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홈" sheetId="1" state="visible" r:id="rId1"/>
    <sheet xmlns:r="http://schemas.openxmlformats.org/officeDocument/2006/relationships" name="1_문제" sheetId="2" state="visible" r:id="rId2"/>
    <sheet xmlns:r="http://schemas.openxmlformats.org/officeDocument/2006/relationships" name="2_혜택배치" sheetId="3" state="visible" r:id="rId3"/>
    <sheet xmlns:r="http://schemas.openxmlformats.org/officeDocument/2006/relationships" name="3_운영시간" sheetId="4" state="visible" r:id="rId4"/>
    <sheet xmlns:r="http://schemas.openxmlformats.org/officeDocument/2006/relationships" name="4_버스" sheetId="5" state="visible" r:id="rId5"/>
    <sheet xmlns:r="http://schemas.openxmlformats.org/officeDocument/2006/relationships" name="5_월영교" sheetId="6" state="visible" r:id="rId6"/>
    <sheet xmlns:r="http://schemas.openxmlformats.org/officeDocument/2006/relationships" name="6_기대효과" sheetId="7" state="visible" r:id="rId7"/>
    <sheet xmlns:r="http://schemas.openxmlformats.org/officeDocument/2006/relationships" name="7_효과평가" sheetId="8" state="visible" r:id="rId8"/>
    <sheet xmlns:r="http://schemas.openxmlformats.org/officeDocument/2006/relationships" name="8_전국진단" sheetId="9" state="visible" r:id="rId9"/>
    <sheet xmlns:r="http://schemas.openxmlformats.org/officeDocument/2006/relationships" name="9_서식4" sheetId="10" state="visible" r:id="rId10"/>
    <sheet xmlns:r="http://schemas.openxmlformats.org/officeDocument/2006/relationships" name="10_설문" sheetId="11" state="visible" r:id="rId11"/>
    <sheet xmlns:r="http://schemas.openxmlformats.org/officeDocument/2006/relationships" name="11_출처" sheetId="12" state="visible" r:id="rId12"/>
    <sheet xmlns:r="http://schemas.openxmlformats.org/officeDocument/2006/relationships" name="d_시군" sheetId="13" state="hidden" r:id="rId13"/>
    <sheet xmlns:r="http://schemas.openxmlformats.org/officeDocument/2006/relationships" name="d_업종전체" sheetId="14" state="hidden" r:id="rId14"/>
    <sheet xmlns:r="http://schemas.openxmlformats.org/officeDocument/2006/relationships" name="d_업종" sheetId="15" state="hidden" r:id="rId15"/>
    <sheet xmlns:r="http://schemas.openxmlformats.org/officeDocument/2006/relationships" name="d_혜택" sheetId="16" state="hidden" r:id="rId16"/>
    <sheet xmlns:r="http://schemas.openxmlformats.org/officeDocument/2006/relationships" name="d_역" sheetId="17" state="hidden" r:id="rId17"/>
    <sheet xmlns:r="http://schemas.openxmlformats.org/officeDocument/2006/relationships" name="d_버스" sheetId="18" state="hidden" r:id="rId18"/>
    <sheet xmlns:r="http://schemas.openxmlformats.org/officeDocument/2006/relationships" name="d_버스출발" sheetId="19" state="hidden" r:id="rId19"/>
    <sheet xmlns:r="http://schemas.openxmlformats.org/officeDocument/2006/relationships" name="d_노선목록" sheetId="20" state="hidden" r:id="rId20"/>
    <sheet xmlns:r="http://schemas.openxmlformats.org/officeDocument/2006/relationships" name="d_정류장" sheetId="21" state="hidden" r:id="rId21"/>
    <sheet xmlns:r="http://schemas.openxmlformats.org/officeDocument/2006/relationships" name="d_철도" sheetId="22" state="hidden" r:id="rId22"/>
    <sheet xmlns:r="http://schemas.openxmlformats.org/officeDocument/2006/relationships" name="d_분류" sheetId="23" state="hidden" r:id="rId23"/>
    <sheet xmlns:r="http://schemas.openxmlformats.org/officeDocument/2006/relationships" name="d_역계산" sheetId="24" state="hidden" r:id="rId24"/>
    <sheet xmlns:r="http://schemas.openxmlformats.org/officeDocument/2006/relationships" name="d_버스계산" sheetId="25" state="hidden" r:id="rId25"/>
    <sheet xmlns:r="http://schemas.openxmlformats.org/officeDocument/2006/relationships" name="d_월영교" sheetId="26" state="hidden" r:id="rId26"/>
    <sheet xmlns:r="http://schemas.openxmlformats.org/officeDocument/2006/relationships" name="d_업종구성" sheetId="27" state="hidden" r:id="rId27"/>
    <sheet xmlns:r="http://schemas.openxmlformats.org/officeDocument/2006/relationships" name="d_시나리오" sheetId="28" state="hidden" r:id="rId28"/>
    <sheet xmlns:r="http://schemas.openxmlformats.org/officeDocument/2006/relationships" name="d_분포" sheetId="29" state="hidden" r:id="rId29"/>
    <sheet xmlns:r="http://schemas.openxmlformats.org/officeDocument/2006/relationships" name="d_고정" sheetId="30" state="hidden" r:id="rId30"/>
    <sheet xmlns:r="http://schemas.openxmlformats.org/officeDocument/2006/relationships" name="d_모의실험" sheetId="31" state="hidden" r:id="rId31"/>
    <sheet xmlns:r="http://schemas.openxmlformats.org/officeDocument/2006/relationships" name="d_히스토" sheetId="32" state="hidden" r:id="rId32"/>
    <sheet xmlns:r="http://schemas.openxmlformats.org/officeDocument/2006/relationships" name="d_민감도" sheetId="33" state="hidden" r:id="rId33"/>
    <sheet xmlns:r="http://schemas.openxmlformats.org/officeDocument/2006/relationships" name="d_검증" sheetId="34" state="hidden" r:id="rId34"/>
    <sheet xmlns:r="http://schemas.openxmlformats.org/officeDocument/2006/relationships" name="d_진단" sheetId="35" state="hidden" r:id="rId35"/>
    <sheet xmlns:r="http://schemas.openxmlformats.org/officeDocument/2006/relationships" name="d_진단비교" sheetId="36" state="hidden" r:id="rId36"/>
    <sheet xmlns:r="http://schemas.openxmlformats.org/officeDocument/2006/relationships" name="d_설문" sheetId="37" state="hidden" r:id="rId37"/>
    <sheet xmlns:r="http://schemas.openxmlformats.org/officeDocument/2006/relationships" name="d_설문계산" sheetId="38" state="hidden" r:id="rId38"/>
  </sheets>
  <definedNames>
    <definedName name="_xlnm.Print_Area" localSheetId="0">'홈'!$A$1:$T$62</definedName>
    <definedName name="_xlnm.Print_Area" localSheetId="1">'1_문제'!$A$1:$T$62</definedName>
    <definedName name="_xlnm.Print_Area" localSheetId="2">'2_혜택배치'!$A$1:$T$62</definedName>
    <definedName name="_xlnm.Print_Area" localSheetId="3">'3_운영시간'!$A$1:$T$62</definedName>
    <definedName name="_xlnm.Print_Area" localSheetId="4">'4_버스'!$A$1:$T$62</definedName>
    <definedName name="_xlnm.Print_Area" localSheetId="5">'5_월영교'!$A$1:$T$62</definedName>
    <definedName name="_xlnm.Print_Area" localSheetId="6">'6_기대효과'!$A$1:$T$62</definedName>
    <definedName name="_xlnm.Print_Area" localSheetId="7">'7_효과평가'!$A$1:$T$62</definedName>
    <definedName name="_xlnm.Print_Area" localSheetId="8">'8_전국진단'!$A$1:$T$62</definedName>
    <definedName name="_xlnm.Print_Area" localSheetId="9">'9_서식4'!$A$1:$T$62</definedName>
    <definedName name="_xlnm.Print_Area" localSheetId="10">'10_설문'!$A$1:$T$62</definedName>
    <definedName name="_xlnm.Print_Area" localSheetId="11">'11_출처'!$A$1:$T$62</definedName>
  </definedNames>
  <calcPr calcId="124519" calcMode="auto" fullCalcOnLoad="1"/>
</workbook>
</file>

<file path=xl/styles.xml><?xml version="1.0" encoding="utf-8"?>
<styleSheet xmlns="http://schemas.openxmlformats.org/spreadsheetml/2006/main">
  <numFmts count="16">
    <numFmt numFmtId="164" formatCode="+0.0%;-0.0%"/>
    <numFmt numFmtId="165" formatCode="0&quot;위&quot;"/>
    <numFmt numFmtId="166" formatCode="0&quot;곳&quot;"/>
    <numFmt numFmtId="167" formatCode="0.0%"/>
    <numFmt numFmtId="168" formatCode="0.0"/>
    <numFmt numFmtId="169" formatCode="0.0&quot;시간&quot;"/>
    <numFmt numFmtId="170" formatCode="0&quot;회&quot;"/>
    <numFmt numFmtId="171" formatCode="#,##0&quot;곳&quot;"/>
    <numFmt numFmtId="172" formatCode="0&quot;개&quot;"/>
    <numFmt numFmtId="173" formatCode="0&quot;개월&quot;"/>
    <numFmt numFmtId="174" formatCode="#,##0&quot;건&quot;"/>
    <numFmt numFmtId="175" formatCode="+0.0%"/>
    <numFmt numFmtId="176" formatCode="0.00&quot;억 원&quot;"/>
    <numFmt numFmtId="177" formatCode="0&quot;명&quot;"/>
    <numFmt numFmtId="178" formatCode="+0%"/>
    <numFmt numFmtId="179" formatCode="0.00&quot;일&quot;"/>
  </numFmts>
  <fonts count="29">
    <font>
      <name val="Calibri"/>
      <family val="2"/>
      <color theme="1"/>
      <sz val="11"/>
      <scheme val="minor"/>
    </font>
    <font>
      <name val="맑은 고딕"/>
      <b val="1"/>
      <color rgb="00262626"/>
      <sz val="9"/>
    </font>
    <font>
      <name val="맑은 고딕"/>
      <b val="1"/>
      <color rgb="00FFFFFF"/>
      <sz val="18"/>
    </font>
    <font>
      <name val="맑은 고딕"/>
      <b val="1"/>
      <color rgb="001F3864"/>
      <sz val="11"/>
    </font>
    <font>
      <name val="맑은 고딕"/>
      <b val="1"/>
      <color rgb="00FFFFFF"/>
      <sz val="9"/>
    </font>
    <font>
      <name val="맑은 고딕"/>
      <b val="1"/>
      <color rgb="001F3864"/>
      <sz val="9"/>
    </font>
    <font>
      <name val="맑은 고딕"/>
      <b val="1"/>
      <color rgb="00FFFFFF"/>
      <sz val="11"/>
    </font>
    <font>
      <name val="맑은 고딕"/>
      <b val="1"/>
      <color rgb="00262626"/>
      <sz val="10.5"/>
    </font>
    <font>
      <name val="맑은 고딕"/>
      <color rgb="00262626"/>
      <sz val="10"/>
    </font>
    <font>
      <name val="맑은 고딕"/>
      <b val="1"/>
      <color rgb="00262626"/>
      <sz val="9.5"/>
    </font>
    <font>
      <name val="맑은 고딕"/>
      <color rgb="00262626"/>
      <sz val="9.5"/>
    </font>
    <font>
      <name val="맑은 고딕"/>
      <color rgb="001F3864"/>
      <sz val="9.5"/>
    </font>
    <font>
      <name val="맑은 고딕"/>
      <b val="1"/>
      <color rgb="001F3864"/>
      <sz val="9.5"/>
    </font>
    <font>
      <name val="맑은 고딕"/>
      <b val="1"/>
      <color rgb="00000000"/>
      <sz val="11"/>
    </font>
    <font>
      <name val="맑은 고딕"/>
      <color rgb="002E75B6"/>
      <sz val="10"/>
    </font>
    <font>
      <name val="맑은 고딕"/>
      <b val="1"/>
      <color rgb="00595959"/>
      <sz val="9.5"/>
    </font>
    <font>
      <name val="맑은 고딕"/>
      <b val="1"/>
      <color rgb="00D64541"/>
      <sz val="20"/>
    </font>
    <font>
      <name val="맑은 고딕"/>
      <color rgb="007F7F7F"/>
      <sz val="8.5"/>
    </font>
    <font>
      <name val="맑은 고딕"/>
      <b val="1"/>
      <color rgb="002E75B6"/>
      <sz val="20"/>
    </font>
    <font>
      <name val="맑은 고딕"/>
      <color rgb="00595959"/>
      <sz val="9"/>
    </font>
    <font>
      <name val="맑은 고딕"/>
      <b val="1"/>
      <color rgb="001F3864"/>
      <sz val="20"/>
    </font>
    <font>
      <name val="맑은 고딕"/>
      <b val="1"/>
      <color rgb="001F3864"/>
      <sz val="10.5"/>
    </font>
    <font>
      <name val="맑은 고딕"/>
      <color rgb="00262626"/>
      <sz val="9"/>
    </font>
    <font>
      <name val="맑은 고딕"/>
      <color rgb="001F3864"/>
      <sz val="9"/>
    </font>
    <font>
      <name val="맑은 고딕"/>
      <color rgb="00595959"/>
      <sz val="8.5"/>
    </font>
    <font>
      <name val="맑은 고딕"/>
      <b val="1"/>
      <color rgb="00BF9000"/>
      <sz val="10"/>
    </font>
    <font>
      <name val="맑은 고딕"/>
      <color rgb="00D64541"/>
      <sz val="9"/>
    </font>
    <font>
      <name val="맑은 고딕"/>
      <b val="1"/>
      <color rgb="00548235"/>
      <sz val="20"/>
    </font>
    <font>
      <name val="맑은 고딕"/>
      <color rgb="001F3864"/>
      <sz val="10"/>
    </font>
  </fonts>
  <fills count="11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C00000"/>
      </patternFill>
    </fill>
    <fill>
      <patternFill patternType="solid">
        <fgColor rgb="00F2F2F2"/>
      </patternFill>
    </fill>
    <fill>
      <patternFill patternType="solid">
        <fgColor rgb="00ED7D31"/>
      </patternFill>
    </fill>
    <fill>
      <patternFill patternType="solid">
        <fgColor rgb="00548235"/>
      </patternFill>
    </fill>
    <fill>
      <patternFill patternType="solid">
        <fgColor rgb="007030A0"/>
      </patternFill>
    </fill>
    <fill>
      <patternFill patternType="solid">
        <fgColor rgb="00D9E1F2"/>
      </patternFill>
    </fill>
    <fill>
      <patternFill patternType="solid">
        <fgColor rgb="00FFE699"/>
      </patternFill>
    </fill>
  </fills>
  <borders count="9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BF9000"/>
      </left>
      <top style="medium">
        <color rgb="00BF9000"/>
      </top>
      <bottom style="medium">
        <color rgb="00BF9000"/>
      </bottom>
    </border>
    <border>
      <right style="medium">
        <color rgb="00BF9000"/>
      </right>
      <top style="medium">
        <color rgb="00BF9000"/>
      </top>
      <bottom style="medium">
        <color rgb="00BF9000"/>
      </bottom>
    </border>
    <border>
      <top style="medium">
        <color rgb="00D64541"/>
      </top>
    </border>
    <border>
      <top style="medium">
        <color rgb="002E75B6"/>
      </top>
    </border>
    <border>
      <top style="medium">
        <color rgb="001F3864"/>
      </top>
    </border>
    <border>
      <top style="medium">
        <color rgb="00BF9000"/>
      </top>
      <bottom style="medium">
        <color rgb="00BF9000"/>
      </bottom>
    </border>
    <border>
      <top style="medium">
        <color rgb="00548235"/>
      </top>
    </border>
  </borders>
  <cellStyleXfs count="1">
    <xf numFmtId="0" fontId="0" fillId="0" borderId="0"/>
  </cellStyleXfs>
  <cellXfs count="91">
    <xf numFmtId="0" fontId="0" fillId="0" borderId="0" pivotButton="0" quotePrefix="0" xfId="0"/>
    <xf numFmtId="0" fontId="2" fillId="2" borderId="0" applyAlignment="1" pivotButton="0" quotePrefix="0" xfId="0">
      <alignment vertical="center" indent="1"/>
    </xf>
    <xf numFmtId="0" fontId="0" fillId="2" borderId="0" pivotButton="0" quotePrefix="0" xfId="0"/>
    <xf numFmtId="0" fontId="3" fillId="0" borderId="0" applyAlignment="1" pivotButton="0" quotePrefix="0" xfId="0">
      <alignment vertical="center" wrapText="1" indent="1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/>
    </xf>
    <xf numFmtId="0" fontId="6" fillId="4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6" fillId="6" borderId="0" applyAlignment="1" pivotButton="0" quotePrefix="0" xfId="0">
      <alignment horizontal="center" vertical="center" wrapText="1"/>
    </xf>
    <xf numFmtId="0" fontId="0" fillId="6" borderId="0" pivotButton="0" quotePrefix="0" xfId="0"/>
    <xf numFmtId="0" fontId="7" fillId="5" borderId="0" applyAlignment="1" pivotButton="0" quotePrefix="0" xfId="0">
      <alignment horizontal="center" vertical="center" wrapText="1"/>
    </xf>
    <xf numFmtId="0" fontId="0" fillId="5" borderId="0" pivotButton="0" quotePrefix="0" xfId="0"/>
    <xf numFmtId="0" fontId="6" fillId="7" borderId="0" applyAlignment="1" pivotButton="0" quotePrefix="0" xfId="0">
      <alignment horizontal="center" vertical="center" wrapText="1"/>
    </xf>
    <xf numFmtId="0" fontId="0" fillId="7" borderId="0" pivotButton="0" quotePrefix="0" xfId="0"/>
    <xf numFmtId="0" fontId="6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8" fillId="0" borderId="0" applyAlignment="1" pivotButton="0" quotePrefix="0" xfId="0">
      <alignment horizontal="left" vertical="top" wrapText="1"/>
    </xf>
    <xf numFmtId="0" fontId="9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9" fillId="9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11" fillId="0" borderId="1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bottom"/>
    </xf>
    <xf numFmtId="0" fontId="13" fillId="10" borderId="2" applyAlignment="1" pivotButton="0" quotePrefix="0" xfId="0">
      <alignment horizontal="center" vertical="center" wrapText="1"/>
    </xf>
    <xf numFmtId="0" fontId="0" fillId="0" borderId="3" pivotButton="0" quotePrefix="0" xfId="0"/>
    <xf numFmtId="0" fontId="14" fillId="0" borderId="0" applyAlignment="1" pivotButton="0" quotePrefix="0" xfId="0">
      <alignment horizontal="left" vertical="top" wrapText="1"/>
    </xf>
    <xf numFmtId="0" fontId="15" fillId="5" borderId="4" applyAlignment="1" pivotButton="0" quotePrefix="0" xfId="0">
      <alignment horizontal="center" vertical="center" wrapText="1"/>
    </xf>
    <xf numFmtId="0" fontId="0" fillId="5" borderId="4" pivotButton="0" quotePrefix="0" xfId="0"/>
    <xf numFmtId="164" fontId="16" fillId="5" borderId="0" applyAlignment="1" pivotButton="0" quotePrefix="0" xfId="0">
      <alignment horizontal="center" vertical="center" wrapText="1"/>
    </xf>
    <xf numFmtId="165" fontId="16" fillId="5" borderId="0" applyAlignment="1" pivotButton="0" quotePrefix="0" xfId="0">
      <alignment horizontal="center" vertical="center" wrapText="1"/>
    </xf>
    <xf numFmtId="0" fontId="17" fillId="5" borderId="0" applyAlignment="1" pivotButton="0" quotePrefix="0" xfId="0">
      <alignment horizontal="center" vertical="center" wrapText="1"/>
    </xf>
    <xf numFmtId="0" fontId="15" fillId="5" borderId="5" applyAlignment="1" pivotButton="0" quotePrefix="0" xfId="0">
      <alignment horizontal="center" vertical="center" wrapText="1"/>
    </xf>
    <xf numFmtId="0" fontId="0" fillId="5" borderId="5" pivotButton="0" quotePrefix="0" xfId="0"/>
    <xf numFmtId="164" fontId="18" fillId="5" borderId="0" applyAlignment="1" pivotButton="0" quotePrefix="0" xfId="0">
      <alignment horizontal="center" vertical="center" wrapText="1"/>
    </xf>
    <xf numFmtId="165" fontId="18" fillId="5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left" vertical="top" wrapText="1"/>
    </xf>
    <xf numFmtId="0" fontId="17" fillId="0" borderId="0" applyAlignment="1" pivotButton="0" quotePrefix="0" xfId="0">
      <alignment horizontal="left" vertical="top" wrapText="1"/>
    </xf>
    <xf numFmtId="166" fontId="13" fillId="10" borderId="2" applyAlignment="1" pivotButton="0" quotePrefix="0" xfId="0">
      <alignment horizontal="center" vertical="center" wrapText="1"/>
    </xf>
    <xf numFmtId="0" fontId="15" fillId="5" borderId="6" applyAlignment="1" pivotButton="0" quotePrefix="0" xfId="0">
      <alignment horizontal="center" vertical="center" wrapText="1"/>
    </xf>
    <xf numFmtId="0" fontId="0" fillId="5" borderId="6" pivotButton="0" quotePrefix="0" xfId="0"/>
    <xf numFmtId="166" fontId="16" fillId="5" borderId="0" applyAlignment="1" pivotButton="0" quotePrefix="0" xfId="0">
      <alignment horizontal="center" vertical="center" wrapText="1"/>
    </xf>
    <xf numFmtId="9" fontId="20" fillId="5" borderId="0" applyAlignment="1" pivotButton="0" quotePrefix="0" xfId="0">
      <alignment horizontal="center" vertical="center" wrapText="1"/>
    </xf>
    <xf numFmtId="167" fontId="20" fillId="5" borderId="0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left" vertical="center"/>
    </xf>
    <xf numFmtId="0" fontId="1" fillId="9" borderId="1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left" vertical="center" wrapText="1"/>
    </xf>
    <xf numFmtId="0" fontId="22" fillId="0" borderId="1" applyAlignment="1" pivotButton="0" quotePrefix="0" xfId="0">
      <alignment horizontal="center" vertical="center" wrapText="1"/>
    </xf>
    <xf numFmtId="3" fontId="22" fillId="0" borderId="1" applyAlignment="1" pivotButton="0" quotePrefix="0" xfId="0">
      <alignment horizontal="center" vertical="center" wrapText="1"/>
    </xf>
    <xf numFmtId="2" fontId="22" fillId="0" borderId="1" applyAlignment="1" pivotButton="0" quotePrefix="0" xfId="0">
      <alignment horizontal="center" vertical="center" wrapText="1"/>
    </xf>
    <xf numFmtId="0" fontId="23" fillId="0" borderId="0" applyAlignment="1" pivotButton="0" quotePrefix="0" xfId="0">
      <alignment horizontal="left" vertical="top" wrapText="1"/>
    </xf>
    <xf numFmtId="168" fontId="13" fillId="10" borderId="2" applyAlignment="1" pivotButton="0" quotePrefix="0" xfId="0">
      <alignment horizontal="center" vertical="center" wrapText="1"/>
    </xf>
    <xf numFmtId="49" fontId="20" fillId="5" borderId="0" applyAlignment="1" pivotButton="0" quotePrefix="0" xfId="0">
      <alignment horizontal="center" vertical="center" wrapText="1"/>
    </xf>
    <xf numFmtId="49" fontId="16" fillId="5" borderId="0" applyAlignment="1" pivotButton="0" quotePrefix="0" xfId="0">
      <alignment horizontal="center" vertical="center" wrapText="1"/>
    </xf>
    <xf numFmtId="169" fontId="20" fillId="5" borderId="0" applyAlignment="1" pivotButton="0" quotePrefix="0" xfId="0">
      <alignment horizontal="center" vertical="center" wrapText="1"/>
    </xf>
    <xf numFmtId="170" fontId="13" fillId="10" borderId="2" applyAlignment="1" pivotButton="0" quotePrefix="0" xfId="0">
      <alignment horizontal="center" vertical="center" wrapText="1"/>
    </xf>
    <xf numFmtId="170" fontId="20" fillId="5" borderId="0" applyAlignment="1" pivotButton="0" quotePrefix="0" xfId="0">
      <alignment horizontal="center" vertical="center" wrapText="1"/>
    </xf>
    <xf numFmtId="170" fontId="16" fillId="5" borderId="0" applyAlignment="1" pivotButton="0" quotePrefix="0" xfId="0">
      <alignment horizontal="center" vertical="center" wrapText="1"/>
    </xf>
    <xf numFmtId="171" fontId="20" fillId="5" borderId="0" applyAlignment="1" pivotButton="0" quotePrefix="0" xfId="0">
      <alignment horizontal="center" vertical="center" wrapText="1"/>
    </xf>
    <xf numFmtId="172" fontId="13" fillId="10" borderId="2" applyAlignment="1" pivotButton="0" quotePrefix="0" xfId="0">
      <alignment horizontal="center" vertical="center" wrapText="1"/>
    </xf>
    <xf numFmtId="1" fontId="13" fillId="10" borderId="2" applyAlignment="1" pivotButton="0" quotePrefix="0" xfId="0">
      <alignment horizontal="center" vertical="center" wrapText="1"/>
    </xf>
    <xf numFmtId="2" fontId="20" fillId="5" borderId="0" applyAlignment="1" pivotButton="0" quotePrefix="0" xfId="0">
      <alignment horizontal="center" vertical="center" wrapText="1"/>
    </xf>
    <xf numFmtId="173" fontId="13" fillId="10" borderId="2" applyAlignment="1" pivotButton="0" quotePrefix="0" xfId="0">
      <alignment horizontal="center" vertical="center" wrapText="1"/>
    </xf>
    <xf numFmtId="167" fontId="13" fillId="10" borderId="2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left" vertical="top" wrapText="1"/>
    </xf>
    <xf numFmtId="0" fontId="25" fillId="0" borderId="0" applyAlignment="1" pivotButton="0" quotePrefix="0" xfId="0">
      <alignment horizontal="left" vertical="center" indent="1"/>
    </xf>
    <xf numFmtId="174" fontId="16" fillId="5" borderId="0" applyAlignment="1" pivotButton="0" quotePrefix="0" xfId="0">
      <alignment horizontal="center" vertical="center" wrapText="1"/>
    </xf>
    <xf numFmtId="175" fontId="16" fillId="5" borderId="0" applyAlignment="1" pivotButton="0" quotePrefix="0" xfId="0">
      <alignment horizontal="center" vertical="center" wrapText="1"/>
    </xf>
    <xf numFmtId="176" fontId="20" fillId="5" borderId="0" applyAlignment="1" pivotButton="0" quotePrefix="0" xfId="0">
      <alignment horizontal="center" vertical="center" wrapText="1"/>
    </xf>
    <xf numFmtId="174" fontId="20" fillId="5" borderId="0" applyAlignment="1" pivotButton="0" quotePrefix="0" xfId="0">
      <alignment horizontal="center" vertical="center" wrapText="1"/>
    </xf>
    <xf numFmtId="177" fontId="20" fillId="5" borderId="0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left" vertical="top" wrapText="1"/>
    </xf>
    <xf numFmtId="175" fontId="13" fillId="10" borderId="2" applyAlignment="1" pivotButton="0" quotePrefix="0" xfId="0">
      <alignment horizontal="center" vertical="center" wrapText="1"/>
    </xf>
    <xf numFmtId="0" fontId="0" fillId="0" borderId="7" pivotButton="0" quotePrefix="0" xfId="0"/>
    <xf numFmtId="178" fontId="13" fillId="10" borderId="2" applyAlignment="1" pivotButton="0" quotePrefix="0" xfId="0">
      <alignment horizontal="center" vertical="center" wrapText="1"/>
    </xf>
    <xf numFmtId="0" fontId="15" fillId="5" borderId="8" applyAlignment="1" pivotButton="0" quotePrefix="0" xfId="0">
      <alignment horizontal="center" vertical="center" wrapText="1"/>
    </xf>
    <xf numFmtId="0" fontId="0" fillId="5" borderId="8" pivotButton="0" quotePrefix="0" xfId="0"/>
    <xf numFmtId="9" fontId="27" fillId="5" borderId="0" applyAlignment="1" pivotButton="0" quotePrefix="0" xfId="0">
      <alignment horizontal="center" vertical="center" wrapText="1"/>
    </xf>
    <xf numFmtId="165" fontId="20" fillId="5" borderId="0" applyAlignment="1" pivotButton="0" quotePrefix="0" xfId="0">
      <alignment horizontal="center" vertical="center" wrapText="1"/>
    </xf>
    <xf numFmtId="168" fontId="16" fillId="5" borderId="0" applyAlignment="1" pivotButton="0" quotePrefix="0" xfId="0">
      <alignment horizontal="center" vertical="center" wrapText="1"/>
    </xf>
    <xf numFmtId="164" fontId="20" fillId="5" borderId="0" applyAlignment="1" pivotButton="0" quotePrefix="0" xfId="0">
      <alignment horizontal="center" vertical="center" wrapText="1"/>
    </xf>
    <xf numFmtId="179" fontId="20" fillId="5" borderId="0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168" fontId="1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  <xf numFmtId="0" fontId="21" fillId="3" borderId="0" applyAlignment="1" pivotButton="0" quotePrefix="0" xfId="0">
      <alignment horizontal="left" vertical="center" wrapText="1"/>
    </xf>
    <xf numFmtId="0" fontId="0" fillId="3" borderId="0" pivotButton="0" quotePrefix="0" xfId="0"/>
    <xf numFmtId="0" fontId="28" fillId="0" borderId="0" applyAlignment="1" pivotButton="0" quotePrefix="0" xfId="0">
      <alignment horizontal="left" vertical="top" wrapText="1"/>
    </xf>
    <xf numFmtId="9" fontId="16" fillId="5" borderId="0" applyAlignment="1" pivotButton="0" quotePrefix="0" xfId="0">
      <alignment horizontal="center" vertical="center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styles" Target="styles.xml" Id="rId39"/><Relationship Type="http://schemas.openxmlformats.org/officeDocument/2006/relationships/theme" Target="theme/theme1.xml" Id="rId4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latin typeface="맑은 고딕"/>
                <a:ea typeface="맑은 고딕"/>
              </a:defRPr>
            </a:pPr>
            <a:r>
              <a:rPr sz="1000" b="1">
                <a:latin typeface="맑은 고딕"/>
                <a:ea typeface="맑은 고딕"/>
              </a:rPr>
              <a:t>146개 시·군의 방문당 체험·문화 소비 변화율(2024→2026년 1~8월, 왼쪽일수록 많이 줄어듦)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v>다른 시·군</v>
          </tx>
          <spPr>
            <a:solidFill xmlns:a="http://schemas.openxmlformats.org/drawingml/2006/main">
              <a:srgbClr val="D0D0D0"/>
            </a:solidFill>
            <a:ln xmlns:a="http://schemas.openxmlformats.org/drawingml/2006/main">
              <a:solidFill>
                <a:srgbClr val="D0D0D0"/>
              </a:solidFill>
              <a:prstDash val="solid"/>
            </a:ln>
          </spPr>
          <invertIfNegative val="0"/>
          <cat>
            <numRef>
              <f>'d_시군'!$A$2:$A$147</f>
            </numRef>
          </cat>
          <val>
            <numRef>
              <f>'d_시군'!$L$2:$L$147</f>
            </numRef>
          </val>
        </ser>
        <ser>
          <idx val="1"/>
          <order val="1"/>
          <tx>
            <v>안동</v>
          </tx>
          <spPr>
            <a:solidFill xmlns:a="http://schemas.openxmlformats.org/drawingml/2006/main">
              <a:srgbClr val="D64541"/>
            </a:solidFill>
            <a:ln xmlns:a="http://schemas.openxmlformats.org/drawingml/2006/main">
              <a:solidFill>
                <a:srgbClr val="D64541"/>
              </a:solidFill>
              <a:prstDash val="solid"/>
            </a:ln>
          </spPr>
          <invertIfNegative val="0"/>
          <cat>
            <numRef>
              <f>'d_시군'!$A$2:$A$147</f>
            </numRef>
          </cat>
          <val>
            <numRef>
              <f>'d_시군'!$M$2:$M$147</f>
            </numRef>
          </val>
        </ser>
        <ser>
          <idx val="2"/>
          <order val="2"/>
          <tx>
            <v>선택 시·군</v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solidFill>
                <a:srgbClr val="2E75B6"/>
              </a:solidFill>
              <a:prstDash val="solid"/>
            </a:ln>
          </spPr>
          <invertIfNegative val="0"/>
          <cat>
            <numRef>
              <f>'d_시군'!$A$2:$A$147</f>
            </numRef>
          </cat>
          <val>
            <numRef>
              <f>'d_시군'!$N$2:$N$147</f>
            </numRef>
          </val>
        </ser>
        <gapWidth val="20"/>
        <overlap val="100"/>
        <axId val="10"/>
        <axId val="100"/>
      </barChart>
      <catAx>
        <axId val="10"/>
        <scaling>
          <orientation val="minMax"/>
        </scaling>
        <delete val="1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0"/>
        <lblOffset val="100"/>
      </catAx>
      <valAx>
        <axId val="100"/>
        <scaling>
          <orientation val="minMax"/>
          <max val="0.8"/>
          <min val="-0.6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numFmt formatCode="0%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"/>
        <majorUnit val="0.2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850" b="0">
              <a:latin typeface="맑은 고딕"/>
              <a:ea typeface="맑은 고딕"/>
            </a:defRPr>
          </a:pPr>
          <a:r>
            <a:t/>
          </a:r>
          <a:endParaRPr sz="850" b="0">
            <a:latin typeface="맑은 고딕"/>
            <a:ea typeface="맑은 고딕"/>
          </a:endParaRPr>
        </a:p>
      </txPr>
    </legend>
    <plotVisOnly val="0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latin typeface="맑은 고딕"/>
                <a:ea typeface="맑은 고딕"/>
              </a:defRPr>
            </a:pPr>
            <a:r>
              <a:rPr sz="1000" b="1">
                <a:latin typeface="맑은 고딕"/>
                <a:ea typeface="맑은 고딕"/>
              </a:rPr>
              <a:t>업종별 외지인 방문당 소비(원, 2026년 1~8월): 체험·문화(문화서비스·기타레저)는 아래쪽, 소비의 약 1%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v>안동</v>
          </tx>
          <spPr>
            <a:solidFill xmlns:a="http://schemas.openxmlformats.org/drawingml/2006/main">
              <a:srgbClr val="D64541"/>
            </a:solidFill>
            <a:ln xmlns:a="http://schemas.openxmlformats.org/drawingml/2006/main">
              <a:solidFill>
                <a:srgbClr val="D64541"/>
              </a:solidFill>
              <a:prstDash val="solid"/>
            </a:ln>
          </spPr>
          <invertIfNegative val="0"/>
          <cat>
            <numRef>
              <f>'d_업종'!$A$2:$A$13</f>
            </numRef>
          </cat>
          <val>
            <numRef>
              <f>'d_업종'!$C$2:$C$13</f>
            </numRef>
          </val>
        </ser>
        <ser>
          <idx val="1"/>
          <order val="1"/>
          <tx>
            <v>선택 시·군</v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solidFill>
                <a:srgbClr val="2E75B6"/>
              </a:solidFill>
              <a:prstDash val="solid"/>
            </a:ln>
          </spPr>
          <invertIfNegative val="0"/>
          <cat>
            <numRef>
              <f>'d_업종'!$A$2:$A$13</f>
            </numRef>
          </cat>
          <val>
            <numRef>
              <f>'d_업종'!$F$2:$F$13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numFmt formatCode="#,##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850" b="0">
              <a:latin typeface="맑은 고딕"/>
              <a:ea typeface="맑은 고딕"/>
            </a:defRPr>
          </a:pPr>
          <a:r>
            <a:t/>
          </a:r>
          <a:endParaRPr sz="850" b="0">
            <a:latin typeface="맑은 고딕"/>
            <a:ea typeface="맑은 고딕"/>
          </a:endParaRPr>
        </a:p>
      </txPr>
    </legend>
    <plotVisOnly val="0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latin typeface="맑은 고딕"/>
                <a:ea typeface="맑은 고딕"/>
              </a:defRPr>
            </a:pPr>
            <a:r>
              <a:rPr sz="1000" b="1">
                <a:latin typeface="맑은 고딕"/>
                <a:ea typeface="맑은 고딕"/>
              </a:rPr>
              <a:t>전국 중앙 추세 대비 방문당 소비 차이(원): −는 전국만큼 늘지 못한 업종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v>안동</v>
          </tx>
          <spPr>
            <a:solidFill xmlns:a="http://schemas.openxmlformats.org/drawingml/2006/main">
              <a:srgbClr val="D64541"/>
            </a:solidFill>
            <a:ln xmlns:a="http://schemas.openxmlformats.org/drawingml/2006/main">
              <a:solidFill>
                <a:srgbClr val="D64541"/>
              </a:solidFill>
              <a:prstDash val="solid"/>
            </a:ln>
          </spPr>
          <invertIfNegative val="0"/>
          <cat>
            <numRef>
              <f>'d_업종'!$A$2:$A$13</f>
            </numRef>
          </cat>
          <val>
            <numRef>
              <f>'d_업종'!$G$2:$G$13</f>
            </numRef>
          </val>
        </ser>
        <ser>
          <idx val="1"/>
          <order val="1"/>
          <tx>
            <v>선택 시·군</v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solidFill>
                <a:srgbClr val="2E75B6"/>
              </a:solidFill>
              <a:prstDash val="solid"/>
            </a:ln>
          </spPr>
          <invertIfNegative val="0"/>
          <cat>
            <numRef>
              <f>'d_업종'!$A$2:$A$13</f>
            </numRef>
          </cat>
          <val>
            <numRef>
              <f>'d_업종'!$H$2:$H$13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ickLblPos val="low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numFmt formatCode="#,##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850" b="0">
              <a:latin typeface="맑은 고딕"/>
              <a:ea typeface="맑은 고딕"/>
            </a:defRPr>
          </a:pPr>
          <a:r>
            <a:t/>
          </a:r>
          <a:endParaRPr sz="850" b="0">
            <a:latin typeface="맑은 고딕"/>
            <a:ea typeface="맑은 고딕"/>
          </a:endParaRPr>
        </a:p>
      </txPr>
    </legend>
    <plotVisOnly val="0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latin typeface="맑은 고딕"/>
                <a:ea typeface="맑은 고딕"/>
              </a:defRPr>
            </a:pPr>
            <a:r>
              <a:rPr sz="1000" b="1">
                <a:latin typeface="맑은 고딕"/>
                <a:ea typeface="맑은 고딕"/>
              </a:rPr>
              <a:t>읍면동별 외지인 방문 점유율 vs 주민증 혜택업체 점유율 (2026년 1~8월, 방문 순)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v>외지인 방문 점유율</v>
          </tx>
          <spPr>
            <a:solidFill xmlns:a="http://schemas.openxmlformats.org/drawingml/2006/main">
              <a:srgbClr val="A6A6A6"/>
            </a:solidFill>
            <a:ln xmlns:a="http://schemas.openxmlformats.org/drawingml/2006/main">
              <a:solidFill>
                <a:srgbClr val="A6A6A6"/>
              </a:solidFill>
              <a:prstDash val="solid"/>
            </a:ln>
          </spPr>
          <invertIfNegative val="0"/>
          <cat>
            <numRef>
              <f>'d_혜택'!$A$2:$A$25</f>
            </numRef>
          </cat>
          <val>
            <numRef>
              <f>'d_혜택'!$G$2:$G$25</f>
            </numRef>
          </val>
        </ser>
        <ser>
          <idx val="1"/>
          <order val="1"/>
          <tx>
            <v>혜택업체 점유율(추가 반영)</v>
          </tx>
          <spPr>
            <a:solidFill xmlns:a="http://schemas.openxmlformats.org/drawingml/2006/main">
              <a:srgbClr val="D64541"/>
            </a:solidFill>
            <a:ln xmlns:a="http://schemas.openxmlformats.org/drawingml/2006/main">
              <a:solidFill>
                <a:srgbClr val="D64541"/>
              </a:solidFill>
              <a:prstDash val="solid"/>
            </a:ln>
          </spPr>
          <invertIfNegative val="0"/>
          <cat>
            <numRef>
              <f>'d_혜택'!$A$2:$A$25</f>
            </numRef>
          </cat>
          <val>
            <numRef>
              <f>'d_혜택'!$F$2:$F$25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numFmt formatCode="0%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850" b="0">
              <a:latin typeface="맑은 고딕"/>
              <a:ea typeface="맑은 고딕"/>
            </a:defRPr>
          </a:pPr>
          <a:r>
            <a:t/>
          </a:r>
          <a:endParaRPr sz="850" b="0">
            <a:latin typeface="맑은 고딕"/>
            <a:ea typeface="맑은 고딕"/>
          </a:endParaRPr>
        </a:p>
      </txPr>
    </legend>
    <plotVisOnly val="0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latin typeface="맑은 고딕"/>
                <a:ea typeface="맑은 고딕"/>
              </a:defRPr>
            </a:pPr>
            <a:r>
              <a:rPr sz="1000" b="1">
                <a:latin typeface="맑은 고딕"/>
                <a:ea typeface="맑은 고딕"/>
              </a:rPr>
              <a:t>분류별 주민증 이용: 관람지 95%, 체험 0.9%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v>이용 표시(건)</v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invertIfNegative val="0"/>
          <cat>
            <numRef>
              <f>'d_분류'!$A$2:$A$5</f>
            </numRef>
          </cat>
          <val>
            <numRef>
              <f>'d_분류'!$B$2:$B$5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"/>
      </valAx>
    </plotArea>
    <plotVisOnly val="0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latin typeface="맑은 고딕"/>
                <a:ea typeface="맑은 고딕"/>
              </a:defRPr>
            </a:pPr>
            <a:r>
              <a:rPr sz="1000" b="1">
                <a:latin typeface="맑은 고딕"/>
                <a:ea typeface="맑은 고딕"/>
              </a:rPr>
              <a:t>안동역 시간대별 승차(선택한 연도·요일·열차, 1~8월 합계)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v>승차</v>
          </tx>
          <spPr>
            <a:solidFill xmlns:a="http://schemas.openxmlformats.org/drawingml/2006/main">
              <a:srgbClr val="C9C9C9"/>
            </a:solidFill>
            <a:ln xmlns:a="http://schemas.openxmlformats.org/drawingml/2006/main">
              <a:solidFill>
                <a:srgbClr val="C9C9C9"/>
              </a:solidFill>
              <a:prstDash val="solid"/>
            </a:ln>
          </spPr>
          <invertIfNegative val="0"/>
          <cat>
            <numRef>
              <f>'d_역계산'!$A$2:$A$20</f>
            </numRef>
          </cat>
          <val>
            <numRef>
              <f>'d_역계산'!$C$2:$C$20</f>
            </numRef>
          </val>
        </ser>
        <ser>
          <idx val="1"/>
          <order val="1"/>
          <tx>
            <v>릴레이 창 안 승차</v>
          </tx>
          <spPr>
            <a:solidFill xmlns:a="http://schemas.openxmlformats.org/drawingml/2006/main">
              <a:srgbClr val="D64541"/>
            </a:solidFill>
            <a:ln xmlns:a="http://schemas.openxmlformats.org/drawingml/2006/main">
              <a:solidFill>
                <a:srgbClr val="D64541"/>
              </a:solidFill>
              <a:prstDash val="solid"/>
            </a:ln>
          </spPr>
          <invertIfNegative val="0"/>
          <cat>
            <numRef>
              <f>'d_역계산'!$A$2:$A$20</f>
            </numRef>
          </cat>
          <val>
            <numRef>
              <f>'d_역계산'!$E$2:$E$20</f>
            </numRef>
          </val>
        </ser>
        <gapWidth val="4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numFmt formatCode="#,##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850" b="0">
              <a:latin typeface="맑은 고딕"/>
              <a:ea typeface="맑은 고딕"/>
            </a:defRPr>
          </a:pPr>
          <a:r>
            <a:t/>
          </a:r>
          <a:endParaRPr sz="850" b="0">
            <a:latin typeface="맑은 고딕"/>
            <a:ea typeface="맑은 고딕"/>
          </a:endParaRPr>
        </a:p>
      </txPr>
    </legend>
    <plotVisOnly val="0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latin typeface="맑은 고딕"/>
                <a:ea typeface="맑은 고딕"/>
              </a:defRPr>
            </a:pPr>
            <a:r>
              <a:rPr sz="1000" b="1">
                <a:latin typeface="맑은 고딕"/>
                <a:ea typeface="맑은 고딕"/>
              </a:rPr>
              <a:t>안동역 시간대별 하차(도착)</a:t>
            </a:r>
          </a:p>
        </rich>
      </tx>
      <overlay val="0"/>
    </title>
    <plotArea>
      <lineChart>
        <grouping val="standard"/>
        <ser>
          <idx val="0"/>
          <order val="0"/>
          <tx>
            <v>하차</v>
          </tx>
          <spPr>
            <a:ln xmlns:a="http://schemas.openxmlformats.org/drawingml/2006/main" w="2200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'd_역계산'!$A$2:$A$20</f>
            </numRef>
          </cat>
          <val>
            <numRef>
              <f>'d_역계산'!$D$2:$D$20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numFmt formatCode="#,##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"/>
      </valAx>
    </plotArea>
    <plotVisOnly val="0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latin typeface="맑은 고딕"/>
                <a:ea typeface="맑은 고딕"/>
              </a:defRPr>
            </a:pPr>
            <a:r>
              <a:rPr sz="1000" b="1">
                <a:latin typeface="맑은 고딕"/>
                <a:ea typeface="맑은 고딕"/>
              </a:rPr>
              <a:t>선택 노선의 시간대별 기점 출발 횟수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v>선택 노선 출발</v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invertIfNegative val="0"/>
          <cat>
            <numRef>
              <f>'d_버스계산'!$A$2:$A$20</f>
            </numRef>
          </cat>
          <val>
            <numRef>
              <f>'d_버스계산'!$B$2:$B$20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"/>
      </valAx>
    </plotArea>
    <plotVisOnly val="0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latin typeface="맑은 고딕"/>
                <a:ea typeface="맑은 고딕"/>
              </a:defRPr>
            </a:pPr>
            <a:r>
              <a:rPr sz="1000" b="1">
                <a:latin typeface="맑은 고딕"/>
                <a:ea typeface="맑은 고딕"/>
              </a:rPr>
              <a:t>구간별 시간대 운행 횟수(평일, 기점 출발)</a:t>
            </a:r>
          </a:p>
        </rich>
      </tx>
      <overlay val="0"/>
    </title>
    <plotArea>
      <lineChart>
        <grouping val="standard"/>
        <ser>
          <idx val="0"/>
          <order val="0"/>
          <tx>
            <v>안동역→원도심</v>
          </tx>
          <spPr>
            <a:ln xmlns:a="http://schemas.openxmlformats.org/drawingml/2006/main" w="22000">
              <a:solidFill>
                <a:srgbClr val="A6A6A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'd_버스계산'!$A$2:$A$20</f>
            </numRef>
          </cat>
          <val>
            <numRef>
              <f>'d_버스계산'!$C$2:$C$20</f>
            </numRef>
          </val>
          <smooth val="0"/>
        </ser>
        <ser>
          <idx val="1"/>
          <order val="1"/>
          <tx>
            <v>원도심→안동역</v>
          </tx>
          <spPr>
            <a:ln xmlns:a="http://schemas.openxmlformats.org/drawingml/2006/main" w="22000">
              <a:solidFill>
                <a:srgbClr val="D0D0D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'd_버스계산'!$A$2:$A$20</f>
            </numRef>
          </cat>
          <val>
            <numRef>
              <f>'d_버스계산'!$D$2:$D$20</f>
            </numRef>
          </val>
          <smooth val="0"/>
        </ser>
        <ser>
          <idx val="2"/>
          <order val="2"/>
          <tx>
            <v>원도심→월영교(추가 반영)</v>
          </tx>
          <spPr>
            <a:ln xmlns:a="http://schemas.openxmlformats.org/drawingml/2006/main" w="22000">
              <a:solidFill>
                <a:srgbClr val="D6454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'd_버스계산'!$A$2:$A$20</f>
            </numRef>
          </cat>
          <val>
            <numRef>
              <f>'d_버스계산'!$I$2:$I$20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850" b="0">
              <a:latin typeface="맑은 고딕"/>
              <a:ea typeface="맑은 고딕"/>
            </a:defRPr>
          </a:pPr>
          <a:r>
            <a:t/>
          </a:r>
          <a:endParaRPr sz="850" b="0">
            <a:latin typeface="맑은 고딕"/>
            <a:ea typeface="맑은 고딕"/>
          </a:endParaRPr>
        </a:p>
      </txPr>
    </legend>
    <plotVisOnly val="0"/>
    <dispBlanksAs val="gap"/>
  </chart>
</chartSpace>
</file>

<file path=xl/charts/chart10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latin typeface="맑은 고딕"/>
                <a:ea typeface="맑은 고딕"/>
              </a:defRPr>
            </a:pPr>
            <a:r>
              <a:rPr sz="1000" b="1">
                <a:latin typeface="맑은 고딕"/>
                <a:ea typeface="맑은 고딕"/>
              </a:rPr>
              <a:t>안동 시내 버스정류장 지도(좌표): 112번이 원도심과 월영교를 잇는 유일한 노선</a:t>
            </a:r>
          </a:p>
        </rich>
      </tx>
      <overlay val="0"/>
    </title>
    <plotArea>
      <scatterChart>
        <ser>
          <idx val="0"/>
          <order val="0"/>
          <tx>
            <v>정류장 전체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3"/>
            <spPr>
              <a:solidFill xmlns:a="http://schemas.openxmlformats.org/drawingml/2006/main">
                <a:srgbClr val="D9D9D9"/>
              </a:solidFill>
              <a:ln xmlns:a="http://schemas.openxmlformats.org/drawingml/2006/main">
                <a:solidFill>
                  <a:srgbClr val="D9D9D9"/>
                </a:solidFill>
                <a:prstDash val="solid"/>
              </a:ln>
            </spPr>
          </marker>
          <xVal>
            <numRef>
              <f>'d_정류장'!$A$2:$A$3310</f>
            </numRef>
          </xVal>
          <yVal>
            <numRef>
              <f>'d_정류장'!$B$2:$B$3310</f>
            </numRef>
          </yVal>
        </ser>
        <ser>
          <idx val="1"/>
          <order val="1"/>
          <tx>
            <v>안내기 설치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solidFill>
                  <a:srgbClr val="2E75B6"/>
                </a:solidFill>
                <a:prstDash val="solid"/>
              </a:ln>
            </spPr>
          </marker>
          <xVal>
            <numRef>
              <f>'d_정류장'!$C$2:$C$3310</f>
            </numRef>
          </xVal>
          <yVal>
            <numRef>
              <f>'d_정류장'!$D$2:$D$3310</f>
            </numRef>
          </yVal>
        </ser>
        <ser>
          <idx val="2"/>
          <order val="2"/>
          <tx>
            <v>112번 노선(월영교 유일)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D64541"/>
              </a:solidFill>
              <a:ln xmlns:a="http://schemas.openxmlformats.org/drawingml/2006/main">
                <a:solidFill>
                  <a:srgbClr val="D64541"/>
                </a:solidFill>
                <a:prstDash val="solid"/>
              </a:ln>
            </spPr>
          </marker>
          <xVal>
            <numRef>
              <f>'d_정류장'!$F$2:$F$185</f>
            </numRef>
          </xVal>
          <yVal>
            <numRef>
              <f>'d_정류장'!$G$2:$G$185</f>
            </numRef>
          </yVal>
        </ser>
        <ser>
          <idx val="3"/>
          <order val="3"/>
          <tx>
            <v>안동역 권역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'd_정류장'!$H$2:$H$6</f>
            </numRef>
          </xVal>
          <yVal>
            <numRef>
              <f>'d_정류장'!$I$2:$I$6</f>
            </numRef>
          </yVal>
        </ser>
        <ser>
          <idx val="4"/>
          <order val="4"/>
          <tx>
            <v>원도심 권역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xVal>
            <numRef>
              <f>'d_정류장'!$J$2:$J$21</f>
            </numRef>
          </xVal>
          <yVal>
            <numRef>
              <f>'d_정류장'!$K$2:$K$21</f>
            </numRef>
          </yVal>
        </ser>
        <ser>
          <idx val="5"/>
          <order val="5"/>
          <tx>
            <v>월영교 권역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solidFill>
                  <a:srgbClr val="7030A0"/>
                </a:solidFill>
                <a:prstDash val="solid"/>
              </a:ln>
            </spPr>
          </marker>
          <xVal>
            <numRef>
              <f>'d_정류장'!$L$2:$L$5</f>
            </numRef>
          </xVal>
          <yVal>
            <numRef>
              <f>'d_정류장'!$M$2:$M$5</f>
            </numRef>
          </yVal>
        </ser>
        <axId val="10"/>
        <axId val="20"/>
      </scatterChart>
      <valAx>
        <axId val="10"/>
        <scaling>
          <orientation val="minMax"/>
          <max val="128.8"/>
          <min val="128.64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850" b="1">
                    <a:latin typeface="맑은 고딕"/>
                    <a:ea typeface="맑은 고딕"/>
                  </a:defRPr>
                </a:pPr>
                <a:r>
                  <a:rPr sz="850" b="1">
                    <a:latin typeface="맑은 고딕"/>
                    <a:ea typeface="맑은 고딕"/>
                  </a:rPr>
                  <a:t>경도</a:t>
                </a:r>
              </a:p>
            </rich>
          </tx>
          <overlay val="0"/>
        </title>
        <numFmt formatCode="0.0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20"/>
      </valAx>
      <valAx>
        <axId val="20"/>
        <scaling>
          <orientation val="minMax"/>
          <max val="36.62"/>
          <min val="36.53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 rot="-5400000" vert="horz"/>
              <a:p xmlns:a="http://schemas.openxmlformats.org/drawingml/2006/main">
                <a:pPr>
                  <a:defRPr sz="850" b="1">
                    <a:latin typeface="맑은 고딕"/>
                    <a:ea typeface="맑은 고딕"/>
                  </a:defRPr>
                </a:pPr>
                <a:r>
                  <a:rPr sz="850" b="1">
                    <a:latin typeface="맑은 고딕"/>
                    <a:ea typeface="맑은 고딕"/>
                  </a:rPr>
                  <a:t>위도</a:t>
                </a:r>
              </a:p>
            </rich>
          </tx>
          <overlay val="0"/>
        </title>
        <numFmt formatCode="0.0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850" b="0">
              <a:latin typeface="맑은 고딕"/>
              <a:ea typeface="맑은 고딕"/>
            </a:defRPr>
          </a:pPr>
          <a:r>
            <a:t/>
          </a:r>
          <a:endParaRPr sz="850" b="0">
            <a:latin typeface="맑은 고딕"/>
            <a:ea typeface="맑은 고딕"/>
          </a:endParaRPr>
        </a:p>
      </txPr>
    </legend>
    <plotVisOnly val="0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latin typeface="맑은 고딕"/>
                <a:ea typeface="맑은 고딕"/>
              </a:defRPr>
            </a:pPr>
            <a:r>
              <a:rPr sz="1000" b="1">
                <a:latin typeface="맑은 고딕"/>
                <a:ea typeface="맑은 고딕"/>
              </a:rPr>
              <a:t>월영교 반경 1km 영업 음식점의 종료 시각(시) + 팝업(맨 아래)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v>영업 종료 시각</v>
          </tx>
          <spPr>
            <a:solidFill xmlns:a="http://schemas.openxmlformats.org/drawingml/2006/main">
              <a:srgbClr val="A6A6A6"/>
            </a:solidFill>
            <a:ln xmlns:a="http://schemas.openxmlformats.org/drawingml/2006/main">
              <a:solidFill>
                <a:srgbClr val="A6A6A6"/>
              </a:solidFill>
              <a:prstDash val="solid"/>
            </a:ln>
          </spPr>
          <invertIfNegative val="0"/>
          <cat>
            <numRef>
              <f>'d_월영교'!$A$2:$A$18</f>
            </numRef>
          </cat>
          <val>
            <numRef>
              <f>'d_월영교'!$C$2:$C$18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0"/>
        <lblOffset val="100"/>
      </catAx>
      <valAx>
        <axId val="100"/>
        <scaling>
          <orientation val="minMax"/>
          <max val="24"/>
          <min val="17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"/>
        <majorUnit val="1"/>
      </valAx>
    </plotArea>
    <plotVisOnly val="0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latin typeface="맑은 고딕"/>
                <a:ea typeface="맑은 고딕"/>
              </a:defRPr>
            </a:pPr>
            <a:r>
              <a:rPr sz="1000" b="1">
                <a:latin typeface="맑은 고딕"/>
                <a:ea typeface="맑은 고딕"/>
              </a:rPr>
              <a:t>음식점 업종 구성: 월영교 1km(17곳) vs 원도심 1km(764곳)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v>월영교 1km</v>
          </tx>
          <spPr>
            <a:solidFill xmlns:a="http://schemas.openxmlformats.org/drawingml/2006/main">
              <a:srgbClr val="D64541"/>
            </a:solidFill>
            <a:ln xmlns:a="http://schemas.openxmlformats.org/drawingml/2006/main">
              <a:solidFill>
                <a:srgbClr val="D64541"/>
              </a:solidFill>
              <a:prstDash val="solid"/>
            </a:ln>
          </spPr>
          <invertIfNegative val="0"/>
          <cat>
            <numRef>
              <f>'d_업종구성'!$A$2:$A$6</f>
            </numRef>
          </cat>
          <val>
            <numRef>
              <f>'d_업종구성'!$B$2:$B$6</f>
            </numRef>
          </val>
        </ser>
        <ser>
          <idx val="1"/>
          <order val="1"/>
          <tx>
            <v>원도심 1km</v>
          </tx>
          <spPr>
            <a:solidFill xmlns:a="http://schemas.openxmlformats.org/drawingml/2006/main">
              <a:srgbClr val="A6A6A6"/>
            </a:solidFill>
            <a:ln xmlns:a="http://schemas.openxmlformats.org/drawingml/2006/main">
              <a:solidFill>
                <a:srgbClr val="A6A6A6"/>
              </a:solidFill>
              <a:prstDash val="solid"/>
            </a:ln>
          </spPr>
          <invertIfNegative val="0"/>
          <cat>
            <numRef>
              <f>'d_업종구성'!$A$2:$A$6</f>
            </numRef>
          </cat>
          <val>
            <numRef>
              <f>'d_업종구성'!$C$2:$C$6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numFmt formatCode="0%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850" b="0">
              <a:latin typeface="맑은 고딕"/>
              <a:ea typeface="맑은 고딕"/>
            </a:defRPr>
          </a:pPr>
          <a:r>
            <a:t/>
          </a:r>
          <a:endParaRPr sz="850" b="0">
            <a:latin typeface="맑은 고딕"/>
            <a:ea typeface="맑은 고딕"/>
          </a:endParaRPr>
        </a:p>
      </txPr>
    </legend>
    <plotVisOnly val="0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latin typeface="맑은 고딕"/>
                <a:ea typeface="맑은 고딕"/>
              </a:defRPr>
            </a:pPr>
            <a:r>
              <a:rPr sz="1000" b="1">
                <a:latin typeface="맑은 고딕"/>
                <a:ea typeface="맑은 고딕"/>
              </a:rPr>
              <a:t>관광지별 방문 vs 소비 점유율(철도공사 가명결합, 2022년 4~6월): 월영교·문화관광단지·하회마을은 방문만큼 쓰지 않는다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v>방문 점유율(%)</v>
          </tx>
          <spPr>
            <a:solidFill xmlns:a="http://schemas.openxmlformats.org/drawingml/2006/main">
              <a:srgbClr val="A6A6A6"/>
            </a:solidFill>
            <a:ln xmlns:a="http://schemas.openxmlformats.org/drawingml/2006/main">
              <a:solidFill>
                <a:srgbClr val="A6A6A6"/>
              </a:solidFill>
              <a:prstDash val="solid"/>
            </a:ln>
          </spPr>
          <invertIfNegative val="0"/>
          <cat>
            <numRef>
              <f>'d_철도'!$A$2:$A$20</f>
            </numRef>
          </cat>
          <val>
            <numRef>
              <f>'d_철도'!$B$2:$B$20</f>
            </numRef>
          </val>
        </ser>
        <ser>
          <idx val="1"/>
          <order val="1"/>
          <tx>
            <v>소비건수 점유율(%)</v>
          </tx>
          <spPr>
            <a:solidFill xmlns:a="http://schemas.openxmlformats.org/drawingml/2006/main">
              <a:srgbClr val="D64541"/>
            </a:solidFill>
            <a:ln xmlns:a="http://schemas.openxmlformats.org/drawingml/2006/main">
              <a:solidFill>
                <a:srgbClr val="D64541"/>
              </a:solidFill>
              <a:prstDash val="solid"/>
            </a:ln>
          </spPr>
          <invertIfNegative val="0"/>
          <cat>
            <numRef>
              <f>'d_철도'!$A$2:$A$20</f>
            </numRef>
          </cat>
          <val>
            <numRef>
              <f>'d_철도'!$C$2:$C$20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850" b="0">
              <a:latin typeface="맑은 고딕"/>
              <a:ea typeface="맑은 고딕"/>
            </a:defRPr>
          </a:pPr>
          <a:r>
            <a:t/>
          </a:r>
          <a:endParaRPr sz="850" b="0">
            <a:latin typeface="맑은 고딕"/>
            <a:ea typeface="맑은 고딕"/>
          </a:endParaRPr>
        </a:p>
      </txPr>
    </legend>
    <plotVisOnly val="0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latin typeface="맑은 고딕"/>
                <a:ea typeface="맑은 고딕"/>
              </a:defRPr>
            </a:pPr>
            <a:r>
              <a:rPr sz="1000" b="1">
                <a:latin typeface="맑은 고딕"/>
                <a:ea typeface="맑은 고딕"/>
              </a:rPr>
              <a:t>3,000번 모의실험 결과 분포: 방문당 체험·문화 소비 증가율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v>회차</v>
          </tx>
          <spPr>
            <a:solidFill xmlns:a="http://schemas.openxmlformats.org/drawingml/2006/main">
              <a:srgbClr val="D64541"/>
            </a:solidFill>
            <a:ln xmlns:a="http://schemas.openxmlformats.org/drawingml/2006/main">
              <a:solidFill>
                <a:srgbClr val="D64541"/>
              </a:solidFill>
              <a:prstDash val="solid"/>
            </a:ln>
          </spPr>
          <invertIfNegative val="0"/>
          <cat>
            <numRef>
              <f>'d_히스토'!$A$2:$A$21</f>
            </numRef>
          </cat>
          <val>
            <numRef>
              <f>'d_히스토'!$B$2:$B$21</f>
            </numRef>
          </val>
        </ser>
        <gapWidth val="5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850" b="1">
                    <a:latin typeface="맑은 고딕"/>
                    <a:ea typeface="맑은 고딕"/>
                  </a:defRPr>
                </a:pPr>
                <a:r>
                  <a:rPr sz="850" b="1">
                    <a:latin typeface="맑은 고딕"/>
                    <a:ea typeface="맑은 고딕"/>
                  </a:rPr>
                  <a:t>방문당 체험·문화 소비 증가율(%, 구간 상한)</a:t>
                </a:r>
              </a:p>
            </rich>
          </tx>
          <overlay val="0"/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"/>
      </valAx>
    </plotArea>
    <plotVisOnly val="0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latin typeface="맑은 고딕"/>
                <a:ea typeface="맑은 고딕"/>
              </a:defRPr>
            </a:pPr>
            <a:r>
              <a:rPr sz="1000" b="1">
                <a:latin typeface="맑은 고딕"/>
                <a:ea typeface="맑은 고딕"/>
              </a:rPr>
              <a:t>추가 소비를 가장 크게 흔드는 값(시행 첫 달에 먼저 잴 값)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v>결과를 흔드는 비중</v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invertIfNegative val="0"/>
          <cat>
            <numRef>
              <f>'d_민감도'!$A$2:$A$11</f>
            </numRef>
          </cat>
          <val>
            <numRef>
              <f>'d_민감도'!$B$2:$B$11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numFmt formatCode="0%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"/>
      </valAx>
    </plotArea>
    <plotVisOnly val="0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latin typeface="맑은 고딕"/>
                <a:ea typeface="맑은 고딕"/>
              </a:defRPr>
            </a:pPr>
            <a:r>
              <a:rPr sz="1000" b="1">
                <a:latin typeface="맑은 고딕"/>
                <a:ea typeface="맑은 고딕"/>
              </a:rPr>
              <a:t>안동 vs 비교 조합(태백·영동·거창·영덕 등): 2025.2Q까지 사전, 이후 가짜 시행 구간</a:t>
            </a:r>
          </a:p>
        </rich>
      </tx>
      <overlay val="0"/>
    </title>
    <plotArea>
      <lineChart>
        <grouping val="standard"/>
        <ser>
          <idx val="0"/>
          <order val="0"/>
          <tx>
            <v>안동</v>
          </tx>
          <spPr>
            <a:ln xmlns:a="http://schemas.openxmlformats.org/drawingml/2006/main" w="22000">
              <a:solidFill>
                <a:srgbClr val="D6454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'd_검증'!$A$2:$A$18</f>
            </numRef>
          </cat>
          <val>
            <numRef>
              <f>'d_검증'!$B$2:$B$18</f>
            </numRef>
          </val>
          <smooth val="0"/>
        </ser>
        <ser>
          <idx val="1"/>
          <order val="1"/>
          <tx>
            <v>비교 조합</v>
          </tx>
          <spPr>
            <a:ln xmlns:a="http://schemas.openxmlformats.org/drawingml/2006/main" w="22000">
              <a:solidFill>
                <a:srgbClr val="A6A6A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'd_검증'!$A$2:$A$18</f>
            </numRef>
          </cat>
          <val>
            <numRef>
              <f>'d_검증'!$C$2:$C$18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 rot="-5400000" vert="horz"/>
              <a:p xmlns:a="http://schemas.openxmlformats.org/drawingml/2006/main">
                <a:pPr>
                  <a:defRPr sz="850" b="1">
                    <a:latin typeface="맑은 고딕"/>
                    <a:ea typeface="맑은 고딕"/>
                  </a:defRPr>
                </a:pPr>
                <a:r>
                  <a:rPr sz="850" b="1">
                    <a:latin typeface="맑은 고딕"/>
                    <a:ea typeface="맑은 고딕"/>
                  </a:rPr>
                  <a:t>지수(2022~2023 평균=100)</a:t>
                </a:r>
              </a:p>
            </rich>
          </tx>
          <overlay val="0"/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850" b="0">
              <a:latin typeface="맑은 고딕"/>
              <a:ea typeface="맑은 고딕"/>
            </a:defRPr>
          </a:pPr>
          <a:r>
            <a:t/>
          </a:r>
          <a:endParaRPr sz="850" b="0">
            <a:latin typeface="맑은 고딕"/>
            <a:ea typeface="맑은 고딕"/>
          </a:endParaRPr>
        </a:p>
      </txPr>
    </legend>
    <plotVisOnly val="0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latin typeface="맑은 고딕"/>
                <a:ea typeface="맑은 고딕"/>
              </a:defRPr>
            </a:pPr>
            <a:r>
              <a:rPr sz="1000" b="1">
                <a:latin typeface="맑은 고딕"/>
                <a:ea typeface="맑은 고딕"/>
              </a:rPr>
              <a:t>도시 합성통제: 효과 크기 δ별 p값(0.10 아래로 내려가야 판정)</a:t>
            </a:r>
          </a:p>
        </rich>
      </tx>
      <overlay val="0"/>
    </title>
    <plotArea>
      <lineChart>
        <grouping val="standard"/>
        <ser>
          <idx val="0"/>
          <order val="0"/>
          <tx>
            <v>한 방향 p(주민증 후보)</v>
          </tx>
          <spPr>
            <a:ln xmlns:a="http://schemas.openxmlformats.org/drawingml/2006/main" w="22000">
              <a:solidFill>
                <a:srgbClr val="D6454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'd_검증'!$E$2:$E$102</f>
            </numRef>
          </cat>
          <val>
            <numRef>
              <f>'d_검증'!$F$2:$F$102</f>
            </numRef>
          </val>
          <smooth val="0"/>
        </ser>
        <ser>
          <idx val="1"/>
          <order val="1"/>
          <tx>
            <v>한 방향 p(전국 시군)</v>
          </tx>
          <spPr>
            <a:ln xmlns:a="http://schemas.openxmlformats.org/drawingml/2006/main" w="22000">
              <a:solidFill>
                <a:srgbClr val="A6A6A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'd_검증'!$E$2:$E$102</f>
            </numRef>
          </cat>
          <val>
            <numRef>
              <f>'d_검증'!$G$2:$G$102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0%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0"/>
        <lblOffset val="100"/>
        <tickLblSkip val="1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 rot="-5400000" vert="horz"/>
              <a:p xmlns:a="http://schemas.openxmlformats.org/drawingml/2006/main">
                <a:pPr>
                  <a:defRPr sz="850" b="1">
                    <a:latin typeface="맑은 고딕"/>
                    <a:ea typeface="맑은 고딕"/>
                  </a:defRPr>
                </a:pPr>
                <a:r>
                  <a:rPr sz="850" b="1">
                    <a:latin typeface="맑은 고딕"/>
                    <a:ea typeface="맑은 고딕"/>
                  </a:rPr>
                  <a:t>p값</a:t>
                </a:r>
              </a:p>
            </rich>
          </tx>
          <overlay val="0"/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850" b="0">
              <a:latin typeface="맑은 고딕"/>
              <a:ea typeface="맑은 고딕"/>
            </a:defRPr>
          </a:pPr>
          <a:r>
            <a:t/>
          </a:r>
          <a:endParaRPr sz="850" b="0">
            <a:latin typeface="맑은 고딕"/>
            <a:ea typeface="맑은 고딕"/>
          </a:endParaRPr>
        </a:p>
      </txPr>
    </legend>
    <plotVisOnly val="0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latin typeface="맑은 고딕"/>
                <a:ea typeface="맑은 고딕"/>
              </a:defRPr>
            </a:pPr>
            <a:r>
              <a:rPr sz="1000" b="1">
                <a:latin typeface="맑은 고딕"/>
                <a:ea typeface="맑은 고딕"/>
              </a:rPr>
              <a:t>순차 확대(추첨): 참여 식당 손님 체험 결제 증가별 검정력(모의실험 400회)</a:t>
            </a:r>
          </a:p>
        </rich>
      </tx>
      <overlay val="0"/>
    </title>
    <plotArea>
      <lineChart>
        <grouping val="standard"/>
        <ser>
          <idx val="0"/>
          <order val="0"/>
          <tx>
            <v>확대안 83곳·5개월</v>
          </tx>
          <spPr>
            <a:ln xmlns:a="http://schemas.openxmlformats.org/drawingml/2006/main" w="22000">
              <a:solidFill>
                <a:srgbClr val="54823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'd_검증'!$I$2:$I$8</f>
            </numRef>
          </cat>
          <val>
            <numRef>
              <f>'d_검증'!$J$2:$J$8</f>
            </numRef>
          </val>
          <smooth val="0"/>
        </ser>
        <ser>
          <idx val="1"/>
          <order val="1"/>
          <tx>
            <v>기본안 20곳·10개월</v>
          </tx>
          <spPr>
            <a:ln xmlns:a="http://schemas.openxmlformats.org/drawingml/2006/main" w="22000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'd_검증'!$I$2:$I$8</f>
            </numRef>
          </cat>
          <val>
            <numRef>
              <f>'d_검증'!$K$2:$K$8</f>
            </numRef>
          </val>
          <smooth val="0"/>
        </ser>
        <ser>
          <idx val="2"/>
          <order val="2"/>
          <tx>
            <v>기본안 20곳·5개월</v>
          </tx>
          <spPr>
            <a:ln xmlns:a="http://schemas.openxmlformats.org/drawingml/2006/main" w="22000">
              <a:solidFill>
                <a:srgbClr val="A6A6A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'd_검증'!$I$2:$I$8</f>
            </numRef>
          </cat>
          <val>
            <numRef>
              <f>'d_검증'!$L$2:$L$8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0%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 rot="-5400000" vert="horz"/>
              <a:p xmlns:a="http://schemas.openxmlformats.org/drawingml/2006/main">
                <a:pPr>
                  <a:defRPr sz="850" b="1">
                    <a:latin typeface="맑은 고딕"/>
                    <a:ea typeface="맑은 고딕"/>
                  </a:defRPr>
                </a:pPr>
                <a:r>
                  <a:rPr sz="850" b="1">
                    <a:latin typeface="맑은 고딕"/>
                    <a:ea typeface="맑은 고딕"/>
                  </a:rPr>
                  <a:t>검정력</a:t>
                </a:r>
              </a:p>
            </rich>
          </tx>
          <overlay val="0"/>
        </title>
        <numFmt formatCode="0%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850" b="0">
              <a:latin typeface="맑은 고딕"/>
              <a:ea typeface="맑은 고딕"/>
            </a:defRPr>
          </a:pPr>
          <a:r>
            <a:t/>
          </a:r>
          <a:endParaRPr sz="850" b="0">
            <a:latin typeface="맑은 고딕"/>
            <a:ea typeface="맑은 고딕"/>
          </a:endParaRPr>
        </a:p>
      </txPr>
    </legend>
    <plotVisOnly val="0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latin typeface="맑은 고딕"/>
                <a:ea typeface="맑은 고딕"/>
              </a:defRPr>
            </a:pPr>
            <a:r>
              <a:rPr sz="1000" b="1">
                <a:latin typeface="맑은 고딕"/>
                <a:ea typeface="맑은 고딕"/>
              </a:rPr>
              <a:t>네 지표의 문제 백분위: 선택 시·군 vs 안동 (75 이상 = 하위 25%)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v>선택 시·군</v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solidFill>
                <a:srgbClr val="2E75B6"/>
              </a:solidFill>
              <a:prstDash val="solid"/>
            </a:ln>
          </spPr>
          <invertIfNegative val="0"/>
          <cat>
            <numRef>
              <f>'d_진단비교'!$A$2:$A$5</f>
            </numRef>
          </cat>
          <val>
            <numRef>
              <f>'d_진단비교'!$B$2:$B$5</f>
            </numRef>
          </val>
        </ser>
        <ser>
          <idx val="1"/>
          <order val="1"/>
          <tx>
            <v>안동</v>
          </tx>
          <spPr>
            <a:solidFill xmlns:a="http://schemas.openxmlformats.org/drawingml/2006/main">
              <a:srgbClr val="D64541"/>
            </a:solidFill>
            <a:ln xmlns:a="http://schemas.openxmlformats.org/drawingml/2006/main">
              <a:solidFill>
                <a:srgbClr val="D64541"/>
              </a:solidFill>
              <a:prstDash val="solid"/>
            </a:ln>
          </spPr>
          <invertIfNegative val="0"/>
          <cat>
            <numRef>
              <f>'d_진단비교'!$A$2:$A$5</f>
            </numRef>
          </cat>
          <val>
            <numRef>
              <f>'d_진단비교'!$C$2:$C$5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 rot="-5400000" vert="horz"/>
              <a:p xmlns:a="http://schemas.openxmlformats.org/drawingml/2006/main">
                <a:pPr>
                  <a:defRPr sz="850" b="1">
                    <a:latin typeface="맑은 고딕"/>
                    <a:ea typeface="맑은 고딕"/>
                  </a:defRPr>
                </a:pPr>
                <a:r>
                  <a:rPr sz="850" b="1">
                    <a:latin typeface="맑은 고딕"/>
                    <a:ea typeface="맑은 고딕"/>
                  </a:rPr>
                  <a:t>문제 백분위</a:t>
                </a:r>
              </a:p>
            </rich>
          </tx>
          <overlay val="0"/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850" b="0">
              <a:latin typeface="맑은 고딕"/>
              <a:ea typeface="맑은 고딕"/>
            </a:defRPr>
          </a:pPr>
          <a:r>
            <a:t/>
          </a:r>
          <a:endParaRPr sz="850" b="0">
            <a:latin typeface="맑은 고딕"/>
            <a:ea typeface="맑은 고딕"/>
          </a:endParaRPr>
        </a:p>
      </txPr>
    </legend>
    <plotVisOnly val="0"/>
    <dispBlanksAs val="gap"/>
  </chart>
</chartSpace>
</file>

<file path=xl/charts/chart20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latin typeface="맑은 고딕"/>
                <a:ea typeface="맑은 고딕"/>
              </a:defRPr>
            </a:pPr>
            <a:r>
              <a:rPr sz="1000" b="1">
                <a:latin typeface="맑은 고딕"/>
                <a:ea typeface="맑은 고딕"/>
              </a:rPr>
              <a:t>체험·문화 소비 변화 × 숙박일수: 왼쪽 아래 = 안동과 같은 유형</a:t>
            </a:r>
          </a:p>
        </rich>
      </tx>
      <overlay val="0"/>
    </title>
    <plotArea>
      <scatterChart>
        <ser>
          <idx val="0"/>
          <order val="0"/>
          <tx>
            <v>시·군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C9C9C9"/>
              </a:solidFill>
              <a:ln xmlns:a="http://schemas.openxmlformats.org/drawingml/2006/main">
                <a:solidFill>
                  <a:srgbClr val="C9C9C9"/>
                </a:solidFill>
                <a:prstDash val="solid"/>
              </a:ln>
            </spPr>
          </marker>
          <xVal>
            <numRef>
              <f>'d_진단'!$B$2:$B$145</f>
            </numRef>
          </xVal>
          <yVal>
            <numRef>
              <f>'d_진단'!$C$2:$C$145</f>
            </numRef>
          </yVal>
        </ser>
        <ser>
          <idx val="1"/>
          <order val="1"/>
          <tx>
            <v>선택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solidFill>
                  <a:srgbClr val="2E75B6"/>
                </a:solidFill>
                <a:prstDash val="solid"/>
              </a:ln>
            </spPr>
          </marker>
          <xVal>
            <numRef>
              <f>'d_진단비교'!$B$8</f>
            </numRef>
          </xVal>
          <yVal>
            <numRef>
              <f>'d_진단비교'!$C$8</f>
            </numRef>
          </yVal>
        </ser>
        <ser>
          <idx val="2"/>
          <order val="2"/>
          <tx>
            <v>안동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D64541"/>
              </a:solidFill>
              <a:ln xmlns:a="http://schemas.openxmlformats.org/drawingml/2006/main">
                <a:solidFill>
                  <a:srgbClr val="D64541"/>
                </a:solidFill>
                <a:prstDash val="solid"/>
              </a:ln>
            </spPr>
          </marker>
          <xVal>
            <numRef>
              <f>'d_진단비교'!$B$9</f>
            </numRef>
          </xVal>
          <yVal>
            <numRef>
              <f>'d_진단비교'!$C$9</f>
            </numRef>
          </yVal>
        </ser>
        <axId val="10"/>
        <axId val="20"/>
      </scatterChart>
      <valAx>
        <axId val="10"/>
        <scaling>
          <orientation val="minMax"/>
          <max val="1"/>
          <min val="-0.6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850" b="1">
                    <a:latin typeface="맑은 고딕"/>
                    <a:ea typeface="맑은 고딕"/>
                  </a:defRPr>
                </a:pPr>
                <a:r>
                  <a:rPr sz="850" b="1">
                    <a:latin typeface="맑은 고딕"/>
                    <a:ea typeface="맑은 고딕"/>
                  </a:rPr>
                  <a:t>체험·문화 소비 변화율</a:t>
                </a:r>
              </a:p>
            </rich>
          </tx>
          <overlay val="0"/>
        </title>
        <numFmt formatCode="0%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20"/>
      </valAx>
      <valAx>
        <axId val="20"/>
        <scaling>
          <orientation val="minMax"/>
          <max val="5.5"/>
          <min val="2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 rot="-5400000" vert="horz"/>
              <a:p xmlns:a="http://schemas.openxmlformats.org/drawingml/2006/main">
                <a:pPr>
                  <a:defRPr sz="850" b="1">
                    <a:latin typeface="맑은 고딕"/>
                    <a:ea typeface="맑은 고딕"/>
                  </a:defRPr>
                </a:pPr>
                <a:r>
                  <a:rPr sz="850" b="1">
                    <a:latin typeface="맑은 고딕"/>
                    <a:ea typeface="맑은 고딕"/>
                  </a:rPr>
                  <a:t>평균 숙박일수</a:t>
                </a:r>
              </a:p>
            </rich>
          </tx>
          <overlay val="0"/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850" b="0">
              <a:latin typeface="맑은 고딕"/>
              <a:ea typeface="맑은 고딕"/>
            </a:defRPr>
          </a:pPr>
          <a:r>
            <a:t/>
          </a:r>
          <a:endParaRPr sz="850" b="0">
            <a:latin typeface="맑은 고딕"/>
            <a:ea typeface="맑은 고딕"/>
          </a:endParaRPr>
        </a:p>
      </txPr>
    </legend>
    <plotVisOnly val="0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latin typeface="맑은 고딕"/>
                <a:ea typeface="맑은 고딕"/>
              </a:defRPr>
            </a:pPr>
            <a:r>
              <a:rPr sz="1000" b="1">
                <a:latin typeface="맑은 고딕"/>
                <a:ea typeface="맑은 고딕"/>
              </a:rPr>
              <a:t>이용 의향(5점): 선택한 응답자 중 비율, 의향은 참여율이 아니다(실현율로 보정해 결제율·이동 배수에만 사용)</a:t>
            </a:r>
          </a:p>
        </rich>
      </tx>
      <overlay val="0"/>
    </title>
    <plotArea>
      <barChart>
        <barDir val="bar"/>
        <grouping val="percentStacked"/>
        <ser>
          <idx val="0"/>
          <order val="0"/>
          <tx>
            <v>매우 있다</v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invertIfNegative val="0"/>
          <cat>
            <numRef>
              <f>'d_설문계산'!$D$2:$D$5</f>
            </numRef>
          </cat>
          <val>
            <numRef>
              <f>'d_설문계산'!$E$2:$E$5</f>
            </numRef>
          </val>
        </ser>
        <ser>
          <idx val="1"/>
          <order val="1"/>
          <tx>
            <v>있다</v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solidFill>
                <a:srgbClr val="2E75B6"/>
              </a:solidFill>
              <a:prstDash val="solid"/>
            </a:ln>
          </spPr>
          <invertIfNegative val="0"/>
          <cat>
            <numRef>
              <f>'d_설문계산'!$D$2:$D$5</f>
            </numRef>
          </cat>
          <val>
            <numRef>
              <f>'d_설문계산'!$F$2:$F$5</f>
            </numRef>
          </val>
        </ser>
        <ser>
          <idx val="2"/>
          <order val="2"/>
          <tx>
            <v>보통</v>
          </tx>
          <spPr>
            <a:solidFill xmlns:a="http://schemas.openxmlformats.org/drawingml/2006/main">
              <a:srgbClr val="BFBFBF"/>
            </a:solidFill>
            <a:ln xmlns:a="http://schemas.openxmlformats.org/drawingml/2006/main">
              <a:solidFill>
                <a:srgbClr val="BFBFBF"/>
              </a:solidFill>
              <a:prstDash val="solid"/>
            </a:ln>
          </spPr>
          <invertIfNegative val="0"/>
          <cat>
            <numRef>
              <f>'d_설문계산'!$D$2:$D$5</f>
            </numRef>
          </cat>
          <val>
            <numRef>
              <f>'d_설문계산'!$G$2:$G$5</f>
            </numRef>
          </val>
        </ser>
        <ser>
          <idx val="3"/>
          <order val="3"/>
          <tx>
            <v>별로 없다</v>
          </tx>
          <spPr>
            <a:solidFill xmlns:a="http://schemas.openxmlformats.org/drawingml/2006/main">
              <a:srgbClr val="F4B183"/>
            </a:solidFill>
            <a:ln xmlns:a="http://schemas.openxmlformats.org/drawingml/2006/main">
              <a:solidFill>
                <a:srgbClr val="F4B183"/>
              </a:solidFill>
              <a:prstDash val="solid"/>
            </a:ln>
          </spPr>
          <invertIfNegative val="0"/>
          <cat>
            <numRef>
              <f>'d_설문계산'!$D$2:$D$5</f>
            </numRef>
          </cat>
          <val>
            <numRef>
              <f>'d_설문계산'!$H$2:$H$5</f>
            </numRef>
          </val>
        </ser>
        <ser>
          <idx val="4"/>
          <order val="4"/>
          <tx>
            <v>전혀 없다</v>
          </tx>
          <spPr>
            <a:solidFill xmlns:a="http://schemas.openxmlformats.org/drawingml/2006/main">
              <a:srgbClr val="D64541"/>
            </a:solidFill>
            <a:ln xmlns:a="http://schemas.openxmlformats.org/drawingml/2006/main">
              <a:solidFill>
                <a:srgbClr val="D64541"/>
              </a:solidFill>
              <a:prstDash val="solid"/>
            </a:ln>
          </spPr>
          <invertIfNegative val="0"/>
          <cat>
            <numRef>
              <f>'d_설문계산'!$D$2:$D$5</f>
            </numRef>
          </cat>
          <val>
            <numRef>
              <f>'d_설문계산'!$I$2:$I$5</f>
            </numRef>
          </val>
        </ser>
        <gapWidth val="60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numFmt formatCode="0%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850" b="0">
              <a:latin typeface="맑은 고딕"/>
              <a:ea typeface="맑은 고딕"/>
            </a:defRPr>
          </a:pPr>
          <a:r>
            <a:t/>
          </a:r>
          <a:endParaRPr sz="850" b="0">
            <a:latin typeface="맑은 고딕"/>
            <a:ea typeface="맑은 고딕"/>
          </a:endParaRPr>
        </a:p>
      </txPr>
    </legend>
    <plotVisOnly val="0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latin typeface="맑은 고딕"/>
                <a:ea typeface="맑은 고딕"/>
              </a:defRPr>
            </a:pPr>
            <a:r>
              <a:rPr sz="1000" b="1">
                <a:latin typeface="맑은 고딕"/>
                <a:ea typeface="맑은 고딕"/>
              </a:rPr>
              <a:t>이동이 불편해 가고 싶었지만 포기한 곳(중복 선택)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v>비율</v>
          </tx>
          <spPr>
            <a:solidFill xmlns:a="http://schemas.openxmlformats.org/drawingml/2006/main">
              <a:srgbClr val="D64541"/>
            </a:solidFill>
            <a:ln xmlns:a="http://schemas.openxmlformats.org/drawingml/2006/main">
              <a:solidFill>
                <a:srgbClr val="D64541"/>
              </a:solidFill>
              <a:prstDash val="solid"/>
            </a:ln>
          </spPr>
          <invertIfNegative val="0"/>
          <cat>
            <numRef>
              <f>'d_설문계산'!$K$2:$K$5</f>
            </numRef>
          </cat>
          <val>
            <numRef>
              <f>'d_설문계산'!$L$2:$L$5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numFmt formatCode="0%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"/>
      </valAx>
    </plotArea>
    <plotVisOnly val="0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latin typeface="맑은 고딕"/>
                <a:ea typeface="맑은 고딕"/>
              </a:defRPr>
            </a:pPr>
            <a:r>
              <a:rPr sz="1000" b="1">
                <a:latin typeface="맑은 고딕"/>
                <a:ea typeface="맑은 고딕"/>
              </a:rPr>
              <a:t>유료 공연·체험이 망설여지는 가장 큰 이유: 가격보다 정보·예약·시간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v>비율</v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invertIfNegative val="0"/>
          <cat>
            <numRef>
              <f>'d_설문계산'!$N$2:$N$6</f>
            </numRef>
          </cat>
          <val>
            <numRef>
              <f>'d_설문계산'!$O$2:$O$6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numFmt formatCode="0%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"/>
      </valAx>
    </plotArea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Relationship Type="http://schemas.openxmlformats.org/officeDocument/2006/relationships/chart" Target="/xl/charts/chart10.xml" Id="rId3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1.xml" Id="rId1"/><Relationship Type="http://schemas.openxmlformats.org/officeDocument/2006/relationships/chart" Target="/xl/charts/chart12.xml" Id="rId2"/><Relationship Type="http://schemas.openxmlformats.org/officeDocument/2006/relationships/chart" Target="/xl/charts/chart13.xml" Id="rId3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/><Relationship Type="http://schemas.openxmlformats.org/officeDocument/2006/relationships/chart" Target="/xl/charts/chart15.xml" Id="rId2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6.xml" Id="rId1"/><Relationship Type="http://schemas.openxmlformats.org/officeDocument/2006/relationships/chart" Target="/xl/charts/chart17.xml" Id="rId2"/><Relationship Type="http://schemas.openxmlformats.org/officeDocument/2006/relationships/chart" Target="/xl/charts/chart18.xml" Id="rId3"/></Relationships>
</file>

<file path=xl/drawings/_rels/drawing8.xml.rels><Relationships xmlns="http://schemas.openxmlformats.org/package/2006/relationships"><Relationship Type="http://schemas.openxmlformats.org/officeDocument/2006/relationships/chart" Target="/xl/charts/chart19.xml" Id="rId1"/><Relationship Type="http://schemas.openxmlformats.org/officeDocument/2006/relationships/chart" Target="/xl/charts/chart20.xml" Id="rId2"/></Relationships>
</file>

<file path=xl/drawings/_rels/drawing9.xml.rels><Relationships xmlns="http://schemas.openxmlformats.org/package/2006/relationships"><Relationship Type="http://schemas.openxmlformats.org/officeDocument/2006/relationships/chart" Target="/xl/charts/chart21.xml" Id="rId1"/><Relationship Type="http://schemas.openxmlformats.org/officeDocument/2006/relationships/chart" Target="/xl/charts/chart22.xml" Id="rId2"/><Relationship Type="http://schemas.openxmlformats.org/officeDocument/2006/relationships/chart" Target="/xl/charts/chart23.xml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18</row>
      <rowOff>0</rowOff>
    </from>
    <ext cx="122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35</row>
      <rowOff>0</rowOff>
    </from>
    <ext cx="6120000" cy="37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10</col>
      <colOff>0</colOff>
      <row>35</row>
      <rowOff>0</rowOff>
    </from>
    <ext cx="6120000" cy="37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13</row>
      <rowOff>0</rowOff>
    </from>
    <ext cx="122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33</row>
      <rowOff>0</rowOff>
    </from>
    <ext cx="540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</col>
      <colOff>0</colOff>
      <row>13</row>
      <rowOff>0</rowOff>
    </from>
    <ext cx="122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32</row>
      <rowOff>0</rowOff>
    </from>
    <ext cx="1224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</col>
      <colOff>0</colOff>
      <row>13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13</row>
      <rowOff>0</rowOff>
    </from>
    <ext cx="61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31</row>
      <rowOff>0</rowOff>
    </from>
    <ext cx="12240000" cy="46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1</col>
      <colOff>0</colOff>
      <row>13</row>
      <rowOff>0</rowOff>
    </from>
    <ext cx="612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13</row>
      <rowOff>0</rowOff>
    </from>
    <ext cx="612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34</row>
      <rowOff>0</rowOff>
    </from>
    <ext cx="12240000" cy="39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1</col>
      <colOff>0</colOff>
      <row>19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19</row>
      <rowOff>0</rowOff>
    </from>
    <ext cx="61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1</col>
      <colOff>0</colOff>
      <row>13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13</row>
      <rowOff>0</rowOff>
    </from>
    <ext cx="61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31</row>
      <rowOff>0</rowOff>
    </from>
    <ext cx="1224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1</col>
      <colOff>0</colOff>
      <row>13</row>
      <rowOff>0</rowOff>
    </from>
    <ext cx="61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13</row>
      <rowOff>0</rowOff>
    </from>
    <ext cx="612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1</col>
      <colOff>0</colOff>
      <row>13</row>
      <rowOff>0</rowOff>
    </from>
    <ext cx="122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30</row>
      <rowOff>0</rowOff>
    </from>
    <ext cx="61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10</col>
      <colOff>0</colOff>
      <row>30</row>
      <rowOff>0</rowOff>
    </from>
    <ext cx="612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&#54856;'!A1" TargetMode="External" Id="rId1"/><Relationship Type="http://schemas.openxmlformats.org/officeDocument/2006/relationships/hyperlink" Target="#'1_&#47928;&#51228;'!A1" TargetMode="External" Id="rId2"/><Relationship Type="http://schemas.openxmlformats.org/officeDocument/2006/relationships/hyperlink" Target="#'2_&#54812;&#53469;&#48176;&#52824;'!A1" TargetMode="External" Id="rId3"/><Relationship Type="http://schemas.openxmlformats.org/officeDocument/2006/relationships/hyperlink" Target="#'3_&#50868;&#50689;&#49884;&#44036;'!A1" TargetMode="External" Id="rId4"/><Relationship Type="http://schemas.openxmlformats.org/officeDocument/2006/relationships/hyperlink" Target="#'4_&#48260;&#49828;'!A1" TargetMode="External" Id="rId5"/><Relationship Type="http://schemas.openxmlformats.org/officeDocument/2006/relationships/hyperlink" Target="#'5_&#50900;&#50689;&#44368;'!A1" TargetMode="External" Id="rId6"/><Relationship Type="http://schemas.openxmlformats.org/officeDocument/2006/relationships/hyperlink" Target="#'6_&#44592;&#45824;&#54952;&#44284;'!A1" TargetMode="External" Id="rId7"/><Relationship Type="http://schemas.openxmlformats.org/officeDocument/2006/relationships/hyperlink" Target="#'7_&#54952;&#44284;&#54217;&#44032;'!A1" TargetMode="External" Id="rId8"/><Relationship Type="http://schemas.openxmlformats.org/officeDocument/2006/relationships/hyperlink" Target="#'8_&#51204;&#44397;&#51652;&#45800;'!A1" TargetMode="External" Id="rId9"/><Relationship Type="http://schemas.openxmlformats.org/officeDocument/2006/relationships/hyperlink" Target="#'9_&#49436;&#49885;4'!A1" TargetMode="External" Id="rId10"/><Relationship Type="http://schemas.openxmlformats.org/officeDocument/2006/relationships/hyperlink" Target="#'10_&#49444;&#47928;'!A1" TargetMode="External" Id="rId11"/><Relationship Type="http://schemas.openxmlformats.org/officeDocument/2006/relationships/hyperlink" Target="#'11_&#52636;&#52376;'!A1" TargetMode="External" Id="rId12"/><Relationship Type="http://schemas.openxmlformats.org/officeDocument/2006/relationships/hyperlink" Target="#'1_&#47928;&#51228;'!A1" TargetMode="External" Id="rId13"/><Relationship Type="http://schemas.openxmlformats.org/officeDocument/2006/relationships/hyperlink" Target="#'2_&#54812;&#53469;&#48176;&#52824;'!A1" TargetMode="External" Id="rId14"/><Relationship Type="http://schemas.openxmlformats.org/officeDocument/2006/relationships/hyperlink" Target="#'3_&#50868;&#50689;&#49884;&#44036;'!A1" TargetMode="External" Id="rId15"/><Relationship Type="http://schemas.openxmlformats.org/officeDocument/2006/relationships/hyperlink" Target="#'4_&#48260;&#49828;'!A1" TargetMode="External" Id="rId16"/><Relationship Type="http://schemas.openxmlformats.org/officeDocument/2006/relationships/hyperlink" Target="#'1_&#47928;&#51228;'!A1" TargetMode="External" Id="rId17"/><Relationship Type="http://schemas.openxmlformats.org/officeDocument/2006/relationships/hyperlink" Target="#'2_&#54812;&#53469;&#48176;&#52824;'!A1" TargetMode="External" Id="rId18"/><Relationship Type="http://schemas.openxmlformats.org/officeDocument/2006/relationships/hyperlink" Target="#'3_&#50868;&#50689;&#49884;&#44036;'!A1" TargetMode="External" Id="rId19"/><Relationship Type="http://schemas.openxmlformats.org/officeDocument/2006/relationships/hyperlink" Target="#'4_&#48260;&#49828;'!A1" TargetMode="External" Id="rId20"/><Relationship Type="http://schemas.openxmlformats.org/officeDocument/2006/relationships/hyperlink" Target="#'5_&#50900;&#50689;&#44368;'!A1" TargetMode="External" Id="rId21"/><Relationship Type="http://schemas.openxmlformats.org/officeDocument/2006/relationships/hyperlink" Target="#'6_&#44592;&#45824;&#54952;&#44284;'!A1" TargetMode="External" Id="rId22"/><Relationship Type="http://schemas.openxmlformats.org/officeDocument/2006/relationships/hyperlink" Target="#'7_&#54952;&#44284;&#54217;&#44032;'!A1" TargetMode="External" Id="rId23"/><Relationship Type="http://schemas.openxmlformats.org/officeDocument/2006/relationships/hyperlink" Target="#'8_&#51204;&#44397;&#51652;&#45800;'!A1" TargetMode="External" Id="rId24"/><Relationship Type="http://schemas.openxmlformats.org/officeDocument/2006/relationships/hyperlink" Target="#'5_&#50900;&#50689;&#44368;'!A1" TargetMode="External" Id="rId25"/><Relationship Type="http://schemas.openxmlformats.org/officeDocument/2006/relationships/hyperlink" Target="#'6_&#44592;&#45824;&#54952;&#44284;'!A1" TargetMode="External" Id="rId26"/><Relationship Type="http://schemas.openxmlformats.org/officeDocument/2006/relationships/hyperlink" Target="#'7_&#54952;&#44284;&#54217;&#44032;'!A1" TargetMode="External" Id="rId27"/><Relationship Type="http://schemas.openxmlformats.org/officeDocument/2006/relationships/hyperlink" Target="#'8_&#51204;&#44397;&#51652;&#45800;'!A1" TargetMode="External" Id="rId28"/><Relationship Type="http://schemas.openxmlformats.org/officeDocument/2006/relationships/hyperlink" Target="#'2_&#54812;&#53469;&#48176;&#52824;'!A1" TargetMode="External" Id="rId29"/><Relationship Type="http://schemas.openxmlformats.org/officeDocument/2006/relationships/hyperlink" Target="#'3_&#50868;&#50689;&#49884;&#44036;'!A1" TargetMode="External" Id="rId30"/><Relationship Type="http://schemas.openxmlformats.org/officeDocument/2006/relationships/hyperlink" Target="#'4_&#48260;&#49828;'!A1" TargetMode="External" Id="rId31"/><Relationship Type="http://schemas.openxmlformats.org/officeDocument/2006/relationships/hyperlink" Target="#'5_&#50900;&#50689;&#44368;'!A1" TargetMode="External" Id="rId32"/><Relationship Type="http://schemas.openxmlformats.org/officeDocument/2006/relationships/hyperlink" Target="#'6_&#44592;&#45824;&#54952;&#44284;'!A1" TargetMode="External" Id="rId33"/><Relationship Type="http://schemas.openxmlformats.org/officeDocument/2006/relationships/hyperlink" Target="#'7_&#54952;&#44284;&#54217;&#44032;'!A1" TargetMode="External" Id="rId34"/><Relationship Type="http://schemas.openxmlformats.org/officeDocument/2006/relationships/hyperlink" Target="#'8_&#51204;&#44397;&#51652;&#45800;'!A1" TargetMode="External" Id="rId35"/><Relationship Type="http://schemas.openxmlformats.org/officeDocument/2006/relationships/hyperlink" Target="#'10_&#49444;&#47928;'!A1" TargetMode="External" Id="rId36"/></Relationships>
</file>

<file path=xl/worksheets/_rels/sheet2.xml.rels><Relationships xmlns="http://schemas.openxmlformats.org/package/2006/relationships"><Relationship Type="http://schemas.openxmlformats.org/officeDocument/2006/relationships/hyperlink" Target="#'&#54856;'!A1" TargetMode="External" Id="rId1"/><Relationship Type="http://schemas.openxmlformats.org/officeDocument/2006/relationships/hyperlink" Target="#'1_&#47928;&#51228;'!A1" TargetMode="External" Id="rId2"/><Relationship Type="http://schemas.openxmlformats.org/officeDocument/2006/relationships/hyperlink" Target="#'2_&#54812;&#53469;&#48176;&#52824;'!A1" TargetMode="External" Id="rId3"/><Relationship Type="http://schemas.openxmlformats.org/officeDocument/2006/relationships/hyperlink" Target="#'3_&#50868;&#50689;&#49884;&#44036;'!A1" TargetMode="External" Id="rId4"/><Relationship Type="http://schemas.openxmlformats.org/officeDocument/2006/relationships/hyperlink" Target="#'4_&#48260;&#49828;'!A1" TargetMode="External" Id="rId5"/><Relationship Type="http://schemas.openxmlformats.org/officeDocument/2006/relationships/hyperlink" Target="#'5_&#50900;&#50689;&#44368;'!A1" TargetMode="External" Id="rId6"/><Relationship Type="http://schemas.openxmlformats.org/officeDocument/2006/relationships/hyperlink" Target="#'6_&#44592;&#45824;&#54952;&#44284;'!A1" TargetMode="External" Id="rId7"/><Relationship Type="http://schemas.openxmlformats.org/officeDocument/2006/relationships/hyperlink" Target="#'7_&#54952;&#44284;&#54217;&#44032;'!A1" TargetMode="External" Id="rId8"/><Relationship Type="http://schemas.openxmlformats.org/officeDocument/2006/relationships/hyperlink" Target="#'8_&#51204;&#44397;&#51652;&#45800;'!A1" TargetMode="External" Id="rId9"/><Relationship Type="http://schemas.openxmlformats.org/officeDocument/2006/relationships/hyperlink" Target="#'9_&#49436;&#49885;4'!A1" TargetMode="External" Id="rId10"/><Relationship Type="http://schemas.openxmlformats.org/officeDocument/2006/relationships/hyperlink" Target="#'10_&#49444;&#47928;'!A1" TargetMode="External" Id="rId11"/><Relationship Type="http://schemas.openxmlformats.org/officeDocument/2006/relationships/hyperlink" Target="#'11_&#52636;&#52376;'!A1" TargetMode="External" Id="rId12"/><Relationship Type="http://schemas.openxmlformats.org/officeDocument/2006/relationships/drawing" Target="/xl/drawings/drawing1.xml" Id="rId13"/></Relationships>
</file>

<file path=xl/worksheets/_rels/sheet3.xml.rels><Relationships xmlns="http://schemas.openxmlformats.org/package/2006/relationships"><Relationship Type="http://schemas.openxmlformats.org/officeDocument/2006/relationships/hyperlink" Target="#'&#54856;'!A1" TargetMode="External" Id="rId1"/><Relationship Type="http://schemas.openxmlformats.org/officeDocument/2006/relationships/hyperlink" Target="#'1_&#47928;&#51228;'!A1" TargetMode="External" Id="rId2"/><Relationship Type="http://schemas.openxmlformats.org/officeDocument/2006/relationships/hyperlink" Target="#'2_&#54812;&#53469;&#48176;&#52824;'!A1" TargetMode="External" Id="rId3"/><Relationship Type="http://schemas.openxmlformats.org/officeDocument/2006/relationships/hyperlink" Target="#'3_&#50868;&#50689;&#49884;&#44036;'!A1" TargetMode="External" Id="rId4"/><Relationship Type="http://schemas.openxmlformats.org/officeDocument/2006/relationships/hyperlink" Target="#'4_&#48260;&#49828;'!A1" TargetMode="External" Id="rId5"/><Relationship Type="http://schemas.openxmlformats.org/officeDocument/2006/relationships/hyperlink" Target="#'5_&#50900;&#50689;&#44368;'!A1" TargetMode="External" Id="rId6"/><Relationship Type="http://schemas.openxmlformats.org/officeDocument/2006/relationships/hyperlink" Target="#'6_&#44592;&#45824;&#54952;&#44284;'!A1" TargetMode="External" Id="rId7"/><Relationship Type="http://schemas.openxmlformats.org/officeDocument/2006/relationships/hyperlink" Target="#'7_&#54952;&#44284;&#54217;&#44032;'!A1" TargetMode="External" Id="rId8"/><Relationship Type="http://schemas.openxmlformats.org/officeDocument/2006/relationships/hyperlink" Target="#'8_&#51204;&#44397;&#51652;&#45800;'!A1" TargetMode="External" Id="rId9"/><Relationship Type="http://schemas.openxmlformats.org/officeDocument/2006/relationships/hyperlink" Target="#'9_&#49436;&#49885;4'!A1" TargetMode="External" Id="rId10"/><Relationship Type="http://schemas.openxmlformats.org/officeDocument/2006/relationships/hyperlink" Target="#'10_&#49444;&#47928;'!A1" TargetMode="External" Id="rId11"/><Relationship Type="http://schemas.openxmlformats.org/officeDocument/2006/relationships/hyperlink" Target="#'11_&#52636;&#52376;'!A1" TargetMode="External" Id="rId12"/><Relationship Type="http://schemas.openxmlformats.org/officeDocument/2006/relationships/drawing" Target="/xl/drawings/drawing2.xml" Id="rId13"/></Relationships>
</file>

<file path=xl/worksheets/_rels/sheet4.xml.rels><Relationships xmlns="http://schemas.openxmlformats.org/package/2006/relationships"><Relationship Type="http://schemas.openxmlformats.org/officeDocument/2006/relationships/hyperlink" Target="#'&#54856;'!A1" TargetMode="External" Id="rId1"/><Relationship Type="http://schemas.openxmlformats.org/officeDocument/2006/relationships/hyperlink" Target="#'1_&#47928;&#51228;'!A1" TargetMode="External" Id="rId2"/><Relationship Type="http://schemas.openxmlformats.org/officeDocument/2006/relationships/hyperlink" Target="#'2_&#54812;&#53469;&#48176;&#52824;'!A1" TargetMode="External" Id="rId3"/><Relationship Type="http://schemas.openxmlformats.org/officeDocument/2006/relationships/hyperlink" Target="#'3_&#50868;&#50689;&#49884;&#44036;'!A1" TargetMode="External" Id="rId4"/><Relationship Type="http://schemas.openxmlformats.org/officeDocument/2006/relationships/hyperlink" Target="#'4_&#48260;&#49828;'!A1" TargetMode="External" Id="rId5"/><Relationship Type="http://schemas.openxmlformats.org/officeDocument/2006/relationships/hyperlink" Target="#'5_&#50900;&#50689;&#44368;'!A1" TargetMode="External" Id="rId6"/><Relationship Type="http://schemas.openxmlformats.org/officeDocument/2006/relationships/hyperlink" Target="#'6_&#44592;&#45824;&#54952;&#44284;'!A1" TargetMode="External" Id="rId7"/><Relationship Type="http://schemas.openxmlformats.org/officeDocument/2006/relationships/hyperlink" Target="#'7_&#54952;&#44284;&#54217;&#44032;'!A1" TargetMode="External" Id="rId8"/><Relationship Type="http://schemas.openxmlformats.org/officeDocument/2006/relationships/hyperlink" Target="#'8_&#51204;&#44397;&#51652;&#45800;'!A1" TargetMode="External" Id="rId9"/><Relationship Type="http://schemas.openxmlformats.org/officeDocument/2006/relationships/hyperlink" Target="#'9_&#49436;&#49885;4'!A1" TargetMode="External" Id="rId10"/><Relationship Type="http://schemas.openxmlformats.org/officeDocument/2006/relationships/hyperlink" Target="#'10_&#49444;&#47928;'!A1" TargetMode="External" Id="rId11"/><Relationship Type="http://schemas.openxmlformats.org/officeDocument/2006/relationships/hyperlink" Target="#'11_&#52636;&#52376;'!A1" TargetMode="External" Id="rId12"/><Relationship Type="http://schemas.openxmlformats.org/officeDocument/2006/relationships/drawing" Target="/xl/drawings/drawing3.xml" Id="rId13"/></Relationships>
</file>

<file path=xl/worksheets/_rels/sheet5.xml.rels><Relationships xmlns="http://schemas.openxmlformats.org/package/2006/relationships"><Relationship Type="http://schemas.openxmlformats.org/officeDocument/2006/relationships/hyperlink" Target="#'&#54856;'!A1" TargetMode="External" Id="rId1"/><Relationship Type="http://schemas.openxmlformats.org/officeDocument/2006/relationships/hyperlink" Target="#'1_&#47928;&#51228;'!A1" TargetMode="External" Id="rId2"/><Relationship Type="http://schemas.openxmlformats.org/officeDocument/2006/relationships/hyperlink" Target="#'2_&#54812;&#53469;&#48176;&#52824;'!A1" TargetMode="External" Id="rId3"/><Relationship Type="http://schemas.openxmlformats.org/officeDocument/2006/relationships/hyperlink" Target="#'3_&#50868;&#50689;&#49884;&#44036;'!A1" TargetMode="External" Id="rId4"/><Relationship Type="http://schemas.openxmlformats.org/officeDocument/2006/relationships/hyperlink" Target="#'4_&#48260;&#49828;'!A1" TargetMode="External" Id="rId5"/><Relationship Type="http://schemas.openxmlformats.org/officeDocument/2006/relationships/hyperlink" Target="#'5_&#50900;&#50689;&#44368;'!A1" TargetMode="External" Id="rId6"/><Relationship Type="http://schemas.openxmlformats.org/officeDocument/2006/relationships/hyperlink" Target="#'6_&#44592;&#45824;&#54952;&#44284;'!A1" TargetMode="External" Id="rId7"/><Relationship Type="http://schemas.openxmlformats.org/officeDocument/2006/relationships/hyperlink" Target="#'7_&#54952;&#44284;&#54217;&#44032;'!A1" TargetMode="External" Id="rId8"/><Relationship Type="http://schemas.openxmlformats.org/officeDocument/2006/relationships/hyperlink" Target="#'8_&#51204;&#44397;&#51652;&#45800;'!A1" TargetMode="External" Id="rId9"/><Relationship Type="http://schemas.openxmlformats.org/officeDocument/2006/relationships/hyperlink" Target="#'9_&#49436;&#49885;4'!A1" TargetMode="External" Id="rId10"/><Relationship Type="http://schemas.openxmlformats.org/officeDocument/2006/relationships/hyperlink" Target="#'10_&#49444;&#47928;'!A1" TargetMode="External" Id="rId11"/><Relationship Type="http://schemas.openxmlformats.org/officeDocument/2006/relationships/hyperlink" Target="#'11_&#52636;&#52376;'!A1" TargetMode="External" Id="rId12"/><Relationship Type="http://schemas.openxmlformats.org/officeDocument/2006/relationships/drawing" Target="/xl/drawings/drawing4.xml" Id="rId13"/></Relationships>
</file>

<file path=xl/worksheets/_rels/sheet6.xml.rels><Relationships xmlns="http://schemas.openxmlformats.org/package/2006/relationships"><Relationship Type="http://schemas.openxmlformats.org/officeDocument/2006/relationships/hyperlink" Target="#'&#54856;'!A1" TargetMode="External" Id="rId1"/><Relationship Type="http://schemas.openxmlformats.org/officeDocument/2006/relationships/hyperlink" Target="#'1_&#47928;&#51228;'!A1" TargetMode="External" Id="rId2"/><Relationship Type="http://schemas.openxmlformats.org/officeDocument/2006/relationships/hyperlink" Target="#'2_&#54812;&#53469;&#48176;&#52824;'!A1" TargetMode="External" Id="rId3"/><Relationship Type="http://schemas.openxmlformats.org/officeDocument/2006/relationships/hyperlink" Target="#'3_&#50868;&#50689;&#49884;&#44036;'!A1" TargetMode="External" Id="rId4"/><Relationship Type="http://schemas.openxmlformats.org/officeDocument/2006/relationships/hyperlink" Target="#'4_&#48260;&#49828;'!A1" TargetMode="External" Id="rId5"/><Relationship Type="http://schemas.openxmlformats.org/officeDocument/2006/relationships/hyperlink" Target="#'5_&#50900;&#50689;&#44368;'!A1" TargetMode="External" Id="rId6"/><Relationship Type="http://schemas.openxmlformats.org/officeDocument/2006/relationships/hyperlink" Target="#'6_&#44592;&#45824;&#54952;&#44284;'!A1" TargetMode="External" Id="rId7"/><Relationship Type="http://schemas.openxmlformats.org/officeDocument/2006/relationships/hyperlink" Target="#'7_&#54952;&#44284;&#54217;&#44032;'!A1" TargetMode="External" Id="rId8"/><Relationship Type="http://schemas.openxmlformats.org/officeDocument/2006/relationships/hyperlink" Target="#'8_&#51204;&#44397;&#51652;&#45800;'!A1" TargetMode="External" Id="rId9"/><Relationship Type="http://schemas.openxmlformats.org/officeDocument/2006/relationships/hyperlink" Target="#'9_&#49436;&#49885;4'!A1" TargetMode="External" Id="rId10"/><Relationship Type="http://schemas.openxmlformats.org/officeDocument/2006/relationships/hyperlink" Target="#'10_&#49444;&#47928;'!A1" TargetMode="External" Id="rId11"/><Relationship Type="http://schemas.openxmlformats.org/officeDocument/2006/relationships/hyperlink" Target="#'11_&#52636;&#52376;'!A1" TargetMode="External" Id="rId12"/><Relationship Type="http://schemas.openxmlformats.org/officeDocument/2006/relationships/drawing" Target="/xl/drawings/drawing5.xml" Id="rId13"/></Relationships>
</file>

<file path=xl/worksheets/_rels/sheet7.xml.rels><Relationships xmlns="http://schemas.openxmlformats.org/package/2006/relationships"><Relationship Type="http://schemas.openxmlformats.org/officeDocument/2006/relationships/hyperlink" Target="#'&#54856;'!A1" TargetMode="External" Id="rId1"/><Relationship Type="http://schemas.openxmlformats.org/officeDocument/2006/relationships/hyperlink" Target="#'1_&#47928;&#51228;'!A1" TargetMode="External" Id="rId2"/><Relationship Type="http://schemas.openxmlformats.org/officeDocument/2006/relationships/hyperlink" Target="#'2_&#54812;&#53469;&#48176;&#52824;'!A1" TargetMode="External" Id="rId3"/><Relationship Type="http://schemas.openxmlformats.org/officeDocument/2006/relationships/hyperlink" Target="#'3_&#50868;&#50689;&#49884;&#44036;'!A1" TargetMode="External" Id="rId4"/><Relationship Type="http://schemas.openxmlformats.org/officeDocument/2006/relationships/hyperlink" Target="#'4_&#48260;&#49828;'!A1" TargetMode="External" Id="rId5"/><Relationship Type="http://schemas.openxmlformats.org/officeDocument/2006/relationships/hyperlink" Target="#'5_&#50900;&#50689;&#44368;'!A1" TargetMode="External" Id="rId6"/><Relationship Type="http://schemas.openxmlformats.org/officeDocument/2006/relationships/hyperlink" Target="#'6_&#44592;&#45824;&#54952;&#44284;'!A1" TargetMode="External" Id="rId7"/><Relationship Type="http://schemas.openxmlformats.org/officeDocument/2006/relationships/hyperlink" Target="#'7_&#54952;&#44284;&#54217;&#44032;'!A1" TargetMode="External" Id="rId8"/><Relationship Type="http://schemas.openxmlformats.org/officeDocument/2006/relationships/hyperlink" Target="#'8_&#51204;&#44397;&#51652;&#45800;'!A1" TargetMode="External" Id="rId9"/><Relationship Type="http://schemas.openxmlformats.org/officeDocument/2006/relationships/hyperlink" Target="#'9_&#49436;&#49885;4'!A1" TargetMode="External" Id="rId10"/><Relationship Type="http://schemas.openxmlformats.org/officeDocument/2006/relationships/hyperlink" Target="#'10_&#49444;&#47928;'!A1" TargetMode="External" Id="rId11"/><Relationship Type="http://schemas.openxmlformats.org/officeDocument/2006/relationships/hyperlink" Target="#'11_&#52636;&#52376;'!A1" TargetMode="External" Id="rId12"/><Relationship Type="http://schemas.openxmlformats.org/officeDocument/2006/relationships/drawing" Target="/xl/drawings/drawing6.xml" Id="rId13"/></Relationships>
</file>

<file path=xl/worksheets/_rels/sheet8.xml.rels><Relationships xmlns="http://schemas.openxmlformats.org/package/2006/relationships"><Relationship Type="http://schemas.openxmlformats.org/officeDocument/2006/relationships/hyperlink" Target="#'&#54856;'!A1" TargetMode="External" Id="rId1"/><Relationship Type="http://schemas.openxmlformats.org/officeDocument/2006/relationships/hyperlink" Target="#'1_&#47928;&#51228;'!A1" TargetMode="External" Id="rId2"/><Relationship Type="http://schemas.openxmlformats.org/officeDocument/2006/relationships/hyperlink" Target="#'2_&#54812;&#53469;&#48176;&#52824;'!A1" TargetMode="External" Id="rId3"/><Relationship Type="http://schemas.openxmlformats.org/officeDocument/2006/relationships/hyperlink" Target="#'3_&#50868;&#50689;&#49884;&#44036;'!A1" TargetMode="External" Id="rId4"/><Relationship Type="http://schemas.openxmlformats.org/officeDocument/2006/relationships/hyperlink" Target="#'4_&#48260;&#49828;'!A1" TargetMode="External" Id="rId5"/><Relationship Type="http://schemas.openxmlformats.org/officeDocument/2006/relationships/hyperlink" Target="#'5_&#50900;&#50689;&#44368;'!A1" TargetMode="External" Id="rId6"/><Relationship Type="http://schemas.openxmlformats.org/officeDocument/2006/relationships/hyperlink" Target="#'6_&#44592;&#45824;&#54952;&#44284;'!A1" TargetMode="External" Id="rId7"/><Relationship Type="http://schemas.openxmlformats.org/officeDocument/2006/relationships/hyperlink" Target="#'7_&#54952;&#44284;&#54217;&#44032;'!A1" TargetMode="External" Id="rId8"/><Relationship Type="http://schemas.openxmlformats.org/officeDocument/2006/relationships/hyperlink" Target="#'8_&#51204;&#44397;&#51652;&#45800;'!A1" TargetMode="External" Id="rId9"/><Relationship Type="http://schemas.openxmlformats.org/officeDocument/2006/relationships/hyperlink" Target="#'9_&#49436;&#49885;4'!A1" TargetMode="External" Id="rId10"/><Relationship Type="http://schemas.openxmlformats.org/officeDocument/2006/relationships/hyperlink" Target="#'10_&#49444;&#47928;'!A1" TargetMode="External" Id="rId11"/><Relationship Type="http://schemas.openxmlformats.org/officeDocument/2006/relationships/hyperlink" Target="#'11_&#52636;&#52376;'!A1" TargetMode="External" Id="rId12"/><Relationship Type="http://schemas.openxmlformats.org/officeDocument/2006/relationships/drawing" Target="/xl/drawings/drawing7.xml" Id="rId13"/></Relationships>
</file>

<file path=xl/worksheets/_rels/sheet9.xml.rels><Relationships xmlns="http://schemas.openxmlformats.org/package/2006/relationships"><Relationship Type="http://schemas.openxmlformats.org/officeDocument/2006/relationships/hyperlink" Target="#'&#54856;'!A1" TargetMode="External" Id="rId1"/><Relationship Type="http://schemas.openxmlformats.org/officeDocument/2006/relationships/hyperlink" Target="#'1_&#47928;&#51228;'!A1" TargetMode="External" Id="rId2"/><Relationship Type="http://schemas.openxmlformats.org/officeDocument/2006/relationships/hyperlink" Target="#'2_&#54812;&#53469;&#48176;&#52824;'!A1" TargetMode="External" Id="rId3"/><Relationship Type="http://schemas.openxmlformats.org/officeDocument/2006/relationships/hyperlink" Target="#'3_&#50868;&#50689;&#49884;&#44036;'!A1" TargetMode="External" Id="rId4"/><Relationship Type="http://schemas.openxmlformats.org/officeDocument/2006/relationships/hyperlink" Target="#'4_&#48260;&#49828;'!A1" TargetMode="External" Id="rId5"/><Relationship Type="http://schemas.openxmlformats.org/officeDocument/2006/relationships/hyperlink" Target="#'5_&#50900;&#50689;&#44368;'!A1" TargetMode="External" Id="rId6"/><Relationship Type="http://schemas.openxmlformats.org/officeDocument/2006/relationships/hyperlink" Target="#'6_&#44592;&#45824;&#54952;&#44284;'!A1" TargetMode="External" Id="rId7"/><Relationship Type="http://schemas.openxmlformats.org/officeDocument/2006/relationships/hyperlink" Target="#'7_&#54952;&#44284;&#54217;&#44032;'!A1" TargetMode="External" Id="rId8"/><Relationship Type="http://schemas.openxmlformats.org/officeDocument/2006/relationships/hyperlink" Target="#'8_&#51204;&#44397;&#51652;&#45800;'!A1" TargetMode="External" Id="rId9"/><Relationship Type="http://schemas.openxmlformats.org/officeDocument/2006/relationships/hyperlink" Target="#'9_&#49436;&#49885;4'!A1" TargetMode="External" Id="rId10"/><Relationship Type="http://schemas.openxmlformats.org/officeDocument/2006/relationships/hyperlink" Target="#'10_&#49444;&#47928;'!A1" TargetMode="External" Id="rId11"/><Relationship Type="http://schemas.openxmlformats.org/officeDocument/2006/relationships/hyperlink" Target="#'11_&#52636;&#52376;'!A1" TargetMode="External" Id="rId12"/><Relationship Type="http://schemas.openxmlformats.org/officeDocument/2006/relationships/drawing" Target="/xl/drawings/drawing8.xml" Id="rId13"/></Relationships>
</file>

<file path=xl/worksheets/_rels/sheet10.xml.rels><Relationships xmlns="http://schemas.openxmlformats.org/package/2006/relationships"><Relationship Type="http://schemas.openxmlformats.org/officeDocument/2006/relationships/hyperlink" Target="#'&#54856;'!A1" TargetMode="External" Id="rId1"/><Relationship Type="http://schemas.openxmlformats.org/officeDocument/2006/relationships/hyperlink" Target="#'1_&#47928;&#51228;'!A1" TargetMode="External" Id="rId2"/><Relationship Type="http://schemas.openxmlformats.org/officeDocument/2006/relationships/hyperlink" Target="#'2_&#54812;&#53469;&#48176;&#52824;'!A1" TargetMode="External" Id="rId3"/><Relationship Type="http://schemas.openxmlformats.org/officeDocument/2006/relationships/hyperlink" Target="#'3_&#50868;&#50689;&#49884;&#44036;'!A1" TargetMode="External" Id="rId4"/><Relationship Type="http://schemas.openxmlformats.org/officeDocument/2006/relationships/hyperlink" Target="#'4_&#48260;&#49828;'!A1" TargetMode="External" Id="rId5"/><Relationship Type="http://schemas.openxmlformats.org/officeDocument/2006/relationships/hyperlink" Target="#'5_&#50900;&#50689;&#44368;'!A1" TargetMode="External" Id="rId6"/><Relationship Type="http://schemas.openxmlformats.org/officeDocument/2006/relationships/hyperlink" Target="#'6_&#44592;&#45824;&#54952;&#44284;'!A1" TargetMode="External" Id="rId7"/><Relationship Type="http://schemas.openxmlformats.org/officeDocument/2006/relationships/hyperlink" Target="#'7_&#54952;&#44284;&#54217;&#44032;'!A1" TargetMode="External" Id="rId8"/><Relationship Type="http://schemas.openxmlformats.org/officeDocument/2006/relationships/hyperlink" Target="#'8_&#51204;&#44397;&#51652;&#45800;'!A1" TargetMode="External" Id="rId9"/><Relationship Type="http://schemas.openxmlformats.org/officeDocument/2006/relationships/hyperlink" Target="#'9_&#49436;&#49885;4'!A1" TargetMode="External" Id="rId10"/><Relationship Type="http://schemas.openxmlformats.org/officeDocument/2006/relationships/hyperlink" Target="#'10_&#49444;&#47928;'!A1" TargetMode="External" Id="rId11"/><Relationship Type="http://schemas.openxmlformats.org/officeDocument/2006/relationships/hyperlink" Target="#'11_&#52636;&#52376;'!A1" TargetMode="External" Id="rId12"/></Relationships>
</file>

<file path=xl/worksheets/_rels/sheet11.xml.rels><Relationships xmlns="http://schemas.openxmlformats.org/package/2006/relationships"><Relationship Type="http://schemas.openxmlformats.org/officeDocument/2006/relationships/hyperlink" Target="#'&#54856;'!A1" TargetMode="External" Id="rId1"/><Relationship Type="http://schemas.openxmlformats.org/officeDocument/2006/relationships/hyperlink" Target="#'1_&#47928;&#51228;'!A1" TargetMode="External" Id="rId2"/><Relationship Type="http://schemas.openxmlformats.org/officeDocument/2006/relationships/hyperlink" Target="#'2_&#54812;&#53469;&#48176;&#52824;'!A1" TargetMode="External" Id="rId3"/><Relationship Type="http://schemas.openxmlformats.org/officeDocument/2006/relationships/hyperlink" Target="#'3_&#50868;&#50689;&#49884;&#44036;'!A1" TargetMode="External" Id="rId4"/><Relationship Type="http://schemas.openxmlformats.org/officeDocument/2006/relationships/hyperlink" Target="#'4_&#48260;&#49828;'!A1" TargetMode="External" Id="rId5"/><Relationship Type="http://schemas.openxmlformats.org/officeDocument/2006/relationships/hyperlink" Target="#'5_&#50900;&#50689;&#44368;'!A1" TargetMode="External" Id="rId6"/><Relationship Type="http://schemas.openxmlformats.org/officeDocument/2006/relationships/hyperlink" Target="#'6_&#44592;&#45824;&#54952;&#44284;'!A1" TargetMode="External" Id="rId7"/><Relationship Type="http://schemas.openxmlformats.org/officeDocument/2006/relationships/hyperlink" Target="#'7_&#54952;&#44284;&#54217;&#44032;'!A1" TargetMode="External" Id="rId8"/><Relationship Type="http://schemas.openxmlformats.org/officeDocument/2006/relationships/hyperlink" Target="#'8_&#51204;&#44397;&#51652;&#45800;'!A1" TargetMode="External" Id="rId9"/><Relationship Type="http://schemas.openxmlformats.org/officeDocument/2006/relationships/hyperlink" Target="#'9_&#49436;&#49885;4'!A1" TargetMode="External" Id="rId10"/><Relationship Type="http://schemas.openxmlformats.org/officeDocument/2006/relationships/hyperlink" Target="#'10_&#49444;&#47928;'!A1" TargetMode="External" Id="rId11"/><Relationship Type="http://schemas.openxmlformats.org/officeDocument/2006/relationships/hyperlink" Target="#'11_&#52636;&#52376;'!A1" TargetMode="External" Id="rId12"/><Relationship Type="http://schemas.openxmlformats.org/officeDocument/2006/relationships/drawing" Target="/xl/drawings/drawing9.xml" Id="rId13"/></Relationships>
</file>

<file path=xl/worksheets/_rels/sheet12.xml.rels><Relationships xmlns="http://schemas.openxmlformats.org/package/2006/relationships"><Relationship Type="http://schemas.openxmlformats.org/officeDocument/2006/relationships/hyperlink" Target="#'&#54856;'!A1" TargetMode="External" Id="rId1"/><Relationship Type="http://schemas.openxmlformats.org/officeDocument/2006/relationships/hyperlink" Target="#'1_&#47928;&#51228;'!A1" TargetMode="External" Id="rId2"/><Relationship Type="http://schemas.openxmlformats.org/officeDocument/2006/relationships/hyperlink" Target="#'2_&#54812;&#53469;&#48176;&#52824;'!A1" TargetMode="External" Id="rId3"/><Relationship Type="http://schemas.openxmlformats.org/officeDocument/2006/relationships/hyperlink" Target="#'3_&#50868;&#50689;&#49884;&#44036;'!A1" TargetMode="External" Id="rId4"/><Relationship Type="http://schemas.openxmlformats.org/officeDocument/2006/relationships/hyperlink" Target="#'4_&#48260;&#49828;'!A1" TargetMode="External" Id="rId5"/><Relationship Type="http://schemas.openxmlformats.org/officeDocument/2006/relationships/hyperlink" Target="#'5_&#50900;&#50689;&#44368;'!A1" TargetMode="External" Id="rId6"/><Relationship Type="http://schemas.openxmlformats.org/officeDocument/2006/relationships/hyperlink" Target="#'6_&#44592;&#45824;&#54952;&#44284;'!A1" TargetMode="External" Id="rId7"/><Relationship Type="http://schemas.openxmlformats.org/officeDocument/2006/relationships/hyperlink" Target="#'7_&#54952;&#44284;&#54217;&#44032;'!A1" TargetMode="External" Id="rId8"/><Relationship Type="http://schemas.openxmlformats.org/officeDocument/2006/relationships/hyperlink" Target="#'8_&#51204;&#44397;&#51652;&#45800;'!A1" TargetMode="External" Id="rId9"/><Relationship Type="http://schemas.openxmlformats.org/officeDocument/2006/relationships/hyperlink" Target="#'9_&#49436;&#49885;4'!A1" TargetMode="External" Id="rId10"/><Relationship Type="http://schemas.openxmlformats.org/officeDocument/2006/relationships/hyperlink" Target="#'10_&#49444;&#47928;'!A1" TargetMode="External" Id="rId11"/><Relationship Type="http://schemas.openxmlformats.org/officeDocument/2006/relationships/hyperlink" Target="#'11_&#52636;&#52376;'!A1" TargetMode="External" Id="rId12"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B1:T37"/>
  <sheetViews>
    <sheetView showGridLines="0" zoomScale="9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</cols>
  <sheetData>
    <row r="1" ht="22" customHeight="1">
      <c r="B1" s="1" t="inlineStr">
        <is>
          <t>안동 이어드림 · 데이터 대시보드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22" customHeight="1"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</row>
    <row r="3" ht="34" customHeight="1">
      <c r="B3" s="3" t="inlineStr">
        <is>
          <t>원도심에서 도는 돈과 월영교에 모이는 사람을 밤까지 잇는 3단계 릴레이: 데이터로 진단하고, 효과를 예측하고, 검증을 설계했다</t>
        </is>
      </c>
    </row>
    <row r="5" ht="24" customHeight="1">
      <c r="B5" s="4" t="inlineStr">
        <is>
          <t>홈</t>
        </is>
      </c>
      <c r="C5" s="5" t="inlineStr">
        <is>
          <t>문제</t>
        </is>
      </c>
      <c r="D5" s="5" t="inlineStr">
        <is>
          <t>혜택 배치</t>
        </is>
      </c>
      <c r="E5" s="5" t="inlineStr">
        <is>
          <t>운영 시간</t>
        </is>
      </c>
      <c r="F5" s="5" t="inlineStr">
        <is>
          <t>버스(BIS)</t>
        </is>
      </c>
      <c r="G5" s="5" t="inlineStr">
        <is>
          <t>월영교 야간</t>
        </is>
      </c>
      <c r="H5" s="5" t="inlineStr">
        <is>
          <t>기대효과</t>
        </is>
      </c>
      <c r="I5" s="5" t="inlineStr">
        <is>
          <t>효과 평가</t>
        </is>
      </c>
      <c r="J5" s="5" t="inlineStr">
        <is>
          <t>전국 진단</t>
        </is>
      </c>
      <c r="K5" s="5" t="inlineStr">
        <is>
          <t>서식4</t>
        </is>
      </c>
      <c r="L5" s="5" t="inlineStr">
        <is>
          <t>방문객 설문</t>
        </is>
      </c>
      <c r="M5" s="5" t="inlineStr">
        <is>
          <t>데이터 출처</t>
        </is>
      </c>
    </row>
    <row r="7">
      <c r="B7" s="6" t="inlineStr">
        <is>
          <t>이야기 흐름 (칸을 누르면 해당 화면으로 이동)</t>
        </is>
      </c>
    </row>
    <row r="9">
      <c r="B9" s="7" t="inlineStr">
        <is>
          <t>① 문제</t>
        </is>
      </c>
      <c r="C9" s="8" t="n"/>
      <c r="D9" s="8" t="n"/>
      <c r="E9" s="8" t="n"/>
      <c r="G9" s="7" t="inlineStr">
        <is>
          <t>② 혜택이 어긋남</t>
        </is>
      </c>
      <c r="H9" s="8" t="n"/>
      <c r="I9" s="8" t="n"/>
      <c r="J9" s="8" t="n"/>
      <c r="L9" s="9" t="inlineStr">
        <is>
          <t>③ 운영 시간 창</t>
        </is>
      </c>
      <c r="M9" s="10" t="n"/>
      <c r="N9" s="10" t="n"/>
      <c r="O9" s="10" t="n"/>
      <c r="Q9" s="9" t="inlineStr">
        <is>
          <t>④ 밤에 끊기는 길</t>
        </is>
      </c>
      <c r="R9" s="10" t="n"/>
      <c r="S9" s="10" t="n"/>
      <c r="T9" s="10" t="n"/>
    </row>
    <row r="10" ht="17" customHeight="1">
      <c r="B10" s="11" t="inlineStr">
        <is>
          <t>방문은 +5.6%인데
방문당 체험·문화 소비 −16.8%
(전국 중앙 −2.0%)</t>
        </is>
      </c>
      <c r="C10" s="12" t="n"/>
      <c r="D10" s="12" t="n"/>
      <c r="E10" s="12" t="n"/>
      <c r="G10" s="11" t="inlineStr">
        <is>
          <t>방문 1위 중구동
주민증 혜택업체 0곳
(도산면 2.4%에 6곳)</t>
        </is>
      </c>
      <c r="H10" s="12" t="n"/>
      <c r="I10" s="12" t="n"/>
      <c r="J10" s="12" t="n"/>
      <c r="L10" s="11" t="inlineStr">
        <is>
          <t>안동역 막차 21~22시
→ 릴레이 18:30~21:00</t>
        </is>
      </c>
      <c r="M10" s="12" t="n"/>
      <c r="N10" s="12" t="n"/>
      <c r="O10" s="12" t="n"/>
      <c r="Q10" s="11" t="inlineStr">
        <is>
          <t>원도심→월영교
19시 이후 버스 0회
(112번 막차 18:45)</t>
        </is>
      </c>
      <c r="R10" s="12" t="n"/>
      <c r="S10" s="12" t="n"/>
      <c r="T10" s="12" t="n"/>
    </row>
    <row r="11" ht="17" customHeight="1">
      <c r="B11" s="12" t="n"/>
      <c r="C11" s="12" t="n"/>
      <c r="D11" s="12" t="n"/>
      <c r="E11" s="12" t="n"/>
      <c r="G11" s="12" t="n"/>
      <c r="H11" s="12" t="n"/>
      <c r="I11" s="12" t="n"/>
      <c r="J11" s="12" t="n"/>
      <c r="L11" s="12" t="n"/>
      <c r="M11" s="12" t="n"/>
      <c r="N11" s="12" t="n"/>
      <c r="O11" s="12" t="n"/>
      <c r="Q11" s="12" t="n"/>
      <c r="R11" s="12" t="n"/>
      <c r="S11" s="12" t="n"/>
      <c r="T11" s="12" t="n"/>
    </row>
    <row r="12" ht="17" customHeight="1">
      <c r="B12" s="12" t="n"/>
      <c r="C12" s="12" t="n"/>
      <c r="D12" s="12" t="n"/>
      <c r="E12" s="12" t="n"/>
      <c r="G12" s="12" t="n"/>
      <c r="H12" s="12" t="n"/>
      <c r="I12" s="12" t="n"/>
      <c r="J12" s="12" t="n"/>
      <c r="L12" s="12" t="n"/>
      <c r="M12" s="12" t="n"/>
      <c r="N12" s="12" t="n"/>
      <c r="O12" s="12" t="n"/>
      <c r="Q12" s="12" t="n"/>
      <c r="R12" s="12" t="n"/>
      <c r="S12" s="12" t="n"/>
      <c r="T12" s="12" t="n"/>
    </row>
    <row r="13" ht="17" customHeight="1">
      <c r="B13" s="12" t="n"/>
      <c r="C13" s="12" t="n"/>
      <c r="D13" s="12" t="n"/>
      <c r="E13" s="12" t="n"/>
      <c r="G13" s="12" t="n"/>
      <c r="H13" s="12" t="n"/>
      <c r="I13" s="12" t="n"/>
      <c r="J13" s="12" t="n"/>
      <c r="L13" s="12" t="n"/>
      <c r="M13" s="12" t="n"/>
      <c r="N13" s="12" t="n"/>
      <c r="O13" s="12" t="n"/>
      <c r="Q13" s="12" t="n"/>
      <c r="R13" s="12" t="n"/>
      <c r="S13" s="12" t="n"/>
      <c r="T13" s="12" t="n"/>
    </row>
    <row r="15">
      <c r="B15" s="9" t="inlineStr">
        <is>
          <t>⑤ 월영교의 빈자리</t>
        </is>
      </c>
      <c r="C15" s="10" t="n"/>
      <c r="D15" s="10" t="n"/>
      <c r="E15" s="10" t="n"/>
      <c r="G15" s="13" t="inlineStr">
        <is>
          <t>⑥ 기대효과</t>
        </is>
      </c>
      <c r="H15" s="14" t="n"/>
      <c r="I15" s="14" t="n"/>
      <c r="J15" s="14" t="n"/>
      <c r="L15" s="13" t="inlineStr">
        <is>
          <t>⑦ 효과 평가</t>
        </is>
      </c>
      <c r="M15" s="14" t="n"/>
      <c r="N15" s="14" t="n"/>
      <c r="O15" s="14" t="n"/>
      <c r="Q15" s="15" t="inlineStr">
        <is>
          <t>⑧ 전국 확산</t>
        </is>
      </c>
      <c r="R15" s="16" t="n"/>
      <c r="S15" s="16" t="n"/>
      <c r="T15" s="16" t="n"/>
    </row>
    <row r="16" ht="17" customHeight="1">
      <c r="B16" s="11" t="inlineStr">
        <is>
          <t>21시까지 식사 3곳/16곳
주점 0곳
소비 배율 0.40</t>
        </is>
      </c>
      <c r="C16" s="12" t="n"/>
      <c r="D16" s="12" t="n"/>
      <c r="E16" s="12" t="n"/>
      <c r="G16" s="11" t="inlineStr">
        <is>
          <t>확대안 체험 결제
25,949건
체험·문화 격차의 23%</t>
        </is>
      </c>
      <c r="H16" s="12" t="n"/>
      <c r="I16" s="12" t="n"/>
      <c r="J16" s="12" t="n"/>
      <c r="L16" s="11" t="inlineStr">
        <is>
          <t>추첨 순서로 열어 비교
83곳이면 5개월 안에
+50% 효과부터 판정</t>
        </is>
      </c>
      <c r="M16" s="12" t="n"/>
      <c r="N16" s="12" t="n"/>
      <c r="O16" s="12" t="n"/>
      <c r="Q16" s="11" t="inlineStr">
        <is>
          <t>144개 시·군 자가 진단
안동과 같은 유형 7곳</t>
        </is>
      </c>
      <c r="R16" s="12" t="n"/>
      <c r="S16" s="12" t="n"/>
      <c r="T16" s="12" t="n"/>
    </row>
    <row r="17" ht="17" customHeight="1">
      <c r="B17" s="12" t="n"/>
      <c r="C17" s="12" t="n"/>
      <c r="D17" s="12" t="n"/>
      <c r="E17" s="12" t="n"/>
      <c r="G17" s="12" t="n"/>
      <c r="H17" s="12" t="n"/>
      <c r="I17" s="12" t="n"/>
      <c r="J17" s="12" t="n"/>
      <c r="L17" s="12" t="n"/>
      <c r="M17" s="12" t="n"/>
      <c r="N17" s="12" t="n"/>
      <c r="O17" s="12" t="n"/>
      <c r="Q17" s="12" t="n"/>
      <c r="R17" s="12" t="n"/>
      <c r="S17" s="12" t="n"/>
      <c r="T17" s="12" t="n"/>
    </row>
    <row r="18" ht="17" customHeight="1">
      <c r="B18" s="12" t="n"/>
      <c r="C18" s="12" t="n"/>
      <c r="D18" s="12" t="n"/>
      <c r="E18" s="12" t="n"/>
      <c r="G18" s="12" t="n"/>
      <c r="H18" s="12" t="n"/>
      <c r="I18" s="12" t="n"/>
      <c r="J18" s="12" t="n"/>
      <c r="L18" s="12" t="n"/>
      <c r="M18" s="12" t="n"/>
      <c r="N18" s="12" t="n"/>
      <c r="O18" s="12" t="n"/>
      <c r="Q18" s="12" t="n"/>
      <c r="R18" s="12" t="n"/>
      <c r="S18" s="12" t="n"/>
      <c r="T18" s="12" t="n"/>
    </row>
    <row r="19" ht="17" customHeight="1">
      <c r="B19" s="12" t="n"/>
      <c r="C19" s="12" t="n"/>
      <c r="D19" s="12" t="n"/>
      <c r="E19" s="12" t="n"/>
      <c r="G19" s="12" t="n"/>
      <c r="H19" s="12" t="n"/>
      <c r="I19" s="12" t="n"/>
      <c r="J19" s="12" t="n"/>
      <c r="L19" s="12" t="n"/>
      <c r="M19" s="12" t="n"/>
      <c r="N19" s="12" t="n"/>
      <c r="O19" s="12" t="n"/>
      <c r="Q19" s="12" t="n"/>
      <c r="R19" s="12" t="n"/>
      <c r="S19" s="12" t="n"/>
      <c r="T19" s="12" t="n"/>
    </row>
    <row r="22">
      <c r="B22" s="6" t="inlineStr">
        <is>
          <t>쓰는 법</t>
        </is>
      </c>
    </row>
    <row r="23" ht="20" customHeight="1">
      <c r="B23" s="17" t="inlineStr">
        <is>
          <t>● 노란 칸 = 직접 바꿔 보는 값. 목록(▼)을 고르거나 숫자를 넣으면 그 화면의 숫자 카드와 차트가 바로 다시 계산됩니다.</t>
        </is>
      </c>
    </row>
    <row r="24" ht="20" customHeight="1">
      <c r="B24" s="17" t="inlineStr">
        <is>
          <t>● 위쪽 파란 메뉴를 누르면 다른 화면으로 이동합니다. 원자료와 계산 시트는 숨겨 두었습니다(시트 탭 오른쪽 클릭 → 숨기기 취소로 볼 수 있음).</t>
        </is>
      </c>
    </row>
    <row r="25" ht="20" customHeight="1">
      <c r="B25" s="17" t="inlineStr">
        <is>
          <t>● 기대효과 화면은 1만 번이 아니라 3,000번 모의실험을 엑셀 안에서 다시 돌립니다(F9 = 다시 뽑기). 보고서 숫자는 파이썬 1만 회 결과입니다.</t>
        </is>
      </c>
    </row>
    <row r="26" ht="20" customHeight="1">
      <c r="B26" s="17" t="inlineStr">
        <is>
          <t>● 모든 예상 효과는 시행 전 조건부 값입니다. 실제 효과는 「효과 평가」 화면의 방법으로 시행 후에 판정합니다.</t>
        </is>
      </c>
    </row>
    <row r="28">
      <c r="B28" s="6" t="inlineStr">
        <is>
          <t>결과물 7개와 화면</t>
        </is>
      </c>
    </row>
    <row r="29">
      <c r="B29" s="18" t="inlineStr">
        <is>
          <t>결과물</t>
        </is>
      </c>
      <c r="C29" s="19" t="n"/>
      <c r="D29" s="19" t="n"/>
      <c r="E29" s="19" t="n"/>
      <c r="F29" s="19" t="n"/>
      <c r="G29" s="19" t="n"/>
      <c r="H29" s="19" t="n"/>
      <c r="I29" s="20" t="inlineStr">
        <is>
          <t>화면</t>
        </is>
      </c>
      <c r="J29" s="19" t="n"/>
      <c r="K29" s="19" t="n"/>
      <c r="L29" s="18" t="inlineStr">
        <is>
          <t>상태</t>
        </is>
      </c>
      <c r="M29" s="19" t="n"/>
      <c r="N29" s="19" t="n"/>
      <c r="O29" s="19" t="n"/>
      <c r="P29" s="19" t="n"/>
      <c r="Q29" s="19" t="n"/>
      <c r="R29" s="19" t="n"/>
      <c r="S29" s="19" t="n"/>
    </row>
    <row r="30">
      <c r="B30" s="21" t="inlineStr">
        <is>
          <t>① 식음→체험 연결(혜택 배치 진단)</t>
        </is>
      </c>
      <c r="C30" s="22" t="n"/>
      <c r="D30" s="22" t="n"/>
      <c r="E30" s="22" t="n"/>
      <c r="F30" s="22" t="n"/>
      <c r="G30" s="22" t="n"/>
      <c r="H30" s="22" t="n"/>
      <c r="I30" s="23" t="inlineStr">
        <is>
          <t>혜택 배치</t>
        </is>
      </c>
      <c r="J30" s="22" t="n"/>
      <c r="K30" s="22" t="n"/>
      <c r="L30" s="21" t="inlineStr">
        <is>
          <t>완료 · 체험 연결 경로표는 시행 후</t>
        </is>
      </c>
      <c r="M30" s="22" t="n"/>
      <c r="N30" s="22" t="n"/>
      <c r="O30" s="22" t="n"/>
      <c r="P30" s="22" t="n"/>
      <c r="Q30" s="22" t="n"/>
      <c r="R30" s="22" t="n"/>
      <c r="S30" s="22" t="n"/>
    </row>
    <row r="31">
      <c r="B31" s="21" t="inlineStr">
        <is>
          <t>② 운영 시간 창</t>
        </is>
      </c>
      <c r="C31" s="22" t="n"/>
      <c r="D31" s="22" t="n"/>
      <c r="E31" s="22" t="n"/>
      <c r="F31" s="22" t="n"/>
      <c r="G31" s="22" t="n"/>
      <c r="H31" s="22" t="n"/>
      <c r="I31" s="23" t="inlineStr">
        <is>
          <t>운영 시간</t>
        </is>
      </c>
      <c r="J31" s="22" t="n"/>
      <c r="K31" s="22" t="n"/>
      <c r="L31" s="21" t="inlineStr">
        <is>
          <t>완료</t>
        </is>
      </c>
      <c r="M31" s="22" t="n"/>
      <c r="N31" s="22" t="n"/>
      <c r="O31" s="22" t="n"/>
      <c r="P31" s="22" t="n"/>
      <c r="Q31" s="22" t="n"/>
      <c r="R31" s="22" t="n"/>
      <c r="S31" s="22" t="n"/>
    </row>
    <row r="32">
      <c r="B32" s="21" t="inlineStr">
        <is>
          <t>③ 교통 공백 확인</t>
        </is>
      </c>
      <c r="C32" s="22" t="n"/>
      <c r="D32" s="22" t="n"/>
      <c r="E32" s="22" t="n"/>
      <c r="F32" s="22" t="n"/>
      <c r="G32" s="22" t="n"/>
      <c r="H32" s="22" t="n"/>
      <c r="I32" s="23" t="inlineStr">
        <is>
          <t>버스(BIS)</t>
        </is>
      </c>
      <c r="J32" s="22" t="n"/>
      <c r="K32" s="22" t="n"/>
      <c r="L32" s="21" t="inlineStr">
        <is>
          <t>버스 완료 · 택시 실측은 못 함(시행 전 필요)</t>
        </is>
      </c>
      <c r="M32" s="22" t="n"/>
      <c r="N32" s="22" t="n"/>
      <c r="O32" s="22" t="n"/>
      <c r="P32" s="22" t="n"/>
      <c r="Q32" s="22" t="n"/>
      <c r="R32" s="22" t="n"/>
      <c r="S32" s="22" t="n"/>
    </row>
    <row r="33">
      <c r="B33" s="21" t="inlineStr">
        <is>
          <t>④ 야간 팝업(영업 종료·업종 공백)</t>
        </is>
      </c>
      <c r="C33" s="22" t="n"/>
      <c r="D33" s="22" t="n"/>
      <c r="E33" s="22" t="n"/>
      <c r="F33" s="22" t="n"/>
      <c r="G33" s="22" t="n"/>
      <c r="H33" s="22" t="n"/>
      <c r="I33" s="23" t="inlineStr">
        <is>
          <t>월영교 야간</t>
        </is>
      </c>
      <c r="J33" s="22" t="n"/>
      <c r="K33" s="22" t="n"/>
      <c r="L33" s="21" t="inlineStr">
        <is>
          <t>완료 · 월영교 현장 확인 조사일 기록 보완</t>
        </is>
      </c>
      <c r="M33" s="22" t="n"/>
      <c r="N33" s="22" t="n"/>
      <c r="O33" s="22" t="n"/>
      <c r="P33" s="22" t="n"/>
      <c r="Q33" s="22" t="n"/>
      <c r="R33" s="22" t="n"/>
      <c r="S33" s="22" t="n"/>
    </row>
    <row r="34">
      <c r="B34" s="21" t="inlineStr">
        <is>
          <t>⑤ 행동검증·예상 효과</t>
        </is>
      </c>
      <c r="C34" s="22" t="n"/>
      <c r="D34" s="22" t="n"/>
      <c r="E34" s="22" t="n"/>
      <c r="F34" s="22" t="n"/>
      <c r="G34" s="22" t="n"/>
      <c r="H34" s="22" t="n"/>
      <c r="I34" s="23" t="inlineStr">
        <is>
          <t>기대효과</t>
        </is>
      </c>
      <c r="J34" s="22" t="n"/>
      <c r="K34" s="22" t="n"/>
      <c r="L34" s="21" t="inlineStr">
        <is>
          <t>완료 · 시행 첫 달 기록으로 갱신(현장조사 못 함)</t>
        </is>
      </c>
      <c r="M34" s="22" t="n"/>
      <c r="N34" s="22" t="n"/>
      <c r="O34" s="22" t="n"/>
      <c r="P34" s="22" t="n"/>
      <c r="Q34" s="22" t="n"/>
      <c r="R34" s="22" t="n"/>
      <c r="S34" s="22" t="n"/>
    </row>
    <row r="35">
      <c r="B35" s="21" t="inlineStr">
        <is>
          <t>⑥ 시행 후 효과 평가 계획</t>
        </is>
      </c>
      <c r="C35" s="22" t="n"/>
      <c r="D35" s="22" t="n"/>
      <c r="E35" s="22" t="n"/>
      <c r="F35" s="22" t="n"/>
      <c r="G35" s="22" t="n"/>
      <c r="H35" s="22" t="n"/>
      <c r="I35" s="23" t="inlineStr">
        <is>
          <t>효과 평가</t>
        </is>
      </c>
      <c r="J35" s="22" t="n"/>
      <c r="K35" s="22" t="n"/>
      <c r="L35" s="21" t="inlineStr">
        <is>
          <t>완료</t>
        </is>
      </c>
      <c r="M35" s="22" t="n"/>
      <c r="N35" s="22" t="n"/>
      <c r="O35" s="22" t="n"/>
      <c r="P35" s="22" t="n"/>
      <c r="Q35" s="22" t="n"/>
      <c r="R35" s="22" t="n"/>
      <c r="S35" s="22" t="n"/>
    </row>
    <row r="36">
      <c r="B36" s="21" t="inlineStr">
        <is>
          <t>⑦ 전국 진단표</t>
        </is>
      </c>
      <c r="C36" s="22" t="n"/>
      <c r="D36" s="22" t="n"/>
      <c r="E36" s="22" t="n"/>
      <c r="F36" s="22" t="n"/>
      <c r="G36" s="22" t="n"/>
      <c r="H36" s="22" t="n"/>
      <c r="I36" s="23" t="inlineStr">
        <is>
          <t>전국 진단</t>
        </is>
      </c>
      <c r="J36" s="22" t="n"/>
      <c r="K36" s="22" t="n"/>
      <c r="L36" s="21" t="inlineStr">
        <is>
          <t>완료</t>
        </is>
      </c>
      <c r="M36" s="22" t="n"/>
      <c r="N36" s="22" t="n"/>
      <c r="O36" s="22" t="n"/>
      <c r="P36" s="22" t="n"/>
      <c r="Q36" s="22" t="n"/>
      <c r="R36" s="22" t="n"/>
      <c r="S36" s="22" t="n"/>
    </row>
    <row r="37">
      <c r="B37" s="21" t="inlineStr">
        <is>
          <t>(보조) 팀 온라인 설문 103명(방문 경험 72명)</t>
        </is>
      </c>
      <c r="C37" s="22" t="n"/>
      <c r="D37" s="22" t="n"/>
      <c r="E37" s="22" t="n"/>
      <c r="F37" s="22" t="n"/>
      <c r="G37" s="22" t="n"/>
      <c r="H37" s="22" t="n"/>
      <c r="I37" s="23" t="inlineStr">
        <is>
          <t>방문객 설문</t>
        </is>
      </c>
      <c r="J37" s="22" t="n"/>
      <c r="K37" s="22" t="n"/>
      <c r="L37" s="21" t="inlineStr">
        <is>
          <t>완료 · 9/23~24 구글폼, 의향은 실현율로 보정해 결제율·이동 배수에만 사용</t>
        </is>
      </c>
      <c r="M37" s="22" t="n"/>
      <c r="N37" s="22" t="n"/>
      <c r="O37" s="22" t="n"/>
      <c r="P37" s="22" t="n"/>
      <c r="Q37" s="22" t="n"/>
      <c r="R37" s="22" t="n"/>
      <c r="S37" s="22" t="n"/>
    </row>
  </sheetData>
  <mergeCells count="49">
    <mergeCell ref="Q9:T9"/>
    <mergeCell ref="B9:E9"/>
    <mergeCell ref="I32:K32"/>
    <mergeCell ref="L9:O9"/>
    <mergeCell ref="I37:K37"/>
    <mergeCell ref="L16:O19"/>
    <mergeCell ref="B15:E15"/>
    <mergeCell ref="B30:H30"/>
    <mergeCell ref="L32:S32"/>
    <mergeCell ref="B23:S23"/>
    <mergeCell ref="B33:H33"/>
    <mergeCell ref="B37:H37"/>
    <mergeCell ref="L37:S37"/>
    <mergeCell ref="G10:J13"/>
    <mergeCell ref="I33:K33"/>
    <mergeCell ref="B36:H36"/>
    <mergeCell ref="B32:H32"/>
    <mergeCell ref="G9:J9"/>
    <mergeCell ref="B35:H35"/>
    <mergeCell ref="L33:S33"/>
    <mergeCell ref="I35:K35"/>
    <mergeCell ref="Q10:T13"/>
    <mergeCell ref="I29:K29"/>
    <mergeCell ref="B31:H31"/>
    <mergeCell ref="L10:O13"/>
    <mergeCell ref="B10:E13"/>
    <mergeCell ref="L30:S30"/>
    <mergeCell ref="L35:S35"/>
    <mergeCell ref="B24:S24"/>
    <mergeCell ref="L29:S29"/>
    <mergeCell ref="I31:K31"/>
    <mergeCell ref="I34:K34"/>
    <mergeCell ref="I30:K30"/>
    <mergeCell ref="L15:O15"/>
    <mergeCell ref="B26:S26"/>
    <mergeCell ref="L31:S31"/>
    <mergeCell ref="L34:S34"/>
    <mergeCell ref="B25:S25"/>
    <mergeCell ref="I36:K36"/>
    <mergeCell ref="B3:S3"/>
    <mergeCell ref="B1:S2"/>
    <mergeCell ref="G16:J19"/>
    <mergeCell ref="Q16:T19"/>
    <mergeCell ref="B29:H29"/>
    <mergeCell ref="G15:J15"/>
    <mergeCell ref="B16:E19"/>
    <mergeCell ref="L36:S36"/>
    <mergeCell ref="B34:H34"/>
    <mergeCell ref="Q15:T15"/>
  </mergeCells>
  <hyperlinks>
    <hyperlink xmlns:r="http://schemas.openxmlformats.org/officeDocument/2006/relationships" ref="B5" r:id="rId1"/>
    <hyperlink xmlns:r="http://schemas.openxmlformats.org/officeDocument/2006/relationships" ref="C5" r:id="rId2"/>
    <hyperlink xmlns:r="http://schemas.openxmlformats.org/officeDocument/2006/relationships" ref="D5" r:id="rId3"/>
    <hyperlink xmlns:r="http://schemas.openxmlformats.org/officeDocument/2006/relationships" ref="E5" r:id="rId4"/>
    <hyperlink xmlns:r="http://schemas.openxmlformats.org/officeDocument/2006/relationships" ref="F5" r:id="rId5"/>
    <hyperlink xmlns:r="http://schemas.openxmlformats.org/officeDocument/2006/relationships" ref="G5" r:id="rId6"/>
    <hyperlink xmlns:r="http://schemas.openxmlformats.org/officeDocument/2006/relationships" ref="H5" r:id="rId7"/>
    <hyperlink xmlns:r="http://schemas.openxmlformats.org/officeDocument/2006/relationships" ref="I5" r:id="rId8"/>
    <hyperlink xmlns:r="http://schemas.openxmlformats.org/officeDocument/2006/relationships" ref="J5" r:id="rId9"/>
    <hyperlink xmlns:r="http://schemas.openxmlformats.org/officeDocument/2006/relationships" ref="K5" r:id="rId10"/>
    <hyperlink xmlns:r="http://schemas.openxmlformats.org/officeDocument/2006/relationships" ref="L5" r:id="rId11"/>
    <hyperlink xmlns:r="http://schemas.openxmlformats.org/officeDocument/2006/relationships" ref="M5" r:id="rId12"/>
    <hyperlink xmlns:r="http://schemas.openxmlformats.org/officeDocument/2006/relationships" ref="B9" r:id="rId13"/>
    <hyperlink xmlns:r="http://schemas.openxmlformats.org/officeDocument/2006/relationships" ref="G9" r:id="rId14"/>
    <hyperlink xmlns:r="http://schemas.openxmlformats.org/officeDocument/2006/relationships" ref="L9" r:id="rId15"/>
    <hyperlink xmlns:r="http://schemas.openxmlformats.org/officeDocument/2006/relationships" ref="Q9" r:id="rId16"/>
    <hyperlink xmlns:r="http://schemas.openxmlformats.org/officeDocument/2006/relationships" ref="B10" r:id="rId17"/>
    <hyperlink xmlns:r="http://schemas.openxmlformats.org/officeDocument/2006/relationships" ref="G10" r:id="rId18"/>
    <hyperlink xmlns:r="http://schemas.openxmlformats.org/officeDocument/2006/relationships" ref="L10" r:id="rId19"/>
    <hyperlink xmlns:r="http://schemas.openxmlformats.org/officeDocument/2006/relationships" ref="Q10" r:id="rId20"/>
    <hyperlink xmlns:r="http://schemas.openxmlformats.org/officeDocument/2006/relationships" ref="B15" r:id="rId21"/>
    <hyperlink xmlns:r="http://schemas.openxmlformats.org/officeDocument/2006/relationships" ref="G15" r:id="rId22"/>
    <hyperlink xmlns:r="http://schemas.openxmlformats.org/officeDocument/2006/relationships" ref="L15" r:id="rId23"/>
    <hyperlink xmlns:r="http://schemas.openxmlformats.org/officeDocument/2006/relationships" ref="Q15" r:id="rId24"/>
    <hyperlink xmlns:r="http://schemas.openxmlformats.org/officeDocument/2006/relationships" ref="B16" r:id="rId25"/>
    <hyperlink xmlns:r="http://schemas.openxmlformats.org/officeDocument/2006/relationships" ref="G16" r:id="rId26"/>
    <hyperlink xmlns:r="http://schemas.openxmlformats.org/officeDocument/2006/relationships" ref="L16" r:id="rId27"/>
    <hyperlink xmlns:r="http://schemas.openxmlformats.org/officeDocument/2006/relationships" ref="Q16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</hyperlinks>
  <pageMargins left="0.3" right="0.3" top="0.4" bottom="0.4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B1:S58"/>
  <sheetViews>
    <sheetView showGridLines="0" zoomScale="9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</cols>
  <sheetData>
    <row r="1" ht="22" customHeight="1">
      <c r="B1" s="1" t="inlineStr">
        <is>
          <t>문제 · 방문은 늘었는데 체험·문화 소비는 줄었다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22" customHeight="1"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</row>
    <row r="3" ht="34" customHeight="1">
      <c r="B3" s="3" t="inlineStr">
        <is>
          <t>관광객 감소도, 당일치기 증가도 아니다. 방문당 체험·문화 소비만 전국보다 크게 줄었다(2024→2026년 1~8월, 외지인)</t>
        </is>
      </c>
    </row>
    <row r="5" ht="24" customHeight="1">
      <c r="B5" s="5" t="inlineStr">
        <is>
          <t>홈</t>
        </is>
      </c>
      <c r="C5" s="4" t="inlineStr">
        <is>
          <t>문제</t>
        </is>
      </c>
      <c r="D5" s="5" t="inlineStr">
        <is>
          <t>혜택 배치</t>
        </is>
      </c>
      <c r="E5" s="5" t="inlineStr">
        <is>
          <t>운영 시간</t>
        </is>
      </c>
      <c r="F5" s="5" t="inlineStr">
        <is>
          <t>버스(BIS)</t>
        </is>
      </c>
      <c r="G5" s="5" t="inlineStr">
        <is>
          <t>월영교 야간</t>
        </is>
      </c>
      <c r="H5" s="5" t="inlineStr">
        <is>
          <t>기대효과</t>
        </is>
      </c>
      <c r="I5" s="5" t="inlineStr">
        <is>
          <t>효과 평가</t>
        </is>
      </c>
      <c r="J5" s="5" t="inlineStr">
        <is>
          <t>전국 진단</t>
        </is>
      </c>
      <c r="K5" s="5" t="inlineStr">
        <is>
          <t>서식4</t>
        </is>
      </c>
      <c r="L5" s="5" t="inlineStr">
        <is>
          <t>방문객 설문</t>
        </is>
      </c>
      <c r="M5" s="5" t="inlineStr">
        <is>
          <t>데이터 출처</t>
        </is>
      </c>
    </row>
    <row r="6" ht="18" customHeight="1">
      <c r="B6" s="24" t="inlineStr">
        <is>
          <t>비교할 시·군 ▼</t>
        </is>
      </c>
    </row>
    <row r="7" ht="26" customHeight="1">
      <c r="B7" s="25" t="inlineStr">
        <is>
          <t>경주시</t>
        </is>
      </c>
      <c r="C7" s="26" t="n"/>
      <c r="F7" s="27" t="inlineStr">
        <is>
          <t>← 목록에서 시·군을 고르면 파란 카드와 차트의 파란 막대가 그 지역으로 바뀝니다(빨강 = 안동)</t>
        </is>
      </c>
    </row>
    <row r="9">
      <c r="B9" s="28" t="inlineStr">
        <is>
          <t>안동 · 외지인 방문 변화율</t>
        </is>
      </c>
      <c r="C9" s="29" t="n"/>
      <c r="D9" s="29" t="n"/>
      <c r="E9" s="29" t="n"/>
      <c r="F9" s="28" t="inlineStr">
        <is>
          <t>안동 · 방문당 관광소비 변화율</t>
        </is>
      </c>
      <c r="G9" s="29" t="n"/>
      <c r="H9" s="29" t="n"/>
      <c r="I9" s="29" t="n"/>
      <c r="J9" s="28" t="inlineStr">
        <is>
          <t>안동 · 방문당 체험·문화 소비 변화율</t>
        </is>
      </c>
      <c r="K9" s="29" t="n"/>
      <c r="L9" s="29" t="n"/>
      <c r="M9" s="29" t="n"/>
      <c r="N9" s="28" t="inlineStr">
        <is>
          <t>안동 · 체험·문화 감소폭 순위</t>
        </is>
      </c>
      <c r="O9" s="29" t="n"/>
      <c r="P9" s="29" t="n"/>
      <c r="Q9" s="29" t="n"/>
    </row>
    <row r="10">
      <c r="B10" s="30">
        <f>INDEX('d_시군'!$H$2:$H$147,MATCH("안동시",'d_시군'!$A$2:$A$147,0))</f>
        <v/>
      </c>
      <c r="C10" s="12" t="n"/>
      <c r="D10" s="12" t="n"/>
      <c r="E10" s="12" t="n"/>
      <c r="F10" s="30">
        <f>INDEX('d_시군'!$I$2:$I$147,MATCH("안동시",'d_시군'!$A$2:$A$147,0))</f>
        <v/>
      </c>
      <c r="G10" s="12" t="n"/>
      <c r="H10" s="12" t="n"/>
      <c r="I10" s="12" t="n"/>
      <c r="J10" s="30">
        <f>INDEX('d_시군'!$J$2:$J$147,MATCH("안동시",'d_시군'!$A$2:$A$147,0))</f>
        <v/>
      </c>
      <c r="K10" s="12" t="n"/>
      <c r="L10" s="12" t="n"/>
      <c r="M10" s="12" t="n"/>
      <c r="N10" s="31">
        <f>MATCH("안동시",'d_시군'!$A$2:$A$147,0)</f>
        <v/>
      </c>
      <c r="O10" s="12" t="n"/>
      <c r="P10" s="12" t="n"/>
      <c r="Q10" s="12" t="n"/>
    </row>
    <row r="11"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</row>
    <row r="12">
      <c r="B12" s="32">
        <f>"전국 중앙 "&amp;TEXT(MEDIAN('d_시군'!$H$2:$H$147),"+0.0%;-0.0%")</f>
        <v/>
      </c>
      <c r="C12" s="12" t="n"/>
      <c r="D12" s="12" t="n"/>
      <c r="E12" s="12" t="n"/>
      <c r="F12" s="32">
        <f>"전국 중앙 "&amp;TEXT(MEDIAN('d_시군'!$I$2:$I$147),"+0.0%;-0.0%")</f>
        <v/>
      </c>
      <c r="G12" s="12" t="n"/>
      <c r="H12" s="12" t="n"/>
      <c r="I12" s="12" t="n"/>
      <c r="J12" s="32">
        <f>"전국 중앙 "&amp;TEXT(MEDIAN('d_시군'!$J$2:$J$147),"+0.0%;-0.0%")</f>
        <v/>
      </c>
      <c r="K12" s="12" t="n"/>
      <c r="L12" s="12" t="n"/>
      <c r="M12" s="12" t="n"/>
      <c r="N12" s="32" t="inlineStr">
        <is>
          <t>146개 시·군 중(1위 = 가장 많이 줄어듦)</t>
        </is>
      </c>
      <c r="O12" s="12" t="n"/>
      <c r="P12" s="12" t="n"/>
      <c r="Q12" s="12" t="n"/>
    </row>
    <row r="14">
      <c r="B14" s="33">
        <f>"선택 · "&amp;'1_문제'!$B$7&amp;" · 외지인 방문 변화율"</f>
        <v/>
      </c>
      <c r="C14" s="34" t="n"/>
      <c r="D14" s="34" t="n"/>
      <c r="E14" s="34" t="n"/>
      <c r="F14" s="33">
        <f>"선택 · "&amp;'1_문제'!$B$7&amp;" · 방문당 관광소비 변화율"</f>
        <v/>
      </c>
      <c r="G14" s="34" t="n"/>
      <c r="H14" s="34" t="n"/>
      <c r="I14" s="34" t="n"/>
      <c r="J14" s="33">
        <f>"선택 · "&amp;'1_문제'!$B$7&amp;" · 방문당 체험·문화 소비 변화율"</f>
        <v/>
      </c>
      <c r="K14" s="34" t="n"/>
      <c r="L14" s="34" t="n"/>
      <c r="M14" s="34" t="n"/>
      <c r="N14" s="33">
        <f>"선택 · "&amp;'1_문제'!$B$7&amp;" · 감소폭 순위"</f>
        <v/>
      </c>
      <c r="O14" s="34" t="n"/>
      <c r="P14" s="34" t="n"/>
      <c r="Q14" s="34" t="n"/>
    </row>
    <row r="15">
      <c r="B15" s="35">
        <f>INDEX('d_시군'!$H$2:$H$147,MATCH('1_문제'!$B$7,'d_시군'!$A$2:$A$147,0))</f>
        <v/>
      </c>
      <c r="C15" s="12" t="n"/>
      <c r="D15" s="12" t="n"/>
      <c r="E15" s="12" t="n"/>
      <c r="F15" s="35">
        <f>INDEX('d_시군'!$I$2:$I$147,MATCH('1_문제'!$B$7,'d_시군'!$A$2:$A$147,0))</f>
        <v/>
      </c>
      <c r="G15" s="12" t="n"/>
      <c r="H15" s="12" t="n"/>
      <c r="I15" s="12" t="n"/>
      <c r="J15" s="35">
        <f>INDEX('d_시군'!$J$2:$J$147,MATCH('1_문제'!$B$7,'d_시군'!$A$2:$A$147,0))</f>
        <v/>
      </c>
      <c r="K15" s="12" t="n"/>
      <c r="L15" s="12" t="n"/>
      <c r="M15" s="12" t="n"/>
      <c r="N15" s="36">
        <f>MATCH('1_문제'!$B$7,'d_시군'!$A$2:$A$147,0)</f>
        <v/>
      </c>
      <c r="O15" s="12" t="n"/>
      <c r="P15" s="12" t="n"/>
      <c r="Q15" s="12" t="n"/>
    </row>
    <row r="16"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</row>
    <row r="17">
      <c r="B17" s="32">
        <f>"안동과 차이 "&amp;TEXT((INDEX('d_시군'!$H$2:$H$147,MATCH('1_문제'!$B$7,'d_시군'!$A$2:$A$147,0))-INDEX('d_시군'!$H$2:$H$147,MATCH("안동시",'d_시군'!$A$2:$A$147,0)))*100,"+0.0;-0.0")&amp;"%p"</f>
        <v/>
      </c>
      <c r="C17" s="12" t="n"/>
      <c r="D17" s="12" t="n"/>
      <c r="E17" s="12" t="n"/>
      <c r="F17" s="32">
        <f>"안동과 차이 "&amp;TEXT((INDEX('d_시군'!$I$2:$I$147,MATCH('1_문제'!$B$7,'d_시군'!$A$2:$A$147,0))-INDEX('d_시군'!$I$2:$I$147,MATCH("안동시",'d_시군'!$A$2:$A$147,0)))*100,"+0.0;-0.0")&amp;"%p"</f>
        <v/>
      </c>
      <c r="G17" s="12" t="n"/>
      <c r="H17" s="12" t="n"/>
      <c r="I17" s="12" t="n"/>
      <c r="J17" s="32">
        <f>"안동과 차이 "&amp;TEXT((INDEX('d_시군'!$J$2:$J$147,MATCH('1_문제'!$B$7,'d_시군'!$A$2:$A$147,0))-INDEX('d_시군'!$J$2:$J$147,MATCH("안동시",'d_시군'!$A$2:$A$147,0)))*100,"+0.0;-0.0")&amp;"%p"</f>
        <v/>
      </c>
      <c r="K17" s="12" t="n"/>
      <c r="L17" s="12" t="n"/>
      <c r="M17" s="12" t="n"/>
      <c r="N17" s="32" t="inlineStr">
        <is>
          <t>146개 시·군 중</t>
        </is>
      </c>
      <c r="O17" s="12" t="n"/>
      <c r="P17" s="12" t="n"/>
      <c r="Q17" s="12" t="n"/>
    </row>
    <row r="57" ht="48" customHeight="1">
      <c r="B57" s="37" t="inlineStr">
        <is>
          <t>읽는 법: 관광객 감소(방문 +5.6%)도, 당일치기 증가(무박 86.3→86.4%, 2019→2025)도 아니다. 방문당 체험·문화 소비는 −16.8%로 전국 146곳 중 감소폭 22번째다. 다만 체험·문화는 관광소비의 약 1%이고, 하락의 3분의 2는 문화서비스가 2025년 중반 한 번에 꺾인 것이라 원인을 한 가지로 단정하지 않는다. 외식·숙박은 전국보다 잘 되고 있다. 오른쪽 차트의 "전국 중앙 추세 대비 차이" = 2026년 값 − 2024년 값 × (1 + 그 업종의 146곳 중앙 변화율).</t>
        </is>
      </c>
    </row>
    <row r="58" ht="30" customHeight="1">
      <c r="B58" s="38" t="inlineStr">
        <is>
          <t>출처: 한국관광 데이터랩 외지인 신용카드 소비(BDT_02_01_003, 업종 중분류) ÷ 외지인 방문 연인원(BDT_01_01_006), 2024·2026년 1~8월. 체험·문화 = 문화서비스 + 관광유원시설 + 기타레저.</t>
        </is>
      </c>
    </row>
  </sheetData>
  <mergeCells count="30">
    <mergeCell ref="B9:E9"/>
    <mergeCell ref="B7:C7"/>
    <mergeCell ref="F9:I9"/>
    <mergeCell ref="N9:Q9"/>
    <mergeCell ref="J12:M12"/>
    <mergeCell ref="B57:S57"/>
    <mergeCell ref="J15:M16"/>
    <mergeCell ref="F7:Q7"/>
    <mergeCell ref="F14:I14"/>
    <mergeCell ref="J17:M17"/>
    <mergeCell ref="J14:M14"/>
    <mergeCell ref="B10:E11"/>
    <mergeCell ref="N10:Q11"/>
    <mergeCell ref="B15:E16"/>
    <mergeCell ref="B12:E12"/>
    <mergeCell ref="J9:M9"/>
    <mergeCell ref="F12:I12"/>
    <mergeCell ref="N12:Q12"/>
    <mergeCell ref="N15:Q16"/>
    <mergeCell ref="B14:E14"/>
    <mergeCell ref="B17:E17"/>
    <mergeCell ref="F17:I17"/>
    <mergeCell ref="N14:Q14"/>
    <mergeCell ref="B3:S3"/>
    <mergeCell ref="N17:Q17"/>
    <mergeCell ref="B1:S2"/>
    <mergeCell ref="B58:S58"/>
    <mergeCell ref="J10:M11"/>
    <mergeCell ref="F15:I16"/>
    <mergeCell ref="F10:I11"/>
  </mergeCells>
  <dataValidations count="1">
    <dataValidation sqref="B7" showDropDown="0" showInputMessage="0" showErrorMessage="0" allowBlank="0" error="목록에서 고르세요" type="list">
      <formula1>='d_시군'!$A$2:$A$147</formula1>
    </dataValidation>
  </dataValidations>
  <hyperlinks>
    <hyperlink xmlns:r="http://schemas.openxmlformats.org/officeDocument/2006/relationships" ref="B5" r:id="rId1"/>
    <hyperlink xmlns:r="http://schemas.openxmlformats.org/officeDocument/2006/relationships" ref="C5" r:id="rId2"/>
    <hyperlink xmlns:r="http://schemas.openxmlformats.org/officeDocument/2006/relationships" ref="D5" r:id="rId3"/>
    <hyperlink xmlns:r="http://schemas.openxmlformats.org/officeDocument/2006/relationships" ref="E5" r:id="rId4"/>
    <hyperlink xmlns:r="http://schemas.openxmlformats.org/officeDocument/2006/relationships" ref="F5" r:id="rId5"/>
    <hyperlink xmlns:r="http://schemas.openxmlformats.org/officeDocument/2006/relationships" ref="G5" r:id="rId6"/>
    <hyperlink xmlns:r="http://schemas.openxmlformats.org/officeDocument/2006/relationships" ref="H5" r:id="rId7"/>
    <hyperlink xmlns:r="http://schemas.openxmlformats.org/officeDocument/2006/relationships" ref="I5" r:id="rId8"/>
    <hyperlink xmlns:r="http://schemas.openxmlformats.org/officeDocument/2006/relationships" ref="J5" r:id="rId9"/>
    <hyperlink xmlns:r="http://schemas.openxmlformats.org/officeDocument/2006/relationships" ref="K5" r:id="rId10"/>
    <hyperlink xmlns:r="http://schemas.openxmlformats.org/officeDocument/2006/relationships" ref="L5" r:id="rId11"/>
    <hyperlink xmlns:r="http://schemas.openxmlformats.org/officeDocument/2006/relationships" ref="M5" r:id="rId12"/>
  </hyperlinks>
  <pageMargins left="0.3" right="0.3" top="0.4" bottom="0.4" header="0.5" footer="0.5"/>
  <pageSetup orientation="landscape" paperSize="9" fitToHeight="0" fitToWidth="1"/>
  <drawing xmlns:r="http://schemas.openxmlformats.org/officeDocument/2006/relationships" r:id="rId13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B1:S64"/>
  <sheetViews>
    <sheetView showGridLines="0" zoomScale="9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</cols>
  <sheetData>
    <row r="1" ht="22" customHeight="1">
      <c r="B1" s="1" t="inlineStr">
        <is>
          <t>혜택 배치 · 사람이 모이는 곳에 혜택이 없다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22" customHeight="1"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</row>
    <row r="3" ht="34" customHeight="1">
      <c r="B3" s="3" t="inlineStr">
        <is>
          <t>외지인 방문 1위 중구동(원도심)에 주민증 혜택업체 0곳, 12위 도산면에 6곳. 혜택을 옮기면 어긋남이 얼마나 줄어드는지 바꿔 보세요</t>
        </is>
      </c>
    </row>
    <row r="5" ht="24" customHeight="1">
      <c r="B5" s="5" t="inlineStr">
        <is>
          <t>홈</t>
        </is>
      </c>
      <c r="C5" s="5" t="inlineStr">
        <is>
          <t>문제</t>
        </is>
      </c>
      <c r="D5" s="4" t="inlineStr">
        <is>
          <t>혜택 배치</t>
        </is>
      </c>
      <c r="E5" s="5" t="inlineStr">
        <is>
          <t>운영 시간</t>
        </is>
      </c>
      <c r="F5" s="5" t="inlineStr">
        <is>
          <t>버스(BIS)</t>
        </is>
      </c>
      <c r="G5" s="5" t="inlineStr">
        <is>
          <t>월영교 야간</t>
        </is>
      </c>
      <c r="H5" s="5" t="inlineStr">
        <is>
          <t>기대효과</t>
        </is>
      </c>
      <c r="I5" s="5" t="inlineStr">
        <is>
          <t>효과 평가</t>
        </is>
      </c>
      <c r="J5" s="5" t="inlineStr">
        <is>
          <t>전국 진단</t>
        </is>
      </c>
      <c r="K5" s="5" t="inlineStr">
        <is>
          <t>서식4</t>
        </is>
      </c>
      <c r="L5" s="5" t="inlineStr">
        <is>
          <t>방문객 설문</t>
        </is>
      </c>
      <c r="M5" s="5" t="inlineStr">
        <is>
          <t>데이터 출처</t>
        </is>
      </c>
    </row>
    <row r="6" ht="18" customHeight="1">
      <c r="B6" s="24" t="inlineStr">
        <is>
          <t>혜택을 추가할 동 ▼</t>
        </is>
      </c>
      <c r="G6" s="24" t="inlineStr">
        <is>
          <t>추가할 업체 수</t>
        </is>
      </c>
    </row>
    <row r="7" ht="26" customHeight="1">
      <c r="B7" s="25" t="inlineStr">
        <is>
          <t>중구동</t>
        </is>
      </c>
      <c r="C7" s="26" t="n"/>
      <c r="G7" s="39" t="n">
        <v>0</v>
      </c>
      <c r="H7" s="26" t="n"/>
      <c r="J7" s="37" t="inlineStr">
        <is>
          <t>← 동을 고르고 업체 수를 넣으면 카드와 차트(빨강)에 반영됩니다</t>
        </is>
      </c>
    </row>
    <row r="9">
      <c r="B9" s="28" t="inlineStr">
        <is>
          <t>중구동 혜택업체(추가 반영)</t>
        </is>
      </c>
      <c r="C9" s="29" t="n"/>
      <c r="D9" s="29" t="n"/>
      <c r="E9" s="29" t="n"/>
      <c r="F9" s="40" t="inlineStr">
        <is>
          <t>방문 상위 5개 동의 혜택 비중</t>
        </is>
      </c>
      <c r="G9" s="41" t="n"/>
      <c r="H9" s="41" t="n"/>
      <c r="I9" s="41" t="n"/>
      <c r="J9" s="40" t="inlineStr">
        <is>
          <t>방문과 혜택의 어긋남 지수</t>
        </is>
      </c>
      <c r="K9" s="41" t="n"/>
      <c r="L9" s="41" t="n"/>
      <c r="M9" s="41" t="n"/>
      <c r="N9" s="40" t="inlineStr">
        <is>
          <t>주민증 이용 중 관람지 비중</t>
        </is>
      </c>
      <c r="O9" s="41" t="n"/>
      <c r="P9" s="41" t="n"/>
      <c r="Q9" s="41" t="n"/>
    </row>
    <row r="10">
      <c r="B10" s="42">
        <f>INDEX('d_혜택'!$E$2:$E$25,MATCH("중구동",'d_혜택'!$A$2:$A$25,0))</f>
        <v/>
      </c>
      <c r="C10" s="12" t="n"/>
      <c r="D10" s="12" t="n"/>
      <c r="E10" s="12" t="n"/>
      <c r="F10" s="43">
        <f>SUM('d_혜택'!$E$2:$E$6)/SUM('d_혜택'!$E$2:$E$25)</f>
        <v/>
      </c>
      <c r="G10" s="12" t="n"/>
      <c r="H10" s="12" t="n"/>
      <c r="I10" s="12" t="n"/>
      <c r="J10" s="43">
        <f>0.5*SUMPRODUCT(ABS('d_혜택'!$G$2:$G$25-'d_혜택'!$F$2:$F$25))</f>
        <v/>
      </c>
      <c r="K10" s="12" t="n"/>
      <c r="L10" s="12" t="n"/>
      <c r="M10" s="12" t="n"/>
      <c r="N10" s="44" t="n">
        <v>0.954387849782683</v>
      </c>
      <c r="O10" s="12" t="n"/>
      <c r="P10" s="12" t="n"/>
      <c r="Q10" s="12" t="n"/>
    </row>
    <row r="11"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</row>
    <row r="12">
      <c r="B12" s="32" t="inlineStr">
        <is>
          <t>추가 전 0곳 (방문 점유율 12.5%, 1위)</t>
        </is>
      </c>
      <c r="C12" s="12" t="n"/>
      <c r="D12" s="12" t="n"/>
      <c r="E12" s="12" t="n"/>
      <c r="F12" s="32">
        <f>"추가 전 "&amp;TEXT(SUM('d_혜택'!$C$2:$C$6)/SUM('d_혜택'!$C$2:$C$25),"0%")&amp;" · 방문 비중은 "&amp;TEXT(SUM('d_혜택'!$G$2:$G$6),"0%")</f>
        <v/>
      </c>
      <c r="G12" s="12" t="n"/>
      <c r="H12" s="12" t="n"/>
      <c r="I12" s="12" t="n"/>
      <c r="J12" s="32">
        <f>"추가 전 "&amp;TEXT(0.5*SUMPRODUCT(ABS('d_혜택'!$G$2:$G$25-'d_혜택'!$C$2:$C$25/SUM('d_혜택'!$C$2:$C$25))),"0%")&amp;" · 0% = 방문 비중대로 배치"</f>
        <v/>
      </c>
      <c r="K12" s="12" t="n"/>
      <c r="L12" s="12" t="n"/>
      <c r="M12" s="12" t="n"/>
      <c r="N12" s="32" t="inlineStr">
        <is>
          <t>체험 0.9% (월 약 7건) · 이용 표시 합계 20,477건</t>
        </is>
      </c>
      <c r="O12" s="12" t="n"/>
      <c r="P12" s="12" t="n"/>
      <c r="Q12" s="12" t="n"/>
    </row>
    <row r="33">
      <c r="B33" s="45" t="inlineStr">
        <is>
          <t>주민증 가맹 업체별 이용 표시(누적, 2024.6~2026.9)</t>
        </is>
      </c>
    </row>
    <row r="34">
      <c r="B34" s="46" t="inlineStr">
        <is>
          <t>업체</t>
        </is>
      </c>
      <c r="C34" s="22" t="n"/>
      <c r="D34" s="46" t="inlineStr">
        <is>
          <t>분류</t>
        </is>
      </c>
      <c r="E34" s="46" t="inlineStr">
        <is>
          <t>행정동</t>
        </is>
      </c>
      <c r="F34" s="46" t="inlineStr">
        <is>
          <t>이용 표시(건)</t>
        </is>
      </c>
      <c r="G34" s="46" t="inlineStr">
        <is>
          <t>방문 1만 회당 월 이용</t>
        </is>
      </c>
      <c r="H34" s="22" t="n"/>
    </row>
    <row r="35">
      <c r="B35" s="47" t="inlineStr">
        <is>
          <t>하회마을</t>
        </is>
      </c>
      <c r="C35" s="22" t="n"/>
      <c r="D35" s="48" t="inlineStr">
        <is>
          <t>관람</t>
        </is>
      </c>
      <c r="E35" s="48" t="inlineStr">
        <is>
          <t>풍천면</t>
        </is>
      </c>
      <c r="F35" s="49" t="n">
        <v>11045</v>
      </c>
      <c r="G35" s="50" t="n">
        <v>21.8931</v>
      </c>
      <c r="H35" s="22" t="n"/>
    </row>
    <row r="36">
      <c r="B36" s="47" t="inlineStr">
        <is>
          <t>도산서원</t>
        </is>
      </c>
      <c r="C36" s="22" t="n"/>
      <c r="D36" s="48" t="inlineStr">
        <is>
          <t>관람</t>
        </is>
      </c>
      <c r="E36" s="48" t="inlineStr">
        <is>
          <t>도산면</t>
        </is>
      </c>
      <c r="F36" s="49" t="n">
        <v>5039</v>
      </c>
      <c r="G36" s="50" t="n">
        <v>34.4895</v>
      </c>
      <c r="H36" s="22" t="n"/>
    </row>
    <row r="37">
      <c r="B37" s="47" t="inlineStr">
        <is>
          <t>안동문화관광단지 유교랜드</t>
        </is>
      </c>
      <c r="C37" s="22" t="n"/>
      <c r="D37" s="48" t="inlineStr">
        <is>
          <t>관람</t>
        </is>
      </c>
      <c r="E37" s="48" t="inlineStr">
        <is>
          <t>용상동</t>
        </is>
      </c>
      <c r="F37" s="49" t="n">
        <v>2505</v>
      </c>
      <c r="G37" s="50" t="n">
        <v>5.0551</v>
      </c>
      <c r="H37" s="22" t="n"/>
    </row>
    <row r="38">
      <c r="B38" s="47" t="inlineStr">
        <is>
          <t>이육사문학관</t>
        </is>
      </c>
      <c r="C38" s="22" t="n"/>
      <c r="D38" s="48" t="inlineStr">
        <is>
          <t>관람</t>
        </is>
      </c>
      <c r="E38" s="48" t="inlineStr">
        <is>
          <t>도산면</t>
        </is>
      </c>
      <c r="F38" s="49" t="n">
        <v>483</v>
      </c>
      <c r="G38" s="50" t="n">
        <v>3.3059</v>
      </c>
      <c r="H38" s="22" t="n"/>
    </row>
    <row r="39">
      <c r="B39" s="47" t="inlineStr">
        <is>
          <t>한국문화테마파크</t>
        </is>
      </c>
      <c r="C39" s="22" t="n"/>
      <c r="D39" s="48" t="inlineStr">
        <is>
          <t>관람</t>
        </is>
      </c>
      <c r="E39" s="48" t="inlineStr">
        <is>
          <t>도산면</t>
        </is>
      </c>
      <c r="F39" s="49" t="n">
        <v>356</v>
      </c>
      <c r="G39" s="50" t="n">
        <v>2.4366</v>
      </c>
      <c r="H39" s="22" t="n"/>
    </row>
    <row r="40">
      <c r="B40" s="47" t="inlineStr">
        <is>
          <t>황소곳간식당</t>
        </is>
      </c>
      <c r="C40" s="22" t="n"/>
      <c r="D40" s="48" t="inlineStr">
        <is>
          <t>식음료</t>
        </is>
      </c>
      <c r="E40" s="48" t="inlineStr">
        <is>
          <t>풍산읍</t>
        </is>
      </c>
      <c r="F40" s="49" t="n">
        <v>223</v>
      </c>
      <c r="G40" s="50" t="n">
        <v>0.3965</v>
      </c>
      <c r="H40" s="22" t="n"/>
    </row>
    <row r="41">
      <c r="B41" s="47" t="inlineStr">
        <is>
          <t>카페구름마루</t>
        </is>
      </c>
      <c r="C41" s="22" t="n"/>
      <c r="D41" s="48" t="inlineStr">
        <is>
          <t>식음료</t>
        </is>
      </c>
      <c r="E41" s="48" t="inlineStr">
        <is>
          <t>용상동</t>
        </is>
      </c>
      <c r="F41" s="49" t="n">
        <v>137</v>
      </c>
      <c r="G41" s="50" t="n">
        <v>0.2765</v>
      </c>
      <c r="H41" s="22" t="n"/>
    </row>
    <row r="42">
      <c r="B42" s="47" t="inlineStr">
        <is>
          <t>세계유교문화박물관</t>
        </is>
      </c>
      <c r="C42" s="22" t="n"/>
      <c r="D42" s="48" t="inlineStr">
        <is>
          <t>관람</t>
        </is>
      </c>
      <c r="E42" s="48" t="inlineStr">
        <is>
          <t>도산면</t>
        </is>
      </c>
      <c r="F42" s="49" t="n">
        <v>115</v>
      </c>
      <c r="G42" s="50" t="n">
        <v>0.7871</v>
      </c>
      <c r="H42" s="22" t="n"/>
    </row>
    <row r="43">
      <c r="B43" s="47" t="inlineStr">
        <is>
          <t>계명산자연휴양림</t>
        </is>
      </c>
      <c r="C43" s="22" t="n"/>
      <c r="D43" s="48" t="inlineStr">
        <is>
          <t>숙박</t>
        </is>
      </c>
      <c r="E43" s="48" t="inlineStr">
        <is>
          <t>길안면</t>
        </is>
      </c>
      <c r="F43" s="49" t="n">
        <v>97</v>
      </c>
      <c r="G43" s="50" t="n">
        <v>0.7447</v>
      </c>
      <c r="H43" s="22" t="n"/>
    </row>
    <row r="44">
      <c r="B44" s="47" t="inlineStr">
        <is>
          <t>우렁각시장어총각</t>
        </is>
      </c>
      <c r="C44" s="22" t="n"/>
      <c r="D44" s="48" t="inlineStr">
        <is>
          <t>식음료</t>
        </is>
      </c>
      <c r="E44" s="48" t="inlineStr">
        <is>
          <t>용상동</t>
        </is>
      </c>
      <c r="F44" s="49" t="n">
        <v>94</v>
      </c>
      <c r="G44" s="50" t="n">
        <v>0.1897</v>
      </c>
      <c r="H44" s="22" t="n"/>
    </row>
    <row r="45">
      <c r="B45" s="47" t="inlineStr">
        <is>
          <t>카페 브레드79</t>
        </is>
      </c>
      <c r="C45" s="22" t="n"/>
      <c r="D45" s="48" t="inlineStr">
        <is>
          <t>식음료</t>
        </is>
      </c>
      <c r="E45" s="48" t="inlineStr">
        <is>
          <t>옥동</t>
        </is>
      </c>
      <c r="F45" s="49" t="n">
        <v>48</v>
      </c>
      <c r="G45" s="50" t="n">
        <v>0.07820000000000001</v>
      </c>
      <c r="H45" s="22" t="n"/>
    </row>
    <row r="46">
      <c r="B46" s="47" t="inlineStr">
        <is>
          <t>현도예</t>
        </is>
      </c>
      <c r="C46" s="22" t="n"/>
      <c r="D46" s="48" t="inlineStr">
        <is>
          <t>체험</t>
        </is>
      </c>
      <c r="E46" s="48" t="inlineStr">
        <is>
          <t>태화동</t>
        </is>
      </c>
      <c r="F46" s="49" t="n">
        <v>42</v>
      </c>
      <c r="G46" s="50" t="n">
        <v>0.1589</v>
      </c>
      <c r="H46" s="22" t="n"/>
    </row>
    <row r="47">
      <c r="B47" s="47" t="inlineStr">
        <is>
          <t>안동양반문어</t>
        </is>
      </c>
      <c r="C47" s="22" t="n"/>
      <c r="D47" s="48" t="inlineStr">
        <is>
          <t>식음료</t>
        </is>
      </c>
      <c r="E47" s="48" t="inlineStr">
        <is>
          <t>서구동</t>
        </is>
      </c>
      <c r="F47" s="49" t="n">
        <v>35</v>
      </c>
      <c r="G47" s="50" t="n">
        <v>0.0567</v>
      </c>
      <c r="H47" s="22" t="n"/>
    </row>
    <row r="48">
      <c r="B48" s="47" t="inlineStr">
        <is>
          <t>안동선비문화박물관</t>
        </is>
      </c>
      <c r="C48" s="22" t="n"/>
      <c r="D48" s="48" t="inlineStr">
        <is>
          <t>체험</t>
        </is>
      </c>
      <c r="E48" s="48" t="inlineStr">
        <is>
          <t>풍산읍</t>
        </is>
      </c>
      <c r="F48" s="49" t="n">
        <v>34</v>
      </c>
      <c r="G48" s="50" t="n">
        <v>0.0605</v>
      </c>
      <c r="H48" s="22" t="n"/>
    </row>
    <row r="49">
      <c r="B49" s="47" t="inlineStr">
        <is>
          <t>단호샌드파크캠핑장</t>
        </is>
      </c>
      <c r="C49" s="22" t="n"/>
      <c r="D49" s="48" t="inlineStr">
        <is>
          <t>숙박</t>
        </is>
      </c>
      <c r="E49" s="48" t="inlineStr">
        <is>
          <t>남후면</t>
        </is>
      </c>
      <c r="F49" s="49" t="n">
        <v>34</v>
      </c>
      <c r="G49" s="50" t="n">
        <v>0.2267</v>
      </c>
      <c r="H49" s="22" t="n"/>
    </row>
    <row r="50">
      <c r="B50" s="47" t="inlineStr">
        <is>
          <t>서린당</t>
        </is>
      </c>
      <c r="C50" s="22" t="n"/>
      <c r="D50" s="48" t="inlineStr">
        <is>
          <t>체험</t>
        </is>
      </c>
      <c r="E50" s="48" t="inlineStr">
        <is>
          <t>임하면</t>
        </is>
      </c>
      <c r="F50" s="49" t="n">
        <v>31</v>
      </c>
      <c r="G50" s="50" t="n">
        <v>0.4722</v>
      </c>
      <c r="H50" s="22" t="n"/>
    </row>
    <row r="51">
      <c r="B51" s="47" t="inlineStr">
        <is>
          <t>선성현의복체험관</t>
        </is>
      </c>
      <c r="C51" s="22" t="n"/>
      <c r="D51" s="48" t="inlineStr">
        <is>
          <t>체험</t>
        </is>
      </c>
      <c r="E51" s="48" t="inlineStr">
        <is>
          <t>도산면</t>
        </is>
      </c>
      <c r="F51" s="49" t="n">
        <v>24</v>
      </c>
      <c r="G51" s="50" t="n">
        <v>0.1643</v>
      </c>
      <c r="H51" s="22" t="n"/>
    </row>
    <row r="52">
      <c r="B52" s="47" t="inlineStr">
        <is>
          <t>경함정</t>
        </is>
      </c>
      <c r="C52" s="22" t="n"/>
      <c r="D52" s="48" t="inlineStr">
        <is>
          <t>체험</t>
        </is>
      </c>
      <c r="E52" s="48" t="inlineStr">
        <is>
          <t>임하면</t>
        </is>
      </c>
      <c r="F52" s="49" t="n">
        <v>21</v>
      </c>
      <c r="G52" s="50" t="n">
        <v>0.3199</v>
      </c>
      <c r="H52" s="22" t="n"/>
    </row>
    <row r="53">
      <c r="B53" s="47" t="inlineStr">
        <is>
          <t>물길스테이</t>
        </is>
      </c>
      <c r="C53" s="22" t="n"/>
      <c r="D53" s="48" t="inlineStr">
        <is>
          <t>체험</t>
        </is>
      </c>
      <c r="E53" s="48" t="inlineStr">
        <is>
          <t>임하면</t>
        </is>
      </c>
      <c r="F53" s="49" t="n">
        <v>20</v>
      </c>
      <c r="G53" s="50" t="n">
        <v>0.3047</v>
      </c>
      <c r="H53" s="22" t="n"/>
    </row>
    <row r="54">
      <c r="B54" s="47" t="inlineStr">
        <is>
          <t>우향안동한우식육식당</t>
        </is>
      </c>
      <c r="C54" s="22" t="n"/>
      <c r="D54" s="48" t="inlineStr">
        <is>
          <t>식음료</t>
        </is>
      </c>
      <c r="E54" s="48" t="inlineStr">
        <is>
          <t>옥동</t>
        </is>
      </c>
      <c r="F54" s="49" t="n">
        <v>19</v>
      </c>
      <c r="G54" s="50" t="n">
        <v>0.031</v>
      </c>
      <c r="H54" s="22" t="n"/>
    </row>
    <row r="55">
      <c r="B55" s="47" t="inlineStr">
        <is>
          <t>락고재</t>
        </is>
      </c>
      <c r="C55" s="22" t="n"/>
      <c r="D55" s="48" t="inlineStr">
        <is>
          <t>숙박</t>
        </is>
      </c>
      <c r="E55" s="48" t="inlineStr">
        <is>
          <t>풍천면</t>
        </is>
      </c>
      <c r="F55" s="49" t="n">
        <v>18</v>
      </c>
      <c r="G55" s="50" t="n">
        <v>0.0357</v>
      </c>
      <c r="H55" s="22" t="n"/>
    </row>
    <row r="56">
      <c r="B56" s="47" t="inlineStr">
        <is>
          <t>안동에하루</t>
        </is>
      </c>
      <c r="C56" s="22" t="n"/>
      <c r="D56" s="48" t="inlineStr">
        <is>
          <t>숙박</t>
        </is>
      </c>
      <c r="E56" s="48" t="inlineStr">
        <is>
          <t>서구동</t>
        </is>
      </c>
      <c r="F56" s="49" t="n">
        <v>17</v>
      </c>
      <c r="G56" s="50" t="n">
        <v>0.0276</v>
      </c>
      <c r="H56" s="22" t="n"/>
    </row>
    <row r="57">
      <c r="B57" s="47" t="inlineStr">
        <is>
          <t>온계종택 삼백당</t>
        </is>
      </c>
      <c r="C57" s="22" t="n"/>
      <c r="D57" s="48" t="inlineStr">
        <is>
          <t>숙박</t>
        </is>
      </c>
      <c r="E57" s="48" t="inlineStr">
        <is>
          <t>도산면</t>
        </is>
      </c>
      <c r="F57" s="49" t="n">
        <v>17</v>
      </c>
      <c r="G57" s="50" t="n">
        <v>0.1164</v>
      </c>
      <c r="H57" s="22" t="n"/>
    </row>
    <row r="58">
      <c r="B58" s="47" t="inlineStr">
        <is>
          <t>구담정사</t>
        </is>
      </c>
      <c r="C58" s="22" t="n"/>
      <c r="D58" s="48" t="inlineStr">
        <is>
          <t>숙박</t>
        </is>
      </c>
      <c r="E58" s="48" t="inlineStr">
        <is>
          <t>풍천면</t>
        </is>
      </c>
      <c r="F58" s="49" t="n">
        <v>10</v>
      </c>
      <c r="G58" s="50" t="n">
        <v>0.0198</v>
      </c>
      <c r="H58" s="22" t="n"/>
    </row>
    <row r="59">
      <c r="B59" s="47" t="inlineStr">
        <is>
          <t>안동파파야농장</t>
        </is>
      </c>
      <c r="C59" s="22" t="n"/>
      <c r="D59" s="48" t="inlineStr">
        <is>
          <t>체험</t>
        </is>
      </c>
      <c r="E59" s="48" t="inlineStr">
        <is>
          <t>와룡면</t>
        </is>
      </c>
      <c r="F59" s="49" t="n">
        <v>9</v>
      </c>
      <c r="G59" s="50" t="n">
        <v>0.075</v>
      </c>
      <c r="H59" s="22" t="n"/>
    </row>
    <row r="60">
      <c r="B60" s="47" t="inlineStr">
        <is>
          <t>산숲</t>
        </is>
      </c>
      <c r="C60" s="22" t="n"/>
      <c r="D60" s="48" t="inlineStr">
        <is>
          <t>식음료</t>
        </is>
      </c>
      <c r="E60" s="48" t="inlineStr">
        <is>
          <t>길안면</t>
        </is>
      </c>
      <c r="F60" s="49" t="n">
        <v>4</v>
      </c>
      <c r="G60" s="50" t="n">
        <v>0.0307</v>
      </c>
      <c r="H60" s="22" t="n"/>
    </row>
    <row r="62" ht="44" customHeight="1">
      <c r="B62" s="37" t="inlineStr">
        <is>
          <t>읽는 법: 혜택은 유교문화 관람지에 몰려 있고, 사람이 가장 많은 원도심에는 없다. 업체 이용도 관람지(하회마을·도산서원·유교랜드)에 95%가 몰린다. 주민증 가맹 26곳의 이용 건수를 회귀분석했다(업체마다 차이가 너무 커서 포아송 대신 음이항, 과산포 검정 p = 0.001). 이용을 가른 건 업종이고(관람지는 식당의 약 47배), 업체가 있는 동에 방문이 많아도 이용은 거의 늘지 않았다(유의하지 않음) → 혜택을 옮기는 것만으로는 부족하고 체험으로 잇는 장치가 필요하다.</t>
        </is>
      </c>
    </row>
    <row r="63" ht="30" customHeight="1">
      <c r="B63" s="38" t="inlineStr">
        <is>
          <t>출처: 데이터랩 읍면동별 외지인 방문자 수(BDT_01_01_005_1) · 안동시 정보공개청구 회신(혜택업체 27곳, 2026-09-18) · 한국관광공사 주민증 누리집 가맹점 이용 표시(2026-09-21 조회) · 소상공인 상가정보(행정동 대조)</t>
        </is>
      </c>
    </row>
    <row r="64" ht="30" customHeight="1">
      <c r="B64" s="51" t="inlineStr">
        <is>
          <t>방문객 설문(96명 응답): 유료 체험을 망설이는 이유는 정보 부족 35% · 줄·예약 불편 32% · 이동 시간 부족 16% · 가격 14% → 혜택은 할인만이 아니라 체험 정보·예약을 잇는 쪽으로. 자세히는 「방문객 설문」 화면.</t>
        </is>
      </c>
    </row>
  </sheetData>
  <mergeCells count="74">
    <mergeCell ref="G59:H59"/>
    <mergeCell ref="B9:E9"/>
    <mergeCell ref="G43:H43"/>
    <mergeCell ref="B47:C47"/>
    <mergeCell ref="B54:C54"/>
    <mergeCell ref="B7:C7"/>
    <mergeCell ref="F9:I9"/>
    <mergeCell ref="G52:H52"/>
    <mergeCell ref="B59:C59"/>
    <mergeCell ref="N9:Q9"/>
    <mergeCell ref="G42:H42"/>
    <mergeCell ref="B46:C46"/>
    <mergeCell ref="J12:M12"/>
    <mergeCell ref="G36:H36"/>
    <mergeCell ref="B56:C56"/>
    <mergeCell ref="G48:H48"/>
    <mergeCell ref="G39:H39"/>
    <mergeCell ref="B43:C43"/>
    <mergeCell ref="B39:C39"/>
    <mergeCell ref="B58:C58"/>
    <mergeCell ref="B52:C52"/>
    <mergeCell ref="B48:C48"/>
    <mergeCell ref="G7:H7"/>
    <mergeCell ref="G38:H38"/>
    <mergeCell ref="B42:C42"/>
    <mergeCell ref="G57:H57"/>
    <mergeCell ref="G37:H37"/>
    <mergeCell ref="G53:H53"/>
    <mergeCell ref="B60:C60"/>
    <mergeCell ref="B57:C57"/>
    <mergeCell ref="B10:E11"/>
    <mergeCell ref="B53:C53"/>
    <mergeCell ref="N10:Q11"/>
    <mergeCell ref="G49:H49"/>
    <mergeCell ref="G34:H34"/>
    <mergeCell ref="B38:C38"/>
    <mergeCell ref="B44:C44"/>
    <mergeCell ref="B64:S64"/>
    <mergeCell ref="B12:E12"/>
    <mergeCell ref="J9:M9"/>
    <mergeCell ref="B34:C34"/>
    <mergeCell ref="B37:C37"/>
    <mergeCell ref="B41:C41"/>
    <mergeCell ref="J7:Q7"/>
    <mergeCell ref="F12:I12"/>
    <mergeCell ref="G58:H58"/>
    <mergeCell ref="N12:Q12"/>
    <mergeCell ref="G45:H45"/>
    <mergeCell ref="B63:S63"/>
    <mergeCell ref="B40:C40"/>
    <mergeCell ref="B49:C49"/>
    <mergeCell ref="G55:H55"/>
    <mergeCell ref="G35:H35"/>
    <mergeCell ref="B55:C55"/>
    <mergeCell ref="G51:H51"/>
    <mergeCell ref="B62:S62"/>
    <mergeCell ref="G47:H47"/>
    <mergeCell ref="B3:S3"/>
    <mergeCell ref="G54:H54"/>
    <mergeCell ref="B51:C51"/>
    <mergeCell ref="B1:S2"/>
    <mergeCell ref="G41:H41"/>
    <mergeCell ref="B45:C45"/>
    <mergeCell ref="G60:H60"/>
    <mergeCell ref="B36:C36"/>
    <mergeCell ref="G50:H50"/>
    <mergeCell ref="G44:H44"/>
    <mergeCell ref="G46:H46"/>
    <mergeCell ref="B50:C50"/>
    <mergeCell ref="G40:H40"/>
    <mergeCell ref="B35:C35"/>
    <mergeCell ref="J10:M11"/>
    <mergeCell ref="G56:H56"/>
    <mergeCell ref="F10:I11"/>
  </mergeCells>
  <dataValidations count="1">
    <dataValidation sqref="B7" showDropDown="0" showInputMessage="0" showErrorMessage="0" allowBlank="0" error="목록에서 고르세요" type="list">
      <formula1>='d_혜택'!$A$2:$A$25</formula1>
    </dataValidation>
  </dataValidations>
  <hyperlinks>
    <hyperlink xmlns:r="http://schemas.openxmlformats.org/officeDocument/2006/relationships" ref="B5" r:id="rId1"/>
    <hyperlink xmlns:r="http://schemas.openxmlformats.org/officeDocument/2006/relationships" ref="C5" r:id="rId2"/>
    <hyperlink xmlns:r="http://schemas.openxmlformats.org/officeDocument/2006/relationships" ref="D5" r:id="rId3"/>
    <hyperlink xmlns:r="http://schemas.openxmlformats.org/officeDocument/2006/relationships" ref="E5" r:id="rId4"/>
    <hyperlink xmlns:r="http://schemas.openxmlformats.org/officeDocument/2006/relationships" ref="F5" r:id="rId5"/>
    <hyperlink xmlns:r="http://schemas.openxmlformats.org/officeDocument/2006/relationships" ref="G5" r:id="rId6"/>
    <hyperlink xmlns:r="http://schemas.openxmlformats.org/officeDocument/2006/relationships" ref="H5" r:id="rId7"/>
    <hyperlink xmlns:r="http://schemas.openxmlformats.org/officeDocument/2006/relationships" ref="I5" r:id="rId8"/>
    <hyperlink xmlns:r="http://schemas.openxmlformats.org/officeDocument/2006/relationships" ref="J5" r:id="rId9"/>
    <hyperlink xmlns:r="http://schemas.openxmlformats.org/officeDocument/2006/relationships" ref="K5" r:id="rId10"/>
    <hyperlink xmlns:r="http://schemas.openxmlformats.org/officeDocument/2006/relationships" ref="L5" r:id="rId11"/>
    <hyperlink xmlns:r="http://schemas.openxmlformats.org/officeDocument/2006/relationships" ref="M5" r:id="rId12"/>
  </hyperlinks>
  <pageMargins left="0.3" right="0.3" top="0.4" bottom="0.4" header="0.5" footer="0.5"/>
  <pageSetup orientation="landscape" paperSize="9" fitToHeight="0" fitToWidth="1"/>
  <drawing xmlns:r="http://schemas.openxmlformats.org/officeDocument/2006/relationships" r:id="rId13"/>
</worksheet>
</file>

<file path=xl/worksheets/sheet4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B1:S50"/>
  <sheetViews>
    <sheetView showGridLines="0" zoomScale="9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</cols>
  <sheetData>
    <row r="1" ht="22" customHeight="1">
      <c r="B1" s="1" t="inlineStr">
        <is>
          <t>운영 시간 창 · 안동역 막차가 릴레이의 끝을 정한다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22" customHeight="1"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</row>
    <row r="3" ht="34" customHeight="1">
      <c r="B3" s="3" t="inlineStr">
        <is>
          <t>주말 저녁 승차는 18~19시에 가장 많고, 막차는 21~22시다. 릴레이 시작·종료 시각을 바꿔 창 안에 들어오는 승차를 확인해 보세요</t>
        </is>
      </c>
    </row>
    <row r="5" ht="24" customHeight="1">
      <c r="B5" s="5" t="inlineStr">
        <is>
          <t>홈</t>
        </is>
      </c>
      <c r="C5" s="5" t="inlineStr">
        <is>
          <t>문제</t>
        </is>
      </c>
      <c r="D5" s="5" t="inlineStr">
        <is>
          <t>혜택 배치</t>
        </is>
      </c>
      <c r="E5" s="4" t="inlineStr">
        <is>
          <t>운영 시간</t>
        </is>
      </c>
      <c r="F5" s="5" t="inlineStr">
        <is>
          <t>버스(BIS)</t>
        </is>
      </c>
      <c r="G5" s="5" t="inlineStr">
        <is>
          <t>월영교 야간</t>
        </is>
      </c>
      <c r="H5" s="5" t="inlineStr">
        <is>
          <t>기대효과</t>
        </is>
      </c>
      <c r="I5" s="5" t="inlineStr">
        <is>
          <t>효과 평가</t>
        </is>
      </c>
      <c r="J5" s="5" t="inlineStr">
        <is>
          <t>전국 진단</t>
        </is>
      </c>
      <c r="K5" s="5" t="inlineStr">
        <is>
          <t>서식4</t>
        </is>
      </c>
      <c r="L5" s="5" t="inlineStr">
        <is>
          <t>방문객 설문</t>
        </is>
      </c>
      <c r="M5" s="5" t="inlineStr">
        <is>
          <t>데이터 출처</t>
        </is>
      </c>
    </row>
    <row r="6" ht="18" customHeight="1">
      <c r="B6" s="24" t="inlineStr">
        <is>
          <t>연도 ▼</t>
        </is>
      </c>
      <c r="E6" s="24" t="inlineStr">
        <is>
          <t>요일 구분 ▼</t>
        </is>
      </c>
      <c r="H6" s="24" t="inlineStr">
        <is>
          <t>열차 ▼</t>
        </is>
      </c>
      <c r="K6" s="24" t="inlineStr">
        <is>
          <t>릴레이 시작(시)</t>
        </is>
      </c>
      <c r="N6" s="24" t="inlineStr">
        <is>
          <t>릴레이 종료(시)</t>
        </is>
      </c>
    </row>
    <row r="7" ht="26" customHeight="1">
      <c r="B7" s="25" t="inlineStr">
        <is>
          <t>2026</t>
        </is>
      </c>
      <c r="C7" s="26" t="n"/>
      <c r="E7" s="25" t="inlineStr">
        <is>
          <t>주말</t>
        </is>
      </c>
      <c r="F7" s="26" t="n"/>
      <c r="H7" s="25" t="inlineStr">
        <is>
          <t>전체</t>
        </is>
      </c>
      <c r="I7" s="26" t="n"/>
      <c r="K7" s="52" t="n">
        <v>18.5</v>
      </c>
      <c r="L7" s="26" t="n"/>
      <c r="N7" s="52" t="n">
        <v>21</v>
      </c>
      <c r="O7" s="26" t="n"/>
    </row>
    <row r="9">
      <c r="B9" s="40" t="inlineStr">
        <is>
          <t>저녁(17~22시) 최대 승차 시간대</t>
        </is>
      </c>
      <c r="C9" s="41" t="n"/>
      <c r="D9" s="41" t="n"/>
      <c r="E9" s="41" t="n"/>
      <c r="F9" s="28" t="inlineStr">
        <is>
          <t>마지막 승차 시간대(막차)</t>
        </is>
      </c>
      <c r="G9" s="29" t="n"/>
      <c r="H9" s="29" t="n"/>
      <c r="I9" s="29" t="n"/>
      <c r="J9" s="40" t="inlineStr">
        <is>
          <t>릴레이 창 안 승차 비중</t>
        </is>
      </c>
      <c r="K9" s="41" t="n"/>
      <c r="L9" s="41" t="n"/>
      <c r="M9" s="41" t="n"/>
      <c r="N9" s="40" t="inlineStr">
        <is>
          <t>종료 후 막차까지 여유</t>
        </is>
      </c>
      <c r="O9" s="41" t="n"/>
      <c r="P9" s="41" t="n"/>
      <c r="Q9" s="41" t="n"/>
    </row>
    <row r="10">
      <c r="B10" s="53">
        <f>INDEX('d_역계산'!$A$14:$A$18,MATCH(MAX('d_역계산'!$C$14:$C$18),'d_역계산'!$C$14:$C$18,0))</f>
        <v/>
      </c>
      <c r="C10" s="12" t="n"/>
      <c r="D10" s="12" t="n"/>
      <c r="E10" s="12" t="n"/>
      <c r="F10" s="54">
        <f>LOOKUP(2,1/('d_역계산'!$C$2:$C$20&gt;0),'d_역계산'!$A$2:$A$20)</f>
        <v/>
      </c>
      <c r="G10" s="12" t="n"/>
      <c r="H10" s="12" t="n"/>
      <c r="I10" s="12" t="n"/>
      <c r="J10" s="44">
        <f>SUMIFS('d_역계산'!$C$2:$C$20,'d_역계산'!$B$2:$B$20,"&gt;="&amp;INT('3_운영시간'!$K$7),'d_역계산'!$B$2:$B$20,"&lt;"&amp;'3_운영시간'!$N$7)/SUM('d_역계산'!$C$2:$C$20)</f>
        <v/>
      </c>
      <c r="K10" s="12" t="n"/>
      <c r="L10" s="12" t="n"/>
      <c r="M10" s="12" t="n"/>
      <c r="N10" s="55">
        <f>MAX(0,LOOKUP(2,1/('d_역계산'!$C$2:$C$20&gt;0),'d_역계산'!$B$2:$B$20)+1-'3_운영시간'!$N$7)</f>
        <v/>
      </c>
      <c r="O10" s="12" t="n"/>
      <c r="P10" s="12" t="n"/>
      <c r="Q10" s="12" t="n"/>
    </row>
    <row r="11"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</row>
    <row r="12">
      <c r="B12" s="32">
        <f>"승차 "&amp;TEXT(MAX('d_역계산'!$C$14:$C$18),"#,##0")&amp;"명 (1~8월 합계)"</f>
        <v/>
      </c>
      <c r="C12" s="12" t="n"/>
      <c r="D12" s="12" t="n"/>
      <c r="E12" s="12" t="n"/>
      <c r="F12" s="32">
        <f>"22시 이후 승차 "&amp;TEXT(SUM('d_역계산'!$C$19:$C$20),"#,##0")&amp;"명"</f>
        <v/>
      </c>
      <c r="G12" s="12" t="n"/>
      <c r="H12" s="12" t="n"/>
      <c r="I12" s="12" t="n"/>
      <c r="J12" s="32">
        <f>"창 "&amp;TEXT('3_운영시간'!$K$7/24,"hh:mm")&amp;"~"&amp;TEXT('3_운영시간'!$N$7/24,"hh:mm")</f>
        <v/>
      </c>
      <c r="K12" s="12" t="n"/>
      <c r="L12" s="12" t="n"/>
      <c r="M12" s="12" t="n"/>
      <c r="N12" s="32">
        <f>IF('3_운영시간'!$N$7&gt;LOOKUP(2,1/('d_역계산'!$C$2:$C$20&gt;0),'d_역계산'!$B$2:$B$20)+1,"막차 이후 → 귀가 수단 없음",IF('3_운영시간'!$N$7&gt;LOOKUP(2,1/('d_역계산'!$C$2:$C$20&gt;0),'d_역계산'!$B$2:$B$20),"막차 시간대와 겹침 → 여유 없음","막차 전에 끝남"))</f>
        <v/>
      </c>
      <c r="O12" s="12" t="n"/>
      <c r="P12" s="12" t="n"/>
      <c r="Q12" s="12" t="n"/>
    </row>
    <row r="48" ht="40" customHeight="1">
      <c r="B48" s="37" t="inlineStr">
        <is>
          <t>읽는 법: 시간 분포는 수요가 아니라 열차 시각표를 반영한다(22시 이후 0 = 열차가 없음). 그래서 막차가 설계의 제약 조건이 되고, 릴레이는 18:30에 시작해 21:00에 끝나야 막차 전에 닿는다. 승차 인원에는 주민이 섞여 있어 "관광객"이라 부르지 않는다. 값은 그 달 해당 요일 전체의 합이다.</t>
        </is>
      </c>
    </row>
    <row r="49" ht="20" customHeight="1">
      <c r="B49" s="38" t="inlineStr">
        <is>
          <t>출처: 코레일 안동역 월별·요일별·시간대별 승하차(KTX-이음·새마을·무궁화, 2024.1~2026.8, 팀원 취합), 연도 간 비교를 위해 1~8월만 합산</t>
        </is>
      </c>
    </row>
    <row r="50" ht="30" customHeight="1">
      <c r="B50" s="51" t="inlineStr">
        <is>
          <t>방문객 설문: 당일 귀가한 방문자 40명 중 23명(58%)이 20~22시 막차 시간대에 귀가했다고 답했다 → 릴레이가 21시 전에 끝나야 하는 이유와 같은 방향. 자세히는 「방문객 설문」 화면.</t>
        </is>
      </c>
    </row>
  </sheetData>
  <mergeCells count="22">
    <mergeCell ref="B9:E9"/>
    <mergeCell ref="B48:S48"/>
    <mergeCell ref="B7:C7"/>
    <mergeCell ref="F9:I9"/>
    <mergeCell ref="N7:O7"/>
    <mergeCell ref="N9:Q9"/>
    <mergeCell ref="J12:M12"/>
    <mergeCell ref="B49:S49"/>
    <mergeCell ref="B10:E11"/>
    <mergeCell ref="N10:Q11"/>
    <mergeCell ref="B12:E12"/>
    <mergeCell ref="H7:I7"/>
    <mergeCell ref="J9:M9"/>
    <mergeCell ref="F12:I12"/>
    <mergeCell ref="N12:Q12"/>
    <mergeCell ref="B50:S50"/>
    <mergeCell ref="K7:L7"/>
    <mergeCell ref="B3:S3"/>
    <mergeCell ref="E7:F7"/>
    <mergeCell ref="B1:S2"/>
    <mergeCell ref="J10:M11"/>
    <mergeCell ref="F10:I11"/>
  </mergeCells>
  <dataValidations count="3">
    <dataValidation sqref="B7" showDropDown="0" showInputMessage="0" showErrorMessage="0" allowBlank="0" error="목록에서 고르세요" type="list">
      <formula1>"2024,2025,2026"</formula1>
    </dataValidation>
    <dataValidation sqref="E7" showDropDown="0" showInputMessage="0" showErrorMessage="0" allowBlank="0" error="목록에서 고르세요" type="list">
      <formula1>"평일,주말,공휴일,명절대수송"</formula1>
    </dataValidation>
    <dataValidation sqref="H7" showDropDown="0" showInputMessage="0" showErrorMessage="0" allowBlank="0" error="목록에서 고르세요" type="list">
      <formula1>"전체,KTX-이음,새마을,무궁화"</formula1>
    </dataValidation>
  </dataValidations>
  <hyperlinks>
    <hyperlink xmlns:r="http://schemas.openxmlformats.org/officeDocument/2006/relationships" ref="B5" r:id="rId1"/>
    <hyperlink xmlns:r="http://schemas.openxmlformats.org/officeDocument/2006/relationships" ref="C5" r:id="rId2"/>
    <hyperlink xmlns:r="http://schemas.openxmlformats.org/officeDocument/2006/relationships" ref="D5" r:id="rId3"/>
    <hyperlink xmlns:r="http://schemas.openxmlformats.org/officeDocument/2006/relationships" ref="E5" r:id="rId4"/>
    <hyperlink xmlns:r="http://schemas.openxmlformats.org/officeDocument/2006/relationships" ref="F5" r:id="rId5"/>
    <hyperlink xmlns:r="http://schemas.openxmlformats.org/officeDocument/2006/relationships" ref="G5" r:id="rId6"/>
    <hyperlink xmlns:r="http://schemas.openxmlformats.org/officeDocument/2006/relationships" ref="H5" r:id="rId7"/>
    <hyperlink xmlns:r="http://schemas.openxmlformats.org/officeDocument/2006/relationships" ref="I5" r:id="rId8"/>
    <hyperlink xmlns:r="http://schemas.openxmlformats.org/officeDocument/2006/relationships" ref="J5" r:id="rId9"/>
    <hyperlink xmlns:r="http://schemas.openxmlformats.org/officeDocument/2006/relationships" ref="K5" r:id="rId10"/>
    <hyperlink xmlns:r="http://schemas.openxmlformats.org/officeDocument/2006/relationships" ref="L5" r:id="rId11"/>
    <hyperlink xmlns:r="http://schemas.openxmlformats.org/officeDocument/2006/relationships" ref="M5" r:id="rId12"/>
  </hyperlinks>
  <pageMargins left="0.3" right="0.3" top="0.4" bottom="0.4" header="0.5" footer="0.5"/>
  <pageSetup orientation="landscape" paperSize="9" fitToHeight="0" fitToWidth="1"/>
  <drawing xmlns:r="http://schemas.openxmlformats.org/officeDocument/2006/relationships" r:id="rId13"/>
</worksheet>
</file>

<file path=xl/worksheets/sheet5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B1:S61"/>
  <sheetViews>
    <sheetView showGridLines="0" zoomScale="9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</cols>
  <sheetData>
    <row r="1" ht="22" customHeight="1">
      <c r="B1" s="1" t="inlineStr">
        <is>
          <t>버스(BIS) · 원도심에서 월영교로 가는 밤길이 끊긴다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22" customHeight="1"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</row>
    <row r="3" ht="34" customHeight="1">
      <c r="B3" s="3" t="inlineStr">
        <is>
          <t>안동역↔원도심은 밤 10시까지 다니지만 원도심→월영교는 112번 한 노선, 하루 6회, 19시 이후 0회다. 노선을 고르고 저녁 운행을 추가해 보세요</t>
        </is>
      </c>
    </row>
    <row r="5" ht="24" customHeight="1">
      <c r="B5" s="5" t="inlineStr">
        <is>
          <t>홈</t>
        </is>
      </c>
      <c r="C5" s="5" t="inlineStr">
        <is>
          <t>문제</t>
        </is>
      </c>
      <c r="D5" s="5" t="inlineStr">
        <is>
          <t>혜택 배치</t>
        </is>
      </c>
      <c r="E5" s="5" t="inlineStr">
        <is>
          <t>운영 시간</t>
        </is>
      </c>
      <c r="F5" s="4" t="inlineStr">
        <is>
          <t>버스(BIS)</t>
        </is>
      </c>
      <c r="G5" s="5" t="inlineStr">
        <is>
          <t>월영교 야간</t>
        </is>
      </c>
      <c r="H5" s="5" t="inlineStr">
        <is>
          <t>기대효과</t>
        </is>
      </c>
      <c r="I5" s="5" t="inlineStr">
        <is>
          <t>효과 평가</t>
        </is>
      </c>
      <c r="J5" s="5" t="inlineStr">
        <is>
          <t>전국 진단</t>
        </is>
      </c>
      <c r="K5" s="5" t="inlineStr">
        <is>
          <t>서식4</t>
        </is>
      </c>
      <c r="L5" s="5" t="inlineStr">
        <is>
          <t>방문객 설문</t>
        </is>
      </c>
      <c r="M5" s="5" t="inlineStr">
        <is>
          <t>데이터 출처</t>
        </is>
      </c>
    </row>
    <row r="6" ht="18" customHeight="1">
      <c r="B6" s="24" t="inlineStr">
        <is>
          <t>노선 ▼</t>
        </is>
      </c>
      <c r="E6" s="24" t="inlineStr">
        <is>
          <t>시간표 ▼</t>
        </is>
      </c>
      <c r="H6" s="24" t="inlineStr">
        <is>
          <t>19~21시 원도심→월영교 추가 운행</t>
        </is>
      </c>
    </row>
    <row r="7" ht="26" customHeight="1">
      <c r="B7" s="25" t="inlineStr">
        <is>
          <t>112</t>
        </is>
      </c>
      <c r="C7" s="26" t="n"/>
      <c r="E7" s="25" t="inlineStr">
        <is>
          <t>평일</t>
        </is>
      </c>
      <c r="F7" s="26" t="n"/>
      <c r="H7" s="56" t="n">
        <v>0</v>
      </c>
      <c r="I7" s="26" t="n"/>
      <c r="L7" s="37" t="inlineStr">
        <is>
          <t>← 추가 운행 횟수를 넣으면 카드와 빨간 선에 반영됩니다</t>
        </is>
      </c>
    </row>
    <row r="9">
      <c r="B9" s="40" t="inlineStr">
        <is>
          <t>선택 노선 운행 횟수</t>
        </is>
      </c>
      <c r="C9" s="41" t="n"/>
      <c r="D9" s="41" t="n"/>
      <c r="E9" s="41" t="n"/>
      <c r="F9" s="28" t="inlineStr">
        <is>
          <t>원도심→월영교 19시 이후 운행(추가 반영)</t>
        </is>
      </c>
      <c r="G9" s="29" t="n"/>
      <c r="H9" s="29" t="n"/>
      <c r="I9" s="29" t="n"/>
      <c r="J9" s="40" t="inlineStr">
        <is>
          <t>안동역→원도심 19시 이후 운행</t>
        </is>
      </c>
      <c r="K9" s="41" t="n"/>
      <c r="L9" s="41" t="n"/>
      <c r="M9" s="41" t="n"/>
      <c r="N9" s="40" t="inlineStr">
        <is>
          <t>버스정보 안내기 설치 정류장</t>
        </is>
      </c>
      <c r="O9" s="41" t="n"/>
      <c r="P9" s="41" t="n"/>
      <c r="Q9" s="41" t="n"/>
    </row>
    <row r="10">
      <c r="B10" s="57">
        <f>SUM('d_버스계산'!$B$2:$B$20)</f>
        <v/>
      </c>
      <c r="C10" s="12" t="n"/>
      <c r="D10" s="12" t="n"/>
      <c r="E10" s="12" t="n"/>
      <c r="F10" s="58">
        <f>SUM('d_버스계산'!$I$16:$I$20)</f>
        <v/>
      </c>
      <c r="G10" s="12" t="n"/>
      <c r="H10" s="12" t="n"/>
      <c r="I10" s="12" t="n"/>
      <c r="J10" s="57">
        <f>SUM('d_버스계산'!$C$16:$C$20)</f>
        <v/>
      </c>
      <c r="K10" s="12" t="n"/>
      <c r="L10" s="12" t="n"/>
      <c r="M10" s="12" t="n"/>
      <c r="N10" s="59" t="n">
        <v>316</v>
      </c>
      <c r="O10" s="12" t="n"/>
      <c r="P10" s="12" t="n"/>
      <c r="Q10" s="12" t="n"/>
    </row>
    <row r="11"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</row>
    <row r="12">
      <c r="B12" s="32">
        <f>IF(SUM('d_버스계산'!$B$2:$B$20)=0,"이 시간표에는 운행 없음","첫차 "&amp;TEXT(MIN('d_버스출발'!$D$2:$D$1398),"hh:mm")&amp;" · 막차 "&amp;TEXT(MAX('d_버스출발'!$D$2:$D$1398),"hh:mm"))</f>
        <v/>
      </c>
      <c r="C12" s="12" t="n"/>
      <c r="D12" s="12" t="n"/>
      <c r="E12" s="12" t="n"/>
      <c r="F12" s="32" t="inlineStr">
        <is>
          <t>추가 전 0회 · 112번 원도심 출발 막차 18:45(기점)</t>
        </is>
      </c>
      <c r="G12" s="12" t="n"/>
      <c r="H12" s="12" t="n"/>
      <c r="I12" s="12" t="n"/>
      <c r="J12" s="32" t="inlineStr">
        <is>
          <t>막차 22:10 · 원도심→안동역 막차 22:40</t>
        </is>
      </c>
      <c r="K12" s="12" t="n"/>
      <c r="L12" s="12" t="n"/>
      <c r="M12" s="12" t="n"/>
      <c r="N12" s="32" t="inlineStr">
        <is>
          <t>전체 3,309곳 중 · 월영교 500m 4곳 중 1곳</t>
        </is>
      </c>
      <c r="O12" s="12" t="n"/>
      <c r="P12" s="12" t="n"/>
      <c r="Q12" s="12" t="n"/>
    </row>
    <row r="59" ht="34" customHeight="1">
      <c r="B59" s="37" t="inlineStr">
        <is>
          <t>읽는 법: 버스 시각은 기점 출발 시각이라 구간 통과는 더 늦다. 공휴일 시간표가 없는 노선이 많아 토요일 운행은 단정하지 않는다. 추가 운행 칸은 "관광택시 저녁 재배치나 셔틀로 몇 회를 채우면" 그래프가 어떻게 바뀌는지 보는 가정이다.</t>
        </is>
      </c>
    </row>
    <row r="60" ht="20" customHeight="1">
      <c r="B60" s="38" t="inlineStr">
        <is>
          <t>출처: 안동시 버스정보시스템 누리집 공개 시간표·노선·정류장(2026-09-22 조회, 46개 노선·3,309개 정류장, 안내기 = bitYn), 국토교통부 전국 버스정류장 위치정보(대조)</t>
        </is>
      </c>
    </row>
    <row r="61" ht="30" customHeight="1">
      <c r="B61" s="51" t="inlineStr">
        <is>
          <t>방문객 설문: 시내버스로 다닌 방문자 30명 중 22명(73%)이 '불편했다'. 이동이 불편해 포기한 곳 1위는 월영교 같은 야간 명소(46%, 33/71).</t>
        </is>
      </c>
    </row>
  </sheetData>
  <mergeCells count="21">
    <mergeCell ref="B9:E9"/>
    <mergeCell ref="B7:C7"/>
    <mergeCell ref="F9:I9"/>
    <mergeCell ref="N9:Q9"/>
    <mergeCell ref="J12:M12"/>
    <mergeCell ref="B60:S60"/>
    <mergeCell ref="B61:S61"/>
    <mergeCell ref="L7:R7"/>
    <mergeCell ref="B10:E11"/>
    <mergeCell ref="N10:Q11"/>
    <mergeCell ref="B12:E12"/>
    <mergeCell ref="H7:I7"/>
    <mergeCell ref="J9:M9"/>
    <mergeCell ref="F12:I12"/>
    <mergeCell ref="N12:Q12"/>
    <mergeCell ref="B3:S3"/>
    <mergeCell ref="E7:F7"/>
    <mergeCell ref="B59:S59"/>
    <mergeCell ref="B1:S2"/>
    <mergeCell ref="J10:M11"/>
    <mergeCell ref="F10:I11"/>
  </mergeCells>
  <dataValidations count="2">
    <dataValidation sqref="B7" showDropDown="0" showInputMessage="0" showErrorMessage="0" allowBlank="0" error="목록에서 고르세요" type="list">
      <formula1>='d_노선목록'!$A$2:$A$47</formula1>
    </dataValidation>
    <dataValidation sqref="E7" showDropDown="0" showInputMessage="0" showErrorMessage="0" allowBlank="0" error="목록에서 고르세요" type="list">
      <formula1>"평일,공휴일(일요일)"</formula1>
    </dataValidation>
  </dataValidations>
  <hyperlinks>
    <hyperlink xmlns:r="http://schemas.openxmlformats.org/officeDocument/2006/relationships" ref="B5" r:id="rId1"/>
    <hyperlink xmlns:r="http://schemas.openxmlformats.org/officeDocument/2006/relationships" ref="C5" r:id="rId2"/>
    <hyperlink xmlns:r="http://schemas.openxmlformats.org/officeDocument/2006/relationships" ref="D5" r:id="rId3"/>
    <hyperlink xmlns:r="http://schemas.openxmlformats.org/officeDocument/2006/relationships" ref="E5" r:id="rId4"/>
    <hyperlink xmlns:r="http://schemas.openxmlformats.org/officeDocument/2006/relationships" ref="F5" r:id="rId5"/>
    <hyperlink xmlns:r="http://schemas.openxmlformats.org/officeDocument/2006/relationships" ref="G5" r:id="rId6"/>
    <hyperlink xmlns:r="http://schemas.openxmlformats.org/officeDocument/2006/relationships" ref="H5" r:id="rId7"/>
    <hyperlink xmlns:r="http://schemas.openxmlformats.org/officeDocument/2006/relationships" ref="I5" r:id="rId8"/>
    <hyperlink xmlns:r="http://schemas.openxmlformats.org/officeDocument/2006/relationships" ref="J5" r:id="rId9"/>
    <hyperlink xmlns:r="http://schemas.openxmlformats.org/officeDocument/2006/relationships" ref="K5" r:id="rId10"/>
    <hyperlink xmlns:r="http://schemas.openxmlformats.org/officeDocument/2006/relationships" ref="L5" r:id="rId11"/>
    <hyperlink xmlns:r="http://schemas.openxmlformats.org/officeDocument/2006/relationships" ref="M5" r:id="rId12"/>
  </hyperlinks>
  <pageMargins left="0.3" right="0.3" top="0.4" bottom="0.4" header="0.5" footer="0.5"/>
  <pageSetup orientation="landscape" paperSize="9" fitToHeight="0" fitToWidth="1"/>
  <drawing xmlns:r="http://schemas.openxmlformats.org/officeDocument/2006/relationships" r:id="rId13"/>
</worksheet>
</file>

<file path=xl/worksheets/sheet6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B1:S60"/>
  <sheetViews>
    <sheetView showGridLines="0" zoomScale="9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</cols>
  <sheetData>
    <row r="1" ht="22" customHeight="1">
      <c r="B1" s="1" t="inlineStr">
        <is>
          <t>월영교 야간 · 사람은 모이는데 쓸 곳이 없다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22" customHeight="1"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</row>
    <row r="3" ht="34" customHeight="1">
      <c r="B3" s="3" t="inlineStr">
        <is>
          <t>외곽 방문자의 54%가 월영교에 들르지만 소비 배율은 0.40, 21시까지 식사 가능한 곳은 16곳 중 3곳, 주점 0곳. 팝업을 넣어 빈자리를 채워 보세요</t>
        </is>
      </c>
    </row>
    <row r="5" ht="24" customHeight="1">
      <c r="B5" s="5" t="inlineStr">
        <is>
          <t>홈</t>
        </is>
      </c>
      <c r="C5" s="5" t="inlineStr">
        <is>
          <t>문제</t>
        </is>
      </c>
      <c r="D5" s="5" t="inlineStr">
        <is>
          <t>혜택 배치</t>
        </is>
      </c>
      <c r="E5" s="5" t="inlineStr">
        <is>
          <t>운영 시간</t>
        </is>
      </c>
      <c r="F5" s="5" t="inlineStr">
        <is>
          <t>버스(BIS)</t>
        </is>
      </c>
      <c r="G5" s="4" t="inlineStr">
        <is>
          <t>월영교 야간</t>
        </is>
      </c>
      <c r="H5" s="5" t="inlineStr">
        <is>
          <t>기대효과</t>
        </is>
      </c>
      <c r="I5" s="5" t="inlineStr">
        <is>
          <t>효과 평가</t>
        </is>
      </c>
      <c r="J5" s="5" t="inlineStr">
        <is>
          <t>전국 진단</t>
        </is>
      </c>
      <c r="K5" s="5" t="inlineStr">
        <is>
          <t>서식4</t>
        </is>
      </c>
      <c r="L5" s="5" t="inlineStr">
        <is>
          <t>방문객 설문</t>
        </is>
      </c>
      <c r="M5" s="5" t="inlineStr">
        <is>
          <t>데이터 출처</t>
        </is>
      </c>
    </row>
    <row r="6" ht="18" customHeight="1">
      <c r="B6" s="24" t="inlineStr">
        <is>
          <t>팝업 식사·주점 부스</t>
        </is>
      </c>
      <c r="E6" s="24" t="inlineStr">
        <is>
          <t>팝업 종료 시각(시)</t>
        </is>
      </c>
      <c r="H6" s="24" t="inlineStr">
        <is>
          <t>관광지 ▼</t>
        </is>
      </c>
    </row>
    <row r="7" ht="26" customHeight="1">
      <c r="B7" s="60" t="n">
        <v>8</v>
      </c>
      <c r="C7" s="26" t="n"/>
      <c r="E7" s="61" t="n">
        <v>22</v>
      </c>
      <c r="F7" s="26" t="n"/>
      <c r="H7" s="25" t="inlineStr">
        <is>
          <t>월영교</t>
        </is>
      </c>
      <c r="I7" s="26" t="n"/>
    </row>
    <row r="9">
      <c r="B9" s="28" t="inlineStr">
        <is>
          <t>21시까지 식사 가능한 곳(팝업 반영)</t>
        </is>
      </c>
      <c r="C9" s="29" t="n"/>
      <c r="D9" s="29" t="n"/>
      <c r="E9" s="29" t="n"/>
      <c r="F9" s="28" t="inlineStr">
        <is>
          <t>주점(팝업 반영)</t>
        </is>
      </c>
      <c r="G9" s="29" t="n"/>
      <c r="H9" s="29" t="n"/>
      <c r="I9" s="29" t="n"/>
      <c r="J9" s="40" t="inlineStr">
        <is>
          <t>선택 관광지 소비 전환 배율</t>
        </is>
      </c>
      <c r="K9" s="41" t="n"/>
      <c r="L9" s="41" t="n"/>
      <c r="M9" s="41" t="n"/>
      <c r="N9" s="40" t="inlineStr">
        <is>
          <t>외곽 방문자 중 월영교도 방문</t>
        </is>
      </c>
      <c r="O9" s="41" t="n"/>
      <c r="P9" s="41" t="n"/>
      <c r="Q9" s="41" t="n"/>
    </row>
    <row r="10">
      <c r="B10" s="42">
        <f>COUNTIFS('d_월영교'!$D$2:$D$17,1,'d_월영교'!$C$2:$C$17,"&gt;=21")+IF('5_월영교'!$E$7&gt;=21,'5_월영교'!$B$7,0)</f>
        <v/>
      </c>
      <c r="C10" s="12" t="n"/>
      <c r="D10" s="12" t="n"/>
      <c r="E10" s="12" t="n"/>
      <c r="F10" s="42">
        <f>IF('5_월영교'!$E$7&gt;=21,'5_월영교'!$B$7,0)</f>
        <v/>
      </c>
      <c r="G10" s="12" t="n"/>
      <c r="H10" s="12" t="n"/>
      <c r="I10" s="12" t="n"/>
      <c r="J10" s="62">
        <f>INDEX('d_철도'!$D$2:$D$20,MATCH('5_월영교'!$H$7,'d_철도'!$A$2:$A$20,0))</f>
        <v/>
      </c>
      <c r="K10" s="12" t="n"/>
      <c r="L10" s="12" t="n"/>
      <c r="M10" s="12" t="n"/>
      <c r="N10" s="44" t="n">
        <v>0.548</v>
      </c>
      <c r="O10" s="12" t="n"/>
      <c r="P10" s="12" t="n"/>
      <c r="Q10" s="12" t="n"/>
    </row>
    <row r="11"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</row>
    <row r="12">
      <c r="B12" s="32">
        <f>"팝업 전 3곳 · 식사 가능 비중 "&amp;TEXT((COUNTIFS('d_월영교'!$D$2:$D$17,1,'d_월영교'!$C$2:$C$17,"&gt;=21")+IF('5_월영교'!$E$7&gt;=21,'5_월영교'!$B$7,0))/(16+'5_월영교'!$B$7),"0%")</f>
        <v/>
      </c>
      <c r="C12" s="12" t="n"/>
      <c r="D12" s="12" t="n"/>
      <c r="E12" s="12" t="n"/>
      <c r="F12" s="32" t="inlineStr">
        <is>
          <t>팝업 전 0곳 (원도심 1km는 764곳 중 86곳)</t>
        </is>
      </c>
      <c r="G12" s="12" t="n"/>
      <c r="H12" s="12" t="n"/>
      <c r="I12" s="12" t="n"/>
      <c r="J12" s="32">
        <f>"방문 "&amp;TEXT(INDEX('d_철도'!$B$2:$B$20,MATCH('5_월영교'!$H$7,'d_철도'!$A$2:$A$20,0)),"0.0")&amp;"% vs 소비건수 "&amp;TEXT(INDEX('d_철도'!$C$2:$C$20,MATCH('5_월영교'!$H$7,'d_철도'!$A$2:$A$20,0)),"0.0")&amp;"% (2022.4~6)"</f>
        <v/>
      </c>
      <c r="K12" s="12" t="n"/>
      <c r="L12" s="12" t="n"/>
      <c r="M12" s="12" t="n"/>
      <c r="N12" s="32" t="inlineStr">
        <is>
          <t>만휴정 54.8% · 도산서원 54.2% (철도공사 연관규칙)</t>
        </is>
      </c>
      <c r="O12" s="12" t="n"/>
      <c r="P12" s="12" t="n"/>
      <c r="Q12" s="12" t="n"/>
    </row>
    <row r="58" ht="50" customHeight="1">
      <c r="B58" s="37" t="inlineStr">
        <is>
          <t>읽는 법: 월영교는 외곽을 돈 방문객이 돌아오며 모이는 곳인데, 반경 1km 식당 대부분이 20:30 전에 닫고 22시 이후엔 카페만 남으며 주점은 없다. 18시 이후 운영하는 체험도 문보트·황포돛배뿐이다. 팝업은 21시 이후 식사·주류를 채우는 자리이며, 부스 수는 처리량·부지 조건 확인 후 정한다(예시 8개 = 2026 월영장터 장터 규모). 참고로 연 10일인 월영야행 기간에도 권역 월 소비가 통계적으로 늘지 않았다 → 상시 운영·원도심 연결이 필요한 이유.</t>
        </is>
      </c>
    </row>
    <row r="59" ht="20" customHeight="1">
      <c r="B59" s="38" t="inlineStr">
        <is>
          <t>출처: 소상공인 상가(상권)정보(2026-06-30) · 팀 현장 확인(영업 종료, 2026-09 확인, 조사일·방법 보완 예정) · 한국철도공사 8대 도시(안동) 관광 형태 분석(2022.4~6, 소비는 건수)</t>
        </is>
      </c>
    </row>
    <row r="60" ht="30" customHeight="1">
      <c r="B60" s="51" t="inlineStr">
        <is>
          <t>방문객 설문: 20시 이후 월영교 주변 식당·편의시설이 '부족·매우 부족' 53%(38/72), '충분' 3%(2명). 21~23시 팝업 포차는 방문자 82%가 긍정(의향이지 이용률이 아님).</t>
        </is>
      </c>
    </row>
  </sheetData>
  <mergeCells count="20">
    <mergeCell ref="B9:E9"/>
    <mergeCell ref="B7:C7"/>
    <mergeCell ref="F9:I9"/>
    <mergeCell ref="N9:Q9"/>
    <mergeCell ref="J12:M12"/>
    <mergeCell ref="B60:S60"/>
    <mergeCell ref="F10:I11"/>
    <mergeCell ref="B10:E11"/>
    <mergeCell ref="N10:Q11"/>
    <mergeCell ref="B12:E12"/>
    <mergeCell ref="H7:I7"/>
    <mergeCell ref="J9:M9"/>
    <mergeCell ref="F12:I12"/>
    <mergeCell ref="N12:Q12"/>
    <mergeCell ref="B3:S3"/>
    <mergeCell ref="E7:F7"/>
    <mergeCell ref="B59:S59"/>
    <mergeCell ref="B1:S2"/>
    <mergeCell ref="J10:M11"/>
    <mergeCell ref="B58:S58"/>
  </mergeCells>
  <dataValidations count="1">
    <dataValidation sqref="H7" showDropDown="0" showInputMessage="0" showErrorMessage="0" allowBlank="0" error="목록에서 고르세요" type="list">
      <formula1>='d_철도'!$A$2:$A$20</formula1>
    </dataValidation>
  </dataValidations>
  <hyperlinks>
    <hyperlink xmlns:r="http://schemas.openxmlformats.org/officeDocument/2006/relationships" ref="B5" r:id="rId1"/>
    <hyperlink xmlns:r="http://schemas.openxmlformats.org/officeDocument/2006/relationships" ref="C5" r:id="rId2"/>
    <hyperlink xmlns:r="http://schemas.openxmlformats.org/officeDocument/2006/relationships" ref="D5" r:id="rId3"/>
    <hyperlink xmlns:r="http://schemas.openxmlformats.org/officeDocument/2006/relationships" ref="E5" r:id="rId4"/>
    <hyperlink xmlns:r="http://schemas.openxmlformats.org/officeDocument/2006/relationships" ref="F5" r:id="rId5"/>
    <hyperlink xmlns:r="http://schemas.openxmlformats.org/officeDocument/2006/relationships" ref="G5" r:id="rId6"/>
    <hyperlink xmlns:r="http://schemas.openxmlformats.org/officeDocument/2006/relationships" ref="H5" r:id="rId7"/>
    <hyperlink xmlns:r="http://schemas.openxmlformats.org/officeDocument/2006/relationships" ref="I5" r:id="rId8"/>
    <hyperlink xmlns:r="http://schemas.openxmlformats.org/officeDocument/2006/relationships" ref="J5" r:id="rId9"/>
    <hyperlink xmlns:r="http://schemas.openxmlformats.org/officeDocument/2006/relationships" ref="K5" r:id="rId10"/>
    <hyperlink xmlns:r="http://schemas.openxmlformats.org/officeDocument/2006/relationships" ref="L5" r:id="rId11"/>
    <hyperlink xmlns:r="http://schemas.openxmlformats.org/officeDocument/2006/relationships" ref="M5" r:id="rId12"/>
  </hyperlinks>
  <pageMargins left="0.3" right="0.3" top="0.4" bottom="0.4" header="0.5" footer="0.5"/>
  <pageSetup orientation="landscape" paperSize="9" fitToHeight="0" fitToWidth="1"/>
  <drawing xmlns:r="http://schemas.openxmlformats.org/officeDocument/2006/relationships" r:id="rId13"/>
</worksheet>
</file>

<file path=xl/worksheets/sheet7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B1:S40"/>
  <sheetViews>
    <sheetView showGridLines="0" zoomScale="9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</cols>
  <sheetData>
    <row r="1" ht="22" customHeight="1">
      <c r="B1" s="1" t="inlineStr">
        <is>
          <t>기대효과 · 3단계를 이으면 무엇이 얼마나 바뀌나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22" customHeight="1"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</row>
    <row r="3" ht="34" customHeight="1">
      <c r="B3" s="3" t="inlineStr">
        <is>
          <t>시나리오와 핵심 값 몇 개를 바꾸면 3,000번 모의실험이 다시 돌아갑니다. 숫자는 시행 전 조건부 예상이며, 가장 큰 가정은 시행 첫 달에 실측해 바꿉니다</t>
        </is>
      </c>
    </row>
    <row r="5" ht="24" customHeight="1">
      <c r="B5" s="5" t="inlineStr">
        <is>
          <t>홈</t>
        </is>
      </c>
      <c r="C5" s="5" t="inlineStr">
        <is>
          <t>문제</t>
        </is>
      </c>
      <c r="D5" s="5" t="inlineStr">
        <is>
          <t>혜택 배치</t>
        </is>
      </c>
      <c r="E5" s="5" t="inlineStr">
        <is>
          <t>운영 시간</t>
        </is>
      </c>
      <c r="F5" s="5" t="inlineStr">
        <is>
          <t>버스(BIS)</t>
        </is>
      </c>
      <c r="G5" s="5" t="inlineStr">
        <is>
          <t>월영교 야간</t>
        </is>
      </c>
      <c r="H5" s="4" t="inlineStr">
        <is>
          <t>기대효과</t>
        </is>
      </c>
      <c r="I5" s="5" t="inlineStr">
        <is>
          <t>효과 평가</t>
        </is>
      </c>
      <c r="J5" s="5" t="inlineStr">
        <is>
          <t>전국 진단</t>
        </is>
      </c>
      <c r="K5" s="5" t="inlineStr">
        <is>
          <t>서식4</t>
        </is>
      </c>
      <c r="L5" s="5" t="inlineStr">
        <is>
          <t>방문객 설문</t>
        </is>
      </c>
      <c r="M5" s="5" t="inlineStr">
        <is>
          <t>데이터 출처</t>
        </is>
      </c>
    </row>
    <row r="6" ht="18" customHeight="1">
      <c r="B6" s="24" t="inlineStr">
        <is>
          <t>시나리오 ▼</t>
        </is>
      </c>
      <c r="E6" s="24" t="inlineStr">
        <is>
          <t>참여 식당 수(직접 입력 시)</t>
        </is>
      </c>
      <c r="H6" s="24" t="inlineStr">
        <is>
          <t>운영 개월</t>
        </is>
      </c>
      <c r="K6" s="24" t="inlineStr">
        <is>
          <t>팝업 부스 수</t>
        </is>
      </c>
      <c r="N6" s="24" t="inlineStr">
        <is>
          <t>참여율(직접 입력 시)</t>
        </is>
      </c>
    </row>
    <row r="7" ht="26" customHeight="1">
      <c r="B7" s="25" t="inlineStr">
        <is>
          <t>기준(2%)</t>
        </is>
      </c>
      <c r="C7" s="26" t="n"/>
      <c r="E7" s="39" t="n">
        <v>40</v>
      </c>
      <c r="F7" s="26" t="n"/>
      <c r="H7" s="63" t="n">
        <v>12</v>
      </c>
      <c r="I7" s="26" t="n"/>
      <c r="K7" s="60" t="n">
        <v>8</v>
      </c>
      <c r="L7" s="26" t="n"/>
      <c r="N7" s="64" t="n">
        <v>0.02</v>
      </c>
      <c r="O7" s="26" t="n"/>
    </row>
    <row r="8" ht="30" customHeight="1">
      <c r="B8" s="65" t="inlineStr">
        <is>
          <t>시나리오: 기본안 = 식당 20곳, 참여율 0.1~0.9%(안동 주민증·반값여행·하회마을) / 확대안 = 83곳, 0.46~5%(계산대 권유 가정) / 기준·흥행·목표 = 83곳, 참여율 2%·4%(강진 반값여행 규모)·10%(전원 안내) 고정 / 직접 입력 = 입력한 식당 수, 참여율 ±50%. 체험 결제율·저녁 이동 배수는 설문 의향("매우 있다"와 "매우 + 있다"를 반반)을 실현율(0.33~0.40)로 보정한 분포, 체험·문보트는 10% 할인. 운영 개월 12 = 연간(1~8월 월평균 × 12).</t>
        </is>
      </c>
    </row>
    <row r="9">
      <c r="B9" s="66">
        <f>"지금 적용된 값: 참여 식당 "&amp;'d_시나리오'!$I$7&amp;"곳 · 참여율 "&amp;TEXT('d_시나리오'!$H$2,"0.00%")&amp;" ~ "&amp;TEXT('d_시나리오'!$J$2,"0.00%")&amp;"(최빈 "&amp;TEXT('d_시나리오'!$I$2,"0.00%")&amp;") · 운영 "&amp;'6_기대효과'!$H$7&amp;"개월 · 팝업 부스 "&amp;'6_기대효과'!$K$7&amp;"개"</f>
        <v/>
      </c>
    </row>
    <row r="10">
      <c r="B10" s="28" t="inlineStr">
        <is>
          <t>체험 결제(낮 + 저녁 문보트)</t>
        </is>
      </c>
      <c r="C10" s="29" t="n"/>
      <c r="D10" s="29" t="n"/>
      <c r="E10" s="29" t="n"/>
      <c r="F10" s="28" t="inlineStr">
        <is>
          <t>방문당 체험·문화 소비 증가(안동 전체)</t>
        </is>
      </c>
      <c r="G10" s="29" t="n"/>
      <c r="H10" s="29" t="n"/>
      <c r="I10" s="29" t="n"/>
      <c r="J10" s="40" t="inlineStr">
        <is>
          <t>안동 내 추가 소비(할인·원래 썼을 돈 제외)</t>
        </is>
      </c>
      <c r="K10" s="41" t="n"/>
      <c r="L10" s="41" t="n"/>
      <c r="M10" s="41" t="n"/>
      <c r="N10" s="40" t="inlineStr">
        <is>
          <t>단계를 이어야만 생기는 몫</t>
        </is>
      </c>
      <c r="O10" s="41" t="n"/>
      <c r="P10" s="41" t="n"/>
      <c r="Q10" s="41" t="n"/>
    </row>
    <row r="11">
      <c r="B11" s="67">
        <f>MEDIAN('d_모의실험'!$X$2:$X$3001)</f>
        <v/>
      </c>
      <c r="C11" s="12" t="n"/>
      <c r="D11" s="12" t="n"/>
      <c r="E11" s="12" t="n"/>
      <c r="F11" s="68">
        <f>MEDIAN('d_모의실험'!$AC$2:$AC$3001)</f>
        <v/>
      </c>
      <c r="G11" s="12" t="n"/>
      <c r="H11" s="12" t="n"/>
      <c r="I11" s="12" t="n"/>
      <c r="J11" s="69">
        <f>MEDIAN('d_모의실험'!$AB$2:$AB$3001)/100000000</f>
        <v/>
      </c>
      <c r="K11" s="12" t="n"/>
      <c r="L11" s="12" t="n"/>
      <c r="M11" s="12" t="n"/>
      <c r="N11" s="43">
        <f>MEDIAN('d_모의실험'!$AA$2:$AA$3001)/MEDIAN('d_모의실험'!$AB$2:$AB$3001)</f>
        <v/>
      </c>
      <c r="O11" s="12" t="n"/>
      <c r="P11" s="12" t="n"/>
      <c r="Q11" s="12" t="n"/>
    </row>
    <row r="12"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</row>
    <row r="13">
      <c r="B13" s="32">
        <f>"90% 범위 "&amp;TEXT(PERCENTILE('d_모의실험'!$X$2:$X$3001,0.05),"#,##0")&amp;" ~ "&amp;TEXT(PERCENTILE('d_모의실험'!$X$2:$X$3001,0.95),"#,##0")</f>
        <v/>
      </c>
      <c r="C13" s="12" t="n"/>
      <c r="D13" s="12" t="n"/>
      <c r="E13" s="12" t="n"/>
      <c r="F13" s="32">
        <f>"회복 목표 +17.7% 중 "&amp;TEXT(MEDIAN('d_모의실험'!$AD$2:$AD$3001),"0%")&amp;" 메움"</f>
        <v/>
      </c>
      <c r="G13" s="12" t="n"/>
      <c r="H13" s="12" t="n"/>
      <c r="I13" s="12" t="n"/>
      <c r="J13" s="32">
        <f>"90% 범위 "&amp;TEXT(PERCENTILE('d_모의실험'!$AB$2:$AB$3001,0.05)/1E8,"0.00")&amp;" ~ "&amp;TEXT(PERCENTILE('d_모의실험'!$AB$2:$AB$3001,0.95)/1E8,"0.00")&amp;"억"</f>
        <v/>
      </c>
      <c r="K13" s="12" t="n"/>
      <c r="L13" s="12" t="n"/>
      <c r="M13" s="12" t="n"/>
      <c r="N13" s="32">
        <f>"저녁 문보트 결제 "&amp;TEXT(MEDIAN('d_모의실험'!$W$2:$W$3001),"#,##0")&amp;"건 (단계를 따로 하면 0)"</f>
        <v/>
      </c>
      <c r="O13" s="12" t="n"/>
      <c r="P13" s="12" t="n"/>
      <c r="Q13" s="12" t="n"/>
    </row>
    <row r="15">
      <c r="B15" s="40" t="inlineStr">
        <is>
          <t>릴레이 인증(월)</t>
        </is>
      </c>
      <c r="C15" s="41" t="n"/>
      <c r="D15" s="41" t="n"/>
      <c r="E15" s="41" t="n"/>
      <c r="F15" s="40" t="inlineStr">
        <is>
          <t>저녁 원도심→월영교 이동 수요(주말 하루)</t>
        </is>
      </c>
      <c r="G15" s="41" t="n"/>
      <c r="H15" s="41" t="n"/>
      <c r="I15" s="41" t="n"/>
      <c r="J15" s="40" t="inlineStr">
        <is>
          <t>월영교 21시 식사 가능 / 주점</t>
        </is>
      </c>
      <c r="K15" s="41" t="n"/>
      <c r="L15" s="41" t="n"/>
      <c r="M15" s="41" t="n"/>
      <c r="N15" s="40" t="inlineStr">
        <is>
          <t>회복 목표(179.7원) 도달 확률</t>
        </is>
      </c>
      <c r="O15" s="41" t="n"/>
      <c r="P15" s="41" t="n"/>
      <c r="Q15" s="41" t="n"/>
    </row>
    <row r="16">
      <c r="B16" s="70">
        <f>MEDIAN('d_모의실험'!$S$2:$S$3001)/'6_기대효과'!$H$7</f>
        <v/>
      </c>
      <c r="C16" s="12" t="n"/>
      <c r="D16" s="12" t="n"/>
      <c r="E16" s="12" t="n"/>
      <c r="F16" s="71">
        <f>MEDIAN('d_모의실험'!$U$2:$U$3001)/(70*'6_기대효과'!$H$7/8)</f>
        <v/>
      </c>
      <c r="G16" s="12" t="n"/>
      <c r="H16" s="12" t="n"/>
      <c r="I16" s="12" t="n"/>
      <c r="J16" s="53">
        <f>"3→"&amp;(3+'6_기대효과'!$K$7)&amp;"곳 / 0→"&amp;'6_기대효과'!$K$7&amp;"곳"</f>
        <v/>
      </c>
      <c r="K16" s="12" t="n"/>
      <c r="L16" s="12" t="n"/>
      <c r="M16" s="12" t="n"/>
      <c r="N16" s="43">
        <f>COUNTIF('d_모의실험'!$AC$2:$AC$3001,"&gt;="&amp;('d_고정'!$B$7/'d_고정'!$B$6-1))/3000</f>
        <v/>
      </c>
      <c r="O16" s="12" t="n"/>
      <c r="P16" s="12" t="n"/>
      <c r="Q16" s="12" t="n"/>
    </row>
    <row r="17"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</row>
    <row r="18">
      <c r="B18" s="32">
        <f>"원도심 외지인 방문의 "&amp;TEXT(MEDIAN('d_모의실험'!$S$2:$S$3001)/'6_기대효과'!$H$7/'d_고정'!$B$1,"0.0%")</f>
        <v/>
      </c>
      <c r="C18" s="12" t="n"/>
      <c r="D18" s="12" t="n"/>
      <c r="E18" s="12" t="n"/>
      <c r="F18" s="32">
        <f>"그중 셔틀·택시로 새로 생기는 이동 "&amp;TEXT(MEDIAN('d_모의실험'!$V$2:$V$3001)/(70*'6_기대효과'!$H$7/8),"0")&amp;"명 · 4인 택시 하루 "&amp;ROUNDUP(MEDIAN('d_모의실험'!$U$2:$U$3001)/(70*'6_기대효과'!$H$7/8)/4,0)&amp;"회"</f>
        <v/>
      </c>
      <c r="G18" s="12" t="n"/>
      <c r="H18" s="12" t="n"/>
      <c r="I18" s="12" t="n"/>
      <c r="J18" s="32" t="inlineStr">
        <is>
          <t>팝업 부스를 21시 이후 운영할 때</t>
        </is>
      </c>
      <c r="K18" s="12" t="n"/>
      <c r="L18" s="12" t="n"/>
      <c r="M18" s="12" t="n"/>
      <c r="N18" s="32" t="inlineStr">
        <is>
          <t>3,000번 중 목표 이상이 나온 비율</t>
        </is>
      </c>
      <c r="O18" s="12" t="n"/>
      <c r="P18" s="12" t="n"/>
      <c r="Q18" s="12" t="n"/>
    </row>
    <row r="38" ht="44" customHeight="1">
      <c r="B38" s="37" t="inlineStr">
        <is>
          <t>계산 방법: 인증 = 중구동 외지인 방문 × (참여 식당 ÷ 83곳) × 참여율 → 낮 체험 결제(결제율 = 설문 6번 의향 × 실현율 0.33~0.40, 중앙 약 24%) · 저녁 월영교 도착(자연 완주율 15~17% × 저녁 이동 배수, 설문 8번 셔틀 의향 × 실현율, 중앙 약 2.1배) → 문보트·팝업 결제. 체험·문보트는 10% 할인이라 할인분과 원래 썼을 돈(반사실, 평균 50%)을 뺀 것이 추가 소비다. 실현율은 여수엑스포 의향 보정 사례(이충기·윤설민 2012). 체험 가격(27개)·축제 객단가(56개)는 실측 분포.</t>
        </is>
      </c>
    </row>
    <row r="39" ht="30" customHeight="1">
      <c r="B39" s="65" t="inlineStr">
        <is>
          <t>주의: 시행 전 조건부 예상이다(90% 범위 = 가정한 분포에서 나온 모의실험 구간, 신뢰구간 아님). 효과가 원도심에서 생기므로 안동 전체 %로는 작게 보인다. 사업 규모 지표(체험 결제·인증·운행)와 함께 읽는다.</t>
        </is>
      </c>
    </row>
    <row r="40" ht="30" customHeight="1">
      <c r="B40" s="72" t="inlineStr">
        <is>
          <t>필요 조건(파이썬 1만 회, 중앙값): 참여율 0.1% → 격차의 1% / 0.5% → 격차의 5% / 1% → 격차의 10% / 2% → 격차의 19% / 4% → 격차의 39% / 5% → 격차의 48% / 10% → 격차의 97% (83곳). 격차의 절반을 메우려면 참여율 5.2%가 필요하다(기준 2%, 흥행 4%, 목표 10%). 참여율 칸에 시행 첫 달 인증률을 넣으면 바로 다시 계산된다.</t>
        </is>
      </c>
    </row>
  </sheetData>
  <mergeCells count="36">
    <mergeCell ref="F13:I13"/>
    <mergeCell ref="N13:Q13"/>
    <mergeCell ref="B7:C7"/>
    <mergeCell ref="B39:S39"/>
    <mergeCell ref="N7:O7"/>
    <mergeCell ref="B15:E15"/>
    <mergeCell ref="B11:E12"/>
    <mergeCell ref="B8:S8"/>
    <mergeCell ref="N15:Q15"/>
    <mergeCell ref="J18:M18"/>
    <mergeCell ref="N16:Q17"/>
    <mergeCell ref="J11:M12"/>
    <mergeCell ref="B38:S38"/>
    <mergeCell ref="B40:S40"/>
    <mergeCell ref="B9:S9"/>
    <mergeCell ref="J16:M17"/>
    <mergeCell ref="F10:I10"/>
    <mergeCell ref="J10:M10"/>
    <mergeCell ref="B18:E18"/>
    <mergeCell ref="J13:M13"/>
    <mergeCell ref="H7:I7"/>
    <mergeCell ref="F15:I15"/>
    <mergeCell ref="J15:M15"/>
    <mergeCell ref="N18:Q18"/>
    <mergeCell ref="F11:I12"/>
    <mergeCell ref="F18:I18"/>
    <mergeCell ref="K7:L7"/>
    <mergeCell ref="N11:Q12"/>
    <mergeCell ref="B3:S3"/>
    <mergeCell ref="E7:F7"/>
    <mergeCell ref="B13:E13"/>
    <mergeCell ref="B1:S2"/>
    <mergeCell ref="B16:E17"/>
    <mergeCell ref="F16:I17"/>
    <mergeCell ref="B10:E10"/>
    <mergeCell ref="N10:Q10"/>
  </mergeCells>
  <dataValidations count="1">
    <dataValidation sqref="B7" showDropDown="0" showInputMessage="0" showErrorMessage="0" allowBlank="0" error="목록에서 고르세요" type="list">
      <formula1>"기본안,확대안,기준(2%),흥행(4%),목표(10%),직접 입력"</formula1>
    </dataValidation>
  </dataValidations>
  <hyperlinks>
    <hyperlink xmlns:r="http://schemas.openxmlformats.org/officeDocument/2006/relationships" ref="B5" r:id="rId1"/>
    <hyperlink xmlns:r="http://schemas.openxmlformats.org/officeDocument/2006/relationships" ref="C5" r:id="rId2"/>
    <hyperlink xmlns:r="http://schemas.openxmlformats.org/officeDocument/2006/relationships" ref="D5" r:id="rId3"/>
    <hyperlink xmlns:r="http://schemas.openxmlformats.org/officeDocument/2006/relationships" ref="E5" r:id="rId4"/>
    <hyperlink xmlns:r="http://schemas.openxmlformats.org/officeDocument/2006/relationships" ref="F5" r:id="rId5"/>
    <hyperlink xmlns:r="http://schemas.openxmlformats.org/officeDocument/2006/relationships" ref="G5" r:id="rId6"/>
    <hyperlink xmlns:r="http://schemas.openxmlformats.org/officeDocument/2006/relationships" ref="H5" r:id="rId7"/>
    <hyperlink xmlns:r="http://schemas.openxmlformats.org/officeDocument/2006/relationships" ref="I5" r:id="rId8"/>
    <hyperlink xmlns:r="http://schemas.openxmlformats.org/officeDocument/2006/relationships" ref="J5" r:id="rId9"/>
    <hyperlink xmlns:r="http://schemas.openxmlformats.org/officeDocument/2006/relationships" ref="K5" r:id="rId10"/>
    <hyperlink xmlns:r="http://schemas.openxmlformats.org/officeDocument/2006/relationships" ref="L5" r:id="rId11"/>
    <hyperlink xmlns:r="http://schemas.openxmlformats.org/officeDocument/2006/relationships" ref="M5" r:id="rId12"/>
  </hyperlinks>
  <pageMargins left="0.3" right="0.3" top="0.4" bottom="0.4" header="0.5" footer="0.5"/>
  <pageSetup orientation="landscape" paperSize="9" fitToHeight="0" fitToWidth="1"/>
  <drawing xmlns:r="http://schemas.openxmlformats.org/officeDocument/2006/relationships" r:id="rId13"/>
</worksheet>
</file>

<file path=xl/worksheets/sheet8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B1:S51"/>
  <sheetViews>
    <sheetView showGridLines="0" zoomScale="9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</cols>
  <sheetData>
    <row r="1" ht="22" customHeight="1">
      <c r="B1" s="1" t="inlineStr">
        <is>
          <t>효과 평가(시행 후) · 효과는 원인이 생기는 곳에서 재고, 증상으로 환산한다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22" customHeight="1"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</row>
    <row r="3" ht="34" customHeight="1">
      <c r="B3" s="3" t="inlineStr">
        <is>
          <t>도시 전체 지표로는 효과가 +24% 이상이어야 판정된다. 그래서 참여 식당을 추첨 순서로 열어 같은 달끼리 비교한다. 예상 효과를 넣어 판정 가능성을 확인해 보세요</t>
        </is>
      </c>
    </row>
    <row r="5" ht="24" customHeight="1">
      <c r="B5" s="5" t="inlineStr">
        <is>
          <t>홈</t>
        </is>
      </c>
      <c r="C5" s="5" t="inlineStr">
        <is>
          <t>문제</t>
        </is>
      </c>
      <c r="D5" s="5" t="inlineStr">
        <is>
          <t>혜택 배치</t>
        </is>
      </c>
      <c r="E5" s="5" t="inlineStr">
        <is>
          <t>운영 시간</t>
        </is>
      </c>
      <c r="F5" s="5" t="inlineStr">
        <is>
          <t>버스(BIS)</t>
        </is>
      </c>
      <c r="G5" s="5" t="inlineStr">
        <is>
          <t>월영교 야간</t>
        </is>
      </c>
      <c r="H5" s="5" t="inlineStr">
        <is>
          <t>기대효과</t>
        </is>
      </c>
      <c r="I5" s="4" t="inlineStr">
        <is>
          <t>효과 평가</t>
        </is>
      </c>
      <c r="J5" s="5" t="inlineStr">
        <is>
          <t>전국 진단</t>
        </is>
      </c>
      <c r="K5" s="5" t="inlineStr">
        <is>
          <t>서식4</t>
        </is>
      </c>
      <c r="L5" s="5" t="inlineStr">
        <is>
          <t>방문객 설문</t>
        </is>
      </c>
      <c r="M5" s="5" t="inlineStr">
        <is>
          <t>데이터 출처</t>
        </is>
      </c>
    </row>
    <row r="6" ht="18" customHeight="1">
      <c r="B6" s="24" t="inlineStr">
        <is>
          <t>안동 전체 예상 효과</t>
        </is>
      </c>
      <c r="E6" s="24" t="inlineStr">
        <is>
          <t>순차 확대 설계 ▼</t>
        </is>
      </c>
      <c r="J6" s="24" t="inlineStr">
        <is>
          <t>참여 식당 손님 체험 결제 증가</t>
        </is>
      </c>
    </row>
    <row r="7" ht="26" customHeight="1">
      <c r="B7" s="73" t="n">
        <v>0.035</v>
      </c>
      <c r="C7" s="26" t="n"/>
      <c r="E7" s="25" t="inlineStr">
        <is>
          <t>확대안 83곳·5개월</t>
        </is>
      </c>
      <c r="F7" s="74" t="n"/>
      <c r="G7" s="26" t="n"/>
      <c r="J7" s="75" t="n">
        <v>1</v>
      </c>
      <c r="K7" s="26" t="n"/>
    </row>
    <row r="9">
      <c r="B9" s="28" t="inlineStr">
        <is>
          <t>도시 합성통제로 판정 가능?</t>
        </is>
      </c>
      <c r="C9" s="29" t="n"/>
      <c r="D9" s="29" t="n"/>
      <c r="E9" s="29" t="n"/>
      <c r="F9" s="76" t="inlineStr">
        <is>
          <t>순차 확대 검정력</t>
        </is>
      </c>
      <c r="G9" s="77" t="n"/>
      <c r="H9" s="77" t="n"/>
      <c r="I9" s="77" t="n"/>
      <c r="J9" s="40" t="inlineStr">
        <is>
          <t>안동 사전 적합 순위</t>
        </is>
      </c>
      <c r="K9" s="41" t="n"/>
      <c r="L9" s="41" t="n"/>
      <c r="M9" s="41" t="n"/>
      <c r="N9" s="40" t="inlineStr">
        <is>
          <t>효과 없는 기간의 거짓 양성</t>
        </is>
      </c>
      <c r="O9" s="41" t="n"/>
      <c r="P9" s="41" t="n"/>
      <c r="Q9" s="41" t="n"/>
    </row>
    <row r="10">
      <c r="B10" s="54">
        <f>IF('7_효과평가'!$B$7&gt;=0.24,"가능","어려움")</f>
        <v/>
      </c>
      <c r="C10" s="12" t="n"/>
      <c r="D10" s="12" t="n"/>
      <c r="E10" s="12" t="n"/>
      <c r="F10" s="78">
        <f>IFERROR(INDEX('d_검증'!$J$2:$L$8,MATCH(MIN(MAX('7_효과평가'!$J$7,0),1.0),'d_검증'!$I$2:$I$8,1),MATCH('7_효과평가'!$E$7,'d_검증'!$J$1:$L$1,0))+(MIN(MAX('7_효과평가'!$J$7,0),1.0)-INDEX('d_검증'!$I$2:$I$8,MATCH(MIN(MAX('7_효과평가'!$J$7,0),1.0),'d_검증'!$I$2:$I$8,1)))*(INDEX('d_검증'!$J$2:$L$8,MIN(MATCH(MIN(MAX('7_효과평가'!$J$7,0),1.0),'d_검증'!$I$2:$I$8,1)+1,7),MATCH('7_효과평가'!$E$7,'d_검증'!$J$1:$L$1,0))-INDEX('d_검증'!$J$2:$L$8,MATCH(MIN(MAX('7_효과평가'!$J$7,0),1.0),'d_검증'!$I$2:$I$8,1),MATCH('7_효과평가'!$E$7,'d_검증'!$J$1:$L$1,0)))/(INDEX('d_검증'!$I$2:$I$8,MIN(MATCH(MIN(MAX('7_효과평가'!$J$7,0),1.0),'d_검증'!$I$2:$I$8,1)+1,7))-INDEX('d_검증'!$I$2:$I$8,MATCH(MIN(MAX('7_효과평가'!$J$7,0),1.0),'d_검증'!$I$2:$I$8,1))),INDEX('d_검증'!$J$2:$L$8,MATCH(MIN(MAX('7_효과평가'!$J$7,0),1.0),'d_검증'!$I$2:$I$8,1),MATCH('7_효과평가'!$E$7,'d_검증'!$J$1:$L$1,0)))</f>
        <v/>
      </c>
      <c r="G10" s="12" t="n"/>
      <c r="H10" s="12" t="n"/>
      <c r="I10" s="12" t="n"/>
      <c r="J10" s="79" t="n">
        <v>1</v>
      </c>
      <c r="K10" s="12" t="n"/>
      <c r="L10" s="12" t="n"/>
      <c r="M10" s="12" t="n"/>
      <c r="N10" s="62" t="n">
        <v>0.8775510204081632</v>
      </c>
      <c r="O10" s="12" t="n"/>
      <c r="P10" s="12" t="n"/>
      <c r="Q10" s="12" t="n"/>
    </row>
    <row r="11"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</row>
    <row r="12">
      <c r="B12" s="32" t="inlineStr">
        <is>
          <t>최소 검출 효과 +24% (한 방향, p ≤ 0.10)</t>
        </is>
      </c>
      <c r="C12" s="12" t="n"/>
      <c r="D12" s="12" t="n"/>
      <c r="E12" s="12" t="n"/>
      <c r="F12" s="32" t="inlineStr">
        <is>
          <t>입력한 효과를 판정할 확률(80% 이상이면 충분)</t>
        </is>
      </c>
      <c r="G12" s="12" t="n"/>
      <c r="H12" s="12" t="n"/>
      <c r="I12" s="12" t="n"/>
      <c r="J12" s="32" t="inlineStr">
        <is>
          <t>후보 49곳 중(비교 조합이 과거를 가장 잘 따라감)</t>
        </is>
      </c>
      <c r="K12" s="12" t="n"/>
      <c r="L12" s="12" t="n"/>
      <c r="M12" s="12" t="n"/>
      <c r="N12" s="32" t="inlineStr">
        <is>
          <t>가짜 시행 한 방향 p (높을수록 정상)</t>
        </is>
      </c>
      <c r="O12" s="12" t="n"/>
      <c r="P12" s="12" t="n"/>
      <c r="Q12" s="12" t="n"/>
    </row>
    <row r="50" ht="50" customHeight="1">
      <c r="B50" s="37" t="inlineStr">
        <is>
          <t>읽는 법: 도시 지표(안동 전체)는 효과가 1,172만 방문에 희석되고 분기마다 크게 출렁여 +24% 이상만 판정된다. 참여 식당 손님 단위에서는 같은 효과가 약 2배(+100%, 반사실 50%)로 보여, 추첨 순서로 연 묶음과 아직 안 연 묶음을 같은 달에 비교하면 판정할 수 있다. 확인된 효과는 다시 "체험·문화 격차 중 몇 %를 메웠나"로 환산해 보고한다. 과거에 비교 조합이 안동을 잘 따라온 것은 방법이 쓸 만하다는 뜻이지 정책 효과의 증명이 아니다.</t>
        </is>
      </c>
    </row>
    <row r="51" ht="20" customHeight="1">
      <c r="B51" s="38" t="inlineStr">
        <is>
          <t>출처: 데이터랩 239개 시·군 월별 외지인 카드·방문 패널(2022.1~2026.6, 2024.9~12 카드 결측), 합성통제(사전 추세 상관 상위 10곳, 한 방향 순위 검정), 순차 확대 검정력은 포아송 고정효과 모의실험</t>
        </is>
      </c>
    </row>
  </sheetData>
  <mergeCells count="19">
    <mergeCell ref="B9:E9"/>
    <mergeCell ref="B7:C7"/>
    <mergeCell ref="F9:I9"/>
    <mergeCell ref="N9:Q9"/>
    <mergeCell ref="J12:M12"/>
    <mergeCell ref="E7:G7"/>
    <mergeCell ref="B10:E11"/>
    <mergeCell ref="N10:Q11"/>
    <mergeCell ref="B12:E12"/>
    <mergeCell ref="J9:M9"/>
    <mergeCell ref="B51:S51"/>
    <mergeCell ref="J7:K7"/>
    <mergeCell ref="F12:I12"/>
    <mergeCell ref="N12:Q12"/>
    <mergeCell ref="B50:S50"/>
    <mergeCell ref="B3:S3"/>
    <mergeCell ref="B1:S2"/>
    <mergeCell ref="J10:M11"/>
    <mergeCell ref="F10:I11"/>
  </mergeCells>
  <dataValidations count="1">
    <dataValidation sqref="E7" showDropDown="0" showInputMessage="0" showErrorMessage="0" allowBlank="0" error="목록에서 고르세요" type="list">
      <formula1>"확대안 83곳·5개월,기본안 20곳·10개월,기본안 20곳·5개월"</formula1>
    </dataValidation>
  </dataValidations>
  <hyperlinks>
    <hyperlink xmlns:r="http://schemas.openxmlformats.org/officeDocument/2006/relationships" ref="B5" r:id="rId1"/>
    <hyperlink xmlns:r="http://schemas.openxmlformats.org/officeDocument/2006/relationships" ref="C5" r:id="rId2"/>
    <hyperlink xmlns:r="http://schemas.openxmlformats.org/officeDocument/2006/relationships" ref="D5" r:id="rId3"/>
    <hyperlink xmlns:r="http://schemas.openxmlformats.org/officeDocument/2006/relationships" ref="E5" r:id="rId4"/>
    <hyperlink xmlns:r="http://schemas.openxmlformats.org/officeDocument/2006/relationships" ref="F5" r:id="rId5"/>
    <hyperlink xmlns:r="http://schemas.openxmlformats.org/officeDocument/2006/relationships" ref="G5" r:id="rId6"/>
    <hyperlink xmlns:r="http://schemas.openxmlformats.org/officeDocument/2006/relationships" ref="H5" r:id="rId7"/>
    <hyperlink xmlns:r="http://schemas.openxmlformats.org/officeDocument/2006/relationships" ref="I5" r:id="rId8"/>
    <hyperlink xmlns:r="http://schemas.openxmlformats.org/officeDocument/2006/relationships" ref="J5" r:id="rId9"/>
    <hyperlink xmlns:r="http://schemas.openxmlformats.org/officeDocument/2006/relationships" ref="K5" r:id="rId10"/>
    <hyperlink xmlns:r="http://schemas.openxmlformats.org/officeDocument/2006/relationships" ref="L5" r:id="rId11"/>
    <hyperlink xmlns:r="http://schemas.openxmlformats.org/officeDocument/2006/relationships" ref="M5" r:id="rId12"/>
  </hyperlinks>
  <pageMargins left="0.3" right="0.3" top="0.4" bottom="0.4" header="0.5" footer="0.5"/>
  <pageSetup orientation="landscape" paperSize="9" fitToHeight="0" fitToWidth="1"/>
  <drawing xmlns:r="http://schemas.openxmlformats.org/officeDocument/2006/relationships" r:id="rId13"/>
</worksheet>
</file>

<file path=xl/worksheets/sheet9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B1:S47"/>
  <sheetViews>
    <sheetView showGridLines="0" zoomScale="9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</cols>
  <sheetData>
    <row r="1" ht="22" customHeight="1">
      <c r="B1" s="1" t="inlineStr">
        <is>
          <t>전국 진단 · 안동과 같은 문제를 가진 시·군 찾기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22" customHeight="1"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</row>
    <row r="3" ht="34" customHeight="1">
      <c r="B3" s="3" t="inlineStr">
        <is>
          <t>시·군을 고르면 네 지표에서의 위치와 문제 유형이 나온다. 가중치를 바꿔 순위가 얼마나 흔들리는지도 확인해 보세요(점수보다 유형으로 읽는다)</t>
        </is>
      </c>
    </row>
    <row r="5" ht="24" customHeight="1">
      <c r="B5" s="5" t="inlineStr">
        <is>
          <t>홈</t>
        </is>
      </c>
      <c r="C5" s="5" t="inlineStr">
        <is>
          <t>문제</t>
        </is>
      </c>
      <c r="D5" s="5" t="inlineStr">
        <is>
          <t>혜택 배치</t>
        </is>
      </c>
      <c r="E5" s="5" t="inlineStr">
        <is>
          <t>운영 시간</t>
        </is>
      </c>
      <c r="F5" s="5" t="inlineStr">
        <is>
          <t>버스(BIS)</t>
        </is>
      </c>
      <c r="G5" s="5" t="inlineStr">
        <is>
          <t>월영교 야간</t>
        </is>
      </c>
      <c r="H5" s="5" t="inlineStr">
        <is>
          <t>기대효과</t>
        </is>
      </c>
      <c r="I5" s="5" t="inlineStr">
        <is>
          <t>효과 평가</t>
        </is>
      </c>
      <c r="J5" s="4" t="inlineStr">
        <is>
          <t>전국 진단</t>
        </is>
      </c>
      <c r="K5" s="5" t="inlineStr">
        <is>
          <t>서식4</t>
        </is>
      </c>
      <c r="L5" s="5" t="inlineStr">
        <is>
          <t>방문객 설문</t>
        </is>
      </c>
      <c r="M5" s="5" t="inlineStr">
        <is>
          <t>데이터 출처</t>
        </is>
      </c>
    </row>
    <row r="6" ht="18" customHeight="1">
      <c r="B6" s="24" t="inlineStr">
        <is>
          <t>시·군 ▼</t>
        </is>
      </c>
      <c r="E6" s="24" t="inlineStr">
        <is>
          <t>가중치: 체험</t>
        </is>
      </c>
      <c r="H6" s="24" t="inlineStr">
        <is>
          <t>숙박</t>
        </is>
      </c>
      <c r="K6" s="24" t="inlineStr">
        <is>
          <t>저녁</t>
        </is>
      </c>
      <c r="N6" s="24" t="inlineStr">
        <is>
          <t>야간</t>
        </is>
      </c>
    </row>
    <row r="7" ht="26" customHeight="1">
      <c r="B7" s="25" t="inlineStr">
        <is>
          <t>안동시</t>
        </is>
      </c>
      <c r="C7" s="26" t="n"/>
      <c r="E7" s="52" t="n">
        <v>1</v>
      </c>
      <c r="F7" s="26" t="n"/>
      <c r="H7" s="52" t="n">
        <v>1</v>
      </c>
      <c r="I7" s="26" t="n"/>
      <c r="K7" s="52" t="n">
        <v>1</v>
      </c>
      <c r="L7" s="26" t="n"/>
      <c r="N7" s="52" t="n">
        <v>1</v>
      </c>
      <c r="O7" s="26" t="n"/>
    </row>
    <row r="9">
      <c r="B9" s="28" t="inlineStr">
        <is>
          <t>진단 점수(0=좋음, 100=나쁨)</t>
        </is>
      </c>
      <c r="C9" s="29" t="n"/>
      <c r="D9" s="29" t="n"/>
      <c r="E9" s="29" t="n"/>
      <c r="F9" s="40" t="inlineStr">
        <is>
          <t>문제 유형(하위 25% 지표)</t>
        </is>
      </c>
      <c r="G9" s="41" t="n"/>
      <c r="H9" s="41" t="n"/>
      <c r="I9" s="41" t="n"/>
      <c r="J9" s="40" t="inlineStr">
        <is>
          <t>체험·문화 소비 변화율</t>
        </is>
      </c>
      <c r="K9" s="41" t="n"/>
      <c r="L9" s="41" t="n"/>
      <c r="M9" s="41" t="n"/>
      <c r="N9" s="40" t="inlineStr">
        <is>
          <t>평균 숙박일수</t>
        </is>
      </c>
      <c r="O9" s="41" t="n"/>
      <c r="P9" s="41" t="n"/>
      <c r="Q9" s="41" t="n"/>
    </row>
    <row r="10">
      <c r="B10" s="80">
        <f>INDEX('d_진단'!$J$2:$J$145,MATCH('8_전국진단'!$B$7,'d_진단'!$A$2:$A$145,0))</f>
        <v/>
      </c>
      <c r="C10" s="12" t="n"/>
      <c r="D10" s="12" t="n"/>
      <c r="E10" s="12" t="n"/>
      <c r="F10" s="53">
        <f>IF(INDEX('d_진단'!$L$2:$L$145,MATCH('8_전국진단'!$B$7,'d_진단'!$A$2:$A$145,0))="","해당 없음",INDEX('d_진단'!$L$2:$L$145,MATCH('8_전국진단'!$B$7,'d_진단'!$A$2:$A$145,0)))</f>
        <v/>
      </c>
      <c r="G10" s="12" t="n"/>
      <c r="H10" s="12" t="n"/>
      <c r="I10" s="12" t="n"/>
      <c r="J10" s="81">
        <f>INDEX('d_진단'!$B$2:$B$145,MATCH('8_전국진단'!$B$7,'d_진단'!$A$2:$A$145,0))</f>
        <v/>
      </c>
      <c r="K10" s="12" t="n"/>
      <c r="L10" s="12" t="n"/>
      <c r="M10" s="12" t="n"/>
      <c r="N10" s="82">
        <f>INDEX('d_진단'!$C$2:$C$145,MATCH('8_전국진단'!$B$7,'d_진단'!$A$2:$A$145,0))</f>
        <v/>
      </c>
      <c r="O10" s="12" t="n"/>
      <c r="P10" s="12" t="n"/>
      <c r="Q10" s="12" t="n"/>
    </row>
    <row r="11"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</row>
    <row r="12">
      <c r="B12" s="32">
        <f>"144곳 중 "&amp;INDEX('d_진단'!$K$2:$K$145,MATCH('8_전국진단'!$B$7,'d_진단'!$A$2:$A$145,0))&amp;"위"</f>
        <v/>
      </c>
      <c r="C12" s="12" t="n"/>
      <c r="D12" s="12" t="n"/>
      <c r="E12" s="12" t="n"/>
      <c r="F12" s="32">
        <f>"같은 유형 "&amp;COUNTIF('d_진단'!$L$2:$L$145,INDEX('d_진단'!$L$2:$L$145,MATCH('8_전국진단'!$B$7,'d_진단'!$A$2:$A$145,0)))&amp;"곳"</f>
        <v/>
      </c>
      <c r="G12" s="12" t="n"/>
      <c r="H12" s="12" t="n"/>
      <c r="I12" s="12" t="n"/>
      <c r="J12" s="32">
        <f>"문제 백분위 "&amp;TEXT(INDEX('d_진단'!$F$2:$F$145,MATCH('8_전국진단'!$B$7,'d_진단'!$A$2:$A$145,0)),"0")&amp;" · 중앙 "&amp;TEXT(MEDIAN('d_진단'!$B$2:$B$145),"+0.0%;-0.0%")</f>
        <v/>
      </c>
      <c r="K12" s="12" t="n"/>
      <c r="L12" s="12" t="n"/>
      <c r="M12" s="12" t="n"/>
      <c r="N12" s="32">
        <f>"문제 백분위 "&amp;TEXT(INDEX('d_진단'!$G$2:$G$145,MATCH('8_전국진단'!$B$7,'d_진단'!$A$2:$A$145,0)),"0")&amp;" · 중앙 "&amp;TEXT(MEDIAN('d_진단'!$C$2:$C$145),"0.00")&amp;"일"</f>
        <v/>
      </c>
      <c r="O12" s="12" t="n"/>
      <c r="P12" s="12" t="n"/>
      <c r="Q12" s="12" t="n"/>
    </row>
    <row r="33">
      <c r="B33" s="45" t="inlineStr">
        <is>
          <t>진단 점수 상위 10곳(가중치 반영, 실시간)</t>
        </is>
      </c>
    </row>
    <row r="34">
      <c r="B34" s="46" t="inlineStr">
        <is>
          <t>순위</t>
        </is>
      </c>
      <c r="C34" s="22" t="n"/>
      <c r="D34" s="46" t="inlineStr">
        <is>
          <t>시·군</t>
        </is>
      </c>
      <c r="E34" s="22" t="n"/>
      <c r="F34" s="46" t="inlineStr">
        <is>
          <t>점수</t>
        </is>
      </c>
      <c r="G34" s="22" t="n"/>
      <c r="H34" s="46" t="inlineStr">
        <is>
          <t>유형</t>
        </is>
      </c>
      <c r="I34" s="22" t="n"/>
      <c r="J34" s="22" t="n"/>
      <c r="K34" s="22" t="n"/>
    </row>
    <row r="35">
      <c r="B35" s="83" t="n">
        <v>1</v>
      </c>
      <c r="C35" s="22" t="n"/>
      <c r="D35" s="83">
        <f>INDEX('d_진단'!$A$2:$A$145,MATCH(LARGE('d_진단'!$J$2:$J$145,1),'d_진단'!$J$2:$J$145,0))</f>
        <v/>
      </c>
      <c r="E35" s="22" t="n"/>
      <c r="F35" s="84">
        <f>LARGE('d_진단'!$J$2:$J$145,1)</f>
        <v/>
      </c>
      <c r="G35" s="22" t="n"/>
      <c r="H35" s="83">
        <f>INDEX('d_진단'!$L$2:$L$145,MATCH(LARGE('d_진단'!$J$2:$J$145,1),'d_진단'!$J$2:$J$145,0))</f>
        <v/>
      </c>
      <c r="I35" s="22" t="n"/>
      <c r="J35" s="22" t="n"/>
      <c r="K35" s="22" t="n"/>
    </row>
    <row r="36">
      <c r="B36" s="83" t="n">
        <v>2</v>
      </c>
      <c r="C36" s="22" t="n"/>
      <c r="D36" s="83">
        <f>INDEX('d_진단'!$A$2:$A$145,MATCH(LARGE('d_진단'!$J$2:$J$145,2),'d_진단'!$J$2:$J$145,0))</f>
        <v/>
      </c>
      <c r="E36" s="22" t="n"/>
      <c r="F36" s="84">
        <f>LARGE('d_진단'!$J$2:$J$145,2)</f>
        <v/>
      </c>
      <c r="G36" s="22" t="n"/>
      <c r="H36" s="83">
        <f>INDEX('d_진단'!$L$2:$L$145,MATCH(LARGE('d_진단'!$J$2:$J$145,2),'d_진단'!$J$2:$J$145,0))</f>
        <v/>
      </c>
      <c r="I36" s="22" t="n"/>
      <c r="J36" s="22" t="n"/>
      <c r="K36" s="22" t="n"/>
    </row>
    <row r="37">
      <c r="B37" s="83" t="n">
        <v>3</v>
      </c>
      <c r="C37" s="22" t="n"/>
      <c r="D37" s="83">
        <f>INDEX('d_진단'!$A$2:$A$145,MATCH(LARGE('d_진단'!$J$2:$J$145,3),'d_진단'!$J$2:$J$145,0))</f>
        <v/>
      </c>
      <c r="E37" s="22" t="n"/>
      <c r="F37" s="84">
        <f>LARGE('d_진단'!$J$2:$J$145,3)</f>
        <v/>
      </c>
      <c r="G37" s="22" t="n"/>
      <c r="H37" s="83">
        <f>INDEX('d_진단'!$L$2:$L$145,MATCH(LARGE('d_진단'!$J$2:$J$145,3),'d_진단'!$J$2:$J$145,0))</f>
        <v/>
      </c>
      <c r="I37" s="22" t="n"/>
      <c r="J37" s="22" t="n"/>
      <c r="K37" s="22" t="n"/>
    </row>
    <row r="38">
      <c r="B38" s="83" t="n">
        <v>4</v>
      </c>
      <c r="C38" s="22" t="n"/>
      <c r="D38" s="83">
        <f>INDEX('d_진단'!$A$2:$A$145,MATCH(LARGE('d_진단'!$J$2:$J$145,4),'d_진단'!$J$2:$J$145,0))</f>
        <v/>
      </c>
      <c r="E38" s="22" t="n"/>
      <c r="F38" s="84">
        <f>LARGE('d_진단'!$J$2:$J$145,4)</f>
        <v/>
      </c>
      <c r="G38" s="22" t="n"/>
      <c r="H38" s="83">
        <f>INDEX('d_진단'!$L$2:$L$145,MATCH(LARGE('d_진단'!$J$2:$J$145,4),'d_진단'!$J$2:$J$145,0))</f>
        <v/>
      </c>
      <c r="I38" s="22" t="n"/>
      <c r="J38" s="22" t="n"/>
      <c r="K38" s="22" t="n"/>
    </row>
    <row r="39">
      <c r="B39" s="83" t="n">
        <v>5</v>
      </c>
      <c r="C39" s="22" t="n"/>
      <c r="D39" s="83">
        <f>INDEX('d_진단'!$A$2:$A$145,MATCH(LARGE('d_진단'!$J$2:$J$145,5),'d_진단'!$J$2:$J$145,0))</f>
        <v/>
      </c>
      <c r="E39" s="22" t="n"/>
      <c r="F39" s="84">
        <f>LARGE('d_진단'!$J$2:$J$145,5)</f>
        <v/>
      </c>
      <c r="G39" s="22" t="n"/>
      <c r="H39" s="83">
        <f>INDEX('d_진단'!$L$2:$L$145,MATCH(LARGE('d_진단'!$J$2:$J$145,5),'d_진단'!$J$2:$J$145,0))</f>
        <v/>
      </c>
      <c r="I39" s="22" t="n"/>
      <c r="J39" s="22" t="n"/>
      <c r="K39" s="22" t="n"/>
    </row>
    <row r="40">
      <c r="B40" s="83" t="n">
        <v>6</v>
      </c>
      <c r="C40" s="22" t="n"/>
      <c r="D40" s="83">
        <f>INDEX('d_진단'!$A$2:$A$145,MATCH(LARGE('d_진단'!$J$2:$J$145,6),'d_진단'!$J$2:$J$145,0))</f>
        <v/>
      </c>
      <c r="E40" s="22" t="n"/>
      <c r="F40" s="84">
        <f>LARGE('d_진단'!$J$2:$J$145,6)</f>
        <v/>
      </c>
      <c r="G40" s="22" t="n"/>
      <c r="H40" s="83">
        <f>INDEX('d_진단'!$L$2:$L$145,MATCH(LARGE('d_진단'!$J$2:$J$145,6),'d_진단'!$J$2:$J$145,0))</f>
        <v/>
      </c>
      <c r="I40" s="22" t="n"/>
      <c r="J40" s="22" t="n"/>
      <c r="K40" s="22" t="n"/>
    </row>
    <row r="41">
      <c r="B41" s="83" t="n">
        <v>7</v>
      </c>
      <c r="C41" s="22" t="n"/>
      <c r="D41" s="83">
        <f>INDEX('d_진단'!$A$2:$A$145,MATCH(LARGE('d_진단'!$J$2:$J$145,7),'d_진단'!$J$2:$J$145,0))</f>
        <v/>
      </c>
      <c r="E41" s="22" t="n"/>
      <c r="F41" s="84">
        <f>LARGE('d_진단'!$J$2:$J$145,7)</f>
        <v/>
      </c>
      <c r="G41" s="22" t="n"/>
      <c r="H41" s="83">
        <f>INDEX('d_진단'!$L$2:$L$145,MATCH(LARGE('d_진단'!$J$2:$J$145,7),'d_진단'!$J$2:$J$145,0))</f>
        <v/>
      </c>
      <c r="I41" s="22" t="n"/>
      <c r="J41" s="22" t="n"/>
      <c r="K41" s="22" t="n"/>
    </row>
    <row r="42">
      <c r="B42" s="83" t="n">
        <v>8</v>
      </c>
      <c r="C42" s="22" t="n"/>
      <c r="D42" s="83">
        <f>INDEX('d_진단'!$A$2:$A$145,MATCH(LARGE('d_진단'!$J$2:$J$145,8),'d_진단'!$J$2:$J$145,0))</f>
        <v/>
      </c>
      <c r="E42" s="22" t="n"/>
      <c r="F42" s="84">
        <f>LARGE('d_진단'!$J$2:$J$145,8)</f>
        <v/>
      </c>
      <c r="G42" s="22" t="n"/>
      <c r="H42" s="83">
        <f>INDEX('d_진단'!$L$2:$L$145,MATCH(LARGE('d_진단'!$J$2:$J$145,8),'d_진단'!$J$2:$J$145,0))</f>
        <v/>
      </c>
      <c r="I42" s="22" t="n"/>
      <c r="J42" s="22" t="n"/>
      <c r="K42" s="22" t="n"/>
    </row>
    <row r="43">
      <c r="B43" s="83" t="n">
        <v>9</v>
      </c>
      <c r="C43" s="22" t="n"/>
      <c r="D43" s="83">
        <f>INDEX('d_진단'!$A$2:$A$145,MATCH(LARGE('d_진단'!$J$2:$J$145,9),'d_진단'!$J$2:$J$145,0))</f>
        <v/>
      </c>
      <c r="E43" s="22" t="n"/>
      <c r="F43" s="84">
        <f>LARGE('d_진단'!$J$2:$J$145,9)</f>
        <v/>
      </c>
      <c r="G43" s="22" t="n"/>
      <c r="H43" s="83">
        <f>INDEX('d_진단'!$L$2:$L$145,MATCH(LARGE('d_진단'!$J$2:$J$145,9),'d_진단'!$J$2:$J$145,0))</f>
        <v/>
      </c>
      <c r="I43" s="22" t="n"/>
      <c r="J43" s="22" t="n"/>
      <c r="K43" s="22" t="n"/>
    </row>
    <row r="44">
      <c r="B44" s="83" t="n">
        <v>10</v>
      </c>
      <c r="C44" s="22" t="n"/>
      <c r="D44" s="83">
        <f>INDEX('d_진단'!$A$2:$A$145,MATCH(LARGE('d_진단'!$J$2:$J$145,10),'d_진단'!$J$2:$J$145,0))</f>
        <v/>
      </c>
      <c r="E44" s="22" t="n"/>
      <c r="F44" s="84">
        <f>LARGE('d_진단'!$J$2:$J$145,10)</f>
        <v/>
      </c>
      <c r="G44" s="22" t="n"/>
      <c r="H44" s="83">
        <f>INDEX('d_진단'!$L$2:$L$145,MATCH(LARGE('d_진단'!$J$2:$J$145,10),'d_진단'!$J$2:$J$145,0))</f>
        <v/>
      </c>
      <c r="I44" s="22" t="n"/>
      <c r="J44" s="22" t="n"/>
      <c r="K44" s="22" t="n"/>
    </row>
    <row r="46" ht="34" customHeight="1">
      <c r="B46" s="37" t="inlineStr">
        <is>
          <t>안동과 같은 유형(체험·문화 소비 하락 + 짧은 숙박) 6곳: 영덕군, 양양군, 남해군, 울진군, 광명시, 강릉시 → 이어드림 방식의 확산 후보. 같은 가중치로 안동은 57위지만 가중치를 무작위로 바꾸면 18~100위로 흔들린다 → 점수 하나로 순위를 매기지 않고 유형으로 읽는다.</t>
        </is>
      </c>
    </row>
    <row r="47" ht="30" customHeight="1">
      <c r="B47" s="38" t="inlineStr">
        <is>
          <t>지표(낮을수록 문제): ① 방문당 체험·문화 소비 변화율 2024→2026 1~8월 ② 평균 숙박일수 2025(LN_02_01_013) ③ 저녁 전환율 18~21시÷14~18시 ④ 야간(21~24시) 방문 비중, 2026 1~8월(BDT_01_01_006). 시·군 144곳(방문 100만 이상, 광역시 자치구 제외). 탐색 지표이며 정책 효과 점수가 아니다.</t>
        </is>
      </c>
    </row>
  </sheetData>
  <mergeCells count="65">
    <mergeCell ref="B9:E9"/>
    <mergeCell ref="B7:C7"/>
    <mergeCell ref="F9:I9"/>
    <mergeCell ref="N7:O7"/>
    <mergeCell ref="D34:E34"/>
    <mergeCell ref="N9:Q9"/>
    <mergeCell ref="F34:G34"/>
    <mergeCell ref="J12:M12"/>
    <mergeCell ref="D40:E40"/>
    <mergeCell ref="D36:E36"/>
    <mergeCell ref="F40:G40"/>
    <mergeCell ref="H42:K42"/>
    <mergeCell ref="B43:C43"/>
    <mergeCell ref="B39:C39"/>
    <mergeCell ref="D44:E44"/>
    <mergeCell ref="D35:E35"/>
    <mergeCell ref="H35:K35"/>
    <mergeCell ref="B42:C42"/>
    <mergeCell ref="H38:K38"/>
    <mergeCell ref="F36:G36"/>
    <mergeCell ref="F42:G42"/>
    <mergeCell ref="D41:E41"/>
    <mergeCell ref="H43:K43"/>
    <mergeCell ref="F41:G41"/>
    <mergeCell ref="B10:E11"/>
    <mergeCell ref="F35:G35"/>
    <mergeCell ref="N10:Q11"/>
    <mergeCell ref="H41:K41"/>
    <mergeCell ref="B38:C38"/>
    <mergeCell ref="B44:C44"/>
    <mergeCell ref="H44:K44"/>
    <mergeCell ref="H40:K40"/>
    <mergeCell ref="F38:G38"/>
    <mergeCell ref="B12:E12"/>
    <mergeCell ref="H7:I7"/>
    <mergeCell ref="J9:M9"/>
    <mergeCell ref="B34:C34"/>
    <mergeCell ref="H34:K34"/>
    <mergeCell ref="F12:I12"/>
    <mergeCell ref="B37:C37"/>
    <mergeCell ref="D37:E37"/>
    <mergeCell ref="H39:K39"/>
    <mergeCell ref="N12:Q12"/>
    <mergeCell ref="D43:E43"/>
    <mergeCell ref="B40:C40"/>
    <mergeCell ref="D39:E39"/>
    <mergeCell ref="F43:G43"/>
    <mergeCell ref="H36:K36"/>
    <mergeCell ref="F37:G37"/>
    <mergeCell ref="K7:L7"/>
    <mergeCell ref="F39:G39"/>
    <mergeCell ref="D42:E42"/>
    <mergeCell ref="B3:S3"/>
    <mergeCell ref="E7:F7"/>
    <mergeCell ref="B47:S47"/>
    <mergeCell ref="B1:S2"/>
    <mergeCell ref="B46:S46"/>
    <mergeCell ref="D38:E38"/>
    <mergeCell ref="B36:C36"/>
    <mergeCell ref="F44:G44"/>
    <mergeCell ref="B41:C41"/>
    <mergeCell ref="B35:C35"/>
    <mergeCell ref="J10:M11"/>
    <mergeCell ref="F10:I11"/>
    <mergeCell ref="H37:K37"/>
  </mergeCells>
  <dataValidations count="1">
    <dataValidation sqref="B7" showDropDown="0" showInputMessage="0" showErrorMessage="0" allowBlank="0" error="목록에서 고르세요" type="list">
      <formula1>='d_진단'!$A$2:$A$145</formula1>
    </dataValidation>
  </dataValidations>
  <hyperlinks>
    <hyperlink xmlns:r="http://schemas.openxmlformats.org/officeDocument/2006/relationships" ref="B5" r:id="rId1"/>
    <hyperlink xmlns:r="http://schemas.openxmlformats.org/officeDocument/2006/relationships" ref="C5" r:id="rId2"/>
    <hyperlink xmlns:r="http://schemas.openxmlformats.org/officeDocument/2006/relationships" ref="D5" r:id="rId3"/>
    <hyperlink xmlns:r="http://schemas.openxmlformats.org/officeDocument/2006/relationships" ref="E5" r:id="rId4"/>
    <hyperlink xmlns:r="http://schemas.openxmlformats.org/officeDocument/2006/relationships" ref="F5" r:id="rId5"/>
    <hyperlink xmlns:r="http://schemas.openxmlformats.org/officeDocument/2006/relationships" ref="G5" r:id="rId6"/>
    <hyperlink xmlns:r="http://schemas.openxmlformats.org/officeDocument/2006/relationships" ref="H5" r:id="rId7"/>
    <hyperlink xmlns:r="http://schemas.openxmlformats.org/officeDocument/2006/relationships" ref="I5" r:id="rId8"/>
    <hyperlink xmlns:r="http://schemas.openxmlformats.org/officeDocument/2006/relationships" ref="J5" r:id="rId9"/>
    <hyperlink xmlns:r="http://schemas.openxmlformats.org/officeDocument/2006/relationships" ref="K5" r:id="rId10"/>
    <hyperlink xmlns:r="http://schemas.openxmlformats.org/officeDocument/2006/relationships" ref="L5" r:id="rId11"/>
    <hyperlink xmlns:r="http://schemas.openxmlformats.org/officeDocument/2006/relationships" ref="M5" r:id="rId12"/>
  </hyperlinks>
  <pageMargins left="0.3" right="0.3" top="0.4" bottom="0.4" header="0.5" footer="0.5"/>
  <pageSetup orientation="landscape" paperSize="9" fitToHeight="0" fitToWidth="1"/>
  <drawing xmlns:r="http://schemas.openxmlformats.org/officeDocument/2006/relationships" r:id="rId13"/>
</worksheet>
</file>

<file path=xl/worksheets/sheet10.xml><?xml version="1.0" encoding="utf-8"?>
<worksheet xmlns="http://schemas.openxmlformats.org/spreadsheetml/2006/main">
  <sheetPr>
    <tabColor rgb="00595959"/>
    <outlinePr summaryBelow="1" summaryRight="1"/>
    <pageSetUpPr fitToPage="1"/>
  </sheetPr>
  <dimension ref="B1:S55"/>
  <sheetViews>
    <sheetView showGridLines="0" zoomScale="9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</cols>
  <sheetData>
    <row r="1" ht="22" customHeight="1">
      <c r="B1" s="1" t="inlineStr">
        <is>
          <t>서식4 활용사례 작성본(초안)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22" customHeight="1"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</row>
    <row r="3" ht="34" customHeight="1">
      <c r="B3" s="3" t="inlineStr">
        <is>
          <t>공모요강 서식4 양식 · 개조식 2~3장 · 함초롬바탕 11pt · 줄간격 160. 전체 파일은 보고서/서식4_20260923/</t>
        </is>
      </c>
    </row>
    <row r="5" ht="24" customHeight="1">
      <c r="B5" s="5" t="inlineStr">
        <is>
          <t>홈</t>
        </is>
      </c>
      <c r="C5" s="5" t="inlineStr">
        <is>
          <t>문제</t>
        </is>
      </c>
      <c r="D5" s="5" t="inlineStr">
        <is>
          <t>혜택 배치</t>
        </is>
      </c>
      <c r="E5" s="5" t="inlineStr">
        <is>
          <t>운영 시간</t>
        </is>
      </c>
      <c r="F5" s="5" t="inlineStr">
        <is>
          <t>버스(BIS)</t>
        </is>
      </c>
      <c r="G5" s="5" t="inlineStr">
        <is>
          <t>월영교 야간</t>
        </is>
      </c>
      <c r="H5" s="5" t="inlineStr">
        <is>
          <t>기대효과</t>
        </is>
      </c>
      <c r="I5" s="5" t="inlineStr">
        <is>
          <t>효과 평가</t>
        </is>
      </c>
      <c r="J5" s="5" t="inlineStr">
        <is>
          <t>전국 진단</t>
        </is>
      </c>
      <c r="K5" s="4" t="inlineStr">
        <is>
          <t>서식4</t>
        </is>
      </c>
      <c r="L5" s="5" t="inlineStr">
        <is>
          <t>방문객 설문</t>
        </is>
      </c>
      <c r="M5" s="5" t="inlineStr">
        <is>
          <t>데이터 출처</t>
        </is>
      </c>
    </row>
    <row r="7" ht="18" customHeight="1">
      <c r="B7" s="85" t="inlineStr">
        <is>
          <t>[서식 4]</t>
        </is>
      </c>
    </row>
    <row r="8" ht="18" customHeight="1">
      <c r="B8" s="85" t="inlineStr">
        <is>
          <t>『2026 한국관광 데이터랩 활용 경진대회』 작성양식</t>
        </is>
      </c>
    </row>
    <row r="9" ht="18" customHeight="1">
      <c r="B9" s="85" t="inlineStr">
        <is>
          <t>신청자(대표)인적사항 | 소속기관명: [팀 작성]   부서명: [팀 작성]성명: [팀 작성]   직명/직위: [팀 작성]   담당업무: [팀 작성] |</t>
        </is>
      </c>
    </row>
    <row r="10" ht="18" customHeight="1">
      <c r="B10" s="85" t="inlineStr">
        <is>
          <t>응모작 제목 | 사람이 모이는 곳엔 혜택이 없고, 막차 앞에서 밤이 끊긴다: 데이터로 다시 잇는 안동 이어드림 [팀 결정] |</t>
        </is>
      </c>
    </row>
    <row r="11" ht="30" customHeight="1">
      <c r="B11" s="85" t="inlineStr">
        <is>
          <t>한국관광 데이터랩(필수) | 지역별 관광 현황(외지인 방문자·요일·시간대, 읍면동 방문자), 신용카드 관광소비(업종별), 숙박 현황(평균 숙박일수), 중심-연관 관광지, 내비게이션 목적지 검색, 야간관광 현황, 축제 현황(방문자·관광소비) |</t>
        </is>
      </c>
    </row>
    <row r="12" ht="45" customHeight="1">
      <c r="B12" s="85" t="inlineStr">
        <is>
          <t>타분야 데이터(선택) | 코레일 안동역 시간대별 승하차(2024.1~2026.8), 한국철도공사 8대 도시(안동) 가명결합 분석(2022.4~6), 소상공인 상가(상권)정보(2026.6), 안동시 디지털관광주민증 혜택업체·이용 건수(정보공개청구), 주민증 가맹점별 이용 실적, 관광지식정보시스템 주요관광지점 입장객, 안동시 버스정보시스템 시간표, 팀 온라인 설문(103명, 2026.9.23~24), 팀 현장 확인(월영교 1km 음식점 영업 종료) |</t>
        </is>
      </c>
    </row>
    <row r="13" ht="30" customHeight="1">
      <c r="B13" s="85" t="inlineStr">
        <is>
          <t>성과분야(1개 선택) | 관광지 안전문제 해결 □   마케팅 및 홍보 활성화 □   매출·수익 등 경제적 성과 □전략수립 및 기획 ■   상품 및 서비스 개발·개선 □   앱·웹 등 서비스 개발 □ |</t>
        </is>
      </c>
    </row>
    <row r="14" ht="30" customHeight="1">
      <c r="B14" s="85" t="inlineStr">
        <is>
          <t>핵심성과(1-2줄 요약) | 데이터랩 방문·시간대·카드소비와 철도·상가·주민증·설문 데이터를 융합해 원도심 → 체험 → 월영교로 잇는 3단계 야간 릴레이를 설계, 체험 결제 연 2.2만 건·방문 1회당 체험·문화 소비 +3.5% 예상(참여 2% 기준) |</t>
        </is>
      </c>
    </row>
    <row r="15" ht="18" customHeight="1">
      <c r="B15" s="85" t="inlineStr">
        <is>
          <t>계량성과 | 온라인 설문 103명(안동 방문 경험 72명) 수행 |</t>
        </is>
      </c>
    </row>
    <row r="16" ht="18" customHeight="1">
      <c r="B16" s="86" t="inlineStr">
        <is>
          <t>1) 문제점 또는 현안사항</t>
        </is>
      </c>
      <c r="C16" s="87" t="n"/>
      <c r="D16" s="87" t="n"/>
      <c r="E16" s="87" t="n"/>
      <c r="F16" s="87" t="n"/>
      <c r="G16" s="87" t="n"/>
      <c r="H16" s="87" t="n"/>
      <c r="I16" s="87" t="n"/>
      <c r="J16" s="87" t="n"/>
      <c r="K16" s="87" t="n"/>
      <c r="L16" s="87" t="n"/>
      <c r="M16" s="87" t="n"/>
      <c r="N16" s="87" t="n"/>
      <c r="O16" s="87" t="n"/>
      <c r="P16" s="87" t="n"/>
      <c r="Q16" s="87" t="n"/>
      <c r="R16" s="87" t="n"/>
      <c r="S16" s="87" t="n"/>
    </row>
    <row r="17" ht="18" customHeight="1">
      <c r="B17" s="85" t="inlineStr">
        <is>
          <t>○ 1) [체험·문화 소비] 방문객 증가 대비 체험 소비 급감(−16.8%, 전국 중앙값 −2.0%)과 유료 콘텐츠 전환 부족</t>
        </is>
      </c>
    </row>
    <row r="18" ht="30" customHeight="1">
      <c r="B18" s="85" t="inlineStr">
        <is>
          <t>- 방문객과 숙박 소비는 늘었으나, 레저용품 쇼핑을 제외한 체험·문화 소비는 방문당 183.5원(2024년 1~8월) → 152.7원(2026년 같은 기간)으로 −16.8%, 146개 시·군 중 감소폭 22번째. 수준도 경주(302.3원)의 절반(50.5%)</t>
        </is>
      </c>
    </row>
    <row r="19" ht="18" customHeight="1">
      <c r="B19" s="85" t="inlineStr">
        <is>
          <t>- 관심관광지 검색 중 역사유적지 비중은 26.4%로 경주(18.4%)보다 높아(2026년 1~8월) 볼거리 수요는 형성되어 있음</t>
        </is>
      </c>
    </row>
    <row r="20" ht="45" customHeight="1">
      <c r="B20" s="85" t="inlineStr">
        <is>
          <t>- 그러나 하회마을은 방문객 점유율 6.29% 대비 소비 건수 점유율 0.40%로 소비 전환 배율 0.06(소비 건수 점유율 ÷ 방문 점유율, 원도심 1.73, 철도공사 2022.4~6), 목적지 검색 비중도 11.4% → 5.2%(2018→2025년)로 경주 불국사·동궁과월지 등(−30%대)과 뚜렷이 구분되는 하락 → 관람 수요가 지역 내 유료 결제로 이어지지 않는 구조적 단절</t>
        </is>
      </c>
    </row>
    <row r="21" ht="18" customHeight="1">
      <c r="B21" s="85" t="inlineStr">
        <is>
          <t>○ 2) [원도심 혜택 공백] 외지인이 가장 많이 찾는 원도심(방문의 12.5%)에 디지털 관광주민증 혜택 업체 0곳, 혜택 이용의 95%는 관람지에서만 발생</t>
        </is>
      </c>
    </row>
    <row r="22" ht="30" customHeight="1">
      <c r="B22" s="85" t="inlineStr">
        <is>
          <t>○ 3) [동선 집결 및 야간 식음 인프라 부재] 월영교 방문객 유입(외곽 관광객 54.8% 집결) 대비 야간 식사 가능 업소 18.8%(16곳 중 3곳)로 소비 전환 한계</t>
        </is>
      </c>
    </row>
    <row r="23" ht="18" customHeight="1">
      <c r="B23" s="85" t="inlineStr">
        <is>
          <t>- 외곽 주요 관광지 방문객의 절반 이상이 월영교를 함께 찾음(만휴정 54.8%, 도산서원 54.2%)</t>
        </is>
      </c>
    </row>
    <row r="24" ht="30" customHeight="1">
      <c r="B24" s="85" t="inlineStr">
        <is>
          <t>- 월영교 반경 1km 영업 음식점 16곳 중 21시까지 식사 가능 3곳(18.8%), 7곳(43.8%)이 20:00~20:30 영업 종료, 주점 0곳(팀 설문 방문객 72명 중 53%가 20시 이후 월영교 주변 식당·편의시설 부족)</t>
        </is>
      </c>
    </row>
    <row r="25" ht="18" customHeight="1">
      <c r="B25" s="85" t="inlineStr">
        <is>
          <t>- 방문 점유율 15.24% 대비 소비 건수 점유율 6.05%(소비 전환 배율 0.40), 소비 건수 중 편의점 25.8%·숙박 0.3%(철도공사 2022.4~6)</t>
        </is>
      </c>
    </row>
    <row r="26" ht="30" customHeight="1">
      <c r="B26" s="85" t="inlineStr">
        <is>
          <t>- 실질 소비 상권인 원도심(음식점 764곳, 배율 1.73)과 3.2km 떨어져 있으나 잇는 시내버스는 112번 한 노선, 원도심 출발 막차 18:45(평일) → 19시 이후 대중교통 연결 없음(설문 시내버스 이용자 73% 불편)</t>
        </is>
      </c>
    </row>
    <row r="27" ht="18" customHeight="1">
      <c r="B27" s="86" t="inlineStr">
        <is>
          <t>2) 현안사항 해결을 위한 데이터 활용 방안 * 한국관광 데이터랩 데이터와 타 기관·분야 데이터를 융복합해 활용</t>
        </is>
      </c>
      <c r="C27" s="87" t="n"/>
      <c r="D27" s="87" t="n"/>
      <c r="E27" s="87" t="n"/>
      <c r="F27" s="87" t="n"/>
      <c r="G27" s="87" t="n"/>
      <c r="H27" s="87" t="n"/>
      <c r="I27" s="87" t="n"/>
      <c r="J27" s="87" t="n"/>
      <c r="K27" s="87" t="n"/>
      <c r="L27" s="87" t="n"/>
      <c r="M27" s="87" t="n"/>
      <c r="N27" s="87" t="n"/>
      <c r="O27" s="87" t="n"/>
      <c r="P27" s="87" t="n"/>
      <c r="Q27" s="87" t="n"/>
      <c r="R27" s="87" t="n"/>
      <c r="S27" s="87" t="n"/>
    </row>
    <row r="28" ht="18" customHeight="1">
      <c r="B28" s="85" t="inlineStr">
        <is>
          <t>○ 1) [혜택 위치 진단] [데이터랩] 읍면동별 외지인 방문 + [안동시] 주민증 혜택 업체 27곳 주소 → 방문 1위 원도심에 혜택 0곳(그림 1)</t>
        </is>
      </c>
    </row>
    <row r="29" ht="30" customHeight="1">
      <c r="B29" s="85" t="inlineStr">
        <is>
          <t>○ 2) [운영 시간 결정] [코레일] 안동역 시간대별 승차 + [팀 설문] 귀가 시각 → 주말 안동역 승차는 18~19시에 가장 많고 막차는 21~22시, 당일 귀가자 58%가 20~22시 귀가 → 18:30~21:00 운영</t>
        </is>
      </c>
    </row>
    <row r="30" ht="30" customHeight="1">
      <c r="B30" s="85" t="inlineStr">
        <is>
          <t>○ 3) [밤의 빈 곳 확인] [상가정보] 음식점 3,254곳 + 영업 종료 현장 확인 + [버스정보시스템] 46개 노선 시간표 → 월영교 1km 주점 0곳, 19시 이후 버스 0회</t>
        </is>
      </c>
    </row>
    <row r="31" ht="30" customHeight="1">
      <c r="B31" s="85" t="inlineStr">
        <is>
          <t>○ 4) [효과 미리 계산] 주민증 이용 기록·축제 방문객 소비·체험 가격 27개·팀 설문을 넣어 1만 번 반복 계산(몬테카를로 모의실험). 설문의 "하겠다"는 선행연구대로 33~40%만 실제로 한다고 반영</t>
        </is>
      </c>
    </row>
    <row r="32" ht="18" customHeight="1">
      <c r="B32" s="85" t="inlineStr">
        <is>
          <t>○ 5) [전국 비교] [데이터랩] 전국 144개 시·군을 같은 기준(체험 소비 변화·숙박일수·저녁 방문)으로 진단 → 안동과 비슷한 곳 찾기</t>
        </is>
      </c>
    </row>
    <row r="33" ht="18" customHeight="1">
      <c r="B33" s="85" t="inlineStr">
        <is>
          <t>&lt; 그림 1 읍면동별 외지인 방문 점유율과 주민증 혜택업체 수(2026년 1~8월) &gt;</t>
        </is>
      </c>
    </row>
    <row r="34" ht="18" customHeight="1">
      <c r="B34" s="86" t="inlineStr">
        <is>
          <t>3) 데이터 활용을 통한 사업 개선 및 적용 사례 * 구체적으로 기입</t>
        </is>
      </c>
      <c r="C34" s="87" t="n"/>
      <c r="D34" s="87" t="n"/>
      <c r="E34" s="87" t="n"/>
      <c r="F34" s="87" t="n"/>
      <c r="G34" s="87" t="n"/>
      <c r="H34" s="87" t="n"/>
      <c r="I34" s="87" t="n"/>
      <c r="J34" s="87" t="n"/>
      <c r="K34" s="87" t="n"/>
      <c r="L34" s="87" t="n"/>
      <c r="M34" s="87" t="n"/>
      <c r="N34" s="87" t="n"/>
      <c r="O34" s="87" t="n"/>
      <c r="P34" s="87" t="n"/>
      <c r="Q34" s="87" t="n"/>
      <c r="R34" s="87" t="n"/>
      <c r="S34" s="87" t="n"/>
    </row>
    <row r="35" ht="18" customHeight="1">
      <c r="B35" s="85" t="inlineStr">
        <is>
          <t>○ 데이터로 정한 3단계 릴레이 「안동 이어드림」: 낮에 원도심에서 식사한 방문객을 체험으로, 저녁에는 월영교로 잇는다(그림 2)</t>
        </is>
      </c>
    </row>
    <row r="36" ht="18" customHeight="1">
      <c r="B36" s="85" t="inlineStr">
        <is>
          <t>단계 | 무엇을 하나 | 왜(데이터 근거) |</t>
        </is>
      </c>
    </row>
    <row r="37" ht="30" customHeight="1">
      <c r="B37" s="85" t="inlineStr">
        <is>
          <t>1단계 낮: 식사 → 체험 | 원도심 관광 식당 83곳(찜닭골목·문화의거리)에서 식사 후 영수증 QR 인증 → 체험 10% 할인 | 방문 1위인데 혜택 0곳. 체험을 망설인 이유의 83%가 가격이 아닌 정보·예약·이동 |</t>
        </is>
      </c>
    </row>
    <row r="38" ht="30" customHeight="1">
      <c r="B38" s="85" t="inlineStr">
        <is>
          <t>2단계 저녁: 월영교로 이동 | 18:30~21:00 원도심 → 월영교 택시(관광택시 저녁 배치), 이용이 많아지면 셔틀 | 19시 이후 버스 0회, 안동역 막차 21~22시 |</t>
        </is>
      </c>
    </row>
    <row r="39" ht="18" customHeight="1">
      <c r="B39" s="85" t="inlineStr">
        <is>
          <t>3단계 밤: 월영교에서 | 저녁 문보트(10% 할인) + 21시 이후 식사·주점 팝업(월영야행 부지 활용) | 21시 식사 3곳·주점 0곳 |</t>
        </is>
      </c>
    </row>
    <row r="40" ht="18" customHeight="1">
      <c r="B40" s="85" t="inlineStr">
        <is>
          <t>넓히는 방법 | 식당을 4묶음으로 나눠 추첨 순서대로 참여 | 운영하면서 효과를 바로 확인 |</t>
        </is>
      </c>
    </row>
    <row r="41" ht="18" customHeight="1">
      <c r="B41" s="85" t="inlineStr">
        <is>
          <t>○ 아직 정하지 않은 것: 팝업 부스 수·차량 대수(이용량·견적 확인 후), 주민증 조건형 혜택 가능 여부(안 되면 영수증 QR 방식)</t>
        </is>
      </c>
    </row>
    <row r="42" ht="18" customHeight="1">
      <c r="B42" s="85" t="inlineStr">
        <is>
          <t>&lt; 그림 2 이어드림 하루 동선: 낮 체험은 원도심, 저녁 체험은 월영교 문보트 &gt;</t>
        </is>
      </c>
    </row>
    <row r="43" ht="18" customHeight="1">
      <c r="B43" s="86" t="inlineStr">
        <is>
          <t>4) 추진성과 및 기대효과 * 시행 전이므로 예상 효과(정량)와 확인 방법을 기재</t>
        </is>
      </c>
      <c r="C43" s="87" t="n"/>
      <c r="D43" s="87" t="n"/>
      <c r="E43" s="87" t="n"/>
      <c r="F43" s="87" t="n"/>
      <c r="G43" s="87" t="n"/>
      <c r="H43" s="87" t="n"/>
      <c r="I43" s="87" t="n"/>
      <c r="J43" s="87" t="n"/>
      <c r="K43" s="87" t="n"/>
      <c r="L43" s="87" t="n"/>
      <c r="M43" s="87" t="n"/>
      <c r="N43" s="87" t="n"/>
      <c r="O43" s="87" t="n"/>
      <c r="P43" s="87" t="n"/>
      <c r="Q43" s="87" t="n"/>
      <c r="R43" s="87" t="n"/>
      <c r="S43" s="87" t="n"/>
    </row>
    <row r="44" ht="30" customHeight="1">
      <c r="B44" s="85" t="inlineStr">
        <is>
          <t>○ 1) [원도심 체험 회복] 원도심 방문객 100명 중 2명 참여 시 체험 결제 연 2.2만 건, 방문 1회당 체험·문화 소비 +3.5%(전국보다 더 줄어든 폭의 20% 회복), 안동 소비 연 1.6억 원 증가</t>
        </is>
      </c>
    </row>
    <row r="45" ht="30" customHeight="1">
      <c r="B45" s="85" t="inlineStr">
        <is>
          <t>○ 2) [흥행 조건과 효과] 100명 중 4명(여행비 절반을 돌려준 강진 반값여행 수준)이면 +6.8%, 식당이 모든 손님에게 안내해 10명 중 1명이 참여하면 +17.2%(전국보다 더 줄어든 폭의 97% 회복). 절반을 되찾으려면 100명 중 약 5명 참여가 필요해 성패는 계산대 안내</t>
        </is>
      </c>
    </row>
    <row r="46" ht="30" customHeight="1">
      <c r="B46" s="85" t="inlineStr">
        <is>
          <t>○ 3) [밤까지 이어지는 동선] 셔틀·택시로 월영교에 새로 가는 저녁 이동 주말 하루 110명, 월영교 팝업 이용 주말 하루 128명, 늘어난 소비의 34%는 세 단계를 이어야만 생기는 몫</t>
        </is>
      </c>
    </row>
    <row r="47" ht="18" customHeight="1">
      <c r="B47" s="85" t="inlineStr">
        <is>
          <t>○ 4) [수요 확인] 방문객 설문 체험 할인 쿠폰 이용 의향 79%, 야간 셔틀 79%, 야간 팝업 82%(이 중 33~40%만 실제 행동으로 계산에 반영)</t>
        </is>
      </c>
    </row>
    <row r="48" ht="30" customHeight="1">
      <c r="B48" s="85" t="inlineStr">
        <is>
          <t>○ 5) [검증과 확산] 추첨 순서로 식당을 열어 83곳·5개월이면 체험 결제 +50% 효과를 85% 확률로 확인, 전국에서 안동과 같은 유형 6곳(영덕·양양·남해·울진·광명·강릉) 도출, 주민증 운영 52개 지자체(안동 포함)에 적용 가능</t>
        </is>
      </c>
    </row>
    <row r="49" ht="18" customHeight="1">
      <c r="B49" s="85" t="inlineStr">
        <is>
          <t>원도심 식당 83곳 운영 시 | 기준(100명 중 2명) | 흥행(4명) | 목표(10명) |</t>
        </is>
      </c>
    </row>
    <row r="50" ht="18" customHeight="1">
      <c r="B50" s="85" t="inlineStr">
        <is>
          <t>체험 결제(연간) | 22,019건 | 43,975건 | 109,915건 |</t>
        </is>
      </c>
    </row>
    <row r="51" ht="18" customHeight="1">
      <c r="B51" s="85" t="inlineStr">
        <is>
          <t>방문 1회당 체험·문화 소비 | +3.5% | +6.8% | +17.2% |</t>
        </is>
      </c>
    </row>
    <row r="52" ht="18" customHeight="1">
      <c r="B52" s="85" t="inlineStr">
        <is>
          <t>전국보다 더 줄어든 폭 중 되찾는 비율 | 20% | 39% | 97% |</t>
        </is>
      </c>
    </row>
    <row r="53" ht="18" customHeight="1">
      <c r="B53" s="85" t="inlineStr">
        <is>
          <t>월영교로 새로 가는 저녁 이동 | 주말 하루 110명 | 주말 하루 217명 | 주말 하루 549명 |</t>
        </is>
      </c>
    </row>
    <row r="54" ht="18" customHeight="1">
      <c r="B54" s="85" t="inlineStr">
        <is>
          <t>안동에서 늘어나는 소비(연간) | 1.56억 원 | 2.86억 원 | 6.91억 원 |</t>
        </is>
      </c>
    </row>
    <row r="55" ht="30" customHeight="1">
      <c r="B55" s="85" t="inlineStr">
        <is>
          <t>* 효과는 시행 전 예측(2026년 1~8월 자료의 연간 환산, 1만 번 계산의 가운데 값, 할인액·원래 썼을 돈 제외)이며 시행 첫 달 실제 기록으로 다시 계산. 참고자료 zip: 분석보고서(PDF)·데이터 대시보드(엑셀)·전국 진단표·분석 스크립트</t>
        </is>
      </c>
    </row>
  </sheetData>
  <mergeCells count="51">
    <mergeCell ref="B52:S52"/>
    <mergeCell ref="B21:S21"/>
    <mergeCell ref="B48:S48"/>
    <mergeCell ref="B39:S39"/>
    <mergeCell ref="B11:S11"/>
    <mergeCell ref="B42:S42"/>
    <mergeCell ref="B14:S14"/>
    <mergeCell ref="B17:S17"/>
    <mergeCell ref="B23:S23"/>
    <mergeCell ref="B12:S12"/>
    <mergeCell ref="B8:S8"/>
    <mergeCell ref="B53:S53"/>
    <mergeCell ref="B13:S13"/>
    <mergeCell ref="B38:S38"/>
    <mergeCell ref="B44:S44"/>
    <mergeCell ref="B29:S29"/>
    <mergeCell ref="B19:S19"/>
    <mergeCell ref="B34:S34"/>
    <mergeCell ref="B10:S10"/>
    <mergeCell ref="B28:S28"/>
    <mergeCell ref="B37:S37"/>
    <mergeCell ref="B40:S40"/>
    <mergeCell ref="B9:S9"/>
    <mergeCell ref="B49:S49"/>
    <mergeCell ref="B30:S30"/>
    <mergeCell ref="B15:S15"/>
    <mergeCell ref="B33:S33"/>
    <mergeCell ref="B55:S55"/>
    <mergeCell ref="B24:S24"/>
    <mergeCell ref="B51:S51"/>
    <mergeCell ref="B20:S20"/>
    <mergeCell ref="B36:S36"/>
    <mergeCell ref="B32:S32"/>
    <mergeCell ref="B45:S45"/>
    <mergeCell ref="B41:S41"/>
    <mergeCell ref="B35:S35"/>
    <mergeCell ref="B50:S50"/>
    <mergeCell ref="B26:S26"/>
    <mergeCell ref="B54:S54"/>
    <mergeCell ref="B7:S7"/>
    <mergeCell ref="B25:S25"/>
    <mergeCell ref="B3:S3"/>
    <mergeCell ref="B16:S16"/>
    <mergeCell ref="B47:S47"/>
    <mergeCell ref="B1:S2"/>
    <mergeCell ref="B46:S46"/>
    <mergeCell ref="B22:S22"/>
    <mergeCell ref="B31:S31"/>
    <mergeCell ref="B27:S27"/>
    <mergeCell ref="B43:S43"/>
    <mergeCell ref="B18:S18"/>
  </mergeCells>
  <hyperlinks>
    <hyperlink xmlns:r="http://schemas.openxmlformats.org/officeDocument/2006/relationships" ref="B5" r:id="rId1"/>
    <hyperlink xmlns:r="http://schemas.openxmlformats.org/officeDocument/2006/relationships" ref="C5" r:id="rId2"/>
    <hyperlink xmlns:r="http://schemas.openxmlformats.org/officeDocument/2006/relationships" ref="D5" r:id="rId3"/>
    <hyperlink xmlns:r="http://schemas.openxmlformats.org/officeDocument/2006/relationships" ref="E5" r:id="rId4"/>
    <hyperlink xmlns:r="http://schemas.openxmlformats.org/officeDocument/2006/relationships" ref="F5" r:id="rId5"/>
    <hyperlink xmlns:r="http://schemas.openxmlformats.org/officeDocument/2006/relationships" ref="G5" r:id="rId6"/>
    <hyperlink xmlns:r="http://schemas.openxmlformats.org/officeDocument/2006/relationships" ref="H5" r:id="rId7"/>
    <hyperlink xmlns:r="http://schemas.openxmlformats.org/officeDocument/2006/relationships" ref="I5" r:id="rId8"/>
    <hyperlink xmlns:r="http://schemas.openxmlformats.org/officeDocument/2006/relationships" ref="J5" r:id="rId9"/>
    <hyperlink xmlns:r="http://schemas.openxmlformats.org/officeDocument/2006/relationships" ref="K5" r:id="rId10"/>
    <hyperlink xmlns:r="http://schemas.openxmlformats.org/officeDocument/2006/relationships" ref="L5" r:id="rId11"/>
    <hyperlink xmlns:r="http://schemas.openxmlformats.org/officeDocument/2006/relationships" ref="M5" r:id="rId12"/>
  </hyperlinks>
  <pageMargins left="0.3" right="0.3" top="0.4" bottom="0.4" header="0.5" footer="0.5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B1:S51"/>
  <sheetViews>
    <sheetView showGridLines="0" zoomScale="9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</cols>
  <sheetData>
    <row r="1" ht="22" customHeight="1">
      <c r="B1" s="1" t="inlineStr">
        <is>
          <t>방문객 설문 · 방문객이 직접 말한 불편과 의향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22" customHeight="1"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</row>
    <row r="3" ht="34" customHeight="1">
      <c r="B3" s="3" t="inlineStr">
        <is>
          <t>팀 온라인 설문 103명(최근 3년 안에 안동 방문 72명, 2026.9.23~24). 응답자 범위와 이동수단을 바꿔 보세요. 불편·부족은 근거로 읽고, 의향은 참여율로 쓰지 않습니다(체험 결제율·저녁 이동 배수에만 실현율로 보정해 씁니다)</t>
        </is>
      </c>
    </row>
    <row r="5" ht="24" customHeight="1">
      <c r="B5" s="5" t="inlineStr">
        <is>
          <t>홈</t>
        </is>
      </c>
      <c r="C5" s="5" t="inlineStr">
        <is>
          <t>문제</t>
        </is>
      </c>
      <c r="D5" s="5" t="inlineStr">
        <is>
          <t>혜택 배치</t>
        </is>
      </c>
      <c r="E5" s="5" t="inlineStr">
        <is>
          <t>운영 시간</t>
        </is>
      </c>
      <c r="F5" s="5" t="inlineStr">
        <is>
          <t>버스(BIS)</t>
        </is>
      </c>
      <c r="G5" s="5" t="inlineStr">
        <is>
          <t>월영교 야간</t>
        </is>
      </c>
      <c r="H5" s="5" t="inlineStr">
        <is>
          <t>기대효과</t>
        </is>
      </c>
      <c r="I5" s="5" t="inlineStr">
        <is>
          <t>효과 평가</t>
        </is>
      </c>
      <c r="J5" s="5" t="inlineStr">
        <is>
          <t>전국 진단</t>
        </is>
      </c>
      <c r="K5" s="5" t="inlineStr">
        <is>
          <t>서식4</t>
        </is>
      </c>
      <c r="L5" s="4" t="inlineStr">
        <is>
          <t>방문객 설문</t>
        </is>
      </c>
      <c r="M5" s="5" t="inlineStr">
        <is>
          <t>데이터 출처</t>
        </is>
      </c>
    </row>
    <row r="6" ht="18" customHeight="1">
      <c r="B6" s="24" t="inlineStr">
        <is>
          <t>응답자 범위 ▼</t>
        </is>
      </c>
      <c r="E6" s="24" t="inlineStr">
        <is>
          <t>이동수단 ▼</t>
        </is>
      </c>
    </row>
    <row r="7" ht="26" customHeight="1">
      <c r="B7" s="25" t="inlineStr">
        <is>
          <t>방문자만</t>
        </is>
      </c>
      <c r="C7" s="26" t="n"/>
      <c r="E7" s="25" t="inlineStr">
        <is>
          <t>전체</t>
        </is>
      </c>
      <c r="F7" s="26" t="n"/>
      <c r="I7" s="88">
        <f>"선택한 응답자 "&amp;'d_설문계산'!$B$3&amp;"명"</f>
        <v/>
      </c>
    </row>
    <row r="9">
      <c r="B9" s="28" t="inlineStr">
        <is>
          <t>시내버스 이용자 중 "불편했다"</t>
        </is>
      </c>
      <c r="C9" s="29" t="n"/>
      <c r="D9" s="29" t="n"/>
      <c r="E9" s="29" t="n"/>
      <c r="F9" s="28" t="inlineStr">
        <is>
          <t>이동이 불편해 월영교 등 야간 명소 포기</t>
        </is>
      </c>
      <c r="G9" s="29" t="n"/>
      <c r="H9" s="29" t="n"/>
      <c r="I9" s="29" t="n"/>
      <c r="J9" s="28" t="inlineStr">
        <is>
          <t>20시 이후 월영교 식당·편의시설 부족</t>
        </is>
      </c>
      <c r="K9" s="29" t="n"/>
      <c r="L9" s="29" t="n"/>
      <c r="M9" s="29" t="n"/>
      <c r="N9" s="40" t="inlineStr">
        <is>
          <t>당일 귀가자 중 20~22시(막차) 귀가</t>
        </is>
      </c>
      <c r="O9" s="41" t="n"/>
      <c r="P9" s="41" t="n"/>
      <c r="Q9" s="41" t="n"/>
    </row>
    <row r="10">
      <c r="B10" s="89">
        <f>IFERROR(COUNTIFS('d_설문'!$A$2:$A$104,'d_설문계산'!$B$1,'d_설문'!$B$2:$B$104,'d_설문계산'!$B$2,'d_설문'!$C$2:$C$104,1,'d_설문'!$D$2:$D$104,"불편했다")/COUNTIFS('d_설문'!$A$2:$A$104,'d_설문계산'!$B$1,'d_설문'!$B$2:$B$104,'d_설문계산'!$B$2,'d_설문'!$C$2:$C$104,1),"해당 없음")</f>
        <v/>
      </c>
      <c r="C10" s="12" t="n"/>
      <c r="D10" s="12" t="n"/>
      <c r="E10" s="12" t="n"/>
      <c r="F10" s="89">
        <f>IFERROR(COUNTIFS('d_설문'!$A$2:$A$104,'d_설문계산'!$B$1,'d_설문'!$B$2:$B$104,'d_설문계산'!$B$2,'d_설문'!$I$2:$I$104,1,'d_설문'!$F$2:$F$104,1)/COUNTIFS('d_설문'!$A$2:$A$104,'d_설문계산'!$B$1,'d_설문'!$B$2:$B$104,'d_설문계산'!$B$2,'d_설문'!$I$2:$I$104,1),"해당 없음")</f>
        <v/>
      </c>
      <c r="G10" s="12" t="n"/>
      <c r="H10" s="12" t="n"/>
      <c r="I10" s="12" t="n"/>
      <c r="J10" s="89">
        <f>IFERROR(COUNTIFS('d_설문'!$A$2:$A$104,'d_설문계산'!$B$1,'d_설문'!$B$2:$B$104,'d_설문계산'!$B$2,'d_설문'!$J$2:$J$104,"부족")/COUNTIFS('d_설문'!$A$2:$A$104,'d_설문계산'!$B$1,'d_설문'!$B$2:$B$104,'d_설문계산'!$B$2,'d_설문'!$J$2:$J$104,"&lt;&gt;미응답"),"해당 없음")</f>
        <v/>
      </c>
      <c r="K10" s="12" t="n"/>
      <c r="L10" s="12" t="n"/>
      <c r="M10" s="12" t="n"/>
      <c r="N10" s="43">
        <f>IFERROR(COUNTIFS('d_설문'!$A$2:$A$104,'d_설문계산'!$B$1,'d_설문'!$B$2:$B$104,'d_설문계산'!$B$2,'d_설문'!$L$2:$L$104,"20-22시(막차)")/COUNTIFS('d_설문'!$A$2:$A$104,'d_설문계산'!$B$1,'d_설문'!$B$2:$B$104,'d_설문계산'!$B$2,'d_설문'!$L$2:$L$104,"&lt;&gt;미응답",'d_설문'!$L$2:$L$104,"&lt;&gt;숙박"),"해당 없음")</f>
        <v/>
      </c>
      <c r="O10" s="12" t="n"/>
      <c r="P10" s="12" t="n"/>
      <c r="Q10" s="12" t="n"/>
    </row>
    <row r="11"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</row>
    <row r="12">
      <c r="B12" s="32">
        <f>"주 이동수단이 시내버스인 사람 중 "&amp;COUNTIFS('d_설문'!$A$2:$A$104,'d_설문계산'!$B$1,'d_설문'!$B$2:$B$104,'d_설문계산'!$B$2,'d_설문'!$C$2:$C$104,1,'d_설문'!$D$2:$D$104,"불편했다")&amp;"명 / "&amp;COUNTIFS('d_설문'!$A$2:$A$104,'d_설문계산'!$B$1,'d_설문'!$B$2:$B$104,'d_설문계산'!$B$2,'d_설문'!$C$2:$C$104,1)&amp;"명"</f>
        <v/>
      </c>
      <c r="C12" s="12" t="n"/>
      <c r="D12" s="12" t="n"/>
      <c r="E12" s="12" t="n"/>
      <c r="F12" s="32">
        <f>"포기한 곳 문항 응답자 중 "&amp;COUNTIFS('d_설문'!$A$2:$A$104,'d_설문계산'!$B$1,'d_설문'!$B$2:$B$104,'d_설문계산'!$B$2,'d_설문'!$I$2:$I$104,1,'d_설문'!$F$2:$F$104,1)&amp;"명 / "&amp;COUNTIFS('d_설문'!$A$2:$A$104,'d_설문계산'!$B$1,'d_설문'!$B$2:$B$104,'d_설문계산'!$B$2,'d_설문'!$I$2:$I$104,1)&amp;"명"</f>
        <v/>
      </c>
      <c r="G12" s="12" t="n"/>
      <c r="H12" s="12" t="n"/>
      <c r="I12" s="12" t="n"/>
      <c r="J12" s="32">
        <f>"부족·매우 부족 "&amp;COUNTIFS('d_설문'!$A$2:$A$104,'d_설문계산'!$B$1,'d_설문'!$B$2:$B$104,'d_설문계산'!$B$2,'d_설문'!$J$2:$J$104,"부족")&amp;"명 / "&amp;COUNTIFS('d_설문'!$A$2:$A$104,'d_설문계산'!$B$1,'d_설문'!$B$2:$B$104,'d_설문계산'!$B$2,'d_설문'!$J$2:$J$104,"&lt;&gt;미응답")&amp;"명"</f>
        <v/>
      </c>
      <c r="K12" s="12" t="n"/>
      <c r="L12" s="12" t="n"/>
      <c r="M12" s="12" t="n"/>
      <c r="N12" s="32">
        <f>"숙박자 제외 "&amp;COUNTIFS('d_설문'!$A$2:$A$104,'d_설문계산'!$B$1,'d_설문'!$B$2:$B$104,'d_설문계산'!$B$2,'d_설문'!$L$2:$L$104,"20-22시(막차)")&amp;"명 / "&amp;COUNTIFS('d_설문'!$A$2:$A$104,'d_설문계산'!$B$1,'d_설문'!$B$2:$B$104,'d_설문계산'!$B$2,'d_설문'!$L$2:$L$104,"&lt;&gt;미응답",'d_설문'!$L$2:$L$104,"&lt;&gt;숙박")&amp;"명"</f>
        <v/>
      </c>
      <c r="O12" s="12" t="n"/>
      <c r="P12" s="12" t="n"/>
      <c r="Q12" s="12" t="n"/>
    </row>
    <row r="49" ht="32" customHeight="1">
      <c r="B49" s="37" t="inlineStr">
        <is>
          <t>이동수단 보정: 응답한 방문자 중 차 없는 사람이 46%로 실제(철도공사 추정 철도+버스 10.5%)보다 많다. 10.5 : 89.5로 다시 가중하면 긍정(있다+매우 있다) 비율은 체험 쿠폰 76% · 셔틀 70%(차 없음 94%, 자가용 67%) · 팝업 76% · 축제 혜택 78%.</t>
        </is>
      </c>
    </row>
    <row r="50" ht="44" customHeight="1">
      <c r="B50" s="37" t="inlineStr">
        <is>
          <t>읽는 법: "불편했다·부족했다·막차에 귀가"는 방문 경험이라 기존 데이터(112번 막차 18:45, 월영교 1km 주점 0곳, 안동역 막차 21~22시)를 뒷받침하는 근거로 쓴다. "이용하겠다"는 의향이라 참여율로 바로 쓰지 않는다. 기대효과 모의실험에서는 같은 행동으로 바꾸는 두 곳에만 실현율(0.33~0.40, 여수엑스포 사례)로 보정해 쓴다: 체험 결제율 = 6번 '매우 있다'(39명) 또는 '매우 + 있다'(57명)를 반반 × 실현율(중앙 약 24%), 저녁 이동 배수 = 원래 월영교에 안 가던 사람의 8번 의향(차 유무 가중) × 실현율(중앙 약 2.1배). 가격 때문에 망설인다는 응답은 14%뿐이라 1단계 혜택은 할인 폭(10%)보다 체험 정보·예약·동선을 잇는 데 무게를 둔다.</t>
        </is>
      </c>
    </row>
    <row r="51" ht="30" customHeight="1">
      <c r="B51" s="38" t="inlineStr">
        <is>
          <t>출처: 팀 온라인 설문(구글폼, 2026-09-23~24, 응답 103명, 편의 표본, 인구통계·개인정보 문항 없음). 안 가 본 응답자도 뒤 문항에 답해 경험 문항은 '방문자만'으로 보는 것이 기본. 정제 scripts/설문_정제.py · 집계 scripts/설문_분석.py</t>
        </is>
      </c>
    </row>
  </sheetData>
  <mergeCells count="20">
    <mergeCell ref="B9:E9"/>
    <mergeCell ref="B7:C7"/>
    <mergeCell ref="F9:I9"/>
    <mergeCell ref="N9:Q9"/>
    <mergeCell ref="J12:M12"/>
    <mergeCell ref="I7:M7"/>
    <mergeCell ref="B49:S49"/>
    <mergeCell ref="B10:E11"/>
    <mergeCell ref="N10:Q11"/>
    <mergeCell ref="B12:E12"/>
    <mergeCell ref="J9:M9"/>
    <mergeCell ref="B51:S51"/>
    <mergeCell ref="F12:I12"/>
    <mergeCell ref="N12:Q12"/>
    <mergeCell ref="B50:S50"/>
    <mergeCell ref="B3:S3"/>
    <mergeCell ref="E7:F7"/>
    <mergeCell ref="B1:S2"/>
    <mergeCell ref="J10:M11"/>
    <mergeCell ref="F10:I11"/>
  </mergeCells>
  <dataValidations count="2">
    <dataValidation sqref="B7" showDropDown="0" showInputMessage="0" showErrorMessage="0" allowBlank="0" error="목록에서 고르세요" type="list">
      <formula1>"방문자만,전체"</formula1>
    </dataValidation>
    <dataValidation sqref="E7" showDropDown="0" showInputMessage="0" showErrorMessage="0" allowBlank="0" error="목록에서 고르세요" type="list">
      <formula1>"전체,자가용·렌터카,차 없음"</formula1>
    </dataValidation>
  </dataValidations>
  <hyperlinks>
    <hyperlink xmlns:r="http://schemas.openxmlformats.org/officeDocument/2006/relationships" ref="B5" r:id="rId1"/>
    <hyperlink xmlns:r="http://schemas.openxmlformats.org/officeDocument/2006/relationships" ref="C5" r:id="rId2"/>
    <hyperlink xmlns:r="http://schemas.openxmlformats.org/officeDocument/2006/relationships" ref="D5" r:id="rId3"/>
    <hyperlink xmlns:r="http://schemas.openxmlformats.org/officeDocument/2006/relationships" ref="E5" r:id="rId4"/>
    <hyperlink xmlns:r="http://schemas.openxmlformats.org/officeDocument/2006/relationships" ref="F5" r:id="rId5"/>
    <hyperlink xmlns:r="http://schemas.openxmlformats.org/officeDocument/2006/relationships" ref="G5" r:id="rId6"/>
    <hyperlink xmlns:r="http://schemas.openxmlformats.org/officeDocument/2006/relationships" ref="H5" r:id="rId7"/>
    <hyperlink xmlns:r="http://schemas.openxmlformats.org/officeDocument/2006/relationships" ref="I5" r:id="rId8"/>
    <hyperlink xmlns:r="http://schemas.openxmlformats.org/officeDocument/2006/relationships" ref="J5" r:id="rId9"/>
    <hyperlink xmlns:r="http://schemas.openxmlformats.org/officeDocument/2006/relationships" ref="K5" r:id="rId10"/>
    <hyperlink xmlns:r="http://schemas.openxmlformats.org/officeDocument/2006/relationships" ref="L5" r:id="rId11"/>
    <hyperlink xmlns:r="http://schemas.openxmlformats.org/officeDocument/2006/relationships" ref="M5" r:id="rId12"/>
  </hyperlinks>
  <pageMargins left="0.3" right="0.3" top="0.4" bottom="0.4" header="0.5" footer="0.5"/>
  <pageSetup orientation="landscape" paperSize="9" fitToHeight="0" fitToWidth="1"/>
  <drawing xmlns:r="http://schemas.openxmlformats.org/officeDocument/2006/relationships" r:id="rId13"/>
</worksheet>
</file>

<file path=xl/worksheets/sheet12.xml><?xml version="1.0" encoding="utf-8"?>
<worksheet xmlns="http://schemas.openxmlformats.org/spreadsheetml/2006/main">
  <sheetPr>
    <tabColor rgb="00595959"/>
    <outlinePr summaryBelow="1" summaryRight="1"/>
    <pageSetUpPr fitToPage="1"/>
  </sheetPr>
  <dimension ref="B1:S27"/>
  <sheetViews>
    <sheetView showGridLines="0" zoomScale="9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40" customWidth="1" min="3" max="3"/>
    <col width="30" customWidth="1" min="4" max="4"/>
    <col width="14" customWidth="1" min="5" max="5"/>
    <col width="30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</cols>
  <sheetData>
    <row r="1" ht="22" customHeight="1">
      <c r="B1" s="1" t="inlineStr">
        <is>
          <t>데이터 출처 · 무엇을 어디에 썼나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22" customHeight="1"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</row>
    <row r="3" ht="34" customHeight="1">
      <c r="B3" s="3" t="inlineStr">
        <is>
          <t>한국관광 데이터랩 8종 + 타분야 7종 + 팀 현장 확인(월영교 영업 종료) + 팀 온라인 설문. 모든 수치는 분석 스크립트로 다시 계산할 수 있다</t>
        </is>
      </c>
    </row>
    <row r="5" ht="24" customHeight="1">
      <c r="B5" s="5" t="inlineStr">
        <is>
          <t>홈</t>
        </is>
      </c>
      <c r="C5" s="5" t="inlineStr">
        <is>
          <t>문제</t>
        </is>
      </c>
      <c r="D5" s="5" t="inlineStr">
        <is>
          <t>혜택 배치</t>
        </is>
      </c>
      <c r="E5" s="5" t="inlineStr">
        <is>
          <t>운영 시간</t>
        </is>
      </c>
      <c r="F5" s="5" t="inlineStr">
        <is>
          <t>버스(BIS)</t>
        </is>
      </c>
      <c r="G5" s="5" t="inlineStr">
        <is>
          <t>월영교 야간</t>
        </is>
      </c>
      <c r="H5" s="5" t="inlineStr">
        <is>
          <t>기대효과</t>
        </is>
      </c>
      <c r="I5" s="5" t="inlineStr">
        <is>
          <t>효과 평가</t>
        </is>
      </c>
      <c r="J5" s="5" t="inlineStr">
        <is>
          <t>전국 진단</t>
        </is>
      </c>
      <c r="K5" s="5" t="inlineStr">
        <is>
          <t>서식4</t>
        </is>
      </c>
      <c r="L5" s="5" t="inlineStr">
        <is>
          <t>방문객 설문</t>
        </is>
      </c>
      <c r="M5" s="4" t="inlineStr">
        <is>
          <t>데이터 출처</t>
        </is>
      </c>
    </row>
    <row r="7">
      <c r="B7" s="20" t="inlineStr">
        <is>
          <t>구분</t>
        </is>
      </c>
      <c r="C7" s="20" t="inlineStr">
        <is>
          <t>데이터</t>
        </is>
      </c>
      <c r="D7" s="20" t="inlineStr">
        <is>
          <t>제공처·코드</t>
        </is>
      </c>
      <c r="E7" s="20" t="inlineStr">
        <is>
          <t>기간</t>
        </is>
      </c>
      <c r="F7" s="20" t="inlineStr">
        <is>
          <t>쓴 화면</t>
        </is>
      </c>
    </row>
    <row r="8">
      <c r="B8" s="21" t="inlineStr">
        <is>
          <t>데이터랩</t>
        </is>
      </c>
      <c r="C8" s="21" t="inlineStr">
        <is>
          <t>외지인 신용카드 관광소비(업종 중분류)</t>
        </is>
      </c>
      <c r="D8" s="21" t="inlineStr">
        <is>
          <t>BDT_02_01_003</t>
        </is>
      </c>
      <c r="E8" s="21" t="inlineStr">
        <is>
          <t>2019~2026</t>
        </is>
      </c>
      <c r="F8" s="21" t="inlineStr">
        <is>
          <t>문제, 효과 평가, 전국 진단</t>
        </is>
      </c>
    </row>
    <row r="9">
      <c r="B9" s="21" t="inlineStr">
        <is>
          <t>데이터랩</t>
        </is>
      </c>
      <c r="C9" s="21" t="inlineStr">
        <is>
          <t>방문자 수 성별·연령·요일·시간대 교차표(외지인)</t>
        </is>
      </c>
      <c r="D9" s="21" t="inlineStr">
        <is>
          <t>BDT_01_01_006</t>
        </is>
      </c>
      <c r="E9" s="21" t="inlineStr">
        <is>
          <t>2019~2026</t>
        </is>
      </c>
      <c r="F9" s="21" t="inlineStr">
        <is>
          <t>문제, 기대효과, 전국 진단</t>
        </is>
      </c>
    </row>
    <row r="10">
      <c r="B10" s="21" t="inlineStr">
        <is>
          <t>데이터랩</t>
        </is>
      </c>
      <c r="C10" s="21" t="inlineStr">
        <is>
          <t>읍면동별 외지인 방문자 수</t>
        </is>
      </c>
      <c r="D10" s="21" t="inlineStr">
        <is>
          <t>BDT_01_01_005_1</t>
        </is>
      </c>
      <c r="E10" s="21" t="inlineStr">
        <is>
          <t>2018~2026</t>
        </is>
      </c>
      <c r="F10" s="21" t="inlineStr">
        <is>
          <t>혜택 배치, 기대효과</t>
        </is>
      </c>
    </row>
    <row r="11">
      <c r="B11" s="21" t="inlineStr">
        <is>
          <t>데이터랩</t>
        </is>
      </c>
      <c r="C11" s="21" t="inlineStr">
        <is>
          <t>평균 숙박일수</t>
        </is>
      </c>
      <c r="D11" s="21" t="inlineStr">
        <is>
          <t>LN_02_01_013</t>
        </is>
      </c>
      <c r="E11" s="21" t="inlineStr">
        <is>
          <t>2025</t>
        </is>
      </c>
      <c r="F11" s="21" t="inlineStr">
        <is>
          <t>전국 진단</t>
        </is>
      </c>
    </row>
    <row r="12">
      <c r="B12" s="21" t="inlineStr">
        <is>
          <t>데이터랩</t>
        </is>
      </c>
      <c r="C12" s="21" t="inlineStr">
        <is>
          <t>관심관광지·목적지 검색(내비)</t>
        </is>
      </c>
      <c r="D12" s="21" t="inlineStr">
        <is>
          <t>LN_03_01_037 · BDT_03_01_003_1</t>
        </is>
      </c>
      <c r="E12" s="21" t="inlineStr">
        <is>
          <t>2018~2026</t>
        </is>
      </c>
      <c r="F12" s="21" t="inlineStr">
        <is>
          <t>문제(하회마을 검색 비중)</t>
        </is>
      </c>
    </row>
    <row r="13">
      <c r="B13" s="21" t="inlineStr">
        <is>
          <t>데이터랩</t>
        </is>
      </c>
      <c r="C13" s="21" t="inlineStr">
        <is>
          <t>야간관광 현황(야간 검색·방문)</t>
        </is>
      </c>
      <c r="D13" s="21" t="inlineStr">
        <is>
          <t>BY_TH_NIGHT_TOUR</t>
        </is>
      </c>
      <c r="E13" s="21" t="inlineStr">
        <is>
          <t>2024~2026</t>
        </is>
      </c>
      <c r="F13" s="21" t="inlineStr">
        <is>
          <t>월영교, 기대효과(완주율)</t>
        </is>
      </c>
    </row>
    <row r="14">
      <c r="B14" s="21" t="inlineStr">
        <is>
          <t>데이터랩</t>
        </is>
      </c>
      <c r="C14" s="21" t="inlineStr">
        <is>
          <t>축제 방문자·관광소비</t>
        </is>
      </c>
      <c r="D14" s="21" t="inlineStr">
        <is>
          <t>FE_01_01_005 · 007</t>
        </is>
      </c>
      <c r="E14" s="21" t="inlineStr">
        <is>
          <t>2025</t>
        </is>
      </c>
      <c r="F14" s="21" t="inlineStr">
        <is>
          <t>기대효과(팝업 객단가)</t>
        </is>
      </c>
    </row>
    <row r="15">
      <c r="B15" s="21" t="inlineStr">
        <is>
          <t>데이터랩</t>
        </is>
      </c>
      <c r="C15" s="21" t="inlineStr">
        <is>
          <t>지역별 관광지출액(강남동 외지인)</t>
        </is>
      </c>
      <c r="D15" s="21" t="inlineStr">
        <is>
          <t>화면 전사</t>
        </is>
      </c>
      <c r="E15" s="21" t="inlineStr">
        <is>
          <t>2023~2026</t>
        </is>
      </c>
      <c r="F15" s="21" t="inlineStr">
        <is>
          <t>기대효과, 월영야행 개최월 회귀</t>
        </is>
      </c>
    </row>
    <row r="16">
      <c r="B16" s="21" t="inlineStr">
        <is>
          <t>타분야</t>
        </is>
      </c>
      <c r="C16" s="21" t="inlineStr">
        <is>
          <t>안동역 시간대별 승하차(이음·새마을·무궁화)</t>
        </is>
      </c>
      <c r="D16" s="21" t="inlineStr">
        <is>
          <t>코레일(팀원 취합)</t>
        </is>
      </c>
      <c r="E16" s="21" t="inlineStr">
        <is>
          <t>2024.1~2026.8</t>
        </is>
      </c>
      <c r="F16" s="21" t="inlineStr">
        <is>
          <t>운영 시간</t>
        </is>
      </c>
    </row>
    <row r="17">
      <c r="B17" s="21" t="inlineStr">
        <is>
          <t>타분야</t>
        </is>
      </c>
      <c r="C17" s="21" t="inlineStr">
        <is>
          <t>8대 도시(안동) 관광 형태 분석(가명결합)</t>
        </is>
      </c>
      <c r="D17" s="21" t="inlineStr">
        <is>
          <t>한국철도공사</t>
        </is>
      </c>
      <c r="E17" s="21" t="inlineStr">
        <is>
          <t>2022.4~6</t>
        </is>
      </c>
      <c r="F17" s="21" t="inlineStr">
        <is>
          <t>월영교, 기대효과(완주율)</t>
        </is>
      </c>
    </row>
    <row r="18">
      <c r="B18" s="21" t="inlineStr">
        <is>
          <t>타분야</t>
        </is>
      </c>
      <c r="C18" s="21" t="inlineStr">
        <is>
          <t>상가(상권)정보 음식점 3,254곳</t>
        </is>
      </c>
      <c r="D18" s="21" t="inlineStr">
        <is>
          <t>소상공인시장진흥공단</t>
        </is>
      </c>
      <c r="E18" s="21" t="inlineStr">
        <is>
          <t>2026.6</t>
        </is>
      </c>
      <c r="F18" s="21" t="inlineStr">
        <is>
          <t>혜택 배치, 월영교</t>
        </is>
      </c>
    </row>
    <row r="19">
      <c r="B19" s="21" t="inlineStr">
        <is>
          <t>타분야</t>
        </is>
      </c>
      <c r="C19" s="21" t="inlineStr">
        <is>
          <t>디지털관광주민증 혜택업체·이용 건수</t>
        </is>
      </c>
      <c r="D19" s="21" t="inlineStr">
        <is>
          <t>안동시 정보공개청구</t>
        </is>
      </c>
      <c r="E19" s="21" t="inlineStr">
        <is>
          <t>2024.6~2026.8</t>
        </is>
      </c>
      <c r="F19" s="21" t="inlineStr">
        <is>
          <t>혜택 배치, 기대효과</t>
        </is>
      </c>
    </row>
    <row r="20">
      <c r="B20" s="21" t="inlineStr">
        <is>
          <t>타분야</t>
        </is>
      </c>
      <c r="C20" s="21" t="inlineStr">
        <is>
          <t>주민증 가맹점별 이용 표시</t>
        </is>
      </c>
      <c r="D20" s="21" t="inlineStr">
        <is>
          <t>한국관광공사 주민증 누리집</t>
        </is>
      </c>
      <c r="E20" s="21" t="inlineStr">
        <is>
          <t>2026-09-21</t>
        </is>
      </c>
      <c r="F20" s="21" t="inlineStr">
        <is>
          <t>혜택 배치, 기대효과(회귀)</t>
        </is>
      </c>
    </row>
    <row r="21">
      <c r="B21" s="21" t="inlineStr">
        <is>
          <t>타분야</t>
        </is>
      </c>
      <c r="C21" s="21" t="inlineStr">
        <is>
          <t>주요관광지점 입장객</t>
        </is>
      </c>
      <c r="D21" s="21" t="inlineStr">
        <is>
          <t>관광지식정보시스템</t>
        </is>
      </c>
      <c r="E21" s="21" t="inlineStr">
        <is>
          <t>2023~2026.6</t>
        </is>
      </c>
      <c r="F21" s="21" t="inlineStr">
        <is>
          <t>기대효과(하회마을 이용률)</t>
        </is>
      </c>
    </row>
    <row r="22">
      <c r="B22" s="21" t="inlineStr">
        <is>
          <t>타분야</t>
        </is>
      </c>
      <c r="C22" s="21" t="inlineStr">
        <is>
          <t>시내버스 시간표·노선·정류장</t>
        </is>
      </c>
      <c r="D22" s="21" t="inlineStr">
        <is>
          <t>안동시 버스정보시스템</t>
        </is>
      </c>
      <c r="E22" s="21" t="inlineStr">
        <is>
          <t>2026-09-22</t>
        </is>
      </c>
      <c r="F22" s="21" t="inlineStr">
        <is>
          <t>버스(BIS)</t>
        </is>
      </c>
    </row>
    <row r="23">
      <c r="B23" s="21" t="inlineStr">
        <is>
          <t>현장</t>
        </is>
      </c>
      <c r="C23" s="21" t="inlineStr">
        <is>
          <t>월영교 1km 음식점 영업 종료</t>
        </is>
      </c>
      <c r="D23" s="21" t="inlineStr">
        <is>
          <t>팀 현장 확인</t>
        </is>
      </c>
      <c r="E23" s="21" t="inlineStr">
        <is>
          <t>2026-09</t>
        </is>
      </c>
      <c r="F23" s="21" t="inlineStr">
        <is>
          <t>월영교</t>
        </is>
      </c>
    </row>
    <row r="24">
      <c r="B24" s="21" t="inlineStr">
        <is>
          <t>설문</t>
        </is>
      </c>
      <c r="C24" s="21" t="inlineStr">
        <is>
          <t>팀 온라인 설문 103명(방문 경험 72명)</t>
        </is>
      </c>
      <c r="D24" s="21" t="inlineStr">
        <is>
          <t>구글폼(팀 직접)</t>
        </is>
      </c>
      <c r="E24" s="21" t="inlineStr">
        <is>
          <t>2026-09-23~24</t>
        </is>
      </c>
      <c r="F24" s="21" t="inlineStr">
        <is>
          <t>방문객 설문, 혜택 배치, 운영 시간, 버스, 월영교</t>
        </is>
      </c>
    </row>
    <row r="25">
      <c r="B25" s="21" t="inlineStr">
        <is>
          <t>전화</t>
        </is>
      </c>
      <c r="C25" s="21" t="inlineStr">
        <is>
          <t>관광택시 운행 관행 · 월영야행 부지</t>
        </is>
      </c>
      <c r="D25" s="21" t="inlineStr">
        <is>
          <t>안동시관광협의회 · 한국정신문화재단</t>
        </is>
      </c>
      <c r="E25" s="21" t="inlineStr">
        <is>
          <t>2026-09-22</t>
        </is>
      </c>
      <c r="F25" s="21" t="inlineStr">
        <is>
          <t>기대효과, 월영교</t>
        </is>
      </c>
    </row>
    <row r="27" ht="34" customHeight="1">
      <c r="B27" s="37" t="inlineStr">
        <is>
          <t>분석 스크립트(저장소 scripts/): 교수브리핑_수치.py · 이어드림_파라미터추정.py · 이어드림_시뮬레이션.py · 이어드림_사후검증_패널.py · 이어드림_사후검증_합성통제.py · 이어드림_순차도입_검정력.py · 전국진단표.py · 설문_정제.py · 설문_분석.py · 교수님_통합대시보드.py</t>
        </is>
      </c>
    </row>
  </sheetData>
  <mergeCells count="3">
    <mergeCell ref="B3:S3"/>
    <mergeCell ref="B1:S2"/>
    <mergeCell ref="B27:S27"/>
  </mergeCells>
  <hyperlinks>
    <hyperlink xmlns:r="http://schemas.openxmlformats.org/officeDocument/2006/relationships" ref="B5" r:id="rId1"/>
    <hyperlink xmlns:r="http://schemas.openxmlformats.org/officeDocument/2006/relationships" ref="C5" r:id="rId2"/>
    <hyperlink xmlns:r="http://schemas.openxmlformats.org/officeDocument/2006/relationships" ref="D5" r:id="rId3"/>
    <hyperlink xmlns:r="http://schemas.openxmlformats.org/officeDocument/2006/relationships" ref="E5" r:id="rId4"/>
    <hyperlink xmlns:r="http://schemas.openxmlformats.org/officeDocument/2006/relationships" ref="F5" r:id="rId5"/>
    <hyperlink xmlns:r="http://schemas.openxmlformats.org/officeDocument/2006/relationships" ref="G5" r:id="rId6"/>
    <hyperlink xmlns:r="http://schemas.openxmlformats.org/officeDocument/2006/relationships" ref="H5" r:id="rId7"/>
    <hyperlink xmlns:r="http://schemas.openxmlformats.org/officeDocument/2006/relationships" ref="I5" r:id="rId8"/>
    <hyperlink xmlns:r="http://schemas.openxmlformats.org/officeDocument/2006/relationships" ref="J5" r:id="rId9"/>
    <hyperlink xmlns:r="http://schemas.openxmlformats.org/officeDocument/2006/relationships" ref="K5" r:id="rId10"/>
    <hyperlink xmlns:r="http://schemas.openxmlformats.org/officeDocument/2006/relationships" ref="L5" r:id="rId11"/>
    <hyperlink xmlns:r="http://schemas.openxmlformats.org/officeDocument/2006/relationships" ref="M5" r:id="rId12"/>
  </hyperlinks>
  <pageMargins left="0.3" right="0.3" top="0.4" bottom="0.4" header="0.5" footer="0.5"/>
  <pageSetup orientation="landscape" paperSize="9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147"/>
  <sheetViews>
    <sheetView workbookViewId="0">
      <selection activeCell="A1" sqref="A1"/>
    </sheetView>
  </sheetViews>
  <sheetFormatPr baseColWidth="8" defaultRowHeight="15"/>
  <sheetData>
    <row r="1">
      <c r="A1" s="90" t="inlineStr">
        <is>
          <t>시군</t>
        </is>
      </c>
      <c r="B1" s="90" t="inlineStr">
        <is>
          <t>방문_2024</t>
        </is>
      </c>
      <c r="C1" s="90" t="inlineStr">
        <is>
          <t>방문_2026</t>
        </is>
      </c>
      <c r="D1" s="90" t="inlineStr">
        <is>
          <t>관광소비_방문당_2024</t>
        </is>
      </c>
      <c r="E1" s="90" t="inlineStr">
        <is>
          <t>관광소비_방문당_2026</t>
        </is>
      </c>
      <c r="F1" s="90" t="inlineStr">
        <is>
          <t>체험문화_2024</t>
        </is>
      </c>
      <c r="G1" s="90" t="inlineStr">
        <is>
          <t>체험문화_2026</t>
        </is>
      </c>
      <c r="H1" s="90" t="inlineStr">
        <is>
          <t>방문_변화율</t>
        </is>
      </c>
      <c r="I1" s="90" t="inlineStr">
        <is>
          <t>관광소비_변화율</t>
        </is>
      </c>
      <c r="J1" s="90" t="inlineStr">
        <is>
          <t>체험문화_변화율</t>
        </is>
      </c>
      <c r="L1" t="inlineStr">
        <is>
          <t>전체</t>
        </is>
      </c>
      <c r="M1" t="inlineStr">
        <is>
          <t>안동</t>
        </is>
      </c>
      <c r="N1" t="inlineStr">
        <is>
          <t>선택</t>
        </is>
      </c>
    </row>
    <row r="2">
      <c r="A2" t="inlineStr">
        <is>
          <t>울진군</t>
        </is>
      </c>
      <c r="B2" t="n">
        <v>5373040</v>
      </c>
      <c r="C2" t="n">
        <v>5814482</v>
      </c>
      <c r="D2" t="n">
        <v>12158.79204323809</v>
      </c>
      <c r="E2" t="n">
        <v>14386.69154019223</v>
      </c>
      <c r="F2" t="n">
        <v>267.8971308607418</v>
      </c>
      <c r="G2" t="n">
        <v>123.4522696948756</v>
      </c>
      <c r="H2" t="n">
        <v>0.0821587034527939</v>
      </c>
      <c r="I2" t="n">
        <v>0.183233621319574</v>
      </c>
      <c r="J2" t="n">
        <v>-0.5391803215725793</v>
      </c>
      <c r="L2">
        <f>J2</f>
        <v/>
      </c>
      <c r="M2">
        <f>IF(A2="안동시",J2,"")</f>
        <v/>
      </c>
      <c r="N2">
        <f>IF(A2='1_문제'!$B$7,J2,"")</f>
        <v/>
      </c>
    </row>
    <row r="3">
      <c r="A3" t="inlineStr">
        <is>
          <t>남해군</t>
        </is>
      </c>
      <c r="B3" t="n">
        <v>5683426</v>
      </c>
      <c r="C3" t="n">
        <v>6132203</v>
      </c>
      <c r="D3" t="n">
        <v>11352.57976438859</v>
      </c>
      <c r="E3" t="n">
        <v>13021.5638653841</v>
      </c>
      <c r="F3" t="n">
        <v>242.1229730095896</v>
      </c>
      <c r="G3" t="n">
        <v>116.0317099743763</v>
      </c>
      <c r="H3" t="n">
        <v>0.07896240753376579</v>
      </c>
      <c r="I3" t="n">
        <v>0.1470136423291976</v>
      </c>
      <c r="J3" t="n">
        <v>-0.5207736443506307</v>
      </c>
      <c r="L3">
        <f>J3</f>
        <v/>
      </c>
      <c r="M3">
        <f>IF(A3="안동시",J3,"")</f>
        <v/>
      </c>
      <c r="N3">
        <f>IF(A3='1_문제'!$B$7,J3,"")</f>
        <v/>
      </c>
    </row>
    <row r="4">
      <c r="A4" t="inlineStr">
        <is>
          <t>진안군</t>
        </is>
      </c>
      <c r="B4" t="n">
        <v>3191290</v>
      </c>
      <c r="C4" t="n">
        <v>3319211</v>
      </c>
      <c r="D4" t="n">
        <v>9001.551723597668</v>
      </c>
      <c r="E4" t="n">
        <v>10039.13490284287</v>
      </c>
      <c r="F4" t="n">
        <v>37.72612329183497</v>
      </c>
      <c r="G4" t="n">
        <v>22.08898440020836</v>
      </c>
      <c r="H4" t="n">
        <v>0.0400844172732657</v>
      </c>
      <c r="I4" t="n">
        <v>0.1152671462771435</v>
      </c>
      <c r="J4" t="n">
        <v>-0.4144910085423735</v>
      </c>
      <c r="L4">
        <f>J4</f>
        <v/>
      </c>
      <c r="M4">
        <f>IF(A4="안동시",J4,"")</f>
        <v/>
      </c>
      <c r="N4">
        <f>IF(A4='1_문제'!$B$7,J4,"")</f>
        <v/>
      </c>
    </row>
    <row r="5">
      <c r="A5" t="inlineStr">
        <is>
          <t>성주군</t>
        </is>
      </c>
      <c r="B5" t="n">
        <v>4996993</v>
      </c>
      <c r="C5" t="n">
        <v>5165392</v>
      </c>
      <c r="D5" t="n">
        <v>26324.34085859236</v>
      </c>
      <c r="E5" t="n">
        <v>25992.89250457661</v>
      </c>
      <c r="F5" t="n">
        <v>86.6831312351248</v>
      </c>
      <c r="G5" t="n">
        <v>51.22805781245644</v>
      </c>
      <c r="H5" t="n">
        <v>0.0337000672204264</v>
      </c>
      <c r="I5" t="n">
        <v>-0.0125909459916281</v>
      </c>
      <c r="J5" t="n">
        <v>-0.4090192972667056</v>
      </c>
      <c r="L5">
        <f>J5</f>
        <v/>
      </c>
      <c r="M5">
        <f>IF(A5="안동시",J5,"")</f>
        <v/>
      </c>
      <c r="N5">
        <f>IF(A5='1_문제'!$B$7,J5,"")</f>
        <v/>
      </c>
    </row>
    <row r="6">
      <c r="A6" t="inlineStr">
        <is>
          <t>인제군</t>
        </is>
      </c>
      <c r="B6" t="n">
        <v>5809011</v>
      </c>
      <c r="C6" t="n">
        <v>8035452</v>
      </c>
      <c r="D6" t="n">
        <v>12794.3847928675</v>
      </c>
      <c r="E6" t="n">
        <v>10020.42311994397</v>
      </c>
      <c r="F6" t="n">
        <v>161.7518025013208</v>
      </c>
      <c r="G6" t="n">
        <v>100.1331350121935</v>
      </c>
      <c r="H6" t="n">
        <v>0.3832736760181725</v>
      </c>
      <c r="I6" t="n">
        <v>-0.2168108680356346</v>
      </c>
      <c r="J6" t="n">
        <v>-0.3809457856806522</v>
      </c>
      <c r="L6">
        <f>J6</f>
        <v/>
      </c>
      <c r="M6">
        <f>IF(A6="안동시",J6,"")</f>
        <v/>
      </c>
      <c r="N6">
        <f>IF(A6='1_문제'!$B$7,J6,"")</f>
        <v/>
      </c>
    </row>
    <row r="7">
      <c r="A7" t="inlineStr">
        <is>
          <t>완주군</t>
        </is>
      </c>
      <c r="B7" t="n">
        <v>15365622</v>
      </c>
      <c r="C7" t="n">
        <v>15381299</v>
      </c>
      <c r="D7" t="n">
        <v>12488.01148433822</v>
      </c>
      <c r="E7" t="n">
        <v>13391.83186023495</v>
      </c>
      <c r="F7" t="n">
        <v>205.9976485169295</v>
      </c>
      <c r="G7" t="n">
        <v>134.1299587245525</v>
      </c>
      <c r="H7" t="n">
        <v>0.0010202645880523</v>
      </c>
      <c r="I7" t="n">
        <v>0.0723750436192547</v>
      </c>
      <c r="J7" t="n">
        <v>-0.3488762629563257</v>
      </c>
      <c r="L7">
        <f>J7</f>
        <v/>
      </c>
      <c r="M7">
        <f>IF(A7="안동시",J7,"")</f>
        <v/>
      </c>
      <c r="N7">
        <f>IF(A7='1_문제'!$B$7,J7,"")</f>
        <v/>
      </c>
    </row>
    <row r="8">
      <c r="A8" t="inlineStr">
        <is>
          <t>영주시</t>
        </is>
      </c>
      <c r="B8" t="n">
        <v>5916900</v>
      </c>
      <c r="C8" t="n">
        <v>6115623</v>
      </c>
      <c r="D8" t="n">
        <v>12632.25726309385</v>
      </c>
      <c r="E8" t="n">
        <v>12738.32952096622</v>
      </c>
      <c r="F8" t="n">
        <v>128.0630059659619</v>
      </c>
      <c r="G8" t="n">
        <v>90.94478191346982</v>
      </c>
      <c r="H8" t="n">
        <v>0.0335856614105358</v>
      </c>
      <c r="I8" t="n">
        <v>0.008396936166133099</v>
      </c>
      <c r="J8" t="n">
        <v>-0.2898434545754595</v>
      </c>
      <c r="L8">
        <f>J8</f>
        <v/>
      </c>
      <c r="M8">
        <f>IF(A8="안동시",J8,"")</f>
        <v/>
      </c>
      <c r="N8">
        <f>IF(A8='1_문제'!$B$7,J8,"")</f>
        <v/>
      </c>
    </row>
    <row r="9">
      <c r="A9" t="inlineStr">
        <is>
          <t>음성군</t>
        </is>
      </c>
      <c r="B9" t="n">
        <v>11779580</v>
      </c>
      <c r="C9" t="n">
        <v>12805374</v>
      </c>
      <c r="D9" t="n">
        <v>27202.71299995416</v>
      </c>
      <c r="E9" t="n">
        <v>24809.02720998231</v>
      </c>
      <c r="F9" t="n">
        <v>249.5218844814501</v>
      </c>
      <c r="G9" t="n">
        <v>179.6801873963228</v>
      </c>
      <c r="H9" t="n">
        <v>0.087082391732133</v>
      </c>
      <c r="I9" t="n">
        <v>-0.08799437725111769</v>
      </c>
      <c r="J9" t="n">
        <v>-0.279902090473028</v>
      </c>
      <c r="L9">
        <f>J9</f>
        <v/>
      </c>
      <c r="M9">
        <f>IF(A9="안동시",J9,"")</f>
        <v/>
      </c>
      <c r="N9">
        <f>IF(A9='1_문제'!$B$7,J9,"")</f>
        <v/>
      </c>
    </row>
    <row r="10">
      <c r="A10" t="inlineStr">
        <is>
          <t>예산군</t>
        </is>
      </c>
      <c r="B10" t="n">
        <v>9821603</v>
      </c>
      <c r="C10" t="n">
        <v>10981851</v>
      </c>
      <c r="D10" t="n">
        <v>16793.37100064012</v>
      </c>
      <c r="E10" t="n">
        <v>17610.41294404741</v>
      </c>
      <c r="F10" t="n">
        <v>155.630399640466</v>
      </c>
      <c r="G10" t="n">
        <v>112.1890107596616</v>
      </c>
      <c r="H10" t="n">
        <v>0.118132243789532</v>
      </c>
      <c r="I10" t="n">
        <v>0.0486526465339298</v>
      </c>
      <c r="J10" t="n">
        <v>-0.2791317697645307</v>
      </c>
      <c r="L10">
        <f>J10</f>
        <v/>
      </c>
      <c r="M10">
        <f>IF(A10="안동시",J10,"")</f>
        <v/>
      </c>
      <c r="N10">
        <f>IF(A10='1_문제'!$B$7,J10,"")</f>
        <v/>
      </c>
    </row>
    <row r="11">
      <c r="A11" t="inlineStr">
        <is>
          <t>의성군</t>
        </is>
      </c>
      <c r="B11" t="n">
        <v>4555385</v>
      </c>
      <c r="C11" t="n">
        <v>4444033</v>
      </c>
      <c r="D11" t="n">
        <v>13737.09796208224</v>
      </c>
      <c r="E11" t="n">
        <v>15960.38553269069</v>
      </c>
      <c r="F11" t="n">
        <v>32.78230050808</v>
      </c>
      <c r="G11" t="n">
        <v>23.82318043092839</v>
      </c>
      <c r="H11" t="n">
        <v>-0.0244440371121211</v>
      </c>
      <c r="I11" t="n">
        <v>0.1618455059973562</v>
      </c>
      <c r="J11" t="n">
        <v>-0.2732913779172823</v>
      </c>
      <c r="L11">
        <f>J11</f>
        <v/>
      </c>
      <c r="M11">
        <f>IF(A11="안동시",J11,"")</f>
        <v/>
      </c>
      <c r="N11">
        <f>IF(A11='1_문제'!$B$7,J11,"")</f>
        <v/>
      </c>
    </row>
    <row r="12">
      <c r="A12" t="inlineStr">
        <is>
          <t>양양군</t>
        </is>
      </c>
      <c r="B12" t="n">
        <v>10450534</v>
      </c>
      <c r="C12" t="n">
        <v>10726738</v>
      </c>
      <c r="D12" t="n">
        <v>13732.14258716349</v>
      </c>
      <c r="E12" t="n">
        <v>17049.9886358742</v>
      </c>
      <c r="F12" t="n">
        <v>265.7380952973312</v>
      </c>
      <c r="G12" t="n">
        <v>200.382819082558</v>
      </c>
      <c r="H12" t="n">
        <v>0.0264296542167128</v>
      </c>
      <c r="I12" t="n">
        <v>0.241611680599076</v>
      </c>
      <c r="J12" t="n">
        <v>-0.2459386793664189</v>
      </c>
      <c r="L12">
        <f>J12</f>
        <v/>
      </c>
      <c r="M12">
        <f>IF(A12="안동시",J12,"")</f>
        <v/>
      </c>
      <c r="N12">
        <f>IF(A12='1_문제'!$B$7,J12,"")</f>
        <v/>
      </c>
    </row>
    <row r="13">
      <c r="A13" t="inlineStr">
        <is>
          <t>평택시</t>
        </is>
      </c>
      <c r="B13" t="n">
        <v>31582863</v>
      </c>
      <c r="C13" t="n">
        <v>37993040</v>
      </c>
      <c r="D13" t="n">
        <v>23818.27094016144</v>
      </c>
      <c r="E13" t="n">
        <v>22194.78399201538</v>
      </c>
      <c r="F13" t="n">
        <v>405.6837405779204</v>
      </c>
      <c r="G13" t="n">
        <v>306.8429112279512</v>
      </c>
      <c r="H13" t="n">
        <v>0.202963771840444</v>
      </c>
      <c r="I13" t="n">
        <v>-0.06816141071804679</v>
      </c>
      <c r="J13" t="n">
        <v>-0.2436401054899676</v>
      </c>
      <c r="L13">
        <f>J13</f>
        <v/>
      </c>
      <c r="M13">
        <f>IF(A13="안동시",J13,"")</f>
        <v/>
      </c>
      <c r="N13">
        <f>IF(A13='1_문제'!$B$7,J13,"")</f>
        <v/>
      </c>
    </row>
    <row r="14">
      <c r="A14" t="inlineStr">
        <is>
          <t>거창군</t>
        </is>
      </c>
      <c r="B14" t="n">
        <v>4237746</v>
      </c>
      <c r="C14" t="n">
        <v>4317852</v>
      </c>
      <c r="D14" t="n">
        <v>11109.44733355892</v>
      </c>
      <c r="E14" t="n">
        <v>11257.46065404743</v>
      </c>
      <c r="F14" t="n">
        <v>54.47848927236319</v>
      </c>
      <c r="G14" t="n">
        <v>41.3719599467513</v>
      </c>
      <c r="H14" t="n">
        <v>0.0189029734203041</v>
      </c>
      <c r="I14" t="n">
        <v>0.0133231938587432</v>
      </c>
      <c r="J14" t="n">
        <v>-0.2405817323620388</v>
      </c>
      <c r="L14">
        <f>J14</f>
        <v/>
      </c>
      <c r="M14">
        <f>IF(A14="안동시",J14,"")</f>
        <v/>
      </c>
      <c r="N14">
        <f>IF(A14='1_문제'!$B$7,J14,"")</f>
        <v/>
      </c>
    </row>
    <row r="15">
      <c r="A15" t="inlineStr">
        <is>
          <t>청도군</t>
        </is>
      </c>
      <c r="B15" t="n">
        <v>6787793</v>
      </c>
      <c r="C15" t="n">
        <v>6962042</v>
      </c>
      <c r="D15" t="n">
        <v>13734.35474534948</v>
      </c>
      <c r="E15" t="n">
        <v>15897.61380353638</v>
      </c>
      <c r="F15" t="n">
        <v>149.8457598810099</v>
      </c>
      <c r="G15" t="n">
        <v>115.3201891054378</v>
      </c>
      <c r="H15" t="n">
        <v>0.0256709360465177</v>
      </c>
      <c r="I15" t="n">
        <v>0.1575071489193464</v>
      </c>
      <c r="J15" t="n">
        <v>-0.2304073922611382</v>
      </c>
      <c r="L15">
        <f>J15</f>
        <v/>
      </c>
      <c r="M15">
        <f>IF(A15="안동시",J15,"")</f>
        <v/>
      </c>
      <c r="N15">
        <f>IF(A15='1_문제'!$B$7,J15,"")</f>
        <v/>
      </c>
    </row>
    <row r="16">
      <c r="A16" t="inlineStr">
        <is>
          <t>진천군</t>
        </is>
      </c>
      <c r="B16" t="n">
        <v>8606038</v>
      </c>
      <c r="C16" t="n">
        <v>9417565</v>
      </c>
      <c r="D16" t="n">
        <v>24023.77760823273</v>
      </c>
      <c r="E16" t="n">
        <v>23617.89156751241</v>
      </c>
      <c r="F16" t="n">
        <v>215.6799679480848</v>
      </c>
      <c r="G16" t="n">
        <v>169.047731552689</v>
      </c>
      <c r="H16" t="n">
        <v>0.0942973991051399</v>
      </c>
      <c r="I16" t="n">
        <v>-0.0168951797398103</v>
      </c>
      <c r="J16" t="n">
        <v>-0.2162103269906845</v>
      </c>
      <c r="L16">
        <f>J16</f>
        <v/>
      </c>
      <c r="M16">
        <f>IF(A16="안동시",J16,"")</f>
        <v/>
      </c>
      <c r="N16">
        <f>IF(A16='1_문제'!$B$7,J16,"")</f>
        <v/>
      </c>
    </row>
    <row r="17">
      <c r="A17" t="inlineStr">
        <is>
          <t>영덕군</t>
        </is>
      </c>
      <c r="B17" t="n">
        <v>6857377</v>
      </c>
      <c r="C17" t="n">
        <v>7168522</v>
      </c>
      <c r="D17" t="n">
        <v>12875.60520589724</v>
      </c>
      <c r="E17" t="n">
        <v>15876.67276462289</v>
      </c>
      <c r="F17" t="n">
        <v>36.72162110964586</v>
      </c>
      <c r="G17" t="n">
        <v>28.97528946692219</v>
      </c>
      <c r="H17" t="n">
        <v>0.0453737631750448</v>
      </c>
      <c r="I17" t="n">
        <v>0.2330816696174491</v>
      </c>
      <c r="J17" t="n">
        <v>-0.2109474312039263</v>
      </c>
      <c r="L17">
        <f>J17</f>
        <v/>
      </c>
      <c r="M17">
        <f>IF(A17="안동시",J17,"")</f>
        <v/>
      </c>
      <c r="N17">
        <f>IF(A17='1_문제'!$B$7,J17,"")</f>
        <v/>
      </c>
    </row>
    <row r="18">
      <c r="A18" t="inlineStr">
        <is>
          <t>구미시</t>
        </is>
      </c>
      <c r="B18" t="n">
        <v>17611986</v>
      </c>
      <c r="C18" t="n">
        <v>17979732</v>
      </c>
      <c r="D18" t="n">
        <v>18583.8256968862</v>
      </c>
      <c r="E18" t="n">
        <v>18357.29826228778</v>
      </c>
      <c r="F18" t="n">
        <v>323.9525627603837</v>
      </c>
      <c r="G18" t="n">
        <v>257.6105138830768</v>
      </c>
      <c r="H18" t="n">
        <v>0.0208804390373691</v>
      </c>
      <c r="I18" t="n">
        <v>-0.0121894941490102</v>
      </c>
      <c r="J18" t="n">
        <v>-0.2047893935828432</v>
      </c>
      <c r="L18">
        <f>J18</f>
        <v/>
      </c>
      <c r="M18">
        <f>IF(A18="안동시",J18,"")</f>
        <v/>
      </c>
      <c r="N18">
        <f>IF(A18='1_문제'!$B$7,J18,"")</f>
        <v/>
      </c>
    </row>
    <row r="19">
      <c r="A19" t="inlineStr">
        <is>
          <t>광명시</t>
        </is>
      </c>
      <c r="B19" t="n">
        <v>26394523</v>
      </c>
      <c r="C19" t="n">
        <v>30498909</v>
      </c>
      <c r="D19" t="n">
        <v>14146.50956185115</v>
      </c>
      <c r="E19" t="n">
        <v>13410.21182101957</v>
      </c>
      <c r="F19" t="n">
        <v>351.4289688053843</v>
      </c>
      <c r="G19" t="n">
        <v>279.6246908373017</v>
      </c>
      <c r="H19" t="n">
        <v>0.1555014273226305</v>
      </c>
      <c r="I19" t="n">
        <v>-0.0520480149263923</v>
      </c>
      <c r="J19" t="n">
        <v>-0.2043208851341069</v>
      </c>
      <c r="L19">
        <f>J19</f>
        <v/>
      </c>
      <c r="M19">
        <f>IF(A19="안동시",J19,"")</f>
        <v/>
      </c>
      <c r="N19">
        <f>IF(A19='1_문제'!$B$7,J19,"")</f>
        <v/>
      </c>
    </row>
    <row r="20">
      <c r="A20" t="inlineStr">
        <is>
          <t>경산시</t>
        </is>
      </c>
      <c r="B20" t="n">
        <v>19480222</v>
      </c>
      <c r="C20" t="n">
        <v>20804626</v>
      </c>
      <c r="D20" t="n">
        <v>15404.08666800614</v>
      </c>
      <c r="E20" t="n">
        <v>15718.708089249</v>
      </c>
      <c r="F20" t="n">
        <v>184.8750491652508</v>
      </c>
      <c r="G20" t="n">
        <v>150.4859544218675</v>
      </c>
      <c r="H20" t="n">
        <v>0.0679871102084976</v>
      </c>
      <c r="I20" t="n">
        <v>0.020424542397331</v>
      </c>
      <c r="J20" t="n">
        <v>-0.1860126333902664</v>
      </c>
      <c r="L20">
        <f>J20</f>
        <v/>
      </c>
      <c r="M20">
        <f>IF(A20="안동시",J20,"")</f>
        <v/>
      </c>
      <c r="N20">
        <f>IF(A20='1_문제'!$B$7,J20,"")</f>
        <v/>
      </c>
    </row>
    <row r="21">
      <c r="A21" t="inlineStr">
        <is>
          <t>나주시</t>
        </is>
      </c>
      <c r="B21" t="n">
        <v>10660109</v>
      </c>
      <c r="C21" t="n">
        <v>11097688</v>
      </c>
      <c r="D21" t="n">
        <v>15343.14846123994</v>
      </c>
      <c r="E21" t="n">
        <v>16283.41290546283</v>
      </c>
      <c r="F21" t="n">
        <v>340.1743828322956</v>
      </c>
      <c r="G21" t="n">
        <v>278.4706147803038</v>
      </c>
      <c r="H21" t="n">
        <v>0.0410482669548688</v>
      </c>
      <c r="I21" t="n">
        <v>0.0612823663016885</v>
      </c>
      <c r="J21" t="n">
        <v>-0.1813886381985779</v>
      </c>
      <c r="L21">
        <f>J21</f>
        <v/>
      </c>
      <c r="M21">
        <f>IF(A21="안동시",J21,"")</f>
        <v/>
      </c>
      <c r="N21">
        <f>IF(A21='1_문제'!$B$7,J21,"")</f>
        <v/>
      </c>
    </row>
    <row r="22">
      <c r="A22" t="inlineStr">
        <is>
          <t>기장군</t>
        </is>
      </c>
      <c r="B22" t="n">
        <v>26792665</v>
      </c>
      <c r="C22" t="n">
        <v>28319941</v>
      </c>
      <c r="D22" t="n">
        <v>22181.2845045463</v>
      </c>
      <c r="E22" t="n">
        <v>24220.55310779073</v>
      </c>
      <c r="F22" t="n">
        <v>340.7294496460132</v>
      </c>
      <c r="G22" t="n">
        <v>282.5682440510734</v>
      </c>
      <c r="H22" t="n">
        <v>0.0570035119686676</v>
      </c>
      <c r="I22" t="n">
        <v>0.0919364522296468</v>
      </c>
      <c r="J22" t="n">
        <v>-0.170696151023529</v>
      </c>
      <c r="L22">
        <f>J22</f>
        <v/>
      </c>
      <c r="M22">
        <f>IF(A22="안동시",J22,"")</f>
        <v/>
      </c>
      <c r="N22">
        <f>IF(A22='1_문제'!$B$7,J22,"")</f>
        <v/>
      </c>
    </row>
    <row r="23">
      <c r="A23" t="inlineStr">
        <is>
          <t>안동시</t>
        </is>
      </c>
      <c r="B23" t="n">
        <v>11100086</v>
      </c>
      <c r="C23" t="n">
        <v>11726312</v>
      </c>
      <c r="D23" t="n">
        <v>15571.86863236916</v>
      </c>
      <c r="E23" t="n">
        <v>15134.01997149658</v>
      </c>
      <c r="F23" t="n">
        <v>183.4729028225547</v>
      </c>
      <c r="G23" t="n">
        <v>152.6667549012852</v>
      </c>
      <c r="H23" t="n">
        <v>0.0564163196573432</v>
      </c>
      <c r="I23" t="n">
        <v>-0.0281179267054964</v>
      </c>
      <c r="J23" t="n">
        <v>-0.1679057094935897</v>
      </c>
      <c r="L23">
        <f>J23</f>
        <v/>
      </c>
      <c r="M23">
        <f>IF(A23="안동시",J23,"")</f>
        <v/>
      </c>
      <c r="N23">
        <f>IF(A23='1_문제'!$B$7,J23,"")</f>
        <v/>
      </c>
    </row>
    <row r="24">
      <c r="A24" t="inlineStr">
        <is>
          <t>밀양시</t>
        </is>
      </c>
      <c r="B24" t="n">
        <v>10126528</v>
      </c>
      <c r="C24" t="n">
        <v>10391597</v>
      </c>
      <c r="D24" t="n">
        <v>9231.136476391512</v>
      </c>
      <c r="E24" t="n">
        <v>10537.70888151263</v>
      </c>
      <c r="F24" t="n">
        <v>177.6804448671845</v>
      </c>
      <c r="G24" t="n">
        <v>148.5531049751063</v>
      </c>
      <c r="H24" t="n">
        <v>0.0261757040517736</v>
      </c>
      <c r="I24" t="n">
        <v>0.1415397127388002</v>
      </c>
      <c r="J24" t="n">
        <v>-0.1639310387468397</v>
      </c>
      <c r="L24">
        <f>J24</f>
        <v/>
      </c>
      <c r="M24">
        <f>IF(A24="안동시",J24,"")</f>
        <v/>
      </c>
      <c r="N24">
        <f>IF(A24='1_문제'!$B$7,J24,"")</f>
        <v/>
      </c>
    </row>
    <row r="25">
      <c r="A25" t="inlineStr">
        <is>
          <t>아산시</t>
        </is>
      </c>
      <c r="B25" t="n">
        <v>25309609</v>
      </c>
      <c r="C25" t="n">
        <v>27943423</v>
      </c>
      <c r="D25" t="n">
        <v>18258.07522352479</v>
      </c>
      <c r="E25" t="n">
        <v>18428.57856032885</v>
      </c>
      <c r="F25" t="n">
        <v>374.3191765625459</v>
      </c>
      <c r="G25" t="n">
        <v>315.9892043290473</v>
      </c>
      <c r="H25" t="n">
        <v>0.1040637964814075</v>
      </c>
      <c r="I25" t="n">
        <v>0.0093385165038848</v>
      </c>
      <c r="J25" t="n">
        <v>-0.1558295056351516</v>
      </c>
      <c r="L25">
        <f>J25</f>
        <v/>
      </c>
      <c r="M25">
        <f>IF(A25="안동시",J25,"")</f>
        <v/>
      </c>
      <c r="N25">
        <f>IF(A25='1_문제'!$B$7,J25,"")</f>
        <v/>
      </c>
    </row>
    <row r="26">
      <c r="A26" t="inlineStr">
        <is>
          <t>횡성군</t>
        </is>
      </c>
      <c r="B26" t="n">
        <v>7553340</v>
      </c>
      <c r="C26" t="n">
        <v>7629459</v>
      </c>
      <c r="D26" t="n">
        <v>22169.99433363254</v>
      </c>
      <c r="E26" t="n">
        <v>23084.8323583625</v>
      </c>
      <c r="F26" t="n">
        <v>875.3127755403571</v>
      </c>
      <c r="G26" t="n">
        <v>739.0201585721871</v>
      </c>
      <c r="H26" t="n">
        <v>0.0100775286164795</v>
      </c>
      <c r="I26" t="n">
        <v>0.0412646936649021</v>
      </c>
      <c r="J26" t="n">
        <v>-0.1557073320265802</v>
      </c>
      <c r="L26">
        <f>J26</f>
        <v/>
      </c>
      <c r="M26">
        <f>IF(A26="안동시",J26,"")</f>
        <v/>
      </c>
      <c r="N26">
        <f>IF(A26='1_문제'!$B$7,J26,"")</f>
        <v/>
      </c>
    </row>
    <row r="27">
      <c r="A27" t="inlineStr">
        <is>
          <t>강릉시</t>
        </is>
      </c>
      <c r="B27" t="n">
        <v>22871514</v>
      </c>
      <c r="C27" t="n">
        <v>24100873</v>
      </c>
      <c r="D27" t="n">
        <v>22523.47767620456</v>
      </c>
      <c r="E27" t="n">
        <v>25003.29029574986</v>
      </c>
      <c r="F27" t="n">
        <v>777.0575222960755</v>
      </c>
      <c r="G27" t="n">
        <v>661.6800146617095</v>
      </c>
      <c r="H27" t="n">
        <v>0.0537506611936577</v>
      </c>
      <c r="I27" t="n">
        <v>0.1100990111382826</v>
      </c>
      <c r="J27" t="n">
        <v>-0.1484800086529561</v>
      </c>
      <c r="L27">
        <f>J27</f>
        <v/>
      </c>
      <c r="M27">
        <f>IF(A27="안동시",J27,"")</f>
        <v/>
      </c>
      <c r="N27">
        <f>IF(A27='1_문제'!$B$7,J27,"")</f>
        <v/>
      </c>
    </row>
    <row r="28">
      <c r="A28" t="inlineStr">
        <is>
          <t>고령군</t>
        </is>
      </c>
      <c r="B28" t="n">
        <v>4074740</v>
      </c>
      <c r="C28" t="n">
        <v>4172886</v>
      </c>
      <c r="D28" t="n">
        <v>9861.35974319834</v>
      </c>
      <c r="E28" t="n">
        <v>9665.690363935177</v>
      </c>
      <c r="F28" t="n">
        <v>66.71714023471436</v>
      </c>
      <c r="G28" t="n">
        <v>57.19303139362063</v>
      </c>
      <c r="H28" t="n">
        <v>0.0240864447792987</v>
      </c>
      <c r="I28" t="n">
        <v>-0.0198420283164422</v>
      </c>
      <c r="J28" t="n">
        <v>-0.1427535533985333</v>
      </c>
      <c r="L28">
        <f>J28</f>
        <v/>
      </c>
      <c r="M28">
        <f>IF(A28="안동시",J28,"")</f>
        <v/>
      </c>
      <c r="N28">
        <f>IF(A28='1_문제'!$B$7,J28,"")</f>
        <v/>
      </c>
    </row>
    <row r="29">
      <c r="A29" t="inlineStr">
        <is>
          <t>문경시</t>
        </is>
      </c>
      <c r="B29" t="n">
        <v>6999119</v>
      </c>
      <c r="C29" t="n">
        <v>8184656</v>
      </c>
      <c r="D29" t="n">
        <v>19884.7684972923</v>
      </c>
      <c r="E29" t="n">
        <v>19456.18545238798</v>
      </c>
      <c r="F29" t="n">
        <v>307.4641251277482</v>
      </c>
      <c r="G29" t="n">
        <v>266.0306065398472</v>
      </c>
      <c r="H29" t="n">
        <v>0.1693837467258379</v>
      </c>
      <c r="I29" t="n">
        <v>-0.0215533333949892</v>
      </c>
      <c r="J29" t="n">
        <v>-0.1347588716917325</v>
      </c>
      <c r="L29">
        <f>J29</f>
        <v/>
      </c>
      <c r="M29">
        <f>IF(A29="안동시",J29,"")</f>
        <v/>
      </c>
      <c r="N29">
        <f>IF(A29='1_문제'!$B$7,J29,"")</f>
        <v/>
      </c>
    </row>
    <row r="30">
      <c r="A30" t="inlineStr">
        <is>
          <t>순천시</t>
        </is>
      </c>
      <c r="B30" t="n">
        <v>16920457</v>
      </c>
      <c r="C30" t="n">
        <v>18379222</v>
      </c>
      <c r="D30" t="n">
        <v>15551.42872323129</v>
      </c>
      <c r="E30" t="n">
        <v>15142.24927475167</v>
      </c>
      <c r="F30" t="n">
        <v>220.9923762697426</v>
      </c>
      <c r="G30" t="n">
        <v>192.7686601750608</v>
      </c>
      <c r="H30" t="n">
        <v>0.086213096963043</v>
      </c>
      <c r="I30" t="n">
        <v>-0.0263113734282415</v>
      </c>
      <c r="J30" t="n">
        <v>-0.1277135282722696</v>
      </c>
      <c r="L30">
        <f>J30</f>
        <v/>
      </c>
      <c r="M30">
        <f>IF(A30="안동시",J30,"")</f>
        <v/>
      </c>
      <c r="N30">
        <f>IF(A30='1_문제'!$B$7,J30,"")</f>
        <v/>
      </c>
    </row>
    <row r="31">
      <c r="A31" t="inlineStr">
        <is>
          <t>연천군</t>
        </is>
      </c>
      <c r="B31" t="n">
        <v>6106550</v>
      </c>
      <c r="C31" t="n">
        <v>6157046</v>
      </c>
      <c r="D31" t="n">
        <v>9731.907541901728</v>
      </c>
      <c r="E31" t="n">
        <v>9948.709169949356</v>
      </c>
      <c r="F31" t="n">
        <v>194.7625091090714</v>
      </c>
      <c r="G31" t="n">
        <v>169.9280791470455</v>
      </c>
      <c r="H31" t="n">
        <v>0.0082691536137426</v>
      </c>
      <c r="I31" t="n">
        <v>0.0222774031826922</v>
      </c>
      <c r="J31" t="n">
        <v>-0.1275113474129563</v>
      </c>
      <c r="L31">
        <f>J31</f>
        <v/>
      </c>
      <c r="M31">
        <f>IF(A31="안동시",J31,"")</f>
        <v/>
      </c>
      <c r="N31">
        <f>IF(A31='1_문제'!$B$7,J31,"")</f>
        <v/>
      </c>
    </row>
    <row r="32">
      <c r="A32" t="inlineStr">
        <is>
          <t>화순군</t>
        </is>
      </c>
      <c r="B32" t="n">
        <v>8160155</v>
      </c>
      <c r="C32" t="n">
        <v>8762630</v>
      </c>
      <c r="D32" t="n">
        <v>11801.94628655951</v>
      </c>
      <c r="E32" t="n">
        <v>12195.52120767395</v>
      </c>
      <c r="F32" t="n">
        <v>121.5511224970604</v>
      </c>
      <c r="G32" t="n">
        <v>106.0659870381381</v>
      </c>
      <c r="H32" t="n">
        <v>0.0738313181551086</v>
      </c>
      <c r="I32" t="n">
        <v>0.0333483064198201</v>
      </c>
      <c r="J32" t="n">
        <v>-0.1273960712234213</v>
      </c>
      <c r="L32">
        <f>J32</f>
        <v/>
      </c>
      <c r="M32">
        <f>IF(A32="안동시",J32,"")</f>
        <v/>
      </c>
      <c r="N32">
        <f>IF(A32='1_문제'!$B$7,J32,"")</f>
        <v/>
      </c>
    </row>
    <row r="33">
      <c r="A33" t="inlineStr">
        <is>
          <t>하남시</t>
        </is>
      </c>
      <c r="B33" t="n">
        <v>36458146</v>
      </c>
      <c r="C33" t="n">
        <v>39366559</v>
      </c>
      <c r="D33" t="n">
        <v>24768.37782700195</v>
      </c>
      <c r="E33" t="n">
        <v>24933.10197622302</v>
      </c>
      <c r="F33" t="n">
        <v>383.9970908010517</v>
      </c>
      <c r="G33" t="n">
        <v>335.8986748117863</v>
      </c>
      <c r="H33" t="n">
        <v>0.0797740236160116</v>
      </c>
      <c r="I33" t="n">
        <v>0.0066505828670573</v>
      </c>
      <c r="J33" t="n">
        <v>-0.1252572405924428</v>
      </c>
      <c r="L33">
        <f>J33</f>
        <v/>
      </c>
      <c r="M33">
        <f>IF(A33="안동시",J33,"")</f>
        <v/>
      </c>
      <c r="N33">
        <f>IF(A33='1_문제'!$B$7,J33,"")</f>
        <v/>
      </c>
    </row>
    <row r="34">
      <c r="A34" t="inlineStr">
        <is>
          <t>익산시</t>
        </is>
      </c>
      <c r="B34" t="n">
        <v>15896907</v>
      </c>
      <c r="C34" t="n">
        <v>17646074</v>
      </c>
      <c r="D34" t="n">
        <v>14349.01789385822</v>
      </c>
      <c r="E34" t="n">
        <v>13623.0103081286</v>
      </c>
      <c r="F34" t="n">
        <v>179.8437897384692</v>
      </c>
      <c r="G34" t="n">
        <v>158.43263493058</v>
      </c>
      <c r="H34" t="n">
        <v>0.1100319074647666</v>
      </c>
      <c r="I34" t="n">
        <v>-0.0505963259018846</v>
      </c>
      <c r="J34" t="n">
        <v>-0.1190541794021663</v>
      </c>
      <c r="L34">
        <f>J34</f>
        <v/>
      </c>
      <c r="M34">
        <f>IF(A34="안동시",J34,"")</f>
        <v/>
      </c>
      <c r="N34">
        <f>IF(A34='1_문제'!$B$7,J34,"")</f>
        <v/>
      </c>
    </row>
    <row r="35">
      <c r="A35" t="inlineStr">
        <is>
          <t>부여군</t>
        </is>
      </c>
      <c r="B35" t="n">
        <v>6462250</v>
      </c>
      <c r="C35" t="n">
        <v>7488477</v>
      </c>
      <c r="D35" t="n">
        <v>16762.71082053464</v>
      </c>
      <c r="E35" t="n">
        <v>17985.02045208925</v>
      </c>
      <c r="F35" t="n">
        <v>51.15524778521413</v>
      </c>
      <c r="G35" t="n">
        <v>45.09007639337077</v>
      </c>
      <c r="H35" t="n">
        <v>0.1588033579635575</v>
      </c>
      <c r="I35" t="n">
        <v>0.0729183748762913</v>
      </c>
      <c r="J35" t="n">
        <v>-0.1185640116007107</v>
      </c>
      <c r="L35">
        <f>J35</f>
        <v/>
      </c>
      <c r="M35">
        <f>IF(A35="안동시",J35,"")</f>
        <v/>
      </c>
      <c r="N35">
        <f>IF(A35='1_문제'!$B$7,J35,"")</f>
        <v/>
      </c>
    </row>
    <row r="36">
      <c r="A36" t="inlineStr">
        <is>
          <t>의령군</t>
        </is>
      </c>
      <c r="B36" t="n">
        <v>2920119</v>
      </c>
      <c r="C36" t="n">
        <v>2984862</v>
      </c>
      <c r="D36" t="n">
        <v>6369.925335234626</v>
      </c>
      <c r="E36" t="n">
        <v>7668.111289567156</v>
      </c>
      <c r="F36" t="n">
        <v>65.61684643673769</v>
      </c>
      <c r="G36" t="n">
        <v>57.84321017186055</v>
      </c>
      <c r="H36" t="n">
        <v>0.022171356715257</v>
      </c>
      <c r="I36" t="n">
        <v>0.2037992419081806</v>
      </c>
      <c r="J36" t="n">
        <v>-0.1184701290448609</v>
      </c>
      <c r="L36">
        <f>J36</f>
        <v/>
      </c>
      <c r="M36">
        <f>IF(A36="안동시",J36,"")</f>
        <v/>
      </c>
      <c r="N36">
        <f>IF(A36='1_문제'!$B$7,J36,"")</f>
        <v/>
      </c>
    </row>
    <row r="37">
      <c r="A37" t="inlineStr">
        <is>
          <t>정읍시</t>
        </is>
      </c>
      <c r="B37" t="n">
        <v>7039128</v>
      </c>
      <c r="C37" t="n">
        <v>7285917</v>
      </c>
      <c r="D37" t="n">
        <v>13397.1716383052</v>
      </c>
      <c r="E37" t="n">
        <v>14913.71161653365</v>
      </c>
      <c r="F37" t="n">
        <v>129.3322127399871</v>
      </c>
      <c r="G37" t="n">
        <v>114.0607283887533</v>
      </c>
      <c r="H37" t="n">
        <v>0.0350595982911519</v>
      </c>
      <c r="I37" t="n">
        <v>0.113198518252342</v>
      </c>
      <c r="J37" t="n">
        <v>-0.1180795103377381</v>
      </c>
      <c r="L37">
        <f>J37</f>
        <v/>
      </c>
      <c r="M37">
        <f>IF(A37="안동시",J37,"")</f>
        <v/>
      </c>
      <c r="N37">
        <f>IF(A37='1_문제'!$B$7,J37,"")</f>
        <v/>
      </c>
    </row>
    <row r="38">
      <c r="A38" t="inlineStr">
        <is>
          <t>금산군</t>
        </is>
      </c>
      <c r="B38" t="n">
        <v>6566030</v>
      </c>
      <c r="C38" t="n">
        <v>6653391</v>
      </c>
      <c r="D38" t="n">
        <v>13772.84493065064</v>
      </c>
      <c r="E38" t="n">
        <v>14450.06102903016</v>
      </c>
      <c r="F38" t="n">
        <v>61.62064443811557</v>
      </c>
      <c r="G38" t="n">
        <v>54.47552984635955</v>
      </c>
      <c r="H38" t="n">
        <v>0.0133049955604833</v>
      </c>
      <c r="I38" t="n">
        <v>0.0491703857692042</v>
      </c>
      <c r="J38" t="n">
        <v>-0.1159532597704608</v>
      </c>
      <c r="L38">
        <f>J38</f>
        <v/>
      </c>
      <c r="M38">
        <f>IF(A38="안동시",J38,"")</f>
        <v/>
      </c>
      <c r="N38">
        <f>IF(A38='1_문제'!$B$7,J38,"")</f>
        <v/>
      </c>
    </row>
    <row r="39">
      <c r="A39" t="inlineStr">
        <is>
          <t>순창군</t>
        </is>
      </c>
      <c r="B39" t="n">
        <v>3039032</v>
      </c>
      <c r="C39" t="n">
        <v>3142228</v>
      </c>
      <c r="D39" t="n">
        <v>8621.906580779669</v>
      </c>
      <c r="E39" t="n">
        <v>7999.643565011832</v>
      </c>
      <c r="F39" t="n">
        <v>240.2916454976453</v>
      </c>
      <c r="G39" t="n">
        <v>212.7856412710981</v>
      </c>
      <c r="H39" t="n">
        <v>0.0339568652123438</v>
      </c>
      <c r="I39" t="n">
        <v>-0.07217232174087949</v>
      </c>
      <c r="J39" t="n">
        <v>-0.1144692491059443</v>
      </c>
      <c r="L39">
        <f>J39</f>
        <v/>
      </c>
      <c r="M39">
        <f>IF(A39="안동시",J39,"")</f>
        <v/>
      </c>
      <c r="N39">
        <f>IF(A39='1_문제'!$B$7,J39,"")</f>
        <v/>
      </c>
    </row>
    <row r="40">
      <c r="A40" t="inlineStr">
        <is>
          <t>서산시</t>
        </is>
      </c>
      <c r="B40" t="n">
        <v>11943236</v>
      </c>
      <c r="C40" t="n">
        <v>12086822</v>
      </c>
      <c r="D40" t="n">
        <v>17764.36712797101</v>
      </c>
      <c r="E40" t="n">
        <v>17808.96384508682</v>
      </c>
      <c r="F40" t="n">
        <v>241.7963607183179</v>
      </c>
      <c r="G40" t="n">
        <v>215.6229321487485</v>
      </c>
      <c r="H40" t="n">
        <v>0.0120223698166894</v>
      </c>
      <c r="I40" t="n">
        <v>0.0025104591002058</v>
      </c>
      <c r="J40" t="n">
        <v>-0.1082457506465959</v>
      </c>
      <c r="L40">
        <f>J40</f>
        <v/>
      </c>
      <c r="M40">
        <f>IF(A40="안동시",J40,"")</f>
        <v/>
      </c>
      <c r="N40">
        <f>IF(A40='1_문제'!$B$7,J40,"")</f>
        <v/>
      </c>
    </row>
    <row r="41">
      <c r="A41" t="inlineStr">
        <is>
          <t>남원시</t>
        </is>
      </c>
      <c r="B41" t="n">
        <v>7041842</v>
      </c>
      <c r="C41" t="n">
        <v>7114482</v>
      </c>
      <c r="D41" t="n">
        <v>15593.60675800451</v>
      </c>
      <c r="E41" t="n">
        <v>15959.6916542905</v>
      </c>
      <c r="F41" t="n">
        <v>128.1438862161349</v>
      </c>
      <c r="G41" t="n">
        <v>114.5792483556779</v>
      </c>
      <c r="H41" t="n">
        <v>0.0103154827955527</v>
      </c>
      <c r="I41" t="n">
        <v>0.0234766017873364</v>
      </c>
      <c r="J41" t="n">
        <v>-0.1058547407995581</v>
      </c>
      <c r="L41">
        <f>J41</f>
        <v/>
      </c>
      <c r="M41">
        <f>IF(A41="안동시",J41,"")</f>
        <v/>
      </c>
      <c r="N41">
        <f>IF(A41='1_문제'!$B$7,J41,"")</f>
        <v/>
      </c>
    </row>
    <row r="42">
      <c r="A42" t="inlineStr">
        <is>
          <t>창녕군</t>
        </is>
      </c>
      <c r="B42" t="n">
        <v>6584552</v>
      </c>
      <c r="C42" t="n">
        <v>6904531</v>
      </c>
      <c r="D42" t="n">
        <v>15727.89705358846</v>
      </c>
      <c r="E42" t="n">
        <v>19597.7056225832</v>
      </c>
      <c r="F42" t="n">
        <v>65.16859461357431</v>
      </c>
      <c r="G42" t="n">
        <v>58.79588345681988</v>
      </c>
      <c r="H42" t="n">
        <v>0.0485954093763705</v>
      </c>
      <c r="I42" t="n">
        <v>0.2460474248915436</v>
      </c>
      <c r="J42" t="n">
        <v>-0.0977880709955808</v>
      </c>
      <c r="L42">
        <f>J42</f>
        <v/>
      </c>
      <c r="M42">
        <f>IF(A42="안동시",J42,"")</f>
        <v/>
      </c>
      <c r="N42">
        <f>IF(A42='1_문제'!$B$7,J42,"")</f>
        <v/>
      </c>
    </row>
    <row r="43">
      <c r="A43" t="inlineStr">
        <is>
          <t>단양군</t>
        </is>
      </c>
      <c r="B43" t="n">
        <v>6337614</v>
      </c>
      <c r="C43" t="n">
        <v>6138506</v>
      </c>
      <c r="D43" t="n">
        <v>14661.73121304011</v>
      </c>
      <c r="E43" t="n">
        <v>15172.77982623133</v>
      </c>
      <c r="F43" t="n">
        <v>265.0731016436154</v>
      </c>
      <c r="G43" t="n">
        <v>239.4308973551545</v>
      </c>
      <c r="H43" t="n">
        <v>-0.0314168707655594</v>
      </c>
      <c r="I43" t="n">
        <v>0.0348559529407206</v>
      </c>
      <c r="J43" t="n">
        <v>-0.0967363498199688</v>
      </c>
      <c r="L43">
        <f>J43</f>
        <v/>
      </c>
      <c r="M43">
        <f>IF(A43="안동시",J43,"")</f>
        <v/>
      </c>
      <c r="N43">
        <f>IF(A43='1_문제'!$B$7,J43,"")</f>
        <v/>
      </c>
    </row>
    <row r="44">
      <c r="A44" t="inlineStr">
        <is>
          <t>태안군</t>
        </is>
      </c>
      <c r="B44" t="n">
        <v>11485083</v>
      </c>
      <c r="C44" t="n">
        <v>12187572</v>
      </c>
      <c r="D44" t="n">
        <v>15103.43181673132</v>
      </c>
      <c r="E44" t="n">
        <v>15790.08033757667</v>
      </c>
      <c r="F44" t="n">
        <v>202.82500352849</v>
      </c>
      <c r="G44" t="n">
        <v>183.3831217571474</v>
      </c>
      <c r="H44" t="n">
        <v>0.0611653394233198</v>
      </c>
      <c r="I44" t="n">
        <v>0.0454630794628208</v>
      </c>
      <c r="J44" t="n">
        <v>-0.0958554489491808</v>
      </c>
      <c r="L44">
        <f>J44</f>
        <v/>
      </c>
      <c r="M44">
        <f>IF(A44="안동시",J44,"")</f>
        <v/>
      </c>
      <c r="N44">
        <f>IF(A44='1_문제'!$B$7,J44,"")</f>
        <v/>
      </c>
    </row>
    <row r="45">
      <c r="A45" t="inlineStr">
        <is>
          <t>이천시</t>
        </is>
      </c>
      <c r="B45" t="n">
        <v>23501886</v>
      </c>
      <c r="C45" t="n">
        <v>25305472</v>
      </c>
      <c r="D45" t="n">
        <v>25033.69257258758</v>
      </c>
      <c r="E45" t="n">
        <v>24872.14006520013</v>
      </c>
      <c r="F45" t="n">
        <v>369.0929740702512</v>
      </c>
      <c r="G45" t="n">
        <v>333.7344586973126</v>
      </c>
      <c r="H45" t="n">
        <v>0.0767421814572668</v>
      </c>
      <c r="I45" t="n">
        <v>-0.006453403025503</v>
      </c>
      <c r="J45" t="n">
        <v>-0.09579839730628049</v>
      </c>
      <c r="L45">
        <f>J45</f>
        <v/>
      </c>
      <c r="M45">
        <f>IF(A45="안동시",J45,"")</f>
        <v/>
      </c>
      <c r="N45">
        <f>IF(A45='1_문제'!$B$7,J45,"")</f>
        <v/>
      </c>
    </row>
    <row r="46">
      <c r="A46" t="inlineStr">
        <is>
          <t>합천군</t>
        </is>
      </c>
      <c r="B46" t="n">
        <v>4391046</v>
      </c>
      <c r="C46" t="n">
        <v>4530192</v>
      </c>
      <c r="D46" t="n">
        <v>7469.189345773194</v>
      </c>
      <c r="E46" t="n">
        <v>8173.798152484486</v>
      </c>
      <c r="F46" t="n">
        <v>128.6540837877808</v>
      </c>
      <c r="G46" t="n">
        <v>117.6042869706185</v>
      </c>
      <c r="H46" t="n">
        <v>0.0316885771636188</v>
      </c>
      <c r="I46" t="n">
        <v>0.09433537886009399</v>
      </c>
      <c r="J46" t="n">
        <v>-0.08588764920505269</v>
      </c>
      <c r="L46">
        <f>J46</f>
        <v/>
      </c>
      <c r="M46">
        <f>IF(A46="안동시",J46,"")</f>
        <v/>
      </c>
      <c r="N46">
        <f>IF(A46='1_문제'!$B$7,J46,"")</f>
        <v/>
      </c>
    </row>
    <row r="47">
      <c r="A47" t="inlineStr">
        <is>
          <t>부안군</t>
        </is>
      </c>
      <c r="B47" t="n">
        <v>6820054</v>
      </c>
      <c r="C47" t="n">
        <v>7143159</v>
      </c>
      <c r="D47" t="n">
        <v>13681.72055529179</v>
      </c>
      <c r="E47" t="n">
        <v>14621.02397552679</v>
      </c>
      <c r="F47" t="n">
        <v>110.562467687206</v>
      </c>
      <c r="G47" t="n">
        <v>101.4803114420385</v>
      </c>
      <c r="H47" t="n">
        <v>0.0473757245910368</v>
      </c>
      <c r="I47" t="n">
        <v>0.0686538960095701</v>
      </c>
      <c r="J47" t="n">
        <v>-0.08214502113739</v>
      </c>
      <c r="L47">
        <f>J47</f>
        <v/>
      </c>
      <c r="M47">
        <f>IF(A47="안동시",J47,"")</f>
        <v/>
      </c>
      <c r="N47">
        <f>IF(A47='1_문제'!$B$7,J47,"")</f>
        <v/>
      </c>
    </row>
    <row r="48">
      <c r="A48" t="inlineStr">
        <is>
          <t>서천군</t>
        </is>
      </c>
      <c r="B48" t="n">
        <v>7005439</v>
      </c>
      <c r="C48" t="n">
        <v>6991106</v>
      </c>
      <c r="D48" t="n">
        <v>10131.3545089751</v>
      </c>
      <c r="E48" t="n">
        <v>9809.979565465035</v>
      </c>
      <c r="F48" t="n">
        <v>239.4268225017733</v>
      </c>
      <c r="G48" t="n">
        <v>221.008664437358</v>
      </c>
      <c r="H48" t="n">
        <v>-0.0020459817007899</v>
      </c>
      <c r="I48" t="n">
        <v>-0.0317208269857069</v>
      </c>
      <c r="J48" t="n">
        <v>-0.0769260430889228</v>
      </c>
      <c r="L48">
        <f>J48</f>
        <v/>
      </c>
      <c r="M48">
        <f>IF(A48="안동시",J48,"")</f>
        <v/>
      </c>
      <c r="N48">
        <f>IF(A48='1_문제'!$B$7,J48,"")</f>
        <v/>
      </c>
    </row>
    <row r="49">
      <c r="A49" t="inlineStr">
        <is>
          <t>김해시</t>
        </is>
      </c>
      <c r="B49" t="n">
        <v>29261007</v>
      </c>
      <c r="C49" t="n">
        <v>31838927</v>
      </c>
      <c r="D49" t="n">
        <v>19817.43116359597</v>
      </c>
      <c r="E49" t="n">
        <v>20756.90832797223</v>
      </c>
      <c r="F49" t="n">
        <v>205.8560048873233</v>
      </c>
      <c r="G49" t="n">
        <v>190.5661268044617</v>
      </c>
      <c r="H49" t="n">
        <v>0.088100864061172</v>
      </c>
      <c r="I49" t="n">
        <v>0.0474066066696903</v>
      </c>
      <c r="J49" t="n">
        <v>-0.0742746275059139</v>
      </c>
      <c r="L49">
        <f>J49</f>
        <v/>
      </c>
      <c r="M49">
        <f>IF(A49="안동시",J49,"")</f>
        <v/>
      </c>
      <c r="N49">
        <f>IF(A49='1_문제'!$B$7,J49,"")</f>
        <v/>
      </c>
    </row>
    <row r="50">
      <c r="A50" t="inlineStr">
        <is>
          <t>김포시</t>
        </is>
      </c>
      <c r="B50" t="n">
        <v>33161026</v>
      </c>
      <c r="C50" t="n">
        <v>35067268</v>
      </c>
      <c r="D50" t="n">
        <v>25880.17382212481</v>
      </c>
      <c r="E50" t="n">
        <v>26132.27138196223</v>
      </c>
      <c r="F50" t="n">
        <v>377.6466988687262</v>
      </c>
      <c r="G50" t="n">
        <v>350.5411371082572</v>
      </c>
      <c r="H50" t="n">
        <v>0.0574844095595836</v>
      </c>
      <c r="I50" t="n">
        <v>0.009740953116084101</v>
      </c>
      <c r="J50" t="n">
        <v>-0.07177492042606511</v>
      </c>
      <c r="L50">
        <f>J50</f>
        <v/>
      </c>
      <c r="M50">
        <f>IF(A50="안동시",J50,"")</f>
        <v/>
      </c>
      <c r="N50">
        <f>IF(A50='1_문제'!$B$7,J50,"")</f>
        <v/>
      </c>
    </row>
    <row r="51">
      <c r="A51" t="inlineStr">
        <is>
          <t>괴산군</t>
        </is>
      </c>
      <c r="B51" t="n">
        <v>7600471</v>
      </c>
      <c r="C51" t="n">
        <v>7550261</v>
      </c>
      <c r="D51" t="n">
        <v>13019.00882195327</v>
      </c>
      <c r="E51" t="n">
        <v>14870.82936603119</v>
      </c>
      <c r="F51" t="n">
        <v>137.6989662877472</v>
      </c>
      <c r="G51" t="n">
        <v>128.9756738210772</v>
      </c>
      <c r="H51" t="n">
        <v>-0.0066061695387036</v>
      </c>
      <c r="I51" t="n">
        <v>0.1422397487706812</v>
      </c>
      <c r="J51" t="n">
        <v>-0.0633504571736658</v>
      </c>
      <c r="L51">
        <f>J51</f>
        <v/>
      </c>
      <c r="M51">
        <f>IF(A51="안동시",J51,"")</f>
        <v/>
      </c>
      <c r="N51">
        <f>IF(A51='1_문제'!$B$7,J51,"")</f>
        <v/>
      </c>
    </row>
    <row r="52">
      <c r="A52" t="inlineStr">
        <is>
          <t>양산시</t>
        </is>
      </c>
      <c r="B52" t="n">
        <v>23433788</v>
      </c>
      <c r="C52" t="n">
        <v>24808015</v>
      </c>
      <c r="D52" t="n">
        <v>15493.3089349447</v>
      </c>
      <c r="E52" t="n">
        <v>15031.25010203356</v>
      </c>
      <c r="F52" t="n">
        <v>302.4965063266767</v>
      </c>
      <c r="G52" t="n">
        <v>283.5254251498961</v>
      </c>
      <c r="H52" t="n">
        <v>0.0586429731292268</v>
      </c>
      <c r="I52" t="n">
        <v>-0.0298231213778348</v>
      </c>
      <c r="J52" t="n">
        <v>-0.0627150422566964</v>
      </c>
      <c r="L52">
        <f>J52</f>
        <v/>
      </c>
      <c r="M52">
        <f>IF(A52="안동시",J52,"")</f>
        <v/>
      </c>
      <c r="N52">
        <f>IF(A52='1_문제'!$B$7,J52,"")</f>
        <v/>
      </c>
    </row>
    <row r="53">
      <c r="A53" t="inlineStr">
        <is>
          <t>홍성군</t>
        </is>
      </c>
      <c r="B53" t="n">
        <v>7992051</v>
      </c>
      <c r="C53" t="n">
        <v>8845587</v>
      </c>
      <c r="D53" t="n">
        <v>15671.90950107801</v>
      </c>
      <c r="E53" t="n">
        <v>15664.9044320066</v>
      </c>
      <c r="F53" t="n">
        <v>178.8378227316117</v>
      </c>
      <c r="G53" t="n">
        <v>167.7156077940334</v>
      </c>
      <c r="H53" t="n">
        <v>0.1067981172792815</v>
      </c>
      <c r="I53" t="n">
        <v>-0.0004469824861432</v>
      </c>
      <c r="J53" t="n">
        <v>-0.0621916257293617</v>
      </c>
      <c r="L53">
        <f>J53</f>
        <v/>
      </c>
      <c r="M53">
        <f>IF(A53="안동시",J53,"")</f>
        <v/>
      </c>
      <c r="N53">
        <f>IF(A53='1_문제'!$B$7,J53,"")</f>
        <v/>
      </c>
    </row>
    <row r="54">
      <c r="A54" t="inlineStr">
        <is>
          <t>정선군</t>
        </is>
      </c>
      <c r="B54" t="n">
        <v>6726784</v>
      </c>
      <c r="C54" t="n">
        <v>6697697</v>
      </c>
      <c r="D54" t="n">
        <v>14857.84261840428</v>
      </c>
      <c r="E54" t="n">
        <v>15686.34457485909</v>
      </c>
      <c r="F54" t="n">
        <v>930.772713974464</v>
      </c>
      <c r="G54" t="n">
        <v>875.2553303023412</v>
      </c>
      <c r="H54" t="n">
        <v>-0.0043240573801686</v>
      </c>
      <c r="I54" t="n">
        <v>0.0557619284127126</v>
      </c>
      <c r="J54" t="n">
        <v>-0.0596465526315868</v>
      </c>
      <c r="L54">
        <f>J54</f>
        <v/>
      </c>
      <c r="M54">
        <f>IF(A54="안동시",J54,"")</f>
        <v/>
      </c>
      <c r="N54">
        <f>IF(A54='1_문제'!$B$7,J54,"")</f>
        <v/>
      </c>
    </row>
    <row r="55">
      <c r="A55" t="inlineStr">
        <is>
          <t>함평군</t>
        </is>
      </c>
      <c r="B55" t="n">
        <v>3843215</v>
      </c>
      <c r="C55" t="n">
        <v>3949343</v>
      </c>
      <c r="D55" t="n">
        <v>23583.06209774889</v>
      </c>
      <c r="E55" t="n">
        <v>22947.79891237606</v>
      </c>
      <c r="F55" t="n">
        <v>126.6965288176696</v>
      </c>
      <c r="G55" t="n">
        <v>119.3016154838919</v>
      </c>
      <c r="H55" t="n">
        <v>0.0276143801478709</v>
      </c>
      <c r="I55" t="n">
        <v>-0.0269372646664688</v>
      </c>
      <c r="J55" t="n">
        <v>-0.0583671344652213</v>
      </c>
      <c r="L55">
        <f>J55</f>
        <v/>
      </c>
      <c r="M55">
        <f>IF(A55="안동시",J55,"")</f>
        <v/>
      </c>
      <c r="N55">
        <f>IF(A55='1_문제'!$B$7,J55,"")</f>
        <v/>
      </c>
    </row>
    <row r="56">
      <c r="A56" t="inlineStr">
        <is>
          <t>영월군</t>
        </is>
      </c>
      <c r="B56" t="n">
        <v>4842164</v>
      </c>
      <c r="C56" t="n">
        <v>5571271</v>
      </c>
      <c r="D56" t="n">
        <v>14152.1575890449</v>
      </c>
      <c r="E56" t="n">
        <v>13801.17660763585</v>
      </c>
      <c r="F56" t="n">
        <v>322.367230849678</v>
      </c>
      <c r="G56" t="n">
        <v>306.2453791962373</v>
      </c>
      <c r="H56" t="n">
        <v>0.1505746191165768</v>
      </c>
      <c r="I56" t="n">
        <v>-0.0248005280608758</v>
      </c>
      <c r="J56" t="n">
        <v>-0.0500108265066137</v>
      </c>
      <c r="L56">
        <f>J56</f>
        <v/>
      </c>
      <c r="M56">
        <f>IF(A56="안동시",J56,"")</f>
        <v/>
      </c>
      <c r="N56">
        <f>IF(A56='1_문제'!$B$7,J56,"")</f>
        <v/>
      </c>
    </row>
    <row r="57">
      <c r="A57" t="inlineStr">
        <is>
          <t>시흥시</t>
        </is>
      </c>
      <c r="B57" t="n">
        <v>35789519</v>
      </c>
      <c r="C57" t="n">
        <v>37762705</v>
      </c>
      <c r="D57" t="n">
        <v>23029.7562534998</v>
      </c>
      <c r="E57" t="n">
        <v>23111.53064908883</v>
      </c>
      <c r="F57" t="n">
        <v>354.3479586858934</v>
      </c>
      <c r="G57" t="n">
        <v>336.9082273105171</v>
      </c>
      <c r="H57" t="n">
        <v>0.0551330684271</v>
      </c>
      <c r="I57" t="n">
        <v>0.0035508146368938</v>
      </c>
      <c r="J57" t="n">
        <v>-0.049216401415298</v>
      </c>
      <c r="L57">
        <f>J57</f>
        <v/>
      </c>
      <c r="M57">
        <f>IF(A57="안동시",J57,"")</f>
        <v/>
      </c>
      <c r="N57">
        <f>IF(A57='1_문제'!$B$7,J57,"")</f>
        <v/>
      </c>
    </row>
    <row r="58">
      <c r="A58" t="inlineStr">
        <is>
          <t>충주시</t>
        </is>
      </c>
      <c r="B58" t="n">
        <v>20301985</v>
      </c>
      <c r="C58" t="n">
        <v>20089071</v>
      </c>
      <c r="D58" t="n">
        <v>18516.8573417821</v>
      </c>
      <c r="E58" t="n">
        <v>17797.55649228379</v>
      </c>
      <c r="F58" t="n">
        <v>310.1510517321336</v>
      </c>
      <c r="G58" t="n">
        <v>295.2329154494004</v>
      </c>
      <c r="H58" t="n">
        <v>-0.0104873488971645</v>
      </c>
      <c r="I58" t="n">
        <v>-0.0388457304725919</v>
      </c>
      <c r="J58" t="n">
        <v>-0.048099583088364</v>
      </c>
      <c r="L58">
        <f>J58</f>
        <v/>
      </c>
      <c r="M58">
        <f>IF(A58="안동시",J58,"")</f>
        <v/>
      </c>
      <c r="N58">
        <f>IF(A58='1_문제'!$B$7,J58,"")</f>
        <v/>
      </c>
    </row>
    <row r="59">
      <c r="A59" t="inlineStr">
        <is>
          <t>옹진군</t>
        </is>
      </c>
      <c r="B59" t="n">
        <v>4177962</v>
      </c>
      <c r="C59" t="n">
        <v>4835439</v>
      </c>
      <c r="D59" t="n">
        <v>8873.219287298449</v>
      </c>
      <c r="E59" t="n">
        <v>8794.796915026744</v>
      </c>
      <c r="F59" t="n">
        <v>270.6211784597371</v>
      </c>
      <c r="G59" t="n">
        <v>257.790450877366</v>
      </c>
      <c r="H59" t="n">
        <v>0.1573678745761688</v>
      </c>
      <c r="I59" t="n">
        <v>-0.008838096944585001</v>
      </c>
      <c r="J59" t="n">
        <v>-0.0474121340221715</v>
      </c>
      <c r="L59">
        <f>J59</f>
        <v/>
      </c>
      <c r="M59">
        <f>IF(A59="안동시",J59,"")</f>
        <v/>
      </c>
      <c r="N59">
        <f>IF(A59='1_문제'!$B$7,J59,"")</f>
        <v/>
      </c>
    </row>
    <row r="60">
      <c r="A60" t="inlineStr">
        <is>
          <t>김천시</t>
        </is>
      </c>
      <c r="B60" t="n">
        <v>9678449</v>
      </c>
      <c r="C60" t="n">
        <v>10343904</v>
      </c>
      <c r="D60" t="n">
        <v>17726.51878415643</v>
      </c>
      <c r="E60" t="n">
        <v>17712.56568119735</v>
      </c>
      <c r="F60" t="n">
        <v>123.7204432239091</v>
      </c>
      <c r="G60" t="n">
        <v>117.8574356451877</v>
      </c>
      <c r="H60" t="n">
        <v>0.0687563678849783</v>
      </c>
      <c r="I60" t="n">
        <v>-0.000787131592445</v>
      </c>
      <c r="J60" t="n">
        <v>-0.0473891575712391</v>
      </c>
      <c r="L60">
        <f>J60</f>
        <v/>
      </c>
      <c r="M60">
        <f>IF(A60="안동시",J60,"")</f>
        <v/>
      </c>
      <c r="N60">
        <f>IF(A60='1_문제'!$B$7,J60,"")</f>
        <v/>
      </c>
    </row>
    <row r="61">
      <c r="A61" t="inlineStr">
        <is>
          <t>태백시</t>
        </is>
      </c>
      <c r="B61" t="n">
        <v>3695132</v>
      </c>
      <c r="C61" t="n">
        <v>3672550</v>
      </c>
      <c r="D61" t="n">
        <v>17192.83695413317</v>
      </c>
      <c r="E61" t="n">
        <v>17325.39815659419</v>
      </c>
      <c r="F61" t="n">
        <v>124.3122031905761</v>
      </c>
      <c r="G61" t="n">
        <v>118.631468598113</v>
      </c>
      <c r="H61" t="n">
        <v>-0.0061112837105683</v>
      </c>
      <c r="I61" t="n">
        <v>0.0077102576389613</v>
      </c>
      <c r="J61" t="n">
        <v>-0.045697320509671</v>
      </c>
      <c r="L61">
        <f>J61</f>
        <v/>
      </c>
      <c r="M61">
        <f>IF(A61="안동시",J61,"")</f>
        <v/>
      </c>
      <c r="N61">
        <f>IF(A61='1_문제'!$B$7,J61,"")</f>
        <v/>
      </c>
    </row>
    <row r="62">
      <c r="A62" t="inlineStr">
        <is>
          <t>제천시</t>
        </is>
      </c>
      <c r="B62" t="n">
        <v>10339663</v>
      </c>
      <c r="C62" t="n">
        <v>10492719</v>
      </c>
      <c r="D62" t="n">
        <v>21787.51763959812</v>
      </c>
      <c r="E62" t="n">
        <v>22888.27109541388</v>
      </c>
      <c r="F62" t="n">
        <v>295.3096246947313</v>
      </c>
      <c r="G62" t="n">
        <v>282.3332064834673</v>
      </c>
      <c r="H62" t="n">
        <v>0.0148028035343124</v>
      </c>
      <c r="I62" t="n">
        <v>0.0505222060642271</v>
      </c>
      <c r="J62" t="n">
        <v>-0.0439417381830277</v>
      </c>
      <c r="L62">
        <f>J62</f>
        <v/>
      </c>
      <c r="M62">
        <f>IF(A62="안동시",J62,"")</f>
        <v/>
      </c>
      <c r="N62">
        <f>IF(A62='1_문제'!$B$7,J62,"")</f>
        <v/>
      </c>
    </row>
    <row r="63">
      <c r="A63" t="inlineStr">
        <is>
          <t>영천시</t>
        </is>
      </c>
      <c r="B63" t="n">
        <v>8646036</v>
      </c>
      <c r="C63" t="n">
        <v>9008556</v>
      </c>
      <c r="D63" t="n">
        <v>17352.55150452762</v>
      </c>
      <c r="E63" t="n">
        <v>19164.48052273861</v>
      </c>
      <c r="F63" t="n">
        <v>77.57693814830287</v>
      </c>
      <c r="G63" t="n">
        <v>74.29326076232417</v>
      </c>
      <c r="H63" t="n">
        <v>0.0419290412392454</v>
      </c>
      <c r="I63" t="n">
        <v>0.1044185932966812</v>
      </c>
      <c r="J63" t="n">
        <v>-0.0423280096425221</v>
      </c>
      <c r="L63">
        <f>J63</f>
        <v/>
      </c>
      <c r="M63">
        <f>IF(A63="안동시",J63,"")</f>
        <v/>
      </c>
      <c r="N63">
        <f>IF(A63='1_문제'!$B$7,J63,"")</f>
        <v/>
      </c>
    </row>
    <row r="64">
      <c r="A64" t="inlineStr">
        <is>
          <t>속초시</t>
        </is>
      </c>
      <c r="B64" t="n">
        <v>16630285</v>
      </c>
      <c r="C64" t="n">
        <v>17973055</v>
      </c>
      <c r="D64" t="n">
        <v>23934.82661301355</v>
      </c>
      <c r="E64" t="n">
        <v>25401.63967672719</v>
      </c>
      <c r="F64" t="n">
        <v>756.5842076669161</v>
      </c>
      <c r="G64" t="n">
        <v>728.1101626851973</v>
      </c>
      <c r="H64" t="n">
        <v>0.0807424526999989</v>
      </c>
      <c r="I64" t="n">
        <v>0.0612836302276</v>
      </c>
      <c r="J64" t="n">
        <v>-0.0376349977876545</v>
      </c>
      <c r="L64">
        <f>J64</f>
        <v/>
      </c>
      <c r="M64">
        <f>IF(A64="안동시",J64,"")</f>
        <v/>
      </c>
      <c r="N64">
        <f>IF(A64='1_문제'!$B$7,J64,"")</f>
        <v/>
      </c>
    </row>
    <row r="65">
      <c r="A65" t="inlineStr">
        <is>
          <t>세종특별자치시</t>
        </is>
      </c>
      <c r="B65" t="n">
        <v>20890638</v>
      </c>
      <c r="C65" t="n">
        <v>22638466</v>
      </c>
      <c r="D65" t="n">
        <v>15164.84398418086</v>
      </c>
      <c r="E65" t="n">
        <v>14855.46370500545</v>
      </c>
      <c r="F65" t="n">
        <v>311.9120631930915</v>
      </c>
      <c r="G65" t="n">
        <v>300.4588296751202</v>
      </c>
      <c r="H65" t="n">
        <v>0.0836656113614147</v>
      </c>
      <c r="I65" t="n">
        <v>-0.0204011514723218</v>
      </c>
      <c r="J65" t="n">
        <v>-0.0367194311137657</v>
      </c>
      <c r="L65">
        <f>J65</f>
        <v/>
      </c>
      <c r="M65">
        <f>IF(A65="안동시",J65,"")</f>
        <v/>
      </c>
      <c r="N65">
        <f>IF(A65='1_문제'!$B$7,J65,"")</f>
        <v/>
      </c>
    </row>
    <row r="66">
      <c r="A66" t="inlineStr">
        <is>
          <t>화천군</t>
        </is>
      </c>
      <c r="B66" t="n">
        <v>2950449</v>
      </c>
      <c r="C66" t="n">
        <v>2899574</v>
      </c>
      <c r="D66" t="n">
        <v>8880.256191515258</v>
      </c>
      <c r="E66" t="n">
        <v>9333.13824720459</v>
      </c>
      <c r="F66" t="n">
        <v>182.2007430055561</v>
      </c>
      <c r="G66" t="n">
        <v>175.9237736301953</v>
      </c>
      <c r="H66" t="n">
        <v>-0.0172431382477717</v>
      </c>
      <c r="I66" t="n">
        <v>0.0509987601621271</v>
      </c>
      <c r="J66" t="n">
        <v>-0.0344508440076414</v>
      </c>
      <c r="L66">
        <f>J66</f>
        <v/>
      </c>
      <c r="M66">
        <f>IF(A66="안동시",J66,"")</f>
        <v/>
      </c>
      <c r="N66">
        <f>IF(A66='1_문제'!$B$7,J66,"")</f>
        <v/>
      </c>
    </row>
    <row r="67">
      <c r="A67" t="inlineStr">
        <is>
          <t>울릉군</t>
        </is>
      </c>
      <c r="B67" t="n">
        <v>1192872</v>
      </c>
      <c r="C67" t="n">
        <v>952200</v>
      </c>
      <c r="D67" t="n">
        <v>22301.25948131903</v>
      </c>
      <c r="E67" t="n">
        <v>19612.51102709515</v>
      </c>
      <c r="F67" t="n">
        <v>378.8897719118229</v>
      </c>
      <c r="G67" t="n">
        <v>365.9997899600924</v>
      </c>
      <c r="H67" t="n">
        <v>-0.2017584451642757</v>
      </c>
      <c r="I67" t="n">
        <v>-0.1205648701803659</v>
      </c>
      <c r="J67" t="n">
        <v>-0.0340204009379548</v>
      </c>
      <c r="L67">
        <f>J67</f>
        <v/>
      </c>
      <c r="M67">
        <f>IF(A67="안동시",J67,"")</f>
        <v/>
      </c>
      <c r="N67">
        <f>IF(A67='1_문제'!$B$7,J67,"")</f>
        <v/>
      </c>
    </row>
    <row r="68">
      <c r="A68" t="inlineStr">
        <is>
          <t>논산시</t>
        </is>
      </c>
      <c r="B68" t="n">
        <v>11377260</v>
      </c>
      <c r="C68" t="n">
        <v>11667922</v>
      </c>
      <c r="D68" t="n">
        <v>15909.92172104707</v>
      </c>
      <c r="E68" t="n">
        <v>16158.08161898922</v>
      </c>
      <c r="F68" t="n">
        <v>142.7503634442739</v>
      </c>
      <c r="G68" t="n">
        <v>137.9728112683647</v>
      </c>
      <c r="H68" t="n">
        <v>0.0255476274603903</v>
      </c>
      <c r="I68" t="n">
        <v>0.0155978076003897</v>
      </c>
      <c r="J68" t="n">
        <v>-0.033467880996144</v>
      </c>
      <c r="L68">
        <f>J68</f>
        <v/>
      </c>
      <c r="M68">
        <f>IF(A68="안동시",J68,"")</f>
        <v/>
      </c>
      <c r="N68">
        <f>IF(A68='1_문제'!$B$7,J68,"")</f>
        <v/>
      </c>
    </row>
    <row r="69">
      <c r="A69" t="inlineStr">
        <is>
          <t>광양시</t>
        </is>
      </c>
      <c r="B69" t="n">
        <v>9672622</v>
      </c>
      <c r="C69" t="n">
        <v>9924852</v>
      </c>
      <c r="D69" t="n">
        <v>19894.90181669458</v>
      </c>
      <c r="E69" t="n">
        <v>20727.22847655562</v>
      </c>
      <c r="F69" t="n">
        <v>189.8575174342593</v>
      </c>
      <c r="G69" t="n">
        <v>184.0843571269375</v>
      </c>
      <c r="H69" t="n">
        <v>0.0260766935790524</v>
      </c>
      <c r="I69" t="n">
        <v>0.0418361783098926</v>
      </c>
      <c r="J69" t="n">
        <v>-0.0304078573518734</v>
      </c>
      <c r="L69">
        <f>J69</f>
        <v/>
      </c>
      <c r="M69">
        <f>IF(A69="안동시",J69,"")</f>
        <v/>
      </c>
      <c r="N69">
        <f>IF(A69='1_문제'!$B$7,J69,"")</f>
        <v/>
      </c>
    </row>
    <row r="70">
      <c r="A70" t="inlineStr">
        <is>
          <t>남양주시</t>
        </is>
      </c>
      <c r="B70" t="n">
        <v>46604629</v>
      </c>
      <c r="C70" t="n">
        <v>48290063</v>
      </c>
      <c r="D70" t="n">
        <v>18442.64836868458</v>
      </c>
      <c r="E70" t="n">
        <v>19264.8772274329</v>
      </c>
      <c r="F70" t="n">
        <v>308.0901684680292</v>
      </c>
      <c r="G70" t="n">
        <v>298.7318736776135</v>
      </c>
      <c r="H70" t="n">
        <v>0.0361645191940054</v>
      </c>
      <c r="I70" t="n">
        <v>0.0445830144516801</v>
      </c>
      <c r="J70" t="n">
        <v>-0.0303751815156892</v>
      </c>
      <c r="L70">
        <f>J70</f>
        <v/>
      </c>
      <c r="M70">
        <f>IF(A70="안동시",J70,"")</f>
        <v/>
      </c>
      <c r="N70">
        <f>IF(A70='1_문제'!$B$7,J70,"")</f>
        <v/>
      </c>
    </row>
    <row r="71">
      <c r="A71" t="inlineStr">
        <is>
          <t>양주시</t>
        </is>
      </c>
      <c r="B71" t="n">
        <v>22587904</v>
      </c>
      <c r="C71" t="n">
        <v>22654847</v>
      </c>
      <c r="D71" t="n">
        <v>18357.4323230699</v>
      </c>
      <c r="E71" t="n">
        <v>19670.80845878147</v>
      </c>
      <c r="F71" t="n">
        <v>347.4998388518031</v>
      </c>
      <c r="G71" t="n">
        <v>337.5321846137385</v>
      </c>
      <c r="H71" t="n">
        <v>0.0029636658629326</v>
      </c>
      <c r="I71" t="n">
        <v>0.07154465355490019</v>
      </c>
      <c r="J71" t="n">
        <v>-0.0286839103897122</v>
      </c>
      <c r="L71">
        <f>J71</f>
        <v/>
      </c>
      <c r="M71">
        <f>IF(A71="안동시",J71,"")</f>
        <v/>
      </c>
      <c r="N71">
        <f>IF(A71='1_문제'!$B$7,J71,"")</f>
        <v/>
      </c>
    </row>
    <row r="72">
      <c r="A72" t="inlineStr">
        <is>
          <t>파주시</t>
        </is>
      </c>
      <c r="B72" t="n">
        <v>33957321</v>
      </c>
      <c r="C72" t="n">
        <v>35947133</v>
      </c>
      <c r="D72" t="n">
        <v>23905.61823177983</v>
      </c>
      <c r="E72" t="n">
        <v>23721.91145257676</v>
      </c>
      <c r="F72" t="n">
        <v>474.65888136464</v>
      </c>
      <c r="G72" t="n">
        <v>462.8046692903158</v>
      </c>
      <c r="H72" t="n">
        <v>0.0585974376482762</v>
      </c>
      <c r="I72" t="n">
        <v>-0.0076846696630855</v>
      </c>
      <c r="J72" t="n">
        <v>-0.0249741710093854</v>
      </c>
      <c r="L72">
        <f>J72</f>
        <v/>
      </c>
      <c r="M72">
        <f>IF(A72="안동시",J72,"")</f>
        <v/>
      </c>
      <c r="N72">
        <f>IF(A72='1_문제'!$B$7,J72,"")</f>
        <v/>
      </c>
    </row>
    <row r="73">
      <c r="A73" t="inlineStr">
        <is>
          <t>경주시</t>
        </is>
      </c>
      <c r="B73" t="n">
        <v>31262128</v>
      </c>
      <c r="C73" t="n">
        <v>33719887</v>
      </c>
      <c r="D73" t="n">
        <v>18967.87083719957</v>
      </c>
      <c r="E73" t="n">
        <v>20536.30259792982</v>
      </c>
      <c r="F73" t="n">
        <v>309.2755553940538</v>
      </c>
      <c r="G73" t="n">
        <v>302.3160783427299</v>
      </c>
      <c r="H73" t="n">
        <v>0.0786177767553124</v>
      </c>
      <c r="I73" t="n">
        <v>0.08268886762209821</v>
      </c>
      <c r="J73" t="n">
        <v>-0.0225025125004032</v>
      </c>
      <c r="L73">
        <f>J73</f>
        <v/>
      </c>
      <c r="M73">
        <f>IF(A73="안동시",J73,"")</f>
        <v/>
      </c>
      <c r="N73">
        <f>IF(A73='1_문제'!$B$7,J73,"")</f>
        <v/>
      </c>
    </row>
    <row r="74">
      <c r="A74" t="inlineStr">
        <is>
          <t>하동군</t>
        </is>
      </c>
      <c r="B74" t="n">
        <v>5447376</v>
      </c>
      <c r="C74" t="n">
        <v>5399027</v>
      </c>
      <c r="D74" t="n">
        <v>11773.03843171464</v>
      </c>
      <c r="E74" t="n">
        <v>13170.0900921592</v>
      </c>
      <c r="F74" t="n">
        <v>278.5359409741498</v>
      </c>
      <c r="G74" t="n">
        <v>272.7665558997945</v>
      </c>
      <c r="H74" t="n">
        <v>-0.008875649487019001</v>
      </c>
      <c r="I74" t="n">
        <v>0.1186653444263907</v>
      </c>
      <c r="J74" t="n">
        <v>-0.0207132517770504</v>
      </c>
      <c r="L74">
        <f>J74</f>
        <v/>
      </c>
      <c r="M74">
        <f>IF(A74="안동시",J74,"")</f>
        <v/>
      </c>
      <c r="N74">
        <f>IF(A74='1_문제'!$B$7,J74,"")</f>
        <v/>
      </c>
    </row>
    <row r="75">
      <c r="A75" t="inlineStr">
        <is>
          <t>삼척시</t>
        </is>
      </c>
      <c r="B75" t="n">
        <v>8262615</v>
      </c>
      <c r="C75" t="n">
        <v>8192103</v>
      </c>
      <c r="D75" t="n">
        <v>14997.68245283122</v>
      </c>
      <c r="E75" t="n">
        <v>13780.1675589284</v>
      </c>
      <c r="F75" t="n">
        <v>190.9181294299686</v>
      </c>
      <c r="G75" t="n">
        <v>187.0497722013505</v>
      </c>
      <c r="H75" t="n">
        <v>-0.0085338600430977</v>
      </c>
      <c r="I75" t="n">
        <v>-0.0811802021900377</v>
      </c>
      <c r="J75" t="n">
        <v>-0.0202618642879437</v>
      </c>
      <c r="L75">
        <f>J75</f>
        <v/>
      </c>
      <c r="M75">
        <f>IF(A75="안동시",J75,"")</f>
        <v/>
      </c>
      <c r="N75">
        <f>IF(A75='1_문제'!$B$7,J75,"")</f>
        <v/>
      </c>
    </row>
    <row r="76">
      <c r="A76" t="inlineStr">
        <is>
          <t>구리시</t>
        </is>
      </c>
      <c r="B76" t="n">
        <v>29816698</v>
      </c>
      <c r="C76" t="n">
        <v>31948157</v>
      </c>
      <c r="D76" t="n">
        <v>13389.60360399398</v>
      </c>
      <c r="E76" t="n">
        <v>13898.86972196863</v>
      </c>
      <c r="F76" t="n">
        <v>204.4640221395407</v>
      </c>
      <c r="G76" t="n">
        <v>201.0054601897693</v>
      </c>
      <c r="H76" t="n">
        <v>0.07148541397843571</v>
      </c>
      <c r="I76" t="n">
        <v>0.0380344432170298</v>
      </c>
      <c r="J76" t="n">
        <v>-0.0169152592890452</v>
      </c>
      <c r="L76">
        <f>J76</f>
        <v/>
      </c>
      <c r="M76">
        <f>IF(A76="안동시",J76,"")</f>
        <v/>
      </c>
      <c r="N76">
        <f>IF(A76='1_문제'!$B$7,J76,"")</f>
        <v/>
      </c>
    </row>
    <row r="77">
      <c r="A77" t="inlineStr">
        <is>
          <t>무안군</t>
        </is>
      </c>
      <c r="B77" t="n">
        <v>10315484</v>
      </c>
      <c r="C77" t="n">
        <v>11200698</v>
      </c>
      <c r="D77" t="n">
        <v>15428.31397925681</v>
      </c>
      <c r="E77" t="n">
        <v>14662.77503419876</v>
      </c>
      <c r="F77" t="n">
        <v>195.3959697867788</v>
      </c>
      <c r="G77" t="n">
        <v>192.1802551948102</v>
      </c>
      <c r="H77" t="n">
        <v>0.085814102372705</v>
      </c>
      <c r="I77" t="n">
        <v>-0.0496190929279317</v>
      </c>
      <c r="J77" t="n">
        <v>-0.0164574253782086</v>
      </c>
      <c r="L77">
        <f>J77</f>
        <v/>
      </c>
      <c r="M77">
        <f>IF(A77="안동시",J77,"")</f>
        <v/>
      </c>
      <c r="N77">
        <f>IF(A77='1_문제'!$B$7,J77,"")</f>
        <v/>
      </c>
    </row>
    <row r="78">
      <c r="A78" t="inlineStr">
        <is>
          <t>옥천군</t>
        </is>
      </c>
      <c r="B78" t="n">
        <v>7190702</v>
      </c>
      <c r="C78" t="n">
        <v>8311604</v>
      </c>
      <c r="D78" t="n">
        <v>13680.68486220122</v>
      </c>
      <c r="E78" t="n">
        <v>12552.10173631949</v>
      </c>
      <c r="F78" t="n">
        <v>90.88472863984629</v>
      </c>
      <c r="G78" t="n">
        <v>89.4883827477825</v>
      </c>
      <c r="H78" t="n">
        <v>0.1558821377940569</v>
      </c>
      <c r="I78" t="n">
        <v>-0.0824946365806528</v>
      </c>
      <c r="J78" t="n">
        <v>-0.0153639221127804</v>
      </c>
      <c r="L78">
        <f>J78</f>
        <v/>
      </c>
      <c r="M78">
        <f>IF(A78="안동시",J78,"")</f>
        <v/>
      </c>
      <c r="N78">
        <f>IF(A78='1_문제'!$B$7,J78,"")</f>
        <v/>
      </c>
    </row>
    <row r="79">
      <c r="A79" t="inlineStr">
        <is>
          <t>칠곡군</t>
        </is>
      </c>
      <c r="B79" t="n">
        <v>14688478</v>
      </c>
      <c r="C79" t="n">
        <v>14925537</v>
      </c>
      <c r="D79" t="n">
        <v>23784.11309871588</v>
      </c>
      <c r="E79" t="n">
        <v>26352.55850426018</v>
      </c>
      <c r="F79" t="n">
        <v>150.71234746037</v>
      </c>
      <c r="G79" t="n">
        <v>148.6035644814656</v>
      </c>
      <c r="H79" t="n">
        <v>0.0161391125751761</v>
      </c>
      <c r="I79" t="n">
        <v>0.107989959301151</v>
      </c>
      <c r="J79" t="n">
        <v>-0.0139921049233137</v>
      </c>
      <c r="L79">
        <f>J79</f>
        <v/>
      </c>
      <c r="M79">
        <f>IF(A79="안동시",J79,"")</f>
        <v/>
      </c>
      <c r="N79">
        <f>IF(A79='1_문제'!$B$7,J79,"")</f>
        <v/>
      </c>
    </row>
    <row r="80">
      <c r="A80" t="inlineStr">
        <is>
          <t>여수시</t>
        </is>
      </c>
      <c r="B80" t="n">
        <v>18287071</v>
      </c>
      <c r="C80" t="n">
        <v>17349503</v>
      </c>
      <c r="D80" t="n">
        <v>19794.43033824279</v>
      </c>
      <c r="E80" t="n">
        <v>21536.93745578764</v>
      </c>
      <c r="F80" t="n">
        <v>1078.929589106971</v>
      </c>
      <c r="G80" t="n">
        <v>1063.850244009872</v>
      </c>
      <c r="H80" t="n">
        <v>-0.0512694460474287</v>
      </c>
      <c r="I80" t="n">
        <v>0.0880301725166763</v>
      </c>
      <c r="J80" t="n">
        <v>-0.013976208688076</v>
      </c>
      <c r="L80">
        <f>J80</f>
        <v/>
      </c>
      <c r="M80">
        <f>IF(A80="안동시",J80,"")</f>
        <v/>
      </c>
      <c r="N80">
        <f>IF(A80='1_문제'!$B$7,J80,"")</f>
        <v/>
      </c>
    </row>
    <row r="81">
      <c r="A81" t="inlineStr">
        <is>
          <t>달성군</t>
        </is>
      </c>
      <c r="B81" t="n">
        <v>20141519</v>
      </c>
      <c r="C81" t="n">
        <v>20827238</v>
      </c>
      <c r="D81" t="n">
        <v>12053.50773196401</v>
      </c>
      <c r="E81" t="n">
        <v>12587.0650251368</v>
      </c>
      <c r="F81" t="n">
        <v>141.3624265379389</v>
      </c>
      <c r="G81" t="n">
        <v>140.0254800948642</v>
      </c>
      <c r="H81" t="n">
        <v>0.0340450489359813</v>
      </c>
      <c r="I81" t="n">
        <v>0.0442657278725491</v>
      </c>
      <c r="J81" t="n">
        <v>-0.0094575798945826</v>
      </c>
      <c r="L81">
        <f>J81</f>
        <v/>
      </c>
      <c r="M81">
        <f>IF(A81="안동시",J81,"")</f>
        <v/>
      </c>
      <c r="N81">
        <f>IF(A81='1_문제'!$B$7,J81,"")</f>
        <v/>
      </c>
    </row>
    <row r="82">
      <c r="A82" t="inlineStr">
        <is>
          <t>의정부시</t>
        </is>
      </c>
      <c r="B82" t="n">
        <v>27963671</v>
      </c>
      <c r="C82" t="n">
        <v>29950039</v>
      </c>
      <c r="D82" t="n">
        <v>19104.02657791246</v>
      </c>
      <c r="E82" t="n">
        <v>18791.92951969111</v>
      </c>
      <c r="F82" t="n">
        <v>385.017939883501</v>
      </c>
      <c r="G82" t="n">
        <v>383.2063457413194</v>
      </c>
      <c r="H82" t="n">
        <v>0.071033878205762</v>
      </c>
      <c r="I82" t="n">
        <v>-0.0163367160817392</v>
      </c>
      <c r="J82" t="n">
        <v>-0.0047052200807311</v>
      </c>
      <c r="L82">
        <f>J82</f>
        <v/>
      </c>
      <c r="M82">
        <f>IF(A82="안동시",J82,"")</f>
        <v/>
      </c>
      <c r="N82">
        <f>IF(A82='1_문제'!$B$7,J82,"")</f>
        <v/>
      </c>
    </row>
    <row r="83">
      <c r="A83" t="inlineStr">
        <is>
          <t>강화군</t>
        </is>
      </c>
      <c r="B83" t="n">
        <v>11030705</v>
      </c>
      <c r="C83" t="n">
        <v>11592484</v>
      </c>
      <c r="D83" t="n">
        <v>13436.90126787001</v>
      </c>
      <c r="E83" t="n">
        <v>13353.38155308215</v>
      </c>
      <c r="F83" t="n">
        <v>428.3086167203275</v>
      </c>
      <c r="G83" t="n">
        <v>429.422805328004</v>
      </c>
      <c r="H83" t="n">
        <v>0.0509286577784466</v>
      </c>
      <c r="I83" t="n">
        <v>-0.0062156975870295</v>
      </c>
      <c r="J83" t="n">
        <v>0.0026013686491019</v>
      </c>
      <c r="L83">
        <f>J83</f>
        <v/>
      </c>
      <c r="M83">
        <f>IF(A83="안동시",J83,"")</f>
        <v/>
      </c>
      <c r="N83">
        <f>IF(A83='1_문제'!$B$7,J83,"")</f>
        <v/>
      </c>
    </row>
    <row r="84">
      <c r="A84" t="inlineStr">
        <is>
          <t>신안군</t>
        </is>
      </c>
      <c r="B84" t="n">
        <v>5164868</v>
      </c>
      <c r="C84" t="n">
        <v>5020338</v>
      </c>
      <c r="D84" t="n">
        <v>6001.824054361118</v>
      </c>
      <c r="E84" t="n">
        <v>6357.170572977358</v>
      </c>
      <c r="F84" t="n">
        <v>124.5905994112531</v>
      </c>
      <c r="G84" t="n">
        <v>125.1999367373272</v>
      </c>
      <c r="H84" t="n">
        <v>-0.0279832901828275</v>
      </c>
      <c r="I84" t="n">
        <v>0.0592064204811257</v>
      </c>
      <c r="J84" t="n">
        <v>0.0048907167069869</v>
      </c>
      <c r="L84">
        <f>J84</f>
        <v/>
      </c>
      <c r="M84">
        <f>IF(A84="안동시",J84,"")</f>
        <v/>
      </c>
      <c r="N84">
        <f>IF(A84='1_문제'!$B$7,J84,"")</f>
        <v/>
      </c>
    </row>
    <row r="85">
      <c r="A85" t="inlineStr">
        <is>
          <t>함양군</t>
        </is>
      </c>
      <c r="B85" t="n">
        <v>4729314</v>
      </c>
      <c r="C85" t="n">
        <v>5516530</v>
      </c>
      <c r="D85" t="n">
        <v>11036.6507700694</v>
      </c>
      <c r="E85" t="n">
        <v>8569.240265166691</v>
      </c>
      <c r="F85" t="n">
        <v>28.68365263968516</v>
      </c>
      <c r="G85" t="n">
        <v>28.9054895015526</v>
      </c>
      <c r="H85" t="n">
        <v>0.166454585168166</v>
      </c>
      <c r="I85" t="n">
        <v>-0.2235651518116482</v>
      </c>
      <c r="J85" t="n">
        <v>0.0077339125757129</v>
      </c>
      <c r="L85">
        <f>J85</f>
        <v/>
      </c>
      <c r="M85">
        <f>IF(A85="안동시",J85,"")</f>
        <v/>
      </c>
      <c r="N85">
        <f>IF(A85='1_문제'!$B$7,J85,"")</f>
        <v/>
      </c>
    </row>
    <row r="86">
      <c r="A86" t="inlineStr">
        <is>
          <t>동해시</t>
        </is>
      </c>
      <c r="B86" t="n">
        <v>7855585</v>
      </c>
      <c r="C86" t="n">
        <v>8882248</v>
      </c>
      <c r="D86" t="n">
        <v>17031.70788680919</v>
      </c>
      <c r="E86" t="n">
        <v>17864.50108125781</v>
      </c>
      <c r="F86" t="n">
        <v>239.5281828151564</v>
      </c>
      <c r="G86" t="n">
        <v>243.5076120369528</v>
      </c>
      <c r="H86" t="n">
        <v>0.1306921126816145</v>
      </c>
      <c r="I86" t="n">
        <v>0.0488966344410828</v>
      </c>
      <c r="J86" t="n">
        <v>0.0166136158802965</v>
      </c>
      <c r="L86">
        <f>J86</f>
        <v/>
      </c>
      <c r="M86">
        <f>IF(A86="안동시",J86,"")</f>
        <v/>
      </c>
      <c r="N86">
        <f>IF(A86='1_문제'!$B$7,J86,"")</f>
        <v/>
      </c>
    </row>
    <row r="87">
      <c r="A87" t="inlineStr">
        <is>
          <t>철원군</t>
        </is>
      </c>
      <c r="B87" t="n">
        <v>4475445</v>
      </c>
      <c r="C87" t="n">
        <v>4148572</v>
      </c>
      <c r="D87" t="n">
        <v>10345.56988187767</v>
      </c>
      <c r="E87" t="n">
        <v>11158.83369024329</v>
      </c>
      <c r="F87" t="n">
        <v>335.4915544711196</v>
      </c>
      <c r="G87" t="n">
        <v>341.1347326260699</v>
      </c>
      <c r="H87" t="n">
        <v>-0.0730369829145481</v>
      </c>
      <c r="I87" t="n">
        <v>0.0786098608052727</v>
      </c>
      <c r="J87" t="n">
        <v>0.0168206265694119</v>
      </c>
      <c r="L87">
        <f>J87</f>
        <v/>
      </c>
      <c r="M87">
        <f>IF(A87="안동시",J87,"")</f>
        <v/>
      </c>
      <c r="N87">
        <f>IF(A87='1_문제'!$B$7,J87,"")</f>
        <v/>
      </c>
    </row>
    <row r="88">
      <c r="A88" t="inlineStr">
        <is>
          <t>목포시</t>
        </is>
      </c>
      <c r="B88" t="n">
        <v>17976681</v>
      </c>
      <c r="C88" t="n">
        <v>18195863</v>
      </c>
      <c r="D88" t="n">
        <v>14860.91576081258</v>
      </c>
      <c r="E88" t="n">
        <v>15665.9650602997</v>
      </c>
      <c r="F88" t="n">
        <v>537.4907637288552</v>
      </c>
      <c r="G88" t="n">
        <v>547.7038379548143</v>
      </c>
      <c r="H88" t="n">
        <v>0.0121925732564314</v>
      </c>
      <c r="I88" t="n">
        <v>0.0541722537456264</v>
      </c>
      <c r="J88" t="n">
        <v>0.0190013948427794</v>
      </c>
      <c r="L88">
        <f>J88</f>
        <v/>
      </c>
      <c r="M88">
        <f>IF(A88="안동시",J88,"")</f>
        <v/>
      </c>
      <c r="N88">
        <f>IF(A88='1_문제'!$B$7,J88,"")</f>
        <v/>
      </c>
    </row>
    <row r="89">
      <c r="A89" t="inlineStr">
        <is>
          <t>거제시</t>
        </is>
      </c>
      <c r="B89" t="n">
        <v>15143059</v>
      </c>
      <c r="C89" t="n">
        <v>15429362</v>
      </c>
      <c r="D89" t="n">
        <v>11541.23892669242</v>
      </c>
      <c r="E89" t="n">
        <v>11153.40984286972</v>
      </c>
      <c r="F89" t="n">
        <v>321.9296708808967</v>
      </c>
      <c r="G89" t="n">
        <v>328.4638081600523</v>
      </c>
      <c r="H89" t="n">
        <v>0.0189065498589156</v>
      </c>
      <c r="I89" t="n">
        <v>-0.0336037652704456</v>
      </c>
      <c r="J89" t="n">
        <v>0.0202967848886879</v>
      </c>
      <c r="L89">
        <f>J89</f>
        <v/>
      </c>
      <c r="M89">
        <f>IF(A89="안동시",J89,"")</f>
        <v/>
      </c>
      <c r="N89">
        <f>IF(A89='1_문제'!$B$7,J89,"")</f>
        <v/>
      </c>
    </row>
    <row r="90">
      <c r="A90" t="inlineStr">
        <is>
          <t>상주시</t>
        </is>
      </c>
      <c r="B90" t="n">
        <v>8940339</v>
      </c>
      <c r="C90" t="n">
        <v>9297281</v>
      </c>
      <c r="D90" t="n">
        <v>11762.90037771498</v>
      </c>
      <c r="E90" t="n">
        <v>11362.70765614162</v>
      </c>
      <c r="F90" t="n">
        <v>66.23730934587604</v>
      </c>
      <c r="G90" t="n">
        <v>67.78315079430212</v>
      </c>
      <c r="H90" t="n">
        <v>0.0399248842801152</v>
      </c>
      <c r="I90" t="n">
        <v>-0.0340216025574389</v>
      </c>
      <c r="J90" t="n">
        <v>0.0233379263694732</v>
      </c>
      <c r="L90">
        <f>J90</f>
        <v/>
      </c>
      <c r="M90">
        <f>IF(A90="안동시",J90,"")</f>
        <v/>
      </c>
      <c r="N90">
        <f>IF(A90='1_문제'!$B$7,J90,"")</f>
        <v/>
      </c>
    </row>
    <row r="91">
      <c r="A91" t="inlineStr">
        <is>
          <t>증평군</t>
        </is>
      </c>
      <c r="B91" t="n">
        <v>3931643</v>
      </c>
      <c r="C91" t="n">
        <v>4089954</v>
      </c>
      <c r="D91" t="n">
        <v>21031.63639221567</v>
      </c>
      <c r="E91" t="n">
        <v>20704.17735749595</v>
      </c>
      <c r="F91" t="n">
        <v>1610.923473977673</v>
      </c>
      <c r="G91" t="n">
        <v>1651.264781951093</v>
      </c>
      <c r="H91" t="n">
        <v>0.0402658634062147</v>
      </c>
      <c r="I91" t="n">
        <v>-0.0155698314963699</v>
      </c>
      <c r="J91" t="n">
        <v>0.0250423490780784</v>
      </c>
      <c r="L91">
        <f>J91</f>
        <v/>
      </c>
      <c r="M91">
        <f>IF(A91="안동시",J91,"")</f>
        <v/>
      </c>
      <c r="N91">
        <f>IF(A91='1_문제'!$B$7,J91,"")</f>
        <v/>
      </c>
    </row>
    <row r="92">
      <c r="A92" t="inlineStr">
        <is>
          <t>광주시</t>
        </is>
      </c>
      <c r="B92" t="n">
        <v>30578816</v>
      </c>
      <c r="C92" t="n">
        <v>31393177</v>
      </c>
      <c r="D92" t="n">
        <v>17674.35181270589</v>
      </c>
      <c r="E92" t="n">
        <v>18188.60521826128</v>
      </c>
      <c r="F92" t="n">
        <v>320.3956948496632</v>
      </c>
      <c r="G92" t="n">
        <v>329.0457350015897</v>
      </c>
      <c r="H92" t="n">
        <v>0.0266315412604596</v>
      </c>
      <c r="I92" t="n">
        <v>0.0290960263213555</v>
      </c>
      <c r="J92" t="n">
        <v>0.0269979912057971</v>
      </c>
      <c r="L92">
        <f>J92</f>
        <v/>
      </c>
      <c r="M92">
        <f>IF(A92="안동시",J92,"")</f>
        <v/>
      </c>
      <c r="N92">
        <f>IF(A92='1_문제'!$B$7,J92,"")</f>
        <v/>
      </c>
    </row>
    <row r="93">
      <c r="A93" t="inlineStr">
        <is>
          <t>강진군</t>
        </is>
      </c>
      <c r="B93" t="n">
        <v>3876940</v>
      </c>
      <c r="C93" t="n">
        <v>3983895</v>
      </c>
      <c r="D93" t="n">
        <v>8640.253653654687</v>
      </c>
      <c r="E93" t="n">
        <v>8739.686412417997</v>
      </c>
      <c r="F93" t="n">
        <v>130.6042910130154</v>
      </c>
      <c r="G93" t="n">
        <v>134.6727260633124</v>
      </c>
      <c r="H93" t="n">
        <v>0.0275874787848149</v>
      </c>
      <c r="I93" t="n">
        <v>0.0115080832981393</v>
      </c>
      <c r="J93" t="n">
        <v>0.0311508528451913</v>
      </c>
      <c r="L93">
        <f>J93</f>
        <v/>
      </c>
      <c r="M93">
        <f>IF(A93="안동시",J93,"")</f>
        <v/>
      </c>
      <c r="N93">
        <f>IF(A93='1_문제'!$B$7,J93,"")</f>
        <v/>
      </c>
    </row>
    <row r="94">
      <c r="A94" t="inlineStr">
        <is>
          <t>오산시</t>
        </is>
      </c>
      <c r="B94" t="n">
        <v>19820492</v>
      </c>
      <c r="C94" t="n">
        <v>21615308</v>
      </c>
      <c r="D94" t="n">
        <v>17020.19753091901</v>
      </c>
      <c r="E94" t="n">
        <v>16784.67200189791</v>
      </c>
      <c r="F94" t="n">
        <v>287.1830830435491</v>
      </c>
      <c r="G94" t="n">
        <v>299.6752116601808</v>
      </c>
      <c r="H94" t="n">
        <v>0.09055355437190959</v>
      </c>
      <c r="I94" t="n">
        <v>-0.0138380020909415</v>
      </c>
      <c r="J94" t="n">
        <v>0.0434988317704543</v>
      </c>
      <c r="L94">
        <f>J94</f>
        <v/>
      </c>
      <c r="M94">
        <f>IF(A94="안동시",J94,"")</f>
        <v/>
      </c>
      <c r="N94">
        <f>IF(A94='1_문제'!$B$7,J94,"")</f>
        <v/>
      </c>
    </row>
    <row r="95">
      <c r="A95" t="inlineStr">
        <is>
          <t>군포시</t>
        </is>
      </c>
      <c r="B95" t="n">
        <v>17029214</v>
      </c>
      <c r="C95" t="n">
        <v>17480740</v>
      </c>
      <c r="D95" t="n">
        <v>13530.6680625424</v>
      </c>
      <c r="E95" t="n">
        <v>14794.72528050872</v>
      </c>
      <c r="F95" t="n">
        <v>269.5739216149377</v>
      </c>
      <c r="G95" t="n">
        <v>282.6981008813128</v>
      </c>
      <c r="H95" t="n">
        <v>0.0265147880577458</v>
      </c>
      <c r="I95" t="n">
        <v>0.0934216412762105</v>
      </c>
      <c r="J95" t="n">
        <v>0.0486848994433586</v>
      </c>
      <c r="L95">
        <f>J95</f>
        <v/>
      </c>
      <c r="M95">
        <f>IF(A95="안동시",J95,"")</f>
        <v/>
      </c>
      <c r="N95">
        <f>IF(A95='1_문제'!$B$7,J95,"")</f>
        <v/>
      </c>
    </row>
    <row r="96">
      <c r="A96" t="inlineStr">
        <is>
          <t>여주시</t>
        </is>
      </c>
      <c r="B96" t="n">
        <v>15932558</v>
      </c>
      <c r="C96" t="n">
        <v>16084376</v>
      </c>
      <c r="D96" t="n">
        <v>42580.02255507245</v>
      </c>
      <c r="E96" t="n">
        <v>44500.18259956122</v>
      </c>
      <c r="F96" t="n">
        <v>149.0874221201643</v>
      </c>
      <c r="G96" t="n">
        <v>157.7621040443223</v>
      </c>
      <c r="H96" t="n">
        <v>0.009528790041122</v>
      </c>
      <c r="I96" t="n">
        <v>0.0450953270869045</v>
      </c>
      <c r="J96" t="n">
        <v>0.0581852030224669</v>
      </c>
      <c r="L96">
        <f>J96</f>
        <v/>
      </c>
      <c r="M96">
        <f>IF(A96="안동시",J96,"")</f>
        <v/>
      </c>
      <c r="N96">
        <f>IF(A96='1_문제'!$B$7,J96,"")</f>
        <v/>
      </c>
    </row>
    <row r="97">
      <c r="A97" t="inlineStr">
        <is>
          <t>공주시</t>
        </is>
      </c>
      <c r="B97" t="n">
        <v>16191008</v>
      </c>
      <c r="C97" t="n">
        <v>17525443</v>
      </c>
      <c r="D97" t="n">
        <v>17364.22821852722</v>
      </c>
      <c r="E97" t="n">
        <v>18289.54811584506</v>
      </c>
      <c r="F97" t="n">
        <v>97.72473708863586</v>
      </c>
      <c r="G97" t="n">
        <v>103.8417117330501</v>
      </c>
      <c r="H97" t="n">
        <v>0.0824182780960889</v>
      </c>
      <c r="I97" t="n">
        <v>0.0532888583168091</v>
      </c>
      <c r="J97" t="n">
        <v>0.0625939227533161</v>
      </c>
      <c r="L97">
        <f>J97</f>
        <v/>
      </c>
      <c r="M97">
        <f>IF(A97="안동시",J97,"")</f>
        <v/>
      </c>
      <c r="N97">
        <f>IF(A97='1_문제'!$B$7,J97,"")</f>
        <v/>
      </c>
    </row>
    <row r="98">
      <c r="A98" t="inlineStr">
        <is>
          <t>보성군</t>
        </is>
      </c>
      <c r="B98" t="n">
        <v>4667080</v>
      </c>
      <c r="C98" t="n">
        <v>4790504</v>
      </c>
      <c r="D98" t="n">
        <v>13041.5765317929</v>
      </c>
      <c r="E98" t="n">
        <v>12866.64618169612</v>
      </c>
      <c r="F98" t="n">
        <v>157.1676508652091</v>
      </c>
      <c r="G98" t="n">
        <v>168.2726911406399</v>
      </c>
      <c r="H98" t="n">
        <v>0.0264456576703207</v>
      </c>
      <c r="I98" t="n">
        <v>-0.0134132824870006</v>
      </c>
      <c r="J98" t="n">
        <v>0.07065728993401291</v>
      </c>
      <c r="L98">
        <f>J98</f>
        <v/>
      </c>
      <c r="M98">
        <f>IF(A98="안동시",J98,"")</f>
        <v/>
      </c>
      <c r="N98">
        <f>IF(A98='1_문제'!$B$7,J98,"")</f>
        <v/>
      </c>
    </row>
    <row r="99">
      <c r="A99" t="inlineStr">
        <is>
          <t>통영시</t>
        </is>
      </c>
      <c r="B99" t="n">
        <v>10286774</v>
      </c>
      <c r="C99" t="n">
        <v>10677982</v>
      </c>
      <c r="D99" t="n">
        <v>12917.1071513771</v>
      </c>
      <c r="E99" t="n">
        <v>13869.75900502548</v>
      </c>
      <c r="F99" t="n">
        <v>143.7114298418532</v>
      </c>
      <c r="G99" t="n">
        <v>154.3743939632039</v>
      </c>
      <c r="H99" t="n">
        <v>0.0380301929448434</v>
      </c>
      <c r="I99" t="n">
        <v>0.07375117682962171</v>
      </c>
      <c r="J99" t="n">
        <v>0.07419704983162929</v>
      </c>
      <c r="L99">
        <f>J99</f>
        <v/>
      </c>
      <c r="M99">
        <f>IF(A99="안동시",J99,"")</f>
        <v/>
      </c>
      <c r="N99">
        <f>IF(A99='1_문제'!$B$7,J99,"")</f>
        <v/>
      </c>
    </row>
    <row r="100">
      <c r="A100" t="inlineStr">
        <is>
          <t>당진시</t>
        </is>
      </c>
      <c r="B100" t="n">
        <v>15600689</v>
      </c>
      <c r="C100" t="n">
        <v>14917529</v>
      </c>
      <c r="D100" t="n">
        <v>21623.75950190405</v>
      </c>
      <c r="E100" t="n">
        <v>24638.78944026185</v>
      </c>
      <c r="F100" t="n">
        <v>693.3328393380574</v>
      </c>
      <c r="G100" t="n">
        <v>747.0404113174508</v>
      </c>
      <c r="H100" t="n">
        <v>-0.0437903736174729</v>
      </c>
      <c r="I100" t="n">
        <v>0.1394313481007927</v>
      </c>
      <c r="J100" t="n">
        <v>0.0774628993928361</v>
      </c>
      <c r="L100">
        <f>J100</f>
        <v/>
      </c>
      <c r="M100">
        <f>IF(A100="안동시",J100,"")</f>
        <v/>
      </c>
      <c r="N100">
        <f>IF(A100='1_문제'!$B$7,J100,"")</f>
        <v/>
      </c>
    </row>
    <row r="101">
      <c r="A101" t="inlineStr">
        <is>
          <t>서귀포시</t>
        </is>
      </c>
      <c r="B101" t="n">
        <v>29438105</v>
      </c>
      <c r="C101" t="n">
        <v>29571424</v>
      </c>
      <c r="D101" t="n">
        <v>24095.64705336842</v>
      </c>
      <c r="E101" t="n">
        <v>23471.39278784816</v>
      </c>
      <c r="F101" t="n">
        <v>988.8090282985268</v>
      </c>
      <c r="G101" t="n">
        <v>1065.7367396308</v>
      </c>
      <c r="H101" t="n">
        <v>0.0045287901514041</v>
      </c>
      <c r="I101" t="n">
        <v>-0.0259073460089128</v>
      </c>
      <c r="J101" t="n">
        <v>0.0777983504708137</v>
      </c>
      <c r="L101">
        <f>J101</f>
        <v/>
      </c>
      <c r="M101">
        <f>IF(A101="안동시",J101,"")</f>
        <v/>
      </c>
      <c r="N101">
        <f>IF(A101='1_문제'!$B$7,J101,"")</f>
        <v/>
      </c>
    </row>
    <row r="102">
      <c r="A102" t="inlineStr">
        <is>
          <t>원주시</t>
        </is>
      </c>
      <c r="B102" t="n">
        <v>22557703</v>
      </c>
      <c r="C102" t="n">
        <v>23349185</v>
      </c>
      <c r="D102" t="n">
        <v>19885.0414867152</v>
      </c>
      <c r="E102" t="n">
        <v>20265.20077681512</v>
      </c>
      <c r="F102" t="n">
        <v>458.5239906740504</v>
      </c>
      <c r="G102" t="n">
        <v>496.9480519341467</v>
      </c>
      <c r="H102" t="n">
        <v>0.0350869944515184</v>
      </c>
      <c r="I102" t="n">
        <v>0.0191178525000261</v>
      </c>
      <c r="J102" t="n">
        <v>0.08379945660773661</v>
      </c>
      <c r="L102">
        <f>J102</f>
        <v/>
      </c>
      <c r="M102">
        <f>IF(A102="안동시",J102,"")</f>
        <v/>
      </c>
      <c r="N102">
        <f>IF(A102='1_문제'!$B$7,J102,"")</f>
        <v/>
      </c>
    </row>
    <row r="103">
      <c r="A103" t="inlineStr">
        <is>
          <t>제주시</t>
        </is>
      </c>
      <c r="B103" t="n">
        <v>39557362</v>
      </c>
      <c r="C103" t="n">
        <v>39206919</v>
      </c>
      <c r="D103" t="n">
        <v>33433.47607456736</v>
      </c>
      <c r="E103" t="n">
        <v>28850.41349461813</v>
      </c>
      <c r="F103" t="n">
        <v>558.4577404327417</v>
      </c>
      <c r="G103" t="n">
        <v>609.8690641822684</v>
      </c>
      <c r="H103" t="n">
        <v>-0.0088591094623549</v>
      </c>
      <c r="I103" t="n">
        <v>-0.1370800502384953</v>
      </c>
      <c r="J103" t="n">
        <v>0.0920594702648203</v>
      </c>
      <c r="L103">
        <f>J103</f>
        <v/>
      </c>
      <c r="M103">
        <f>IF(A103="안동시",J103,"")</f>
        <v/>
      </c>
      <c r="N103">
        <f>IF(A103='1_문제'!$B$7,J103,"")</f>
        <v/>
      </c>
    </row>
    <row r="104">
      <c r="A104" t="inlineStr">
        <is>
          <t>함안군</t>
        </is>
      </c>
      <c r="B104" t="n">
        <v>7186316</v>
      </c>
      <c r="C104" t="n">
        <v>7838820</v>
      </c>
      <c r="D104" t="n">
        <v>21473.77390585106</v>
      </c>
      <c r="E104" t="n">
        <v>24984.94709662934</v>
      </c>
      <c r="F104" t="n">
        <v>72.28738619342651</v>
      </c>
      <c r="G104" t="n">
        <v>79.05985849911085</v>
      </c>
      <c r="H104" t="n">
        <v>0.0907981224315768</v>
      </c>
      <c r="I104" t="n">
        <v>0.1635098332585858</v>
      </c>
      <c r="J104" t="n">
        <v>0.0936881614112115</v>
      </c>
      <c r="L104">
        <f>J104</f>
        <v/>
      </c>
      <c r="M104">
        <f>IF(A104="안동시",J104,"")</f>
        <v/>
      </c>
      <c r="N104">
        <f>IF(A104='1_문제'!$B$7,J104,"")</f>
        <v/>
      </c>
    </row>
    <row r="105">
      <c r="A105" t="inlineStr">
        <is>
          <t>영동군</t>
        </is>
      </c>
      <c r="B105" t="n">
        <v>4374165</v>
      </c>
      <c r="C105" t="n">
        <v>4483845</v>
      </c>
      <c r="D105" t="n">
        <v>11027.5650324119</v>
      </c>
      <c r="E105" t="n">
        <v>11925.63369161958</v>
      </c>
      <c r="F105" t="n">
        <v>77.20353484607919</v>
      </c>
      <c r="G105" t="n">
        <v>84.51474125443676</v>
      </c>
      <c r="H105" t="n">
        <v>0.02507449993313</v>
      </c>
      <c r="I105" t="n">
        <v>0.0814385275959022</v>
      </c>
      <c r="J105" t="n">
        <v>0.09470041006456401</v>
      </c>
      <c r="L105">
        <f>J105</f>
        <v/>
      </c>
      <c r="M105">
        <f>IF(A105="안동시",J105,"")</f>
        <v/>
      </c>
      <c r="N105">
        <f>IF(A105='1_문제'!$B$7,J105,"")</f>
        <v/>
      </c>
    </row>
    <row r="106">
      <c r="A106" t="inlineStr">
        <is>
          <t>영광군</t>
        </is>
      </c>
      <c r="B106" t="n">
        <v>4638758</v>
      </c>
      <c r="C106" t="n">
        <v>4648001</v>
      </c>
      <c r="D106" t="n">
        <v>10822.17718622097</v>
      </c>
      <c r="E106" t="n">
        <v>10663.31289515643</v>
      </c>
      <c r="F106" t="n">
        <v>43.51337146710391</v>
      </c>
      <c r="G106" t="n">
        <v>47.89736491020548</v>
      </c>
      <c r="H106" t="n">
        <v>0.0019925592152036</v>
      </c>
      <c r="I106" t="n">
        <v>-0.0146795130342904</v>
      </c>
      <c r="J106" t="n">
        <v>0.100750488764491</v>
      </c>
      <c r="L106">
        <f>J106</f>
        <v/>
      </c>
      <c r="M106">
        <f>IF(A106="안동시",J106,"")</f>
        <v/>
      </c>
      <c r="N106">
        <f>IF(A106='1_문제'!$B$7,J106,"")</f>
        <v/>
      </c>
    </row>
    <row r="107">
      <c r="A107" t="inlineStr">
        <is>
          <t>포천시</t>
        </is>
      </c>
      <c r="B107" t="n">
        <v>18073959</v>
      </c>
      <c r="C107" t="n">
        <v>19373839</v>
      </c>
      <c r="D107" t="n">
        <v>25010.00262311096</v>
      </c>
      <c r="E107" t="n">
        <v>25084.57528732431</v>
      </c>
      <c r="F107" t="n">
        <v>316.2964461742997</v>
      </c>
      <c r="G107" t="n">
        <v>348.3972897679184</v>
      </c>
      <c r="H107" t="n">
        <v>0.07192004806473209</v>
      </c>
      <c r="I107" t="n">
        <v>0.0029817135702514</v>
      </c>
      <c r="J107" t="n">
        <v>0.1014897384459674</v>
      </c>
      <c r="L107">
        <f>J107</f>
        <v/>
      </c>
      <c r="M107">
        <f>IF(A107="안동시",J107,"")</f>
        <v/>
      </c>
      <c r="N107">
        <f>IF(A107='1_문제'!$B$7,J107,"")</f>
        <v/>
      </c>
    </row>
    <row r="108">
      <c r="A108" t="inlineStr">
        <is>
          <t>청양군</t>
        </is>
      </c>
      <c r="B108" t="n">
        <v>3078848</v>
      </c>
      <c r="C108" t="n">
        <v>3406693</v>
      </c>
      <c r="D108" t="n">
        <v>7931.00861101295</v>
      </c>
      <c r="E108" t="n">
        <v>8336.203174163331</v>
      </c>
      <c r="F108" t="n">
        <v>48.41746003700085</v>
      </c>
      <c r="G108" t="n">
        <v>53.37287510204177</v>
      </c>
      <c r="H108" t="n">
        <v>0.106483009229426</v>
      </c>
      <c r="I108" t="n">
        <v>0.0510899159266742</v>
      </c>
      <c r="J108" t="n">
        <v>0.1023476874097479</v>
      </c>
      <c r="L108">
        <f>J108</f>
        <v/>
      </c>
      <c r="M108">
        <f>IF(A108="안동시",J108,"")</f>
        <v/>
      </c>
      <c r="N108">
        <f>IF(A108='1_문제'!$B$7,J108,"")</f>
        <v/>
      </c>
    </row>
    <row r="109">
      <c r="A109" t="inlineStr">
        <is>
          <t>울주군</t>
        </is>
      </c>
      <c r="B109" t="n">
        <v>23742962</v>
      </c>
      <c r="C109" t="n">
        <v>25400849</v>
      </c>
      <c r="D109" t="n">
        <v>16988.41854693614</v>
      </c>
      <c r="E109" t="n">
        <v>18307.89207085165</v>
      </c>
      <c r="F109" t="n">
        <v>118.4163542863776</v>
      </c>
      <c r="G109" t="n">
        <v>131.7720521861297</v>
      </c>
      <c r="H109" t="n">
        <v>0.0698264605738745</v>
      </c>
      <c r="I109" t="n">
        <v>0.0776690025778459</v>
      </c>
      <c r="J109" t="n">
        <v>0.1127859237031798</v>
      </c>
      <c r="L109">
        <f>J109</f>
        <v/>
      </c>
      <c r="M109">
        <f>IF(A109="안동시",J109,"")</f>
        <v/>
      </c>
      <c r="N109">
        <f>IF(A109='1_문제'!$B$7,J109,"")</f>
        <v/>
      </c>
    </row>
    <row r="110">
      <c r="A110" t="inlineStr">
        <is>
          <t>군산시</t>
        </is>
      </c>
      <c r="B110" t="n">
        <v>16803564</v>
      </c>
      <c r="C110" t="n">
        <v>17867362</v>
      </c>
      <c r="D110" t="n">
        <v>20176.43858171993</v>
      </c>
      <c r="E110" t="n">
        <v>22165.87708918642</v>
      </c>
      <c r="F110" t="n">
        <v>176.491725207819</v>
      </c>
      <c r="G110" t="n">
        <v>197.0351303119062</v>
      </c>
      <c r="H110" t="n">
        <v>0.0633078792094343</v>
      </c>
      <c r="I110" t="n">
        <v>0.0986020649486152</v>
      </c>
      <c r="J110" t="n">
        <v>0.1163986871333333</v>
      </c>
      <c r="L110">
        <f>J110</f>
        <v/>
      </c>
      <c r="M110">
        <f>IF(A110="안동시",J110,"")</f>
        <v/>
      </c>
      <c r="N110">
        <f>IF(A110='1_문제'!$B$7,J110,"")</f>
        <v/>
      </c>
    </row>
    <row r="111">
      <c r="A111" t="inlineStr">
        <is>
          <t>담양군</t>
        </is>
      </c>
      <c r="B111" t="n">
        <v>10510646</v>
      </c>
      <c r="C111" t="n">
        <v>10594213</v>
      </c>
      <c r="D111" t="n">
        <v>10730.52836143468</v>
      </c>
      <c r="E111" t="n">
        <v>11491.6231153744</v>
      </c>
      <c r="F111" t="n">
        <v>146.1823564412692</v>
      </c>
      <c r="G111" t="n">
        <v>164.5614450077604</v>
      </c>
      <c r="H111" t="n">
        <v>0.007950700651510901</v>
      </c>
      <c r="I111" t="n">
        <v>0.07092798493269729</v>
      </c>
      <c r="J111" t="n">
        <v>0.1257271329722697</v>
      </c>
      <c r="L111">
        <f>J111</f>
        <v/>
      </c>
      <c r="M111">
        <f>IF(A111="안동시",J111,"")</f>
        <v/>
      </c>
      <c r="N111">
        <f>IF(A111='1_문제'!$B$7,J111,"")</f>
        <v/>
      </c>
    </row>
    <row r="112">
      <c r="A112" t="inlineStr">
        <is>
          <t>김제시</t>
        </is>
      </c>
      <c r="B112" t="n">
        <v>8006546</v>
      </c>
      <c r="C112" t="n">
        <v>8642294</v>
      </c>
      <c r="D112" t="n">
        <v>14930.36148171758</v>
      </c>
      <c r="E112" t="n">
        <v>16824.62202743855</v>
      </c>
      <c r="F112" t="n">
        <v>71.44466540253437</v>
      </c>
      <c r="G112" t="n">
        <v>80.54204126820957</v>
      </c>
      <c r="H112" t="n">
        <v>0.07940352806316241</v>
      </c>
      <c r="I112" t="n">
        <v>0.1268730531434561</v>
      </c>
      <c r="J112" t="n">
        <v>0.1273345716495229</v>
      </c>
      <c r="L112">
        <f>J112</f>
        <v/>
      </c>
      <c r="M112">
        <f>IF(A112="안동시",J112,"")</f>
        <v/>
      </c>
      <c r="N112">
        <f>IF(A112='1_문제'!$B$7,J112,"")</f>
        <v/>
      </c>
    </row>
    <row r="113">
      <c r="A113" t="inlineStr">
        <is>
          <t>청송군</t>
        </is>
      </c>
      <c r="B113" t="n">
        <v>3005144</v>
      </c>
      <c r="C113" t="n">
        <v>3059023</v>
      </c>
      <c r="D113" t="n">
        <v>11191.04808288721</v>
      </c>
      <c r="E113" t="n">
        <v>11665.09699338645</v>
      </c>
      <c r="F113" t="n">
        <v>49.24123436347809</v>
      </c>
      <c r="G113" t="n">
        <v>55.59585527797601</v>
      </c>
      <c r="H113" t="n">
        <v>0.0179289245373932</v>
      </c>
      <c r="I113" t="n">
        <v>0.0423596527320915</v>
      </c>
      <c r="J113" t="n">
        <v>0.1290508046079994</v>
      </c>
      <c r="L113">
        <f>J113</f>
        <v/>
      </c>
      <c r="M113">
        <f>IF(A113="안동시",J113,"")</f>
        <v/>
      </c>
      <c r="N113">
        <f>IF(A113='1_문제'!$B$7,J113,"")</f>
        <v/>
      </c>
    </row>
    <row r="114">
      <c r="A114" t="inlineStr">
        <is>
          <t>고흥군</t>
        </is>
      </c>
      <c r="B114" t="n">
        <v>4379529</v>
      </c>
      <c r="C114" t="n">
        <v>4528967</v>
      </c>
      <c r="D114" t="n">
        <v>9864.445697242783</v>
      </c>
      <c r="E114" t="n">
        <v>11034.10799857893</v>
      </c>
      <c r="F114" t="n">
        <v>107.5805183616777</v>
      </c>
      <c r="G114" t="n">
        <v>122.3164134337918</v>
      </c>
      <c r="H114" t="n">
        <v>0.0341219341166596</v>
      </c>
      <c r="I114" t="n">
        <v>0.118573545563039</v>
      </c>
      <c r="J114" t="n">
        <v>0.1369754979481801</v>
      </c>
      <c r="L114">
        <f>J114</f>
        <v/>
      </c>
      <c r="M114">
        <f>IF(A114="안동시",J114,"")</f>
        <v/>
      </c>
      <c r="N114">
        <f>IF(A114='1_문제'!$B$7,J114,"")</f>
        <v/>
      </c>
    </row>
    <row r="115">
      <c r="A115" t="inlineStr">
        <is>
          <t>양구군</t>
        </is>
      </c>
      <c r="B115" t="n">
        <v>1960932</v>
      </c>
      <c r="C115" t="n">
        <v>1944676</v>
      </c>
      <c r="D115" t="n">
        <v>9847.464368983728</v>
      </c>
      <c r="E115" t="n">
        <v>11436.89900014193</v>
      </c>
      <c r="F115" t="n">
        <v>151.1781132645089</v>
      </c>
      <c r="G115" t="n">
        <v>172.9115801295434</v>
      </c>
      <c r="H115" t="n">
        <v>-0.008289935602050401</v>
      </c>
      <c r="I115" t="n">
        <v>0.1614054716627757</v>
      </c>
      <c r="J115" t="n">
        <v>0.143760670084621</v>
      </c>
      <c r="L115">
        <f>J115</f>
        <v/>
      </c>
      <c r="M115">
        <f>IF(A115="안동시",J115,"")</f>
        <v/>
      </c>
      <c r="N115">
        <f>IF(A115='1_문제'!$B$7,J115,"")</f>
        <v/>
      </c>
    </row>
    <row r="116">
      <c r="A116" t="inlineStr">
        <is>
          <t>고창군</t>
        </is>
      </c>
      <c r="B116" t="n">
        <v>5812291</v>
      </c>
      <c r="C116" t="n">
        <v>6246870</v>
      </c>
      <c r="D116" t="n">
        <v>13798.68729903578</v>
      </c>
      <c r="E116" t="n">
        <v>13498.11793746308</v>
      </c>
      <c r="F116" t="n">
        <v>262.5658281734346</v>
      </c>
      <c r="G116" t="n">
        <v>300.6896253643825</v>
      </c>
      <c r="H116" t="n">
        <v>0.07476896803687209</v>
      </c>
      <c r="I116" t="n">
        <v>-0.0217824605383808</v>
      </c>
      <c r="J116" t="n">
        <v>0.1451971014513196</v>
      </c>
      <c r="L116">
        <f>J116</f>
        <v/>
      </c>
      <c r="M116">
        <f>IF(A116="안동시",J116,"")</f>
        <v/>
      </c>
      <c r="N116">
        <f>IF(A116='1_문제'!$B$7,J116,"")</f>
        <v/>
      </c>
    </row>
    <row r="117">
      <c r="A117" t="inlineStr">
        <is>
          <t>임실군</t>
        </is>
      </c>
      <c r="B117" t="n">
        <v>5744124</v>
      </c>
      <c r="C117" t="n">
        <v>5955887</v>
      </c>
      <c r="D117" t="n">
        <v>12303.37054005102</v>
      </c>
      <c r="E117" t="n">
        <v>12964.77115835139</v>
      </c>
      <c r="F117" t="n">
        <v>85.35156970845337</v>
      </c>
      <c r="G117" t="n">
        <v>98.5665107481052</v>
      </c>
      <c r="H117" t="n">
        <v>0.0368660216945178</v>
      </c>
      <c r="I117" t="n">
        <v>0.0537576769022218</v>
      </c>
      <c r="J117" t="n">
        <v>0.1548295020793624</v>
      </c>
      <c r="L117">
        <f>J117</f>
        <v/>
      </c>
      <c r="M117">
        <f>IF(A117="안동시",J117,"")</f>
        <v/>
      </c>
      <c r="N117">
        <f>IF(A117='1_문제'!$B$7,J117,"")</f>
        <v/>
      </c>
    </row>
    <row r="118">
      <c r="A118" t="inlineStr">
        <is>
          <t>의왕시</t>
        </is>
      </c>
      <c r="B118" t="n">
        <v>19617134</v>
      </c>
      <c r="C118" t="n">
        <v>20666545</v>
      </c>
      <c r="D118" t="n">
        <v>19063.77730814297</v>
      </c>
      <c r="E118" t="n">
        <v>20600.78406913202</v>
      </c>
      <c r="F118" t="n">
        <v>122.5112699948932</v>
      </c>
      <c r="G118" t="n">
        <v>142.6524365828928</v>
      </c>
      <c r="H118" t="n">
        <v>0.0534946134333385</v>
      </c>
      <c r="I118" t="n">
        <v>0.0806244605224444</v>
      </c>
      <c r="J118" t="n">
        <v>0.1644025614038535</v>
      </c>
      <c r="L118">
        <f>J118</f>
        <v/>
      </c>
      <c r="M118">
        <f>IF(A118="안동시",J118,"")</f>
        <v/>
      </c>
      <c r="N118">
        <f>IF(A118='1_문제'!$B$7,J118,"")</f>
        <v/>
      </c>
    </row>
    <row r="119">
      <c r="A119" t="inlineStr">
        <is>
          <t>안성시</t>
        </is>
      </c>
      <c r="B119" t="n">
        <v>22479630</v>
      </c>
      <c r="C119" t="n">
        <v>24918766</v>
      </c>
      <c r="D119" t="n">
        <v>30030.33408468022</v>
      </c>
      <c r="E119" t="n">
        <v>30715.97221146505</v>
      </c>
      <c r="F119" t="n">
        <v>238.2150417956167</v>
      </c>
      <c r="G119" t="n">
        <v>279.5991181906841</v>
      </c>
      <c r="H119" t="n">
        <v>0.1085042769832065</v>
      </c>
      <c r="I119" t="n">
        <v>0.022831518452357</v>
      </c>
      <c r="J119" t="n">
        <v>0.1737257063329105</v>
      </c>
      <c r="L119">
        <f>J119</f>
        <v/>
      </c>
      <c r="M119">
        <f>IF(A119="안동시",J119,"")</f>
        <v/>
      </c>
      <c r="N119">
        <f>IF(A119='1_문제'!$B$7,J119,"")</f>
        <v/>
      </c>
    </row>
    <row r="120">
      <c r="A120" t="inlineStr">
        <is>
          <t>동두천시</t>
        </is>
      </c>
      <c r="B120" t="n">
        <v>6688872</v>
      </c>
      <c r="C120" t="n">
        <v>6713602</v>
      </c>
      <c r="D120" t="n">
        <v>12186.97233255473</v>
      </c>
      <c r="E120" t="n">
        <v>11799.53756567637</v>
      </c>
      <c r="F120" t="n">
        <v>195.2548949957482</v>
      </c>
      <c r="G120" t="n">
        <v>230.0645763630314</v>
      </c>
      <c r="H120" t="n">
        <v>0.0036971854148202</v>
      </c>
      <c r="I120" t="n">
        <v>-0.0317908957455672</v>
      </c>
      <c r="J120" t="n">
        <v>0.1782781495339267</v>
      </c>
      <c r="L120">
        <f>J120</f>
        <v/>
      </c>
      <c r="M120">
        <f>IF(A120="안동시",J120,"")</f>
        <v/>
      </c>
      <c r="N120">
        <f>IF(A120='1_문제'!$B$7,J120,"")</f>
        <v/>
      </c>
    </row>
    <row r="121">
      <c r="A121" t="inlineStr">
        <is>
          <t>사천시</t>
        </is>
      </c>
      <c r="B121" t="n">
        <v>9859137</v>
      </c>
      <c r="C121" t="n">
        <v>10036860</v>
      </c>
      <c r="D121" t="n">
        <v>18240.43169295649</v>
      </c>
      <c r="E121" t="n">
        <v>19928.14924189437</v>
      </c>
      <c r="F121" t="n">
        <v>422.2289435677789</v>
      </c>
      <c r="G121" t="n">
        <v>504.8392624785042</v>
      </c>
      <c r="H121" t="n">
        <v>0.0180262227819736</v>
      </c>
      <c r="I121" t="n">
        <v>0.0925261845414324</v>
      </c>
      <c r="J121" t="n">
        <v>0.195652903878827</v>
      </c>
      <c r="L121">
        <f>J121</f>
        <v/>
      </c>
      <c r="M121">
        <f>IF(A121="안동시",J121,"")</f>
        <v/>
      </c>
      <c r="N121">
        <f>IF(A121='1_문제'!$B$7,J121,"")</f>
        <v/>
      </c>
    </row>
    <row r="122">
      <c r="A122" t="inlineStr">
        <is>
          <t>춘천시</t>
        </is>
      </c>
      <c r="B122" t="n">
        <v>20140669</v>
      </c>
      <c r="C122" t="n">
        <v>19743292</v>
      </c>
      <c r="D122" t="n">
        <v>19123.93287432508</v>
      </c>
      <c r="E122" t="n">
        <v>20106.32309951147</v>
      </c>
      <c r="F122" t="n">
        <v>818.255788822109</v>
      </c>
      <c r="G122" t="n">
        <v>991.0675990609872</v>
      </c>
      <c r="H122" t="n">
        <v>-0.0197300794725339</v>
      </c>
      <c r="I122" t="n">
        <v>0.0513696754554762</v>
      </c>
      <c r="J122" t="n">
        <v>0.2111953408696849</v>
      </c>
      <c r="L122">
        <f>J122</f>
        <v/>
      </c>
      <c r="M122">
        <f>IF(A122="안동시",J122,"")</f>
        <v/>
      </c>
      <c r="N122">
        <f>IF(A122='1_문제'!$B$7,J122,"")</f>
        <v/>
      </c>
    </row>
    <row r="123">
      <c r="A123" t="inlineStr">
        <is>
          <t>양평군</t>
        </is>
      </c>
      <c r="B123" t="n">
        <v>19455016</v>
      </c>
      <c r="C123" t="n">
        <v>19514451</v>
      </c>
      <c r="D123" t="n">
        <v>13249.2974562447</v>
      </c>
      <c r="E123" t="n">
        <v>13942.35287480032</v>
      </c>
      <c r="F123" t="n">
        <v>152.2936809715294</v>
      </c>
      <c r="G123" t="n">
        <v>185.3585837490381</v>
      </c>
      <c r="H123" t="n">
        <v>0.0030549962025216</v>
      </c>
      <c r="I123" t="n">
        <v>0.0523088428533216</v>
      </c>
      <c r="J123" t="n">
        <v>0.2171127690037908</v>
      </c>
      <c r="L123">
        <f>J123</f>
        <v/>
      </c>
      <c r="M123">
        <f>IF(A123="안동시",J123,"")</f>
        <v/>
      </c>
      <c r="N123">
        <f>IF(A123='1_문제'!$B$7,J123,"")</f>
        <v/>
      </c>
    </row>
    <row r="124">
      <c r="A124" t="inlineStr">
        <is>
          <t>군위군</t>
        </is>
      </c>
      <c r="B124" t="n">
        <v>5313364</v>
      </c>
      <c r="C124" t="n">
        <v>4983535</v>
      </c>
      <c r="D124" t="n">
        <v>30425.00871387694</v>
      </c>
      <c r="E124" t="n">
        <v>28270.27140373249</v>
      </c>
      <c r="F124" t="n">
        <v>81.75065739896608</v>
      </c>
      <c r="G124" t="n">
        <v>100.7152553358209</v>
      </c>
      <c r="H124" t="n">
        <v>-0.0620753631785814</v>
      </c>
      <c r="I124" t="n">
        <v>-0.0708212553169018</v>
      </c>
      <c r="J124" t="n">
        <v>0.2319809838874105</v>
      </c>
      <c r="L124">
        <f>J124</f>
        <v/>
      </c>
      <c r="M124">
        <f>IF(A124="안동시",J124,"")</f>
        <v/>
      </c>
      <c r="N124">
        <f>IF(A124='1_문제'!$B$7,J124,"")</f>
        <v/>
      </c>
    </row>
    <row r="125">
      <c r="A125" t="inlineStr">
        <is>
          <t>홍천군</t>
        </is>
      </c>
      <c r="B125" t="n">
        <v>13435801</v>
      </c>
      <c r="C125" t="n">
        <v>15132799</v>
      </c>
      <c r="D125" t="n">
        <v>22897.28427802704</v>
      </c>
      <c r="E125" t="n">
        <v>20675.95095923761</v>
      </c>
      <c r="F125" t="n">
        <v>170.4759545039406</v>
      </c>
      <c r="G125" t="n">
        <v>211.3731901150607</v>
      </c>
      <c r="H125" t="n">
        <v>0.1263041928054755</v>
      </c>
      <c r="I125" t="n">
        <v>-0.0970129597823568</v>
      </c>
      <c r="J125" t="n">
        <v>0.2399003174971206</v>
      </c>
      <c r="L125">
        <f>J125</f>
        <v/>
      </c>
      <c r="M125">
        <f>IF(A125="안동시",J125,"")</f>
        <v/>
      </c>
      <c r="N125">
        <f>IF(A125='1_문제'!$B$7,J125,"")</f>
        <v/>
      </c>
    </row>
    <row r="126">
      <c r="A126" t="inlineStr">
        <is>
          <t>가평군</t>
        </is>
      </c>
      <c r="B126" t="n">
        <v>17835508</v>
      </c>
      <c r="C126" t="n">
        <v>17548496</v>
      </c>
      <c r="D126" t="n">
        <v>17872.29671282702</v>
      </c>
      <c r="E126" t="n">
        <v>17647.94926015312</v>
      </c>
      <c r="F126" t="n">
        <v>350.3240277765007</v>
      </c>
      <c r="G126" t="n">
        <v>442.8698049109166</v>
      </c>
      <c r="H126" t="n">
        <v>-0.0160921684989292</v>
      </c>
      <c r="I126" t="n">
        <v>-0.0125528048397317</v>
      </c>
      <c r="J126" t="n">
        <v>0.2641719373969353</v>
      </c>
      <c r="L126">
        <f>J126</f>
        <v/>
      </c>
      <c r="M126">
        <f>IF(A126="안동시",J126,"")</f>
        <v/>
      </c>
      <c r="N126">
        <f>IF(A126='1_문제'!$B$7,J126,"")</f>
        <v/>
      </c>
    </row>
    <row r="127">
      <c r="A127" t="inlineStr">
        <is>
          <t>해남군</t>
        </is>
      </c>
      <c r="B127" t="n">
        <v>6026492</v>
      </c>
      <c r="C127" t="n">
        <v>6241876</v>
      </c>
      <c r="D127" t="n">
        <v>9298.131483456713</v>
      </c>
      <c r="E127" t="n">
        <v>11634.02380950855</v>
      </c>
      <c r="F127" t="n">
        <v>155.5555039316405</v>
      </c>
      <c r="G127" t="n">
        <v>198.91808167929</v>
      </c>
      <c r="H127" t="n">
        <v>0.0357395313890733</v>
      </c>
      <c r="I127" t="n">
        <v>0.2512216922515964</v>
      </c>
      <c r="J127" t="n">
        <v>0.2787595208891187</v>
      </c>
      <c r="L127">
        <f>J127</f>
        <v/>
      </c>
      <c r="M127">
        <f>IF(A127="안동시",J127,"")</f>
        <v/>
      </c>
      <c r="N127">
        <f>IF(A127='1_문제'!$B$7,J127,"")</f>
        <v/>
      </c>
    </row>
    <row r="128">
      <c r="A128" t="inlineStr">
        <is>
          <t>평창군</t>
        </is>
      </c>
      <c r="B128" t="n">
        <v>11732273</v>
      </c>
      <c r="C128" t="n">
        <v>11816839</v>
      </c>
      <c r="D128" t="n">
        <v>18874.36518055794</v>
      </c>
      <c r="E128" t="n">
        <v>18829.49907331394</v>
      </c>
      <c r="F128" t="n">
        <v>375.8032224446192</v>
      </c>
      <c r="G128" t="n">
        <v>494.4044680645983</v>
      </c>
      <c r="H128" t="n">
        <v>0.0072079809257763</v>
      </c>
      <c r="I128" t="n">
        <v>-0.0023770922526291</v>
      </c>
      <c r="J128" t="n">
        <v>0.3155940091425293</v>
      </c>
      <c r="L128">
        <f>J128</f>
        <v/>
      </c>
      <c r="M128">
        <f>IF(A128="안동시",J128,"")</f>
        <v/>
      </c>
      <c r="N128">
        <f>IF(A128='1_문제'!$B$7,J128,"")</f>
        <v/>
      </c>
    </row>
    <row r="129">
      <c r="A129" t="inlineStr">
        <is>
          <t>계룡시</t>
        </is>
      </c>
      <c r="B129" t="n">
        <v>3381355</v>
      </c>
      <c r="C129" t="n">
        <v>3442408</v>
      </c>
      <c r="D129" t="n">
        <v>11424.00162065208</v>
      </c>
      <c r="E129" t="n">
        <v>10853.92144103778</v>
      </c>
      <c r="F129" t="n">
        <v>94.69280806067393</v>
      </c>
      <c r="G129" t="n">
        <v>125.4993597505002</v>
      </c>
      <c r="H129" t="n">
        <v>0.018055779413874</v>
      </c>
      <c r="I129" t="n">
        <v>-0.04990196942757</v>
      </c>
      <c r="J129" t="n">
        <v>0.325331483147983</v>
      </c>
      <c r="L129">
        <f>J129</f>
        <v/>
      </c>
      <c r="M129">
        <f>IF(A129="안동시",J129,"")</f>
        <v/>
      </c>
      <c r="N129">
        <f>IF(A129='1_문제'!$B$7,J129,"")</f>
        <v/>
      </c>
    </row>
    <row r="130">
      <c r="A130" t="inlineStr">
        <is>
          <t>진도군</t>
        </is>
      </c>
      <c r="B130" t="n">
        <v>3485930</v>
      </c>
      <c r="C130" t="n">
        <v>3492625</v>
      </c>
      <c r="D130" t="n">
        <v>10258.21172542191</v>
      </c>
      <c r="E130" t="n">
        <v>8407.894062488816</v>
      </c>
      <c r="F130" t="n">
        <v>41.90789832268577</v>
      </c>
      <c r="G130" t="n">
        <v>56.0002863175978</v>
      </c>
      <c r="H130" t="n">
        <v>0.0019205778658779</v>
      </c>
      <c r="I130" t="n">
        <v>-0.1803742906132104</v>
      </c>
      <c r="J130" t="n">
        <v>0.3362704539941932</v>
      </c>
      <c r="L130">
        <f>J130</f>
        <v/>
      </c>
      <c r="M130">
        <f>IF(A130="안동시",J130,"")</f>
        <v/>
      </c>
      <c r="N130">
        <f>IF(A130='1_문제'!$B$7,J130,"")</f>
        <v/>
      </c>
    </row>
    <row r="131">
      <c r="A131" t="inlineStr">
        <is>
          <t>진주시</t>
        </is>
      </c>
      <c r="B131" t="n">
        <v>14685263</v>
      </c>
      <c r="C131" t="n">
        <v>15293406</v>
      </c>
      <c r="D131" t="n">
        <v>14909.23683150925</v>
      </c>
      <c r="E131" t="n">
        <v>14702.41645320866</v>
      </c>
      <c r="F131" t="n">
        <v>248.8237357410623</v>
      </c>
      <c r="G131" t="n">
        <v>333.9542545329667</v>
      </c>
      <c r="H131" t="n">
        <v>0.0414117881307267</v>
      </c>
      <c r="I131" t="n">
        <v>-0.0138719627730036</v>
      </c>
      <c r="J131" t="n">
        <v>0.3421318249176004</v>
      </c>
      <c r="L131">
        <f>J131</f>
        <v/>
      </c>
      <c r="M131">
        <f>IF(A131="안동시",J131,"")</f>
        <v/>
      </c>
      <c r="N131">
        <f>IF(A131='1_문제'!$B$7,J131,"")</f>
        <v/>
      </c>
    </row>
    <row r="132">
      <c r="A132" t="inlineStr">
        <is>
          <t>예천군</t>
        </is>
      </c>
      <c r="B132" t="n">
        <v>4488322</v>
      </c>
      <c r="C132" t="n">
        <v>4591638</v>
      </c>
      <c r="D132" t="n">
        <v>8766.643970731155</v>
      </c>
      <c r="E132" t="n">
        <v>9431.719138137632</v>
      </c>
      <c r="F132" t="n">
        <v>119.7177920835448</v>
      </c>
      <c r="G132" t="n">
        <v>163.6790618075728</v>
      </c>
      <c r="H132" t="n">
        <v>0.0230188475782262</v>
      </c>
      <c r="I132" t="n">
        <v>0.07586428394114519</v>
      </c>
      <c r="J132" t="n">
        <v>0.3672074882015008</v>
      </c>
      <c r="L132">
        <f>J132</f>
        <v/>
      </c>
      <c r="M132">
        <f>IF(A132="안동시",J132,"")</f>
        <v/>
      </c>
      <c r="N132">
        <f>IF(A132='1_문제'!$B$7,J132,"")</f>
        <v/>
      </c>
    </row>
    <row r="133">
      <c r="A133" t="inlineStr">
        <is>
          <t>보령시</t>
        </is>
      </c>
      <c r="B133" t="n">
        <v>11561860</v>
      </c>
      <c r="C133" t="n">
        <v>11461609</v>
      </c>
      <c r="D133" t="n">
        <v>13964.81880943032</v>
      </c>
      <c r="E133" t="n">
        <v>14916.07844936954</v>
      </c>
      <c r="F133" t="n">
        <v>253.3415903669478</v>
      </c>
      <c r="G133" t="n">
        <v>346.8222480805269</v>
      </c>
      <c r="H133" t="n">
        <v>-0.008670836699285299</v>
      </c>
      <c r="I133" t="n">
        <v>0.0681182944741716</v>
      </c>
      <c r="J133" t="n">
        <v>0.3689905695238542</v>
      </c>
      <c r="L133">
        <f>J133</f>
        <v/>
      </c>
      <c r="M133">
        <f>IF(A133="안동시",J133,"")</f>
        <v/>
      </c>
      <c r="N133">
        <f>IF(A133='1_문제'!$B$7,J133,"")</f>
        <v/>
      </c>
    </row>
    <row r="134">
      <c r="A134" t="inlineStr">
        <is>
          <t>장수군</t>
        </is>
      </c>
      <c r="B134" t="n">
        <v>1775582</v>
      </c>
      <c r="C134" t="n">
        <v>1767452</v>
      </c>
      <c r="D134" t="n">
        <v>13507.06022025454</v>
      </c>
      <c r="E134" t="n">
        <v>13360.01486886207</v>
      </c>
      <c r="F134" t="n">
        <v>71.93584976644279</v>
      </c>
      <c r="G134" t="n">
        <v>98.79249903250556</v>
      </c>
      <c r="H134" t="n">
        <v>-0.0045787803660997</v>
      </c>
      <c r="I134" t="n">
        <v>-0.0108865548087192</v>
      </c>
      <c r="J134" t="n">
        <v>0.3733416558400213</v>
      </c>
      <c r="L134">
        <f>J134</f>
        <v/>
      </c>
      <c r="M134">
        <f>IF(A134="안동시",J134,"")</f>
        <v/>
      </c>
      <c r="N134">
        <f>IF(A134='1_문제'!$B$7,J134,"")</f>
        <v/>
      </c>
    </row>
    <row r="135">
      <c r="A135" t="inlineStr">
        <is>
          <t>장흥군</t>
        </is>
      </c>
      <c r="B135" t="n">
        <v>3572722</v>
      </c>
      <c r="C135" t="n">
        <v>3653712</v>
      </c>
      <c r="D135" t="n">
        <v>10780.37333999119</v>
      </c>
      <c r="E135" t="n">
        <v>11294.94360803479</v>
      </c>
      <c r="F135" t="n">
        <v>46.71368217286427</v>
      </c>
      <c r="G135" t="n">
        <v>66.77400955521398</v>
      </c>
      <c r="H135" t="n">
        <v>0.0226689901985097</v>
      </c>
      <c r="I135" t="n">
        <v>0.0477321380081277</v>
      </c>
      <c r="J135" t="n">
        <v>0.4294315166189713</v>
      </c>
      <c r="L135">
        <f>J135</f>
        <v/>
      </c>
      <c r="M135">
        <f>IF(A135="안동시",J135,"")</f>
        <v/>
      </c>
      <c r="N135">
        <f>IF(A135='1_문제'!$B$7,J135,"")</f>
        <v/>
      </c>
    </row>
    <row r="136">
      <c r="A136" t="inlineStr">
        <is>
          <t>장성군</t>
        </is>
      </c>
      <c r="B136" t="n">
        <v>6529432</v>
      </c>
      <c r="C136" t="n">
        <v>6874320</v>
      </c>
      <c r="D136" t="n">
        <v>17847.86272374075</v>
      </c>
      <c r="E136" t="n">
        <v>20626.84658264381</v>
      </c>
      <c r="F136" t="n">
        <v>41.75646518717095</v>
      </c>
      <c r="G136" t="n">
        <v>60.81997928522384</v>
      </c>
      <c r="H136" t="n">
        <v>0.0528205209886556</v>
      </c>
      <c r="I136" t="n">
        <v>0.155704013523509</v>
      </c>
      <c r="J136" t="n">
        <v>0.4565404186537771</v>
      </c>
      <c r="L136">
        <f>J136</f>
        <v/>
      </c>
      <c r="M136">
        <f>IF(A136="안동시",J136,"")</f>
        <v/>
      </c>
      <c r="N136">
        <f>IF(A136='1_문제'!$B$7,J136,"")</f>
        <v/>
      </c>
    </row>
    <row r="137">
      <c r="A137" t="inlineStr">
        <is>
          <t>무주군</t>
        </is>
      </c>
      <c r="B137" t="n">
        <v>5670009</v>
      </c>
      <c r="C137" t="n">
        <v>5577895</v>
      </c>
      <c r="D137" t="n">
        <v>9899.634374478066</v>
      </c>
      <c r="E137" t="n">
        <v>10986.95224632231</v>
      </c>
      <c r="F137" t="n">
        <v>129.7826864119616</v>
      </c>
      <c r="G137" t="n">
        <v>198.541564514929</v>
      </c>
      <c r="H137" t="n">
        <v>-0.0162458295921575</v>
      </c>
      <c r="I137" t="n">
        <v>0.1098341444455188</v>
      </c>
      <c r="J137" t="n">
        <v>0.529800083538956</v>
      </c>
      <c r="L137">
        <f>J137</f>
        <v/>
      </c>
      <c r="M137">
        <f>IF(A137="안동시",J137,"")</f>
        <v/>
      </c>
      <c r="N137">
        <f>IF(A137='1_문제'!$B$7,J137,"")</f>
        <v/>
      </c>
    </row>
    <row r="138">
      <c r="A138" t="inlineStr">
        <is>
          <t>산청군</t>
        </is>
      </c>
      <c r="B138" t="n">
        <v>5052311</v>
      </c>
      <c r="C138" t="n">
        <v>5082460</v>
      </c>
      <c r="D138" t="n">
        <v>15499.80850347494</v>
      </c>
      <c r="E138" t="n">
        <v>17668.22936137225</v>
      </c>
      <c r="F138" t="n">
        <v>75.62400651899695</v>
      </c>
      <c r="G138" t="n">
        <v>123.5962506345352</v>
      </c>
      <c r="H138" t="n">
        <v>0.0059673682004135</v>
      </c>
      <c r="I138" t="n">
        <v>0.1398998482730391</v>
      </c>
      <c r="J138" t="n">
        <v>0.6343520572860357</v>
      </c>
      <c r="L138">
        <f>J138</f>
        <v/>
      </c>
      <c r="M138">
        <f>IF(A138="안동시",J138,"")</f>
        <v/>
      </c>
      <c r="N138">
        <f>IF(A138='1_문제'!$B$7,J138,"")</f>
        <v/>
      </c>
    </row>
    <row r="139">
      <c r="A139" t="inlineStr">
        <is>
          <t>보은군</t>
        </is>
      </c>
      <c r="B139" t="n">
        <v>4992488</v>
      </c>
      <c r="C139" t="n">
        <v>5675079</v>
      </c>
      <c r="D139" t="n">
        <v>10862.80607985437</v>
      </c>
      <c r="E139" t="n">
        <v>11096.61927173172</v>
      </c>
      <c r="F139" t="n">
        <v>76.14419904464467</v>
      </c>
      <c r="G139" t="n">
        <v>125.1917374189857</v>
      </c>
      <c r="H139" t="n">
        <v>0.136723613557008</v>
      </c>
      <c r="I139" t="n">
        <v>0.0215241982742349</v>
      </c>
      <c r="J139" t="n">
        <v>0.6441401838843117</v>
      </c>
      <c r="L139">
        <f>J139</f>
        <v/>
      </c>
      <c r="M139">
        <f>IF(A139="안동시",J139,"")</f>
        <v/>
      </c>
      <c r="N139">
        <f>IF(A139='1_문제'!$B$7,J139,"")</f>
        <v/>
      </c>
    </row>
    <row r="140">
      <c r="A140" t="inlineStr">
        <is>
          <t>영양군</t>
        </is>
      </c>
      <c r="B140" t="n">
        <v>1155196</v>
      </c>
      <c r="C140" t="n">
        <v>1209046</v>
      </c>
      <c r="D140" t="n">
        <v>5445.100225416293</v>
      </c>
      <c r="E140" t="n">
        <v>6199.417557313783</v>
      </c>
      <c r="F140" t="n">
        <v>17.46803139900069</v>
      </c>
      <c r="G140" t="n">
        <v>28.97987338777846</v>
      </c>
      <c r="H140" t="n">
        <v>0.046615466120035</v>
      </c>
      <c r="I140" t="n">
        <v>0.1385313953224469</v>
      </c>
      <c r="J140" t="n">
        <v>0.6590234311942182</v>
      </c>
      <c r="L140">
        <f>J140</f>
        <v/>
      </c>
      <c r="M140">
        <f>IF(A140="안동시",J140,"")</f>
        <v/>
      </c>
      <c r="N140">
        <f>IF(A140='1_문제'!$B$7,J140,"")</f>
        <v/>
      </c>
    </row>
    <row r="141">
      <c r="A141" t="inlineStr">
        <is>
          <t>봉화군</t>
        </is>
      </c>
      <c r="B141" t="n">
        <v>3026524</v>
      </c>
      <c r="C141" t="n">
        <v>3012862</v>
      </c>
      <c r="D141" t="n">
        <v>8009.061550478371</v>
      </c>
      <c r="E141" t="n">
        <v>9397.491488159763</v>
      </c>
      <c r="F141" t="n">
        <v>25.0693534893495</v>
      </c>
      <c r="G141" t="n">
        <v>42.73478174572881</v>
      </c>
      <c r="H141" t="n">
        <v>-0.0045140894306471</v>
      </c>
      <c r="I141" t="n">
        <v>0.1733573813774054</v>
      </c>
      <c r="J141" t="n">
        <v>0.7046622986860958</v>
      </c>
      <c r="L141">
        <f>J141</f>
        <v/>
      </c>
      <c r="M141">
        <f>IF(A141="안동시",J141,"")</f>
        <v/>
      </c>
      <c r="N141">
        <f>IF(A141='1_문제'!$B$7,J141,"")</f>
        <v/>
      </c>
    </row>
    <row r="142">
      <c r="A142" t="inlineStr">
        <is>
          <t>영암군</t>
        </is>
      </c>
      <c r="B142" t="n">
        <v>6794574</v>
      </c>
      <c r="C142" t="n">
        <v>7072854</v>
      </c>
      <c r="D142" t="n">
        <v>14532.16478325205</v>
      </c>
      <c r="E142" t="n">
        <v>15895.82507994651</v>
      </c>
      <c r="F142" t="n">
        <v>91.34318060263971</v>
      </c>
      <c r="G142" t="n">
        <v>163.8550717998703</v>
      </c>
      <c r="H142" t="n">
        <v>0.0409562100582023</v>
      </c>
      <c r="I142" t="n">
        <v>0.09383738190651721</v>
      </c>
      <c r="J142" t="n">
        <v>0.7938402267014459</v>
      </c>
      <c r="L142">
        <f>J142</f>
        <v/>
      </c>
      <c r="M142">
        <f>IF(A142="안동시",J142,"")</f>
        <v/>
      </c>
      <c r="N142">
        <f>IF(A142='1_문제'!$B$7,J142,"")</f>
        <v/>
      </c>
    </row>
    <row r="143">
      <c r="A143" t="inlineStr">
        <is>
          <t>완도군</t>
        </is>
      </c>
      <c r="B143" t="n">
        <v>4232128</v>
      </c>
      <c r="C143" t="n">
        <v>4527207</v>
      </c>
      <c r="D143" t="n">
        <v>7436.251928108035</v>
      </c>
      <c r="E143" t="n">
        <v>7513.755611351547</v>
      </c>
      <c r="F143" t="n">
        <v>41.78039983667791</v>
      </c>
      <c r="G143" t="n">
        <v>76.92424932193292</v>
      </c>
      <c r="H143" t="n">
        <v>0.06972355278479279</v>
      </c>
      <c r="I143" t="n">
        <v>0.01042241225725</v>
      </c>
      <c r="J143" t="n">
        <v>0.8411563705142706</v>
      </c>
      <c r="L143">
        <f>J143</f>
        <v/>
      </c>
      <c r="M143">
        <f>IF(A143="안동시",J143,"")</f>
        <v/>
      </c>
      <c r="N143">
        <f>IF(A143='1_문제'!$B$7,J143,"")</f>
        <v/>
      </c>
    </row>
    <row r="144">
      <c r="A144" t="inlineStr">
        <is>
          <t>곡성군</t>
        </is>
      </c>
      <c r="B144" t="n">
        <v>3664770</v>
      </c>
      <c r="C144" t="n">
        <v>3659904</v>
      </c>
      <c r="D144" t="n">
        <v>14872.40454380493</v>
      </c>
      <c r="E144" t="n">
        <v>14872.00620562725</v>
      </c>
      <c r="F144" t="n">
        <v>118.8693969880784</v>
      </c>
      <c r="G144" t="n">
        <v>244.7998636029798</v>
      </c>
      <c r="H144" t="n">
        <v>-0.0013277777322997</v>
      </c>
      <c r="I144" t="n">
        <v>-2.678371049602557e-05</v>
      </c>
      <c r="J144" t="n">
        <v>1.059401913408639</v>
      </c>
      <c r="L144">
        <f>J144</f>
        <v/>
      </c>
      <c r="M144">
        <f>IF(A144="안동시",J144,"")</f>
        <v/>
      </c>
      <c r="N144">
        <f>IF(A144='1_문제'!$B$7,J144,"")</f>
        <v/>
      </c>
    </row>
    <row r="145">
      <c r="A145" t="inlineStr">
        <is>
          <t>구례군</t>
        </is>
      </c>
      <c r="B145" t="n">
        <v>4580774</v>
      </c>
      <c r="C145" t="n">
        <v>4605289</v>
      </c>
      <c r="D145" t="n">
        <v>7062.823007640193</v>
      </c>
      <c r="E145" t="n">
        <v>7578.698318390007</v>
      </c>
      <c r="F145" t="n">
        <v>61.66534301845059</v>
      </c>
      <c r="G145" t="n">
        <v>179.7848082932472</v>
      </c>
      <c r="H145" t="n">
        <v>0.0053517156707578</v>
      </c>
      <c r="I145" t="n">
        <v>0.0730409512162157</v>
      </c>
      <c r="J145" t="n">
        <v>1.915491903441689</v>
      </c>
      <c r="L145">
        <f>J145</f>
        <v/>
      </c>
      <c r="M145">
        <f>IF(A145="안동시",J145,"")</f>
        <v/>
      </c>
      <c r="N145">
        <f>IF(A145='1_문제'!$B$7,J145,"")</f>
        <v/>
      </c>
    </row>
    <row r="146">
      <c r="A146" t="inlineStr">
        <is>
          <t>화성시</t>
        </is>
      </c>
      <c r="B146" t="n">
        <v>64710494</v>
      </c>
      <c r="C146" t="n">
        <v>8054833</v>
      </c>
      <c r="D146" t="n">
        <v>20195.53851651944</v>
      </c>
      <c r="E146" t="n">
        <v>198087.4753083025</v>
      </c>
      <c r="F146" t="n">
        <v>448.2679733522046</v>
      </c>
      <c r="G146" t="n">
        <v>4008.498127769998</v>
      </c>
      <c r="H146" t="n">
        <v>-0.8755250887128138</v>
      </c>
      <c r="I146" t="n">
        <v>8.8084770131914</v>
      </c>
      <c r="J146" t="n">
        <v>7.942191648879</v>
      </c>
      <c r="L146">
        <f>J146</f>
        <v/>
      </c>
      <c r="M146">
        <f>IF(A146="안동시",J146,"")</f>
        <v/>
      </c>
      <c r="N146">
        <f>IF(A146='1_문제'!$B$7,J146,"")</f>
        <v/>
      </c>
    </row>
    <row r="147">
      <c r="A147" t="inlineStr">
        <is>
          <t>과천시</t>
        </is>
      </c>
      <c r="B147" t="n">
        <v>13850191</v>
      </c>
      <c r="C147" t="n">
        <v>14754138</v>
      </c>
      <c r="D147" t="n">
        <v>8583.75693158311</v>
      </c>
      <c r="E147" t="n">
        <v>10534.67007018641</v>
      </c>
      <c r="F147" t="n">
        <v>68.90359851355119</v>
      </c>
      <c r="G147" t="n">
        <v>994.1878000598884</v>
      </c>
      <c r="H147" t="n">
        <v>0.0652660313493149</v>
      </c>
      <c r="I147" t="n">
        <v>0.2272796345648027</v>
      </c>
      <c r="J147" t="n">
        <v>13.42867747849719</v>
      </c>
      <c r="L147">
        <f>J147</f>
        <v/>
      </c>
      <c r="M147">
        <f>IF(A147="안동시",J147,"")</f>
        <v/>
      </c>
      <c r="N147">
        <f>IF(A147='1_문제'!$B$7,J147,"")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2191"/>
  <sheetViews>
    <sheetView workbookViewId="0">
      <selection activeCell="A1" sqref="A1"/>
    </sheetView>
  </sheetViews>
  <sheetFormatPr baseColWidth="8" defaultRowHeight="15"/>
  <sheetData>
    <row r="1">
      <c r="A1" s="90" t="inlineStr">
        <is>
          <t>키</t>
        </is>
      </c>
      <c r="B1" s="90" t="inlineStr">
        <is>
          <t>2024</t>
        </is>
      </c>
      <c r="C1" s="90" t="inlineStr">
        <is>
          <t>2026</t>
        </is>
      </c>
    </row>
    <row r="2">
      <c r="A2" t="inlineStr">
        <is>
          <t>가평군|일반외식업</t>
        </is>
      </c>
      <c r="B2" t="n">
        <v>5050.210905122523</v>
      </c>
      <c r="C2" t="n">
        <v>5952.00939157407</v>
      </c>
    </row>
    <row r="3">
      <c r="A3" t="inlineStr">
        <is>
          <t>가평군|육상운송</t>
        </is>
      </c>
      <c r="B3" t="n">
        <v>2709.246296769344</v>
      </c>
      <c r="C3" t="n">
        <v>2584.079969018428</v>
      </c>
    </row>
    <row r="4">
      <c r="A4" t="inlineStr">
        <is>
          <t>가평군|기타관광쇼핑</t>
        </is>
      </c>
      <c r="B4" t="n">
        <v>4062.573883513719</v>
      </c>
      <c r="C4" t="n">
        <v>3912.157201392074</v>
      </c>
    </row>
    <row r="5">
      <c r="A5" t="inlineStr">
        <is>
          <t>가평군|대형쇼핑몰</t>
        </is>
      </c>
      <c r="B5" t="n">
        <v>132.8483606970993</v>
      </c>
      <c r="C5" t="n">
        <v>115.4819193622063</v>
      </c>
    </row>
    <row r="6">
      <c r="A6" t="inlineStr">
        <is>
          <t>가평군|제과음료업</t>
        </is>
      </c>
      <c r="B6" t="n">
        <v>2147.224177746998</v>
      </c>
      <c r="C6" t="n">
        <v>1345.542261855375</v>
      </c>
    </row>
    <row r="7">
      <c r="A7" t="inlineStr">
        <is>
          <t>가평군|골프장</t>
        </is>
      </c>
      <c r="B7" t="n">
        <v>2193.697482572406</v>
      </c>
      <c r="C7" t="n">
        <v>2031.769275270086</v>
      </c>
    </row>
    <row r="8">
      <c r="A8" t="inlineStr">
        <is>
          <t>가평군|기타숙박</t>
        </is>
      </c>
      <c r="B8" t="n">
        <v>379.0355733069111</v>
      </c>
      <c r="C8" t="n">
        <v>379.0350466501517</v>
      </c>
    </row>
    <row r="9">
      <c r="A9" t="inlineStr">
        <is>
          <t>가평군|뷰티</t>
        </is>
      </c>
      <c r="B9" t="n">
        <v>47.17202335924494</v>
      </c>
      <c r="C9" t="n">
        <v>63.83823434213394</v>
      </c>
    </row>
    <row r="10">
      <c r="A10" t="inlineStr">
        <is>
          <t>가평군|레저용품쇼핑</t>
        </is>
      </c>
      <c r="B10" t="n">
        <v>32.92392905209092</v>
      </c>
      <c r="C10" t="n">
        <v>31.41083999449297</v>
      </c>
    </row>
    <row r="11">
      <c r="A11" t="inlineStr">
        <is>
          <t>가평군|기타레저</t>
        </is>
      </c>
      <c r="B11" t="n">
        <v>272.1296191843821</v>
      </c>
      <c r="C11" t="n">
        <v>354.2951487124595</v>
      </c>
    </row>
    <row r="12">
      <c r="A12" t="inlineStr">
        <is>
          <t>가평군|문화서비스</t>
        </is>
      </c>
      <c r="B12" t="n">
        <v>8.877795911392038</v>
      </c>
      <c r="C12" t="n">
        <v>12.35473398973906</v>
      </c>
    </row>
    <row r="13">
      <c r="A13" t="inlineStr">
        <is>
          <t>가평군|여행업</t>
        </is>
      </c>
      <c r="B13" t="n">
        <v>6.129626361077015</v>
      </c>
      <c r="C13" t="n">
        <v>0</v>
      </c>
    </row>
    <row r="14">
      <c r="A14" t="inlineStr">
        <is>
          <t>가평군|호텔</t>
        </is>
      </c>
      <c r="B14" t="n">
        <v>494.9023599439949</v>
      </c>
      <c r="C14" t="n">
        <v>510.6110517961197</v>
      </c>
    </row>
    <row r="15">
      <c r="A15" t="inlineStr">
        <is>
          <t>가평군|캠핑장/펜션</t>
        </is>
      </c>
      <c r="B15" t="n">
        <v>136.3764351427501</v>
      </c>
      <c r="C15" t="n">
        <v>146.7124590050338</v>
      </c>
    </row>
    <row r="16">
      <c r="A16" t="inlineStr">
        <is>
          <t>가평군|렌터카</t>
        </is>
      </c>
      <c r="B16" t="n">
        <v>0</v>
      </c>
      <c r="C16" t="n">
        <v>0.0537367988686893</v>
      </c>
    </row>
    <row r="17">
      <c r="A17" t="inlineStr">
        <is>
          <t>강릉시|일반외식업</t>
        </is>
      </c>
      <c r="B17" t="n">
        <v>8816.444683111053</v>
      </c>
      <c r="C17" t="n">
        <v>10579.99977843126</v>
      </c>
    </row>
    <row r="18">
      <c r="A18" t="inlineStr">
        <is>
          <t>강릉시|육상운송</t>
        </is>
      </c>
      <c r="B18" t="n">
        <v>3131.816809328845</v>
      </c>
      <c r="C18" t="n">
        <v>3626.359551373927</v>
      </c>
    </row>
    <row r="19">
      <c r="A19" t="inlineStr">
        <is>
          <t>강릉시|기타관광쇼핑</t>
        </is>
      </c>
      <c r="B19" t="n">
        <v>4763.565630154611</v>
      </c>
      <c r="C19" t="n">
        <v>5154.568508783894</v>
      </c>
    </row>
    <row r="20">
      <c r="A20" t="inlineStr">
        <is>
          <t>강릉시|대형쇼핑몰</t>
        </is>
      </c>
      <c r="B20" t="n">
        <v>950.7395968627176</v>
      </c>
      <c r="C20" t="n">
        <v>674.6733614172399</v>
      </c>
    </row>
    <row r="21">
      <c r="A21" t="inlineStr">
        <is>
          <t>강릉시|제과음료업</t>
        </is>
      </c>
      <c r="B21" t="n">
        <v>1630.032624862526</v>
      </c>
      <c r="C21" t="n">
        <v>1952.625201585022</v>
      </c>
    </row>
    <row r="22">
      <c r="A22" t="inlineStr">
        <is>
          <t>강릉시|골프장</t>
        </is>
      </c>
      <c r="B22" t="n">
        <v>256.3322655421937</v>
      </c>
      <c r="C22" t="n">
        <v>241.3973136989685</v>
      </c>
    </row>
    <row r="23">
      <c r="A23" t="inlineStr">
        <is>
          <t>강릉시|기타숙박</t>
        </is>
      </c>
      <c r="B23" t="n">
        <v>1166.12577549523</v>
      </c>
      <c r="C23" t="n">
        <v>839.8967954397336</v>
      </c>
    </row>
    <row r="24">
      <c r="A24" t="inlineStr">
        <is>
          <t>강릉시|뷰티</t>
        </is>
      </c>
      <c r="B24" t="n">
        <v>265.3601331332941</v>
      </c>
      <c r="C24" t="n">
        <v>263.4228228994028</v>
      </c>
    </row>
    <row r="25">
      <c r="A25" t="inlineStr">
        <is>
          <t>강릉시|레저용품쇼핑</t>
        </is>
      </c>
      <c r="B25" t="n">
        <v>230.3979963897449</v>
      </c>
      <c r="C25" t="n">
        <v>228.4792754187784</v>
      </c>
    </row>
    <row r="26">
      <c r="A26" t="inlineStr">
        <is>
          <t>강릉시|기타레저</t>
        </is>
      </c>
      <c r="B26" t="n">
        <v>192.8472684405588</v>
      </c>
      <c r="C26" t="n">
        <v>165.5430075084832</v>
      </c>
    </row>
    <row r="27">
      <c r="A27" t="inlineStr">
        <is>
          <t>강릉시|문화서비스</t>
        </is>
      </c>
      <c r="B27" t="n">
        <v>282.1013947743031</v>
      </c>
      <c r="C27" t="n">
        <v>246.7941721447186</v>
      </c>
    </row>
    <row r="28">
      <c r="A28" t="inlineStr">
        <is>
          <t>강릉시|여행업</t>
        </is>
      </c>
      <c r="B28" t="n">
        <v>7.66962781738017</v>
      </c>
      <c r="C28" t="n">
        <v>4.480875028883808</v>
      </c>
    </row>
    <row r="29">
      <c r="A29" t="inlineStr">
        <is>
          <t>강릉시|호텔</t>
        </is>
      </c>
      <c r="B29" t="n">
        <v>435.6168988200781</v>
      </c>
      <c r="C29" t="n">
        <v>409.4134266422631</v>
      </c>
    </row>
    <row r="30">
      <c r="A30" t="inlineStr">
        <is>
          <t>강릉시|캠핑장/펜션</t>
        </is>
      </c>
      <c r="B30" t="n">
        <v>62.36001691886248</v>
      </c>
      <c r="C30" t="n">
        <v>341.0642842688728</v>
      </c>
    </row>
    <row r="31">
      <c r="A31" t="inlineStr">
        <is>
          <t>강릉시|렌터카</t>
        </is>
      </c>
      <c r="B31" t="n">
        <v>8.80934248602869</v>
      </c>
      <c r="C31" t="n">
        <v>11.77940732686322</v>
      </c>
    </row>
    <row r="32">
      <c r="A32" t="inlineStr">
        <is>
          <t>강진군|일반외식업</t>
        </is>
      </c>
      <c r="B32" t="n">
        <v>2823.153569567752</v>
      </c>
      <c r="C32" t="n">
        <v>2757.200428224137</v>
      </c>
    </row>
    <row r="33">
      <c r="A33" t="inlineStr">
        <is>
          <t>강진군|육상운송</t>
        </is>
      </c>
      <c r="B33" t="n">
        <v>1443.973081863532</v>
      </c>
      <c r="C33" t="n">
        <v>1512.545887881081</v>
      </c>
    </row>
    <row r="34">
      <c r="A34" t="inlineStr">
        <is>
          <t>강진군|기타관광쇼핑</t>
        </is>
      </c>
      <c r="B34" t="n">
        <v>2754.114069343348</v>
      </c>
      <c r="C34" t="n">
        <v>2806.666591363477</v>
      </c>
    </row>
    <row r="35">
      <c r="A35" t="inlineStr">
        <is>
          <t>강진군|대형쇼핑몰</t>
        </is>
      </c>
      <c r="B35" t="n">
        <v>0</v>
      </c>
      <c r="C35" t="n">
        <v>5.833738087976716</v>
      </c>
    </row>
    <row r="36">
      <c r="A36" t="inlineStr">
        <is>
          <t>강진군|제과음료업</t>
        </is>
      </c>
      <c r="B36" t="n">
        <v>353.6807379015409</v>
      </c>
      <c r="C36" t="n">
        <v>414.0307412720466</v>
      </c>
    </row>
    <row r="37">
      <c r="A37" t="inlineStr">
        <is>
          <t>강진군|골프장</t>
        </is>
      </c>
      <c r="B37" t="n">
        <v>803.9497645049962</v>
      </c>
      <c r="C37" t="n">
        <v>799.8744946842223</v>
      </c>
    </row>
    <row r="38">
      <c r="A38" t="inlineStr">
        <is>
          <t>강진군|기타숙박</t>
        </is>
      </c>
      <c r="B38" t="n">
        <v>206.9425887426682</v>
      </c>
      <c r="C38" t="n">
        <v>163.9488490535017</v>
      </c>
    </row>
    <row r="39">
      <c r="A39" t="inlineStr">
        <is>
          <t>강진군|뷰티</t>
        </is>
      </c>
      <c r="B39" t="n">
        <v>31.33682749797521</v>
      </c>
      <c r="C39" t="n">
        <v>45.71079308064093</v>
      </c>
    </row>
    <row r="40">
      <c r="A40" t="inlineStr">
        <is>
          <t>강진군|레저용품쇼핑</t>
        </is>
      </c>
      <c r="B40" t="n">
        <v>61.2054868014465</v>
      </c>
      <c r="C40" t="n">
        <v>47.4500457466876</v>
      </c>
    </row>
    <row r="41">
      <c r="A41" t="inlineStr">
        <is>
          <t>강진군|기타레저</t>
        </is>
      </c>
      <c r="B41" t="n">
        <v>106.5360825805919</v>
      </c>
      <c r="C41" t="n">
        <v>111.7092694461074</v>
      </c>
    </row>
    <row r="42">
      <c r="A42" t="inlineStr">
        <is>
          <t>강진군|문화서비스</t>
        </is>
      </c>
      <c r="B42" t="n">
        <v>12.0850464541623</v>
      </c>
      <c r="C42" t="n">
        <v>9.182721934187525</v>
      </c>
    </row>
    <row r="43">
      <c r="A43" t="inlineStr">
        <is>
          <t>강진군|여행업</t>
        </is>
      </c>
      <c r="B43" t="n">
        <v>1.93142014062637</v>
      </c>
      <c r="C43" t="n">
        <v>0</v>
      </c>
    </row>
    <row r="44">
      <c r="A44" t="inlineStr">
        <is>
          <t>강진군|호텔</t>
        </is>
      </c>
      <c r="B44" t="n">
        <v>24.67719386939184</v>
      </c>
      <c r="C44" t="n">
        <v>30.70587954752823</v>
      </c>
    </row>
    <row r="45">
      <c r="A45" t="inlineStr">
        <is>
          <t>강진군|캠핑장/펜션</t>
        </is>
      </c>
      <c r="B45" t="n">
        <v>3.972978689378737</v>
      </c>
      <c r="C45" t="n">
        <v>20.13130366136658</v>
      </c>
    </row>
    <row r="46">
      <c r="A46" t="inlineStr">
        <is>
          <t>강진군|렌터카</t>
        </is>
      </c>
      <c r="B46" t="n">
        <v>0.7116437190155123</v>
      </c>
      <c r="C46" t="n">
        <v>0.9136786988612904</v>
      </c>
    </row>
    <row r="47">
      <c r="A47" t="inlineStr">
        <is>
          <t>강화군|일반외식업</t>
        </is>
      </c>
      <c r="B47" t="n">
        <v>5939.046869624381</v>
      </c>
      <c r="C47" t="n">
        <v>5929.263219168558</v>
      </c>
    </row>
    <row r="48">
      <c r="A48" t="inlineStr">
        <is>
          <t>강화군|육상운송</t>
        </is>
      </c>
      <c r="B48" t="n">
        <v>767.0582251995679</v>
      </c>
      <c r="C48" t="n">
        <v>818.9956527004911</v>
      </c>
    </row>
    <row r="49">
      <c r="A49" t="inlineStr">
        <is>
          <t>강화군|기타관광쇼핑</t>
        </is>
      </c>
      <c r="B49" t="n">
        <v>4328.017384201645</v>
      </c>
      <c r="C49" t="n">
        <v>4336.981185395641</v>
      </c>
    </row>
    <row r="50">
      <c r="A50" t="inlineStr">
        <is>
          <t>강화군|대형쇼핑몰</t>
        </is>
      </c>
      <c r="B50" t="n">
        <v>0</v>
      </c>
      <c r="C50" t="n">
        <v>0</v>
      </c>
    </row>
    <row r="51">
      <c r="A51" t="inlineStr">
        <is>
          <t>강화군|제과음료업</t>
        </is>
      </c>
      <c r="B51" t="n">
        <v>1091.748986125547</v>
      </c>
      <c r="C51" t="n">
        <v>1080.256828476106</v>
      </c>
    </row>
    <row r="52">
      <c r="A52" t="inlineStr">
        <is>
          <t>강화군|골프장</t>
        </is>
      </c>
      <c r="B52" t="n">
        <v>443.7775282722183</v>
      </c>
      <c r="C52" t="n">
        <v>325.5382539238355</v>
      </c>
    </row>
    <row r="53">
      <c r="A53" t="inlineStr">
        <is>
          <t>강화군|기타숙박</t>
        </is>
      </c>
      <c r="B53" t="n">
        <v>157.0399172129071</v>
      </c>
      <c r="C53" t="n">
        <v>137.2171831334855</v>
      </c>
    </row>
    <row r="54">
      <c r="A54" t="inlineStr">
        <is>
          <t>강화군|뷰티</t>
        </is>
      </c>
      <c r="B54" t="n">
        <v>129.922067537841</v>
      </c>
      <c r="C54" t="n">
        <v>131.1623117185238</v>
      </c>
    </row>
    <row r="55">
      <c r="A55" t="inlineStr">
        <is>
          <t>강화군|레저용품쇼핑</t>
        </is>
      </c>
      <c r="B55" t="n">
        <v>50.16179836193607</v>
      </c>
      <c r="C55" t="n">
        <v>80.53424960517522</v>
      </c>
    </row>
    <row r="56">
      <c r="A56" t="inlineStr">
        <is>
          <t>강화군|기타레저</t>
        </is>
      </c>
      <c r="B56" t="n">
        <v>315.985696290491</v>
      </c>
      <c r="C56" t="n">
        <v>327.5860462692897</v>
      </c>
    </row>
    <row r="57">
      <c r="A57" t="inlineStr">
        <is>
          <t>강화군|문화서비스</t>
        </is>
      </c>
      <c r="B57" t="n">
        <v>100.6483266482061</v>
      </c>
      <c r="C57" t="n">
        <v>86.35405492041222</v>
      </c>
    </row>
    <row r="58">
      <c r="A58" t="inlineStr">
        <is>
          <t>강화군|여행업</t>
        </is>
      </c>
      <c r="B58" t="n">
        <v>0</v>
      </c>
      <c r="C58" t="n">
        <v>0</v>
      </c>
    </row>
    <row r="59">
      <c r="A59" t="inlineStr">
        <is>
          <t>강화군|호텔</t>
        </is>
      </c>
      <c r="B59" t="n">
        <v>0.3590885623357709</v>
      </c>
      <c r="C59" t="n">
        <v>4.030197496929907</v>
      </c>
    </row>
    <row r="60">
      <c r="A60" t="inlineStr">
        <is>
          <t>강화군|캠핑장/펜션</t>
        </is>
      </c>
      <c r="B60" t="n">
        <v>100.1776405043921</v>
      </c>
      <c r="C60" t="n">
        <v>77.34632197896499</v>
      </c>
    </row>
    <row r="61">
      <c r="A61" t="inlineStr">
        <is>
          <t>강화군|렌터카</t>
        </is>
      </c>
      <c r="B61" t="n">
        <v>1.282873578796641</v>
      </c>
      <c r="C61" t="n">
        <v>2.633085368071244</v>
      </c>
    </row>
    <row r="62">
      <c r="A62" t="inlineStr">
        <is>
          <t>거제시|일반외식업</t>
        </is>
      </c>
      <c r="B62" t="n">
        <v>4679.951785171014</v>
      </c>
      <c r="C62" t="n">
        <v>4619.358856186017</v>
      </c>
    </row>
    <row r="63">
      <c r="A63" t="inlineStr">
        <is>
          <t>거제시|육상운송</t>
        </is>
      </c>
      <c r="B63" t="n">
        <v>1153.35283313629</v>
      </c>
      <c r="C63" t="n">
        <v>1314.09749800413</v>
      </c>
    </row>
    <row r="64">
      <c r="A64" t="inlineStr">
        <is>
          <t>거제시|기타관광쇼핑</t>
        </is>
      </c>
      <c r="B64" t="n">
        <v>2516.62071712195</v>
      </c>
      <c r="C64" t="n">
        <v>2591.857200576408</v>
      </c>
    </row>
    <row r="65">
      <c r="A65" t="inlineStr">
        <is>
          <t>거제시|대형쇼핑몰</t>
        </is>
      </c>
      <c r="B65" t="n">
        <v>678.1901860119544</v>
      </c>
      <c r="C65" t="n">
        <v>392.8988768297743</v>
      </c>
    </row>
    <row r="66">
      <c r="A66" t="inlineStr">
        <is>
          <t>거제시|제과음료업</t>
        </is>
      </c>
      <c r="B66" t="n">
        <v>594.0962126608633</v>
      </c>
      <c r="C66" t="n">
        <v>612.4119714087984</v>
      </c>
    </row>
    <row r="67">
      <c r="A67" t="inlineStr">
        <is>
          <t>거제시|골프장</t>
        </is>
      </c>
      <c r="B67" t="n">
        <v>318.493839322689</v>
      </c>
      <c r="C67" t="n">
        <v>287.3885517755044</v>
      </c>
    </row>
    <row r="68">
      <c r="A68" t="inlineStr">
        <is>
          <t>거제시|기타숙박</t>
        </is>
      </c>
      <c r="B68" t="n">
        <v>269.4394837925415</v>
      </c>
      <c r="C68" t="n">
        <v>241.4362952920542</v>
      </c>
    </row>
    <row r="69">
      <c r="A69" t="inlineStr">
        <is>
          <t>거제시|뷰티</t>
        </is>
      </c>
      <c r="B69" t="n">
        <v>167.7426601851053</v>
      </c>
      <c r="C69" t="n">
        <v>166.0533987082551</v>
      </c>
    </row>
    <row r="70">
      <c r="A70" t="inlineStr">
        <is>
          <t>거제시|레저용품쇼핑</t>
        </is>
      </c>
      <c r="B70" t="n">
        <v>150.337920495456</v>
      </c>
      <c r="C70" t="n">
        <v>156.4522888243856</v>
      </c>
    </row>
    <row r="71">
      <c r="A71" t="inlineStr">
        <is>
          <t>거제시|기타레저</t>
        </is>
      </c>
      <c r="B71" t="n">
        <v>187.4372278414817</v>
      </c>
      <c r="C71" t="n">
        <v>199.8897945358985</v>
      </c>
    </row>
    <row r="72">
      <c r="A72" t="inlineStr">
        <is>
          <t>거제시|문화서비스</t>
        </is>
      </c>
      <c r="B72" t="n">
        <v>73.94080680792435</v>
      </c>
      <c r="C72" t="n">
        <v>79.48948245559343</v>
      </c>
    </row>
    <row r="73">
      <c r="A73" t="inlineStr">
        <is>
          <t>거제시|여행업</t>
        </is>
      </c>
      <c r="B73" t="n">
        <v>2.493683739857317</v>
      </c>
      <c r="C73" t="n">
        <v>3.150421903381358</v>
      </c>
    </row>
    <row r="74">
      <c r="A74" t="inlineStr">
        <is>
          <t>거제시|호텔</t>
        </is>
      </c>
      <c r="B74" t="n">
        <v>626.7756732639026</v>
      </c>
      <c r="C74" t="n">
        <v>374.1529947900633</v>
      </c>
    </row>
    <row r="75">
      <c r="A75" t="inlineStr">
        <is>
          <t>거제시|캠핑장/펜션</t>
        </is>
      </c>
      <c r="B75" t="n">
        <v>42.56392318091081</v>
      </c>
      <c r="C75" t="n">
        <v>49.09055863748611</v>
      </c>
    </row>
    <row r="76">
      <c r="A76" t="inlineStr">
        <is>
          <t>거제시|렌터카</t>
        </is>
      </c>
      <c r="B76" t="n">
        <v>1.793759107720574</v>
      </c>
      <c r="C76" t="n">
        <v>2.976467853952743</v>
      </c>
    </row>
    <row r="77">
      <c r="A77" t="inlineStr">
        <is>
          <t>거창군|일반외식업</t>
        </is>
      </c>
      <c r="B77" t="n">
        <v>3399.761571363645</v>
      </c>
      <c r="C77" t="n">
        <v>3496.096438692201</v>
      </c>
    </row>
    <row r="78">
      <c r="A78" t="inlineStr">
        <is>
          <t>거창군|육상운송</t>
        </is>
      </c>
      <c r="B78" t="n">
        <v>2770.349851076492</v>
      </c>
      <c r="C78" t="n">
        <v>2874.810206556408</v>
      </c>
    </row>
    <row r="79">
      <c r="A79" t="inlineStr">
        <is>
          <t>거창군|기타관광쇼핑</t>
        </is>
      </c>
      <c r="B79" t="n">
        <v>2967.119312955519</v>
      </c>
      <c r="C79" t="n">
        <v>3049.073706092752</v>
      </c>
    </row>
    <row r="80">
      <c r="A80" t="inlineStr">
        <is>
          <t>거창군|대형쇼핑몰</t>
        </is>
      </c>
      <c r="B80" t="n">
        <v>206.2761666225394</v>
      </c>
      <c r="C80" t="n">
        <v>176.0926497712288</v>
      </c>
    </row>
    <row r="81">
      <c r="A81" t="inlineStr">
        <is>
          <t>거창군|제과음료업</t>
        </is>
      </c>
      <c r="B81" t="n">
        <v>377.7701636671948</v>
      </c>
      <c r="C81" t="n">
        <v>455.2958276476359</v>
      </c>
    </row>
    <row r="82">
      <c r="A82" t="inlineStr">
        <is>
          <t>거창군|골프장</t>
        </is>
      </c>
      <c r="B82" t="n">
        <v>827.2433033976081</v>
      </c>
      <c r="C82" t="n">
        <v>630.0676818010437</v>
      </c>
    </row>
    <row r="83">
      <c r="A83" t="inlineStr">
        <is>
          <t>거창군|기타숙박</t>
        </is>
      </c>
      <c r="B83" t="n">
        <v>204.5674752568936</v>
      </c>
      <c r="C83" t="n">
        <v>156.2758519745466</v>
      </c>
    </row>
    <row r="84">
      <c r="A84" t="inlineStr">
        <is>
          <t>거창군|뷰티</t>
        </is>
      </c>
      <c r="B84" t="n">
        <v>166.094900449437</v>
      </c>
      <c r="C84" t="n">
        <v>238.4931211167034</v>
      </c>
    </row>
    <row r="85">
      <c r="A85" t="inlineStr">
        <is>
          <t>거창군|레저용품쇼핑</t>
        </is>
      </c>
      <c r="B85" t="n">
        <v>121.8699752179578</v>
      </c>
      <c r="C85" t="n">
        <v>118.9181565278291</v>
      </c>
    </row>
    <row r="86">
      <c r="A86" t="inlineStr">
        <is>
          <t>거창군|기타레저</t>
        </is>
      </c>
      <c r="B86" t="n">
        <v>40.29476990834279</v>
      </c>
      <c r="C86" t="n">
        <v>29.20201989322469</v>
      </c>
    </row>
    <row r="87">
      <c r="A87" t="inlineStr">
        <is>
          <t>거창군|문화서비스</t>
        </is>
      </c>
      <c r="B87" t="n">
        <v>14.1837193640204</v>
      </c>
      <c r="C87" t="n">
        <v>12.16994005352662</v>
      </c>
    </row>
    <row r="88">
      <c r="A88" t="inlineStr">
        <is>
          <t>거창군|여행업</t>
        </is>
      </c>
      <c r="B88" t="n">
        <v>0</v>
      </c>
      <c r="C88" t="n">
        <v>2.599440647803584</v>
      </c>
    </row>
    <row r="89">
      <c r="A89" t="inlineStr">
        <is>
          <t>거창군|호텔</t>
        </is>
      </c>
      <c r="B89" t="n">
        <v>0</v>
      </c>
      <c r="C89" t="n">
        <v>0</v>
      </c>
    </row>
    <row r="90">
      <c r="A90" t="inlineStr">
        <is>
          <t>거창군|캠핑장/펜션</t>
        </is>
      </c>
      <c r="B90" t="n">
        <v>12.75041024167093</v>
      </c>
      <c r="C90" t="n">
        <v>16.76736488420631</v>
      </c>
    </row>
    <row r="91">
      <c r="A91" t="inlineStr">
        <is>
          <t>거창군|렌터카</t>
        </is>
      </c>
      <c r="B91" t="n">
        <v>1.165714037603953</v>
      </c>
      <c r="C91" t="n">
        <v>1.598711581591958</v>
      </c>
    </row>
    <row r="92">
      <c r="A92" t="inlineStr">
        <is>
          <t>경산시|일반외식업</t>
        </is>
      </c>
      <c r="B92" t="n">
        <v>3636.692641387762</v>
      </c>
      <c r="C92" t="n">
        <v>3485.492072772661</v>
      </c>
    </row>
    <row r="93">
      <c r="A93" t="inlineStr">
        <is>
          <t>경산시|육상운송</t>
        </is>
      </c>
      <c r="B93" t="n">
        <v>4878.849686620614</v>
      </c>
      <c r="C93" t="n">
        <v>5755.554798245352</v>
      </c>
    </row>
    <row r="94">
      <c r="A94" t="inlineStr">
        <is>
          <t>경산시|기타관광쇼핑</t>
        </is>
      </c>
      <c r="B94" t="n">
        <v>3472.903799556289</v>
      </c>
      <c r="C94" t="n">
        <v>3448.622724580581</v>
      </c>
    </row>
    <row r="95">
      <c r="A95" t="inlineStr">
        <is>
          <t>경산시|대형쇼핑몰</t>
        </is>
      </c>
      <c r="B95" t="n">
        <v>1322.641446283312</v>
      </c>
      <c r="C95" t="n">
        <v>1021.901475181529</v>
      </c>
    </row>
    <row r="96">
      <c r="A96" t="inlineStr">
        <is>
          <t>경산시|제과음료업</t>
        </is>
      </c>
      <c r="B96" t="n">
        <v>628.891036252051</v>
      </c>
      <c r="C96" t="n">
        <v>663.7384877767089</v>
      </c>
    </row>
    <row r="97">
      <c r="A97" t="inlineStr">
        <is>
          <t>경산시|골프장</t>
        </is>
      </c>
      <c r="B97" t="n">
        <v>818.8729060685242</v>
      </c>
      <c r="C97" t="n">
        <v>740.8605662990529</v>
      </c>
    </row>
    <row r="98">
      <c r="A98" t="inlineStr">
        <is>
          <t>경산시|기타숙박</t>
        </is>
      </c>
      <c r="B98" t="n">
        <v>101.1942266366369</v>
      </c>
      <c r="C98" t="n">
        <v>65.78738786268016</v>
      </c>
    </row>
    <row r="99">
      <c r="A99" t="inlineStr">
        <is>
          <t>경산시|뷰티</t>
        </is>
      </c>
      <c r="B99" t="n">
        <v>216.5311052409978</v>
      </c>
      <c r="C99" t="n">
        <v>267.4732052381042</v>
      </c>
    </row>
    <row r="100">
      <c r="A100" t="inlineStr">
        <is>
          <t>경산시|레저용품쇼핑</t>
        </is>
      </c>
      <c r="B100" t="n">
        <v>128.7138822134573</v>
      </c>
      <c r="C100" t="n">
        <v>106.8302789966039</v>
      </c>
    </row>
    <row r="101">
      <c r="A101" t="inlineStr">
        <is>
          <t>경산시|기타레저</t>
        </is>
      </c>
      <c r="B101" t="n">
        <v>151.960793875963</v>
      </c>
      <c r="C101" t="n">
        <v>131.4865741878753</v>
      </c>
    </row>
    <row r="102">
      <c r="A102" t="inlineStr">
        <is>
          <t>경산시|문화서비스</t>
        </is>
      </c>
      <c r="B102" t="n">
        <v>32.42493848376061</v>
      </c>
      <c r="C102" t="n">
        <v>18.18081228665202</v>
      </c>
    </row>
    <row r="103">
      <c r="A103" t="inlineStr">
        <is>
          <t>경산시|여행업</t>
        </is>
      </c>
      <c r="B103" t="n">
        <v>1.064772259782255</v>
      </c>
      <c r="C103" t="n">
        <v>0.39606575960558</v>
      </c>
    </row>
    <row r="104">
      <c r="A104" t="inlineStr">
        <is>
          <t>경산시|호텔</t>
        </is>
      </c>
      <c r="B104" t="n">
        <v>8.704007582665126</v>
      </c>
      <c r="C104" t="n">
        <v>10.05833990959511</v>
      </c>
    </row>
    <row r="105">
      <c r="A105" t="inlineStr">
        <is>
          <t>경산시|캠핑장/펜션</t>
        </is>
      </c>
      <c r="B105" t="n">
        <v>3.60129366082173</v>
      </c>
      <c r="C105" t="n">
        <v>1.10706147757715</v>
      </c>
    </row>
    <row r="106">
      <c r="A106" t="inlineStr">
        <is>
          <t>경산시|렌터카</t>
        </is>
      </c>
      <c r="B106" t="n">
        <v>0.5505070732766804</v>
      </c>
      <c r="C106" t="n">
        <v>0.3999110582425274</v>
      </c>
    </row>
    <row r="107">
      <c r="A107" t="inlineStr">
        <is>
          <t>경주시|일반외식업</t>
        </is>
      </c>
      <c r="B107" t="n">
        <v>4916.066398295087</v>
      </c>
      <c r="C107" t="n">
        <v>5573.434483929321</v>
      </c>
    </row>
    <row r="108">
      <c r="A108" t="inlineStr">
        <is>
          <t>경주시|육상운송</t>
        </is>
      </c>
      <c r="B108" t="n">
        <v>6131.685277470555</v>
      </c>
      <c r="C108" t="n">
        <v>6823.245166865476</v>
      </c>
    </row>
    <row r="109">
      <c r="A109" t="inlineStr">
        <is>
          <t>경주시|기타관광쇼핑</t>
        </is>
      </c>
      <c r="B109" t="n">
        <v>2910.92995972635</v>
      </c>
      <c r="C109" t="n">
        <v>3228.663340419854</v>
      </c>
    </row>
    <row r="110">
      <c r="A110" t="inlineStr">
        <is>
          <t>경주시|대형쇼핑몰</t>
        </is>
      </c>
      <c r="B110" t="n">
        <v>502.4506329191666</v>
      </c>
      <c r="C110" t="n">
        <v>400.723970397647</v>
      </c>
    </row>
    <row r="111">
      <c r="A111" t="inlineStr">
        <is>
          <t>경주시|제과음료업</t>
        </is>
      </c>
      <c r="B111" t="n">
        <v>1326.859707055131</v>
      </c>
      <c r="C111" t="n">
        <v>1743.559520232082</v>
      </c>
    </row>
    <row r="112">
      <c r="A112" t="inlineStr">
        <is>
          <t>경주시|골프장</t>
        </is>
      </c>
      <c r="B112" t="n">
        <v>1252.759281134029</v>
      </c>
      <c r="C112" t="n">
        <v>1001.147720334887</v>
      </c>
    </row>
    <row r="113">
      <c r="A113" t="inlineStr">
        <is>
          <t>경주시|기타숙박</t>
        </is>
      </c>
      <c r="B113" t="n">
        <v>217.2241761661267</v>
      </c>
      <c r="C113" t="n">
        <v>179.0587851020972</v>
      </c>
    </row>
    <row r="114">
      <c r="A114" t="inlineStr">
        <is>
          <t>경주시|뷰티</t>
        </is>
      </c>
      <c r="B114" t="n">
        <v>120.1999748705526</v>
      </c>
      <c r="C114" t="n">
        <v>142.7178566760915</v>
      </c>
    </row>
    <row r="115">
      <c r="A115" t="inlineStr">
        <is>
          <t>경주시|레저용품쇼핑</t>
        </is>
      </c>
      <c r="B115" t="n">
        <v>246.2736381861145</v>
      </c>
      <c r="C115" t="n">
        <v>248.9834559647249</v>
      </c>
    </row>
    <row r="116">
      <c r="A116" t="inlineStr">
        <is>
          <t>경주시|기타레저</t>
        </is>
      </c>
      <c r="B116" t="n">
        <v>173.0649621804376</v>
      </c>
      <c r="C116" t="n">
        <v>136.0801416683277</v>
      </c>
    </row>
    <row r="117">
      <c r="A117" t="inlineStr">
        <is>
          <t>경주시|문화서비스</t>
        </is>
      </c>
      <c r="B117" t="n">
        <v>74.56552541784744</v>
      </c>
      <c r="C117" t="n">
        <v>101.5688457081722</v>
      </c>
    </row>
    <row r="118">
      <c r="A118" t="inlineStr">
        <is>
          <t>경주시|여행업</t>
        </is>
      </c>
      <c r="B118" t="n">
        <v>4.156658817339626</v>
      </c>
      <c r="C118" t="n">
        <v>13.49761344099403</v>
      </c>
    </row>
    <row r="119">
      <c r="A119" t="inlineStr">
        <is>
          <t>경주시|호텔</t>
        </is>
      </c>
      <c r="B119" t="n">
        <v>721.3245368325535</v>
      </c>
      <c r="C119" t="n">
        <v>557.766726798343</v>
      </c>
    </row>
    <row r="120">
      <c r="A120" t="inlineStr">
        <is>
          <t>경주시|캠핑장/펜션</t>
        </is>
      </c>
      <c r="B120" t="n">
        <v>37.17773147112698</v>
      </c>
      <c r="C120" t="n">
        <v>33.0008223337166</v>
      </c>
    </row>
    <row r="121">
      <c r="A121" t="inlineStr">
        <is>
          <t>경주시|렌터카</t>
        </is>
      </c>
      <c r="B121" t="n">
        <v>6.630994537543957</v>
      </c>
      <c r="C121" t="n">
        <v>3.80318593594338</v>
      </c>
    </row>
    <row r="122">
      <c r="A122" t="inlineStr">
        <is>
          <t>계룡시|일반외식업</t>
        </is>
      </c>
      <c r="B122" t="n">
        <v>3611.999923107748</v>
      </c>
      <c r="C122" t="n">
        <v>3969.621555608748</v>
      </c>
    </row>
    <row r="123">
      <c r="A123" t="inlineStr">
        <is>
          <t>계룡시|육상운송</t>
        </is>
      </c>
      <c r="B123" t="n">
        <v>1092.074626887741</v>
      </c>
      <c r="C123" t="n">
        <v>1351.774687950992</v>
      </c>
    </row>
    <row r="124">
      <c r="A124" t="inlineStr">
        <is>
          <t>계룡시|기타관광쇼핑</t>
        </is>
      </c>
      <c r="B124" t="n">
        <v>2141.923282234489</v>
      </c>
      <c r="C124" t="n">
        <v>1975.473273359811</v>
      </c>
    </row>
    <row r="125">
      <c r="A125" t="inlineStr">
        <is>
          <t>계룡시|대형쇼핑몰</t>
        </is>
      </c>
      <c r="B125" t="n">
        <v>1586.726031428229</v>
      </c>
      <c r="C125" t="n">
        <v>540.313059927818</v>
      </c>
    </row>
    <row r="126">
      <c r="A126" t="inlineStr">
        <is>
          <t>계룡시|제과음료업</t>
        </is>
      </c>
      <c r="B126" t="n">
        <v>672.1888118816273</v>
      </c>
      <c r="C126" t="n">
        <v>689.4086929846782</v>
      </c>
    </row>
    <row r="127">
      <c r="A127" t="inlineStr">
        <is>
          <t>계룡시|골프장</t>
        </is>
      </c>
      <c r="B127" t="n">
        <v>1702.537887917714</v>
      </c>
      <c r="C127" t="n">
        <v>1731.147499076228</v>
      </c>
    </row>
    <row r="128">
      <c r="A128" t="inlineStr">
        <is>
          <t>계룡시|기타숙박</t>
        </is>
      </c>
      <c r="B128" t="n">
        <v>148.261865435602</v>
      </c>
      <c r="C128" t="n">
        <v>131.3600828257429</v>
      </c>
    </row>
    <row r="129">
      <c r="A129" t="inlineStr">
        <is>
          <t>계룡시|뷰티</t>
        </is>
      </c>
      <c r="B129" t="n">
        <v>219.5276745565018</v>
      </c>
      <c r="C129" t="n">
        <v>242.8294379980525</v>
      </c>
    </row>
    <row r="130">
      <c r="A130" t="inlineStr">
        <is>
          <t>계룡시|레저용품쇼핑</t>
        </is>
      </c>
      <c r="B130" t="n">
        <v>154.0684134023195</v>
      </c>
      <c r="C130" t="n">
        <v>95.70829489125056</v>
      </c>
    </row>
    <row r="131">
      <c r="A131" t="inlineStr">
        <is>
          <t>계룡시|기타레저</t>
        </is>
      </c>
      <c r="B131" t="n">
        <v>68.1416177834034</v>
      </c>
      <c r="C131" t="n">
        <v>104.9381711871457</v>
      </c>
    </row>
    <row r="132">
      <c r="A132" t="inlineStr">
        <is>
          <t>계룡시|문화서비스</t>
        </is>
      </c>
      <c r="B132" t="n">
        <v>26.5511902772705</v>
      </c>
      <c r="C132" t="n">
        <v>20.56118856335449</v>
      </c>
    </row>
    <row r="133">
      <c r="A133" t="inlineStr">
        <is>
          <t>계룡시|여행업</t>
        </is>
      </c>
      <c r="B133" t="n">
        <v>0</v>
      </c>
      <c r="C133" t="n">
        <v>0.7869491356050764</v>
      </c>
    </row>
    <row r="134">
      <c r="A134" t="inlineStr">
        <is>
          <t>계룡시|호텔</t>
        </is>
      </c>
      <c r="B134" t="n">
        <v>0</v>
      </c>
      <c r="C134" t="n">
        <v>0</v>
      </c>
    </row>
    <row r="135">
      <c r="A135" t="inlineStr">
        <is>
          <t>계룡시|캠핑장/펜션</t>
        </is>
      </c>
      <c r="B135" t="n">
        <v>0</v>
      </c>
      <c r="C135" t="n">
        <v>0</v>
      </c>
    </row>
    <row r="136">
      <c r="A136" t="inlineStr">
        <is>
          <t>계룡시|렌터카</t>
        </is>
      </c>
      <c r="B136" t="n">
        <v>0</v>
      </c>
      <c r="C136" t="n">
        <v>0</v>
      </c>
    </row>
    <row r="137">
      <c r="A137" t="inlineStr">
        <is>
          <t>고령군|일반외식업</t>
        </is>
      </c>
      <c r="B137" t="n">
        <v>1770.813597922813</v>
      </c>
      <c r="C137" t="n">
        <v>1934.916026941546</v>
      </c>
    </row>
    <row r="138">
      <c r="A138" t="inlineStr">
        <is>
          <t>고령군|육상운송</t>
        </is>
      </c>
      <c r="B138" t="n">
        <v>2764.963654122717</v>
      </c>
      <c r="C138" t="n">
        <v>2651.023296586583</v>
      </c>
    </row>
    <row r="139">
      <c r="A139" t="inlineStr">
        <is>
          <t>고령군|기타관광쇼핑</t>
        </is>
      </c>
      <c r="B139" t="n">
        <v>3053.365613511537</v>
      </c>
      <c r="C139" t="n">
        <v>2848.050725564993</v>
      </c>
    </row>
    <row r="140">
      <c r="A140" t="inlineStr">
        <is>
          <t>고령군|대형쇼핑몰</t>
        </is>
      </c>
      <c r="B140" t="n">
        <v>2.40874264370242</v>
      </c>
      <c r="C140" t="n">
        <v>1.442167363306834</v>
      </c>
    </row>
    <row r="141">
      <c r="A141" t="inlineStr">
        <is>
          <t>고령군|제과음료업</t>
        </is>
      </c>
      <c r="B141" t="n">
        <v>279.4649474567702</v>
      </c>
      <c r="C141" t="n">
        <v>337.8141650646579</v>
      </c>
    </row>
    <row r="142">
      <c r="A142" t="inlineStr">
        <is>
          <t>고령군|골프장</t>
        </is>
      </c>
      <c r="B142" t="n">
        <v>1866.576272351119</v>
      </c>
      <c r="C142" t="n">
        <v>1780.723700575573</v>
      </c>
    </row>
    <row r="143">
      <c r="A143" t="inlineStr">
        <is>
          <t>고령군|기타숙박</t>
        </is>
      </c>
      <c r="B143" t="n">
        <v>14.54743124714706</v>
      </c>
      <c r="C143" t="n">
        <v>15.78020583356459</v>
      </c>
    </row>
    <row r="144">
      <c r="A144" t="inlineStr">
        <is>
          <t>고령군|뷰티</t>
        </is>
      </c>
      <c r="B144" t="n">
        <v>23.78409419987533</v>
      </c>
      <c r="C144" t="n">
        <v>20.18746737869187</v>
      </c>
    </row>
    <row r="145">
      <c r="A145" t="inlineStr">
        <is>
          <t>고령군|레저용품쇼핑</t>
        </is>
      </c>
      <c r="B145" t="n">
        <v>9.451645994591066</v>
      </c>
      <c r="C145" t="n">
        <v>11.74295200012653</v>
      </c>
    </row>
    <row r="146">
      <c r="A146" t="inlineStr">
        <is>
          <t>고령군|기타레저</t>
        </is>
      </c>
      <c r="B146" t="n">
        <v>62.71737583256846</v>
      </c>
      <c r="C146" t="n">
        <v>54.28401351007432</v>
      </c>
    </row>
    <row r="147">
      <c r="A147" t="inlineStr">
        <is>
          <t>고령군|문화서비스</t>
        </is>
      </c>
      <c r="B147" t="n">
        <v>3.999764402145904</v>
      </c>
      <c r="C147" t="n">
        <v>2.909017883546304</v>
      </c>
    </row>
    <row r="148">
      <c r="A148" t="inlineStr">
        <is>
          <t>고령군|여행업</t>
        </is>
      </c>
      <c r="B148" t="n">
        <v>0</v>
      </c>
      <c r="C148" t="n">
        <v>0</v>
      </c>
    </row>
    <row r="149">
      <c r="A149" t="inlineStr">
        <is>
          <t>고령군|호텔</t>
        </is>
      </c>
      <c r="B149" t="n">
        <v>0</v>
      </c>
      <c r="C149" t="n">
        <v>0</v>
      </c>
    </row>
    <row r="150">
      <c r="A150" t="inlineStr">
        <is>
          <t>고령군|캠핑장/펜션</t>
        </is>
      </c>
      <c r="B150" t="n">
        <v>9.265621855627598</v>
      </c>
      <c r="C150" t="n">
        <v>6.81758380171421</v>
      </c>
    </row>
    <row r="151">
      <c r="A151" t="inlineStr">
        <is>
          <t>고령군|렌터카</t>
        </is>
      </c>
      <c r="B151" t="n">
        <v>0</v>
      </c>
      <c r="C151" t="n">
        <v>0</v>
      </c>
    </row>
    <row r="152">
      <c r="A152" t="inlineStr">
        <is>
          <t>고창군|일반외식업</t>
        </is>
      </c>
      <c r="B152" t="n">
        <v>3107.654107476725</v>
      </c>
      <c r="C152" t="n">
        <v>3887.90882473943</v>
      </c>
    </row>
    <row r="153">
      <c r="A153" t="inlineStr">
        <is>
          <t>고창군|육상운송</t>
        </is>
      </c>
      <c r="B153" t="n">
        <v>4386.868276209846</v>
      </c>
      <c r="C153" t="n">
        <v>4138.447574545332</v>
      </c>
    </row>
    <row r="154">
      <c r="A154" t="inlineStr">
        <is>
          <t>고창군|기타관광쇼핑</t>
        </is>
      </c>
      <c r="B154" t="n">
        <v>3736.8638287381</v>
      </c>
      <c r="C154" t="n">
        <v>3022.863610095936</v>
      </c>
    </row>
    <row r="155">
      <c r="A155" t="inlineStr">
        <is>
          <t>고창군|대형쇼핑몰</t>
        </is>
      </c>
      <c r="B155" t="n">
        <v>17.77199386610203</v>
      </c>
      <c r="C155" t="n">
        <v>36.22230012790406</v>
      </c>
    </row>
    <row r="156">
      <c r="A156" t="inlineStr">
        <is>
          <t>고창군|제과음료업</t>
        </is>
      </c>
      <c r="B156" t="n">
        <v>392.590804555381</v>
      </c>
      <c r="C156" t="n">
        <v>486.7218302926105</v>
      </c>
    </row>
    <row r="157">
      <c r="A157" t="inlineStr">
        <is>
          <t>고창군|골프장</t>
        </is>
      </c>
      <c r="B157" t="n">
        <v>1621.632330521648</v>
      </c>
      <c r="C157" t="n">
        <v>1276.967185166331</v>
      </c>
    </row>
    <row r="158">
      <c r="A158" t="inlineStr">
        <is>
          <t>고창군|기타숙박</t>
        </is>
      </c>
      <c r="B158" t="n">
        <v>162.9613864825419</v>
      </c>
      <c r="C158" t="n">
        <v>211.0644210620679</v>
      </c>
    </row>
    <row r="159">
      <c r="A159" t="inlineStr">
        <is>
          <t>고창군|뷰티</t>
        </is>
      </c>
      <c r="B159" t="n">
        <v>48.59237089127162</v>
      </c>
      <c r="C159" t="n">
        <v>52.04510418817744</v>
      </c>
    </row>
    <row r="160">
      <c r="A160" t="inlineStr">
        <is>
          <t>고창군|레저용품쇼핑</t>
        </is>
      </c>
      <c r="B160" t="n">
        <v>26.44206905676264</v>
      </c>
      <c r="C160" t="n">
        <v>24.0917451459691</v>
      </c>
    </row>
    <row r="161">
      <c r="A161" t="inlineStr">
        <is>
          <t>고창군|기타레저</t>
        </is>
      </c>
      <c r="B161" t="n">
        <v>41.74068366501265</v>
      </c>
      <c r="C161" t="n">
        <v>49.52912418539204</v>
      </c>
    </row>
    <row r="162">
      <c r="A162" t="inlineStr">
        <is>
          <t>고창군|문화서비스</t>
        </is>
      </c>
      <c r="B162" t="n">
        <v>13.10481529572418</v>
      </c>
      <c r="C162" t="n">
        <v>15.22922679677983</v>
      </c>
    </row>
    <row r="163">
      <c r="A163" t="inlineStr">
        <is>
          <t>고창군|여행업</t>
        </is>
      </c>
      <c r="B163" t="n">
        <v>0.0001720491971238</v>
      </c>
      <c r="C163" t="n">
        <v>12.87332696214264</v>
      </c>
    </row>
    <row r="164">
      <c r="A164" t="inlineStr">
        <is>
          <t>고창군|호텔</t>
        </is>
      </c>
      <c r="B164" t="n">
        <v>0</v>
      </c>
      <c r="C164" t="n">
        <v>0</v>
      </c>
    </row>
    <row r="165">
      <c r="A165" t="inlineStr">
        <is>
          <t>고창군|캠핑장/펜션</t>
        </is>
      </c>
      <c r="B165" t="n">
        <v>34.74464716236678</v>
      </c>
      <c r="C165" t="n">
        <v>48.22206961246192</v>
      </c>
    </row>
    <row r="166">
      <c r="A166" t="inlineStr">
        <is>
          <t>고창군|렌터카</t>
        </is>
      </c>
      <c r="B166" t="n">
        <v>0</v>
      </c>
      <c r="C166" t="n">
        <v>0</v>
      </c>
    </row>
    <row r="167">
      <c r="A167" t="inlineStr">
        <is>
          <t>고흥군|일반외식업</t>
        </is>
      </c>
      <c r="B167" t="n">
        <v>2832.743201380788</v>
      </c>
      <c r="C167" t="n">
        <v>3019.176558363088</v>
      </c>
    </row>
    <row r="168">
      <c r="A168" t="inlineStr">
        <is>
          <t>고흥군|육상운송</t>
        </is>
      </c>
      <c r="B168" t="n">
        <v>2202.364455173148</v>
      </c>
      <c r="C168" t="n">
        <v>2774.722801027254</v>
      </c>
    </row>
    <row r="169">
      <c r="A169" t="inlineStr">
        <is>
          <t>고흥군|기타관광쇼핑</t>
        </is>
      </c>
      <c r="B169" t="n">
        <v>3672.082774197865</v>
      </c>
      <c r="C169" t="n">
        <v>3885.365029155655</v>
      </c>
    </row>
    <row r="170">
      <c r="A170" t="inlineStr">
        <is>
          <t>고흥군|대형쇼핑몰</t>
        </is>
      </c>
      <c r="B170" t="n">
        <v>0.1132541878361805</v>
      </c>
      <c r="C170" t="n">
        <v>5.012180481774321</v>
      </c>
    </row>
    <row r="171">
      <c r="A171" t="inlineStr">
        <is>
          <t>고흥군|제과음료업</t>
        </is>
      </c>
      <c r="B171" t="n">
        <v>431.6674235973777</v>
      </c>
      <c r="C171" t="n">
        <v>550.8863279418905</v>
      </c>
    </row>
    <row r="172">
      <c r="A172" t="inlineStr">
        <is>
          <t>고흥군|골프장</t>
        </is>
      </c>
      <c r="B172" t="n">
        <v>15.04431184266619</v>
      </c>
      <c r="C172" t="n">
        <v>13.60199798320456</v>
      </c>
    </row>
    <row r="173">
      <c r="A173" t="inlineStr">
        <is>
          <t>고흥군|기타숙박</t>
        </is>
      </c>
      <c r="B173" t="n">
        <v>198.136603274005</v>
      </c>
      <c r="C173" t="n">
        <v>222.9031476714226</v>
      </c>
    </row>
    <row r="174">
      <c r="A174" t="inlineStr">
        <is>
          <t>고흥군|뷰티</t>
        </is>
      </c>
      <c r="B174" t="n">
        <v>193.0922252141726</v>
      </c>
      <c r="C174" t="n">
        <v>211.9070419369362</v>
      </c>
    </row>
    <row r="175">
      <c r="A175" t="inlineStr">
        <is>
          <t>고흥군|레저용품쇼핑</t>
        </is>
      </c>
      <c r="B175" t="n">
        <v>162.9442344142486</v>
      </c>
      <c r="C175" t="n">
        <v>179.6851246652934</v>
      </c>
    </row>
    <row r="176">
      <c r="A176" t="inlineStr">
        <is>
          <t>고흥군|기타레저</t>
        </is>
      </c>
      <c r="B176" t="n">
        <v>45.89374793499483</v>
      </c>
      <c r="C176" t="n">
        <v>48.24102273211529</v>
      </c>
    </row>
    <row r="177">
      <c r="A177" t="inlineStr">
        <is>
          <t>고흥군|문화서비스</t>
        </is>
      </c>
      <c r="B177" t="n">
        <v>55.51875555567734</v>
      </c>
      <c r="C177" t="n">
        <v>66.43766669088116</v>
      </c>
    </row>
    <row r="178">
      <c r="A178" t="inlineStr">
        <is>
          <t>고흥군|여행업</t>
        </is>
      </c>
      <c r="B178" t="n">
        <v>0.777709201149256</v>
      </c>
      <c r="C178" t="n">
        <v>0</v>
      </c>
    </row>
    <row r="179">
      <c r="A179" t="inlineStr">
        <is>
          <t>고흥군|호텔</t>
        </is>
      </c>
      <c r="B179" t="n">
        <v>2.103879207101951</v>
      </c>
      <c r="C179" t="n">
        <v>3.053234876739</v>
      </c>
    </row>
    <row r="180">
      <c r="A180" t="inlineStr">
        <is>
          <t>고흥군|캠핑장/펜션</t>
        </is>
      </c>
      <c r="B180" t="n">
        <v>44.81691981032664</v>
      </c>
      <c r="C180" t="n">
        <v>44.09084897284525</v>
      </c>
    </row>
    <row r="181">
      <c r="A181" t="inlineStr">
        <is>
          <t>고흥군|렌터카</t>
        </is>
      </c>
      <c r="B181" t="n">
        <v>0.3500376410340016</v>
      </c>
      <c r="C181" t="n">
        <v>0.1170244782088277</v>
      </c>
    </row>
    <row r="182">
      <c r="A182" t="inlineStr">
        <is>
          <t>곡성군|일반외식업</t>
        </is>
      </c>
      <c r="B182" t="n">
        <v>3142.513172722981</v>
      </c>
      <c r="C182" t="n">
        <v>2740.969981726297</v>
      </c>
    </row>
    <row r="183">
      <c r="A183" t="inlineStr">
        <is>
          <t>곡성군|육상운송</t>
        </is>
      </c>
      <c r="B183" t="n">
        <v>7033.617116490257</v>
      </c>
      <c r="C183" t="n">
        <v>6259.357622495017</v>
      </c>
    </row>
    <row r="184">
      <c r="A184" t="inlineStr">
        <is>
          <t>곡성군|기타관광쇼핑</t>
        </is>
      </c>
      <c r="B184" t="n">
        <v>1937.536052740008</v>
      </c>
      <c r="C184" t="n">
        <v>2411.450956090652</v>
      </c>
    </row>
    <row r="185">
      <c r="A185" t="inlineStr">
        <is>
          <t>곡성군|대형쇼핑몰</t>
        </is>
      </c>
      <c r="B185" t="n">
        <v>397.1056846677964</v>
      </c>
      <c r="C185" t="n">
        <v>462.8569492533138</v>
      </c>
    </row>
    <row r="186">
      <c r="A186" t="inlineStr">
        <is>
          <t>곡성군|제과음료업</t>
        </is>
      </c>
      <c r="B186" t="n">
        <v>389.5049348253779</v>
      </c>
      <c r="C186" t="n">
        <v>451.2948973524989</v>
      </c>
    </row>
    <row r="187">
      <c r="A187" t="inlineStr">
        <is>
          <t>곡성군|골프장</t>
        </is>
      </c>
      <c r="B187" t="n">
        <v>1748.793239412023</v>
      </c>
      <c r="C187" t="n">
        <v>2174.542009845067</v>
      </c>
    </row>
    <row r="188">
      <c r="A188" t="inlineStr">
        <is>
          <t>곡성군|기타숙박</t>
        </is>
      </c>
      <c r="B188" t="n">
        <v>66.27455474695547</v>
      </c>
      <c r="C188" t="n">
        <v>81.90597349001504</v>
      </c>
    </row>
    <row r="189">
      <c r="A189" t="inlineStr">
        <is>
          <t>곡성군|뷰티</t>
        </is>
      </c>
      <c r="B189" t="n">
        <v>21.16449326970042</v>
      </c>
      <c r="C189" t="n">
        <v>21.86751346483405</v>
      </c>
    </row>
    <row r="190">
      <c r="A190" t="inlineStr">
        <is>
          <t>곡성군|레저용품쇼핑</t>
        </is>
      </c>
      <c r="B190" t="n">
        <v>4.691153878688158</v>
      </c>
      <c r="C190" t="n">
        <v>11.55877312628965</v>
      </c>
    </row>
    <row r="191">
      <c r="A191" t="inlineStr">
        <is>
          <t>곡성군|기타레저</t>
        </is>
      </c>
      <c r="B191" t="n">
        <v>39.18936249751007</v>
      </c>
      <c r="C191" t="n">
        <v>85.38311387402511</v>
      </c>
    </row>
    <row r="192">
      <c r="A192" t="inlineStr">
        <is>
          <t>곡성군|문화서비스</t>
        </is>
      </c>
      <c r="B192" t="n">
        <v>2.11527599276353</v>
      </c>
      <c r="C192" t="n">
        <v>4.786464344419963</v>
      </c>
    </row>
    <row r="193">
      <c r="A193" t="inlineStr">
        <is>
          <t>곡성군|여행업</t>
        </is>
      </c>
      <c r="B193" t="n">
        <v>0.3015196042316435</v>
      </c>
      <c r="C193" t="n">
        <v>0.1521897842129192</v>
      </c>
    </row>
    <row r="194">
      <c r="A194" t="inlineStr">
        <is>
          <t>곡성군|호텔</t>
        </is>
      </c>
      <c r="B194" t="n">
        <v>0</v>
      </c>
      <c r="C194" t="n">
        <v>0</v>
      </c>
    </row>
    <row r="195">
      <c r="A195" t="inlineStr">
        <is>
          <t>곡성군|캠핑장/펜션</t>
        </is>
      </c>
      <c r="B195" t="n">
        <v>12.03486166935442</v>
      </c>
      <c r="C195" t="n">
        <v>11.25002185849684</v>
      </c>
    </row>
    <row r="196">
      <c r="A196" t="inlineStr">
        <is>
          <t>곡성군|렌터카</t>
        </is>
      </c>
      <c r="B196" t="n">
        <v>0</v>
      </c>
      <c r="C196" t="n">
        <v>0</v>
      </c>
    </row>
    <row r="197">
      <c r="A197" t="inlineStr">
        <is>
          <t>공주시|일반외식업</t>
        </is>
      </c>
      <c r="B197" t="n">
        <v>4285.886709462437</v>
      </c>
      <c r="C197" t="n">
        <v>3747.022486107769</v>
      </c>
    </row>
    <row r="198">
      <c r="A198" t="inlineStr">
        <is>
          <t>공주시|육상운송</t>
        </is>
      </c>
      <c r="B198" t="n">
        <v>8967.680208668911</v>
      </c>
      <c r="C198" t="n">
        <v>9280.387149129412</v>
      </c>
    </row>
    <row r="199">
      <c r="A199" t="inlineStr">
        <is>
          <t>공주시|기타관광쇼핑</t>
        </is>
      </c>
      <c r="B199" t="n">
        <v>2649.434797388773</v>
      </c>
      <c r="C199" t="n">
        <v>2732.84030537773</v>
      </c>
    </row>
    <row r="200">
      <c r="A200" t="inlineStr">
        <is>
          <t>공주시|대형쇼핑몰</t>
        </is>
      </c>
      <c r="B200" t="n">
        <v>0</v>
      </c>
      <c r="C200" t="n">
        <v>3.876193029756794</v>
      </c>
    </row>
    <row r="201">
      <c r="A201" t="inlineStr">
        <is>
          <t>공주시|제과음료업</t>
        </is>
      </c>
      <c r="B201" t="n">
        <v>725.074312853159</v>
      </c>
      <c r="C201" t="n">
        <v>1698.603396216575</v>
      </c>
    </row>
    <row r="202">
      <c r="A202" t="inlineStr">
        <is>
          <t>공주시|골프장</t>
        </is>
      </c>
      <c r="B202" t="n">
        <v>348.5340134474642</v>
      </c>
      <c r="C202" t="n">
        <v>426.1160759245857</v>
      </c>
    </row>
    <row r="203">
      <c r="A203" t="inlineStr">
        <is>
          <t>공주시|기타숙박</t>
        </is>
      </c>
      <c r="B203" t="n">
        <v>120.9641178609757</v>
      </c>
      <c r="C203" t="n">
        <v>141.5037554257544</v>
      </c>
    </row>
    <row r="204">
      <c r="A204" t="inlineStr">
        <is>
          <t>공주시|뷰티</t>
        </is>
      </c>
      <c r="B204" t="n">
        <v>85.63463127187634</v>
      </c>
      <c r="C204" t="n">
        <v>76.55829299150955</v>
      </c>
    </row>
    <row r="205">
      <c r="A205" t="inlineStr">
        <is>
          <t>공주시|레저용품쇼핑</t>
        </is>
      </c>
      <c r="B205" t="n">
        <v>51.76632609902978</v>
      </c>
      <c r="C205" t="n">
        <v>50.49224718599125</v>
      </c>
    </row>
    <row r="206">
      <c r="A206" t="inlineStr">
        <is>
          <t>공주시|기타레저</t>
        </is>
      </c>
      <c r="B206" t="n">
        <v>70.65773792465546</v>
      </c>
      <c r="C206" t="n">
        <v>73.46233701481897</v>
      </c>
    </row>
    <row r="207">
      <c r="A207" t="inlineStr">
        <is>
          <t>공주시|문화서비스</t>
        </is>
      </c>
      <c r="B207" t="n">
        <v>25.34548806349796</v>
      </c>
      <c r="C207" t="n">
        <v>28.79037066281292</v>
      </c>
    </row>
    <row r="208">
      <c r="A208" t="inlineStr">
        <is>
          <t>공주시|여행업</t>
        </is>
      </c>
      <c r="B208" t="n">
        <v>0.1849792180943892</v>
      </c>
      <c r="C208" t="n">
        <v>0</v>
      </c>
    </row>
    <row r="209">
      <c r="A209" t="inlineStr">
        <is>
          <t>공주시|호텔</t>
        </is>
      </c>
      <c r="B209" t="n">
        <v>0</v>
      </c>
      <c r="C209" t="n">
        <v>0</v>
      </c>
    </row>
    <row r="210">
      <c r="A210" t="inlineStr">
        <is>
          <t>공주시|캠핑장/펜션</t>
        </is>
      </c>
      <c r="B210" t="n">
        <v>19.10362838434765</v>
      </c>
      <c r="C210" t="n">
        <v>15.29410697350133</v>
      </c>
    </row>
    <row r="211">
      <c r="A211" t="inlineStr">
        <is>
          <t>공주시|렌터카</t>
        </is>
      </c>
      <c r="B211" t="n">
        <v>12.23981854619552</v>
      </c>
      <c r="C211" t="n">
        <v>12.63306154372246</v>
      </c>
    </row>
    <row r="212">
      <c r="A212" t="inlineStr">
        <is>
          <t>과천시|일반외식업</t>
        </is>
      </c>
      <c r="B212" t="n">
        <v>4103.381462392829</v>
      </c>
      <c r="C212" t="n">
        <v>4171.658147700666</v>
      </c>
    </row>
    <row r="213">
      <c r="A213" t="inlineStr">
        <is>
          <t>과천시|육상운송</t>
        </is>
      </c>
      <c r="B213" t="n">
        <v>856.12220076965</v>
      </c>
      <c r="C213" t="n">
        <v>1354.107844185814</v>
      </c>
    </row>
    <row r="214">
      <c r="A214" t="inlineStr">
        <is>
          <t>과천시|기타관광쇼핑</t>
        </is>
      </c>
      <c r="B214" t="n">
        <v>1799.261901875577</v>
      </c>
      <c r="C214" t="n">
        <v>1800.825910669942</v>
      </c>
    </row>
    <row r="215">
      <c r="A215" t="inlineStr">
        <is>
          <t>과천시|대형쇼핑몰</t>
        </is>
      </c>
      <c r="B215" t="n">
        <v>349.8705541317084</v>
      </c>
      <c r="C215" t="n">
        <v>280.6294071534372</v>
      </c>
    </row>
    <row r="216">
      <c r="A216" t="inlineStr">
        <is>
          <t>과천시|제과음료업</t>
        </is>
      </c>
      <c r="B216" t="n">
        <v>867.7324377692697</v>
      </c>
      <c r="C216" t="n">
        <v>891.3365863868157</v>
      </c>
    </row>
    <row r="217">
      <c r="A217" t="inlineStr">
        <is>
          <t>과천시|골프장</t>
        </is>
      </c>
      <c r="B217" t="n">
        <v>30.02803354841821</v>
      </c>
      <c r="C217" t="n">
        <v>47.13186226128561</v>
      </c>
    </row>
    <row r="218">
      <c r="A218" t="inlineStr">
        <is>
          <t>과천시|기타숙박</t>
        </is>
      </c>
      <c r="B218" t="n">
        <v>1.813621198436902</v>
      </c>
      <c r="C218" t="n">
        <v>2.057727804904631</v>
      </c>
    </row>
    <row r="219">
      <c r="A219" t="inlineStr">
        <is>
          <t>과천시|뷰티</t>
        </is>
      </c>
      <c r="B219" t="n">
        <v>212.0496388822364</v>
      </c>
      <c r="C219" t="n">
        <v>291.8785224863696</v>
      </c>
    </row>
    <row r="220">
      <c r="A220" t="inlineStr">
        <is>
          <t>과천시|레저용품쇼핑</t>
        </is>
      </c>
      <c r="B220" t="n">
        <v>120.3624556513336</v>
      </c>
      <c r="C220" t="n">
        <v>522.4405519319394</v>
      </c>
    </row>
    <row r="221">
      <c r="A221" t="inlineStr">
        <is>
          <t>과천시|기타레저</t>
        </is>
      </c>
      <c r="B221" t="n">
        <v>25.67733542447176</v>
      </c>
      <c r="C221" t="n">
        <v>28.39542371096163</v>
      </c>
    </row>
    <row r="222">
      <c r="A222" t="inlineStr">
        <is>
          <t>과천시|문화서비스</t>
        </is>
      </c>
      <c r="B222" t="n">
        <v>40.28702564462829</v>
      </c>
      <c r="C222" t="n">
        <v>32.44676171525575</v>
      </c>
    </row>
    <row r="223">
      <c r="A223" t="inlineStr">
        <is>
          <t>과천시|여행업</t>
        </is>
      </c>
      <c r="B223" t="n">
        <v>0</v>
      </c>
      <c r="C223" t="n">
        <v>0</v>
      </c>
    </row>
    <row r="224">
      <c r="A224" t="inlineStr">
        <is>
          <t>과천시|호텔</t>
        </is>
      </c>
      <c r="B224" t="n">
        <v>0</v>
      </c>
      <c r="C224" t="n">
        <v>0</v>
      </c>
    </row>
    <row r="225">
      <c r="A225" t="inlineStr">
        <is>
          <t>과천시|캠핑장/펜션</t>
        </is>
      </c>
      <c r="B225" t="n">
        <v>0</v>
      </c>
      <c r="C225" t="n">
        <v>0</v>
      </c>
    </row>
    <row r="226">
      <c r="A226" t="inlineStr">
        <is>
          <t>과천시|렌터카</t>
        </is>
      </c>
      <c r="B226" t="n">
        <v>0</v>
      </c>
      <c r="C226" t="n">
        <v>0</v>
      </c>
    </row>
    <row r="227">
      <c r="A227" t="inlineStr">
        <is>
          <t>광명시|일반외식업</t>
        </is>
      </c>
      <c r="B227" t="n">
        <v>5024.39566723748</v>
      </c>
      <c r="C227" t="n">
        <v>4588.801389584132</v>
      </c>
    </row>
    <row r="228">
      <c r="A228" t="inlineStr">
        <is>
          <t>광명시|육상운송</t>
        </is>
      </c>
      <c r="B228" t="n">
        <v>2635.665891745799</v>
      </c>
      <c r="C228" t="n">
        <v>2836.879804454645</v>
      </c>
    </row>
    <row r="229">
      <c r="A229" t="inlineStr">
        <is>
          <t>광명시|기타관광쇼핑</t>
        </is>
      </c>
      <c r="B229" t="n">
        <v>2591.032541107108</v>
      </c>
      <c r="C229" t="n">
        <v>2563.831873461441</v>
      </c>
    </row>
    <row r="230">
      <c r="A230" t="inlineStr">
        <is>
          <t>광명시|대형쇼핑몰</t>
        </is>
      </c>
      <c r="B230" t="n">
        <v>2050.213561351346</v>
      </c>
      <c r="C230" t="n">
        <v>1657.652770464675</v>
      </c>
    </row>
    <row r="231">
      <c r="A231" t="inlineStr">
        <is>
          <t>광명시|제과음료업</t>
        </is>
      </c>
      <c r="B231" t="n">
        <v>743.7918086263578</v>
      </c>
      <c r="C231" t="n">
        <v>789.8586798629419</v>
      </c>
    </row>
    <row r="232">
      <c r="A232" t="inlineStr">
        <is>
          <t>광명시|골프장</t>
        </is>
      </c>
      <c r="B232" t="n">
        <v>91.30928412686222</v>
      </c>
      <c r="C232" t="n">
        <v>67.65615779895602</v>
      </c>
    </row>
    <row r="233">
      <c r="A233" t="inlineStr">
        <is>
          <t>광명시|기타숙박</t>
        </is>
      </c>
      <c r="B233" t="n">
        <v>133.2580247803683</v>
      </c>
      <c r="C233" t="n">
        <v>79.35539595858987</v>
      </c>
    </row>
    <row r="234">
      <c r="A234" t="inlineStr">
        <is>
          <t>광명시|뷰티</t>
        </is>
      </c>
      <c r="B234" t="n">
        <v>372.8212478020535</v>
      </c>
      <c r="C234" t="n">
        <v>357.1113314250028</v>
      </c>
    </row>
    <row r="235">
      <c r="A235" t="inlineStr">
        <is>
          <t>광명시|레저용품쇼핑</t>
        </is>
      </c>
      <c r="B235" t="n">
        <v>132.4205025413795</v>
      </c>
      <c r="C235" t="n">
        <v>147.7377108800843</v>
      </c>
    </row>
    <row r="236">
      <c r="A236" t="inlineStr">
        <is>
          <t>광명시|기타레저</t>
        </is>
      </c>
      <c r="B236" t="n">
        <v>239.398681309755</v>
      </c>
      <c r="C236" t="n">
        <v>204.6609273794023</v>
      </c>
    </row>
    <row r="237">
      <c r="A237" t="inlineStr">
        <is>
          <t>광명시|문화서비스</t>
        </is>
      </c>
      <c r="B237" t="n">
        <v>110.9857147257406</v>
      </c>
      <c r="C237" t="n">
        <v>74.408268177724</v>
      </c>
    </row>
    <row r="238">
      <c r="A238" t="inlineStr">
        <is>
          <t>광명시|여행업</t>
        </is>
      </c>
      <c r="B238" t="n">
        <v>0.264524575799305</v>
      </c>
      <c r="C238" t="n">
        <v>1.580089307456867</v>
      </c>
    </row>
    <row r="239">
      <c r="A239" t="inlineStr">
        <is>
          <t>광명시|호텔</t>
        </is>
      </c>
      <c r="B239" t="n">
        <v>18.05832975272938</v>
      </c>
      <c r="C239" t="n">
        <v>39.65882845186364</v>
      </c>
    </row>
    <row r="240">
      <c r="A240" t="inlineStr">
        <is>
          <t>광명시|캠핑장/펜션</t>
        </is>
      </c>
      <c r="B240" t="n">
        <v>1.260829756233898</v>
      </c>
      <c r="C240" t="n">
        <v>0.302469835888228</v>
      </c>
    </row>
    <row r="241">
      <c r="A241" t="inlineStr">
        <is>
          <t>광명시|렌터카</t>
        </is>
      </c>
      <c r="B241" t="n">
        <v>0.5882280956545417</v>
      </c>
      <c r="C241" t="n">
        <v>0.160563120470965</v>
      </c>
    </row>
    <row r="242">
      <c r="A242" t="inlineStr">
        <is>
          <t>광양시|일반외식업</t>
        </is>
      </c>
      <c r="B242" t="n">
        <v>4746.363188802375</v>
      </c>
      <c r="C242" t="n">
        <v>4559.30758463703</v>
      </c>
    </row>
    <row r="243">
      <c r="A243" t="inlineStr">
        <is>
          <t>광양시|육상운송</t>
        </is>
      </c>
      <c r="B243" t="n">
        <v>9716.353745654487</v>
      </c>
      <c r="C243" t="n">
        <v>11277.7933615534</v>
      </c>
    </row>
    <row r="244">
      <c r="A244" t="inlineStr">
        <is>
          <t>광양시|기타관광쇼핑</t>
        </is>
      </c>
      <c r="B244" t="n">
        <v>3308.062488123696</v>
      </c>
      <c r="C244" t="n">
        <v>3045.291053206637</v>
      </c>
    </row>
    <row r="245">
      <c r="A245" t="inlineStr">
        <is>
          <t>광양시|대형쇼핑몰</t>
        </is>
      </c>
      <c r="B245" t="n">
        <v>654.0792145087444</v>
      </c>
      <c r="C245" t="n">
        <v>413.5739253341007</v>
      </c>
    </row>
    <row r="246">
      <c r="A246" t="inlineStr">
        <is>
          <t>광양시|제과음료업</t>
        </is>
      </c>
      <c r="B246" t="n">
        <v>477.0103700940655</v>
      </c>
      <c r="C246" t="n">
        <v>481.7862271397095</v>
      </c>
    </row>
    <row r="247">
      <c r="A247" t="inlineStr">
        <is>
          <t>광양시|골프장</t>
        </is>
      </c>
      <c r="B247" t="n">
        <v>95.68698125492756</v>
      </c>
      <c r="C247" t="n">
        <v>70.26351627208143</v>
      </c>
    </row>
    <row r="248">
      <c r="A248" t="inlineStr">
        <is>
          <t>광양시|기타숙박</t>
        </is>
      </c>
      <c r="B248" t="n">
        <v>326.8969882209808</v>
      </c>
      <c r="C248" t="n">
        <v>279.5580226284483</v>
      </c>
    </row>
    <row r="249">
      <c r="A249" t="inlineStr">
        <is>
          <t>광양시|뷰티</t>
        </is>
      </c>
      <c r="B249" t="n">
        <v>236.3476004748247</v>
      </c>
      <c r="C249" t="n">
        <v>298.2613745776763</v>
      </c>
    </row>
    <row r="250">
      <c r="A250" t="inlineStr">
        <is>
          <t>광양시|레저용품쇼핑</t>
        </is>
      </c>
      <c r="B250" t="n">
        <v>120.7158720768784</v>
      </c>
      <c r="C250" t="n">
        <v>93.2016920756098</v>
      </c>
    </row>
    <row r="251">
      <c r="A251" t="inlineStr">
        <is>
          <t>광양시|기타레저</t>
        </is>
      </c>
      <c r="B251" t="n">
        <v>153.9620797752667</v>
      </c>
      <c r="C251" t="n">
        <v>172.3338544494165</v>
      </c>
    </row>
    <row r="252">
      <c r="A252" t="inlineStr">
        <is>
          <t>광양시|문화서비스</t>
        </is>
      </c>
      <c r="B252" t="n">
        <v>35.89543765899257</v>
      </c>
      <c r="C252" t="n">
        <v>11.75050267752104</v>
      </c>
    </row>
    <row r="253">
      <c r="A253" t="inlineStr">
        <is>
          <t>광양시|여행업</t>
        </is>
      </c>
      <c r="B253" t="n">
        <v>0</v>
      </c>
      <c r="C253" t="n">
        <v>1.538058199759553</v>
      </c>
    </row>
    <row r="254">
      <c r="A254" t="inlineStr">
        <is>
          <t>광양시|호텔</t>
        </is>
      </c>
      <c r="B254" t="n">
        <v>0</v>
      </c>
      <c r="C254" t="n">
        <v>0.2366785922853056</v>
      </c>
    </row>
    <row r="255">
      <c r="A255" t="inlineStr">
        <is>
          <t>광양시|캠핑장/펜션</t>
        </is>
      </c>
      <c r="B255" t="n">
        <v>18.74476227852179</v>
      </c>
      <c r="C255" t="n">
        <v>20.8509910273725</v>
      </c>
    </row>
    <row r="256">
      <c r="A256" t="inlineStr">
        <is>
          <t>광양시|렌터카</t>
        </is>
      </c>
      <c r="B256" t="n">
        <v>4.782777617072186</v>
      </c>
      <c r="C256" t="n">
        <v>1.481734941740189</v>
      </c>
    </row>
    <row r="257">
      <c r="A257" t="inlineStr">
        <is>
          <t>광주시|일반외식업</t>
        </is>
      </c>
      <c r="B257" t="n">
        <v>5560.473041206043</v>
      </c>
      <c r="C257" t="n">
        <v>5590.072103884229</v>
      </c>
    </row>
    <row r="258">
      <c r="A258" t="inlineStr">
        <is>
          <t>광주시|육상운송</t>
        </is>
      </c>
      <c r="B258" t="n">
        <v>3868.998001753894</v>
      </c>
      <c r="C258" t="n">
        <v>4337.964233438368</v>
      </c>
    </row>
    <row r="259">
      <c r="A259" t="inlineStr">
        <is>
          <t>광주시|기타관광쇼핑</t>
        </is>
      </c>
      <c r="B259" t="n">
        <v>4557.802205291402</v>
      </c>
      <c r="C259" t="n">
        <v>4541.911001871521</v>
      </c>
    </row>
    <row r="260">
      <c r="A260" t="inlineStr">
        <is>
          <t>광주시|대형쇼핑몰</t>
        </is>
      </c>
      <c r="B260" t="n">
        <v>275.7331742340841</v>
      </c>
      <c r="C260" t="n">
        <v>259.1503242886185</v>
      </c>
    </row>
    <row r="261">
      <c r="A261" t="inlineStr">
        <is>
          <t>광주시|제과음료업</t>
        </is>
      </c>
      <c r="B261" t="n">
        <v>665.8371926499705</v>
      </c>
      <c r="C261" t="n">
        <v>694.9994898573025</v>
      </c>
    </row>
    <row r="262">
      <c r="A262" t="inlineStr">
        <is>
          <t>광주시|골프장</t>
        </is>
      </c>
      <c r="B262" t="n">
        <v>1309.493474175063</v>
      </c>
      <c r="C262" t="n">
        <v>1330.24421198275</v>
      </c>
    </row>
    <row r="263">
      <c r="A263" t="inlineStr">
        <is>
          <t>광주시|기타숙박</t>
        </is>
      </c>
      <c r="B263" t="n">
        <v>69.89629683503769</v>
      </c>
      <c r="C263" t="n">
        <v>58.1233941375223</v>
      </c>
    </row>
    <row r="264">
      <c r="A264" t="inlineStr">
        <is>
          <t>광주시|뷰티</t>
        </is>
      </c>
      <c r="B264" t="n">
        <v>203.2941366990795</v>
      </c>
      <c r="C264" t="n">
        <v>253.3885308900084</v>
      </c>
    </row>
    <row r="265">
      <c r="A265" t="inlineStr">
        <is>
          <t>광주시|레저용품쇼핑</t>
        </is>
      </c>
      <c r="B265" t="n">
        <v>288.6568597031356</v>
      </c>
      <c r="C265" t="n">
        <v>269.5667915356257</v>
      </c>
    </row>
    <row r="266">
      <c r="A266" t="inlineStr">
        <is>
          <t>광주시|기타레저</t>
        </is>
      </c>
      <c r="B266" t="n">
        <v>238.219982094794</v>
      </c>
      <c r="C266" t="n">
        <v>250.0719503476822</v>
      </c>
    </row>
    <row r="267">
      <c r="A267" t="inlineStr">
        <is>
          <t>광주시|문화서비스</t>
        </is>
      </c>
      <c r="B267" t="n">
        <v>80.57028761349034</v>
      </c>
      <c r="C267" t="n">
        <v>78.80524484667481</v>
      </c>
    </row>
    <row r="268">
      <c r="A268" t="inlineStr">
        <is>
          <t>광주시|여행업</t>
        </is>
      </c>
      <c r="B268" t="n">
        <v>32.29526610840655</v>
      </c>
      <c r="C268" t="n">
        <v>0.9252966018698904</v>
      </c>
    </row>
    <row r="269">
      <c r="A269" t="inlineStr">
        <is>
          <t>광주시|호텔</t>
        </is>
      </c>
      <c r="B269" t="n">
        <v>0</v>
      </c>
      <c r="C269" t="n">
        <v>0</v>
      </c>
    </row>
    <row r="270">
      <c r="A270" t="inlineStr">
        <is>
          <t>광주시|캠핑장/펜션</t>
        </is>
      </c>
      <c r="B270" t="n">
        <v>14.54644287077695</v>
      </c>
      <c r="C270" t="n">
        <v>9.2267501310874</v>
      </c>
    </row>
    <row r="271">
      <c r="A271" t="inlineStr">
        <is>
          <t>광주시|렌터카</t>
        </is>
      </c>
      <c r="B271" t="n">
        <v>1.050236869864419</v>
      </c>
      <c r="C271" t="n">
        <v>0.5331413255816702</v>
      </c>
    </row>
    <row r="272">
      <c r="A272" t="inlineStr">
        <is>
          <t>괴산군|일반외식업</t>
        </is>
      </c>
      <c r="B272" t="n">
        <v>2944.507649591716</v>
      </c>
      <c r="C272" t="n">
        <v>3021.692760025117</v>
      </c>
    </row>
    <row r="273">
      <c r="A273" t="inlineStr">
        <is>
          <t>괴산군|육상운송</t>
        </is>
      </c>
      <c r="B273" t="n">
        <v>5905.430071373208</v>
      </c>
      <c r="C273" t="n">
        <v>7958.285812901037</v>
      </c>
    </row>
    <row r="274">
      <c r="A274" t="inlineStr">
        <is>
          <t>괴산군|기타관광쇼핑</t>
        </is>
      </c>
      <c r="B274" t="n">
        <v>3064.421270734406</v>
      </c>
      <c r="C274" t="n">
        <v>2593.263067329725</v>
      </c>
    </row>
    <row r="275">
      <c r="A275" t="inlineStr">
        <is>
          <t>괴산군|대형쇼핑몰</t>
        </is>
      </c>
      <c r="B275" t="n">
        <v>422.8009027335279</v>
      </c>
      <c r="C275" t="n">
        <v>495.6071055027105</v>
      </c>
    </row>
    <row r="276">
      <c r="A276" t="inlineStr">
        <is>
          <t>괴산군|제과음료업</t>
        </is>
      </c>
      <c r="B276" t="n">
        <v>341.6964553907251</v>
      </c>
      <c r="C276" t="n">
        <v>398.762373909988</v>
      </c>
    </row>
    <row r="277">
      <c r="A277" t="inlineStr">
        <is>
          <t>괴산군|골프장</t>
        </is>
      </c>
      <c r="B277" t="n">
        <v>7.025617228195463</v>
      </c>
      <c r="C277" t="n">
        <v>6.726919771382738</v>
      </c>
    </row>
    <row r="278">
      <c r="A278" t="inlineStr">
        <is>
          <t>괴산군|기타숙박</t>
        </is>
      </c>
      <c r="B278" t="n">
        <v>80.13253389164962</v>
      </c>
      <c r="C278" t="n">
        <v>116.0770468729492</v>
      </c>
    </row>
    <row r="279">
      <c r="A279" t="inlineStr">
        <is>
          <t>괴산군|뷰티</t>
        </is>
      </c>
      <c r="B279" t="n">
        <v>15.06485584906514</v>
      </c>
      <c r="C279" t="n">
        <v>15.42026163069065</v>
      </c>
    </row>
    <row r="280">
      <c r="A280" t="inlineStr">
        <is>
          <t>괴산군|레저용품쇼핑</t>
        </is>
      </c>
      <c r="B280" t="n">
        <v>5.207966716799524</v>
      </c>
      <c r="C280" t="n">
        <v>4.661030923301857</v>
      </c>
    </row>
    <row r="281">
      <c r="A281" t="inlineStr">
        <is>
          <t>괴산군|기타레저</t>
        </is>
      </c>
      <c r="B281" t="n">
        <v>114.0464847507477</v>
      </c>
      <c r="C281" t="n">
        <v>57.36848037438705</v>
      </c>
    </row>
    <row r="282">
      <c r="A282" t="inlineStr">
        <is>
          <t>괴산군|문화서비스</t>
        </is>
      </c>
      <c r="B282" t="n">
        <v>23.65248153699948</v>
      </c>
      <c r="C282" t="n">
        <v>21.14337504359121</v>
      </c>
    </row>
    <row r="283">
      <c r="A283" t="inlineStr">
        <is>
          <t>괴산군|여행업</t>
        </is>
      </c>
      <c r="B283" t="n">
        <v>0</v>
      </c>
      <c r="C283" t="n">
        <v>0</v>
      </c>
    </row>
    <row r="284">
      <c r="A284" t="inlineStr">
        <is>
          <t>괴산군|호텔</t>
        </is>
      </c>
      <c r="B284" t="n">
        <v>16.17991832348285</v>
      </c>
      <c r="C284" t="n">
        <v>15.60184475741964</v>
      </c>
    </row>
    <row r="285">
      <c r="A285" t="inlineStr">
        <is>
          <t>괴산군|캠핑장/펜션</t>
        </is>
      </c>
      <c r="B285" t="n">
        <v>40.4756494696184</v>
      </c>
      <c r="C285" t="n">
        <v>47.87582839851496</v>
      </c>
    </row>
    <row r="286">
      <c r="A286" t="inlineStr">
        <is>
          <t>괴산군|렌터카</t>
        </is>
      </c>
      <c r="B286" t="n">
        <v>3.471758526543947</v>
      </c>
      <c r="C286" t="n">
        <v>33.75327025118735</v>
      </c>
    </row>
    <row r="287">
      <c r="A287" t="inlineStr">
        <is>
          <t>구례군|일반외식업</t>
        </is>
      </c>
      <c r="B287" t="n">
        <v>2714.306796187718</v>
      </c>
      <c r="C287" t="n">
        <v>3109.428745948409</v>
      </c>
    </row>
    <row r="288">
      <c r="A288" t="inlineStr">
        <is>
          <t>구례군|육상운송</t>
        </is>
      </c>
      <c r="B288" t="n">
        <v>779.1017413214448</v>
      </c>
      <c r="C288" t="n">
        <v>740.9183223897567</v>
      </c>
    </row>
    <row r="289">
      <c r="A289" t="inlineStr">
        <is>
          <t>구례군|기타관광쇼핑</t>
        </is>
      </c>
      <c r="B289" t="n">
        <v>2348.883616611516</v>
      </c>
      <c r="C289" t="n">
        <v>2184.244246126573</v>
      </c>
    </row>
    <row r="290">
      <c r="A290" t="inlineStr">
        <is>
          <t>구례군|대형쇼핑몰</t>
        </is>
      </c>
      <c r="B290" t="n">
        <v>0</v>
      </c>
      <c r="C290" t="n">
        <v>0.1435306231595889</v>
      </c>
    </row>
    <row r="291">
      <c r="A291" t="inlineStr">
        <is>
          <t>구례군|제과음료업</t>
        </is>
      </c>
      <c r="B291" t="n">
        <v>642.7105986892171</v>
      </c>
      <c r="C291" t="n">
        <v>1075.657792594558</v>
      </c>
    </row>
    <row r="292">
      <c r="A292" t="inlineStr">
        <is>
          <t>구례군|골프장</t>
        </is>
      </c>
      <c r="B292" t="n">
        <v>6.150270674781162</v>
      </c>
      <c r="C292" t="n">
        <v>12.75511699700062</v>
      </c>
    </row>
    <row r="293">
      <c r="A293" t="inlineStr">
        <is>
          <t>구례군|기타숙박</t>
        </is>
      </c>
      <c r="B293" t="n">
        <v>202.6288570446828</v>
      </c>
      <c r="C293" t="n">
        <v>183.5331072599353</v>
      </c>
    </row>
    <row r="294">
      <c r="A294" t="inlineStr">
        <is>
          <t>구례군|뷰티</t>
        </is>
      </c>
      <c r="B294" t="n">
        <v>20.88380697235882</v>
      </c>
      <c r="C294" t="n">
        <v>27.30208679629009</v>
      </c>
    </row>
    <row r="295">
      <c r="A295" t="inlineStr">
        <is>
          <t>구례군|레저용품쇼핑</t>
        </is>
      </c>
      <c r="B295" t="n">
        <v>35.77670498479078</v>
      </c>
      <c r="C295" t="n">
        <v>28.17087049260101</v>
      </c>
    </row>
    <row r="296">
      <c r="A296" t="inlineStr">
        <is>
          <t>구례군|기타레저</t>
        </is>
      </c>
      <c r="B296" t="n">
        <v>40.27943749244123</v>
      </c>
      <c r="C296" t="n">
        <v>78.91491717457906</v>
      </c>
    </row>
    <row r="297">
      <c r="A297" t="inlineStr">
        <is>
          <t>구례군|문화서비스</t>
        </is>
      </c>
      <c r="B297" t="n">
        <v>21.38590552600936</v>
      </c>
      <c r="C297" t="n">
        <v>19.68519239509182</v>
      </c>
    </row>
    <row r="298">
      <c r="A298" t="inlineStr">
        <is>
          <t>구례군|여행업</t>
        </is>
      </c>
      <c r="B298" t="n">
        <v>0</v>
      </c>
      <c r="C298" t="n">
        <v>0</v>
      </c>
    </row>
    <row r="299">
      <c r="A299" t="inlineStr">
        <is>
          <t>구례군|호텔</t>
        </is>
      </c>
      <c r="B299" t="n">
        <v>0</v>
      </c>
      <c r="C299" t="n">
        <v>0</v>
      </c>
    </row>
    <row r="300">
      <c r="A300" t="inlineStr">
        <is>
          <t>구례군|캠핑장/펜션</t>
        </is>
      </c>
      <c r="B300" t="n">
        <v>37.74711435229068</v>
      </c>
      <c r="C300" t="n">
        <v>32.4909033939021</v>
      </c>
    </row>
    <row r="301">
      <c r="A301" t="inlineStr">
        <is>
          <t>구례군|렌터카</t>
        </is>
      </c>
      <c r="B301" t="n">
        <v>2.172995218711947</v>
      </c>
      <c r="C301" t="n">
        <v>4.268136049659424</v>
      </c>
    </row>
    <row r="302">
      <c r="A302" t="inlineStr">
        <is>
          <t>구리시|일반외식업</t>
        </is>
      </c>
      <c r="B302" t="n">
        <v>4107.712463667171</v>
      </c>
      <c r="C302" t="n">
        <v>4435.208766502556</v>
      </c>
    </row>
    <row r="303">
      <c r="A303" t="inlineStr">
        <is>
          <t>구리시|육상운송</t>
        </is>
      </c>
      <c r="B303" t="n">
        <v>3157.431852447243</v>
      </c>
      <c r="C303" t="n">
        <v>3176.857713576404</v>
      </c>
    </row>
    <row r="304">
      <c r="A304" t="inlineStr">
        <is>
          <t>구리시|기타관광쇼핑</t>
        </is>
      </c>
      <c r="B304" t="n">
        <v>3996.937018311015</v>
      </c>
      <c r="C304" t="n">
        <v>3864.909922660014</v>
      </c>
    </row>
    <row r="305">
      <c r="A305" t="inlineStr">
        <is>
          <t>구리시|대형쇼핑몰</t>
        </is>
      </c>
      <c r="B305" t="n">
        <v>881.9890451987675</v>
      </c>
      <c r="C305" t="n">
        <v>1267.596500167443</v>
      </c>
    </row>
    <row r="306">
      <c r="A306" t="inlineStr">
        <is>
          <t>구리시|제과음료업</t>
        </is>
      </c>
      <c r="B306" t="n">
        <v>489.0997319689793</v>
      </c>
      <c r="C306" t="n">
        <v>481.9284254800676</v>
      </c>
    </row>
    <row r="307">
      <c r="A307" t="inlineStr">
        <is>
          <t>구리시|골프장</t>
        </is>
      </c>
      <c r="B307" t="n">
        <v>41.85091186153477</v>
      </c>
      <c r="C307" t="n">
        <v>31.95511403052138</v>
      </c>
    </row>
    <row r="308">
      <c r="A308" t="inlineStr">
        <is>
          <t>구리시|기타숙박</t>
        </is>
      </c>
      <c r="B308" t="n">
        <v>61.43634684162546</v>
      </c>
      <c r="C308" t="n">
        <v>56.33479890561449</v>
      </c>
    </row>
    <row r="309">
      <c r="A309" t="inlineStr">
        <is>
          <t>구리시|뷰티</t>
        </is>
      </c>
      <c r="B309" t="n">
        <v>259.9245563677105</v>
      </c>
      <c r="C309" t="n">
        <v>231.8752533988111</v>
      </c>
    </row>
    <row r="310">
      <c r="A310" t="inlineStr">
        <is>
          <t>구리시|레저용품쇼핑</t>
        </is>
      </c>
      <c r="B310" t="n">
        <v>171.8388803481861</v>
      </c>
      <c r="C310" t="n">
        <v>138.5926580991824</v>
      </c>
    </row>
    <row r="311">
      <c r="A311" t="inlineStr">
        <is>
          <t>구리시|기타레저</t>
        </is>
      </c>
      <c r="B311" t="n">
        <v>151.4519481667621</v>
      </c>
      <c r="C311" t="n">
        <v>174.564811359854</v>
      </c>
    </row>
    <row r="312">
      <c r="A312" t="inlineStr">
        <is>
          <t>구리시|문화서비스</t>
        </is>
      </c>
      <c r="B312" t="n">
        <v>52.74571315710411</v>
      </c>
      <c r="C312" t="n">
        <v>26.1646704690978</v>
      </c>
    </row>
    <row r="313">
      <c r="A313" t="inlineStr">
        <is>
          <t>구리시|여행업</t>
        </is>
      </c>
      <c r="B313" t="n">
        <v>1.432921915096031</v>
      </c>
      <c r="C313" t="n">
        <v>0.1473011416589695</v>
      </c>
    </row>
    <row r="314">
      <c r="A314" t="inlineStr">
        <is>
          <t>구리시|호텔</t>
        </is>
      </c>
      <c r="B314" t="n">
        <v>7.055912093284105</v>
      </c>
      <c r="C314" t="n">
        <v>4.427923651433164</v>
      </c>
    </row>
    <row r="315">
      <c r="A315" t="inlineStr">
        <is>
          <t>구리시|캠핑장/펜션</t>
        </is>
      </c>
      <c r="B315" t="n">
        <v>8.293909674371053</v>
      </c>
      <c r="C315" t="n">
        <v>2.42530422020901</v>
      </c>
    </row>
    <row r="316">
      <c r="A316" t="inlineStr">
        <is>
          <t>구리시|렌터카</t>
        </is>
      </c>
      <c r="B316" t="n">
        <v>0.0265958356622856</v>
      </c>
      <c r="C316" t="n">
        <v>4.875805512036266</v>
      </c>
    </row>
    <row r="317">
      <c r="A317" t="inlineStr">
        <is>
          <t>구미시|일반외식업</t>
        </is>
      </c>
      <c r="B317" t="n">
        <v>5315.510243989519</v>
      </c>
      <c r="C317" t="n">
        <v>4850.823805382639</v>
      </c>
    </row>
    <row r="318">
      <c r="A318" t="inlineStr">
        <is>
          <t>구미시|육상운송</t>
        </is>
      </c>
      <c r="B318" t="n">
        <v>5906.859510335746</v>
      </c>
      <c r="C318" t="n">
        <v>6765.102727893831</v>
      </c>
    </row>
    <row r="319">
      <c r="A319" t="inlineStr">
        <is>
          <t>구미시|기타관광쇼핑</t>
        </is>
      </c>
      <c r="B319" t="n">
        <v>3326.584236439888</v>
      </c>
      <c r="C319" t="n">
        <v>3338.830968114542</v>
      </c>
    </row>
    <row r="320">
      <c r="A320" t="inlineStr">
        <is>
          <t>구미시|대형쇼핑몰</t>
        </is>
      </c>
      <c r="B320" t="n">
        <v>1703.81000757098</v>
      </c>
      <c r="C320" t="n">
        <v>1254.32320125795</v>
      </c>
    </row>
    <row r="321">
      <c r="A321" t="inlineStr">
        <is>
          <t>구미시|제과음료업</t>
        </is>
      </c>
      <c r="B321" t="n">
        <v>660.3017967422868</v>
      </c>
      <c r="C321" t="n">
        <v>674.3319644586471</v>
      </c>
    </row>
    <row r="322">
      <c r="A322" t="inlineStr">
        <is>
          <t>구미시|골프장</t>
        </is>
      </c>
      <c r="B322" t="n">
        <v>438.0871640483929</v>
      </c>
      <c r="C322" t="n">
        <v>376.5979937854469</v>
      </c>
    </row>
    <row r="323">
      <c r="A323" t="inlineStr">
        <is>
          <t>구미시|기타숙박</t>
        </is>
      </c>
      <c r="B323" t="n">
        <v>259.2211349702413</v>
      </c>
      <c r="C323" t="n">
        <v>218.1686579088053</v>
      </c>
    </row>
    <row r="324">
      <c r="A324" t="inlineStr">
        <is>
          <t>구미시|뷰티</t>
        </is>
      </c>
      <c r="B324" t="n">
        <v>350.969901974712</v>
      </c>
      <c r="C324" t="n">
        <v>349.0192734797159</v>
      </c>
    </row>
    <row r="325">
      <c r="A325" t="inlineStr">
        <is>
          <t>구미시|레저용품쇼핑</t>
        </is>
      </c>
      <c r="B325" t="n">
        <v>243.9079840286041</v>
      </c>
      <c r="C325" t="n">
        <v>210.9401296971501</v>
      </c>
    </row>
    <row r="326">
      <c r="A326" t="inlineStr">
        <is>
          <t>구미시|기타레저</t>
        </is>
      </c>
      <c r="B326" t="n">
        <v>232.2644930560358</v>
      </c>
      <c r="C326" t="n">
        <v>173.8654947693325</v>
      </c>
    </row>
    <row r="327">
      <c r="A327" t="inlineStr">
        <is>
          <t>구미시|문화서비스</t>
        </is>
      </c>
      <c r="B327" t="n">
        <v>62.29763071580911</v>
      </c>
      <c r="C327" t="n">
        <v>59.53403532377457</v>
      </c>
    </row>
    <row r="328">
      <c r="A328" t="inlineStr">
        <is>
          <t>구미시|여행업</t>
        </is>
      </c>
      <c r="B328" t="n">
        <v>0.6468322198302906</v>
      </c>
      <c r="C328" t="n">
        <v>0.6134685433575985</v>
      </c>
    </row>
    <row r="329">
      <c r="A329" t="inlineStr">
        <is>
          <t>구미시|호텔</t>
        </is>
      </c>
      <c r="B329" t="n">
        <v>43.49560577665687</v>
      </c>
      <c r="C329" t="n">
        <v>50.89942386238015</v>
      </c>
    </row>
    <row r="330">
      <c r="A330" t="inlineStr">
        <is>
          <t>구미시|캠핑장/펜션</t>
        </is>
      </c>
      <c r="B330" t="n">
        <v>3.312516828028367</v>
      </c>
      <c r="C330" t="n">
        <v>2.488746773311193</v>
      </c>
    </row>
    <row r="331">
      <c r="A331" t="inlineStr">
        <is>
          <t>구미시|렌터카</t>
        </is>
      </c>
      <c r="B331" t="n">
        <v>7.166426318985263</v>
      </c>
      <c r="C331" t="n">
        <v>7.547331628747303</v>
      </c>
    </row>
    <row r="332">
      <c r="A332" t="inlineStr">
        <is>
          <t>군산시|일반외식업</t>
        </is>
      </c>
      <c r="B332" t="n">
        <v>4480.35494136839</v>
      </c>
      <c r="C332" t="n">
        <v>4665.951078844208</v>
      </c>
    </row>
    <row r="333">
      <c r="A333" t="inlineStr">
        <is>
          <t>군산시|육상운송</t>
        </is>
      </c>
      <c r="B333" t="n">
        <v>4751.227239649875</v>
      </c>
      <c r="C333" t="n">
        <v>6329.735245751443</v>
      </c>
    </row>
    <row r="334">
      <c r="A334" t="inlineStr">
        <is>
          <t>군산시|기타관광쇼핑</t>
        </is>
      </c>
      <c r="B334" t="n">
        <v>3144.197088189148</v>
      </c>
      <c r="C334" t="n">
        <v>3321.612110394361</v>
      </c>
    </row>
    <row r="335">
      <c r="A335" t="inlineStr">
        <is>
          <t>군산시|대형쇼핑몰</t>
        </is>
      </c>
      <c r="B335" t="n">
        <v>2003.090594352484</v>
      </c>
      <c r="C335" t="n">
        <v>1985.65199496154</v>
      </c>
    </row>
    <row r="336">
      <c r="A336" t="inlineStr">
        <is>
          <t>군산시|제과음료업</t>
        </is>
      </c>
      <c r="B336" t="n">
        <v>981.4877962794084</v>
      </c>
      <c r="C336" t="n">
        <v>1221.928676432481</v>
      </c>
    </row>
    <row r="337">
      <c r="A337" t="inlineStr">
        <is>
          <t>군산시|골프장</t>
        </is>
      </c>
      <c r="B337" t="n">
        <v>510.9776711654742</v>
      </c>
      <c r="C337" t="n">
        <v>545.4695550467943</v>
      </c>
    </row>
    <row r="338">
      <c r="A338" t="inlineStr">
        <is>
          <t>군산시|기타숙박</t>
        </is>
      </c>
      <c r="B338" t="n">
        <v>372.0747574740692</v>
      </c>
      <c r="C338" t="n">
        <v>314.0801087480066</v>
      </c>
    </row>
    <row r="339">
      <c r="A339" t="inlineStr">
        <is>
          <t>군산시|뷰티</t>
        </is>
      </c>
      <c r="B339" t="n">
        <v>187.2381359097392</v>
      </c>
      <c r="C339" t="n">
        <v>185.6650131116166</v>
      </c>
    </row>
    <row r="340">
      <c r="A340" t="inlineStr">
        <is>
          <t>군산시|레저용품쇼핑</t>
        </is>
      </c>
      <c r="B340" t="n">
        <v>184.4588445641651</v>
      </c>
      <c r="C340" t="n">
        <v>158.8825479665101</v>
      </c>
    </row>
    <row r="341">
      <c r="A341" t="inlineStr">
        <is>
          <t>군산시|기타레저</t>
        </is>
      </c>
      <c r="B341" t="n">
        <v>109.484868805213</v>
      </c>
      <c r="C341" t="n">
        <v>131.7587341656816</v>
      </c>
    </row>
    <row r="342">
      <c r="A342" t="inlineStr">
        <is>
          <t>군산시|문화서비스</t>
        </is>
      </c>
      <c r="B342" t="n">
        <v>66.86051839954905</v>
      </c>
      <c r="C342" t="n">
        <v>65.25009119980891</v>
      </c>
    </row>
    <row r="343">
      <c r="A343" t="inlineStr">
        <is>
          <t>군산시|여행업</t>
        </is>
      </c>
      <c r="B343" t="n">
        <v>0</v>
      </c>
      <c r="C343" t="n">
        <v>0</v>
      </c>
    </row>
    <row r="344">
      <c r="A344" t="inlineStr">
        <is>
          <t>군산시|호텔</t>
        </is>
      </c>
      <c r="B344" t="n">
        <v>15.15517779442504</v>
      </c>
      <c r="C344" t="n">
        <v>9.45528500513954</v>
      </c>
    </row>
    <row r="345">
      <c r="A345" t="inlineStr">
        <is>
          <t>군산시|캠핑장/펜션</t>
        </is>
      </c>
      <c r="B345" t="n">
        <v>15.39328204421395</v>
      </c>
      <c r="C345" t="n">
        <v>20.48287822231396</v>
      </c>
    </row>
    <row r="346">
      <c r="A346" t="inlineStr">
        <is>
          <t>군산시|렌터카</t>
        </is>
      </c>
      <c r="B346" t="n">
        <v>7.148959589763219</v>
      </c>
      <c r="C346" t="n">
        <v>5.674592589549594</v>
      </c>
    </row>
    <row r="347">
      <c r="A347" t="inlineStr">
        <is>
          <t>군위군|일반외식업</t>
        </is>
      </c>
      <c r="B347" t="n">
        <v>3594.923291534327</v>
      </c>
      <c r="C347" t="n">
        <v>4071.550214857526</v>
      </c>
    </row>
    <row r="348">
      <c r="A348" t="inlineStr">
        <is>
          <t>군위군|육상운송</t>
        </is>
      </c>
      <c r="B348" t="n">
        <v>21091.85480234367</v>
      </c>
      <c r="C348" t="n">
        <v>18763.19801105039</v>
      </c>
    </row>
    <row r="349">
      <c r="A349" t="inlineStr">
        <is>
          <t>군위군|기타관광쇼핑</t>
        </is>
      </c>
      <c r="B349" t="n">
        <v>2397.402662418761</v>
      </c>
      <c r="C349" t="n">
        <v>2548.752843112369</v>
      </c>
    </row>
    <row r="350">
      <c r="A350" t="inlineStr">
        <is>
          <t>군위군|대형쇼핑몰</t>
        </is>
      </c>
      <c r="B350" t="n">
        <v>2.205570708123893</v>
      </c>
      <c r="C350" t="n">
        <v>5.011302218204547</v>
      </c>
    </row>
    <row r="351">
      <c r="A351" t="inlineStr">
        <is>
          <t>군위군|제과음료업</t>
        </is>
      </c>
      <c r="B351" t="n">
        <v>317.2088341773686</v>
      </c>
      <c r="C351" t="n">
        <v>342.9083973524817</v>
      </c>
    </row>
    <row r="352">
      <c r="A352" t="inlineStr">
        <is>
          <t>군위군|골프장</t>
        </is>
      </c>
      <c r="B352" t="n">
        <v>2866.510180744252</v>
      </c>
      <c r="C352" t="n">
        <v>2347.348418341599</v>
      </c>
    </row>
    <row r="353">
      <c r="A353" t="inlineStr">
        <is>
          <t>군위군|기타숙박</t>
        </is>
      </c>
      <c r="B353" t="n">
        <v>25.05813642731799</v>
      </c>
      <c r="C353" t="n">
        <v>16.10342859034802</v>
      </c>
    </row>
    <row r="354">
      <c r="A354" t="inlineStr">
        <is>
          <t>군위군|뷰티</t>
        </is>
      </c>
      <c r="B354" t="n">
        <v>36.233166031915</v>
      </c>
      <c r="C354" t="n">
        <v>48.69655776471922</v>
      </c>
    </row>
    <row r="355">
      <c r="A355" t="inlineStr">
        <is>
          <t>군위군|레저용품쇼핑</t>
        </is>
      </c>
      <c r="B355" t="n">
        <v>7.435590710517856</v>
      </c>
      <c r="C355" t="n">
        <v>20.60645706310882</v>
      </c>
    </row>
    <row r="356">
      <c r="A356" t="inlineStr">
        <is>
          <t>군위군|기타레저</t>
        </is>
      </c>
      <c r="B356" t="n">
        <v>16.2840339942831</v>
      </c>
      <c r="C356" t="n">
        <v>30.52471789603163</v>
      </c>
    </row>
    <row r="357">
      <c r="A357" t="inlineStr">
        <is>
          <t>군위군|문화서비스</t>
        </is>
      </c>
      <c r="B357" t="n">
        <v>1.671445810977754</v>
      </c>
      <c r="C357" t="n">
        <v>28.28133042107661</v>
      </c>
    </row>
    <row r="358">
      <c r="A358" t="inlineStr">
        <is>
          <t>군위군|여행업</t>
        </is>
      </c>
      <c r="B358" t="n">
        <v>0</v>
      </c>
      <c r="C358" t="n">
        <v>0</v>
      </c>
    </row>
    <row r="359">
      <c r="A359" t="inlineStr">
        <is>
          <t>군위군|호텔</t>
        </is>
      </c>
      <c r="B359" t="n">
        <v>0</v>
      </c>
      <c r="C359" t="n">
        <v>0</v>
      </c>
    </row>
    <row r="360">
      <c r="A360" t="inlineStr">
        <is>
          <t>군위군|캠핑장/펜션</t>
        </is>
      </c>
      <c r="B360" t="n">
        <v>4.426574200450035</v>
      </c>
      <c r="C360" t="n">
        <v>5.380518045925232</v>
      </c>
    </row>
    <row r="361">
      <c r="A361" t="inlineStr">
        <is>
          <t>군위군|렌터카</t>
        </is>
      </c>
      <c r="B361" t="n">
        <v>0</v>
      </c>
      <c r="C361" t="n">
        <v>0</v>
      </c>
    </row>
    <row r="362">
      <c r="A362" t="inlineStr">
        <is>
          <t>군포시|일반외식업</t>
        </is>
      </c>
      <c r="B362" t="n">
        <v>5238.104001746646</v>
      </c>
      <c r="C362" t="n">
        <v>5261.776732563953</v>
      </c>
    </row>
    <row r="363">
      <c r="A363" t="inlineStr">
        <is>
          <t>군포시|육상운송</t>
        </is>
      </c>
      <c r="B363" t="n">
        <v>1853.414902179278</v>
      </c>
      <c r="C363" t="n">
        <v>2803.010227255826</v>
      </c>
    </row>
    <row r="364">
      <c r="A364" t="inlineStr">
        <is>
          <t>군포시|기타관광쇼핑</t>
        </is>
      </c>
      <c r="B364" t="n">
        <v>2781.569249173802</v>
      </c>
      <c r="C364" t="n">
        <v>2617.415223840638</v>
      </c>
    </row>
    <row r="365">
      <c r="A365" t="inlineStr">
        <is>
          <t>군포시|대형쇼핑몰</t>
        </is>
      </c>
      <c r="B365" t="n">
        <v>1564.227450544693</v>
      </c>
      <c r="C365" t="n">
        <v>1653.185791905834</v>
      </c>
    </row>
    <row r="366">
      <c r="A366" t="inlineStr">
        <is>
          <t>군포시|제과음료업</t>
        </is>
      </c>
      <c r="B366" t="n">
        <v>966.6480202785636</v>
      </c>
      <c r="C366" t="n">
        <v>1007.467933279712</v>
      </c>
    </row>
    <row r="367">
      <c r="A367" t="inlineStr">
        <is>
          <t>군포시|골프장</t>
        </is>
      </c>
      <c r="B367" t="n">
        <v>181.9167343836304</v>
      </c>
      <c r="C367" t="n">
        <v>166.5052509218717</v>
      </c>
    </row>
    <row r="368">
      <c r="A368" t="inlineStr">
        <is>
          <t>군포시|기타숙박</t>
        </is>
      </c>
      <c r="B368" t="n">
        <v>100.7223234143396</v>
      </c>
      <c r="C368" t="n">
        <v>201.8456312490204</v>
      </c>
    </row>
    <row r="369">
      <c r="A369" t="inlineStr">
        <is>
          <t>군포시|뷰티</t>
        </is>
      </c>
      <c r="B369" t="n">
        <v>405.0686073943283</v>
      </c>
      <c r="C369" t="n">
        <v>573.0448482158077</v>
      </c>
    </row>
    <row r="370">
      <c r="A370" t="inlineStr">
        <is>
          <t>군포시|레저용품쇼핑</t>
        </is>
      </c>
      <c r="B370" t="n">
        <v>164.2516207735718</v>
      </c>
      <c r="C370" t="n">
        <v>223.6718239616858</v>
      </c>
    </row>
    <row r="371">
      <c r="A371" t="inlineStr">
        <is>
          <t>군포시|기타레저</t>
        </is>
      </c>
      <c r="B371" t="n">
        <v>212.9055398563903</v>
      </c>
      <c r="C371" t="n">
        <v>232.7399183329767</v>
      </c>
    </row>
    <row r="372">
      <c r="A372" t="inlineStr">
        <is>
          <t>군포시|문화서비스</t>
        </is>
      </c>
      <c r="B372" t="n">
        <v>56.06506559844747</v>
      </c>
      <c r="C372" t="n">
        <v>48.1429275877337</v>
      </c>
    </row>
    <row r="373">
      <c r="A373" t="inlineStr">
        <is>
          <t>군포시|여행업</t>
        </is>
      </c>
      <c r="B373" t="n">
        <v>1.206867210665155</v>
      </c>
      <c r="C373" t="n">
        <v>1.260358543173802</v>
      </c>
    </row>
    <row r="374">
      <c r="A374" t="inlineStr">
        <is>
          <t>군포시|호텔</t>
        </is>
      </c>
      <c r="B374" t="n">
        <v>0</v>
      </c>
      <c r="C374" t="n">
        <v>0</v>
      </c>
    </row>
    <row r="375">
      <c r="A375" t="inlineStr">
        <is>
          <t>군포시|캠핑장/펜션</t>
        </is>
      </c>
      <c r="B375" t="n">
        <v>0.0394028755525651</v>
      </c>
      <c r="C375" t="n">
        <v>0.1848319922383148</v>
      </c>
    </row>
    <row r="376">
      <c r="A376" t="inlineStr">
        <is>
          <t>군포시|렌터카</t>
        </is>
      </c>
      <c r="B376" t="n">
        <v>3.924960952396276</v>
      </c>
      <c r="C376" t="n">
        <v>2.658583103461295</v>
      </c>
    </row>
    <row r="377">
      <c r="A377" t="inlineStr">
        <is>
          <t>금산군|일반외식업</t>
        </is>
      </c>
      <c r="B377" t="n">
        <v>3131.665100524975</v>
      </c>
      <c r="C377" t="n">
        <v>3353.889317492388</v>
      </c>
    </row>
    <row r="378">
      <c r="A378" t="inlineStr">
        <is>
          <t>금산군|육상운송</t>
        </is>
      </c>
      <c r="B378" t="n">
        <v>4457.44216825083</v>
      </c>
      <c r="C378" t="n">
        <v>4729.766670860017</v>
      </c>
    </row>
    <row r="379">
      <c r="A379" t="inlineStr">
        <is>
          <t>금산군|기타관광쇼핑</t>
        </is>
      </c>
      <c r="B379" t="n">
        <v>4753.424824437293</v>
      </c>
      <c r="C379" t="n">
        <v>4779.730366064462</v>
      </c>
    </row>
    <row r="380">
      <c r="A380" t="inlineStr">
        <is>
          <t>금산군|대형쇼핑몰</t>
        </is>
      </c>
      <c r="B380" t="n">
        <v>0</v>
      </c>
      <c r="C380" t="n">
        <v>0</v>
      </c>
    </row>
    <row r="381">
      <c r="A381" t="inlineStr">
        <is>
          <t>금산군|제과음료업</t>
        </is>
      </c>
      <c r="B381" t="n">
        <v>501.1419381269961</v>
      </c>
      <c r="C381" t="n">
        <v>561.4956343314259</v>
      </c>
    </row>
    <row r="382">
      <c r="A382" t="inlineStr">
        <is>
          <t>금산군|골프장</t>
        </is>
      </c>
      <c r="B382" t="n">
        <v>395.8551818983465</v>
      </c>
      <c r="C382" t="n">
        <v>475.7982809066835</v>
      </c>
    </row>
    <row r="383">
      <c r="A383" t="inlineStr">
        <is>
          <t>금산군|기타숙박</t>
        </is>
      </c>
      <c r="B383" t="n">
        <v>56.57299768657774</v>
      </c>
      <c r="C383" t="n">
        <v>51.83717596034864</v>
      </c>
    </row>
    <row r="384">
      <c r="A384" t="inlineStr">
        <is>
          <t>금산군|뷰티</t>
        </is>
      </c>
      <c r="B384" t="n">
        <v>114.3362122926639</v>
      </c>
      <c r="C384" t="n">
        <v>129.4327959983112</v>
      </c>
    </row>
    <row r="385">
      <c r="A385" t="inlineStr">
        <is>
          <t>금산군|레저용품쇼핑</t>
        </is>
      </c>
      <c r="B385" t="n">
        <v>114.6193361894478</v>
      </c>
      <c r="C385" t="n">
        <v>66.13665122040776</v>
      </c>
    </row>
    <row r="386">
      <c r="A386" t="inlineStr">
        <is>
          <t>금산군|기타레저</t>
        </is>
      </c>
      <c r="B386" t="n">
        <v>57.76565139056629</v>
      </c>
      <c r="C386" t="n">
        <v>51.89368849658768</v>
      </c>
    </row>
    <row r="387">
      <c r="A387" t="inlineStr">
        <is>
          <t>금산군|문화서비스</t>
        </is>
      </c>
      <c r="B387" t="n">
        <v>2.247629084850359</v>
      </c>
      <c r="C387" t="n">
        <v>2.12357878862072</v>
      </c>
    </row>
    <row r="388">
      <c r="A388" t="inlineStr">
        <is>
          <t>금산군|여행업</t>
        </is>
      </c>
      <c r="B388" t="n">
        <v>0.2319514227013888</v>
      </c>
      <c r="C388" t="n">
        <v>0</v>
      </c>
    </row>
    <row r="389">
      <c r="A389" t="inlineStr">
        <is>
          <t>금산군|호텔</t>
        </is>
      </c>
      <c r="B389" t="n">
        <v>0</v>
      </c>
      <c r="C389" t="n">
        <v>0</v>
      </c>
    </row>
    <row r="390">
      <c r="A390" t="inlineStr">
        <is>
          <t>금산군|캠핑장/펜션</t>
        </is>
      </c>
      <c r="B390" t="n">
        <v>48.84504030593829</v>
      </c>
      <c r="C390" t="n">
        <v>34.9510497729654</v>
      </c>
    </row>
    <row r="391">
      <c r="A391" t="inlineStr">
        <is>
          <t>금산군|렌터카</t>
        </is>
      </c>
      <c r="B391" t="n">
        <v>137.0889258806311</v>
      </c>
      <c r="C391" t="n">
        <v>212.5480074746847</v>
      </c>
    </row>
    <row r="392">
      <c r="A392" t="inlineStr">
        <is>
          <t>기장군|일반외식업</t>
        </is>
      </c>
      <c r="B392" t="n">
        <v>4826.733286890274</v>
      </c>
      <c r="C392" t="n">
        <v>4964.579022251494</v>
      </c>
    </row>
    <row r="393">
      <c r="A393" t="inlineStr">
        <is>
          <t>기장군|육상운송</t>
        </is>
      </c>
      <c r="B393" t="n">
        <v>2360.425325364237</v>
      </c>
      <c r="C393" t="n">
        <v>2742.356454768038</v>
      </c>
    </row>
    <row r="394">
      <c r="A394" t="inlineStr">
        <is>
          <t>기장군|기타관광쇼핑</t>
        </is>
      </c>
      <c r="B394" t="n">
        <v>2133.764371703972</v>
      </c>
      <c r="C394" t="n">
        <v>2324.715189201842</v>
      </c>
    </row>
    <row r="395">
      <c r="A395" t="inlineStr">
        <is>
          <t>기장군|대형쇼핑몰</t>
        </is>
      </c>
      <c r="B395" t="n">
        <v>9580.50511212677</v>
      </c>
      <c r="C395" t="n">
        <v>11093.75739871774</v>
      </c>
    </row>
    <row r="396">
      <c r="A396" t="inlineStr">
        <is>
          <t>기장군|제과음료업</t>
        </is>
      </c>
      <c r="B396" t="n">
        <v>741.1272824110629</v>
      </c>
      <c r="C396" t="n">
        <v>746.7664215825873</v>
      </c>
    </row>
    <row r="397">
      <c r="A397" t="inlineStr">
        <is>
          <t>기장군|골프장</t>
        </is>
      </c>
      <c r="B397" t="n">
        <v>668.7066777418372</v>
      </c>
      <c r="C397" t="n">
        <v>643.609356389549</v>
      </c>
    </row>
    <row r="398">
      <c r="A398" t="inlineStr">
        <is>
          <t>기장군|기타숙박</t>
        </is>
      </c>
      <c r="B398" t="n">
        <v>134.1822472680489</v>
      </c>
      <c r="C398" t="n">
        <v>106.7375811270228</v>
      </c>
    </row>
    <row r="399">
      <c r="A399" t="inlineStr">
        <is>
          <t>기장군|뷰티</t>
        </is>
      </c>
      <c r="B399" t="n">
        <v>116.2571547100671</v>
      </c>
      <c r="C399" t="n">
        <v>166.8499944968106</v>
      </c>
    </row>
    <row r="400">
      <c r="A400" t="inlineStr">
        <is>
          <t>기장군|레저용품쇼핑</t>
        </is>
      </c>
      <c r="B400" t="n">
        <v>119.0314961203001</v>
      </c>
      <c r="C400" t="n">
        <v>131.7332193594612</v>
      </c>
    </row>
    <row r="401">
      <c r="A401" t="inlineStr">
        <is>
          <t>기장군|기타레저</t>
        </is>
      </c>
      <c r="B401" t="n">
        <v>82.25351975997908</v>
      </c>
      <c r="C401" t="n">
        <v>84.85293101422775</v>
      </c>
    </row>
    <row r="402">
      <c r="A402" t="inlineStr">
        <is>
          <t>기장군|문화서비스</t>
        </is>
      </c>
      <c r="B402" t="n">
        <v>56.81025011882917</v>
      </c>
      <c r="C402" t="n">
        <v>38.30064476476134</v>
      </c>
    </row>
    <row r="403">
      <c r="A403" t="inlineStr">
        <is>
          <t>기장군|여행업</t>
        </is>
      </c>
      <c r="B403" t="n">
        <v>1.749508680827383</v>
      </c>
      <c r="C403" t="n">
        <v>2.610916456358437</v>
      </c>
    </row>
    <row r="404">
      <c r="A404" t="inlineStr">
        <is>
          <t>기장군|호텔</t>
        </is>
      </c>
      <c r="B404" t="n">
        <v>1154.913443660793</v>
      </c>
      <c r="C404" t="n">
        <v>1012.06863390005</v>
      </c>
    </row>
    <row r="405">
      <c r="A405" t="inlineStr">
        <is>
          <t>기장군|캠핑장/펜션</t>
        </is>
      </c>
      <c r="B405" t="n">
        <v>2.512180106010358</v>
      </c>
      <c r="C405" t="n">
        <v>1.592446820422401</v>
      </c>
    </row>
    <row r="406">
      <c r="A406" t="inlineStr">
        <is>
          <t>기장군|렌터카</t>
        </is>
      </c>
      <c r="B406" t="n">
        <v>0.6468188214946143</v>
      </c>
      <c r="C406" t="n">
        <v>0.6081933574649749</v>
      </c>
    </row>
    <row r="407">
      <c r="A407" t="inlineStr">
        <is>
          <t>김제시|일반외식업</t>
        </is>
      </c>
      <c r="B407" t="n">
        <v>2121.592132237796</v>
      </c>
      <c r="C407" t="n">
        <v>2191.66693472821</v>
      </c>
    </row>
    <row r="408">
      <c r="A408" t="inlineStr">
        <is>
          <t>김제시|육상운송</t>
        </is>
      </c>
      <c r="B408" t="n">
        <v>5384.886691464709</v>
      </c>
      <c r="C408" t="n">
        <v>7359.01370631455</v>
      </c>
    </row>
    <row r="409">
      <c r="A409" t="inlineStr">
        <is>
          <t>김제시|기타관광쇼핑</t>
        </is>
      </c>
      <c r="B409" t="n">
        <v>3950.204994763035</v>
      </c>
      <c r="C409" t="n">
        <v>3951.302628677062</v>
      </c>
    </row>
    <row r="410">
      <c r="A410" t="inlineStr">
        <is>
          <t>김제시|대형쇼핑몰</t>
        </is>
      </c>
      <c r="B410" t="n">
        <v>1720.632217687877</v>
      </c>
      <c r="C410" t="n">
        <v>1619.835775084717</v>
      </c>
    </row>
    <row r="411">
      <c r="A411" t="inlineStr">
        <is>
          <t>김제시|제과음료업</t>
        </is>
      </c>
      <c r="B411" t="n">
        <v>511.1385109134451</v>
      </c>
      <c r="C411" t="n">
        <v>618.4236500169978</v>
      </c>
    </row>
    <row r="412">
      <c r="A412" t="inlineStr">
        <is>
          <t>김제시|골프장</t>
        </is>
      </c>
      <c r="B412" t="n">
        <v>981.8180024195202</v>
      </c>
      <c r="C412" t="n">
        <v>825.2689621528729</v>
      </c>
    </row>
    <row r="413">
      <c r="A413" t="inlineStr">
        <is>
          <t>김제시|기타숙박</t>
        </is>
      </c>
      <c r="B413" t="n">
        <v>81.38340802638241</v>
      </c>
      <c r="C413" t="n">
        <v>75.22262029039975</v>
      </c>
    </row>
    <row r="414">
      <c r="A414" t="inlineStr">
        <is>
          <t>김제시|뷰티</t>
        </is>
      </c>
      <c r="B414" t="n">
        <v>61.73523514384355</v>
      </c>
      <c r="C414" t="n">
        <v>63.32496904178451</v>
      </c>
    </row>
    <row r="415">
      <c r="A415" t="inlineStr">
        <is>
          <t>김제시|레저용품쇼핑</t>
        </is>
      </c>
      <c r="B415" t="n">
        <v>24.56652344219343</v>
      </c>
      <c r="C415" t="n">
        <v>16.81937689229272</v>
      </c>
    </row>
    <row r="416">
      <c r="A416" t="inlineStr">
        <is>
          <t>김제시|기타레저</t>
        </is>
      </c>
      <c r="B416" t="n">
        <v>60.81111630408418</v>
      </c>
      <c r="C416" t="n">
        <v>47.8632177984225</v>
      </c>
    </row>
    <row r="417">
      <c r="A417" t="inlineStr">
        <is>
          <t>김제시|문화서비스</t>
        </is>
      </c>
      <c r="B417" t="n">
        <v>7.477381632479224</v>
      </c>
      <c r="C417" t="n">
        <v>15.33204031244482</v>
      </c>
    </row>
    <row r="418">
      <c r="A418" t="inlineStr">
        <is>
          <t>김제시|여행업</t>
        </is>
      </c>
      <c r="B418" t="n">
        <v>1.272333912775871</v>
      </c>
      <c r="C418" t="n">
        <v>0</v>
      </c>
    </row>
    <row r="419">
      <c r="A419" t="inlineStr">
        <is>
          <t>김제시|호텔</t>
        </is>
      </c>
      <c r="B419" t="n">
        <v>0</v>
      </c>
      <c r="C419" t="n">
        <v>0</v>
      </c>
    </row>
    <row r="420">
      <c r="A420" t="inlineStr">
        <is>
          <t>김제시|캠핑장/펜션</t>
        </is>
      </c>
      <c r="B420" t="n">
        <v>3.233604103442358</v>
      </c>
      <c r="C420" t="n">
        <v>6.004077158217482</v>
      </c>
    </row>
    <row r="421">
      <c r="A421" t="inlineStr">
        <is>
          <t>김제시|렌터카</t>
        </is>
      </c>
      <c r="B421" t="n">
        <v>16.45353689343694</v>
      </c>
      <c r="C421" t="n">
        <v>17.19740152325297</v>
      </c>
    </row>
    <row r="422">
      <c r="A422" t="inlineStr">
        <is>
          <t>김천시|일반외식업</t>
        </is>
      </c>
      <c r="B422" t="n">
        <v>3189.066140659521</v>
      </c>
      <c r="C422" t="n">
        <v>3122.07972927823</v>
      </c>
    </row>
    <row r="423">
      <c r="A423" t="inlineStr">
        <is>
          <t>김천시|육상운송</t>
        </is>
      </c>
      <c r="B423" t="n">
        <v>8581.042582339382</v>
      </c>
      <c r="C423" t="n">
        <v>9040.911149214069</v>
      </c>
    </row>
    <row r="424">
      <c r="A424" t="inlineStr">
        <is>
          <t>김천시|기타관광쇼핑</t>
        </is>
      </c>
      <c r="B424" t="n">
        <v>2727.50303276899</v>
      </c>
      <c r="C424" t="n">
        <v>2329.470575132948</v>
      </c>
    </row>
    <row r="425">
      <c r="A425" t="inlineStr">
        <is>
          <t>김천시|대형쇼핑몰</t>
        </is>
      </c>
      <c r="B425" t="n">
        <v>1650.223708364842</v>
      </c>
      <c r="C425" t="n">
        <v>1638.460488419073</v>
      </c>
    </row>
    <row r="426">
      <c r="A426" t="inlineStr">
        <is>
          <t>김천시|제과음료업</t>
        </is>
      </c>
      <c r="B426" t="n">
        <v>437.3062254086373</v>
      </c>
      <c r="C426" t="n">
        <v>461.4729603058961</v>
      </c>
    </row>
    <row r="427">
      <c r="A427" t="inlineStr">
        <is>
          <t>김천시|골프장</t>
        </is>
      </c>
      <c r="B427" t="n">
        <v>503.7515825107928</v>
      </c>
      <c r="C427" t="n">
        <v>490.1018996309324</v>
      </c>
    </row>
    <row r="428">
      <c r="A428" t="inlineStr">
        <is>
          <t>김천시|기타숙박</t>
        </is>
      </c>
      <c r="B428" t="n">
        <v>171.5213873627892</v>
      </c>
      <c r="C428" t="n">
        <v>167.5073550566595</v>
      </c>
    </row>
    <row r="429">
      <c r="A429" t="inlineStr">
        <is>
          <t>김천시|뷰티</t>
        </is>
      </c>
      <c r="B429" t="n">
        <v>156.2067434565187</v>
      </c>
      <c r="C429" t="n">
        <v>139.5259468765371</v>
      </c>
    </row>
    <row r="430">
      <c r="A430" t="inlineStr">
        <is>
          <t>김천시|레저용품쇼핑</t>
        </is>
      </c>
      <c r="B430" t="n">
        <v>171.4544344863521</v>
      </c>
      <c r="C430" t="n">
        <v>192.976462271885</v>
      </c>
    </row>
    <row r="431">
      <c r="A431" t="inlineStr">
        <is>
          <t>김천시|기타레저</t>
        </is>
      </c>
      <c r="B431" t="n">
        <v>86.0671994035408</v>
      </c>
      <c r="C431" t="n">
        <v>86.33742153832827</v>
      </c>
    </row>
    <row r="432">
      <c r="A432" t="inlineStr">
        <is>
          <t>김천시|문화서비스</t>
        </is>
      </c>
      <c r="B432" t="n">
        <v>25.08749077460655</v>
      </c>
      <c r="C432" t="n">
        <v>12.20332284599702</v>
      </c>
    </row>
    <row r="433">
      <c r="A433" t="inlineStr">
        <is>
          <t>김천시|여행업</t>
        </is>
      </c>
      <c r="B433" t="n">
        <v>0</v>
      </c>
      <c r="C433" t="n">
        <v>0</v>
      </c>
    </row>
    <row r="434">
      <c r="A434" t="inlineStr">
        <is>
          <t>김천시|호텔</t>
        </is>
      </c>
      <c r="B434" t="n">
        <v>2.363601853974743</v>
      </c>
      <c r="C434" t="n">
        <v>1.304246443122442</v>
      </c>
    </row>
    <row r="435">
      <c r="A435" t="inlineStr">
        <is>
          <t>김천시|캠핑장/펜션</t>
        </is>
      </c>
      <c r="B435" t="n">
        <v>8.836953110978836</v>
      </c>
      <c r="C435" t="n">
        <v>6.334552215488466</v>
      </c>
    </row>
    <row r="436">
      <c r="A436" t="inlineStr">
        <is>
          <t>김천시|렌터카</t>
        </is>
      </c>
      <c r="B436" t="n">
        <v>2.855106226214552</v>
      </c>
      <c r="C436" t="n">
        <v>4.563170733216395</v>
      </c>
    </row>
    <row r="437">
      <c r="A437" t="inlineStr">
        <is>
          <t>김포시|일반외식업</t>
        </is>
      </c>
      <c r="B437" t="n">
        <v>5213.679275182861</v>
      </c>
      <c r="C437" t="n">
        <v>5116.022240455116</v>
      </c>
    </row>
    <row r="438">
      <c r="A438" t="inlineStr">
        <is>
          <t>김포시|육상운송</t>
        </is>
      </c>
      <c r="B438" t="n">
        <v>4456.948708402448</v>
      </c>
      <c r="C438" t="n">
        <v>5681.650506677624</v>
      </c>
    </row>
    <row r="439">
      <c r="A439" t="inlineStr">
        <is>
          <t>김포시|기타관광쇼핑</t>
        </is>
      </c>
      <c r="B439" t="n">
        <v>3904.500843852057</v>
      </c>
      <c r="C439" t="n">
        <v>4186.966347078991</v>
      </c>
    </row>
    <row r="440">
      <c r="A440" t="inlineStr">
        <is>
          <t>김포시|대형쇼핑몰</t>
        </is>
      </c>
      <c r="B440" t="n">
        <v>9652.741564751344</v>
      </c>
      <c r="C440" t="n">
        <v>8537.45504212076</v>
      </c>
    </row>
    <row r="441">
      <c r="A441" t="inlineStr">
        <is>
          <t>김포시|제과음료업</t>
        </is>
      </c>
      <c r="B441" t="n">
        <v>896.9676028721186</v>
      </c>
      <c r="C441" t="n">
        <v>868.7870979855061</v>
      </c>
    </row>
    <row r="442">
      <c r="A442" t="inlineStr">
        <is>
          <t>김포시|골프장</t>
        </is>
      </c>
      <c r="B442" t="n">
        <v>224.9686424056964</v>
      </c>
      <c r="C442" t="n">
        <v>190.637719482453</v>
      </c>
    </row>
    <row r="443">
      <c r="A443" t="inlineStr">
        <is>
          <t>김포시|기타숙박</t>
        </is>
      </c>
      <c r="B443" t="n">
        <v>144.0369788317165</v>
      </c>
      <c r="C443" t="n">
        <v>138.7300829936338</v>
      </c>
    </row>
    <row r="444">
      <c r="A444" t="inlineStr">
        <is>
          <t>김포시|뷰티</t>
        </is>
      </c>
      <c r="B444" t="n">
        <v>411.9706670113283</v>
      </c>
      <c r="C444" t="n">
        <v>419.1965282268354</v>
      </c>
    </row>
    <row r="445">
      <c r="A445" t="inlineStr">
        <is>
          <t>김포시|레저용품쇼핑</t>
        </is>
      </c>
      <c r="B445" t="n">
        <v>572.2865752103087</v>
      </c>
      <c r="C445" t="n">
        <v>622.836515236944</v>
      </c>
    </row>
    <row r="446">
      <c r="A446" t="inlineStr">
        <is>
          <t>김포시|기타레저</t>
        </is>
      </c>
      <c r="B446" t="n">
        <v>281.4397841610811</v>
      </c>
      <c r="C446" t="n">
        <v>270.2174289710849</v>
      </c>
    </row>
    <row r="447">
      <c r="A447" t="inlineStr">
        <is>
          <t>김포시|문화서비스</t>
        </is>
      </c>
      <c r="B447" t="n">
        <v>93.75967438401936</v>
      </c>
      <c r="C447" t="n">
        <v>78.80608207060784</v>
      </c>
    </row>
    <row r="448">
      <c r="A448" t="inlineStr">
        <is>
          <t>김포시|여행업</t>
        </is>
      </c>
      <c r="B448" t="n">
        <v>3.675790972209364</v>
      </c>
      <c r="C448" t="n">
        <v>6.306279690793135</v>
      </c>
    </row>
    <row r="449">
      <c r="A449" t="inlineStr">
        <is>
          <t>김포시|호텔</t>
        </is>
      </c>
      <c r="B449" t="n">
        <v>2.792374397583476</v>
      </c>
      <c r="C449" t="n">
        <v>0.985106681250447</v>
      </c>
    </row>
    <row r="450">
      <c r="A450" t="inlineStr">
        <is>
          <t>김포시|캠핑장/펜션</t>
        </is>
      </c>
      <c r="B450" t="n">
        <v>16.39617543799761</v>
      </c>
      <c r="C450" t="n">
        <v>9.426539871882806</v>
      </c>
    </row>
    <row r="451">
      <c r="A451" t="inlineStr">
        <is>
          <t>김포시|렌터카</t>
        </is>
      </c>
      <c r="B451" t="n">
        <v>1.561954084291602</v>
      </c>
      <c r="C451" t="n">
        <v>2.730152802322667</v>
      </c>
    </row>
    <row r="452">
      <c r="A452" t="inlineStr">
        <is>
          <t>김해시|일반외식업</t>
        </is>
      </c>
      <c r="B452" t="n">
        <v>4004.49769209925</v>
      </c>
      <c r="C452" t="n">
        <v>4100.271029862281</v>
      </c>
    </row>
    <row r="453">
      <c r="A453" t="inlineStr">
        <is>
          <t>김해시|육상운송</t>
        </is>
      </c>
      <c r="B453" t="n">
        <v>6050.907031326708</v>
      </c>
      <c r="C453" t="n">
        <v>7024.213410206946</v>
      </c>
    </row>
    <row r="454">
      <c r="A454" t="inlineStr">
        <is>
          <t>김해시|기타관광쇼핑</t>
        </is>
      </c>
      <c r="B454" t="n">
        <v>2945.009718906803</v>
      </c>
      <c r="C454" t="n">
        <v>3041.822326487322</v>
      </c>
    </row>
    <row r="455">
      <c r="A455" t="inlineStr">
        <is>
          <t>김해시|대형쇼핑몰</t>
        </is>
      </c>
      <c r="B455" t="n">
        <v>4549.285914869573</v>
      </c>
      <c r="C455" t="n">
        <v>4311.457512371569</v>
      </c>
    </row>
    <row r="456">
      <c r="A456" t="inlineStr">
        <is>
          <t>김해시|제과음료업</t>
        </is>
      </c>
      <c r="B456" t="n">
        <v>594.5911567568403</v>
      </c>
      <c r="C456" t="n">
        <v>660.0319790927628</v>
      </c>
    </row>
    <row r="457">
      <c r="A457" t="inlineStr">
        <is>
          <t>김해시|골프장</t>
        </is>
      </c>
      <c r="B457" t="n">
        <v>774.4386924209409</v>
      </c>
      <c r="C457" t="n">
        <v>723.7375807294009</v>
      </c>
    </row>
    <row r="458">
      <c r="A458" t="inlineStr">
        <is>
          <t>김해시|기타숙박</t>
        </is>
      </c>
      <c r="B458" t="n">
        <v>131.7428002392399</v>
      </c>
      <c r="C458" t="n">
        <v>104.973041333962</v>
      </c>
    </row>
    <row r="459">
      <c r="A459" t="inlineStr">
        <is>
          <t>김해시|뷰티</t>
        </is>
      </c>
      <c r="B459" t="n">
        <v>246.0115607094452</v>
      </c>
      <c r="C459" t="n">
        <v>272.660319237517</v>
      </c>
    </row>
    <row r="460">
      <c r="A460" t="inlineStr">
        <is>
          <t>김해시|레저용품쇼핑</t>
        </is>
      </c>
      <c r="B460" t="n">
        <v>298.7173339591491</v>
      </c>
      <c r="C460" t="n">
        <v>239.8961183585113</v>
      </c>
    </row>
    <row r="461">
      <c r="A461" t="inlineStr">
        <is>
          <t>김해시|기타레저</t>
        </is>
      </c>
      <c r="B461" t="n">
        <v>138.0043414090294</v>
      </c>
      <c r="C461" t="n">
        <v>123.5965018544752</v>
      </c>
    </row>
    <row r="462">
      <c r="A462" t="inlineStr">
        <is>
          <t>김해시|문화서비스</t>
        </is>
      </c>
      <c r="B462" t="n">
        <v>66.57860407880015</v>
      </c>
      <c r="C462" t="n">
        <v>66.36040215802498</v>
      </c>
    </row>
    <row r="463">
      <c r="A463" t="inlineStr">
        <is>
          <t>김해시|여행업</t>
        </is>
      </c>
      <c r="B463" t="n">
        <v>0.563548616081463</v>
      </c>
      <c r="C463" t="n">
        <v>1.162068055873868</v>
      </c>
    </row>
    <row r="464">
      <c r="A464" t="inlineStr">
        <is>
          <t>김해시|호텔</t>
        </is>
      </c>
      <c r="B464" t="n">
        <v>8.525236332433808</v>
      </c>
      <c r="C464" t="n">
        <v>77.52695309110135</v>
      </c>
    </row>
    <row r="465">
      <c r="A465" t="inlineStr">
        <is>
          <t>김해시|캠핑장/펜션</t>
        </is>
      </c>
      <c r="B465" t="n">
        <v>4.219916286544752</v>
      </c>
      <c r="C465" t="n">
        <v>5.415540542556601</v>
      </c>
    </row>
    <row r="466">
      <c r="A466" t="inlineStr">
        <is>
          <t>김해시|렌터카</t>
        </is>
      </c>
      <c r="B466" t="n">
        <v>3.06462453599085</v>
      </c>
      <c r="C466" t="n">
        <v>3.174447430342109</v>
      </c>
    </row>
    <row r="467">
      <c r="A467" t="inlineStr">
        <is>
          <t>나주시|일반외식업</t>
        </is>
      </c>
      <c r="B467" t="n">
        <v>3649.197020405701</v>
      </c>
      <c r="C467" t="n">
        <v>3767.211602993344</v>
      </c>
    </row>
    <row r="468">
      <c r="A468" t="inlineStr">
        <is>
          <t>나주시|육상운송</t>
        </is>
      </c>
      <c r="B468" t="n">
        <v>5309.012693960259</v>
      </c>
      <c r="C468" t="n">
        <v>6203.772623631156</v>
      </c>
    </row>
    <row r="469">
      <c r="A469" t="inlineStr">
        <is>
          <t>나주시|기타관광쇼핑</t>
        </is>
      </c>
      <c r="B469" t="n">
        <v>3467.647188222935</v>
      </c>
      <c r="C469" t="n">
        <v>3440.100136172507</v>
      </c>
    </row>
    <row r="470">
      <c r="A470" t="inlineStr">
        <is>
          <t>나주시|대형쇼핑몰</t>
        </is>
      </c>
      <c r="B470" t="n">
        <v>149.8302690901191</v>
      </c>
      <c r="C470" t="n">
        <v>249.6496567573354</v>
      </c>
    </row>
    <row r="471">
      <c r="A471" t="inlineStr">
        <is>
          <t>나주시|제과음료업</t>
        </is>
      </c>
      <c r="B471" t="n">
        <v>612.8794743093152</v>
      </c>
      <c r="C471" t="n">
        <v>649.3703913824213</v>
      </c>
    </row>
    <row r="472">
      <c r="A472" t="inlineStr">
        <is>
          <t>나주시|골프장</t>
        </is>
      </c>
      <c r="B472" t="n">
        <v>1344.145449169422</v>
      </c>
      <c r="C472" t="n">
        <v>1281.771031948276</v>
      </c>
    </row>
    <row r="473">
      <c r="A473" t="inlineStr">
        <is>
          <t>나주시|기타숙박</t>
        </is>
      </c>
      <c r="B473" t="n">
        <v>148.2619924430416</v>
      </c>
      <c r="C473" t="n">
        <v>120.0652784616039</v>
      </c>
    </row>
    <row r="474">
      <c r="A474" t="inlineStr">
        <is>
          <t>나주시|뷰티</t>
        </is>
      </c>
      <c r="B474" t="n">
        <v>205.2871129178885</v>
      </c>
      <c r="C474" t="n">
        <v>199.4101834544276</v>
      </c>
    </row>
    <row r="475">
      <c r="A475" t="inlineStr">
        <is>
          <t>나주시|레저용품쇼핑</t>
        </is>
      </c>
      <c r="B475" t="n">
        <v>105.8137398032234</v>
      </c>
      <c r="C475" t="n">
        <v>65.67755373912115</v>
      </c>
    </row>
    <row r="476">
      <c r="A476" t="inlineStr">
        <is>
          <t>나주시|기타레저</t>
        </is>
      </c>
      <c r="B476" t="n">
        <v>104.3191021780359</v>
      </c>
      <c r="C476" t="n">
        <v>95.39635643027628</v>
      </c>
    </row>
    <row r="477">
      <c r="A477" t="inlineStr">
        <is>
          <t>나주시|문화서비스</t>
        </is>
      </c>
      <c r="B477" t="n">
        <v>20.76470325022005</v>
      </c>
      <c r="C477" t="n">
        <v>11.11907272938291</v>
      </c>
    </row>
    <row r="478">
      <c r="A478" t="inlineStr">
        <is>
          <t>나주시|여행업</t>
        </is>
      </c>
      <c r="B478" t="n">
        <v>0</v>
      </c>
      <c r="C478" t="n">
        <v>6.528386813541704</v>
      </c>
    </row>
    <row r="479">
      <c r="A479" t="inlineStr">
        <is>
          <t>나주시|호텔</t>
        </is>
      </c>
      <c r="B479" t="n">
        <v>0</v>
      </c>
      <c r="C479" t="n">
        <v>0</v>
      </c>
    </row>
    <row r="480">
      <c r="A480" t="inlineStr">
        <is>
          <t>나주시|캠핑장/펜션</t>
        </is>
      </c>
      <c r="B480" t="n">
        <v>2.062736881958712</v>
      </c>
      <c r="C480" t="n">
        <v>14.51698768247945</v>
      </c>
    </row>
    <row r="481">
      <c r="A481" t="inlineStr">
        <is>
          <t>나주시|렌터카</t>
        </is>
      </c>
      <c r="B481" t="n">
        <v>8.835932165421573</v>
      </c>
      <c r="C481" t="n">
        <v>6.868908190606908</v>
      </c>
    </row>
    <row r="482">
      <c r="A482" t="inlineStr">
        <is>
          <t>남양주시|일반외식업</t>
        </is>
      </c>
      <c r="B482" t="n">
        <v>4942.060712466996</v>
      </c>
      <c r="C482" t="n">
        <v>5136.243537309115</v>
      </c>
    </row>
    <row r="483">
      <c r="A483" t="inlineStr">
        <is>
          <t>남양주시|육상운송</t>
        </is>
      </c>
      <c r="B483" t="n">
        <v>2684.734921932326</v>
      </c>
      <c r="C483" t="n">
        <v>3054.248842044376</v>
      </c>
    </row>
    <row r="484">
      <c r="A484" t="inlineStr">
        <is>
          <t>남양주시|기타관광쇼핑</t>
        </is>
      </c>
      <c r="B484" t="n">
        <v>3577.461929801007</v>
      </c>
      <c r="C484" t="n">
        <v>3564.074662731337</v>
      </c>
    </row>
    <row r="485">
      <c r="A485" t="inlineStr">
        <is>
          <t>남양주시|대형쇼핑몰</t>
        </is>
      </c>
      <c r="B485" t="n">
        <v>4295.382847055815</v>
      </c>
      <c r="C485" t="n">
        <v>4339.994648588468</v>
      </c>
    </row>
    <row r="486">
      <c r="A486" t="inlineStr">
        <is>
          <t>남양주시|제과음료업</t>
        </is>
      </c>
      <c r="B486" t="n">
        <v>1171.284788041119</v>
      </c>
      <c r="C486" t="n">
        <v>1430.999106379298</v>
      </c>
    </row>
    <row r="487">
      <c r="A487" t="inlineStr">
        <is>
          <t>남양주시|골프장</t>
        </is>
      </c>
      <c r="B487" t="n">
        <v>536.6639438327038</v>
      </c>
      <c r="C487" t="n">
        <v>474.3255770861182</v>
      </c>
    </row>
    <row r="488">
      <c r="A488" t="inlineStr">
        <is>
          <t>남양주시|기타숙박</t>
        </is>
      </c>
      <c r="B488" t="n">
        <v>59.57700038766536</v>
      </c>
      <c r="C488" t="n">
        <v>58.04132001235948</v>
      </c>
    </row>
    <row r="489">
      <c r="A489" t="inlineStr">
        <is>
          <t>남양주시|뷰티</t>
        </is>
      </c>
      <c r="B489" t="n">
        <v>363.7607757804487</v>
      </c>
      <c r="C489" t="n">
        <v>431.9423439145233</v>
      </c>
    </row>
    <row r="490">
      <c r="A490" t="inlineStr">
        <is>
          <t>남양주시|레저용품쇼핑</t>
        </is>
      </c>
      <c r="B490" t="n">
        <v>476.9244917709784</v>
      </c>
      <c r="C490" t="n">
        <v>453.1093281033823</v>
      </c>
    </row>
    <row r="491">
      <c r="A491" t="inlineStr">
        <is>
          <t>남양주시|기타레저</t>
        </is>
      </c>
      <c r="B491" t="n">
        <v>202.2614963848334</v>
      </c>
      <c r="C491" t="n">
        <v>204.6626445693392</v>
      </c>
    </row>
    <row r="492">
      <c r="A492" t="inlineStr">
        <is>
          <t>남양주시|문화서비스</t>
        </is>
      </c>
      <c r="B492" t="n">
        <v>104.6648391944071</v>
      </c>
      <c r="C492" t="n">
        <v>91.11853923238824</v>
      </c>
    </row>
    <row r="493">
      <c r="A493" t="inlineStr">
        <is>
          <t>남양주시|여행업</t>
        </is>
      </c>
      <c r="B493" t="n">
        <v>10.04883012801153</v>
      </c>
      <c r="C493" t="n">
        <v>9.768759257986472</v>
      </c>
    </row>
    <row r="494">
      <c r="A494" t="inlineStr">
        <is>
          <t>남양주시|호텔</t>
        </is>
      </c>
      <c r="B494" t="n">
        <v>9.905453812324094</v>
      </c>
      <c r="C494" t="n">
        <v>8.118109102487606</v>
      </c>
    </row>
    <row r="495">
      <c r="A495" t="inlineStr">
        <is>
          <t>남양주시|캠핑장/펜션</t>
        </is>
      </c>
      <c r="B495" t="n">
        <v>6.736669870282628</v>
      </c>
      <c r="C495" t="n">
        <v>4.589370695167658</v>
      </c>
    </row>
    <row r="496">
      <c r="A496" t="inlineStr">
        <is>
          <t>남양주시|렌터카</t>
        </is>
      </c>
      <c r="B496" t="n">
        <v>0.0159855365440201</v>
      </c>
      <c r="C496" t="n">
        <v>0.689893488024648</v>
      </c>
    </row>
    <row r="497">
      <c r="A497" t="inlineStr">
        <is>
          <t>남원시|일반외식업</t>
        </is>
      </c>
      <c r="B497" t="n">
        <v>3671.918228213584</v>
      </c>
      <c r="C497" t="n">
        <v>3503.302981158713</v>
      </c>
    </row>
    <row r="498">
      <c r="A498" t="inlineStr">
        <is>
          <t>남원시|육상운송</t>
        </is>
      </c>
      <c r="B498" t="n">
        <v>6602.081955261137</v>
      </c>
      <c r="C498" t="n">
        <v>6921.25681110726</v>
      </c>
    </row>
    <row r="499">
      <c r="A499" t="inlineStr">
        <is>
          <t>남원시|기타관광쇼핑</t>
        </is>
      </c>
      <c r="B499" t="n">
        <v>2412.276361781477</v>
      </c>
      <c r="C499" t="n">
        <v>2781.825296627358</v>
      </c>
    </row>
    <row r="500">
      <c r="A500" t="inlineStr">
        <is>
          <t>남원시|대형쇼핑몰</t>
        </is>
      </c>
      <c r="B500" t="n">
        <v>499.532366673379</v>
      </c>
      <c r="C500" t="n">
        <v>484.7191967032878</v>
      </c>
    </row>
    <row r="501">
      <c r="A501" t="inlineStr">
        <is>
          <t>남원시|제과음료업</t>
        </is>
      </c>
      <c r="B501" t="n">
        <v>495.1349377052197</v>
      </c>
      <c r="C501" t="n">
        <v>617.9505408826673</v>
      </c>
    </row>
    <row r="502">
      <c r="A502" t="inlineStr">
        <is>
          <t>남원시|골프장</t>
        </is>
      </c>
      <c r="B502" t="n">
        <v>963.7464174856522</v>
      </c>
      <c r="C502" t="n">
        <v>912.6216075885778</v>
      </c>
    </row>
    <row r="503">
      <c r="A503" t="inlineStr">
        <is>
          <t>남원시|기타숙박</t>
        </is>
      </c>
      <c r="B503" t="n">
        <v>169.0248091337465</v>
      </c>
      <c r="C503" t="n">
        <v>149.8622106289678</v>
      </c>
    </row>
    <row r="504">
      <c r="A504" t="inlineStr">
        <is>
          <t>남원시|뷰티</t>
        </is>
      </c>
      <c r="B504" t="n">
        <v>114.2600188984644</v>
      </c>
      <c r="C504" t="n">
        <v>137.4690385048413</v>
      </c>
    </row>
    <row r="505">
      <c r="A505" t="inlineStr">
        <is>
          <t>남원시|레저용품쇼핑</t>
        </is>
      </c>
      <c r="B505" t="n">
        <v>113.5533856056412</v>
      </c>
      <c r="C505" t="n">
        <v>82.46362841314378</v>
      </c>
    </row>
    <row r="506">
      <c r="A506" t="inlineStr">
        <is>
          <t>남원시|기타레저</t>
        </is>
      </c>
      <c r="B506" t="n">
        <v>90.51154513265138</v>
      </c>
      <c r="C506" t="n">
        <v>85.94258865227293</v>
      </c>
    </row>
    <row r="507">
      <c r="A507" t="inlineStr">
        <is>
          <t>남원시|문화서비스</t>
        </is>
      </c>
      <c r="B507" t="n">
        <v>33.49933156693945</v>
      </c>
      <c r="C507" t="n">
        <v>18.15353528197836</v>
      </c>
    </row>
    <row r="508">
      <c r="A508" t="inlineStr">
        <is>
          <t>남원시|여행업</t>
        </is>
      </c>
      <c r="B508" t="n">
        <v>128.8204137496979</v>
      </c>
      <c r="C508" t="n">
        <v>15.43836923053569</v>
      </c>
    </row>
    <row r="509">
      <c r="A509" t="inlineStr">
        <is>
          <t>남원시|호텔</t>
        </is>
      </c>
      <c r="B509" t="n">
        <v>154.3086311791716</v>
      </c>
      <c r="C509" t="n">
        <v>119.7298693003932</v>
      </c>
    </row>
    <row r="510">
      <c r="A510" t="inlineStr">
        <is>
          <t>남원시|캠핑장/펜션</t>
        </is>
      </c>
      <c r="B510" t="n">
        <v>21.40718295014288</v>
      </c>
      <c r="C510" t="n">
        <v>13.52340198485287</v>
      </c>
    </row>
    <row r="511">
      <c r="A511" t="inlineStr">
        <is>
          <t>남원시|렌터카</t>
        </is>
      </c>
      <c r="B511" t="n">
        <v>1.294831664783163</v>
      </c>
      <c r="C511" t="n">
        <v>3.481068614693241</v>
      </c>
    </row>
    <row r="512">
      <c r="A512" t="inlineStr">
        <is>
          <t>남해군|일반외식업</t>
        </is>
      </c>
      <c r="B512" t="n">
        <v>3973.899017951496</v>
      </c>
      <c r="C512" t="n">
        <v>4601.484001752714</v>
      </c>
    </row>
    <row r="513">
      <c r="A513" t="inlineStr">
        <is>
          <t>남해군|육상운송</t>
        </is>
      </c>
      <c r="B513" t="n">
        <v>678.0616128370458</v>
      </c>
      <c r="C513" t="n">
        <v>802.3527596852224</v>
      </c>
    </row>
    <row r="514">
      <c r="A514" t="inlineStr">
        <is>
          <t>남해군|기타관광쇼핑</t>
        </is>
      </c>
      <c r="B514" t="n">
        <v>3176.233314201681</v>
      </c>
      <c r="C514" t="n">
        <v>3219.440224010849</v>
      </c>
    </row>
    <row r="515">
      <c r="A515" t="inlineStr">
        <is>
          <t>남해군|대형쇼핑몰</t>
        </is>
      </c>
      <c r="B515" t="n">
        <v>0</v>
      </c>
      <c r="C515" t="n">
        <v>47.68286372776635</v>
      </c>
    </row>
    <row r="516">
      <c r="A516" t="inlineStr">
        <is>
          <t>남해군|제과음료업</t>
        </is>
      </c>
      <c r="B516" t="n">
        <v>823.0095720433414</v>
      </c>
      <c r="C516" t="n">
        <v>1147.697491423555</v>
      </c>
    </row>
    <row r="517">
      <c r="A517" t="inlineStr">
        <is>
          <t>남해군|골프장</t>
        </is>
      </c>
      <c r="B517" t="n">
        <v>718.468578635492</v>
      </c>
      <c r="C517" t="n">
        <v>549.863890676809</v>
      </c>
    </row>
    <row r="518">
      <c r="A518" t="inlineStr">
        <is>
          <t>남해군|기타숙박</t>
        </is>
      </c>
      <c r="B518" t="n">
        <v>244.7342500808491</v>
      </c>
      <c r="C518" t="n">
        <v>192.5668475097775</v>
      </c>
    </row>
    <row r="519">
      <c r="A519" t="inlineStr">
        <is>
          <t>남해군|뷰티</t>
        </is>
      </c>
      <c r="B519" t="n">
        <v>41.59023096280307</v>
      </c>
      <c r="C519" t="n">
        <v>70.99308356230216</v>
      </c>
    </row>
    <row r="520">
      <c r="A520" t="inlineStr">
        <is>
          <t>남해군|레저용품쇼핑</t>
        </is>
      </c>
      <c r="B520" t="n">
        <v>54.58538564591147</v>
      </c>
      <c r="C520" t="n">
        <v>54.47781164452645</v>
      </c>
    </row>
    <row r="521">
      <c r="A521" t="inlineStr">
        <is>
          <t>남해군|기타레저</t>
        </is>
      </c>
      <c r="B521" t="n">
        <v>220.0299608018122</v>
      </c>
      <c r="C521" t="n">
        <v>101.142444240675</v>
      </c>
    </row>
    <row r="522">
      <c r="A522" t="inlineStr">
        <is>
          <t>남해군|문화서비스</t>
        </is>
      </c>
      <c r="B522" t="n">
        <v>4.901269058486905</v>
      </c>
      <c r="C522" t="n">
        <v>3.533640357307154</v>
      </c>
    </row>
    <row r="523">
      <c r="A523" t="inlineStr">
        <is>
          <t>남해군|여행업</t>
        </is>
      </c>
      <c r="B523" t="n">
        <v>0.5239797263129669</v>
      </c>
      <c r="C523" t="n">
        <v>0</v>
      </c>
    </row>
    <row r="524">
      <c r="A524" t="inlineStr">
        <is>
          <t>남해군|호텔</t>
        </is>
      </c>
      <c r="B524" t="n">
        <v>1351.144362572857</v>
      </c>
      <c r="C524" t="n">
        <v>1085.363938538891</v>
      </c>
    </row>
    <row r="525">
      <c r="A525" t="inlineStr">
        <is>
          <t>남해군|캠핑장/펜션</t>
        </is>
      </c>
      <c r="B525" t="n">
        <v>45.29345503926681</v>
      </c>
      <c r="C525" t="n">
        <v>39.33871726033858</v>
      </c>
    </row>
    <row r="526">
      <c r="A526" t="inlineStr">
        <is>
          <t>남해군|렌터카</t>
        </is>
      </c>
      <c r="B526" t="n">
        <v>2.913031681946769</v>
      </c>
      <c r="C526" t="n">
        <v>2.608361138729426</v>
      </c>
    </row>
    <row r="527">
      <c r="A527" t="inlineStr">
        <is>
          <t>논산시|일반외식업</t>
        </is>
      </c>
      <c r="B527" t="n">
        <v>3637.947537456294</v>
      </c>
      <c r="C527" t="n">
        <v>3888.865215245697</v>
      </c>
    </row>
    <row r="528">
      <c r="A528" t="inlineStr">
        <is>
          <t>논산시|육상운송</t>
        </is>
      </c>
      <c r="B528" t="n">
        <v>6628.357267039692</v>
      </c>
      <c r="C528" t="n">
        <v>6668.414907127421</v>
      </c>
    </row>
    <row r="529">
      <c r="A529" t="inlineStr">
        <is>
          <t>논산시|기타관광쇼핑</t>
        </is>
      </c>
      <c r="B529" t="n">
        <v>3531.108544588064</v>
      </c>
      <c r="C529" t="n">
        <v>3653.694633885965</v>
      </c>
    </row>
    <row r="530">
      <c r="A530" t="inlineStr">
        <is>
          <t>논산시|대형쇼핑몰</t>
        </is>
      </c>
      <c r="B530" t="n">
        <v>543.6726417432668</v>
      </c>
      <c r="C530" t="n">
        <v>226.7473162744832</v>
      </c>
    </row>
    <row r="531">
      <c r="A531" t="inlineStr">
        <is>
          <t>논산시|제과음료업</t>
        </is>
      </c>
      <c r="B531" t="n">
        <v>508.0889423288209</v>
      </c>
      <c r="C531" t="n">
        <v>624.114388148978</v>
      </c>
    </row>
    <row r="532">
      <c r="A532" t="inlineStr">
        <is>
          <t>논산시|골프장</t>
        </is>
      </c>
      <c r="B532" t="n">
        <v>579.9149355820294</v>
      </c>
      <c r="C532" t="n">
        <v>602.8193366393776</v>
      </c>
    </row>
    <row r="533">
      <c r="A533" t="inlineStr">
        <is>
          <t>논산시|기타숙박</t>
        </is>
      </c>
      <c r="B533" t="n">
        <v>101.6940810001705</v>
      </c>
      <c r="C533" t="n">
        <v>116.4335003267934</v>
      </c>
    </row>
    <row r="534">
      <c r="A534" t="inlineStr">
        <is>
          <t>논산시|뷰티</t>
        </is>
      </c>
      <c r="B534" t="n">
        <v>132.580867449632</v>
      </c>
      <c r="C534" t="n">
        <v>147.1668219928107</v>
      </c>
    </row>
    <row r="535">
      <c r="A535" t="inlineStr">
        <is>
          <t>논산시|레저용품쇼핑</t>
        </is>
      </c>
      <c r="B535" t="n">
        <v>88.61905239047012</v>
      </c>
      <c r="C535" t="n">
        <v>75.35574886427935</v>
      </c>
    </row>
    <row r="536">
      <c r="A536" t="inlineStr">
        <is>
          <t>논산시|기타레저</t>
        </is>
      </c>
      <c r="B536" t="n">
        <v>106.9857768918</v>
      </c>
      <c r="C536" t="n">
        <v>111.2417446739874</v>
      </c>
    </row>
    <row r="537">
      <c r="A537" t="inlineStr">
        <is>
          <t>논산시|문화서비스</t>
        </is>
      </c>
      <c r="B537" t="n">
        <v>24.9648860973556</v>
      </c>
      <c r="C537" t="n">
        <v>18.2858610127836</v>
      </c>
    </row>
    <row r="538">
      <c r="A538" t="inlineStr">
        <is>
          <t>논산시|여행업</t>
        </is>
      </c>
      <c r="B538" t="n">
        <v>0.4387699674614098</v>
      </c>
      <c r="C538" t="n">
        <v>0</v>
      </c>
    </row>
    <row r="539">
      <c r="A539" t="inlineStr">
        <is>
          <t>논산시|호텔</t>
        </is>
      </c>
      <c r="B539" t="n">
        <v>0</v>
      </c>
      <c r="C539" t="n">
        <v>0</v>
      </c>
    </row>
    <row r="540">
      <c r="A540" t="inlineStr">
        <is>
          <t>논산시|캠핑장/펜션</t>
        </is>
      </c>
      <c r="B540" t="n">
        <v>13.60433004080068</v>
      </c>
      <c r="C540" t="n">
        <v>13.06496563826875</v>
      </c>
    </row>
    <row r="541">
      <c r="A541" t="inlineStr">
        <is>
          <t>논산시|렌터카</t>
        </is>
      </c>
      <c r="B541" t="n">
        <v>1.14465169996994</v>
      </c>
      <c r="C541" t="n">
        <v>3.431802166658296</v>
      </c>
    </row>
    <row r="542">
      <c r="A542" t="inlineStr">
        <is>
          <t>단양군|일반외식업</t>
        </is>
      </c>
      <c r="B542" t="n">
        <v>4507.485151351912</v>
      </c>
      <c r="C542" t="n">
        <v>4716.004838962444</v>
      </c>
    </row>
    <row r="543">
      <c r="A543" t="inlineStr">
        <is>
          <t>단양군|육상운송</t>
        </is>
      </c>
      <c r="B543" t="n">
        <v>5460.091447664689</v>
      </c>
      <c r="C543" t="n">
        <v>5903.021679868033</v>
      </c>
    </row>
    <row r="544">
      <c r="A544" t="inlineStr">
        <is>
          <t>단양군|기타관광쇼핑</t>
        </is>
      </c>
      <c r="B544" t="n">
        <v>2164.200596628321</v>
      </c>
      <c r="C544" t="n">
        <v>2322.699692726536</v>
      </c>
    </row>
    <row r="545">
      <c r="A545" t="inlineStr">
        <is>
          <t>단양군|대형쇼핑몰</t>
        </is>
      </c>
      <c r="B545" t="n">
        <v>0</v>
      </c>
      <c r="C545" t="n">
        <v>0</v>
      </c>
    </row>
    <row r="546">
      <c r="A546" t="inlineStr">
        <is>
          <t>단양군|제과음료업</t>
        </is>
      </c>
      <c r="B546" t="n">
        <v>567.7030819485062</v>
      </c>
      <c r="C546" t="n">
        <v>600.8618383691406</v>
      </c>
    </row>
    <row r="547">
      <c r="A547" t="inlineStr">
        <is>
          <t>단양군|골프장</t>
        </is>
      </c>
      <c r="B547" t="n">
        <v>591.5898317568725</v>
      </c>
      <c r="C547" t="n">
        <v>539.2997905353518</v>
      </c>
    </row>
    <row r="548">
      <c r="A548" t="inlineStr">
        <is>
          <t>단양군|기타숙박</t>
        </is>
      </c>
      <c r="B548" t="n">
        <v>142.7429944455437</v>
      </c>
      <c r="C548" t="n">
        <v>118.4442924711648</v>
      </c>
    </row>
    <row r="549">
      <c r="A549" t="inlineStr">
        <is>
          <t>단양군|뷰티</t>
        </is>
      </c>
      <c r="B549" t="n">
        <v>14.04077307327332</v>
      </c>
      <c r="C549" t="n">
        <v>17.57186520628961</v>
      </c>
    </row>
    <row r="550">
      <c r="A550" t="inlineStr">
        <is>
          <t>단양군|레저용품쇼핑</t>
        </is>
      </c>
      <c r="B550" t="n">
        <v>28.63412003318599</v>
      </c>
      <c r="C550" t="n">
        <v>12.13422288745828</v>
      </c>
    </row>
    <row r="551">
      <c r="A551" t="inlineStr">
        <is>
          <t>단양군|기타레저</t>
        </is>
      </c>
      <c r="B551" t="n">
        <v>204.9862929487343</v>
      </c>
      <c r="C551" t="n">
        <v>198.6854781929023</v>
      </c>
    </row>
    <row r="552">
      <c r="A552" t="inlineStr">
        <is>
          <t>단양군|문화서비스</t>
        </is>
      </c>
      <c r="B552" t="n">
        <v>5.511853514587666</v>
      </c>
      <c r="C552" t="n">
        <v>6.12624635375448</v>
      </c>
    </row>
    <row r="553">
      <c r="A553" t="inlineStr">
        <is>
          <t>단양군|여행업</t>
        </is>
      </c>
      <c r="B553" t="n">
        <v>0</v>
      </c>
      <c r="C553" t="n">
        <v>5.321327371839337</v>
      </c>
    </row>
    <row r="554">
      <c r="A554" t="inlineStr">
        <is>
          <t>단양군|호텔</t>
        </is>
      </c>
      <c r="B554" t="n">
        <v>0</v>
      </c>
      <c r="C554" t="n">
        <v>0</v>
      </c>
    </row>
    <row r="555">
      <c r="A555" t="inlineStr">
        <is>
          <t>단양군|캠핑장/펜션</t>
        </is>
      </c>
      <c r="B555" t="n">
        <v>25.32135911085781</v>
      </c>
      <c r="C555" t="n">
        <v>27.52852241245671</v>
      </c>
    </row>
    <row r="556">
      <c r="A556" t="inlineStr">
        <is>
          <t>단양군|렌터카</t>
        </is>
      </c>
      <c r="B556" t="n">
        <v>0.2002330845646326</v>
      </c>
      <c r="C556" t="n">
        <v>0</v>
      </c>
    </row>
    <row r="557">
      <c r="A557" t="inlineStr">
        <is>
          <t>달성군|일반외식업</t>
        </is>
      </c>
      <c r="B557" t="n">
        <v>3500.023260410499</v>
      </c>
      <c r="C557" t="n">
        <v>3702.539770275828</v>
      </c>
    </row>
    <row r="558">
      <c r="A558" t="inlineStr">
        <is>
          <t>달성군|육상운송</t>
        </is>
      </c>
      <c r="B558" t="n">
        <v>4643.420240548888</v>
      </c>
      <c r="C558" t="n">
        <v>4751.601052429515</v>
      </c>
    </row>
    <row r="559">
      <c r="A559" t="inlineStr">
        <is>
          <t>달성군|기타관광쇼핑</t>
        </is>
      </c>
      <c r="B559" t="n">
        <v>2698.389381654879</v>
      </c>
      <c r="C559" t="n">
        <v>2911.447403635566</v>
      </c>
    </row>
    <row r="560">
      <c r="A560" t="inlineStr">
        <is>
          <t>달성군|대형쇼핑몰</t>
        </is>
      </c>
      <c r="B560" t="n">
        <v>0</v>
      </c>
      <c r="C560" t="n">
        <v>0</v>
      </c>
    </row>
    <row r="561">
      <c r="A561" t="inlineStr">
        <is>
          <t>달성군|제과음료업</t>
        </is>
      </c>
      <c r="B561" t="n">
        <v>622.6473782836339</v>
      </c>
      <c r="C561" t="n">
        <v>684.7032237303862</v>
      </c>
    </row>
    <row r="562">
      <c r="A562" t="inlineStr">
        <is>
          <t>달성군|골프장</t>
        </is>
      </c>
      <c r="B562" t="n">
        <v>100.4563757083068</v>
      </c>
      <c r="C562" t="n">
        <v>93.52661164192774</v>
      </c>
    </row>
    <row r="563">
      <c r="A563" t="inlineStr">
        <is>
          <t>달성군|기타숙박</t>
        </is>
      </c>
      <c r="B563" t="n">
        <v>70.79093687025293</v>
      </c>
      <c r="C563" t="n">
        <v>68.52699335360742</v>
      </c>
    </row>
    <row r="564">
      <c r="A564" t="inlineStr">
        <is>
          <t>달성군|뷰티</t>
        </is>
      </c>
      <c r="B564" t="n">
        <v>158.414367853785</v>
      </c>
      <c r="C564" t="n">
        <v>150.6013903523837</v>
      </c>
    </row>
    <row r="565">
      <c r="A565" t="inlineStr">
        <is>
          <t>달성군|레저용품쇼핑</t>
        </is>
      </c>
      <c r="B565" t="n">
        <v>109.3709962987399</v>
      </c>
      <c r="C565" t="n">
        <v>79.09267661895447</v>
      </c>
    </row>
    <row r="566">
      <c r="A566" t="inlineStr">
        <is>
          <t>달성군|기타레저</t>
        </is>
      </c>
      <c r="B566" t="n">
        <v>110.0542615479994</v>
      </c>
      <c r="C566" t="n">
        <v>107.8169846621045</v>
      </c>
    </row>
    <row r="567">
      <c r="A567" t="inlineStr">
        <is>
          <t>달성군|문화서비스</t>
        </is>
      </c>
      <c r="B567" t="n">
        <v>30.84265888784257</v>
      </c>
      <c r="C567" t="n">
        <v>32.20849543275973</v>
      </c>
    </row>
    <row r="568">
      <c r="A568" t="inlineStr">
        <is>
          <t>달성군|여행업</t>
        </is>
      </c>
      <c r="B568" t="n">
        <v>0</v>
      </c>
      <c r="C568" t="n">
        <v>0</v>
      </c>
    </row>
    <row r="569">
      <c r="A569" t="inlineStr">
        <is>
          <t>달성군|호텔</t>
        </is>
      </c>
      <c r="B569" t="n">
        <v>0</v>
      </c>
      <c r="C569" t="n">
        <v>0</v>
      </c>
    </row>
    <row r="570">
      <c r="A570" t="inlineStr">
        <is>
          <t>달성군|캠핑장/펜션</t>
        </is>
      </c>
      <c r="B570" t="n">
        <v>4.274255581220066</v>
      </c>
      <c r="C570" t="n">
        <v>2.173355871767538</v>
      </c>
    </row>
    <row r="571">
      <c r="A571" t="inlineStr">
        <is>
          <t>달성군|렌터카</t>
        </is>
      </c>
      <c r="B571" t="n">
        <v>4.358062567177778</v>
      </c>
      <c r="C571" t="n">
        <v>2.827211174136484</v>
      </c>
    </row>
    <row r="572">
      <c r="A572" t="inlineStr">
        <is>
          <t>담양군|일반외식업</t>
        </is>
      </c>
      <c r="B572" t="n">
        <v>5039.444673524348</v>
      </c>
      <c r="C572" t="n">
        <v>5162.241593594541</v>
      </c>
    </row>
    <row r="573">
      <c r="A573" t="inlineStr">
        <is>
          <t>담양군|육상운송</t>
        </is>
      </c>
      <c r="B573" t="n">
        <v>1377.584022904016</v>
      </c>
      <c r="C573" t="n">
        <v>1758.781893473352</v>
      </c>
    </row>
    <row r="574">
      <c r="A574" t="inlineStr">
        <is>
          <t>담양군|기타관광쇼핑</t>
        </is>
      </c>
      <c r="B574" t="n">
        <v>2602.04358514215</v>
      </c>
      <c r="C574" t="n">
        <v>2587.198879237184</v>
      </c>
    </row>
    <row r="575">
      <c r="A575" t="inlineStr">
        <is>
          <t>담양군|대형쇼핑몰</t>
        </is>
      </c>
      <c r="B575" t="n">
        <v>0</v>
      </c>
      <c r="C575" t="n">
        <v>0</v>
      </c>
    </row>
    <row r="576">
      <c r="A576" t="inlineStr">
        <is>
          <t>담양군|제과음료업</t>
        </is>
      </c>
      <c r="B576" t="n">
        <v>1049.486587218331</v>
      </c>
      <c r="C576" t="n">
        <v>1323.816596853395</v>
      </c>
    </row>
    <row r="577">
      <c r="A577" t="inlineStr">
        <is>
          <t>담양군|골프장</t>
        </is>
      </c>
      <c r="B577" t="n">
        <v>324.5271508525736</v>
      </c>
      <c r="C577" t="n">
        <v>290.5204945379143</v>
      </c>
    </row>
    <row r="578">
      <c r="A578" t="inlineStr">
        <is>
          <t>담양군|기타숙박</t>
        </is>
      </c>
      <c r="B578" t="n">
        <v>61.13201795588967</v>
      </c>
      <c r="C578" t="n">
        <v>59.1698505589797</v>
      </c>
    </row>
    <row r="579">
      <c r="A579" t="inlineStr">
        <is>
          <t>담양군|뷰티</t>
        </is>
      </c>
      <c r="B579" t="n">
        <v>81.34951933496761</v>
      </c>
      <c r="C579" t="n">
        <v>100.0636857121902</v>
      </c>
    </row>
    <row r="580">
      <c r="A580" t="inlineStr">
        <is>
          <t>담양군|레저용품쇼핑</t>
        </is>
      </c>
      <c r="B580" t="n">
        <v>27.60886438378764</v>
      </c>
      <c r="C580" t="n">
        <v>26.29190105956903</v>
      </c>
    </row>
    <row r="581">
      <c r="A581" t="inlineStr">
        <is>
          <t>담양군|기타레저</t>
        </is>
      </c>
      <c r="B581" t="n">
        <v>51.42709591779611</v>
      </c>
      <c r="C581" t="n">
        <v>75.61429999566745</v>
      </c>
    </row>
    <row r="582">
      <c r="A582" t="inlineStr">
        <is>
          <t>담양군|문화서비스</t>
        </is>
      </c>
      <c r="B582" t="n">
        <v>59.13984735096206</v>
      </c>
      <c r="C582" t="n">
        <v>40.1618317472001</v>
      </c>
    </row>
    <row r="583">
      <c r="A583" t="inlineStr">
        <is>
          <t>담양군|여행업</t>
        </is>
      </c>
      <c r="B583" t="n">
        <v>0.4749470203829526</v>
      </c>
      <c r="C583" t="n">
        <v>0</v>
      </c>
    </row>
    <row r="584">
      <c r="A584" t="inlineStr">
        <is>
          <t>담양군|호텔</t>
        </is>
      </c>
      <c r="B584" t="n">
        <v>0</v>
      </c>
      <c r="C584" t="n">
        <v>0</v>
      </c>
    </row>
    <row r="585">
      <c r="A585" t="inlineStr">
        <is>
          <t>담양군|캠핑장/펜션</t>
        </is>
      </c>
      <c r="B585" t="n">
        <v>20.43528057171748</v>
      </c>
      <c r="C585" t="n">
        <v>18.17983081895748</v>
      </c>
    </row>
    <row r="586">
      <c r="A586" t="inlineStr">
        <is>
          <t>담양군|렌터카</t>
        </is>
      </c>
      <c r="B586" t="n">
        <v>0.2595463685105558</v>
      </c>
      <c r="C586" t="n">
        <v>0.7974164763347688</v>
      </c>
    </row>
    <row r="587">
      <c r="A587" t="inlineStr">
        <is>
          <t>당진시|일반외식업</t>
        </is>
      </c>
      <c r="B587" t="n">
        <v>5105.951025624573</v>
      </c>
      <c r="C587" t="n">
        <v>5187.104781227507</v>
      </c>
    </row>
    <row r="588">
      <c r="A588" t="inlineStr">
        <is>
          <t>당진시|육상운송</t>
        </is>
      </c>
      <c r="B588" t="n">
        <v>8668.768731945109</v>
      </c>
      <c r="C588" t="n">
        <v>11251.13368306507</v>
      </c>
    </row>
    <row r="589">
      <c r="A589" t="inlineStr">
        <is>
          <t>당진시|기타관광쇼핑</t>
        </is>
      </c>
      <c r="B589" t="n">
        <v>4235.804649397216</v>
      </c>
      <c r="C589" t="n">
        <v>4358.783750311462</v>
      </c>
    </row>
    <row r="590">
      <c r="A590" t="inlineStr">
        <is>
          <t>당진시|대형쇼핑몰</t>
        </is>
      </c>
      <c r="B590" t="n">
        <v>774.3311208883146</v>
      </c>
      <c r="C590" t="n">
        <v>654.2003035489323</v>
      </c>
    </row>
    <row r="591">
      <c r="A591" t="inlineStr">
        <is>
          <t>당진시|제과음료업</t>
        </is>
      </c>
      <c r="B591" t="n">
        <v>799.0374014891265</v>
      </c>
      <c r="C591" t="n">
        <v>992.7869421269434</v>
      </c>
    </row>
    <row r="592">
      <c r="A592" t="inlineStr">
        <is>
          <t>당진시|골프장</t>
        </is>
      </c>
      <c r="B592" t="n">
        <v>747.6367229678125</v>
      </c>
      <c r="C592" t="n">
        <v>802.6286390996793</v>
      </c>
    </row>
    <row r="593">
      <c r="A593" t="inlineStr">
        <is>
          <t>당진시|기타숙박</t>
        </is>
      </c>
      <c r="B593" t="n">
        <v>221.6597613092601</v>
      </c>
      <c r="C593" t="n">
        <v>182.2255549159649</v>
      </c>
    </row>
    <row r="594">
      <c r="A594" t="inlineStr">
        <is>
          <t>당진시|뷰티</t>
        </is>
      </c>
      <c r="B594" t="n">
        <v>165.1258479673558</v>
      </c>
      <c r="C594" t="n">
        <v>168.8612772262752</v>
      </c>
    </row>
    <row r="595">
      <c r="A595" t="inlineStr">
        <is>
          <t>당진시|레저용품쇼핑</t>
        </is>
      </c>
      <c r="B595" t="n">
        <v>168.3958317482004</v>
      </c>
      <c r="C595" t="n">
        <v>263.9471322629907</v>
      </c>
    </row>
    <row r="596">
      <c r="A596" t="inlineStr">
        <is>
          <t>당진시|기타레저</t>
        </is>
      </c>
      <c r="B596" t="n">
        <v>199.9118115872959</v>
      </c>
      <c r="C596" t="n">
        <v>222.5878696129902</v>
      </c>
    </row>
    <row r="597">
      <c r="A597" t="inlineStr">
        <is>
          <t>당진시|문화서비스</t>
        </is>
      </c>
      <c r="B597" t="n">
        <v>36.43198066444373</v>
      </c>
      <c r="C597" t="n">
        <v>42.00910217771321</v>
      </c>
    </row>
    <row r="598">
      <c r="A598" t="inlineStr">
        <is>
          <t>당진시|여행업</t>
        </is>
      </c>
      <c r="B598" t="n">
        <v>2.4607246513279</v>
      </c>
      <c r="C598" t="n">
        <v>0.3367849997140947</v>
      </c>
    </row>
    <row r="599">
      <c r="A599" t="inlineStr">
        <is>
          <t>당진시|호텔</t>
        </is>
      </c>
      <c r="B599" t="n">
        <v>0</v>
      </c>
      <c r="C599" t="n">
        <v>0</v>
      </c>
    </row>
    <row r="600">
      <c r="A600" t="inlineStr">
        <is>
          <t>당진시|캠핑장/펜션</t>
        </is>
      </c>
      <c r="B600" t="n">
        <v>26.72997327233432</v>
      </c>
      <c r="C600" t="n">
        <v>15.28222267910456</v>
      </c>
    </row>
    <row r="601">
      <c r="A601" t="inlineStr">
        <is>
          <t>당진시|렌터카</t>
        </is>
      </c>
      <c r="B601" t="n">
        <v>0.4783122078774854</v>
      </c>
      <c r="C601" t="n">
        <v>0.1811291937156616</v>
      </c>
    </row>
    <row r="602">
      <c r="A602" t="inlineStr">
        <is>
          <t>동두천시|일반외식업</t>
        </is>
      </c>
      <c r="B602" t="n">
        <v>4813.860692804407</v>
      </c>
      <c r="C602" t="n">
        <v>4828.528858279058</v>
      </c>
    </row>
    <row r="603">
      <c r="A603" t="inlineStr">
        <is>
          <t>동두천시|육상운송</t>
        </is>
      </c>
      <c r="B603" t="n">
        <v>1909.482047197196</v>
      </c>
      <c r="C603" t="n">
        <v>1399.50506449444</v>
      </c>
    </row>
    <row r="604">
      <c r="A604" t="inlineStr">
        <is>
          <t>동두천시|기타관광쇼핑</t>
        </is>
      </c>
      <c r="B604" t="n">
        <v>3212.786401055365</v>
      </c>
      <c r="C604" t="n">
        <v>3027.658178128522</v>
      </c>
    </row>
    <row r="605">
      <c r="A605" t="inlineStr">
        <is>
          <t>동두천시|대형쇼핑몰</t>
        </is>
      </c>
      <c r="B605" t="n">
        <v>381.3506970981056</v>
      </c>
      <c r="C605" t="n">
        <v>544.2838285617765</v>
      </c>
    </row>
    <row r="606">
      <c r="A606" t="inlineStr">
        <is>
          <t>동두천시|제과음료업</t>
        </is>
      </c>
      <c r="B606" t="n">
        <v>607.7075477001205</v>
      </c>
      <c r="C606" t="n">
        <v>606.0457560635855</v>
      </c>
    </row>
    <row r="607">
      <c r="A607" t="inlineStr">
        <is>
          <t>동두천시|골프장</t>
        </is>
      </c>
      <c r="B607" t="n">
        <v>521.9977299610457</v>
      </c>
      <c r="C607" t="n">
        <v>562.9137681977573</v>
      </c>
    </row>
    <row r="608">
      <c r="A608" t="inlineStr">
        <is>
          <t>동두천시|기타숙박</t>
        </is>
      </c>
      <c r="B608" t="n">
        <v>153.6795740746721</v>
      </c>
      <c r="C608" t="n">
        <v>166.0368011091512</v>
      </c>
    </row>
    <row r="609">
      <c r="A609" t="inlineStr">
        <is>
          <t>동두천시|뷰티</t>
        </is>
      </c>
      <c r="B609" t="n">
        <v>320.7791986451527</v>
      </c>
      <c r="C609" t="n">
        <v>311.1588980103378</v>
      </c>
    </row>
    <row r="610">
      <c r="A610" t="inlineStr">
        <is>
          <t>동두천시|레저용품쇼핑</t>
        </is>
      </c>
      <c r="B610" t="n">
        <v>63.9586166396965</v>
      </c>
      <c r="C610" t="n">
        <v>91.15032437132854</v>
      </c>
    </row>
    <row r="611">
      <c r="A611" t="inlineStr">
        <is>
          <t>동두천시|기타레저</t>
        </is>
      </c>
      <c r="B611" t="n">
        <v>146.7081445122586</v>
      </c>
      <c r="C611" t="n">
        <v>192.9025581200673</v>
      </c>
    </row>
    <row r="612">
      <c r="A612" t="inlineStr">
        <is>
          <t>동두천시|문화서비스</t>
        </is>
      </c>
      <c r="B612" t="n">
        <v>48.1242577223783</v>
      </c>
      <c r="C612" t="n">
        <v>36.51378202044149</v>
      </c>
    </row>
    <row r="613">
      <c r="A613" t="inlineStr">
        <is>
          <t>동두천시|여행업</t>
        </is>
      </c>
      <c r="B613" t="n">
        <v>0</v>
      </c>
      <c r="C613" t="n">
        <v>23.90922190502207</v>
      </c>
    </row>
    <row r="614">
      <c r="A614" t="inlineStr">
        <is>
          <t>동두천시|호텔</t>
        </is>
      </c>
      <c r="B614" t="n">
        <v>0</v>
      </c>
      <c r="C614" t="n">
        <v>0</v>
      </c>
    </row>
    <row r="615">
      <c r="A615" t="inlineStr">
        <is>
          <t>동두천시|캠핑장/펜션</t>
        </is>
      </c>
      <c r="B615" t="n">
        <v>3.098728754265293</v>
      </c>
      <c r="C615" t="n">
        <v>8.242520185140554</v>
      </c>
    </row>
    <row r="616">
      <c r="A616" t="inlineStr">
        <is>
          <t>동두천시|렌터카</t>
        </is>
      </c>
      <c r="B616" t="n">
        <v>3.016502633029904</v>
      </c>
      <c r="C616" t="n">
        <v>0.0399189585560776</v>
      </c>
    </row>
    <row r="617">
      <c r="A617" t="inlineStr">
        <is>
          <t>동해시|일반외식업</t>
        </is>
      </c>
      <c r="B617" t="n">
        <v>5681.480882709563</v>
      </c>
      <c r="C617" t="n">
        <v>6462.091803786609</v>
      </c>
    </row>
    <row r="618">
      <c r="A618" t="inlineStr">
        <is>
          <t>동해시|육상운송</t>
        </is>
      </c>
      <c r="B618" t="n">
        <v>3157.38776933863</v>
      </c>
      <c r="C618" t="n">
        <v>3077.979921299202</v>
      </c>
    </row>
    <row r="619">
      <c r="A619" t="inlineStr">
        <is>
          <t>동해시|기타관광쇼핑</t>
        </is>
      </c>
      <c r="B619" t="n">
        <v>4779.32630096931</v>
      </c>
      <c r="C619" t="n">
        <v>4710.433102070557</v>
      </c>
    </row>
    <row r="620">
      <c r="A620" t="inlineStr">
        <is>
          <t>동해시|대형쇼핑몰</t>
        </is>
      </c>
      <c r="B620" t="n">
        <v>1027.401778479897</v>
      </c>
      <c r="C620" t="n">
        <v>922.9039765608886</v>
      </c>
    </row>
    <row r="621">
      <c r="A621" t="inlineStr">
        <is>
          <t>동해시|제과음료업</t>
        </is>
      </c>
      <c r="B621" t="n">
        <v>926.2565423198909</v>
      </c>
      <c r="C621" t="n">
        <v>1300.234129918462</v>
      </c>
    </row>
    <row r="622">
      <c r="A622" t="inlineStr">
        <is>
          <t>동해시|골프장</t>
        </is>
      </c>
      <c r="B622" t="n">
        <v>25.65054034804537</v>
      </c>
      <c r="C622" t="n">
        <v>23.69704155974929</v>
      </c>
    </row>
    <row r="623">
      <c r="A623" t="inlineStr">
        <is>
          <t>동해시|기타숙박</t>
        </is>
      </c>
      <c r="B623" t="n">
        <v>329.5101510581325</v>
      </c>
      <c r="C623" t="n">
        <v>289.3355375801261</v>
      </c>
    </row>
    <row r="624">
      <c r="A624" t="inlineStr">
        <is>
          <t>동해시|뷰티</t>
        </is>
      </c>
      <c r="B624" t="n">
        <v>267.1771739469435</v>
      </c>
      <c r="C624" t="n">
        <v>286.6391481075511</v>
      </c>
    </row>
    <row r="625">
      <c r="A625" t="inlineStr">
        <is>
          <t>동해시|레저용품쇼핑</t>
        </is>
      </c>
      <c r="B625" t="n">
        <v>272.563660122066</v>
      </c>
      <c r="C625" t="n">
        <v>206.79044314007</v>
      </c>
    </row>
    <row r="626">
      <c r="A626" t="inlineStr">
        <is>
          <t>동해시|기타레저</t>
        </is>
      </c>
      <c r="B626" t="n">
        <v>147.5326153303669</v>
      </c>
      <c r="C626" t="n">
        <v>126.3018100823125</v>
      </c>
    </row>
    <row r="627">
      <c r="A627" t="inlineStr">
        <is>
          <t>동해시|문화서비스</t>
        </is>
      </c>
      <c r="B627" t="n">
        <v>91.99556748478948</v>
      </c>
      <c r="C627" t="n">
        <v>117.2058019546403</v>
      </c>
    </row>
    <row r="628">
      <c r="A628" t="inlineStr">
        <is>
          <t>동해시|여행업</t>
        </is>
      </c>
      <c r="B628" t="n">
        <v>7.346620270800965</v>
      </c>
      <c r="C628" t="n">
        <v>3.640294664143582</v>
      </c>
    </row>
    <row r="629">
      <c r="A629" t="inlineStr">
        <is>
          <t>동해시|호텔</t>
        </is>
      </c>
      <c r="B629" t="n">
        <v>247.6107126331139</v>
      </c>
      <c r="C629" t="n">
        <v>245.4709663589668</v>
      </c>
    </row>
    <row r="630">
      <c r="A630" t="inlineStr">
        <is>
          <t>동해시|캠핑장/펜션</t>
        </is>
      </c>
      <c r="B630" t="n">
        <v>39.03668536461638</v>
      </c>
      <c r="C630" t="n">
        <v>52.95506272736361</v>
      </c>
    </row>
    <row r="631">
      <c r="A631" t="inlineStr">
        <is>
          <t>동해시|렌터카</t>
        </is>
      </c>
      <c r="B631" t="n">
        <v>9.407447058366754</v>
      </c>
      <c r="C631" t="n">
        <v>6.051621166173248</v>
      </c>
    </row>
    <row r="632">
      <c r="A632" t="inlineStr">
        <is>
          <t>목포시|일반외식업</t>
        </is>
      </c>
      <c r="B632" t="n">
        <v>5350.167085904233</v>
      </c>
      <c r="C632" t="n">
        <v>5606.782816511643</v>
      </c>
    </row>
    <row r="633">
      <c r="A633" t="inlineStr">
        <is>
          <t>목포시|육상운송</t>
        </is>
      </c>
      <c r="B633" t="n">
        <v>2244.900379552822</v>
      </c>
      <c r="C633" t="n">
        <v>2905.0461635153</v>
      </c>
    </row>
    <row r="634">
      <c r="A634" t="inlineStr">
        <is>
          <t>목포시|기타관광쇼핑</t>
        </is>
      </c>
      <c r="B634" t="n">
        <v>3593.261292226302</v>
      </c>
      <c r="C634" t="n">
        <v>3693.923063720583</v>
      </c>
    </row>
    <row r="635">
      <c r="A635" t="inlineStr">
        <is>
          <t>목포시|대형쇼핑몰</t>
        </is>
      </c>
      <c r="B635" t="n">
        <v>1338.272621069484</v>
      </c>
      <c r="C635" t="n">
        <v>1063.957724896038</v>
      </c>
    </row>
    <row r="636">
      <c r="A636" t="inlineStr">
        <is>
          <t>목포시|제과음료업</t>
        </is>
      </c>
      <c r="B636" t="n">
        <v>818.3695866884437</v>
      </c>
      <c r="C636" t="n">
        <v>970.2116354690074</v>
      </c>
    </row>
    <row r="637">
      <c r="A637" t="inlineStr">
        <is>
          <t>목포시|골프장</t>
        </is>
      </c>
      <c r="B637" t="n">
        <v>47.83519271438371</v>
      </c>
      <c r="C637" t="n">
        <v>41.31642450814232</v>
      </c>
    </row>
    <row r="638">
      <c r="A638" t="inlineStr">
        <is>
          <t>목포시|기타숙박</t>
        </is>
      </c>
      <c r="B638" t="n">
        <v>301.5133883724142</v>
      </c>
      <c r="C638" t="n">
        <v>249.2742993283693</v>
      </c>
    </row>
    <row r="639">
      <c r="A639" t="inlineStr">
        <is>
          <t>목포시|뷰티</t>
        </is>
      </c>
      <c r="B639" t="n">
        <v>313.2384114731746</v>
      </c>
      <c r="C639" t="n">
        <v>325.1048878528048</v>
      </c>
    </row>
    <row r="640">
      <c r="A640" t="inlineStr">
        <is>
          <t>목포시|레저용품쇼핑</t>
        </is>
      </c>
      <c r="B640" t="n">
        <v>214.8758160641556</v>
      </c>
      <c r="C640" t="n">
        <v>180.1560057909866</v>
      </c>
    </row>
    <row r="641">
      <c r="A641" t="inlineStr">
        <is>
          <t>목포시|기타레저</t>
        </is>
      </c>
      <c r="B641" t="n">
        <v>461.7618791811458</v>
      </c>
      <c r="C641" t="n">
        <v>449.6601782504078</v>
      </c>
    </row>
    <row r="642">
      <c r="A642" t="inlineStr">
        <is>
          <t>목포시|문화서비스</t>
        </is>
      </c>
      <c r="B642" t="n">
        <v>75.72888454770934</v>
      </c>
      <c r="C642" t="n">
        <v>98.04365970440644</v>
      </c>
    </row>
    <row r="643">
      <c r="A643" t="inlineStr">
        <is>
          <t>목포시|여행업</t>
        </is>
      </c>
      <c r="B643" t="n">
        <v>10.60084450516756</v>
      </c>
      <c r="C643" t="n">
        <v>11.00744713235091</v>
      </c>
    </row>
    <row r="644">
      <c r="A644" t="inlineStr">
        <is>
          <t>목포시|호텔</t>
        </is>
      </c>
      <c r="B644" t="n">
        <v>61.80128578796052</v>
      </c>
      <c r="C644" t="n">
        <v>38.3521243262823</v>
      </c>
    </row>
    <row r="645">
      <c r="A645" t="inlineStr">
        <is>
          <t>목포시|캠핑장/펜션</t>
        </is>
      </c>
      <c r="B645" t="n">
        <v>6.280302798942697</v>
      </c>
      <c r="C645" t="n">
        <v>4.689967164514264</v>
      </c>
    </row>
    <row r="646">
      <c r="A646" t="inlineStr">
        <is>
          <t>목포시|렌터카</t>
        </is>
      </c>
      <c r="B646" t="n">
        <v>9.73255296681295</v>
      </c>
      <c r="C646" t="n">
        <v>14.05000686144977</v>
      </c>
    </row>
    <row r="647">
      <c r="A647" t="inlineStr">
        <is>
          <t>무안군|일반외식업</t>
        </is>
      </c>
      <c r="B647" t="n">
        <v>3696.931137695527</v>
      </c>
      <c r="C647" t="n">
        <v>3469.467081426532</v>
      </c>
    </row>
    <row r="648">
      <c r="A648" t="inlineStr">
        <is>
          <t>무안군|육상운송</t>
        </is>
      </c>
      <c r="B648" t="n">
        <v>2110.87788028172</v>
      </c>
      <c r="C648" t="n">
        <v>2457.841466665738</v>
      </c>
    </row>
    <row r="649">
      <c r="A649" t="inlineStr">
        <is>
          <t>무안군|기타관광쇼핑</t>
        </is>
      </c>
      <c r="B649" t="n">
        <v>3062.390189350301</v>
      </c>
      <c r="C649" t="n">
        <v>2889.836776243766</v>
      </c>
    </row>
    <row r="650">
      <c r="A650" t="inlineStr">
        <is>
          <t>무안군|대형쇼핑몰</t>
        </is>
      </c>
      <c r="B650" t="n">
        <v>4200.923485509745</v>
      </c>
      <c r="C650" t="n">
        <v>3734.75349482684</v>
      </c>
    </row>
    <row r="651">
      <c r="A651" t="inlineStr">
        <is>
          <t>무안군|제과음료업</t>
        </is>
      </c>
      <c r="B651" t="n">
        <v>668.8823326176455</v>
      </c>
      <c r="C651" t="n">
        <v>697.3561826236187</v>
      </c>
    </row>
    <row r="652">
      <c r="A652" t="inlineStr">
        <is>
          <t>무안군|골프장</t>
        </is>
      </c>
      <c r="B652" t="n">
        <v>803.5661729493255</v>
      </c>
      <c r="C652" t="n">
        <v>616.2728429960347</v>
      </c>
    </row>
    <row r="653">
      <c r="A653" t="inlineStr">
        <is>
          <t>무안군|기타숙박</t>
        </is>
      </c>
      <c r="B653" t="n">
        <v>99.31138471059624</v>
      </c>
      <c r="C653" t="n">
        <v>116.1142814492454</v>
      </c>
    </row>
    <row r="654">
      <c r="A654" t="inlineStr">
        <is>
          <t>무안군|뷰티</t>
        </is>
      </c>
      <c r="B654" t="n">
        <v>453.6919450410665</v>
      </c>
      <c r="C654" t="n">
        <v>421.1781265774687</v>
      </c>
    </row>
    <row r="655">
      <c r="A655" t="inlineStr">
        <is>
          <t>무안군|레저용품쇼핑</t>
        </is>
      </c>
      <c r="B655" t="n">
        <v>48.66383390251005</v>
      </c>
      <c r="C655" t="n">
        <v>51.73677569022931</v>
      </c>
    </row>
    <row r="656">
      <c r="A656" t="inlineStr">
        <is>
          <t>무안군|기타레저</t>
        </is>
      </c>
      <c r="B656" t="n">
        <v>177.7683916721697</v>
      </c>
      <c r="C656" t="n">
        <v>157.1894001605971</v>
      </c>
    </row>
    <row r="657">
      <c r="A657" t="inlineStr">
        <is>
          <t>무안군|문화서비스</t>
        </is>
      </c>
      <c r="B657" t="n">
        <v>17.47945127926135</v>
      </c>
      <c r="C657" t="n">
        <v>34.8721124344215</v>
      </c>
    </row>
    <row r="658">
      <c r="A658" t="inlineStr">
        <is>
          <t>무안군|여행업</t>
        </is>
      </c>
      <c r="B658" t="n">
        <v>0.0351898175596995</v>
      </c>
      <c r="C658" t="n">
        <v>0</v>
      </c>
    </row>
    <row r="659">
      <c r="A659" t="inlineStr">
        <is>
          <t>무안군|호텔</t>
        </is>
      </c>
      <c r="B659" t="n">
        <v>0</v>
      </c>
      <c r="C659" t="n">
        <v>0</v>
      </c>
    </row>
    <row r="660">
      <c r="A660" t="inlineStr">
        <is>
          <t>무안군|캠핑장/펜션</t>
        </is>
      </c>
      <c r="B660" t="n">
        <v>14.54619094945036</v>
      </c>
      <c r="C660" t="n">
        <v>16.03775050447749</v>
      </c>
    </row>
    <row r="661">
      <c r="A661" t="inlineStr">
        <is>
          <t>무안군|렌터카</t>
        </is>
      </c>
      <c r="B661" t="n">
        <v>0</v>
      </c>
      <c r="C661" t="n">
        <v>0</v>
      </c>
    </row>
    <row r="662">
      <c r="A662" t="inlineStr">
        <is>
          <t>무주군|일반외식업</t>
        </is>
      </c>
      <c r="B662" t="n">
        <v>2368.482483890237</v>
      </c>
      <c r="C662" t="n">
        <v>3010.937997219381</v>
      </c>
    </row>
    <row r="663">
      <c r="A663" t="inlineStr">
        <is>
          <t>무주군|육상운송</t>
        </is>
      </c>
      <c r="B663" t="n">
        <v>1570.343891870365</v>
      </c>
      <c r="C663" t="n">
        <v>2128.831216794149</v>
      </c>
    </row>
    <row r="664">
      <c r="A664" t="inlineStr">
        <is>
          <t>무주군|기타관광쇼핑</t>
        </is>
      </c>
      <c r="B664" t="n">
        <v>2084.39651506726</v>
      </c>
      <c r="C664" t="n">
        <v>2149.993142574394</v>
      </c>
    </row>
    <row r="665">
      <c r="A665" t="inlineStr">
        <is>
          <t>무주군|대형쇼핑몰</t>
        </is>
      </c>
      <c r="B665" t="n">
        <v>429.4763906018491</v>
      </c>
      <c r="C665" t="n">
        <v>16.39399809426316</v>
      </c>
    </row>
    <row r="666">
      <c r="A666" t="inlineStr">
        <is>
          <t>무주군|제과음료업</t>
        </is>
      </c>
      <c r="B666" t="n">
        <v>243.562752722262</v>
      </c>
      <c r="C666" t="n">
        <v>296.6029299583445</v>
      </c>
    </row>
    <row r="667">
      <c r="A667" t="inlineStr">
        <is>
          <t>무주군|골프장</t>
        </is>
      </c>
      <c r="B667" t="n">
        <v>750.8959862321207</v>
      </c>
      <c r="C667" t="n">
        <v>593.6978017693054</v>
      </c>
    </row>
    <row r="668">
      <c r="A668" t="inlineStr">
        <is>
          <t>무주군|기타숙박</t>
        </is>
      </c>
      <c r="B668" t="n">
        <v>145.8341600515978</v>
      </c>
      <c r="C668" t="n">
        <v>141.1910765620364</v>
      </c>
    </row>
    <row r="669">
      <c r="A669" t="inlineStr">
        <is>
          <t>무주군|뷰티</t>
        </is>
      </c>
      <c r="B669" t="n">
        <v>19.38339074946794</v>
      </c>
      <c r="C669" t="n">
        <v>42.54974322750787</v>
      </c>
    </row>
    <row r="670">
      <c r="A670" t="inlineStr">
        <is>
          <t>무주군|레저용품쇼핑</t>
        </is>
      </c>
      <c r="B670" t="n">
        <v>268.6422543597374</v>
      </c>
      <c r="C670" t="n">
        <v>347.2634389854954</v>
      </c>
    </row>
    <row r="671">
      <c r="A671" t="inlineStr">
        <is>
          <t>무주군|기타레저</t>
        </is>
      </c>
      <c r="B671" t="n">
        <v>99.08008964359668</v>
      </c>
      <c r="C671" t="n">
        <v>166.935734717129</v>
      </c>
    </row>
    <row r="672">
      <c r="A672" t="inlineStr">
        <is>
          <t>무주군|문화서비스</t>
        </is>
      </c>
      <c r="B672" t="n">
        <v>29.594662019055</v>
      </c>
      <c r="C672" t="n">
        <v>28.2882700373528</v>
      </c>
    </row>
    <row r="673">
      <c r="A673" t="inlineStr">
        <is>
          <t>무주군|여행업</t>
        </is>
      </c>
      <c r="B673" t="n">
        <v>2.166839594081773</v>
      </c>
      <c r="C673" t="n">
        <v>0</v>
      </c>
    </row>
    <row r="674">
      <c r="A674" t="inlineStr">
        <is>
          <t>무주군|호텔</t>
        </is>
      </c>
      <c r="B674" t="n">
        <v>0</v>
      </c>
      <c r="C674" t="n">
        <v>0</v>
      </c>
    </row>
    <row r="675">
      <c r="A675" t="inlineStr">
        <is>
          <t>무주군|캠핑장/펜션</t>
        </is>
      </c>
      <c r="B675" t="n">
        <v>62.47468037528688</v>
      </c>
      <c r="C675" t="n">
        <v>80.7750952644322</v>
      </c>
    </row>
    <row r="676">
      <c r="A676" t="inlineStr">
        <is>
          <t>무주군|렌터카</t>
        </is>
      </c>
      <c r="B676" t="n">
        <v>0</v>
      </c>
      <c r="C676" t="n">
        <v>0</v>
      </c>
    </row>
    <row r="677">
      <c r="A677" t="inlineStr">
        <is>
          <t>문경시|일반외식업</t>
        </is>
      </c>
      <c r="B677" t="n">
        <v>4130.118804952452</v>
      </c>
      <c r="C677" t="n">
        <v>4380.993532287735</v>
      </c>
    </row>
    <row r="678">
      <c r="A678" t="inlineStr">
        <is>
          <t>문경시|육상운송</t>
        </is>
      </c>
      <c r="B678" t="n">
        <v>8889.500092797394</v>
      </c>
      <c r="C678" t="n">
        <v>9181.295707479949</v>
      </c>
    </row>
    <row r="679">
      <c r="A679" t="inlineStr">
        <is>
          <t>문경시|기타관광쇼핑</t>
        </is>
      </c>
      <c r="B679" t="n">
        <v>3802.460709697892</v>
      </c>
      <c r="C679" t="n">
        <v>3549.25912585697</v>
      </c>
    </row>
    <row r="680">
      <c r="A680" t="inlineStr">
        <is>
          <t>문경시|대형쇼핑몰</t>
        </is>
      </c>
      <c r="B680" t="n">
        <v>773.8375358384391</v>
      </c>
      <c r="C680" t="n">
        <v>333.2706957995547</v>
      </c>
    </row>
    <row r="681">
      <c r="A681" t="inlineStr">
        <is>
          <t>문경시|제과음료업</t>
        </is>
      </c>
      <c r="B681" t="n">
        <v>595.8172735740027</v>
      </c>
      <c r="C681" t="n">
        <v>607.517530364135</v>
      </c>
    </row>
    <row r="682">
      <c r="A682" t="inlineStr">
        <is>
          <t>문경시|골프장</t>
        </is>
      </c>
      <c r="B682" t="n">
        <v>696.3799301026315</v>
      </c>
      <c r="C682" t="n">
        <v>487.8823251704165</v>
      </c>
    </row>
    <row r="683">
      <c r="A683" t="inlineStr">
        <is>
          <t>문경시|기타숙박</t>
        </is>
      </c>
      <c r="B683" t="n">
        <v>175.0293144037128</v>
      </c>
      <c r="C683" t="n">
        <v>177.1104368955763</v>
      </c>
    </row>
    <row r="684">
      <c r="A684" t="inlineStr">
        <is>
          <t>문경시|뷰티</t>
        </is>
      </c>
      <c r="B684" t="n">
        <v>120.5051664359472</v>
      </c>
      <c r="C684" t="n">
        <v>147.9534387272965</v>
      </c>
    </row>
    <row r="685">
      <c r="A685" t="inlineStr">
        <is>
          <t>문경시|레저용품쇼핑</t>
        </is>
      </c>
      <c r="B685" t="n">
        <v>85.55419617811899</v>
      </c>
      <c r="C685" t="n">
        <v>81.6595101858893</v>
      </c>
    </row>
    <row r="686">
      <c r="A686" t="inlineStr">
        <is>
          <t>문경시|기타레저</t>
        </is>
      </c>
      <c r="B686" t="n">
        <v>154.9097822168762</v>
      </c>
      <c r="C686" t="n">
        <v>126.0183690065899</v>
      </c>
    </row>
    <row r="687">
      <c r="A687" t="inlineStr">
        <is>
          <t>문경시|문화서비스</t>
        </is>
      </c>
      <c r="B687" t="n">
        <v>13.32839175901996</v>
      </c>
      <c r="C687" t="n">
        <v>7.049288326839882</v>
      </c>
    </row>
    <row r="688">
      <c r="A688" t="inlineStr">
        <is>
          <t>문경시|여행업</t>
        </is>
      </c>
      <c r="B688" t="n">
        <v>0</v>
      </c>
      <c r="C688" t="n">
        <v>0</v>
      </c>
    </row>
    <row r="689">
      <c r="A689" t="inlineStr">
        <is>
          <t>문경시|호텔</t>
        </is>
      </c>
      <c r="B689" t="n">
        <v>16.00258546825679</v>
      </c>
      <c r="C689" t="n">
        <v>9.211993760030966</v>
      </c>
    </row>
    <row r="690">
      <c r="A690" t="inlineStr">
        <is>
          <t>문경시|캠핑장/펜션</t>
        </is>
      </c>
      <c r="B690" t="n">
        <v>32.99686717714044</v>
      </c>
      <c r="C690" t="n">
        <v>26.97902025448596</v>
      </c>
    </row>
    <row r="691">
      <c r="A691" t="inlineStr">
        <is>
          <t>문경시|렌터카</t>
        </is>
      </c>
      <c r="B691" t="n">
        <v>0.5917887665576196</v>
      </c>
      <c r="C691" t="n">
        <v>2.000694958957347</v>
      </c>
    </row>
    <row r="692">
      <c r="A692" t="inlineStr">
        <is>
          <t>밀양시|일반외식업</t>
        </is>
      </c>
      <c r="B692" t="n">
        <v>2640.500673083608</v>
      </c>
      <c r="C692" t="n">
        <v>2836.907358897771</v>
      </c>
    </row>
    <row r="693">
      <c r="A693" t="inlineStr">
        <is>
          <t>밀양시|육상운송</t>
        </is>
      </c>
      <c r="B693" t="n">
        <v>1734.640836424883</v>
      </c>
      <c r="C693" t="n">
        <v>2977.234779216323</v>
      </c>
    </row>
    <row r="694">
      <c r="A694" t="inlineStr">
        <is>
          <t>밀양시|기타관광쇼핑</t>
        </is>
      </c>
      <c r="B694" t="n">
        <v>2312.190120839048</v>
      </c>
      <c r="C694" t="n">
        <v>2472.820491402813</v>
      </c>
    </row>
    <row r="695">
      <c r="A695" t="inlineStr">
        <is>
          <t>밀양시|대형쇼핑몰</t>
        </is>
      </c>
      <c r="B695" t="n">
        <v>288.0342601136342</v>
      </c>
      <c r="C695" t="n">
        <v>73.0739461894067</v>
      </c>
    </row>
    <row r="696">
      <c r="A696" t="inlineStr">
        <is>
          <t>밀양시|제과음료업</t>
        </is>
      </c>
      <c r="B696" t="n">
        <v>429.1893529549318</v>
      </c>
      <c r="C696" t="n">
        <v>502.5261276009838</v>
      </c>
    </row>
    <row r="697">
      <c r="A697" t="inlineStr">
        <is>
          <t>밀양시|골프장</t>
        </is>
      </c>
      <c r="B697" t="n">
        <v>1366.359822438649</v>
      </c>
      <c r="C697" t="n">
        <v>1215.546272627778</v>
      </c>
    </row>
    <row r="698">
      <c r="A698" t="inlineStr">
        <is>
          <t>밀양시|기타숙박</t>
        </is>
      </c>
      <c r="B698" t="n">
        <v>166.0933540103775</v>
      </c>
      <c r="C698" t="n">
        <v>174.5704726617093</v>
      </c>
    </row>
    <row r="699">
      <c r="A699" t="inlineStr">
        <is>
          <t>밀양시|뷰티</t>
        </is>
      </c>
      <c r="B699" t="n">
        <v>76.77675902342837</v>
      </c>
      <c r="C699" t="n">
        <v>85.12935980869928</v>
      </c>
    </row>
    <row r="700">
      <c r="A700" t="inlineStr">
        <is>
          <t>밀양시|레저용품쇼핑</t>
        </is>
      </c>
      <c r="B700" t="n">
        <v>29.70277670688315</v>
      </c>
      <c r="C700" t="n">
        <v>26.3223256252143</v>
      </c>
    </row>
    <row r="701">
      <c r="A701" t="inlineStr">
        <is>
          <t>밀양시|기타레저</t>
        </is>
      </c>
      <c r="B701" t="n">
        <v>153.3067404741289</v>
      </c>
      <c r="C701" t="n">
        <v>118.8110932323492</v>
      </c>
    </row>
    <row r="702">
      <c r="A702" t="inlineStr">
        <is>
          <t>밀양시|문화서비스</t>
        </is>
      </c>
      <c r="B702" t="n">
        <v>24.31050405430173</v>
      </c>
      <c r="C702" t="n">
        <v>29.71160255733551</v>
      </c>
    </row>
    <row r="703">
      <c r="A703" t="inlineStr">
        <is>
          <t>밀양시|여행업</t>
        </is>
      </c>
      <c r="B703" t="n">
        <v>0</v>
      </c>
      <c r="C703" t="n">
        <v>0</v>
      </c>
    </row>
    <row r="704">
      <c r="A704" t="inlineStr">
        <is>
          <t>밀양시|호텔</t>
        </is>
      </c>
      <c r="B704" t="n">
        <v>0</v>
      </c>
      <c r="C704" t="n">
        <v>0</v>
      </c>
    </row>
    <row r="705">
      <c r="A705" t="inlineStr">
        <is>
          <t>밀양시|캠핑장/펜션</t>
        </is>
      </c>
      <c r="B705" t="n">
        <v>9.064409835236717</v>
      </c>
      <c r="C705" t="n">
        <v>24.72430368498702</v>
      </c>
    </row>
    <row r="706">
      <c r="A706" t="inlineStr">
        <is>
          <t>밀양시|렌터카</t>
        </is>
      </c>
      <c r="B706" t="n">
        <v>0.9031723410037478</v>
      </c>
      <c r="C706" t="n">
        <v>0.3003388218384527</v>
      </c>
    </row>
    <row r="707">
      <c r="A707" t="inlineStr">
        <is>
          <t>보령시|일반외식업</t>
        </is>
      </c>
      <c r="B707" t="n">
        <v>5473.849449829007</v>
      </c>
      <c r="C707" t="n">
        <v>5962.162555013</v>
      </c>
    </row>
    <row r="708">
      <c r="A708" t="inlineStr">
        <is>
          <t>보령시|육상운송</t>
        </is>
      </c>
      <c r="B708" t="n">
        <v>1804.173463439274</v>
      </c>
      <c r="C708" t="n">
        <v>1966.754842186642</v>
      </c>
    </row>
    <row r="709">
      <c r="A709" t="inlineStr">
        <is>
          <t>보령시|기타관광쇼핑</t>
        </is>
      </c>
      <c r="B709" t="n">
        <v>4228.852018619841</v>
      </c>
      <c r="C709" t="n">
        <v>4494.170321112856</v>
      </c>
    </row>
    <row r="710">
      <c r="A710" t="inlineStr">
        <is>
          <t>보령시|대형쇼핑몰</t>
        </is>
      </c>
      <c r="B710" t="n">
        <v>702.9888789520026</v>
      </c>
      <c r="C710" t="n">
        <v>480.8982752770575</v>
      </c>
    </row>
    <row r="711">
      <c r="A711" t="inlineStr">
        <is>
          <t>보령시|제과음료업</t>
        </is>
      </c>
      <c r="B711" t="n">
        <v>502.3008408681648</v>
      </c>
      <c r="C711" t="n">
        <v>654.9341370831966</v>
      </c>
    </row>
    <row r="712">
      <c r="A712" t="inlineStr">
        <is>
          <t>보령시|골프장</t>
        </is>
      </c>
      <c r="B712" t="n">
        <v>119.0374213145636</v>
      </c>
      <c r="C712" t="n">
        <v>100.8053057821114</v>
      </c>
    </row>
    <row r="713">
      <c r="A713" t="inlineStr">
        <is>
          <t>보령시|기타숙박</t>
        </is>
      </c>
      <c r="B713" t="n">
        <v>394.4076472124727</v>
      </c>
      <c r="C713" t="n">
        <v>395.0413070276608</v>
      </c>
    </row>
    <row r="714">
      <c r="A714" t="inlineStr">
        <is>
          <t>보령시|뷰티</t>
        </is>
      </c>
      <c r="B714" t="n">
        <v>74.28112777701858</v>
      </c>
      <c r="C714" t="n">
        <v>85.99734993577255</v>
      </c>
    </row>
    <row r="715">
      <c r="A715" t="inlineStr">
        <is>
          <t>보령시|레저용품쇼핑</t>
        </is>
      </c>
      <c r="B715" t="n">
        <v>124.2876146225607</v>
      </c>
      <c r="C715" t="n">
        <v>121.0830870255651</v>
      </c>
    </row>
    <row r="716">
      <c r="A716" t="inlineStr">
        <is>
          <t>보령시|기타레저</t>
        </is>
      </c>
      <c r="B716" t="n">
        <v>207.007868976099</v>
      </c>
      <c r="C716" t="n">
        <v>287.4122647178071</v>
      </c>
    </row>
    <row r="717">
      <c r="A717" t="inlineStr">
        <is>
          <t>보령시|문화서비스</t>
        </is>
      </c>
      <c r="B717" t="n">
        <v>38.07319929492314</v>
      </c>
      <c r="C717" t="n">
        <v>35.41640619567462</v>
      </c>
    </row>
    <row r="718">
      <c r="A718" t="inlineStr">
        <is>
          <t>보령시|여행업</t>
        </is>
      </c>
      <c r="B718" t="n">
        <v>0.0025082469429659</v>
      </c>
      <c r="C718" t="n">
        <v>0</v>
      </c>
    </row>
    <row r="719">
      <c r="A719" t="inlineStr">
        <is>
          <t>보령시|호텔</t>
        </is>
      </c>
      <c r="B719" t="n">
        <v>0.07542039083676839</v>
      </c>
      <c r="C719" t="n">
        <v>0</v>
      </c>
    </row>
    <row r="720">
      <c r="A720" t="inlineStr">
        <is>
          <t>보령시|캠핑장/펜션</t>
        </is>
      </c>
      <c r="B720" t="n">
        <v>67.66575620185679</v>
      </c>
      <c r="C720" t="n">
        <v>87.7955267886036</v>
      </c>
    </row>
    <row r="721">
      <c r="A721" t="inlineStr">
        <is>
          <t>보령시|렌터카</t>
        </is>
      </c>
      <c r="B721" t="n">
        <v>3.93440155822679</v>
      </c>
      <c r="C721" t="n">
        <v>4.048907967459019</v>
      </c>
    </row>
    <row r="722">
      <c r="A722" t="inlineStr">
        <is>
          <t>보성군|일반외식업</t>
        </is>
      </c>
      <c r="B722" t="n">
        <v>3221.609871697078</v>
      </c>
      <c r="C722" t="n">
        <v>3279.867421047973</v>
      </c>
    </row>
    <row r="723">
      <c r="A723" t="inlineStr">
        <is>
          <t>보성군|육상운송</t>
        </is>
      </c>
      <c r="B723" t="n">
        <v>5237.795795229566</v>
      </c>
      <c r="C723" t="n">
        <v>5034.544590715298</v>
      </c>
    </row>
    <row r="724">
      <c r="A724" t="inlineStr">
        <is>
          <t>보성군|기타관광쇼핑</t>
        </is>
      </c>
      <c r="B724" t="n">
        <v>3057.801880404878</v>
      </c>
      <c r="C724" t="n">
        <v>3136.591890957611</v>
      </c>
    </row>
    <row r="725">
      <c r="A725" t="inlineStr">
        <is>
          <t>보성군|대형쇼핑몰</t>
        </is>
      </c>
      <c r="B725" t="n">
        <v>4.088209330030769</v>
      </c>
      <c r="C725" t="n">
        <v>3.900007180872827</v>
      </c>
    </row>
    <row r="726">
      <c r="A726" t="inlineStr">
        <is>
          <t>보성군|제과음료업</t>
        </is>
      </c>
      <c r="B726" t="n">
        <v>569.3326448228871</v>
      </c>
      <c r="C726" t="n">
        <v>586.3282861260527</v>
      </c>
    </row>
    <row r="727">
      <c r="A727" t="inlineStr">
        <is>
          <t>보성군|골프장</t>
        </is>
      </c>
      <c r="B727" t="n">
        <v>16.46361322282884</v>
      </c>
      <c r="C727" t="n">
        <v>16.30705245210107</v>
      </c>
    </row>
    <row r="728">
      <c r="A728" t="inlineStr">
        <is>
          <t>보성군|기타숙박</t>
        </is>
      </c>
      <c r="B728" t="n">
        <v>110.8251840551265</v>
      </c>
      <c r="C728" t="n">
        <v>111.7984662991618</v>
      </c>
    </row>
    <row r="729">
      <c r="A729" t="inlineStr">
        <is>
          <t>보성군|뷰티</t>
        </is>
      </c>
      <c r="B729" t="n">
        <v>29.55895334984616</v>
      </c>
      <c r="C729" t="n">
        <v>33.47852334535155</v>
      </c>
    </row>
    <row r="730">
      <c r="A730" t="inlineStr">
        <is>
          <t>보성군|레저용품쇼핑</t>
        </is>
      </c>
      <c r="B730" t="n">
        <v>27.1060277518277</v>
      </c>
      <c r="C730" t="n">
        <v>23.71984242159071</v>
      </c>
    </row>
    <row r="731">
      <c r="A731" t="inlineStr">
        <is>
          <t>보성군|기타레저</t>
        </is>
      </c>
      <c r="B731" t="n">
        <v>74.76323525630588</v>
      </c>
      <c r="C731" t="n">
        <v>77.15263362685847</v>
      </c>
    </row>
    <row r="732">
      <c r="A732" t="inlineStr">
        <is>
          <t>보성군|문화서비스</t>
        </is>
      </c>
      <c r="B732" t="n">
        <v>58.55888478449051</v>
      </c>
      <c r="C732" t="n">
        <v>70.52577348855152</v>
      </c>
    </row>
    <row r="733">
      <c r="A733" t="inlineStr">
        <is>
          <t>보성군|여행업</t>
        </is>
      </c>
      <c r="B733" t="n">
        <v>0</v>
      </c>
      <c r="C733" t="n">
        <v>4.160522567145335</v>
      </c>
    </row>
    <row r="734">
      <c r="A734" t="inlineStr">
        <is>
          <t>보성군|호텔</t>
        </is>
      </c>
      <c r="B734" t="n">
        <v>520.672668992175</v>
      </c>
      <c r="C734" t="n">
        <v>371.050937437898</v>
      </c>
    </row>
    <row r="735">
      <c r="A735" t="inlineStr">
        <is>
          <t>보성군|캠핑장/펜션</t>
        </is>
      </c>
      <c r="B735" t="n">
        <v>8.172776125543166</v>
      </c>
      <c r="C735" t="n">
        <v>11.31217091145316</v>
      </c>
    </row>
    <row r="736">
      <c r="A736" t="inlineStr">
        <is>
          <t>보성군|렌터카</t>
        </is>
      </c>
      <c r="B736" t="n">
        <v>2.315794886738603</v>
      </c>
      <c r="C736" t="n">
        <v>1.941131872554537</v>
      </c>
    </row>
    <row r="737">
      <c r="A737" t="inlineStr">
        <is>
          <t>보은군|일반외식업</t>
        </is>
      </c>
      <c r="B737" t="n">
        <v>2469.719506586696</v>
      </c>
      <c r="C737" t="n">
        <v>2520.680328855334</v>
      </c>
    </row>
    <row r="738">
      <c r="A738" t="inlineStr">
        <is>
          <t>보은군|육상운송</t>
        </is>
      </c>
      <c r="B738" t="n">
        <v>3606.249629443275</v>
      </c>
      <c r="C738" t="n">
        <v>4324.158483080148</v>
      </c>
    </row>
    <row r="739">
      <c r="A739" t="inlineStr">
        <is>
          <t>보은군|기타관광쇼핑</t>
        </is>
      </c>
      <c r="B739" t="n">
        <v>2512.791417826142</v>
      </c>
      <c r="C739" t="n">
        <v>2402.900118218618</v>
      </c>
    </row>
    <row r="740">
      <c r="A740" t="inlineStr">
        <is>
          <t>보은군|대형쇼핑몰</t>
        </is>
      </c>
      <c r="B740" t="n">
        <v>0</v>
      </c>
      <c r="C740" t="n">
        <v>0</v>
      </c>
    </row>
    <row r="741">
      <c r="A741" t="inlineStr">
        <is>
          <t>보은군|제과음료업</t>
        </is>
      </c>
      <c r="B741" t="n">
        <v>290.6060064641117</v>
      </c>
      <c r="C741" t="n">
        <v>289.8148201989787</v>
      </c>
    </row>
    <row r="742">
      <c r="A742" t="inlineStr">
        <is>
          <t>보은군|골프장</t>
        </is>
      </c>
      <c r="B742" t="n">
        <v>1692.476977410862</v>
      </c>
      <c r="C742" t="n">
        <v>1156.376501542974</v>
      </c>
    </row>
    <row r="743">
      <c r="A743" t="inlineStr">
        <is>
          <t>보은군|기타숙박</t>
        </is>
      </c>
      <c r="B743" t="n">
        <v>103.4670488942587</v>
      </c>
      <c r="C743" t="n">
        <v>138.7568349268794</v>
      </c>
    </row>
    <row r="744">
      <c r="A744" t="inlineStr">
        <is>
          <t>보은군|뷰티</t>
        </is>
      </c>
      <c r="B744" t="n">
        <v>34.24545036462781</v>
      </c>
      <c r="C744" t="n">
        <v>30.91252121776631</v>
      </c>
    </row>
    <row r="745">
      <c r="A745" t="inlineStr">
        <is>
          <t>보은군|레저용품쇼핑</t>
        </is>
      </c>
      <c r="B745" t="n">
        <v>17.64210549930215</v>
      </c>
      <c r="C745" t="n">
        <v>41.20753208898061</v>
      </c>
    </row>
    <row r="746">
      <c r="A746" t="inlineStr">
        <is>
          <t>보은군|기타레저</t>
        </is>
      </c>
      <c r="B746" t="n">
        <v>51.1560568598262</v>
      </c>
      <c r="C746" t="n">
        <v>71.07936294807526</v>
      </c>
    </row>
    <row r="747">
      <c r="A747" t="inlineStr">
        <is>
          <t>보은군|문화서비스</t>
        </is>
      </c>
      <c r="B747" t="n">
        <v>4.923797513384108</v>
      </c>
      <c r="C747" t="n">
        <v>6.440086560909549</v>
      </c>
    </row>
    <row r="748">
      <c r="A748" t="inlineStr">
        <is>
          <t>보은군|여행업</t>
        </is>
      </c>
      <c r="B748" t="n">
        <v>0.5155745992779552</v>
      </c>
      <c r="C748" t="n">
        <v>0</v>
      </c>
    </row>
    <row r="749">
      <c r="A749" t="inlineStr">
        <is>
          <t>보은군|호텔</t>
        </is>
      </c>
      <c r="B749" t="n">
        <v>40.22683679960773</v>
      </c>
      <c r="C749" t="n">
        <v>38.0842275499601</v>
      </c>
    </row>
    <row r="750">
      <c r="A750" t="inlineStr">
        <is>
          <t>보은군|캠핑장/펜션</t>
        </is>
      </c>
      <c r="B750" t="n">
        <v>18.72152722249908</v>
      </c>
      <c r="C750" t="n">
        <v>28.46127780776268</v>
      </c>
    </row>
    <row r="751">
      <c r="A751" t="inlineStr">
        <is>
          <t>보은군|렌터카</t>
        </is>
      </c>
      <c r="B751" t="n">
        <v>0</v>
      </c>
      <c r="C751" t="n">
        <v>0.07541745233854889</v>
      </c>
    </row>
    <row r="752">
      <c r="A752" t="inlineStr">
        <is>
          <t>봉화군|일반외식업</t>
        </is>
      </c>
      <c r="B752" t="n">
        <v>2224.818636825612</v>
      </c>
      <c r="C752" t="n">
        <v>2524.824900709027</v>
      </c>
    </row>
    <row r="753">
      <c r="A753" t="inlineStr">
        <is>
          <t>봉화군|육상운송</t>
        </is>
      </c>
      <c r="B753" t="n">
        <v>2895.513797346395</v>
      </c>
      <c r="C753" t="n">
        <v>3691.145163635109</v>
      </c>
    </row>
    <row r="754">
      <c r="A754" t="inlineStr">
        <is>
          <t>봉화군|기타관광쇼핑</t>
        </is>
      </c>
      <c r="B754" t="n">
        <v>2459.402932208699</v>
      </c>
      <c r="C754" t="n">
        <v>2496.17506543612</v>
      </c>
    </row>
    <row r="755">
      <c r="A755" t="inlineStr">
        <is>
          <t>봉화군|대형쇼핑몰</t>
        </is>
      </c>
      <c r="B755" t="n">
        <v>0.4235882484328556</v>
      </c>
      <c r="C755" t="n">
        <v>108.025857141814</v>
      </c>
    </row>
    <row r="756">
      <c r="A756" t="inlineStr">
        <is>
          <t>봉화군|제과음료업</t>
        </is>
      </c>
      <c r="B756" t="n">
        <v>260.171734967243</v>
      </c>
      <c r="C756" t="n">
        <v>357.8129366695189</v>
      </c>
    </row>
    <row r="757">
      <c r="A757" t="inlineStr">
        <is>
          <t>봉화군|골프장</t>
        </is>
      </c>
      <c r="B757" t="n">
        <v>2.111663413209345</v>
      </c>
      <c r="C757" t="n">
        <v>12.19139807930134</v>
      </c>
    </row>
    <row r="758">
      <c r="A758" t="inlineStr">
        <is>
          <t>봉화군|기타숙박</t>
        </is>
      </c>
      <c r="B758" t="n">
        <v>79.38843372793343</v>
      </c>
      <c r="C758" t="n">
        <v>78.28868365029663</v>
      </c>
    </row>
    <row r="759">
      <c r="A759" t="inlineStr">
        <is>
          <t>봉화군|뷰티</t>
        </is>
      </c>
      <c r="B759" t="n">
        <v>12.94323124482079</v>
      </c>
      <c r="C759" t="n">
        <v>15.33126973621759</v>
      </c>
    </row>
    <row r="760">
      <c r="A760" t="inlineStr">
        <is>
          <t>봉화군|레저용품쇼핑</t>
        </is>
      </c>
      <c r="B760" t="n">
        <v>4.328397858401255</v>
      </c>
      <c r="C760" t="n">
        <v>3.125267602698033</v>
      </c>
    </row>
    <row r="761">
      <c r="A761" t="inlineStr">
        <is>
          <t>봉화군|기타레저</t>
        </is>
      </c>
      <c r="B761" t="n">
        <v>23.28116347334434</v>
      </c>
      <c r="C761" t="n">
        <v>33.76158615960505</v>
      </c>
    </row>
    <row r="762">
      <c r="A762" t="inlineStr">
        <is>
          <t>봉화군|문화서비스</t>
        </is>
      </c>
      <c r="B762" t="n">
        <v>0.2573909871522578</v>
      </c>
      <c r="C762" t="n">
        <v>0.6545271572345498</v>
      </c>
    </row>
    <row r="763">
      <c r="A763" t="inlineStr">
        <is>
          <t>봉화군|여행업</t>
        </is>
      </c>
      <c r="B763" t="n">
        <v>0</v>
      </c>
      <c r="C763" t="n">
        <v>0</v>
      </c>
    </row>
    <row r="764">
      <c r="A764" t="inlineStr">
        <is>
          <t>봉화군|호텔</t>
        </is>
      </c>
      <c r="B764" t="n">
        <v>29.99976210332382</v>
      </c>
      <c r="C764" t="n">
        <v>40.69784809261095</v>
      </c>
    </row>
    <row r="765">
      <c r="A765" t="inlineStr">
        <is>
          <t>봉화군|캠핑장/펜션</t>
        </is>
      </c>
      <c r="B765" t="n">
        <v>14.89101028110136</v>
      </c>
      <c r="C765" t="n">
        <v>27.13731993035194</v>
      </c>
    </row>
    <row r="766">
      <c r="A766" t="inlineStr">
        <is>
          <t>봉화군|렌터카</t>
        </is>
      </c>
      <c r="B766" t="n">
        <v>0</v>
      </c>
      <c r="C766" t="n">
        <v>0</v>
      </c>
    </row>
    <row r="767">
      <c r="A767" t="inlineStr">
        <is>
          <t>부안군|일반외식업</t>
        </is>
      </c>
      <c r="B767" t="n">
        <v>3403.318654075173</v>
      </c>
      <c r="C767" t="n">
        <v>3808.261442871424</v>
      </c>
    </row>
    <row r="768">
      <c r="A768" t="inlineStr">
        <is>
          <t>부안군|육상운송</t>
        </is>
      </c>
      <c r="B768" t="n">
        <v>4606.316313624497</v>
      </c>
      <c r="C768" t="n">
        <v>5055.104051302792</v>
      </c>
    </row>
    <row r="769">
      <c r="A769" t="inlineStr">
        <is>
          <t>부안군|기타관광쇼핑</t>
        </is>
      </c>
      <c r="B769" t="n">
        <v>3916.781597330461</v>
      </c>
      <c r="C769" t="n">
        <v>4259.387198297</v>
      </c>
    </row>
    <row r="770">
      <c r="A770" t="inlineStr">
        <is>
          <t>부안군|대형쇼핑몰</t>
        </is>
      </c>
      <c r="B770" t="n">
        <v>1.159081731610923</v>
      </c>
      <c r="C770" t="n">
        <v>0</v>
      </c>
    </row>
    <row r="771">
      <c r="A771" t="inlineStr">
        <is>
          <t>부안군|제과음료업</t>
        </is>
      </c>
      <c r="B771" t="n">
        <v>481.9155390851744</v>
      </c>
      <c r="C771" t="n">
        <v>547.4666040613124</v>
      </c>
    </row>
    <row r="772">
      <c r="A772" t="inlineStr">
        <is>
          <t>부안군|골프장</t>
        </is>
      </c>
      <c r="B772" t="n">
        <v>9.338489108737262</v>
      </c>
      <c r="C772" t="n">
        <v>11.27204364343563</v>
      </c>
    </row>
    <row r="773">
      <c r="A773" t="inlineStr">
        <is>
          <t>부안군|기타숙박</t>
        </is>
      </c>
      <c r="B773" t="n">
        <v>245.825179683328</v>
      </c>
      <c r="C773" t="n">
        <v>233.3867970739556</v>
      </c>
    </row>
    <row r="774">
      <c r="A774" t="inlineStr">
        <is>
          <t>부안군|뷰티</t>
        </is>
      </c>
      <c r="B774" t="n">
        <v>63.53263478558967</v>
      </c>
      <c r="C774" t="n">
        <v>75.01918968904374</v>
      </c>
    </row>
    <row r="775">
      <c r="A775" t="inlineStr">
        <is>
          <t>부안군|레저용품쇼핑</t>
        </is>
      </c>
      <c r="B775" t="n">
        <v>42.32620445527265</v>
      </c>
      <c r="C775" t="n">
        <v>46.98565438624563</v>
      </c>
    </row>
    <row r="776">
      <c r="A776" t="inlineStr">
        <is>
          <t>부안군|기타레저</t>
        </is>
      </c>
      <c r="B776" t="n">
        <v>92.05205706582382</v>
      </c>
      <c r="C776" t="n">
        <v>82.11282991180792</v>
      </c>
    </row>
    <row r="777">
      <c r="A777" t="inlineStr">
        <is>
          <t>부안군|문화서비스</t>
        </is>
      </c>
      <c r="B777" t="n">
        <v>18.51041062138217</v>
      </c>
      <c r="C777" t="n">
        <v>18.7051695195361</v>
      </c>
    </row>
    <row r="778">
      <c r="A778" t="inlineStr">
        <is>
          <t>부안군|여행업</t>
        </is>
      </c>
      <c r="B778" t="n">
        <v>0</v>
      </c>
      <c r="C778" t="n">
        <v>0</v>
      </c>
    </row>
    <row r="779">
      <c r="A779" t="inlineStr">
        <is>
          <t>부안군|호텔</t>
        </is>
      </c>
      <c r="B779" t="n">
        <v>0</v>
      </c>
      <c r="C779" t="n">
        <v>0.2008915103247736</v>
      </c>
    </row>
    <row r="780">
      <c r="A780" t="inlineStr">
        <is>
          <t>부안군|캠핑장/펜션</t>
        </is>
      </c>
      <c r="B780" t="n">
        <v>23.63998877428243</v>
      </c>
      <c r="C780" t="n">
        <v>28.93551718504376</v>
      </c>
    </row>
    <row r="781">
      <c r="A781" t="inlineStr">
        <is>
          <t>부안군|렌터카</t>
        </is>
      </c>
      <c r="B781" t="n">
        <v>0</v>
      </c>
      <c r="C781" t="n">
        <v>0</v>
      </c>
    </row>
    <row r="782">
      <c r="A782" t="inlineStr">
        <is>
          <t>부여군|일반외식업</t>
        </is>
      </c>
      <c r="B782" t="n">
        <v>3089.423962242253</v>
      </c>
      <c r="C782" t="n">
        <v>3525.37865843749</v>
      </c>
    </row>
    <row r="783">
      <c r="A783" t="inlineStr">
        <is>
          <t>부여군|육상운송</t>
        </is>
      </c>
      <c r="B783" t="n">
        <v>3219.144260899842</v>
      </c>
      <c r="C783" t="n">
        <v>5367.100680151651</v>
      </c>
    </row>
    <row r="784">
      <c r="A784" t="inlineStr">
        <is>
          <t>부여군|기타관광쇼핑</t>
        </is>
      </c>
      <c r="B784" t="n">
        <v>2355.020000773724</v>
      </c>
      <c r="C784" t="n">
        <v>2149.036579801207</v>
      </c>
    </row>
    <row r="785">
      <c r="A785" t="inlineStr">
        <is>
          <t>부여군|대형쇼핑몰</t>
        </is>
      </c>
      <c r="B785" t="n">
        <v>4664.366435838911</v>
      </c>
      <c r="C785" t="n">
        <v>4417.119796188197</v>
      </c>
    </row>
    <row r="786">
      <c r="A786" t="inlineStr">
        <is>
          <t>부여군|제과음료업</t>
        </is>
      </c>
      <c r="B786" t="n">
        <v>368.3449263027583</v>
      </c>
      <c r="C786" t="n">
        <v>324.7072802653998</v>
      </c>
    </row>
    <row r="787">
      <c r="A787" t="inlineStr">
        <is>
          <t>부여군|골프장</t>
        </is>
      </c>
      <c r="B787" t="n">
        <v>1309.681921931216</v>
      </c>
      <c r="C787" t="n">
        <v>1071.515476377907</v>
      </c>
    </row>
    <row r="788">
      <c r="A788" t="inlineStr">
        <is>
          <t>부여군|기타숙박</t>
        </is>
      </c>
      <c r="B788" t="n">
        <v>80.78935355332895</v>
      </c>
      <c r="C788" t="n">
        <v>88.94225087424319</v>
      </c>
    </row>
    <row r="789">
      <c r="A789" t="inlineStr">
        <is>
          <t>부여군|뷰티</t>
        </is>
      </c>
      <c r="B789" t="n">
        <v>62.79159735386282</v>
      </c>
      <c r="C789" t="n">
        <v>63.25638711316066</v>
      </c>
    </row>
    <row r="790">
      <c r="A790" t="inlineStr">
        <is>
          <t>부여군|레저용품쇼핑</t>
        </is>
      </c>
      <c r="B790" t="n">
        <v>14.54075592866262</v>
      </c>
      <c r="C790" t="n">
        <v>10.96457931298981</v>
      </c>
    </row>
    <row r="791">
      <c r="A791" t="inlineStr">
        <is>
          <t>부여군|기타레저</t>
        </is>
      </c>
      <c r="B791" t="n">
        <v>38.3603234167666</v>
      </c>
      <c r="C791" t="n">
        <v>33.80954498491482</v>
      </c>
    </row>
    <row r="792">
      <c r="A792" t="inlineStr">
        <is>
          <t>부여군|문화서비스</t>
        </is>
      </c>
      <c r="B792" t="n">
        <v>7.785678362799334</v>
      </c>
      <c r="C792" t="n">
        <v>6.860941149982834</v>
      </c>
    </row>
    <row r="793">
      <c r="A793" t="inlineStr">
        <is>
          <t>부여군|여행업</t>
        </is>
      </c>
      <c r="B793" t="n">
        <v>0</v>
      </c>
      <c r="C793" t="n">
        <v>0.0036055395509661</v>
      </c>
    </row>
    <row r="794">
      <c r="A794" t="inlineStr">
        <is>
          <t>부여군|호텔</t>
        </is>
      </c>
      <c r="B794" t="n">
        <v>1537.966188247128</v>
      </c>
      <c r="C794" t="n">
        <v>909.152288242322</v>
      </c>
    </row>
    <row r="795">
      <c r="A795" t="inlineStr">
        <is>
          <t>부여군|캠핑장/펜션</t>
        </is>
      </c>
      <c r="B795" t="n">
        <v>9.486014932879415</v>
      </c>
      <c r="C795" t="n">
        <v>12.04650825528342</v>
      </c>
    </row>
    <row r="796">
      <c r="A796" t="inlineStr">
        <is>
          <t>부여군|렌터카</t>
        </is>
      </c>
      <c r="B796" t="n">
        <v>0</v>
      </c>
      <c r="C796" t="n">
        <v>0.7069528289931317</v>
      </c>
    </row>
    <row r="797">
      <c r="A797" t="inlineStr">
        <is>
          <t>사천시|일반외식업</t>
        </is>
      </c>
      <c r="B797" t="n">
        <v>4300.528230817768</v>
      </c>
      <c r="C797" t="n">
        <v>4480.769882214158</v>
      </c>
    </row>
    <row r="798">
      <c r="A798" t="inlineStr">
        <is>
          <t>사천시|육상운송</t>
        </is>
      </c>
      <c r="B798" t="n">
        <v>6630.503359472538</v>
      </c>
      <c r="C798" t="n">
        <v>8148.225142126124</v>
      </c>
    </row>
    <row r="799">
      <c r="A799" t="inlineStr">
        <is>
          <t>사천시|기타관광쇼핑</t>
        </is>
      </c>
      <c r="B799" t="n">
        <v>3438.27223417222</v>
      </c>
      <c r="C799" t="n">
        <v>3538.253995771586</v>
      </c>
    </row>
    <row r="800">
      <c r="A800" t="inlineStr">
        <is>
          <t>사천시|대형쇼핑몰</t>
        </is>
      </c>
      <c r="B800" t="n">
        <v>559.9016425068442</v>
      </c>
      <c r="C800" t="n">
        <v>373.5004772408901</v>
      </c>
    </row>
    <row r="801">
      <c r="A801" t="inlineStr">
        <is>
          <t>사천시|제과음료업</t>
        </is>
      </c>
      <c r="B801" t="n">
        <v>554.7278630979567</v>
      </c>
      <c r="C801" t="n">
        <v>626.8513260123186</v>
      </c>
    </row>
    <row r="802">
      <c r="A802" t="inlineStr">
        <is>
          <t>사천시|골프장</t>
        </is>
      </c>
      <c r="B802" t="n">
        <v>999.6375950552264</v>
      </c>
      <c r="C802" t="n">
        <v>991.6102247117126</v>
      </c>
    </row>
    <row r="803">
      <c r="A803" t="inlineStr">
        <is>
          <t>사천시|기타숙박</t>
        </is>
      </c>
      <c r="B803" t="n">
        <v>276.4345398588132</v>
      </c>
      <c r="C803" t="n">
        <v>233.4997200319622</v>
      </c>
    </row>
    <row r="804">
      <c r="A804" t="inlineStr">
        <is>
          <t>사천시|뷰티</t>
        </is>
      </c>
      <c r="B804" t="n">
        <v>150.9041815728902</v>
      </c>
      <c r="C804" t="n">
        <v>156.6595528880546</v>
      </c>
    </row>
    <row r="805">
      <c r="A805" t="inlineStr">
        <is>
          <t>사천시|레저용품쇼핑</t>
        </is>
      </c>
      <c r="B805" t="n">
        <v>298.4152669751927</v>
      </c>
      <c r="C805" t="n">
        <v>259.1680067272035</v>
      </c>
    </row>
    <row r="806">
      <c r="A806" t="inlineStr">
        <is>
          <t>사천시|기타레저</t>
        </is>
      </c>
      <c r="B806" t="n">
        <v>95.59000955154596</v>
      </c>
      <c r="C806" t="n">
        <v>106.8375966188629</v>
      </c>
    </row>
    <row r="807">
      <c r="A807" t="inlineStr">
        <is>
          <t>사천시|문화서비스</t>
        </is>
      </c>
      <c r="B807" t="n">
        <v>308.7219500043462</v>
      </c>
      <c r="C807" t="n">
        <v>369.8943693545591</v>
      </c>
    </row>
    <row r="808">
      <c r="A808" t="inlineStr">
        <is>
          <t>사천시|여행업</t>
        </is>
      </c>
      <c r="B808" t="n">
        <v>0</v>
      </c>
      <c r="C808" t="n">
        <v>4.81475282110142</v>
      </c>
    </row>
    <row r="809">
      <c r="A809" t="inlineStr">
        <is>
          <t>사천시|호텔</t>
        </is>
      </c>
      <c r="B809" t="n">
        <v>0</v>
      </c>
      <c r="C809" t="n">
        <v>0.1740584206614419</v>
      </c>
    </row>
    <row r="810">
      <c r="A810" t="inlineStr">
        <is>
          <t>사천시|캠핑장/펜션</t>
        </is>
      </c>
      <c r="B810" t="n">
        <v>28.10438682412061</v>
      </c>
      <c r="C810" t="n">
        <v>21.97798913205923</v>
      </c>
    </row>
    <row r="811">
      <c r="A811" t="inlineStr">
        <is>
          <t>사천시|렌터카</t>
        </is>
      </c>
      <c r="B811" t="n">
        <v>4.328066442326544</v>
      </c>
      <c r="C811" t="n">
        <v>4.333925151890133</v>
      </c>
    </row>
    <row r="812">
      <c r="A812" t="inlineStr">
        <is>
          <t>산청군|일반외식업</t>
        </is>
      </c>
      <c r="B812" t="n">
        <v>2735.248483317832</v>
      </c>
      <c r="C812" t="n">
        <v>2780.68592768069</v>
      </c>
    </row>
    <row r="813">
      <c r="A813" t="inlineStr">
        <is>
          <t>산청군|육상운송</t>
        </is>
      </c>
      <c r="B813" t="n">
        <v>9156.509565622544</v>
      </c>
      <c r="C813" t="n">
        <v>11328.70676798243</v>
      </c>
    </row>
    <row r="814">
      <c r="A814" t="inlineStr">
        <is>
          <t>산청군|기타관광쇼핑</t>
        </is>
      </c>
      <c r="B814" t="n">
        <v>2736.15143644166</v>
      </c>
      <c r="C814" t="n">
        <v>2612.187011801372</v>
      </c>
    </row>
    <row r="815">
      <c r="A815" t="inlineStr">
        <is>
          <t>산청군|대형쇼핑몰</t>
        </is>
      </c>
      <c r="B815" t="n">
        <v>203.7467606408236</v>
      </c>
      <c r="C815" t="n">
        <v>167.2951680878944</v>
      </c>
    </row>
    <row r="816">
      <c r="A816" t="inlineStr">
        <is>
          <t>산청군|제과음료업</t>
        </is>
      </c>
      <c r="B816" t="n">
        <v>397.0024806469752</v>
      </c>
      <c r="C816" t="n">
        <v>487.1648768509738</v>
      </c>
    </row>
    <row r="817">
      <c r="A817" t="inlineStr">
        <is>
          <t>산청군|골프장</t>
        </is>
      </c>
      <c r="B817" t="n">
        <v>38.45685667410419</v>
      </c>
      <c r="C817" t="n">
        <v>28.54523203330671</v>
      </c>
    </row>
    <row r="818">
      <c r="A818" t="inlineStr">
        <is>
          <t>산청군|기타숙박</t>
        </is>
      </c>
      <c r="B818" t="n">
        <v>91.41460214939262</v>
      </c>
      <c r="C818" t="n">
        <v>76.14619692038895</v>
      </c>
    </row>
    <row r="819">
      <c r="A819" t="inlineStr">
        <is>
          <t>산청군|뷰티</t>
        </is>
      </c>
      <c r="B819" t="n">
        <v>29.77488915468584</v>
      </c>
      <c r="C819" t="n">
        <v>29.62030197974996</v>
      </c>
    </row>
    <row r="820">
      <c r="A820" t="inlineStr">
        <is>
          <t>산청군|레저용품쇼핑</t>
        </is>
      </c>
      <c r="B820" t="n">
        <v>1.440330969332648</v>
      </c>
      <c r="C820" t="n">
        <v>5.92213219582643</v>
      </c>
    </row>
    <row r="821">
      <c r="A821" t="inlineStr">
        <is>
          <t>산청군|기타레저</t>
        </is>
      </c>
      <c r="B821" t="n">
        <v>66.14062356810577</v>
      </c>
      <c r="C821" t="n">
        <v>96.81433793871471</v>
      </c>
    </row>
    <row r="822">
      <c r="A822" t="inlineStr">
        <is>
          <t>산청군|문화서비스</t>
        </is>
      </c>
      <c r="B822" t="n">
        <v>5.175453371734242</v>
      </c>
      <c r="C822" t="n">
        <v>22.16682472660877</v>
      </c>
    </row>
    <row r="823">
      <c r="A823" t="inlineStr">
        <is>
          <t>산청군|여행업</t>
        </is>
      </c>
      <c r="B823" t="n">
        <v>0.3529078079318553</v>
      </c>
      <c r="C823" t="n">
        <v>0</v>
      </c>
    </row>
    <row r="824">
      <c r="A824" t="inlineStr">
        <is>
          <t>산청군|호텔</t>
        </is>
      </c>
      <c r="B824" t="n">
        <v>0</v>
      </c>
      <c r="C824" t="n">
        <v>0</v>
      </c>
    </row>
    <row r="825">
      <c r="A825" t="inlineStr">
        <is>
          <t>산청군|캠핑장/펜션</t>
        </is>
      </c>
      <c r="B825" t="n">
        <v>34.08717317678979</v>
      </c>
      <c r="C825" t="n">
        <v>28.3600854704218</v>
      </c>
    </row>
    <row r="826">
      <c r="A826" t="inlineStr">
        <is>
          <t>산청군|렌터카</t>
        </is>
      </c>
      <c r="B826" t="n">
        <v>0</v>
      </c>
      <c r="C826" t="n">
        <v>0</v>
      </c>
    </row>
    <row r="827">
      <c r="A827" t="inlineStr">
        <is>
          <t>삼척시|일반외식업</t>
        </is>
      </c>
      <c r="B827" t="n">
        <v>5480.021881692418</v>
      </c>
      <c r="C827" t="n">
        <v>5589.12699217771</v>
      </c>
    </row>
    <row r="828">
      <c r="A828" t="inlineStr">
        <is>
          <t>삼척시|육상운송</t>
        </is>
      </c>
      <c r="B828" t="n">
        <v>1147.167452434853</v>
      </c>
      <c r="C828" t="n">
        <v>1098.513165666984</v>
      </c>
    </row>
    <row r="829">
      <c r="A829" t="inlineStr">
        <is>
          <t>삼척시|기타관광쇼핑</t>
        </is>
      </c>
      <c r="B829" t="n">
        <v>3071.035864553776</v>
      </c>
      <c r="C829" t="n">
        <v>3383.964044397391</v>
      </c>
    </row>
    <row r="830">
      <c r="A830" t="inlineStr">
        <is>
          <t>삼척시|대형쇼핑몰</t>
        </is>
      </c>
      <c r="B830" t="n">
        <v>1475.888202463748</v>
      </c>
      <c r="C830" t="n">
        <v>451.6618016155314</v>
      </c>
    </row>
    <row r="831">
      <c r="A831" t="inlineStr">
        <is>
          <t>삼척시|제과음료업</t>
        </is>
      </c>
      <c r="B831" t="n">
        <v>662.0634024458359</v>
      </c>
      <c r="C831" t="n">
        <v>773.9713477723608</v>
      </c>
    </row>
    <row r="832">
      <c r="A832" t="inlineStr">
        <is>
          <t>삼척시|골프장</t>
        </is>
      </c>
      <c r="B832" t="n">
        <v>716.8767998993055</v>
      </c>
      <c r="C832" t="n">
        <v>644.350296865164</v>
      </c>
    </row>
    <row r="833">
      <c r="A833" t="inlineStr">
        <is>
          <t>삼척시|기타숙박</t>
        </is>
      </c>
      <c r="B833" t="n">
        <v>252.7690083587339</v>
      </c>
      <c r="C833" t="n">
        <v>237.7387100723709</v>
      </c>
    </row>
    <row r="834">
      <c r="A834" t="inlineStr">
        <is>
          <t>삼척시|뷰티</t>
        </is>
      </c>
      <c r="B834" t="n">
        <v>159.6127860247634</v>
      </c>
      <c r="C834" t="n">
        <v>153.1065954615073</v>
      </c>
    </row>
    <row r="835">
      <c r="A835" t="inlineStr">
        <is>
          <t>삼척시|레저용품쇼핑</t>
        </is>
      </c>
      <c r="B835" t="n">
        <v>115.1940396593572</v>
      </c>
      <c r="C835" t="n">
        <v>115.6971537101035</v>
      </c>
    </row>
    <row r="836">
      <c r="A836" t="inlineStr">
        <is>
          <t>삼척시|기타레저</t>
        </is>
      </c>
      <c r="B836" t="n">
        <v>115.3901034962902</v>
      </c>
      <c r="C836" t="n">
        <v>115.2207192707416</v>
      </c>
    </row>
    <row r="837">
      <c r="A837" t="inlineStr">
        <is>
          <t>삼척시|문화서비스</t>
        </is>
      </c>
      <c r="B837" t="n">
        <v>75.52802593367838</v>
      </c>
      <c r="C837" t="n">
        <v>71.82905293060891</v>
      </c>
    </row>
    <row r="838">
      <c r="A838" t="inlineStr">
        <is>
          <t>삼척시|여행업</t>
        </is>
      </c>
      <c r="B838" t="n">
        <v>0.0432066603611568</v>
      </c>
      <c r="C838" t="n">
        <v>0</v>
      </c>
    </row>
    <row r="839">
      <c r="A839" t="inlineStr">
        <is>
          <t>삼척시|호텔</t>
        </is>
      </c>
      <c r="B839" t="n">
        <v>0</v>
      </c>
      <c r="C839" t="n">
        <v>0</v>
      </c>
    </row>
    <row r="840">
      <c r="A840" t="inlineStr">
        <is>
          <t>삼척시|캠핑장/펜션</t>
        </is>
      </c>
      <c r="B840" t="n">
        <v>51.1294547791468</v>
      </c>
      <c r="C840" t="n">
        <v>40.56870378704955</v>
      </c>
    </row>
    <row r="841">
      <c r="A841" t="inlineStr">
        <is>
          <t>삼척시|렌터카</t>
        </is>
      </c>
      <c r="B841" t="n">
        <v>1.78454399726963</v>
      </c>
      <c r="C841" t="n">
        <v>2.486907208075875</v>
      </c>
    </row>
    <row r="842">
      <c r="A842" t="inlineStr">
        <is>
          <t>상주시|일반외식업</t>
        </is>
      </c>
      <c r="B842" t="n">
        <v>2585.850268093861</v>
      </c>
      <c r="C842" t="n">
        <v>2402.574150442478</v>
      </c>
    </row>
    <row r="843">
      <c r="A843" t="inlineStr">
        <is>
          <t>상주시|육상운송</t>
        </is>
      </c>
      <c r="B843" t="n">
        <v>5735.540229514787</v>
      </c>
      <c r="C843" t="n">
        <v>5536.045215800189</v>
      </c>
    </row>
    <row r="844">
      <c r="A844" t="inlineStr">
        <is>
          <t>상주시|기타관광쇼핑</t>
        </is>
      </c>
      <c r="B844" t="n">
        <v>2058.33548369922</v>
      </c>
      <c r="C844" t="n">
        <v>2057.247167209424</v>
      </c>
    </row>
    <row r="845">
      <c r="A845" t="inlineStr">
        <is>
          <t>상주시|대형쇼핑몰</t>
        </is>
      </c>
      <c r="B845" t="n">
        <v>448.7424917556258</v>
      </c>
      <c r="C845" t="n">
        <v>435.3007078090895</v>
      </c>
    </row>
    <row r="846">
      <c r="A846" t="inlineStr">
        <is>
          <t>상주시|제과음료업</t>
        </is>
      </c>
      <c r="B846" t="n">
        <v>253.0429774530921</v>
      </c>
      <c r="C846" t="n">
        <v>320.1630670300274</v>
      </c>
    </row>
    <row r="847">
      <c r="A847" t="inlineStr">
        <is>
          <t>상주시|골프장</t>
        </is>
      </c>
      <c r="B847" t="n">
        <v>349.0259150128423</v>
      </c>
      <c r="C847" t="n">
        <v>282.8972255436831</v>
      </c>
    </row>
    <row r="848">
      <c r="A848" t="inlineStr">
        <is>
          <t>상주시|기타숙박</t>
        </is>
      </c>
      <c r="B848" t="n">
        <v>114.4249675543623</v>
      </c>
      <c r="C848" t="n">
        <v>97.65328164223496</v>
      </c>
    </row>
    <row r="849">
      <c r="A849" t="inlineStr">
        <is>
          <t>상주시|뷰티</t>
        </is>
      </c>
      <c r="B849" t="n">
        <v>74.24942163826226</v>
      </c>
      <c r="C849" t="n">
        <v>90.72480438097978</v>
      </c>
    </row>
    <row r="850">
      <c r="A850" t="inlineStr">
        <is>
          <t>상주시|레저용품쇼핑</t>
        </is>
      </c>
      <c r="B850" t="n">
        <v>73.49721302514368</v>
      </c>
      <c r="C850" t="n">
        <v>64.75656700061018</v>
      </c>
    </row>
    <row r="851">
      <c r="A851" t="inlineStr">
        <is>
          <t>상주시|기타레저</t>
        </is>
      </c>
      <c r="B851" t="n">
        <v>58.59587650982809</v>
      </c>
      <c r="C851" t="n">
        <v>42.80272909896991</v>
      </c>
    </row>
    <row r="852">
      <c r="A852" t="inlineStr">
        <is>
          <t>상주시|문화서비스</t>
        </is>
      </c>
      <c r="B852" t="n">
        <v>5.789377785339012</v>
      </c>
      <c r="C852" t="n">
        <v>22.65823739220101</v>
      </c>
    </row>
    <row r="853">
      <c r="A853" t="inlineStr">
        <is>
          <t>상주시|여행업</t>
        </is>
      </c>
      <c r="B853" t="n">
        <v>0</v>
      </c>
      <c r="C853" t="n">
        <v>0</v>
      </c>
    </row>
    <row r="854">
      <c r="A854" t="inlineStr">
        <is>
          <t>상주시|호텔</t>
        </is>
      </c>
      <c r="B854" t="n">
        <v>0</v>
      </c>
      <c r="C854" t="n">
        <v>0</v>
      </c>
    </row>
    <row r="855">
      <c r="A855" t="inlineStr">
        <is>
          <t>상주시|캠핑장/펜션</t>
        </is>
      </c>
      <c r="B855" t="n">
        <v>3.851643656912786</v>
      </c>
      <c r="C855" t="n">
        <v>7.368390823080425</v>
      </c>
    </row>
    <row r="856">
      <c r="A856" t="inlineStr">
        <is>
          <t>상주시|렌터카</t>
        </is>
      </c>
      <c r="B856" t="n">
        <v>0.1027925227443836</v>
      </c>
      <c r="C856" t="n">
        <v>0.1939276655185532</v>
      </c>
    </row>
    <row r="857">
      <c r="A857" t="inlineStr">
        <is>
          <t>서귀포시|일반외식업</t>
        </is>
      </c>
      <c r="B857" t="n">
        <v>7459.378210655883</v>
      </c>
      <c r="C857" t="n">
        <v>7129.571338870932</v>
      </c>
    </row>
    <row r="858">
      <c r="A858" t="inlineStr">
        <is>
          <t>서귀포시|육상운송</t>
        </is>
      </c>
      <c r="B858" t="n">
        <v>1368.056435697882</v>
      </c>
      <c r="C858" t="n">
        <v>1437.443154580584</v>
      </c>
    </row>
    <row r="859">
      <c r="A859" t="inlineStr">
        <is>
          <t>서귀포시|기타관광쇼핑</t>
        </is>
      </c>
      <c r="B859" t="n">
        <v>4870.927663312567</v>
      </c>
      <c r="C859" t="n">
        <v>4944.597561483681</v>
      </c>
    </row>
    <row r="860">
      <c r="A860" t="inlineStr">
        <is>
          <t>서귀포시|대형쇼핑몰</t>
        </is>
      </c>
      <c r="B860" t="n">
        <v>1069.734346011742</v>
      </c>
      <c r="C860" t="n">
        <v>836.7138829702621</v>
      </c>
    </row>
    <row r="861">
      <c r="A861" t="inlineStr">
        <is>
          <t>서귀포시|제과음료업</t>
        </is>
      </c>
      <c r="B861" t="n">
        <v>1329.968012547003</v>
      </c>
      <c r="C861" t="n">
        <v>1443.273310071236</v>
      </c>
    </row>
    <row r="862">
      <c r="A862" t="inlineStr">
        <is>
          <t>서귀포시|골프장</t>
        </is>
      </c>
      <c r="B862" t="n">
        <v>912.6340163539738</v>
      </c>
      <c r="C862" t="n">
        <v>895.0251093758624</v>
      </c>
    </row>
    <row r="863">
      <c r="A863" t="inlineStr">
        <is>
          <t>서귀포시|기타숙박</t>
        </is>
      </c>
      <c r="B863" t="n">
        <v>753.6868626564108</v>
      </c>
      <c r="C863" t="n">
        <v>553.797375466261</v>
      </c>
    </row>
    <row r="864">
      <c r="A864" t="inlineStr">
        <is>
          <t>서귀포시|뷰티</t>
        </is>
      </c>
      <c r="B864" t="n">
        <v>238.5233016867084</v>
      </c>
      <c r="C864" t="n">
        <v>263.6866253042126</v>
      </c>
    </row>
    <row r="865">
      <c r="A865" t="inlineStr">
        <is>
          <t>서귀포시|레저용품쇼핑</t>
        </is>
      </c>
      <c r="B865" t="n">
        <v>150.1054500620879</v>
      </c>
      <c r="C865" t="n">
        <v>149.6658733782993</v>
      </c>
    </row>
    <row r="866">
      <c r="A866" t="inlineStr">
        <is>
          <t>서귀포시|기타레저</t>
        </is>
      </c>
      <c r="B866" t="n">
        <v>630.8015410638694</v>
      </c>
      <c r="C866" t="n">
        <v>647.5639117007013</v>
      </c>
    </row>
    <row r="867">
      <c r="A867" t="inlineStr">
        <is>
          <t>서귀포시|문화서비스</t>
        </is>
      </c>
      <c r="B867" t="n">
        <v>258.3662569312801</v>
      </c>
      <c r="C867" t="n">
        <v>280.9718936768145</v>
      </c>
    </row>
    <row r="868">
      <c r="A868" t="inlineStr">
        <is>
          <t>서귀포시|여행업</t>
        </is>
      </c>
      <c r="B868" t="n">
        <v>9.593790089409628</v>
      </c>
      <c r="C868" t="n">
        <v>5.544711002080928</v>
      </c>
    </row>
    <row r="869">
      <c r="A869" t="inlineStr">
        <is>
          <t>서귀포시|호텔</t>
        </is>
      </c>
      <c r="B869" t="n">
        <v>2158.013839545718</v>
      </c>
      <c r="C869" t="n">
        <v>1892.52577082524</v>
      </c>
    </row>
    <row r="870">
      <c r="A870" t="inlineStr">
        <is>
          <t>서귀포시|캠핑장/펜션</t>
        </is>
      </c>
      <c r="B870" t="n">
        <v>37.29611671675198</v>
      </c>
      <c r="C870" t="n">
        <v>36.92845498410898</v>
      </c>
    </row>
    <row r="871">
      <c r="A871" t="inlineStr">
        <is>
          <t>서귀포시|렌터카</t>
        </is>
      </c>
      <c r="B871" t="n">
        <v>0</v>
      </c>
      <c r="C871" t="n">
        <v>0</v>
      </c>
    </row>
    <row r="872">
      <c r="A872" t="inlineStr">
        <is>
          <t>서산시|일반외식업</t>
        </is>
      </c>
      <c r="B872" t="n">
        <v>5544.443482486656</v>
      </c>
      <c r="C872" t="n">
        <v>4945.010359216012</v>
      </c>
    </row>
    <row r="873">
      <c r="A873" t="inlineStr">
        <is>
          <t>서산시|육상운송</t>
        </is>
      </c>
      <c r="B873" t="n">
        <v>4690.591310428765</v>
      </c>
      <c r="C873" t="n">
        <v>5333.433635408877</v>
      </c>
    </row>
    <row r="874">
      <c r="A874" t="inlineStr">
        <is>
          <t>서산시|기타관광쇼핑</t>
        </is>
      </c>
      <c r="B874" t="n">
        <v>4647.905224346233</v>
      </c>
      <c r="C874" t="n">
        <v>4756.46658815692</v>
      </c>
    </row>
    <row r="875">
      <c r="A875" t="inlineStr">
        <is>
          <t>서산시|대형쇼핑몰</t>
        </is>
      </c>
      <c r="B875" t="n">
        <v>1035.617984941434</v>
      </c>
      <c r="C875" t="n">
        <v>991.1809737911256</v>
      </c>
    </row>
    <row r="876">
      <c r="A876" t="inlineStr">
        <is>
          <t>서산시|제과음료업</t>
        </is>
      </c>
      <c r="B876" t="n">
        <v>621.7445590123145</v>
      </c>
      <c r="C876" t="n">
        <v>706.4089303209727</v>
      </c>
    </row>
    <row r="877">
      <c r="A877" t="inlineStr">
        <is>
          <t>서산시|골프장</t>
        </is>
      </c>
      <c r="B877" t="n">
        <v>81.93717347626723</v>
      </c>
      <c r="C877" t="n">
        <v>70.23500470181492</v>
      </c>
    </row>
    <row r="878">
      <c r="A878" t="inlineStr">
        <is>
          <t>서산시|기타숙박</t>
        </is>
      </c>
      <c r="B878" t="n">
        <v>261.9150287242084</v>
      </c>
      <c r="C878" t="n">
        <v>226.3229325293282</v>
      </c>
    </row>
    <row r="879">
      <c r="A879" t="inlineStr">
        <is>
          <t>서산시|뷰티</t>
        </is>
      </c>
      <c r="B879" t="n">
        <v>336.1008691446773</v>
      </c>
      <c r="C879" t="n">
        <v>310.1816176328236</v>
      </c>
    </row>
    <row r="880">
      <c r="A880" t="inlineStr">
        <is>
          <t>서산시|레저용품쇼핑</t>
        </is>
      </c>
      <c r="B880" t="n">
        <v>248.5448667346103</v>
      </c>
      <c r="C880" t="n">
        <v>207.3602142895792</v>
      </c>
    </row>
    <row r="881">
      <c r="A881" t="inlineStr">
        <is>
          <t>서산시|기타레저</t>
        </is>
      </c>
      <c r="B881" t="n">
        <v>190.9371128561807</v>
      </c>
      <c r="C881" t="n">
        <v>179.1293029714511</v>
      </c>
    </row>
    <row r="882">
      <c r="A882" t="inlineStr">
        <is>
          <t>서산시|문화서비스</t>
        </is>
      </c>
      <c r="B882" t="n">
        <v>43.91079603551332</v>
      </c>
      <c r="C882" t="n">
        <v>25.72868203072735</v>
      </c>
    </row>
    <row r="883">
      <c r="A883" t="inlineStr">
        <is>
          <t>서산시|여행업</t>
        </is>
      </c>
      <c r="B883" t="n">
        <v>0.6644765288067656</v>
      </c>
      <c r="C883" t="n">
        <v>0</v>
      </c>
    </row>
    <row r="884">
      <c r="A884" t="inlineStr">
        <is>
          <t>서산시|호텔</t>
        </is>
      </c>
      <c r="B884" t="n">
        <v>9.811243786859777</v>
      </c>
      <c r="C884" t="n">
        <v>17.69596673137075</v>
      </c>
    </row>
    <row r="885">
      <c r="A885" t="inlineStr">
        <is>
          <t>서산시|캠핑장/펜션</t>
        </is>
      </c>
      <c r="B885" t="n">
        <v>29.73498974649752</v>
      </c>
      <c r="C885" t="n">
        <v>20.24477567387027</v>
      </c>
    </row>
    <row r="886">
      <c r="A886" t="inlineStr">
        <is>
          <t>서산시|렌터카</t>
        </is>
      </c>
      <c r="B886" t="n">
        <v>10.53223766155169</v>
      </c>
      <c r="C886" t="n">
        <v>6.559044221880656</v>
      </c>
    </row>
    <row r="887">
      <c r="A887" t="inlineStr">
        <is>
          <t>서천군|일반외식업</t>
        </is>
      </c>
      <c r="B887" t="n">
        <v>3072.267847882195</v>
      </c>
      <c r="C887" t="n">
        <v>3008.827358646829</v>
      </c>
    </row>
    <row r="888">
      <c r="A888" t="inlineStr">
        <is>
          <t>서천군|육상운송</t>
        </is>
      </c>
      <c r="B888" t="n">
        <v>2989.060785483965</v>
      </c>
      <c r="C888" t="n">
        <v>2422.326596106539</v>
      </c>
    </row>
    <row r="889">
      <c r="A889" t="inlineStr">
        <is>
          <t>서천군|기타관광쇼핑</t>
        </is>
      </c>
      <c r="B889" t="n">
        <v>3291.781571433282</v>
      </c>
      <c r="C889" t="n">
        <v>3582.709659959383</v>
      </c>
    </row>
    <row r="890">
      <c r="A890" t="inlineStr">
        <is>
          <t>서천군|대형쇼핑몰</t>
        </is>
      </c>
      <c r="B890" t="n">
        <v>2.413695986789693</v>
      </c>
      <c r="C890" t="n">
        <v>19.56600286134983</v>
      </c>
    </row>
    <row r="891">
      <c r="A891" t="inlineStr">
        <is>
          <t>서천군|제과음료업</t>
        </is>
      </c>
      <c r="B891" t="n">
        <v>321.7524269356995</v>
      </c>
      <c r="C891" t="n">
        <v>346.3298940110478</v>
      </c>
    </row>
    <row r="892">
      <c r="A892" t="inlineStr">
        <is>
          <t>서천군|골프장</t>
        </is>
      </c>
      <c r="B892" t="n">
        <v>6.804855484431454</v>
      </c>
      <c r="C892" t="n">
        <v>9.559145577252011</v>
      </c>
    </row>
    <row r="893">
      <c r="A893" t="inlineStr">
        <is>
          <t>서천군|기타숙박</t>
        </is>
      </c>
      <c r="B893" t="n">
        <v>98.38783836387698</v>
      </c>
      <c r="C893" t="n">
        <v>89.45308510556127</v>
      </c>
    </row>
    <row r="894">
      <c r="A894" t="inlineStr">
        <is>
          <t>서천군|뷰티</t>
        </is>
      </c>
      <c r="B894" t="n">
        <v>20.30193967858403</v>
      </c>
      <c r="C894" t="n">
        <v>21.75707248609877</v>
      </c>
    </row>
    <row r="895">
      <c r="A895" t="inlineStr">
        <is>
          <t>서천군|레저용품쇼핑</t>
        </is>
      </c>
      <c r="B895" t="n">
        <v>67.80988314936437</v>
      </c>
      <c r="C895" t="n">
        <v>62.30759482119138</v>
      </c>
    </row>
    <row r="896">
      <c r="A896" t="inlineStr">
        <is>
          <t>서천군|기타레저</t>
        </is>
      </c>
      <c r="B896" t="n">
        <v>171.2192483583113</v>
      </c>
      <c r="C896" t="n">
        <v>176.0639875865135</v>
      </c>
    </row>
    <row r="897">
      <c r="A897" t="inlineStr">
        <is>
          <t>서천군|문화서비스</t>
        </is>
      </c>
      <c r="B897" t="n">
        <v>42.65771210055501</v>
      </c>
      <c r="C897" t="n">
        <v>23.15041425491188</v>
      </c>
    </row>
    <row r="898">
      <c r="A898" t="inlineStr">
        <is>
          <t>서천군|여행업</t>
        </is>
      </c>
      <c r="B898" t="n">
        <v>0</v>
      </c>
      <c r="C898" t="n">
        <v>3.0252723960987</v>
      </c>
    </row>
    <row r="899">
      <c r="A899" t="inlineStr">
        <is>
          <t>서천군|호텔</t>
        </is>
      </c>
      <c r="B899" t="n">
        <v>0</v>
      </c>
      <c r="C899" t="n">
        <v>0</v>
      </c>
    </row>
    <row r="900">
      <c r="A900" t="inlineStr">
        <is>
          <t>서천군|캠핑장/펜션</t>
        </is>
      </c>
      <c r="B900" t="n">
        <v>21.34684207513619</v>
      </c>
      <c r="C900" t="n">
        <v>23.10950513409466</v>
      </c>
    </row>
    <row r="901">
      <c r="A901" t="inlineStr">
        <is>
          <t>서천군|렌터카</t>
        </is>
      </c>
      <c r="B901" t="n">
        <v>0</v>
      </c>
      <c r="C901" t="n">
        <v>0</v>
      </c>
    </row>
    <row r="902">
      <c r="A902" t="inlineStr">
        <is>
          <t>성주군|일반외식업</t>
        </is>
      </c>
      <c r="B902" t="n">
        <v>2228.755773722316</v>
      </c>
      <c r="C902" t="n">
        <v>2202.825651954392</v>
      </c>
    </row>
    <row r="903">
      <c r="A903" t="inlineStr">
        <is>
          <t>성주군|육상운송</t>
        </is>
      </c>
      <c r="B903" t="n">
        <v>20544.11302957599</v>
      </c>
      <c r="C903" t="n">
        <v>19653.28517177399</v>
      </c>
    </row>
    <row r="904">
      <c r="A904" t="inlineStr">
        <is>
          <t>성주군|기타관광쇼핑</t>
        </is>
      </c>
      <c r="B904" t="n">
        <v>2487.183992453062</v>
      </c>
      <c r="C904" t="n">
        <v>2922.349358964431</v>
      </c>
    </row>
    <row r="905">
      <c r="A905" t="inlineStr">
        <is>
          <t>성주군|대형쇼핑몰</t>
        </is>
      </c>
      <c r="B905" t="n">
        <v>367.8462227183428</v>
      </c>
      <c r="C905" t="n">
        <v>425.3936584096618</v>
      </c>
    </row>
    <row r="906">
      <c r="A906" t="inlineStr">
        <is>
          <t>성주군|제과음료업</t>
        </is>
      </c>
      <c r="B906" t="n">
        <v>300.3516314711667</v>
      </c>
      <c r="C906" t="n">
        <v>319.3596923524875</v>
      </c>
    </row>
    <row r="907">
      <c r="A907" t="inlineStr">
        <is>
          <t>성주군|골프장</t>
        </is>
      </c>
      <c r="B907" t="n">
        <v>10.18252376979516</v>
      </c>
      <c r="C907" t="n">
        <v>5.969343662591339</v>
      </c>
    </row>
    <row r="908">
      <c r="A908" t="inlineStr">
        <is>
          <t>성주군|기타숙박</t>
        </is>
      </c>
      <c r="B908" t="n">
        <v>51.68428292775275</v>
      </c>
      <c r="C908" t="n">
        <v>52.11008186793955</v>
      </c>
    </row>
    <row r="909">
      <c r="A909" t="inlineStr">
        <is>
          <t>성주군|뷰티</t>
        </is>
      </c>
      <c r="B909" t="n">
        <v>89.38155406661566</v>
      </c>
      <c r="C909" t="n">
        <v>87.63478163903146</v>
      </c>
    </row>
    <row r="910">
      <c r="A910" t="inlineStr">
        <is>
          <t>성주군|레저용품쇼핑</t>
        </is>
      </c>
      <c r="B910" t="n">
        <v>44.38569355610464</v>
      </c>
      <c r="C910" t="n">
        <v>146.3641094422263</v>
      </c>
    </row>
    <row r="911">
      <c r="A911" t="inlineStr">
        <is>
          <t>성주군|기타레저</t>
        </is>
      </c>
      <c r="B911" t="n">
        <v>79.92306573173106</v>
      </c>
      <c r="C911" t="n">
        <v>44.39004822867267</v>
      </c>
    </row>
    <row r="912">
      <c r="A912" t="inlineStr">
        <is>
          <t>성주군|문화서비스</t>
        </is>
      </c>
      <c r="B912" t="n">
        <v>6.196326470739502</v>
      </c>
      <c r="C912" t="n">
        <v>4.044610747838693</v>
      </c>
    </row>
    <row r="913">
      <c r="A913" t="inlineStr">
        <is>
          <t>성주군|여행업</t>
        </is>
      </c>
      <c r="B913" t="n">
        <v>0.0002001203523799</v>
      </c>
      <c r="C913" t="n">
        <v>0</v>
      </c>
    </row>
    <row r="914">
      <c r="A914" t="inlineStr">
        <is>
          <t>성주군|호텔</t>
        </is>
      </c>
      <c r="B914" t="n">
        <v>93.80101192857384</v>
      </c>
      <c r="C914" t="n">
        <v>101.5727363963858</v>
      </c>
    </row>
    <row r="915">
      <c r="A915" t="inlineStr">
        <is>
          <t>성주군|캠핑장/펜션</t>
        </is>
      </c>
      <c r="B915" t="n">
        <v>19.97181104716377</v>
      </c>
      <c r="C915" t="n">
        <v>24.7994731087205</v>
      </c>
    </row>
    <row r="916">
      <c r="A916" t="inlineStr">
        <is>
          <t>성주군|렌터카</t>
        </is>
      </c>
      <c r="B916" t="n">
        <v>0</v>
      </c>
      <c r="C916" t="n">
        <v>0</v>
      </c>
    </row>
    <row r="917">
      <c r="A917" t="inlineStr">
        <is>
          <t>세종특별자치시|일반외식업</t>
        </is>
      </c>
      <c r="B917" t="n">
        <v>4817.228559510724</v>
      </c>
      <c r="C917" t="n">
        <v>4718.628064286688</v>
      </c>
    </row>
    <row r="918">
      <c r="A918" t="inlineStr">
        <is>
          <t>세종특별자치시|육상운송</t>
        </is>
      </c>
      <c r="B918" t="n">
        <v>3371.017007714174</v>
      </c>
      <c r="C918" t="n">
        <v>3912.256466493799</v>
      </c>
    </row>
    <row r="919">
      <c r="A919" t="inlineStr">
        <is>
          <t>세종특별자치시|기타관광쇼핑</t>
        </is>
      </c>
      <c r="B919" t="n">
        <v>2848.020965180671</v>
      </c>
      <c r="C919" t="n">
        <v>2798.124086676191</v>
      </c>
    </row>
    <row r="920">
      <c r="A920" t="inlineStr">
        <is>
          <t>세종특별자치시|대형쇼핑몰</t>
        </is>
      </c>
      <c r="B920" t="n">
        <v>1421.907842163557</v>
      </c>
      <c r="C920" t="n">
        <v>842.7152705488083</v>
      </c>
    </row>
    <row r="921">
      <c r="A921" t="inlineStr">
        <is>
          <t>세종특별자치시|제과음료업</t>
        </is>
      </c>
      <c r="B921" t="n">
        <v>955.4432468745092</v>
      </c>
      <c r="C921" t="n">
        <v>999.19963658315</v>
      </c>
    </row>
    <row r="922">
      <c r="A922" t="inlineStr">
        <is>
          <t>세종특별자치시|골프장</t>
        </is>
      </c>
      <c r="B922" t="n">
        <v>637.6019727114126</v>
      </c>
      <c r="C922" t="n">
        <v>560.3003754759709</v>
      </c>
    </row>
    <row r="923">
      <c r="A923" t="inlineStr">
        <is>
          <t>세종특별자치시|기타숙박</t>
        </is>
      </c>
      <c r="B923" t="n">
        <v>212.1037662899525</v>
      </c>
      <c r="C923" t="n">
        <v>214.6965699884436</v>
      </c>
    </row>
    <row r="924">
      <c r="A924" t="inlineStr">
        <is>
          <t>세종특별자치시|뷰티</t>
        </is>
      </c>
      <c r="B924" t="n">
        <v>399.5265247523795</v>
      </c>
      <c r="C924" t="n">
        <v>376.3913597325897</v>
      </c>
    </row>
    <row r="925">
      <c r="A925" t="inlineStr">
        <is>
          <t>세종특별자치시|레저용품쇼핑</t>
        </is>
      </c>
      <c r="B925" t="n">
        <v>179.3063955251151</v>
      </c>
      <c r="C925" t="n">
        <v>125.6054186710354</v>
      </c>
    </row>
    <row r="926">
      <c r="A926" t="inlineStr">
        <is>
          <t>세종특별자치시|기타레저</t>
        </is>
      </c>
      <c r="B926" t="n">
        <v>259.6330471094277</v>
      </c>
      <c r="C926" t="n">
        <v>233.0764814188382</v>
      </c>
    </row>
    <row r="927">
      <c r="A927" t="inlineStr">
        <is>
          <t>세종특별자치시|문화서비스</t>
        </is>
      </c>
      <c r="B927" t="n">
        <v>46.5389328942467</v>
      </c>
      <c r="C927" t="n">
        <v>62.81750715794966</v>
      </c>
    </row>
    <row r="928">
      <c r="A928" t="inlineStr">
        <is>
          <t>세종특별자치시|여행업</t>
        </is>
      </c>
      <c r="B928" t="n">
        <v>1.601004239315237</v>
      </c>
      <c r="C928" t="n">
        <v>0</v>
      </c>
    </row>
    <row r="929">
      <c r="A929" t="inlineStr">
        <is>
          <t>세종특별자치시|호텔</t>
        </is>
      </c>
      <c r="B929" t="n">
        <v>0</v>
      </c>
      <c r="C929" t="n">
        <v>0</v>
      </c>
    </row>
    <row r="930">
      <c r="A930" t="inlineStr">
        <is>
          <t>세종특별자치시|캠핑장/펜션</t>
        </is>
      </c>
      <c r="B930" t="n">
        <v>9.056640587041908</v>
      </c>
      <c r="C930" t="n">
        <v>6.432149598828826</v>
      </c>
    </row>
    <row r="931">
      <c r="A931" t="inlineStr">
        <is>
          <t>세종특별자치시|렌터카</t>
        </is>
      </c>
      <c r="B931" t="n">
        <v>0.1180433072460496</v>
      </c>
      <c r="C931" t="n">
        <v>0.6554331022252126</v>
      </c>
    </row>
    <row r="932">
      <c r="A932" t="inlineStr">
        <is>
          <t>속초시|일반외식업</t>
        </is>
      </c>
      <c r="B932" t="n">
        <v>12361.78405842113</v>
      </c>
      <c r="C932" t="n">
        <v>13345.73487924006</v>
      </c>
    </row>
    <row r="933">
      <c r="A933" t="inlineStr">
        <is>
          <t>속초시|육상운송</t>
        </is>
      </c>
      <c r="B933" t="n">
        <v>1339.533688087727</v>
      </c>
      <c r="C933" t="n">
        <v>1725.234246487311</v>
      </c>
    </row>
    <row r="934">
      <c r="A934" t="inlineStr">
        <is>
          <t>속초시|기타관광쇼핑</t>
        </is>
      </c>
      <c r="B934" t="n">
        <v>4791.357273792963</v>
      </c>
      <c r="C934" t="n">
        <v>4907.57136168559</v>
      </c>
    </row>
    <row r="935">
      <c r="A935" t="inlineStr">
        <is>
          <t>속초시|대형쇼핑몰</t>
        </is>
      </c>
      <c r="B935" t="n">
        <v>1250.143999336151</v>
      </c>
      <c r="C935" t="n">
        <v>1071.919325902024</v>
      </c>
    </row>
    <row r="936">
      <c r="A936" t="inlineStr">
        <is>
          <t>속초시|제과음료업</t>
        </is>
      </c>
      <c r="B936" t="n">
        <v>1248.08269972523</v>
      </c>
      <c r="C936" t="n">
        <v>1544.529853160746</v>
      </c>
    </row>
    <row r="937">
      <c r="A937" t="inlineStr">
        <is>
          <t>속초시|골프장</t>
        </is>
      </c>
      <c r="B937" t="n">
        <v>22.98072462378125</v>
      </c>
      <c r="C937" t="n">
        <v>20.21865509230345</v>
      </c>
    </row>
    <row r="938">
      <c r="A938" t="inlineStr">
        <is>
          <t>속초시|기타숙박</t>
        </is>
      </c>
      <c r="B938" t="n">
        <v>573.8326793557657</v>
      </c>
      <c r="C938" t="n">
        <v>546.8281268821578</v>
      </c>
    </row>
    <row r="939">
      <c r="A939" t="inlineStr">
        <is>
          <t>속초시|뷰티</t>
        </is>
      </c>
      <c r="B939" t="n">
        <v>257.2634804514775</v>
      </c>
      <c r="C939" t="n">
        <v>278.8281124160584</v>
      </c>
    </row>
    <row r="940">
      <c r="A940" t="inlineStr">
        <is>
          <t>속초시|레저용품쇼핑</t>
        </is>
      </c>
      <c r="B940" t="n">
        <v>194.1456806061953</v>
      </c>
      <c r="C940" t="n">
        <v>193.2233001011792</v>
      </c>
    </row>
    <row r="941">
      <c r="A941" t="inlineStr">
        <is>
          <t>속초시|기타레저</t>
        </is>
      </c>
      <c r="B941" t="n">
        <v>491.7566956910239</v>
      </c>
      <c r="C941" t="n">
        <v>487.3601621983575</v>
      </c>
    </row>
    <row r="942">
      <c r="A942" t="inlineStr">
        <is>
          <t>속초시|문화서비스</t>
        </is>
      </c>
      <c r="B942" t="n">
        <v>47.06497814078352</v>
      </c>
      <c r="C942" t="n">
        <v>50.85724157634859</v>
      </c>
    </row>
    <row r="943">
      <c r="A943" t="inlineStr">
        <is>
          <t>속초시|여행업</t>
        </is>
      </c>
      <c r="B943" t="n">
        <v>8.256322726880507</v>
      </c>
      <c r="C943" t="n">
        <v>3.638891663103462</v>
      </c>
    </row>
    <row r="944">
      <c r="A944" t="inlineStr">
        <is>
          <t>속초시|호텔</t>
        </is>
      </c>
      <c r="B944" t="n">
        <v>987.6307591842232</v>
      </c>
      <c r="C944" t="n">
        <v>908.318257524945</v>
      </c>
    </row>
    <row r="945">
      <c r="A945" t="inlineStr">
        <is>
          <t>속초시|캠핑장/펜션</t>
        </is>
      </c>
      <c r="B945" t="n">
        <v>18.60557410771974</v>
      </c>
      <c r="C945" t="n">
        <v>10.21735036141602</v>
      </c>
    </row>
    <row r="946">
      <c r="A946" t="inlineStr">
        <is>
          <t>속초시|렌터카</t>
        </is>
      </c>
      <c r="B946" t="n">
        <v>2.168754173485301</v>
      </c>
      <c r="C946" t="n">
        <v>0.7353229598418299</v>
      </c>
    </row>
    <row r="947">
      <c r="A947" t="inlineStr">
        <is>
          <t>순창군|일반외식업</t>
        </is>
      </c>
      <c r="B947" t="n">
        <v>2882.584651954965</v>
      </c>
      <c r="C947" t="n">
        <v>2345.594909089984</v>
      </c>
    </row>
    <row r="948">
      <c r="A948" t="inlineStr">
        <is>
          <t>순창군|육상운송</t>
        </is>
      </c>
      <c r="B948" t="n">
        <v>2837.585783894345</v>
      </c>
      <c r="C948" t="n">
        <v>2354.004228846538</v>
      </c>
    </row>
    <row r="949">
      <c r="A949" t="inlineStr">
        <is>
          <t>순창군|기타관광쇼핑</t>
        </is>
      </c>
      <c r="B949" t="n">
        <v>1799.260422397658</v>
      </c>
      <c r="C949" t="n">
        <v>2320.949339131342</v>
      </c>
    </row>
    <row r="950">
      <c r="A950" t="inlineStr">
        <is>
          <t>순창군|대형쇼핑몰</t>
        </is>
      </c>
      <c r="B950" t="n">
        <v>0.3645897772711837</v>
      </c>
      <c r="C950" t="n">
        <v>0.2189529213029735</v>
      </c>
    </row>
    <row r="951">
      <c r="A951" t="inlineStr">
        <is>
          <t>순창군|제과음료업</t>
        </is>
      </c>
      <c r="B951" t="n">
        <v>366.5887690554097</v>
      </c>
      <c r="C951" t="n">
        <v>458.870903066232</v>
      </c>
    </row>
    <row r="952">
      <c r="A952" t="inlineStr">
        <is>
          <t>순창군|골프장</t>
        </is>
      </c>
      <c r="B952" t="n">
        <v>281.6482353591538</v>
      </c>
      <c r="C952" t="n">
        <v>101.3946155403109</v>
      </c>
    </row>
    <row r="953">
      <c r="A953" t="inlineStr">
        <is>
          <t>순창군|기타숙박</t>
        </is>
      </c>
      <c r="B953" t="n">
        <v>69.65408722251033</v>
      </c>
      <c r="C953" t="n">
        <v>96.28772959823412</v>
      </c>
    </row>
    <row r="954">
      <c r="A954" t="inlineStr">
        <is>
          <t>순창군|뷰티</t>
        </is>
      </c>
      <c r="B954" t="n">
        <v>101.9854348358293</v>
      </c>
      <c r="C954" t="n">
        <v>79.77428754374284</v>
      </c>
    </row>
    <row r="955">
      <c r="A955" t="inlineStr">
        <is>
          <t>순창군|레저용품쇼핑</t>
        </is>
      </c>
      <c r="B955" t="n">
        <v>13.42368227777792</v>
      </c>
      <c r="C955" t="n">
        <v>8.424277296236937</v>
      </c>
    </row>
    <row r="956">
      <c r="A956" t="inlineStr">
        <is>
          <t>순창군|기타레저</t>
        </is>
      </c>
      <c r="B956" t="n">
        <v>79.8366058666049</v>
      </c>
      <c r="C956" t="n">
        <v>80.2564295143446</v>
      </c>
    </row>
    <row r="957">
      <c r="A957" t="inlineStr">
        <is>
          <t>순창군|문화서비스</t>
        </is>
      </c>
      <c r="B957" t="n">
        <v>15.74086748675236</v>
      </c>
      <c r="C957" t="n">
        <v>9.39842684872008</v>
      </c>
    </row>
    <row r="958">
      <c r="A958" t="inlineStr">
        <is>
          <t>순창군|여행업</t>
        </is>
      </c>
      <c r="B958" t="n">
        <v>0</v>
      </c>
      <c r="C958" t="n">
        <v>0</v>
      </c>
    </row>
    <row r="959">
      <c r="A959" t="inlineStr">
        <is>
          <t>순창군|호텔</t>
        </is>
      </c>
      <c r="B959" t="n">
        <v>0</v>
      </c>
      <c r="C959" t="n">
        <v>0</v>
      </c>
    </row>
    <row r="960">
      <c r="A960" t="inlineStr">
        <is>
          <t>순창군|캠핑장/펜션</t>
        </is>
      </c>
      <c r="B960" t="n">
        <v>28.52026566354023</v>
      </c>
      <c r="C960" t="n">
        <v>16.30594597209369</v>
      </c>
    </row>
    <row r="961">
      <c r="A961" t="inlineStr">
        <is>
          <t>순창군|렌터카</t>
        </is>
      </c>
      <c r="B961" t="n">
        <v>0</v>
      </c>
      <c r="C961" t="n">
        <v>5.032416489191745</v>
      </c>
    </row>
    <row r="962">
      <c r="A962" t="inlineStr">
        <is>
          <t>순천시|일반외식업</t>
        </is>
      </c>
      <c r="B962" t="n">
        <v>4453.829645381327</v>
      </c>
      <c r="C962" t="n">
        <v>4431.393505122252</v>
      </c>
    </row>
    <row r="963">
      <c r="A963" t="inlineStr">
        <is>
          <t>순천시|육상운송</t>
        </is>
      </c>
      <c r="B963" t="n">
        <v>3333.250573551294</v>
      </c>
      <c r="C963" t="n">
        <v>3938.337923117747</v>
      </c>
    </row>
    <row r="964">
      <c r="A964" t="inlineStr">
        <is>
          <t>순천시|기타관광쇼핑</t>
        </is>
      </c>
      <c r="B964" t="n">
        <v>3081.567182257548</v>
      </c>
      <c r="C964" t="n">
        <v>2925.813671547141</v>
      </c>
    </row>
    <row r="965">
      <c r="A965" t="inlineStr">
        <is>
          <t>순천시|대형쇼핑몰</t>
        </is>
      </c>
      <c r="B965" t="n">
        <v>2254.884545967051</v>
      </c>
      <c r="C965" t="n">
        <v>1624.57687273161</v>
      </c>
    </row>
    <row r="966">
      <c r="A966" t="inlineStr">
        <is>
          <t>순천시|제과음료업</t>
        </is>
      </c>
      <c r="B966" t="n">
        <v>745.568515082069</v>
      </c>
      <c r="C966" t="n">
        <v>745.1611934389823</v>
      </c>
    </row>
    <row r="967">
      <c r="A967" t="inlineStr">
        <is>
          <t>순천시|골프장</t>
        </is>
      </c>
      <c r="B967" t="n">
        <v>577.4667906428296</v>
      </c>
      <c r="C967" t="n">
        <v>517.0759676334504</v>
      </c>
    </row>
    <row r="968">
      <c r="A968" t="inlineStr">
        <is>
          <t>순천시|기타숙박</t>
        </is>
      </c>
      <c r="B968" t="n">
        <v>186.3084430875596</v>
      </c>
      <c r="C968" t="n">
        <v>149.3333069267023</v>
      </c>
    </row>
    <row r="969">
      <c r="A969" t="inlineStr">
        <is>
          <t>순천시|뷰티</t>
        </is>
      </c>
      <c r="B969" t="n">
        <v>461.2383105255372</v>
      </c>
      <c r="C969" t="n">
        <v>398.8048569194061</v>
      </c>
    </row>
    <row r="970">
      <c r="A970" t="inlineStr">
        <is>
          <t>순천시|레저용품쇼핑</t>
        </is>
      </c>
      <c r="B970" t="n">
        <v>203.7905359175582</v>
      </c>
      <c r="C970" t="n">
        <v>189.964406545609</v>
      </c>
    </row>
    <row r="971">
      <c r="A971" t="inlineStr">
        <is>
          <t>순천시|기타레저</t>
        </is>
      </c>
      <c r="B971" t="n">
        <v>132.6882601338723</v>
      </c>
      <c r="C971" t="n">
        <v>139.5304436716636</v>
      </c>
    </row>
    <row r="972">
      <c r="A972" t="inlineStr">
        <is>
          <t>순천시|문화서비스</t>
        </is>
      </c>
      <c r="B972" t="n">
        <v>87.81240364843573</v>
      </c>
      <c r="C972" t="n">
        <v>50.81727616109104</v>
      </c>
    </row>
    <row r="973">
      <c r="A973" t="inlineStr">
        <is>
          <t>순천시|여행업</t>
        </is>
      </c>
      <c r="B973" t="n">
        <v>3.650078718323034</v>
      </c>
      <c r="C973" t="n">
        <v>7.779981111278812</v>
      </c>
    </row>
    <row r="974">
      <c r="A974" t="inlineStr">
        <is>
          <t>순천시|호텔</t>
        </is>
      </c>
      <c r="B974" t="n">
        <v>9.395786414043071</v>
      </c>
      <c r="C974" t="n">
        <v>4.175095115560387</v>
      </c>
    </row>
    <row r="975">
      <c r="A975" t="inlineStr">
        <is>
          <t>순천시|캠핑장/펜션</t>
        </is>
      </c>
      <c r="B975" t="n">
        <v>7.001465740552988</v>
      </c>
      <c r="C975" t="n">
        <v>4.320095812543099</v>
      </c>
    </row>
    <row r="976">
      <c r="A976" t="inlineStr">
        <is>
          <t>순천시|렌터카</t>
        </is>
      </c>
      <c r="B976" t="n">
        <v>12.48435547574158</v>
      </c>
      <c r="C976" t="n">
        <v>12.74401060066634</v>
      </c>
    </row>
    <row r="977">
      <c r="A977" t="inlineStr">
        <is>
          <t>시흥시|일반외식업</t>
        </is>
      </c>
      <c r="B977" t="n">
        <v>6332.994053370765</v>
      </c>
      <c r="C977" t="n">
        <v>6111.112087971453</v>
      </c>
    </row>
    <row r="978">
      <c r="A978" t="inlineStr">
        <is>
          <t>시흥시|육상운송</t>
        </is>
      </c>
      <c r="B978" t="n">
        <v>6056.425821202011</v>
      </c>
      <c r="C978" t="n">
        <v>6926.953167152618</v>
      </c>
    </row>
    <row r="979">
      <c r="A979" t="inlineStr">
        <is>
          <t>시흥시|기타관광쇼핑</t>
        </is>
      </c>
      <c r="B979" t="n">
        <v>4238.640340486275</v>
      </c>
      <c r="C979" t="n">
        <v>4257.274313373473</v>
      </c>
    </row>
    <row r="980">
      <c r="A980" t="inlineStr">
        <is>
          <t>시흥시|대형쇼핑몰</t>
        </is>
      </c>
      <c r="B980" t="n">
        <v>3618.155052600735</v>
      </c>
      <c r="C980" t="n">
        <v>3248.608170415758</v>
      </c>
    </row>
    <row r="981">
      <c r="A981" t="inlineStr">
        <is>
          <t>시흥시|제과음료업</t>
        </is>
      </c>
      <c r="B981" t="n">
        <v>1242.474256220096</v>
      </c>
      <c r="C981" t="n">
        <v>1169.414664547998</v>
      </c>
    </row>
    <row r="982">
      <c r="A982" t="inlineStr">
        <is>
          <t>시흥시|골프장</t>
        </is>
      </c>
      <c r="B982" t="n">
        <v>441.7628803561177</v>
      </c>
      <c r="C982" t="n">
        <v>390.3746037260837</v>
      </c>
    </row>
    <row r="983">
      <c r="A983" t="inlineStr">
        <is>
          <t>시흥시|기타숙박</t>
        </is>
      </c>
      <c r="B983" t="n">
        <v>127.9391600652694</v>
      </c>
      <c r="C983" t="n">
        <v>131.8616079012348</v>
      </c>
    </row>
    <row r="984">
      <c r="A984" t="inlineStr">
        <is>
          <t>시흥시|뷰티</t>
        </is>
      </c>
      <c r="B984" t="n">
        <v>321.2652564567856</v>
      </c>
      <c r="C984" t="n">
        <v>309.8087120612785</v>
      </c>
    </row>
    <row r="985">
      <c r="A985" t="inlineStr">
        <is>
          <t>시흥시|레저용품쇼핑</t>
        </is>
      </c>
      <c r="B985" t="n">
        <v>273.4560081682014</v>
      </c>
      <c r="C985" t="n">
        <v>212.7549125519478</v>
      </c>
    </row>
    <row r="986">
      <c r="A986" t="inlineStr">
        <is>
          <t>시흥시|기타레저</t>
        </is>
      </c>
      <c r="B986" t="n">
        <v>311.5306746648369</v>
      </c>
      <c r="C986" t="n">
        <v>290.4388072835354</v>
      </c>
    </row>
    <row r="987">
      <c r="A987" t="inlineStr">
        <is>
          <t>시흥시|문화서비스</t>
        </is>
      </c>
      <c r="B987" t="n">
        <v>36.22859530467565</v>
      </c>
      <c r="C987" t="n">
        <v>35.36338299917869</v>
      </c>
    </row>
    <row r="988">
      <c r="A988" t="inlineStr">
        <is>
          <t>시흥시|여행업</t>
        </is>
      </c>
      <c r="B988" t="n">
        <v>2.406430776563385</v>
      </c>
      <c r="C988" t="n">
        <v>3.09604409959509</v>
      </c>
    </row>
    <row r="989">
      <c r="A989" t="inlineStr">
        <is>
          <t>시흥시|호텔</t>
        </is>
      </c>
      <c r="B989" t="n">
        <v>5.994157116221651</v>
      </c>
      <c r="C989" t="n">
        <v>3.878879969006458</v>
      </c>
    </row>
    <row r="990">
      <c r="A990" t="inlineStr">
        <is>
          <t>시흥시|캠핑장/펜션</t>
        </is>
      </c>
      <c r="B990" t="n">
        <v>12.88586750774717</v>
      </c>
      <c r="C990" t="n">
        <v>8.282298633003117</v>
      </c>
    </row>
    <row r="991">
      <c r="A991" t="inlineStr">
        <is>
          <t>시흥시|렌터카</t>
        </is>
      </c>
      <c r="B991" t="n">
        <v>1.009010487120545</v>
      </c>
      <c r="C991" t="n">
        <v>1.20301233717235</v>
      </c>
    </row>
    <row r="992">
      <c r="A992" t="inlineStr">
        <is>
          <t>신안군|일반외식업</t>
        </is>
      </c>
      <c r="B992" t="n">
        <v>1716.428764491174</v>
      </c>
      <c r="C992" t="n">
        <v>1777.58389972946</v>
      </c>
    </row>
    <row r="993">
      <c r="A993" t="inlineStr">
        <is>
          <t>신안군|육상운송</t>
        </is>
      </c>
      <c r="B993" t="n">
        <v>705.7175517360754</v>
      </c>
      <c r="C993" t="n">
        <v>831.8708820003752</v>
      </c>
    </row>
    <row r="994">
      <c r="A994" t="inlineStr">
        <is>
          <t>신안군|기타관광쇼핑</t>
        </is>
      </c>
      <c r="B994" t="n">
        <v>2504.235539030233</v>
      </c>
      <c r="C994" t="n">
        <v>2610.305720451492</v>
      </c>
    </row>
    <row r="995">
      <c r="A995" t="inlineStr">
        <is>
          <t>신안군|대형쇼핑몰</t>
        </is>
      </c>
      <c r="B995" t="n">
        <v>0</v>
      </c>
      <c r="C995" t="n">
        <v>15.65691393687039</v>
      </c>
    </row>
    <row r="996">
      <c r="A996" t="inlineStr">
        <is>
          <t>신안군|제과음료업</t>
        </is>
      </c>
      <c r="B996" t="n">
        <v>193.1482082407527</v>
      </c>
      <c r="C996" t="n">
        <v>250.163435210936</v>
      </c>
    </row>
    <row r="997">
      <c r="A997" t="inlineStr">
        <is>
          <t>신안군|골프장</t>
        </is>
      </c>
      <c r="B997" t="n">
        <v>2.560375211912483</v>
      </c>
      <c r="C997" t="n">
        <v>0.989773995296731</v>
      </c>
    </row>
    <row r="998">
      <c r="A998" t="inlineStr">
        <is>
          <t>신안군|기타숙박</t>
        </is>
      </c>
      <c r="B998" t="n">
        <v>284.3764835809937</v>
      </c>
      <c r="C998" t="n">
        <v>289.1420856524003</v>
      </c>
    </row>
    <row r="999">
      <c r="A999" t="inlineStr">
        <is>
          <t>신안군|뷰티</t>
        </is>
      </c>
      <c r="B999" t="n">
        <v>1.056948599654435</v>
      </c>
      <c r="C999" t="n">
        <v>2.550226697883688</v>
      </c>
    </row>
    <row r="1000">
      <c r="A1000" t="inlineStr">
        <is>
          <t>신안군|레저용품쇼핑</t>
        </is>
      </c>
      <c r="B1000" t="n">
        <v>13.44332517307316</v>
      </c>
      <c r="C1000" t="n">
        <v>16.87695131283989</v>
      </c>
    </row>
    <row r="1001">
      <c r="A1001" t="inlineStr">
        <is>
          <t>신안군|기타레저</t>
        </is>
      </c>
      <c r="B1001" t="n">
        <v>19.63864323347664</v>
      </c>
      <c r="C1001" t="n">
        <v>25.00389416011432</v>
      </c>
    </row>
    <row r="1002">
      <c r="A1002" t="inlineStr">
        <is>
          <t>신안군|문화서비스</t>
        </is>
      </c>
      <c r="B1002" t="n">
        <v>26.43049154402397</v>
      </c>
      <c r="C1002" t="n">
        <v>26.46196331800767</v>
      </c>
    </row>
    <row r="1003">
      <c r="A1003" t="inlineStr">
        <is>
          <t>신안군|여행업</t>
        </is>
      </c>
      <c r="B1003" t="n">
        <v>0</v>
      </c>
      <c r="C1003" t="n">
        <v>8.790643179801839</v>
      </c>
    </row>
    <row r="1004">
      <c r="A1004" t="inlineStr">
        <is>
          <t>신안군|호텔</t>
        </is>
      </c>
      <c r="B1004" t="n">
        <v>163.0734802902998</v>
      </c>
      <c r="C1004" t="n">
        <v>1.501293339213416</v>
      </c>
    </row>
    <row r="1005">
      <c r="A1005" t="inlineStr">
        <is>
          <t>신안군|캠핑장/펜션</t>
        </is>
      </c>
      <c r="B1005" t="n">
        <v>28.51186129054992</v>
      </c>
      <c r="C1005" t="n">
        <v>39.60689499392272</v>
      </c>
    </row>
    <row r="1006">
      <c r="A1006" t="inlineStr">
        <is>
          <t>신안군|렌터카</t>
        </is>
      </c>
      <c r="B1006" t="n">
        <v>1.759773918713895</v>
      </c>
      <c r="C1006" t="n">
        <v>0.9590987698437834</v>
      </c>
    </row>
    <row r="1007">
      <c r="A1007" t="inlineStr">
        <is>
          <t>아산시|일반외식업</t>
        </is>
      </c>
      <c r="B1007" t="n">
        <v>5019.418277066232</v>
      </c>
      <c r="C1007" t="n">
        <v>4499.905219199523</v>
      </c>
    </row>
    <row r="1008">
      <c r="A1008" t="inlineStr">
        <is>
          <t>아산시|육상운송</t>
        </is>
      </c>
      <c r="B1008" t="n">
        <v>4904.061615491571</v>
      </c>
      <c r="C1008" t="n">
        <v>6389.321630352874</v>
      </c>
    </row>
    <row r="1009">
      <c r="A1009" t="inlineStr">
        <is>
          <t>아산시|기타관광쇼핑</t>
        </is>
      </c>
      <c r="B1009" t="n">
        <v>4541.70018983699</v>
      </c>
      <c r="C1009" t="n">
        <v>4045.675256034309</v>
      </c>
    </row>
    <row r="1010">
      <c r="A1010" t="inlineStr">
        <is>
          <t>아산시|대형쇼핑몰</t>
        </is>
      </c>
      <c r="B1010" t="n">
        <v>1213.028024257506</v>
      </c>
      <c r="C1010" t="n">
        <v>1063.971081853501</v>
      </c>
    </row>
    <row r="1011">
      <c r="A1011" t="inlineStr">
        <is>
          <t>아산시|제과음료업</t>
        </is>
      </c>
      <c r="B1011" t="n">
        <v>785.4127655626762</v>
      </c>
      <c r="C1011" t="n">
        <v>864.2548552480489</v>
      </c>
    </row>
    <row r="1012">
      <c r="A1012" t="inlineStr">
        <is>
          <t>아산시|골프장</t>
        </is>
      </c>
      <c r="B1012" t="n">
        <v>411.0558562955279</v>
      </c>
      <c r="C1012" t="n">
        <v>327.8646642539105</v>
      </c>
    </row>
    <row r="1013">
      <c r="A1013" t="inlineStr">
        <is>
          <t>아산시|기타숙박</t>
        </is>
      </c>
      <c r="B1013" t="n">
        <v>165.1866688260573</v>
      </c>
      <c r="C1013" t="n">
        <v>137.7024210670253</v>
      </c>
    </row>
    <row r="1014">
      <c r="A1014" t="inlineStr">
        <is>
          <t>아산시|뷰티</t>
        </is>
      </c>
      <c r="B1014" t="n">
        <v>297.6812877670295</v>
      </c>
      <c r="C1014" t="n">
        <v>279.6756861176242</v>
      </c>
    </row>
    <row r="1015">
      <c r="A1015" t="inlineStr">
        <is>
          <t>아산시|레저용품쇼핑</t>
        </is>
      </c>
      <c r="B1015" t="n">
        <v>290.8039393259691</v>
      </c>
      <c r="C1015" t="n">
        <v>243.8259621951112</v>
      </c>
    </row>
    <row r="1016">
      <c r="A1016" t="inlineStr">
        <is>
          <t>아산시|기타레저</t>
        </is>
      </c>
      <c r="B1016" t="n">
        <v>270.9775959004345</v>
      </c>
      <c r="C1016" t="n">
        <v>237.5389729454405</v>
      </c>
    </row>
    <row r="1017">
      <c r="A1017" t="inlineStr">
        <is>
          <t>아산시|문화서비스</t>
        </is>
      </c>
      <c r="B1017" t="n">
        <v>76.08959901356042</v>
      </c>
      <c r="C1017" t="n">
        <v>55.41057013666507</v>
      </c>
    </row>
    <row r="1018">
      <c r="A1018" t="inlineStr">
        <is>
          <t>아산시|여행업</t>
        </is>
      </c>
      <c r="B1018" t="n">
        <v>0.2444526108641188</v>
      </c>
      <c r="C1018" t="n">
        <v>1.213559269385143</v>
      </c>
    </row>
    <row r="1019">
      <c r="A1019" t="inlineStr">
        <is>
          <t>아산시|호텔</t>
        </is>
      </c>
      <c r="B1019" t="n">
        <v>232.5123631898067</v>
      </c>
      <c r="C1019" t="n">
        <v>231.4234730655582</v>
      </c>
    </row>
    <row r="1020">
      <c r="A1020" t="inlineStr">
        <is>
          <t>아산시|캠핑장/펜션</t>
        </is>
      </c>
      <c r="B1020" t="n">
        <v>11.57508991940571</v>
      </c>
      <c r="C1020" t="n">
        <v>13.45304045248859</v>
      </c>
    </row>
    <row r="1021">
      <c r="A1021" t="inlineStr">
        <is>
          <t>아산시|렌터카</t>
        </is>
      </c>
      <c r="B1021" t="n">
        <v>0.3519611859669582</v>
      </c>
      <c r="C1021" t="n">
        <v>2.093873753405229</v>
      </c>
    </row>
    <row r="1022">
      <c r="A1022" t="inlineStr">
        <is>
          <t>안동시|일반외식업</t>
        </is>
      </c>
      <c r="B1022" t="n">
        <v>4253.694340746549</v>
      </c>
      <c r="C1022" t="n">
        <v>4527.93580795053</v>
      </c>
    </row>
    <row r="1023">
      <c r="A1023" t="inlineStr">
        <is>
          <t>안동시|육상운송</t>
        </is>
      </c>
      <c r="B1023" t="n">
        <v>4127.280815662149</v>
      </c>
      <c r="C1023" t="n">
        <v>3998.044739044979</v>
      </c>
    </row>
    <row r="1024">
      <c r="A1024" t="inlineStr">
        <is>
          <t>안동시|기타관광쇼핑</t>
        </is>
      </c>
      <c r="B1024" t="n">
        <v>3497.821097962664</v>
      </c>
      <c r="C1024" t="n">
        <v>3442.211242545824</v>
      </c>
    </row>
    <row r="1025">
      <c r="A1025" t="inlineStr">
        <is>
          <t>안동시|대형쇼핑몰</t>
        </is>
      </c>
      <c r="B1025" t="n">
        <v>1427.179483113915</v>
      </c>
      <c r="C1025" t="n">
        <v>968.84024576525</v>
      </c>
    </row>
    <row r="1026">
      <c r="A1026" t="inlineStr">
        <is>
          <t>안동시|제과음료업</t>
        </is>
      </c>
      <c r="B1026" t="n">
        <v>808.228602913527</v>
      </c>
      <c r="C1026" t="n">
        <v>850.9518593740299</v>
      </c>
    </row>
    <row r="1027">
      <c r="A1027" t="inlineStr">
        <is>
          <t>안동시|골프장</t>
        </is>
      </c>
      <c r="B1027" t="n">
        <v>563.0899616453422</v>
      </c>
      <c r="C1027" t="n">
        <v>380.3147144643601</v>
      </c>
    </row>
    <row r="1028">
      <c r="A1028" t="inlineStr">
        <is>
          <t>안동시|기타숙박</t>
        </is>
      </c>
      <c r="B1028" t="n">
        <v>229.9563264644977</v>
      </c>
      <c r="C1028" t="n">
        <v>360.7975806886257</v>
      </c>
    </row>
    <row r="1029">
      <c r="A1029" t="inlineStr">
        <is>
          <t>안동시|뷰티</t>
        </is>
      </c>
      <c r="B1029" t="n">
        <v>257.759624565071</v>
      </c>
      <c r="C1029" t="n">
        <v>257.3584090206708</v>
      </c>
    </row>
    <row r="1030">
      <c r="A1030" t="inlineStr">
        <is>
          <t>안동시|레저용품쇼핑</t>
        </is>
      </c>
      <c r="B1030" t="n">
        <v>199.7871007485888</v>
      </c>
      <c r="C1030" t="n">
        <v>160.7326327322691</v>
      </c>
    </row>
    <row r="1031">
      <c r="A1031" t="inlineStr">
        <is>
          <t>안동시|기타레저</t>
        </is>
      </c>
      <c r="B1031" t="n">
        <v>136.7071390257697</v>
      </c>
      <c r="C1031" t="n">
        <v>126.3091072453129</v>
      </c>
    </row>
    <row r="1032">
      <c r="A1032" t="inlineStr">
        <is>
          <t>안동시|문화서비스</t>
        </is>
      </c>
      <c r="B1032" t="n">
        <v>46.09748068618568</v>
      </c>
      <c r="C1032" t="n">
        <v>26.25164672405101</v>
      </c>
    </row>
    <row r="1033">
      <c r="A1033" t="inlineStr">
        <is>
          <t>안동시|여행업</t>
        </is>
      </c>
      <c r="B1033" t="n">
        <v>3.640692513553498</v>
      </c>
      <c r="C1033" t="n">
        <v>15.41891431850014</v>
      </c>
    </row>
    <row r="1034">
      <c r="A1034" t="inlineStr">
        <is>
          <t>안동시|호텔</t>
        </is>
      </c>
      <c r="B1034" t="n">
        <v>9.466323053713278</v>
      </c>
      <c r="C1034" t="n">
        <v>10.00937038004788</v>
      </c>
    </row>
    <row r="1035">
      <c r="A1035" t="inlineStr">
        <is>
          <t>안동시|캠핑장/펜션</t>
        </is>
      </c>
      <c r="B1035" t="n">
        <v>6.854181129767824</v>
      </c>
      <c r="C1035" t="n">
        <v>6.17372282095172</v>
      </c>
    </row>
    <row r="1036">
      <c r="A1036" t="inlineStr">
        <is>
          <t>안동시|렌터카</t>
        </is>
      </c>
      <c r="B1036" t="n">
        <v>3.637629474222092</v>
      </c>
      <c r="C1036" t="n">
        <v>2.564233324168758</v>
      </c>
    </row>
    <row r="1037">
      <c r="A1037" t="inlineStr">
        <is>
          <t>안성시|일반외식업</t>
        </is>
      </c>
      <c r="B1037" t="n">
        <v>4484.371628892469</v>
      </c>
      <c r="C1037" t="n">
        <v>4543.921877993477</v>
      </c>
    </row>
    <row r="1038">
      <c r="A1038" t="inlineStr">
        <is>
          <t>안성시|육상운송</t>
        </is>
      </c>
      <c r="B1038" t="n">
        <v>11452.00179006505</v>
      </c>
      <c r="C1038" t="n">
        <v>12986.67249413554</v>
      </c>
    </row>
    <row r="1039">
      <c r="A1039" t="inlineStr">
        <is>
          <t>안성시|기타관광쇼핑</t>
        </is>
      </c>
      <c r="B1039" t="n">
        <v>3849.695835741069</v>
      </c>
      <c r="C1039" t="n">
        <v>3448.332313084845</v>
      </c>
    </row>
    <row r="1040">
      <c r="A1040" t="inlineStr">
        <is>
          <t>안성시|대형쇼핑몰</t>
        </is>
      </c>
      <c r="B1040" t="n">
        <v>6016.614597304315</v>
      </c>
      <c r="C1040" t="n">
        <v>5661.666873873289</v>
      </c>
    </row>
    <row r="1041">
      <c r="A1041" t="inlineStr">
        <is>
          <t>안성시|제과음료업</t>
        </is>
      </c>
      <c r="B1041" t="n">
        <v>565.5671378932839</v>
      </c>
      <c r="C1041" t="n">
        <v>598.8313787287861</v>
      </c>
    </row>
    <row r="1042">
      <c r="A1042" t="inlineStr">
        <is>
          <t>안성시|골프장</t>
        </is>
      </c>
      <c r="B1042" t="n">
        <v>2705.756455955903</v>
      </c>
      <c r="C1042" t="n">
        <v>2590.898241108729</v>
      </c>
    </row>
    <row r="1043">
      <c r="A1043" t="inlineStr">
        <is>
          <t>안성시|기타숙박</t>
        </is>
      </c>
      <c r="B1043" t="n">
        <v>196.1259148838304</v>
      </c>
      <c r="C1043" t="n">
        <v>116.265588753472</v>
      </c>
    </row>
    <row r="1044">
      <c r="A1044" t="inlineStr">
        <is>
          <t>안성시|뷰티</t>
        </is>
      </c>
      <c r="B1044" t="n">
        <v>249.6985493088632</v>
      </c>
      <c r="C1044" t="n">
        <v>258.7186700978692</v>
      </c>
    </row>
    <row r="1045">
      <c r="A1045" t="inlineStr">
        <is>
          <t>안성시|레저용품쇼핑</t>
        </is>
      </c>
      <c r="B1045" t="n">
        <v>249.9669700969278</v>
      </c>
      <c r="C1045" t="n">
        <v>212.8088927035953</v>
      </c>
    </row>
    <row r="1046">
      <c r="A1046" t="inlineStr">
        <is>
          <t>안성시|기타레저</t>
        </is>
      </c>
      <c r="B1046" t="n">
        <v>169.4285003801219</v>
      </c>
      <c r="C1046" t="n">
        <v>212.551054895736</v>
      </c>
    </row>
    <row r="1047">
      <c r="A1047" t="inlineStr">
        <is>
          <t>안성시|문화서비스</t>
        </is>
      </c>
      <c r="B1047" t="n">
        <v>42.07942924327491</v>
      </c>
      <c r="C1047" t="n">
        <v>37.5733694036053</v>
      </c>
    </row>
    <row r="1048">
      <c r="A1048" t="inlineStr">
        <is>
          <t>안성시|여행업</t>
        </is>
      </c>
      <c r="B1048" t="n">
        <v>0.9643397155558164</v>
      </c>
      <c r="C1048" t="n">
        <v>0</v>
      </c>
    </row>
    <row r="1049">
      <c r="A1049" t="inlineStr">
        <is>
          <t>안성시|호텔</t>
        </is>
      </c>
      <c r="B1049" t="n">
        <v>0</v>
      </c>
      <c r="C1049" t="n">
        <v>0</v>
      </c>
    </row>
    <row r="1050">
      <c r="A1050" t="inlineStr">
        <is>
          <t>안성시|캠핑장/펜션</t>
        </is>
      </c>
      <c r="B1050" t="n">
        <v>14.80900708775011</v>
      </c>
      <c r="C1050" t="n">
        <v>12.39515632515671</v>
      </c>
    </row>
    <row r="1051">
      <c r="A1051" t="inlineStr">
        <is>
          <t>안성시|렌터카</t>
        </is>
      </c>
      <c r="B1051" t="n">
        <v>4.427341553219515</v>
      </c>
      <c r="C1051" t="n">
        <v>5.533580595443611</v>
      </c>
    </row>
    <row r="1052">
      <c r="A1052" t="inlineStr">
        <is>
          <t>양구군|일반외식업</t>
        </is>
      </c>
      <c r="B1052" t="n">
        <v>3815.277123327071</v>
      </c>
      <c r="C1052" t="n">
        <v>4369.566447058533</v>
      </c>
    </row>
    <row r="1053">
      <c r="A1053" t="inlineStr">
        <is>
          <t>양구군|육상운송</t>
        </is>
      </c>
      <c r="B1053" t="n">
        <v>1619.130597083428</v>
      </c>
      <c r="C1053" t="n">
        <v>2058.18244273082</v>
      </c>
    </row>
    <row r="1054">
      <c r="A1054" t="inlineStr">
        <is>
          <t>양구군|기타관광쇼핑</t>
        </is>
      </c>
      <c r="B1054" t="n">
        <v>3182.738616127433</v>
      </c>
      <c r="C1054" t="n">
        <v>3583.800591975219</v>
      </c>
    </row>
    <row r="1055">
      <c r="A1055" t="inlineStr">
        <is>
          <t>양구군|대형쇼핑몰</t>
        </is>
      </c>
      <c r="B1055" t="n">
        <v>0</v>
      </c>
      <c r="C1055" t="n">
        <v>0</v>
      </c>
    </row>
    <row r="1056">
      <c r="A1056" t="inlineStr">
        <is>
          <t>양구군|제과음료업</t>
        </is>
      </c>
      <c r="B1056" t="n">
        <v>612.8310415659492</v>
      </c>
      <c r="C1056" t="n">
        <v>693.7536124269544</v>
      </c>
    </row>
    <row r="1057">
      <c r="A1057" t="inlineStr">
        <is>
          <t>양구군|골프장</t>
        </is>
      </c>
      <c r="B1057" t="n">
        <v>27.17126346043616</v>
      </c>
      <c r="C1057" t="n">
        <v>24.64163696163268</v>
      </c>
    </row>
    <row r="1058">
      <c r="A1058" t="inlineStr">
        <is>
          <t>양구군|기타숙박</t>
        </is>
      </c>
      <c r="B1058" t="n">
        <v>247.8892689802604</v>
      </c>
      <c r="C1058" t="n">
        <v>290.4910638070301</v>
      </c>
    </row>
    <row r="1059">
      <c r="A1059" t="inlineStr">
        <is>
          <t>양구군|뷰티</t>
        </is>
      </c>
      <c r="B1059" t="n">
        <v>86.11772361305746</v>
      </c>
      <c r="C1059" t="n">
        <v>108.0658166193237</v>
      </c>
    </row>
    <row r="1060">
      <c r="A1060" t="inlineStr">
        <is>
          <t>양구군|레저용품쇼핑</t>
        </is>
      </c>
      <c r="B1060" t="n">
        <v>32.87773364910155</v>
      </c>
      <c r="C1060" t="n">
        <v>24.40560792646179</v>
      </c>
    </row>
    <row r="1061">
      <c r="A1061" t="inlineStr">
        <is>
          <t>양구군|기타레저</t>
        </is>
      </c>
      <c r="B1061" t="n">
        <v>110.8024143621502</v>
      </c>
      <c r="C1061" t="n">
        <v>134.3519434599903</v>
      </c>
    </row>
    <row r="1062">
      <c r="A1062" t="inlineStr">
        <is>
          <t>양구군|문화서비스</t>
        </is>
      </c>
      <c r="B1062" t="n">
        <v>35.37756536177695</v>
      </c>
      <c r="C1062" t="n">
        <v>35.10199128286666</v>
      </c>
    </row>
    <row r="1063">
      <c r="A1063" t="inlineStr">
        <is>
          <t>양구군|여행업</t>
        </is>
      </c>
      <c r="B1063" t="n">
        <v>0</v>
      </c>
      <c r="C1063" t="n">
        <v>0</v>
      </c>
    </row>
    <row r="1064">
      <c r="A1064" t="inlineStr">
        <is>
          <t>양구군|호텔</t>
        </is>
      </c>
      <c r="B1064" t="n">
        <v>0</v>
      </c>
      <c r="C1064" t="n">
        <v>0</v>
      </c>
    </row>
    <row r="1065">
      <c r="A1065" t="inlineStr">
        <is>
          <t>양구군|캠핑장/펜션</t>
        </is>
      </c>
      <c r="B1065" t="n">
        <v>72.25339787407212</v>
      </c>
      <c r="C1065" t="n">
        <v>111.0796862819308</v>
      </c>
    </row>
    <row r="1066">
      <c r="A1066" t="inlineStr">
        <is>
          <t>양구군|렌터카</t>
        </is>
      </c>
      <c r="B1066" t="n">
        <v>0</v>
      </c>
      <c r="C1066" t="n">
        <v>0</v>
      </c>
    </row>
    <row r="1067">
      <c r="A1067" t="inlineStr">
        <is>
          <t>양산시|일반외식업</t>
        </is>
      </c>
      <c r="B1067" t="n">
        <v>3716.413923348628</v>
      </c>
      <c r="C1067" t="n">
        <v>3632.865104281822</v>
      </c>
    </row>
    <row r="1068">
      <c r="A1068" t="inlineStr">
        <is>
          <t>양산시|육상운송</t>
        </is>
      </c>
      <c r="B1068" t="n">
        <v>4836.322492974674</v>
      </c>
      <c r="C1068" t="n">
        <v>4984.458047127108</v>
      </c>
    </row>
    <row r="1069">
      <c r="A1069" t="inlineStr">
        <is>
          <t>양산시|기타관광쇼핑</t>
        </is>
      </c>
      <c r="B1069" t="n">
        <v>2995.428267935171</v>
      </c>
      <c r="C1069" t="n">
        <v>2421.648608322754</v>
      </c>
    </row>
    <row r="1070">
      <c r="A1070" t="inlineStr">
        <is>
          <t>양산시|대형쇼핑몰</t>
        </is>
      </c>
      <c r="B1070" t="n">
        <v>1108.156052278018</v>
      </c>
      <c r="C1070" t="n">
        <v>1171.237319874242</v>
      </c>
    </row>
    <row r="1071">
      <c r="A1071" t="inlineStr">
        <is>
          <t>양산시|제과음료업</t>
        </is>
      </c>
      <c r="B1071" t="n">
        <v>576.5309475360962</v>
      </c>
      <c r="C1071" t="n">
        <v>566.8208439893317</v>
      </c>
    </row>
    <row r="1072">
      <c r="A1072" t="inlineStr">
        <is>
          <t>양산시|골프장</t>
        </is>
      </c>
      <c r="B1072" t="n">
        <v>1219.085962542633</v>
      </c>
      <c r="C1072" t="n">
        <v>1220.147440252676</v>
      </c>
    </row>
    <row r="1073">
      <c r="A1073" t="inlineStr">
        <is>
          <t>양산시|기타숙박</t>
        </is>
      </c>
      <c r="B1073" t="n">
        <v>139.5438927756793</v>
      </c>
      <c r="C1073" t="n">
        <v>97.9300842892912</v>
      </c>
    </row>
    <row r="1074">
      <c r="A1074" t="inlineStr">
        <is>
          <t>양산시|뷰티</t>
        </is>
      </c>
      <c r="B1074" t="n">
        <v>194.442742248927</v>
      </c>
      <c r="C1074" t="n">
        <v>199.866978474497</v>
      </c>
    </row>
    <row r="1075">
      <c r="A1075" t="inlineStr">
        <is>
          <t>양산시|레저용품쇼핑</t>
        </is>
      </c>
      <c r="B1075" t="n">
        <v>375.3039414711783</v>
      </c>
      <c r="C1075" t="n">
        <v>362.9683390630004</v>
      </c>
    </row>
    <row r="1076">
      <c r="A1076" t="inlineStr">
        <is>
          <t>양산시|기타레저</t>
        </is>
      </c>
      <c r="B1076" t="n">
        <v>141.1836618134465</v>
      </c>
      <c r="C1076" t="n">
        <v>143.8639084989267</v>
      </c>
    </row>
    <row r="1077">
      <c r="A1077" t="inlineStr">
        <is>
          <t>양산시|문화서비스</t>
        </is>
      </c>
      <c r="B1077" t="n">
        <v>141.6533255314932</v>
      </c>
      <c r="C1077" t="n">
        <v>131.2729777049877</v>
      </c>
    </row>
    <row r="1078">
      <c r="A1078" t="inlineStr">
        <is>
          <t>양산시|여행업</t>
        </is>
      </c>
      <c r="B1078" t="n">
        <v>18.6497803940191</v>
      </c>
      <c r="C1078" t="n">
        <v>79.49817831051779</v>
      </c>
    </row>
    <row r="1079">
      <c r="A1079" t="inlineStr">
        <is>
          <t>양산시|호텔</t>
        </is>
      </c>
      <c r="B1079" t="n">
        <v>6.270774490236064</v>
      </c>
      <c r="C1079" t="n">
        <v>5.376286655744122</v>
      </c>
    </row>
    <row r="1080">
      <c r="A1080" t="inlineStr">
        <is>
          <t>양산시|캠핑장/펜션</t>
        </is>
      </c>
      <c r="B1080" t="n">
        <v>3.300277360194604</v>
      </c>
      <c r="C1080" t="n">
        <v>3.967225914689265</v>
      </c>
    </row>
    <row r="1081">
      <c r="A1081" t="inlineStr">
        <is>
          <t>양산시|렌터카</t>
        </is>
      </c>
      <c r="B1081" t="n">
        <v>0.5470306379830696</v>
      </c>
      <c r="C1081" t="n">
        <v>0.4204689492488617</v>
      </c>
    </row>
    <row r="1082">
      <c r="A1082" t="inlineStr">
        <is>
          <t>양양군|일반외식업</t>
        </is>
      </c>
      <c r="B1082" t="n">
        <v>5442.990377333828</v>
      </c>
      <c r="C1082" t="n">
        <v>5855.567274972131</v>
      </c>
    </row>
    <row r="1083">
      <c r="A1083" t="inlineStr">
        <is>
          <t>양양군|육상운송</t>
        </is>
      </c>
      <c r="B1083" t="n">
        <v>1056.505150837269</v>
      </c>
      <c r="C1083" t="n">
        <v>1215.775849097834</v>
      </c>
    </row>
    <row r="1084">
      <c r="A1084" t="inlineStr">
        <is>
          <t>양양군|기타관광쇼핑</t>
        </is>
      </c>
      <c r="B1084" t="n">
        <v>2855.773972889806</v>
      </c>
      <c r="C1084" t="n">
        <v>2905.417285292137</v>
      </c>
    </row>
    <row r="1085">
      <c r="A1085" t="inlineStr">
        <is>
          <t>양양군|대형쇼핑몰</t>
        </is>
      </c>
      <c r="B1085" t="n">
        <v>164.8590397390219</v>
      </c>
      <c r="C1085" t="n">
        <v>132.5576330847271</v>
      </c>
    </row>
    <row r="1086">
      <c r="A1086" t="inlineStr">
        <is>
          <t>양양군|제과음료업</t>
        </is>
      </c>
      <c r="B1086" t="n">
        <v>792.3861115613805</v>
      </c>
      <c r="C1086" t="n">
        <v>784.2419568744943</v>
      </c>
    </row>
    <row r="1087">
      <c r="A1087" t="inlineStr">
        <is>
          <t>양양군|골프장</t>
        </is>
      </c>
      <c r="B1087" t="n">
        <v>1390.74787948635</v>
      </c>
      <c r="C1087" t="n">
        <v>1535.275122781968</v>
      </c>
    </row>
    <row r="1088">
      <c r="A1088" t="inlineStr">
        <is>
          <t>양양군|기타숙박</t>
        </is>
      </c>
      <c r="B1088" t="n">
        <v>538.9781995829113</v>
      </c>
      <c r="C1088" t="n">
        <v>575.6326853513156</v>
      </c>
    </row>
    <row r="1089">
      <c r="A1089" t="inlineStr">
        <is>
          <t>양양군|뷰티</t>
        </is>
      </c>
      <c r="B1089" t="n">
        <v>90.32801577412216</v>
      </c>
      <c r="C1089" t="n">
        <v>106.8731239636878</v>
      </c>
    </row>
    <row r="1090">
      <c r="A1090" t="inlineStr">
        <is>
          <t>양양군|레저용품쇼핑</t>
        </is>
      </c>
      <c r="B1090" t="n">
        <v>68.35727246090966</v>
      </c>
      <c r="C1090" t="n">
        <v>53.46275820291313</v>
      </c>
    </row>
    <row r="1091">
      <c r="A1091" t="inlineStr">
        <is>
          <t>양양군|기타레저</t>
        </is>
      </c>
      <c r="B1091" t="n">
        <v>240.0802676686186</v>
      </c>
      <c r="C1091" t="n">
        <v>176.2486414788914</v>
      </c>
    </row>
    <row r="1092">
      <c r="A1092" t="inlineStr">
        <is>
          <t>양양군|문화서비스</t>
        </is>
      </c>
      <c r="B1092" t="n">
        <v>17.99104237161469</v>
      </c>
      <c r="C1092" t="n">
        <v>15.55617374079613</v>
      </c>
    </row>
    <row r="1093">
      <c r="A1093" t="inlineStr">
        <is>
          <t>양양군|여행업</t>
        </is>
      </c>
      <c r="B1093" t="n">
        <v>67.76323583081975</v>
      </c>
      <c r="C1093" t="n">
        <v>27.30214907831253</v>
      </c>
    </row>
    <row r="1094">
      <c r="A1094" t="inlineStr">
        <is>
          <t>양양군|호텔</t>
        </is>
      </c>
      <c r="B1094" t="n">
        <v>9.546115059766324</v>
      </c>
      <c r="C1094" t="n">
        <v>11.24908616207462</v>
      </c>
    </row>
    <row r="1095">
      <c r="A1095" t="inlineStr">
        <is>
          <t>양양군|캠핑장/펜션</t>
        </is>
      </c>
      <c r="B1095" t="n">
        <v>76.79751101714037</v>
      </c>
      <c r="C1095" t="n">
        <v>78.57598460967351</v>
      </c>
    </row>
    <row r="1096">
      <c r="A1096" t="inlineStr">
        <is>
          <t>양양군|렌터카</t>
        </is>
      </c>
      <c r="B1096" t="n">
        <v>1.063103569635772</v>
      </c>
      <c r="C1096" t="n">
        <v>3.99068197619817</v>
      </c>
    </row>
    <row r="1097">
      <c r="A1097" t="inlineStr">
        <is>
          <t>양주시|일반외식업</t>
        </is>
      </c>
      <c r="B1097" t="n">
        <v>5519.996144839291</v>
      </c>
      <c r="C1097" t="n">
        <v>5569.405611081814</v>
      </c>
    </row>
    <row r="1098">
      <c r="A1098" t="inlineStr">
        <is>
          <t>양주시|육상운송</t>
        </is>
      </c>
      <c r="B1098" t="n">
        <v>5707.31224110037</v>
      </c>
      <c r="C1098" t="n">
        <v>7163.922802038786</v>
      </c>
    </row>
    <row r="1099">
      <c r="A1099" t="inlineStr">
        <is>
          <t>양주시|기타관광쇼핑</t>
        </is>
      </c>
      <c r="B1099" t="n">
        <v>4234.204333434391</v>
      </c>
      <c r="C1099" t="n">
        <v>4074.742283626987</v>
      </c>
    </row>
    <row r="1100">
      <c r="A1100" t="inlineStr">
        <is>
          <t>양주시|대형쇼핑몰</t>
        </is>
      </c>
      <c r="B1100" t="n">
        <v>316.8213836927941</v>
      </c>
      <c r="C1100" t="n">
        <v>345.4041424336258</v>
      </c>
    </row>
    <row r="1101">
      <c r="A1101" t="inlineStr">
        <is>
          <t>양주시|제과음료업</t>
        </is>
      </c>
      <c r="B1101" t="n">
        <v>908.1839554480132</v>
      </c>
      <c r="C1101" t="n">
        <v>908.0267458879772</v>
      </c>
    </row>
    <row r="1102">
      <c r="A1102" t="inlineStr">
        <is>
          <t>양주시|골프장</t>
        </is>
      </c>
      <c r="B1102" t="n">
        <v>656.0040276424054</v>
      </c>
      <c r="C1102" t="n">
        <v>551.8536496847672</v>
      </c>
    </row>
    <row r="1103">
      <c r="A1103" t="inlineStr">
        <is>
          <t>양주시|기타숙박</t>
        </is>
      </c>
      <c r="B1103" t="n">
        <v>78.91750381088923</v>
      </c>
      <c r="C1103" t="n">
        <v>61.39997325958547</v>
      </c>
    </row>
    <row r="1104">
      <c r="A1104" t="inlineStr">
        <is>
          <t>양주시|뷰티</t>
        </is>
      </c>
      <c r="B1104" t="n">
        <v>318.7747300502074</v>
      </c>
      <c r="C1104" t="n">
        <v>338.8711475297097</v>
      </c>
    </row>
    <row r="1105">
      <c r="A1105" t="inlineStr">
        <is>
          <t>양주시|레저용품쇼핑</t>
        </is>
      </c>
      <c r="B1105" t="n">
        <v>245.9215339324977</v>
      </c>
      <c r="C1105" t="n">
        <v>305.2831475754394</v>
      </c>
    </row>
    <row r="1106">
      <c r="A1106" t="inlineStr">
        <is>
          <t>양주시|기타레저</t>
        </is>
      </c>
      <c r="B1106" t="n">
        <v>240.5163400729877</v>
      </c>
      <c r="C1106" t="n">
        <v>255.334013070139</v>
      </c>
    </row>
    <row r="1107">
      <c r="A1107" t="inlineStr">
        <is>
          <t>양주시|문화서비스</t>
        </is>
      </c>
      <c r="B1107" t="n">
        <v>61.45988578665821</v>
      </c>
      <c r="C1107" t="n">
        <v>42.48238798522895</v>
      </c>
    </row>
    <row r="1108">
      <c r="A1108" t="inlineStr">
        <is>
          <t>양주시|여행업</t>
        </is>
      </c>
      <c r="B1108" t="n">
        <v>0.9472769142280754</v>
      </c>
      <c r="C1108" t="n">
        <v>6.492120648618815</v>
      </c>
    </row>
    <row r="1109">
      <c r="A1109" t="inlineStr">
        <is>
          <t>양주시|호텔</t>
        </is>
      </c>
      <c r="B1109" t="n">
        <v>0</v>
      </c>
      <c r="C1109" t="n">
        <v>0</v>
      </c>
    </row>
    <row r="1110">
      <c r="A1110" t="inlineStr">
        <is>
          <t>양주시|캠핑장/펜션</t>
        </is>
      </c>
      <c r="B1110" t="n">
        <v>22.18660925776911</v>
      </c>
      <c r="C1110" t="n">
        <v>7.451253146843146</v>
      </c>
    </row>
    <row r="1111">
      <c r="A1111" t="inlineStr">
        <is>
          <t>양주시|렌터카</t>
        </is>
      </c>
      <c r="B1111" t="n">
        <v>0.6627883667293787</v>
      </c>
      <c r="C1111" t="n">
        <v>0.4233972535766849</v>
      </c>
    </row>
    <row r="1112">
      <c r="A1112" t="inlineStr">
        <is>
          <t>양평군|일반외식업</t>
        </is>
      </c>
      <c r="B1112" t="n">
        <v>4724.785577148844</v>
      </c>
      <c r="C1112" t="n">
        <v>4819.016276706939</v>
      </c>
    </row>
    <row r="1113">
      <c r="A1113" t="inlineStr">
        <is>
          <t>양평군|육상운송</t>
        </is>
      </c>
      <c r="B1113" t="n">
        <v>3403.380495806326</v>
      </c>
      <c r="C1113" t="n">
        <v>3910.107386572135</v>
      </c>
    </row>
    <row r="1114">
      <c r="A1114" t="inlineStr">
        <is>
          <t>양평군|기타관광쇼핑</t>
        </is>
      </c>
      <c r="B1114" t="n">
        <v>3050.769837454773</v>
      </c>
      <c r="C1114" t="n">
        <v>3056.743384684509</v>
      </c>
    </row>
    <row r="1115">
      <c r="A1115" t="inlineStr">
        <is>
          <t>양평군|대형쇼핑몰</t>
        </is>
      </c>
      <c r="B1115" t="n">
        <v>194.5356919778426</v>
      </c>
      <c r="C1115" t="n">
        <v>170.130843035246</v>
      </c>
    </row>
    <row r="1116">
      <c r="A1116" t="inlineStr">
        <is>
          <t>양평군|제과음료업</t>
        </is>
      </c>
      <c r="B1116" t="n">
        <v>799.463850350984</v>
      </c>
      <c r="C1116" t="n">
        <v>876.116371400866</v>
      </c>
    </row>
    <row r="1117">
      <c r="A1117" t="inlineStr">
        <is>
          <t>양평군|골프장</t>
        </is>
      </c>
      <c r="B1117" t="n">
        <v>487.648583789394</v>
      </c>
      <c r="C1117" t="n">
        <v>481.3909958317557</v>
      </c>
    </row>
    <row r="1118">
      <c r="A1118" t="inlineStr">
        <is>
          <t>양평군|기타숙박</t>
        </is>
      </c>
      <c r="B1118" t="n">
        <v>204.3996262968892</v>
      </c>
      <c r="C1118" t="n">
        <v>224.8319463355643</v>
      </c>
    </row>
    <row r="1119">
      <c r="A1119" t="inlineStr">
        <is>
          <t>양평군|뷰티</t>
        </is>
      </c>
      <c r="B1119" t="n">
        <v>69.42307320641628</v>
      </c>
      <c r="C1119" t="n">
        <v>71.94237747195655</v>
      </c>
    </row>
    <row r="1120">
      <c r="A1120" t="inlineStr">
        <is>
          <t>양평군|레저용품쇼핑</t>
        </is>
      </c>
      <c r="B1120" t="n">
        <v>42.40068473857847</v>
      </c>
      <c r="C1120" t="n">
        <v>43.18625207544911</v>
      </c>
    </row>
    <row r="1121">
      <c r="A1121" t="inlineStr">
        <is>
          <t>양평군|기타레저</t>
        </is>
      </c>
      <c r="B1121" t="n">
        <v>115.0580909314081</v>
      </c>
      <c r="C1121" t="n">
        <v>136.5076065936982</v>
      </c>
    </row>
    <row r="1122">
      <c r="A1122" t="inlineStr">
        <is>
          <t>양평군|문화서비스</t>
        </is>
      </c>
      <c r="B1122" t="n">
        <v>20.10191099303131</v>
      </c>
      <c r="C1122" t="n">
        <v>25.54004721936579</v>
      </c>
    </row>
    <row r="1123">
      <c r="A1123" t="inlineStr">
        <is>
          <t>양평군|여행업</t>
        </is>
      </c>
      <c r="B1123" t="n">
        <v>2.771007744223906</v>
      </c>
      <c r="C1123" t="n">
        <v>5.111084088401975</v>
      </c>
    </row>
    <row r="1124">
      <c r="A1124" t="inlineStr">
        <is>
          <t>양평군|호텔</t>
        </is>
      </c>
      <c r="B1124" t="n">
        <v>0</v>
      </c>
      <c r="C1124" t="n">
        <v>26.27381113616775</v>
      </c>
    </row>
    <row r="1125">
      <c r="A1125" t="inlineStr">
        <is>
          <t>양평군|캠핑장/펜션</t>
        </is>
      </c>
      <c r="B1125" t="n">
        <v>44.19729081692865</v>
      </c>
      <c r="C1125" t="n">
        <v>33.80966238814507</v>
      </c>
    </row>
    <row r="1126">
      <c r="A1126" t="inlineStr">
        <is>
          <t>양평군|렌터카</t>
        </is>
      </c>
      <c r="B1126" t="n">
        <v>2.246978362803711</v>
      </c>
      <c r="C1126" t="n">
        <v>2.985838546008801</v>
      </c>
    </row>
    <row r="1127">
      <c r="A1127" t="inlineStr">
        <is>
          <t>여수시|일반외식업</t>
        </is>
      </c>
      <c r="B1127" t="n">
        <v>7147.727703359385</v>
      </c>
      <c r="C1127" t="n">
        <v>7091.013673417619</v>
      </c>
    </row>
    <row r="1128">
      <c r="A1128" t="inlineStr">
        <is>
          <t>여수시|육상운송</t>
        </is>
      </c>
      <c r="B1128" t="n">
        <v>3676.129982762138</v>
      </c>
      <c r="C1128" t="n">
        <v>5700.984748669745</v>
      </c>
    </row>
    <row r="1129">
      <c r="A1129" t="inlineStr">
        <is>
          <t>여수시|기타관광쇼핑</t>
        </is>
      </c>
      <c r="B1129" t="n">
        <v>3640.548286819688</v>
      </c>
      <c r="C1129" t="n">
        <v>3752.765943785249</v>
      </c>
    </row>
    <row r="1130">
      <c r="A1130" t="inlineStr">
        <is>
          <t>여수시|대형쇼핑몰</t>
        </is>
      </c>
      <c r="B1130" t="n">
        <v>633.2993949659844</v>
      </c>
      <c r="C1130" t="n">
        <v>545.885781281458</v>
      </c>
    </row>
    <row r="1131">
      <c r="A1131" t="inlineStr">
        <is>
          <t>여수시|제과음료업</t>
        </is>
      </c>
      <c r="B1131" t="n">
        <v>1397.068672178284</v>
      </c>
      <c r="C1131" t="n">
        <v>1435.623429674037</v>
      </c>
    </row>
    <row r="1132">
      <c r="A1132" t="inlineStr">
        <is>
          <t>여수시|골프장</t>
        </is>
      </c>
      <c r="B1132" t="n">
        <v>322.2289124376451</v>
      </c>
      <c r="C1132" t="n">
        <v>451.6159915358959</v>
      </c>
    </row>
    <row r="1133">
      <c r="A1133" t="inlineStr">
        <is>
          <t>여수시|기타숙박</t>
        </is>
      </c>
      <c r="B1133" t="n">
        <v>1109.496758666273</v>
      </c>
      <c r="C1133" t="n">
        <v>804.9645571979785</v>
      </c>
    </row>
    <row r="1134">
      <c r="A1134" t="inlineStr">
        <is>
          <t>여수시|뷰티</t>
        </is>
      </c>
      <c r="B1134" t="n">
        <v>169.8622485798847</v>
      </c>
      <c r="C1134" t="n">
        <v>182.718951661036</v>
      </c>
    </row>
    <row r="1135">
      <c r="A1135" t="inlineStr">
        <is>
          <t>여수시|레저용품쇼핑</t>
        </is>
      </c>
      <c r="B1135" t="n">
        <v>199.0388181901847</v>
      </c>
      <c r="C1135" t="n">
        <v>212.2874643728987</v>
      </c>
    </row>
    <row r="1136">
      <c r="A1136" t="inlineStr">
        <is>
          <t>여수시|기타레저</t>
        </is>
      </c>
      <c r="B1136" t="n">
        <v>514.1012467223428</v>
      </c>
      <c r="C1136" t="n">
        <v>440.0372160516644</v>
      </c>
    </row>
    <row r="1137">
      <c r="A1137" t="inlineStr">
        <is>
          <t>여수시|문화서비스</t>
        </is>
      </c>
      <c r="B1137" t="n">
        <v>100.5899195119875</v>
      </c>
      <c r="C1137" t="n">
        <v>125.9905254922864</v>
      </c>
    </row>
    <row r="1138">
      <c r="A1138" t="inlineStr">
        <is>
          <t>여수시|여행업</t>
        </is>
      </c>
      <c r="B1138" t="n">
        <v>17.8549643078435</v>
      </c>
      <c r="C1138" t="n">
        <v>19.61646970521288</v>
      </c>
    </row>
    <row r="1139">
      <c r="A1139" t="inlineStr">
        <is>
          <t>여수시|호텔</t>
        </is>
      </c>
      <c r="B1139" t="n">
        <v>314.2215065496273</v>
      </c>
      <c r="C1139" t="n">
        <v>178.8507716906934</v>
      </c>
    </row>
    <row r="1140">
      <c r="A1140" t="inlineStr">
        <is>
          <t>여수시|캠핑장/펜션</t>
        </is>
      </c>
      <c r="B1140" t="n">
        <v>34.56529479215124</v>
      </c>
      <c r="C1140" t="n">
        <v>37.77007329835327</v>
      </c>
    </row>
    <row r="1141">
      <c r="A1141" t="inlineStr">
        <is>
          <t>여수시|렌터카</t>
        </is>
      </c>
      <c r="B1141" t="n">
        <v>25.22153493033412</v>
      </c>
      <c r="C1141" t="n">
        <v>22.18317147182833</v>
      </c>
    </row>
    <row r="1142">
      <c r="A1142" t="inlineStr">
        <is>
          <t>여주시|일반외식업</t>
        </is>
      </c>
      <c r="B1142" t="n">
        <v>3854.143258100802</v>
      </c>
      <c r="C1142" t="n">
        <v>3939.708260985692</v>
      </c>
    </row>
    <row r="1143">
      <c r="A1143" t="inlineStr">
        <is>
          <t>여주시|육상운송</t>
        </is>
      </c>
      <c r="B1143" t="n">
        <v>5948.365353510717</v>
      </c>
      <c r="C1143" t="n">
        <v>7392.463779757449</v>
      </c>
    </row>
    <row r="1144">
      <c r="A1144" t="inlineStr">
        <is>
          <t>여주시|기타관광쇼핑</t>
        </is>
      </c>
      <c r="B1144" t="n">
        <v>2654.073689861979</v>
      </c>
      <c r="C1144" t="n">
        <v>3089.273404202936</v>
      </c>
    </row>
    <row r="1145">
      <c r="A1145" t="inlineStr">
        <is>
          <t>여주시|대형쇼핑몰</t>
        </is>
      </c>
      <c r="B1145" t="n">
        <v>21577.77665080522</v>
      </c>
      <c r="C1145" t="n">
        <v>22251.09621908863</v>
      </c>
    </row>
    <row r="1146">
      <c r="A1146" t="inlineStr">
        <is>
          <t>여주시|제과음료업</t>
        </is>
      </c>
      <c r="B1146" t="n">
        <v>452.3333290235002</v>
      </c>
      <c r="C1146" t="n">
        <v>484.8976422834184</v>
      </c>
    </row>
    <row r="1147">
      <c r="A1147" t="inlineStr">
        <is>
          <t>여주시|골프장</t>
        </is>
      </c>
      <c r="B1147" t="n">
        <v>7112.850428663119</v>
      </c>
      <c r="C1147" t="n">
        <v>6361.042417809681</v>
      </c>
    </row>
    <row r="1148">
      <c r="A1148" t="inlineStr">
        <is>
          <t>여주시|기타숙박</t>
        </is>
      </c>
      <c r="B1148" t="n">
        <v>108.6207876977445</v>
      </c>
      <c r="C1148" t="n">
        <v>102.9679982611697</v>
      </c>
    </row>
    <row r="1149">
      <c r="A1149" t="inlineStr">
        <is>
          <t>여주시|뷰티</t>
        </is>
      </c>
      <c r="B1149" t="n">
        <v>91.94775879679835</v>
      </c>
      <c r="C1149" t="n">
        <v>116.286015696226</v>
      </c>
    </row>
    <row r="1150">
      <c r="A1150" t="inlineStr">
        <is>
          <t>여주시|레저용품쇼핑</t>
        </is>
      </c>
      <c r="B1150" t="n">
        <v>531.9837530169356</v>
      </c>
      <c r="C1150" t="n">
        <v>521.811725863658</v>
      </c>
    </row>
    <row r="1151">
      <c r="A1151" t="inlineStr">
        <is>
          <t>여주시|기타레저</t>
        </is>
      </c>
      <c r="B1151" t="n">
        <v>84.93149687576847</v>
      </c>
      <c r="C1151" t="n">
        <v>87.77076586620457</v>
      </c>
    </row>
    <row r="1152">
      <c r="A1152" t="inlineStr">
        <is>
          <t>여주시|문화서비스</t>
        </is>
      </c>
      <c r="B1152" t="n">
        <v>18.46125399323825</v>
      </c>
      <c r="C1152" t="n">
        <v>25.94455638191994</v>
      </c>
    </row>
    <row r="1153">
      <c r="A1153" t="inlineStr">
        <is>
          <t>여주시|여행업</t>
        </is>
      </c>
      <c r="B1153" t="n">
        <v>0.0259217634732602</v>
      </c>
      <c r="C1153" t="n">
        <v>0</v>
      </c>
    </row>
    <row r="1154">
      <c r="A1154" t="inlineStr">
        <is>
          <t>여주시|호텔</t>
        </is>
      </c>
      <c r="B1154" t="n">
        <v>83.27809005936146</v>
      </c>
      <c r="C1154" t="n">
        <v>66.67464127921407</v>
      </c>
    </row>
    <row r="1155">
      <c r="A1155" t="inlineStr">
        <is>
          <t>여주시|캠핑장/펜션</t>
        </is>
      </c>
      <c r="B1155" t="n">
        <v>5.689544641858514</v>
      </c>
      <c r="C1155" t="n">
        <v>5.480908926774654</v>
      </c>
    </row>
    <row r="1156">
      <c r="A1156" t="inlineStr">
        <is>
          <t>여주시|렌터카</t>
        </is>
      </c>
      <c r="B1156" t="n">
        <v>7.501494738007544</v>
      </c>
      <c r="C1156" t="n">
        <v>3.192414800549303</v>
      </c>
    </row>
    <row r="1157">
      <c r="A1157" t="inlineStr">
        <is>
          <t>연천군|일반외식업</t>
        </is>
      </c>
      <c r="B1157" t="n">
        <v>3187.165584495337</v>
      </c>
      <c r="C1157" t="n">
        <v>3113.713784175074</v>
      </c>
    </row>
    <row r="1158">
      <c r="A1158" t="inlineStr">
        <is>
          <t>연천군|육상운송</t>
        </is>
      </c>
      <c r="B1158" t="n">
        <v>1612.075721970671</v>
      </c>
      <c r="C1158" t="n">
        <v>1756.878217248986</v>
      </c>
    </row>
    <row r="1159">
      <c r="A1159" t="inlineStr">
        <is>
          <t>연천군|기타관광쇼핑</t>
        </is>
      </c>
      <c r="B1159" t="n">
        <v>2572.543088978228</v>
      </c>
      <c r="C1159" t="n">
        <v>2524.479758637503</v>
      </c>
    </row>
    <row r="1160">
      <c r="A1160" t="inlineStr">
        <is>
          <t>연천군|대형쇼핑몰</t>
        </is>
      </c>
      <c r="B1160" t="n">
        <v>0</v>
      </c>
      <c r="C1160" t="n">
        <v>229.6591579793297</v>
      </c>
    </row>
    <row r="1161">
      <c r="A1161" t="inlineStr">
        <is>
          <t>연천군|제과음료업</t>
        </is>
      </c>
      <c r="B1161" t="n">
        <v>524.3985556492619</v>
      </c>
      <c r="C1161" t="n">
        <v>529.5339680749503</v>
      </c>
    </row>
    <row r="1162">
      <c r="A1162" t="inlineStr">
        <is>
          <t>연천군|골프장</t>
        </is>
      </c>
      <c r="B1162" t="n">
        <v>1344.79550646437</v>
      </c>
      <c r="C1162" t="n">
        <v>1349.12277738383</v>
      </c>
    </row>
    <row r="1163">
      <c r="A1163" t="inlineStr">
        <is>
          <t>연천군|기타숙박</t>
        </is>
      </c>
      <c r="B1163" t="n">
        <v>169.4265993073012</v>
      </c>
      <c r="C1163" t="n">
        <v>127.9686719897821</v>
      </c>
    </row>
    <row r="1164">
      <c r="A1164" t="inlineStr">
        <is>
          <t>연천군|뷰티</t>
        </is>
      </c>
      <c r="B1164" t="n">
        <v>89.40367310510845</v>
      </c>
      <c r="C1164" t="n">
        <v>106.4044348539868</v>
      </c>
    </row>
    <row r="1165">
      <c r="A1165" t="inlineStr">
        <is>
          <t>연천군|레저용품쇼핑</t>
        </is>
      </c>
      <c r="B1165" t="n">
        <v>17.59012863237016</v>
      </c>
      <c r="C1165" t="n">
        <v>15.13420559144759</v>
      </c>
    </row>
    <row r="1166">
      <c r="A1166" t="inlineStr">
        <is>
          <t>연천군|기타레저</t>
        </is>
      </c>
      <c r="B1166" t="n">
        <v>171.8087954737126</v>
      </c>
      <c r="C1166" t="n">
        <v>149.932613789145</v>
      </c>
    </row>
    <row r="1167">
      <c r="A1167" t="inlineStr">
        <is>
          <t>연천군|문화서비스</t>
        </is>
      </c>
      <c r="B1167" t="n">
        <v>16.32722240872506</v>
      </c>
      <c r="C1167" t="n">
        <v>15.12624722959679</v>
      </c>
    </row>
    <row r="1168">
      <c r="A1168" t="inlineStr">
        <is>
          <t>연천군|여행업</t>
        </is>
      </c>
      <c r="B1168" t="n">
        <v>4.345661625631494</v>
      </c>
      <c r="C1168" t="n">
        <v>3.295249052873732</v>
      </c>
    </row>
    <row r="1169">
      <c r="A1169" t="inlineStr">
        <is>
          <t>연천군|호텔</t>
        </is>
      </c>
      <c r="B1169" t="n">
        <v>0</v>
      </c>
      <c r="C1169" t="n">
        <v>0</v>
      </c>
    </row>
    <row r="1170">
      <c r="A1170" t="inlineStr">
        <is>
          <t>연천군|캠핑장/펜션</t>
        </is>
      </c>
      <c r="B1170" t="n">
        <v>15.40051256437759</v>
      </c>
      <c r="C1170" t="n">
        <v>10.89142423168513</v>
      </c>
    </row>
    <row r="1171">
      <c r="A1171" t="inlineStr">
        <is>
          <t>연천군|렌터카</t>
        </is>
      </c>
      <c r="B1171" t="n">
        <v>0</v>
      </c>
      <c r="C1171" t="n">
        <v>11.6984670895751</v>
      </c>
    </row>
    <row r="1172">
      <c r="A1172" t="inlineStr">
        <is>
          <t>영광군|일반외식업</t>
        </is>
      </c>
      <c r="B1172" t="n">
        <v>3060.352361558848</v>
      </c>
      <c r="C1172" t="n">
        <v>2996.806369017563</v>
      </c>
    </row>
    <row r="1173">
      <c r="A1173" t="inlineStr">
        <is>
          <t>영광군|육상운송</t>
        </is>
      </c>
      <c r="B1173" t="n">
        <v>1456.01430382874</v>
      </c>
      <c r="C1173" t="n">
        <v>1516.482031737945</v>
      </c>
    </row>
    <row r="1174">
      <c r="A1174" t="inlineStr">
        <is>
          <t>영광군|기타관광쇼핑</t>
        </is>
      </c>
      <c r="B1174" t="n">
        <v>4672.417487611986</v>
      </c>
      <c r="C1174" t="n">
        <v>4586.050218147543</v>
      </c>
    </row>
    <row r="1175">
      <c r="A1175" t="inlineStr">
        <is>
          <t>영광군|대형쇼핑몰</t>
        </is>
      </c>
      <c r="B1175" t="n">
        <v>6.703949634794486</v>
      </c>
      <c r="C1175" t="n">
        <v>4.612735668516422</v>
      </c>
    </row>
    <row r="1176">
      <c r="A1176" t="inlineStr">
        <is>
          <t>영광군|제과음료업</t>
        </is>
      </c>
      <c r="B1176" t="n">
        <v>453.6498778336788</v>
      </c>
      <c r="C1176" t="n">
        <v>504.4398656540736</v>
      </c>
    </row>
    <row r="1177">
      <c r="A1177" t="inlineStr">
        <is>
          <t>영광군|골프장</t>
        </is>
      </c>
      <c r="B1177" t="n">
        <v>674.2483656185557</v>
      </c>
      <c r="C1177" t="n">
        <v>577.9077930490979</v>
      </c>
    </row>
    <row r="1178">
      <c r="A1178" t="inlineStr">
        <is>
          <t>영광군|기타숙박</t>
        </is>
      </c>
      <c r="B1178" t="n">
        <v>244.8347165340378</v>
      </c>
      <c r="C1178" t="n">
        <v>199.111402945051</v>
      </c>
    </row>
    <row r="1179">
      <c r="A1179" t="inlineStr">
        <is>
          <t>영광군|뷰티</t>
        </is>
      </c>
      <c r="B1179" t="n">
        <v>90.82258656304124</v>
      </c>
      <c r="C1179" t="n">
        <v>85.23922434612213</v>
      </c>
    </row>
    <row r="1180">
      <c r="A1180" t="inlineStr">
        <is>
          <t>영광군|레저용품쇼핑</t>
        </is>
      </c>
      <c r="B1180" t="n">
        <v>86.93124323364142</v>
      </c>
      <c r="C1180" t="n">
        <v>64.3779981975047</v>
      </c>
    </row>
    <row r="1181">
      <c r="A1181" t="inlineStr">
        <is>
          <t>영광군|기타레저</t>
        </is>
      </c>
      <c r="B1181" t="n">
        <v>37.65663136555087</v>
      </c>
      <c r="C1181" t="n">
        <v>38.240310189262</v>
      </c>
    </row>
    <row r="1182">
      <c r="A1182" t="inlineStr">
        <is>
          <t>영광군|문화서비스</t>
        </is>
      </c>
      <c r="B1182" t="n">
        <v>5.856740101553045</v>
      </c>
      <c r="C1182" t="n">
        <v>9.657054720943476</v>
      </c>
    </row>
    <row r="1183">
      <c r="A1183" t="inlineStr">
        <is>
          <t>영광군|여행업</t>
        </is>
      </c>
      <c r="B1183" t="n">
        <v>2.405385234582188</v>
      </c>
      <c r="C1183" t="n">
        <v>58.80786170226727</v>
      </c>
    </row>
    <row r="1184">
      <c r="A1184" t="inlineStr">
        <is>
          <t>영광군|호텔</t>
        </is>
      </c>
      <c r="B1184" t="n">
        <v>0</v>
      </c>
      <c r="C1184" t="n">
        <v>0</v>
      </c>
    </row>
    <row r="1185">
      <c r="A1185" t="inlineStr">
        <is>
          <t>영광군|캠핑장/펜션</t>
        </is>
      </c>
      <c r="B1185" t="n">
        <v>26.35921080599591</v>
      </c>
      <c r="C1185" t="n">
        <v>18.54668275673779</v>
      </c>
    </row>
    <row r="1186">
      <c r="A1186" t="inlineStr">
        <is>
          <t>영광군|렌터카</t>
        </is>
      </c>
      <c r="B1186" t="n">
        <v>3.924541870905963</v>
      </c>
      <c r="C1186" t="n">
        <v>3.031625853781013</v>
      </c>
    </row>
    <row r="1187">
      <c r="A1187" t="inlineStr">
        <is>
          <t>영덕군|일반외식업</t>
        </is>
      </c>
      <c r="B1187" t="n">
        <v>4069.847260840406</v>
      </c>
      <c r="C1187" t="n">
        <v>4722.405539105551</v>
      </c>
    </row>
    <row r="1188">
      <c r="A1188" t="inlineStr">
        <is>
          <t>영덕군|육상운송</t>
        </is>
      </c>
      <c r="B1188" t="n">
        <v>2837.559025849097</v>
      </c>
      <c r="C1188" t="n">
        <v>4499.008442744544</v>
      </c>
    </row>
    <row r="1189">
      <c r="A1189" t="inlineStr">
        <is>
          <t>영덕군|기타관광쇼핑</t>
        </is>
      </c>
      <c r="B1189" t="n">
        <v>4134.969537186012</v>
      </c>
      <c r="C1189" t="n">
        <v>4604.219670386727</v>
      </c>
    </row>
    <row r="1190">
      <c r="A1190" t="inlineStr">
        <is>
          <t>영덕군|대형쇼핑몰</t>
        </is>
      </c>
      <c r="B1190" t="n">
        <v>17.89663890435074</v>
      </c>
      <c r="C1190" t="n">
        <v>11.53473477517402</v>
      </c>
    </row>
    <row r="1191">
      <c r="A1191" t="inlineStr">
        <is>
          <t>영덕군|제과음료업</t>
        </is>
      </c>
      <c r="B1191" t="n">
        <v>487.3051313935343</v>
      </c>
      <c r="C1191" t="n">
        <v>590.3601886134966</v>
      </c>
    </row>
    <row r="1192">
      <c r="A1192" t="inlineStr">
        <is>
          <t>영덕군|골프장</t>
        </is>
      </c>
      <c r="B1192" t="n">
        <v>827.6044907549928</v>
      </c>
      <c r="C1192" t="n">
        <v>796.4499516078768</v>
      </c>
    </row>
    <row r="1193">
      <c r="A1193" t="inlineStr">
        <is>
          <t>영덕군|기타숙박</t>
        </is>
      </c>
      <c r="B1193" t="n">
        <v>235.6465161533338</v>
      </c>
      <c r="C1193" t="n">
        <v>412.2462064007058</v>
      </c>
    </row>
    <row r="1194">
      <c r="A1194" t="inlineStr">
        <is>
          <t>영덕군|뷰티</t>
        </is>
      </c>
      <c r="B1194" t="n">
        <v>42.4676957384726</v>
      </c>
      <c r="C1194" t="n">
        <v>51.96998767667868</v>
      </c>
    </row>
    <row r="1195">
      <c r="A1195" t="inlineStr">
        <is>
          <t>영덕군|레저용품쇼핑</t>
        </is>
      </c>
      <c r="B1195" t="n">
        <v>87.6056544652569</v>
      </c>
      <c r="C1195" t="n">
        <v>97.96342956051473</v>
      </c>
    </row>
    <row r="1196">
      <c r="A1196" t="inlineStr">
        <is>
          <t>영덕군|기타레저</t>
        </is>
      </c>
      <c r="B1196" t="n">
        <v>35.40493690225869</v>
      </c>
      <c r="C1196" t="n">
        <v>28.17038156540497</v>
      </c>
    </row>
    <row r="1197">
      <c r="A1197" t="inlineStr">
        <is>
          <t>영덕군|문화서비스</t>
        </is>
      </c>
      <c r="B1197" t="n">
        <v>1.316684207387168</v>
      </c>
      <c r="C1197" t="n">
        <v>0.8049079015172165</v>
      </c>
    </row>
    <row r="1198">
      <c r="A1198" t="inlineStr">
        <is>
          <t>영덕군|여행업</t>
        </is>
      </c>
      <c r="B1198" t="n">
        <v>1.040776961803325</v>
      </c>
      <c r="C1198" t="n">
        <v>0</v>
      </c>
    </row>
    <row r="1199">
      <c r="A1199" t="inlineStr">
        <is>
          <t>영덕군|호텔</t>
        </is>
      </c>
      <c r="B1199" t="n">
        <v>7.257877173735672</v>
      </c>
      <c r="C1199" t="n">
        <v>4.213699839381117</v>
      </c>
    </row>
    <row r="1200">
      <c r="A1200" t="inlineStr">
        <is>
          <t>영덕군|캠핑장/펜션</t>
        </is>
      </c>
      <c r="B1200" t="n">
        <v>84.75733505683004</v>
      </c>
      <c r="C1200" t="n">
        <v>51.84011432203179</v>
      </c>
    </row>
    <row r="1201">
      <c r="A1201" t="inlineStr">
        <is>
          <t>영덕군|렌터카</t>
        </is>
      </c>
      <c r="B1201" t="n">
        <v>0.1106837206121232</v>
      </c>
      <c r="C1201" t="n">
        <v>0.0896977089559047</v>
      </c>
    </row>
    <row r="1202">
      <c r="A1202" t="inlineStr">
        <is>
          <t>영동군|일반외식업</t>
        </is>
      </c>
      <c r="B1202" t="n">
        <v>2882.943830422492</v>
      </c>
      <c r="C1202" t="n">
        <v>2908.997746353855</v>
      </c>
    </row>
    <row r="1203">
      <c r="A1203" t="inlineStr">
        <is>
          <t>영동군|육상운송</t>
        </is>
      </c>
      <c r="B1203" t="n">
        <v>3910.490116399359</v>
      </c>
      <c r="C1203" t="n">
        <v>4840.156160616613</v>
      </c>
    </row>
    <row r="1204">
      <c r="A1204" t="inlineStr">
        <is>
          <t>영동군|기타관광쇼핑</t>
        </is>
      </c>
      <c r="B1204" t="n">
        <v>2586.723408924903</v>
      </c>
      <c r="C1204" t="n">
        <v>2537.986482583586</v>
      </c>
    </row>
    <row r="1205">
      <c r="A1205" t="inlineStr">
        <is>
          <t>영동군|대형쇼핑몰</t>
        </is>
      </c>
      <c r="B1205" t="n">
        <v>0</v>
      </c>
      <c r="C1205" t="n">
        <v>0</v>
      </c>
    </row>
    <row r="1206">
      <c r="A1206" t="inlineStr">
        <is>
          <t>영동군|제과음료업</t>
        </is>
      </c>
      <c r="B1206" t="n">
        <v>341.6329745219945</v>
      </c>
      <c r="C1206" t="n">
        <v>378.4180764500111</v>
      </c>
    </row>
    <row r="1207">
      <c r="A1207" t="inlineStr">
        <is>
          <t>영동군|골프장</t>
        </is>
      </c>
      <c r="B1207" t="n">
        <v>313.2008051822462</v>
      </c>
      <c r="C1207" t="n">
        <v>285.4764158885956</v>
      </c>
    </row>
    <row r="1208">
      <c r="A1208" t="inlineStr">
        <is>
          <t>영동군|기타숙박</t>
        </is>
      </c>
      <c r="B1208" t="n">
        <v>90.693652388513</v>
      </c>
      <c r="C1208" t="n">
        <v>106.5105952592028</v>
      </c>
    </row>
    <row r="1209">
      <c r="A1209" t="inlineStr">
        <is>
          <t>영동군|뷰티</t>
        </is>
      </c>
      <c r="B1209" t="n">
        <v>78.78989475705649</v>
      </c>
      <c r="C1209" t="n">
        <v>70.34096852143639</v>
      </c>
    </row>
    <row r="1210">
      <c r="A1210" t="inlineStr">
        <is>
          <t>영동군|레저용품쇼핑</t>
        </is>
      </c>
      <c r="B1210" t="n">
        <v>12.28417309360758</v>
      </c>
      <c r="C1210" t="n">
        <v>10.72271677544607</v>
      </c>
    </row>
    <row r="1211">
      <c r="A1211" t="inlineStr">
        <is>
          <t>영동군|기타레저</t>
        </is>
      </c>
      <c r="B1211" t="n">
        <v>63.87230477131064</v>
      </c>
      <c r="C1211" t="n">
        <v>66.49962253378517</v>
      </c>
    </row>
    <row r="1212">
      <c r="A1212" t="inlineStr">
        <is>
          <t>영동군|문화서비스</t>
        </is>
      </c>
      <c r="B1212" t="n">
        <v>6.849993084394393</v>
      </c>
      <c r="C1212" t="n">
        <v>7.943851761155883</v>
      </c>
    </row>
    <row r="1213">
      <c r="A1213" t="inlineStr">
        <is>
          <t>영동군|여행업</t>
        </is>
      </c>
      <c r="B1213" t="n">
        <v>0</v>
      </c>
      <c r="C1213" t="n">
        <v>0</v>
      </c>
    </row>
    <row r="1214">
      <c r="A1214" t="inlineStr">
        <is>
          <t>영동군|호텔</t>
        </is>
      </c>
      <c r="B1214" t="n">
        <v>0</v>
      </c>
      <c r="C1214" t="n">
        <v>0</v>
      </c>
    </row>
    <row r="1215">
      <c r="A1215" t="inlineStr">
        <is>
          <t>영동군|캠핑장/펜션</t>
        </is>
      </c>
      <c r="B1215" t="n">
        <v>3.896515106311719</v>
      </c>
      <c r="C1215" t="n">
        <v>3.615869861692365</v>
      </c>
    </row>
    <row r="1216">
      <c r="A1216" t="inlineStr">
        <is>
          <t>영동군|렌터카</t>
        </is>
      </c>
      <c r="B1216" t="n">
        <v>0</v>
      </c>
      <c r="C1216" t="n">
        <v>0</v>
      </c>
    </row>
    <row r="1217">
      <c r="A1217" t="inlineStr">
        <is>
          <t>영암군|일반외식업</t>
        </is>
      </c>
      <c r="B1217" t="n">
        <v>2495.064591245897</v>
      </c>
      <c r="C1217" t="n">
        <v>2606.242119517807</v>
      </c>
    </row>
    <row r="1218">
      <c r="A1218" t="inlineStr">
        <is>
          <t>영암군|육상운송</t>
        </is>
      </c>
      <c r="B1218" t="n">
        <v>6895.354734527875</v>
      </c>
      <c r="C1218" t="n">
        <v>8427.275750354807</v>
      </c>
    </row>
    <row r="1219">
      <c r="A1219" t="inlineStr">
        <is>
          <t>영암군|기타관광쇼핑</t>
        </is>
      </c>
      <c r="B1219" t="n">
        <v>3027.704606646421</v>
      </c>
      <c r="C1219" t="n">
        <v>2909.615976803706</v>
      </c>
    </row>
    <row r="1220">
      <c r="A1220" t="inlineStr">
        <is>
          <t>영암군|대형쇼핑몰</t>
        </is>
      </c>
      <c r="B1220" t="n">
        <v>85.33220772928516</v>
      </c>
      <c r="C1220" t="n">
        <v>76.6802198942605</v>
      </c>
    </row>
    <row r="1221">
      <c r="A1221" t="inlineStr">
        <is>
          <t>영암군|제과음료업</t>
        </is>
      </c>
      <c r="B1221" t="n">
        <v>251.8402183860239</v>
      </c>
      <c r="C1221" t="n">
        <v>311.8736792813764</v>
      </c>
    </row>
    <row r="1222">
      <c r="A1222" t="inlineStr">
        <is>
          <t>영암군|골프장</t>
        </is>
      </c>
      <c r="B1222" t="n">
        <v>1173.303580180303</v>
      </c>
      <c r="C1222" t="n">
        <v>1013.062760803489</v>
      </c>
    </row>
    <row r="1223">
      <c r="A1223" t="inlineStr">
        <is>
          <t>영암군|기타숙박</t>
        </is>
      </c>
      <c r="B1223" t="n">
        <v>159.7499710798646</v>
      </c>
      <c r="C1223" t="n">
        <v>99.57140356636798</v>
      </c>
    </row>
    <row r="1224">
      <c r="A1224" t="inlineStr">
        <is>
          <t>영암군|뷰티</t>
        </is>
      </c>
      <c r="B1224" t="n">
        <v>62.46822832454249</v>
      </c>
      <c r="C1224" t="n">
        <v>68.28049893296256</v>
      </c>
    </row>
    <row r="1225">
      <c r="A1225" t="inlineStr">
        <is>
          <t>영암군|레저용품쇼핑</t>
        </is>
      </c>
      <c r="B1225" t="n">
        <v>66.97667874395069</v>
      </c>
      <c r="C1225" t="n">
        <v>63.84904877154258</v>
      </c>
    </row>
    <row r="1226">
      <c r="A1226" t="inlineStr">
        <is>
          <t>영암군|기타레저</t>
        </is>
      </c>
      <c r="B1226" t="n">
        <v>59.14793186445537</v>
      </c>
      <c r="C1226" t="n">
        <v>99.46027445215184</v>
      </c>
    </row>
    <row r="1227">
      <c r="A1227" t="inlineStr">
        <is>
          <t>영암군|문화서비스</t>
        </is>
      </c>
      <c r="B1227" t="n">
        <v>9.869640098113583</v>
      </c>
      <c r="C1227" t="n">
        <v>10.10624565415884</v>
      </c>
    </row>
    <row r="1228">
      <c r="A1228" t="inlineStr">
        <is>
          <t>영암군|여행업</t>
        </is>
      </c>
      <c r="B1228" t="n">
        <v>0</v>
      </c>
      <c r="C1228" t="n">
        <v>0</v>
      </c>
    </row>
    <row r="1229">
      <c r="A1229" t="inlineStr">
        <is>
          <t>영암군|호텔</t>
        </is>
      </c>
      <c r="B1229" t="n">
        <v>204.7474941033831</v>
      </c>
      <c r="C1229" t="n">
        <v>143.2932165714152</v>
      </c>
    </row>
    <row r="1230">
      <c r="A1230" t="inlineStr">
        <is>
          <t>영암군|캠핑장/펜션</t>
        </is>
      </c>
      <c r="B1230" t="n">
        <v>17.41698596556605</v>
      </c>
      <c r="C1230" t="n">
        <v>11.9848366727208</v>
      </c>
    </row>
    <row r="1231">
      <c r="A1231" t="inlineStr">
        <is>
          <t>영암군|렌터카</t>
        </is>
      </c>
      <c r="B1231" t="n">
        <v>0</v>
      </c>
      <c r="C1231" t="n">
        <v>0</v>
      </c>
    </row>
    <row r="1232">
      <c r="A1232" t="inlineStr">
        <is>
          <t>영양군|일반외식업</t>
        </is>
      </c>
      <c r="B1232" t="n">
        <v>1491.589306057154</v>
      </c>
      <c r="C1232" t="n">
        <v>1681.737502129778</v>
      </c>
    </row>
    <row r="1233">
      <c r="A1233" t="inlineStr">
        <is>
          <t>영양군|육상운송</t>
        </is>
      </c>
      <c r="B1233" t="n">
        <v>822.5192954269232</v>
      </c>
      <c r="C1233" t="n">
        <v>1097.95739781613</v>
      </c>
    </row>
    <row r="1234">
      <c r="A1234" t="inlineStr">
        <is>
          <t>영양군|기타관광쇼핑</t>
        </is>
      </c>
      <c r="B1234" t="n">
        <v>2550.81475351369</v>
      </c>
      <c r="C1234" t="n">
        <v>2855.360341955558</v>
      </c>
    </row>
    <row r="1235">
      <c r="A1235" t="inlineStr">
        <is>
          <t>영양군|대형쇼핑몰</t>
        </is>
      </c>
      <c r="B1235" t="n">
        <v>0</v>
      </c>
      <c r="C1235" t="n">
        <v>0</v>
      </c>
    </row>
    <row r="1236">
      <c r="A1236" t="inlineStr">
        <is>
          <t>영양군|제과음료업</t>
        </is>
      </c>
      <c r="B1236" t="n">
        <v>313.9320080748202</v>
      </c>
      <c r="C1236" t="n">
        <v>343.9935287821968</v>
      </c>
    </row>
    <row r="1237">
      <c r="A1237" t="inlineStr">
        <is>
          <t>영양군|골프장</t>
        </is>
      </c>
      <c r="B1237" t="n">
        <v>15.03208113601501</v>
      </c>
      <c r="C1237" t="n">
        <v>23.82539622148371</v>
      </c>
    </row>
    <row r="1238">
      <c r="A1238" t="inlineStr">
        <is>
          <t>영양군|기타숙박</t>
        </is>
      </c>
      <c r="B1238" t="n">
        <v>201.5805110128498</v>
      </c>
      <c r="C1238" t="n">
        <v>135.5457112467185</v>
      </c>
    </row>
    <row r="1239">
      <c r="A1239" t="inlineStr">
        <is>
          <t>영양군|뷰티</t>
        </is>
      </c>
      <c r="B1239" t="n">
        <v>13.80198684898493</v>
      </c>
      <c r="C1239" t="n">
        <v>19.08529534856407</v>
      </c>
    </row>
    <row r="1240">
      <c r="A1240" t="inlineStr">
        <is>
          <t>영양군|레저용품쇼핑</t>
        </is>
      </c>
      <c r="B1240" t="n">
        <v>10.97649230087362</v>
      </c>
      <c r="C1240" t="n">
        <v>9.773821674278729</v>
      </c>
    </row>
    <row r="1241">
      <c r="A1241" t="inlineStr">
        <is>
          <t>영양군|기타레저</t>
        </is>
      </c>
      <c r="B1241" t="n">
        <v>14.18806851824279</v>
      </c>
      <c r="C1241" t="n">
        <v>27.00476243252945</v>
      </c>
    </row>
    <row r="1242">
      <c r="A1242" t="inlineStr">
        <is>
          <t>영양군|문화서비스</t>
        </is>
      </c>
      <c r="B1242" t="n">
        <v>3.279962880757898</v>
      </c>
      <c r="C1242" t="n">
        <v>1.975110955249014</v>
      </c>
    </row>
    <row r="1243">
      <c r="A1243" t="inlineStr">
        <is>
          <t>영양군|여행업</t>
        </is>
      </c>
      <c r="B1243" t="n">
        <v>0</v>
      </c>
      <c r="C1243" t="n">
        <v>1.276212815724133</v>
      </c>
    </row>
    <row r="1244">
      <c r="A1244" t="inlineStr">
        <is>
          <t>영양군|호텔</t>
        </is>
      </c>
      <c r="B1244" t="n">
        <v>0</v>
      </c>
      <c r="C1244" t="n">
        <v>0</v>
      </c>
    </row>
    <row r="1245">
      <c r="A1245" t="inlineStr">
        <is>
          <t>영양군|캠핑장/펜션</t>
        </is>
      </c>
      <c r="B1245" t="n">
        <v>7.384893992015208</v>
      </c>
      <c r="C1245" t="n">
        <v>1.886611427522195</v>
      </c>
    </row>
    <row r="1246">
      <c r="A1246" t="inlineStr">
        <is>
          <t>영양군|렌터카</t>
        </is>
      </c>
      <c r="B1246" t="n">
        <v>0</v>
      </c>
      <c r="C1246" t="n">
        <v>0</v>
      </c>
    </row>
    <row r="1247">
      <c r="A1247" t="inlineStr">
        <is>
          <t>영월군|일반외식업</t>
        </is>
      </c>
      <c r="B1247" t="n">
        <v>4082.99780841789</v>
      </c>
      <c r="C1247" t="n">
        <v>4463.660267109606</v>
      </c>
    </row>
    <row r="1248">
      <c r="A1248" t="inlineStr">
        <is>
          <t>영월군|육상운송</t>
        </is>
      </c>
      <c r="B1248" t="n">
        <v>4491.930467452155</v>
      </c>
      <c r="C1248" t="n">
        <v>3528.307274946776</v>
      </c>
    </row>
    <row r="1249">
      <c r="A1249" t="inlineStr">
        <is>
          <t>영월군|기타관광쇼핑</t>
        </is>
      </c>
      <c r="B1249" t="n">
        <v>3803.158876898842</v>
      </c>
      <c r="C1249" t="n">
        <v>3532.354645824983</v>
      </c>
    </row>
    <row r="1250">
      <c r="A1250" t="inlineStr">
        <is>
          <t>영월군|대형쇼핑몰</t>
        </is>
      </c>
      <c r="B1250" t="n">
        <v>0.3027571969887843</v>
      </c>
      <c r="C1250" t="n">
        <v>16.29197359094541</v>
      </c>
    </row>
    <row r="1251">
      <c r="A1251" t="inlineStr">
        <is>
          <t>영월군|제과음료업</t>
        </is>
      </c>
      <c r="B1251" t="n">
        <v>562.7287716814218</v>
      </c>
      <c r="C1251" t="n">
        <v>824.5091649643322</v>
      </c>
    </row>
    <row r="1252">
      <c r="A1252" t="inlineStr">
        <is>
          <t>영월군|골프장</t>
        </is>
      </c>
      <c r="B1252" t="n">
        <v>279.3542308769385</v>
      </c>
      <c r="C1252" t="n">
        <v>524.5582201978686</v>
      </c>
    </row>
    <row r="1253">
      <c r="A1253" t="inlineStr">
        <is>
          <t>영월군|기타숙박</t>
        </is>
      </c>
      <c r="B1253" t="n">
        <v>173.7041537626565</v>
      </c>
      <c r="C1253" t="n">
        <v>173.3620568807369</v>
      </c>
    </row>
    <row r="1254">
      <c r="A1254" t="inlineStr">
        <is>
          <t>영월군|뷰티</t>
        </is>
      </c>
      <c r="B1254" t="n">
        <v>68.00368595528776</v>
      </c>
      <c r="C1254" t="n">
        <v>80.38327340386063</v>
      </c>
    </row>
    <row r="1255">
      <c r="A1255" t="inlineStr">
        <is>
          <t>영월군|레저용품쇼핑</t>
        </is>
      </c>
      <c r="B1255" t="n">
        <v>50.55115853159868</v>
      </c>
      <c r="C1255" t="n">
        <v>34.66533938126506</v>
      </c>
    </row>
    <row r="1256">
      <c r="A1256" t="inlineStr">
        <is>
          <t>영월군|기타레저</t>
        </is>
      </c>
      <c r="B1256" t="n">
        <v>202.8016812317798</v>
      </c>
      <c r="C1256" t="n">
        <v>200.4919523749608</v>
      </c>
    </row>
    <row r="1257">
      <c r="A1257" t="inlineStr">
        <is>
          <t>영월군|문화서비스</t>
        </is>
      </c>
      <c r="B1257" t="n">
        <v>103.4392887147152</v>
      </c>
      <c r="C1257" t="n">
        <v>90.73171992530968</v>
      </c>
    </row>
    <row r="1258">
      <c r="A1258" t="inlineStr">
        <is>
          <t>영월군|여행업</t>
        </is>
      </c>
      <c r="B1258" t="n">
        <v>3.435860495431382</v>
      </c>
      <c r="C1258" t="n">
        <v>1.799050880849271</v>
      </c>
    </row>
    <row r="1259">
      <c r="A1259" t="inlineStr">
        <is>
          <t>영월군|호텔</t>
        </is>
      </c>
      <c r="B1259" t="n">
        <v>0.1317592712679702</v>
      </c>
      <c r="C1259" t="n">
        <v>5.741239297101147</v>
      </c>
    </row>
    <row r="1260">
      <c r="A1260" t="inlineStr">
        <is>
          <t>영월군|캠핑장/펜션</t>
        </is>
      </c>
      <c r="B1260" t="n">
        <v>49.51876888102097</v>
      </c>
      <c r="C1260" t="n">
        <v>49.98984971292906</v>
      </c>
    </row>
    <row r="1261">
      <c r="A1261" t="inlineStr">
        <is>
          <t>영월군|렌터카</t>
        </is>
      </c>
      <c r="B1261" t="n">
        <v>1.183148691370222</v>
      </c>
      <c r="C1261" t="n">
        <v>2.345963784565497</v>
      </c>
    </row>
    <row r="1262">
      <c r="A1262" t="inlineStr">
        <is>
          <t>영주시|일반외식업</t>
        </is>
      </c>
      <c r="B1262" t="n">
        <v>4032.516520475249</v>
      </c>
      <c r="C1262" t="n">
        <v>4161.489516276592</v>
      </c>
    </row>
    <row r="1263">
      <c r="A1263" t="inlineStr">
        <is>
          <t>영주시|육상운송</t>
        </is>
      </c>
      <c r="B1263" t="n">
        <v>2258.295729182511</v>
      </c>
      <c r="C1263" t="n">
        <v>2878.478120708226</v>
      </c>
    </row>
    <row r="1264">
      <c r="A1264" t="inlineStr">
        <is>
          <t>영주시|기타관광쇼핑</t>
        </is>
      </c>
      <c r="B1264" t="n">
        <v>3823.496594500499</v>
      </c>
      <c r="C1264" t="n">
        <v>3731.769600578714</v>
      </c>
    </row>
    <row r="1265">
      <c r="A1265" t="inlineStr">
        <is>
          <t>영주시|대형쇼핑몰</t>
        </is>
      </c>
      <c r="B1265" t="n">
        <v>1078.070611299836</v>
      </c>
      <c r="C1265" t="n">
        <v>446.3170800423767</v>
      </c>
    </row>
    <row r="1266">
      <c r="A1266" t="inlineStr">
        <is>
          <t>영주시|제과음료업</t>
        </is>
      </c>
      <c r="B1266" t="n">
        <v>641.7982389426896</v>
      </c>
      <c r="C1266" t="n">
        <v>729.8182049482122</v>
      </c>
    </row>
    <row r="1267">
      <c r="A1267" t="inlineStr">
        <is>
          <t>영주시|골프장</t>
        </is>
      </c>
      <c r="B1267" t="n">
        <v>39.746319863442</v>
      </c>
      <c r="C1267" t="n">
        <v>46.31106266687793</v>
      </c>
    </row>
    <row r="1268">
      <c r="A1268" t="inlineStr">
        <is>
          <t>영주시|기타숙박</t>
        </is>
      </c>
      <c r="B1268" t="n">
        <v>229.3643630955399</v>
      </c>
      <c r="C1268" t="n">
        <v>231.4006275403176</v>
      </c>
    </row>
    <row r="1269">
      <c r="A1269" t="inlineStr">
        <is>
          <t>영주시|뷰티</t>
        </is>
      </c>
      <c r="B1269" t="n">
        <v>204.604776149673</v>
      </c>
      <c r="C1269" t="n">
        <v>230.5326865308734</v>
      </c>
    </row>
    <row r="1270">
      <c r="A1270" t="inlineStr">
        <is>
          <t>영주시|레저용품쇼핑</t>
        </is>
      </c>
      <c r="B1270" t="n">
        <v>170.0730112051919</v>
      </c>
      <c r="C1270" t="n">
        <v>161.4805229164715</v>
      </c>
    </row>
    <row r="1271">
      <c r="A1271" t="inlineStr">
        <is>
          <t>영주시|기타레저</t>
        </is>
      </c>
      <c r="B1271" t="n">
        <v>76.6839054234481</v>
      </c>
      <c r="C1271" t="n">
        <v>68.1183258026206</v>
      </c>
    </row>
    <row r="1272">
      <c r="A1272" t="inlineStr">
        <is>
          <t>영주시|문화서비스</t>
        </is>
      </c>
      <c r="B1272" t="n">
        <v>33.26201220233568</v>
      </c>
      <c r="C1272" t="n">
        <v>21.35661403588809</v>
      </c>
    </row>
    <row r="1273">
      <c r="A1273" t="inlineStr">
        <is>
          <t>영주시|여행업</t>
        </is>
      </c>
      <c r="B1273" t="n">
        <v>2.230728928999983</v>
      </c>
      <c r="C1273" t="n">
        <v>0.7255188882637141</v>
      </c>
    </row>
    <row r="1274">
      <c r="A1274" t="inlineStr">
        <is>
          <t>영주시|호텔</t>
        </is>
      </c>
      <c r="B1274" t="n">
        <v>13.61016748635265</v>
      </c>
      <c r="C1274" t="n">
        <v>13.85222732009478</v>
      </c>
    </row>
    <row r="1275">
      <c r="A1275" t="inlineStr">
        <is>
          <t>영주시|캠핑장/펜션</t>
        </is>
      </c>
      <c r="B1275" t="n">
        <v>8.349304534469063</v>
      </c>
      <c r="C1275" t="n">
        <v>11.86502176474907</v>
      </c>
    </row>
    <row r="1276">
      <c r="A1276" t="inlineStr">
        <is>
          <t>영주시|렌터카</t>
        </is>
      </c>
      <c r="B1276" t="n">
        <v>2.03687741891869</v>
      </c>
      <c r="C1276" t="n">
        <v>3.344385355343192</v>
      </c>
    </row>
    <row r="1277">
      <c r="A1277" t="inlineStr">
        <is>
          <t>영천시|일반외식업</t>
        </is>
      </c>
      <c r="B1277" t="n">
        <v>2270.415367227247</v>
      </c>
      <c r="C1277" t="n">
        <v>2292.968817644026</v>
      </c>
    </row>
    <row r="1278">
      <c r="A1278" t="inlineStr">
        <is>
          <t>영천시|육상운송</t>
        </is>
      </c>
      <c r="B1278" t="n">
        <v>9723.483802288123</v>
      </c>
      <c r="C1278" t="n">
        <v>11617.96973899036</v>
      </c>
    </row>
    <row r="1279">
      <c r="A1279" t="inlineStr">
        <is>
          <t>영천시|기타관광쇼핑</t>
        </is>
      </c>
      <c r="B1279" t="n">
        <v>2762.014638847213</v>
      </c>
      <c r="C1279" t="n">
        <v>2688.203414620501</v>
      </c>
    </row>
    <row r="1280">
      <c r="A1280" t="inlineStr">
        <is>
          <t>영천시|대형쇼핑몰</t>
        </is>
      </c>
      <c r="B1280" t="n">
        <v>452.4129901841723</v>
      </c>
      <c r="C1280" t="n">
        <v>474.9549206332291</v>
      </c>
    </row>
    <row r="1281">
      <c r="A1281" t="inlineStr">
        <is>
          <t>영천시|제과음료업</t>
        </is>
      </c>
      <c r="B1281" t="n">
        <v>261.3146648938311</v>
      </c>
      <c r="C1281" t="n">
        <v>330.6796338947108</v>
      </c>
    </row>
    <row r="1282">
      <c r="A1282" t="inlineStr">
        <is>
          <t>영천시|골프장</t>
        </is>
      </c>
      <c r="B1282" t="n">
        <v>1568.605196647342</v>
      </c>
      <c r="C1282" t="n">
        <v>1450.586975315467</v>
      </c>
    </row>
    <row r="1283">
      <c r="A1283" t="inlineStr">
        <is>
          <t>영천시|기타숙박</t>
        </is>
      </c>
      <c r="B1283" t="n">
        <v>96.27764677361972</v>
      </c>
      <c r="C1283" t="n">
        <v>99.78868977447662</v>
      </c>
    </row>
    <row r="1284">
      <c r="A1284" t="inlineStr">
        <is>
          <t>영천시|뷰티</t>
        </is>
      </c>
      <c r="B1284" t="n">
        <v>64.72237682100791</v>
      </c>
      <c r="C1284" t="n">
        <v>66.50599718756258</v>
      </c>
    </row>
    <row r="1285">
      <c r="A1285" t="inlineStr">
        <is>
          <t>영천시|레저용품쇼핑</t>
        </is>
      </c>
      <c r="B1285" t="n">
        <v>64.97578774828141</v>
      </c>
      <c r="C1285" t="n">
        <v>60.15803198648041</v>
      </c>
    </row>
    <row r="1286">
      <c r="A1286" t="inlineStr">
        <is>
          <t>영천시|기타레저</t>
        </is>
      </c>
      <c r="B1286" t="n">
        <v>55.2687960124154</v>
      </c>
      <c r="C1286" t="n">
        <v>43.2557670729915</v>
      </c>
    </row>
    <row r="1287">
      <c r="A1287" t="inlineStr">
        <is>
          <t>영천시|문화서비스</t>
        </is>
      </c>
      <c r="B1287" t="n">
        <v>19.78883733539856</v>
      </c>
      <c r="C1287" t="n">
        <v>29.74716480643513</v>
      </c>
    </row>
    <row r="1288">
      <c r="A1288" t="inlineStr">
        <is>
          <t>영천시|여행업</t>
        </is>
      </c>
      <c r="B1288" t="n">
        <v>0</v>
      </c>
      <c r="C1288" t="n">
        <v>0</v>
      </c>
    </row>
    <row r="1289">
      <c r="A1289" t="inlineStr">
        <is>
          <t>영천시|호텔</t>
        </is>
      </c>
      <c r="B1289" t="n">
        <v>0</v>
      </c>
      <c r="C1289" t="n">
        <v>0</v>
      </c>
    </row>
    <row r="1290">
      <c r="A1290" t="inlineStr">
        <is>
          <t>영천시|캠핑장/펜션</t>
        </is>
      </c>
      <c r="B1290" t="n">
        <v>9.324272996318776</v>
      </c>
      <c r="C1290" t="n">
        <v>7.483663308525806</v>
      </c>
    </row>
    <row r="1291">
      <c r="A1291" t="inlineStr">
        <is>
          <t>영천시|렌터카</t>
        </is>
      </c>
      <c r="B1291" t="n">
        <v>1.427706292224552</v>
      </c>
      <c r="C1291" t="n">
        <v>0.8877116376919897</v>
      </c>
    </row>
    <row r="1292">
      <c r="A1292" t="inlineStr">
        <is>
          <t>예산군|일반외식업</t>
        </is>
      </c>
      <c r="B1292" t="n">
        <v>4753.379565433464</v>
      </c>
      <c r="C1292" t="n">
        <v>4482.138848906255</v>
      </c>
    </row>
    <row r="1293">
      <c r="A1293" t="inlineStr">
        <is>
          <t>예산군|육상운송</t>
        </is>
      </c>
      <c r="B1293" t="n">
        <v>5028.348834706514</v>
      </c>
      <c r="C1293" t="n">
        <v>6025.293094943649</v>
      </c>
    </row>
    <row r="1294">
      <c r="A1294" t="inlineStr">
        <is>
          <t>예산군|기타관광쇼핑</t>
        </is>
      </c>
      <c r="B1294" t="n">
        <v>4162.691874228677</v>
      </c>
      <c r="C1294" t="n">
        <v>4481.795464170839</v>
      </c>
    </row>
    <row r="1295">
      <c r="A1295" t="inlineStr">
        <is>
          <t>예산군|대형쇼핑몰</t>
        </is>
      </c>
      <c r="B1295" t="n">
        <v>0</v>
      </c>
      <c r="C1295" t="n">
        <v>0</v>
      </c>
    </row>
    <row r="1296">
      <c r="A1296" t="inlineStr">
        <is>
          <t>예산군|제과음료업</t>
        </is>
      </c>
      <c r="B1296" t="n">
        <v>826.3402623787583</v>
      </c>
      <c r="C1296" t="n">
        <v>841.9756378045923</v>
      </c>
    </row>
    <row r="1297">
      <c r="A1297" t="inlineStr">
        <is>
          <t>예산군|골프장</t>
        </is>
      </c>
      <c r="B1297" t="n">
        <v>13.4090127650242</v>
      </c>
      <c r="C1297" t="n">
        <v>12.97376917607059</v>
      </c>
    </row>
    <row r="1298">
      <c r="A1298" t="inlineStr">
        <is>
          <t>예산군|기타숙박</t>
        </is>
      </c>
      <c r="B1298" t="n">
        <v>229.4033876140178</v>
      </c>
      <c r="C1298" t="n">
        <v>148.9615912654433</v>
      </c>
    </row>
    <row r="1299">
      <c r="A1299" t="inlineStr">
        <is>
          <t>예산군|뷰티</t>
        </is>
      </c>
      <c r="B1299" t="n">
        <v>242.8116876644271</v>
      </c>
      <c r="C1299" t="n">
        <v>274.5218451789229</v>
      </c>
    </row>
    <row r="1300">
      <c r="A1300" t="inlineStr">
        <is>
          <t>예산군|레저용품쇼핑</t>
        </is>
      </c>
      <c r="B1300" t="n">
        <v>78.7912115771733</v>
      </c>
      <c r="C1300" t="n">
        <v>71.46035763916302</v>
      </c>
    </row>
    <row r="1301">
      <c r="A1301" t="inlineStr">
        <is>
          <t>예산군|기타레저</t>
        </is>
      </c>
      <c r="B1301" t="n">
        <v>114.2055935268408</v>
      </c>
      <c r="C1301" t="n">
        <v>85.36520846986542</v>
      </c>
    </row>
    <row r="1302">
      <c r="A1302" t="inlineStr">
        <is>
          <t>예산군|문화서비스</t>
        </is>
      </c>
      <c r="B1302" t="n">
        <v>9.899606001179237</v>
      </c>
      <c r="C1302" t="n">
        <v>15.87737804856394</v>
      </c>
    </row>
    <row r="1303">
      <c r="A1303" t="inlineStr">
        <is>
          <t>예산군|여행업</t>
        </is>
      </c>
      <c r="B1303" t="n">
        <v>0</v>
      </c>
      <c r="C1303" t="n">
        <v>0</v>
      </c>
    </row>
    <row r="1304">
      <c r="A1304" t="inlineStr">
        <is>
          <t>예산군|호텔</t>
        </is>
      </c>
      <c r="B1304" t="n">
        <v>0</v>
      </c>
      <c r="C1304" t="n">
        <v>0</v>
      </c>
    </row>
    <row r="1305">
      <c r="A1305" t="inlineStr">
        <is>
          <t>예산군|캠핑장/펜션</t>
        </is>
      </c>
      <c r="B1305" t="n">
        <v>16.76070596622568</v>
      </c>
      <c r="C1305" t="n">
        <v>14.60755568437416</v>
      </c>
    </row>
    <row r="1306">
      <c r="A1306" t="inlineStr">
        <is>
          <t>예산군|렌터카</t>
        </is>
      </c>
      <c r="B1306" t="n">
        <v>0</v>
      </c>
      <c r="C1306" t="n">
        <v>1.950308741213116</v>
      </c>
    </row>
    <row r="1307">
      <c r="A1307" t="inlineStr">
        <is>
          <t>예천군|일반외식업</t>
        </is>
      </c>
      <c r="B1307" t="n">
        <v>3017.602569512615</v>
      </c>
      <c r="C1307" t="n">
        <v>3223.791379024217</v>
      </c>
    </row>
    <row r="1308">
      <c r="A1308" t="inlineStr">
        <is>
          <t>예천군|육상운송</t>
        </is>
      </c>
      <c r="B1308" t="n">
        <v>1429.118944674647</v>
      </c>
      <c r="C1308" t="n">
        <v>1804.868763608978</v>
      </c>
    </row>
    <row r="1309">
      <c r="A1309" t="inlineStr">
        <is>
          <t>예천군|기타관광쇼핑</t>
        </is>
      </c>
      <c r="B1309" t="n">
        <v>2506.439154766525</v>
      </c>
      <c r="C1309" t="n">
        <v>2508.015440241587</v>
      </c>
    </row>
    <row r="1310">
      <c r="A1310" t="inlineStr">
        <is>
          <t>예천군|대형쇼핑몰</t>
        </is>
      </c>
      <c r="B1310" t="n">
        <v>314.3751718348194</v>
      </c>
      <c r="C1310" t="n">
        <v>325.736915671488</v>
      </c>
    </row>
    <row r="1311">
      <c r="A1311" t="inlineStr">
        <is>
          <t>예천군|제과음료업</t>
        </is>
      </c>
      <c r="B1311" t="n">
        <v>400.1898705128554</v>
      </c>
      <c r="C1311" t="n">
        <v>460.282801039629</v>
      </c>
    </row>
    <row r="1312">
      <c r="A1312" t="inlineStr">
        <is>
          <t>예천군|골프장</t>
        </is>
      </c>
      <c r="B1312" t="n">
        <v>631.2630867393204</v>
      </c>
      <c r="C1312" t="n">
        <v>542.36527356904</v>
      </c>
    </row>
    <row r="1313">
      <c r="A1313" t="inlineStr">
        <is>
          <t>예천군|기타숙박</t>
        </is>
      </c>
      <c r="B1313" t="n">
        <v>119.7195744868572</v>
      </c>
      <c r="C1313" t="n">
        <v>105.6357230252036</v>
      </c>
    </row>
    <row r="1314">
      <c r="A1314" t="inlineStr">
        <is>
          <t>예천군|뷰티</t>
        </is>
      </c>
      <c r="B1314" t="n">
        <v>197.4755821886219</v>
      </c>
      <c r="C1314" t="n">
        <v>231.7719733132272</v>
      </c>
    </row>
    <row r="1315">
      <c r="A1315" t="inlineStr">
        <is>
          <t>예천군|레저용품쇼핑</t>
        </is>
      </c>
      <c r="B1315" t="n">
        <v>15.9600848602217</v>
      </c>
      <c r="C1315" t="n">
        <v>49.19246682774208</v>
      </c>
    </row>
    <row r="1316">
      <c r="A1316" t="inlineStr">
        <is>
          <t>예천군|기타레저</t>
        </is>
      </c>
      <c r="B1316" t="n">
        <v>85.32052735966805</v>
      </c>
      <c r="C1316" t="n">
        <v>120.5443460481859</v>
      </c>
    </row>
    <row r="1317">
      <c r="A1317" t="inlineStr">
        <is>
          <t>예천군|문화서비스</t>
        </is>
      </c>
      <c r="B1317" t="n">
        <v>32.97446127973884</v>
      </c>
      <c r="C1317" t="n">
        <v>41.10515680896447</v>
      </c>
    </row>
    <row r="1318">
      <c r="A1318" t="inlineStr">
        <is>
          <t>예천군|여행업</t>
        </is>
      </c>
      <c r="B1318" t="n">
        <v>0.0013368024843137</v>
      </c>
      <c r="C1318" t="n">
        <v>0.0006533616108238</v>
      </c>
    </row>
    <row r="1319">
      <c r="A1319" t="inlineStr">
        <is>
          <t>예천군|호텔</t>
        </is>
      </c>
      <c r="B1319" t="n">
        <v>0</v>
      </c>
      <c r="C1319" t="n">
        <v>0</v>
      </c>
    </row>
    <row r="1320">
      <c r="A1320" t="inlineStr">
        <is>
          <t>예천군|캠핑장/펜션</t>
        </is>
      </c>
      <c r="B1320" t="n">
        <v>14.78057946822888</v>
      </c>
      <c r="C1320" t="n">
        <v>16.20380352283869</v>
      </c>
    </row>
    <row r="1321">
      <c r="A1321" t="inlineStr">
        <is>
          <t>예천군|렌터카</t>
        </is>
      </c>
      <c r="B1321" t="n">
        <v>0</v>
      </c>
      <c r="C1321" t="n">
        <v>0.1746653372935758</v>
      </c>
    </row>
    <row r="1322">
      <c r="A1322" t="inlineStr">
        <is>
          <t>오산시|일반외식업</t>
        </is>
      </c>
      <c r="B1322" t="n">
        <v>5684.254961985807</v>
      </c>
      <c r="C1322" t="n">
        <v>5138.398259233688</v>
      </c>
    </row>
    <row r="1323">
      <c r="A1323" t="inlineStr">
        <is>
          <t>오산시|육상운송</t>
        </is>
      </c>
      <c r="B1323" t="n">
        <v>3587.886113018789</v>
      </c>
      <c r="C1323" t="n">
        <v>4719.698789394997</v>
      </c>
    </row>
    <row r="1324">
      <c r="A1324" t="inlineStr">
        <is>
          <t>오산시|기타관광쇼핑</t>
        </is>
      </c>
      <c r="B1324" t="n">
        <v>4355.171153168146</v>
      </c>
      <c r="C1324" t="n">
        <v>4108.030059067398</v>
      </c>
    </row>
    <row r="1325">
      <c r="A1325" t="inlineStr">
        <is>
          <t>오산시|대형쇼핑몰</t>
        </is>
      </c>
      <c r="B1325" t="n">
        <v>1420.114293832868</v>
      </c>
      <c r="C1325" t="n">
        <v>1011.281773084149</v>
      </c>
    </row>
    <row r="1326">
      <c r="A1326" t="inlineStr">
        <is>
          <t>오산시|제과음료업</t>
        </is>
      </c>
      <c r="B1326" t="n">
        <v>788.9729982484794</v>
      </c>
      <c r="C1326" t="n">
        <v>756.9397114304362</v>
      </c>
    </row>
    <row r="1327">
      <c r="A1327" t="inlineStr">
        <is>
          <t>오산시|골프장</t>
        </is>
      </c>
      <c r="B1327" t="n">
        <v>148.3357728960512</v>
      </c>
      <c r="C1327" t="n">
        <v>95.03815536655782</v>
      </c>
    </row>
    <row r="1328">
      <c r="A1328" t="inlineStr">
        <is>
          <t>오산시|기타숙박</t>
        </is>
      </c>
      <c r="B1328" t="n">
        <v>175.6818650112217</v>
      </c>
      <c r="C1328" t="n">
        <v>124.8355100931247</v>
      </c>
    </row>
    <row r="1329">
      <c r="A1329" t="inlineStr">
        <is>
          <t>오산시|뷰티</t>
        </is>
      </c>
      <c r="B1329" t="n">
        <v>266.4098852843815</v>
      </c>
      <c r="C1329" t="n">
        <v>264.2352355099451</v>
      </c>
    </row>
    <row r="1330">
      <c r="A1330" t="inlineStr">
        <is>
          <t>오산시|레저용품쇼핑</t>
        </is>
      </c>
      <c r="B1330" t="n">
        <v>295.5430167929232</v>
      </c>
      <c r="C1330" t="n">
        <v>256.0180960641412</v>
      </c>
    </row>
    <row r="1331">
      <c r="A1331" t="inlineStr">
        <is>
          <t>오산시|기타레저</t>
        </is>
      </c>
      <c r="B1331" t="n">
        <v>243.2980472936797</v>
      </c>
      <c r="C1331" t="n">
        <v>262.3534672742114</v>
      </c>
    </row>
    <row r="1332">
      <c r="A1332" t="inlineStr">
        <is>
          <t>오산시|문화서비스</t>
        </is>
      </c>
      <c r="B1332" t="n">
        <v>43.5524002128706</v>
      </c>
      <c r="C1332" t="n">
        <v>37.32174438596942</v>
      </c>
    </row>
    <row r="1333">
      <c r="A1333" t="inlineStr">
        <is>
          <t>오산시|여행업</t>
        </is>
      </c>
      <c r="B1333" t="n">
        <v>0.8932169796794146</v>
      </c>
      <c r="C1333" t="n">
        <v>1.284321278234851</v>
      </c>
    </row>
    <row r="1334">
      <c r="A1334" t="inlineStr">
        <is>
          <t>오산시|호텔</t>
        </is>
      </c>
      <c r="B1334" t="n">
        <v>0</v>
      </c>
      <c r="C1334" t="n">
        <v>0</v>
      </c>
    </row>
    <row r="1335">
      <c r="A1335" t="inlineStr">
        <is>
          <t>오산시|캠핑장/펜션</t>
        </is>
      </c>
      <c r="B1335" t="n">
        <v>4.192983705954424</v>
      </c>
      <c r="C1335" t="n">
        <v>2.040220754661465</v>
      </c>
    </row>
    <row r="1336">
      <c r="A1336" t="inlineStr">
        <is>
          <t>오산시|렌터카</t>
        </is>
      </c>
      <c r="B1336" t="n">
        <v>5.558086045492716</v>
      </c>
      <c r="C1336" t="n">
        <v>7.196751487418084</v>
      </c>
    </row>
    <row r="1337">
      <c r="A1337" t="inlineStr">
        <is>
          <t>옥천군|일반외식업</t>
        </is>
      </c>
      <c r="B1337" t="n">
        <v>3266.098775891422</v>
      </c>
      <c r="C1337" t="n">
        <v>3006.572377606055</v>
      </c>
    </row>
    <row r="1338">
      <c r="A1338" t="inlineStr">
        <is>
          <t>옥천군|육상운송</t>
        </is>
      </c>
      <c r="B1338" t="n">
        <v>7114.950946374915</v>
      </c>
      <c r="C1338" t="n">
        <v>6879.498108908942</v>
      </c>
    </row>
    <row r="1339">
      <c r="A1339" t="inlineStr">
        <is>
          <t>옥천군|기타관광쇼핑</t>
        </is>
      </c>
      <c r="B1339" t="n">
        <v>2485.320626553569</v>
      </c>
      <c r="C1339" t="n">
        <v>2010.107675967238</v>
      </c>
    </row>
    <row r="1340">
      <c r="A1340" t="inlineStr">
        <is>
          <t>옥천군|대형쇼핑몰</t>
        </is>
      </c>
      <c r="B1340" t="n">
        <v>130.3235761960376</v>
      </c>
      <c r="C1340" t="n">
        <v>115.0208792430438</v>
      </c>
    </row>
    <row r="1341">
      <c r="A1341" t="inlineStr">
        <is>
          <t>옥천군|제과음료업</t>
        </is>
      </c>
      <c r="B1341" t="n">
        <v>376.3076261538859</v>
      </c>
      <c r="C1341" t="n">
        <v>330.923248990207</v>
      </c>
    </row>
    <row r="1342">
      <c r="A1342" t="inlineStr">
        <is>
          <t>옥천군|골프장</t>
        </is>
      </c>
      <c r="B1342" t="n">
        <v>23.58392824511431</v>
      </c>
      <c r="C1342" t="n">
        <v>5.343132324398516</v>
      </c>
    </row>
    <row r="1343">
      <c r="A1343" t="inlineStr">
        <is>
          <t>옥천군|기타숙박</t>
        </is>
      </c>
      <c r="B1343" t="n">
        <v>103.609772731508</v>
      </c>
      <c r="C1343" t="n">
        <v>56.21802963663813</v>
      </c>
    </row>
    <row r="1344">
      <c r="A1344" t="inlineStr">
        <is>
          <t>옥천군|뷰티</t>
        </is>
      </c>
      <c r="B1344" t="n">
        <v>43.54220213826133</v>
      </c>
      <c r="C1344" t="n">
        <v>34.30384796965784</v>
      </c>
    </row>
    <row r="1345">
      <c r="A1345" t="inlineStr">
        <is>
          <t>옥천군|레저용품쇼핑</t>
        </is>
      </c>
      <c r="B1345" t="n">
        <v>40.98737508521421</v>
      </c>
      <c r="C1345" t="n">
        <v>18.77555764206283</v>
      </c>
    </row>
    <row r="1346">
      <c r="A1346" t="inlineStr">
        <is>
          <t>옥천군|기타레저</t>
        </is>
      </c>
      <c r="B1346" t="n">
        <v>68.58162109902483</v>
      </c>
      <c r="C1346" t="n">
        <v>83.70622565752652</v>
      </c>
    </row>
    <row r="1347">
      <c r="A1347" t="inlineStr">
        <is>
          <t>옥천군|문화서비스</t>
        </is>
      </c>
      <c r="B1347" t="n">
        <v>21.90773585110327</v>
      </c>
      <c r="C1347" t="n">
        <v>2.519128678411532</v>
      </c>
    </row>
    <row r="1348">
      <c r="A1348" t="inlineStr">
        <is>
          <t>옥천군|여행업</t>
        </is>
      </c>
      <c r="B1348" t="n">
        <v>0</v>
      </c>
      <c r="C1348" t="n">
        <v>0</v>
      </c>
    </row>
    <row r="1349">
      <c r="A1349" t="inlineStr">
        <is>
          <t>옥천군|호텔</t>
        </is>
      </c>
      <c r="B1349" t="n">
        <v>0</v>
      </c>
      <c r="C1349" t="n">
        <v>0</v>
      </c>
    </row>
    <row r="1350">
      <c r="A1350" t="inlineStr">
        <is>
          <t>옥천군|캠핑장/펜션</t>
        </is>
      </c>
      <c r="B1350" t="n">
        <v>5.075860465362075</v>
      </c>
      <c r="C1350" t="n">
        <v>4.716297840946224</v>
      </c>
    </row>
    <row r="1351">
      <c r="A1351" t="inlineStr">
        <is>
          <t>옥천군|렌터카</t>
        </is>
      </c>
      <c r="B1351" t="n">
        <v>0</v>
      </c>
      <c r="C1351" t="n">
        <v>1.133836501354011</v>
      </c>
    </row>
    <row r="1352">
      <c r="A1352" t="inlineStr">
        <is>
          <t>옹진군|일반외식업</t>
        </is>
      </c>
      <c r="B1352" t="n">
        <v>3643.334716782967</v>
      </c>
      <c r="C1352" t="n">
        <v>3650.567611337874</v>
      </c>
    </row>
    <row r="1353">
      <c r="A1353" t="inlineStr">
        <is>
          <t>옹진군|육상운송</t>
        </is>
      </c>
      <c r="B1353" t="n">
        <v>518.1569387179683</v>
      </c>
      <c r="C1353" t="n">
        <v>444.0070487912266</v>
      </c>
    </row>
    <row r="1354">
      <c r="A1354" t="inlineStr">
        <is>
          <t>옹진군|기타관광쇼핑</t>
        </is>
      </c>
      <c r="B1354" t="n">
        <v>2649.293842308762</v>
      </c>
      <c r="C1354" t="n">
        <v>2680.740052764599</v>
      </c>
    </row>
    <row r="1355">
      <c r="A1355" t="inlineStr">
        <is>
          <t>옹진군|대형쇼핑몰</t>
        </is>
      </c>
      <c r="B1355" t="n">
        <v>0</v>
      </c>
      <c r="C1355" t="n">
        <v>0</v>
      </c>
    </row>
    <row r="1356">
      <c r="A1356" t="inlineStr">
        <is>
          <t>옹진군|제과음료업</t>
        </is>
      </c>
      <c r="B1356" t="n">
        <v>958.1271921573244</v>
      </c>
      <c r="C1356" t="n">
        <v>945.4605879631612</v>
      </c>
    </row>
    <row r="1357">
      <c r="A1357" t="inlineStr">
        <is>
          <t>옹진군|골프장</t>
        </is>
      </c>
      <c r="B1357" t="n">
        <v>4.430150393900184</v>
      </c>
      <c r="C1357" t="n">
        <v>12.33517784010924</v>
      </c>
    </row>
    <row r="1358">
      <c r="A1358" t="inlineStr">
        <is>
          <t>옹진군|기타숙박</t>
        </is>
      </c>
      <c r="B1358" t="n">
        <v>271.447897324102</v>
      </c>
      <c r="C1358" t="n">
        <v>255.4316164468211</v>
      </c>
    </row>
    <row r="1359">
      <c r="A1359" t="inlineStr">
        <is>
          <t>옹진군|뷰티</t>
        </is>
      </c>
      <c r="B1359" t="n">
        <v>11.60111078080653</v>
      </c>
      <c r="C1359" t="n">
        <v>9.429133528517266</v>
      </c>
    </row>
    <row r="1360">
      <c r="A1360" t="inlineStr">
        <is>
          <t>옹진군|레저용품쇼핑</t>
        </is>
      </c>
      <c r="B1360" t="n">
        <v>199.0994652416657</v>
      </c>
      <c r="C1360" t="n">
        <v>190.8259001923093</v>
      </c>
    </row>
    <row r="1361">
      <c r="A1361" t="inlineStr">
        <is>
          <t>옹진군|기타레저</t>
        </is>
      </c>
      <c r="B1361" t="n">
        <v>256.3175538695661</v>
      </c>
      <c r="C1361" t="n">
        <v>234.8829134231659</v>
      </c>
    </row>
    <row r="1362">
      <c r="A1362" t="inlineStr">
        <is>
          <t>옹진군|문화서비스</t>
        </is>
      </c>
      <c r="B1362" t="n">
        <v>3.409557099849161</v>
      </c>
      <c r="C1362" t="n">
        <v>5.130661352567988</v>
      </c>
    </row>
    <row r="1363">
      <c r="A1363" t="inlineStr">
        <is>
          <t>옹진군|여행업</t>
        </is>
      </c>
      <c r="B1363" t="n">
        <v>83.736520341736</v>
      </c>
      <c r="C1363" t="n">
        <v>123.2531317218561</v>
      </c>
    </row>
    <row r="1364">
      <c r="A1364" t="inlineStr">
        <is>
          <t>옹진군|호텔</t>
        </is>
      </c>
      <c r="B1364" t="n">
        <v>0</v>
      </c>
      <c r="C1364" t="n">
        <v>0</v>
      </c>
    </row>
    <row r="1365">
      <c r="A1365" t="inlineStr">
        <is>
          <t>옹진군|캠핑장/펜션</t>
        </is>
      </c>
      <c r="B1365" t="n">
        <v>235.0265512228211</v>
      </c>
      <c r="C1365" t="n">
        <v>186.1524879126797</v>
      </c>
    </row>
    <row r="1366">
      <c r="A1366" t="inlineStr">
        <is>
          <t>옹진군|렌터카</t>
        </is>
      </c>
      <c r="B1366" t="n">
        <v>20.60358615037667</v>
      </c>
      <c r="C1366" t="n">
        <v>28.49337981515225</v>
      </c>
    </row>
    <row r="1367">
      <c r="A1367" t="inlineStr">
        <is>
          <t>완도군|일반외식업</t>
        </is>
      </c>
      <c r="B1367" t="n">
        <v>2263.731389976863</v>
      </c>
      <c r="C1367" t="n">
        <v>2551.572525842092</v>
      </c>
    </row>
    <row r="1368">
      <c r="A1368" t="inlineStr">
        <is>
          <t>완도군|육상운송</t>
        </is>
      </c>
      <c r="B1368" t="n">
        <v>596.7458923737656</v>
      </c>
      <c r="C1368" t="n">
        <v>693.3568533535135</v>
      </c>
    </row>
    <row r="1369">
      <c r="A1369" t="inlineStr">
        <is>
          <t>완도군|기타관광쇼핑</t>
        </is>
      </c>
      <c r="B1369" t="n">
        <v>3605.591087982216</v>
      </c>
      <c r="C1369" t="n">
        <v>3371.939255262682</v>
      </c>
    </row>
    <row r="1370">
      <c r="A1370" t="inlineStr">
        <is>
          <t>완도군|대형쇼핑몰</t>
        </is>
      </c>
      <c r="B1370" t="n">
        <v>0</v>
      </c>
      <c r="C1370" t="n">
        <v>10.09938357137193</v>
      </c>
    </row>
    <row r="1371">
      <c r="A1371" t="inlineStr">
        <is>
          <t>완도군|제과음료업</t>
        </is>
      </c>
      <c r="B1371" t="n">
        <v>278.3609096889319</v>
      </c>
      <c r="C1371" t="n">
        <v>324.6370223407059</v>
      </c>
    </row>
    <row r="1372">
      <c r="A1372" t="inlineStr">
        <is>
          <t>완도군|골프장</t>
        </is>
      </c>
      <c r="B1372" t="n">
        <v>18.69555930255418</v>
      </c>
      <c r="C1372" t="n">
        <v>13.26115638184868</v>
      </c>
    </row>
    <row r="1373">
      <c r="A1373" t="inlineStr">
        <is>
          <t>완도군|기타숙박</t>
        </is>
      </c>
      <c r="B1373" t="n">
        <v>270.5655405507584</v>
      </c>
      <c r="C1373" t="n">
        <v>264.4495822700398</v>
      </c>
    </row>
    <row r="1374">
      <c r="A1374" t="inlineStr">
        <is>
          <t>완도군|뷰티</t>
        </is>
      </c>
      <c r="B1374" t="n">
        <v>58.73688130415715</v>
      </c>
      <c r="C1374" t="n">
        <v>80.07453602187839</v>
      </c>
    </row>
    <row r="1375">
      <c r="A1375" t="inlineStr">
        <is>
          <t>완도군|레저용품쇼핑</t>
        </is>
      </c>
      <c r="B1375" t="n">
        <v>77.86342946149077</v>
      </c>
      <c r="C1375" t="n">
        <v>82.43912858413587</v>
      </c>
    </row>
    <row r="1376">
      <c r="A1376" t="inlineStr">
        <is>
          <t>완도군|기타레저</t>
        </is>
      </c>
      <c r="B1376" t="n">
        <v>34.53038282395995</v>
      </c>
      <c r="C1376" t="n">
        <v>49.31583645280633</v>
      </c>
    </row>
    <row r="1377">
      <c r="A1377" t="inlineStr">
        <is>
          <t>완도군|문화서비스</t>
        </is>
      </c>
      <c r="B1377" t="n">
        <v>2.979824806811136</v>
      </c>
      <c r="C1377" t="n">
        <v>23.34154369349579</v>
      </c>
    </row>
    <row r="1378">
      <c r="A1378" t="inlineStr">
        <is>
          <t>완도군|여행업</t>
        </is>
      </c>
      <c r="B1378" t="n">
        <v>2.363822644305654</v>
      </c>
      <c r="C1378" t="n">
        <v>0.1654441689986784</v>
      </c>
    </row>
    <row r="1379">
      <c r="A1379" t="inlineStr">
        <is>
          <t>완도군|호텔</t>
        </is>
      </c>
      <c r="B1379" t="n">
        <v>0</v>
      </c>
      <c r="C1379" t="n">
        <v>0</v>
      </c>
    </row>
    <row r="1380">
      <c r="A1380" t="inlineStr">
        <is>
          <t>완도군|캠핑장/펜션</t>
        </is>
      </c>
      <c r="B1380" t="n">
        <v>22.72922747138083</v>
      </c>
      <c r="C1380" t="n">
        <v>24.34282329038632</v>
      </c>
    </row>
    <row r="1381">
      <c r="A1381" t="inlineStr">
        <is>
          <t>완도군|렌터카</t>
        </is>
      </c>
      <c r="B1381" t="n">
        <v>2.479131065979101</v>
      </c>
      <c r="C1381" t="n">
        <v>6.407703469269243</v>
      </c>
    </row>
    <row r="1382">
      <c r="A1382" t="inlineStr">
        <is>
          <t>완주군|일반외식업</t>
        </is>
      </c>
      <c r="B1382" t="n">
        <v>2961.147358694624</v>
      </c>
      <c r="C1382" t="n">
        <v>3240.691439650188</v>
      </c>
    </row>
    <row r="1383">
      <c r="A1383" t="inlineStr">
        <is>
          <t>완주군|육상운송</t>
        </is>
      </c>
      <c r="B1383" t="n">
        <v>5243.152668990556</v>
      </c>
      <c r="C1383" t="n">
        <v>5720.5340069132</v>
      </c>
    </row>
    <row r="1384">
      <c r="A1384" t="inlineStr">
        <is>
          <t>완주군|기타관광쇼핑</t>
        </is>
      </c>
      <c r="B1384" t="n">
        <v>3028.736552285355</v>
      </c>
      <c r="C1384" t="n">
        <v>3192.435632387096</v>
      </c>
    </row>
    <row r="1385">
      <c r="A1385" t="inlineStr">
        <is>
          <t>완주군|대형쇼핑몰</t>
        </is>
      </c>
      <c r="B1385" t="n">
        <v>127.6841900705354</v>
      </c>
      <c r="C1385" t="n">
        <v>123.2100747797699</v>
      </c>
    </row>
    <row r="1386">
      <c r="A1386" t="inlineStr">
        <is>
          <t>완주군|제과음료업</t>
        </is>
      </c>
      <c r="B1386" t="n">
        <v>532.9874703412592</v>
      </c>
      <c r="C1386" t="n">
        <v>579.8163731164708</v>
      </c>
    </row>
    <row r="1387">
      <c r="A1387" t="inlineStr">
        <is>
          <t>완주군|골프장</t>
        </is>
      </c>
      <c r="B1387" t="n">
        <v>98.89323061572124</v>
      </c>
      <c r="C1387" t="n">
        <v>74.22572046743257</v>
      </c>
    </row>
    <row r="1388">
      <c r="A1388" t="inlineStr">
        <is>
          <t>완주군|기타숙박</t>
        </is>
      </c>
      <c r="B1388" t="n">
        <v>112.9012545017702</v>
      </c>
      <c r="C1388" t="n">
        <v>145.8131072024541</v>
      </c>
    </row>
    <row r="1389">
      <c r="A1389" t="inlineStr">
        <is>
          <t>완주군|뷰티</t>
        </is>
      </c>
      <c r="B1389" t="n">
        <v>134.1734815551235</v>
      </c>
      <c r="C1389" t="n">
        <v>135.957242623006</v>
      </c>
    </row>
    <row r="1390">
      <c r="A1390" t="inlineStr">
        <is>
          <t>완주군|레저용품쇼핑</t>
        </is>
      </c>
      <c r="B1390" t="n">
        <v>17.20529113627811</v>
      </c>
      <c r="C1390" t="n">
        <v>23.26175442009157</v>
      </c>
    </row>
    <row r="1391">
      <c r="A1391" t="inlineStr">
        <is>
          <t>완주군|기타레저</t>
        </is>
      </c>
      <c r="B1391" t="n">
        <v>88.85458720772904</v>
      </c>
      <c r="C1391" t="n">
        <v>79.89032655824452</v>
      </c>
    </row>
    <row r="1392">
      <c r="A1392" t="inlineStr">
        <is>
          <t>완주군|문화서비스</t>
        </is>
      </c>
      <c r="B1392" t="n">
        <v>5.556559962232574</v>
      </c>
      <c r="C1392" t="n">
        <v>6.214039529431162</v>
      </c>
    </row>
    <row r="1393">
      <c r="A1393" t="inlineStr">
        <is>
          <t>완주군|여행업</t>
        </is>
      </c>
      <c r="B1393" t="n">
        <v>1.565442648530596</v>
      </c>
      <c r="C1393" t="n">
        <v>2.923745257146357</v>
      </c>
    </row>
    <row r="1394">
      <c r="A1394" t="inlineStr">
        <is>
          <t>완주군|호텔</t>
        </is>
      </c>
      <c r="B1394" t="n">
        <v>16.10250466918944</v>
      </c>
      <c r="C1394" t="n">
        <v>11.54193803787313</v>
      </c>
    </row>
    <row r="1395">
      <c r="A1395" t="inlineStr">
        <is>
          <t>완주군|캠핑장/펜션</t>
        </is>
      </c>
      <c r="B1395" t="n">
        <v>4.59642961410869</v>
      </c>
      <c r="C1395" t="n">
        <v>4.992621234396393</v>
      </c>
    </row>
    <row r="1396">
      <c r="A1396" t="inlineStr">
        <is>
          <t>완주군|렌터카</t>
        </is>
      </c>
      <c r="B1396" t="n">
        <v>2.842058720434487</v>
      </c>
      <c r="C1396" t="n">
        <v>2.184145825394851</v>
      </c>
    </row>
    <row r="1397">
      <c r="A1397" t="inlineStr">
        <is>
          <t>울릉군|일반외식업</t>
        </is>
      </c>
      <c r="B1397" t="n">
        <v>8695.525588663328</v>
      </c>
      <c r="C1397" t="n">
        <v>7129.432892249527</v>
      </c>
    </row>
    <row r="1398">
      <c r="A1398" t="inlineStr">
        <is>
          <t>울릉군|육상운송</t>
        </is>
      </c>
      <c r="B1398" t="n">
        <v>616.2270553755977</v>
      </c>
      <c r="C1398" t="n">
        <v>695.1659315269901</v>
      </c>
    </row>
    <row r="1399">
      <c r="A1399" t="inlineStr">
        <is>
          <t>울릉군|기타관광쇼핑</t>
        </is>
      </c>
      <c r="B1399" t="n">
        <v>8184.866439986855</v>
      </c>
      <c r="C1399" t="n">
        <v>6779.606175173283</v>
      </c>
    </row>
    <row r="1400">
      <c r="A1400" t="inlineStr">
        <is>
          <t>울릉군|대형쇼핑몰</t>
        </is>
      </c>
      <c r="B1400" t="n">
        <v>0</v>
      </c>
      <c r="C1400" t="n">
        <v>0</v>
      </c>
    </row>
    <row r="1401">
      <c r="A1401" t="inlineStr">
        <is>
          <t>울릉군|제과음료업</t>
        </is>
      </c>
      <c r="B1401" t="n">
        <v>1416.680079673259</v>
      </c>
      <c r="C1401" t="n">
        <v>1225.21634110481</v>
      </c>
    </row>
    <row r="1402">
      <c r="A1402" t="inlineStr">
        <is>
          <t>울릉군|골프장</t>
        </is>
      </c>
      <c r="B1402" t="n">
        <v>4.049051365108746</v>
      </c>
      <c r="C1402" t="n">
        <v>4.086326402016383</v>
      </c>
    </row>
    <row r="1403">
      <c r="A1403" t="inlineStr">
        <is>
          <t>울릉군|기타숙박</t>
        </is>
      </c>
      <c r="B1403" t="n">
        <v>664.2431040379856</v>
      </c>
      <c r="C1403" t="n">
        <v>749.7563537072044</v>
      </c>
    </row>
    <row r="1404">
      <c r="A1404" t="inlineStr">
        <is>
          <t>울릉군|뷰티</t>
        </is>
      </c>
      <c r="B1404" t="n">
        <v>39.93219725167495</v>
      </c>
      <c r="C1404" t="n">
        <v>61.85780298256669</v>
      </c>
    </row>
    <row r="1405">
      <c r="A1405" t="inlineStr">
        <is>
          <t>울릉군|레저용품쇼핑</t>
        </is>
      </c>
      <c r="B1405" t="n">
        <v>31.93385375798912</v>
      </c>
      <c r="C1405" t="n">
        <v>21.62885948330183</v>
      </c>
    </row>
    <row r="1406">
      <c r="A1406" t="inlineStr">
        <is>
          <t>울릉군|기타레저</t>
        </is>
      </c>
      <c r="B1406" t="n">
        <v>33.2508433427895</v>
      </c>
      <c r="C1406" t="n">
        <v>102.0405377021634</v>
      </c>
    </row>
    <row r="1407">
      <c r="A1407" t="inlineStr">
        <is>
          <t>울릉군|문화서비스</t>
        </is>
      </c>
      <c r="B1407" t="n">
        <v>0</v>
      </c>
      <c r="C1407" t="n">
        <v>0</v>
      </c>
    </row>
    <row r="1408">
      <c r="A1408" t="inlineStr">
        <is>
          <t>울릉군|여행업</t>
        </is>
      </c>
      <c r="B1408" t="n">
        <v>741.7929165912185</v>
      </c>
      <c r="C1408" t="n">
        <v>764.6870405377022</v>
      </c>
    </row>
    <row r="1409">
      <c r="A1409" t="inlineStr">
        <is>
          <t>울릉군|호텔</t>
        </is>
      </c>
      <c r="B1409" t="n">
        <v>294.1380131313335</v>
      </c>
      <c r="C1409" t="n">
        <v>259.4360428481411</v>
      </c>
    </row>
    <row r="1410">
      <c r="A1410" t="inlineStr">
        <is>
          <t>울릉군|캠핑장/펜션</t>
        </is>
      </c>
      <c r="B1410" t="n">
        <v>175.3029662864079</v>
      </c>
      <c r="C1410" t="n">
        <v>160.7288384793111</v>
      </c>
    </row>
    <row r="1411">
      <c r="A1411" t="inlineStr">
        <is>
          <t>울릉군|렌터카</t>
        </is>
      </c>
      <c r="B1411" t="n">
        <v>266.9364357617582</v>
      </c>
      <c r="C1411" t="n">
        <v>347.9027515227893</v>
      </c>
    </row>
    <row r="1412">
      <c r="A1412" t="inlineStr">
        <is>
          <t>울주군|일반외식업</t>
        </is>
      </c>
      <c r="B1412" t="n">
        <v>4136.435715139502</v>
      </c>
      <c r="C1412" t="n">
        <v>4343.356594104393</v>
      </c>
    </row>
    <row r="1413">
      <c r="A1413" t="inlineStr">
        <is>
          <t>울주군|육상운송</t>
        </is>
      </c>
      <c r="B1413" t="n">
        <v>7574.599074875325</v>
      </c>
      <c r="C1413" t="n">
        <v>8630.613055492751</v>
      </c>
    </row>
    <row r="1414">
      <c r="A1414" t="inlineStr">
        <is>
          <t>울주군|기타관광쇼핑</t>
        </is>
      </c>
      <c r="B1414" t="n">
        <v>3065.371119239461</v>
      </c>
      <c r="C1414" t="n">
        <v>3022.259649667616</v>
      </c>
    </row>
    <row r="1415">
      <c r="A1415" t="inlineStr">
        <is>
          <t>울주군|대형쇼핑몰</t>
        </is>
      </c>
      <c r="B1415" t="n">
        <v>208.9765800913972</v>
      </c>
      <c r="C1415" t="n">
        <v>157.973971657404</v>
      </c>
    </row>
    <row r="1416">
      <c r="A1416" t="inlineStr">
        <is>
          <t>울주군|제과음료업</t>
        </is>
      </c>
      <c r="B1416" t="n">
        <v>691.9962639876187</v>
      </c>
      <c r="C1416" t="n">
        <v>754.2732134662114</v>
      </c>
    </row>
    <row r="1417">
      <c r="A1417" t="inlineStr">
        <is>
          <t>울주군|골프장</t>
        </is>
      </c>
      <c r="B1417" t="n">
        <v>836.8331213266483</v>
      </c>
      <c r="C1417" t="n">
        <v>886.70721203059</v>
      </c>
    </row>
    <row r="1418">
      <c r="A1418" t="inlineStr">
        <is>
          <t>울주군|기타숙박</t>
        </is>
      </c>
      <c r="B1418" t="n">
        <v>109.7692023429933</v>
      </c>
      <c r="C1418" t="n">
        <v>126.2729840250615</v>
      </c>
    </row>
    <row r="1419">
      <c r="A1419" t="inlineStr">
        <is>
          <t>울주군|뷰티</t>
        </is>
      </c>
      <c r="B1419" t="n">
        <v>142.3176265876178</v>
      </c>
      <c r="C1419" t="n">
        <v>173.6865960661394</v>
      </c>
    </row>
    <row r="1420">
      <c r="A1420" t="inlineStr">
        <is>
          <t>울주군|레저용품쇼핑</t>
        </is>
      </c>
      <c r="B1420" t="n">
        <v>66.7984474725605</v>
      </c>
      <c r="C1420" t="n">
        <v>52.73134768054406</v>
      </c>
    </row>
    <row r="1421">
      <c r="A1421" t="inlineStr">
        <is>
          <t>울주군|기타레저</t>
        </is>
      </c>
      <c r="B1421" t="n">
        <v>95.64825989276316</v>
      </c>
      <c r="C1421" t="n">
        <v>96.9895927494392</v>
      </c>
    </row>
    <row r="1422">
      <c r="A1422" t="inlineStr">
        <is>
          <t>울주군|문화서비스</t>
        </is>
      </c>
      <c r="B1422" t="n">
        <v>10.65044032838026</v>
      </c>
      <c r="C1422" t="n">
        <v>14.45754824966677</v>
      </c>
    </row>
    <row r="1423">
      <c r="A1423" t="inlineStr">
        <is>
          <t>울주군|여행업</t>
        </is>
      </c>
      <c r="B1423" t="n">
        <v>0.5909540688310077</v>
      </c>
      <c r="C1423" t="n">
        <v>0.3136509334786408</v>
      </c>
    </row>
    <row r="1424">
      <c r="A1424" t="inlineStr">
        <is>
          <t>울주군|호텔</t>
        </is>
      </c>
      <c r="B1424" t="n">
        <v>3.844002277390664</v>
      </c>
      <c r="C1424" t="n">
        <v>4.462055579323352</v>
      </c>
    </row>
    <row r="1425">
      <c r="A1425" t="inlineStr">
        <is>
          <t>울주군|캠핑장/펜션</t>
        </is>
      </c>
      <c r="B1425" t="n">
        <v>29.13103259820742</v>
      </c>
      <c r="C1425" t="n">
        <v>19.84327374254302</v>
      </c>
    </row>
    <row r="1426">
      <c r="A1426" t="inlineStr">
        <is>
          <t>울주군|렌터카</t>
        </is>
      </c>
      <c r="B1426" t="n">
        <v>3.172350610677809</v>
      </c>
      <c r="C1426" t="n">
        <v>3.24343489463679</v>
      </c>
    </row>
    <row r="1427">
      <c r="A1427" t="inlineStr">
        <is>
          <t>울진군|일반외식업</t>
        </is>
      </c>
      <c r="B1427" t="n">
        <v>4113.693365394637</v>
      </c>
      <c r="C1427" t="n">
        <v>4619.307790444617</v>
      </c>
    </row>
    <row r="1428">
      <c r="A1428" t="inlineStr">
        <is>
          <t>울진군|육상운송</t>
        </is>
      </c>
      <c r="B1428" t="n">
        <v>2295.922606196864</v>
      </c>
      <c r="C1428" t="n">
        <v>3504.410883033089</v>
      </c>
    </row>
    <row r="1429">
      <c r="A1429" t="inlineStr">
        <is>
          <t>울진군|기타관광쇼핑</t>
        </is>
      </c>
      <c r="B1429" t="n">
        <v>3683.613559549157</v>
      </c>
      <c r="C1429" t="n">
        <v>4218.830155463548</v>
      </c>
    </row>
    <row r="1430">
      <c r="A1430" t="inlineStr">
        <is>
          <t>울진군|대형쇼핑몰</t>
        </is>
      </c>
      <c r="B1430" t="n">
        <v>0</v>
      </c>
      <c r="C1430" t="n">
        <v>0</v>
      </c>
    </row>
    <row r="1431">
      <c r="A1431" t="inlineStr">
        <is>
          <t>울진군|제과음료업</t>
        </is>
      </c>
      <c r="B1431" t="n">
        <v>502.566145050102</v>
      </c>
      <c r="C1431" t="n">
        <v>677.2997147467306</v>
      </c>
    </row>
    <row r="1432">
      <c r="A1432" t="inlineStr">
        <is>
          <t>울진군|골프장</t>
        </is>
      </c>
      <c r="B1432" t="n">
        <v>23.29668120840344</v>
      </c>
      <c r="C1432" t="n">
        <v>23.54930327413517</v>
      </c>
    </row>
    <row r="1433">
      <c r="A1433" t="inlineStr">
        <is>
          <t>울진군|기타숙박</t>
        </is>
      </c>
      <c r="B1433" t="n">
        <v>576.6329675565415</v>
      </c>
      <c r="C1433" t="n">
        <v>388.9404077611729</v>
      </c>
    </row>
    <row r="1434">
      <c r="A1434" t="inlineStr">
        <is>
          <t>울진군|뷰티</t>
        </is>
      </c>
      <c r="B1434" t="n">
        <v>504.416121971919</v>
      </c>
      <c r="C1434" t="n">
        <v>608.0569171939994</v>
      </c>
    </row>
    <row r="1435">
      <c r="A1435" t="inlineStr">
        <is>
          <t>울진군|레저용품쇼핑</t>
        </is>
      </c>
      <c r="B1435" t="n">
        <v>125.0299644149308</v>
      </c>
      <c r="C1435" t="n">
        <v>153.7545390973779</v>
      </c>
    </row>
    <row r="1436">
      <c r="A1436" t="inlineStr">
        <is>
          <t>울진군|기타레저</t>
        </is>
      </c>
      <c r="B1436" t="n">
        <v>56.78405520896922</v>
      </c>
      <c r="C1436" t="n">
        <v>68.08448284817116</v>
      </c>
    </row>
    <row r="1437">
      <c r="A1437" t="inlineStr">
        <is>
          <t>울진군|문화서비스</t>
        </is>
      </c>
      <c r="B1437" t="n">
        <v>50.41168500513675</v>
      </c>
      <c r="C1437" t="n">
        <v>9.112419644604628</v>
      </c>
    </row>
    <row r="1438">
      <c r="A1438" t="inlineStr">
        <is>
          <t>울진군|여행업</t>
        </is>
      </c>
      <c r="B1438" t="n">
        <v>0</v>
      </c>
      <c r="C1438" t="n">
        <v>0</v>
      </c>
    </row>
    <row r="1439">
      <c r="A1439" t="inlineStr">
        <is>
          <t>울진군|호텔</t>
        </is>
      </c>
      <c r="B1439" t="n">
        <v>15.05963104685616</v>
      </c>
      <c r="C1439" t="n">
        <v>11.33359773063189</v>
      </c>
    </row>
    <row r="1440">
      <c r="A1440" t="inlineStr">
        <is>
          <t>울진군|캠핑장/펜션</t>
        </is>
      </c>
      <c r="B1440" t="n">
        <v>50.54029004064738</v>
      </c>
      <c r="C1440" t="n">
        <v>56.21377794272989</v>
      </c>
    </row>
    <row r="1441">
      <c r="A1441" t="inlineStr">
        <is>
          <t>울진군|렌터카</t>
        </is>
      </c>
      <c r="B1441" t="n">
        <v>0</v>
      </c>
      <c r="C1441" t="n">
        <v>1.54235579368893</v>
      </c>
    </row>
    <row r="1442">
      <c r="A1442" t="inlineStr">
        <is>
          <t>원주시|일반외식업</t>
        </is>
      </c>
      <c r="B1442" t="n">
        <v>5348.108936446233</v>
      </c>
      <c r="C1442" t="n">
        <v>5394.919308746751</v>
      </c>
    </row>
    <row r="1443">
      <c r="A1443" t="inlineStr">
        <is>
          <t>원주시|육상운송</t>
        </is>
      </c>
      <c r="B1443" t="n">
        <v>4906.102806655447</v>
      </c>
      <c r="C1443" t="n">
        <v>5301.644318634676</v>
      </c>
    </row>
    <row r="1444">
      <c r="A1444" t="inlineStr">
        <is>
          <t>원주시|기타관광쇼핑</t>
        </is>
      </c>
      <c r="B1444" t="n">
        <v>4123.619102530076</v>
      </c>
      <c r="C1444" t="n">
        <v>3824.643686706838</v>
      </c>
    </row>
    <row r="1445">
      <c r="A1445" t="inlineStr">
        <is>
          <t>원주시|대형쇼핑몰</t>
        </is>
      </c>
      <c r="B1445" t="n">
        <v>1692.728111545754</v>
      </c>
      <c r="C1445" t="n">
        <v>1597.805233887178</v>
      </c>
    </row>
    <row r="1446">
      <c r="A1446" t="inlineStr">
        <is>
          <t>원주시|제과음료업</t>
        </is>
      </c>
      <c r="B1446" t="n">
        <v>811.9054497703069</v>
      </c>
      <c r="C1446" t="n">
        <v>905.4964873506292</v>
      </c>
    </row>
    <row r="1447">
      <c r="A1447" t="inlineStr">
        <is>
          <t>원주시|골프장</t>
        </is>
      </c>
      <c r="B1447" t="n">
        <v>779.3763842001111</v>
      </c>
      <c r="C1447" t="n">
        <v>907.6279107814684</v>
      </c>
    </row>
    <row r="1448">
      <c r="A1448" t="inlineStr">
        <is>
          <t>원주시|기타숙박</t>
        </is>
      </c>
      <c r="B1448" t="n">
        <v>195.2267923733192</v>
      </c>
      <c r="C1448" t="n">
        <v>155.9943955217281</v>
      </c>
    </row>
    <row r="1449">
      <c r="A1449" t="inlineStr">
        <is>
          <t>원주시|뷰티</t>
        </is>
      </c>
      <c r="B1449" t="n">
        <v>362.3188939051108</v>
      </c>
      <c r="C1449" t="n">
        <v>392.0135970484623</v>
      </c>
    </row>
    <row r="1450">
      <c r="A1450" t="inlineStr">
        <is>
          <t>원주시|레저용품쇼핑</t>
        </is>
      </c>
      <c r="B1450" t="n">
        <v>207.176767953723</v>
      </c>
      <c r="C1450" t="n">
        <v>208.0287170622872</v>
      </c>
    </row>
    <row r="1451">
      <c r="A1451" t="inlineStr">
        <is>
          <t>원주시|기타레저</t>
        </is>
      </c>
      <c r="B1451" t="n">
        <v>234.0398754252594</v>
      </c>
      <c r="C1451" t="n">
        <v>223.8002311429714</v>
      </c>
    </row>
    <row r="1452">
      <c r="A1452" t="inlineStr">
        <is>
          <t>원주시|문화서비스</t>
        </is>
      </c>
      <c r="B1452" t="n">
        <v>222.6586634286301</v>
      </c>
      <c r="C1452" t="n">
        <v>256.4444968850091</v>
      </c>
    </row>
    <row r="1453">
      <c r="A1453" t="inlineStr">
        <is>
          <t>원주시|여행업</t>
        </is>
      </c>
      <c r="B1453" t="n">
        <v>1.525110956554397</v>
      </c>
      <c r="C1453" t="n">
        <v>9.596137938005116</v>
      </c>
    </row>
    <row r="1454">
      <c r="A1454" t="inlineStr">
        <is>
          <t>원주시|호텔</t>
        </is>
      </c>
      <c r="B1454" t="n">
        <v>76.84869332662106</v>
      </c>
      <c r="C1454" t="n">
        <v>57.66364007994283</v>
      </c>
    </row>
    <row r="1455">
      <c r="A1455" t="inlineStr">
        <is>
          <t>원주시|캠핑장/펜션</t>
        </is>
      </c>
      <c r="B1455" t="n">
        <v>18.31077392942003</v>
      </c>
      <c r="C1455" t="n">
        <v>13.48826522210518</v>
      </c>
    </row>
    <row r="1456">
      <c r="A1456" t="inlineStr">
        <is>
          <t>원주시|렌터카</t>
        </is>
      </c>
      <c r="B1456" t="n">
        <v>2.81744111978068</v>
      </c>
      <c r="C1456" t="n">
        <v>6.574105263202977</v>
      </c>
    </row>
    <row r="1457">
      <c r="A1457" t="inlineStr">
        <is>
          <t>음성군|일반외식업</t>
        </is>
      </c>
      <c r="B1457" t="n">
        <v>5353.956762465215</v>
      </c>
      <c r="C1457" t="n">
        <v>4656.455719294103</v>
      </c>
    </row>
    <row r="1458">
      <c r="A1458" t="inlineStr">
        <is>
          <t>음성군|육상운송</t>
        </is>
      </c>
      <c r="B1458" t="n">
        <v>11038.65282123811</v>
      </c>
      <c r="C1458" t="n">
        <v>10698.49314826728</v>
      </c>
    </row>
    <row r="1459">
      <c r="A1459" t="inlineStr">
        <is>
          <t>음성군|기타관광쇼핑</t>
        </is>
      </c>
      <c r="B1459" t="n">
        <v>5139.293421327416</v>
      </c>
      <c r="C1459" t="n">
        <v>4543.720862819001</v>
      </c>
    </row>
    <row r="1460">
      <c r="A1460" t="inlineStr">
        <is>
          <t>음성군|대형쇼핑몰</t>
        </is>
      </c>
      <c r="B1460" t="n">
        <v>291.5048753860494</v>
      </c>
      <c r="C1460" t="n">
        <v>245.6885679403038</v>
      </c>
    </row>
    <row r="1461">
      <c r="A1461" t="inlineStr">
        <is>
          <t>음성군|제과음료업</t>
        </is>
      </c>
      <c r="B1461" t="n">
        <v>474.6752430901611</v>
      </c>
      <c r="C1461" t="n">
        <v>474.1133683405107</v>
      </c>
    </row>
    <row r="1462">
      <c r="A1462" t="inlineStr">
        <is>
          <t>음성군|골프장</t>
        </is>
      </c>
      <c r="B1462" t="n">
        <v>3898.065380938879</v>
      </c>
      <c r="C1462" t="n">
        <v>3292.063785095226</v>
      </c>
    </row>
    <row r="1463">
      <c r="A1463" t="inlineStr">
        <is>
          <t>음성군|기타숙박</t>
        </is>
      </c>
      <c r="B1463" t="n">
        <v>234.3872192387165</v>
      </c>
      <c r="C1463" t="n">
        <v>179.8648754811847</v>
      </c>
    </row>
    <row r="1464">
      <c r="A1464" t="inlineStr">
        <is>
          <t>음성군|뷰티</t>
        </is>
      </c>
      <c r="B1464" t="n">
        <v>294.228062460631</v>
      </c>
      <c r="C1464" t="n">
        <v>280.2991150434185</v>
      </c>
    </row>
    <row r="1465">
      <c r="A1465" t="inlineStr">
        <is>
          <t>음성군|레저용품쇼핑</t>
        </is>
      </c>
      <c r="B1465" t="n">
        <v>204.5454931330319</v>
      </c>
      <c r="C1465" t="n">
        <v>242.4361053413981</v>
      </c>
    </row>
    <row r="1466">
      <c r="A1466" t="inlineStr">
        <is>
          <t>음성군|기타레저</t>
        </is>
      </c>
      <c r="B1466" t="n">
        <v>203.3312732712032</v>
      </c>
      <c r="C1466" t="n">
        <v>149.7693077921816</v>
      </c>
    </row>
    <row r="1467">
      <c r="A1467" t="inlineStr">
        <is>
          <t>음성군|문화서비스</t>
        </is>
      </c>
      <c r="B1467" t="n">
        <v>39.25666280122041</v>
      </c>
      <c r="C1467" t="n">
        <v>14.02825095151458</v>
      </c>
    </row>
    <row r="1468">
      <c r="A1468" t="inlineStr">
        <is>
          <t>음성군|여행업</t>
        </is>
      </c>
      <c r="B1468" t="n">
        <v>0.0300520052497627</v>
      </c>
      <c r="C1468" t="n">
        <v>0.00624737707778</v>
      </c>
    </row>
    <row r="1469">
      <c r="A1469" t="inlineStr">
        <is>
          <t>음성군|호텔</t>
        </is>
      </c>
      <c r="B1469" t="n">
        <v>4.002859185132237</v>
      </c>
      <c r="C1469" t="n">
        <v>0.5105668916815705</v>
      </c>
    </row>
    <row r="1470">
      <c r="A1470" t="inlineStr">
        <is>
          <t>음성군|캠핑장/펜션</t>
        </is>
      </c>
      <c r="B1470" t="n">
        <v>12.8086060793339</v>
      </c>
      <c r="C1470" t="n">
        <v>9.192234447818549</v>
      </c>
    </row>
    <row r="1471">
      <c r="A1471" t="inlineStr">
        <is>
          <t>음성군|렌터카</t>
        </is>
      </c>
      <c r="B1471" t="n">
        <v>7.040149139443002</v>
      </c>
      <c r="C1471" t="n">
        <v>6.502426246980369</v>
      </c>
    </row>
    <row r="1472">
      <c r="A1472" t="inlineStr">
        <is>
          <t>의령군|일반외식업</t>
        </is>
      </c>
      <c r="B1472" t="n">
        <v>2378.767783093771</v>
      </c>
      <c r="C1472" t="n">
        <v>2552.91668425542</v>
      </c>
    </row>
    <row r="1473">
      <c r="A1473" t="inlineStr">
        <is>
          <t>의령군|육상운송</t>
        </is>
      </c>
      <c r="B1473" t="n">
        <v>1324.309386021597</v>
      </c>
      <c r="C1473" t="n">
        <v>1431.547924158638</v>
      </c>
    </row>
    <row r="1474">
      <c r="A1474" t="inlineStr">
        <is>
          <t>의령군|기타관광쇼핑</t>
        </is>
      </c>
      <c r="B1474" t="n">
        <v>1908.99891408535</v>
      </c>
      <c r="C1474" t="n">
        <v>2017.309342944498</v>
      </c>
    </row>
    <row r="1475">
      <c r="A1475" t="inlineStr">
        <is>
          <t>의령군|대형쇼핑몰</t>
        </is>
      </c>
      <c r="B1475" t="n">
        <v>0</v>
      </c>
      <c r="C1475" t="n">
        <v>0</v>
      </c>
    </row>
    <row r="1476">
      <c r="A1476" t="inlineStr">
        <is>
          <t>의령군|제과음료업</t>
        </is>
      </c>
      <c r="B1476" t="n">
        <v>351.3343120605701</v>
      </c>
      <c r="C1476" t="n">
        <v>596.0627325484394</v>
      </c>
    </row>
    <row r="1477">
      <c r="A1477" t="inlineStr">
        <is>
          <t>의령군|골프장</t>
        </is>
      </c>
      <c r="B1477" t="n">
        <v>182.8819304966681</v>
      </c>
      <c r="C1477" t="n">
        <v>882.7801754318961</v>
      </c>
    </row>
    <row r="1478">
      <c r="A1478" t="inlineStr">
        <is>
          <t>의령군|기타숙박</t>
        </is>
      </c>
      <c r="B1478" t="n">
        <v>73.33468259341485</v>
      </c>
      <c r="C1478" t="n">
        <v>78.9101807721764</v>
      </c>
    </row>
    <row r="1479">
      <c r="A1479" t="inlineStr">
        <is>
          <t>의령군|뷰티</t>
        </is>
      </c>
      <c r="B1479" t="n">
        <v>34.26127496858861</v>
      </c>
      <c r="C1479" t="n">
        <v>18.79483875636462</v>
      </c>
    </row>
    <row r="1480">
      <c r="A1480" t="inlineStr">
        <is>
          <t>의령군|레저용품쇼핑</t>
        </is>
      </c>
      <c r="B1480" t="n">
        <v>24.15791959163308</v>
      </c>
      <c r="C1480" t="n">
        <v>21.14168092193207</v>
      </c>
    </row>
    <row r="1481">
      <c r="A1481" t="inlineStr">
        <is>
          <t>의령군|기타레저</t>
        </is>
      </c>
      <c r="B1481" t="n">
        <v>53.8871874742091</v>
      </c>
      <c r="C1481" t="n">
        <v>47.45345010925129</v>
      </c>
    </row>
    <row r="1482">
      <c r="A1482" t="inlineStr">
        <is>
          <t>의령군|문화서비스</t>
        </is>
      </c>
      <c r="B1482" t="n">
        <v>8.630127744793961</v>
      </c>
      <c r="C1482" t="n">
        <v>8.369901188061625</v>
      </c>
    </row>
    <row r="1483">
      <c r="A1483" t="inlineStr">
        <is>
          <t>의령군|여행업</t>
        </is>
      </c>
      <c r="B1483" t="n">
        <v>0</v>
      </c>
      <c r="C1483" t="n">
        <v>0</v>
      </c>
    </row>
    <row r="1484">
      <c r="A1484" t="inlineStr">
        <is>
          <t>의령군|호텔</t>
        </is>
      </c>
      <c r="B1484" t="n">
        <v>0</v>
      </c>
      <c r="C1484" t="n">
        <v>0</v>
      </c>
    </row>
    <row r="1485">
      <c r="A1485" t="inlineStr">
        <is>
          <t>의령군|캠핑장/펜션</t>
        </is>
      </c>
      <c r="B1485" t="n">
        <v>26.26160098269968</v>
      </c>
      <c r="C1485" t="n">
        <v>10.80585970138653</v>
      </c>
    </row>
    <row r="1486">
      <c r="A1486" t="inlineStr">
        <is>
          <t>의령군|렌터카</t>
        </is>
      </c>
      <c r="B1486" t="n">
        <v>0</v>
      </c>
      <c r="C1486" t="n">
        <v>0</v>
      </c>
    </row>
    <row r="1487">
      <c r="A1487" t="inlineStr">
        <is>
          <t>의성군|일반외식업</t>
        </is>
      </c>
      <c r="B1487" t="n">
        <v>2580.883942850056</v>
      </c>
      <c r="C1487" t="n">
        <v>3016.147719875167</v>
      </c>
    </row>
    <row r="1488">
      <c r="A1488" t="inlineStr">
        <is>
          <t>의성군|육상운송</t>
        </is>
      </c>
      <c r="B1488" t="n">
        <v>6375.688333697371</v>
      </c>
      <c r="C1488" t="n">
        <v>8692.08194448601</v>
      </c>
    </row>
    <row r="1489">
      <c r="A1489" t="inlineStr">
        <is>
          <t>의성군|기타관광쇼핑</t>
        </is>
      </c>
      <c r="B1489" t="n">
        <v>2440.054353254445</v>
      </c>
      <c r="C1489" t="n">
        <v>2211.966247775388</v>
      </c>
    </row>
    <row r="1490">
      <c r="A1490" t="inlineStr">
        <is>
          <t>의성군|대형쇼핑몰</t>
        </is>
      </c>
      <c r="B1490" t="n">
        <v>12.05825632740153</v>
      </c>
      <c r="C1490" t="n">
        <v>27.27747521226778</v>
      </c>
    </row>
    <row r="1491">
      <c r="A1491" t="inlineStr">
        <is>
          <t>의성군|제과음료업</t>
        </is>
      </c>
      <c r="B1491" t="n">
        <v>236.3282137514173</v>
      </c>
      <c r="C1491" t="n">
        <v>228.2285032536887</v>
      </c>
    </row>
    <row r="1492">
      <c r="A1492" t="inlineStr">
        <is>
          <t>의성군|골프장</t>
        </is>
      </c>
      <c r="B1492" t="n">
        <v>1815.324939604446</v>
      </c>
      <c r="C1492" t="n">
        <v>1535.545753148098</v>
      </c>
    </row>
    <row r="1493">
      <c r="A1493" t="inlineStr">
        <is>
          <t>의성군|기타숙박</t>
        </is>
      </c>
      <c r="B1493" t="n">
        <v>111.2667754756184</v>
      </c>
      <c r="C1493" t="n">
        <v>101.9976674340627</v>
      </c>
    </row>
    <row r="1494">
      <c r="A1494" t="inlineStr">
        <is>
          <t>의성군|뷰티</t>
        </is>
      </c>
      <c r="B1494" t="n">
        <v>45.49516670929022</v>
      </c>
      <c r="C1494" t="n">
        <v>38.42905757000455</v>
      </c>
    </row>
    <row r="1495">
      <c r="A1495" t="inlineStr">
        <is>
          <t>의성군|레저용품쇼핑</t>
        </is>
      </c>
      <c r="B1495" t="n">
        <v>75.80237455231556</v>
      </c>
      <c r="C1495" t="n">
        <v>69.08544558512504</v>
      </c>
    </row>
    <row r="1496">
      <c r="A1496" t="inlineStr">
        <is>
          <t>의성군|기타레저</t>
        </is>
      </c>
      <c r="B1496" t="n">
        <v>27.84374975989955</v>
      </c>
      <c r="C1496" t="n">
        <v>21.98386015585393</v>
      </c>
    </row>
    <row r="1497">
      <c r="A1497" t="inlineStr">
        <is>
          <t>의성군|문화서비스</t>
        </is>
      </c>
      <c r="B1497" t="n">
        <v>1.733552707400143</v>
      </c>
      <c r="C1497" t="n">
        <v>0.8130002634993935</v>
      </c>
    </row>
    <row r="1498">
      <c r="A1498" t="inlineStr">
        <is>
          <t>의성군|여행업</t>
        </is>
      </c>
      <c r="B1498" t="n">
        <v>0</v>
      </c>
      <c r="C1498" t="n">
        <v>7.350080433696149</v>
      </c>
    </row>
    <row r="1499">
      <c r="A1499" t="inlineStr">
        <is>
          <t>의성군|호텔</t>
        </is>
      </c>
      <c r="B1499" t="n">
        <v>0</v>
      </c>
      <c r="C1499" t="n">
        <v>0</v>
      </c>
    </row>
    <row r="1500">
      <c r="A1500" t="inlineStr">
        <is>
          <t>의성군|캠핑장/펜션</t>
        </is>
      </c>
      <c r="B1500" t="n">
        <v>9.802464555685194</v>
      </c>
      <c r="C1500" t="n">
        <v>8.452232465420487</v>
      </c>
    </row>
    <row r="1501">
      <c r="A1501" t="inlineStr">
        <is>
          <t>의성군|렌터카</t>
        </is>
      </c>
      <c r="B1501" t="n">
        <v>0</v>
      </c>
      <c r="C1501" t="n">
        <v>0</v>
      </c>
    </row>
    <row r="1502">
      <c r="A1502" t="inlineStr">
        <is>
          <t>의왕시|일반외식업</t>
        </is>
      </c>
      <c r="B1502" t="n">
        <v>4940.627208847123</v>
      </c>
      <c r="C1502" t="n">
        <v>4875.625800055113</v>
      </c>
    </row>
    <row r="1503">
      <c r="A1503" t="inlineStr">
        <is>
          <t>의왕시|육상운송</t>
        </is>
      </c>
      <c r="B1503" t="n">
        <v>4442.258333964584</v>
      </c>
      <c r="C1503" t="n">
        <v>5255.356519437574</v>
      </c>
    </row>
    <row r="1504">
      <c r="A1504" t="inlineStr">
        <is>
          <t>의왕시|기타관광쇼핑</t>
        </is>
      </c>
      <c r="B1504" t="n">
        <v>1935.317054978571</v>
      </c>
      <c r="C1504" t="n">
        <v>2098.311014250326</v>
      </c>
    </row>
    <row r="1505">
      <c r="A1505" t="inlineStr">
        <is>
          <t>의왕시|대형쇼핑몰</t>
        </is>
      </c>
      <c r="B1505" t="n">
        <v>6276.175051870472</v>
      </c>
      <c r="C1505" t="n">
        <v>6899.259503705142</v>
      </c>
    </row>
    <row r="1506">
      <c r="A1506" t="inlineStr">
        <is>
          <t>의왕시|제과음료업</t>
        </is>
      </c>
      <c r="B1506" t="n">
        <v>887.654995882681</v>
      </c>
      <c r="C1506" t="n">
        <v>885.2310824087916</v>
      </c>
    </row>
    <row r="1507">
      <c r="A1507" t="inlineStr">
        <is>
          <t>의왕시|골프장</t>
        </is>
      </c>
      <c r="B1507" t="n">
        <v>100.827674419719</v>
      </c>
      <c r="C1507" t="n">
        <v>65.45157886816592</v>
      </c>
    </row>
    <row r="1508">
      <c r="A1508" t="inlineStr">
        <is>
          <t>의왕시|기타숙박</t>
        </is>
      </c>
      <c r="B1508" t="n">
        <v>73.83907353642994</v>
      </c>
      <c r="C1508" t="n">
        <v>64.16074868827857</v>
      </c>
    </row>
    <row r="1509">
      <c r="A1509" t="inlineStr">
        <is>
          <t>의왕시|뷰티</t>
        </is>
      </c>
      <c r="B1509" t="n">
        <v>138.2212100911377</v>
      </c>
      <c r="C1509" t="n">
        <v>187.263763730222</v>
      </c>
    </row>
    <row r="1510">
      <c r="A1510" t="inlineStr">
        <is>
          <t>의왕시|레저용품쇼핑</t>
        </is>
      </c>
      <c r="B1510" t="n">
        <v>145.5199826845246</v>
      </c>
      <c r="C1510" t="n">
        <v>121.643119350622</v>
      </c>
    </row>
    <row r="1511">
      <c r="A1511" t="inlineStr">
        <is>
          <t>의왕시|기타레저</t>
        </is>
      </c>
      <c r="B1511" t="n">
        <v>114.4335864759857</v>
      </c>
      <c r="C1511" t="n">
        <v>135.3615226928352</v>
      </c>
    </row>
    <row r="1512">
      <c r="A1512" t="inlineStr">
        <is>
          <t>의왕시|문화서비스</t>
        </is>
      </c>
      <c r="B1512" t="n">
        <v>8.077683518907502</v>
      </c>
      <c r="C1512" t="n">
        <v>6.494699525247206</v>
      </c>
    </row>
    <row r="1513">
      <c r="A1513" t="inlineStr">
        <is>
          <t>의왕시|여행업</t>
        </is>
      </c>
      <c r="B1513" t="n">
        <v>0.825451872837286</v>
      </c>
      <c r="C1513" t="n">
        <v>2.079060626727883</v>
      </c>
    </row>
    <row r="1514">
      <c r="A1514" t="inlineStr">
        <is>
          <t>의왕시|호텔</t>
        </is>
      </c>
      <c r="B1514" t="n">
        <v>0</v>
      </c>
      <c r="C1514" t="n">
        <v>0</v>
      </c>
    </row>
    <row r="1515">
      <c r="A1515" t="inlineStr">
        <is>
          <t>의왕시|캠핑장/펜션</t>
        </is>
      </c>
      <c r="B1515" t="n">
        <v>0</v>
      </c>
      <c r="C1515" t="n">
        <v>0</v>
      </c>
    </row>
    <row r="1516">
      <c r="A1516" t="inlineStr">
        <is>
          <t>의왕시|렌터카</t>
        </is>
      </c>
      <c r="B1516" t="n">
        <v>0</v>
      </c>
      <c r="C1516" t="n">
        <v>3.749441428163246</v>
      </c>
    </row>
    <row r="1517">
      <c r="A1517" t="inlineStr">
        <is>
          <t>의정부시|일반외식업</t>
        </is>
      </c>
      <c r="B1517" t="n">
        <v>5790.60478146807</v>
      </c>
      <c r="C1517" t="n">
        <v>5731.324924151184</v>
      </c>
    </row>
    <row r="1518">
      <c r="A1518" t="inlineStr">
        <is>
          <t>의정부시|육상운송</t>
        </is>
      </c>
      <c r="B1518" t="n">
        <v>3616.713163303917</v>
      </c>
      <c r="C1518" t="n">
        <v>4063.554341281492</v>
      </c>
    </row>
    <row r="1519">
      <c r="A1519" t="inlineStr">
        <is>
          <t>의정부시|기타관광쇼핑</t>
        </is>
      </c>
      <c r="B1519" t="n">
        <v>3281.923571479582</v>
      </c>
      <c r="C1519" t="n">
        <v>3402.693198496336</v>
      </c>
    </row>
    <row r="1520">
      <c r="A1520" t="inlineStr">
        <is>
          <t>의정부시|대형쇼핑몰</t>
        </is>
      </c>
      <c r="B1520" t="n">
        <v>4289.780479823268</v>
      </c>
      <c r="C1520" t="n">
        <v>3480.418172410393</v>
      </c>
    </row>
    <row r="1521">
      <c r="A1521" t="inlineStr">
        <is>
          <t>의정부시|제과음료업</t>
        </is>
      </c>
      <c r="B1521" t="n">
        <v>858.9548561059812</v>
      </c>
      <c r="C1521" t="n">
        <v>905.7620258858428</v>
      </c>
    </row>
    <row r="1522">
      <c r="A1522" t="inlineStr">
        <is>
          <t>의정부시|골프장</t>
        </is>
      </c>
      <c r="B1522" t="n">
        <v>62.90526018561726</v>
      </c>
      <c r="C1522" t="n">
        <v>46.73619957556649</v>
      </c>
    </row>
    <row r="1523">
      <c r="A1523" t="inlineStr">
        <is>
          <t>의정부시|기타숙박</t>
        </is>
      </c>
      <c r="B1523" t="n">
        <v>91.9066384381364</v>
      </c>
      <c r="C1523" t="n">
        <v>79.07291873643302</v>
      </c>
    </row>
    <row r="1524">
      <c r="A1524" t="inlineStr">
        <is>
          <t>의정부시|뷰티</t>
        </is>
      </c>
      <c r="B1524" t="n">
        <v>501.9906005903159</v>
      </c>
      <c r="C1524" t="n">
        <v>482.175532392462</v>
      </c>
    </row>
    <row r="1525">
      <c r="A1525" t="inlineStr">
        <is>
          <t>의정부시|레저용품쇼핑</t>
        </is>
      </c>
      <c r="B1525" t="n">
        <v>212.8289236416778</v>
      </c>
      <c r="C1525" t="n">
        <v>210.0757531567822</v>
      </c>
    </row>
    <row r="1526">
      <c r="A1526" t="inlineStr">
        <is>
          <t>의정부시|기타레저</t>
        </is>
      </c>
      <c r="B1526" t="n">
        <v>286.4753701329128</v>
      </c>
      <c r="C1526" t="n">
        <v>294.7341738019106</v>
      </c>
    </row>
    <row r="1527">
      <c r="A1527" t="inlineStr">
        <is>
          <t>의정부시|문화서비스</t>
        </is>
      </c>
      <c r="B1527" t="n">
        <v>98.3400927582076</v>
      </c>
      <c r="C1527" t="n">
        <v>77.27178585643912</v>
      </c>
    </row>
    <row r="1528">
      <c r="A1528" t="inlineStr">
        <is>
          <t>의정부시|여행업</t>
        </is>
      </c>
      <c r="B1528" t="n">
        <v>5.671787513163061</v>
      </c>
      <c r="C1528" t="n">
        <v>3.794452488025141</v>
      </c>
    </row>
    <row r="1529">
      <c r="A1529" t="inlineStr">
        <is>
          <t>의정부시|호텔</t>
        </is>
      </c>
      <c r="B1529" t="n">
        <v>0</v>
      </c>
      <c r="C1529" t="n">
        <v>0</v>
      </c>
    </row>
    <row r="1530">
      <c r="A1530" t="inlineStr">
        <is>
          <t>의정부시|캠핑장/펜션</t>
        </is>
      </c>
      <c r="B1530" t="n">
        <v>2.554457174095633</v>
      </c>
      <c r="C1530" t="n">
        <v>0.909848564804874</v>
      </c>
    </row>
    <row r="1531">
      <c r="A1531" t="inlineStr">
        <is>
          <t>의정부시|렌터카</t>
        </is>
      </c>
      <c r="B1531" t="n">
        <v>3.173975262403852</v>
      </c>
      <c r="C1531" t="n">
        <v>2.205840199406752</v>
      </c>
    </row>
    <row r="1532">
      <c r="A1532" t="inlineStr">
        <is>
          <t>이천시|일반외식업</t>
        </is>
      </c>
      <c r="B1532" t="n">
        <v>5140.353374193033</v>
      </c>
      <c r="C1532" t="n">
        <v>5212.367941605673</v>
      </c>
    </row>
    <row r="1533">
      <c r="A1533" t="inlineStr">
        <is>
          <t>이천시|육상운송</t>
        </is>
      </c>
      <c r="B1533" t="n">
        <v>7579.955285290721</v>
      </c>
      <c r="C1533" t="n">
        <v>8087.46732722472</v>
      </c>
    </row>
    <row r="1534">
      <c r="A1534" t="inlineStr">
        <is>
          <t>이천시|기타관광쇼핑</t>
        </is>
      </c>
      <c r="B1534" t="n">
        <v>3404.720370101362</v>
      </c>
      <c r="C1534" t="n">
        <v>3488.349318281832</v>
      </c>
    </row>
    <row r="1535">
      <c r="A1535" t="inlineStr">
        <is>
          <t>이천시|대형쇼핑몰</t>
        </is>
      </c>
      <c r="B1535" t="n">
        <v>4404.640333971495</v>
      </c>
      <c r="C1535" t="n">
        <v>4021.083582238656</v>
      </c>
    </row>
    <row r="1536">
      <c r="A1536" t="inlineStr">
        <is>
          <t>이천시|제과음료업</t>
        </is>
      </c>
      <c r="B1536" t="n">
        <v>672.8924648855841</v>
      </c>
      <c r="C1536" t="n">
        <v>710.6592202666681</v>
      </c>
    </row>
    <row r="1537">
      <c r="A1537" t="inlineStr">
        <is>
          <t>이천시|골프장</t>
        </is>
      </c>
      <c r="B1537" t="n">
        <v>2703.414185567916</v>
      </c>
      <c r="C1537" t="n">
        <v>2272.135093943318</v>
      </c>
    </row>
    <row r="1538">
      <c r="A1538" t="inlineStr">
        <is>
          <t>이천시|기타숙박</t>
        </is>
      </c>
      <c r="B1538" t="n">
        <v>137.4602446799376</v>
      </c>
      <c r="C1538" t="n">
        <v>102.2056020136672</v>
      </c>
    </row>
    <row r="1539">
      <c r="A1539" t="inlineStr">
        <is>
          <t>이천시|뷰티</t>
        </is>
      </c>
      <c r="B1539" t="n">
        <v>211.9529470953948</v>
      </c>
      <c r="C1539" t="n">
        <v>227.2149675769731</v>
      </c>
    </row>
    <row r="1540">
      <c r="A1540" t="inlineStr">
        <is>
          <t>이천시|레저용품쇼핑</t>
        </is>
      </c>
      <c r="B1540" t="n">
        <v>191.7039338885398</v>
      </c>
      <c r="C1540" t="n">
        <v>190.8859475136445</v>
      </c>
    </row>
    <row r="1541">
      <c r="A1541" t="inlineStr">
        <is>
          <t>이천시|기타레저</t>
        </is>
      </c>
      <c r="B1541" t="n">
        <v>156.0293501551322</v>
      </c>
      <c r="C1541" t="n">
        <v>136.9435827950571</v>
      </c>
    </row>
    <row r="1542">
      <c r="A1542" t="inlineStr">
        <is>
          <t>이천시|문화서비스</t>
        </is>
      </c>
      <c r="B1542" t="n">
        <v>18.51604590372024</v>
      </c>
      <c r="C1542" t="n">
        <v>15.75524850909716</v>
      </c>
    </row>
    <row r="1543">
      <c r="A1543" t="inlineStr">
        <is>
          <t>이천시|여행업</t>
        </is>
      </c>
      <c r="B1543" t="n">
        <v>3.341604158917288</v>
      </c>
      <c r="C1543" t="n">
        <v>1.705639001714728</v>
      </c>
    </row>
    <row r="1544">
      <c r="A1544" t="inlineStr">
        <is>
          <t>이천시|호텔</t>
        </is>
      </c>
      <c r="B1544" t="n">
        <v>36.40907797782697</v>
      </c>
      <c r="C1544" t="n">
        <v>43.35449660848057</v>
      </c>
    </row>
    <row r="1545">
      <c r="A1545" t="inlineStr">
        <is>
          <t>이천시|캠핑장/펜션</t>
        </is>
      </c>
      <c r="B1545" t="n">
        <v>4.133200203592171</v>
      </c>
      <c r="C1545" t="n">
        <v>3.889593523487726</v>
      </c>
    </row>
    <row r="1546">
      <c r="A1546" t="inlineStr">
        <is>
          <t>이천시|렌터카</t>
        </is>
      </c>
      <c r="B1546" t="n">
        <v>1.165183083604439</v>
      </c>
      <c r="C1546" t="n">
        <v>1.379187868932063</v>
      </c>
    </row>
    <row r="1547">
      <c r="A1547" t="inlineStr">
        <is>
          <t>익산시|일반외식업</t>
        </is>
      </c>
      <c r="B1547" t="n">
        <v>3326.975618590459</v>
      </c>
      <c r="C1547" t="n">
        <v>3195.272614180356</v>
      </c>
    </row>
    <row r="1548">
      <c r="A1548" t="inlineStr">
        <is>
          <t>익산시|육상운송</t>
        </is>
      </c>
      <c r="B1548" t="n">
        <v>4746.896298757991</v>
      </c>
      <c r="C1548" t="n">
        <v>4831.883057953854</v>
      </c>
    </row>
    <row r="1549">
      <c r="A1549" t="inlineStr">
        <is>
          <t>익산시|기타관광쇼핑</t>
        </is>
      </c>
      <c r="B1549" t="n">
        <v>3675.927902201353</v>
      </c>
      <c r="C1549" t="n">
        <v>3397.165907838763</v>
      </c>
    </row>
    <row r="1550">
      <c r="A1550" t="inlineStr">
        <is>
          <t>익산시|대형쇼핑몰</t>
        </is>
      </c>
      <c r="B1550" t="n">
        <v>711.1091484651699</v>
      </c>
      <c r="C1550" t="n">
        <v>537.691216754503</v>
      </c>
    </row>
    <row r="1551">
      <c r="A1551" t="inlineStr">
        <is>
          <t>익산시|제과음료업</t>
        </is>
      </c>
      <c r="B1551" t="n">
        <v>496.5300482666219</v>
      </c>
      <c r="C1551" t="n">
        <v>523.5690953126458</v>
      </c>
    </row>
    <row r="1552">
      <c r="A1552" t="inlineStr">
        <is>
          <t>익산시|골프장</t>
        </is>
      </c>
      <c r="B1552" t="n">
        <v>656.8898591405234</v>
      </c>
      <c r="C1552" t="n">
        <v>529.9557283960161</v>
      </c>
    </row>
    <row r="1553">
      <c r="A1553" t="inlineStr">
        <is>
          <t>익산시|기타숙박</t>
        </is>
      </c>
      <c r="B1553" t="n">
        <v>195.7900992941583</v>
      </c>
      <c r="C1553" t="n">
        <v>133.9985313447059</v>
      </c>
    </row>
    <row r="1554">
      <c r="A1554" t="inlineStr">
        <is>
          <t>익산시|뷰티</t>
        </is>
      </c>
      <c r="B1554" t="n">
        <v>185.891066733925</v>
      </c>
      <c r="C1554" t="n">
        <v>180.6935072356605</v>
      </c>
    </row>
    <row r="1555">
      <c r="A1555" t="inlineStr">
        <is>
          <t>익산시|레저용품쇼핑</t>
        </is>
      </c>
      <c r="B1555" t="n">
        <v>159.0325086508967</v>
      </c>
      <c r="C1555" t="n">
        <v>119.3361197510562</v>
      </c>
    </row>
    <row r="1556">
      <c r="A1556" t="inlineStr">
        <is>
          <t>익산시|기타레저</t>
        </is>
      </c>
      <c r="B1556" t="n">
        <v>140.4475726001291</v>
      </c>
      <c r="C1556" t="n">
        <v>131.1707635364104</v>
      </c>
    </row>
    <row r="1557">
      <c r="A1557" t="inlineStr">
        <is>
          <t>익산시|문화서비스</t>
        </is>
      </c>
      <c r="B1557" t="n">
        <v>32.91489344436625</v>
      </c>
      <c r="C1557" t="n">
        <v>20.79199033167378</v>
      </c>
    </row>
    <row r="1558">
      <c r="A1558" t="inlineStr">
        <is>
          <t>익산시|여행업</t>
        </is>
      </c>
      <c r="B1558" t="n">
        <v>0.8857068862515205</v>
      </c>
      <c r="C1558" t="n">
        <v>1.252516565441129</v>
      </c>
    </row>
    <row r="1559">
      <c r="A1559" t="inlineStr">
        <is>
          <t>익산시|호텔</t>
        </is>
      </c>
      <c r="B1559" t="n">
        <v>0</v>
      </c>
      <c r="C1559" t="n">
        <v>0</v>
      </c>
    </row>
    <row r="1560">
      <c r="A1560" t="inlineStr">
        <is>
          <t>익산시|캠핑장/펜션</t>
        </is>
      </c>
      <c r="B1560" t="n">
        <v>8.683764709701077</v>
      </c>
      <c r="C1560" t="n">
        <v>7.154339259826293</v>
      </c>
    </row>
    <row r="1561">
      <c r="A1561" t="inlineStr">
        <is>
          <t>익산시|렌터카</t>
        </is>
      </c>
      <c r="B1561" t="n">
        <v>4.562396949293344</v>
      </c>
      <c r="C1561" t="n">
        <v>6.605151944846202</v>
      </c>
    </row>
    <row r="1562">
      <c r="A1562" t="inlineStr">
        <is>
          <t>인제군|일반외식업</t>
        </is>
      </c>
      <c r="B1562" t="n">
        <v>2879.265678787662</v>
      </c>
      <c r="C1562" t="n">
        <v>2323.962734143643</v>
      </c>
    </row>
    <row r="1563">
      <c r="A1563" t="inlineStr">
        <is>
          <t>인제군|육상운송</t>
        </is>
      </c>
      <c r="B1563" t="n">
        <v>4812.42865609998</v>
      </c>
      <c r="C1563" t="n">
        <v>3837.61212188188</v>
      </c>
    </row>
    <row r="1564">
      <c r="A1564" t="inlineStr">
        <is>
          <t>인제군|기타관광쇼핑</t>
        </is>
      </c>
      <c r="B1564" t="n">
        <v>4177.221045028146</v>
      </c>
      <c r="C1564" t="n">
        <v>3167.070253173064</v>
      </c>
    </row>
    <row r="1565">
      <c r="A1565" t="inlineStr">
        <is>
          <t>인제군|대형쇼핑몰</t>
        </is>
      </c>
      <c r="B1565" t="n">
        <v>3.183502320790923</v>
      </c>
      <c r="C1565" t="n">
        <v>1.69287303315358</v>
      </c>
    </row>
    <row r="1566">
      <c r="A1566" t="inlineStr">
        <is>
          <t>인제군|제과음료업</t>
        </is>
      </c>
      <c r="B1566" t="n">
        <v>342.2971655588189</v>
      </c>
      <c r="C1566" t="n">
        <v>260.2431076683677</v>
      </c>
    </row>
    <row r="1567">
      <c r="A1567" t="inlineStr">
        <is>
          <t>인제군|골프장</t>
        </is>
      </c>
      <c r="B1567" t="n">
        <v>12.23306342508217</v>
      </c>
      <c r="C1567" t="n">
        <v>6.035005871480534</v>
      </c>
    </row>
    <row r="1568">
      <c r="A1568" t="inlineStr">
        <is>
          <t>인제군|기타숙박</t>
        </is>
      </c>
      <c r="B1568" t="n">
        <v>166.2644467362861</v>
      </c>
      <c r="C1568" t="n">
        <v>123.8967017661234</v>
      </c>
    </row>
    <row r="1569">
      <c r="A1569" t="inlineStr">
        <is>
          <t>인제군|뷰티</t>
        </is>
      </c>
      <c r="B1569" t="n">
        <v>58.86440910509551</v>
      </c>
      <c r="C1569" t="n">
        <v>52.06452605279703</v>
      </c>
    </row>
    <row r="1570">
      <c r="A1570" t="inlineStr">
        <is>
          <t>인제군|레저용품쇼핑</t>
        </is>
      </c>
      <c r="B1570" t="n">
        <v>16.63002531756266</v>
      </c>
      <c r="C1570" t="n">
        <v>8.537043093531016</v>
      </c>
    </row>
    <row r="1571">
      <c r="A1571" t="inlineStr">
        <is>
          <t>인제군|기타레저</t>
        </is>
      </c>
      <c r="B1571" t="n">
        <v>136.5132550101902</v>
      </c>
      <c r="C1571" t="n">
        <v>79.26685393677916</v>
      </c>
    </row>
    <row r="1572">
      <c r="A1572" t="inlineStr">
        <is>
          <t>인제군|문화서비스</t>
        </is>
      </c>
      <c r="B1572" t="n">
        <v>15.8567439448815</v>
      </c>
      <c r="C1572" t="n">
        <v>5.093304023221096</v>
      </c>
    </row>
    <row r="1573">
      <c r="A1573" t="inlineStr">
        <is>
          <t>인제군|여행업</t>
        </is>
      </c>
      <c r="B1573" t="n">
        <v>0.09709053744260419</v>
      </c>
      <c r="C1573" t="n">
        <v>0.7937325740978852</v>
      </c>
    </row>
    <row r="1574">
      <c r="A1574" t="inlineStr">
        <is>
          <t>인제군|호텔</t>
        </is>
      </c>
      <c r="B1574" t="n">
        <v>123.2970638203302</v>
      </c>
      <c r="C1574" t="n">
        <v>109.2659131060704</v>
      </c>
    </row>
    <row r="1575">
      <c r="A1575" t="inlineStr">
        <is>
          <t>인제군|캠핑장/펜션</t>
        </is>
      </c>
      <c r="B1575" t="n">
        <v>40.85032718994679</v>
      </c>
      <c r="C1575" t="n">
        <v>29.11609701607327</v>
      </c>
    </row>
    <row r="1576">
      <c r="A1576" t="inlineStr">
        <is>
          <t>인제군|렌터카</t>
        </is>
      </c>
      <c r="B1576" t="n">
        <v>0</v>
      </c>
      <c r="C1576" t="n">
        <v>0</v>
      </c>
    </row>
    <row r="1577">
      <c r="A1577" t="inlineStr">
        <is>
          <t>임실군|일반외식업</t>
        </is>
      </c>
      <c r="B1577" t="n">
        <v>2093.865139401587</v>
      </c>
      <c r="C1577" t="n">
        <v>2402.751932667628</v>
      </c>
    </row>
    <row r="1578">
      <c r="A1578" t="inlineStr">
        <is>
          <t>임실군|육상운송</t>
        </is>
      </c>
      <c r="B1578" t="n">
        <v>7141.138840317514</v>
      </c>
      <c r="C1578" t="n">
        <v>7242.892452459222</v>
      </c>
    </row>
    <row r="1579">
      <c r="A1579" t="inlineStr">
        <is>
          <t>임실군|기타관광쇼핑</t>
        </is>
      </c>
      <c r="B1579" t="n">
        <v>1759.121321197105</v>
      </c>
      <c r="C1579" t="n">
        <v>1935.163309847887</v>
      </c>
    </row>
    <row r="1580">
      <c r="A1580" t="inlineStr">
        <is>
          <t>임실군|대형쇼핑몰</t>
        </is>
      </c>
      <c r="B1580" t="n">
        <v>392.0799759893763</v>
      </c>
      <c r="C1580" t="n">
        <v>428.1993597259317</v>
      </c>
    </row>
    <row r="1581">
      <c r="A1581" t="inlineStr">
        <is>
          <t>임실군|제과음료업</t>
        </is>
      </c>
      <c r="B1581" t="n">
        <v>266.2071710151104</v>
      </c>
      <c r="C1581" t="n">
        <v>327.5527222057772</v>
      </c>
    </row>
    <row r="1582">
      <c r="A1582" t="inlineStr">
        <is>
          <t>임실군|골프장</t>
        </is>
      </c>
      <c r="B1582" t="n">
        <v>514.99828346324</v>
      </c>
      <c r="C1582" t="n">
        <v>478.565325366314</v>
      </c>
    </row>
    <row r="1583">
      <c r="A1583" t="inlineStr">
        <is>
          <t>임실군|기타숙박</t>
        </is>
      </c>
      <c r="B1583" t="n">
        <v>21.49483541789836</v>
      </c>
      <c r="C1583" t="n">
        <v>16.8792658423506</v>
      </c>
    </row>
    <row r="1584">
      <c r="A1584" t="inlineStr">
        <is>
          <t>임실군|뷰티</t>
        </is>
      </c>
      <c r="B1584" t="n">
        <v>9.011817990001608</v>
      </c>
      <c r="C1584" t="n">
        <v>15.33776581053334</v>
      </c>
    </row>
    <row r="1585">
      <c r="A1585" t="inlineStr">
        <is>
          <t>임실군|레저용품쇼핑</t>
        </is>
      </c>
      <c r="B1585" t="n">
        <v>12.65240792155601</v>
      </c>
      <c r="C1585" t="n">
        <v>14.35890237675765</v>
      </c>
    </row>
    <row r="1586">
      <c r="A1586" t="inlineStr">
        <is>
          <t>임실군|기타레저</t>
        </is>
      </c>
      <c r="B1586" t="n">
        <v>84.44577449929702</v>
      </c>
      <c r="C1586" t="n">
        <v>91.05008204487426</v>
      </c>
    </row>
    <row r="1587">
      <c r="A1587" t="inlineStr">
        <is>
          <t>임실군|문화서비스</t>
        </is>
      </c>
      <c r="B1587" t="n">
        <v>0.782190635160383</v>
      </c>
      <c r="C1587" t="n">
        <v>0.9378955645061768</v>
      </c>
    </row>
    <row r="1588">
      <c r="A1588" t="inlineStr">
        <is>
          <t>임실군|여행업</t>
        </is>
      </c>
      <c r="B1588" t="n">
        <v>0</v>
      </c>
      <c r="C1588" t="n">
        <v>0</v>
      </c>
    </row>
    <row r="1589">
      <c r="A1589" t="inlineStr">
        <is>
          <t>임실군|호텔</t>
        </is>
      </c>
      <c r="B1589" t="n">
        <v>0</v>
      </c>
      <c r="C1589" t="n">
        <v>0</v>
      </c>
    </row>
    <row r="1590">
      <c r="A1590" t="inlineStr">
        <is>
          <t>임실군|캠핑장/펜션</t>
        </is>
      </c>
      <c r="B1590" t="n">
        <v>7.449177629173743</v>
      </c>
      <c r="C1590" t="n">
        <v>4.503611300885997</v>
      </c>
    </row>
    <row r="1591">
      <c r="A1591" t="inlineStr">
        <is>
          <t>임실군|렌터카</t>
        </is>
      </c>
      <c r="B1591" t="n">
        <v>0</v>
      </c>
      <c r="C1591" t="n">
        <v>0</v>
      </c>
    </row>
    <row r="1592">
      <c r="A1592" t="inlineStr">
        <is>
          <t>장성군|일반외식업</t>
        </is>
      </c>
      <c r="B1592" t="n">
        <v>2708.291165295848</v>
      </c>
      <c r="C1592" t="n">
        <v>2932.291339361566</v>
      </c>
    </row>
    <row r="1593">
      <c r="A1593" t="inlineStr">
        <is>
          <t>장성군|육상운송</t>
        </is>
      </c>
      <c r="B1593" t="n">
        <v>11028.19127299281</v>
      </c>
      <c r="C1593" t="n">
        <v>12319.92066124358</v>
      </c>
    </row>
    <row r="1594">
      <c r="A1594" t="inlineStr">
        <is>
          <t>장성군|기타관광쇼핑</t>
        </is>
      </c>
      <c r="B1594" t="n">
        <v>2318.409013218914</v>
      </c>
      <c r="C1594" t="n">
        <v>3586.922197395524</v>
      </c>
    </row>
    <row r="1595">
      <c r="A1595" t="inlineStr">
        <is>
          <t>장성군|대형쇼핑몰</t>
        </is>
      </c>
      <c r="B1595" t="n">
        <v>6.060710946985894</v>
      </c>
      <c r="C1595" t="n">
        <v>5.992738190831966</v>
      </c>
    </row>
    <row r="1596">
      <c r="A1596" t="inlineStr">
        <is>
          <t>장성군|제과음료업</t>
        </is>
      </c>
      <c r="B1596" t="n">
        <v>472.4003558043027</v>
      </c>
      <c r="C1596" t="n">
        <v>538.5435941300376</v>
      </c>
    </row>
    <row r="1597">
      <c r="A1597" t="inlineStr">
        <is>
          <t>장성군|골프장</t>
        </is>
      </c>
      <c r="B1597" t="n">
        <v>1128.79221347278</v>
      </c>
      <c r="C1597" t="n">
        <v>1026.230958116585</v>
      </c>
    </row>
    <row r="1598">
      <c r="A1598" t="inlineStr">
        <is>
          <t>장성군|기타숙박</t>
        </is>
      </c>
      <c r="B1598" t="n">
        <v>61.59678207844112</v>
      </c>
      <c r="C1598" t="n">
        <v>71.19235066159271</v>
      </c>
    </row>
    <row r="1599">
      <c r="A1599" t="inlineStr">
        <is>
          <t>장성군|뷰티</t>
        </is>
      </c>
      <c r="B1599" t="n">
        <v>30.3648158063366</v>
      </c>
      <c r="C1599" t="n">
        <v>28.96330109741763</v>
      </c>
    </row>
    <row r="1600">
      <c r="A1600" t="inlineStr">
        <is>
          <t>장성군|레저용품쇼핑</t>
        </is>
      </c>
      <c r="B1600" t="n">
        <v>6.010017410396494</v>
      </c>
      <c r="C1600" t="n">
        <v>9.497084802569564</v>
      </c>
    </row>
    <row r="1601">
      <c r="A1601" t="inlineStr">
        <is>
          <t>장성군|기타레저</t>
        </is>
      </c>
      <c r="B1601" t="n">
        <v>27.07172691284632</v>
      </c>
      <c r="C1601" t="n">
        <v>51.2655797227944</v>
      </c>
    </row>
    <row r="1602">
      <c r="A1602" t="inlineStr">
        <is>
          <t>장성군|문화서비스</t>
        </is>
      </c>
      <c r="B1602" t="n">
        <v>7.644615948217242</v>
      </c>
      <c r="C1602" t="n">
        <v>4.801638562068685</v>
      </c>
    </row>
    <row r="1603">
      <c r="A1603" t="inlineStr">
        <is>
          <t>장성군|여행업</t>
        </is>
      </c>
      <c r="B1603" t="n">
        <v>6.88069038777033</v>
      </c>
      <c r="C1603" t="n">
        <v>2.543815242816744</v>
      </c>
    </row>
    <row r="1604">
      <c r="A1604" t="inlineStr">
        <is>
          <t>장성군|호텔</t>
        </is>
      </c>
      <c r="B1604" t="n">
        <v>20.45369336873406</v>
      </c>
      <c r="C1604" t="n">
        <v>0</v>
      </c>
    </row>
    <row r="1605">
      <c r="A1605" t="inlineStr">
        <is>
          <t>장성군|캠핑장/펜션</t>
        </is>
      </c>
      <c r="B1605" t="n">
        <v>18.65537461757776</v>
      </c>
      <c r="C1605" t="n">
        <v>41.79031526027302</v>
      </c>
    </row>
    <row r="1606">
      <c r="A1606" t="inlineStr">
        <is>
          <t>장성군|렌터카</t>
        </is>
      </c>
      <c r="B1606" t="n">
        <v>0</v>
      </c>
      <c r="C1606" t="n">
        <v>2.138102386854263</v>
      </c>
    </row>
    <row r="1607">
      <c r="A1607" t="inlineStr">
        <is>
          <t>장수군|일반외식업</t>
        </is>
      </c>
      <c r="B1607" t="n">
        <v>2212.595081500038</v>
      </c>
      <c r="C1607" t="n">
        <v>3564.681813141178</v>
      </c>
    </row>
    <row r="1608">
      <c r="A1608" t="inlineStr">
        <is>
          <t>장수군|육상운송</t>
        </is>
      </c>
      <c r="B1608" t="n">
        <v>4390.834667168287</v>
      </c>
      <c r="C1608" t="n">
        <v>5111.231309251963</v>
      </c>
    </row>
    <row r="1609">
      <c r="A1609" t="inlineStr">
        <is>
          <t>장수군|기타관광쇼핑</t>
        </is>
      </c>
      <c r="B1609" t="n">
        <v>3764.331920463262</v>
      </c>
      <c r="C1609" t="n">
        <v>3066.845379676506</v>
      </c>
    </row>
    <row r="1610">
      <c r="A1610" t="inlineStr">
        <is>
          <t>장수군|대형쇼핑몰</t>
        </is>
      </c>
      <c r="B1610" t="n">
        <v>1179.394136683071</v>
      </c>
      <c r="C1610" t="n">
        <v>0</v>
      </c>
    </row>
    <row r="1611">
      <c r="A1611" t="inlineStr">
        <is>
          <t>장수군|제과음료업</t>
        </is>
      </c>
      <c r="B1611" t="n">
        <v>530.8946587654076</v>
      </c>
      <c r="C1611" t="n">
        <v>311.8738160923182</v>
      </c>
    </row>
    <row r="1612">
      <c r="A1612" t="inlineStr">
        <is>
          <t>장수군|골프장</t>
        </is>
      </c>
      <c r="B1612" t="n">
        <v>1148.444284747198</v>
      </c>
      <c r="C1612" t="n">
        <v>1024.505898887212</v>
      </c>
    </row>
    <row r="1613">
      <c r="A1613" t="inlineStr">
        <is>
          <t>장수군|기타숙박</t>
        </is>
      </c>
      <c r="B1613" t="n">
        <v>108.4697862447355</v>
      </c>
      <c r="C1613" t="n">
        <v>78.26294575467962</v>
      </c>
    </row>
    <row r="1614">
      <c r="A1614" t="inlineStr">
        <is>
          <t>장수군|뷰티</t>
        </is>
      </c>
      <c r="B1614" t="n">
        <v>78.3224880630689</v>
      </c>
      <c r="C1614" t="n">
        <v>88.38712451596989</v>
      </c>
    </row>
    <row r="1615">
      <c r="A1615" t="inlineStr">
        <is>
          <t>장수군|레저용품쇼핑</t>
        </is>
      </c>
      <c r="B1615" t="n">
        <v>14.51298785412332</v>
      </c>
      <c r="C1615" t="n">
        <v>11.36777689012205</v>
      </c>
    </row>
    <row r="1616">
      <c r="A1616" t="inlineStr">
        <is>
          <t>장수군|기타레저</t>
        </is>
      </c>
      <c r="B1616" t="n">
        <v>59.37771389887936</v>
      </c>
      <c r="C1616" t="n">
        <v>93.24892557195329</v>
      </c>
    </row>
    <row r="1617">
      <c r="A1617" t="inlineStr">
        <is>
          <t>장수군|문화서비스</t>
        </is>
      </c>
      <c r="B1617" t="n">
        <v>12.55813586756342</v>
      </c>
      <c r="C1617" t="n">
        <v>5.543573460552253</v>
      </c>
    </row>
    <row r="1618">
      <c r="A1618" t="inlineStr">
        <is>
          <t>장수군|여행업</t>
        </is>
      </c>
      <c r="B1618" t="n">
        <v>2.002723614003747</v>
      </c>
      <c r="C1618" t="n">
        <v>0</v>
      </c>
    </row>
    <row r="1619">
      <c r="A1619" t="inlineStr">
        <is>
          <t>장수군|호텔</t>
        </is>
      </c>
      <c r="B1619" t="n">
        <v>0</v>
      </c>
      <c r="C1619" t="n">
        <v>0</v>
      </c>
    </row>
    <row r="1620">
      <c r="A1620" t="inlineStr">
        <is>
          <t>장수군|캠핑장/펜션</t>
        </is>
      </c>
      <c r="B1620" t="n">
        <v>5.322761776138753</v>
      </c>
      <c r="C1620" t="n">
        <v>4.06347668847584</v>
      </c>
    </row>
    <row r="1621">
      <c r="A1621" t="inlineStr">
        <is>
          <t>장수군|렌터카</t>
        </is>
      </c>
      <c r="B1621" t="n">
        <v>0</v>
      </c>
      <c r="C1621" t="n">
        <v>0</v>
      </c>
    </row>
    <row r="1622">
      <c r="A1622" t="inlineStr">
        <is>
          <t>장흥군|일반외식업</t>
        </is>
      </c>
      <c r="B1622" t="n">
        <v>2686.081088872854</v>
      </c>
      <c r="C1622" t="n">
        <v>2837.191601308477</v>
      </c>
    </row>
    <row r="1623">
      <c r="A1623" t="inlineStr">
        <is>
          <t>장흥군|육상운송</t>
        </is>
      </c>
      <c r="B1623" t="n">
        <v>2679.19978100731</v>
      </c>
      <c r="C1623" t="n">
        <v>2951.214271951374</v>
      </c>
    </row>
    <row r="1624">
      <c r="A1624" t="inlineStr">
        <is>
          <t>장흥군|기타관광쇼핑</t>
        </is>
      </c>
      <c r="B1624" t="n">
        <v>3851.672758193893</v>
      </c>
      <c r="C1624" t="n">
        <v>3636.788011753526</v>
      </c>
    </row>
    <row r="1625">
      <c r="A1625" t="inlineStr">
        <is>
          <t>장흥군|대형쇼핑몰</t>
        </is>
      </c>
      <c r="B1625" t="n">
        <v>5.062806454014614</v>
      </c>
      <c r="C1625" t="n">
        <v>23.85957075981906</v>
      </c>
    </row>
    <row r="1626">
      <c r="A1626" t="inlineStr">
        <is>
          <t>장흥군|제과음료업</t>
        </is>
      </c>
      <c r="B1626" t="n">
        <v>271.9475514747579</v>
      </c>
      <c r="C1626" t="n">
        <v>327.1147260648896</v>
      </c>
    </row>
    <row r="1627">
      <c r="A1627" t="inlineStr">
        <is>
          <t>장흥군|골프장</t>
        </is>
      </c>
      <c r="B1627" t="n">
        <v>947.0734078945968</v>
      </c>
      <c r="C1627" t="n">
        <v>1212.511549897747</v>
      </c>
    </row>
    <row r="1628">
      <c r="A1628" t="inlineStr">
        <is>
          <t>장흥군|기타숙박</t>
        </is>
      </c>
      <c r="B1628" t="n">
        <v>191.2695698125967</v>
      </c>
      <c r="C1628" t="n">
        <v>142.0481417254562</v>
      </c>
    </row>
    <row r="1629">
      <c r="A1629" t="inlineStr">
        <is>
          <t>장흥군|뷰티</t>
        </is>
      </c>
      <c r="B1629" t="n">
        <v>31.19554222242872</v>
      </c>
      <c r="C1629" t="n">
        <v>38.89332273589161</v>
      </c>
    </row>
    <row r="1630">
      <c r="A1630" t="inlineStr">
        <is>
          <t>장흥군|레저용품쇼핑</t>
        </is>
      </c>
      <c r="B1630" t="n">
        <v>55.04178606675806</v>
      </c>
      <c r="C1630" t="n">
        <v>44.78322319876334</v>
      </c>
    </row>
    <row r="1631">
      <c r="A1631" t="inlineStr">
        <is>
          <t>장흥군|기타레저</t>
        </is>
      </c>
      <c r="B1631" t="n">
        <v>37.05829896644631</v>
      </c>
      <c r="C1631" t="n">
        <v>46.35477563639389</v>
      </c>
    </row>
    <row r="1632">
      <c r="A1632" t="inlineStr">
        <is>
          <t>장흥군|문화서비스</t>
        </is>
      </c>
      <c r="B1632" t="n">
        <v>6.180721589869013</v>
      </c>
      <c r="C1632" t="n">
        <v>4.218997009069133</v>
      </c>
    </row>
    <row r="1633">
      <c r="A1633" t="inlineStr">
        <is>
          <t>장흥군|여행업</t>
        </is>
      </c>
      <c r="B1633" t="n">
        <v>0</v>
      </c>
      <c r="C1633" t="n">
        <v>2.634580941245506</v>
      </c>
    </row>
    <row r="1634">
      <c r="A1634" t="inlineStr">
        <is>
          <t>장흥군|호텔</t>
        </is>
      </c>
      <c r="B1634" t="n">
        <v>12.20777883081863</v>
      </c>
      <c r="C1634" t="n">
        <v>8.189753324837863</v>
      </c>
    </row>
    <row r="1635">
      <c r="A1635" t="inlineStr">
        <is>
          <t>장흥군|캠핑장/펜션</t>
        </is>
      </c>
      <c r="B1635" t="n">
        <v>2.280893951446544</v>
      </c>
      <c r="C1635" t="n">
        <v>2.940844817544459</v>
      </c>
    </row>
    <row r="1636">
      <c r="A1636" t="inlineStr">
        <is>
          <t>장흥군|렌터카</t>
        </is>
      </c>
      <c r="B1636" t="n">
        <v>0</v>
      </c>
      <c r="C1636" t="n">
        <v>0</v>
      </c>
    </row>
    <row r="1637">
      <c r="A1637" t="inlineStr">
        <is>
          <t>정선군|일반외식업</t>
        </is>
      </c>
      <c r="B1637" t="n">
        <v>4629.442687620117</v>
      </c>
      <c r="C1637" t="n">
        <v>5121.639572527692</v>
      </c>
    </row>
    <row r="1638">
      <c r="A1638" t="inlineStr">
        <is>
          <t>정선군|육상운송</t>
        </is>
      </c>
      <c r="B1638" t="n">
        <v>979.1167666451012</v>
      </c>
      <c r="C1638" t="n">
        <v>1253.489371047989</v>
      </c>
    </row>
    <row r="1639">
      <c r="A1639" t="inlineStr">
        <is>
          <t>정선군|기타관광쇼핑</t>
        </is>
      </c>
      <c r="B1639" t="n">
        <v>3301.864754390806</v>
      </c>
      <c r="C1639" t="n">
        <v>3310.210360367153</v>
      </c>
    </row>
    <row r="1640">
      <c r="A1640" t="inlineStr">
        <is>
          <t>정선군|대형쇼핑몰</t>
        </is>
      </c>
      <c r="B1640" t="n">
        <v>0</v>
      </c>
      <c r="C1640" t="n">
        <v>1.712678253435472</v>
      </c>
    </row>
    <row r="1641">
      <c r="A1641" t="inlineStr">
        <is>
          <t>정선군|제과음료업</t>
        </is>
      </c>
      <c r="B1641" t="n">
        <v>452.0455837440298</v>
      </c>
      <c r="C1641" t="n">
        <v>542.2740085136727</v>
      </c>
    </row>
    <row r="1642">
      <c r="A1642" t="inlineStr">
        <is>
          <t>정선군|골프장</t>
        </is>
      </c>
      <c r="B1642" t="n">
        <v>393.2204453123514</v>
      </c>
      <c r="C1642" t="n">
        <v>457.0899519640856</v>
      </c>
    </row>
    <row r="1643">
      <c r="A1643" t="inlineStr">
        <is>
          <t>정선군|기타숙박</t>
        </is>
      </c>
      <c r="B1643" t="n">
        <v>572.0818447567218</v>
      </c>
      <c r="C1643" t="n">
        <v>640.7690583793205</v>
      </c>
    </row>
    <row r="1644">
      <c r="A1644" t="inlineStr">
        <is>
          <t>정선군|뷰티</t>
        </is>
      </c>
      <c r="B1644" t="n">
        <v>52.4770826594105</v>
      </c>
      <c r="C1644" t="n">
        <v>57.66250697814488</v>
      </c>
    </row>
    <row r="1645">
      <c r="A1645" t="inlineStr">
        <is>
          <t>정선군|레저용품쇼핑</t>
        </is>
      </c>
      <c r="B1645" t="n">
        <v>78.9488706639012</v>
      </c>
      <c r="C1645" t="n">
        <v>110.946344691317</v>
      </c>
    </row>
    <row r="1646">
      <c r="A1646" t="inlineStr">
        <is>
          <t>정선군|기타레저</t>
        </is>
      </c>
      <c r="B1646" t="n">
        <v>47.121477365707</v>
      </c>
      <c r="C1646" t="n">
        <v>45.05115713655007</v>
      </c>
    </row>
    <row r="1647">
      <c r="A1647" t="inlineStr">
        <is>
          <t>정선군|문화서비스</t>
        </is>
      </c>
      <c r="B1647" t="n">
        <v>14.23310158316366</v>
      </c>
      <c r="C1647" t="n">
        <v>14.69564836987998</v>
      </c>
    </row>
    <row r="1648">
      <c r="A1648" t="inlineStr">
        <is>
          <t>정선군|여행업</t>
        </is>
      </c>
      <c r="B1648" t="n">
        <v>7.647933990447738</v>
      </c>
      <c r="C1648" t="n">
        <v>9.847564020886582</v>
      </c>
    </row>
    <row r="1649">
      <c r="A1649" t="inlineStr">
        <is>
          <t>정선군|호텔</t>
        </is>
      </c>
      <c r="B1649" t="n">
        <v>1628.920446977337</v>
      </c>
      <c r="C1649" t="n">
        <v>1526.940230350821</v>
      </c>
    </row>
    <row r="1650">
      <c r="A1650" t="inlineStr">
        <is>
          <t>정선군|캠핑장/펜션</t>
        </is>
      </c>
      <c r="B1650" t="n">
        <v>50.83989615245562</v>
      </c>
      <c r="C1650" t="n">
        <v>33.85716015519962</v>
      </c>
    </row>
    <row r="1651">
      <c r="A1651" t="inlineStr">
        <is>
          <t>정선군|렌터카</t>
        </is>
      </c>
      <c r="B1651" t="n">
        <v>0</v>
      </c>
      <c r="C1651" t="n">
        <v>0.3475821614504209</v>
      </c>
    </row>
    <row r="1652">
      <c r="A1652" t="inlineStr">
        <is>
          <t>정읍시|일반외식업</t>
        </is>
      </c>
      <c r="B1652" t="n">
        <v>2936.689175136466</v>
      </c>
      <c r="C1652" t="n">
        <v>3022.990379934331</v>
      </c>
    </row>
    <row r="1653">
      <c r="A1653" t="inlineStr">
        <is>
          <t>정읍시|육상운송</t>
        </is>
      </c>
      <c r="B1653" t="n">
        <v>5285.746899331849</v>
      </c>
      <c r="C1653" t="n">
        <v>6891.238673182799</v>
      </c>
    </row>
    <row r="1654">
      <c r="A1654" t="inlineStr">
        <is>
          <t>정읍시|기타관광쇼핑</t>
        </is>
      </c>
      <c r="B1654" t="n">
        <v>2835.148757061954</v>
      </c>
      <c r="C1654" t="n">
        <v>2684.325665527071</v>
      </c>
    </row>
    <row r="1655">
      <c r="A1655" t="inlineStr">
        <is>
          <t>정읍시|대형쇼핑몰</t>
        </is>
      </c>
      <c r="B1655" t="n">
        <v>465.2924339492051</v>
      </c>
      <c r="C1655" t="n">
        <v>461.0696223961925</v>
      </c>
    </row>
    <row r="1656">
      <c r="A1656" t="inlineStr">
        <is>
          <t>정읍시|제과음료업</t>
        </is>
      </c>
      <c r="B1656" t="n">
        <v>418.5633504604548</v>
      </c>
      <c r="C1656" t="n">
        <v>486.2698820203414</v>
      </c>
    </row>
    <row r="1657">
      <c r="A1657" t="inlineStr">
        <is>
          <t>정읍시|골프장</t>
        </is>
      </c>
      <c r="B1657" t="n">
        <v>955.2328072454428</v>
      </c>
      <c r="C1657" t="n">
        <v>902.6920015696032</v>
      </c>
    </row>
    <row r="1658">
      <c r="A1658" t="inlineStr">
        <is>
          <t>정읍시|기타숙박</t>
        </is>
      </c>
      <c r="B1658" t="n">
        <v>122.9247429511155</v>
      </c>
      <c r="C1658" t="n">
        <v>134.4729839771713</v>
      </c>
    </row>
    <row r="1659">
      <c r="A1659" t="inlineStr">
        <is>
          <t>정읍시|뷰티</t>
        </is>
      </c>
      <c r="B1659" t="n">
        <v>123.9895055182972</v>
      </c>
      <c r="C1659" t="n">
        <v>117.3149515702691</v>
      </c>
    </row>
    <row r="1660">
      <c r="A1660" t="inlineStr">
        <is>
          <t>정읍시|레저용품쇼핑</t>
        </is>
      </c>
      <c r="B1660" t="n">
        <v>116.8587927368276</v>
      </c>
      <c r="C1660" t="n">
        <v>96.08975781634624</v>
      </c>
    </row>
    <row r="1661">
      <c r="A1661" t="inlineStr">
        <is>
          <t>정읍시|기타레저</t>
        </is>
      </c>
      <c r="B1661" t="n">
        <v>98.58749549660128</v>
      </c>
      <c r="C1661" t="n">
        <v>93.10935054571716</v>
      </c>
    </row>
    <row r="1662">
      <c r="A1662" t="inlineStr">
        <is>
          <t>정읍시|문화서비스</t>
        </is>
      </c>
      <c r="B1662" t="n">
        <v>25.60530224766477</v>
      </c>
      <c r="C1662" t="n">
        <v>12.64658930372114</v>
      </c>
    </row>
    <row r="1663">
      <c r="A1663" t="inlineStr">
        <is>
          <t>정읍시|여행업</t>
        </is>
      </c>
      <c r="B1663" t="n">
        <v>2.015306441366033</v>
      </c>
      <c r="C1663" t="n">
        <v>0.3307751103944774</v>
      </c>
    </row>
    <row r="1664">
      <c r="A1664" t="inlineStr">
        <is>
          <t>정읍시|호텔</t>
        </is>
      </c>
      <c r="B1664" t="n">
        <v>0.5774863022806234</v>
      </c>
      <c r="C1664" t="n">
        <v>0.3789502405805611</v>
      </c>
    </row>
    <row r="1665">
      <c r="A1665" t="inlineStr">
        <is>
          <t>정읍시|캠핑장/펜션</t>
        </is>
      </c>
      <c r="B1665" t="n">
        <v>4.53081688527329</v>
      </c>
      <c r="C1665" t="n">
        <v>2.349189539216546</v>
      </c>
    </row>
    <row r="1666">
      <c r="A1666" t="inlineStr">
        <is>
          <t>정읍시|렌터카</t>
        </is>
      </c>
      <c r="B1666" t="n">
        <v>0.2700618599349237</v>
      </c>
      <c r="C1666" t="n">
        <v>0.1273690051643465</v>
      </c>
    </row>
    <row r="1667">
      <c r="A1667" t="inlineStr">
        <is>
          <t>제주시|일반외식업</t>
        </is>
      </c>
      <c r="B1667" t="n">
        <v>8571.128378075364</v>
      </c>
      <c r="C1667" t="n">
        <v>8666.006400553943</v>
      </c>
    </row>
    <row r="1668">
      <c r="A1668" t="inlineStr">
        <is>
          <t>제주시|육상운송</t>
        </is>
      </c>
      <c r="B1668" t="n">
        <v>1360.956375200146</v>
      </c>
      <c r="C1668" t="n">
        <v>1406.101229224362</v>
      </c>
    </row>
    <row r="1669">
      <c r="A1669" t="inlineStr">
        <is>
          <t>제주시|기타관광쇼핑</t>
        </is>
      </c>
      <c r="B1669" t="n">
        <v>5982.642472468209</v>
      </c>
      <c r="C1669" t="n">
        <v>6099.95421981513</v>
      </c>
    </row>
    <row r="1670">
      <c r="A1670" t="inlineStr">
        <is>
          <t>제주시|대형쇼핑몰</t>
        </is>
      </c>
      <c r="B1670" t="n">
        <v>501.2397945039914</v>
      </c>
      <c r="C1670" t="n">
        <v>393.701402550912</v>
      </c>
    </row>
    <row r="1671">
      <c r="A1671" t="inlineStr">
        <is>
          <t>제주시|제과음료업</t>
        </is>
      </c>
      <c r="B1671" t="n">
        <v>2213.731668962152</v>
      </c>
      <c r="C1671" t="n">
        <v>2371.5322797999</v>
      </c>
    </row>
    <row r="1672">
      <c r="A1672" t="inlineStr">
        <is>
          <t>제주시|골프장</t>
        </is>
      </c>
      <c r="B1672" t="n">
        <v>668.7675482505633</v>
      </c>
      <c r="C1672" t="n">
        <v>624.3478861473404</v>
      </c>
    </row>
    <row r="1673">
      <c r="A1673" t="inlineStr">
        <is>
          <t>제주시|기타숙박</t>
        </is>
      </c>
      <c r="B1673" t="n">
        <v>558.0072553877582</v>
      </c>
      <c r="C1673" t="n">
        <v>490.3654632999854</v>
      </c>
    </row>
    <row r="1674">
      <c r="A1674" t="inlineStr">
        <is>
          <t>제주시|뷰티</t>
        </is>
      </c>
      <c r="B1674" t="n">
        <v>325.4810571038585</v>
      </c>
      <c r="C1674" t="n">
        <v>357.6918400550678</v>
      </c>
    </row>
    <row r="1675">
      <c r="A1675" t="inlineStr">
        <is>
          <t>제주시|레저용품쇼핑</t>
        </is>
      </c>
      <c r="B1675" t="n">
        <v>218.7369319521357</v>
      </c>
      <c r="C1675" t="n">
        <v>215.8881191352986</v>
      </c>
    </row>
    <row r="1676">
      <c r="A1676" t="inlineStr">
        <is>
          <t>제주시|기타레저</t>
        </is>
      </c>
      <c r="B1676" t="n">
        <v>254.6705970939114</v>
      </c>
      <c r="C1676" t="n">
        <v>286.8958920235482</v>
      </c>
    </row>
    <row r="1677">
      <c r="A1677" t="inlineStr">
        <is>
          <t>제주시|문화서비스</t>
        </is>
      </c>
      <c r="B1677" t="n">
        <v>163.1124694311011</v>
      </c>
      <c r="C1677" t="n">
        <v>161.3402981244203</v>
      </c>
    </row>
    <row r="1678">
      <c r="A1678" t="inlineStr">
        <is>
          <t>제주시|여행업</t>
        </is>
      </c>
      <c r="B1678" t="n">
        <v>516.3896166786855</v>
      </c>
      <c r="C1678" t="n">
        <v>387.8400901636775</v>
      </c>
    </row>
    <row r="1679">
      <c r="A1679" t="inlineStr">
        <is>
          <t>제주시|호텔</t>
        </is>
      </c>
      <c r="B1679" t="n">
        <v>351.6701138968771</v>
      </c>
      <c r="C1679" t="n">
        <v>205.8227018552516</v>
      </c>
    </row>
    <row r="1680">
      <c r="A1680" t="inlineStr">
        <is>
          <t>제주시|캠핑장/펜션</t>
        </is>
      </c>
      <c r="B1680" t="n">
        <v>30.54720888617396</v>
      </c>
      <c r="C1680" t="n">
        <v>26.56105163478926</v>
      </c>
    </row>
    <row r="1681">
      <c r="A1681" t="inlineStr">
        <is>
          <t>제주시|렌터카</t>
        </is>
      </c>
      <c r="B1681" t="n">
        <v>572.1764762776648</v>
      </c>
      <c r="C1681" t="n">
        <v>536.5002539475239</v>
      </c>
    </row>
    <row r="1682">
      <c r="A1682" t="inlineStr">
        <is>
          <t>제천시|일반외식업</t>
        </is>
      </c>
      <c r="B1682" t="n">
        <v>5255.518869425435</v>
      </c>
      <c r="C1682" t="n">
        <v>5309.246154404783</v>
      </c>
    </row>
    <row r="1683">
      <c r="A1683" t="inlineStr">
        <is>
          <t>제천시|육상운송</t>
        </is>
      </c>
      <c r="B1683" t="n">
        <v>6789.347293040401</v>
      </c>
      <c r="C1683" t="n">
        <v>8074.933389524679</v>
      </c>
    </row>
    <row r="1684">
      <c r="A1684" t="inlineStr">
        <is>
          <t>제천시|기타관광쇼핑</t>
        </is>
      </c>
      <c r="B1684" t="n">
        <v>4299.661507343131</v>
      </c>
      <c r="C1684" t="n">
        <v>4305.090510858053</v>
      </c>
    </row>
    <row r="1685">
      <c r="A1685" t="inlineStr">
        <is>
          <t>제천시|대형쇼핑몰</t>
        </is>
      </c>
      <c r="B1685" t="n">
        <v>1371.210260914693</v>
      </c>
      <c r="C1685" t="n">
        <v>1155.589509258754</v>
      </c>
    </row>
    <row r="1686">
      <c r="A1686" t="inlineStr">
        <is>
          <t>제천시|제과음료업</t>
        </is>
      </c>
      <c r="B1686" t="n">
        <v>813.5541748314234</v>
      </c>
      <c r="C1686" t="n">
        <v>805.4804479182184</v>
      </c>
    </row>
    <row r="1687">
      <c r="A1687" t="inlineStr">
        <is>
          <t>제천시|골프장</t>
        </is>
      </c>
      <c r="B1687" t="n">
        <v>590.3602467507886</v>
      </c>
      <c r="C1687" t="n">
        <v>554.9841752171196</v>
      </c>
    </row>
    <row r="1688">
      <c r="A1688" t="inlineStr">
        <is>
          <t>제천시|기타숙박</t>
        </is>
      </c>
      <c r="B1688" t="n">
        <v>199.3654918927242</v>
      </c>
      <c r="C1688" t="n">
        <v>167.2345366344034</v>
      </c>
    </row>
    <row r="1689">
      <c r="A1689" t="inlineStr">
        <is>
          <t>제천시|뷰티</t>
        </is>
      </c>
      <c r="B1689" t="n">
        <v>268.651212326746</v>
      </c>
      <c r="C1689" t="n">
        <v>313.9830581568038</v>
      </c>
    </row>
    <row r="1690">
      <c r="A1690" t="inlineStr">
        <is>
          <t>제천시|레저용품쇼핑</t>
        </is>
      </c>
      <c r="B1690" t="n">
        <v>270.3976909112028</v>
      </c>
      <c r="C1690" t="n">
        <v>209.3677530104446</v>
      </c>
    </row>
    <row r="1691">
      <c r="A1691" t="inlineStr">
        <is>
          <t>제천시|기타레저</t>
        </is>
      </c>
      <c r="B1691" t="n">
        <v>252.3823068508132</v>
      </c>
      <c r="C1691" t="n">
        <v>215.5109652702984</v>
      </c>
    </row>
    <row r="1692">
      <c r="A1692" t="inlineStr">
        <is>
          <t>제천시|문화서비스</t>
        </is>
      </c>
      <c r="B1692" t="n">
        <v>19.74986999092717</v>
      </c>
      <c r="C1692" t="n">
        <v>42.68512289331297</v>
      </c>
    </row>
    <row r="1693">
      <c r="A1693" t="inlineStr">
        <is>
          <t>제천시|여행업</t>
        </is>
      </c>
      <c r="B1693" t="n">
        <v>1.948322687112723</v>
      </c>
      <c r="C1693" t="n">
        <v>0.6235752620459959</v>
      </c>
    </row>
    <row r="1694">
      <c r="A1694" t="inlineStr">
        <is>
          <t>제천시|호텔</t>
        </is>
      </c>
      <c r="B1694" t="n">
        <v>1532.892513034516</v>
      </c>
      <c r="C1694" t="n">
        <v>1641.381895388602</v>
      </c>
    </row>
    <row r="1695">
      <c r="A1695" t="inlineStr">
        <is>
          <t>제천시|캠핑장/펜션</t>
        </is>
      </c>
      <c r="B1695" t="n">
        <v>22.6630210288285</v>
      </c>
      <c r="C1695" t="n">
        <v>19.47073966242687</v>
      </c>
    </row>
    <row r="1696">
      <c r="A1696" t="inlineStr">
        <is>
          <t>제천시|렌터카</t>
        </is>
      </c>
      <c r="B1696" t="n">
        <v>0.3247688053276011</v>
      </c>
      <c r="C1696" t="n">
        <v>1.24086044808786</v>
      </c>
    </row>
    <row r="1697">
      <c r="A1697" t="inlineStr">
        <is>
          <t>증평군|일반외식업</t>
        </is>
      </c>
      <c r="B1697" t="n">
        <v>5791.146856416007</v>
      </c>
      <c r="C1697" t="n">
        <v>5302.559637590056</v>
      </c>
    </row>
    <row r="1698">
      <c r="A1698" t="inlineStr">
        <is>
          <t>증평군|육상운송</t>
        </is>
      </c>
      <c r="B1698" t="n">
        <v>5596.288371044879</v>
      </c>
      <c r="C1698" t="n">
        <v>6533.427515321689</v>
      </c>
    </row>
    <row r="1699">
      <c r="A1699" t="inlineStr">
        <is>
          <t>증평군|기타관광쇼핑</t>
        </is>
      </c>
      <c r="B1699" t="n">
        <v>6699.019214104637</v>
      </c>
      <c r="C1699" t="n">
        <v>5955.56380340708</v>
      </c>
    </row>
    <row r="1700">
      <c r="A1700" t="inlineStr">
        <is>
          <t>증평군|대형쇼핑몰</t>
        </is>
      </c>
      <c r="B1700" t="n">
        <v>0</v>
      </c>
      <c r="C1700" t="n">
        <v>0</v>
      </c>
    </row>
    <row r="1701">
      <c r="A1701" t="inlineStr">
        <is>
          <t>증평군|제과음료업</t>
        </is>
      </c>
      <c r="B1701" t="n">
        <v>701.5662408819926</v>
      </c>
      <c r="C1701" t="n">
        <v>634.1621446109174</v>
      </c>
    </row>
    <row r="1702">
      <c r="A1702" t="inlineStr">
        <is>
          <t>증평군|골프장</t>
        </is>
      </c>
      <c r="B1702" t="n">
        <v>51.34672705533031</v>
      </c>
      <c r="C1702" t="n">
        <v>46.0758238356715</v>
      </c>
    </row>
    <row r="1703">
      <c r="A1703" t="inlineStr">
        <is>
          <t>증평군|기타숙박</t>
        </is>
      </c>
      <c r="B1703" t="n">
        <v>120.3112795337725</v>
      </c>
      <c r="C1703" t="n">
        <v>129.6090371676552</v>
      </c>
    </row>
    <row r="1704">
      <c r="A1704" t="inlineStr">
        <is>
          <t>증평군|뷰티</t>
        </is>
      </c>
      <c r="B1704" t="n">
        <v>299.7868829901392</v>
      </c>
      <c r="C1704" t="n">
        <v>321.8989749028962</v>
      </c>
    </row>
    <row r="1705">
      <c r="A1705" t="inlineStr">
        <is>
          <t>증평군|레저용품쇼핑</t>
        </is>
      </c>
      <c r="B1705" t="n">
        <v>130.6774292579464</v>
      </c>
      <c r="C1705" t="n">
        <v>97.80232247110848</v>
      </c>
    </row>
    <row r="1706">
      <c r="A1706" t="inlineStr">
        <is>
          <t>증평군|기타레저</t>
        </is>
      </c>
      <c r="B1706" t="n">
        <v>199.0686845168801</v>
      </c>
      <c r="C1706" t="n">
        <v>162.899142630944</v>
      </c>
    </row>
    <row r="1707">
      <c r="A1707" t="inlineStr">
        <is>
          <t>증평군|문화서비스</t>
        </is>
      </c>
      <c r="B1707" t="n">
        <v>55.14997165307226</v>
      </c>
      <c r="C1707" t="n">
        <v>10.68324973826111</v>
      </c>
    </row>
    <row r="1708">
      <c r="A1708" t="inlineStr">
        <is>
          <t>증평군|여행업</t>
        </is>
      </c>
      <c r="B1708" t="n">
        <v>0</v>
      </c>
      <c r="C1708" t="n">
        <v>0</v>
      </c>
    </row>
    <row r="1709">
      <c r="A1709" t="inlineStr">
        <is>
          <t>증평군|호텔</t>
        </is>
      </c>
      <c r="B1709" t="n">
        <v>0</v>
      </c>
      <c r="C1709" t="n">
        <v>0</v>
      </c>
    </row>
    <row r="1710">
      <c r="A1710" t="inlineStr">
        <is>
          <t>증평군|캠핑장/펜션</t>
        </is>
      </c>
      <c r="B1710" t="n">
        <v>23.80429759263493</v>
      </c>
      <c r="C1710" t="n">
        <v>17.85227902318706</v>
      </c>
    </row>
    <row r="1711">
      <c r="A1711" t="inlineStr">
        <is>
          <t>증평군|렌터카</t>
        </is>
      </c>
      <c r="B1711" t="n">
        <v>6.765365014066639</v>
      </c>
      <c r="C1711" t="n">
        <v>13.96225972223648</v>
      </c>
    </row>
    <row r="1712">
      <c r="A1712" t="inlineStr">
        <is>
          <t>진도군|일반외식업</t>
        </is>
      </c>
      <c r="B1712" t="n">
        <v>2701.035304782368</v>
      </c>
      <c r="C1712" t="n">
        <v>2544.396263555349</v>
      </c>
    </row>
    <row r="1713">
      <c r="A1713" t="inlineStr">
        <is>
          <t>진도군|육상운송</t>
        </is>
      </c>
      <c r="B1713" t="n">
        <v>991.9335729633124</v>
      </c>
      <c r="C1713" t="n">
        <v>864.8964603986973</v>
      </c>
    </row>
    <row r="1714">
      <c r="A1714" t="inlineStr">
        <is>
          <t>진도군|기타관광쇼핑</t>
        </is>
      </c>
      <c r="B1714" t="n">
        <v>2482.454323523421</v>
      </c>
      <c r="C1714" t="n">
        <v>2487.247271035396</v>
      </c>
    </row>
    <row r="1715">
      <c r="A1715" t="inlineStr">
        <is>
          <t>진도군|대형쇼핑몰</t>
        </is>
      </c>
      <c r="B1715" t="n">
        <v>42.61674789797844</v>
      </c>
      <c r="C1715" t="n">
        <v>40.61243334168427</v>
      </c>
    </row>
    <row r="1716">
      <c r="A1716" t="inlineStr">
        <is>
          <t>진도군|제과음료업</t>
        </is>
      </c>
      <c r="B1716" t="n">
        <v>400.6569265590531</v>
      </c>
      <c r="C1716" t="n">
        <v>428.9761998496833</v>
      </c>
    </row>
    <row r="1717">
      <c r="A1717" t="inlineStr">
        <is>
          <t>진도군|골프장</t>
        </is>
      </c>
      <c r="B1717" t="n">
        <v>3.576377035683448</v>
      </c>
      <c r="C1717" t="n">
        <v>1.836441072259404</v>
      </c>
    </row>
    <row r="1718">
      <c r="A1718" t="inlineStr">
        <is>
          <t>진도군|기타숙박</t>
        </is>
      </c>
      <c r="B1718" t="n">
        <v>130.9119804471117</v>
      </c>
      <c r="C1718" t="n">
        <v>115.4475501950539</v>
      </c>
    </row>
    <row r="1719">
      <c r="A1719" t="inlineStr">
        <is>
          <t>진도군|뷰티</t>
        </is>
      </c>
      <c r="B1719" t="n">
        <v>44.12997392374488</v>
      </c>
      <c r="C1719" t="n">
        <v>45.77187645395655</v>
      </c>
    </row>
    <row r="1720">
      <c r="A1720" t="inlineStr">
        <is>
          <t>진도군|레저용품쇼핑</t>
        </is>
      </c>
      <c r="B1720" t="n">
        <v>64.45138026294275</v>
      </c>
      <c r="C1720" t="n">
        <v>24.50134211373966</v>
      </c>
    </row>
    <row r="1721">
      <c r="A1721" t="inlineStr">
        <is>
          <t>진도군|기타레저</t>
        </is>
      </c>
      <c r="B1721" t="n">
        <v>32.58814720892273</v>
      </c>
      <c r="C1721" t="n">
        <v>47.52900755162664</v>
      </c>
    </row>
    <row r="1722">
      <c r="A1722" t="inlineStr">
        <is>
          <t>진도군|문화서비스</t>
        </is>
      </c>
      <c r="B1722" t="n">
        <v>3.165582785655478</v>
      </c>
      <c r="C1722" t="n">
        <v>2.569700440213307</v>
      </c>
    </row>
    <row r="1723">
      <c r="A1723" t="inlineStr">
        <is>
          <t>진도군|여행업</t>
        </is>
      </c>
      <c r="B1723" t="n">
        <v>2.199986804095321</v>
      </c>
      <c r="C1723" t="n">
        <v>4.935256433198526</v>
      </c>
    </row>
    <row r="1724">
      <c r="A1724" t="inlineStr">
        <is>
          <t>진도군|호텔</t>
        </is>
      </c>
      <c r="B1724" t="n">
        <v>0</v>
      </c>
      <c r="C1724" t="n">
        <v>0</v>
      </c>
    </row>
    <row r="1725">
      <c r="A1725" t="inlineStr">
        <is>
          <t>진도군|캠핑장/펜션</t>
        </is>
      </c>
      <c r="B1725" t="n">
        <v>16.31616240142516</v>
      </c>
      <c r="C1725" t="n">
        <v>5.913317347267457</v>
      </c>
    </row>
    <row r="1726">
      <c r="A1726" t="inlineStr">
        <is>
          <t>진도군|렌터카</t>
        </is>
      </c>
      <c r="B1726" t="n">
        <v>0.1669568809471217</v>
      </c>
      <c r="C1726" t="n">
        <v>0</v>
      </c>
    </row>
    <row r="1727">
      <c r="A1727" t="inlineStr">
        <is>
          <t>진안군|일반외식업</t>
        </is>
      </c>
      <c r="B1727" t="n">
        <v>2337.017945721009</v>
      </c>
      <c r="C1727" t="n">
        <v>2086.431383843932</v>
      </c>
    </row>
    <row r="1728">
      <c r="A1728" t="inlineStr">
        <is>
          <t>진안군|육상운송</t>
        </is>
      </c>
      <c r="B1728" t="n">
        <v>2469.456865405526</v>
      </c>
      <c r="C1728" t="n">
        <v>3913.615615277245</v>
      </c>
    </row>
    <row r="1729">
      <c r="A1729" t="inlineStr">
        <is>
          <t>진안군|기타관광쇼핑</t>
        </is>
      </c>
      <c r="B1729" t="n">
        <v>3253.367760372765</v>
      </c>
      <c r="C1729" t="n">
        <v>2774.316245637894</v>
      </c>
    </row>
    <row r="1730">
      <c r="A1730" t="inlineStr">
        <is>
          <t>진안군|대형쇼핑몰</t>
        </is>
      </c>
      <c r="B1730" t="n">
        <v>6.843314145690301</v>
      </c>
      <c r="C1730" t="n">
        <v>6.904351666706335</v>
      </c>
    </row>
    <row r="1731">
      <c r="A1731" t="inlineStr">
        <is>
          <t>진안군|제과음료업</t>
        </is>
      </c>
      <c r="B1731" t="n">
        <v>309.0048225012456</v>
      </c>
      <c r="C1731" t="n">
        <v>762.7107767478476</v>
      </c>
    </row>
    <row r="1732">
      <c r="A1732" t="inlineStr">
        <is>
          <t>진안군|골프장</t>
        </is>
      </c>
      <c r="B1732" t="n">
        <v>381.4009381786049</v>
      </c>
      <c r="C1732" t="n">
        <v>393.6411394153611</v>
      </c>
    </row>
    <row r="1733">
      <c r="A1733" t="inlineStr">
        <is>
          <t>진안군|기타숙박</t>
        </is>
      </c>
      <c r="B1733" t="n">
        <v>99.1837156761059</v>
      </c>
      <c r="C1733" t="n">
        <v>20.47564918289316</v>
      </c>
    </row>
    <row r="1734">
      <c r="A1734" t="inlineStr">
        <is>
          <t>진안군|뷰티</t>
        </is>
      </c>
      <c r="B1734" t="n">
        <v>61.48986773373777</v>
      </c>
      <c r="C1734" t="n">
        <v>13.72675614777126</v>
      </c>
    </row>
    <row r="1735">
      <c r="A1735" t="inlineStr">
        <is>
          <t>진안군|레저용품쇼핑</t>
        </is>
      </c>
      <c r="B1735" t="n">
        <v>0.987061658451598</v>
      </c>
      <c r="C1735" t="n">
        <v>11.98146185945998</v>
      </c>
    </row>
    <row r="1736">
      <c r="A1736" t="inlineStr">
        <is>
          <t>진안군|기타레저</t>
        </is>
      </c>
      <c r="B1736" t="n">
        <v>35.76484744413701</v>
      </c>
      <c r="C1736" t="n">
        <v>19.79837979568036</v>
      </c>
    </row>
    <row r="1737">
      <c r="A1737" t="inlineStr">
        <is>
          <t>진안군|문화서비스</t>
        </is>
      </c>
      <c r="B1737" t="n">
        <v>1.961275847697953</v>
      </c>
      <c r="C1737" t="n">
        <v>2.290604604528004</v>
      </c>
    </row>
    <row r="1738">
      <c r="A1738" t="inlineStr">
        <is>
          <t>진안군|여행업</t>
        </is>
      </c>
      <c r="B1738" t="n">
        <v>0</v>
      </c>
      <c r="C1738" t="n">
        <v>0</v>
      </c>
    </row>
    <row r="1739">
      <c r="A1739" t="inlineStr">
        <is>
          <t>진안군|호텔</t>
        </is>
      </c>
      <c r="B1739" t="n">
        <v>0</v>
      </c>
      <c r="C1739" t="n">
        <v>0</v>
      </c>
    </row>
    <row r="1740">
      <c r="A1740" t="inlineStr">
        <is>
          <t>진안군|캠핑장/펜션</t>
        </is>
      </c>
      <c r="B1740" t="n">
        <v>38.17139777331424</v>
      </c>
      <c r="C1740" t="n">
        <v>33.24163483430249</v>
      </c>
    </row>
    <row r="1741">
      <c r="A1741" t="inlineStr">
        <is>
          <t>진안군|렌터카</t>
        </is>
      </c>
      <c r="B1741" t="n">
        <v>6.902224492289951</v>
      </c>
      <c r="C1741" t="n">
        <v>0</v>
      </c>
    </row>
    <row r="1742">
      <c r="A1742" t="inlineStr">
        <is>
          <t>진주시|일반외식업</t>
        </is>
      </c>
      <c r="B1742" t="n">
        <v>4690.912855969961</v>
      </c>
      <c r="C1742" t="n">
        <v>4964.33580590223</v>
      </c>
    </row>
    <row r="1743">
      <c r="A1743" t="inlineStr">
        <is>
          <t>진주시|육상운송</t>
        </is>
      </c>
      <c r="B1743" t="n">
        <v>3053.288252311178</v>
      </c>
      <c r="C1743" t="n">
        <v>3053.680455485194</v>
      </c>
    </row>
    <row r="1744">
      <c r="A1744" t="inlineStr">
        <is>
          <t>진주시|기타관광쇼핑</t>
        </is>
      </c>
      <c r="B1744" t="n">
        <v>2917.49415723777</v>
      </c>
      <c r="C1744" t="n">
        <v>2732.295147333432</v>
      </c>
    </row>
    <row r="1745">
      <c r="A1745" t="inlineStr">
        <is>
          <t>진주시|대형쇼핑몰</t>
        </is>
      </c>
      <c r="B1745" t="n">
        <v>1948.440759964598</v>
      </c>
      <c r="C1745" t="n">
        <v>1647.407451289791</v>
      </c>
    </row>
    <row r="1746">
      <c r="A1746" t="inlineStr">
        <is>
          <t>진주시|제과음료업</t>
        </is>
      </c>
      <c r="B1746" t="n">
        <v>701.6430008778188</v>
      </c>
      <c r="C1746" t="n">
        <v>767.4521293686965</v>
      </c>
    </row>
    <row r="1747">
      <c r="A1747" t="inlineStr">
        <is>
          <t>진주시|골프장</t>
        </is>
      </c>
      <c r="B1747" t="n">
        <v>164.7110439901553</v>
      </c>
      <c r="C1747" t="n">
        <v>148.5181260472651</v>
      </c>
    </row>
    <row r="1748">
      <c r="A1748" t="inlineStr">
        <is>
          <t>진주시|기타숙박</t>
        </is>
      </c>
      <c r="B1748" t="n">
        <v>249.2399353011246</v>
      </c>
      <c r="C1748" t="n">
        <v>214.5855540616655</v>
      </c>
    </row>
    <row r="1749">
      <c r="A1749" t="inlineStr">
        <is>
          <t>진주시|뷰티</t>
        </is>
      </c>
      <c r="B1749" t="n">
        <v>416.7700639750204</v>
      </c>
      <c r="C1749" t="n">
        <v>409.4915808813288</v>
      </c>
    </row>
    <row r="1750">
      <c r="A1750" t="inlineStr">
        <is>
          <t>진주시|레저용품쇼핑</t>
        </is>
      </c>
      <c r="B1750" t="n">
        <v>446.8590041594761</v>
      </c>
      <c r="C1750" t="n">
        <v>386.867058914149</v>
      </c>
    </row>
    <row r="1751">
      <c r="A1751" t="inlineStr">
        <is>
          <t>진주시|기타레저</t>
        </is>
      </c>
      <c r="B1751" t="n">
        <v>183.849073727859</v>
      </c>
      <c r="C1751" t="n">
        <v>188.9343681845627</v>
      </c>
    </row>
    <row r="1752">
      <c r="A1752" t="inlineStr">
        <is>
          <t>진주시|문화서비스</t>
        </is>
      </c>
      <c r="B1752" t="n">
        <v>64.46544403052231</v>
      </c>
      <c r="C1752" t="n">
        <v>134.3584287241181</v>
      </c>
    </row>
    <row r="1753">
      <c r="A1753" t="inlineStr">
        <is>
          <t>진주시|여행업</t>
        </is>
      </c>
      <c r="B1753" t="n">
        <v>36.98244968442173</v>
      </c>
      <c r="C1753" t="n">
        <v>1.874271826694459</v>
      </c>
    </row>
    <row r="1754">
      <c r="A1754" t="inlineStr">
        <is>
          <t>진주시|호텔</t>
        </is>
      </c>
      <c r="B1754" t="n">
        <v>18.27532812997629</v>
      </c>
      <c r="C1754" t="n">
        <v>19.90060291343864</v>
      </c>
    </row>
    <row r="1755">
      <c r="A1755" t="inlineStr">
        <is>
          <t>진주시|캠핑장/펜션</t>
        </is>
      </c>
      <c r="B1755" t="n">
        <v>3.158472544890752</v>
      </c>
      <c r="C1755" t="n">
        <v>0.9976194969256684</v>
      </c>
    </row>
    <row r="1756">
      <c r="A1756" t="inlineStr">
        <is>
          <t>진주시|렌터카</t>
        </is>
      </c>
      <c r="B1756" t="n">
        <v>12.63756733536199</v>
      </c>
      <c r="C1756" t="n">
        <v>21.05639515487917</v>
      </c>
    </row>
    <row r="1757">
      <c r="A1757" t="inlineStr">
        <is>
          <t>진천군|일반외식업</t>
        </is>
      </c>
      <c r="B1757" t="n">
        <v>5277.930099774136</v>
      </c>
      <c r="C1757" t="n">
        <v>4769.830311763179</v>
      </c>
    </row>
    <row r="1758">
      <c r="A1758" t="inlineStr">
        <is>
          <t>진천군|육상운송</t>
        </is>
      </c>
      <c r="B1758" t="n">
        <v>8661.525663725863</v>
      </c>
      <c r="C1758" t="n">
        <v>9827.958076211844</v>
      </c>
    </row>
    <row r="1759">
      <c r="A1759" t="inlineStr">
        <is>
          <t>진천군|기타관광쇼핑</t>
        </is>
      </c>
      <c r="B1759" t="n">
        <v>4984.929766752134</v>
      </c>
      <c r="C1759" t="n">
        <v>4825.457960736135</v>
      </c>
    </row>
    <row r="1760">
      <c r="A1760" t="inlineStr">
        <is>
          <t>진천군|대형쇼핑몰</t>
        </is>
      </c>
      <c r="B1760" t="n">
        <v>111.84856492616</v>
      </c>
      <c r="C1760" t="n">
        <v>80.16403390897753</v>
      </c>
    </row>
    <row r="1761">
      <c r="A1761" t="inlineStr">
        <is>
          <t>진천군|제과음료업</t>
        </is>
      </c>
      <c r="B1761" t="n">
        <v>679.8231660143726</v>
      </c>
      <c r="C1761" t="n">
        <v>692.0367419816057</v>
      </c>
    </row>
    <row r="1762">
      <c r="A1762" t="inlineStr">
        <is>
          <t>진천군|골프장</t>
        </is>
      </c>
      <c r="B1762" t="n">
        <v>3603.036379806829</v>
      </c>
      <c r="C1762" t="n">
        <v>2785.045285060417</v>
      </c>
    </row>
    <row r="1763">
      <c r="A1763" t="inlineStr">
        <is>
          <t>진천군|기타숙박</t>
        </is>
      </c>
      <c r="B1763" t="n">
        <v>223.0454943378126</v>
      </c>
      <c r="C1763" t="n">
        <v>205.7546722533903</v>
      </c>
    </row>
    <row r="1764">
      <c r="A1764" t="inlineStr">
        <is>
          <t>진천군|뷰티</t>
        </is>
      </c>
      <c r="B1764" t="n">
        <v>171.7113031571555</v>
      </c>
      <c r="C1764" t="n">
        <v>181.3791569264454</v>
      </c>
    </row>
    <row r="1765">
      <c r="A1765" t="inlineStr">
        <is>
          <t>진천군|레저용품쇼핑</t>
        </is>
      </c>
      <c r="B1765" t="n">
        <v>58.04947642573737</v>
      </c>
      <c r="C1765" t="n">
        <v>50.78775670781141</v>
      </c>
    </row>
    <row r="1766">
      <c r="A1766" t="inlineStr">
        <is>
          <t>진천군|기타레저</t>
        </is>
      </c>
      <c r="B1766" t="n">
        <v>179.266812440289</v>
      </c>
      <c r="C1766" t="n">
        <v>140.260247739198</v>
      </c>
    </row>
    <row r="1767">
      <c r="A1767" t="inlineStr">
        <is>
          <t>진천군|문화서비스</t>
        </is>
      </c>
      <c r="B1767" t="n">
        <v>35.56061453598043</v>
      </c>
      <c r="C1767" t="n">
        <v>26.78017088281313</v>
      </c>
    </row>
    <row r="1768">
      <c r="A1768" t="inlineStr">
        <is>
          <t>진천군|여행업</t>
        </is>
      </c>
      <c r="B1768" t="n">
        <v>0</v>
      </c>
      <c r="C1768" t="n">
        <v>0</v>
      </c>
    </row>
    <row r="1769">
      <c r="A1769" t="inlineStr">
        <is>
          <t>진천군|호텔</t>
        </is>
      </c>
      <c r="B1769" t="n">
        <v>0</v>
      </c>
      <c r="C1769" t="n">
        <v>9.381087361754339</v>
      </c>
    </row>
    <row r="1770">
      <c r="A1770" t="inlineStr">
        <is>
          <t>진천군|캠핑장/펜션</t>
        </is>
      </c>
      <c r="B1770" t="n">
        <v>35.03609907369686</v>
      </c>
      <c r="C1770" t="n">
        <v>20.17304897815943</v>
      </c>
    </row>
    <row r="1771">
      <c r="A1771" t="inlineStr">
        <is>
          <t>진천군|렌터카</t>
        </is>
      </c>
      <c r="B1771" t="n">
        <v>1.161858685727393</v>
      </c>
      <c r="C1771" t="n">
        <v>0.8761288082428951</v>
      </c>
    </row>
    <row r="1772">
      <c r="A1772" t="inlineStr">
        <is>
          <t>창녕군|일반외식업</t>
        </is>
      </c>
      <c r="B1772" t="n">
        <v>2467.980661402628</v>
      </c>
      <c r="C1772" t="n">
        <v>2557.695084575621</v>
      </c>
    </row>
    <row r="1773">
      <c r="A1773" t="inlineStr">
        <is>
          <t>창녕군|육상운송</t>
        </is>
      </c>
      <c r="B1773" t="n">
        <v>8590.238333602651</v>
      </c>
      <c r="C1773" t="n">
        <v>12078.36752416638</v>
      </c>
    </row>
    <row r="1774">
      <c r="A1774" t="inlineStr">
        <is>
          <t>창녕군|기타관광쇼핑</t>
        </is>
      </c>
      <c r="B1774" t="n">
        <v>2142.645695561368</v>
      </c>
      <c r="C1774" t="n">
        <v>2197.920032511984</v>
      </c>
    </row>
    <row r="1775">
      <c r="A1775" t="inlineStr">
        <is>
          <t>창녕군|대형쇼핑몰</t>
        </is>
      </c>
      <c r="B1775" t="n">
        <v>0</v>
      </c>
      <c r="C1775" t="n">
        <v>0</v>
      </c>
    </row>
    <row r="1776">
      <c r="A1776" t="inlineStr">
        <is>
          <t>창녕군|제과음료업</t>
        </is>
      </c>
      <c r="B1776" t="n">
        <v>636.9312597121262</v>
      </c>
      <c r="C1776" t="n">
        <v>689.5931092205973</v>
      </c>
    </row>
    <row r="1777">
      <c r="A1777" t="inlineStr">
        <is>
          <t>창녕군|골프장</t>
        </is>
      </c>
      <c r="B1777" t="n">
        <v>1346.284606758364</v>
      </c>
      <c r="C1777" t="n">
        <v>1418.012172007049</v>
      </c>
    </row>
    <row r="1778">
      <c r="A1778" t="inlineStr">
        <is>
          <t>창녕군|기타숙박</t>
        </is>
      </c>
      <c r="B1778" t="n">
        <v>272.6827884417953</v>
      </c>
      <c r="C1778" t="n">
        <v>352.1103750566114</v>
      </c>
    </row>
    <row r="1779">
      <c r="A1779" t="inlineStr">
        <is>
          <t>창녕군|뷰티</t>
        </is>
      </c>
      <c r="B1779" t="n">
        <v>97.2655390981801</v>
      </c>
      <c r="C1779" t="n">
        <v>123.5414831217356</v>
      </c>
    </row>
    <row r="1780">
      <c r="A1780" t="inlineStr">
        <is>
          <t>창녕군|레저용품쇼핑</t>
        </is>
      </c>
      <c r="B1780" t="n">
        <v>82.84405681662169</v>
      </c>
      <c r="C1780" t="n">
        <v>85.44027103361546</v>
      </c>
    </row>
    <row r="1781">
      <c r="A1781" t="inlineStr">
        <is>
          <t>창녕군|기타레저</t>
        </is>
      </c>
      <c r="B1781" t="n">
        <v>55.24309019049436</v>
      </c>
      <c r="C1781" t="n">
        <v>50.87919802228421</v>
      </c>
    </row>
    <row r="1782">
      <c r="A1782" t="inlineStr">
        <is>
          <t>창녕군|문화서비스</t>
        </is>
      </c>
      <c r="B1782" t="n">
        <v>2.729722538450604</v>
      </c>
      <c r="C1782" t="n">
        <v>2.70590428227493</v>
      </c>
    </row>
    <row r="1783">
      <c r="A1783" t="inlineStr">
        <is>
          <t>창녕군|여행업</t>
        </is>
      </c>
      <c r="B1783" t="n">
        <v>3.721741433585763</v>
      </c>
      <c r="C1783" t="n">
        <v>0</v>
      </c>
    </row>
    <row r="1784">
      <c r="A1784" t="inlineStr">
        <is>
          <t>창녕군|호텔</t>
        </is>
      </c>
      <c r="B1784" t="n">
        <v>13.68718782993892</v>
      </c>
      <c r="C1784" t="n">
        <v>25.81782890105063</v>
      </c>
    </row>
    <row r="1785">
      <c r="A1785" t="inlineStr">
        <is>
          <t>창녕군|캠핑장/펜션</t>
        </is>
      </c>
      <c r="B1785" t="n">
        <v>8.099260207831907</v>
      </c>
      <c r="C1785" t="n">
        <v>10.33364901975239</v>
      </c>
    </row>
    <row r="1786">
      <c r="A1786" t="inlineStr">
        <is>
          <t>창녕군|렌터카</t>
        </is>
      </c>
      <c r="B1786" t="n">
        <v>0.3468724979315221</v>
      </c>
      <c r="C1786" t="n">
        <v>0.0774853498376645</v>
      </c>
    </row>
    <row r="1787">
      <c r="A1787" t="inlineStr">
        <is>
          <t>철원군|일반외식업</t>
        </is>
      </c>
      <c r="B1787" t="n">
        <v>4040.959055468227</v>
      </c>
      <c r="C1787" t="n">
        <v>4438.821599335868</v>
      </c>
    </row>
    <row r="1788">
      <c r="A1788" t="inlineStr">
        <is>
          <t>철원군|육상운송</t>
        </is>
      </c>
      <c r="B1788" t="n">
        <v>768.250084628456</v>
      </c>
      <c r="C1788" t="n">
        <v>1152.010137464168</v>
      </c>
    </row>
    <row r="1789">
      <c r="A1789" t="inlineStr">
        <is>
          <t>철원군|기타관광쇼핑</t>
        </is>
      </c>
      <c r="B1789" t="n">
        <v>2911.925853183315</v>
      </c>
      <c r="C1789" t="n">
        <v>2967.859784041352</v>
      </c>
    </row>
    <row r="1790">
      <c r="A1790" t="inlineStr">
        <is>
          <t>철원군|대형쇼핑몰</t>
        </is>
      </c>
      <c r="B1790" t="n">
        <v>6.523373653346203</v>
      </c>
      <c r="C1790" t="n">
        <v>5.402340853672059</v>
      </c>
    </row>
    <row r="1791">
      <c r="A1791" t="inlineStr">
        <is>
          <t>철원군|제과음료업</t>
        </is>
      </c>
      <c r="B1791" t="n">
        <v>657.5835475578406</v>
      </c>
      <c r="C1791" t="n">
        <v>720.6877450843326</v>
      </c>
    </row>
    <row r="1792">
      <c r="A1792" t="inlineStr">
        <is>
          <t>철원군|골프장</t>
        </is>
      </c>
      <c r="B1792" t="n">
        <v>1145.997548847098</v>
      </c>
      <c r="C1792" t="n">
        <v>1009.867732800588</v>
      </c>
    </row>
    <row r="1793">
      <c r="A1793" t="inlineStr">
        <is>
          <t>철원군|기타숙박</t>
        </is>
      </c>
      <c r="B1793" t="n">
        <v>189.149905763561</v>
      </c>
      <c r="C1793" t="n">
        <v>198.9364051051784</v>
      </c>
    </row>
    <row r="1794">
      <c r="A1794" t="inlineStr">
        <is>
          <t>철원군|뷰티</t>
        </is>
      </c>
      <c r="B1794" t="n">
        <v>99.71276599310237</v>
      </c>
      <c r="C1794" t="n">
        <v>115.8065956189262</v>
      </c>
    </row>
    <row r="1795">
      <c r="A1795" t="inlineStr">
        <is>
          <t>철원군|레저용품쇼핑</t>
        </is>
      </c>
      <c r="B1795" t="n">
        <v>37.51604589040866</v>
      </c>
      <c r="C1795" t="n">
        <v>34.55550488216186</v>
      </c>
    </row>
    <row r="1796">
      <c r="A1796" t="inlineStr">
        <is>
          <t>철원군|기타레저</t>
        </is>
      </c>
      <c r="B1796" t="n">
        <v>262.2758183823061</v>
      </c>
      <c r="C1796" t="n">
        <v>259.2629463825143</v>
      </c>
    </row>
    <row r="1797">
      <c r="A1797" t="inlineStr">
        <is>
          <t>철원군|문화서비스</t>
        </is>
      </c>
      <c r="B1797" t="n">
        <v>14.62446751105197</v>
      </c>
      <c r="C1797" t="n">
        <v>17.40526619762174</v>
      </c>
    </row>
    <row r="1798">
      <c r="A1798" t="inlineStr">
        <is>
          <t>철원군|여행업</t>
        </is>
      </c>
      <c r="B1798" t="n">
        <v>0</v>
      </c>
      <c r="C1798" t="n">
        <v>0</v>
      </c>
    </row>
    <row r="1799">
      <c r="A1799" t="inlineStr">
        <is>
          <t>철원군|호텔</t>
        </is>
      </c>
      <c r="B1799" t="n">
        <v>98.52606835744824</v>
      </c>
      <c r="C1799" t="n">
        <v>129.8880675085306</v>
      </c>
    </row>
    <row r="1800">
      <c r="A1800" t="inlineStr">
        <is>
          <t>철원군|캠핑장/펜션</t>
        </is>
      </c>
      <c r="B1800" t="n">
        <v>44.21526797893841</v>
      </c>
      <c r="C1800" t="n">
        <v>16.48470847318065</v>
      </c>
    </row>
    <row r="1801">
      <c r="A1801" t="inlineStr">
        <is>
          <t>철원군|렌터카</t>
        </is>
      </c>
      <c r="B1801" t="n">
        <v>0.5865338530581875</v>
      </c>
      <c r="C1801" t="n">
        <v>7.673001697933651</v>
      </c>
    </row>
    <row r="1802">
      <c r="A1802" t="inlineStr">
        <is>
          <t>청도군|일반외식업</t>
        </is>
      </c>
      <c r="B1802" t="n">
        <v>3971.319249128546</v>
      </c>
      <c r="C1802" t="n">
        <v>4051.410491347222</v>
      </c>
    </row>
    <row r="1803">
      <c r="A1803" t="inlineStr">
        <is>
          <t>청도군|육상운송</t>
        </is>
      </c>
      <c r="B1803" t="n">
        <v>5267.713379002571</v>
      </c>
      <c r="C1803" t="n">
        <v>7295.633522463668</v>
      </c>
    </row>
    <row r="1804">
      <c r="A1804" t="inlineStr">
        <is>
          <t>청도군|기타관광쇼핑</t>
        </is>
      </c>
      <c r="B1804" t="n">
        <v>1914.606117187133</v>
      </c>
      <c r="C1804" t="n">
        <v>1928.429618781386</v>
      </c>
    </row>
    <row r="1805">
      <c r="A1805" t="inlineStr">
        <is>
          <t>청도군|대형쇼핑몰</t>
        </is>
      </c>
      <c r="B1805" t="n">
        <v>9.083806769004299</v>
      </c>
      <c r="C1805" t="n">
        <v>13.20086836591908</v>
      </c>
    </row>
    <row r="1806">
      <c r="A1806" t="inlineStr">
        <is>
          <t>청도군|제과음료업</t>
        </is>
      </c>
      <c r="B1806" t="n">
        <v>662.0396349741367</v>
      </c>
      <c r="C1806" t="n">
        <v>759.1402062785602</v>
      </c>
    </row>
    <row r="1807">
      <c r="A1807" t="inlineStr">
        <is>
          <t>청도군|골프장</t>
        </is>
      </c>
      <c r="B1807" t="n">
        <v>1498.514170953652</v>
      </c>
      <c r="C1807" t="n">
        <v>1454.883639024298</v>
      </c>
    </row>
    <row r="1808">
      <c r="A1808" t="inlineStr">
        <is>
          <t>청도군|기타숙박</t>
        </is>
      </c>
      <c r="B1808" t="n">
        <v>77.33161574019715</v>
      </c>
      <c r="C1808" t="n">
        <v>66.27581390632231</v>
      </c>
    </row>
    <row r="1809">
      <c r="A1809" t="inlineStr">
        <is>
          <t>청도군|뷰티</t>
        </is>
      </c>
      <c r="B1809" t="n">
        <v>62.521352669417</v>
      </c>
      <c r="C1809" t="n">
        <v>65.95766012327992</v>
      </c>
    </row>
    <row r="1810">
      <c r="A1810" t="inlineStr">
        <is>
          <t>청도군|레저용품쇼핑</t>
        </is>
      </c>
      <c r="B1810" t="n">
        <v>4.847967520518083</v>
      </c>
      <c r="C1810" t="n">
        <v>7.028110430819004</v>
      </c>
    </row>
    <row r="1811">
      <c r="A1811" t="inlineStr">
        <is>
          <t>청도군|기타레저</t>
        </is>
      </c>
      <c r="B1811" t="n">
        <v>78.04598637583675</v>
      </c>
      <c r="C1811" t="n">
        <v>69.45332992820209</v>
      </c>
    </row>
    <row r="1812">
      <c r="A1812" t="inlineStr">
        <is>
          <t>청도군|문화서비스</t>
        </is>
      </c>
      <c r="B1812" t="n">
        <v>7.046767631246268</v>
      </c>
      <c r="C1812" t="n">
        <v>23.45231470881675</v>
      </c>
    </row>
    <row r="1813">
      <c r="A1813" t="inlineStr">
        <is>
          <t>청도군|여행업</t>
        </is>
      </c>
      <c r="B1813" t="n">
        <v>3.163325693638566</v>
      </c>
      <c r="C1813" t="n">
        <v>0.4372280431517075</v>
      </c>
    </row>
    <row r="1814">
      <c r="A1814" t="inlineStr">
        <is>
          <t>청도군|호텔</t>
        </is>
      </c>
      <c r="B1814" t="n">
        <v>101.7651834697964</v>
      </c>
      <c r="C1814" t="n">
        <v>120.4916603490757</v>
      </c>
    </row>
    <row r="1815">
      <c r="A1815" t="inlineStr">
        <is>
          <t>청도군|캠핑장/펜션</t>
        </is>
      </c>
      <c r="B1815" t="n">
        <v>11.4672029627303</v>
      </c>
      <c r="C1815" t="n">
        <v>19.13878140924746</v>
      </c>
    </row>
    <row r="1816">
      <c r="A1816" t="inlineStr">
        <is>
          <t>청도군|렌터카</t>
        </is>
      </c>
      <c r="B1816" t="n">
        <v>0.1350954573894637</v>
      </c>
      <c r="C1816" t="n">
        <v>0.2661575440079218</v>
      </c>
    </row>
    <row r="1817">
      <c r="A1817" t="inlineStr">
        <is>
          <t>청송군|일반외식업</t>
        </is>
      </c>
      <c r="B1817" t="n">
        <v>3492.006373072305</v>
      </c>
      <c r="C1817" t="n">
        <v>3954.825772803931</v>
      </c>
    </row>
    <row r="1818">
      <c r="A1818" t="inlineStr">
        <is>
          <t>청송군|육상운송</t>
        </is>
      </c>
      <c r="B1818" t="n">
        <v>3496.696996882678</v>
      </c>
      <c r="C1818" t="n">
        <v>3454.252877471009</v>
      </c>
    </row>
    <row r="1819">
      <c r="A1819" t="inlineStr">
        <is>
          <t>청송군|기타관광쇼핑</t>
        </is>
      </c>
      <c r="B1819" t="n">
        <v>2562.434279355665</v>
      </c>
      <c r="C1819" t="n">
        <v>2732.905571484752</v>
      </c>
    </row>
    <row r="1820">
      <c r="A1820" t="inlineStr">
        <is>
          <t>청송군|대형쇼핑몰</t>
        </is>
      </c>
      <c r="B1820" t="n">
        <v>206.1851279006929</v>
      </c>
      <c r="C1820" t="n">
        <v>181.8557755204848</v>
      </c>
    </row>
    <row r="1821">
      <c r="A1821" t="inlineStr">
        <is>
          <t>청송군|제과음료업</t>
        </is>
      </c>
      <c r="B1821" t="n">
        <v>235.7837095327212</v>
      </c>
      <c r="C1821" t="n">
        <v>295.1615597529015</v>
      </c>
    </row>
    <row r="1822">
      <c r="A1822" t="inlineStr">
        <is>
          <t>청송군|골프장</t>
        </is>
      </c>
      <c r="B1822" t="n">
        <v>12.1578200578741</v>
      </c>
      <c r="C1822" t="n">
        <v>12.23822115753952</v>
      </c>
    </row>
    <row r="1823">
      <c r="A1823" t="inlineStr">
        <is>
          <t>청송군|기타숙박</t>
        </is>
      </c>
      <c r="B1823" t="n">
        <v>95.40308218175235</v>
      </c>
      <c r="C1823" t="n">
        <v>109.0442929000534</v>
      </c>
    </row>
    <row r="1824">
      <c r="A1824" t="inlineStr">
        <is>
          <t>청송군|뷰티</t>
        </is>
      </c>
      <c r="B1824" t="n">
        <v>20.4655750273531</v>
      </c>
      <c r="C1824" t="n">
        <v>21.44083257955236</v>
      </c>
    </row>
    <row r="1825">
      <c r="A1825" t="inlineStr">
        <is>
          <t>청송군|레저용품쇼핑</t>
        </is>
      </c>
      <c r="B1825" t="n">
        <v>19.04734016073772</v>
      </c>
      <c r="C1825" t="n">
        <v>13.09699207884347</v>
      </c>
    </row>
    <row r="1826">
      <c r="A1826" t="inlineStr">
        <is>
          <t>청송군|기타레저</t>
        </is>
      </c>
      <c r="B1826" t="n">
        <v>48.52912206536525</v>
      </c>
      <c r="C1826" t="n">
        <v>54.93061019809266</v>
      </c>
    </row>
    <row r="1827">
      <c r="A1827" t="inlineStr">
        <is>
          <t>청송군|문화서비스</t>
        </is>
      </c>
      <c r="B1827" t="n">
        <v>0.7121122981128358</v>
      </c>
      <c r="C1827" t="n">
        <v>0.6652450798833484</v>
      </c>
    </row>
    <row r="1828">
      <c r="A1828" t="inlineStr">
        <is>
          <t>청송군|여행업</t>
        </is>
      </c>
      <c r="B1828" t="n">
        <v>0</v>
      </c>
      <c r="C1828" t="n">
        <v>0</v>
      </c>
    </row>
    <row r="1829">
      <c r="A1829" t="inlineStr">
        <is>
          <t>청송군|호텔</t>
        </is>
      </c>
      <c r="B1829" t="n">
        <v>78.62984269638993</v>
      </c>
      <c r="C1829" t="n">
        <v>69.53461938664731</v>
      </c>
    </row>
    <row r="1830">
      <c r="A1830" t="inlineStr">
        <is>
          <t>청송군|캠핑장/펜션</t>
        </is>
      </c>
      <c r="B1830" t="n">
        <v>65.19454641774237</v>
      </c>
      <c r="C1830" t="n">
        <v>73.65456225729588</v>
      </c>
    </row>
    <row r="1831">
      <c r="A1831" t="inlineStr">
        <is>
          <t>청송군|렌터카</t>
        </is>
      </c>
      <c r="B1831" t="n">
        <v>0</v>
      </c>
      <c r="C1831" t="n">
        <v>0</v>
      </c>
    </row>
    <row r="1832">
      <c r="A1832" t="inlineStr">
        <is>
          <t>청양군|일반외식업</t>
        </is>
      </c>
      <c r="B1832" t="n">
        <v>2563.937225871495</v>
      </c>
      <c r="C1832" t="n">
        <v>2660.15252915364</v>
      </c>
    </row>
    <row r="1833">
      <c r="A1833" t="inlineStr">
        <is>
          <t>청양군|육상운송</t>
        </is>
      </c>
      <c r="B1833" t="n">
        <v>1490.886851185898</v>
      </c>
      <c r="C1833" t="n">
        <v>1315.092671984238</v>
      </c>
    </row>
    <row r="1834">
      <c r="A1834" t="inlineStr">
        <is>
          <t>청양군|기타관광쇼핑</t>
        </is>
      </c>
      <c r="B1834" t="n">
        <v>3246.63997703037</v>
      </c>
      <c r="C1834" t="n">
        <v>3129.813282265235</v>
      </c>
    </row>
    <row r="1835">
      <c r="A1835" t="inlineStr">
        <is>
          <t>청양군|대형쇼핑몰</t>
        </is>
      </c>
      <c r="B1835" t="n">
        <v>0</v>
      </c>
      <c r="C1835" t="n">
        <v>186.5125504411463</v>
      </c>
    </row>
    <row r="1836">
      <c r="A1836" t="inlineStr">
        <is>
          <t>청양군|제과음료업</t>
        </is>
      </c>
      <c r="B1836" t="n">
        <v>335.8639335231879</v>
      </c>
      <c r="C1836" t="n">
        <v>363.8446434709555</v>
      </c>
    </row>
    <row r="1837">
      <c r="A1837" t="inlineStr">
        <is>
          <t>청양군|골프장</t>
        </is>
      </c>
      <c r="B1837" t="n">
        <v>19.31436693204731</v>
      </c>
      <c r="C1837" t="n">
        <v>435.0450715694077</v>
      </c>
    </row>
    <row r="1838">
      <c r="A1838" t="inlineStr">
        <is>
          <t>청양군|기타숙박</t>
        </is>
      </c>
      <c r="B1838" t="n">
        <v>168.5230969505477</v>
      </c>
      <c r="C1838" t="n">
        <v>136.4199826635391</v>
      </c>
    </row>
    <row r="1839">
      <c r="A1839" t="inlineStr">
        <is>
          <t>청양군|뷰티</t>
        </is>
      </c>
      <c r="B1839" t="n">
        <v>32.38711362171825</v>
      </c>
      <c r="C1839" t="n">
        <v>29.29263071254146</v>
      </c>
    </row>
    <row r="1840">
      <c r="A1840" t="inlineStr">
        <is>
          <t>청양군|레저용품쇼핑</t>
        </is>
      </c>
      <c r="B1840" t="n">
        <v>12.36696322780468</v>
      </c>
      <c r="C1840" t="n">
        <v>13.10655230747238</v>
      </c>
    </row>
    <row r="1841">
      <c r="A1841" t="inlineStr">
        <is>
          <t>청양군|기타레저</t>
        </is>
      </c>
      <c r="B1841" t="n">
        <v>45.65571278608103</v>
      </c>
      <c r="C1841" t="n">
        <v>50.9828740071383</v>
      </c>
    </row>
    <row r="1842">
      <c r="A1842" t="inlineStr">
        <is>
          <t>청양군|문화서비스</t>
        </is>
      </c>
      <c r="B1842" t="n">
        <v>2.761747250919825</v>
      </c>
      <c r="C1842" t="n">
        <v>2.390001094903474</v>
      </c>
    </row>
    <row r="1843">
      <c r="A1843" t="inlineStr">
        <is>
          <t>청양군|여행업</t>
        </is>
      </c>
      <c r="B1843" t="n">
        <v>0</v>
      </c>
      <c r="C1843" t="n">
        <v>0</v>
      </c>
    </row>
    <row r="1844">
      <c r="A1844" t="inlineStr">
        <is>
          <t>청양군|호텔</t>
        </is>
      </c>
      <c r="B1844" t="n">
        <v>11.28603945371775</v>
      </c>
      <c r="C1844" t="n">
        <v>13.4570388350227</v>
      </c>
    </row>
    <row r="1845">
      <c r="A1845" t="inlineStr">
        <is>
          <t>청양군|캠핑장/펜션</t>
        </is>
      </c>
      <c r="B1845" t="n">
        <v>1.384283991934646</v>
      </c>
      <c r="C1845" t="n">
        <v>0.0942262775072482</v>
      </c>
    </row>
    <row r="1846">
      <c r="A1846" t="inlineStr">
        <is>
          <t>청양군|렌터카</t>
        </is>
      </c>
      <c r="B1846" t="n">
        <v>0</v>
      </c>
      <c r="C1846" t="n">
        <v>0</v>
      </c>
    </row>
    <row r="1847">
      <c r="A1847" t="inlineStr">
        <is>
          <t>춘천시|일반외식업</t>
        </is>
      </c>
      <c r="B1847" t="n">
        <v>6400.112478885384</v>
      </c>
      <c r="C1847" t="n">
        <v>6817.478108514021</v>
      </c>
    </row>
    <row r="1848">
      <c r="A1848" t="inlineStr">
        <is>
          <t>춘천시|육상운송</t>
        </is>
      </c>
      <c r="B1848" t="n">
        <v>2206.415437342225</v>
      </c>
      <c r="C1848" t="n">
        <v>2887.511262052954</v>
      </c>
    </row>
    <row r="1849">
      <c r="A1849" t="inlineStr">
        <is>
          <t>춘천시|기타관광쇼핑</t>
        </is>
      </c>
      <c r="B1849" t="n">
        <v>3469.864680264593</v>
      </c>
      <c r="C1849" t="n">
        <v>3658.423985219891</v>
      </c>
    </row>
    <row r="1850">
      <c r="A1850" t="inlineStr">
        <is>
          <t>춘천시|대형쇼핑몰</t>
        </is>
      </c>
      <c r="B1850" t="n">
        <v>1716.062708741204</v>
      </c>
      <c r="C1850" t="n">
        <v>1444.495122697876</v>
      </c>
    </row>
    <row r="1851">
      <c r="A1851" t="inlineStr">
        <is>
          <t>춘천시|제과음료업</t>
        </is>
      </c>
      <c r="B1851" t="n">
        <v>972.1165667337068</v>
      </c>
      <c r="C1851" t="n">
        <v>1053.917249463767</v>
      </c>
    </row>
    <row r="1852">
      <c r="A1852" t="inlineStr">
        <is>
          <t>춘천시|골프장</t>
        </is>
      </c>
      <c r="B1852" t="n">
        <v>2427.9739168545</v>
      </c>
      <c r="C1852" t="n">
        <v>2196.276436574002</v>
      </c>
    </row>
    <row r="1853">
      <c r="A1853" t="inlineStr">
        <is>
          <t>춘천시|기타숙박</t>
        </is>
      </c>
      <c r="B1853" t="n">
        <v>250.1088221051644</v>
      </c>
      <c r="C1853" t="n">
        <v>221.8067787276813</v>
      </c>
    </row>
    <row r="1854">
      <c r="A1854" t="inlineStr">
        <is>
          <t>춘천시|뷰티</t>
        </is>
      </c>
      <c r="B1854" t="n">
        <v>317.5541487723173</v>
      </c>
      <c r="C1854" t="n">
        <v>363.1452647309274</v>
      </c>
    </row>
    <row r="1855">
      <c r="A1855" t="inlineStr">
        <is>
          <t>춘천시|레저용품쇼핑</t>
        </is>
      </c>
      <c r="B1855" t="n">
        <v>199.2116051358572</v>
      </c>
      <c r="C1855" t="n">
        <v>193.8177280668289</v>
      </c>
    </row>
    <row r="1856">
      <c r="A1856" t="inlineStr">
        <is>
          <t>춘천시|기타레저</t>
        </is>
      </c>
      <c r="B1856" t="n">
        <v>414.8704792278747</v>
      </c>
      <c r="C1856" t="n">
        <v>468.2530653955784</v>
      </c>
    </row>
    <row r="1857">
      <c r="A1857" t="inlineStr">
        <is>
          <t>춘천시|문화서비스</t>
        </is>
      </c>
      <c r="B1857" t="n">
        <v>115.5715333984189</v>
      </c>
      <c r="C1857" t="n">
        <v>75.32892690844059</v>
      </c>
    </row>
    <row r="1858">
      <c r="A1858" t="inlineStr">
        <is>
          <t>춘천시|여행업</t>
        </is>
      </c>
      <c r="B1858" t="n">
        <v>5.226936602751378</v>
      </c>
      <c r="C1858" t="n">
        <v>1.063500453723726</v>
      </c>
    </row>
    <row r="1859">
      <c r="A1859" t="inlineStr">
        <is>
          <t>춘천시|호텔</t>
        </is>
      </c>
      <c r="B1859" t="n">
        <v>23.94195545341617</v>
      </c>
      <c r="C1859" t="n">
        <v>12.03066844171681</v>
      </c>
    </row>
    <row r="1860">
      <c r="A1860" t="inlineStr">
        <is>
          <t>춘천시|캠핑장/펜션</t>
        </is>
      </c>
      <c r="B1860" t="n">
        <v>19.64626894965604</v>
      </c>
      <c r="C1860" t="n">
        <v>14.10544908113601</v>
      </c>
    </row>
    <row r="1861">
      <c r="A1861" t="inlineStr">
        <is>
          <t>춘천시|렌터카</t>
        </is>
      </c>
      <c r="B1861" t="n">
        <v>5.939623951915401</v>
      </c>
      <c r="C1861" t="n">
        <v>3.724860068928728</v>
      </c>
    </row>
    <row r="1862">
      <c r="A1862" t="inlineStr">
        <is>
          <t>충주시|일반외식업</t>
        </is>
      </c>
      <c r="B1862" t="n">
        <v>3759.983715878029</v>
      </c>
      <c r="C1862" t="n">
        <v>4149.92186547601</v>
      </c>
    </row>
    <row r="1863">
      <c r="A1863" t="inlineStr">
        <is>
          <t>충주시|육상운송</t>
        </is>
      </c>
      <c r="B1863" t="n">
        <v>5711.671740472668</v>
      </c>
      <c r="C1863" t="n">
        <v>5260.071707646412</v>
      </c>
    </row>
    <row r="1864">
      <c r="A1864" t="inlineStr">
        <is>
          <t>충주시|기타관광쇼핑</t>
        </is>
      </c>
      <c r="B1864" t="n">
        <v>3000.154516910538</v>
      </c>
      <c r="C1864" t="n">
        <v>2924.506115788032</v>
      </c>
    </row>
    <row r="1865">
      <c r="A1865" t="inlineStr">
        <is>
          <t>충주시|대형쇼핑몰</t>
        </is>
      </c>
      <c r="B1865" t="n">
        <v>915.6174137652056</v>
      </c>
      <c r="C1865" t="n">
        <v>778.3524185862054</v>
      </c>
    </row>
    <row r="1866">
      <c r="A1866" t="inlineStr">
        <is>
          <t>충주시|제과음료업</t>
        </is>
      </c>
      <c r="B1866" t="n">
        <v>681.8886429085629</v>
      </c>
      <c r="C1866" t="n">
        <v>598.1713141438945</v>
      </c>
    </row>
    <row r="1867">
      <c r="A1867" t="inlineStr">
        <is>
          <t>충주시|골프장</t>
        </is>
      </c>
      <c r="B1867" t="n">
        <v>3501.645528750021</v>
      </c>
      <c r="C1867" t="n">
        <v>3127.079893341011</v>
      </c>
    </row>
    <row r="1868">
      <c r="A1868" t="inlineStr">
        <is>
          <t>충주시|기타숙박</t>
        </is>
      </c>
      <c r="B1868" t="n">
        <v>194.8670536403214</v>
      </c>
      <c r="C1868" t="n">
        <v>194.2043512116613</v>
      </c>
    </row>
    <row r="1869">
      <c r="A1869" t="inlineStr">
        <is>
          <t>충주시|뷰티</t>
        </is>
      </c>
      <c r="B1869" t="n">
        <v>190.1831274134032</v>
      </c>
      <c r="C1869" t="n">
        <v>202.4302666858014</v>
      </c>
    </row>
    <row r="1870">
      <c r="A1870" t="inlineStr">
        <is>
          <t>충주시|레저용품쇼핑</t>
        </is>
      </c>
      <c r="B1870" t="n">
        <v>94.89544987842322</v>
      </c>
      <c r="C1870" t="n">
        <v>81.70940308787799</v>
      </c>
    </row>
    <row r="1871">
      <c r="A1871" t="inlineStr">
        <is>
          <t>충주시|기타레저</t>
        </is>
      </c>
      <c r="B1871" t="n">
        <v>125.32646438267</v>
      </c>
      <c r="C1871" t="n">
        <v>129.3922949448484</v>
      </c>
    </row>
    <row r="1872">
      <c r="A1872" t="inlineStr">
        <is>
          <t>충주시|문화서비스</t>
        </is>
      </c>
      <c r="B1872" t="n">
        <v>32.11188462605996</v>
      </c>
      <c r="C1872" t="n">
        <v>15.16217449776548</v>
      </c>
    </row>
    <row r="1873">
      <c r="A1873" t="inlineStr">
        <is>
          <t>충주시|여행업</t>
        </is>
      </c>
      <c r="B1873" t="n">
        <v>1.818442876398539</v>
      </c>
      <c r="C1873" t="n">
        <v>3.7740421147399</v>
      </c>
    </row>
    <row r="1874">
      <c r="A1874" t="inlineStr">
        <is>
          <t>충주시|호텔</t>
        </is>
      </c>
      <c r="B1874" t="n">
        <v>115.7117395170965</v>
      </c>
      <c r="C1874" t="n">
        <v>132.8249574109226</v>
      </c>
    </row>
    <row r="1875">
      <c r="A1875" t="inlineStr">
        <is>
          <t>충주시|캠핑장/펜션</t>
        </is>
      </c>
      <c r="B1875" t="n">
        <v>9.322635200449611</v>
      </c>
      <c r="C1875" t="n">
        <v>12.29091180970987</v>
      </c>
    </row>
    <row r="1876">
      <c r="A1876" t="inlineStr">
        <is>
          <t>충주시|렌터카</t>
        </is>
      </c>
      <c r="B1876" t="n">
        <v>3.587678741758503</v>
      </c>
      <c r="C1876" t="n">
        <v>1.153313659949731</v>
      </c>
    </row>
    <row r="1877">
      <c r="A1877" t="inlineStr">
        <is>
          <t>칠곡군|일반외식업</t>
        </is>
      </c>
      <c r="B1877" t="n">
        <v>3362.34373636261</v>
      </c>
      <c r="C1877" t="n">
        <v>3318.788664019258</v>
      </c>
    </row>
    <row r="1878">
      <c r="A1878" t="inlineStr">
        <is>
          <t>칠곡군|육상운송</t>
        </is>
      </c>
      <c r="B1878" t="n">
        <v>15506.13617013281</v>
      </c>
      <c r="C1878" t="n">
        <v>18017.8299112454</v>
      </c>
    </row>
    <row r="1879">
      <c r="A1879" t="inlineStr">
        <is>
          <t>칠곡군|기타관광쇼핑</t>
        </is>
      </c>
      <c r="B1879" t="n">
        <v>3271.533783146218</v>
      </c>
      <c r="C1879" t="n">
        <v>3124.543994631483</v>
      </c>
    </row>
    <row r="1880">
      <c r="A1880" t="inlineStr">
        <is>
          <t>칠곡군|대형쇼핑몰</t>
        </is>
      </c>
      <c r="B1880" t="n">
        <v>5.204283248407357</v>
      </c>
      <c r="C1880" t="n">
        <v>13.56132111025553</v>
      </c>
    </row>
    <row r="1881">
      <c r="A1881" t="inlineStr">
        <is>
          <t>칠곡군|제과음료업</t>
        </is>
      </c>
      <c r="B1881" t="n">
        <v>384.5635334035289</v>
      </c>
      <c r="C1881" t="n">
        <v>489.1953301244706</v>
      </c>
    </row>
    <row r="1882">
      <c r="A1882" t="inlineStr">
        <is>
          <t>칠곡군|골프장</t>
        </is>
      </c>
      <c r="B1882" t="n">
        <v>627.4205537156403</v>
      </c>
      <c r="C1882" t="n">
        <v>835.6192477362791</v>
      </c>
    </row>
    <row r="1883">
      <c r="A1883" t="inlineStr">
        <is>
          <t>칠곡군|기타숙박</t>
        </is>
      </c>
      <c r="B1883" t="n">
        <v>86.25141420370443</v>
      </c>
      <c r="C1883" t="n">
        <v>68.45080347862861</v>
      </c>
    </row>
    <row r="1884">
      <c r="A1884" t="inlineStr">
        <is>
          <t>칠곡군|뷰티</t>
        </is>
      </c>
      <c r="B1884" t="n">
        <v>103.8572546454439</v>
      </c>
      <c r="C1884" t="n">
        <v>117.4452215689124</v>
      </c>
    </row>
    <row r="1885">
      <c r="A1885" t="inlineStr">
        <is>
          <t>칠곡군|레저용품쇼핑</t>
        </is>
      </c>
      <c r="B1885" t="n">
        <v>281.3025284171716</v>
      </c>
      <c r="C1885" t="n">
        <v>208.8921825727275</v>
      </c>
    </row>
    <row r="1886">
      <c r="A1886" t="inlineStr">
        <is>
          <t>칠곡군|기타레저</t>
        </is>
      </c>
      <c r="B1886" t="n">
        <v>141.6589928514037</v>
      </c>
      <c r="C1886" t="n">
        <v>137.1849468464686</v>
      </c>
    </row>
    <row r="1887">
      <c r="A1887" t="inlineStr">
        <is>
          <t>칠곡군|문화서비스</t>
        </is>
      </c>
      <c r="B1887" t="n">
        <v>3.470543374201194</v>
      </c>
      <c r="C1887" t="n">
        <v>5.023939842164473</v>
      </c>
    </row>
    <row r="1888">
      <c r="A1888" t="inlineStr">
        <is>
          <t>칠곡군|여행업</t>
        </is>
      </c>
      <c r="B1888" t="n">
        <v>2.371518682875108</v>
      </c>
      <c r="C1888" t="n">
        <v>7.180512165156939</v>
      </c>
    </row>
    <row r="1889">
      <c r="A1889" t="inlineStr">
        <is>
          <t>칠곡군|호텔</t>
        </is>
      </c>
      <c r="B1889" t="n">
        <v>0</v>
      </c>
      <c r="C1889" t="n">
        <v>0</v>
      </c>
    </row>
    <row r="1890">
      <c r="A1890" t="inlineStr">
        <is>
          <t>칠곡군|캠핑장/펜션</t>
        </is>
      </c>
      <c r="B1890" t="n">
        <v>2.310722731109377</v>
      </c>
      <c r="C1890" t="n">
        <v>2.447818125404801</v>
      </c>
    </row>
    <row r="1891">
      <c r="A1891" t="inlineStr">
        <is>
          <t>칠곡군|렌터카</t>
        </is>
      </c>
      <c r="B1891" t="n">
        <v>0.1047760019792384</v>
      </c>
      <c r="C1891" t="n">
        <v>0</v>
      </c>
    </row>
    <row r="1892">
      <c r="A1892" t="inlineStr">
        <is>
          <t>태백시|일반외식업</t>
        </is>
      </c>
      <c r="B1892" t="n">
        <v>5301.260415054185</v>
      </c>
      <c r="C1892" t="n">
        <v>5654.396264176117</v>
      </c>
    </row>
    <row r="1893">
      <c r="A1893" t="inlineStr">
        <is>
          <t>태백시|육상운송</t>
        </is>
      </c>
      <c r="B1893" t="n">
        <v>2213.683300082379</v>
      </c>
      <c r="C1893" t="n">
        <v>2374.308586676832</v>
      </c>
    </row>
    <row r="1894">
      <c r="A1894" t="inlineStr">
        <is>
          <t>태백시|기타관광쇼핑</t>
        </is>
      </c>
      <c r="B1894" t="n">
        <v>4511.983604374621</v>
      </c>
      <c r="C1894" t="n">
        <v>4526.716314277545</v>
      </c>
    </row>
    <row r="1895">
      <c r="A1895" t="inlineStr">
        <is>
          <t>태백시|대형쇼핑몰</t>
        </is>
      </c>
      <c r="B1895" t="n">
        <v>2394.119073418758</v>
      </c>
      <c r="C1895" t="n">
        <v>1905.077943118541</v>
      </c>
    </row>
    <row r="1896">
      <c r="A1896" t="inlineStr">
        <is>
          <t>태백시|제과음료업</t>
        </is>
      </c>
      <c r="B1896" t="n">
        <v>517.7961166204617</v>
      </c>
      <c r="C1896" t="n">
        <v>597.7860069978625</v>
      </c>
    </row>
    <row r="1897">
      <c r="A1897" t="inlineStr">
        <is>
          <t>태백시|골프장</t>
        </is>
      </c>
      <c r="B1897" t="n">
        <v>968.3264359703523</v>
      </c>
      <c r="C1897" t="n">
        <v>1132.036323535418</v>
      </c>
    </row>
    <row r="1898">
      <c r="A1898" t="inlineStr">
        <is>
          <t>태백시|기타숙박</t>
        </is>
      </c>
      <c r="B1898" t="n">
        <v>382.6085238632882</v>
      </c>
      <c r="C1898" t="n">
        <v>278.5631237151298</v>
      </c>
    </row>
    <row r="1899">
      <c r="A1899" t="inlineStr">
        <is>
          <t>태백시|뷰티</t>
        </is>
      </c>
      <c r="B1899" t="n">
        <v>394.3753565501855</v>
      </c>
      <c r="C1899" t="n">
        <v>393.6235041047773</v>
      </c>
    </row>
    <row r="1900">
      <c r="A1900" t="inlineStr">
        <is>
          <t>태백시|레저용품쇼핑</t>
        </is>
      </c>
      <c r="B1900" t="n">
        <v>332.3781126086971</v>
      </c>
      <c r="C1900" t="n">
        <v>267.6715088970878</v>
      </c>
    </row>
    <row r="1901">
      <c r="A1901" t="inlineStr">
        <is>
          <t>태백시|기타레저</t>
        </is>
      </c>
      <c r="B1901" t="n">
        <v>111.0469125324887</v>
      </c>
      <c r="C1901" t="n">
        <v>107.7224271963622</v>
      </c>
    </row>
    <row r="1902">
      <c r="A1902" t="inlineStr">
        <is>
          <t>태백시|문화서비스</t>
        </is>
      </c>
      <c r="B1902" t="n">
        <v>13.26529065808745</v>
      </c>
      <c r="C1902" t="n">
        <v>10.7345032742917</v>
      </c>
    </row>
    <row r="1903">
      <c r="A1903" t="inlineStr">
        <is>
          <t>태백시|여행업</t>
        </is>
      </c>
      <c r="B1903" t="n">
        <v>0.1664351909485236</v>
      </c>
      <c r="C1903" t="n">
        <v>2.301398211052266</v>
      </c>
    </row>
    <row r="1904">
      <c r="A1904" t="inlineStr">
        <is>
          <t>태백시|호텔</t>
        </is>
      </c>
      <c r="B1904" t="n">
        <v>24.95093544696103</v>
      </c>
      <c r="C1904" t="n">
        <v>48.71329185443357</v>
      </c>
    </row>
    <row r="1905">
      <c r="A1905" t="inlineStr">
        <is>
          <t>태백시|캠핑장/펜션</t>
        </is>
      </c>
      <c r="B1905" t="n">
        <v>26.02153319556649</v>
      </c>
      <c r="C1905" t="n">
        <v>24.99707287851765</v>
      </c>
    </row>
    <row r="1906">
      <c r="A1906" t="inlineStr">
        <is>
          <t>태백시|렌터카</t>
        </is>
      </c>
      <c r="B1906" t="n">
        <v>0.8549085661892457</v>
      </c>
      <c r="C1906" t="n">
        <v>0.5753495527630665</v>
      </c>
    </row>
    <row r="1907">
      <c r="A1907" t="inlineStr">
        <is>
          <t>태안군|일반외식업</t>
        </is>
      </c>
      <c r="B1907" t="n">
        <v>3940.520412434111</v>
      </c>
      <c r="C1907" t="n">
        <v>4278.007547360541</v>
      </c>
    </row>
    <row r="1908">
      <c r="A1908" t="inlineStr">
        <is>
          <t>태안군|육상운송</t>
        </is>
      </c>
      <c r="B1908" t="n">
        <v>1702.042205528684</v>
      </c>
      <c r="C1908" t="n">
        <v>1840.610008293694</v>
      </c>
    </row>
    <row r="1909">
      <c r="A1909" t="inlineStr">
        <is>
          <t>태안군|기타관광쇼핑</t>
        </is>
      </c>
      <c r="B1909" t="n">
        <v>5503.904673566573</v>
      </c>
      <c r="C1909" t="n">
        <v>5757.421412566834</v>
      </c>
    </row>
    <row r="1910">
      <c r="A1910" t="inlineStr">
        <is>
          <t>태안군|대형쇼핑몰</t>
        </is>
      </c>
      <c r="B1910" t="n">
        <v>0</v>
      </c>
      <c r="C1910" t="n">
        <v>0</v>
      </c>
    </row>
    <row r="1911">
      <c r="A1911" t="inlineStr">
        <is>
          <t>태안군|제과음료업</t>
        </is>
      </c>
      <c r="B1911" t="n">
        <v>644.9778377744418</v>
      </c>
      <c r="C1911" t="n">
        <v>717.2166859814243</v>
      </c>
    </row>
    <row r="1912">
      <c r="A1912" t="inlineStr">
        <is>
          <t>태안군|골프장</t>
        </is>
      </c>
      <c r="B1912" t="n">
        <v>1928.121459810086</v>
      </c>
      <c r="C1912" t="n">
        <v>1879.614577866699</v>
      </c>
    </row>
    <row r="1913">
      <c r="A1913" t="inlineStr">
        <is>
          <t>태안군|기타숙박</t>
        </is>
      </c>
      <c r="B1913" t="n">
        <v>313.4232464841569</v>
      </c>
      <c r="C1913" t="n">
        <v>313.2961183737007</v>
      </c>
    </row>
    <row r="1914">
      <c r="A1914" t="inlineStr">
        <is>
          <t>태안군|뷰티</t>
        </is>
      </c>
      <c r="B1914" t="n">
        <v>61.54208898620933</v>
      </c>
      <c r="C1914" t="n">
        <v>61.64148199493714</v>
      </c>
    </row>
    <row r="1915">
      <c r="A1915" t="inlineStr">
        <is>
          <t>태안군|레저용품쇼핑</t>
        </is>
      </c>
      <c r="B1915" t="n">
        <v>101.422688891321</v>
      </c>
      <c r="C1915" t="n">
        <v>99.76654907146394</v>
      </c>
    </row>
    <row r="1916">
      <c r="A1916" t="inlineStr">
        <is>
          <t>태안군|기타레저</t>
        </is>
      </c>
      <c r="B1916" t="n">
        <v>190.1610985310249</v>
      </c>
      <c r="C1916" t="n">
        <v>178.9577940544679</v>
      </c>
    </row>
    <row r="1917">
      <c r="A1917" t="inlineStr">
        <is>
          <t>태안군|문화서비스</t>
        </is>
      </c>
      <c r="B1917" t="n">
        <v>8.469246587072989</v>
      </c>
      <c r="C1917" t="n">
        <v>3.824633815496639</v>
      </c>
    </row>
    <row r="1918">
      <c r="A1918" t="inlineStr">
        <is>
          <t>태안군|여행업</t>
        </is>
      </c>
      <c r="B1918" t="n">
        <v>0</v>
      </c>
      <c r="C1918" t="n">
        <v>0.659934562848121</v>
      </c>
    </row>
    <row r="1919">
      <c r="A1919" t="inlineStr">
        <is>
          <t>태안군|호텔</t>
        </is>
      </c>
      <c r="B1919" t="n">
        <v>5.06918408861303</v>
      </c>
      <c r="C1919" t="n">
        <v>4.492363204090199</v>
      </c>
    </row>
    <row r="1920">
      <c r="A1920" t="inlineStr">
        <is>
          <t>태안군|캠핑장/펜션</t>
        </is>
      </c>
      <c r="B1920" t="n">
        <v>100.6606569582475</v>
      </c>
      <c r="C1920" t="n">
        <v>68.48558515182515</v>
      </c>
    </row>
    <row r="1921">
      <c r="A1921" t="inlineStr">
        <is>
          <t>태안군|렌터카</t>
        </is>
      </c>
      <c r="B1921" t="n">
        <v>1.543045008904158</v>
      </c>
      <c r="C1921" t="n">
        <v>0.0351997920504592</v>
      </c>
    </row>
    <row r="1922">
      <c r="A1922" t="inlineStr">
        <is>
          <t>통영시|일반외식업</t>
        </is>
      </c>
      <c r="B1922" t="n">
        <v>4404.610813846984</v>
      </c>
      <c r="C1922" t="n">
        <v>4947.432483029097</v>
      </c>
    </row>
    <row r="1923">
      <c r="A1923" t="inlineStr">
        <is>
          <t>통영시|육상운송</t>
        </is>
      </c>
      <c r="B1923" t="n">
        <v>2044.31467046909</v>
      </c>
      <c r="C1923" t="n">
        <v>2240.860866781757</v>
      </c>
    </row>
    <row r="1924">
      <c r="A1924" t="inlineStr">
        <is>
          <t>통영시|기타관광쇼핑</t>
        </is>
      </c>
      <c r="B1924" t="n">
        <v>2596.430328886393</v>
      </c>
      <c r="C1924" t="n">
        <v>2623.014161290027</v>
      </c>
    </row>
    <row r="1925">
      <c r="A1925" t="inlineStr">
        <is>
          <t>통영시|대형쇼핑몰</t>
        </is>
      </c>
      <c r="B1925" t="n">
        <v>1292.649571187235</v>
      </c>
      <c r="C1925" t="n">
        <v>1230.701924764435</v>
      </c>
    </row>
    <row r="1926">
      <c r="A1926" t="inlineStr">
        <is>
          <t>통영시|제과음료업</t>
        </is>
      </c>
      <c r="B1926" t="n">
        <v>770.477119454554</v>
      </c>
      <c r="C1926" t="n">
        <v>934.1863471955656</v>
      </c>
    </row>
    <row r="1927">
      <c r="A1927" t="inlineStr">
        <is>
          <t>통영시|골프장</t>
        </is>
      </c>
      <c r="B1927" t="n">
        <v>276.1358420045001</v>
      </c>
      <c r="C1927" t="n">
        <v>288.1414297195856</v>
      </c>
    </row>
    <row r="1928">
      <c r="A1928" t="inlineStr">
        <is>
          <t>통영시|기타숙박</t>
        </is>
      </c>
      <c r="B1928" t="n">
        <v>235.8396325223049</v>
      </c>
      <c r="C1928" t="n">
        <v>244.1215016095738</v>
      </c>
    </row>
    <row r="1929">
      <c r="A1929" t="inlineStr">
        <is>
          <t>통영시|뷰티</t>
        </is>
      </c>
      <c r="B1929" t="n">
        <v>147.5381883572051</v>
      </c>
      <c r="C1929" t="n">
        <v>141.1238565489247</v>
      </c>
    </row>
    <row r="1930">
      <c r="A1930" t="inlineStr">
        <is>
          <t>통영시|레저용품쇼핑</t>
        </is>
      </c>
      <c r="B1930" t="n">
        <v>372.8435173165076</v>
      </c>
      <c r="C1930" t="n">
        <v>448.8474507636368</v>
      </c>
    </row>
    <row r="1931">
      <c r="A1931" t="inlineStr">
        <is>
          <t>통영시|기타레저</t>
        </is>
      </c>
      <c r="B1931" t="n">
        <v>113.5747708659683</v>
      </c>
      <c r="C1931" t="n">
        <v>111.5532878778031</v>
      </c>
    </row>
    <row r="1932">
      <c r="A1932" t="inlineStr">
        <is>
          <t>통영시|문화서비스</t>
        </is>
      </c>
      <c r="B1932" t="n">
        <v>28.83158510141275</v>
      </c>
      <c r="C1932" t="n">
        <v>41.99061208381883</v>
      </c>
    </row>
    <row r="1933">
      <c r="A1933" t="inlineStr">
        <is>
          <t>통영시|여행업</t>
        </is>
      </c>
      <c r="B1933" t="n">
        <v>1.344930879204695</v>
      </c>
      <c r="C1933" t="n">
        <v>0.1721299024478595</v>
      </c>
    </row>
    <row r="1934">
      <c r="A1934" t="inlineStr">
        <is>
          <t>통영시|호텔</t>
        </is>
      </c>
      <c r="B1934" t="n">
        <v>225.984259010648</v>
      </c>
      <c r="C1934" t="n">
        <v>178.9885954106309</v>
      </c>
    </row>
    <row r="1935">
      <c r="A1935" t="inlineStr">
        <is>
          <t>통영시|캠핑장/펜션</t>
        </is>
      </c>
      <c r="B1935" t="n">
        <v>31.87821565828121</v>
      </c>
      <c r="C1935" t="n">
        <v>45.2387913746249</v>
      </c>
    </row>
    <row r="1936">
      <c r="A1936" t="inlineStr">
        <is>
          <t>통영시|렌터카</t>
        </is>
      </c>
      <c r="B1936" t="n">
        <v>1.14496537009562</v>
      </c>
      <c r="C1936" t="n">
        <v>0.9471827167343044</v>
      </c>
    </row>
    <row r="1937">
      <c r="A1937" t="inlineStr">
        <is>
          <t>파주시|일반외식업</t>
        </is>
      </c>
      <c r="B1937" t="n">
        <v>6165.409956810197</v>
      </c>
      <c r="C1937" t="n">
        <v>6299.687432652835</v>
      </c>
    </row>
    <row r="1938">
      <c r="A1938" t="inlineStr">
        <is>
          <t>파주시|육상운송</t>
        </is>
      </c>
      <c r="B1938" t="n">
        <v>2814.616618313323</v>
      </c>
      <c r="C1938" t="n">
        <v>3150.63348723805</v>
      </c>
    </row>
    <row r="1939">
      <c r="A1939" t="inlineStr">
        <is>
          <t>파주시|기타관광쇼핑</t>
        </is>
      </c>
      <c r="B1939" t="n">
        <v>3564.149215422501</v>
      </c>
      <c r="C1939" t="n">
        <v>3600.087662067514</v>
      </c>
    </row>
    <row r="1940">
      <c r="A1940" t="inlineStr">
        <is>
          <t>파주시|대형쇼핑몰</t>
        </is>
      </c>
      <c r="B1940" t="n">
        <v>7145.835444439213</v>
      </c>
      <c r="C1940" t="n">
        <v>6614.407357604847</v>
      </c>
    </row>
    <row r="1941">
      <c r="A1941" t="inlineStr">
        <is>
          <t>파주시|제과음료업</t>
        </is>
      </c>
      <c r="B1941" t="n">
        <v>1391.519931740198</v>
      </c>
      <c r="C1941" t="n">
        <v>1391.939963612675</v>
      </c>
    </row>
    <row r="1942">
      <c r="A1942" t="inlineStr">
        <is>
          <t>파주시|골프장</t>
        </is>
      </c>
      <c r="B1942" t="n">
        <v>1652.45238280134</v>
      </c>
      <c r="C1942" t="n">
        <v>1468.69429058501</v>
      </c>
    </row>
    <row r="1943">
      <c r="A1943" t="inlineStr">
        <is>
          <t>파주시|기타숙박</t>
        </is>
      </c>
      <c r="B1943" t="n">
        <v>101.4274948250482</v>
      </c>
      <c r="C1943" t="n">
        <v>87.97288506986078</v>
      </c>
    </row>
    <row r="1944">
      <c r="A1944" t="inlineStr">
        <is>
          <t>파주시|뷰티</t>
        </is>
      </c>
      <c r="B1944" t="n">
        <v>319.0198955918813</v>
      </c>
      <c r="C1944" t="n">
        <v>390.7225647174699</v>
      </c>
    </row>
    <row r="1945">
      <c r="A1945" t="inlineStr">
        <is>
          <t>파주시|레저용품쇼핑</t>
        </is>
      </c>
      <c r="B1945" t="n">
        <v>239.471629696583</v>
      </c>
      <c r="C1945" t="n">
        <v>230.8740727668045</v>
      </c>
    </row>
    <row r="1946">
      <c r="A1946" t="inlineStr">
        <is>
          <t>파주시|기타레저</t>
        </is>
      </c>
      <c r="B1946" t="n">
        <v>314.6224344376283</v>
      </c>
      <c r="C1946" t="n">
        <v>314.8319783944939</v>
      </c>
    </row>
    <row r="1947">
      <c r="A1947" t="inlineStr">
        <is>
          <t>파주시|문화서비스</t>
        </is>
      </c>
      <c r="B1947" t="n">
        <v>104.1677581102467</v>
      </c>
      <c r="C1947" t="n">
        <v>89.24525357835908</v>
      </c>
    </row>
    <row r="1948">
      <c r="A1948" t="inlineStr">
        <is>
          <t>파주시|여행업</t>
        </is>
      </c>
      <c r="B1948" t="n">
        <v>17.27739358472949</v>
      </c>
      <c r="C1948" t="n">
        <v>10.39409735402264</v>
      </c>
    </row>
    <row r="1949">
      <c r="A1949" t="inlineStr">
        <is>
          <t>파주시|호텔</t>
        </is>
      </c>
      <c r="B1949" t="n">
        <v>7.541024805814334</v>
      </c>
      <c r="C1949" t="n">
        <v>5.790614789780315</v>
      </c>
    </row>
    <row r="1950">
      <c r="A1950" t="inlineStr">
        <is>
          <t>파주시|캠핑장/펜션</t>
        </is>
      </c>
      <c r="B1950" t="n">
        <v>11.06594951939819</v>
      </c>
      <c r="C1950" t="n">
        <v>7.373939946754585</v>
      </c>
    </row>
    <row r="1951">
      <c r="A1951" t="inlineStr">
        <is>
          <t>파주시|렌터카</t>
        </is>
      </c>
      <c r="B1951" t="n">
        <v>1.172236172576747</v>
      </c>
      <c r="C1951" t="n">
        <v>0.5283592435591455</v>
      </c>
    </row>
    <row r="1952">
      <c r="A1952" t="inlineStr">
        <is>
          <t>평창군|일반외식업</t>
        </is>
      </c>
      <c r="B1952" t="n">
        <v>5815.881969333649</v>
      </c>
      <c r="C1952" t="n">
        <v>6132.907962950159</v>
      </c>
    </row>
    <row r="1953">
      <c r="A1953" t="inlineStr">
        <is>
          <t>평창군|육상운송</t>
        </is>
      </c>
      <c r="B1953" t="n">
        <v>2124.813409984578</v>
      </c>
      <c r="C1953" t="n">
        <v>2396.349988351369</v>
      </c>
    </row>
    <row r="1954">
      <c r="A1954" t="inlineStr">
        <is>
          <t>평창군|기타관광쇼핑</t>
        </is>
      </c>
      <c r="B1954" t="n">
        <v>3467.869525368187</v>
      </c>
      <c r="C1954" t="n">
        <v>3466.623688450016</v>
      </c>
    </row>
    <row r="1955">
      <c r="A1955" t="inlineStr">
        <is>
          <t>평창군|대형쇼핑몰</t>
        </is>
      </c>
      <c r="B1955" t="n">
        <v>2.211336200581081</v>
      </c>
      <c r="C1955" t="n">
        <v>2.22199862416675</v>
      </c>
    </row>
    <row r="1956">
      <c r="A1956" t="inlineStr">
        <is>
          <t>평창군|제과음료업</t>
        </is>
      </c>
      <c r="B1956" t="n">
        <v>482.7078265226184</v>
      </c>
      <c r="C1956" t="n">
        <v>528.0677006769746</v>
      </c>
    </row>
    <row r="1957">
      <c r="A1957" t="inlineStr">
        <is>
          <t>평창군|골프장</t>
        </is>
      </c>
      <c r="B1957" t="n">
        <v>878.7663737453092</v>
      </c>
      <c r="C1957" t="n">
        <v>840.9289489346517</v>
      </c>
    </row>
    <row r="1958">
      <c r="A1958" t="inlineStr">
        <is>
          <t>평창군|기타숙박</t>
        </is>
      </c>
      <c r="B1958" t="n">
        <v>128.0389571568953</v>
      </c>
      <c r="C1958" t="n">
        <v>130.5096058260589</v>
      </c>
    </row>
    <row r="1959">
      <c r="A1959" t="inlineStr">
        <is>
          <t>평창군|뷰티</t>
        </is>
      </c>
      <c r="B1959" t="n">
        <v>56.19345884638041</v>
      </c>
      <c r="C1959" t="n">
        <v>53.5389371049229</v>
      </c>
    </row>
    <row r="1960">
      <c r="A1960" t="inlineStr">
        <is>
          <t>평창군|레저용품쇼핑</t>
        </is>
      </c>
      <c r="B1960" t="n">
        <v>213.5705502250075</v>
      </c>
      <c r="C1960" t="n">
        <v>181.1565681820663</v>
      </c>
    </row>
    <row r="1961">
      <c r="A1961" t="inlineStr">
        <is>
          <t>평창군|기타레저</t>
        </is>
      </c>
      <c r="B1961" t="n">
        <v>349.4636546558369</v>
      </c>
      <c r="C1961" t="n">
        <v>443.4217137087169</v>
      </c>
    </row>
    <row r="1962">
      <c r="A1962" t="inlineStr">
        <is>
          <t>평창군|문화서비스</t>
        </is>
      </c>
      <c r="B1962" t="n">
        <v>5.812428674307187</v>
      </c>
      <c r="C1962" t="n">
        <v>10.50771699605961</v>
      </c>
    </row>
    <row r="1963">
      <c r="A1963" t="inlineStr">
        <is>
          <t>평창군|여행업</t>
        </is>
      </c>
      <c r="B1963" t="n">
        <v>0.5384293393104644</v>
      </c>
      <c r="C1963" t="n">
        <v>0.3452699998705237</v>
      </c>
    </row>
    <row r="1964">
      <c r="A1964" t="inlineStr">
        <is>
          <t>평창군|호텔</t>
        </is>
      </c>
      <c r="B1964" t="n">
        <v>4959.306691891674</v>
      </c>
      <c r="C1964" t="n">
        <v>4335.982406124007</v>
      </c>
    </row>
    <row r="1965">
      <c r="A1965" t="inlineStr">
        <is>
          <t>평창군|캠핑장/펜션</t>
        </is>
      </c>
      <c r="B1965" t="n">
        <v>38.43219468213875</v>
      </c>
      <c r="C1965" t="n">
        <v>37.75425898584215</v>
      </c>
    </row>
    <row r="1966">
      <c r="A1966" t="inlineStr">
        <is>
          <t>평창군|렌터카</t>
        </is>
      </c>
      <c r="B1966" t="n">
        <v>4.009964650498672</v>
      </c>
      <c r="C1966" t="n">
        <v>6.015314247744257</v>
      </c>
    </row>
    <row r="1967">
      <c r="A1967" t="inlineStr">
        <is>
          <t>평택시|일반외식업</t>
        </is>
      </c>
      <c r="B1967" t="n">
        <v>7321.066870979999</v>
      </c>
      <c r="C1967" t="n">
        <v>6413.01554179397</v>
      </c>
    </row>
    <row r="1968">
      <c r="A1968" t="inlineStr">
        <is>
          <t>평택시|육상운송</t>
        </is>
      </c>
      <c r="B1968" t="n">
        <v>6217.650692402395</v>
      </c>
      <c r="C1968" t="n">
        <v>7914.334178049453</v>
      </c>
    </row>
    <row r="1969">
      <c r="A1969" t="inlineStr">
        <is>
          <t>평택시|기타관광쇼핑</t>
        </is>
      </c>
      <c r="B1969" t="n">
        <v>6288.135752607355</v>
      </c>
      <c r="C1969" t="n">
        <v>4615.037754283416</v>
      </c>
    </row>
    <row r="1970">
      <c r="A1970" t="inlineStr">
        <is>
          <t>평택시|대형쇼핑몰</t>
        </is>
      </c>
      <c r="B1970" t="n">
        <v>1473.797356496781</v>
      </c>
      <c r="C1970" t="n">
        <v>1089.862537980641</v>
      </c>
    </row>
    <row r="1971">
      <c r="A1971" t="inlineStr">
        <is>
          <t>평택시|제과음료업</t>
        </is>
      </c>
      <c r="B1971" t="n">
        <v>940.90858703975</v>
      </c>
      <c r="C1971" t="n">
        <v>898.6175362645369</v>
      </c>
    </row>
    <row r="1972">
      <c r="A1972" t="inlineStr">
        <is>
          <t>평택시|골프장</t>
        </is>
      </c>
      <c r="B1972" t="n">
        <v>283.5081797365869</v>
      </c>
      <c r="C1972" t="n">
        <v>183.9648525098281</v>
      </c>
    </row>
    <row r="1973">
      <c r="A1973" t="inlineStr">
        <is>
          <t>평택시|기타숙박</t>
        </is>
      </c>
      <c r="B1973" t="n">
        <v>251.4298022949978</v>
      </c>
      <c r="C1973" t="n">
        <v>177.9491980636454</v>
      </c>
    </row>
    <row r="1974">
      <c r="A1974" t="inlineStr">
        <is>
          <t>평택시|뷰티</t>
        </is>
      </c>
      <c r="B1974" t="n">
        <v>426.7751153529052</v>
      </c>
      <c r="C1974" t="n">
        <v>378.6371924963099</v>
      </c>
    </row>
    <row r="1975">
      <c r="A1975" t="inlineStr">
        <is>
          <t>평택시|레저용품쇼핑</t>
        </is>
      </c>
      <c r="B1975" t="n">
        <v>192.8838750305822</v>
      </c>
      <c r="C1975" t="n">
        <v>146.1077871104813</v>
      </c>
    </row>
    <row r="1976">
      <c r="A1976" t="inlineStr">
        <is>
          <t>평택시|기타레저</t>
        </is>
      </c>
      <c r="B1976" t="n">
        <v>336.1317180142915</v>
      </c>
      <c r="C1976" t="n">
        <v>265.4774663991089</v>
      </c>
    </row>
    <row r="1977">
      <c r="A1977" t="inlineStr">
        <is>
          <t>평택시|문화서비스</t>
        </is>
      </c>
      <c r="B1977" t="n">
        <v>67.69360966420302</v>
      </c>
      <c r="C1977" t="n">
        <v>39.04720443533868</v>
      </c>
    </row>
    <row r="1978">
      <c r="A1978" t="inlineStr">
        <is>
          <t>평택시|여행업</t>
        </is>
      </c>
      <c r="B1978" t="n">
        <v>2.738985379507868</v>
      </c>
      <c r="C1978" t="n">
        <v>23.89050731397119</v>
      </c>
    </row>
    <row r="1979">
      <c r="A1979" t="inlineStr">
        <is>
          <t>평택시|호텔</t>
        </is>
      </c>
      <c r="B1979" t="n">
        <v>0.3970191049494151</v>
      </c>
      <c r="C1979" t="n">
        <v>33.98556683013521</v>
      </c>
    </row>
    <row r="1980">
      <c r="A1980" t="inlineStr">
        <is>
          <t>평택시|캠핑장/펜션</t>
        </is>
      </c>
      <c r="B1980" t="n">
        <v>10.69583210363164</v>
      </c>
      <c r="C1980" t="n">
        <v>7.366770334777106</v>
      </c>
    </row>
    <row r="1981">
      <c r="A1981" t="inlineStr">
        <is>
          <t>평택시|렌터카</t>
        </is>
      </c>
      <c r="B1981" t="n">
        <v>2.478179384813846</v>
      </c>
      <c r="C1981" t="n">
        <v>4.518064361261957</v>
      </c>
    </row>
    <row r="1982">
      <c r="A1982" t="inlineStr">
        <is>
          <t>포천시|일반외식업</t>
        </is>
      </c>
      <c r="B1982" t="n">
        <v>6293.211354523932</v>
      </c>
      <c r="C1982" t="n">
        <v>6255.185149417212</v>
      </c>
    </row>
    <row r="1983">
      <c r="A1983" t="inlineStr">
        <is>
          <t>포천시|육상운송</t>
        </is>
      </c>
      <c r="B1983" t="n">
        <v>6734.126928140094</v>
      </c>
      <c r="C1983" t="n">
        <v>7716.714121553296</v>
      </c>
    </row>
    <row r="1984">
      <c r="A1984" t="inlineStr">
        <is>
          <t>포천시|기타관광쇼핑</t>
        </is>
      </c>
      <c r="B1984" t="n">
        <v>4489.957955531491</v>
      </c>
      <c r="C1984" t="n">
        <v>4338.481237507961</v>
      </c>
    </row>
    <row r="1985">
      <c r="A1985" t="inlineStr">
        <is>
          <t>포천시|대형쇼핑몰</t>
        </is>
      </c>
      <c r="B1985" t="n">
        <v>593.9084513802427</v>
      </c>
      <c r="C1985" t="n">
        <v>343.2932419847197</v>
      </c>
    </row>
    <row r="1986">
      <c r="A1986" t="inlineStr">
        <is>
          <t>포천시|제과음료업</t>
        </is>
      </c>
      <c r="B1986" t="n">
        <v>968.9479211499817</v>
      </c>
      <c r="C1986" t="n">
        <v>965.7017383080348</v>
      </c>
    </row>
    <row r="1987">
      <c r="A1987" t="inlineStr">
        <is>
          <t>포천시|골프장</t>
        </is>
      </c>
      <c r="B1987" t="n">
        <v>4815.417972343525</v>
      </c>
      <c r="C1987" t="n">
        <v>4402.837351956935</v>
      </c>
    </row>
    <row r="1988">
      <c r="A1988" t="inlineStr">
        <is>
          <t>포천시|기타숙박</t>
        </is>
      </c>
      <c r="B1988" t="n">
        <v>190.2384530140851</v>
      </c>
      <c r="C1988" t="n">
        <v>136.3147489767</v>
      </c>
    </row>
    <row r="1989">
      <c r="A1989" t="inlineStr">
        <is>
          <t>포천시|뷰티</t>
        </is>
      </c>
      <c r="B1989" t="n">
        <v>147.0070835061649</v>
      </c>
      <c r="C1989" t="n">
        <v>159.3337283333468</v>
      </c>
    </row>
    <row r="1990">
      <c r="A1990" t="inlineStr">
        <is>
          <t>포천시|레저용품쇼핑</t>
        </is>
      </c>
      <c r="B1990" t="n">
        <v>428.8389721366525</v>
      </c>
      <c r="C1990" t="n">
        <v>384.4634509453702</v>
      </c>
    </row>
    <row r="1991">
      <c r="A1991" t="inlineStr">
        <is>
          <t>포천시|기타레저</t>
        </is>
      </c>
      <c r="B1991" t="n">
        <v>227.7131977559538</v>
      </c>
      <c r="C1991" t="n">
        <v>288.5105011970007</v>
      </c>
    </row>
    <row r="1992">
      <c r="A1992" t="inlineStr">
        <is>
          <t>포천시|문화서비스</t>
        </is>
      </c>
      <c r="B1992" t="n">
        <v>70.06749323709322</v>
      </c>
      <c r="C1992" t="n">
        <v>43.34246816028563</v>
      </c>
    </row>
    <row r="1993">
      <c r="A1993" t="inlineStr">
        <is>
          <t>포천시|여행업</t>
        </is>
      </c>
      <c r="B1993" t="n">
        <v>0.124045871742876</v>
      </c>
      <c r="C1993" t="n">
        <v>0.962122168972293</v>
      </c>
    </row>
    <row r="1994">
      <c r="A1994" t="inlineStr">
        <is>
          <t>포천시|호텔</t>
        </is>
      </c>
      <c r="B1994" t="n">
        <v>0</v>
      </c>
      <c r="C1994" t="n">
        <v>0</v>
      </c>
    </row>
    <row r="1995">
      <c r="A1995" t="inlineStr">
        <is>
          <t>포천시|캠핑장/펜션</t>
        </is>
      </c>
      <c r="B1995" t="n">
        <v>30.3786237425901</v>
      </c>
      <c r="C1995" t="n">
        <v>31.77625250214994</v>
      </c>
    </row>
    <row r="1996">
      <c r="A1996" t="inlineStr">
        <is>
          <t>포천시|렌터카</t>
        </is>
      </c>
      <c r="B1996" t="n">
        <v>1.355375432687437</v>
      </c>
      <c r="C1996" t="n">
        <v>1.115060365681784</v>
      </c>
    </row>
    <row r="1997">
      <c r="A1997" t="inlineStr">
        <is>
          <t>하남시|일반외식업</t>
        </is>
      </c>
      <c r="B1997" t="n">
        <v>4576.847325149227</v>
      </c>
      <c r="C1997" t="n">
        <v>4604.94919050456</v>
      </c>
    </row>
    <row r="1998">
      <c r="A1998" t="inlineStr">
        <is>
          <t>하남시|육상운송</t>
        </is>
      </c>
      <c r="B1998" t="n">
        <v>4031.564413615547</v>
      </c>
      <c r="C1998" t="n">
        <v>4464.645106523027</v>
      </c>
    </row>
    <row r="1999">
      <c r="A1999" t="inlineStr">
        <is>
          <t>하남시|기타관광쇼핑</t>
        </is>
      </c>
      <c r="B1999" t="n">
        <v>3094.014051071056</v>
      </c>
      <c r="C1999" t="n">
        <v>2908.302805942475</v>
      </c>
    </row>
    <row r="2000">
      <c r="A2000" t="inlineStr">
        <is>
          <t>하남시|대형쇼핑몰</t>
        </is>
      </c>
      <c r="B2000" t="n">
        <v>10432.21012939056</v>
      </c>
      <c r="C2000" t="n">
        <v>10526.0653591796</v>
      </c>
    </row>
    <row r="2001">
      <c r="A2001" t="inlineStr">
        <is>
          <t>하남시|제과음료업</t>
        </is>
      </c>
      <c r="B2001" t="n">
        <v>768.1343423222893</v>
      </c>
      <c r="C2001" t="n">
        <v>732.4313765904711</v>
      </c>
    </row>
    <row r="2002">
      <c r="A2002" t="inlineStr">
        <is>
          <t>하남시|골프장</t>
        </is>
      </c>
      <c r="B2002" t="n">
        <v>405.4356192440504</v>
      </c>
      <c r="C2002" t="n">
        <v>367.6535711439753</v>
      </c>
    </row>
    <row r="2003">
      <c r="A2003" t="inlineStr">
        <is>
          <t>하남시|기타숙박</t>
        </is>
      </c>
      <c r="B2003" t="n">
        <v>37.47604170546687</v>
      </c>
      <c r="C2003" t="n">
        <v>26.55909041986627</v>
      </c>
    </row>
    <row r="2004">
      <c r="A2004" t="inlineStr">
        <is>
          <t>하남시|뷰티</t>
        </is>
      </c>
      <c r="B2004" t="n">
        <v>494.9564357990118</v>
      </c>
      <c r="C2004" t="n">
        <v>461.0747157250904</v>
      </c>
    </row>
    <row r="2005">
      <c r="A2005" t="inlineStr">
        <is>
          <t>하남시|레저용품쇼핑</t>
        </is>
      </c>
      <c r="B2005" t="n">
        <v>537.8522264955546</v>
      </c>
      <c r="C2005" t="n">
        <v>492.9664540911488</v>
      </c>
    </row>
    <row r="2006">
      <c r="A2006" t="inlineStr">
        <is>
          <t>하남시|기타레저</t>
        </is>
      </c>
      <c r="B2006" t="n">
        <v>219.1155853070532</v>
      </c>
      <c r="C2006" t="n">
        <v>221.0641524447184</v>
      </c>
    </row>
    <row r="2007">
      <c r="A2007" t="inlineStr">
        <is>
          <t>하남시|문화서비스</t>
        </is>
      </c>
      <c r="B2007" t="n">
        <v>155.2093460813943</v>
      </c>
      <c r="C2007" t="n">
        <v>113.4436210185401</v>
      </c>
    </row>
    <row r="2008">
      <c r="A2008" t="inlineStr">
        <is>
          <t>하남시|여행업</t>
        </is>
      </c>
      <c r="B2008" t="n">
        <v>2.679867484210525</v>
      </c>
      <c r="C2008" t="n">
        <v>9.147230775237428</v>
      </c>
    </row>
    <row r="2009">
      <c r="A2009" t="inlineStr">
        <is>
          <t>하남시|호텔</t>
        </is>
      </c>
      <c r="B2009" t="n">
        <v>0</v>
      </c>
      <c r="C2009" t="n">
        <v>0</v>
      </c>
    </row>
    <row r="2010">
      <c r="A2010" t="inlineStr">
        <is>
          <t>하남시|캠핑장/펜션</t>
        </is>
      </c>
      <c r="B2010" t="n">
        <v>2.052545403707583</v>
      </c>
      <c r="C2010" t="n">
        <v>1.311493849386226</v>
      </c>
    </row>
    <row r="2011">
      <c r="A2011" t="inlineStr">
        <is>
          <t>하남시|렌터카</t>
        </is>
      </c>
      <c r="B2011" t="n">
        <v>1.157711091507506</v>
      </c>
      <c r="C2011" t="n">
        <v>2.096855861849648</v>
      </c>
    </row>
    <row r="2012">
      <c r="A2012" t="inlineStr">
        <is>
          <t>하동군|일반외식업</t>
        </is>
      </c>
      <c r="B2012" t="n">
        <v>3000.734849219147</v>
      </c>
      <c r="C2012" t="n">
        <v>2928.904226631947</v>
      </c>
    </row>
    <row r="2013">
      <c r="A2013" t="inlineStr">
        <is>
          <t>하동군|육상운송</t>
        </is>
      </c>
      <c r="B2013" t="n">
        <v>4769.902609990571</v>
      </c>
      <c r="C2013" t="n">
        <v>5946.40386128834</v>
      </c>
    </row>
    <row r="2014">
      <c r="A2014" t="inlineStr">
        <is>
          <t>하동군|기타관광쇼핑</t>
        </is>
      </c>
      <c r="B2014" t="n">
        <v>2813.248617315933</v>
      </c>
      <c r="C2014" t="n">
        <v>2959.931483950719</v>
      </c>
    </row>
    <row r="2015">
      <c r="A2015" t="inlineStr">
        <is>
          <t>하동군|대형쇼핑몰</t>
        </is>
      </c>
      <c r="B2015" t="n">
        <v>0</v>
      </c>
      <c r="C2015" t="n">
        <v>0.0183366373237251</v>
      </c>
    </row>
    <row r="2016">
      <c r="A2016" t="inlineStr">
        <is>
          <t>하동군|제과음료업</t>
        </is>
      </c>
      <c r="B2016" t="n">
        <v>418.3906159589498</v>
      </c>
      <c r="C2016" t="n">
        <v>557.8125465940437</v>
      </c>
    </row>
    <row r="2017">
      <c r="A2017" t="inlineStr">
        <is>
          <t>하동군|골프장</t>
        </is>
      </c>
      <c r="B2017" t="n">
        <v>79.28404428113646</v>
      </c>
      <c r="C2017" t="n">
        <v>54.41962042419865</v>
      </c>
    </row>
    <row r="2018">
      <c r="A2018" t="inlineStr">
        <is>
          <t>하동군|기타숙박</t>
        </is>
      </c>
      <c r="B2018" t="n">
        <v>101.6843706033878</v>
      </c>
      <c r="C2018" t="n">
        <v>93.29977420005494</v>
      </c>
    </row>
    <row r="2019">
      <c r="A2019" t="inlineStr">
        <is>
          <t>하동군|뷰티</t>
        </is>
      </c>
      <c r="B2019" t="n">
        <v>38.02069106299987</v>
      </c>
      <c r="C2019" t="n">
        <v>43.78270380940862</v>
      </c>
    </row>
    <row r="2020">
      <c r="A2020" t="inlineStr">
        <is>
          <t>하동군|레저용품쇼핑</t>
        </is>
      </c>
      <c r="B2020" t="n">
        <v>35.67736098995186</v>
      </c>
      <c r="C2020" t="n">
        <v>40.44339841234356</v>
      </c>
    </row>
    <row r="2021">
      <c r="A2021" t="inlineStr">
        <is>
          <t>하동군|기타레저</t>
        </is>
      </c>
      <c r="B2021" t="n">
        <v>259.5978320571226</v>
      </c>
      <c r="C2021" t="n">
        <v>249.0635812712179</v>
      </c>
    </row>
    <row r="2022">
      <c r="A2022" t="inlineStr">
        <is>
          <t>하동군|문화서비스</t>
        </is>
      </c>
      <c r="B2022" t="n">
        <v>16.98065270324648</v>
      </c>
      <c r="C2022" t="n">
        <v>19.62668458594484</v>
      </c>
    </row>
    <row r="2023">
      <c r="A2023" t="inlineStr">
        <is>
          <t>하동군|여행업</t>
        </is>
      </c>
      <c r="B2023" t="n">
        <v>0</v>
      </c>
      <c r="C2023" t="n">
        <v>1.87441181531413</v>
      </c>
    </row>
    <row r="2024">
      <c r="A2024" t="inlineStr">
        <is>
          <t>하동군|호텔</t>
        </is>
      </c>
      <c r="B2024" t="n">
        <v>0</v>
      </c>
      <c r="C2024" t="n">
        <v>0</v>
      </c>
    </row>
    <row r="2025">
      <c r="A2025" t="inlineStr">
        <is>
          <t>하동군|캠핑장/펜션</t>
        </is>
      </c>
      <c r="B2025" t="n">
        <v>16.79744522867524</v>
      </c>
      <c r="C2025" t="n">
        <v>15.21737157454482</v>
      </c>
    </row>
    <row r="2026">
      <c r="A2026" t="inlineStr">
        <is>
          <t>하동군|렌터카</t>
        </is>
      </c>
      <c r="B2026" t="n">
        <v>0</v>
      </c>
      <c r="C2026" t="n">
        <v>0</v>
      </c>
    </row>
    <row r="2027">
      <c r="A2027" t="inlineStr">
        <is>
          <t>함안군|일반외식업</t>
        </is>
      </c>
      <c r="B2027" t="n">
        <v>3466.855479219116</v>
      </c>
      <c r="C2027" t="n">
        <v>4029.355948982118</v>
      </c>
    </row>
    <row r="2028">
      <c r="A2028" t="inlineStr">
        <is>
          <t>함안군|육상운송</t>
        </is>
      </c>
      <c r="B2028" t="n">
        <v>13436.7539640617</v>
      </c>
      <c r="C2028" t="n">
        <v>16919.16831870103</v>
      </c>
    </row>
    <row r="2029">
      <c r="A2029" t="inlineStr">
        <is>
          <t>함안군|기타관광쇼핑</t>
        </is>
      </c>
      <c r="B2029" t="n">
        <v>2806.603967874499</v>
      </c>
      <c r="C2029" t="n">
        <v>2634.48312373546</v>
      </c>
    </row>
    <row r="2030">
      <c r="A2030" t="inlineStr">
        <is>
          <t>함안군|대형쇼핑몰</t>
        </is>
      </c>
      <c r="B2030" t="n">
        <v>342.5030293685944</v>
      </c>
      <c r="C2030" t="n">
        <v>3.441972133560919</v>
      </c>
    </row>
    <row r="2031">
      <c r="A2031" t="inlineStr">
        <is>
          <t>함안군|제과음료업</t>
        </is>
      </c>
      <c r="B2031" t="n">
        <v>365.8092686155187</v>
      </c>
      <c r="C2031" t="n">
        <v>375.8554221171043</v>
      </c>
    </row>
    <row r="2032">
      <c r="A2032" t="inlineStr">
        <is>
          <t>함안군|골프장</t>
        </is>
      </c>
      <c r="B2032" t="n">
        <v>738.5298670417499</v>
      </c>
      <c r="C2032" t="n">
        <v>706.0510382940289</v>
      </c>
    </row>
    <row r="2033">
      <c r="A2033" t="inlineStr">
        <is>
          <t>함안군|기타숙박</t>
        </is>
      </c>
      <c r="B2033" t="n">
        <v>69.56888619982756</v>
      </c>
      <c r="C2033" t="n">
        <v>68.41157214988991</v>
      </c>
    </row>
    <row r="2034">
      <c r="A2034" t="inlineStr">
        <is>
          <t>함안군|뷰티</t>
        </is>
      </c>
      <c r="B2034" t="n">
        <v>132.6263693386152</v>
      </c>
      <c r="C2034" t="n">
        <v>137.3826672892093</v>
      </c>
    </row>
    <row r="2035">
      <c r="A2035" t="inlineStr">
        <is>
          <t>함안군|레저용품쇼핑</t>
        </is>
      </c>
      <c r="B2035" t="n">
        <v>41.05051879154772</v>
      </c>
      <c r="C2035" t="n">
        <v>31.07138574428295</v>
      </c>
    </row>
    <row r="2036">
      <c r="A2036" t="inlineStr">
        <is>
          <t>함안군|기타레저</t>
        </is>
      </c>
      <c r="B2036" t="n">
        <v>48.04005278921773</v>
      </c>
      <c r="C2036" t="n">
        <v>43.9115836312098</v>
      </c>
    </row>
    <row r="2037">
      <c r="A2037" t="inlineStr">
        <is>
          <t>함안군|문화서비스</t>
        </is>
      </c>
      <c r="B2037" t="n">
        <v>1.74345241706599</v>
      </c>
      <c r="C2037" t="n">
        <v>1.849130353803251</v>
      </c>
    </row>
    <row r="2038">
      <c r="A2038" t="inlineStr">
        <is>
          <t>함안군|여행업</t>
        </is>
      </c>
      <c r="B2038" t="n">
        <v>0.9864581518541627</v>
      </c>
      <c r="C2038" t="n">
        <v>0.3615340063938195</v>
      </c>
    </row>
    <row r="2039">
      <c r="A2039" t="inlineStr">
        <is>
          <t>함안군|호텔</t>
        </is>
      </c>
      <c r="B2039" t="n">
        <v>0</v>
      </c>
      <c r="C2039" t="n">
        <v>0</v>
      </c>
    </row>
    <row r="2040">
      <c r="A2040" t="inlineStr">
        <is>
          <t>함안군|캠핑장/펜션</t>
        </is>
      </c>
      <c r="B2040" t="n">
        <v>0.08557931490905769</v>
      </c>
      <c r="C2040" t="n">
        <v>0.3045101175942297</v>
      </c>
    </row>
    <row r="2041">
      <c r="A2041" t="inlineStr">
        <is>
          <t>함안군|렌터카</t>
        </is>
      </c>
      <c r="B2041" t="n">
        <v>0.1134099864241984</v>
      </c>
      <c r="C2041" t="n">
        <v>0</v>
      </c>
    </row>
    <row r="2042">
      <c r="A2042" t="inlineStr">
        <is>
          <t>함양군|일반외식업</t>
        </is>
      </c>
      <c r="B2042" t="n">
        <v>2235.075742486119</v>
      </c>
      <c r="C2042" t="n">
        <v>1991.690791131382</v>
      </c>
    </row>
    <row r="2043">
      <c r="A2043" t="inlineStr">
        <is>
          <t>함양군|육상운송</t>
        </is>
      </c>
      <c r="B2043" t="n">
        <v>5463.813990781749</v>
      </c>
      <c r="C2043" t="n">
        <v>3700.021390258006</v>
      </c>
    </row>
    <row r="2044">
      <c r="A2044" t="inlineStr">
        <is>
          <t>함양군|기타관광쇼핑</t>
        </is>
      </c>
      <c r="B2044" t="n">
        <v>2392.141016646389</v>
      </c>
      <c r="C2044" t="n">
        <v>2107.014916985859</v>
      </c>
    </row>
    <row r="2045">
      <c r="A2045" t="inlineStr">
        <is>
          <t>함양군|대형쇼핑몰</t>
        </is>
      </c>
      <c r="B2045" t="n">
        <v>0</v>
      </c>
      <c r="C2045" t="n">
        <v>0</v>
      </c>
    </row>
    <row r="2046">
      <c r="A2046" t="inlineStr">
        <is>
          <t>함양군|제과음료업</t>
        </is>
      </c>
      <c r="B2046" t="n">
        <v>266.7441831944337</v>
      </c>
      <c r="C2046" t="n">
        <v>245.986516886521</v>
      </c>
    </row>
    <row r="2047">
      <c r="A2047" t="inlineStr">
        <is>
          <t>함양군|골프장</t>
        </is>
      </c>
      <c r="B2047" t="n">
        <v>400.8902771099572</v>
      </c>
      <c r="C2047" t="n">
        <v>316.0753227119222</v>
      </c>
    </row>
    <row r="2048">
      <c r="A2048" t="inlineStr">
        <is>
          <t>함양군|기타숙박</t>
        </is>
      </c>
      <c r="B2048" t="n">
        <v>107.7500880677409</v>
      </c>
      <c r="C2048" t="n">
        <v>64.50685485259756</v>
      </c>
    </row>
    <row r="2049">
      <c r="A2049" t="inlineStr">
        <is>
          <t>함양군|뷰티</t>
        </is>
      </c>
      <c r="B2049" t="n">
        <v>41.84644961193104</v>
      </c>
      <c r="C2049" t="n">
        <v>35.66426721145358</v>
      </c>
    </row>
    <row r="2050">
      <c r="A2050" t="inlineStr">
        <is>
          <t>함양군|레저용품쇼핑</t>
        </is>
      </c>
      <c r="B2050" t="n">
        <v>32.12199486014251</v>
      </c>
      <c r="C2050" t="n">
        <v>26.13236944238498</v>
      </c>
    </row>
    <row r="2051">
      <c r="A2051" t="inlineStr">
        <is>
          <t>함양군|기타레저</t>
        </is>
      </c>
      <c r="B2051" t="n">
        <v>27.100547775005</v>
      </c>
      <c r="C2051" t="n">
        <v>20.57543419504652</v>
      </c>
    </row>
    <row r="2052">
      <c r="A2052" t="inlineStr">
        <is>
          <t>함양군|문화서비스</t>
        </is>
      </c>
      <c r="B2052" t="n">
        <v>1.520516506199419</v>
      </c>
      <c r="C2052" t="n">
        <v>8.330055306506083</v>
      </c>
    </row>
    <row r="2053">
      <c r="A2053" t="inlineStr">
        <is>
          <t>함양군|여행업</t>
        </is>
      </c>
      <c r="B2053" t="n">
        <v>0</v>
      </c>
      <c r="C2053" t="n">
        <v>0</v>
      </c>
    </row>
    <row r="2054">
      <c r="A2054" t="inlineStr">
        <is>
          <t>함양군|호텔</t>
        </is>
      </c>
      <c r="B2054" t="n">
        <v>7.815932712439902</v>
      </c>
      <c r="C2054" t="n">
        <v>7.447616527055957</v>
      </c>
    </row>
    <row r="2055">
      <c r="A2055" t="inlineStr">
        <is>
          <t>함양군|캠핑장/펜션</t>
        </is>
      </c>
      <c r="B2055" t="n">
        <v>55.80513368323609</v>
      </c>
      <c r="C2055" t="n">
        <v>44.74207518131869</v>
      </c>
    </row>
    <row r="2056">
      <c r="A2056" t="inlineStr">
        <is>
          <t>함양군|렌터카</t>
        </is>
      </c>
      <c r="B2056" t="n">
        <v>3.404299228175587</v>
      </c>
      <c r="C2056" t="n">
        <v>0.8273316740777263</v>
      </c>
    </row>
    <row r="2057">
      <c r="A2057" t="inlineStr">
        <is>
          <t>함평군|일반외식업</t>
        </is>
      </c>
      <c r="B2057" t="n">
        <v>2932.69176978129</v>
      </c>
      <c r="C2057" t="n">
        <v>3063.550063896704</v>
      </c>
    </row>
    <row r="2058">
      <c r="A2058" t="inlineStr">
        <is>
          <t>함평군|육상운송</t>
        </is>
      </c>
      <c r="B2058" t="n">
        <v>14235.11695286368</v>
      </c>
      <c r="C2058" t="n">
        <v>13298.98466656353</v>
      </c>
    </row>
    <row r="2059">
      <c r="A2059" t="inlineStr">
        <is>
          <t>함평군|기타관광쇼핑</t>
        </is>
      </c>
      <c r="B2059" t="n">
        <v>3212.652427720021</v>
      </c>
      <c r="C2059" t="n">
        <v>3375.656153441218</v>
      </c>
    </row>
    <row r="2060">
      <c r="A2060" t="inlineStr">
        <is>
          <t>함평군|대형쇼핑몰</t>
        </is>
      </c>
      <c r="B2060" t="n">
        <v>402.8392895011078</v>
      </c>
      <c r="C2060" t="n">
        <v>473.1483185937509</v>
      </c>
    </row>
    <row r="2061">
      <c r="A2061" t="inlineStr">
        <is>
          <t>함평군|제과음료업</t>
        </is>
      </c>
      <c r="B2061" t="n">
        <v>474.8037775664385</v>
      </c>
      <c r="C2061" t="n">
        <v>627.4185351842066</v>
      </c>
    </row>
    <row r="2062">
      <c r="A2062" t="inlineStr">
        <is>
          <t>함평군|골프장</t>
        </is>
      </c>
      <c r="B2062" t="n">
        <v>2013.055735887792</v>
      </c>
      <c r="C2062" t="n">
        <v>1825.950290972448</v>
      </c>
    </row>
    <row r="2063">
      <c r="A2063" t="inlineStr">
        <is>
          <t>함평군|기타숙박</t>
        </is>
      </c>
      <c r="B2063" t="n">
        <v>76.80574727149015</v>
      </c>
      <c r="C2063" t="n">
        <v>66.23228217959291</v>
      </c>
    </row>
    <row r="2064">
      <c r="A2064" t="inlineStr">
        <is>
          <t>함평군|뷰티</t>
        </is>
      </c>
      <c r="B2064" t="n">
        <v>70.94606989200449</v>
      </c>
      <c r="C2064" t="n">
        <v>85.46915271730006</v>
      </c>
    </row>
    <row r="2065">
      <c r="A2065" t="inlineStr">
        <is>
          <t>함평군|레저용품쇼핑</t>
        </is>
      </c>
      <c r="B2065" t="n">
        <v>24.35955313455011</v>
      </c>
      <c r="C2065" t="n">
        <v>7.126248593753442</v>
      </c>
    </row>
    <row r="2066">
      <c r="A2066" t="inlineStr">
        <is>
          <t>함평군|기타레저</t>
        </is>
      </c>
      <c r="B2066" t="n">
        <v>37.23939462143024</v>
      </c>
      <c r="C2066" t="n">
        <v>64.85964880740923</v>
      </c>
    </row>
    <row r="2067">
      <c r="A2067" t="inlineStr">
        <is>
          <t>함평군|문화서비스</t>
        </is>
      </c>
      <c r="B2067" t="n">
        <v>0.952327673575379</v>
      </c>
      <c r="C2067" t="n">
        <v>1.268565429743631</v>
      </c>
    </row>
    <row r="2068">
      <c r="A2068" t="inlineStr">
        <is>
          <t>함평군|여행업</t>
        </is>
      </c>
      <c r="B2068" t="n">
        <v>10.18079914862947</v>
      </c>
      <c r="C2068" t="n">
        <v>2.452306624165083</v>
      </c>
    </row>
    <row r="2069">
      <c r="A2069" t="inlineStr">
        <is>
          <t>함평군|호텔</t>
        </is>
      </c>
      <c r="B2069" t="n">
        <v>0</v>
      </c>
      <c r="C2069" t="n">
        <v>0</v>
      </c>
    </row>
    <row r="2070">
      <c r="A2070" t="inlineStr">
        <is>
          <t>함평군|캠핑장/펜션</t>
        </is>
      </c>
      <c r="B2070" t="n">
        <v>2.912925766578242</v>
      </c>
      <c r="C2070" t="n">
        <v>1.982608246485555</v>
      </c>
    </row>
    <row r="2071">
      <c r="A2071" t="inlineStr">
        <is>
          <t>함평군|렌터카</t>
        </is>
      </c>
      <c r="B2071" t="n">
        <v>0</v>
      </c>
      <c r="C2071" t="n">
        <v>0.5281891190509409</v>
      </c>
    </row>
    <row r="2072">
      <c r="A2072" t="inlineStr">
        <is>
          <t>합천군|일반외식업</t>
        </is>
      </c>
      <c r="B2072" t="n">
        <v>2572.419874444494</v>
      </c>
      <c r="C2072" t="n">
        <v>2783.172103963806</v>
      </c>
    </row>
    <row r="2073">
      <c r="A2073" t="inlineStr">
        <is>
          <t>합천군|육상운송</t>
        </is>
      </c>
      <c r="B2073" t="n">
        <v>776.5297835640984</v>
      </c>
      <c r="C2073" t="n">
        <v>1131.658216693685</v>
      </c>
    </row>
    <row r="2074">
      <c r="A2074" t="inlineStr">
        <is>
          <t>합천군|기타관광쇼핑</t>
        </is>
      </c>
      <c r="B2074" t="n">
        <v>2609.096101475594</v>
      </c>
      <c r="C2074" t="n">
        <v>2718.188544768081</v>
      </c>
    </row>
    <row r="2075">
      <c r="A2075" t="inlineStr">
        <is>
          <t>합천군|대형쇼핑몰</t>
        </is>
      </c>
      <c r="B2075" t="n">
        <v>4.456569118155446</v>
      </c>
      <c r="C2075" t="n">
        <v>39.31643515330035</v>
      </c>
    </row>
    <row r="2076">
      <c r="A2076" t="inlineStr">
        <is>
          <t>합천군|제과음료업</t>
        </is>
      </c>
      <c r="B2076" t="n">
        <v>317.9682016540023</v>
      </c>
      <c r="C2076" t="n">
        <v>354.7944546279716</v>
      </c>
    </row>
    <row r="2077">
      <c r="A2077" t="inlineStr">
        <is>
          <t>합천군|골프장</t>
        </is>
      </c>
      <c r="B2077" t="n">
        <v>866.6381540981351</v>
      </c>
      <c r="C2077" t="n">
        <v>788.0401095582704</v>
      </c>
    </row>
    <row r="2078">
      <c r="A2078" t="inlineStr">
        <is>
          <t>합천군|기타숙박</t>
        </is>
      </c>
      <c r="B2078" t="n">
        <v>108.425873926167</v>
      </c>
      <c r="C2078" t="n">
        <v>162.6354909460791</v>
      </c>
    </row>
    <row r="2079">
      <c r="A2079" t="inlineStr">
        <is>
          <t>합천군|뷰티</t>
        </is>
      </c>
      <c r="B2079" t="n">
        <v>33.02903226247231</v>
      </c>
      <c r="C2079" t="n">
        <v>32.04411645245941</v>
      </c>
    </row>
    <row r="2080">
      <c r="A2080" t="inlineStr">
        <is>
          <t>합천군|레저용품쇼핑</t>
        </is>
      </c>
      <c r="B2080" t="n">
        <v>16.23849989273626</v>
      </c>
      <c r="C2080" t="n">
        <v>13.31312226943141</v>
      </c>
    </row>
    <row r="2081">
      <c r="A2081" t="inlineStr">
        <is>
          <t>합천군|기타레저</t>
        </is>
      </c>
      <c r="B2081" t="n">
        <v>115.3306068759016</v>
      </c>
      <c r="C2081" t="n">
        <v>104.9699438787583</v>
      </c>
    </row>
    <row r="2082">
      <c r="A2082" t="inlineStr">
        <is>
          <t>합천군|문화서비스</t>
        </is>
      </c>
      <c r="B2082" t="n">
        <v>2.194238001605996</v>
      </c>
      <c r="C2082" t="n">
        <v>2.483117713333121</v>
      </c>
    </row>
    <row r="2083">
      <c r="A2083" t="inlineStr">
        <is>
          <t>합천군|여행업</t>
        </is>
      </c>
      <c r="B2083" t="n">
        <v>1.335444903105092</v>
      </c>
      <c r="C2083" t="n">
        <v>0</v>
      </c>
    </row>
    <row r="2084">
      <c r="A2084" t="inlineStr">
        <is>
          <t>합천군|호텔</t>
        </is>
      </c>
      <c r="B2084" t="n">
        <v>0</v>
      </c>
      <c r="C2084" t="n">
        <v>0</v>
      </c>
    </row>
    <row r="2085">
      <c r="A2085" t="inlineStr">
        <is>
          <t>합천군|캠핑장/펜션</t>
        </is>
      </c>
      <c r="B2085" t="n">
        <v>34.39795438262318</v>
      </c>
      <c r="C2085" t="n">
        <v>32.29267103910828</v>
      </c>
    </row>
    <row r="2086">
      <c r="A2086" t="inlineStr">
        <is>
          <t>합천군|렌터카</t>
        </is>
      </c>
      <c r="B2086" t="n">
        <v>0</v>
      </c>
      <c r="C2086" t="n">
        <v>0.7377170768921052</v>
      </c>
    </row>
    <row r="2087">
      <c r="A2087" t="inlineStr">
        <is>
          <t>해남군|일반외식업</t>
        </is>
      </c>
      <c r="B2087" t="n">
        <v>2470.972997226247</v>
      </c>
      <c r="C2087" t="n">
        <v>2811.7042055946</v>
      </c>
    </row>
    <row r="2088">
      <c r="A2088" t="inlineStr">
        <is>
          <t>해남군|육상운송</t>
        </is>
      </c>
      <c r="B2088" t="n">
        <v>2482.89452636791</v>
      </c>
      <c r="C2088" t="n">
        <v>3760.641672471545</v>
      </c>
    </row>
    <row r="2089">
      <c r="A2089" t="inlineStr">
        <is>
          <t>해남군|기타관광쇼핑</t>
        </is>
      </c>
      <c r="B2089" t="n">
        <v>2449.914809477885</v>
      </c>
      <c r="C2089" t="n">
        <v>2826.43054748284</v>
      </c>
    </row>
    <row r="2090">
      <c r="A2090" t="inlineStr">
        <is>
          <t>해남군|대형쇼핑몰</t>
        </is>
      </c>
      <c r="B2090" t="n">
        <v>0.3652207619291621</v>
      </c>
      <c r="C2090" t="n">
        <v>0.8220285055326315</v>
      </c>
    </row>
    <row r="2091">
      <c r="A2091" t="inlineStr">
        <is>
          <t>해남군|제과음료업</t>
        </is>
      </c>
      <c r="B2091" t="n">
        <v>405.2055490988787</v>
      </c>
      <c r="C2091" t="n">
        <v>463.0920255384759</v>
      </c>
    </row>
    <row r="2092">
      <c r="A2092" t="inlineStr">
        <is>
          <t>해남군|골프장</t>
        </is>
      </c>
      <c r="B2092" t="n">
        <v>922.4689919110488</v>
      </c>
      <c r="C2092" t="n">
        <v>1044.486785703529</v>
      </c>
    </row>
    <row r="2093">
      <c r="A2093" t="inlineStr">
        <is>
          <t>해남군|기타숙박</t>
        </is>
      </c>
      <c r="B2093" t="n">
        <v>171.2453945014778</v>
      </c>
      <c r="C2093" t="n">
        <v>268.1761060296616</v>
      </c>
    </row>
    <row r="2094">
      <c r="A2094" t="inlineStr">
        <is>
          <t>해남군|뷰티</t>
        </is>
      </c>
      <c r="B2094" t="n">
        <v>84.26842680617513</v>
      </c>
      <c r="C2094" t="n">
        <v>99.50181644108278</v>
      </c>
    </row>
    <row r="2095">
      <c r="A2095" t="inlineStr">
        <is>
          <t>해남군|레저용품쇼핑</t>
        </is>
      </c>
      <c r="B2095" t="n">
        <v>124.6094743011357</v>
      </c>
      <c r="C2095" t="n">
        <v>136.7806729899793</v>
      </c>
    </row>
    <row r="2096">
      <c r="A2096" t="inlineStr">
        <is>
          <t>해남군|기타레저</t>
        </is>
      </c>
      <c r="B2096" t="n">
        <v>119.3901858660063</v>
      </c>
      <c r="C2096" t="n">
        <v>122.974086636774</v>
      </c>
    </row>
    <row r="2097">
      <c r="A2097" t="inlineStr">
        <is>
          <t>해남군|문화서비스</t>
        </is>
      </c>
      <c r="B2097" t="n">
        <v>15.70233562078901</v>
      </c>
      <c r="C2097" t="n">
        <v>26.98820034233298</v>
      </c>
    </row>
    <row r="2098">
      <c r="A2098" t="inlineStr">
        <is>
          <t>해남군|여행업</t>
        </is>
      </c>
      <c r="B2098" t="n">
        <v>17.18545382620603</v>
      </c>
      <c r="C2098" t="n">
        <v>3.772743963513534</v>
      </c>
    </row>
    <row r="2099">
      <c r="A2099" t="inlineStr">
        <is>
          <t>해남군|호텔</t>
        </is>
      </c>
      <c r="B2099" t="n">
        <v>1.883019175998242</v>
      </c>
      <c r="C2099" t="n">
        <v>2.841613643077818</v>
      </c>
    </row>
    <row r="2100">
      <c r="A2100" t="inlineStr">
        <is>
          <t>해남군|캠핑장/펜션</t>
        </is>
      </c>
      <c r="B2100" t="n">
        <v>8.725971925292525</v>
      </c>
      <c r="C2100" t="n">
        <v>13.46053654382112</v>
      </c>
    </row>
    <row r="2101">
      <c r="A2101" t="inlineStr">
        <is>
          <t>해남군|렌터카</t>
        </is>
      </c>
      <c r="B2101" t="n">
        <v>1.096491955850933</v>
      </c>
      <c r="C2101" t="n">
        <v>3.004225011839389</v>
      </c>
    </row>
    <row r="2102">
      <c r="A2102" t="inlineStr">
        <is>
          <t>홍성군|일반외식업</t>
        </is>
      </c>
      <c r="B2102" t="n">
        <v>4563.026186894954</v>
      </c>
      <c r="C2102" t="n">
        <v>4681.144846577169</v>
      </c>
    </row>
    <row r="2103">
      <c r="A2103" t="inlineStr">
        <is>
          <t>홍성군|육상운송</t>
        </is>
      </c>
      <c r="B2103" t="n">
        <v>4559.881562317358</v>
      </c>
      <c r="C2103" t="n">
        <v>4895.297621288446</v>
      </c>
    </row>
    <row r="2104">
      <c r="A2104" t="inlineStr">
        <is>
          <t>홍성군|기타관광쇼핑</t>
        </is>
      </c>
      <c r="B2104" t="n">
        <v>4587.403658960635</v>
      </c>
      <c r="C2104" t="n">
        <v>4140.925638965509</v>
      </c>
    </row>
    <row r="2105">
      <c r="A2105" t="inlineStr">
        <is>
          <t>홍성군|대형쇼핑몰</t>
        </is>
      </c>
      <c r="B2105" t="n">
        <v>413.7880251264663</v>
      </c>
      <c r="C2105" t="n">
        <v>485.2927228006462</v>
      </c>
    </row>
    <row r="2106">
      <c r="A2106" t="inlineStr">
        <is>
          <t>홍성군|제과음료업</t>
        </is>
      </c>
      <c r="B2106" t="n">
        <v>681.5060364354532</v>
      </c>
      <c r="C2106" t="n">
        <v>673.0714422909413</v>
      </c>
    </row>
    <row r="2107">
      <c r="A2107" t="inlineStr">
        <is>
          <t>홍성군|골프장</t>
        </is>
      </c>
      <c r="B2107" t="n">
        <v>28.85366972758307</v>
      </c>
      <c r="C2107" t="n">
        <v>27.79566805459038</v>
      </c>
    </row>
    <row r="2108">
      <c r="A2108" t="inlineStr">
        <is>
          <t>홍성군|기타숙박</t>
        </is>
      </c>
      <c r="B2108" t="n">
        <v>144.5597631947044</v>
      </c>
      <c r="C2108" t="n">
        <v>121.8346504307741</v>
      </c>
    </row>
    <row r="2109">
      <c r="A2109" t="inlineStr">
        <is>
          <t>홍성군|뷰티</t>
        </is>
      </c>
      <c r="B2109" t="n">
        <v>271.2062272875886</v>
      </c>
      <c r="C2109" t="n">
        <v>256.1403782473679</v>
      </c>
    </row>
    <row r="2110">
      <c r="A2110" t="inlineStr">
        <is>
          <t>홍성군|레저용품쇼핑</t>
        </is>
      </c>
      <c r="B2110" t="n">
        <v>219.6681427583483</v>
      </c>
      <c r="C2110" t="n">
        <v>156.128813158471</v>
      </c>
    </row>
    <row r="2111">
      <c r="A2111" t="inlineStr">
        <is>
          <t>홍성군|기타레저</t>
        </is>
      </c>
      <c r="B2111" t="n">
        <v>110.6723418056266</v>
      </c>
      <c r="C2111" t="n">
        <v>104.2600112349808</v>
      </c>
    </row>
    <row r="2112">
      <c r="A2112" t="inlineStr">
        <is>
          <t>홍성군|문화서비스</t>
        </is>
      </c>
      <c r="B2112" t="n">
        <v>49.71865169529073</v>
      </c>
      <c r="C2112" t="n">
        <v>45.54259655125205</v>
      </c>
    </row>
    <row r="2113">
      <c r="A2113" t="inlineStr">
        <is>
          <t>홍성군|여행업</t>
        </is>
      </c>
      <c r="B2113" t="n">
        <v>0.0419166494307906</v>
      </c>
      <c r="C2113" t="n">
        <v>0.6118305093828142</v>
      </c>
    </row>
    <row r="2114">
      <c r="A2114" t="inlineStr">
        <is>
          <t>홍성군|호텔</t>
        </is>
      </c>
      <c r="B2114" t="n">
        <v>0</v>
      </c>
      <c r="C2114" t="n">
        <v>0</v>
      </c>
    </row>
    <row r="2115">
      <c r="A2115" t="inlineStr">
        <is>
          <t>홍성군|캠핑장/펜션</t>
        </is>
      </c>
      <c r="B2115" t="n">
        <v>6.91899989126696</v>
      </c>
      <c r="C2115" t="n">
        <v>9.785670527009684</v>
      </c>
    </row>
    <row r="2116">
      <c r="A2116" t="inlineStr">
        <is>
          <t>홍성군|렌터카</t>
        </is>
      </c>
      <c r="B2116" t="n">
        <v>2.732465045580915</v>
      </c>
      <c r="C2116" t="n">
        <v>3.512033740666391</v>
      </c>
    </row>
    <row r="2117">
      <c r="A2117" t="inlineStr">
        <is>
          <t>홍천군|일반외식업</t>
        </is>
      </c>
      <c r="B2117" t="n">
        <v>4614.426486370258</v>
      </c>
      <c r="C2117" t="n">
        <v>4359.780302374994</v>
      </c>
    </row>
    <row r="2118">
      <c r="A2118" t="inlineStr">
        <is>
          <t>홍천군|육상운송</t>
        </is>
      </c>
      <c r="B2118" t="n">
        <v>5562.105750152149</v>
      </c>
      <c r="C2118" t="n">
        <v>4784.123479073502</v>
      </c>
    </row>
    <row r="2119">
      <c r="A2119" t="inlineStr">
        <is>
          <t>홍천군|기타관광쇼핑</t>
        </is>
      </c>
      <c r="B2119" t="n">
        <v>4544.539324451143</v>
      </c>
      <c r="C2119" t="n">
        <v>4388.549864436844</v>
      </c>
    </row>
    <row r="2120">
      <c r="A2120" t="inlineStr">
        <is>
          <t>홍천군|대형쇼핑몰</t>
        </is>
      </c>
      <c r="B2120" t="n">
        <v>119.2298843961741</v>
      </c>
      <c r="C2120" t="n">
        <v>94.960621627235</v>
      </c>
    </row>
    <row r="2121">
      <c r="A2121" t="inlineStr">
        <is>
          <t>홍천군|제과음료업</t>
        </is>
      </c>
      <c r="B2121" t="n">
        <v>415.8956358463481</v>
      </c>
      <c r="C2121" t="n">
        <v>741.6090043884149</v>
      </c>
    </row>
    <row r="2122">
      <c r="A2122" t="inlineStr">
        <is>
          <t>홍천군|골프장</t>
        </is>
      </c>
      <c r="B2122" t="n">
        <v>2473.089769638595</v>
      </c>
      <c r="C2122" t="n">
        <v>2053.075508370923</v>
      </c>
    </row>
    <row r="2123">
      <c r="A2123" t="inlineStr">
        <is>
          <t>홍천군|기타숙박</t>
        </is>
      </c>
      <c r="B2123" t="n">
        <v>108.9926086282463</v>
      </c>
      <c r="C2123" t="n">
        <v>104.8285251129021</v>
      </c>
    </row>
    <row r="2124">
      <c r="A2124" t="inlineStr">
        <is>
          <t>홍천군|뷰티</t>
        </is>
      </c>
      <c r="B2124" t="n">
        <v>56.3792958826943</v>
      </c>
      <c r="C2124" t="n">
        <v>70.32948762486041</v>
      </c>
    </row>
    <row r="2125">
      <c r="A2125" t="inlineStr">
        <is>
          <t>홍천군|레저용품쇼핑</t>
        </is>
      </c>
      <c r="B2125" t="n">
        <v>189.2212455364589</v>
      </c>
      <c r="C2125" t="n">
        <v>144.3330477065082</v>
      </c>
    </row>
    <row r="2126">
      <c r="A2126" t="inlineStr">
        <is>
          <t>홍천군|기타레저</t>
        </is>
      </c>
      <c r="B2126" t="n">
        <v>156.4726211708554</v>
      </c>
      <c r="C2126" t="n">
        <v>204.6032594498876</v>
      </c>
    </row>
    <row r="2127">
      <c r="A2127" t="inlineStr">
        <is>
          <t>홍천군|문화서비스</t>
        </is>
      </c>
      <c r="B2127" t="n">
        <v>11.56127572892751</v>
      </c>
      <c r="C2127" t="n">
        <v>6.1486311950618</v>
      </c>
    </row>
    <row r="2128">
      <c r="A2128" t="inlineStr">
        <is>
          <t>홍천군|여행업</t>
        </is>
      </c>
      <c r="B2128" t="n">
        <v>0</v>
      </c>
      <c r="C2128" t="n">
        <v>0</v>
      </c>
    </row>
    <row r="2129">
      <c r="A2129" t="inlineStr">
        <is>
          <t>홍천군|호텔</t>
        </is>
      </c>
      <c r="B2129" t="n">
        <v>57.97458595881258</v>
      </c>
      <c r="C2129" t="n">
        <v>63.17905894342481</v>
      </c>
    </row>
    <row r="2130">
      <c r="A2130" t="inlineStr">
        <is>
          <t>홍천군|캠핑장/펜션</t>
        </is>
      </c>
      <c r="B2130" t="n">
        <v>33.92027017964913</v>
      </c>
      <c r="C2130" t="n">
        <v>32.1604747409914</v>
      </c>
    </row>
    <row r="2131">
      <c r="A2131" t="inlineStr">
        <is>
          <t>홍천군|렌터카</t>
        </is>
      </c>
      <c r="B2131" t="n">
        <v>0.1843581934564228</v>
      </c>
      <c r="C2131" t="n">
        <v>0.6298240001733982</v>
      </c>
    </row>
    <row r="2132">
      <c r="A2132" t="inlineStr">
        <is>
          <t>화성시|일반외식업</t>
        </is>
      </c>
      <c r="B2132" t="n">
        <v>5474.420223093955</v>
      </c>
      <c r="C2132" t="n">
        <v>53379.29700094341</v>
      </c>
    </row>
    <row r="2133">
      <c r="A2133" t="inlineStr">
        <is>
          <t>화성시|육상운송</t>
        </is>
      </c>
      <c r="B2133" t="n">
        <v>6673.321795379896</v>
      </c>
      <c r="C2133" t="n">
        <v>67236.94259086439</v>
      </c>
    </row>
    <row r="2134">
      <c r="A2134" t="inlineStr">
        <is>
          <t>화성시|기타관광쇼핑</t>
        </is>
      </c>
      <c r="B2134" t="n">
        <v>4392.200096633476</v>
      </c>
      <c r="C2134" t="n">
        <v>44627.56521457366</v>
      </c>
    </row>
    <row r="2135">
      <c r="A2135" t="inlineStr">
        <is>
          <t>화성시|대형쇼핑몰</t>
        </is>
      </c>
      <c r="B2135" t="n">
        <v>776.2972262273256</v>
      </c>
      <c r="C2135" t="n">
        <v>5443.173930483723</v>
      </c>
    </row>
    <row r="2136">
      <c r="A2136" t="inlineStr">
        <is>
          <t>화성시|제과음료업</t>
        </is>
      </c>
      <c r="B2136" t="n">
        <v>883.5028674020012</v>
      </c>
      <c r="C2136" t="n">
        <v>9077.925389638742</v>
      </c>
    </row>
    <row r="2137">
      <c r="A2137" t="inlineStr">
        <is>
          <t>화성시|골프장</t>
        </is>
      </c>
      <c r="B2137" t="n">
        <v>601.0448629862105</v>
      </c>
      <c r="C2137" t="n">
        <v>4900.599304790056</v>
      </c>
    </row>
    <row r="2138">
      <c r="A2138" t="inlineStr">
        <is>
          <t>화성시|기타숙박</t>
        </is>
      </c>
      <c r="B2138" t="n">
        <v>137.2888607526316</v>
      </c>
      <c r="C2138" t="n">
        <v>979.1687797872409</v>
      </c>
    </row>
    <row r="2139">
      <c r="A2139" t="inlineStr">
        <is>
          <t>화성시|뷰티</t>
        </is>
      </c>
      <c r="B2139" t="n">
        <v>419.3711301292183</v>
      </c>
      <c r="C2139" t="n">
        <v>4550.830662783449</v>
      </c>
    </row>
    <row r="2140">
      <c r="A2140" t="inlineStr">
        <is>
          <t>화성시|레저용품쇼핑</t>
        </is>
      </c>
      <c r="B2140" t="n">
        <v>295.6525876622113</v>
      </c>
      <c r="C2140" t="n">
        <v>3183.656942359947</v>
      </c>
    </row>
    <row r="2141">
      <c r="A2141" t="inlineStr">
        <is>
          <t>화성시|기타레저</t>
        </is>
      </c>
      <c r="B2141" t="n">
        <v>346.1728633998683</v>
      </c>
      <c r="C2141" t="n">
        <v>3096.519443668168</v>
      </c>
    </row>
    <row r="2142">
      <c r="A2142" t="inlineStr">
        <is>
          <t>화성시|문화서비스</t>
        </is>
      </c>
      <c r="B2142" t="n">
        <v>85.12826374034481</v>
      </c>
      <c r="C2142" t="n">
        <v>710.7736436000597</v>
      </c>
    </row>
    <row r="2143">
      <c r="A2143" t="inlineStr">
        <is>
          <t>화성시|여행업</t>
        </is>
      </c>
      <c r="B2143" t="n">
        <v>4.546264165438144</v>
      </c>
      <c r="C2143" t="n">
        <v>75.92621721642149</v>
      </c>
    </row>
    <row r="2144">
      <c r="A2144" t="inlineStr">
        <is>
          <t>화성시|호텔</t>
        </is>
      </c>
      <c r="B2144" t="n">
        <v>46.60885450820387</v>
      </c>
      <c r="C2144" t="n">
        <v>452.4086346669137</v>
      </c>
    </row>
    <row r="2145">
      <c r="A2145" t="inlineStr">
        <is>
          <t>화성시|캠핑장/펜션</t>
        </is>
      </c>
      <c r="B2145" t="n">
        <v>5.864891094789046</v>
      </c>
      <c r="C2145" t="n">
        <v>45.57859858795334</v>
      </c>
    </row>
    <row r="2146">
      <c r="A2146" t="inlineStr">
        <is>
          <t>화성시|렌터카</t>
        </is>
      </c>
      <c r="B2146" t="n">
        <v>1.435099537333156</v>
      </c>
      <c r="C2146" t="n">
        <v>19.08009762586015</v>
      </c>
    </row>
    <row r="2147">
      <c r="A2147" t="inlineStr">
        <is>
          <t>화순군|일반외식업</t>
        </is>
      </c>
      <c r="B2147" t="n">
        <v>2992.778568544347</v>
      </c>
      <c r="C2147" t="n">
        <v>3073.880672811702</v>
      </c>
    </row>
    <row r="2148">
      <c r="A2148" t="inlineStr">
        <is>
          <t>화순군|육상운송</t>
        </is>
      </c>
      <c r="B2148" t="n">
        <v>2750.517238949505</v>
      </c>
      <c r="C2148" t="n">
        <v>3247.324946962271</v>
      </c>
    </row>
    <row r="2149">
      <c r="A2149" t="inlineStr">
        <is>
          <t>화순군|기타관광쇼핑</t>
        </is>
      </c>
      <c r="B2149" t="n">
        <v>3199.48665190796</v>
      </c>
      <c r="C2149" t="n">
        <v>3228.082778800429</v>
      </c>
    </row>
    <row r="2150">
      <c r="A2150" t="inlineStr">
        <is>
          <t>화순군|대형쇼핑몰</t>
        </is>
      </c>
      <c r="B2150" t="n">
        <v>0</v>
      </c>
      <c r="C2150" t="n">
        <v>8.88158007356239</v>
      </c>
    </row>
    <row r="2151">
      <c r="A2151" t="inlineStr">
        <is>
          <t>화순군|제과음료업</t>
        </is>
      </c>
      <c r="B2151" t="n">
        <v>645.2649490113852</v>
      </c>
      <c r="C2151" t="n">
        <v>754.3094938391785</v>
      </c>
    </row>
    <row r="2152">
      <c r="A2152" t="inlineStr">
        <is>
          <t>화순군|골프장</t>
        </is>
      </c>
      <c r="B2152" t="n">
        <v>1514.11658234433</v>
      </c>
      <c r="C2152" t="n">
        <v>1167.801333617875</v>
      </c>
    </row>
    <row r="2153">
      <c r="A2153" t="inlineStr">
        <is>
          <t>화순군|기타숙박</t>
        </is>
      </c>
      <c r="B2153" t="n">
        <v>111.5595230727848</v>
      </c>
      <c r="C2153" t="n">
        <v>117.661478346113</v>
      </c>
    </row>
    <row r="2154">
      <c r="A2154" t="inlineStr">
        <is>
          <t>화순군|뷰티</t>
        </is>
      </c>
      <c r="B2154" t="n">
        <v>75.40371475786918</v>
      </c>
      <c r="C2154" t="n">
        <v>82.74410764804631</v>
      </c>
    </row>
    <row r="2155">
      <c r="A2155" t="inlineStr">
        <is>
          <t>화순군|레저용품쇼핑</t>
        </is>
      </c>
      <c r="B2155" t="n">
        <v>58.71922775976682</v>
      </c>
      <c r="C2155" t="n">
        <v>68.05776347968589</v>
      </c>
    </row>
    <row r="2156">
      <c r="A2156" t="inlineStr">
        <is>
          <t>화순군|기타레저</t>
        </is>
      </c>
      <c r="B2156" t="n">
        <v>91.19753239981348</v>
      </c>
      <c r="C2156" t="n">
        <v>100.6434141347974</v>
      </c>
    </row>
    <row r="2157">
      <c r="A2157" t="inlineStr">
        <is>
          <t>화순군|문화서비스</t>
        </is>
      </c>
      <c r="B2157" t="n">
        <v>3.156680234627896</v>
      </c>
      <c r="C2157" t="n">
        <v>2.192264194653888</v>
      </c>
    </row>
    <row r="2158">
      <c r="A2158" t="inlineStr">
        <is>
          <t>화순군|여행업</t>
        </is>
      </c>
      <c r="B2158" t="n">
        <v>0.0001225466918214</v>
      </c>
      <c r="C2158" t="n">
        <v>0</v>
      </c>
    </row>
    <row r="2159">
      <c r="A2159" t="inlineStr">
        <is>
          <t>화순군|호텔</t>
        </is>
      </c>
      <c r="B2159" t="n">
        <v>0</v>
      </c>
      <c r="C2159" t="n">
        <v>0</v>
      </c>
    </row>
    <row r="2160">
      <c r="A2160" t="inlineStr">
        <is>
          <t>화순군|캠핑장/펜션</t>
        </is>
      </c>
      <c r="B2160" t="n">
        <v>5.782243106901769</v>
      </c>
      <c r="C2160" t="n">
        <v>2.26678520033369</v>
      </c>
    </row>
    <row r="2161">
      <c r="A2161" t="inlineStr">
        <is>
          <t>화순군|렌터카</t>
        </is>
      </c>
      <c r="B2161" t="n">
        <v>4.766208485010395</v>
      </c>
      <c r="C2161" t="n">
        <v>5.999112138707215</v>
      </c>
    </row>
    <row r="2162">
      <c r="A2162" t="inlineStr">
        <is>
          <t>화천군|일반외식업</t>
        </is>
      </c>
      <c r="B2162" t="n">
        <v>3654.978276187794</v>
      </c>
      <c r="C2162" t="n">
        <v>3805.325540924287</v>
      </c>
    </row>
    <row r="2163">
      <c r="A2163" t="inlineStr">
        <is>
          <t>화천군|육상운송</t>
        </is>
      </c>
      <c r="B2163" t="n">
        <v>1336.399646291124</v>
      </c>
      <c r="C2163" t="n">
        <v>1575.515920614545</v>
      </c>
    </row>
    <row r="2164">
      <c r="A2164" t="inlineStr">
        <is>
          <t>화천군|기타관광쇼핑</t>
        </is>
      </c>
      <c r="B2164" t="n">
        <v>2756.205919844742</v>
      </c>
      <c r="C2164" t="n">
        <v>2775.250778217766</v>
      </c>
    </row>
    <row r="2165">
      <c r="A2165" t="inlineStr">
        <is>
          <t>화천군|대형쇼핑몰</t>
        </is>
      </c>
      <c r="B2165" t="n">
        <v>0</v>
      </c>
      <c r="C2165" t="n">
        <v>0</v>
      </c>
    </row>
    <row r="2166">
      <c r="A2166" t="inlineStr">
        <is>
          <t>화천군|제과음료업</t>
        </is>
      </c>
      <c r="B2166" t="n">
        <v>511.2150726889365</v>
      </c>
      <c r="C2166" t="n">
        <v>559.8353413294504</v>
      </c>
    </row>
    <row r="2167">
      <c r="A2167" t="inlineStr">
        <is>
          <t>화천군|골프장</t>
        </is>
      </c>
      <c r="B2167" t="n">
        <v>46.72576953541648</v>
      </c>
      <c r="C2167" t="n">
        <v>10.4463621207805</v>
      </c>
    </row>
    <row r="2168">
      <c r="A2168" t="inlineStr">
        <is>
          <t>화천군|기타숙박</t>
        </is>
      </c>
      <c r="B2168" t="n">
        <v>129.649080529777</v>
      </c>
      <c r="C2168" t="n">
        <v>167.7563669697687</v>
      </c>
    </row>
    <row r="2169">
      <c r="A2169" t="inlineStr">
        <is>
          <t>화천군|뷰티</t>
        </is>
      </c>
      <c r="B2169" t="n">
        <v>56.67950877985012</v>
      </c>
      <c r="C2169" t="n">
        <v>68.61766590540542</v>
      </c>
    </row>
    <row r="2170">
      <c r="A2170" t="inlineStr">
        <is>
          <t>화천군|레저용품쇼핑</t>
        </is>
      </c>
      <c r="B2170" t="n">
        <v>117.3953523684022</v>
      </c>
      <c r="C2170" t="n">
        <v>136.9318389528945</v>
      </c>
    </row>
    <row r="2171">
      <c r="A2171" t="inlineStr">
        <is>
          <t>화천군|기타레저</t>
        </is>
      </c>
      <c r="B2171" t="n">
        <v>148.4797737564689</v>
      </c>
      <c r="C2171" t="n">
        <v>151.4736302643078</v>
      </c>
    </row>
    <row r="2172">
      <c r="A2172" t="inlineStr">
        <is>
          <t>화천군|문화서비스</t>
        </is>
      </c>
      <c r="B2172" t="n">
        <v>13.89449538019468</v>
      </c>
      <c r="C2172" t="n">
        <v>24.45014336588754</v>
      </c>
    </row>
    <row r="2173">
      <c r="A2173" t="inlineStr">
        <is>
          <t>화천군|여행업</t>
        </is>
      </c>
      <c r="B2173" t="n">
        <v>0</v>
      </c>
      <c r="C2173" t="n">
        <v>0</v>
      </c>
    </row>
    <row r="2174">
      <c r="A2174" t="inlineStr">
        <is>
          <t>화천군|호텔</t>
        </is>
      </c>
      <c r="B2174" t="n">
        <v>0</v>
      </c>
      <c r="C2174" t="n">
        <v>0</v>
      </c>
    </row>
    <row r="2175">
      <c r="A2175" t="inlineStr">
        <is>
          <t>화천군|캠핑장/펜션</t>
        </is>
      </c>
      <c r="B2175" t="n">
        <v>88.35163732706445</v>
      </c>
      <c r="C2175" t="n">
        <v>57.53500341774343</v>
      </c>
    </row>
    <row r="2176">
      <c r="A2176" t="inlineStr">
        <is>
          <t>화천군|렌터카</t>
        </is>
      </c>
      <c r="B2176" t="n">
        <v>0</v>
      </c>
      <c r="C2176" t="n">
        <v>0</v>
      </c>
    </row>
    <row r="2177">
      <c r="A2177" t="inlineStr">
        <is>
          <t>횡성군|일반외식업</t>
        </is>
      </c>
      <c r="B2177" t="n">
        <v>3966.89001157104</v>
      </c>
      <c r="C2177" t="n">
        <v>4331.217980200169</v>
      </c>
    </row>
    <row r="2178">
      <c r="A2178" t="inlineStr">
        <is>
          <t>횡성군|육상운송</t>
        </is>
      </c>
      <c r="B2178" t="n">
        <v>6490.900846512934</v>
      </c>
      <c r="C2178" t="n">
        <v>6438.984861180852</v>
      </c>
    </row>
    <row r="2179">
      <c r="A2179" t="inlineStr">
        <is>
          <t>횡성군|기타관광쇼핑</t>
        </is>
      </c>
      <c r="B2179" t="n">
        <v>5783.600235127771</v>
      </c>
      <c r="C2179" t="n">
        <v>6175.488982901671</v>
      </c>
    </row>
    <row r="2180">
      <c r="A2180" t="inlineStr">
        <is>
          <t>횡성군|대형쇼핑몰</t>
        </is>
      </c>
      <c r="B2180" t="n">
        <v>0</v>
      </c>
      <c r="C2180" t="n">
        <v>0</v>
      </c>
    </row>
    <row r="2181">
      <c r="A2181" t="inlineStr">
        <is>
          <t>횡성군|제과음료업</t>
        </is>
      </c>
      <c r="B2181" t="n">
        <v>433.4503676519262</v>
      </c>
      <c r="C2181" t="n">
        <v>509.6567135363071</v>
      </c>
    </row>
    <row r="2182">
      <c r="A2182" t="inlineStr">
        <is>
          <t>횡성군|골프장</t>
        </is>
      </c>
      <c r="B2182" t="n">
        <v>2346.324010305375</v>
      </c>
      <c r="C2182" t="n">
        <v>2873.894335102922</v>
      </c>
    </row>
    <row r="2183">
      <c r="A2183" t="inlineStr">
        <is>
          <t>횡성군|기타숙박</t>
        </is>
      </c>
      <c r="B2183" t="n">
        <v>110.4719236787964</v>
      </c>
      <c r="C2183" t="n">
        <v>105.9427673705305</v>
      </c>
    </row>
    <row r="2184">
      <c r="A2184" t="inlineStr">
        <is>
          <t>횡성군|뷰티</t>
        </is>
      </c>
      <c r="B2184" t="n">
        <v>47.21500687113251</v>
      </c>
      <c r="C2184" t="n">
        <v>53.63001491979968</v>
      </c>
    </row>
    <row r="2185">
      <c r="A2185" t="inlineStr">
        <is>
          <t>횡성군|레저용품쇼핑</t>
        </is>
      </c>
      <c r="B2185" t="n">
        <v>94.2782927817363</v>
      </c>
      <c r="C2185" t="n">
        <v>70.46711962145677</v>
      </c>
    </row>
    <row r="2186">
      <c r="A2186" t="inlineStr">
        <is>
          <t>횡성군|기타레저</t>
        </is>
      </c>
      <c r="B2186" t="n">
        <v>821.3530702973784</v>
      </c>
      <c r="C2186" t="n">
        <v>669.1846695814212</v>
      </c>
    </row>
    <row r="2187">
      <c r="A2187" t="inlineStr">
        <is>
          <t>횡성군|문화서비스</t>
        </is>
      </c>
      <c r="B2187" t="n">
        <v>10.27465995175644</v>
      </c>
      <c r="C2187" t="n">
        <v>13.34000222034092</v>
      </c>
    </row>
    <row r="2188">
      <c r="A2188" t="inlineStr">
        <is>
          <t>횡성군|여행업</t>
        </is>
      </c>
      <c r="B2188" t="n">
        <v>4.894920657616366</v>
      </c>
      <c r="C2188" t="n">
        <v>0</v>
      </c>
    </row>
    <row r="2189">
      <c r="A2189" t="inlineStr">
        <is>
          <t>횡성군|호텔</t>
        </is>
      </c>
      <c r="B2189" t="n">
        <v>0</v>
      </c>
      <c r="C2189" t="n">
        <v>0</v>
      </c>
    </row>
    <row r="2190">
      <c r="A2190" t="inlineStr">
        <is>
          <t>횡성군|캠핑장/펜션</t>
        </is>
      </c>
      <c r="B2190" t="n">
        <v>16.30603150394395</v>
      </c>
      <c r="C2190" t="n">
        <v>16.49002897846361</v>
      </c>
    </row>
    <row r="2191">
      <c r="A2191" t="inlineStr">
        <is>
          <t>횡성군|렌터카</t>
        </is>
      </c>
      <c r="B2191" t="n">
        <v>2.859132516211371</v>
      </c>
      <c r="C2191" t="n">
        <v>1.11344723131745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업종</t>
        </is>
      </c>
      <c r="B1" t="inlineStr">
        <is>
          <t>안동_2024</t>
        </is>
      </c>
      <c r="C1" t="inlineStr">
        <is>
          <t>안동_2026</t>
        </is>
      </c>
      <c r="D1" t="inlineStr">
        <is>
          <t>전국중앙_변화율</t>
        </is>
      </c>
      <c r="E1" t="inlineStr">
        <is>
          <t>선택_2024</t>
        </is>
      </c>
      <c r="F1" t="inlineStr">
        <is>
          <t>선택_2026</t>
        </is>
      </c>
      <c r="G1" t="inlineStr">
        <is>
          <t>안동 중앙대비(원)</t>
        </is>
      </c>
      <c r="H1" t="inlineStr">
        <is>
          <t>선택 중앙대비(원)</t>
        </is>
      </c>
      <c r="J1" t="inlineStr">
        <is>
          <t>선택 이름</t>
        </is>
      </c>
    </row>
    <row r="2">
      <c r="A2" t="inlineStr">
        <is>
          <t>일반외식업</t>
        </is>
      </c>
      <c r="B2" t="n">
        <v>4253.694340746549</v>
      </c>
      <c r="C2" t="n">
        <v>4527.93580795053</v>
      </c>
      <c r="D2" t="n">
        <v>0.0266562574937416</v>
      </c>
      <c r="E2">
        <f>SUMIFS('d_업종전체'!$B$2:$B$2191,'d_업종전체'!$A$2:$A$2191,'1_문제'!$B$7&amp;"|"&amp;A2)</f>
        <v/>
      </c>
      <c r="F2">
        <f>SUMIFS('d_업종전체'!$C$2:$C$2191,'d_업종전체'!$A$2:$A$2191,'1_문제'!$B$7&amp;"|"&amp;A2)</f>
        <v/>
      </c>
      <c r="G2">
        <f>C2-B2*(1+D2)</f>
        <v/>
      </c>
      <c r="H2">
        <f>F2-E2*(1+D2)</f>
        <v/>
      </c>
      <c r="J2">
        <f>'1_문제'!$B$7</f>
        <v/>
      </c>
    </row>
    <row r="3">
      <c r="A3" t="inlineStr">
        <is>
          <t>육상운송</t>
        </is>
      </c>
      <c r="B3" t="n">
        <v>4127.280815662149</v>
      </c>
      <c r="C3" t="n">
        <v>3998.044739044979</v>
      </c>
      <c r="D3" t="n">
        <v>0.1393933977895993</v>
      </c>
      <c r="E3">
        <f>SUMIFS('d_업종전체'!$B$2:$B$2191,'d_업종전체'!$A$2:$A$2191,'1_문제'!$B$7&amp;"|"&amp;A3)</f>
        <v/>
      </c>
      <c r="F3">
        <f>SUMIFS('d_업종전체'!$C$2:$C$2191,'d_업종전체'!$A$2:$A$2191,'1_문제'!$B$7&amp;"|"&amp;A3)</f>
        <v/>
      </c>
      <c r="G3">
        <f>C3-B3*(1+D3)</f>
        <v/>
      </c>
      <c r="H3">
        <f>F3-E3*(1+D3)</f>
        <v/>
      </c>
    </row>
    <row r="4">
      <c r="A4" t="inlineStr">
        <is>
          <t>기타관광쇼핑</t>
        </is>
      </c>
      <c r="B4" t="n">
        <v>3497.821097962664</v>
      </c>
      <c r="C4" t="n">
        <v>3442.211242545824</v>
      </c>
      <c r="D4" t="n">
        <v>0.0022993267537668</v>
      </c>
      <c r="E4">
        <f>SUMIFS('d_업종전체'!$B$2:$B$2191,'d_업종전체'!$A$2:$A$2191,'1_문제'!$B$7&amp;"|"&amp;A4)</f>
        <v/>
      </c>
      <c r="F4">
        <f>SUMIFS('d_업종전체'!$C$2:$C$2191,'d_업종전체'!$A$2:$A$2191,'1_문제'!$B$7&amp;"|"&amp;A4)</f>
        <v/>
      </c>
      <c r="G4">
        <f>C4-B4*(1+D4)</f>
        <v/>
      </c>
      <c r="H4">
        <f>F4-E4*(1+D4)</f>
        <v/>
      </c>
    </row>
    <row r="5">
      <c r="A5" t="inlineStr">
        <is>
          <t>대형쇼핑몰</t>
        </is>
      </c>
      <c r="B5" t="n">
        <v>1427.179483113915</v>
      </c>
      <c r="C5" t="n">
        <v>968.84024576525</v>
      </c>
      <c r="D5" t="n">
        <v>-0.1155409077461728</v>
      </c>
      <c r="E5">
        <f>SUMIFS('d_업종전체'!$B$2:$B$2191,'d_업종전체'!$A$2:$A$2191,'1_문제'!$B$7&amp;"|"&amp;A5)</f>
        <v/>
      </c>
      <c r="F5">
        <f>SUMIFS('d_업종전체'!$C$2:$C$2191,'d_업종전체'!$A$2:$A$2191,'1_문제'!$B$7&amp;"|"&amp;A5)</f>
        <v/>
      </c>
      <c r="G5">
        <f>C5-B5*(1+D5)</f>
        <v/>
      </c>
      <c r="H5">
        <f>F5-E5*(1+D5)</f>
        <v/>
      </c>
    </row>
    <row r="6">
      <c r="A6" t="inlineStr">
        <is>
          <t>제과음료업</t>
        </is>
      </c>
      <c r="B6" t="n">
        <v>808.228602913527</v>
      </c>
      <c r="C6" t="n">
        <v>850.9518593740299</v>
      </c>
      <c r="D6" t="n">
        <v>0.0958189854162053</v>
      </c>
      <c r="E6">
        <f>SUMIFS('d_업종전체'!$B$2:$B$2191,'d_업종전체'!$A$2:$A$2191,'1_문제'!$B$7&amp;"|"&amp;A6)</f>
        <v/>
      </c>
      <c r="F6">
        <f>SUMIFS('d_업종전체'!$C$2:$C$2191,'d_업종전체'!$A$2:$A$2191,'1_문제'!$B$7&amp;"|"&amp;A6)</f>
        <v/>
      </c>
      <c r="G6">
        <f>C6-B6*(1+D6)</f>
        <v/>
      </c>
      <c r="H6">
        <f>F6-E6*(1+D6)</f>
        <v/>
      </c>
    </row>
    <row r="7">
      <c r="A7" t="inlineStr">
        <is>
          <t>골프장</t>
        </is>
      </c>
      <c r="B7" t="n">
        <v>563.0899616453422</v>
      </c>
      <c r="C7" t="n">
        <v>380.3147144643601</v>
      </c>
      <c r="D7" t="n">
        <v>-0.0907761609098285</v>
      </c>
      <c r="E7">
        <f>SUMIFS('d_업종전체'!$B$2:$B$2191,'d_업종전체'!$A$2:$A$2191,'1_문제'!$B$7&amp;"|"&amp;A7)</f>
        <v/>
      </c>
      <c r="F7">
        <f>SUMIFS('d_업종전체'!$C$2:$C$2191,'d_업종전체'!$A$2:$A$2191,'1_문제'!$B$7&amp;"|"&amp;A7)</f>
        <v/>
      </c>
      <c r="G7">
        <f>C7-B7*(1+D7)</f>
        <v/>
      </c>
      <c r="H7">
        <f>F7-E7*(1+D7)</f>
        <v/>
      </c>
    </row>
    <row r="8">
      <c r="A8" t="inlineStr">
        <is>
          <t>기타숙박</t>
        </is>
      </c>
      <c r="B8" t="n">
        <v>229.9563264644977</v>
      </c>
      <c r="C8" t="n">
        <v>360.7975806886257</v>
      </c>
      <c r="D8" t="n">
        <v>-0.08350848096872659</v>
      </c>
      <c r="E8">
        <f>SUMIFS('d_업종전체'!$B$2:$B$2191,'d_업종전체'!$A$2:$A$2191,'1_문제'!$B$7&amp;"|"&amp;A8)</f>
        <v/>
      </c>
      <c r="F8">
        <f>SUMIFS('d_업종전체'!$C$2:$C$2191,'d_업종전체'!$A$2:$A$2191,'1_문제'!$B$7&amp;"|"&amp;A8)</f>
        <v/>
      </c>
      <c r="G8">
        <f>C8-B8*(1+D8)</f>
        <v/>
      </c>
      <c r="H8">
        <f>F8-E8*(1+D8)</f>
        <v/>
      </c>
    </row>
    <row r="9">
      <c r="A9" t="inlineStr">
        <is>
          <t>뷰티</t>
        </is>
      </c>
      <c r="B9" t="n">
        <v>257.759624565071</v>
      </c>
      <c r="C9" t="n">
        <v>257.3584090206708</v>
      </c>
      <c r="D9" t="n">
        <v>0.0724247983710106</v>
      </c>
      <c r="E9">
        <f>SUMIFS('d_업종전체'!$B$2:$B$2191,'d_업종전체'!$A$2:$A$2191,'1_문제'!$B$7&amp;"|"&amp;A9)</f>
        <v/>
      </c>
      <c r="F9">
        <f>SUMIFS('d_업종전체'!$C$2:$C$2191,'d_업종전체'!$A$2:$A$2191,'1_문제'!$B$7&amp;"|"&amp;A9)</f>
        <v/>
      </c>
      <c r="G9">
        <f>C9-B9*(1+D9)</f>
        <v/>
      </c>
      <c r="H9">
        <f>F9-E9*(1+D9)</f>
        <v/>
      </c>
    </row>
    <row r="10">
      <c r="A10" t="inlineStr">
        <is>
          <t>레저용품쇼핑</t>
        </is>
      </c>
      <c r="B10" t="n">
        <v>199.7871007485888</v>
      </c>
      <c r="C10" t="n">
        <v>160.7326327322691</v>
      </c>
      <c r="D10" t="n">
        <v>-0.0822982965502433</v>
      </c>
      <c r="E10">
        <f>SUMIFS('d_업종전체'!$B$2:$B$2191,'d_업종전체'!$A$2:$A$2191,'1_문제'!$B$7&amp;"|"&amp;A10)</f>
        <v/>
      </c>
      <c r="F10">
        <f>SUMIFS('d_업종전체'!$C$2:$C$2191,'d_업종전체'!$A$2:$A$2191,'1_문제'!$B$7&amp;"|"&amp;A10)</f>
        <v/>
      </c>
      <c r="G10">
        <f>C10-B10*(1+D10)</f>
        <v/>
      </c>
      <c r="H10">
        <f>F10-E10*(1+D10)</f>
        <v/>
      </c>
    </row>
    <row r="11">
      <c r="A11" t="inlineStr">
        <is>
          <t>기타레저</t>
        </is>
      </c>
      <c r="B11" t="n">
        <v>136.7071390257697</v>
      </c>
      <c r="C11" t="n">
        <v>126.3091072453129</v>
      </c>
      <c r="D11" t="n">
        <v>0.0070757045340179</v>
      </c>
      <c r="E11">
        <f>SUMIFS('d_업종전체'!$B$2:$B$2191,'d_업종전체'!$A$2:$A$2191,'1_문제'!$B$7&amp;"|"&amp;A11)</f>
        <v/>
      </c>
      <c r="F11">
        <f>SUMIFS('d_업종전체'!$C$2:$C$2191,'d_업종전체'!$A$2:$A$2191,'1_문제'!$B$7&amp;"|"&amp;A11)</f>
        <v/>
      </c>
      <c r="G11">
        <f>C11-B11*(1+D11)</f>
        <v/>
      </c>
      <c r="H11">
        <f>F11-E11*(1+D11)</f>
        <v/>
      </c>
    </row>
    <row r="12">
      <c r="A12" t="inlineStr">
        <is>
          <t>문화서비스</t>
        </is>
      </c>
      <c r="B12" t="n">
        <v>46.09748068618568</v>
      </c>
      <c r="C12" t="n">
        <v>26.25164672405101</v>
      </c>
      <c r="D12" t="n">
        <v>-0.06581436432665171</v>
      </c>
      <c r="E12">
        <f>SUMIFS('d_업종전체'!$B$2:$B$2191,'d_업종전체'!$A$2:$A$2191,'1_문제'!$B$7&amp;"|"&amp;A12)</f>
        <v/>
      </c>
      <c r="F12">
        <f>SUMIFS('d_업종전체'!$C$2:$C$2191,'d_업종전체'!$A$2:$A$2191,'1_문제'!$B$7&amp;"|"&amp;A12)</f>
        <v/>
      </c>
      <c r="G12">
        <f>C12-B12*(1+D12)</f>
        <v/>
      </c>
      <c r="H12">
        <f>F12-E12*(1+D12)</f>
        <v/>
      </c>
    </row>
    <row r="13">
      <c r="A13" t="inlineStr">
        <is>
          <t>여행업</t>
        </is>
      </c>
      <c r="B13" t="n">
        <v>3.640692513553498</v>
      </c>
      <c r="C13" t="n">
        <v>15.41891431850014</v>
      </c>
      <c r="D13" t="n">
        <v>-0.495257415846172</v>
      </c>
      <c r="E13">
        <f>SUMIFS('d_업종전체'!$B$2:$B$2191,'d_업종전체'!$A$2:$A$2191,'1_문제'!$B$7&amp;"|"&amp;A13)</f>
        <v/>
      </c>
      <c r="F13">
        <f>SUMIFS('d_업종전체'!$C$2:$C$2191,'d_업종전체'!$A$2:$A$2191,'1_문제'!$B$7&amp;"|"&amp;A13)</f>
        <v/>
      </c>
      <c r="G13">
        <f>C13-B13*(1+D13)</f>
        <v/>
      </c>
      <c r="H13">
        <f>F13-E13*(1+D13)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sheetData>
    <row r="1">
      <c r="A1" s="90" t="inlineStr">
        <is>
          <t>행정동</t>
        </is>
      </c>
      <c r="B1" s="90" t="inlineStr">
        <is>
          <t>방문점유율</t>
        </is>
      </c>
      <c r="C1" s="90" t="inlineStr">
        <is>
          <t>혜택업체</t>
        </is>
      </c>
      <c r="D1" t="inlineStr">
        <is>
          <t>추가</t>
        </is>
      </c>
      <c r="E1" t="inlineStr">
        <is>
          <t>혜택 합계</t>
        </is>
      </c>
      <c r="F1" t="inlineStr">
        <is>
          <t>혜택 점유율</t>
        </is>
      </c>
      <c r="G1" t="inlineStr">
        <is>
          <t>방문 점유율(비율)</t>
        </is>
      </c>
    </row>
    <row r="2">
      <c r="A2" t="inlineStr">
        <is>
          <t>중구동</t>
        </is>
      </c>
      <c r="B2" t="n">
        <v>12.45863660357266</v>
      </c>
      <c r="C2" t="n">
        <v>0</v>
      </c>
      <c r="D2">
        <f>IF(A2='2_혜택배치'!$B$7,'2_혜택배치'!$G$7,0)</f>
        <v/>
      </c>
      <c r="E2">
        <f>C2+D2</f>
        <v/>
      </c>
      <c r="F2">
        <f>E2/SUM($E$2:$E$25)</f>
        <v/>
      </c>
      <c r="G2">
        <f>B2/100</f>
        <v/>
      </c>
    </row>
    <row r="3">
      <c r="A3" t="inlineStr">
        <is>
          <t>옥동</t>
        </is>
      </c>
      <c r="B3" t="n">
        <v>9.958731480342109</v>
      </c>
      <c r="C3" t="n">
        <v>2</v>
      </c>
      <c r="D3">
        <f>IF(A3='2_혜택배치'!$B$7,'2_혜택배치'!$G$7,0)</f>
        <v/>
      </c>
      <c r="E3">
        <f>C3+D3</f>
        <v/>
      </c>
      <c r="F3">
        <f>E3/SUM($E$2:$E$25)</f>
        <v/>
      </c>
      <c r="G3">
        <f>B3/100</f>
        <v/>
      </c>
    </row>
    <row r="4">
      <c r="A4" t="inlineStr">
        <is>
          <t>서구동</t>
        </is>
      </c>
      <c r="B4" t="n">
        <v>9.666884787401285</v>
      </c>
      <c r="C4" t="n">
        <v>2</v>
      </c>
      <c r="D4">
        <f>IF(A4='2_혜택배치'!$B$7,'2_혜택배치'!$G$7,0)</f>
        <v/>
      </c>
      <c r="E4">
        <f>C4+D4</f>
        <v/>
      </c>
      <c r="F4">
        <f>E4/SUM($E$2:$E$25)</f>
        <v/>
      </c>
      <c r="G4">
        <f>B4/100</f>
        <v/>
      </c>
    </row>
    <row r="5">
      <c r="A5" t="inlineStr">
        <is>
          <t>풍산읍</t>
        </is>
      </c>
      <c r="B5" t="n">
        <v>9.356373246361045</v>
      </c>
      <c r="C5" t="n">
        <v>2</v>
      </c>
      <c r="D5">
        <f>IF(A5='2_혜택배치'!$B$7,'2_혜택배치'!$G$7,0)</f>
        <v/>
      </c>
      <c r="E5">
        <f>C5+D5</f>
        <v/>
      </c>
      <c r="F5">
        <f>E5/SUM($E$2:$E$25)</f>
        <v/>
      </c>
      <c r="G5">
        <f>B5/100</f>
        <v/>
      </c>
    </row>
    <row r="6">
      <c r="A6" t="inlineStr">
        <is>
          <t>풍천면</t>
        </is>
      </c>
      <c r="B6" t="n">
        <v>9.130721787961345</v>
      </c>
      <c r="C6" t="n">
        <v>3</v>
      </c>
      <c r="D6">
        <f>IF(A6='2_혜택배치'!$B$7,'2_혜택배치'!$G$7,0)</f>
        <v/>
      </c>
      <c r="E6">
        <f>C6+D6</f>
        <v/>
      </c>
      <c r="F6">
        <f>E6/SUM($E$2:$E$25)</f>
        <v/>
      </c>
      <c r="G6">
        <f>B6/100</f>
        <v/>
      </c>
    </row>
    <row r="7">
      <c r="A7" t="inlineStr">
        <is>
          <t>용상동</t>
        </is>
      </c>
      <c r="B7" t="n">
        <v>8.212883920285114</v>
      </c>
      <c r="C7" t="n">
        <v>3</v>
      </c>
      <c r="D7">
        <f>IF(A7='2_혜택배치'!$B$7,'2_혜택배치'!$G$7,0)</f>
        <v/>
      </c>
      <c r="E7">
        <f>C7+D7</f>
        <v/>
      </c>
      <c r="F7">
        <f>E7/SUM($E$2:$E$25)</f>
        <v/>
      </c>
      <c r="G7">
        <f>B7/100</f>
        <v/>
      </c>
    </row>
    <row r="8">
      <c r="A8" t="inlineStr">
        <is>
          <t>강남동</t>
        </is>
      </c>
      <c r="B8" t="n">
        <v>7.080026542495017</v>
      </c>
      <c r="C8" t="n">
        <v>0</v>
      </c>
      <c r="D8">
        <f>IF(A8='2_혜택배치'!$B$7,'2_혜택배치'!$G$7,0)</f>
        <v/>
      </c>
      <c r="E8">
        <f>C8+D8</f>
        <v/>
      </c>
      <c r="F8">
        <f>E8/SUM($E$2:$E$25)</f>
        <v/>
      </c>
      <c r="G8">
        <f>B8/100</f>
        <v/>
      </c>
    </row>
    <row r="9">
      <c r="A9" t="inlineStr">
        <is>
          <t>명륜동</t>
        </is>
      </c>
      <c r="B9" t="n">
        <v>4.705548508479683</v>
      </c>
      <c r="C9" t="n">
        <v>0</v>
      </c>
      <c r="D9">
        <f>IF(A9='2_혜택배치'!$B$7,'2_혜택배치'!$G$7,0)</f>
        <v/>
      </c>
      <c r="E9">
        <f>C9+D9</f>
        <v/>
      </c>
      <c r="F9">
        <f>E9/SUM($E$2:$E$25)</f>
        <v/>
      </c>
      <c r="G9">
        <f>B9/100</f>
        <v/>
      </c>
    </row>
    <row r="10">
      <c r="A10" t="inlineStr">
        <is>
          <t>송하동</t>
        </is>
      </c>
      <c r="B10" t="n">
        <v>4.689016950166121</v>
      </c>
      <c r="C10" t="n">
        <v>1</v>
      </c>
      <c r="D10">
        <f>IF(A10='2_혜택배치'!$B$7,'2_혜택배치'!$G$7,0)</f>
        <v/>
      </c>
      <c r="E10">
        <f>C10+D10</f>
        <v/>
      </c>
      <c r="F10">
        <f>E10/SUM($E$2:$E$25)</f>
        <v/>
      </c>
      <c r="G10">
        <f>B10/100</f>
        <v/>
      </c>
    </row>
    <row r="11">
      <c r="A11" t="inlineStr">
        <is>
          <t>태화동</t>
        </is>
      </c>
      <c r="B11" t="n">
        <v>4.553239667919807</v>
      </c>
      <c r="C11" t="n">
        <v>1</v>
      </c>
      <c r="D11">
        <f>IF(A11='2_혜택배치'!$B$7,'2_혜택배치'!$G$7,0)</f>
        <v/>
      </c>
      <c r="E11">
        <f>C11+D11</f>
        <v/>
      </c>
      <c r="F11">
        <f>E11/SUM($E$2:$E$25)</f>
        <v/>
      </c>
      <c r="G11">
        <f>B11/100</f>
        <v/>
      </c>
    </row>
    <row r="12">
      <c r="A12" t="inlineStr">
        <is>
          <t>서후면</t>
        </is>
      </c>
      <c r="B12" t="n">
        <v>3.329507595316652</v>
      </c>
      <c r="C12" t="n">
        <v>0</v>
      </c>
      <c r="D12">
        <f>IF(A12='2_혜택배치'!$B$7,'2_혜택배치'!$G$7,0)</f>
        <v/>
      </c>
      <c r="E12">
        <f>C12+D12</f>
        <v/>
      </c>
      <c r="F12">
        <f>E12/SUM($E$2:$E$25)</f>
        <v/>
      </c>
      <c r="G12">
        <f>B12/100</f>
        <v/>
      </c>
    </row>
    <row r="13">
      <c r="A13" t="inlineStr">
        <is>
          <t>도산면</t>
        </is>
      </c>
      <c r="B13" t="n">
        <v>2.424383214746955</v>
      </c>
      <c r="C13" t="n">
        <v>6</v>
      </c>
      <c r="D13">
        <f>IF(A13='2_혜택배치'!$B$7,'2_혜택배치'!$G$7,0)</f>
        <v/>
      </c>
      <c r="E13">
        <f>C13+D13</f>
        <v/>
      </c>
      <c r="F13">
        <f>E13/SUM($E$2:$E$25)</f>
        <v/>
      </c>
      <c r="G13">
        <f>B13/100</f>
        <v/>
      </c>
    </row>
    <row r="14">
      <c r="A14" t="inlineStr">
        <is>
          <t>남후면</t>
        </is>
      </c>
      <c r="B14" t="n">
        <v>2.192648142887865</v>
      </c>
      <c r="C14" t="n">
        <v>1</v>
      </c>
      <c r="D14">
        <f>IF(A14='2_혜택배치'!$B$7,'2_혜택배치'!$G$7,0)</f>
        <v/>
      </c>
      <c r="E14">
        <f>C14+D14</f>
        <v/>
      </c>
      <c r="F14">
        <f>E14/SUM($E$2:$E$25)</f>
        <v/>
      </c>
      <c r="G14">
        <f>B14/100</f>
        <v/>
      </c>
    </row>
    <row r="15">
      <c r="A15" t="inlineStr">
        <is>
          <t>일직면</t>
        </is>
      </c>
      <c r="B15" t="n">
        <v>2.084431124640474</v>
      </c>
      <c r="C15" t="n">
        <v>0</v>
      </c>
      <c r="D15">
        <f>IF(A15='2_혜택배치'!$B$7,'2_혜택배치'!$G$7,0)</f>
        <v/>
      </c>
      <c r="E15">
        <f>C15+D15</f>
        <v/>
      </c>
      <c r="F15">
        <f>E15/SUM($E$2:$E$25)</f>
        <v/>
      </c>
      <c r="G15">
        <f>B15/100</f>
        <v/>
      </c>
    </row>
    <row r="16">
      <c r="A16" t="inlineStr">
        <is>
          <t>길안면</t>
        </is>
      </c>
      <c r="B16" t="n">
        <v>2.019437662512406</v>
      </c>
      <c r="C16" t="n">
        <v>2</v>
      </c>
      <c r="D16">
        <f>IF(A16='2_혜택배치'!$B$7,'2_혜택배치'!$G$7,0)</f>
        <v/>
      </c>
      <c r="E16">
        <f>C16+D16</f>
        <v/>
      </c>
      <c r="F16">
        <f>E16/SUM($E$2:$E$25)</f>
        <v/>
      </c>
      <c r="G16">
        <f>B16/100</f>
        <v/>
      </c>
    </row>
    <row r="17">
      <c r="A17" t="inlineStr">
        <is>
          <t>와룡면</t>
        </is>
      </c>
      <c r="B17" t="n">
        <v>1.899317922279251</v>
      </c>
      <c r="C17" t="n">
        <v>1</v>
      </c>
      <c r="D17">
        <f>IF(A17='2_혜택배치'!$B$7,'2_혜택배치'!$G$7,0)</f>
        <v/>
      </c>
      <c r="E17">
        <f>C17+D17</f>
        <v/>
      </c>
      <c r="F17">
        <f>E17/SUM($E$2:$E$25)</f>
        <v/>
      </c>
      <c r="G17">
        <f>B17/100</f>
        <v/>
      </c>
    </row>
    <row r="18">
      <c r="A18" t="inlineStr">
        <is>
          <t>북후면</t>
        </is>
      </c>
      <c r="B18" t="n">
        <v>1.181997794258863</v>
      </c>
      <c r="C18" t="n">
        <v>0</v>
      </c>
      <c r="D18">
        <f>IF(A18='2_혜택배치'!$B$7,'2_혜택배치'!$G$7,0)</f>
        <v/>
      </c>
      <c r="E18">
        <f>C18+D18</f>
        <v/>
      </c>
      <c r="F18">
        <f>E18/SUM($E$2:$E$25)</f>
        <v/>
      </c>
      <c r="G18">
        <f>B18/100</f>
        <v/>
      </c>
    </row>
    <row r="19">
      <c r="A19" t="inlineStr">
        <is>
          <t>안기동</t>
        </is>
      </c>
      <c r="B19" t="n">
        <v>1.076466076092319</v>
      </c>
      <c r="C19" t="n">
        <v>0</v>
      </c>
      <c r="D19">
        <f>IF(A19='2_혜택배치'!$B$7,'2_혜택배치'!$G$7,0)</f>
        <v/>
      </c>
      <c r="E19">
        <f>C19+D19</f>
        <v/>
      </c>
      <c r="F19">
        <f>E19/SUM($E$2:$E$25)</f>
        <v/>
      </c>
      <c r="G19">
        <f>B19/100</f>
        <v/>
      </c>
    </row>
    <row r="20">
      <c r="A20" t="inlineStr">
        <is>
          <t>임하면</t>
        </is>
      </c>
      <c r="B20" t="n">
        <v>1.040499155309246</v>
      </c>
      <c r="C20" t="n">
        <v>3</v>
      </c>
      <c r="D20">
        <f>IF(A20='2_혜택배치'!$B$7,'2_혜택배치'!$G$7,0)</f>
        <v/>
      </c>
      <c r="E20">
        <f>C20+D20</f>
        <v/>
      </c>
      <c r="F20">
        <f>E20/SUM($E$2:$E$25)</f>
        <v/>
      </c>
      <c r="G20">
        <f>B20/100</f>
        <v/>
      </c>
    </row>
    <row r="21">
      <c r="A21" t="inlineStr">
        <is>
          <t>임동면</t>
        </is>
      </c>
      <c r="B21" t="n">
        <v>0.8248873841497143</v>
      </c>
      <c r="C21" t="n">
        <v>0</v>
      </c>
      <c r="D21">
        <f>IF(A21='2_혜택배치'!$B$7,'2_혜택배치'!$G$7,0)</f>
        <v/>
      </c>
      <c r="E21">
        <f>C21+D21</f>
        <v/>
      </c>
      <c r="F21">
        <f>E21/SUM($E$2:$E$25)</f>
        <v/>
      </c>
      <c r="G21">
        <f>B21/100</f>
        <v/>
      </c>
    </row>
    <row r="22">
      <c r="A22" t="inlineStr">
        <is>
          <t>평화동</t>
        </is>
      </c>
      <c r="B22" t="n">
        <v>0.6338573214390448</v>
      </c>
      <c r="C22" t="n">
        <v>0</v>
      </c>
      <c r="D22">
        <f>IF(A22='2_혜택배치'!$B$7,'2_혜택배치'!$G$7,0)</f>
        <v/>
      </c>
      <c r="E22">
        <f>C22+D22</f>
        <v/>
      </c>
      <c r="F22">
        <f>E22/SUM($E$2:$E$25)</f>
        <v/>
      </c>
      <c r="G22">
        <f>B22/100</f>
        <v/>
      </c>
    </row>
    <row r="23">
      <c r="A23" t="inlineStr">
        <is>
          <t>남선면</t>
        </is>
      </c>
      <c r="B23" t="n">
        <v>0.5843776486431471</v>
      </c>
      <c r="C23" t="n">
        <v>0</v>
      </c>
      <c r="D23">
        <f>IF(A23='2_혜택배치'!$B$7,'2_혜택배치'!$G$7,0)</f>
        <v/>
      </c>
      <c r="E23">
        <f>C23+D23</f>
        <v/>
      </c>
      <c r="F23">
        <f>E23/SUM($E$2:$E$25)</f>
        <v/>
      </c>
      <c r="G23">
        <f>B23/100</f>
        <v/>
      </c>
    </row>
    <row r="24">
      <c r="A24" t="inlineStr">
        <is>
          <t>녹전면</t>
        </is>
      </c>
      <c r="B24" t="n">
        <v>0.4832045117641444</v>
      </c>
      <c r="C24" t="n">
        <v>0</v>
      </c>
      <c r="D24">
        <f>IF(A24='2_혜택배치'!$B$7,'2_혜택배치'!$G$7,0)</f>
        <v/>
      </c>
      <c r="E24">
        <f>C24+D24</f>
        <v/>
      </c>
      <c r="F24">
        <f>E24/SUM($E$2:$E$25)</f>
        <v/>
      </c>
      <c r="G24">
        <f>B24/100</f>
        <v/>
      </c>
    </row>
    <row r="25">
      <c r="A25" t="inlineStr">
        <is>
          <t>예안면</t>
        </is>
      </c>
      <c r="B25" t="n">
        <v>0.4129209509757357</v>
      </c>
      <c r="C25" t="n">
        <v>0</v>
      </c>
      <c r="D25">
        <f>IF(A25='2_혜택배치'!$B$7,'2_혜택배치'!$G$7,0)</f>
        <v/>
      </c>
      <c r="E25">
        <f>C25+D25</f>
        <v/>
      </c>
      <c r="F25">
        <f>E25/SUM($E$2:$E$25)</f>
        <v/>
      </c>
      <c r="G25">
        <f>B25/100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2305"/>
  <sheetViews>
    <sheetView workbookViewId="0">
      <selection activeCell="A1" sqref="A1"/>
    </sheetView>
  </sheetViews>
  <sheetFormatPr baseColWidth="8" defaultRowHeight="15"/>
  <sheetData>
    <row r="1">
      <c r="A1" s="90" t="inlineStr">
        <is>
          <t>키</t>
        </is>
      </c>
      <c r="B1" s="90" t="inlineStr">
        <is>
          <t>인원</t>
        </is>
      </c>
    </row>
    <row r="2">
      <c r="A2" t="inlineStr">
        <is>
          <t>2024|공휴일|KTX-이음|승차|00-01</t>
        </is>
      </c>
      <c r="B2" t="n">
        <v>0</v>
      </c>
    </row>
    <row r="3">
      <c r="A3" t="inlineStr">
        <is>
          <t>2024|공휴일|KTX-이음|승차|01-02</t>
        </is>
      </c>
      <c r="B3" t="n">
        <v>0</v>
      </c>
    </row>
    <row r="4">
      <c r="A4" t="inlineStr">
        <is>
          <t>2024|공휴일|KTX-이음|승차|02-03</t>
        </is>
      </c>
      <c r="B4" t="n">
        <v>0</v>
      </c>
    </row>
    <row r="5">
      <c r="A5" t="inlineStr">
        <is>
          <t>2024|공휴일|KTX-이음|승차|03-04</t>
        </is>
      </c>
      <c r="B5" t="n">
        <v>0</v>
      </c>
    </row>
    <row r="6">
      <c r="A6" t="inlineStr">
        <is>
          <t>2024|공휴일|KTX-이음|승차|04-05</t>
        </is>
      </c>
      <c r="B6" t="n">
        <v>0</v>
      </c>
    </row>
    <row r="7">
      <c r="A7" t="inlineStr">
        <is>
          <t>2024|공휴일|KTX-이음|승차|05-06</t>
        </is>
      </c>
      <c r="B7" t="n">
        <v>529</v>
      </c>
    </row>
    <row r="8">
      <c r="A8" t="inlineStr">
        <is>
          <t>2024|공휴일|KTX-이음|승차|06-07</t>
        </is>
      </c>
      <c r="B8" t="n">
        <v>0</v>
      </c>
    </row>
    <row r="9">
      <c r="A9" t="inlineStr">
        <is>
          <t>2024|공휴일|KTX-이음|승차|07-08</t>
        </is>
      </c>
      <c r="B9" t="n">
        <v>0</v>
      </c>
    </row>
    <row r="10">
      <c r="A10" t="inlineStr">
        <is>
          <t>2024|공휴일|KTX-이음|승차|08-09</t>
        </is>
      </c>
      <c r="B10" t="n">
        <v>884</v>
      </c>
    </row>
    <row r="11">
      <c r="A11" t="inlineStr">
        <is>
          <t>2024|공휴일|KTX-이음|승차|09-10</t>
        </is>
      </c>
      <c r="B11" t="n">
        <v>0</v>
      </c>
    </row>
    <row r="12">
      <c r="A12" t="inlineStr">
        <is>
          <t>2024|공휴일|KTX-이음|승차|10-11</t>
        </is>
      </c>
      <c r="B12" t="n">
        <v>1045</v>
      </c>
    </row>
    <row r="13">
      <c r="A13" t="inlineStr">
        <is>
          <t>2024|공휴일|KTX-이음|승차|11-12</t>
        </is>
      </c>
      <c r="B13" t="n">
        <v>1026</v>
      </c>
    </row>
    <row r="14">
      <c r="A14" t="inlineStr">
        <is>
          <t>2024|공휴일|KTX-이음|승차|12-13</t>
        </is>
      </c>
      <c r="B14" t="n">
        <v>0</v>
      </c>
    </row>
    <row r="15">
      <c r="A15" t="inlineStr">
        <is>
          <t>2024|공휴일|KTX-이음|승차|13-14</t>
        </is>
      </c>
      <c r="B15" t="n">
        <v>986</v>
      </c>
    </row>
    <row r="16">
      <c r="A16" t="inlineStr">
        <is>
          <t>2024|공휴일|KTX-이음|승차|14-15</t>
        </is>
      </c>
      <c r="B16" t="n">
        <v>933</v>
      </c>
    </row>
    <row r="17">
      <c r="A17" t="inlineStr">
        <is>
          <t>2024|공휴일|KTX-이음|승차|15-16</t>
        </is>
      </c>
      <c r="B17" t="n">
        <v>0</v>
      </c>
    </row>
    <row r="18">
      <c r="A18" t="inlineStr">
        <is>
          <t>2024|공휴일|KTX-이음|승차|16-17</t>
        </is>
      </c>
      <c r="B18" t="n">
        <v>0</v>
      </c>
    </row>
    <row r="19">
      <c r="A19" t="inlineStr">
        <is>
          <t>2024|공휴일|KTX-이음|승차|17-18</t>
        </is>
      </c>
      <c r="B19" t="n">
        <v>1262</v>
      </c>
    </row>
    <row r="20">
      <c r="A20" t="inlineStr">
        <is>
          <t>2024|공휴일|KTX-이음|승차|18-19</t>
        </is>
      </c>
      <c r="B20" t="n">
        <v>0</v>
      </c>
    </row>
    <row r="21">
      <c r="A21" t="inlineStr">
        <is>
          <t>2024|공휴일|KTX-이음|승차|19-20</t>
        </is>
      </c>
      <c r="B21" t="n">
        <v>127</v>
      </c>
    </row>
    <row r="22">
      <c r="A22" t="inlineStr">
        <is>
          <t>2024|공휴일|KTX-이음|승차|20-21</t>
        </is>
      </c>
      <c r="B22" t="n">
        <v>0</v>
      </c>
    </row>
    <row r="23">
      <c r="A23" t="inlineStr">
        <is>
          <t>2024|공휴일|KTX-이음|승차|21-22</t>
        </is>
      </c>
      <c r="B23" t="n">
        <v>902</v>
      </c>
    </row>
    <row r="24">
      <c r="A24" t="inlineStr">
        <is>
          <t>2024|공휴일|KTX-이음|승차|22-23</t>
        </is>
      </c>
      <c r="B24" t="n">
        <v>0</v>
      </c>
    </row>
    <row r="25">
      <c r="A25" t="inlineStr">
        <is>
          <t>2024|공휴일|KTX-이음|승차|23-24</t>
        </is>
      </c>
      <c r="B25" t="n">
        <v>0</v>
      </c>
    </row>
    <row r="26">
      <c r="A26" t="inlineStr">
        <is>
          <t>2024|공휴일|KTX-이음|하차|00-01</t>
        </is>
      </c>
      <c r="B26" t="n">
        <v>716</v>
      </c>
    </row>
    <row r="27">
      <c r="A27" t="inlineStr">
        <is>
          <t>2024|공휴일|KTX-이음|하차|01-02</t>
        </is>
      </c>
      <c r="B27" t="n">
        <v>0</v>
      </c>
    </row>
    <row r="28">
      <c r="A28" t="inlineStr">
        <is>
          <t>2024|공휴일|KTX-이음|하차|02-03</t>
        </is>
      </c>
      <c r="B28" t="n">
        <v>0</v>
      </c>
    </row>
    <row r="29">
      <c r="A29" t="inlineStr">
        <is>
          <t>2024|공휴일|KTX-이음|하차|03-04</t>
        </is>
      </c>
      <c r="B29" t="n">
        <v>0</v>
      </c>
    </row>
    <row r="30">
      <c r="A30" t="inlineStr">
        <is>
          <t>2024|공휴일|KTX-이음|하차|04-05</t>
        </is>
      </c>
      <c r="B30" t="n">
        <v>0</v>
      </c>
    </row>
    <row r="31">
      <c r="A31" t="inlineStr">
        <is>
          <t>2024|공휴일|KTX-이음|하차|05-06</t>
        </is>
      </c>
      <c r="B31" t="n">
        <v>0</v>
      </c>
    </row>
    <row r="32">
      <c r="A32" t="inlineStr">
        <is>
          <t>2024|공휴일|KTX-이음|하차|06-07</t>
        </is>
      </c>
      <c r="B32" t="n">
        <v>0</v>
      </c>
    </row>
    <row r="33">
      <c r="A33" t="inlineStr">
        <is>
          <t>2024|공휴일|KTX-이음|하차|07-08</t>
        </is>
      </c>
      <c r="B33" t="n">
        <v>242</v>
      </c>
    </row>
    <row r="34">
      <c r="A34" t="inlineStr">
        <is>
          <t>2024|공휴일|KTX-이음|하차|08-09</t>
        </is>
      </c>
      <c r="B34" t="n">
        <v>0</v>
      </c>
    </row>
    <row r="35">
      <c r="A35" t="inlineStr">
        <is>
          <t>2024|공휴일|KTX-이음|하차|09-10</t>
        </is>
      </c>
      <c r="B35" t="n">
        <v>765</v>
      </c>
    </row>
    <row r="36">
      <c r="A36" t="inlineStr">
        <is>
          <t>2024|공휴일|KTX-이음|하차|10-11</t>
        </is>
      </c>
      <c r="B36" t="n">
        <v>0</v>
      </c>
    </row>
    <row r="37">
      <c r="A37" t="inlineStr">
        <is>
          <t>2024|공휴일|KTX-이음|하차|11-12</t>
        </is>
      </c>
      <c r="B37" t="n">
        <v>1160</v>
      </c>
    </row>
    <row r="38">
      <c r="A38" t="inlineStr">
        <is>
          <t>2024|공휴일|KTX-이음|하차|12-13</t>
        </is>
      </c>
      <c r="B38" t="n">
        <v>0</v>
      </c>
    </row>
    <row r="39">
      <c r="A39" t="inlineStr">
        <is>
          <t>2024|공휴일|KTX-이음|하차|13-14</t>
        </is>
      </c>
      <c r="B39" t="n">
        <v>1976</v>
      </c>
    </row>
    <row r="40">
      <c r="A40" t="inlineStr">
        <is>
          <t>2024|공휴일|KTX-이음|하차|14-15</t>
        </is>
      </c>
      <c r="B40" t="n">
        <v>0</v>
      </c>
    </row>
    <row r="41">
      <c r="A41" t="inlineStr">
        <is>
          <t>2024|공휴일|KTX-이음|하차|15-16</t>
        </is>
      </c>
      <c r="B41" t="n">
        <v>0</v>
      </c>
    </row>
    <row r="42">
      <c r="A42" t="inlineStr">
        <is>
          <t>2024|공휴일|KTX-이음|하차|16-17</t>
        </is>
      </c>
      <c r="B42" t="n">
        <v>0</v>
      </c>
    </row>
    <row r="43">
      <c r="A43" t="inlineStr">
        <is>
          <t>2024|공휴일|KTX-이음|하차|17-18</t>
        </is>
      </c>
      <c r="B43" t="n">
        <v>1032</v>
      </c>
    </row>
    <row r="44">
      <c r="A44" t="inlineStr">
        <is>
          <t>2024|공휴일|KTX-이음|하차|18-19</t>
        </is>
      </c>
      <c r="B44" t="n">
        <v>123</v>
      </c>
    </row>
    <row r="45">
      <c r="A45" t="inlineStr">
        <is>
          <t>2024|공휴일|KTX-이음|하차|19-20</t>
        </is>
      </c>
      <c r="B45" t="n">
        <v>0</v>
      </c>
    </row>
    <row r="46">
      <c r="A46" t="inlineStr">
        <is>
          <t>2024|공휴일|KTX-이음|하차|20-21</t>
        </is>
      </c>
      <c r="B46" t="n">
        <v>1046</v>
      </c>
    </row>
    <row r="47">
      <c r="A47" t="inlineStr">
        <is>
          <t>2024|공휴일|KTX-이음|하차|21-22</t>
        </is>
      </c>
      <c r="B47" t="n">
        <v>0</v>
      </c>
    </row>
    <row r="48">
      <c r="A48" t="inlineStr">
        <is>
          <t>2024|공휴일|KTX-이음|하차|22-23</t>
        </is>
      </c>
      <c r="B48" t="n">
        <v>0</v>
      </c>
    </row>
    <row r="49">
      <c r="A49" t="inlineStr">
        <is>
          <t>2024|공휴일|KTX-이음|하차|23-24</t>
        </is>
      </c>
      <c r="B49" t="n">
        <v>0</v>
      </c>
    </row>
    <row r="50">
      <c r="A50" t="inlineStr">
        <is>
          <t>2024|공휴일|무궁화|승차|00-01</t>
        </is>
      </c>
      <c r="B50" t="n">
        <v>0</v>
      </c>
    </row>
    <row r="51">
      <c r="A51" t="inlineStr">
        <is>
          <t>2024|공휴일|무궁화|승차|01-02</t>
        </is>
      </c>
      <c r="B51" t="n">
        <v>0</v>
      </c>
    </row>
    <row r="52">
      <c r="A52" t="inlineStr">
        <is>
          <t>2024|공휴일|무궁화|승차|02-03</t>
        </is>
      </c>
      <c r="B52" t="n">
        <v>0</v>
      </c>
    </row>
    <row r="53">
      <c r="A53" t="inlineStr">
        <is>
          <t>2024|공휴일|무궁화|승차|03-04</t>
        </is>
      </c>
      <c r="B53" t="n">
        <v>0</v>
      </c>
    </row>
    <row r="54">
      <c r="A54" t="inlineStr">
        <is>
          <t>2024|공휴일|무궁화|승차|04-05</t>
        </is>
      </c>
      <c r="B54" t="n">
        <v>0</v>
      </c>
    </row>
    <row r="55">
      <c r="A55" t="inlineStr">
        <is>
          <t>2024|공휴일|무궁화|승차|05-06</t>
        </is>
      </c>
      <c r="B55" t="n">
        <v>0</v>
      </c>
    </row>
    <row r="56">
      <c r="A56" t="inlineStr">
        <is>
          <t>2024|공휴일|무궁화|승차|06-07</t>
        </is>
      </c>
      <c r="B56" t="n">
        <v>0</v>
      </c>
    </row>
    <row r="57">
      <c r="A57" t="inlineStr">
        <is>
          <t>2024|공휴일|무궁화|승차|07-08</t>
        </is>
      </c>
      <c r="B57" t="n">
        <v>122</v>
      </c>
    </row>
    <row r="58">
      <c r="A58" t="inlineStr">
        <is>
          <t>2024|공휴일|무궁화|승차|08-09</t>
        </is>
      </c>
      <c r="B58" t="n">
        <v>564</v>
      </c>
    </row>
    <row r="59">
      <c r="A59" t="inlineStr">
        <is>
          <t>2024|공휴일|무궁화|승차|09-10</t>
        </is>
      </c>
      <c r="B59" t="n">
        <v>348</v>
      </c>
    </row>
    <row r="60">
      <c r="A60" t="inlineStr">
        <is>
          <t>2024|공휴일|무궁화|승차|10-11</t>
        </is>
      </c>
      <c r="B60" t="n">
        <v>0</v>
      </c>
    </row>
    <row r="61">
      <c r="A61" t="inlineStr">
        <is>
          <t>2024|공휴일|무궁화|승차|11-12</t>
        </is>
      </c>
      <c r="B61" t="n">
        <v>177</v>
      </c>
    </row>
    <row r="62">
      <c r="A62" t="inlineStr">
        <is>
          <t>2024|공휴일|무궁화|승차|12-13</t>
        </is>
      </c>
      <c r="B62" t="n">
        <v>0</v>
      </c>
    </row>
    <row r="63">
      <c r="A63" t="inlineStr">
        <is>
          <t>2024|공휴일|무궁화|승차|13-14</t>
        </is>
      </c>
      <c r="B63" t="n">
        <v>0</v>
      </c>
    </row>
    <row r="64">
      <c r="A64" t="inlineStr">
        <is>
          <t>2024|공휴일|무궁화|승차|14-15</t>
        </is>
      </c>
      <c r="B64" t="n">
        <v>456</v>
      </c>
    </row>
    <row r="65">
      <c r="A65" t="inlineStr">
        <is>
          <t>2024|공휴일|무궁화|승차|15-16</t>
        </is>
      </c>
      <c r="B65" t="n">
        <v>0</v>
      </c>
    </row>
    <row r="66">
      <c r="A66" t="inlineStr">
        <is>
          <t>2024|공휴일|무궁화|승차|16-17</t>
        </is>
      </c>
      <c r="B66" t="n">
        <v>0</v>
      </c>
    </row>
    <row r="67">
      <c r="A67" t="inlineStr">
        <is>
          <t>2024|공휴일|무궁화|승차|17-18</t>
        </is>
      </c>
      <c r="B67" t="n">
        <v>568</v>
      </c>
    </row>
    <row r="68">
      <c r="A68" t="inlineStr">
        <is>
          <t>2024|공휴일|무궁화|승차|18-19</t>
        </is>
      </c>
      <c r="B68" t="n">
        <v>596</v>
      </c>
    </row>
    <row r="69">
      <c r="A69" t="inlineStr">
        <is>
          <t>2024|공휴일|무궁화|승차|19-20</t>
        </is>
      </c>
      <c r="B69" t="n">
        <v>522</v>
      </c>
    </row>
    <row r="70">
      <c r="A70" t="inlineStr">
        <is>
          <t>2024|공휴일|무궁화|승차|20-21</t>
        </is>
      </c>
      <c r="B70" t="n">
        <v>0</v>
      </c>
    </row>
    <row r="71">
      <c r="A71" t="inlineStr">
        <is>
          <t>2024|공휴일|무궁화|승차|21-22</t>
        </is>
      </c>
      <c r="B71" t="n">
        <v>300</v>
      </c>
    </row>
    <row r="72">
      <c r="A72" t="inlineStr">
        <is>
          <t>2024|공휴일|무궁화|승차|22-23</t>
        </is>
      </c>
      <c r="B72" t="n">
        <v>0</v>
      </c>
    </row>
    <row r="73">
      <c r="A73" t="inlineStr">
        <is>
          <t>2024|공휴일|무궁화|승차|23-24</t>
        </is>
      </c>
      <c r="B73" t="n">
        <v>0</v>
      </c>
    </row>
    <row r="74">
      <c r="A74" t="inlineStr">
        <is>
          <t>2024|공휴일|무궁화|하차|00-01</t>
        </is>
      </c>
      <c r="B74" t="n">
        <v>0</v>
      </c>
    </row>
    <row r="75">
      <c r="A75" t="inlineStr">
        <is>
          <t>2024|공휴일|무궁화|하차|01-02</t>
        </is>
      </c>
      <c r="B75" t="n">
        <v>0</v>
      </c>
    </row>
    <row r="76">
      <c r="A76" t="inlineStr">
        <is>
          <t>2024|공휴일|무궁화|하차|02-03</t>
        </is>
      </c>
      <c r="B76" t="n">
        <v>0</v>
      </c>
    </row>
    <row r="77">
      <c r="A77" t="inlineStr">
        <is>
          <t>2024|공휴일|무궁화|하차|03-04</t>
        </is>
      </c>
      <c r="B77" t="n">
        <v>0</v>
      </c>
    </row>
    <row r="78">
      <c r="A78" t="inlineStr">
        <is>
          <t>2024|공휴일|무궁화|하차|04-05</t>
        </is>
      </c>
      <c r="B78" t="n">
        <v>0</v>
      </c>
    </row>
    <row r="79">
      <c r="A79" t="inlineStr">
        <is>
          <t>2024|공휴일|무궁화|하차|05-06</t>
        </is>
      </c>
      <c r="B79" t="n">
        <v>0</v>
      </c>
    </row>
    <row r="80">
      <c r="A80" t="inlineStr">
        <is>
          <t>2024|공휴일|무궁화|하차|06-07</t>
        </is>
      </c>
      <c r="B80" t="n">
        <v>0</v>
      </c>
    </row>
    <row r="81">
      <c r="A81" t="inlineStr">
        <is>
          <t>2024|공휴일|무궁화|하차|07-08</t>
        </is>
      </c>
      <c r="B81" t="n">
        <v>159</v>
      </c>
    </row>
    <row r="82">
      <c r="A82" t="inlineStr">
        <is>
          <t>2024|공휴일|무궁화|하차|08-09</t>
        </is>
      </c>
      <c r="B82" t="n">
        <v>0</v>
      </c>
    </row>
    <row r="83">
      <c r="A83" t="inlineStr">
        <is>
          <t>2024|공휴일|무궁화|하차|09-10</t>
        </is>
      </c>
      <c r="B83" t="n">
        <v>450</v>
      </c>
    </row>
    <row r="84">
      <c r="A84" t="inlineStr">
        <is>
          <t>2024|공휴일|무궁화|하차|10-11</t>
        </is>
      </c>
      <c r="B84" t="n">
        <v>473</v>
      </c>
    </row>
    <row r="85">
      <c r="A85" t="inlineStr">
        <is>
          <t>2024|공휴일|무궁화|하차|11-12</t>
        </is>
      </c>
      <c r="B85" t="n">
        <v>0</v>
      </c>
    </row>
    <row r="86">
      <c r="A86" t="inlineStr">
        <is>
          <t>2024|공휴일|무궁화|하차|12-13</t>
        </is>
      </c>
      <c r="B86" t="n">
        <v>544</v>
      </c>
    </row>
    <row r="87">
      <c r="A87" t="inlineStr">
        <is>
          <t>2024|공휴일|무궁화|하차|13-14</t>
        </is>
      </c>
      <c r="B87" t="n">
        <v>0</v>
      </c>
    </row>
    <row r="88">
      <c r="A88" t="inlineStr">
        <is>
          <t>2024|공휴일|무궁화|하차|14-15</t>
        </is>
      </c>
      <c r="B88" t="n">
        <v>181</v>
      </c>
    </row>
    <row r="89">
      <c r="A89" t="inlineStr">
        <is>
          <t>2024|공휴일|무궁화|하차|15-16</t>
        </is>
      </c>
      <c r="B89" t="n">
        <v>0</v>
      </c>
    </row>
    <row r="90">
      <c r="A90" t="inlineStr">
        <is>
          <t>2024|공휴일|무궁화|하차|16-17</t>
        </is>
      </c>
      <c r="B90" t="n">
        <v>0</v>
      </c>
    </row>
    <row r="91">
      <c r="A91" t="inlineStr">
        <is>
          <t>2024|공휴일|무궁화|하차|17-18</t>
        </is>
      </c>
      <c r="B91" t="n">
        <v>471</v>
      </c>
    </row>
    <row r="92">
      <c r="A92" t="inlineStr">
        <is>
          <t>2024|공휴일|무궁화|하차|18-19</t>
        </is>
      </c>
      <c r="B92" t="n">
        <v>519</v>
      </c>
    </row>
    <row r="93">
      <c r="A93" t="inlineStr">
        <is>
          <t>2024|공휴일|무궁화|하차|19-20</t>
        </is>
      </c>
      <c r="B93" t="n">
        <v>519</v>
      </c>
    </row>
    <row r="94">
      <c r="A94" t="inlineStr">
        <is>
          <t>2024|공휴일|무궁화|하차|20-21</t>
        </is>
      </c>
      <c r="B94" t="n">
        <v>0</v>
      </c>
    </row>
    <row r="95">
      <c r="A95" t="inlineStr">
        <is>
          <t>2024|공휴일|무궁화|하차|21-22</t>
        </is>
      </c>
      <c r="B95" t="n">
        <v>117</v>
      </c>
    </row>
    <row r="96">
      <c r="A96" t="inlineStr">
        <is>
          <t>2024|공휴일|무궁화|하차|22-23</t>
        </is>
      </c>
      <c r="B96" t="n">
        <v>0</v>
      </c>
    </row>
    <row r="97">
      <c r="A97" t="inlineStr">
        <is>
          <t>2024|공휴일|무궁화|하차|23-24</t>
        </is>
      </c>
      <c r="B97" t="n">
        <v>0</v>
      </c>
    </row>
    <row r="98">
      <c r="A98" t="inlineStr">
        <is>
          <t>2024|공휴일|새마을|승차|00-01</t>
        </is>
      </c>
      <c r="B98" t="n">
        <v>0</v>
      </c>
    </row>
    <row r="99">
      <c r="A99" t="inlineStr">
        <is>
          <t>2024|공휴일|새마을|승차|01-02</t>
        </is>
      </c>
      <c r="B99" t="n">
        <v>0</v>
      </c>
    </row>
    <row r="100">
      <c r="A100" t="inlineStr">
        <is>
          <t>2024|공휴일|새마을|승차|02-03</t>
        </is>
      </c>
      <c r="B100" t="n">
        <v>0</v>
      </c>
    </row>
    <row r="101">
      <c r="A101" t="inlineStr">
        <is>
          <t>2024|공휴일|새마을|승차|03-04</t>
        </is>
      </c>
      <c r="B101" t="n">
        <v>0</v>
      </c>
    </row>
    <row r="102">
      <c r="A102" t="inlineStr">
        <is>
          <t>2024|공휴일|새마을|승차|04-05</t>
        </is>
      </c>
      <c r="B102" t="n">
        <v>0</v>
      </c>
    </row>
    <row r="103">
      <c r="A103" t="inlineStr">
        <is>
          <t>2024|공휴일|새마을|승차|05-06</t>
        </is>
      </c>
      <c r="B103" t="n">
        <v>113</v>
      </c>
    </row>
    <row r="104">
      <c r="A104" t="inlineStr">
        <is>
          <t>2024|공휴일|새마을|승차|06-07</t>
        </is>
      </c>
      <c r="B104" t="n">
        <v>0</v>
      </c>
    </row>
    <row r="105">
      <c r="A105" t="inlineStr">
        <is>
          <t>2024|공휴일|새마을|승차|07-08</t>
        </is>
      </c>
      <c r="B105" t="n">
        <v>0</v>
      </c>
    </row>
    <row r="106">
      <c r="A106" t="inlineStr">
        <is>
          <t>2024|공휴일|새마을|승차|08-09</t>
        </is>
      </c>
      <c r="B106" t="n">
        <v>367</v>
      </c>
    </row>
    <row r="107">
      <c r="A107" t="inlineStr">
        <is>
          <t>2024|공휴일|새마을|승차|09-10</t>
        </is>
      </c>
      <c r="B107" t="n">
        <v>0</v>
      </c>
    </row>
    <row r="108">
      <c r="A108" t="inlineStr">
        <is>
          <t>2024|공휴일|새마을|승차|10-11</t>
        </is>
      </c>
      <c r="B108" t="n">
        <v>0</v>
      </c>
    </row>
    <row r="109">
      <c r="A109" t="inlineStr">
        <is>
          <t>2024|공휴일|새마을|승차|11-12</t>
        </is>
      </c>
      <c r="B109" t="n">
        <v>0</v>
      </c>
    </row>
    <row r="110">
      <c r="A110" t="inlineStr">
        <is>
          <t>2024|공휴일|새마을|승차|12-13</t>
        </is>
      </c>
      <c r="B110" t="n">
        <v>0</v>
      </c>
    </row>
    <row r="111">
      <c r="A111" t="inlineStr">
        <is>
          <t>2024|공휴일|새마을|승차|13-14</t>
        </is>
      </c>
      <c r="B111" t="n">
        <v>0</v>
      </c>
    </row>
    <row r="112">
      <c r="A112" t="inlineStr">
        <is>
          <t>2024|공휴일|새마을|승차|14-15</t>
        </is>
      </c>
      <c r="B112" t="n">
        <v>0</v>
      </c>
    </row>
    <row r="113">
      <c r="A113" t="inlineStr">
        <is>
          <t>2024|공휴일|새마을|승차|15-16</t>
        </is>
      </c>
      <c r="B113" t="n">
        <v>619</v>
      </c>
    </row>
    <row r="114">
      <c r="A114" t="inlineStr">
        <is>
          <t>2024|공휴일|새마을|승차|16-17</t>
        </is>
      </c>
      <c r="B114" t="n">
        <v>0</v>
      </c>
    </row>
    <row r="115">
      <c r="A115" t="inlineStr">
        <is>
          <t>2024|공휴일|새마을|승차|17-18</t>
        </is>
      </c>
      <c r="B115" t="n">
        <v>0</v>
      </c>
    </row>
    <row r="116">
      <c r="A116" t="inlineStr">
        <is>
          <t>2024|공휴일|새마을|승차|18-19</t>
        </is>
      </c>
      <c r="B116" t="n">
        <v>0</v>
      </c>
    </row>
    <row r="117">
      <c r="A117" t="inlineStr">
        <is>
          <t>2024|공휴일|새마을|승차|19-20</t>
        </is>
      </c>
      <c r="B117" t="n">
        <v>0</v>
      </c>
    </row>
    <row r="118">
      <c r="A118" t="inlineStr">
        <is>
          <t>2024|공휴일|새마을|승차|20-21</t>
        </is>
      </c>
      <c r="B118" t="n">
        <v>0</v>
      </c>
    </row>
    <row r="119">
      <c r="A119" t="inlineStr">
        <is>
          <t>2024|공휴일|새마을|승차|21-22</t>
        </is>
      </c>
      <c r="B119" t="n">
        <v>0</v>
      </c>
    </row>
    <row r="120">
      <c r="A120" t="inlineStr">
        <is>
          <t>2024|공휴일|새마을|승차|22-23</t>
        </is>
      </c>
      <c r="B120" t="n">
        <v>0</v>
      </c>
    </row>
    <row r="121">
      <c r="A121" t="inlineStr">
        <is>
          <t>2024|공휴일|새마을|승차|23-24</t>
        </is>
      </c>
      <c r="B121" t="n">
        <v>0</v>
      </c>
    </row>
    <row r="122">
      <c r="A122" t="inlineStr">
        <is>
          <t>2024|공휴일|새마을|하차|00-01</t>
        </is>
      </c>
      <c r="B122" t="n">
        <v>0</v>
      </c>
    </row>
    <row r="123">
      <c r="A123" t="inlineStr">
        <is>
          <t>2024|공휴일|새마을|하차|01-02</t>
        </is>
      </c>
      <c r="B123" t="n">
        <v>0</v>
      </c>
    </row>
    <row r="124">
      <c r="A124" t="inlineStr">
        <is>
          <t>2024|공휴일|새마을|하차|02-03</t>
        </is>
      </c>
      <c r="B124" t="n">
        <v>0</v>
      </c>
    </row>
    <row r="125">
      <c r="A125" t="inlineStr">
        <is>
          <t>2024|공휴일|새마을|하차|03-04</t>
        </is>
      </c>
      <c r="B125" t="n">
        <v>0</v>
      </c>
    </row>
    <row r="126">
      <c r="A126" t="inlineStr">
        <is>
          <t>2024|공휴일|새마을|하차|04-05</t>
        </is>
      </c>
      <c r="B126" t="n">
        <v>0</v>
      </c>
    </row>
    <row r="127">
      <c r="A127" t="inlineStr">
        <is>
          <t>2024|공휴일|새마을|하차|05-06</t>
        </is>
      </c>
      <c r="B127" t="n">
        <v>0</v>
      </c>
    </row>
    <row r="128">
      <c r="A128" t="inlineStr">
        <is>
          <t>2024|공휴일|새마을|하차|06-07</t>
        </is>
      </c>
      <c r="B128" t="n">
        <v>0</v>
      </c>
    </row>
    <row r="129">
      <c r="A129" t="inlineStr">
        <is>
          <t>2024|공휴일|새마을|하차|07-08</t>
        </is>
      </c>
      <c r="B129" t="n">
        <v>0</v>
      </c>
    </row>
    <row r="130">
      <c r="A130" t="inlineStr">
        <is>
          <t>2024|공휴일|새마을|하차|08-09</t>
        </is>
      </c>
      <c r="B130" t="n">
        <v>0</v>
      </c>
    </row>
    <row r="131">
      <c r="A131" t="inlineStr">
        <is>
          <t>2024|공휴일|새마을|하차|09-10</t>
        </is>
      </c>
      <c r="B131" t="n">
        <v>0</v>
      </c>
    </row>
    <row r="132">
      <c r="A132" t="inlineStr">
        <is>
          <t>2024|공휴일|새마을|하차|10-11</t>
        </is>
      </c>
      <c r="B132" t="n">
        <v>0</v>
      </c>
    </row>
    <row r="133">
      <c r="A133" t="inlineStr">
        <is>
          <t>2024|공휴일|새마을|하차|11-12</t>
        </is>
      </c>
      <c r="B133" t="n">
        <v>0</v>
      </c>
    </row>
    <row r="134">
      <c r="A134" t="inlineStr">
        <is>
          <t>2024|공휴일|새마을|하차|12-13</t>
        </is>
      </c>
      <c r="B134" t="n">
        <v>0</v>
      </c>
    </row>
    <row r="135">
      <c r="A135" t="inlineStr">
        <is>
          <t>2024|공휴일|새마을|하차|13-14</t>
        </is>
      </c>
      <c r="B135" t="n">
        <v>0</v>
      </c>
    </row>
    <row r="136">
      <c r="A136" t="inlineStr">
        <is>
          <t>2024|공휴일|새마을|하차|14-15</t>
        </is>
      </c>
      <c r="B136" t="n">
        <v>411</v>
      </c>
    </row>
    <row r="137">
      <c r="A137" t="inlineStr">
        <is>
          <t>2024|공휴일|새마을|하차|15-16</t>
        </is>
      </c>
      <c r="B137" t="n">
        <v>0</v>
      </c>
    </row>
    <row r="138">
      <c r="A138" t="inlineStr">
        <is>
          <t>2024|공휴일|새마을|하차|16-17</t>
        </is>
      </c>
      <c r="B138" t="n">
        <v>0</v>
      </c>
    </row>
    <row r="139">
      <c r="A139" t="inlineStr">
        <is>
          <t>2024|공휴일|새마을|하차|17-18</t>
        </is>
      </c>
      <c r="B139" t="n">
        <v>0</v>
      </c>
    </row>
    <row r="140">
      <c r="A140" t="inlineStr">
        <is>
          <t>2024|공휴일|새마을|하차|18-19</t>
        </is>
      </c>
      <c r="B140" t="n">
        <v>589</v>
      </c>
    </row>
    <row r="141">
      <c r="A141" t="inlineStr">
        <is>
          <t>2024|공휴일|새마을|하차|19-20</t>
        </is>
      </c>
      <c r="B141" t="n">
        <v>0</v>
      </c>
    </row>
    <row r="142">
      <c r="A142" t="inlineStr">
        <is>
          <t>2024|공휴일|새마을|하차|20-21</t>
        </is>
      </c>
      <c r="B142" t="n">
        <v>0</v>
      </c>
    </row>
    <row r="143">
      <c r="A143" t="inlineStr">
        <is>
          <t>2024|공휴일|새마을|하차|21-22</t>
        </is>
      </c>
      <c r="B143" t="n">
        <v>0</v>
      </c>
    </row>
    <row r="144">
      <c r="A144" t="inlineStr">
        <is>
          <t>2024|공휴일|새마을|하차|22-23</t>
        </is>
      </c>
      <c r="B144" t="n">
        <v>0</v>
      </c>
    </row>
    <row r="145">
      <c r="A145" t="inlineStr">
        <is>
          <t>2024|공휴일|새마을|하차|23-24</t>
        </is>
      </c>
      <c r="B145" t="n">
        <v>303</v>
      </c>
    </row>
    <row r="146">
      <c r="A146" t="inlineStr">
        <is>
          <t>2024|명절대수송|KTX-이음|승차|00-01</t>
        </is>
      </c>
      <c r="B146" t="n">
        <v>0</v>
      </c>
    </row>
    <row r="147">
      <c r="A147" t="inlineStr">
        <is>
          <t>2024|명절대수송|KTX-이음|승차|01-02</t>
        </is>
      </c>
      <c r="B147" t="n">
        <v>0</v>
      </c>
    </row>
    <row r="148">
      <c r="A148" t="inlineStr">
        <is>
          <t>2024|명절대수송|KTX-이음|승차|02-03</t>
        </is>
      </c>
      <c r="B148" t="n">
        <v>0</v>
      </c>
    </row>
    <row r="149">
      <c r="A149" t="inlineStr">
        <is>
          <t>2024|명절대수송|KTX-이음|승차|03-04</t>
        </is>
      </c>
      <c r="B149" t="n">
        <v>0</v>
      </c>
    </row>
    <row r="150">
      <c r="A150" t="inlineStr">
        <is>
          <t>2024|명절대수송|KTX-이음|승차|04-05</t>
        </is>
      </c>
      <c r="B150" t="n">
        <v>0</v>
      </c>
    </row>
    <row r="151">
      <c r="A151" t="inlineStr">
        <is>
          <t>2024|명절대수송|KTX-이음|승차|05-06</t>
        </is>
      </c>
      <c r="B151" t="n">
        <v>291</v>
      </c>
    </row>
    <row r="152">
      <c r="A152" t="inlineStr">
        <is>
          <t>2024|명절대수송|KTX-이음|승차|06-07</t>
        </is>
      </c>
      <c r="B152" t="n">
        <v>0</v>
      </c>
    </row>
    <row r="153">
      <c r="A153" t="inlineStr">
        <is>
          <t>2024|명절대수송|KTX-이음|승차|07-08</t>
        </is>
      </c>
      <c r="B153" t="n">
        <v>0</v>
      </c>
    </row>
    <row r="154">
      <c r="A154" t="inlineStr">
        <is>
          <t>2024|명절대수송|KTX-이음|승차|08-09</t>
        </is>
      </c>
      <c r="B154" t="n">
        <v>552</v>
      </c>
    </row>
    <row r="155">
      <c r="A155" t="inlineStr">
        <is>
          <t>2024|명절대수송|KTX-이음|승차|09-10</t>
        </is>
      </c>
      <c r="B155" t="n">
        <v>0</v>
      </c>
    </row>
    <row r="156">
      <c r="A156" t="inlineStr">
        <is>
          <t>2024|명절대수송|KTX-이음|승차|10-11</t>
        </is>
      </c>
      <c r="B156" t="n">
        <v>727</v>
      </c>
    </row>
    <row r="157">
      <c r="A157" t="inlineStr">
        <is>
          <t>2024|명절대수송|KTX-이음|승차|11-12</t>
        </is>
      </c>
      <c r="B157" t="n">
        <v>783</v>
      </c>
    </row>
    <row r="158">
      <c r="A158" t="inlineStr">
        <is>
          <t>2024|명절대수송|KTX-이음|승차|12-13</t>
        </is>
      </c>
      <c r="B158" t="n">
        <v>0</v>
      </c>
    </row>
    <row r="159">
      <c r="A159" t="inlineStr">
        <is>
          <t>2024|명절대수송|KTX-이음|승차|13-14</t>
        </is>
      </c>
      <c r="B159" t="n">
        <v>812</v>
      </c>
    </row>
    <row r="160">
      <c r="A160" t="inlineStr">
        <is>
          <t>2024|명절대수송|KTX-이음|승차|14-15</t>
        </is>
      </c>
      <c r="B160" t="n">
        <v>778</v>
      </c>
    </row>
    <row r="161">
      <c r="A161" t="inlineStr">
        <is>
          <t>2024|명절대수송|KTX-이음|승차|15-16</t>
        </is>
      </c>
      <c r="B161" t="n">
        <v>0</v>
      </c>
    </row>
    <row r="162">
      <c r="A162" t="inlineStr">
        <is>
          <t>2024|명절대수송|KTX-이음|승차|16-17</t>
        </is>
      </c>
      <c r="B162" t="n">
        <v>0</v>
      </c>
    </row>
    <row r="163">
      <c r="A163" t="inlineStr">
        <is>
          <t>2024|명절대수송|KTX-이음|승차|17-18</t>
        </is>
      </c>
      <c r="B163" t="n">
        <v>858</v>
      </c>
    </row>
    <row r="164">
      <c r="A164" t="inlineStr">
        <is>
          <t>2024|명절대수송|KTX-이음|승차|18-19</t>
        </is>
      </c>
      <c r="B164" t="n">
        <v>0</v>
      </c>
    </row>
    <row r="165">
      <c r="A165" t="inlineStr">
        <is>
          <t>2024|명절대수송|KTX-이음|승차|19-20</t>
        </is>
      </c>
      <c r="B165" t="n">
        <v>629</v>
      </c>
    </row>
    <row r="166">
      <c r="A166" t="inlineStr">
        <is>
          <t>2024|명절대수송|KTX-이음|승차|20-21</t>
        </is>
      </c>
      <c r="B166" t="n">
        <v>0</v>
      </c>
    </row>
    <row r="167">
      <c r="A167" t="inlineStr">
        <is>
          <t>2024|명절대수송|KTX-이음|승차|21-22</t>
        </is>
      </c>
      <c r="B167" t="n">
        <v>724</v>
      </c>
    </row>
    <row r="168">
      <c r="A168" t="inlineStr">
        <is>
          <t>2024|명절대수송|KTX-이음|승차|22-23</t>
        </is>
      </c>
      <c r="B168" t="n">
        <v>0</v>
      </c>
    </row>
    <row r="169">
      <c r="A169" t="inlineStr">
        <is>
          <t>2024|명절대수송|KTX-이음|승차|23-24</t>
        </is>
      </c>
      <c r="B169" t="n">
        <v>0</v>
      </c>
    </row>
    <row r="170">
      <c r="A170" t="inlineStr">
        <is>
          <t>2024|명절대수송|KTX-이음|하차|00-01</t>
        </is>
      </c>
      <c r="B170" t="n">
        <v>516</v>
      </c>
    </row>
    <row r="171">
      <c r="A171" t="inlineStr">
        <is>
          <t>2024|명절대수송|KTX-이음|하차|01-02</t>
        </is>
      </c>
      <c r="B171" t="n">
        <v>0</v>
      </c>
    </row>
    <row r="172">
      <c r="A172" t="inlineStr">
        <is>
          <t>2024|명절대수송|KTX-이음|하차|02-03</t>
        </is>
      </c>
      <c r="B172" t="n">
        <v>0</v>
      </c>
    </row>
    <row r="173">
      <c r="A173" t="inlineStr">
        <is>
          <t>2024|명절대수송|KTX-이음|하차|03-04</t>
        </is>
      </c>
      <c r="B173" t="n">
        <v>0</v>
      </c>
    </row>
    <row r="174">
      <c r="A174" t="inlineStr">
        <is>
          <t>2024|명절대수송|KTX-이음|하차|04-05</t>
        </is>
      </c>
      <c r="B174" t="n">
        <v>0</v>
      </c>
    </row>
    <row r="175">
      <c r="A175" t="inlineStr">
        <is>
          <t>2024|명절대수송|KTX-이음|하차|05-06</t>
        </is>
      </c>
      <c r="B175" t="n">
        <v>0</v>
      </c>
    </row>
    <row r="176">
      <c r="A176" t="inlineStr">
        <is>
          <t>2024|명절대수송|KTX-이음|하차|06-07</t>
        </is>
      </c>
      <c r="B176" t="n">
        <v>0</v>
      </c>
    </row>
    <row r="177">
      <c r="A177" t="inlineStr">
        <is>
          <t>2024|명절대수송|KTX-이음|하차|07-08</t>
        </is>
      </c>
      <c r="B177" t="n">
        <v>417</v>
      </c>
    </row>
    <row r="178">
      <c r="A178" t="inlineStr">
        <is>
          <t>2024|명절대수송|KTX-이음|하차|08-09</t>
        </is>
      </c>
      <c r="B178" t="n">
        <v>0</v>
      </c>
    </row>
    <row r="179">
      <c r="A179" t="inlineStr">
        <is>
          <t>2024|명절대수송|KTX-이음|하차|09-10</t>
        </is>
      </c>
      <c r="B179" t="n">
        <v>598</v>
      </c>
    </row>
    <row r="180">
      <c r="A180" t="inlineStr">
        <is>
          <t>2024|명절대수송|KTX-이음|하차|10-11</t>
        </is>
      </c>
      <c r="B180" t="n">
        <v>0</v>
      </c>
    </row>
    <row r="181">
      <c r="A181" t="inlineStr">
        <is>
          <t>2024|명절대수송|KTX-이음|하차|11-12</t>
        </is>
      </c>
      <c r="B181" t="n">
        <v>888</v>
      </c>
    </row>
    <row r="182">
      <c r="A182" t="inlineStr">
        <is>
          <t>2024|명절대수송|KTX-이음|하차|12-13</t>
        </is>
      </c>
      <c r="B182" t="n">
        <v>0</v>
      </c>
    </row>
    <row r="183">
      <c r="A183" t="inlineStr">
        <is>
          <t>2024|명절대수송|KTX-이음|하차|13-14</t>
        </is>
      </c>
      <c r="B183" t="n">
        <v>1484</v>
      </c>
    </row>
    <row r="184">
      <c r="A184" t="inlineStr">
        <is>
          <t>2024|명절대수송|KTX-이음|하차|14-15</t>
        </is>
      </c>
      <c r="B184" t="n">
        <v>0</v>
      </c>
    </row>
    <row r="185">
      <c r="A185" t="inlineStr">
        <is>
          <t>2024|명절대수송|KTX-이음|하차|15-16</t>
        </is>
      </c>
      <c r="B185" t="n">
        <v>0</v>
      </c>
    </row>
    <row r="186">
      <c r="A186" t="inlineStr">
        <is>
          <t>2024|명절대수송|KTX-이음|하차|16-17</t>
        </is>
      </c>
      <c r="B186" t="n">
        <v>0</v>
      </c>
    </row>
    <row r="187">
      <c r="A187" t="inlineStr">
        <is>
          <t>2024|명절대수송|KTX-이음|하차|17-18</t>
        </is>
      </c>
      <c r="B187" t="n">
        <v>795</v>
      </c>
    </row>
    <row r="188">
      <c r="A188" t="inlineStr">
        <is>
          <t>2024|명절대수송|KTX-이음|하차|18-19</t>
        </is>
      </c>
      <c r="B188" t="n">
        <v>510</v>
      </c>
    </row>
    <row r="189">
      <c r="A189" t="inlineStr">
        <is>
          <t>2024|명절대수송|KTX-이음|하차|19-20</t>
        </is>
      </c>
      <c r="B189" t="n">
        <v>0</v>
      </c>
    </row>
    <row r="190">
      <c r="A190" t="inlineStr">
        <is>
          <t>2024|명절대수송|KTX-이음|하차|20-21</t>
        </is>
      </c>
      <c r="B190" t="n">
        <v>680</v>
      </c>
    </row>
    <row r="191">
      <c r="A191" t="inlineStr">
        <is>
          <t>2024|명절대수송|KTX-이음|하차|21-22</t>
        </is>
      </c>
      <c r="B191" t="n">
        <v>0</v>
      </c>
    </row>
    <row r="192">
      <c r="A192" t="inlineStr">
        <is>
          <t>2024|명절대수송|KTX-이음|하차|22-23</t>
        </is>
      </c>
      <c r="B192" t="n">
        <v>0</v>
      </c>
    </row>
    <row r="193">
      <c r="A193" t="inlineStr">
        <is>
          <t>2024|명절대수송|KTX-이음|하차|23-24</t>
        </is>
      </c>
      <c r="B193" t="n">
        <v>0</v>
      </c>
    </row>
    <row r="194">
      <c r="A194" t="inlineStr">
        <is>
          <t>2024|명절대수송|무궁화|승차|00-01</t>
        </is>
      </c>
      <c r="B194" t="n">
        <v>0</v>
      </c>
    </row>
    <row r="195">
      <c r="A195" t="inlineStr">
        <is>
          <t>2024|명절대수송|무궁화|승차|01-02</t>
        </is>
      </c>
      <c r="B195" t="n">
        <v>0</v>
      </c>
    </row>
    <row r="196">
      <c r="A196" t="inlineStr">
        <is>
          <t>2024|명절대수송|무궁화|승차|02-03</t>
        </is>
      </c>
      <c r="B196" t="n">
        <v>0</v>
      </c>
    </row>
    <row r="197">
      <c r="A197" t="inlineStr">
        <is>
          <t>2024|명절대수송|무궁화|승차|03-04</t>
        </is>
      </c>
      <c r="B197" t="n">
        <v>0</v>
      </c>
    </row>
    <row r="198">
      <c r="A198" t="inlineStr">
        <is>
          <t>2024|명절대수송|무궁화|승차|04-05</t>
        </is>
      </c>
      <c r="B198" t="n">
        <v>0</v>
      </c>
    </row>
    <row r="199">
      <c r="A199" t="inlineStr">
        <is>
          <t>2024|명절대수송|무궁화|승차|05-06</t>
        </is>
      </c>
      <c r="B199" t="n">
        <v>0</v>
      </c>
    </row>
    <row r="200">
      <c r="A200" t="inlineStr">
        <is>
          <t>2024|명절대수송|무궁화|승차|06-07</t>
        </is>
      </c>
      <c r="B200" t="n">
        <v>0</v>
      </c>
    </row>
    <row r="201">
      <c r="A201" t="inlineStr">
        <is>
          <t>2024|명절대수송|무궁화|승차|07-08</t>
        </is>
      </c>
      <c r="B201" t="n">
        <v>53</v>
      </c>
    </row>
    <row r="202">
      <c r="A202" t="inlineStr">
        <is>
          <t>2024|명절대수송|무궁화|승차|08-09</t>
        </is>
      </c>
      <c r="B202" t="n">
        <v>282</v>
      </c>
    </row>
    <row r="203">
      <c r="A203" t="inlineStr">
        <is>
          <t>2024|명절대수송|무궁화|승차|09-10</t>
        </is>
      </c>
      <c r="B203" t="n">
        <v>206</v>
      </c>
    </row>
    <row r="204">
      <c r="A204" t="inlineStr">
        <is>
          <t>2024|명절대수송|무궁화|승차|10-11</t>
        </is>
      </c>
      <c r="B204" t="n">
        <v>0</v>
      </c>
    </row>
    <row r="205">
      <c r="A205" t="inlineStr">
        <is>
          <t>2024|명절대수송|무궁화|승차|11-12</t>
        </is>
      </c>
      <c r="B205" t="n">
        <v>154</v>
      </c>
    </row>
    <row r="206">
      <c r="A206" t="inlineStr">
        <is>
          <t>2024|명절대수송|무궁화|승차|12-13</t>
        </is>
      </c>
      <c r="B206" t="n">
        <v>0</v>
      </c>
    </row>
    <row r="207">
      <c r="A207" t="inlineStr">
        <is>
          <t>2024|명절대수송|무궁화|승차|13-14</t>
        </is>
      </c>
      <c r="B207" t="n">
        <v>0</v>
      </c>
    </row>
    <row r="208">
      <c r="A208" t="inlineStr">
        <is>
          <t>2024|명절대수송|무궁화|승차|14-15</t>
        </is>
      </c>
      <c r="B208" t="n">
        <v>363</v>
      </c>
    </row>
    <row r="209">
      <c r="A209" t="inlineStr">
        <is>
          <t>2024|명절대수송|무궁화|승차|15-16</t>
        </is>
      </c>
      <c r="B209" t="n">
        <v>0</v>
      </c>
    </row>
    <row r="210">
      <c r="A210" t="inlineStr">
        <is>
          <t>2024|명절대수송|무궁화|승차|16-17</t>
        </is>
      </c>
      <c r="B210" t="n">
        <v>0</v>
      </c>
    </row>
    <row r="211">
      <c r="A211" t="inlineStr">
        <is>
          <t>2024|명절대수송|무궁화|승차|17-18</t>
        </is>
      </c>
      <c r="B211" t="n">
        <v>406</v>
      </c>
    </row>
    <row r="212">
      <c r="A212" t="inlineStr">
        <is>
          <t>2024|명절대수송|무궁화|승차|18-19</t>
        </is>
      </c>
      <c r="B212" t="n">
        <v>299</v>
      </c>
    </row>
    <row r="213">
      <c r="A213" t="inlineStr">
        <is>
          <t>2024|명절대수송|무궁화|승차|19-20</t>
        </is>
      </c>
      <c r="B213" t="n">
        <v>373</v>
      </c>
    </row>
    <row r="214">
      <c r="A214" t="inlineStr">
        <is>
          <t>2024|명절대수송|무궁화|승차|20-21</t>
        </is>
      </c>
      <c r="B214" t="n">
        <v>0</v>
      </c>
    </row>
    <row r="215">
      <c r="A215" t="inlineStr">
        <is>
          <t>2024|명절대수송|무궁화|승차|21-22</t>
        </is>
      </c>
      <c r="B215" t="n">
        <v>171</v>
      </c>
    </row>
    <row r="216">
      <c r="A216" t="inlineStr">
        <is>
          <t>2024|명절대수송|무궁화|승차|22-23</t>
        </is>
      </c>
      <c r="B216" t="n">
        <v>0</v>
      </c>
    </row>
    <row r="217">
      <c r="A217" t="inlineStr">
        <is>
          <t>2024|명절대수송|무궁화|승차|23-24</t>
        </is>
      </c>
      <c r="B217" t="n">
        <v>0</v>
      </c>
    </row>
    <row r="218">
      <c r="A218" t="inlineStr">
        <is>
          <t>2024|명절대수송|무궁화|하차|00-01</t>
        </is>
      </c>
      <c r="B218" t="n">
        <v>0</v>
      </c>
    </row>
    <row r="219">
      <c r="A219" t="inlineStr">
        <is>
          <t>2024|명절대수송|무궁화|하차|01-02</t>
        </is>
      </c>
      <c r="B219" t="n">
        <v>0</v>
      </c>
    </row>
    <row r="220">
      <c r="A220" t="inlineStr">
        <is>
          <t>2024|명절대수송|무궁화|하차|02-03</t>
        </is>
      </c>
      <c r="B220" t="n">
        <v>0</v>
      </c>
    </row>
    <row r="221">
      <c r="A221" t="inlineStr">
        <is>
          <t>2024|명절대수송|무궁화|하차|03-04</t>
        </is>
      </c>
      <c r="B221" t="n">
        <v>0</v>
      </c>
    </row>
    <row r="222">
      <c r="A222" t="inlineStr">
        <is>
          <t>2024|명절대수송|무궁화|하차|04-05</t>
        </is>
      </c>
      <c r="B222" t="n">
        <v>0</v>
      </c>
    </row>
    <row r="223">
      <c r="A223" t="inlineStr">
        <is>
          <t>2024|명절대수송|무궁화|하차|05-06</t>
        </is>
      </c>
      <c r="B223" t="n">
        <v>0</v>
      </c>
    </row>
    <row r="224">
      <c r="A224" t="inlineStr">
        <is>
          <t>2024|명절대수송|무궁화|하차|06-07</t>
        </is>
      </c>
      <c r="B224" t="n">
        <v>0</v>
      </c>
    </row>
    <row r="225">
      <c r="A225" t="inlineStr">
        <is>
          <t>2024|명절대수송|무궁화|하차|07-08</t>
        </is>
      </c>
      <c r="B225" t="n">
        <v>137</v>
      </c>
    </row>
    <row r="226">
      <c r="A226" t="inlineStr">
        <is>
          <t>2024|명절대수송|무궁화|하차|08-09</t>
        </is>
      </c>
      <c r="B226" t="n">
        <v>0</v>
      </c>
    </row>
    <row r="227">
      <c r="A227" t="inlineStr">
        <is>
          <t>2024|명절대수송|무궁화|하차|09-10</t>
        </is>
      </c>
      <c r="B227" t="n">
        <v>253</v>
      </c>
    </row>
    <row r="228">
      <c r="A228" t="inlineStr">
        <is>
          <t>2024|명절대수송|무궁화|하차|10-11</t>
        </is>
      </c>
      <c r="B228" t="n">
        <v>234</v>
      </c>
    </row>
    <row r="229">
      <c r="A229" t="inlineStr">
        <is>
          <t>2024|명절대수송|무궁화|하차|11-12</t>
        </is>
      </c>
      <c r="B229" t="n">
        <v>0</v>
      </c>
    </row>
    <row r="230">
      <c r="A230" t="inlineStr">
        <is>
          <t>2024|명절대수송|무궁화|하차|12-13</t>
        </is>
      </c>
      <c r="B230" t="n">
        <v>353</v>
      </c>
    </row>
    <row r="231">
      <c r="A231" t="inlineStr">
        <is>
          <t>2024|명절대수송|무궁화|하차|13-14</t>
        </is>
      </c>
      <c r="B231" t="n">
        <v>0</v>
      </c>
    </row>
    <row r="232">
      <c r="A232" t="inlineStr">
        <is>
          <t>2024|명절대수송|무궁화|하차|14-15</t>
        </is>
      </c>
      <c r="B232" t="n">
        <v>124</v>
      </c>
    </row>
    <row r="233">
      <c r="A233" t="inlineStr">
        <is>
          <t>2024|명절대수송|무궁화|하차|15-16</t>
        </is>
      </c>
      <c r="B233" t="n">
        <v>0</v>
      </c>
    </row>
    <row r="234">
      <c r="A234" t="inlineStr">
        <is>
          <t>2024|명절대수송|무궁화|하차|16-17</t>
        </is>
      </c>
      <c r="B234" t="n">
        <v>0</v>
      </c>
    </row>
    <row r="235">
      <c r="A235" t="inlineStr">
        <is>
          <t>2024|명절대수송|무궁화|하차|17-18</t>
        </is>
      </c>
      <c r="B235" t="n">
        <v>335</v>
      </c>
    </row>
    <row r="236">
      <c r="A236" t="inlineStr">
        <is>
          <t>2024|명절대수송|무궁화|하차|18-19</t>
        </is>
      </c>
      <c r="B236" t="n">
        <v>395</v>
      </c>
    </row>
    <row r="237">
      <c r="A237" t="inlineStr">
        <is>
          <t>2024|명절대수송|무궁화|하차|19-20</t>
        </is>
      </c>
      <c r="B237" t="n">
        <v>388</v>
      </c>
    </row>
    <row r="238">
      <c r="A238" t="inlineStr">
        <is>
          <t>2024|명절대수송|무궁화|하차|20-21</t>
        </is>
      </c>
      <c r="B238" t="n">
        <v>0</v>
      </c>
    </row>
    <row r="239">
      <c r="A239" t="inlineStr">
        <is>
          <t>2024|명절대수송|무궁화|하차|21-22</t>
        </is>
      </c>
      <c r="B239" t="n">
        <v>35</v>
      </c>
    </row>
    <row r="240">
      <c r="A240" t="inlineStr">
        <is>
          <t>2024|명절대수송|무궁화|하차|22-23</t>
        </is>
      </c>
      <c r="B240" t="n">
        <v>0</v>
      </c>
    </row>
    <row r="241">
      <c r="A241" t="inlineStr">
        <is>
          <t>2024|명절대수송|무궁화|하차|23-24</t>
        </is>
      </c>
      <c r="B241" t="n">
        <v>0</v>
      </c>
    </row>
    <row r="242">
      <c r="A242" t="inlineStr">
        <is>
          <t>2024|명절대수송|새마을|승차|00-01</t>
        </is>
      </c>
      <c r="B242" t="n">
        <v>0</v>
      </c>
    </row>
    <row r="243">
      <c r="A243" t="inlineStr">
        <is>
          <t>2024|명절대수송|새마을|승차|01-02</t>
        </is>
      </c>
      <c r="B243" t="n">
        <v>0</v>
      </c>
    </row>
    <row r="244">
      <c r="A244" t="inlineStr">
        <is>
          <t>2024|명절대수송|새마을|승차|02-03</t>
        </is>
      </c>
      <c r="B244" t="n">
        <v>0</v>
      </c>
    </row>
    <row r="245">
      <c r="A245" t="inlineStr">
        <is>
          <t>2024|명절대수송|새마을|승차|03-04</t>
        </is>
      </c>
      <c r="B245" t="n">
        <v>0</v>
      </c>
    </row>
    <row r="246">
      <c r="A246" t="inlineStr">
        <is>
          <t>2024|명절대수송|새마을|승차|04-05</t>
        </is>
      </c>
      <c r="B246" t="n">
        <v>0</v>
      </c>
    </row>
    <row r="247">
      <c r="A247" t="inlineStr">
        <is>
          <t>2024|명절대수송|새마을|승차|05-06</t>
        </is>
      </c>
      <c r="B247" t="n">
        <v>84</v>
      </c>
    </row>
    <row r="248">
      <c r="A248" t="inlineStr">
        <is>
          <t>2024|명절대수송|새마을|승차|06-07</t>
        </is>
      </c>
      <c r="B248" t="n">
        <v>0</v>
      </c>
    </row>
    <row r="249">
      <c r="A249" t="inlineStr">
        <is>
          <t>2024|명절대수송|새마을|승차|07-08</t>
        </is>
      </c>
      <c r="B249" t="n">
        <v>0</v>
      </c>
    </row>
    <row r="250">
      <c r="A250" t="inlineStr">
        <is>
          <t>2024|명절대수송|새마을|승차|08-09</t>
        </is>
      </c>
      <c r="B250" t="n">
        <v>239</v>
      </c>
    </row>
    <row r="251">
      <c r="A251" t="inlineStr">
        <is>
          <t>2024|명절대수송|새마을|승차|09-10</t>
        </is>
      </c>
      <c r="B251" t="n">
        <v>0</v>
      </c>
    </row>
    <row r="252">
      <c r="A252" t="inlineStr">
        <is>
          <t>2024|명절대수송|새마을|승차|10-11</t>
        </is>
      </c>
      <c r="B252" t="n">
        <v>0</v>
      </c>
    </row>
    <row r="253">
      <c r="A253" t="inlineStr">
        <is>
          <t>2024|명절대수송|새마을|승차|11-12</t>
        </is>
      </c>
      <c r="B253" t="n">
        <v>0</v>
      </c>
    </row>
    <row r="254">
      <c r="A254" t="inlineStr">
        <is>
          <t>2024|명절대수송|새마을|승차|12-13</t>
        </is>
      </c>
      <c r="B254" t="n">
        <v>0</v>
      </c>
    </row>
    <row r="255">
      <c r="A255" t="inlineStr">
        <is>
          <t>2024|명절대수송|새마을|승차|13-14</t>
        </is>
      </c>
      <c r="B255" t="n">
        <v>0</v>
      </c>
    </row>
    <row r="256">
      <c r="A256" t="inlineStr">
        <is>
          <t>2024|명절대수송|새마을|승차|14-15</t>
        </is>
      </c>
      <c r="B256" t="n">
        <v>0</v>
      </c>
    </row>
    <row r="257">
      <c r="A257" t="inlineStr">
        <is>
          <t>2024|명절대수송|새마을|승차|15-16</t>
        </is>
      </c>
      <c r="B257" t="n">
        <v>567</v>
      </c>
    </row>
    <row r="258">
      <c r="A258" t="inlineStr">
        <is>
          <t>2024|명절대수송|새마을|승차|16-17</t>
        </is>
      </c>
      <c r="B258" t="n">
        <v>0</v>
      </c>
    </row>
    <row r="259">
      <c r="A259" t="inlineStr">
        <is>
          <t>2024|명절대수송|새마을|승차|17-18</t>
        </is>
      </c>
      <c r="B259" t="n">
        <v>0</v>
      </c>
    </row>
    <row r="260">
      <c r="A260" t="inlineStr">
        <is>
          <t>2024|명절대수송|새마을|승차|18-19</t>
        </is>
      </c>
      <c r="B260" t="n">
        <v>0</v>
      </c>
    </row>
    <row r="261">
      <c r="A261" t="inlineStr">
        <is>
          <t>2024|명절대수송|새마을|승차|19-20</t>
        </is>
      </c>
      <c r="B261" t="n">
        <v>0</v>
      </c>
    </row>
    <row r="262">
      <c r="A262" t="inlineStr">
        <is>
          <t>2024|명절대수송|새마을|승차|20-21</t>
        </is>
      </c>
      <c r="B262" t="n">
        <v>0</v>
      </c>
    </row>
    <row r="263">
      <c r="A263" t="inlineStr">
        <is>
          <t>2024|명절대수송|새마을|승차|21-22</t>
        </is>
      </c>
      <c r="B263" t="n">
        <v>0</v>
      </c>
    </row>
    <row r="264">
      <c r="A264" t="inlineStr">
        <is>
          <t>2024|명절대수송|새마을|승차|22-23</t>
        </is>
      </c>
      <c r="B264" t="n">
        <v>0</v>
      </c>
    </row>
    <row r="265">
      <c r="A265" t="inlineStr">
        <is>
          <t>2024|명절대수송|새마을|승차|23-24</t>
        </is>
      </c>
      <c r="B265" t="n">
        <v>0</v>
      </c>
    </row>
    <row r="266">
      <c r="A266" t="inlineStr">
        <is>
          <t>2024|명절대수송|새마을|하차|00-01</t>
        </is>
      </c>
      <c r="B266" t="n">
        <v>0</v>
      </c>
    </row>
    <row r="267">
      <c r="A267" t="inlineStr">
        <is>
          <t>2024|명절대수송|새마을|하차|01-02</t>
        </is>
      </c>
      <c r="B267" t="n">
        <v>0</v>
      </c>
    </row>
    <row r="268">
      <c r="A268" t="inlineStr">
        <is>
          <t>2024|명절대수송|새마을|하차|02-03</t>
        </is>
      </c>
      <c r="B268" t="n">
        <v>0</v>
      </c>
    </row>
    <row r="269">
      <c r="A269" t="inlineStr">
        <is>
          <t>2024|명절대수송|새마을|하차|03-04</t>
        </is>
      </c>
      <c r="B269" t="n">
        <v>0</v>
      </c>
    </row>
    <row r="270">
      <c r="A270" t="inlineStr">
        <is>
          <t>2024|명절대수송|새마을|하차|04-05</t>
        </is>
      </c>
      <c r="B270" t="n">
        <v>0</v>
      </c>
    </row>
    <row r="271">
      <c r="A271" t="inlineStr">
        <is>
          <t>2024|명절대수송|새마을|하차|05-06</t>
        </is>
      </c>
      <c r="B271" t="n">
        <v>0</v>
      </c>
    </row>
    <row r="272">
      <c r="A272" t="inlineStr">
        <is>
          <t>2024|명절대수송|새마을|하차|06-07</t>
        </is>
      </c>
      <c r="B272" t="n">
        <v>0</v>
      </c>
    </row>
    <row r="273">
      <c r="A273" t="inlineStr">
        <is>
          <t>2024|명절대수송|새마을|하차|07-08</t>
        </is>
      </c>
      <c r="B273" t="n">
        <v>0</v>
      </c>
    </row>
    <row r="274">
      <c r="A274" t="inlineStr">
        <is>
          <t>2024|명절대수송|새마을|하차|08-09</t>
        </is>
      </c>
      <c r="B274" t="n">
        <v>0</v>
      </c>
    </row>
    <row r="275">
      <c r="A275" t="inlineStr">
        <is>
          <t>2024|명절대수송|새마을|하차|09-10</t>
        </is>
      </c>
      <c r="B275" t="n">
        <v>0</v>
      </c>
    </row>
    <row r="276">
      <c r="A276" t="inlineStr">
        <is>
          <t>2024|명절대수송|새마을|하차|10-11</t>
        </is>
      </c>
      <c r="B276" t="n">
        <v>0</v>
      </c>
    </row>
    <row r="277">
      <c r="A277" t="inlineStr">
        <is>
          <t>2024|명절대수송|새마을|하차|11-12</t>
        </is>
      </c>
      <c r="B277" t="n">
        <v>0</v>
      </c>
    </row>
    <row r="278">
      <c r="A278" t="inlineStr">
        <is>
          <t>2024|명절대수송|새마을|하차|12-13</t>
        </is>
      </c>
      <c r="B278" t="n">
        <v>0</v>
      </c>
    </row>
    <row r="279">
      <c r="A279" t="inlineStr">
        <is>
          <t>2024|명절대수송|새마을|하차|13-14</t>
        </is>
      </c>
      <c r="B279" t="n">
        <v>0</v>
      </c>
    </row>
    <row r="280">
      <c r="A280" t="inlineStr">
        <is>
          <t>2024|명절대수송|새마을|하차|14-15</t>
        </is>
      </c>
      <c r="B280" t="n">
        <v>427</v>
      </c>
    </row>
    <row r="281">
      <c r="A281" t="inlineStr">
        <is>
          <t>2024|명절대수송|새마을|하차|15-16</t>
        </is>
      </c>
      <c r="B281" t="n">
        <v>0</v>
      </c>
    </row>
    <row r="282">
      <c r="A282" t="inlineStr">
        <is>
          <t>2024|명절대수송|새마을|하차|16-17</t>
        </is>
      </c>
      <c r="B282" t="n">
        <v>0</v>
      </c>
    </row>
    <row r="283">
      <c r="A283" t="inlineStr">
        <is>
          <t>2024|명절대수송|새마을|하차|17-18</t>
        </is>
      </c>
      <c r="B283" t="n">
        <v>0</v>
      </c>
    </row>
    <row r="284">
      <c r="A284" t="inlineStr">
        <is>
          <t>2024|명절대수송|새마을|하차|18-19</t>
        </is>
      </c>
      <c r="B284" t="n">
        <v>355</v>
      </c>
    </row>
    <row r="285">
      <c r="A285" t="inlineStr">
        <is>
          <t>2024|명절대수송|새마을|하차|19-20</t>
        </is>
      </c>
      <c r="B285" t="n">
        <v>0</v>
      </c>
    </row>
    <row r="286">
      <c r="A286" t="inlineStr">
        <is>
          <t>2024|명절대수송|새마을|하차|20-21</t>
        </is>
      </c>
      <c r="B286" t="n">
        <v>0</v>
      </c>
    </row>
    <row r="287">
      <c r="A287" t="inlineStr">
        <is>
          <t>2024|명절대수송|새마을|하차|21-22</t>
        </is>
      </c>
      <c r="B287" t="n">
        <v>0</v>
      </c>
    </row>
    <row r="288">
      <c r="A288" t="inlineStr">
        <is>
          <t>2024|명절대수송|새마을|하차|22-23</t>
        </is>
      </c>
      <c r="B288" t="n">
        <v>0</v>
      </c>
    </row>
    <row r="289">
      <c r="A289" t="inlineStr">
        <is>
          <t>2024|명절대수송|새마을|하차|23-24</t>
        </is>
      </c>
      <c r="B289" t="n">
        <v>302</v>
      </c>
    </row>
    <row r="290">
      <c r="A290" t="inlineStr">
        <is>
          <t>2024|주말|KTX-이음|승차|00-01</t>
        </is>
      </c>
      <c r="B290" t="n">
        <v>0</v>
      </c>
    </row>
    <row r="291">
      <c r="A291" t="inlineStr">
        <is>
          <t>2024|주말|KTX-이음|승차|01-02</t>
        </is>
      </c>
      <c r="B291" t="n">
        <v>0</v>
      </c>
    </row>
    <row r="292">
      <c r="A292" t="inlineStr">
        <is>
          <t>2024|주말|KTX-이음|승차|02-03</t>
        </is>
      </c>
      <c r="B292" t="n">
        <v>0</v>
      </c>
    </row>
    <row r="293">
      <c r="A293" t="inlineStr">
        <is>
          <t>2024|주말|KTX-이음|승차|03-04</t>
        </is>
      </c>
      <c r="B293" t="n">
        <v>0</v>
      </c>
    </row>
    <row r="294">
      <c r="A294" t="inlineStr">
        <is>
          <t>2024|주말|KTX-이음|승차|04-05</t>
        </is>
      </c>
      <c r="B294" t="n">
        <v>0</v>
      </c>
    </row>
    <row r="295">
      <c r="A295" t="inlineStr">
        <is>
          <t>2024|주말|KTX-이음|승차|05-06</t>
        </is>
      </c>
      <c r="B295" t="n">
        <v>4360</v>
      </c>
    </row>
    <row r="296">
      <c r="A296" t="inlineStr">
        <is>
          <t>2024|주말|KTX-이음|승차|06-07</t>
        </is>
      </c>
      <c r="B296" t="n">
        <v>0</v>
      </c>
    </row>
    <row r="297">
      <c r="A297" t="inlineStr">
        <is>
          <t>2024|주말|KTX-이음|승차|07-08</t>
        </is>
      </c>
      <c r="B297" t="n">
        <v>0</v>
      </c>
    </row>
    <row r="298">
      <c r="A298" t="inlineStr">
        <is>
          <t>2024|주말|KTX-이음|승차|08-09</t>
        </is>
      </c>
      <c r="B298" t="n">
        <v>7630</v>
      </c>
    </row>
    <row r="299">
      <c r="A299" t="inlineStr">
        <is>
          <t>2024|주말|KTX-이음|승차|09-10</t>
        </is>
      </c>
      <c r="B299" t="n">
        <v>0</v>
      </c>
    </row>
    <row r="300">
      <c r="A300" t="inlineStr">
        <is>
          <t>2024|주말|KTX-이음|승차|10-11</t>
        </is>
      </c>
      <c r="B300" t="n">
        <v>8622</v>
      </c>
    </row>
    <row r="301">
      <c r="A301" t="inlineStr">
        <is>
          <t>2024|주말|KTX-이음|승차|11-12</t>
        </is>
      </c>
      <c r="B301" t="n">
        <v>7818</v>
      </c>
    </row>
    <row r="302">
      <c r="A302" t="inlineStr">
        <is>
          <t>2024|주말|KTX-이음|승차|12-13</t>
        </is>
      </c>
      <c r="B302" t="n">
        <v>0</v>
      </c>
    </row>
    <row r="303">
      <c r="A303" t="inlineStr">
        <is>
          <t>2024|주말|KTX-이음|승차|13-14</t>
        </is>
      </c>
      <c r="B303" t="n">
        <v>8766</v>
      </c>
    </row>
    <row r="304">
      <c r="A304" t="inlineStr">
        <is>
          <t>2024|주말|KTX-이음|승차|14-15</t>
        </is>
      </c>
      <c r="B304" t="n">
        <v>8314</v>
      </c>
    </row>
    <row r="305">
      <c r="A305" t="inlineStr">
        <is>
          <t>2024|주말|KTX-이음|승차|15-16</t>
        </is>
      </c>
      <c r="B305" t="n">
        <v>0</v>
      </c>
    </row>
    <row r="306">
      <c r="A306" t="inlineStr">
        <is>
          <t>2024|주말|KTX-이음|승차|16-17</t>
        </is>
      </c>
      <c r="B306" t="n">
        <v>0</v>
      </c>
    </row>
    <row r="307">
      <c r="A307" t="inlineStr">
        <is>
          <t>2024|주말|KTX-이음|승차|17-18</t>
        </is>
      </c>
      <c r="B307" t="n">
        <v>9566</v>
      </c>
    </row>
    <row r="308">
      <c r="A308" t="inlineStr">
        <is>
          <t>2024|주말|KTX-이음|승차|18-19</t>
        </is>
      </c>
      <c r="B308" t="n">
        <v>0</v>
      </c>
    </row>
    <row r="309">
      <c r="A309" t="inlineStr">
        <is>
          <t>2024|주말|KTX-이음|승차|19-20</t>
        </is>
      </c>
      <c r="B309" t="n">
        <v>6971</v>
      </c>
    </row>
    <row r="310">
      <c r="A310" t="inlineStr">
        <is>
          <t>2024|주말|KTX-이음|승차|20-21</t>
        </is>
      </c>
      <c r="B310" t="n">
        <v>0</v>
      </c>
    </row>
    <row r="311">
      <c r="A311" t="inlineStr">
        <is>
          <t>2024|주말|KTX-이음|승차|21-22</t>
        </is>
      </c>
      <c r="B311" t="n">
        <v>5013</v>
      </c>
    </row>
    <row r="312">
      <c r="A312" t="inlineStr">
        <is>
          <t>2024|주말|KTX-이음|승차|22-23</t>
        </is>
      </c>
      <c r="B312" t="n">
        <v>0</v>
      </c>
    </row>
    <row r="313">
      <c r="A313" t="inlineStr">
        <is>
          <t>2024|주말|KTX-이음|승차|23-24</t>
        </is>
      </c>
      <c r="B313" t="n">
        <v>0</v>
      </c>
    </row>
    <row r="314">
      <c r="A314" t="inlineStr">
        <is>
          <t>2024|주말|KTX-이음|하차|00-01</t>
        </is>
      </c>
      <c r="B314" t="n">
        <v>6744</v>
      </c>
    </row>
    <row r="315">
      <c r="A315" t="inlineStr">
        <is>
          <t>2024|주말|KTX-이음|하차|01-02</t>
        </is>
      </c>
      <c r="B315" t="n">
        <v>0</v>
      </c>
    </row>
    <row r="316">
      <c r="A316" t="inlineStr">
        <is>
          <t>2024|주말|KTX-이음|하차|02-03</t>
        </is>
      </c>
      <c r="B316" t="n">
        <v>0</v>
      </c>
    </row>
    <row r="317">
      <c r="A317" t="inlineStr">
        <is>
          <t>2024|주말|KTX-이음|하차|03-04</t>
        </is>
      </c>
      <c r="B317" t="n">
        <v>0</v>
      </c>
    </row>
    <row r="318">
      <c r="A318" t="inlineStr">
        <is>
          <t>2024|주말|KTX-이음|하차|04-05</t>
        </is>
      </c>
      <c r="B318" t="n">
        <v>0</v>
      </c>
    </row>
    <row r="319">
      <c r="A319" t="inlineStr">
        <is>
          <t>2024|주말|KTX-이음|하차|05-06</t>
        </is>
      </c>
      <c r="B319" t="n">
        <v>0</v>
      </c>
    </row>
    <row r="320">
      <c r="A320" t="inlineStr">
        <is>
          <t>2024|주말|KTX-이음|하차|06-07</t>
        </is>
      </c>
      <c r="B320" t="n">
        <v>0</v>
      </c>
    </row>
    <row r="321">
      <c r="A321" t="inlineStr">
        <is>
          <t>2024|주말|KTX-이음|하차|07-08</t>
        </is>
      </c>
      <c r="B321" t="n">
        <v>2103</v>
      </c>
    </row>
    <row r="322">
      <c r="A322" t="inlineStr">
        <is>
          <t>2024|주말|KTX-이음|하차|08-09</t>
        </is>
      </c>
      <c r="B322" t="n">
        <v>0</v>
      </c>
    </row>
    <row r="323">
      <c r="A323" t="inlineStr">
        <is>
          <t>2024|주말|KTX-이음|하차|09-10</t>
        </is>
      </c>
      <c r="B323" t="n">
        <v>6062</v>
      </c>
    </row>
    <row r="324">
      <c r="A324" t="inlineStr">
        <is>
          <t>2024|주말|KTX-이음|하차|10-11</t>
        </is>
      </c>
      <c r="B324" t="n">
        <v>0</v>
      </c>
    </row>
    <row r="325">
      <c r="A325" t="inlineStr">
        <is>
          <t>2024|주말|KTX-이음|하차|11-12</t>
        </is>
      </c>
      <c r="B325" t="n">
        <v>9144</v>
      </c>
    </row>
    <row r="326">
      <c r="A326" t="inlineStr">
        <is>
          <t>2024|주말|KTX-이음|하차|12-13</t>
        </is>
      </c>
      <c r="B326" t="n">
        <v>0</v>
      </c>
    </row>
    <row r="327">
      <c r="A327" t="inlineStr">
        <is>
          <t>2024|주말|KTX-이음|하차|13-14</t>
        </is>
      </c>
      <c r="B327" t="n">
        <v>14218</v>
      </c>
    </row>
    <row r="328">
      <c r="A328" t="inlineStr">
        <is>
          <t>2024|주말|KTX-이음|하차|14-15</t>
        </is>
      </c>
      <c r="B328" t="n">
        <v>0</v>
      </c>
    </row>
    <row r="329">
      <c r="A329" t="inlineStr">
        <is>
          <t>2024|주말|KTX-이음|하차|15-16</t>
        </is>
      </c>
      <c r="B329" t="n">
        <v>0</v>
      </c>
    </row>
    <row r="330">
      <c r="A330" t="inlineStr">
        <is>
          <t>2024|주말|KTX-이음|하차|16-17</t>
        </is>
      </c>
      <c r="B330" t="n">
        <v>0</v>
      </c>
    </row>
    <row r="331">
      <c r="A331" t="inlineStr">
        <is>
          <t>2024|주말|KTX-이음|하차|17-18</t>
        </is>
      </c>
      <c r="B331" t="n">
        <v>8719</v>
      </c>
    </row>
    <row r="332">
      <c r="A332" t="inlineStr">
        <is>
          <t>2024|주말|KTX-이음|하차|18-19</t>
        </is>
      </c>
      <c r="B332" t="n">
        <v>8323</v>
      </c>
    </row>
    <row r="333">
      <c r="A333" t="inlineStr">
        <is>
          <t>2024|주말|KTX-이음|하차|19-20</t>
        </is>
      </c>
      <c r="B333" t="n">
        <v>0</v>
      </c>
    </row>
    <row r="334">
      <c r="A334" t="inlineStr">
        <is>
          <t>2024|주말|KTX-이음|하차|20-21</t>
        </is>
      </c>
      <c r="B334" t="n">
        <v>8880</v>
      </c>
    </row>
    <row r="335">
      <c r="A335" t="inlineStr">
        <is>
          <t>2024|주말|KTX-이음|하차|21-22</t>
        </is>
      </c>
      <c r="B335" t="n">
        <v>0</v>
      </c>
    </row>
    <row r="336">
      <c r="A336" t="inlineStr">
        <is>
          <t>2024|주말|KTX-이음|하차|22-23</t>
        </is>
      </c>
      <c r="B336" t="n">
        <v>0</v>
      </c>
    </row>
    <row r="337">
      <c r="A337" t="inlineStr">
        <is>
          <t>2024|주말|KTX-이음|하차|23-24</t>
        </is>
      </c>
      <c r="B337" t="n">
        <v>0</v>
      </c>
    </row>
    <row r="338">
      <c r="A338" t="inlineStr">
        <is>
          <t>2024|주말|무궁화|승차|00-01</t>
        </is>
      </c>
      <c r="B338" t="n">
        <v>0</v>
      </c>
    </row>
    <row r="339">
      <c r="A339" t="inlineStr">
        <is>
          <t>2024|주말|무궁화|승차|01-02</t>
        </is>
      </c>
      <c r="B339" t="n">
        <v>0</v>
      </c>
    </row>
    <row r="340">
      <c r="A340" t="inlineStr">
        <is>
          <t>2024|주말|무궁화|승차|02-03</t>
        </is>
      </c>
      <c r="B340" t="n">
        <v>0</v>
      </c>
    </row>
    <row r="341">
      <c r="A341" t="inlineStr">
        <is>
          <t>2024|주말|무궁화|승차|03-04</t>
        </is>
      </c>
      <c r="B341" t="n">
        <v>0</v>
      </c>
    </row>
    <row r="342">
      <c r="A342" t="inlineStr">
        <is>
          <t>2024|주말|무궁화|승차|04-05</t>
        </is>
      </c>
      <c r="B342" t="n">
        <v>0</v>
      </c>
    </row>
    <row r="343">
      <c r="A343" t="inlineStr">
        <is>
          <t>2024|주말|무궁화|승차|05-06</t>
        </is>
      </c>
      <c r="B343" t="n">
        <v>0</v>
      </c>
    </row>
    <row r="344">
      <c r="A344" t="inlineStr">
        <is>
          <t>2024|주말|무궁화|승차|06-07</t>
        </is>
      </c>
      <c r="B344" t="n">
        <v>0</v>
      </c>
    </row>
    <row r="345">
      <c r="A345" t="inlineStr">
        <is>
          <t>2024|주말|무궁화|승차|07-08</t>
        </is>
      </c>
      <c r="B345" t="n">
        <v>934</v>
      </c>
    </row>
    <row r="346">
      <c r="A346" t="inlineStr">
        <is>
          <t>2024|주말|무궁화|승차|08-09</t>
        </is>
      </c>
      <c r="B346" t="n">
        <v>4701</v>
      </c>
    </row>
    <row r="347">
      <c r="A347" t="inlineStr">
        <is>
          <t>2024|주말|무궁화|승차|09-10</t>
        </is>
      </c>
      <c r="B347" t="n">
        <v>2778</v>
      </c>
    </row>
    <row r="348">
      <c r="A348" t="inlineStr">
        <is>
          <t>2024|주말|무궁화|승차|10-11</t>
        </is>
      </c>
      <c r="B348" t="n">
        <v>0</v>
      </c>
    </row>
    <row r="349">
      <c r="A349" t="inlineStr">
        <is>
          <t>2024|주말|무궁화|승차|11-12</t>
        </is>
      </c>
      <c r="B349" t="n">
        <v>1518</v>
      </c>
    </row>
    <row r="350">
      <c r="A350" t="inlineStr">
        <is>
          <t>2024|주말|무궁화|승차|12-13</t>
        </is>
      </c>
      <c r="B350" t="n">
        <v>0</v>
      </c>
    </row>
    <row r="351">
      <c r="A351" t="inlineStr">
        <is>
          <t>2024|주말|무궁화|승차|13-14</t>
        </is>
      </c>
      <c r="B351" t="n">
        <v>0</v>
      </c>
    </row>
    <row r="352">
      <c r="A352" t="inlineStr">
        <is>
          <t>2024|주말|무궁화|승차|14-15</t>
        </is>
      </c>
      <c r="B352" t="n">
        <v>3893</v>
      </c>
    </row>
    <row r="353">
      <c r="A353" t="inlineStr">
        <is>
          <t>2024|주말|무궁화|승차|15-16</t>
        </is>
      </c>
      <c r="B353" t="n">
        <v>0</v>
      </c>
    </row>
    <row r="354">
      <c r="A354" t="inlineStr">
        <is>
          <t>2024|주말|무궁화|승차|16-17</t>
        </is>
      </c>
      <c r="B354" t="n">
        <v>0</v>
      </c>
    </row>
    <row r="355">
      <c r="A355" t="inlineStr">
        <is>
          <t>2024|주말|무궁화|승차|17-18</t>
        </is>
      </c>
      <c r="B355" t="n">
        <v>4552</v>
      </c>
    </row>
    <row r="356">
      <c r="A356" t="inlineStr">
        <is>
          <t>2024|주말|무궁화|승차|18-19</t>
        </is>
      </c>
      <c r="B356" t="n">
        <v>3826</v>
      </c>
    </row>
    <row r="357">
      <c r="A357" t="inlineStr">
        <is>
          <t>2024|주말|무궁화|승차|19-20</t>
        </is>
      </c>
      <c r="B357" t="n">
        <v>3711</v>
      </c>
    </row>
    <row r="358">
      <c r="A358" t="inlineStr">
        <is>
          <t>2024|주말|무궁화|승차|20-21</t>
        </is>
      </c>
      <c r="B358" t="n">
        <v>0</v>
      </c>
    </row>
    <row r="359">
      <c r="A359" t="inlineStr">
        <is>
          <t>2024|주말|무궁화|승차|21-22</t>
        </is>
      </c>
      <c r="B359" t="n">
        <v>1854</v>
      </c>
    </row>
    <row r="360">
      <c r="A360" t="inlineStr">
        <is>
          <t>2024|주말|무궁화|승차|22-23</t>
        </is>
      </c>
      <c r="B360" t="n">
        <v>0</v>
      </c>
    </row>
    <row r="361">
      <c r="A361" t="inlineStr">
        <is>
          <t>2024|주말|무궁화|승차|23-24</t>
        </is>
      </c>
      <c r="B361" t="n">
        <v>0</v>
      </c>
    </row>
    <row r="362">
      <c r="A362" t="inlineStr">
        <is>
          <t>2024|주말|무궁화|하차|00-01</t>
        </is>
      </c>
      <c r="B362" t="n">
        <v>0</v>
      </c>
    </row>
    <row r="363">
      <c r="A363" t="inlineStr">
        <is>
          <t>2024|주말|무궁화|하차|01-02</t>
        </is>
      </c>
      <c r="B363" t="n">
        <v>0</v>
      </c>
    </row>
    <row r="364">
      <c r="A364" t="inlineStr">
        <is>
          <t>2024|주말|무궁화|하차|02-03</t>
        </is>
      </c>
      <c r="B364" t="n">
        <v>0</v>
      </c>
    </row>
    <row r="365">
      <c r="A365" t="inlineStr">
        <is>
          <t>2024|주말|무궁화|하차|03-04</t>
        </is>
      </c>
      <c r="B365" t="n">
        <v>0</v>
      </c>
    </row>
    <row r="366">
      <c r="A366" t="inlineStr">
        <is>
          <t>2024|주말|무궁화|하차|04-05</t>
        </is>
      </c>
      <c r="B366" t="n">
        <v>0</v>
      </c>
    </row>
    <row r="367">
      <c r="A367" t="inlineStr">
        <is>
          <t>2024|주말|무궁화|하차|05-06</t>
        </is>
      </c>
      <c r="B367" t="n">
        <v>0</v>
      </c>
    </row>
    <row r="368">
      <c r="A368" t="inlineStr">
        <is>
          <t>2024|주말|무궁화|하차|06-07</t>
        </is>
      </c>
      <c r="B368" t="n">
        <v>0</v>
      </c>
    </row>
    <row r="369">
      <c r="A369" t="inlineStr">
        <is>
          <t>2024|주말|무궁화|하차|07-08</t>
        </is>
      </c>
      <c r="B369" t="n">
        <v>1286</v>
      </c>
    </row>
    <row r="370">
      <c r="A370" t="inlineStr">
        <is>
          <t>2024|주말|무궁화|하차|08-09</t>
        </is>
      </c>
      <c r="B370" t="n">
        <v>0</v>
      </c>
    </row>
    <row r="371">
      <c r="A371" t="inlineStr">
        <is>
          <t>2024|주말|무궁화|하차|09-10</t>
        </is>
      </c>
      <c r="B371" t="n">
        <v>3978</v>
      </c>
    </row>
    <row r="372">
      <c r="A372" t="inlineStr">
        <is>
          <t>2024|주말|무궁화|하차|10-11</t>
        </is>
      </c>
      <c r="B372" t="n">
        <v>4151</v>
      </c>
    </row>
    <row r="373">
      <c r="A373" t="inlineStr">
        <is>
          <t>2024|주말|무궁화|하차|11-12</t>
        </is>
      </c>
      <c r="B373" t="n">
        <v>0</v>
      </c>
    </row>
    <row r="374">
      <c r="A374" t="inlineStr">
        <is>
          <t>2024|주말|무궁화|하차|12-13</t>
        </is>
      </c>
      <c r="B374" t="n">
        <v>4281</v>
      </c>
    </row>
    <row r="375">
      <c r="A375" t="inlineStr">
        <is>
          <t>2024|주말|무궁화|하차|13-14</t>
        </is>
      </c>
      <c r="B375" t="n">
        <v>0</v>
      </c>
    </row>
    <row r="376">
      <c r="A376" t="inlineStr">
        <is>
          <t>2024|주말|무궁화|하차|14-15</t>
        </is>
      </c>
      <c r="B376" t="n">
        <v>1775</v>
      </c>
    </row>
    <row r="377">
      <c r="A377" t="inlineStr">
        <is>
          <t>2024|주말|무궁화|하차|15-16</t>
        </is>
      </c>
      <c r="B377" t="n">
        <v>0</v>
      </c>
    </row>
    <row r="378">
      <c r="A378" t="inlineStr">
        <is>
          <t>2024|주말|무궁화|하차|16-17</t>
        </is>
      </c>
      <c r="B378" t="n">
        <v>0</v>
      </c>
    </row>
    <row r="379">
      <c r="A379" t="inlineStr">
        <is>
          <t>2024|주말|무궁화|하차|17-18</t>
        </is>
      </c>
      <c r="B379" t="n">
        <v>4019</v>
      </c>
    </row>
    <row r="380">
      <c r="A380" t="inlineStr">
        <is>
          <t>2024|주말|무궁화|하차|18-19</t>
        </is>
      </c>
      <c r="B380" t="n">
        <v>4408</v>
      </c>
    </row>
    <row r="381">
      <c r="A381" t="inlineStr">
        <is>
          <t>2024|주말|무궁화|하차|19-20</t>
        </is>
      </c>
      <c r="B381" t="n">
        <v>4500</v>
      </c>
    </row>
    <row r="382">
      <c r="A382" t="inlineStr">
        <is>
          <t>2024|주말|무궁화|하차|20-21</t>
        </is>
      </c>
      <c r="B382" t="n">
        <v>0</v>
      </c>
    </row>
    <row r="383">
      <c r="A383" t="inlineStr">
        <is>
          <t>2024|주말|무궁화|하차|21-22</t>
        </is>
      </c>
      <c r="B383" t="n">
        <v>908</v>
      </c>
    </row>
    <row r="384">
      <c r="A384" t="inlineStr">
        <is>
          <t>2024|주말|무궁화|하차|22-23</t>
        </is>
      </c>
      <c r="B384" t="n">
        <v>0</v>
      </c>
    </row>
    <row r="385">
      <c r="A385" t="inlineStr">
        <is>
          <t>2024|주말|무궁화|하차|23-24</t>
        </is>
      </c>
      <c r="B385" t="n">
        <v>0</v>
      </c>
    </row>
    <row r="386">
      <c r="A386" t="inlineStr">
        <is>
          <t>2024|주말|새마을|승차|00-01</t>
        </is>
      </c>
      <c r="B386" t="n">
        <v>0</v>
      </c>
    </row>
    <row r="387">
      <c r="A387" t="inlineStr">
        <is>
          <t>2024|주말|새마을|승차|01-02</t>
        </is>
      </c>
      <c r="B387" t="n">
        <v>0</v>
      </c>
    </row>
    <row r="388">
      <c r="A388" t="inlineStr">
        <is>
          <t>2024|주말|새마을|승차|02-03</t>
        </is>
      </c>
      <c r="B388" t="n">
        <v>0</v>
      </c>
    </row>
    <row r="389">
      <c r="A389" t="inlineStr">
        <is>
          <t>2024|주말|새마을|승차|03-04</t>
        </is>
      </c>
      <c r="B389" t="n">
        <v>0</v>
      </c>
    </row>
    <row r="390">
      <c r="A390" t="inlineStr">
        <is>
          <t>2024|주말|새마을|승차|04-05</t>
        </is>
      </c>
      <c r="B390" t="n">
        <v>0</v>
      </c>
    </row>
    <row r="391">
      <c r="A391" t="inlineStr">
        <is>
          <t>2024|주말|새마을|승차|05-06</t>
        </is>
      </c>
      <c r="B391" t="n">
        <v>778</v>
      </c>
    </row>
    <row r="392">
      <c r="A392" t="inlineStr">
        <is>
          <t>2024|주말|새마을|승차|06-07</t>
        </is>
      </c>
      <c r="B392" t="n">
        <v>0</v>
      </c>
    </row>
    <row r="393">
      <c r="A393" t="inlineStr">
        <is>
          <t>2024|주말|새마을|승차|07-08</t>
        </is>
      </c>
      <c r="B393" t="n">
        <v>0</v>
      </c>
    </row>
    <row r="394">
      <c r="A394" t="inlineStr">
        <is>
          <t>2024|주말|새마을|승차|08-09</t>
        </is>
      </c>
      <c r="B394" t="n">
        <v>3293</v>
      </c>
    </row>
    <row r="395">
      <c r="A395" t="inlineStr">
        <is>
          <t>2024|주말|새마을|승차|09-10</t>
        </is>
      </c>
      <c r="B395" t="n">
        <v>0</v>
      </c>
    </row>
    <row r="396">
      <c r="A396" t="inlineStr">
        <is>
          <t>2024|주말|새마을|승차|10-11</t>
        </is>
      </c>
      <c r="B396" t="n">
        <v>0</v>
      </c>
    </row>
    <row r="397">
      <c r="A397" t="inlineStr">
        <is>
          <t>2024|주말|새마을|승차|11-12</t>
        </is>
      </c>
      <c r="B397" t="n">
        <v>0</v>
      </c>
    </row>
    <row r="398">
      <c r="A398" t="inlineStr">
        <is>
          <t>2024|주말|새마을|승차|12-13</t>
        </is>
      </c>
      <c r="B398" t="n">
        <v>0</v>
      </c>
    </row>
    <row r="399">
      <c r="A399" t="inlineStr">
        <is>
          <t>2024|주말|새마을|승차|13-14</t>
        </is>
      </c>
      <c r="B399" t="n">
        <v>0</v>
      </c>
    </row>
    <row r="400">
      <c r="A400" t="inlineStr">
        <is>
          <t>2024|주말|새마을|승차|14-15</t>
        </is>
      </c>
      <c r="B400" t="n">
        <v>0</v>
      </c>
    </row>
    <row r="401">
      <c r="A401" t="inlineStr">
        <is>
          <t>2024|주말|새마을|승차|15-16</t>
        </is>
      </c>
      <c r="B401" t="n">
        <v>4679</v>
      </c>
    </row>
    <row r="402">
      <c r="A402" t="inlineStr">
        <is>
          <t>2024|주말|새마을|승차|16-17</t>
        </is>
      </c>
      <c r="B402" t="n">
        <v>0</v>
      </c>
    </row>
    <row r="403">
      <c r="A403" t="inlineStr">
        <is>
          <t>2024|주말|새마을|승차|17-18</t>
        </is>
      </c>
      <c r="B403" t="n">
        <v>0</v>
      </c>
    </row>
    <row r="404">
      <c r="A404" t="inlineStr">
        <is>
          <t>2024|주말|새마을|승차|18-19</t>
        </is>
      </c>
      <c r="B404" t="n">
        <v>0</v>
      </c>
    </row>
    <row r="405">
      <c r="A405" t="inlineStr">
        <is>
          <t>2024|주말|새마을|승차|19-20</t>
        </is>
      </c>
      <c r="B405" t="n">
        <v>0</v>
      </c>
    </row>
    <row r="406">
      <c r="A406" t="inlineStr">
        <is>
          <t>2024|주말|새마을|승차|20-21</t>
        </is>
      </c>
      <c r="B406" t="n">
        <v>0</v>
      </c>
    </row>
    <row r="407">
      <c r="A407" t="inlineStr">
        <is>
          <t>2024|주말|새마을|승차|21-22</t>
        </is>
      </c>
      <c r="B407" t="n">
        <v>0</v>
      </c>
    </row>
    <row r="408">
      <c r="A408" t="inlineStr">
        <is>
          <t>2024|주말|새마을|승차|22-23</t>
        </is>
      </c>
      <c r="B408" t="n">
        <v>0</v>
      </c>
    </row>
    <row r="409">
      <c r="A409" t="inlineStr">
        <is>
          <t>2024|주말|새마을|승차|23-24</t>
        </is>
      </c>
      <c r="B409" t="n">
        <v>0</v>
      </c>
    </row>
    <row r="410">
      <c r="A410" t="inlineStr">
        <is>
          <t>2024|주말|새마을|하차|00-01</t>
        </is>
      </c>
      <c r="B410" t="n">
        <v>0</v>
      </c>
    </row>
    <row r="411">
      <c r="A411" t="inlineStr">
        <is>
          <t>2024|주말|새마을|하차|01-02</t>
        </is>
      </c>
      <c r="B411" t="n">
        <v>0</v>
      </c>
    </row>
    <row r="412">
      <c r="A412" t="inlineStr">
        <is>
          <t>2024|주말|새마을|하차|02-03</t>
        </is>
      </c>
      <c r="B412" t="n">
        <v>0</v>
      </c>
    </row>
    <row r="413">
      <c r="A413" t="inlineStr">
        <is>
          <t>2024|주말|새마을|하차|03-04</t>
        </is>
      </c>
      <c r="B413" t="n">
        <v>0</v>
      </c>
    </row>
    <row r="414">
      <c r="A414" t="inlineStr">
        <is>
          <t>2024|주말|새마을|하차|04-05</t>
        </is>
      </c>
      <c r="B414" t="n">
        <v>0</v>
      </c>
    </row>
    <row r="415">
      <c r="A415" t="inlineStr">
        <is>
          <t>2024|주말|새마을|하차|05-06</t>
        </is>
      </c>
      <c r="B415" t="n">
        <v>0</v>
      </c>
    </row>
    <row r="416">
      <c r="A416" t="inlineStr">
        <is>
          <t>2024|주말|새마을|하차|06-07</t>
        </is>
      </c>
      <c r="B416" t="n">
        <v>0</v>
      </c>
    </row>
    <row r="417">
      <c r="A417" t="inlineStr">
        <is>
          <t>2024|주말|새마을|하차|07-08</t>
        </is>
      </c>
      <c r="B417" t="n">
        <v>0</v>
      </c>
    </row>
    <row r="418">
      <c r="A418" t="inlineStr">
        <is>
          <t>2024|주말|새마을|하차|08-09</t>
        </is>
      </c>
      <c r="B418" t="n">
        <v>0</v>
      </c>
    </row>
    <row r="419">
      <c r="A419" t="inlineStr">
        <is>
          <t>2024|주말|새마을|하차|09-10</t>
        </is>
      </c>
      <c r="B419" t="n">
        <v>0</v>
      </c>
    </row>
    <row r="420">
      <c r="A420" t="inlineStr">
        <is>
          <t>2024|주말|새마을|하차|10-11</t>
        </is>
      </c>
      <c r="B420" t="n">
        <v>0</v>
      </c>
    </row>
    <row r="421">
      <c r="A421" t="inlineStr">
        <is>
          <t>2024|주말|새마을|하차|11-12</t>
        </is>
      </c>
      <c r="B421" t="n">
        <v>0</v>
      </c>
    </row>
    <row r="422">
      <c r="A422" t="inlineStr">
        <is>
          <t>2024|주말|새마을|하차|12-13</t>
        </is>
      </c>
      <c r="B422" t="n">
        <v>0</v>
      </c>
    </row>
    <row r="423">
      <c r="A423" t="inlineStr">
        <is>
          <t>2024|주말|새마을|하차|13-14</t>
        </is>
      </c>
      <c r="B423" t="n">
        <v>0</v>
      </c>
    </row>
    <row r="424">
      <c r="A424" t="inlineStr">
        <is>
          <t>2024|주말|새마을|하차|14-15</t>
        </is>
      </c>
      <c r="B424" t="n">
        <v>2779</v>
      </c>
    </row>
    <row r="425">
      <c r="A425" t="inlineStr">
        <is>
          <t>2024|주말|새마을|하차|15-16</t>
        </is>
      </c>
      <c r="B425" t="n">
        <v>0</v>
      </c>
    </row>
    <row r="426">
      <c r="A426" t="inlineStr">
        <is>
          <t>2024|주말|새마을|하차|16-17</t>
        </is>
      </c>
      <c r="B426" t="n">
        <v>0</v>
      </c>
    </row>
    <row r="427">
      <c r="A427" t="inlineStr">
        <is>
          <t>2024|주말|새마을|하차|17-18</t>
        </is>
      </c>
      <c r="B427" t="n">
        <v>0</v>
      </c>
    </row>
    <row r="428">
      <c r="A428" t="inlineStr">
        <is>
          <t>2024|주말|새마을|하차|18-19</t>
        </is>
      </c>
      <c r="B428" t="n">
        <v>3489</v>
      </c>
    </row>
    <row r="429">
      <c r="A429" t="inlineStr">
        <is>
          <t>2024|주말|새마을|하차|19-20</t>
        </is>
      </c>
      <c r="B429" t="n">
        <v>0</v>
      </c>
    </row>
    <row r="430">
      <c r="A430" t="inlineStr">
        <is>
          <t>2024|주말|새마을|하차|20-21</t>
        </is>
      </c>
      <c r="B430" t="n">
        <v>0</v>
      </c>
    </row>
    <row r="431">
      <c r="A431" t="inlineStr">
        <is>
          <t>2024|주말|새마을|하차|21-22</t>
        </is>
      </c>
      <c r="B431" t="n">
        <v>0</v>
      </c>
    </row>
    <row r="432">
      <c r="A432" t="inlineStr">
        <is>
          <t>2024|주말|새마을|하차|22-23</t>
        </is>
      </c>
      <c r="B432" t="n">
        <v>0</v>
      </c>
    </row>
    <row r="433">
      <c r="A433" t="inlineStr">
        <is>
          <t>2024|주말|새마을|하차|23-24</t>
        </is>
      </c>
      <c r="B433" t="n">
        <v>3250</v>
      </c>
    </row>
    <row r="434">
      <c r="A434" t="inlineStr">
        <is>
          <t>2024|평일|KTX-이음|승차|00-01</t>
        </is>
      </c>
      <c r="B434" t="n">
        <v>0</v>
      </c>
    </row>
    <row r="435">
      <c r="A435" t="inlineStr">
        <is>
          <t>2024|평일|KTX-이음|승차|01-02</t>
        </is>
      </c>
      <c r="B435" t="n">
        <v>0</v>
      </c>
    </row>
    <row r="436">
      <c r="A436" t="inlineStr">
        <is>
          <t>2024|평일|KTX-이음|승차|02-03</t>
        </is>
      </c>
      <c r="B436" t="n">
        <v>0</v>
      </c>
    </row>
    <row r="437">
      <c r="A437" t="inlineStr">
        <is>
          <t>2024|평일|KTX-이음|승차|03-04</t>
        </is>
      </c>
      <c r="B437" t="n">
        <v>0</v>
      </c>
    </row>
    <row r="438">
      <c r="A438" t="inlineStr">
        <is>
          <t>2024|평일|KTX-이음|승차|04-05</t>
        </is>
      </c>
      <c r="B438" t="n">
        <v>0</v>
      </c>
    </row>
    <row r="439">
      <c r="A439" t="inlineStr">
        <is>
          <t>2024|평일|KTX-이음|승차|05-06</t>
        </is>
      </c>
      <c r="B439" t="n">
        <v>12041</v>
      </c>
    </row>
    <row r="440">
      <c r="A440" t="inlineStr">
        <is>
          <t>2024|평일|KTX-이음|승차|06-07</t>
        </is>
      </c>
      <c r="B440" t="n">
        <v>0</v>
      </c>
    </row>
    <row r="441">
      <c r="A441" t="inlineStr">
        <is>
          <t>2024|평일|KTX-이음|승차|07-08</t>
        </is>
      </c>
      <c r="B441" t="n">
        <v>0</v>
      </c>
    </row>
    <row r="442">
      <c r="A442" t="inlineStr">
        <is>
          <t>2024|평일|KTX-이음|승차|08-09</t>
        </is>
      </c>
      <c r="B442" t="n">
        <v>16629</v>
      </c>
    </row>
    <row r="443">
      <c r="A443" t="inlineStr">
        <is>
          <t>2024|평일|KTX-이음|승차|09-10</t>
        </is>
      </c>
      <c r="B443" t="n">
        <v>0</v>
      </c>
    </row>
    <row r="444">
      <c r="A444" t="inlineStr">
        <is>
          <t>2024|평일|KTX-이음|승차|10-11</t>
        </is>
      </c>
      <c r="B444" t="n">
        <v>14406</v>
      </c>
    </row>
    <row r="445">
      <c r="A445" t="inlineStr">
        <is>
          <t>2024|평일|KTX-이음|승차|11-12</t>
        </is>
      </c>
      <c r="B445" t="n">
        <v>14043</v>
      </c>
    </row>
    <row r="446">
      <c r="A446" t="inlineStr">
        <is>
          <t>2024|평일|KTX-이음|승차|12-13</t>
        </is>
      </c>
      <c r="B446" t="n">
        <v>0</v>
      </c>
    </row>
    <row r="447">
      <c r="A447" t="inlineStr">
        <is>
          <t>2024|평일|KTX-이음|승차|13-14</t>
        </is>
      </c>
      <c r="B447" t="n">
        <v>15340</v>
      </c>
    </row>
    <row r="448">
      <c r="A448" t="inlineStr">
        <is>
          <t>2024|평일|KTX-이음|승차|14-15</t>
        </is>
      </c>
      <c r="B448" t="n">
        <v>15593</v>
      </c>
    </row>
    <row r="449">
      <c r="A449" t="inlineStr">
        <is>
          <t>2024|평일|KTX-이음|승차|15-16</t>
        </is>
      </c>
      <c r="B449" t="n">
        <v>0</v>
      </c>
    </row>
    <row r="450">
      <c r="A450" t="inlineStr">
        <is>
          <t>2024|평일|KTX-이음|승차|16-17</t>
        </is>
      </c>
      <c r="B450" t="n">
        <v>0</v>
      </c>
    </row>
    <row r="451">
      <c r="A451" t="inlineStr">
        <is>
          <t>2024|평일|KTX-이음|승차|17-18</t>
        </is>
      </c>
      <c r="B451" t="n">
        <v>19515</v>
      </c>
    </row>
    <row r="452">
      <c r="A452" t="inlineStr">
        <is>
          <t>2024|평일|KTX-이음|승차|18-19</t>
        </is>
      </c>
      <c r="B452" t="n">
        <v>0</v>
      </c>
    </row>
    <row r="453">
      <c r="A453" t="inlineStr">
        <is>
          <t>2024|평일|KTX-이음|승차|19-20</t>
        </is>
      </c>
      <c r="B453" t="n">
        <v>0</v>
      </c>
    </row>
    <row r="454">
      <c r="A454" t="inlineStr">
        <is>
          <t>2024|평일|KTX-이음|승차|20-21</t>
        </is>
      </c>
      <c r="B454" t="n">
        <v>0</v>
      </c>
    </row>
    <row r="455">
      <c r="A455" t="inlineStr">
        <is>
          <t>2024|평일|KTX-이음|승차|21-22</t>
        </is>
      </c>
      <c r="B455" t="n">
        <v>9268</v>
      </c>
    </row>
    <row r="456">
      <c r="A456" t="inlineStr">
        <is>
          <t>2024|평일|KTX-이음|승차|22-23</t>
        </is>
      </c>
      <c r="B456" t="n">
        <v>0</v>
      </c>
    </row>
    <row r="457">
      <c r="A457" t="inlineStr">
        <is>
          <t>2024|평일|KTX-이음|승차|23-24</t>
        </is>
      </c>
      <c r="B457" t="n">
        <v>0</v>
      </c>
    </row>
    <row r="458">
      <c r="A458" t="inlineStr">
        <is>
          <t>2024|평일|KTX-이음|하차|00-01</t>
        </is>
      </c>
      <c r="B458" t="n">
        <v>10025</v>
      </c>
    </row>
    <row r="459">
      <c r="A459" t="inlineStr">
        <is>
          <t>2024|평일|KTX-이음|하차|01-02</t>
        </is>
      </c>
      <c r="B459" t="n">
        <v>0</v>
      </c>
    </row>
    <row r="460">
      <c r="A460" t="inlineStr">
        <is>
          <t>2024|평일|KTX-이음|하차|02-03</t>
        </is>
      </c>
      <c r="B460" t="n">
        <v>0</v>
      </c>
    </row>
    <row r="461">
      <c r="A461" t="inlineStr">
        <is>
          <t>2024|평일|KTX-이음|하차|03-04</t>
        </is>
      </c>
      <c r="B461" t="n">
        <v>0</v>
      </c>
    </row>
    <row r="462">
      <c r="A462" t="inlineStr">
        <is>
          <t>2024|평일|KTX-이음|하차|04-05</t>
        </is>
      </c>
      <c r="B462" t="n">
        <v>0</v>
      </c>
    </row>
    <row r="463">
      <c r="A463" t="inlineStr">
        <is>
          <t>2024|평일|KTX-이음|하차|05-06</t>
        </is>
      </c>
      <c r="B463" t="n">
        <v>0</v>
      </c>
    </row>
    <row r="464">
      <c r="A464" t="inlineStr">
        <is>
          <t>2024|평일|KTX-이음|하차|06-07</t>
        </is>
      </c>
      <c r="B464" t="n">
        <v>0</v>
      </c>
    </row>
    <row r="465">
      <c r="A465" t="inlineStr">
        <is>
          <t>2024|평일|KTX-이음|하차|07-08</t>
        </is>
      </c>
      <c r="B465" t="n">
        <v>5346</v>
      </c>
    </row>
    <row r="466">
      <c r="A466" t="inlineStr">
        <is>
          <t>2024|평일|KTX-이음|하차|08-09</t>
        </is>
      </c>
      <c r="B466" t="n">
        <v>0</v>
      </c>
    </row>
    <row r="467">
      <c r="A467" t="inlineStr">
        <is>
          <t>2024|평일|KTX-이음|하차|09-10</t>
        </is>
      </c>
      <c r="B467" t="n">
        <v>9151</v>
      </c>
    </row>
    <row r="468">
      <c r="A468" t="inlineStr">
        <is>
          <t>2024|평일|KTX-이음|하차|10-11</t>
        </is>
      </c>
      <c r="B468" t="n">
        <v>0</v>
      </c>
    </row>
    <row r="469">
      <c r="A469" t="inlineStr">
        <is>
          <t>2024|평일|KTX-이음|하차|11-12</t>
        </is>
      </c>
      <c r="B469" t="n">
        <v>20940</v>
      </c>
    </row>
    <row r="470">
      <c r="A470" t="inlineStr">
        <is>
          <t>2024|평일|KTX-이음|하차|12-13</t>
        </is>
      </c>
      <c r="B470" t="n">
        <v>0</v>
      </c>
    </row>
    <row r="471">
      <c r="A471" t="inlineStr">
        <is>
          <t>2024|평일|KTX-이음|하차|13-14</t>
        </is>
      </c>
      <c r="B471" t="n">
        <v>26872</v>
      </c>
    </row>
    <row r="472">
      <c r="A472" t="inlineStr">
        <is>
          <t>2024|평일|KTX-이음|하차|14-15</t>
        </is>
      </c>
      <c r="B472" t="n">
        <v>0</v>
      </c>
    </row>
    <row r="473">
      <c r="A473" t="inlineStr">
        <is>
          <t>2024|평일|KTX-이음|하차|15-16</t>
        </is>
      </c>
      <c r="B473" t="n">
        <v>0</v>
      </c>
    </row>
    <row r="474">
      <c r="A474" t="inlineStr">
        <is>
          <t>2024|평일|KTX-이음|하차|16-17</t>
        </is>
      </c>
      <c r="B474" t="n">
        <v>0</v>
      </c>
    </row>
    <row r="475">
      <c r="A475" t="inlineStr">
        <is>
          <t>2024|평일|KTX-이음|하차|17-18</t>
        </is>
      </c>
      <c r="B475" t="n">
        <v>20025</v>
      </c>
    </row>
    <row r="476">
      <c r="A476" t="inlineStr">
        <is>
          <t>2024|평일|KTX-이음|하차|18-19</t>
        </is>
      </c>
      <c r="B476" t="n">
        <v>0</v>
      </c>
    </row>
    <row r="477">
      <c r="A477" t="inlineStr">
        <is>
          <t>2024|평일|KTX-이음|하차|19-20</t>
        </is>
      </c>
      <c r="B477" t="n">
        <v>0</v>
      </c>
    </row>
    <row r="478">
      <c r="A478" t="inlineStr">
        <is>
          <t>2024|평일|KTX-이음|하차|20-21</t>
        </is>
      </c>
      <c r="B478" t="n">
        <v>18343</v>
      </c>
    </row>
    <row r="479">
      <c r="A479" t="inlineStr">
        <is>
          <t>2024|평일|KTX-이음|하차|21-22</t>
        </is>
      </c>
      <c r="B479" t="n">
        <v>0</v>
      </c>
    </row>
    <row r="480">
      <c r="A480" t="inlineStr">
        <is>
          <t>2024|평일|KTX-이음|하차|22-23</t>
        </is>
      </c>
      <c r="B480" t="n">
        <v>0</v>
      </c>
    </row>
    <row r="481">
      <c r="A481" t="inlineStr">
        <is>
          <t>2024|평일|KTX-이음|하차|23-24</t>
        </is>
      </c>
      <c r="B481" t="n">
        <v>0</v>
      </c>
    </row>
    <row r="482">
      <c r="A482" t="inlineStr">
        <is>
          <t>2024|평일|무궁화|승차|00-01</t>
        </is>
      </c>
      <c r="B482" t="n">
        <v>0</v>
      </c>
    </row>
    <row r="483">
      <c r="A483" t="inlineStr">
        <is>
          <t>2024|평일|무궁화|승차|01-02</t>
        </is>
      </c>
      <c r="B483" t="n">
        <v>0</v>
      </c>
    </row>
    <row r="484">
      <c r="A484" t="inlineStr">
        <is>
          <t>2024|평일|무궁화|승차|02-03</t>
        </is>
      </c>
      <c r="B484" t="n">
        <v>0</v>
      </c>
    </row>
    <row r="485">
      <c r="A485" t="inlineStr">
        <is>
          <t>2024|평일|무궁화|승차|03-04</t>
        </is>
      </c>
      <c r="B485" t="n">
        <v>0</v>
      </c>
    </row>
    <row r="486">
      <c r="A486" t="inlineStr">
        <is>
          <t>2024|평일|무궁화|승차|04-05</t>
        </is>
      </c>
      <c r="B486" t="n">
        <v>0</v>
      </c>
    </row>
    <row r="487">
      <c r="A487" t="inlineStr">
        <is>
          <t>2024|평일|무궁화|승차|05-06</t>
        </is>
      </c>
      <c r="B487" t="n">
        <v>0</v>
      </c>
    </row>
    <row r="488">
      <c r="A488" t="inlineStr">
        <is>
          <t>2024|평일|무궁화|승차|06-07</t>
        </is>
      </c>
      <c r="B488" t="n">
        <v>0</v>
      </c>
    </row>
    <row r="489">
      <c r="A489" t="inlineStr">
        <is>
          <t>2024|평일|무궁화|승차|07-08</t>
        </is>
      </c>
      <c r="B489" t="n">
        <v>2035</v>
      </c>
    </row>
    <row r="490">
      <c r="A490" t="inlineStr">
        <is>
          <t>2024|평일|무궁화|승차|08-09</t>
        </is>
      </c>
      <c r="B490" t="n">
        <v>7705</v>
      </c>
    </row>
    <row r="491">
      <c r="A491" t="inlineStr">
        <is>
          <t>2024|평일|무궁화|승차|09-10</t>
        </is>
      </c>
      <c r="B491" t="n">
        <v>5085</v>
      </c>
    </row>
    <row r="492">
      <c r="A492" t="inlineStr">
        <is>
          <t>2024|평일|무궁화|승차|10-11</t>
        </is>
      </c>
      <c r="B492" t="n">
        <v>0</v>
      </c>
    </row>
    <row r="493">
      <c r="A493" t="inlineStr">
        <is>
          <t>2024|평일|무궁화|승차|11-12</t>
        </is>
      </c>
      <c r="B493" t="n">
        <v>3761</v>
      </c>
    </row>
    <row r="494">
      <c r="A494" t="inlineStr">
        <is>
          <t>2024|평일|무궁화|승차|12-13</t>
        </is>
      </c>
      <c r="B494" t="n">
        <v>0</v>
      </c>
    </row>
    <row r="495">
      <c r="A495" t="inlineStr">
        <is>
          <t>2024|평일|무궁화|승차|13-14</t>
        </is>
      </c>
      <c r="B495" t="n">
        <v>0</v>
      </c>
    </row>
    <row r="496">
      <c r="A496" t="inlineStr">
        <is>
          <t>2024|평일|무궁화|승차|14-15</t>
        </is>
      </c>
      <c r="B496" t="n">
        <v>5957</v>
      </c>
    </row>
    <row r="497">
      <c r="A497" t="inlineStr">
        <is>
          <t>2024|평일|무궁화|승차|15-16</t>
        </is>
      </c>
      <c r="B497" t="n">
        <v>0</v>
      </c>
    </row>
    <row r="498">
      <c r="A498" t="inlineStr">
        <is>
          <t>2024|평일|무궁화|승차|16-17</t>
        </is>
      </c>
      <c r="B498" t="n">
        <v>0</v>
      </c>
    </row>
    <row r="499">
      <c r="A499" t="inlineStr">
        <is>
          <t>2024|평일|무궁화|승차|17-18</t>
        </is>
      </c>
      <c r="B499" t="n">
        <v>7115</v>
      </c>
    </row>
    <row r="500">
      <c r="A500" t="inlineStr">
        <is>
          <t>2024|평일|무궁화|승차|18-19</t>
        </is>
      </c>
      <c r="B500" t="n">
        <v>8554</v>
      </c>
    </row>
    <row r="501">
      <c r="A501" t="inlineStr">
        <is>
          <t>2024|평일|무궁화|승차|19-20</t>
        </is>
      </c>
      <c r="B501" t="n">
        <v>5758</v>
      </c>
    </row>
    <row r="502">
      <c r="A502" t="inlineStr">
        <is>
          <t>2024|평일|무궁화|승차|20-21</t>
        </is>
      </c>
      <c r="B502" t="n">
        <v>0</v>
      </c>
    </row>
    <row r="503">
      <c r="A503" t="inlineStr">
        <is>
          <t>2024|평일|무궁화|승차|21-22</t>
        </is>
      </c>
      <c r="B503" t="n">
        <v>2294</v>
      </c>
    </row>
    <row r="504">
      <c r="A504" t="inlineStr">
        <is>
          <t>2024|평일|무궁화|승차|22-23</t>
        </is>
      </c>
      <c r="B504" t="n">
        <v>0</v>
      </c>
    </row>
    <row r="505">
      <c r="A505" t="inlineStr">
        <is>
          <t>2024|평일|무궁화|승차|23-24</t>
        </is>
      </c>
      <c r="B505" t="n">
        <v>0</v>
      </c>
    </row>
    <row r="506">
      <c r="A506" t="inlineStr">
        <is>
          <t>2024|평일|무궁화|하차|00-01</t>
        </is>
      </c>
      <c r="B506" t="n">
        <v>0</v>
      </c>
    </row>
    <row r="507">
      <c r="A507" t="inlineStr">
        <is>
          <t>2024|평일|무궁화|하차|01-02</t>
        </is>
      </c>
      <c r="B507" t="n">
        <v>0</v>
      </c>
    </row>
    <row r="508">
      <c r="A508" t="inlineStr">
        <is>
          <t>2024|평일|무궁화|하차|02-03</t>
        </is>
      </c>
      <c r="B508" t="n">
        <v>0</v>
      </c>
    </row>
    <row r="509">
      <c r="A509" t="inlineStr">
        <is>
          <t>2024|평일|무궁화|하차|03-04</t>
        </is>
      </c>
      <c r="B509" t="n">
        <v>0</v>
      </c>
    </row>
    <row r="510">
      <c r="A510" t="inlineStr">
        <is>
          <t>2024|평일|무궁화|하차|04-05</t>
        </is>
      </c>
      <c r="B510" t="n">
        <v>0</v>
      </c>
    </row>
    <row r="511">
      <c r="A511" t="inlineStr">
        <is>
          <t>2024|평일|무궁화|하차|05-06</t>
        </is>
      </c>
      <c r="B511" t="n">
        <v>0</v>
      </c>
    </row>
    <row r="512">
      <c r="A512" t="inlineStr">
        <is>
          <t>2024|평일|무궁화|하차|06-07</t>
        </is>
      </c>
      <c r="B512" t="n">
        <v>0</v>
      </c>
    </row>
    <row r="513">
      <c r="A513" t="inlineStr">
        <is>
          <t>2024|평일|무궁화|하차|07-08</t>
        </is>
      </c>
      <c r="B513" t="n">
        <v>3053</v>
      </c>
    </row>
    <row r="514">
      <c r="A514" t="inlineStr">
        <is>
          <t>2024|평일|무궁화|하차|08-09</t>
        </is>
      </c>
      <c r="B514" t="n">
        <v>0</v>
      </c>
    </row>
    <row r="515">
      <c r="A515" t="inlineStr">
        <is>
          <t>2024|평일|무궁화|하차|09-10</t>
        </is>
      </c>
      <c r="B515" t="n">
        <v>8765</v>
      </c>
    </row>
    <row r="516">
      <c r="A516" t="inlineStr">
        <is>
          <t>2024|평일|무궁화|하차|10-11</t>
        </is>
      </c>
      <c r="B516" t="n">
        <v>4371</v>
      </c>
    </row>
    <row r="517">
      <c r="A517" t="inlineStr">
        <is>
          <t>2024|평일|무궁화|하차|11-12</t>
        </is>
      </c>
      <c r="B517" t="n">
        <v>0</v>
      </c>
    </row>
    <row r="518">
      <c r="A518" t="inlineStr">
        <is>
          <t>2024|평일|무궁화|하차|12-13</t>
        </is>
      </c>
      <c r="B518" t="n">
        <v>5690</v>
      </c>
    </row>
    <row r="519">
      <c r="A519" t="inlineStr">
        <is>
          <t>2024|평일|무궁화|하차|13-14</t>
        </is>
      </c>
      <c r="B519" t="n">
        <v>0</v>
      </c>
    </row>
    <row r="520">
      <c r="A520" t="inlineStr">
        <is>
          <t>2024|평일|무궁화|하차|14-15</t>
        </is>
      </c>
      <c r="B520" t="n">
        <v>3125</v>
      </c>
    </row>
    <row r="521">
      <c r="A521" t="inlineStr">
        <is>
          <t>2024|평일|무궁화|하차|15-16</t>
        </is>
      </c>
      <c r="B521" t="n">
        <v>0</v>
      </c>
    </row>
    <row r="522">
      <c r="A522" t="inlineStr">
        <is>
          <t>2024|평일|무궁화|하차|16-17</t>
        </is>
      </c>
      <c r="B522" t="n">
        <v>0</v>
      </c>
    </row>
    <row r="523">
      <c r="A523" t="inlineStr">
        <is>
          <t>2024|평일|무궁화|하차|17-18</t>
        </is>
      </c>
      <c r="B523" t="n">
        <v>7755</v>
      </c>
    </row>
    <row r="524">
      <c r="A524" t="inlineStr">
        <is>
          <t>2024|평일|무궁화|하차|18-19</t>
        </is>
      </c>
      <c r="B524" t="n">
        <v>6576</v>
      </c>
    </row>
    <row r="525">
      <c r="A525" t="inlineStr">
        <is>
          <t>2024|평일|무궁화|하차|19-20</t>
        </is>
      </c>
      <c r="B525" t="n">
        <v>7101</v>
      </c>
    </row>
    <row r="526">
      <c r="A526" t="inlineStr">
        <is>
          <t>2024|평일|무궁화|하차|20-21</t>
        </is>
      </c>
      <c r="B526" t="n">
        <v>0</v>
      </c>
    </row>
    <row r="527">
      <c r="A527" t="inlineStr">
        <is>
          <t>2024|평일|무궁화|하차|21-22</t>
        </is>
      </c>
      <c r="B527" t="n">
        <v>1462</v>
      </c>
    </row>
    <row r="528">
      <c r="A528" t="inlineStr">
        <is>
          <t>2024|평일|무궁화|하차|22-23</t>
        </is>
      </c>
      <c r="B528" t="n">
        <v>0</v>
      </c>
    </row>
    <row r="529">
      <c r="A529" t="inlineStr">
        <is>
          <t>2024|평일|무궁화|하차|23-24</t>
        </is>
      </c>
      <c r="B529" t="n">
        <v>0</v>
      </c>
    </row>
    <row r="530">
      <c r="A530" t="inlineStr">
        <is>
          <t>2024|평일|새마을|승차|00-01</t>
        </is>
      </c>
      <c r="B530" t="n">
        <v>0</v>
      </c>
    </row>
    <row r="531">
      <c r="A531" t="inlineStr">
        <is>
          <t>2024|평일|새마을|승차|01-02</t>
        </is>
      </c>
      <c r="B531" t="n">
        <v>0</v>
      </c>
    </row>
    <row r="532">
      <c r="A532" t="inlineStr">
        <is>
          <t>2024|평일|새마을|승차|02-03</t>
        </is>
      </c>
      <c r="B532" t="n">
        <v>0</v>
      </c>
    </row>
    <row r="533">
      <c r="A533" t="inlineStr">
        <is>
          <t>2024|평일|새마을|승차|03-04</t>
        </is>
      </c>
      <c r="B533" t="n">
        <v>0</v>
      </c>
    </row>
    <row r="534">
      <c r="A534" t="inlineStr">
        <is>
          <t>2024|평일|새마을|승차|04-05</t>
        </is>
      </c>
      <c r="B534" t="n">
        <v>0</v>
      </c>
    </row>
    <row r="535">
      <c r="A535" t="inlineStr">
        <is>
          <t>2024|평일|새마을|승차|05-06</t>
        </is>
      </c>
      <c r="B535" t="n">
        <v>1200</v>
      </c>
    </row>
    <row r="536">
      <c r="A536" t="inlineStr">
        <is>
          <t>2024|평일|새마을|승차|06-07</t>
        </is>
      </c>
      <c r="B536" t="n">
        <v>0</v>
      </c>
    </row>
    <row r="537">
      <c r="A537" t="inlineStr">
        <is>
          <t>2024|평일|새마을|승차|07-08</t>
        </is>
      </c>
      <c r="B537" t="n">
        <v>0</v>
      </c>
    </row>
    <row r="538">
      <c r="A538" t="inlineStr">
        <is>
          <t>2024|평일|새마을|승차|08-09</t>
        </is>
      </c>
      <c r="B538" t="n">
        <v>5547</v>
      </c>
    </row>
    <row r="539">
      <c r="A539" t="inlineStr">
        <is>
          <t>2024|평일|새마을|승차|09-10</t>
        </is>
      </c>
      <c r="B539" t="n">
        <v>0</v>
      </c>
    </row>
    <row r="540">
      <c r="A540" t="inlineStr">
        <is>
          <t>2024|평일|새마을|승차|10-11</t>
        </is>
      </c>
      <c r="B540" t="n">
        <v>0</v>
      </c>
    </row>
    <row r="541">
      <c r="A541" t="inlineStr">
        <is>
          <t>2024|평일|새마을|승차|11-12</t>
        </is>
      </c>
      <c r="B541" t="n">
        <v>0</v>
      </c>
    </row>
    <row r="542">
      <c r="A542" t="inlineStr">
        <is>
          <t>2024|평일|새마을|승차|12-13</t>
        </is>
      </c>
      <c r="B542" t="n">
        <v>0</v>
      </c>
    </row>
    <row r="543">
      <c r="A543" t="inlineStr">
        <is>
          <t>2024|평일|새마을|승차|13-14</t>
        </is>
      </c>
      <c r="B543" t="n">
        <v>0</v>
      </c>
    </row>
    <row r="544">
      <c r="A544" t="inlineStr">
        <is>
          <t>2024|평일|새마을|승차|14-15</t>
        </is>
      </c>
      <c r="B544" t="n">
        <v>197</v>
      </c>
    </row>
    <row r="545">
      <c r="A545" t="inlineStr">
        <is>
          <t>2024|평일|새마을|승차|15-16</t>
        </is>
      </c>
      <c r="B545" t="n">
        <v>6879</v>
      </c>
    </row>
    <row r="546">
      <c r="A546" t="inlineStr">
        <is>
          <t>2024|평일|새마을|승차|16-17</t>
        </is>
      </c>
      <c r="B546" t="n">
        <v>0</v>
      </c>
    </row>
    <row r="547">
      <c r="A547" t="inlineStr">
        <is>
          <t>2024|평일|새마을|승차|17-18</t>
        </is>
      </c>
      <c r="B547" t="n">
        <v>0</v>
      </c>
    </row>
    <row r="548">
      <c r="A548" t="inlineStr">
        <is>
          <t>2024|평일|새마을|승차|18-19</t>
        </is>
      </c>
      <c r="B548" t="n">
        <v>0</v>
      </c>
    </row>
    <row r="549">
      <c r="A549" t="inlineStr">
        <is>
          <t>2024|평일|새마을|승차|19-20</t>
        </is>
      </c>
      <c r="B549" t="n">
        <v>0</v>
      </c>
    </row>
    <row r="550">
      <c r="A550" t="inlineStr">
        <is>
          <t>2024|평일|새마을|승차|20-21</t>
        </is>
      </c>
      <c r="B550" t="n">
        <v>0</v>
      </c>
    </row>
    <row r="551">
      <c r="A551" t="inlineStr">
        <is>
          <t>2024|평일|새마을|승차|21-22</t>
        </is>
      </c>
      <c r="B551" t="n">
        <v>0</v>
      </c>
    </row>
    <row r="552">
      <c r="A552" t="inlineStr">
        <is>
          <t>2024|평일|새마을|승차|22-23</t>
        </is>
      </c>
      <c r="B552" t="n">
        <v>0</v>
      </c>
    </row>
    <row r="553">
      <c r="A553" t="inlineStr">
        <is>
          <t>2024|평일|새마을|승차|23-24</t>
        </is>
      </c>
      <c r="B553" t="n">
        <v>0</v>
      </c>
    </row>
    <row r="554">
      <c r="A554" t="inlineStr">
        <is>
          <t>2024|평일|새마을|하차|00-01</t>
        </is>
      </c>
      <c r="B554" t="n">
        <v>0</v>
      </c>
    </row>
    <row r="555">
      <c r="A555" t="inlineStr">
        <is>
          <t>2024|평일|새마을|하차|01-02</t>
        </is>
      </c>
      <c r="B555" t="n">
        <v>0</v>
      </c>
    </row>
    <row r="556">
      <c r="A556" t="inlineStr">
        <is>
          <t>2024|평일|새마을|하차|02-03</t>
        </is>
      </c>
      <c r="B556" t="n">
        <v>0</v>
      </c>
    </row>
    <row r="557">
      <c r="A557" t="inlineStr">
        <is>
          <t>2024|평일|새마을|하차|03-04</t>
        </is>
      </c>
      <c r="B557" t="n">
        <v>0</v>
      </c>
    </row>
    <row r="558">
      <c r="A558" t="inlineStr">
        <is>
          <t>2024|평일|새마을|하차|04-05</t>
        </is>
      </c>
      <c r="B558" t="n">
        <v>0</v>
      </c>
    </row>
    <row r="559">
      <c r="A559" t="inlineStr">
        <is>
          <t>2024|평일|새마을|하차|05-06</t>
        </is>
      </c>
      <c r="B559" t="n">
        <v>0</v>
      </c>
    </row>
    <row r="560">
      <c r="A560" t="inlineStr">
        <is>
          <t>2024|평일|새마을|하차|06-07</t>
        </is>
      </c>
      <c r="B560" t="n">
        <v>0</v>
      </c>
    </row>
    <row r="561">
      <c r="A561" t="inlineStr">
        <is>
          <t>2024|평일|새마을|하차|07-08</t>
        </is>
      </c>
      <c r="B561" t="n">
        <v>0</v>
      </c>
    </row>
    <row r="562">
      <c r="A562" t="inlineStr">
        <is>
          <t>2024|평일|새마을|하차|08-09</t>
        </is>
      </c>
      <c r="B562" t="n">
        <v>0</v>
      </c>
    </row>
    <row r="563">
      <c r="A563" t="inlineStr">
        <is>
          <t>2024|평일|새마을|하차|09-10</t>
        </is>
      </c>
      <c r="B563" t="n">
        <v>0</v>
      </c>
    </row>
    <row r="564">
      <c r="A564" t="inlineStr">
        <is>
          <t>2024|평일|새마을|하차|10-11</t>
        </is>
      </c>
      <c r="B564" t="n">
        <v>197</v>
      </c>
    </row>
    <row r="565">
      <c r="A565" t="inlineStr">
        <is>
          <t>2024|평일|새마을|하차|11-12</t>
        </is>
      </c>
      <c r="B565" t="n">
        <v>197</v>
      </c>
    </row>
    <row r="566">
      <c r="A566" t="inlineStr">
        <is>
          <t>2024|평일|새마을|하차|12-13</t>
        </is>
      </c>
      <c r="B566" t="n">
        <v>0</v>
      </c>
    </row>
    <row r="567">
      <c r="A567" t="inlineStr">
        <is>
          <t>2024|평일|새마을|하차|13-14</t>
        </is>
      </c>
      <c r="B567" t="n">
        <v>0</v>
      </c>
    </row>
    <row r="568">
      <c r="A568" t="inlineStr">
        <is>
          <t>2024|평일|새마을|하차|14-15</t>
        </is>
      </c>
      <c r="B568" t="n">
        <v>3232</v>
      </c>
    </row>
    <row r="569">
      <c r="A569" t="inlineStr">
        <is>
          <t>2024|평일|새마을|하차|15-16</t>
        </is>
      </c>
      <c r="B569" t="n">
        <v>0</v>
      </c>
    </row>
    <row r="570">
      <c r="A570" t="inlineStr">
        <is>
          <t>2024|평일|새마을|하차|16-17</t>
        </is>
      </c>
      <c r="B570" t="n">
        <v>0</v>
      </c>
    </row>
    <row r="571">
      <c r="A571" t="inlineStr">
        <is>
          <t>2024|평일|새마을|하차|17-18</t>
        </is>
      </c>
      <c r="B571" t="n">
        <v>0</v>
      </c>
    </row>
    <row r="572">
      <c r="A572" t="inlineStr">
        <is>
          <t>2024|평일|새마을|하차|18-19</t>
        </is>
      </c>
      <c r="B572" t="n">
        <v>9170</v>
      </c>
    </row>
    <row r="573">
      <c r="A573" t="inlineStr">
        <is>
          <t>2024|평일|새마을|하차|19-20</t>
        </is>
      </c>
      <c r="B573" t="n">
        <v>0</v>
      </c>
    </row>
    <row r="574">
      <c r="A574" t="inlineStr">
        <is>
          <t>2024|평일|새마을|하차|20-21</t>
        </is>
      </c>
      <c r="B574" t="n">
        <v>0</v>
      </c>
    </row>
    <row r="575">
      <c r="A575" t="inlineStr">
        <is>
          <t>2024|평일|새마을|하차|21-22</t>
        </is>
      </c>
      <c r="B575" t="n">
        <v>0</v>
      </c>
    </row>
    <row r="576">
      <c r="A576" t="inlineStr">
        <is>
          <t>2024|평일|새마을|하차|22-23</t>
        </is>
      </c>
      <c r="B576" t="n">
        <v>0</v>
      </c>
    </row>
    <row r="577">
      <c r="A577" t="inlineStr">
        <is>
          <t>2024|평일|새마을|하차|23-24</t>
        </is>
      </c>
      <c r="B577" t="n">
        <v>5369</v>
      </c>
    </row>
    <row r="578">
      <c r="A578" t="inlineStr">
        <is>
          <t>2025|공휴일|KTX-이음|승차|00-01</t>
        </is>
      </c>
      <c r="B578" t="n">
        <v>0</v>
      </c>
    </row>
    <row r="579">
      <c r="A579" t="inlineStr">
        <is>
          <t>2025|공휴일|KTX-이음|승차|01-02</t>
        </is>
      </c>
      <c r="B579" t="n">
        <v>0</v>
      </c>
    </row>
    <row r="580">
      <c r="A580" t="inlineStr">
        <is>
          <t>2025|공휴일|KTX-이음|승차|02-03</t>
        </is>
      </c>
      <c r="B580" t="n">
        <v>0</v>
      </c>
    </row>
    <row r="581">
      <c r="A581" t="inlineStr">
        <is>
          <t>2025|공휴일|KTX-이음|승차|03-04</t>
        </is>
      </c>
      <c r="B581" t="n">
        <v>0</v>
      </c>
    </row>
    <row r="582">
      <c r="A582" t="inlineStr">
        <is>
          <t>2025|공휴일|KTX-이음|승차|04-05</t>
        </is>
      </c>
      <c r="B582" t="n">
        <v>0</v>
      </c>
    </row>
    <row r="583">
      <c r="A583" t="inlineStr">
        <is>
          <t>2025|공휴일|KTX-이음|승차|05-06</t>
        </is>
      </c>
      <c r="B583" t="n">
        <v>0</v>
      </c>
    </row>
    <row r="584">
      <c r="A584" t="inlineStr">
        <is>
          <t>2025|공휴일|KTX-이음|승차|06-07</t>
        </is>
      </c>
      <c r="B584" t="n">
        <v>689</v>
      </c>
    </row>
    <row r="585">
      <c r="A585" t="inlineStr">
        <is>
          <t>2025|공휴일|KTX-이음|승차|07-08</t>
        </is>
      </c>
      <c r="B585" t="n">
        <v>0</v>
      </c>
    </row>
    <row r="586">
      <c r="A586" t="inlineStr">
        <is>
          <t>2025|공휴일|KTX-이음|승차|08-09</t>
        </is>
      </c>
      <c r="B586" t="n">
        <v>1534</v>
      </c>
    </row>
    <row r="587">
      <c r="A587" t="inlineStr">
        <is>
          <t>2025|공휴일|KTX-이음|승차|09-10</t>
        </is>
      </c>
      <c r="B587" t="n">
        <v>754</v>
      </c>
    </row>
    <row r="588">
      <c r="A588" t="inlineStr">
        <is>
          <t>2025|공휴일|KTX-이음|승차|10-11</t>
        </is>
      </c>
      <c r="B588" t="n">
        <v>0</v>
      </c>
    </row>
    <row r="589">
      <c r="A589" t="inlineStr">
        <is>
          <t>2025|공휴일|KTX-이음|승차|11-12</t>
        </is>
      </c>
      <c r="B589" t="n">
        <v>0</v>
      </c>
    </row>
    <row r="590">
      <c r="A590" t="inlineStr">
        <is>
          <t>2025|공휴일|KTX-이음|승차|12-13</t>
        </is>
      </c>
      <c r="B590" t="n">
        <v>1411</v>
      </c>
    </row>
    <row r="591">
      <c r="A591" t="inlineStr">
        <is>
          <t>2025|공휴일|KTX-이음|승차|13-14</t>
        </is>
      </c>
      <c r="B591" t="n">
        <v>596</v>
      </c>
    </row>
    <row r="592">
      <c r="A592" t="inlineStr">
        <is>
          <t>2025|공휴일|KTX-이음|승차|14-15</t>
        </is>
      </c>
      <c r="B592" t="n">
        <v>1233</v>
      </c>
    </row>
    <row r="593">
      <c r="A593" t="inlineStr">
        <is>
          <t>2025|공휴일|KTX-이음|승차|15-16</t>
        </is>
      </c>
      <c r="B593" t="n">
        <v>0</v>
      </c>
    </row>
    <row r="594">
      <c r="A594" t="inlineStr">
        <is>
          <t>2025|공휴일|KTX-이음|승차|16-17</t>
        </is>
      </c>
      <c r="B594" t="n">
        <v>614</v>
      </c>
    </row>
    <row r="595">
      <c r="A595" t="inlineStr">
        <is>
          <t>2025|공휴일|KTX-이음|승차|17-18</t>
        </is>
      </c>
      <c r="B595" t="n">
        <v>1553</v>
      </c>
    </row>
    <row r="596">
      <c r="A596" t="inlineStr">
        <is>
          <t>2025|공휴일|KTX-이음|승차|18-19</t>
        </is>
      </c>
      <c r="B596" t="n">
        <v>0</v>
      </c>
    </row>
    <row r="597">
      <c r="A597" t="inlineStr">
        <is>
          <t>2025|공휴일|KTX-이음|승차|19-20</t>
        </is>
      </c>
      <c r="B597" t="n">
        <v>94</v>
      </c>
    </row>
    <row r="598">
      <c r="A598" t="inlineStr">
        <is>
          <t>2025|공휴일|KTX-이음|승차|20-21</t>
        </is>
      </c>
      <c r="B598" t="n">
        <v>383</v>
      </c>
    </row>
    <row r="599">
      <c r="A599" t="inlineStr">
        <is>
          <t>2025|공휴일|KTX-이음|승차|21-22</t>
        </is>
      </c>
      <c r="B599" t="n">
        <v>525</v>
      </c>
    </row>
    <row r="600">
      <c r="A600" t="inlineStr">
        <is>
          <t>2025|공휴일|KTX-이음|승차|22-23</t>
        </is>
      </c>
      <c r="B600" t="n">
        <v>0</v>
      </c>
    </row>
    <row r="601">
      <c r="A601" t="inlineStr">
        <is>
          <t>2025|공휴일|KTX-이음|승차|23-24</t>
        </is>
      </c>
      <c r="B601" t="n">
        <v>0</v>
      </c>
    </row>
    <row r="602">
      <c r="A602" t="inlineStr">
        <is>
          <t>2025|공휴일|KTX-이음|하차|00-01</t>
        </is>
      </c>
      <c r="B602" t="n">
        <v>0</v>
      </c>
    </row>
    <row r="603">
      <c r="A603" t="inlineStr">
        <is>
          <t>2025|공휴일|KTX-이음|하차|01-02</t>
        </is>
      </c>
      <c r="B603" t="n">
        <v>0</v>
      </c>
    </row>
    <row r="604">
      <c r="A604" t="inlineStr">
        <is>
          <t>2025|공휴일|KTX-이음|하차|02-03</t>
        </is>
      </c>
      <c r="B604" t="n">
        <v>0</v>
      </c>
    </row>
    <row r="605">
      <c r="A605" t="inlineStr">
        <is>
          <t>2025|공휴일|KTX-이음|하차|03-04</t>
        </is>
      </c>
      <c r="B605" t="n">
        <v>0</v>
      </c>
    </row>
    <row r="606">
      <c r="A606" t="inlineStr">
        <is>
          <t>2025|공휴일|KTX-이음|하차|04-05</t>
        </is>
      </c>
      <c r="B606" t="n">
        <v>0</v>
      </c>
    </row>
    <row r="607">
      <c r="A607" t="inlineStr">
        <is>
          <t>2025|공휴일|KTX-이음|하차|05-06</t>
        </is>
      </c>
      <c r="B607" t="n">
        <v>0</v>
      </c>
    </row>
    <row r="608">
      <c r="A608" t="inlineStr">
        <is>
          <t>2025|공휴일|KTX-이음|하차|06-07</t>
        </is>
      </c>
      <c r="B608" t="n">
        <v>0</v>
      </c>
    </row>
    <row r="609">
      <c r="A609" t="inlineStr">
        <is>
          <t>2025|공휴일|KTX-이음|하차|07-08</t>
        </is>
      </c>
      <c r="B609" t="n">
        <v>498</v>
      </c>
    </row>
    <row r="610">
      <c r="A610" t="inlineStr">
        <is>
          <t>2025|공휴일|KTX-이음|하차|08-09</t>
        </is>
      </c>
      <c r="B610" t="n">
        <v>300</v>
      </c>
    </row>
    <row r="611">
      <c r="A611" t="inlineStr">
        <is>
          <t>2025|공휴일|KTX-이음|하차|09-10</t>
        </is>
      </c>
      <c r="B611" t="n">
        <v>306</v>
      </c>
    </row>
    <row r="612">
      <c r="A612" t="inlineStr">
        <is>
          <t>2025|공휴일|KTX-이음|하차|10-11</t>
        </is>
      </c>
      <c r="B612" t="n">
        <v>0</v>
      </c>
    </row>
    <row r="613">
      <c r="A613" t="inlineStr">
        <is>
          <t>2025|공휴일|KTX-이음|하차|11-12</t>
        </is>
      </c>
      <c r="B613" t="n">
        <v>1274</v>
      </c>
    </row>
    <row r="614">
      <c r="A614" t="inlineStr">
        <is>
          <t>2025|공휴일|KTX-이음|하차|12-13</t>
        </is>
      </c>
      <c r="B614" t="n">
        <v>0</v>
      </c>
    </row>
    <row r="615">
      <c r="A615" t="inlineStr">
        <is>
          <t>2025|공휴일|KTX-이음|하차|13-14</t>
        </is>
      </c>
      <c r="B615" t="n">
        <v>1824</v>
      </c>
    </row>
    <row r="616">
      <c r="A616" t="inlineStr">
        <is>
          <t>2025|공휴일|KTX-이음|하차|14-15</t>
        </is>
      </c>
      <c r="B616" t="n">
        <v>0</v>
      </c>
    </row>
    <row r="617">
      <c r="A617" t="inlineStr">
        <is>
          <t>2025|공휴일|KTX-이음|하차|15-16</t>
        </is>
      </c>
      <c r="B617" t="n">
        <v>0</v>
      </c>
    </row>
    <row r="618">
      <c r="A618" t="inlineStr">
        <is>
          <t>2025|공휴일|KTX-이음|하차|16-17</t>
        </is>
      </c>
      <c r="B618" t="n">
        <v>689</v>
      </c>
    </row>
    <row r="619">
      <c r="A619" t="inlineStr">
        <is>
          <t>2025|공휴일|KTX-이음|하차|17-18</t>
        </is>
      </c>
      <c r="B619" t="n">
        <v>1218</v>
      </c>
    </row>
    <row r="620">
      <c r="A620" t="inlineStr">
        <is>
          <t>2025|공휴일|KTX-이음|하차|18-19</t>
        </is>
      </c>
      <c r="B620" t="n">
        <v>119</v>
      </c>
    </row>
    <row r="621">
      <c r="A621" t="inlineStr">
        <is>
          <t>2025|공휴일|KTX-이음|하차|19-20</t>
        </is>
      </c>
      <c r="B621" t="n">
        <v>0</v>
      </c>
    </row>
    <row r="622">
      <c r="A622" t="inlineStr">
        <is>
          <t>2025|공휴일|KTX-이음|하차|20-21</t>
        </is>
      </c>
      <c r="B622" t="n">
        <v>726</v>
      </c>
    </row>
    <row r="623">
      <c r="A623" t="inlineStr">
        <is>
          <t>2025|공휴일|KTX-이음|하차|21-22</t>
        </is>
      </c>
      <c r="B623" t="n">
        <v>516</v>
      </c>
    </row>
    <row r="624">
      <c r="A624" t="inlineStr">
        <is>
          <t>2025|공휴일|KTX-이음|하차|22-23</t>
        </is>
      </c>
      <c r="B624" t="n">
        <v>0</v>
      </c>
    </row>
    <row r="625">
      <c r="A625" t="inlineStr">
        <is>
          <t>2025|공휴일|KTX-이음|하차|23-24</t>
        </is>
      </c>
      <c r="B625" t="n">
        <v>866</v>
      </c>
    </row>
    <row r="626">
      <c r="A626" t="inlineStr">
        <is>
          <t>2025|공휴일|무궁화|승차|00-01</t>
        </is>
      </c>
      <c r="B626" t="n">
        <v>0</v>
      </c>
    </row>
    <row r="627">
      <c r="A627" t="inlineStr">
        <is>
          <t>2025|공휴일|무궁화|승차|01-02</t>
        </is>
      </c>
      <c r="B627" t="n">
        <v>0</v>
      </c>
    </row>
    <row r="628">
      <c r="A628" t="inlineStr">
        <is>
          <t>2025|공휴일|무궁화|승차|02-03</t>
        </is>
      </c>
      <c r="B628" t="n">
        <v>0</v>
      </c>
    </row>
    <row r="629">
      <c r="A629" t="inlineStr">
        <is>
          <t>2025|공휴일|무궁화|승차|03-04</t>
        </is>
      </c>
      <c r="B629" t="n">
        <v>0</v>
      </c>
    </row>
    <row r="630">
      <c r="A630" t="inlineStr">
        <is>
          <t>2025|공휴일|무궁화|승차|04-05</t>
        </is>
      </c>
      <c r="B630" t="n">
        <v>0</v>
      </c>
    </row>
    <row r="631">
      <c r="A631" t="inlineStr">
        <is>
          <t>2025|공휴일|무궁화|승차|05-06</t>
        </is>
      </c>
      <c r="B631" t="n">
        <v>0</v>
      </c>
    </row>
    <row r="632">
      <c r="A632" t="inlineStr">
        <is>
          <t>2025|공휴일|무궁화|승차|06-07</t>
        </is>
      </c>
      <c r="B632" t="n">
        <v>0</v>
      </c>
    </row>
    <row r="633">
      <c r="A633" t="inlineStr">
        <is>
          <t>2025|공휴일|무궁화|승차|07-08</t>
        </is>
      </c>
      <c r="B633" t="n">
        <v>131</v>
      </c>
    </row>
    <row r="634">
      <c r="A634" t="inlineStr">
        <is>
          <t>2025|공휴일|무궁화|승차|08-09</t>
        </is>
      </c>
      <c r="B634" t="n">
        <v>0</v>
      </c>
    </row>
    <row r="635">
      <c r="A635" t="inlineStr">
        <is>
          <t>2025|공휴일|무궁화|승차|09-10</t>
        </is>
      </c>
      <c r="B635" t="n">
        <v>0</v>
      </c>
    </row>
    <row r="636">
      <c r="A636" t="inlineStr">
        <is>
          <t>2025|공휴일|무궁화|승차|10-11</t>
        </is>
      </c>
      <c r="B636" t="n">
        <v>0</v>
      </c>
    </row>
    <row r="637">
      <c r="A637" t="inlineStr">
        <is>
          <t>2025|공휴일|무궁화|승차|11-12</t>
        </is>
      </c>
      <c r="B637" t="n">
        <v>0</v>
      </c>
    </row>
    <row r="638">
      <c r="A638" t="inlineStr">
        <is>
          <t>2025|공휴일|무궁화|승차|12-13</t>
        </is>
      </c>
      <c r="B638" t="n">
        <v>0</v>
      </c>
    </row>
    <row r="639">
      <c r="A639" t="inlineStr">
        <is>
          <t>2025|공휴일|무궁화|승차|13-14</t>
        </is>
      </c>
      <c r="B639" t="n">
        <v>0</v>
      </c>
    </row>
    <row r="640">
      <c r="A640" t="inlineStr">
        <is>
          <t>2025|공휴일|무궁화|승차|14-15</t>
        </is>
      </c>
      <c r="B640" t="n">
        <v>502</v>
      </c>
    </row>
    <row r="641">
      <c r="A641" t="inlineStr">
        <is>
          <t>2025|공휴일|무궁화|승차|15-16</t>
        </is>
      </c>
      <c r="B641" t="n">
        <v>0</v>
      </c>
    </row>
    <row r="642">
      <c r="A642" t="inlineStr">
        <is>
          <t>2025|공휴일|무궁화|승차|16-17</t>
        </is>
      </c>
      <c r="B642" t="n">
        <v>0</v>
      </c>
    </row>
    <row r="643">
      <c r="A643" t="inlineStr">
        <is>
          <t>2025|공휴일|무궁화|승차|17-18</t>
        </is>
      </c>
      <c r="B643" t="n">
        <v>0</v>
      </c>
    </row>
    <row r="644">
      <c r="A644" t="inlineStr">
        <is>
          <t>2025|공휴일|무궁화|승차|18-19</t>
        </is>
      </c>
      <c r="B644" t="n">
        <v>0</v>
      </c>
    </row>
    <row r="645">
      <c r="A645" t="inlineStr">
        <is>
          <t>2025|공휴일|무궁화|승차|19-20</t>
        </is>
      </c>
      <c r="B645" t="n">
        <v>190</v>
      </c>
    </row>
    <row r="646">
      <c r="A646" t="inlineStr">
        <is>
          <t>2025|공휴일|무궁화|승차|20-21</t>
        </is>
      </c>
      <c r="B646" t="n">
        <v>0</v>
      </c>
    </row>
    <row r="647">
      <c r="A647" t="inlineStr">
        <is>
          <t>2025|공휴일|무궁화|승차|21-22</t>
        </is>
      </c>
      <c r="B647" t="n">
        <v>333</v>
      </c>
    </row>
    <row r="648">
      <c r="A648" t="inlineStr">
        <is>
          <t>2025|공휴일|무궁화|승차|22-23</t>
        </is>
      </c>
      <c r="B648" t="n">
        <v>0</v>
      </c>
    </row>
    <row r="649">
      <c r="A649" t="inlineStr">
        <is>
          <t>2025|공휴일|무궁화|승차|23-24</t>
        </is>
      </c>
      <c r="B649" t="n">
        <v>0</v>
      </c>
    </row>
    <row r="650">
      <c r="A650" t="inlineStr">
        <is>
          <t>2025|공휴일|무궁화|하차|00-01</t>
        </is>
      </c>
      <c r="B650" t="n">
        <v>0</v>
      </c>
    </row>
    <row r="651">
      <c r="A651" t="inlineStr">
        <is>
          <t>2025|공휴일|무궁화|하차|01-02</t>
        </is>
      </c>
      <c r="B651" t="n">
        <v>0</v>
      </c>
    </row>
    <row r="652">
      <c r="A652" t="inlineStr">
        <is>
          <t>2025|공휴일|무궁화|하차|02-03</t>
        </is>
      </c>
      <c r="B652" t="n">
        <v>0</v>
      </c>
    </row>
    <row r="653">
      <c r="A653" t="inlineStr">
        <is>
          <t>2025|공휴일|무궁화|하차|03-04</t>
        </is>
      </c>
      <c r="B653" t="n">
        <v>0</v>
      </c>
    </row>
    <row r="654">
      <c r="A654" t="inlineStr">
        <is>
          <t>2025|공휴일|무궁화|하차|04-05</t>
        </is>
      </c>
      <c r="B654" t="n">
        <v>0</v>
      </c>
    </row>
    <row r="655">
      <c r="A655" t="inlineStr">
        <is>
          <t>2025|공휴일|무궁화|하차|05-06</t>
        </is>
      </c>
      <c r="B655" t="n">
        <v>0</v>
      </c>
    </row>
    <row r="656">
      <c r="A656" t="inlineStr">
        <is>
          <t>2025|공휴일|무궁화|하차|06-07</t>
        </is>
      </c>
      <c r="B656" t="n">
        <v>0</v>
      </c>
    </row>
    <row r="657">
      <c r="A657" t="inlineStr">
        <is>
          <t>2025|공휴일|무궁화|하차|07-08</t>
        </is>
      </c>
      <c r="B657" t="n">
        <v>115</v>
      </c>
    </row>
    <row r="658">
      <c r="A658" t="inlineStr">
        <is>
          <t>2025|공휴일|무궁화|하차|08-09</t>
        </is>
      </c>
      <c r="B658" t="n">
        <v>0</v>
      </c>
    </row>
    <row r="659">
      <c r="A659" t="inlineStr">
        <is>
          <t>2025|공휴일|무궁화|하차|09-10</t>
        </is>
      </c>
      <c r="B659" t="n">
        <v>0</v>
      </c>
    </row>
    <row r="660">
      <c r="A660" t="inlineStr">
        <is>
          <t>2025|공휴일|무궁화|하차|10-11</t>
        </is>
      </c>
      <c r="B660" t="n">
        <v>0</v>
      </c>
    </row>
    <row r="661">
      <c r="A661" t="inlineStr">
        <is>
          <t>2025|공휴일|무궁화|하차|11-12</t>
        </is>
      </c>
      <c r="B661" t="n">
        <v>0</v>
      </c>
    </row>
    <row r="662">
      <c r="A662" t="inlineStr">
        <is>
          <t>2025|공휴일|무궁화|하차|12-13</t>
        </is>
      </c>
      <c r="B662" t="n">
        <v>0</v>
      </c>
    </row>
    <row r="663">
      <c r="A663" t="inlineStr">
        <is>
          <t>2025|공휴일|무궁화|하차|13-14</t>
        </is>
      </c>
      <c r="B663" t="n">
        <v>0</v>
      </c>
    </row>
    <row r="664">
      <c r="A664" t="inlineStr">
        <is>
          <t>2025|공휴일|무궁화|하차|14-15</t>
        </is>
      </c>
      <c r="B664" t="n">
        <v>277</v>
      </c>
    </row>
    <row r="665">
      <c r="A665" t="inlineStr">
        <is>
          <t>2025|공휴일|무궁화|하차|15-16</t>
        </is>
      </c>
      <c r="B665" t="n">
        <v>0</v>
      </c>
    </row>
    <row r="666">
      <c r="A666" t="inlineStr">
        <is>
          <t>2025|공휴일|무궁화|하차|16-17</t>
        </is>
      </c>
      <c r="B666" t="n">
        <v>0</v>
      </c>
    </row>
    <row r="667">
      <c r="A667" t="inlineStr">
        <is>
          <t>2025|공휴일|무궁화|하차|17-18</t>
        </is>
      </c>
      <c r="B667" t="n">
        <v>0</v>
      </c>
    </row>
    <row r="668">
      <c r="A668" t="inlineStr">
        <is>
          <t>2025|공휴일|무궁화|하차|18-19</t>
        </is>
      </c>
      <c r="B668" t="n">
        <v>0</v>
      </c>
    </row>
    <row r="669">
      <c r="A669" t="inlineStr">
        <is>
          <t>2025|공휴일|무궁화|하차|19-20</t>
        </is>
      </c>
      <c r="B669" t="n">
        <v>365</v>
      </c>
    </row>
    <row r="670">
      <c r="A670" t="inlineStr">
        <is>
          <t>2025|공휴일|무궁화|하차|20-21</t>
        </is>
      </c>
      <c r="B670" t="n">
        <v>0</v>
      </c>
    </row>
    <row r="671">
      <c r="A671" t="inlineStr">
        <is>
          <t>2025|공휴일|무궁화|하차|21-22</t>
        </is>
      </c>
      <c r="B671" t="n">
        <v>158</v>
      </c>
    </row>
    <row r="672">
      <c r="A672" t="inlineStr">
        <is>
          <t>2025|공휴일|무궁화|하차|22-23</t>
        </is>
      </c>
      <c r="B672" t="n">
        <v>0</v>
      </c>
    </row>
    <row r="673">
      <c r="A673" t="inlineStr">
        <is>
          <t>2025|공휴일|무궁화|하차|23-24</t>
        </is>
      </c>
      <c r="B673" t="n">
        <v>0</v>
      </c>
    </row>
    <row r="674">
      <c r="A674" t="inlineStr">
        <is>
          <t>2025|공휴일|새마을|승차|00-01</t>
        </is>
      </c>
      <c r="B674" t="n">
        <v>0</v>
      </c>
    </row>
    <row r="675">
      <c r="A675" t="inlineStr">
        <is>
          <t>2025|공휴일|새마을|승차|01-02</t>
        </is>
      </c>
      <c r="B675" t="n">
        <v>0</v>
      </c>
    </row>
    <row r="676">
      <c r="A676" t="inlineStr">
        <is>
          <t>2025|공휴일|새마을|승차|02-03</t>
        </is>
      </c>
      <c r="B676" t="n">
        <v>0</v>
      </c>
    </row>
    <row r="677">
      <c r="A677" t="inlineStr">
        <is>
          <t>2025|공휴일|새마을|승차|03-04</t>
        </is>
      </c>
      <c r="B677" t="n">
        <v>0</v>
      </c>
    </row>
    <row r="678">
      <c r="A678" t="inlineStr">
        <is>
          <t>2025|공휴일|새마을|승차|04-05</t>
        </is>
      </c>
      <c r="B678" t="n">
        <v>0</v>
      </c>
    </row>
    <row r="679">
      <c r="A679" t="inlineStr">
        <is>
          <t>2025|공휴일|새마을|승차|05-06</t>
        </is>
      </c>
      <c r="B679" t="n">
        <v>118</v>
      </c>
    </row>
    <row r="680">
      <c r="A680" t="inlineStr">
        <is>
          <t>2025|공휴일|새마을|승차|06-07</t>
        </is>
      </c>
      <c r="B680" t="n">
        <v>0</v>
      </c>
    </row>
    <row r="681">
      <c r="A681" t="inlineStr">
        <is>
          <t>2025|공휴일|새마을|승차|07-08</t>
        </is>
      </c>
      <c r="B681" t="n">
        <v>304</v>
      </c>
    </row>
    <row r="682">
      <c r="A682" t="inlineStr">
        <is>
          <t>2025|공휴일|새마을|승차|08-09</t>
        </is>
      </c>
      <c r="B682" t="n">
        <v>0</v>
      </c>
    </row>
    <row r="683">
      <c r="A683" t="inlineStr">
        <is>
          <t>2025|공휴일|새마을|승차|09-10</t>
        </is>
      </c>
      <c r="B683" t="n">
        <v>474</v>
      </c>
    </row>
    <row r="684">
      <c r="A684" t="inlineStr">
        <is>
          <t>2025|공휴일|새마을|승차|10-11</t>
        </is>
      </c>
      <c r="B684" t="n">
        <v>472</v>
      </c>
    </row>
    <row r="685">
      <c r="A685" t="inlineStr">
        <is>
          <t>2025|공휴일|새마을|승차|11-12</t>
        </is>
      </c>
      <c r="B685" t="n">
        <v>0</v>
      </c>
    </row>
    <row r="686">
      <c r="A686" t="inlineStr">
        <is>
          <t>2025|공휴일|새마을|승차|12-13</t>
        </is>
      </c>
      <c r="B686" t="n">
        <v>225</v>
      </c>
    </row>
    <row r="687">
      <c r="A687" t="inlineStr">
        <is>
          <t>2025|공휴일|새마을|승차|13-14</t>
        </is>
      </c>
      <c r="B687" t="n">
        <v>0</v>
      </c>
    </row>
    <row r="688">
      <c r="A688" t="inlineStr">
        <is>
          <t>2025|공휴일|새마을|승차|14-15</t>
        </is>
      </c>
      <c r="B688" t="n">
        <v>0</v>
      </c>
    </row>
    <row r="689">
      <c r="A689" t="inlineStr">
        <is>
          <t>2025|공휴일|새마을|승차|15-16</t>
        </is>
      </c>
      <c r="B689" t="n">
        <v>818</v>
      </c>
    </row>
    <row r="690">
      <c r="A690" t="inlineStr">
        <is>
          <t>2025|공휴일|새마을|승차|16-17</t>
        </is>
      </c>
      <c r="B690" t="n">
        <v>0</v>
      </c>
    </row>
    <row r="691">
      <c r="A691" t="inlineStr">
        <is>
          <t>2025|공휴일|새마을|승차|17-18</t>
        </is>
      </c>
      <c r="B691" t="n">
        <v>415</v>
      </c>
    </row>
    <row r="692">
      <c r="A692" t="inlineStr">
        <is>
          <t>2025|공휴일|새마을|승차|18-19</t>
        </is>
      </c>
      <c r="B692" t="n">
        <v>342</v>
      </c>
    </row>
    <row r="693">
      <c r="A693" t="inlineStr">
        <is>
          <t>2025|공휴일|새마을|승차|19-20</t>
        </is>
      </c>
      <c r="B693" t="n">
        <v>179</v>
      </c>
    </row>
    <row r="694">
      <c r="A694" t="inlineStr">
        <is>
          <t>2025|공휴일|새마을|승차|20-21</t>
        </is>
      </c>
      <c r="B694" t="n">
        <v>0</v>
      </c>
    </row>
    <row r="695">
      <c r="A695" t="inlineStr">
        <is>
          <t>2025|공휴일|새마을|승차|21-22</t>
        </is>
      </c>
      <c r="B695" t="n">
        <v>0</v>
      </c>
    </row>
    <row r="696">
      <c r="A696" t="inlineStr">
        <is>
          <t>2025|공휴일|새마을|승차|22-23</t>
        </is>
      </c>
      <c r="B696" t="n">
        <v>0</v>
      </c>
    </row>
    <row r="697">
      <c r="A697" t="inlineStr">
        <is>
          <t>2025|공휴일|새마을|승차|23-24</t>
        </is>
      </c>
      <c r="B697" t="n">
        <v>0</v>
      </c>
    </row>
    <row r="698">
      <c r="A698" t="inlineStr">
        <is>
          <t>2025|공휴일|새마을|하차|00-01</t>
        </is>
      </c>
      <c r="B698" t="n">
        <v>0</v>
      </c>
    </row>
    <row r="699">
      <c r="A699" t="inlineStr">
        <is>
          <t>2025|공휴일|새마을|하차|01-02</t>
        </is>
      </c>
      <c r="B699" t="n">
        <v>0</v>
      </c>
    </row>
    <row r="700">
      <c r="A700" t="inlineStr">
        <is>
          <t>2025|공휴일|새마을|하차|02-03</t>
        </is>
      </c>
      <c r="B700" t="n">
        <v>0</v>
      </c>
    </row>
    <row r="701">
      <c r="A701" t="inlineStr">
        <is>
          <t>2025|공휴일|새마을|하차|03-04</t>
        </is>
      </c>
      <c r="B701" t="n">
        <v>0</v>
      </c>
    </row>
    <row r="702">
      <c r="A702" t="inlineStr">
        <is>
          <t>2025|공휴일|새마을|하차|04-05</t>
        </is>
      </c>
      <c r="B702" t="n">
        <v>0</v>
      </c>
    </row>
    <row r="703">
      <c r="A703" t="inlineStr">
        <is>
          <t>2025|공휴일|새마을|하차|05-06</t>
        </is>
      </c>
      <c r="B703" t="n">
        <v>0</v>
      </c>
    </row>
    <row r="704">
      <c r="A704" t="inlineStr">
        <is>
          <t>2025|공휴일|새마을|하차|06-07</t>
        </is>
      </c>
      <c r="B704" t="n">
        <v>0</v>
      </c>
    </row>
    <row r="705">
      <c r="A705" t="inlineStr">
        <is>
          <t>2025|공휴일|새마을|하차|07-08</t>
        </is>
      </c>
      <c r="B705" t="n">
        <v>0</v>
      </c>
    </row>
    <row r="706">
      <c r="A706" t="inlineStr">
        <is>
          <t>2025|공휴일|새마을|하차|08-09</t>
        </is>
      </c>
      <c r="B706" t="n">
        <v>0</v>
      </c>
    </row>
    <row r="707">
      <c r="A707" t="inlineStr">
        <is>
          <t>2025|공휴일|새마을|하차|09-10</t>
        </is>
      </c>
      <c r="B707" t="n">
        <v>437</v>
      </c>
    </row>
    <row r="708">
      <c r="A708" t="inlineStr">
        <is>
          <t>2025|공휴일|새마을|하차|10-11</t>
        </is>
      </c>
      <c r="B708" t="n">
        <v>504</v>
      </c>
    </row>
    <row r="709">
      <c r="A709" t="inlineStr">
        <is>
          <t>2025|공휴일|새마을|하차|11-12</t>
        </is>
      </c>
      <c r="B709" t="n">
        <v>0</v>
      </c>
    </row>
    <row r="710">
      <c r="A710" t="inlineStr">
        <is>
          <t>2025|공휴일|새마을|하차|12-13</t>
        </is>
      </c>
      <c r="B710" t="n">
        <v>157</v>
      </c>
    </row>
    <row r="711">
      <c r="A711" t="inlineStr">
        <is>
          <t>2025|공휴일|새마을|하차|13-14</t>
        </is>
      </c>
      <c r="B711" t="n">
        <v>0</v>
      </c>
    </row>
    <row r="712">
      <c r="A712" t="inlineStr">
        <is>
          <t>2025|공휴일|새마을|하차|14-15</t>
        </is>
      </c>
      <c r="B712" t="n">
        <v>702</v>
      </c>
    </row>
    <row r="713">
      <c r="A713" t="inlineStr">
        <is>
          <t>2025|공휴일|새마을|하차|15-16</t>
        </is>
      </c>
      <c r="B713" t="n">
        <v>0</v>
      </c>
    </row>
    <row r="714">
      <c r="A714" t="inlineStr">
        <is>
          <t>2025|공휴일|새마을|하차|16-17</t>
        </is>
      </c>
      <c r="B714" t="n">
        <v>0</v>
      </c>
    </row>
    <row r="715">
      <c r="A715" t="inlineStr">
        <is>
          <t>2025|공휴일|새마을|하차|17-18</t>
        </is>
      </c>
      <c r="B715" t="n">
        <v>357</v>
      </c>
    </row>
    <row r="716">
      <c r="A716" t="inlineStr">
        <is>
          <t>2025|공휴일|새마을|하차|18-19</t>
        </is>
      </c>
      <c r="B716" t="n">
        <v>505</v>
      </c>
    </row>
    <row r="717">
      <c r="A717" t="inlineStr">
        <is>
          <t>2025|공휴일|새마을|하차|19-20</t>
        </is>
      </c>
      <c r="B717" t="n">
        <v>174</v>
      </c>
    </row>
    <row r="718">
      <c r="A718" t="inlineStr">
        <is>
          <t>2025|공휴일|새마을|하차|20-21</t>
        </is>
      </c>
      <c r="B718" t="n">
        <v>617</v>
      </c>
    </row>
    <row r="719">
      <c r="A719" t="inlineStr">
        <is>
          <t>2025|공휴일|새마을|하차|21-22</t>
        </is>
      </c>
      <c r="B719" t="n">
        <v>0</v>
      </c>
    </row>
    <row r="720">
      <c r="A720" t="inlineStr">
        <is>
          <t>2025|공휴일|새마을|하차|22-23</t>
        </is>
      </c>
      <c r="B720" t="n">
        <v>0</v>
      </c>
    </row>
    <row r="721">
      <c r="A721" t="inlineStr">
        <is>
          <t>2025|공휴일|새마을|하차|23-24</t>
        </is>
      </c>
      <c r="B721" t="n">
        <v>365</v>
      </c>
    </row>
    <row r="722">
      <c r="A722" t="inlineStr">
        <is>
          <t>2025|명절대수송|KTX-이음|승차|00-01</t>
        </is>
      </c>
      <c r="B722" t="n">
        <v>0</v>
      </c>
    </row>
    <row r="723">
      <c r="A723" t="inlineStr">
        <is>
          <t>2025|명절대수송|KTX-이음|승차|01-02</t>
        </is>
      </c>
      <c r="B723" t="n">
        <v>0</v>
      </c>
    </row>
    <row r="724">
      <c r="A724" t="inlineStr">
        <is>
          <t>2025|명절대수송|KTX-이음|승차|02-03</t>
        </is>
      </c>
      <c r="B724" t="n">
        <v>0</v>
      </c>
    </row>
    <row r="725">
      <c r="A725" t="inlineStr">
        <is>
          <t>2025|명절대수송|KTX-이음|승차|03-04</t>
        </is>
      </c>
      <c r="B725" t="n">
        <v>0</v>
      </c>
    </row>
    <row r="726">
      <c r="A726" t="inlineStr">
        <is>
          <t>2025|명절대수송|KTX-이음|승차|04-05</t>
        </is>
      </c>
      <c r="B726" t="n">
        <v>0</v>
      </c>
    </row>
    <row r="727">
      <c r="A727" t="inlineStr">
        <is>
          <t>2025|명절대수송|KTX-이음|승차|05-06</t>
        </is>
      </c>
      <c r="B727" t="n">
        <v>0</v>
      </c>
    </row>
    <row r="728">
      <c r="A728" t="inlineStr">
        <is>
          <t>2025|명절대수송|KTX-이음|승차|06-07</t>
        </is>
      </c>
      <c r="B728" t="n">
        <v>757</v>
      </c>
    </row>
    <row r="729">
      <c r="A729" t="inlineStr">
        <is>
          <t>2025|명절대수송|KTX-이음|승차|07-08</t>
        </is>
      </c>
      <c r="B729" t="n">
        <v>0</v>
      </c>
    </row>
    <row r="730">
      <c r="A730" t="inlineStr">
        <is>
          <t>2025|명절대수송|KTX-이음|승차|08-09</t>
        </is>
      </c>
      <c r="B730" t="n">
        <v>1776</v>
      </c>
    </row>
    <row r="731">
      <c r="A731" t="inlineStr">
        <is>
          <t>2025|명절대수송|KTX-이음|승차|09-10</t>
        </is>
      </c>
      <c r="B731" t="n">
        <v>596</v>
      </c>
    </row>
    <row r="732">
      <c r="A732" t="inlineStr">
        <is>
          <t>2025|명절대수송|KTX-이음|승차|10-11</t>
        </is>
      </c>
      <c r="B732" t="n">
        <v>0</v>
      </c>
    </row>
    <row r="733">
      <c r="A733" t="inlineStr">
        <is>
          <t>2025|명절대수송|KTX-이음|승차|11-12</t>
        </is>
      </c>
      <c r="B733" t="n">
        <v>0</v>
      </c>
    </row>
    <row r="734">
      <c r="A734" t="inlineStr">
        <is>
          <t>2025|명절대수송|KTX-이음|승차|12-13</t>
        </is>
      </c>
      <c r="B734" t="n">
        <v>1931</v>
      </c>
    </row>
    <row r="735">
      <c r="A735" t="inlineStr">
        <is>
          <t>2025|명절대수송|KTX-이음|승차|13-14</t>
        </is>
      </c>
      <c r="B735" t="n">
        <v>771</v>
      </c>
    </row>
    <row r="736">
      <c r="A736" t="inlineStr">
        <is>
          <t>2025|명절대수송|KTX-이음|승차|14-15</t>
        </is>
      </c>
      <c r="B736" t="n">
        <v>1631</v>
      </c>
    </row>
    <row r="737">
      <c r="A737" t="inlineStr">
        <is>
          <t>2025|명절대수송|KTX-이음|승차|15-16</t>
        </is>
      </c>
      <c r="B737" t="n">
        <v>0</v>
      </c>
    </row>
    <row r="738">
      <c r="A738" t="inlineStr">
        <is>
          <t>2025|명절대수송|KTX-이음|승차|16-17</t>
        </is>
      </c>
      <c r="B738" t="n">
        <v>808</v>
      </c>
    </row>
    <row r="739">
      <c r="A739" t="inlineStr">
        <is>
          <t>2025|명절대수송|KTX-이음|승차|17-18</t>
        </is>
      </c>
      <c r="B739" t="n">
        <v>1835</v>
      </c>
    </row>
    <row r="740">
      <c r="A740" t="inlineStr">
        <is>
          <t>2025|명절대수송|KTX-이음|승차|18-19</t>
        </is>
      </c>
      <c r="B740" t="n">
        <v>0</v>
      </c>
    </row>
    <row r="741">
      <c r="A741" t="inlineStr">
        <is>
          <t>2025|명절대수송|KTX-이음|승차|19-20</t>
        </is>
      </c>
      <c r="B741" t="n">
        <v>368</v>
      </c>
    </row>
    <row r="742">
      <c r="A742" t="inlineStr">
        <is>
          <t>2025|명절대수송|KTX-이음|승차|20-21</t>
        </is>
      </c>
      <c r="B742" t="n">
        <v>412</v>
      </c>
    </row>
    <row r="743">
      <c r="A743" t="inlineStr">
        <is>
          <t>2025|명절대수송|KTX-이음|승차|21-22</t>
        </is>
      </c>
      <c r="B743" t="n">
        <v>579</v>
      </c>
    </row>
    <row r="744">
      <c r="A744" t="inlineStr">
        <is>
          <t>2025|명절대수송|KTX-이음|승차|22-23</t>
        </is>
      </c>
      <c r="B744" t="n">
        <v>0</v>
      </c>
    </row>
    <row r="745">
      <c r="A745" t="inlineStr">
        <is>
          <t>2025|명절대수송|KTX-이음|승차|23-24</t>
        </is>
      </c>
      <c r="B745" t="n">
        <v>0</v>
      </c>
    </row>
    <row r="746">
      <c r="A746" t="inlineStr">
        <is>
          <t>2025|명절대수송|KTX-이음|하차|00-01</t>
        </is>
      </c>
      <c r="B746" t="n">
        <v>0</v>
      </c>
    </row>
    <row r="747">
      <c r="A747" t="inlineStr">
        <is>
          <t>2025|명절대수송|KTX-이음|하차|01-02</t>
        </is>
      </c>
      <c r="B747" t="n">
        <v>0</v>
      </c>
    </row>
    <row r="748">
      <c r="A748" t="inlineStr">
        <is>
          <t>2025|명절대수송|KTX-이음|하차|02-03</t>
        </is>
      </c>
      <c r="B748" t="n">
        <v>0</v>
      </c>
    </row>
    <row r="749">
      <c r="A749" t="inlineStr">
        <is>
          <t>2025|명절대수송|KTX-이음|하차|03-04</t>
        </is>
      </c>
      <c r="B749" t="n">
        <v>0</v>
      </c>
    </row>
    <row r="750">
      <c r="A750" t="inlineStr">
        <is>
          <t>2025|명절대수송|KTX-이음|하차|04-05</t>
        </is>
      </c>
      <c r="B750" t="n">
        <v>0</v>
      </c>
    </row>
    <row r="751">
      <c r="A751" t="inlineStr">
        <is>
          <t>2025|명절대수송|KTX-이음|하차|05-06</t>
        </is>
      </c>
      <c r="B751" t="n">
        <v>0</v>
      </c>
    </row>
    <row r="752">
      <c r="A752" t="inlineStr">
        <is>
          <t>2025|명절대수송|KTX-이음|하차|06-07</t>
        </is>
      </c>
      <c r="B752" t="n">
        <v>0</v>
      </c>
    </row>
    <row r="753">
      <c r="A753" t="inlineStr">
        <is>
          <t>2025|명절대수송|KTX-이음|하차|07-08</t>
        </is>
      </c>
      <c r="B753" t="n">
        <v>699</v>
      </c>
    </row>
    <row r="754">
      <c r="A754" t="inlineStr">
        <is>
          <t>2025|명절대수송|KTX-이음|하차|08-09</t>
        </is>
      </c>
      <c r="B754" t="n">
        <v>411</v>
      </c>
    </row>
    <row r="755">
      <c r="A755" t="inlineStr">
        <is>
          <t>2025|명절대수송|KTX-이음|하차|09-10</t>
        </is>
      </c>
      <c r="B755" t="n">
        <v>356</v>
      </c>
    </row>
    <row r="756">
      <c r="A756" t="inlineStr">
        <is>
          <t>2025|명절대수송|KTX-이음|하차|10-11</t>
        </is>
      </c>
      <c r="B756" t="n">
        <v>0</v>
      </c>
    </row>
    <row r="757">
      <c r="A757" t="inlineStr">
        <is>
          <t>2025|명절대수송|KTX-이음|하차|11-12</t>
        </is>
      </c>
      <c r="B757" t="n">
        <v>1631</v>
      </c>
    </row>
    <row r="758">
      <c r="A758" t="inlineStr">
        <is>
          <t>2025|명절대수송|KTX-이음|하차|12-13</t>
        </is>
      </c>
      <c r="B758" t="n">
        <v>0</v>
      </c>
    </row>
    <row r="759">
      <c r="A759" t="inlineStr">
        <is>
          <t>2025|명절대수송|KTX-이음|하차|13-14</t>
        </is>
      </c>
      <c r="B759" t="n">
        <v>2479</v>
      </c>
    </row>
    <row r="760">
      <c r="A760" t="inlineStr">
        <is>
          <t>2025|명절대수송|KTX-이음|하차|14-15</t>
        </is>
      </c>
      <c r="B760" t="n">
        <v>0</v>
      </c>
    </row>
    <row r="761">
      <c r="A761" t="inlineStr">
        <is>
          <t>2025|명절대수송|KTX-이음|하차|15-16</t>
        </is>
      </c>
      <c r="B761" t="n">
        <v>0</v>
      </c>
    </row>
    <row r="762">
      <c r="A762" t="inlineStr">
        <is>
          <t>2025|명절대수송|KTX-이음|하차|16-17</t>
        </is>
      </c>
      <c r="B762" t="n">
        <v>752</v>
      </c>
    </row>
    <row r="763">
      <c r="A763" t="inlineStr">
        <is>
          <t>2025|명절대수송|KTX-이음|하차|17-18</t>
        </is>
      </c>
      <c r="B763" t="n">
        <v>1477</v>
      </c>
    </row>
    <row r="764">
      <c r="A764" t="inlineStr">
        <is>
          <t>2025|명절대수송|KTX-이음|하차|18-19</t>
        </is>
      </c>
      <c r="B764" t="n">
        <v>539</v>
      </c>
    </row>
    <row r="765">
      <c r="A765" t="inlineStr">
        <is>
          <t>2025|명절대수송|KTX-이음|하차|19-20</t>
        </is>
      </c>
      <c r="B765" t="n">
        <v>0</v>
      </c>
    </row>
    <row r="766">
      <c r="A766" t="inlineStr">
        <is>
          <t>2025|명절대수송|KTX-이음|하차|20-21</t>
        </is>
      </c>
      <c r="B766" t="n">
        <v>497</v>
      </c>
    </row>
    <row r="767">
      <c r="A767" t="inlineStr">
        <is>
          <t>2025|명절대수송|KTX-이음|하차|21-22</t>
        </is>
      </c>
      <c r="B767" t="n">
        <v>666</v>
      </c>
    </row>
    <row r="768">
      <c r="A768" t="inlineStr">
        <is>
          <t>2025|명절대수송|KTX-이음|하차|22-23</t>
        </is>
      </c>
      <c r="B768" t="n">
        <v>0</v>
      </c>
    </row>
    <row r="769">
      <c r="A769" t="inlineStr">
        <is>
          <t>2025|명절대수송|KTX-이음|하차|23-24</t>
        </is>
      </c>
      <c r="B769" t="n">
        <v>1245</v>
      </c>
    </row>
    <row r="770">
      <c r="A770" t="inlineStr">
        <is>
          <t>2025|명절대수송|무궁화|승차|00-01</t>
        </is>
      </c>
      <c r="B770" t="n">
        <v>0</v>
      </c>
    </row>
    <row r="771">
      <c r="A771" t="inlineStr">
        <is>
          <t>2025|명절대수송|무궁화|승차|01-02</t>
        </is>
      </c>
      <c r="B771" t="n">
        <v>0</v>
      </c>
    </row>
    <row r="772">
      <c r="A772" t="inlineStr">
        <is>
          <t>2025|명절대수송|무궁화|승차|02-03</t>
        </is>
      </c>
      <c r="B772" t="n">
        <v>0</v>
      </c>
    </row>
    <row r="773">
      <c r="A773" t="inlineStr">
        <is>
          <t>2025|명절대수송|무궁화|승차|03-04</t>
        </is>
      </c>
      <c r="B773" t="n">
        <v>0</v>
      </c>
    </row>
    <row r="774">
      <c r="A774" t="inlineStr">
        <is>
          <t>2025|명절대수송|무궁화|승차|04-05</t>
        </is>
      </c>
      <c r="B774" t="n">
        <v>0</v>
      </c>
    </row>
    <row r="775">
      <c r="A775" t="inlineStr">
        <is>
          <t>2025|명절대수송|무궁화|승차|05-06</t>
        </is>
      </c>
      <c r="B775" t="n">
        <v>0</v>
      </c>
    </row>
    <row r="776">
      <c r="A776" t="inlineStr">
        <is>
          <t>2025|명절대수송|무궁화|승차|06-07</t>
        </is>
      </c>
      <c r="B776" t="n">
        <v>0</v>
      </c>
    </row>
    <row r="777">
      <c r="A777" t="inlineStr">
        <is>
          <t>2025|명절대수송|무궁화|승차|07-08</t>
        </is>
      </c>
      <c r="B777" t="n">
        <v>138</v>
      </c>
    </row>
    <row r="778">
      <c r="A778" t="inlineStr">
        <is>
          <t>2025|명절대수송|무궁화|승차|08-09</t>
        </is>
      </c>
      <c r="B778" t="n">
        <v>0</v>
      </c>
    </row>
    <row r="779">
      <c r="A779" t="inlineStr">
        <is>
          <t>2025|명절대수송|무궁화|승차|09-10</t>
        </is>
      </c>
      <c r="B779" t="n">
        <v>0</v>
      </c>
    </row>
    <row r="780">
      <c r="A780" t="inlineStr">
        <is>
          <t>2025|명절대수송|무궁화|승차|10-11</t>
        </is>
      </c>
      <c r="B780" t="n">
        <v>0</v>
      </c>
    </row>
    <row r="781">
      <c r="A781" t="inlineStr">
        <is>
          <t>2025|명절대수송|무궁화|승차|11-12</t>
        </is>
      </c>
      <c r="B781" t="n">
        <v>432</v>
      </c>
    </row>
    <row r="782">
      <c r="A782" t="inlineStr">
        <is>
          <t>2025|명절대수송|무궁화|승차|12-13</t>
        </is>
      </c>
      <c r="B782" t="n">
        <v>0</v>
      </c>
    </row>
    <row r="783">
      <c r="A783" t="inlineStr">
        <is>
          <t>2025|명절대수송|무궁화|승차|13-14</t>
        </is>
      </c>
      <c r="B783" t="n">
        <v>0</v>
      </c>
    </row>
    <row r="784">
      <c r="A784" t="inlineStr">
        <is>
          <t>2025|명절대수송|무궁화|승차|14-15</t>
        </is>
      </c>
      <c r="B784" t="n">
        <v>636</v>
      </c>
    </row>
    <row r="785">
      <c r="A785" t="inlineStr">
        <is>
          <t>2025|명절대수송|무궁화|승차|15-16</t>
        </is>
      </c>
      <c r="B785" t="n">
        <v>0</v>
      </c>
    </row>
    <row r="786">
      <c r="A786" t="inlineStr">
        <is>
          <t>2025|명절대수송|무궁화|승차|16-17</t>
        </is>
      </c>
      <c r="B786" t="n">
        <v>0</v>
      </c>
    </row>
    <row r="787">
      <c r="A787" t="inlineStr">
        <is>
          <t>2025|명절대수송|무궁화|승차|17-18</t>
        </is>
      </c>
      <c r="B787" t="n">
        <v>0</v>
      </c>
    </row>
    <row r="788">
      <c r="A788" t="inlineStr">
        <is>
          <t>2025|명절대수송|무궁화|승차|18-19</t>
        </is>
      </c>
      <c r="B788" t="n">
        <v>0</v>
      </c>
    </row>
    <row r="789">
      <c r="A789" t="inlineStr">
        <is>
          <t>2025|명절대수송|무궁화|승차|19-20</t>
        </is>
      </c>
      <c r="B789" t="n">
        <v>171</v>
      </c>
    </row>
    <row r="790">
      <c r="A790" t="inlineStr">
        <is>
          <t>2025|명절대수송|무궁화|승차|20-21</t>
        </is>
      </c>
      <c r="B790" t="n">
        <v>225</v>
      </c>
    </row>
    <row r="791">
      <c r="A791" t="inlineStr">
        <is>
          <t>2025|명절대수송|무궁화|승차|21-22</t>
        </is>
      </c>
      <c r="B791" t="n">
        <v>284</v>
      </c>
    </row>
    <row r="792">
      <c r="A792" t="inlineStr">
        <is>
          <t>2025|명절대수송|무궁화|승차|22-23</t>
        </is>
      </c>
      <c r="B792" t="n">
        <v>0</v>
      </c>
    </row>
    <row r="793">
      <c r="A793" t="inlineStr">
        <is>
          <t>2025|명절대수송|무궁화|승차|23-24</t>
        </is>
      </c>
      <c r="B793" t="n">
        <v>0</v>
      </c>
    </row>
    <row r="794">
      <c r="A794" t="inlineStr">
        <is>
          <t>2025|명절대수송|무궁화|하차|00-01</t>
        </is>
      </c>
      <c r="B794" t="n">
        <v>0</v>
      </c>
    </row>
    <row r="795">
      <c r="A795" t="inlineStr">
        <is>
          <t>2025|명절대수송|무궁화|하차|01-02</t>
        </is>
      </c>
      <c r="B795" t="n">
        <v>0</v>
      </c>
    </row>
    <row r="796">
      <c r="A796" t="inlineStr">
        <is>
          <t>2025|명절대수송|무궁화|하차|02-03</t>
        </is>
      </c>
      <c r="B796" t="n">
        <v>0</v>
      </c>
    </row>
    <row r="797">
      <c r="A797" t="inlineStr">
        <is>
          <t>2025|명절대수송|무궁화|하차|03-04</t>
        </is>
      </c>
      <c r="B797" t="n">
        <v>0</v>
      </c>
    </row>
    <row r="798">
      <c r="A798" t="inlineStr">
        <is>
          <t>2025|명절대수송|무궁화|하차|04-05</t>
        </is>
      </c>
      <c r="B798" t="n">
        <v>0</v>
      </c>
    </row>
    <row r="799">
      <c r="A799" t="inlineStr">
        <is>
          <t>2025|명절대수송|무궁화|하차|05-06</t>
        </is>
      </c>
      <c r="B799" t="n">
        <v>0</v>
      </c>
    </row>
    <row r="800">
      <c r="A800" t="inlineStr">
        <is>
          <t>2025|명절대수송|무궁화|하차|06-07</t>
        </is>
      </c>
      <c r="B800" t="n">
        <v>0</v>
      </c>
    </row>
    <row r="801">
      <c r="A801" t="inlineStr">
        <is>
          <t>2025|명절대수송|무궁화|하차|07-08</t>
        </is>
      </c>
      <c r="B801" t="n">
        <v>175</v>
      </c>
    </row>
    <row r="802">
      <c r="A802" t="inlineStr">
        <is>
          <t>2025|명절대수송|무궁화|하차|08-09</t>
        </is>
      </c>
      <c r="B802" t="n">
        <v>0</v>
      </c>
    </row>
    <row r="803">
      <c r="A803" t="inlineStr">
        <is>
          <t>2025|명절대수송|무궁화|하차|09-10</t>
        </is>
      </c>
      <c r="B803" t="n">
        <v>0</v>
      </c>
    </row>
    <row r="804">
      <c r="A804" t="inlineStr">
        <is>
          <t>2025|명절대수송|무궁화|하차|10-11</t>
        </is>
      </c>
      <c r="B804" t="n">
        <v>0</v>
      </c>
    </row>
    <row r="805">
      <c r="A805" t="inlineStr">
        <is>
          <t>2025|명절대수송|무궁화|하차|11-12</t>
        </is>
      </c>
      <c r="B805" t="n">
        <v>0</v>
      </c>
    </row>
    <row r="806">
      <c r="A806" t="inlineStr">
        <is>
          <t>2025|명절대수송|무궁화|하차|12-13</t>
        </is>
      </c>
      <c r="B806" t="n">
        <v>436</v>
      </c>
    </row>
    <row r="807">
      <c r="A807" t="inlineStr">
        <is>
          <t>2025|명절대수송|무궁화|하차|13-14</t>
        </is>
      </c>
      <c r="B807" t="n">
        <v>0</v>
      </c>
    </row>
    <row r="808">
      <c r="A808" t="inlineStr">
        <is>
          <t>2025|명절대수송|무궁화|하차|14-15</t>
        </is>
      </c>
      <c r="B808" t="n">
        <v>237</v>
      </c>
    </row>
    <row r="809">
      <c r="A809" t="inlineStr">
        <is>
          <t>2025|명절대수송|무궁화|하차|15-16</t>
        </is>
      </c>
      <c r="B809" t="n">
        <v>0</v>
      </c>
    </row>
    <row r="810">
      <c r="A810" t="inlineStr">
        <is>
          <t>2025|명절대수송|무궁화|하차|16-17</t>
        </is>
      </c>
      <c r="B810" t="n">
        <v>0</v>
      </c>
    </row>
    <row r="811">
      <c r="A811" t="inlineStr">
        <is>
          <t>2025|명절대수송|무궁화|하차|17-18</t>
        </is>
      </c>
      <c r="B811" t="n">
        <v>0</v>
      </c>
    </row>
    <row r="812">
      <c r="A812" t="inlineStr">
        <is>
          <t>2025|명절대수송|무궁화|하차|18-19</t>
        </is>
      </c>
      <c r="B812" t="n">
        <v>0</v>
      </c>
    </row>
    <row r="813">
      <c r="A813" t="inlineStr">
        <is>
          <t>2025|명절대수송|무궁화|하차|19-20</t>
        </is>
      </c>
      <c r="B813" t="n">
        <v>573</v>
      </c>
    </row>
    <row r="814">
      <c r="A814" t="inlineStr">
        <is>
          <t>2025|명절대수송|무궁화|하차|20-21</t>
        </is>
      </c>
      <c r="B814" t="n">
        <v>213</v>
      </c>
    </row>
    <row r="815">
      <c r="A815" t="inlineStr">
        <is>
          <t>2025|명절대수송|무궁화|하차|21-22</t>
        </is>
      </c>
      <c r="B815" t="n">
        <v>131</v>
      </c>
    </row>
    <row r="816">
      <c r="A816" t="inlineStr">
        <is>
          <t>2025|명절대수송|무궁화|하차|22-23</t>
        </is>
      </c>
      <c r="B816" t="n">
        <v>0</v>
      </c>
    </row>
    <row r="817">
      <c r="A817" t="inlineStr">
        <is>
          <t>2025|명절대수송|무궁화|하차|23-24</t>
        </is>
      </c>
      <c r="B817" t="n">
        <v>0</v>
      </c>
    </row>
    <row r="818">
      <c r="A818" t="inlineStr">
        <is>
          <t>2025|명절대수송|새마을|승차|00-01</t>
        </is>
      </c>
      <c r="B818" t="n">
        <v>0</v>
      </c>
    </row>
    <row r="819">
      <c r="A819" t="inlineStr">
        <is>
          <t>2025|명절대수송|새마을|승차|01-02</t>
        </is>
      </c>
      <c r="B819" t="n">
        <v>0</v>
      </c>
    </row>
    <row r="820">
      <c r="A820" t="inlineStr">
        <is>
          <t>2025|명절대수송|새마을|승차|02-03</t>
        </is>
      </c>
      <c r="B820" t="n">
        <v>0</v>
      </c>
    </row>
    <row r="821">
      <c r="A821" t="inlineStr">
        <is>
          <t>2025|명절대수송|새마을|승차|03-04</t>
        </is>
      </c>
      <c r="B821" t="n">
        <v>0</v>
      </c>
    </row>
    <row r="822">
      <c r="A822" t="inlineStr">
        <is>
          <t>2025|명절대수송|새마을|승차|04-05</t>
        </is>
      </c>
      <c r="B822" t="n">
        <v>0</v>
      </c>
    </row>
    <row r="823">
      <c r="A823" t="inlineStr">
        <is>
          <t>2025|명절대수송|새마을|승차|05-06</t>
        </is>
      </c>
      <c r="B823" t="n">
        <v>159</v>
      </c>
    </row>
    <row r="824">
      <c r="A824" t="inlineStr">
        <is>
          <t>2025|명절대수송|새마을|승차|06-07</t>
        </is>
      </c>
      <c r="B824" t="n">
        <v>0</v>
      </c>
    </row>
    <row r="825">
      <c r="A825" t="inlineStr">
        <is>
          <t>2025|명절대수송|새마을|승차|07-08</t>
        </is>
      </c>
      <c r="B825" t="n">
        <v>376</v>
      </c>
    </row>
    <row r="826">
      <c r="A826" t="inlineStr">
        <is>
          <t>2025|명절대수송|새마을|승차|08-09</t>
        </is>
      </c>
      <c r="B826" t="n">
        <v>0</v>
      </c>
    </row>
    <row r="827">
      <c r="A827" t="inlineStr">
        <is>
          <t>2025|명절대수송|새마을|승차|09-10</t>
        </is>
      </c>
      <c r="B827" t="n">
        <v>515</v>
      </c>
    </row>
    <row r="828">
      <c r="A828" t="inlineStr">
        <is>
          <t>2025|명절대수송|새마을|승차|10-11</t>
        </is>
      </c>
      <c r="B828" t="n">
        <v>546</v>
      </c>
    </row>
    <row r="829">
      <c r="A829" t="inlineStr">
        <is>
          <t>2025|명절대수송|새마을|승차|11-12</t>
        </is>
      </c>
      <c r="B829" t="n">
        <v>0</v>
      </c>
    </row>
    <row r="830">
      <c r="A830" t="inlineStr">
        <is>
          <t>2025|명절대수송|새마을|승차|12-13</t>
        </is>
      </c>
      <c r="B830" t="n">
        <v>0</v>
      </c>
    </row>
    <row r="831">
      <c r="A831" t="inlineStr">
        <is>
          <t>2025|명절대수송|새마을|승차|13-14</t>
        </is>
      </c>
      <c r="B831" t="n">
        <v>0</v>
      </c>
    </row>
    <row r="832">
      <c r="A832" t="inlineStr">
        <is>
          <t>2025|명절대수송|새마을|승차|14-15</t>
        </is>
      </c>
      <c r="B832" t="n">
        <v>0</v>
      </c>
    </row>
    <row r="833">
      <c r="A833" t="inlineStr">
        <is>
          <t>2025|명절대수송|새마을|승차|15-16</t>
        </is>
      </c>
      <c r="B833" t="n">
        <v>1214</v>
      </c>
    </row>
    <row r="834">
      <c r="A834" t="inlineStr">
        <is>
          <t>2025|명절대수송|새마을|승차|16-17</t>
        </is>
      </c>
      <c r="B834" t="n">
        <v>0</v>
      </c>
    </row>
    <row r="835">
      <c r="A835" t="inlineStr">
        <is>
          <t>2025|명절대수송|새마을|승차|17-18</t>
        </is>
      </c>
      <c r="B835" t="n">
        <v>530</v>
      </c>
    </row>
    <row r="836">
      <c r="A836" t="inlineStr">
        <is>
          <t>2025|명절대수송|새마을|승차|18-19</t>
        </is>
      </c>
      <c r="B836" t="n">
        <v>485</v>
      </c>
    </row>
    <row r="837">
      <c r="A837" t="inlineStr">
        <is>
          <t>2025|명절대수송|새마을|승차|19-20</t>
        </is>
      </c>
      <c r="B837" t="n">
        <v>0</v>
      </c>
    </row>
    <row r="838">
      <c r="A838" t="inlineStr">
        <is>
          <t>2025|명절대수송|새마을|승차|20-21</t>
        </is>
      </c>
      <c r="B838" t="n">
        <v>0</v>
      </c>
    </row>
    <row r="839">
      <c r="A839" t="inlineStr">
        <is>
          <t>2025|명절대수송|새마을|승차|21-22</t>
        </is>
      </c>
      <c r="B839" t="n">
        <v>0</v>
      </c>
    </row>
    <row r="840">
      <c r="A840" t="inlineStr">
        <is>
          <t>2025|명절대수송|새마을|승차|22-23</t>
        </is>
      </c>
      <c r="B840" t="n">
        <v>0</v>
      </c>
    </row>
    <row r="841">
      <c r="A841" t="inlineStr">
        <is>
          <t>2025|명절대수송|새마을|승차|23-24</t>
        </is>
      </c>
      <c r="B841" t="n">
        <v>0</v>
      </c>
    </row>
    <row r="842">
      <c r="A842" t="inlineStr">
        <is>
          <t>2025|명절대수송|새마을|하차|00-01</t>
        </is>
      </c>
      <c r="B842" t="n">
        <v>0</v>
      </c>
    </row>
    <row r="843">
      <c r="A843" t="inlineStr">
        <is>
          <t>2025|명절대수송|새마을|하차|01-02</t>
        </is>
      </c>
      <c r="B843" t="n">
        <v>0</v>
      </c>
    </row>
    <row r="844">
      <c r="A844" t="inlineStr">
        <is>
          <t>2025|명절대수송|새마을|하차|02-03</t>
        </is>
      </c>
      <c r="B844" t="n">
        <v>0</v>
      </c>
    </row>
    <row r="845">
      <c r="A845" t="inlineStr">
        <is>
          <t>2025|명절대수송|새마을|하차|03-04</t>
        </is>
      </c>
      <c r="B845" t="n">
        <v>0</v>
      </c>
    </row>
    <row r="846">
      <c r="A846" t="inlineStr">
        <is>
          <t>2025|명절대수송|새마을|하차|04-05</t>
        </is>
      </c>
      <c r="B846" t="n">
        <v>0</v>
      </c>
    </row>
    <row r="847">
      <c r="A847" t="inlineStr">
        <is>
          <t>2025|명절대수송|새마을|하차|05-06</t>
        </is>
      </c>
      <c r="B847" t="n">
        <v>0</v>
      </c>
    </row>
    <row r="848">
      <c r="A848" t="inlineStr">
        <is>
          <t>2025|명절대수송|새마을|하차|06-07</t>
        </is>
      </c>
      <c r="B848" t="n">
        <v>0</v>
      </c>
    </row>
    <row r="849">
      <c r="A849" t="inlineStr">
        <is>
          <t>2025|명절대수송|새마을|하차|07-08</t>
        </is>
      </c>
      <c r="B849" t="n">
        <v>0</v>
      </c>
    </row>
    <row r="850">
      <c r="A850" t="inlineStr">
        <is>
          <t>2025|명절대수송|새마을|하차|08-09</t>
        </is>
      </c>
      <c r="B850" t="n">
        <v>0</v>
      </c>
    </row>
    <row r="851">
      <c r="A851" t="inlineStr">
        <is>
          <t>2025|명절대수송|새마을|하차|09-10</t>
        </is>
      </c>
      <c r="B851" t="n">
        <v>547</v>
      </c>
    </row>
    <row r="852">
      <c r="A852" t="inlineStr">
        <is>
          <t>2025|명절대수송|새마을|하차|10-11</t>
        </is>
      </c>
      <c r="B852" t="n">
        <v>537</v>
      </c>
    </row>
    <row r="853">
      <c r="A853" t="inlineStr">
        <is>
          <t>2025|명절대수송|새마을|하차|11-12</t>
        </is>
      </c>
      <c r="B853" t="n">
        <v>0</v>
      </c>
    </row>
    <row r="854">
      <c r="A854" t="inlineStr">
        <is>
          <t>2025|명절대수송|새마을|하차|12-13</t>
        </is>
      </c>
      <c r="B854" t="n">
        <v>0</v>
      </c>
    </row>
    <row r="855">
      <c r="A855" t="inlineStr">
        <is>
          <t>2025|명절대수송|새마을|하차|13-14</t>
        </is>
      </c>
      <c r="B855" t="n">
        <v>0</v>
      </c>
    </row>
    <row r="856">
      <c r="A856" t="inlineStr">
        <is>
          <t>2025|명절대수송|새마을|하차|14-15</t>
        </is>
      </c>
      <c r="B856" t="n">
        <v>908</v>
      </c>
    </row>
    <row r="857">
      <c r="A857" t="inlineStr">
        <is>
          <t>2025|명절대수송|새마을|하차|15-16</t>
        </is>
      </c>
      <c r="B857" t="n">
        <v>0</v>
      </c>
    </row>
    <row r="858">
      <c r="A858" t="inlineStr">
        <is>
          <t>2025|명절대수송|새마을|하차|16-17</t>
        </is>
      </c>
      <c r="B858" t="n">
        <v>0</v>
      </c>
    </row>
    <row r="859">
      <c r="A859" t="inlineStr">
        <is>
          <t>2025|명절대수송|새마을|하차|17-18</t>
        </is>
      </c>
      <c r="B859" t="n">
        <v>442</v>
      </c>
    </row>
    <row r="860">
      <c r="A860" t="inlineStr">
        <is>
          <t>2025|명절대수송|새마을|하차|18-19</t>
        </is>
      </c>
      <c r="B860" t="n">
        <v>625</v>
      </c>
    </row>
    <row r="861">
      <c r="A861" t="inlineStr">
        <is>
          <t>2025|명절대수송|새마을|하차|19-20</t>
        </is>
      </c>
      <c r="B861" t="n">
        <v>0</v>
      </c>
    </row>
    <row r="862">
      <c r="A862" t="inlineStr">
        <is>
          <t>2025|명절대수송|새마을|하차|20-21</t>
        </is>
      </c>
      <c r="B862" t="n">
        <v>818</v>
      </c>
    </row>
    <row r="863">
      <c r="A863" t="inlineStr">
        <is>
          <t>2025|명절대수송|새마을|하차|21-22</t>
        </is>
      </c>
      <c r="B863" t="n">
        <v>0</v>
      </c>
    </row>
    <row r="864">
      <c r="A864" t="inlineStr">
        <is>
          <t>2025|명절대수송|새마을|하차|22-23</t>
        </is>
      </c>
      <c r="B864" t="n">
        <v>0</v>
      </c>
    </row>
    <row r="865">
      <c r="A865" t="inlineStr">
        <is>
          <t>2025|명절대수송|새마을|하차|23-24</t>
        </is>
      </c>
      <c r="B865" t="n">
        <v>490</v>
      </c>
    </row>
    <row r="866">
      <c r="A866" t="inlineStr">
        <is>
          <t>2025|주말|KTX-이음|승차|00-01</t>
        </is>
      </c>
      <c r="B866" t="n">
        <v>0</v>
      </c>
    </row>
    <row r="867">
      <c r="A867" t="inlineStr">
        <is>
          <t>2025|주말|KTX-이음|승차|01-02</t>
        </is>
      </c>
      <c r="B867" t="n">
        <v>0</v>
      </c>
    </row>
    <row r="868">
      <c r="A868" t="inlineStr">
        <is>
          <t>2025|주말|KTX-이음|승차|02-03</t>
        </is>
      </c>
      <c r="B868" t="n">
        <v>0</v>
      </c>
    </row>
    <row r="869">
      <c r="A869" t="inlineStr">
        <is>
          <t>2025|주말|KTX-이음|승차|03-04</t>
        </is>
      </c>
      <c r="B869" t="n">
        <v>0</v>
      </c>
    </row>
    <row r="870">
      <c r="A870" t="inlineStr">
        <is>
          <t>2025|주말|KTX-이음|승차|04-05</t>
        </is>
      </c>
      <c r="B870" t="n">
        <v>0</v>
      </c>
    </row>
    <row r="871">
      <c r="A871" t="inlineStr">
        <is>
          <t>2025|주말|KTX-이음|승차|05-06</t>
        </is>
      </c>
      <c r="B871" t="n">
        <v>0</v>
      </c>
    </row>
    <row r="872">
      <c r="A872" t="inlineStr">
        <is>
          <t>2025|주말|KTX-이음|승차|06-07</t>
        </is>
      </c>
      <c r="B872" t="n">
        <v>4547</v>
      </c>
    </row>
    <row r="873">
      <c r="A873" t="inlineStr">
        <is>
          <t>2025|주말|KTX-이음|승차|07-08</t>
        </is>
      </c>
      <c r="B873" t="n">
        <v>0</v>
      </c>
    </row>
    <row r="874">
      <c r="A874" t="inlineStr">
        <is>
          <t>2025|주말|KTX-이음|승차|08-09</t>
        </is>
      </c>
      <c r="B874" t="n">
        <v>12037</v>
      </c>
    </row>
    <row r="875">
      <c r="A875" t="inlineStr">
        <is>
          <t>2025|주말|KTX-이음|승차|09-10</t>
        </is>
      </c>
      <c r="B875" t="n">
        <v>6523</v>
      </c>
    </row>
    <row r="876">
      <c r="A876" t="inlineStr">
        <is>
          <t>2025|주말|KTX-이음|승차|10-11</t>
        </is>
      </c>
      <c r="B876" t="n">
        <v>0</v>
      </c>
    </row>
    <row r="877">
      <c r="A877" t="inlineStr">
        <is>
          <t>2025|주말|KTX-이음|승차|11-12</t>
        </is>
      </c>
      <c r="B877" t="n">
        <v>0</v>
      </c>
    </row>
    <row r="878">
      <c r="A878" t="inlineStr">
        <is>
          <t>2025|주말|KTX-이음|승차|12-13</t>
        </is>
      </c>
      <c r="B878" t="n">
        <v>10043</v>
      </c>
    </row>
    <row r="879">
      <c r="A879" t="inlineStr">
        <is>
          <t>2025|주말|KTX-이음|승차|13-14</t>
        </is>
      </c>
      <c r="B879" t="n">
        <v>4983</v>
      </c>
    </row>
    <row r="880">
      <c r="A880" t="inlineStr">
        <is>
          <t>2025|주말|KTX-이음|승차|14-15</t>
        </is>
      </c>
      <c r="B880" t="n">
        <v>9758</v>
      </c>
    </row>
    <row r="881">
      <c r="A881" t="inlineStr">
        <is>
          <t>2025|주말|KTX-이음|승차|15-16</t>
        </is>
      </c>
      <c r="B881" t="n">
        <v>0</v>
      </c>
    </row>
    <row r="882">
      <c r="A882" t="inlineStr">
        <is>
          <t>2025|주말|KTX-이음|승차|16-17</t>
        </is>
      </c>
      <c r="B882" t="n">
        <v>4816</v>
      </c>
    </row>
    <row r="883">
      <c r="A883" t="inlineStr">
        <is>
          <t>2025|주말|KTX-이음|승차|17-18</t>
        </is>
      </c>
      <c r="B883" t="n">
        <v>10755</v>
      </c>
    </row>
    <row r="884">
      <c r="A884" t="inlineStr">
        <is>
          <t>2025|주말|KTX-이음|승차|18-19</t>
        </is>
      </c>
      <c r="B884" t="n">
        <v>0</v>
      </c>
    </row>
    <row r="885">
      <c r="A885" t="inlineStr">
        <is>
          <t>2025|주말|KTX-이음|승차|19-20</t>
        </is>
      </c>
      <c r="B885" t="n">
        <v>6647</v>
      </c>
    </row>
    <row r="886">
      <c r="A886" t="inlineStr">
        <is>
          <t>2025|주말|KTX-이음|승차|20-21</t>
        </is>
      </c>
      <c r="B886" t="n">
        <v>2538</v>
      </c>
    </row>
    <row r="887">
      <c r="A887" t="inlineStr">
        <is>
          <t>2025|주말|KTX-이음|승차|21-22</t>
        </is>
      </c>
      <c r="B887" t="n">
        <v>4273</v>
      </c>
    </row>
    <row r="888">
      <c r="A888" t="inlineStr">
        <is>
          <t>2025|주말|KTX-이음|승차|22-23</t>
        </is>
      </c>
      <c r="B888" t="n">
        <v>0</v>
      </c>
    </row>
    <row r="889">
      <c r="A889" t="inlineStr">
        <is>
          <t>2025|주말|KTX-이음|승차|23-24</t>
        </is>
      </c>
      <c r="B889" t="n">
        <v>0</v>
      </c>
    </row>
    <row r="890">
      <c r="A890" t="inlineStr">
        <is>
          <t>2025|주말|KTX-이음|하차|00-01</t>
        </is>
      </c>
      <c r="B890" t="n">
        <v>0</v>
      </c>
    </row>
    <row r="891">
      <c r="A891" t="inlineStr">
        <is>
          <t>2025|주말|KTX-이음|하차|01-02</t>
        </is>
      </c>
      <c r="B891" t="n">
        <v>0</v>
      </c>
    </row>
    <row r="892">
      <c r="A892" t="inlineStr">
        <is>
          <t>2025|주말|KTX-이음|하차|02-03</t>
        </is>
      </c>
      <c r="B892" t="n">
        <v>0</v>
      </c>
    </row>
    <row r="893">
      <c r="A893" t="inlineStr">
        <is>
          <t>2025|주말|KTX-이음|하차|03-04</t>
        </is>
      </c>
      <c r="B893" t="n">
        <v>0</v>
      </c>
    </row>
    <row r="894">
      <c r="A894" t="inlineStr">
        <is>
          <t>2025|주말|KTX-이음|하차|04-05</t>
        </is>
      </c>
      <c r="B894" t="n">
        <v>0</v>
      </c>
    </row>
    <row r="895">
      <c r="A895" t="inlineStr">
        <is>
          <t>2025|주말|KTX-이음|하차|05-06</t>
        </is>
      </c>
      <c r="B895" t="n">
        <v>0</v>
      </c>
    </row>
    <row r="896">
      <c r="A896" t="inlineStr">
        <is>
          <t>2025|주말|KTX-이음|하차|06-07</t>
        </is>
      </c>
      <c r="B896" t="n">
        <v>0</v>
      </c>
    </row>
    <row r="897">
      <c r="A897" t="inlineStr">
        <is>
          <t>2025|주말|KTX-이음|하차|07-08</t>
        </is>
      </c>
      <c r="B897" t="n">
        <v>2018</v>
      </c>
    </row>
    <row r="898">
      <c r="A898" t="inlineStr">
        <is>
          <t>2025|주말|KTX-이음|하차|08-09</t>
        </is>
      </c>
      <c r="B898" t="n">
        <v>2820</v>
      </c>
    </row>
    <row r="899">
      <c r="A899" t="inlineStr">
        <is>
          <t>2025|주말|KTX-이음|하차|09-10</t>
        </is>
      </c>
      <c r="B899" t="n">
        <v>1852</v>
      </c>
    </row>
    <row r="900">
      <c r="A900" t="inlineStr">
        <is>
          <t>2025|주말|KTX-이음|하차|10-11</t>
        </is>
      </c>
      <c r="B900" t="n">
        <v>0</v>
      </c>
    </row>
    <row r="901">
      <c r="A901" t="inlineStr">
        <is>
          <t>2025|주말|KTX-이음|하차|11-12</t>
        </is>
      </c>
      <c r="B901" t="n">
        <v>10094</v>
      </c>
    </row>
    <row r="902">
      <c r="A902" t="inlineStr">
        <is>
          <t>2025|주말|KTX-이음|하차|12-13</t>
        </is>
      </c>
      <c r="B902" t="n">
        <v>0</v>
      </c>
    </row>
    <row r="903">
      <c r="A903" t="inlineStr">
        <is>
          <t>2025|주말|KTX-이음|하차|13-14</t>
        </is>
      </c>
      <c r="B903" t="n">
        <v>13314</v>
      </c>
    </row>
    <row r="904">
      <c r="A904" t="inlineStr">
        <is>
          <t>2025|주말|KTX-이음|하차|14-15</t>
        </is>
      </c>
      <c r="B904" t="n">
        <v>0</v>
      </c>
    </row>
    <row r="905">
      <c r="A905" t="inlineStr">
        <is>
          <t>2025|주말|KTX-이음|하차|15-16</t>
        </is>
      </c>
      <c r="B905" t="n">
        <v>0</v>
      </c>
    </row>
    <row r="906">
      <c r="A906" t="inlineStr">
        <is>
          <t>2025|주말|KTX-이음|하차|16-17</t>
        </is>
      </c>
      <c r="B906" t="n">
        <v>5597</v>
      </c>
    </row>
    <row r="907">
      <c r="A907" t="inlineStr">
        <is>
          <t>2025|주말|KTX-이음|하차|17-18</t>
        </is>
      </c>
      <c r="B907" t="n">
        <v>8276</v>
      </c>
    </row>
    <row r="908">
      <c r="A908" t="inlineStr">
        <is>
          <t>2025|주말|KTX-이음|하차|18-19</t>
        </is>
      </c>
      <c r="B908" t="n">
        <v>9346</v>
      </c>
    </row>
    <row r="909">
      <c r="A909" t="inlineStr">
        <is>
          <t>2025|주말|KTX-이음|하차|19-20</t>
        </is>
      </c>
      <c r="B909" t="n">
        <v>0</v>
      </c>
    </row>
    <row r="910">
      <c r="A910" t="inlineStr">
        <is>
          <t>2025|주말|KTX-이음|하차|20-21</t>
        </is>
      </c>
      <c r="B910" t="n">
        <v>5886</v>
      </c>
    </row>
    <row r="911">
      <c r="A911" t="inlineStr">
        <is>
          <t>2025|주말|KTX-이음|하차|21-22</t>
        </is>
      </c>
      <c r="B911" t="n">
        <v>4825</v>
      </c>
    </row>
    <row r="912">
      <c r="A912" t="inlineStr">
        <is>
          <t>2025|주말|KTX-이음|하차|22-23</t>
        </is>
      </c>
      <c r="B912" t="n">
        <v>0</v>
      </c>
    </row>
    <row r="913">
      <c r="A913" t="inlineStr">
        <is>
          <t>2025|주말|KTX-이음|하차|23-24</t>
        </is>
      </c>
      <c r="B913" t="n">
        <v>7785</v>
      </c>
    </row>
    <row r="914">
      <c r="A914" t="inlineStr">
        <is>
          <t>2025|주말|무궁화|승차|00-01</t>
        </is>
      </c>
      <c r="B914" t="n">
        <v>0</v>
      </c>
    </row>
    <row r="915">
      <c r="A915" t="inlineStr">
        <is>
          <t>2025|주말|무궁화|승차|01-02</t>
        </is>
      </c>
      <c r="B915" t="n">
        <v>0</v>
      </c>
    </row>
    <row r="916">
      <c r="A916" t="inlineStr">
        <is>
          <t>2025|주말|무궁화|승차|02-03</t>
        </is>
      </c>
      <c r="B916" t="n">
        <v>0</v>
      </c>
    </row>
    <row r="917">
      <c r="A917" t="inlineStr">
        <is>
          <t>2025|주말|무궁화|승차|03-04</t>
        </is>
      </c>
      <c r="B917" t="n">
        <v>0</v>
      </c>
    </row>
    <row r="918">
      <c r="A918" t="inlineStr">
        <is>
          <t>2025|주말|무궁화|승차|04-05</t>
        </is>
      </c>
      <c r="B918" t="n">
        <v>0</v>
      </c>
    </row>
    <row r="919">
      <c r="A919" t="inlineStr">
        <is>
          <t>2025|주말|무궁화|승차|05-06</t>
        </is>
      </c>
      <c r="B919" t="n">
        <v>0</v>
      </c>
    </row>
    <row r="920">
      <c r="A920" t="inlineStr">
        <is>
          <t>2025|주말|무궁화|승차|06-07</t>
        </is>
      </c>
      <c r="B920" t="n">
        <v>0</v>
      </c>
    </row>
    <row r="921">
      <c r="A921" t="inlineStr">
        <is>
          <t>2025|주말|무궁화|승차|07-08</t>
        </is>
      </c>
      <c r="B921" t="n">
        <v>805</v>
      </c>
    </row>
    <row r="922">
      <c r="A922" t="inlineStr">
        <is>
          <t>2025|주말|무궁화|승차|08-09</t>
        </is>
      </c>
      <c r="B922" t="n">
        <v>0</v>
      </c>
    </row>
    <row r="923">
      <c r="A923" t="inlineStr">
        <is>
          <t>2025|주말|무궁화|승차|09-10</t>
        </is>
      </c>
      <c r="B923" t="n">
        <v>0</v>
      </c>
    </row>
    <row r="924">
      <c r="A924" t="inlineStr">
        <is>
          <t>2025|주말|무궁화|승차|10-11</t>
        </is>
      </c>
      <c r="B924" t="n">
        <v>0</v>
      </c>
    </row>
    <row r="925">
      <c r="A925" t="inlineStr">
        <is>
          <t>2025|주말|무궁화|승차|11-12</t>
        </is>
      </c>
      <c r="B925" t="n">
        <v>0</v>
      </c>
    </row>
    <row r="926">
      <c r="A926" t="inlineStr">
        <is>
          <t>2025|주말|무궁화|승차|12-13</t>
        </is>
      </c>
      <c r="B926" t="n">
        <v>0</v>
      </c>
    </row>
    <row r="927">
      <c r="A927" t="inlineStr">
        <is>
          <t>2025|주말|무궁화|승차|13-14</t>
        </is>
      </c>
      <c r="B927" t="n">
        <v>0</v>
      </c>
    </row>
    <row r="928">
      <c r="A928" t="inlineStr">
        <is>
          <t>2025|주말|무궁화|승차|14-15</t>
        </is>
      </c>
      <c r="B928" t="n">
        <v>4141</v>
      </c>
    </row>
    <row r="929">
      <c r="A929" t="inlineStr">
        <is>
          <t>2025|주말|무궁화|승차|15-16</t>
        </is>
      </c>
      <c r="B929" t="n">
        <v>0</v>
      </c>
    </row>
    <row r="930">
      <c r="A930" t="inlineStr">
        <is>
          <t>2025|주말|무궁화|승차|16-17</t>
        </is>
      </c>
      <c r="B930" t="n">
        <v>0</v>
      </c>
    </row>
    <row r="931">
      <c r="A931" t="inlineStr">
        <is>
          <t>2025|주말|무궁화|승차|17-18</t>
        </is>
      </c>
      <c r="B931" t="n">
        <v>0</v>
      </c>
    </row>
    <row r="932">
      <c r="A932" t="inlineStr">
        <is>
          <t>2025|주말|무궁화|승차|18-19</t>
        </is>
      </c>
      <c r="B932" t="n">
        <v>633</v>
      </c>
    </row>
    <row r="933">
      <c r="A933" t="inlineStr">
        <is>
          <t>2025|주말|무궁화|승차|19-20</t>
        </is>
      </c>
      <c r="B933" t="n">
        <v>1352</v>
      </c>
    </row>
    <row r="934">
      <c r="A934" t="inlineStr">
        <is>
          <t>2025|주말|무궁화|승차|20-21</t>
        </is>
      </c>
      <c r="B934" t="n">
        <v>0</v>
      </c>
    </row>
    <row r="935">
      <c r="A935" t="inlineStr">
        <is>
          <t>2025|주말|무궁화|승차|21-22</t>
        </is>
      </c>
      <c r="B935" t="n">
        <v>2149</v>
      </c>
    </row>
    <row r="936">
      <c r="A936" t="inlineStr">
        <is>
          <t>2025|주말|무궁화|승차|22-23</t>
        </is>
      </c>
      <c r="B936" t="n">
        <v>0</v>
      </c>
    </row>
    <row r="937">
      <c r="A937" t="inlineStr">
        <is>
          <t>2025|주말|무궁화|승차|23-24</t>
        </is>
      </c>
      <c r="B937" t="n">
        <v>0</v>
      </c>
    </row>
    <row r="938">
      <c r="A938" t="inlineStr">
        <is>
          <t>2025|주말|무궁화|하차|00-01</t>
        </is>
      </c>
      <c r="B938" t="n">
        <v>0</v>
      </c>
    </row>
    <row r="939">
      <c r="A939" t="inlineStr">
        <is>
          <t>2025|주말|무궁화|하차|01-02</t>
        </is>
      </c>
      <c r="B939" t="n">
        <v>0</v>
      </c>
    </row>
    <row r="940">
      <c r="A940" t="inlineStr">
        <is>
          <t>2025|주말|무궁화|하차|02-03</t>
        </is>
      </c>
      <c r="B940" t="n">
        <v>0</v>
      </c>
    </row>
    <row r="941">
      <c r="A941" t="inlineStr">
        <is>
          <t>2025|주말|무궁화|하차|03-04</t>
        </is>
      </c>
      <c r="B941" t="n">
        <v>0</v>
      </c>
    </row>
    <row r="942">
      <c r="A942" t="inlineStr">
        <is>
          <t>2025|주말|무궁화|하차|04-05</t>
        </is>
      </c>
      <c r="B942" t="n">
        <v>0</v>
      </c>
    </row>
    <row r="943">
      <c r="A943" t="inlineStr">
        <is>
          <t>2025|주말|무궁화|하차|05-06</t>
        </is>
      </c>
      <c r="B943" t="n">
        <v>0</v>
      </c>
    </row>
    <row r="944">
      <c r="A944" t="inlineStr">
        <is>
          <t>2025|주말|무궁화|하차|06-07</t>
        </is>
      </c>
      <c r="B944" t="n">
        <v>0</v>
      </c>
    </row>
    <row r="945">
      <c r="A945" t="inlineStr">
        <is>
          <t>2025|주말|무궁화|하차|07-08</t>
        </is>
      </c>
      <c r="B945" t="n">
        <v>1069</v>
      </c>
    </row>
    <row r="946">
      <c r="A946" t="inlineStr">
        <is>
          <t>2025|주말|무궁화|하차|08-09</t>
        </is>
      </c>
      <c r="B946" t="n">
        <v>0</v>
      </c>
    </row>
    <row r="947">
      <c r="A947" t="inlineStr">
        <is>
          <t>2025|주말|무궁화|하차|09-10</t>
        </is>
      </c>
      <c r="B947" t="n">
        <v>633</v>
      </c>
    </row>
    <row r="948">
      <c r="A948" t="inlineStr">
        <is>
          <t>2025|주말|무궁화|하차|10-11</t>
        </is>
      </c>
      <c r="B948" t="n">
        <v>0</v>
      </c>
    </row>
    <row r="949">
      <c r="A949" t="inlineStr">
        <is>
          <t>2025|주말|무궁화|하차|11-12</t>
        </is>
      </c>
      <c r="B949" t="n">
        <v>0</v>
      </c>
    </row>
    <row r="950">
      <c r="A950" t="inlineStr">
        <is>
          <t>2025|주말|무궁화|하차|12-13</t>
        </is>
      </c>
      <c r="B950" t="n">
        <v>0</v>
      </c>
    </row>
    <row r="951">
      <c r="A951" t="inlineStr">
        <is>
          <t>2025|주말|무궁화|하차|13-14</t>
        </is>
      </c>
      <c r="B951" t="n">
        <v>0</v>
      </c>
    </row>
    <row r="952">
      <c r="A952" t="inlineStr">
        <is>
          <t>2025|주말|무궁화|하차|14-15</t>
        </is>
      </c>
      <c r="B952" t="n">
        <v>1837</v>
      </c>
    </row>
    <row r="953">
      <c r="A953" t="inlineStr">
        <is>
          <t>2025|주말|무궁화|하차|15-16</t>
        </is>
      </c>
      <c r="B953" t="n">
        <v>0</v>
      </c>
    </row>
    <row r="954">
      <c r="A954" t="inlineStr">
        <is>
          <t>2025|주말|무궁화|하차|16-17</t>
        </is>
      </c>
      <c r="B954" t="n">
        <v>0</v>
      </c>
    </row>
    <row r="955">
      <c r="A955" t="inlineStr">
        <is>
          <t>2025|주말|무궁화|하차|17-18</t>
        </is>
      </c>
      <c r="B955" t="n">
        <v>0</v>
      </c>
    </row>
    <row r="956">
      <c r="A956" t="inlineStr">
        <is>
          <t>2025|주말|무궁화|하차|18-19</t>
        </is>
      </c>
      <c r="B956" t="n">
        <v>0</v>
      </c>
    </row>
    <row r="957">
      <c r="A957" t="inlineStr">
        <is>
          <t>2025|주말|무궁화|하차|19-20</t>
        </is>
      </c>
      <c r="B957" t="n">
        <v>3235</v>
      </c>
    </row>
    <row r="958">
      <c r="A958" t="inlineStr">
        <is>
          <t>2025|주말|무궁화|하차|20-21</t>
        </is>
      </c>
      <c r="B958" t="n">
        <v>0</v>
      </c>
    </row>
    <row r="959">
      <c r="A959" t="inlineStr">
        <is>
          <t>2025|주말|무궁화|하차|21-22</t>
        </is>
      </c>
      <c r="B959" t="n">
        <v>1006</v>
      </c>
    </row>
    <row r="960">
      <c r="A960" t="inlineStr">
        <is>
          <t>2025|주말|무궁화|하차|22-23</t>
        </is>
      </c>
      <c r="B960" t="n">
        <v>0</v>
      </c>
    </row>
    <row r="961">
      <c r="A961" t="inlineStr">
        <is>
          <t>2025|주말|무궁화|하차|23-24</t>
        </is>
      </c>
      <c r="B961" t="n">
        <v>0</v>
      </c>
    </row>
    <row r="962">
      <c r="A962" t="inlineStr">
        <is>
          <t>2025|주말|새마을|승차|00-01</t>
        </is>
      </c>
      <c r="B962" t="n">
        <v>0</v>
      </c>
    </row>
    <row r="963">
      <c r="A963" t="inlineStr">
        <is>
          <t>2025|주말|새마을|승차|01-02</t>
        </is>
      </c>
      <c r="B963" t="n">
        <v>0</v>
      </c>
    </row>
    <row r="964">
      <c r="A964" t="inlineStr">
        <is>
          <t>2025|주말|새마을|승차|02-03</t>
        </is>
      </c>
      <c r="B964" t="n">
        <v>0</v>
      </c>
    </row>
    <row r="965">
      <c r="A965" t="inlineStr">
        <is>
          <t>2025|주말|새마을|승차|03-04</t>
        </is>
      </c>
      <c r="B965" t="n">
        <v>0</v>
      </c>
    </row>
    <row r="966">
      <c r="A966" t="inlineStr">
        <is>
          <t>2025|주말|새마을|승차|04-05</t>
        </is>
      </c>
      <c r="B966" t="n">
        <v>0</v>
      </c>
    </row>
    <row r="967">
      <c r="A967" t="inlineStr">
        <is>
          <t>2025|주말|새마을|승차|05-06</t>
        </is>
      </c>
      <c r="B967" t="n">
        <v>616</v>
      </c>
    </row>
    <row r="968">
      <c r="A968" t="inlineStr">
        <is>
          <t>2025|주말|새마을|승차|06-07</t>
        </is>
      </c>
      <c r="B968" t="n">
        <v>0</v>
      </c>
    </row>
    <row r="969">
      <c r="A969" t="inlineStr">
        <is>
          <t>2025|주말|새마을|승차|07-08</t>
        </is>
      </c>
      <c r="B969" t="n">
        <v>1981</v>
      </c>
    </row>
    <row r="970">
      <c r="A970" t="inlineStr">
        <is>
          <t>2025|주말|새마을|승차|08-09</t>
        </is>
      </c>
      <c r="B970" t="n">
        <v>0</v>
      </c>
    </row>
    <row r="971">
      <c r="A971" t="inlineStr">
        <is>
          <t>2025|주말|새마을|승차|09-10</t>
        </is>
      </c>
      <c r="B971" t="n">
        <v>4141</v>
      </c>
    </row>
    <row r="972">
      <c r="A972" t="inlineStr">
        <is>
          <t>2025|주말|새마을|승차|10-11</t>
        </is>
      </c>
      <c r="B972" t="n">
        <v>3628</v>
      </c>
    </row>
    <row r="973">
      <c r="A973" t="inlineStr">
        <is>
          <t>2025|주말|새마을|승차|11-12</t>
        </is>
      </c>
      <c r="B973" t="n">
        <v>0</v>
      </c>
    </row>
    <row r="974">
      <c r="A974" t="inlineStr">
        <is>
          <t>2025|주말|새마을|승차|12-13</t>
        </is>
      </c>
      <c r="B974" t="n">
        <v>630</v>
      </c>
    </row>
    <row r="975">
      <c r="A975" t="inlineStr">
        <is>
          <t>2025|주말|새마을|승차|13-14</t>
        </is>
      </c>
      <c r="B975" t="n">
        <v>0</v>
      </c>
    </row>
    <row r="976">
      <c r="A976" t="inlineStr">
        <is>
          <t>2025|주말|새마을|승차|14-15</t>
        </is>
      </c>
      <c r="B976" t="n">
        <v>0</v>
      </c>
    </row>
    <row r="977">
      <c r="A977" t="inlineStr">
        <is>
          <t>2025|주말|새마을|승차|15-16</t>
        </is>
      </c>
      <c r="B977" t="n">
        <v>5350</v>
      </c>
    </row>
    <row r="978">
      <c r="A978" t="inlineStr">
        <is>
          <t>2025|주말|새마을|승차|16-17</t>
        </is>
      </c>
      <c r="B978" t="n">
        <v>0</v>
      </c>
    </row>
    <row r="979">
      <c r="A979" t="inlineStr">
        <is>
          <t>2025|주말|새마을|승차|17-18</t>
        </is>
      </c>
      <c r="B979" t="n">
        <v>3411</v>
      </c>
    </row>
    <row r="980">
      <c r="A980" t="inlineStr">
        <is>
          <t>2025|주말|새마을|승차|18-19</t>
        </is>
      </c>
      <c r="B980" t="n">
        <v>2382</v>
      </c>
    </row>
    <row r="981">
      <c r="A981" t="inlineStr">
        <is>
          <t>2025|주말|새마을|승차|19-20</t>
        </is>
      </c>
      <c r="B981" t="n">
        <v>397</v>
      </c>
    </row>
    <row r="982">
      <c r="A982" t="inlineStr">
        <is>
          <t>2025|주말|새마을|승차|20-21</t>
        </is>
      </c>
      <c r="B982" t="n">
        <v>0</v>
      </c>
    </row>
    <row r="983">
      <c r="A983" t="inlineStr">
        <is>
          <t>2025|주말|새마을|승차|21-22</t>
        </is>
      </c>
      <c r="B983" t="n">
        <v>0</v>
      </c>
    </row>
    <row r="984">
      <c r="A984" t="inlineStr">
        <is>
          <t>2025|주말|새마을|승차|22-23</t>
        </is>
      </c>
      <c r="B984" t="n">
        <v>0</v>
      </c>
    </row>
    <row r="985">
      <c r="A985" t="inlineStr">
        <is>
          <t>2025|주말|새마을|승차|23-24</t>
        </is>
      </c>
      <c r="B985" t="n">
        <v>0</v>
      </c>
    </row>
    <row r="986">
      <c r="A986" t="inlineStr">
        <is>
          <t>2025|주말|새마을|하차|00-01</t>
        </is>
      </c>
      <c r="B986" t="n">
        <v>0</v>
      </c>
    </row>
    <row r="987">
      <c r="A987" t="inlineStr">
        <is>
          <t>2025|주말|새마을|하차|01-02</t>
        </is>
      </c>
      <c r="B987" t="n">
        <v>0</v>
      </c>
    </row>
    <row r="988">
      <c r="A988" t="inlineStr">
        <is>
          <t>2025|주말|새마을|하차|02-03</t>
        </is>
      </c>
      <c r="B988" t="n">
        <v>0</v>
      </c>
    </row>
    <row r="989">
      <c r="A989" t="inlineStr">
        <is>
          <t>2025|주말|새마을|하차|03-04</t>
        </is>
      </c>
      <c r="B989" t="n">
        <v>0</v>
      </c>
    </row>
    <row r="990">
      <c r="A990" t="inlineStr">
        <is>
          <t>2025|주말|새마을|하차|04-05</t>
        </is>
      </c>
      <c r="B990" t="n">
        <v>0</v>
      </c>
    </row>
    <row r="991">
      <c r="A991" t="inlineStr">
        <is>
          <t>2025|주말|새마을|하차|05-06</t>
        </is>
      </c>
      <c r="B991" t="n">
        <v>0</v>
      </c>
    </row>
    <row r="992">
      <c r="A992" t="inlineStr">
        <is>
          <t>2025|주말|새마을|하차|06-07</t>
        </is>
      </c>
      <c r="B992" t="n">
        <v>0</v>
      </c>
    </row>
    <row r="993">
      <c r="A993" t="inlineStr">
        <is>
          <t>2025|주말|새마을|하차|07-08</t>
        </is>
      </c>
      <c r="B993" t="n">
        <v>0</v>
      </c>
    </row>
    <row r="994">
      <c r="A994" t="inlineStr">
        <is>
          <t>2025|주말|새마을|하차|08-09</t>
        </is>
      </c>
      <c r="B994" t="n">
        <v>0</v>
      </c>
    </row>
    <row r="995">
      <c r="A995" t="inlineStr">
        <is>
          <t>2025|주말|새마을|하차|09-10</t>
        </is>
      </c>
      <c r="B995" t="n">
        <v>3933</v>
      </c>
    </row>
    <row r="996">
      <c r="A996" t="inlineStr">
        <is>
          <t>2025|주말|새마을|하차|10-11</t>
        </is>
      </c>
      <c r="B996" t="n">
        <v>3619</v>
      </c>
    </row>
    <row r="997">
      <c r="A997" t="inlineStr">
        <is>
          <t>2025|주말|새마을|하차|11-12</t>
        </is>
      </c>
      <c r="B997" t="n">
        <v>0</v>
      </c>
    </row>
    <row r="998">
      <c r="A998" t="inlineStr">
        <is>
          <t>2025|주말|새마을|하차|12-13</t>
        </is>
      </c>
      <c r="B998" t="n">
        <v>550</v>
      </c>
    </row>
    <row r="999">
      <c r="A999" t="inlineStr">
        <is>
          <t>2025|주말|새마을|하차|13-14</t>
        </is>
      </c>
      <c r="B999" t="n">
        <v>0</v>
      </c>
    </row>
    <row r="1000">
      <c r="A1000" t="inlineStr">
        <is>
          <t>2025|주말|새마을|하차|14-15</t>
        </is>
      </c>
      <c r="B1000" t="n">
        <v>3944</v>
      </c>
    </row>
    <row r="1001">
      <c r="A1001" t="inlineStr">
        <is>
          <t>2025|주말|새마을|하차|15-16</t>
        </is>
      </c>
      <c r="B1001" t="n">
        <v>0</v>
      </c>
    </row>
    <row r="1002">
      <c r="A1002" t="inlineStr">
        <is>
          <t>2025|주말|새마을|하차|16-17</t>
        </is>
      </c>
      <c r="B1002" t="n">
        <v>0</v>
      </c>
    </row>
    <row r="1003">
      <c r="A1003" t="inlineStr">
        <is>
          <t>2025|주말|새마을|하차|17-18</t>
        </is>
      </c>
      <c r="B1003" t="n">
        <v>2899</v>
      </c>
    </row>
    <row r="1004">
      <c r="A1004" t="inlineStr">
        <is>
          <t>2025|주말|새마을|하차|18-19</t>
        </is>
      </c>
      <c r="B1004" t="n">
        <v>4276</v>
      </c>
    </row>
    <row r="1005">
      <c r="A1005" t="inlineStr">
        <is>
          <t>2025|주말|새마을|하차|19-20</t>
        </is>
      </c>
      <c r="B1005" t="n">
        <v>492</v>
      </c>
    </row>
    <row r="1006">
      <c r="A1006" t="inlineStr">
        <is>
          <t>2025|주말|새마을|하차|20-21</t>
        </is>
      </c>
      <c r="B1006" t="n">
        <v>4258</v>
      </c>
    </row>
    <row r="1007">
      <c r="A1007" t="inlineStr">
        <is>
          <t>2025|주말|새마을|하차|21-22</t>
        </is>
      </c>
      <c r="B1007" t="n">
        <v>0</v>
      </c>
    </row>
    <row r="1008">
      <c r="A1008" t="inlineStr">
        <is>
          <t>2025|주말|새마을|하차|22-23</t>
        </is>
      </c>
      <c r="B1008" t="n">
        <v>0</v>
      </c>
    </row>
    <row r="1009">
      <c r="A1009" t="inlineStr">
        <is>
          <t>2025|주말|새마을|하차|23-24</t>
        </is>
      </c>
      <c r="B1009" t="n">
        <v>2901</v>
      </c>
    </row>
    <row r="1010">
      <c r="A1010" t="inlineStr">
        <is>
          <t>2025|평일|KTX-이음|승차|00-01</t>
        </is>
      </c>
      <c r="B1010" t="n">
        <v>0</v>
      </c>
    </row>
    <row r="1011">
      <c r="A1011" t="inlineStr">
        <is>
          <t>2025|평일|KTX-이음|승차|01-02</t>
        </is>
      </c>
      <c r="B1011" t="n">
        <v>0</v>
      </c>
    </row>
    <row r="1012">
      <c r="A1012" t="inlineStr">
        <is>
          <t>2025|평일|KTX-이음|승차|02-03</t>
        </is>
      </c>
      <c r="B1012" t="n">
        <v>0</v>
      </c>
    </row>
    <row r="1013">
      <c r="A1013" t="inlineStr">
        <is>
          <t>2025|평일|KTX-이음|승차|03-04</t>
        </is>
      </c>
      <c r="B1013" t="n">
        <v>0</v>
      </c>
    </row>
    <row r="1014">
      <c r="A1014" t="inlineStr">
        <is>
          <t>2025|평일|KTX-이음|승차|04-05</t>
        </is>
      </c>
      <c r="B1014" t="n">
        <v>0</v>
      </c>
    </row>
    <row r="1015">
      <c r="A1015" t="inlineStr">
        <is>
          <t>2025|평일|KTX-이음|승차|05-06</t>
        </is>
      </c>
      <c r="B1015" t="n">
        <v>0</v>
      </c>
    </row>
    <row r="1016">
      <c r="A1016" t="inlineStr">
        <is>
          <t>2025|평일|KTX-이음|승차|06-07</t>
        </is>
      </c>
      <c r="B1016" t="n">
        <v>12372</v>
      </c>
    </row>
    <row r="1017">
      <c r="A1017" t="inlineStr">
        <is>
          <t>2025|평일|KTX-이음|승차|07-08</t>
        </is>
      </c>
      <c r="B1017" t="n">
        <v>0</v>
      </c>
    </row>
    <row r="1018">
      <c r="A1018" t="inlineStr">
        <is>
          <t>2025|평일|KTX-이음|승차|08-09</t>
        </is>
      </c>
      <c r="B1018" t="n">
        <v>22629</v>
      </c>
    </row>
    <row r="1019">
      <c r="A1019" t="inlineStr">
        <is>
          <t>2025|평일|KTX-이음|승차|09-10</t>
        </is>
      </c>
      <c r="B1019" t="n">
        <v>13853</v>
      </c>
    </row>
    <row r="1020">
      <c r="A1020" t="inlineStr">
        <is>
          <t>2025|평일|KTX-이음|승차|10-11</t>
        </is>
      </c>
      <c r="B1020" t="n">
        <v>0</v>
      </c>
    </row>
    <row r="1021">
      <c r="A1021" t="inlineStr">
        <is>
          <t>2025|평일|KTX-이음|승차|11-12</t>
        </is>
      </c>
      <c r="B1021" t="n">
        <v>0</v>
      </c>
    </row>
    <row r="1022">
      <c r="A1022" t="inlineStr">
        <is>
          <t>2025|평일|KTX-이음|승차|12-13</t>
        </is>
      </c>
      <c r="B1022" t="n">
        <v>17937</v>
      </c>
    </row>
    <row r="1023">
      <c r="A1023" t="inlineStr">
        <is>
          <t>2025|평일|KTX-이음|승차|13-14</t>
        </is>
      </c>
      <c r="B1023" t="n">
        <v>10520</v>
      </c>
    </row>
    <row r="1024">
      <c r="A1024" t="inlineStr">
        <is>
          <t>2025|평일|KTX-이음|승차|14-15</t>
        </is>
      </c>
      <c r="B1024" t="n">
        <v>18909</v>
      </c>
    </row>
    <row r="1025">
      <c r="A1025" t="inlineStr">
        <is>
          <t>2025|평일|KTX-이음|승차|15-16</t>
        </is>
      </c>
      <c r="B1025" t="n">
        <v>0</v>
      </c>
    </row>
    <row r="1026">
      <c r="A1026" t="inlineStr">
        <is>
          <t>2025|평일|KTX-이음|승차|16-17</t>
        </is>
      </c>
      <c r="B1026" t="n">
        <v>7892</v>
      </c>
    </row>
    <row r="1027">
      <c r="A1027" t="inlineStr">
        <is>
          <t>2025|평일|KTX-이음|승차|17-18</t>
        </is>
      </c>
      <c r="B1027" t="n">
        <v>19246</v>
      </c>
    </row>
    <row r="1028">
      <c r="A1028" t="inlineStr">
        <is>
          <t>2025|평일|KTX-이음|승차|18-19</t>
        </is>
      </c>
      <c r="B1028" t="n">
        <v>0</v>
      </c>
    </row>
    <row r="1029">
      <c r="A1029" t="inlineStr">
        <is>
          <t>2025|평일|KTX-이음|승차|19-20</t>
        </is>
      </c>
      <c r="B1029" t="n">
        <v>0</v>
      </c>
    </row>
    <row r="1030">
      <c r="A1030" t="inlineStr">
        <is>
          <t>2025|평일|KTX-이음|승차|20-21</t>
        </is>
      </c>
      <c r="B1030" t="n">
        <v>3508</v>
      </c>
    </row>
    <row r="1031">
      <c r="A1031" t="inlineStr">
        <is>
          <t>2025|평일|KTX-이음|승차|21-22</t>
        </is>
      </c>
      <c r="B1031" t="n">
        <v>7982</v>
      </c>
    </row>
    <row r="1032">
      <c r="A1032" t="inlineStr">
        <is>
          <t>2025|평일|KTX-이음|승차|22-23</t>
        </is>
      </c>
      <c r="B1032" t="n">
        <v>0</v>
      </c>
    </row>
    <row r="1033">
      <c r="A1033" t="inlineStr">
        <is>
          <t>2025|평일|KTX-이음|승차|23-24</t>
        </is>
      </c>
      <c r="B1033" t="n">
        <v>0</v>
      </c>
    </row>
    <row r="1034">
      <c r="A1034" t="inlineStr">
        <is>
          <t>2025|평일|KTX-이음|하차|00-01</t>
        </is>
      </c>
      <c r="B1034" t="n">
        <v>0</v>
      </c>
    </row>
    <row r="1035">
      <c r="A1035" t="inlineStr">
        <is>
          <t>2025|평일|KTX-이음|하차|01-02</t>
        </is>
      </c>
      <c r="B1035" t="n">
        <v>0</v>
      </c>
    </row>
    <row r="1036">
      <c r="A1036" t="inlineStr">
        <is>
          <t>2025|평일|KTX-이음|하차|02-03</t>
        </is>
      </c>
      <c r="B1036" t="n">
        <v>0</v>
      </c>
    </row>
    <row r="1037">
      <c r="A1037" t="inlineStr">
        <is>
          <t>2025|평일|KTX-이음|하차|03-04</t>
        </is>
      </c>
      <c r="B1037" t="n">
        <v>0</v>
      </c>
    </row>
    <row r="1038">
      <c r="A1038" t="inlineStr">
        <is>
          <t>2025|평일|KTX-이음|하차|04-05</t>
        </is>
      </c>
      <c r="B1038" t="n">
        <v>0</v>
      </c>
    </row>
    <row r="1039">
      <c r="A1039" t="inlineStr">
        <is>
          <t>2025|평일|KTX-이음|하차|05-06</t>
        </is>
      </c>
      <c r="B1039" t="n">
        <v>0</v>
      </c>
    </row>
    <row r="1040">
      <c r="A1040" t="inlineStr">
        <is>
          <t>2025|평일|KTX-이음|하차|06-07</t>
        </is>
      </c>
      <c r="B1040" t="n">
        <v>0</v>
      </c>
    </row>
    <row r="1041">
      <c r="A1041" t="inlineStr">
        <is>
          <t>2025|평일|KTX-이음|하차|07-08</t>
        </is>
      </c>
      <c r="B1041" t="n">
        <v>4509</v>
      </c>
    </row>
    <row r="1042">
      <c r="A1042" t="inlineStr">
        <is>
          <t>2025|평일|KTX-이음|하차|08-09</t>
        </is>
      </c>
      <c r="B1042" t="n">
        <v>6646</v>
      </c>
    </row>
    <row r="1043">
      <c r="A1043" t="inlineStr">
        <is>
          <t>2025|평일|KTX-이음|하차|09-10</t>
        </is>
      </c>
      <c r="B1043" t="n">
        <v>3286</v>
      </c>
    </row>
    <row r="1044">
      <c r="A1044" t="inlineStr">
        <is>
          <t>2025|평일|KTX-이음|하차|10-11</t>
        </is>
      </c>
      <c r="B1044" t="n">
        <v>0</v>
      </c>
    </row>
    <row r="1045">
      <c r="A1045" t="inlineStr">
        <is>
          <t>2025|평일|KTX-이음|하차|11-12</t>
        </is>
      </c>
      <c r="B1045" t="n">
        <v>21722</v>
      </c>
    </row>
    <row r="1046">
      <c r="A1046" t="inlineStr">
        <is>
          <t>2025|평일|KTX-이음|하차|12-13</t>
        </is>
      </c>
      <c r="B1046" t="n">
        <v>0</v>
      </c>
    </row>
    <row r="1047">
      <c r="A1047" t="inlineStr">
        <is>
          <t>2025|평일|KTX-이음|하차|13-14</t>
        </is>
      </c>
      <c r="B1047" t="n">
        <v>25560</v>
      </c>
    </row>
    <row r="1048">
      <c r="A1048" t="inlineStr">
        <is>
          <t>2025|평일|KTX-이음|하차|14-15</t>
        </is>
      </c>
      <c r="B1048" t="n">
        <v>0</v>
      </c>
    </row>
    <row r="1049">
      <c r="A1049" t="inlineStr">
        <is>
          <t>2025|평일|KTX-이음|하차|15-16</t>
        </is>
      </c>
      <c r="B1049" t="n">
        <v>0</v>
      </c>
    </row>
    <row r="1050">
      <c r="A1050" t="inlineStr">
        <is>
          <t>2025|평일|KTX-이음|하차|16-17</t>
        </is>
      </c>
      <c r="B1050" t="n">
        <v>12826</v>
      </c>
    </row>
    <row r="1051">
      <c r="A1051" t="inlineStr">
        <is>
          <t>2025|평일|KTX-이음|하차|17-18</t>
        </is>
      </c>
      <c r="B1051" t="n">
        <v>18584</v>
      </c>
    </row>
    <row r="1052">
      <c r="A1052" t="inlineStr">
        <is>
          <t>2025|평일|KTX-이음|하차|18-19</t>
        </is>
      </c>
      <c r="B1052" t="n">
        <v>0</v>
      </c>
    </row>
    <row r="1053">
      <c r="A1053" t="inlineStr">
        <is>
          <t>2025|평일|KTX-이음|하차|19-20</t>
        </is>
      </c>
      <c r="B1053" t="n">
        <v>0</v>
      </c>
    </row>
    <row r="1054">
      <c r="A1054" t="inlineStr">
        <is>
          <t>2025|평일|KTX-이음|하차|20-21</t>
        </is>
      </c>
      <c r="B1054" t="n">
        <v>13148</v>
      </c>
    </row>
    <row r="1055">
      <c r="A1055" t="inlineStr">
        <is>
          <t>2025|평일|KTX-이음|하차|21-22</t>
        </is>
      </c>
      <c r="B1055" t="n">
        <v>6333</v>
      </c>
    </row>
    <row r="1056">
      <c r="A1056" t="inlineStr">
        <is>
          <t>2025|평일|KTX-이음|하차|22-23</t>
        </is>
      </c>
      <c r="B1056" t="n">
        <v>0</v>
      </c>
    </row>
    <row r="1057">
      <c r="A1057" t="inlineStr">
        <is>
          <t>2025|평일|KTX-이음|하차|23-24</t>
        </is>
      </c>
      <c r="B1057" t="n">
        <v>12225</v>
      </c>
    </row>
    <row r="1058">
      <c r="A1058" t="inlineStr">
        <is>
          <t>2025|평일|무궁화|승차|00-01</t>
        </is>
      </c>
      <c r="B1058" t="n">
        <v>0</v>
      </c>
    </row>
    <row r="1059">
      <c r="A1059" t="inlineStr">
        <is>
          <t>2025|평일|무궁화|승차|01-02</t>
        </is>
      </c>
      <c r="B1059" t="n">
        <v>0</v>
      </c>
    </row>
    <row r="1060">
      <c r="A1060" t="inlineStr">
        <is>
          <t>2025|평일|무궁화|승차|02-03</t>
        </is>
      </c>
      <c r="B1060" t="n">
        <v>0</v>
      </c>
    </row>
    <row r="1061">
      <c r="A1061" t="inlineStr">
        <is>
          <t>2025|평일|무궁화|승차|03-04</t>
        </is>
      </c>
      <c r="B1061" t="n">
        <v>0</v>
      </c>
    </row>
    <row r="1062">
      <c r="A1062" t="inlineStr">
        <is>
          <t>2025|평일|무궁화|승차|04-05</t>
        </is>
      </c>
      <c r="B1062" t="n">
        <v>0</v>
      </c>
    </row>
    <row r="1063">
      <c r="A1063" t="inlineStr">
        <is>
          <t>2025|평일|무궁화|승차|05-06</t>
        </is>
      </c>
      <c r="B1063" t="n">
        <v>0</v>
      </c>
    </row>
    <row r="1064">
      <c r="A1064" t="inlineStr">
        <is>
          <t>2025|평일|무궁화|승차|06-07</t>
        </is>
      </c>
      <c r="B1064" t="n">
        <v>0</v>
      </c>
    </row>
    <row r="1065">
      <c r="A1065" t="inlineStr">
        <is>
          <t>2025|평일|무궁화|승차|07-08</t>
        </is>
      </c>
      <c r="B1065" t="n">
        <v>1540</v>
      </c>
    </row>
    <row r="1066">
      <c r="A1066" t="inlineStr">
        <is>
          <t>2025|평일|무궁화|승차|08-09</t>
        </is>
      </c>
      <c r="B1066" t="n">
        <v>0</v>
      </c>
    </row>
    <row r="1067">
      <c r="A1067" t="inlineStr">
        <is>
          <t>2025|평일|무궁화|승차|09-10</t>
        </is>
      </c>
      <c r="B1067" t="n">
        <v>0</v>
      </c>
    </row>
    <row r="1068">
      <c r="A1068" t="inlineStr">
        <is>
          <t>2025|평일|무궁화|승차|10-11</t>
        </is>
      </c>
      <c r="B1068" t="n">
        <v>0</v>
      </c>
    </row>
    <row r="1069">
      <c r="A1069" t="inlineStr">
        <is>
          <t>2025|평일|무궁화|승차|11-12</t>
        </is>
      </c>
      <c r="B1069" t="n">
        <v>0</v>
      </c>
    </row>
    <row r="1070">
      <c r="A1070" t="inlineStr">
        <is>
          <t>2025|평일|무궁화|승차|12-13</t>
        </is>
      </c>
      <c r="B1070" t="n">
        <v>0</v>
      </c>
    </row>
    <row r="1071">
      <c r="A1071" t="inlineStr">
        <is>
          <t>2025|평일|무궁화|승차|13-14</t>
        </is>
      </c>
      <c r="B1071" t="n">
        <v>0</v>
      </c>
    </row>
    <row r="1072">
      <c r="A1072" t="inlineStr">
        <is>
          <t>2025|평일|무궁화|승차|14-15</t>
        </is>
      </c>
      <c r="B1072" t="n">
        <v>5820</v>
      </c>
    </row>
    <row r="1073">
      <c r="A1073" t="inlineStr">
        <is>
          <t>2025|평일|무궁화|승차|15-16</t>
        </is>
      </c>
      <c r="B1073" t="n">
        <v>0</v>
      </c>
    </row>
    <row r="1074">
      <c r="A1074" t="inlineStr">
        <is>
          <t>2025|평일|무궁화|승차|16-17</t>
        </is>
      </c>
      <c r="B1074" t="n">
        <v>0</v>
      </c>
    </row>
    <row r="1075">
      <c r="A1075" t="inlineStr">
        <is>
          <t>2025|평일|무궁화|승차|17-18</t>
        </is>
      </c>
      <c r="B1075" t="n">
        <v>0</v>
      </c>
    </row>
    <row r="1076">
      <c r="A1076" t="inlineStr">
        <is>
          <t>2025|평일|무궁화|승차|18-19</t>
        </is>
      </c>
      <c r="B1076" t="n">
        <v>0</v>
      </c>
    </row>
    <row r="1077">
      <c r="A1077" t="inlineStr">
        <is>
          <t>2025|평일|무궁화|승차|19-20</t>
        </is>
      </c>
      <c r="B1077" t="n">
        <v>2426</v>
      </c>
    </row>
    <row r="1078">
      <c r="A1078" t="inlineStr">
        <is>
          <t>2025|평일|무궁화|승차|20-21</t>
        </is>
      </c>
      <c r="B1078" t="n">
        <v>0</v>
      </c>
    </row>
    <row r="1079">
      <c r="A1079" t="inlineStr">
        <is>
          <t>2025|평일|무궁화|승차|21-22</t>
        </is>
      </c>
      <c r="B1079" t="n">
        <v>2878</v>
      </c>
    </row>
    <row r="1080">
      <c r="A1080" t="inlineStr">
        <is>
          <t>2025|평일|무궁화|승차|22-23</t>
        </is>
      </c>
      <c r="B1080" t="n">
        <v>0</v>
      </c>
    </row>
    <row r="1081">
      <c r="A1081" t="inlineStr">
        <is>
          <t>2025|평일|무궁화|승차|23-24</t>
        </is>
      </c>
      <c r="B1081" t="n">
        <v>0</v>
      </c>
    </row>
    <row r="1082">
      <c r="A1082" t="inlineStr">
        <is>
          <t>2025|평일|무궁화|하차|00-01</t>
        </is>
      </c>
      <c r="B1082" t="n">
        <v>0</v>
      </c>
    </row>
    <row r="1083">
      <c r="A1083" t="inlineStr">
        <is>
          <t>2025|평일|무궁화|하차|01-02</t>
        </is>
      </c>
      <c r="B1083" t="n">
        <v>0</v>
      </c>
    </row>
    <row r="1084">
      <c r="A1084" t="inlineStr">
        <is>
          <t>2025|평일|무궁화|하차|02-03</t>
        </is>
      </c>
      <c r="B1084" t="n">
        <v>0</v>
      </c>
    </row>
    <row r="1085">
      <c r="A1085" t="inlineStr">
        <is>
          <t>2025|평일|무궁화|하차|03-04</t>
        </is>
      </c>
      <c r="B1085" t="n">
        <v>0</v>
      </c>
    </row>
    <row r="1086">
      <c r="A1086" t="inlineStr">
        <is>
          <t>2025|평일|무궁화|하차|04-05</t>
        </is>
      </c>
      <c r="B1086" t="n">
        <v>0</v>
      </c>
    </row>
    <row r="1087">
      <c r="A1087" t="inlineStr">
        <is>
          <t>2025|평일|무궁화|하차|05-06</t>
        </is>
      </c>
      <c r="B1087" t="n">
        <v>0</v>
      </c>
    </row>
    <row r="1088">
      <c r="A1088" t="inlineStr">
        <is>
          <t>2025|평일|무궁화|하차|06-07</t>
        </is>
      </c>
      <c r="B1088" t="n">
        <v>0</v>
      </c>
    </row>
    <row r="1089">
      <c r="A1089" t="inlineStr">
        <is>
          <t>2025|평일|무궁화|하차|07-08</t>
        </is>
      </c>
      <c r="B1089" t="n">
        <v>2558</v>
      </c>
    </row>
    <row r="1090">
      <c r="A1090" t="inlineStr">
        <is>
          <t>2025|평일|무궁화|하차|08-09</t>
        </is>
      </c>
      <c r="B1090" t="n">
        <v>0</v>
      </c>
    </row>
    <row r="1091">
      <c r="A1091" t="inlineStr">
        <is>
          <t>2025|평일|무궁화|하차|09-10</t>
        </is>
      </c>
      <c r="B1091" t="n">
        <v>0</v>
      </c>
    </row>
    <row r="1092">
      <c r="A1092" t="inlineStr">
        <is>
          <t>2025|평일|무궁화|하차|10-11</t>
        </is>
      </c>
      <c r="B1092" t="n">
        <v>0</v>
      </c>
    </row>
    <row r="1093">
      <c r="A1093" t="inlineStr">
        <is>
          <t>2025|평일|무궁화|하차|11-12</t>
        </is>
      </c>
      <c r="B1093" t="n">
        <v>0</v>
      </c>
    </row>
    <row r="1094">
      <c r="A1094" t="inlineStr">
        <is>
          <t>2025|평일|무궁화|하차|12-13</t>
        </is>
      </c>
      <c r="B1094" t="n">
        <v>0</v>
      </c>
    </row>
    <row r="1095">
      <c r="A1095" t="inlineStr">
        <is>
          <t>2025|평일|무궁화|하차|13-14</t>
        </is>
      </c>
      <c r="B1095" t="n">
        <v>0</v>
      </c>
    </row>
    <row r="1096">
      <c r="A1096" t="inlineStr">
        <is>
          <t>2025|평일|무궁화|하차|14-15</t>
        </is>
      </c>
      <c r="B1096" t="n">
        <v>2916</v>
      </c>
    </row>
    <row r="1097">
      <c r="A1097" t="inlineStr">
        <is>
          <t>2025|평일|무궁화|하차|15-16</t>
        </is>
      </c>
      <c r="B1097" t="n">
        <v>0</v>
      </c>
    </row>
    <row r="1098">
      <c r="A1098" t="inlineStr">
        <is>
          <t>2025|평일|무궁화|하차|16-17</t>
        </is>
      </c>
      <c r="B1098" t="n">
        <v>0</v>
      </c>
    </row>
    <row r="1099">
      <c r="A1099" t="inlineStr">
        <is>
          <t>2025|평일|무궁화|하차|17-18</t>
        </is>
      </c>
      <c r="B1099" t="n">
        <v>0</v>
      </c>
    </row>
    <row r="1100">
      <c r="A1100" t="inlineStr">
        <is>
          <t>2025|평일|무궁화|하차|18-19</t>
        </is>
      </c>
      <c r="B1100" t="n">
        <v>0</v>
      </c>
    </row>
    <row r="1101">
      <c r="A1101" t="inlineStr">
        <is>
          <t>2025|평일|무궁화|하차|19-20</t>
        </is>
      </c>
      <c r="B1101" t="n">
        <v>5931</v>
      </c>
    </row>
    <row r="1102">
      <c r="A1102" t="inlineStr">
        <is>
          <t>2025|평일|무궁화|하차|20-21</t>
        </is>
      </c>
      <c r="B1102" t="n">
        <v>0</v>
      </c>
    </row>
    <row r="1103">
      <c r="A1103" t="inlineStr">
        <is>
          <t>2025|평일|무궁화|하차|21-22</t>
        </is>
      </c>
      <c r="B1103" t="n">
        <v>1509</v>
      </c>
    </row>
    <row r="1104">
      <c r="A1104" t="inlineStr">
        <is>
          <t>2025|평일|무궁화|하차|22-23</t>
        </is>
      </c>
      <c r="B1104" t="n">
        <v>0</v>
      </c>
    </row>
    <row r="1105">
      <c r="A1105" t="inlineStr">
        <is>
          <t>2025|평일|무궁화|하차|23-24</t>
        </is>
      </c>
      <c r="B1105" t="n">
        <v>0</v>
      </c>
    </row>
    <row r="1106">
      <c r="A1106" t="inlineStr">
        <is>
          <t>2025|평일|새마을|승차|00-01</t>
        </is>
      </c>
      <c r="B1106" t="n">
        <v>0</v>
      </c>
    </row>
    <row r="1107">
      <c r="A1107" t="inlineStr">
        <is>
          <t>2025|평일|새마을|승차|01-02</t>
        </is>
      </c>
      <c r="B1107" t="n">
        <v>0</v>
      </c>
    </row>
    <row r="1108">
      <c r="A1108" t="inlineStr">
        <is>
          <t>2025|평일|새마을|승차|02-03</t>
        </is>
      </c>
      <c r="B1108" t="n">
        <v>0</v>
      </c>
    </row>
    <row r="1109">
      <c r="A1109" t="inlineStr">
        <is>
          <t>2025|평일|새마을|승차|03-04</t>
        </is>
      </c>
      <c r="B1109" t="n">
        <v>0</v>
      </c>
    </row>
    <row r="1110">
      <c r="A1110" t="inlineStr">
        <is>
          <t>2025|평일|새마을|승차|04-05</t>
        </is>
      </c>
      <c r="B1110" t="n">
        <v>0</v>
      </c>
    </row>
    <row r="1111">
      <c r="A1111" t="inlineStr">
        <is>
          <t>2025|평일|새마을|승차|05-06</t>
        </is>
      </c>
      <c r="B1111" t="n">
        <v>943</v>
      </c>
    </row>
    <row r="1112">
      <c r="A1112" t="inlineStr">
        <is>
          <t>2025|평일|새마을|승차|06-07</t>
        </is>
      </c>
      <c r="B1112" t="n">
        <v>0</v>
      </c>
    </row>
    <row r="1113">
      <c r="A1113" t="inlineStr">
        <is>
          <t>2025|평일|새마을|승차|07-08</t>
        </is>
      </c>
      <c r="B1113" t="n">
        <v>3115</v>
      </c>
    </row>
    <row r="1114">
      <c r="A1114" t="inlineStr">
        <is>
          <t>2025|평일|새마을|승차|08-09</t>
        </is>
      </c>
      <c r="B1114" t="n">
        <v>0</v>
      </c>
    </row>
    <row r="1115">
      <c r="A1115" t="inlineStr">
        <is>
          <t>2025|평일|새마을|승차|09-10</t>
        </is>
      </c>
      <c r="B1115" t="n">
        <v>6718</v>
      </c>
    </row>
    <row r="1116">
      <c r="A1116" t="inlineStr">
        <is>
          <t>2025|평일|새마을|승차|10-11</t>
        </is>
      </c>
      <c r="B1116" t="n">
        <v>7895</v>
      </c>
    </row>
    <row r="1117">
      <c r="A1117" t="inlineStr">
        <is>
          <t>2025|평일|새마을|승차|11-12</t>
        </is>
      </c>
      <c r="B1117" t="n">
        <v>0</v>
      </c>
    </row>
    <row r="1118">
      <c r="A1118" t="inlineStr">
        <is>
          <t>2025|평일|새마을|승차|12-13</t>
        </is>
      </c>
      <c r="B1118" t="n">
        <v>0</v>
      </c>
    </row>
    <row r="1119">
      <c r="A1119" t="inlineStr">
        <is>
          <t>2025|평일|새마을|승차|13-14</t>
        </is>
      </c>
      <c r="B1119" t="n">
        <v>0</v>
      </c>
    </row>
    <row r="1120">
      <c r="A1120" t="inlineStr">
        <is>
          <t>2025|평일|새마을|승차|14-15</t>
        </is>
      </c>
      <c r="B1120" t="n">
        <v>0</v>
      </c>
    </row>
    <row r="1121">
      <c r="A1121" t="inlineStr">
        <is>
          <t>2025|평일|새마을|승차|15-16</t>
        </is>
      </c>
      <c r="B1121" t="n">
        <v>7376</v>
      </c>
    </row>
    <row r="1122">
      <c r="A1122" t="inlineStr">
        <is>
          <t>2025|평일|새마을|승차|16-17</t>
        </is>
      </c>
      <c r="B1122" t="n">
        <v>0</v>
      </c>
    </row>
    <row r="1123">
      <c r="A1123" t="inlineStr">
        <is>
          <t>2025|평일|새마을|승차|17-18</t>
        </is>
      </c>
      <c r="B1123" t="n">
        <v>5086</v>
      </c>
    </row>
    <row r="1124">
      <c r="A1124" t="inlineStr">
        <is>
          <t>2025|평일|새마을|승차|18-19</t>
        </is>
      </c>
      <c r="B1124" t="n">
        <v>7058</v>
      </c>
    </row>
    <row r="1125">
      <c r="A1125" t="inlineStr">
        <is>
          <t>2025|평일|새마을|승차|19-20</t>
        </is>
      </c>
      <c r="B1125" t="n">
        <v>0</v>
      </c>
    </row>
    <row r="1126">
      <c r="A1126" t="inlineStr">
        <is>
          <t>2025|평일|새마을|승차|20-21</t>
        </is>
      </c>
      <c r="B1126" t="n">
        <v>0</v>
      </c>
    </row>
    <row r="1127">
      <c r="A1127" t="inlineStr">
        <is>
          <t>2025|평일|새마을|승차|21-22</t>
        </is>
      </c>
      <c r="B1127" t="n">
        <v>0</v>
      </c>
    </row>
    <row r="1128">
      <c r="A1128" t="inlineStr">
        <is>
          <t>2025|평일|새마을|승차|22-23</t>
        </is>
      </c>
      <c r="B1128" t="n">
        <v>0</v>
      </c>
    </row>
    <row r="1129">
      <c r="A1129" t="inlineStr">
        <is>
          <t>2025|평일|새마을|승차|23-24</t>
        </is>
      </c>
      <c r="B1129" t="n">
        <v>0</v>
      </c>
    </row>
    <row r="1130">
      <c r="A1130" t="inlineStr">
        <is>
          <t>2025|평일|새마을|하차|00-01</t>
        </is>
      </c>
      <c r="B1130" t="n">
        <v>0</v>
      </c>
    </row>
    <row r="1131">
      <c r="A1131" t="inlineStr">
        <is>
          <t>2025|평일|새마을|하차|01-02</t>
        </is>
      </c>
      <c r="B1131" t="n">
        <v>0</v>
      </c>
    </row>
    <row r="1132">
      <c r="A1132" t="inlineStr">
        <is>
          <t>2025|평일|새마을|하차|02-03</t>
        </is>
      </c>
      <c r="B1132" t="n">
        <v>0</v>
      </c>
    </row>
    <row r="1133">
      <c r="A1133" t="inlineStr">
        <is>
          <t>2025|평일|새마을|하차|03-04</t>
        </is>
      </c>
      <c r="B1133" t="n">
        <v>0</v>
      </c>
    </row>
    <row r="1134">
      <c r="A1134" t="inlineStr">
        <is>
          <t>2025|평일|새마을|하차|04-05</t>
        </is>
      </c>
      <c r="B1134" t="n">
        <v>0</v>
      </c>
    </row>
    <row r="1135">
      <c r="A1135" t="inlineStr">
        <is>
          <t>2025|평일|새마을|하차|05-06</t>
        </is>
      </c>
      <c r="B1135" t="n">
        <v>0</v>
      </c>
    </row>
    <row r="1136">
      <c r="A1136" t="inlineStr">
        <is>
          <t>2025|평일|새마을|하차|06-07</t>
        </is>
      </c>
      <c r="B1136" t="n">
        <v>0</v>
      </c>
    </row>
    <row r="1137">
      <c r="A1137" t="inlineStr">
        <is>
          <t>2025|평일|새마을|하차|07-08</t>
        </is>
      </c>
      <c r="B1137" t="n">
        <v>0</v>
      </c>
    </row>
    <row r="1138">
      <c r="A1138" t="inlineStr">
        <is>
          <t>2025|평일|새마을|하차|08-09</t>
        </is>
      </c>
      <c r="B1138" t="n">
        <v>0</v>
      </c>
    </row>
    <row r="1139">
      <c r="A1139" t="inlineStr">
        <is>
          <t>2025|평일|새마을|하차|09-10</t>
        </is>
      </c>
      <c r="B1139" t="n">
        <v>8738</v>
      </c>
    </row>
    <row r="1140">
      <c r="A1140" t="inlineStr">
        <is>
          <t>2025|평일|새마을|하차|10-11</t>
        </is>
      </c>
      <c r="B1140" t="n">
        <v>4250</v>
      </c>
    </row>
    <row r="1141">
      <c r="A1141" t="inlineStr">
        <is>
          <t>2025|평일|새마을|하차|11-12</t>
        </is>
      </c>
      <c r="B1141" t="n">
        <v>0</v>
      </c>
    </row>
    <row r="1142">
      <c r="A1142" t="inlineStr">
        <is>
          <t>2025|평일|새마을|하차|12-13</t>
        </is>
      </c>
      <c r="B1142" t="n">
        <v>0</v>
      </c>
    </row>
    <row r="1143">
      <c r="A1143" t="inlineStr">
        <is>
          <t>2025|평일|새마을|하차|13-14</t>
        </is>
      </c>
      <c r="B1143" t="n">
        <v>0</v>
      </c>
    </row>
    <row r="1144">
      <c r="A1144" t="inlineStr">
        <is>
          <t>2025|평일|새마을|하차|14-15</t>
        </is>
      </c>
      <c r="B1144" t="n">
        <v>5814</v>
      </c>
    </row>
    <row r="1145">
      <c r="A1145" t="inlineStr">
        <is>
          <t>2025|평일|새마을|하차|15-16</t>
        </is>
      </c>
      <c r="B1145" t="n">
        <v>0</v>
      </c>
    </row>
    <row r="1146">
      <c r="A1146" t="inlineStr">
        <is>
          <t>2025|평일|새마을|하차|16-17</t>
        </is>
      </c>
      <c r="B1146" t="n">
        <v>0</v>
      </c>
    </row>
    <row r="1147">
      <c r="A1147" t="inlineStr">
        <is>
          <t>2025|평일|새마을|하차|17-18</t>
        </is>
      </c>
      <c r="B1147" t="n">
        <v>5299</v>
      </c>
    </row>
    <row r="1148">
      <c r="A1148" t="inlineStr">
        <is>
          <t>2025|평일|새마을|하차|18-19</t>
        </is>
      </c>
      <c r="B1148" t="n">
        <v>7184</v>
      </c>
    </row>
    <row r="1149">
      <c r="A1149" t="inlineStr">
        <is>
          <t>2025|평일|새마을|하차|19-20</t>
        </is>
      </c>
      <c r="B1149" t="n">
        <v>0</v>
      </c>
    </row>
    <row r="1150">
      <c r="A1150" t="inlineStr">
        <is>
          <t>2025|평일|새마을|하차|20-21</t>
        </is>
      </c>
      <c r="B1150" t="n">
        <v>10369</v>
      </c>
    </row>
    <row r="1151">
      <c r="A1151" t="inlineStr">
        <is>
          <t>2025|평일|새마을|하차|21-22</t>
        </is>
      </c>
      <c r="B1151" t="n">
        <v>0</v>
      </c>
    </row>
    <row r="1152">
      <c r="A1152" t="inlineStr">
        <is>
          <t>2025|평일|새마을|하차|22-23</t>
        </is>
      </c>
      <c r="B1152" t="n">
        <v>0</v>
      </c>
    </row>
    <row r="1153">
      <c r="A1153" t="inlineStr">
        <is>
          <t>2025|평일|새마을|하차|23-24</t>
        </is>
      </c>
      <c r="B1153" t="n">
        <v>4359</v>
      </c>
    </row>
    <row r="1154">
      <c r="A1154" t="inlineStr">
        <is>
          <t>2026|공휴일|KTX-이음|승차|00-01</t>
        </is>
      </c>
      <c r="B1154" t="n">
        <v>0</v>
      </c>
    </row>
    <row r="1155">
      <c r="A1155" t="inlineStr">
        <is>
          <t>2026|공휴일|KTX-이음|승차|01-02</t>
        </is>
      </c>
      <c r="B1155" t="n">
        <v>0</v>
      </c>
    </row>
    <row r="1156">
      <c r="A1156" t="inlineStr">
        <is>
          <t>2026|공휴일|KTX-이음|승차|02-03</t>
        </is>
      </c>
      <c r="B1156" t="n">
        <v>0</v>
      </c>
    </row>
    <row r="1157">
      <c r="A1157" t="inlineStr">
        <is>
          <t>2026|공휴일|KTX-이음|승차|03-04</t>
        </is>
      </c>
      <c r="B1157" t="n">
        <v>0</v>
      </c>
    </row>
    <row r="1158">
      <c r="A1158" t="inlineStr">
        <is>
          <t>2026|공휴일|KTX-이음|승차|04-05</t>
        </is>
      </c>
      <c r="B1158" t="n">
        <v>0</v>
      </c>
    </row>
    <row r="1159">
      <c r="A1159" t="inlineStr">
        <is>
          <t>2026|공휴일|KTX-이음|승차|05-06</t>
        </is>
      </c>
      <c r="B1159" t="n">
        <v>0</v>
      </c>
    </row>
    <row r="1160">
      <c r="A1160" t="inlineStr">
        <is>
          <t>2026|공휴일|KTX-이음|승차|06-07</t>
        </is>
      </c>
      <c r="B1160" t="n">
        <v>898</v>
      </c>
    </row>
    <row r="1161">
      <c r="A1161" t="inlineStr">
        <is>
          <t>2026|공휴일|KTX-이음|승차|07-08</t>
        </is>
      </c>
      <c r="B1161" t="n">
        <v>1419</v>
      </c>
    </row>
    <row r="1162">
      <c r="A1162" t="inlineStr">
        <is>
          <t>2026|공휴일|KTX-이음|승차|08-09</t>
        </is>
      </c>
      <c r="B1162" t="n">
        <v>569</v>
      </c>
    </row>
    <row r="1163">
      <c r="A1163" t="inlineStr">
        <is>
          <t>2026|공휴일|KTX-이음|승차|09-10</t>
        </is>
      </c>
      <c r="B1163" t="n">
        <v>0</v>
      </c>
    </row>
    <row r="1164">
      <c r="A1164" t="inlineStr">
        <is>
          <t>2026|공휴일|KTX-이음|승차|10-11</t>
        </is>
      </c>
      <c r="B1164" t="n">
        <v>1386</v>
      </c>
    </row>
    <row r="1165">
      <c r="A1165" t="inlineStr">
        <is>
          <t>2026|공휴일|KTX-이음|승차|11-12</t>
        </is>
      </c>
      <c r="B1165" t="n">
        <v>904</v>
      </c>
    </row>
    <row r="1166">
      <c r="A1166" t="inlineStr">
        <is>
          <t>2026|공휴일|KTX-이음|승차|12-13</t>
        </is>
      </c>
      <c r="B1166" t="n">
        <v>1201</v>
      </c>
    </row>
    <row r="1167">
      <c r="A1167" t="inlineStr">
        <is>
          <t>2026|공휴일|KTX-이음|승차|13-14</t>
        </is>
      </c>
      <c r="B1167" t="n">
        <v>689</v>
      </c>
    </row>
    <row r="1168">
      <c r="A1168" t="inlineStr">
        <is>
          <t>2026|공휴일|KTX-이음|승차|14-15</t>
        </is>
      </c>
      <c r="B1168" t="n">
        <v>998</v>
      </c>
    </row>
    <row r="1169">
      <c r="A1169" t="inlineStr">
        <is>
          <t>2026|공휴일|KTX-이음|승차|15-16</t>
        </is>
      </c>
      <c r="B1169" t="n">
        <v>2024</v>
      </c>
    </row>
    <row r="1170">
      <c r="A1170" t="inlineStr">
        <is>
          <t>2026|공휴일|KTX-이음|승차|16-17</t>
        </is>
      </c>
      <c r="B1170" t="n">
        <v>1628</v>
      </c>
    </row>
    <row r="1171">
      <c r="A1171" t="inlineStr">
        <is>
          <t>2026|공휴일|KTX-이음|승차|17-18</t>
        </is>
      </c>
      <c r="B1171" t="n">
        <v>0</v>
      </c>
    </row>
    <row r="1172">
      <c r="A1172" t="inlineStr">
        <is>
          <t>2026|공휴일|KTX-이음|승차|18-19</t>
        </is>
      </c>
      <c r="B1172" t="n">
        <v>1878</v>
      </c>
    </row>
    <row r="1173">
      <c r="A1173" t="inlineStr">
        <is>
          <t>2026|공휴일|KTX-이음|승차|19-20</t>
        </is>
      </c>
      <c r="B1173" t="n">
        <v>194</v>
      </c>
    </row>
    <row r="1174">
      <c r="A1174" t="inlineStr">
        <is>
          <t>2026|공휴일|KTX-이음|승차|20-21</t>
        </is>
      </c>
      <c r="B1174" t="n">
        <v>463</v>
      </c>
    </row>
    <row r="1175">
      <c r="A1175" t="inlineStr">
        <is>
          <t>2026|공휴일|KTX-이음|승차|21-22</t>
        </is>
      </c>
      <c r="B1175" t="n">
        <v>806</v>
      </c>
    </row>
    <row r="1176">
      <c r="A1176" t="inlineStr">
        <is>
          <t>2026|공휴일|KTX-이음|승차|22-23</t>
        </is>
      </c>
      <c r="B1176" t="n">
        <v>0</v>
      </c>
    </row>
    <row r="1177">
      <c r="A1177" t="inlineStr">
        <is>
          <t>2026|공휴일|KTX-이음|승차|23-24</t>
        </is>
      </c>
      <c r="B1177" t="n">
        <v>0</v>
      </c>
    </row>
    <row r="1178">
      <c r="A1178" t="inlineStr">
        <is>
          <t>2026|공휴일|KTX-이음|하차|00-01</t>
        </is>
      </c>
      <c r="B1178" t="n">
        <v>0</v>
      </c>
    </row>
    <row r="1179">
      <c r="A1179" t="inlineStr">
        <is>
          <t>2026|공휴일|KTX-이음|하차|01-02</t>
        </is>
      </c>
      <c r="B1179" t="n">
        <v>0</v>
      </c>
    </row>
    <row r="1180">
      <c r="A1180" t="inlineStr">
        <is>
          <t>2026|공휴일|KTX-이음|하차|02-03</t>
        </is>
      </c>
      <c r="B1180" t="n">
        <v>0</v>
      </c>
    </row>
    <row r="1181">
      <c r="A1181" t="inlineStr">
        <is>
          <t>2026|공휴일|KTX-이음|하차|03-04</t>
        </is>
      </c>
      <c r="B1181" t="n">
        <v>0</v>
      </c>
    </row>
    <row r="1182">
      <c r="A1182" t="inlineStr">
        <is>
          <t>2026|공휴일|KTX-이음|하차|04-05</t>
        </is>
      </c>
      <c r="B1182" t="n">
        <v>0</v>
      </c>
    </row>
    <row r="1183">
      <c r="A1183" t="inlineStr">
        <is>
          <t>2026|공휴일|KTX-이음|하차|05-06</t>
        </is>
      </c>
      <c r="B1183" t="n">
        <v>0</v>
      </c>
    </row>
    <row r="1184">
      <c r="A1184" t="inlineStr">
        <is>
          <t>2026|공휴일|KTX-이음|하차|06-07</t>
        </is>
      </c>
      <c r="B1184" t="n">
        <v>0</v>
      </c>
    </row>
    <row r="1185">
      <c r="A1185" t="inlineStr">
        <is>
          <t>2026|공휴일|KTX-이음|하차|07-08</t>
        </is>
      </c>
      <c r="B1185" t="n">
        <v>547</v>
      </c>
    </row>
    <row r="1186">
      <c r="A1186" t="inlineStr">
        <is>
          <t>2026|공휴일|KTX-이음|하차|08-09</t>
        </is>
      </c>
      <c r="B1186" t="n">
        <v>465</v>
      </c>
    </row>
    <row r="1187">
      <c r="A1187" t="inlineStr">
        <is>
          <t>2026|공휴일|KTX-이음|하차|09-10</t>
        </is>
      </c>
      <c r="B1187" t="n">
        <v>0</v>
      </c>
    </row>
    <row r="1188">
      <c r="A1188" t="inlineStr">
        <is>
          <t>2026|공휴일|KTX-이음|하차|10-11</t>
        </is>
      </c>
      <c r="B1188" t="n">
        <v>844</v>
      </c>
    </row>
    <row r="1189">
      <c r="A1189" t="inlineStr">
        <is>
          <t>2026|공휴일|KTX-이음|하차|11-12</t>
        </is>
      </c>
      <c r="B1189" t="n">
        <v>1527</v>
      </c>
    </row>
    <row r="1190">
      <c r="A1190" t="inlineStr">
        <is>
          <t>2026|공휴일|KTX-이음|하차|12-13</t>
        </is>
      </c>
      <c r="B1190" t="n">
        <v>835</v>
      </c>
    </row>
    <row r="1191">
      <c r="A1191" t="inlineStr">
        <is>
          <t>2026|공휴일|KTX-이음|하차|13-14</t>
        </is>
      </c>
      <c r="B1191" t="n">
        <v>989</v>
      </c>
    </row>
    <row r="1192">
      <c r="A1192" t="inlineStr">
        <is>
          <t>2026|공휴일|KTX-이음|하차|14-15</t>
        </is>
      </c>
      <c r="B1192" t="n">
        <v>571</v>
      </c>
    </row>
    <row r="1193">
      <c r="A1193" t="inlineStr">
        <is>
          <t>2026|공휴일|KTX-이음|하차|15-16</t>
        </is>
      </c>
      <c r="B1193" t="n">
        <v>2129</v>
      </c>
    </row>
    <row r="1194">
      <c r="A1194" t="inlineStr">
        <is>
          <t>2026|공휴일|KTX-이음|하차|16-17</t>
        </is>
      </c>
      <c r="B1194" t="n">
        <v>1706</v>
      </c>
    </row>
    <row r="1195">
      <c r="A1195" t="inlineStr">
        <is>
          <t>2026|공휴일|KTX-이음|하차|17-18</t>
        </is>
      </c>
      <c r="B1195" t="n">
        <v>0</v>
      </c>
    </row>
    <row r="1196">
      <c r="A1196" t="inlineStr">
        <is>
          <t>2026|공휴일|KTX-이음|하차|18-19</t>
        </is>
      </c>
      <c r="B1196" t="n">
        <v>2104</v>
      </c>
    </row>
    <row r="1197">
      <c r="A1197" t="inlineStr">
        <is>
          <t>2026|공휴일|KTX-이음|하차|19-20</t>
        </is>
      </c>
      <c r="B1197" t="n">
        <v>145</v>
      </c>
    </row>
    <row r="1198">
      <c r="A1198" t="inlineStr">
        <is>
          <t>2026|공휴일|KTX-이음|하차|20-21</t>
        </is>
      </c>
      <c r="B1198" t="n">
        <v>1040</v>
      </c>
    </row>
    <row r="1199">
      <c r="A1199" t="inlineStr">
        <is>
          <t>2026|공휴일|KTX-이음|하차|21-22</t>
        </is>
      </c>
      <c r="B1199" t="n">
        <v>854</v>
      </c>
    </row>
    <row r="1200">
      <c r="A1200" t="inlineStr">
        <is>
          <t>2026|공휴일|KTX-이음|하차|22-23</t>
        </is>
      </c>
      <c r="B1200" t="n">
        <v>0</v>
      </c>
    </row>
    <row r="1201">
      <c r="A1201" t="inlineStr">
        <is>
          <t>2026|공휴일|KTX-이음|하차|23-24</t>
        </is>
      </c>
      <c r="B1201" t="n">
        <v>1342</v>
      </c>
    </row>
    <row r="1202">
      <c r="A1202" t="inlineStr">
        <is>
          <t>2026|공휴일|무궁화|승차|00-01</t>
        </is>
      </c>
      <c r="B1202" t="n">
        <v>0</v>
      </c>
    </row>
    <row r="1203">
      <c r="A1203" t="inlineStr">
        <is>
          <t>2026|공휴일|무궁화|승차|01-02</t>
        </is>
      </c>
      <c r="B1203" t="n">
        <v>0</v>
      </c>
    </row>
    <row r="1204">
      <c r="A1204" t="inlineStr">
        <is>
          <t>2026|공휴일|무궁화|승차|02-03</t>
        </is>
      </c>
      <c r="B1204" t="n">
        <v>0</v>
      </c>
    </row>
    <row r="1205">
      <c r="A1205" t="inlineStr">
        <is>
          <t>2026|공휴일|무궁화|승차|03-04</t>
        </is>
      </c>
      <c r="B1205" t="n">
        <v>0</v>
      </c>
    </row>
    <row r="1206">
      <c r="A1206" t="inlineStr">
        <is>
          <t>2026|공휴일|무궁화|승차|04-05</t>
        </is>
      </c>
      <c r="B1206" t="n">
        <v>0</v>
      </c>
    </row>
    <row r="1207">
      <c r="A1207" t="inlineStr">
        <is>
          <t>2026|공휴일|무궁화|승차|05-06</t>
        </is>
      </c>
      <c r="B1207" t="n">
        <v>0</v>
      </c>
    </row>
    <row r="1208">
      <c r="A1208" t="inlineStr">
        <is>
          <t>2026|공휴일|무궁화|승차|06-07</t>
        </is>
      </c>
      <c r="B1208" t="n">
        <v>0</v>
      </c>
    </row>
    <row r="1209">
      <c r="A1209" t="inlineStr">
        <is>
          <t>2026|공휴일|무궁화|승차|07-08</t>
        </is>
      </c>
      <c r="B1209" t="n">
        <v>155</v>
      </c>
    </row>
    <row r="1210">
      <c r="A1210" t="inlineStr">
        <is>
          <t>2026|공휴일|무궁화|승차|08-09</t>
        </is>
      </c>
      <c r="B1210" t="n">
        <v>0</v>
      </c>
    </row>
    <row r="1211">
      <c r="A1211" t="inlineStr">
        <is>
          <t>2026|공휴일|무궁화|승차|09-10</t>
        </is>
      </c>
      <c r="B1211" t="n">
        <v>0</v>
      </c>
    </row>
    <row r="1212">
      <c r="A1212" t="inlineStr">
        <is>
          <t>2026|공휴일|무궁화|승차|10-11</t>
        </is>
      </c>
      <c r="B1212" t="n">
        <v>0</v>
      </c>
    </row>
    <row r="1213">
      <c r="A1213" t="inlineStr">
        <is>
          <t>2026|공휴일|무궁화|승차|11-12</t>
        </is>
      </c>
      <c r="B1213" t="n">
        <v>0</v>
      </c>
    </row>
    <row r="1214">
      <c r="A1214" t="inlineStr">
        <is>
          <t>2026|공휴일|무궁화|승차|12-13</t>
        </is>
      </c>
      <c r="B1214" t="n">
        <v>0</v>
      </c>
    </row>
    <row r="1215">
      <c r="A1215" t="inlineStr">
        <is>
          <t>2026|공휴일|무궁화|승차|13-14</t>
        </is>
      </c>
      <c r="B1215" t="n">
        <v>0</v>
      </c>
    </row>
    <row r="1216">
      <c r="A1216" t="inlineStr">
        <is>
          <t>2026|공휴일|무궁화|승차|14-15</t>
        </is>
      </c>
      <c r="B1216" t="n">
        <v>639</v>
      </c>
    </row>
    <row r="1217">
      <c r="A1217" t="inlineStr">
        <is>
          <t>2026|공휴일|무궁화|승차|15-16</t>
        </is>
      </c>
      <c r="B1217" t="n">
        <v>0</v>
      </c>
    </row>
    <row r="1218">
      <c r="A1218" t="inlineStr">
        <is>
          <t>2026|공휴일|무궁화|승차|16-17</t>
        </is>
      </c>
      <c r="B1218" t="n">
        <v>0</v>
      </c>
    </row>
    <row r="1219">
      <c r="A1219" t="inlineStr">
        <is>
          <t>2026|공휴일|무궁화|승차|17-18</t>
        </is>
      </c>
      <c r="B1219" t="n">
        <v>0</v>
      </c>
    </row>
    <row r="1220">
      <c r="A1220" t="inlineStr">
        <is>
          <t>2026|공휴일|무궁화|승차|18-19</t>
        </is>
      </c>
      <c r="B1220" t="n">
        <v>0</v>
      </c>
    </row>
    <row r="1221">
      <c r="A1221" t="inlineStr">
        <is>
          <t>2026|공휴일|무궁화|승차|19-20</t>
        </is>
      </c>
      <c r="B1221" t="n">
        <v>252</v>
      </c>
    </row>
    <row r="1222">
      <c r="A1222" t="inlineStr">
        <is>
          <t>2026|공휴일|무궁화|승차|20-21</t>
        </is>
      </c>
      <c r="B1222" t="n">
        <v>0</v>
      </c>
    </row>
    <row r="1223">
      <c r="A1223" t="inlineStr">
        <is>
          <t>2026|공휴일|무궁화|승차|21-22</t>
        </is>
      </c>
      <c r="B1223" t="n">
        <v>377</v>
      </c>
    </row>
    <row r="1224">
      <c r="A1224" t="inlineStr">
        <is>
          <t>2026|공휴일|무궁화|승차|22-23</t>
        </is>
      </c>
      <c r="B1224" t="n">
        <v>0</v>
      </c>
    </row>
    <row r="1225">
      <c r="A1225" t="inlineStr">
        <is>
          <t>2026|공휴일|무궁화|승차|23-24</t>
        </is>
      </c>
      <c r="B1225" t="n">
        <v>0</v>
      </c>
    </row>
    <row r="1226">
      <c r="A1226" t="inlineStr">
        <is>
          <t>2026|공휴일|무궁화|하차|00-01</t>
        </is>
      </c>
      <c r="B1226" t="n">
        <v>0</v>
      </c>
    </row>
    <row r="1227">
      <c r="A1227" t="inlineStr">
        <is>
          <t>2026|공휴일|무궁화|하차|01-02</t>
        </is>
      </c>
      <c r="B1227" t="n">
        <v>0</v>
      </c>
    </row>
    <row r="1228">
      <c r="A1228" t="inlineStr">
        <is>
          <t>2026|공휴일|무궁화|하차|02-03</t>
        </is>
      </c>
      <c r="B1228" t="n">
        <v>0</v>
      </c>
    </row>
    <row r="1229">
      <c r="A1229" t="inlineStr">
        <is>
          <t>2026|공휴일|무궁화|하차|03-04</t>
        </is>
      </c>
      <c r="B1229" t="n">
        <v>0</v>
      </c>
    </row>
    <row r="1230">
      <c r="A1230" t="inlineStr">
        <is>
          <t>2026|공휴일|무궁화|하차|04-05</t>
        </is>
      </c>
      <c r="B1230" t="n">
        <v>0</v>
      </c>
    </row>
    <row r="1231">
      <c r="A1231" t="inlineStr">
        <is>
          <t>2026|공휴일|무궁화|하차|05-06</t>
        </is>
      </c>
      <c r="B1231" t="n">
        <v>0</v>
      </c>
    </row>
    <row r="1232">
      <c r="A1232" t="inlineStr">
        <is>
          <t>2026|공휴일|무궁화|하차|06-07</t>
        </is>
      </c>
      <c r="B1232" t="n">
        <v>0</v>
      </c>
    </row>
    <row r="1233">
      <c r="A1233" t="inlineStr">
        <is>
          <t>2026|공휴일|무궁화|하차|07-08</t>
        </is>
      </c>
      <c r="B1233" t="n">
        <v>199</v>
      </c>
    </row>
    <row r="1234">
      <c r="A1234" t="inlineStr">
        <is>
          <t>2026|공휴일|무궁화|하차|08-09</t>
        </is>
      </c>
      <c r="B1234" t="n">
        <v>0</v>
      </c>
    </row>
    <row r="1235">
      <c r="A1235" t="inlineStr">
        <is>
          <t>2026|공휴일|무궁화|하차|09-10</t>
        </is>
      </c>
      <c r="B1235" t="n">
        <v>0</v>
      </c>
    </row>
    <row r="1236">
      <c r="A1236" t="inlineStr">
        <is>
          <t>2026|공휴일|무궁화|하차|10-11</t>
        </is>
      </c>
      <c r="B1236" t="n">
        <v>0</v>
      </c>
    </row>
    <row r="1237">
      <c r="A1237" t="inlineStr">
        <is>
          <t>2026|공휴일|무궁화|하차|11-12</t>
        </is>
      </c>
      <c r="B1237" t="n">
        <v>0</v>
      </c>
    </row>
    <row r="1238">
      <c r="A1238" t="inlineStr">
        <is>
          <t>2026|공휴일|무궁화|하차|12-13</t>
        </is>
      </c>
      <c r="B1238" t="n">
        <v>0</v>
      </c>
    </row>
    <row r="1239">
      <c r="A1239" t="inlineStr">
        <is>
          <t>2026|공휴일|무궁화|하차|13-14</t>
        </is>
      </c>
      <c r="B1239" t="n">
        <v>0</v>
      </c>
    </row>
    <row r="1240">
      <c r="A1240" t="inlineStr">
        <is>
          <t>2026|공휴일|무궁화|하차|14-15</t>
        </is>
      </c>
      <c r="B1240" t="n">
        <v>286</v>
      </c>
    </row>
    <row r="1241">
      <c r="A1241" t="inlineStr">
        <is>
          <t>2026|공휴일|무궁화|하차|15-16</t>
        </is>
      </c>
      <c r="B1241" t="n">
        <v>0</v>
      </c>
    </row>
    <row r="1242">
      <c r="A1242" t="inlineStr">
        <is>
          <t>2026|공휴일|무궁화|하차|16-17</t>
        </is>
      </c>
      <c r="B1242" t="n">
        <v>0</v>
      </c>
    </row>
    <row r="1243">
      <c r="A1243" t="inlineStr">
        <is>
          <t>2026|공휴일|무궁화|하차|17-18</t>
        </is>
      </c>
      <c r="B1243" t="n">
        <v>0</v>
      </c>
    </row>
    <row r="1244">
      <c r="A1244" t="inlineStr">
        <is>
          <t>2026|공휴일|무궁화|하차|18-19</t>
        </is>
      </c>
      <c r="B1244" t="n">
        <v>0</v>
      </c>
    </row>
    <row r="1245">
      <c r="A1245" t="inlineStr">
        <is>
          <t>2026|공휴일|무궁화|하차|19-20</t>
        </is>
      </c>
      <c r="B1245" t="n">
        <v>499</v>
      </c>
    </row>
    <row r="1246">
      <c r="A1246" t="inlineStr">
        <is>
          <t>2026|공휴일|무궁화|하차|20-21</t>
        </is>
      </c>
      <c r="B1246" t="n">
        <v>0</v>
      </c>
    </row>
    <row r="1247">
      <c r="A1247" t="inlineStr">
        <is>
          <t>2026|공휴일|무궁화|하차|21-22</t>
        </is>
      </c>
      <c r="B1247" t="n">
        <v>169</v>
      </c>
    </row>
    <row r="1248">
      <c r="A1248" t="inlineStr">
        <is>
          <t>2026|공휴일|무궁화|하차|22-23</t>
        </is>
      </c>
      <c r="B1248" t="n">
        <v>0</v>
      </c>
    </row>
    <row r="1249">
      <c r="A1249" t="inlineStr">
        <is>
          <t>2026|공휴일|무궁화|하차|23-24</t>
        </is>
      </c>
      <c r="B1249" t="n">
        <v>0</v>
      </c>
    </row>
    <row r="1250">
      <c r="A1250" t="inlineStr">
        <is>
          <t>2026|공휴일|새마을|승차|00-01</t>
        </is>
      </c>
      <c r="B1250" t="n">
        <v>0</v>
      </c>
    </row>
    <row r="1251">
      <c r="A1251" t="inlineStr">
        <is>
          <t>2026|공휴일|새마을|승차|01-02</t>
        </is>
      </c>
      <c r="B1251" t="n">
        <v>0</v>
      </c>
    </row>
    <row r="1252">
      <c r="A1252" t="inlineStr">
        <is>
          <t>2026|공휴일|새마을|승차|02-03</t>
        </is>
      </c>
      <c r="B1252" t="n">
        <v>0</v>
      </c>
    </row>
    <row r="1253">
      <c r="A1253" t="inlineStr">
        <is>
          <t>2026|공휴일|새마을|승차|03-04</t>
        </is>
      </c>
      <c r="B1253" t="n">
        <v>0</v>
      </c>
    </row>
    <row r="1254">
      <c r="A1254" t="inlineStr">
        <is>
          <t>2026|공휴일|새마을|승차|04-05</t>
        </is>
      </c>
      <c r="B1254" t="n">
        <v>0</v>
      </c>
    </row>
    <row r="1255">
      <c r="A1255" t="inlineStr">
        <is>
          <t>2026|공휴일|새마을|승차|05-06</t>
        </is>
      </c>
      <c r="B1255" t="n">
        <v>0</v>
      </c>
    </row>
    <row r="1256">
      <c r="A1256" t="inlineStr">
        <is>
          <t>2026|공휴일|새마을|승차|06-07</t>
        </is>
      </c>
      <c r="B1256" t="n">
        <v>0</v>
      </c>
    </row>
    <row r="1257">
      <c r="A1257" t="inlineStr">
        <is>
          <t>2026|공휴일|새마을|승차|07-08</t>
        </is>
      </c>
      <c r="B1257" t="n">
        <v>484</v>
      </c>
    </row>
    <row r="1258">
      <c r="A1258" t="inlineStr">
        <is>
          <t>2026|공휴일|새마을|승차|08-09</t>
        </is>
      </c>
      <c r="B1258" t="n">
        <v>0</v>
      </c>
    </row>
    <row r="1259">
      <c r="A1259" t="inlineStr">
        <is>
          <t>2026|공휴일|새마을|승차|09-10</t>
        </is>
      </c>
      <c r="B1259" t="n">
        <v>490</v>
      </c>
    </row>
    <row r="1260">
      <c r="A1260" t="inlineStr">
        <is>
          <t>2026|공휴일|새마을|승차|10-11</t>
        </is>
      </c>
      <c r="B1260" t="n">
        <v>699</v>
      </c>
    </row>
    <row r="1261">
      <c r="A1261" t="inlineStr">
        <is>
          <t>2026|공휴일|새마을|승차|11-12</t>
        </is>
      </c>
      <c r="B1261" t="n">
        <v>0</v>
      </c>
    </row>
    <row r="1262">
      <c r="A1262" t="inlineStr">
        <is>
          <t>2026|공휴일|새마을|승차|12-13</t>
        </is>
      </c>
      <c r="B1262" t="n">
        <v>0</v>
      </c>
    </row>
    <row r="1263">
      <c r="A1263" t="inlineStr">
        <is>
          <t>2026|공휴일|새마을|승차|13-14</t>
        </is>
      </c>
      <c r="B1263" t="n">
        <v>0</v>
      </c>
    </row>
    <row r="1264">
      <c r="A1264" t="inlineStr">
        <is>
          <t>2026|공휴일|새마을|승차|14-15</t>
        </is>
      </c>
      <c r="B1264" t="n">
        <v>890</v>
      </c>
    </row>
    <row r="1265">
      <c r="A1265" t="inlineStr">
        <is>
          <t>2026|공휴일|새마을|승차|15-16</t>
        </is>
      </c>
      <c r="B1265" t="n">
        <v>63</v>
      </c>
    </row>
    <row r="1266">
      <c r="A1266" t="inlineStr">
        <is>
          <t>2026|공휴일|새마을|승차|16-17</t>
        </is>
      </c>
      <c r="B1266" t="n">
        <v>0</v>
      </c>
    </row>
    <row r="1267">
      <c r="A1267" t="inlineStr">
        <is>
          <t>2026|공휴일|새마을|승차|17-18</t>
        </is>
      </c>
      <c r="B1267" t="n">
        <v>406</v>
      </c>
    </row>
    <row r="1268">
      <c r="A1268" t="inlineStr">
        <is>
          <t>2026|공휴일|새마을|승차|18-19</t>
        </is>
      </c>
      <c r="B1268" t="n">
        <v>569</v>
      </c>
    </row>
    <row r="1269">
      <c r="A1269" t="inlineStr">
        <is>
          <t>2026|공휴일|새마을|승차|19-20</t>
        </is>
      </c>
      <c r="B1269" t="n">
        <v>0</v>
      </c>
    </row>
    <row r="1270">
      <c r="A1270" t="inlineStr">
        <is>
          <t>2026|공휴일|새마을|승차|20-21</t>
        </is>
      </c>
      <c r="B1270" t="n">
        <v>0</v>
      </c>
    </row>
    <row r="1271">
      <c r="A1271" t="inlineStr">
        <is>
          <t>2026|공휴일|새마을|승차|21-22</t>
        </is>
      </c>
      <c r="B1271" t="n">
        <v>0</v>
      </c>
    </row>
    <row r="1272">
      <c r="A1272" t="inlineStr">
        <is>
          <t>2026|공휴일|새마을|승차|22-23</t>
        </is>
      </c>
      <c r="B1272" t="n">
        <v>0</v>
      </c>
    </row>
    <row r="1273">
      <c r="A1273" t="inlineStr">
        <is>
          <t>2026|공휴일|새마을|승차|23-24</t>
        </is>
      </c>
      <c r="B1273" t="n">
        <v>0</v>
      </c>
    </row>
    <row r="1274">
      <c r="A1274" t="inlineStr">
        <is>
          <t>2026|공휴일|새마을|하차|00-01</t>
        </is>
      </c>
      <c r="B1274" t="n">
        <v>0</v>
      </c>
    </row>
    <row r="1275">
      <c r="A1275" t="inlineStr">
        <is>
          <t>2026|공휴일|새마을|하차|01-02</t>
        </is>
      </c>
      <c r="B1275" t="n">
        <v>0</v>
      </c>
    </row>
    <row r="1276">
      <c r="A1276" t="inlineStr">
        <is>
          <t>2026|공휴일|새마을|하차|02-03</t>
        </is>
      </c>
      <c r="B1276" t="n">
        <v>0</v>
      </c>
    </row>
    <row r="1277">
      <c r="A1277" t="inlineStr">
        <is>
          <t>2026|공휴일|새마을|하차|03-04</t>
        </is>
      </c>
      <c r="B1277" t="n">
        <v>0</v>
      </c>
    </row>
    <row r="1278">
      <c r="A1278" t="inlineStr">
        <is>
          <t>2026|공휴일|새마을|하차|04-05</t>
        </is>
      </c>
      <c r="B1278" t="n">
        <v>0</v>
      </c>
    </row>
    <row r="1279">
      <c r="A1279" t="inlineStr">
        <is>
          <t>2026|공휴일|새마을|하차|05-06</t>
        </is>
      </c>
      <c r="B1279" t="n">
        <v>0</v>
      </c>
    </row>
    <row r="1280">
      <c r="A1280" t="inlineStr">
        <is>
          <t>2026|공휴일|새마을|하차|06-07</t>
        </is>
      </c>
      <c r="B1280" t="n">
        <v>0</v>
      </c>
    </row>
    <row r="1281">
      <c r="A1281" t="inlineStr">
        <is>
          <t>2026|공휴일|새마을|하차|07-08</t>
        </is>
      </c>
      <c r="B1281" t="n">
        <v>0</v>
      </c>
    </row>
    <row r="1282">
      <c r="A1282" t="inlineStr">
        <is>
          <t>2026|공휴일|새마을|하차|08-09</t>
        </is>
      </c>
      <c r="B1282" t="n">
        <v>0</v>
      </c>
    </row>
    <row r="1283">
      <c r="A1283" t="inlineStr">
        <is>
          <t>2026|공휴일|새마을|하차|09-10</t>
        </is>
      </c>
      <c r="B1283" t="n">
        <v>530</v>
      </c>
    </row>
    <row r="1284">
      <c r="A1284" t="inlineStr">
        <is>
          <t>2026|공휴일|새마을|하차|10-11</t>
        </is>
      </c>
      <c r="B1284" t="n">
        <v>380</v>
      </c>
    </row>
    <row r="1285">
      <c r="A1285" t="inlineStr">
        <is>
          <t>2026|공휴일|새마을|하차|11-12</t>
        </is>
      </c>
      <c r="B1285" t="n">
        <v>0</v>
      </c>
    </row>
    <row r="1286">
      <c r="A1286" t="inlineStr">
        <is>
          <t>2026|공휴일|새마을|하차|12-13</t>
        </is>
      </c>
      <c r="B1286" t="n">
        <v>0</v>
      </c>
    </row>
    <row r="1287">
      <c r="A1287" t="inlineStr">
        <is>
          <t>2026|공휴일|새마을|하차|13-14</t>
        </is>
      </c>
      <c r="B1287" t="n">
        <v>991</v>
      </c>
    </row>
    <row r="1288">
      <c r="A1288" t="inlineStr">
        <is>
          <t>2026|공휴일|새마을|하차|14-15</t>
        </is>
      </c>
      <c r="B1288" t="n">
        <v>63</v>
      </c>
    </row>
    <row r="1289">
      <c r="A1289" t="inlineStr">
        <is>
          <t>2026|공휴일|새마을|하차|15-16</t>
        </is>
      </c>
      <c r="B1289" t="n">
        <v>0</v>
      </c>
    </row>
    <row r="1290">
      <c r="A1290" t="inlineStr">
        <is>
          <t>2026|공휴일|새마을|하차|16-17</t>
        </is>
      </c>
      <c r="B1290" t="n">
        <v>0</v>
      </c>
    </row>
    <row r="1291">
      <c r="A1291" t="inlineStr">
        <is>
          <t>2026|공휴일|새마을|하차|17-18</t>
        </is>
      </c>
      <c r="B1291" t="n">
        <v>701</v>
      </c>
    </row>
    <row r="1292">
      <c r="A1292" t="inlineStr">
        <is>
          <t>2026|공휴일|새마을|하차|18-19</t>
        </is>
      </c>
      <c r="B1292" t="n">
        <v>366</v>
      </c>
    </row>
    <row r="1293">
      <c r="A1293" t="inlineStr">
        <is>
          <t>2026|공휴일|새마을|하차|19-20</t>
        </is>
      </c>
      <c r="B1293" t="n">
        <v>0</v>
      </c>
    </row>
    <row r="1294">
      <c r="A1294" t="inlineStr">
        <is>
          <t>2026|공휴일|새마을|하차|20-21</t>
        </is>
      </c>
      <c r="B1294" t="n">
        <v>852</v>
      </c>
    </row>
    <row r="1295">
      <c r="A1295" t="inlineStr">
        <is>
          <t>2026|공휴일|새마을|하차|21-22</t>
        </is>
      </c>
      <c r="B1295" t="n">
        <v>31</v>
      </c>
    </row>
    <row r="1296">
      <c r="A1296" t="inlineStr">
        <is>
          <t>2026|공휴일|새마을|하차|22-23</t>
        </is>
      </c>
      <c r="B1296" t="n">
        <v>0</v>
      </c>
    </row>
    <row r="1297">
      <c r="A1297" t="inlineStr">
        <is>
          <t>2026|공휴일|새마을|하차|23-24</t>
        </is>
      </c>
      <c r="B1297" t="n">
        <v>0</v>
      </c>
    </row>
    <row r="1298">
      <c r="A1298" t="inlineStr">
        <is>
          <t>2026|명절대수송|KTX-이음|승차|00-01</t>
        </is>
      </c>
      <c r="B1298" t="n">
        <v>0</v>
      </c>
    </row>
    <row r="1299">
      <c r="A1299" t="inlineStr">
        <is>
          <t>2026|명절대수송|KTX-이음|승차|01-02</t>
        </is>
      </c>
      <c r="B1299" t="n">
        <v>0</v>
      </c>
    </row>
    <row r="1300">
      <c r="A1300" t="inlineStr">
        <is>
          <t>2026|명절대수송|KTX-이음|승차|02-03</t>
        </is>
      </c>
      <c r="B1300" t="n">
        <v>0</v>
      </c>
    </row>
    <row r="1301">
      <c r="A1301" t="inlineStr">
        <is>
          <t>2026|명절대수송|KTX-이음|승차|03-04</t>
        </is>
      </c>
      <c r="B1301" t="n">
        <v>0</v>
      </c>
    </row>
    <row r="1302">
      <c r="A1302" t="inlineStr">
        <is>
          <t>2026|명절대수송|KTX-이음|승차|04-05</t>
        </is>
      </c>
      <c r="B1302" t="n">
        <v>0</v>
      </c>
    </row>
    <row r="1303">
      <c r="A1303" t="inlineStr">
        <is>
          <t>2026|명절대수송|KTX-이음|승차|05-06</t>
        </is>
      </c>
      <c r="B1303" t="n">
        <v>0</v>
      </c>
    </row>
    <row r="1304">
      <c r="A1304" t="inlineStr">
        <is>
          <t>2026|명절대수송|KTX-이음|승차|06-07</t>
        </is>
      </c>
      <c r="B1304" t="n">
        <v>479</v>
      </c>
    </row>
    <row r="1305">
      <c r="A1305" t="inlineStr">
        <is>
          <t>2026|명절대수송|KTX-이음|승차|07-08</t>
        </is>
      </c>
      <c r="B1305" t="n">
        <v>621</v>
      </c>
    </row>
    <row r="1306">
      <c r="A1306" t="inlineStr">
        <is>
          <t>2026|명절대수송|KTX-이음|승차|08-09</t>
        </is>
      </c>
      <c r="B1306" t="n">
        <v>223</v>
      </c>
    </row>
    <row r="1307">
      <c r="A1307" t="inlineStr">
        <is>
          <t>2026|명절대수송|KTX-이음|승차|09-10</t>
        </is>
      </c>
      <c r="B1307" t="n">
        <v>0</v>
      </c>
    </row>
    <row r="1308">
      <c r="A1308" t="inlineStr">
        <is>
          <t>2026|명절대수송|KTX-이음|승차|10-11</t>
        </is>
      </c>
      <c r="B1308" t="n">
        <v>683</v>
      </c>
    </row>
    <row r="1309">
      <c r="A1309" t="inlineStr">
        <is>
          <t>2026|명절대수송|KTX-이음|승차|11-12</t>
        </is>
      </c>
      <c r="B1309" t="n">
        <v>426</v>
      </c>
    </row>
    <row r="1310">
      <c r="A1310" t="inlineStr">
        <is>
          <t>2026|명절대수송|KTX-이음|승차|12-13</t>
        </is>
      </c>
      <c r="B1310" t="n">
        <v>671</v>
      </c>
    </row>
    <row r="1311">
      <c r="A1311" t="inlineStr">
        <is>
          <t>2026|명절대수송|KTX-이음|승차|13-14</t>
        </is>
      </c>
      <c r="B1311" t="n">
        <v>453</v>
      </c>
    </row>
    <row r="1312">
      <c r="A1312" t="inlineStr">
        <is>
          <t>2026|명절대수송|KTX-이음|승차|14-15</t>
        </is>
      </c>
      <c r="B1312" t="n">
        <v>611</v>
      </c>
    </row>
    <row r="1313">
      <c r="A1313" t="inlineStr">
        <is>
          <t>2026|명절대수송|KTX-이음|승차|15-16</t>
        </is>
      </c>
      <c r="B1313" t="n">
        <v>1329</v>
      </c>
    </row>
    <row r="1314">
      <c r="A1314" t="inlineStr">
        <is>
          <t>2026|명절대수송|KTX-이음|승차|16-17</t>
        </is>
      </c>
      <c r="B1314" t="n">
        <v>1009</v>
      </c>
    </row>
    <row r="1315">
      <c r="A1315" t="inlineStr">
        <is>
          <t>2026|명절대수송|KTX-이음|승차|17-18</t>
        </is>
      </c>
      <c r="B1315" t="n">
        <v>0</v>
      </c>
    </row>
    <row r="1316">
      <c r="A1316" t="inlineStr">
        <is>
          <t>2026|명절대수송|KTX-이음|승차|18-19</t>
        </is>
      </c>
      <c r="B1316" t="n">
        <v>991</v>
      </c>
    </row>
    <row r="1317">
      <c r="A1317" t="inlineStr">
        <is>
          <t>2026|명절대수송|KTX-이음|승차|19-20</t>
        </is>
      </c>
      <c r="B1317" t="n">
        <v>425</v>
      </c>
    </row>
    <row r="1318">
      <c r="A1318" t="inlineStr">
        <is>
          <t>2026|명절대수송|KTX-이음|승차|20-21</t>
        </is>
      </c>
      <c r="B1318" t="n">
        <v>239</v>
      </c>
    </row>
    <row r="1319">
      <c r="A1319" t="inlineStr">
        <is>
          <t>2026|명절대수송|KTX-이음|승차|21-22</t>
        </is>
      </c>
      <c r="B1319" t="n">
        <v>370</v>
      </c>
    </row>
    <row r="1320">
      <c r="A1320" t="inlineStr">
        <is>
          <t>2026|명절대수송|KTX-이음|승차|22-23</t>
        </is>
      </c>
      <c r="B1320" t="n">
        <v>0</v>
      </c>
    </row>
    <row r="1321">
      <c r="A1321" t="inlineStr">
        <is>
          <t>2026|명절대수송|KTX-이음|승차|23-24</t>
        </is>
      </c>
      <c r="B1321" t="n">
        <v>0</v>
      </c>
    </row>
    <row r="1322">
      <c r="A1322" t="inlineStr">
        <is>
          <t>2026|명절대수송|KTX-이음|하차|00-01</t>
        </is>
      </c>
      <c r="B1322" t="n">
        <v>0</v>
      </c>
    </row>
    <row r="1323">
      <c r="A1323" t="inlineStr">
        <is>
          <t>2026|명절대수송|KTX-이음|하차|01-02</t>
        </is>
      </c>
      <c r="B1323" t="n">
        <v>0</v>
      </c>
    </row>
    <row r="1324">
      <c r="A1324" t="inlineStr">
        <is>
          <t>2026|명절대수송|KTX-이음|하차|02-03</t>
        </is>
      </c>
      <c r="B1324" t="n">
        <v>0</v>
      </c>
    </row>
    <row r="1325">
      <c r="A1325" t="inlineStr">
        <is>
          <t>2026|명절대수송|KTX-이음|하차|03-04</t>
        </is>
      </c>
      <c r="B1325" t="n">
        <v>0</v>
      </c>
    </row>
    <row r="1326">
      <c r="A1326" t="inlineStr">
        <is>
          <t>2026|명절대수송|KTX-이음|하차|04-05</t>
        </is>
      </c>
      <c r="B1326" t="n">
        <v>0</v>
      </c>
    </row>
    <row r="1327">
      <c r="A1327" t="inlineStr">
        <is>
          <t>2026|명절대수송|KTX-이음|하차|05-06</t>
        </is>
      </c>
      <c r="B1327" t="n">
        <v>0</v>
      </c>
    </row>
    <row r="1328">
      <c r="A1328" t="inlineStr">
        <is>
          <t>2026|명절대수송|KTX-이음|하차|06-07</t>
        </is>
      </c>
      <c r="B1328" t="n">
        <v>0</v>
      </c>
    </row>
    <row r="1329">
      <c r="A1329" t="inlineStr">
        <is>
          <t>2026|명절대수송|KTX-이음|하차|07-08</t>
        </is>
      </c>
      <c r="B1329" t="n">
        <v>414</v>
      </c>
    </row>
    <row r="1330">
      <c r="A1330" t="inlineStr">
        <is>
          <t>2026|명절대수송|KTX-이음|하차|08-09</t>
        </is>
      </c>
      <c r="B1330" t="n">
        <v>470</v>
      </c>
    </row>
    <row r="1331">
      <c r="A1331" t="inlineStr">
        <is>
          <t>2026|명절대수송|KTX-이음|하차|09-10</t>
        </is>
      </c>
      <c r="B1331" t="n">
        <v>0</v>
      </c>
    </row>
    <row r="1332">
      <c r="A1332" t="inlineStr">
        <is>
          <t>2026|명절대수송|KTX-이음|하차|10-11</t>
        </is>
      </c>
      <c r="B1332" t="n">
        <v>305</v>
      </c>
    </row>
    <row r="1333">
      <c r="A1333" t="inlineStr">
        <is>
          <t>2026|명절대수송|KTX-이음|하차|11-12</t>
        </is>
      </c>
      <c r="B1333" t="n">
        <v>800</v>
      </c>
    </row>
    <row r="1334">
      <c r="A1334" t="inlineStr">
        <is>
          <t>2026|명절대수송|KTX-이음|하차|12-13</t>
        </is>
      </c>
      <c r="B1334" t="n">
        <v>503</v>
      </c>
    </row>
    <row r="1335">
      <c r="A1335" t="inlineStr">
        <is>
          <t>2026|명절대수송|KTX-이음|하차|13-14</t>
        </is>
      </c>
      <c r="B1335" t="n">
        <v>648</v>
      </c>
    </row>
    <row r="1336">
      <c r="A1336" t="inlineStr">
        <is>
          <t>2026|명절대수송|KTX-이음|하차|14-15</t>
        </is>
      </c>
      <c r="B1336" t="n">
        <v>326</v>
      </c>
    </row>
    <row r="1337">
      <c r="A1337" t="inlineStr">
        <is>
          <t>2026|명절대수송|KTX-이음|하차|15-16</t>
        </is>
      </c>
      <c r="B1337" t="n">
        <v>1578</v>
      </c>
    </row>
    <row r="1338">
      <c r="A1338" t="inlineStr">
        <is>
          <t>2026|명절대수송|KTX-이음|하차|16-17</t>
        </is>
      </c>
      <c r="B1338" t="n">
        <v>973</v>
      </c>
    </row>
    <row r="1339">
      <c r="A1339" t="inlineStr">
        <is>
          <t>2026|명절대수송|KTX-이음|하차|17-18</t>
        </is>
      </c>
      <c r="B1339" t="n">
        <v>0</v>
      </c>
    </row>
    <row r="1340">
      <c r="A1340" t="inlineStr">
        <is>
          <t>2026|명절대수송|KTX-이음|하차|18-19</t>
        </is>
      </c>
      <c r="B1340" t="n">
        <v>1033</v>
      </c>
    </row>
    <row r="1341">
      <c r="A1341" t="inlineStr">
        <is>
          <t>2026|명절대수송|KTX-이음|하차|19-20</t>
        </is>
      </c>
      <c r="B1341" t="n">
        <v>193</v>
      </c>
    </row>
    <row r="1342">
      <c r="A1342" t="inlineStr">
        <is>
          <t>2026|명절대수송|KTX-이음|하차|20-21</t>
        </is>
      </c>
      <c r="B1342" t="n">
        <v>595</v>
      </c>
    </row>
    <row r="1343">
      <c r="A1343" t="inlineStr">
        <is>
          <t>2026|명절대수송|KTX-이음|하차|21-22</t>
        </is>
      </c>
      <c r="B1343" t="n">
        <v>359</v>
      </c>
    </row>
    <row r="1344">
      <c r="A1344" t="inlineStr">
        <is>
          <t>2026|명절대수송|KTX-이음|하차|22-23</t>
        </is>
      </c>
      <c r="B1344" t="n">
        <v>0</v>
      </c>
    </row>
    <row r="1345">
      <c r="A1345" t="inlineStr">
        <is>
          <t>2026|명절대수송|KTX-이음|하차|23-24</t>
        </is>
      </c>
      <c r="B1345" t="n">
        <v>777</v>
      </c>
    </row>
    <row r="1346">
      <c r="A1346" t="inlineStr">
        <is>
          <t>2026|명절대수송|무궁화|승차|00-01</t>
        </is>
      </c>
      <c r="B1346" t="n">
        <v>0</v>
      </c>
    </row>
    <row r="1347">
      <c r="A1347" t="inlineStr">
        <is>
          <t>2026|명절대수송|무궁화|승차|01-02</t>
        </is>
      </c>
      <c r="B1347" t="n">
        <v>0</v>
      </c>
    </row>
    <row r="1348">
      <c r="A1348" t="inlineStr">
        <is>
          <t>2026|명절대수송|무궁화|승차|02-03</t>
        </is>
      </c>
      <c r="B1348" t="n">
        <v>0</v>
      </c>
    </row>
    <row r="1349">
      <c r="A1349" t="inlineStr">
        <is>
          <t>2026|명절대수송|무궁화|승차|03-04</t>
        </is>
      </c>
      <c r="B1349" t="n">
        <v>0</v>
      </c>
    </row>
    <row r="1350">
      <c r="A1350" t="inlineStr">
        <is>
          <t>2026|명절대수송|무궁화|승차|04-05</t>
        </is>
      </c>
      <c r="B1350" t="n">
        <v>0</v>
      </c>
    </row>
    <row r="1351">
      <c r="A1351" t="inlineStr">
        <is>
          <t>2026|명절대수송|무궁화|승차|05-06</t>
        </is>
      </c>
      <c r="B1351" t="n">
        <v>0</v>
      </c>
    </row>
    <row r="1352">
      <c r="A1352" t="inlineStr">
        <is>
          <t>2026|명절대수송|무궁화|승차|06-07</t>
        </is>
      </c>
      <c r="B1352" t="n">
        <v>0</v>
      </c>
    </row>
    <row r="1353">
      <c r="A1353" t="inlineStr">
        <is>
          <t>2026|명절대수송|무궁화|승차|07-08</t>
        </is>
      </c>
      <c r="B1353" t="n">
        <v>65</v>
      </c>
    </row>
    <row r="1354">
      <c r="A1354" t="inlineStr">
        <is>
          <t>2026|명절대수송|무궁화|승차|08-09</t>
        </is>
      </c>
      <c r="B1354" t="n">
        <v>0</v>
      </c>
    </row>
    <row r="1355">
      <c r="A1355" t="inlineStr">
        <is>
          <t>2026|명절대수송|무궁화|승차|09-10</t>
        </is>
      </c>
      <c r="B1355" t="n">
        <v>0</v>
      </c>
    </row>
    <row r="1356">
      <c r="A1356" t="inlineStr">
        <is>
          <t>2026|명절대수송|무궁화|승차|10-11</t>
        </is>
      </c>
      <c r="B1356" t="n">
        <v>0</v>
      </c>
    </row>
    <row r="1357">
      <c r="A1357" t="inlineStr">
        <is>
          <t>2026|명절대수송|무궁화|승차|11-12</t>
        </is>
      </c>
      <c r="B1357" t="n">
        <v>0</v>
      </c>
    </row>
    <row r="1358">
      <c r="A1358" t="inlineStr">
        <is>
          <t>2026|명절대수송|무궁화|승차|12-13</t>
        </is>
      </c>
      <c r="B1358" t="n">
        <v>0</v>
      </c>
    </row>
    <row r="1359">
      <c r="A1359" t="inlineStr">
        <is>
          <t>2026|명절대수송|무궁화|승차|13-14</t>
        </is>
      </c>
      <c r="B1359" t="n">
        <v>0</v>
      </c>
    </row>
    <row r="1360">
      <c r="A1360" t="inlineStr">
        <is>
          <t>2026|명절대수송|무궁화|승차|14-15</t>
        </is>
      </c>
      <c r="B1360" t="n">
        <v>394</v>
      </c>
    </row>
    <row r="1361">
      <c r="A1361" t="inlineStr">
        <is>
          <t>2026|명절대수송|무궁화|승차|15-16</t>
        </is>
      </c>
      <c r="B1361" t="n">
        <v>0</v>
      </c>
    </row>
    <row r="1362">
      <c r="A1362" t="inlineStr">
        <is>
          <t>2026|명절대수송|무궁화|승차|16-17</t>
        </is>
      </c>
      <c r="B1362" t="n">
        <v>0</v>
      </c>
    </row>
    <row r="1363">
      <c r="A1363" t="inlineStr">
        <is>
          <t>2026|명절대수송|무궁화|승차|17-18</t>
        </is>
      </c>
      <c r="B1363" t="n">
        <v>0</v>
      </c>
    </row>
    <row r="1364">
      <c r="A1364" t="inlineStr">
        <is>
          <t>2026|명절대수송|무궁화|승차|18-19</t>
        </is>
      </c>
      <c r="B1364" t="n">
        <v>0</v>
      </c>
    </row>
    <row r="1365">
      <c r="A1365" t="inlineStr">
        <is>
          <t>2026|명절대수송|무궁화|승차|19-20</t>
        </is>
      </c>
      <c r="B1365" t="n">
        <v>121</v>
      </c>
    </row>
    <row r="1366">
      <c r="A1366" t="inlineStr">
        <is>
          <t>2026|명절대수송|무궁화|승차|20-21</t>
        </is>
      </c>
      <c r="B1366" t="n">
        <v>0</v>
      </c>
    </row>
    <row r="1367">
      <c r="A1367" t="inlineStr">
        <is>
          <t>2026|명절대수송|무궁화|승차|21-22</t>
        </is>
      </c>
      <c r="B1367" t="n">
        <v>229</v>
      </c>
    </row>
    <row r="1368">
      <c r="A1368" t="inlineStr">
        <is>
          <t>2026|명절대수송|무궁화|승차|22-23</t>
        </is>
      </c>
      <c r="B1368" t="n">
        <v>0</v>
      </c>
    </row>
    <row r="1369">
      <c r="A1369" t="inlineStr">
        <is>
          <t>2026|명절대수송|무궁화|승차|23-24</t>
        </is>
      </c>
      <c r="B1369" t="n">
        <v>0</v>
      </c>
    </row>
    <row r="1370">
      <c r="A1370" t="inlineStr">
        <is>
          <t>2026|명절대수송|무궁화|하차|00-01</t>
        </is>
      </c>
      <c r="B1370" t="n">
        <v>0</v>
      </c>
    </row>
    <row r="1371">
      <c r="A1371" t="inlineStr">
        <is>
          <t>2026|명절대수송|무궁화|하차|01-02</t>
        </is>
      </c>
      <c r="B1371" t="n">
        <v>0</v>
      </c>
    </row>
    <row r="1372">
      <c r="A1372" t="inlineStr">
        <is>
          <t>2026|명절대수송|무궁화|하차|02-03</t>
        </is>
      </c>
      <c r="B1372" t="n">
        <v>0</v>
      </c>
    </row>
    <row r="1373">
      <c r="A1373" t="inlineStr">
        <is>
          <t>2026|명절대수송|무궁화|하차|03-04</t>
        </is>
      </c>
      <c r="B1373" t="n">
        <v>0</v>
      </c>
    </row>
    <row r="1374">
      <c r="A1374" t="inlineStr">
        <is>
          <t>2026|명절대수송|무궁화|하차|04-05</t>
        </is>
      </c>
      <c r="B1374" t="n">
        <v>0</v>
      </c>
    </row>
    <row r="1375">
      <c r="A1375" t="inlineStr">
        <is>
          <t>2026|명절대수송|무궁화|하차|05-06</t>
        </is>
      </c>
      <c r="B1375" t="n">
        <v>0</v>
      </c>
    </row>
    <row r="1376">
      <c r="A1376" t="inlineStr">
        <is>
          <t>2026|명절대수송|무궁화|하차|06-07</t>
        </is>
      </c>
      <c r="B1376" t="n">
        <v>0</v>
      </c>
    </row>
    <row r="1377">
      <c r="A1377" t="inlineStr">
        <is>
          <t>2026|명절대수송|무궁화|하차|07-08</t>
        </is>
      </c>
      <c r="B1377" t="n">
        <v>154</v>
      </c>
    </row>
    <row r="1378">
      <c r="A1378" t="inlineStr">
        <is>
          <t>2026|명절대수송|무궁화|하차|08-09</t>
        </is>
      </c>
      <c r="B1378" t="n">
        <v>0</v>
      </c>
    </row>
    <row r="1379">
      <c r="A1379" t="inlineStr">
        <is>
          <t>2026|명절대수송|무궁화|하차|09-10</t>
        </is>
      </c>
      <c r="B1379" t="n">
        <v>0</v>
      </c>
    </row>
    <row r="1380">
      <c r="A1380" t="inlineStr">
        <is>
          <t>2026|명절대수송|무궁화|하차|10-11</t>
        </is>
      </c>
      <c r="B1380" t="n">
        <v>0</v>
      </c>
    </row>
    <row r="1381">
      <c r="A1381" t="inlineStr">
        <is>
          <t>2026|명절대수송|무궁화|하차|11-12</t>
        </is>
      </c>
      <c r="B1381" t="n">
        <v>0</v>
      </c>
    </row>
    <row r="1382">
      <c r="A1382" t="inlineStr">
        <is>
          <t>2026|명절대수송|무궁화|하차|12-13</t>
        </is>
      </c>
      <c r="B1382" t="n">
        <v>0</v>
      </c>
    </row>
    <row r="1383">
      <c r="A1383" t="inlineStr">
        <is>
          <t>2026|명절대수송|무궁화|하차|13-14</t>
        </is>
      </c>
      <c r="B1383" t="n">
        <v>0</v>
      </c>
    </row>
    <row r="1384">
      <c r="A1384" t="inlineStr">
        <is>
          <t>2026|명절대수송|무궁화|하차|14-15</t>
        </is>
      </c>
      <c r="B1384" t="n">
        <v>138</v>
      </c>
    </row>
    <row r="1385">
      <c r="A1385" t="inlineStr">
        <is>
          <t>2026|명절대수송|무궁화|하차|15-16</t>
        </is>
      </c>
      <c r="B1385" t="n">
        <v>0</v>
      </c>
    </row>
    <row r="1386">
      <c r="A1386" t="inlineStr">
        <is>
          <t>2026|명절대수송|무궁화|하차|16-17</t>
        </is>
      </c>
      <c r="B1386" t="n">
        <v>0</v>
      </c>
    </row>
    <row r="1387">
      <c r="A1387" t="inlineStr">
        <is>
          <t>2026|명절대수송|무궁화|하차|17-18</t>
        </is>
      </c>
      <c r="B1387" t="n">
        <v>0</v>
      </c>
    </row>
    <row r="1388">
      <c r="A1388" t="inlineStr">
        <is>
          <t>2026|명절대수송|무궁화|하차|18-19</t>
        </is>
      </c>
      <c r="B1388" t="n">
        <v>0</v>
      </c>
    </row>
    <row r="1389">
      <c r="A1389" t="inlineStr">
        <is>
          <t>2026|명절대수송|무궁화|하차|19-20</t>
        </is>
      </c>
      <c r="B1389" t="n">
        <v>308</v>
      </c>
    </row>
    <row r="1390">
      <c r="A1390" t="inlineStr">
        <is>
          <t>2026|명절대수송|무궁화|하차|20-21</t>
        </is>
      </c>
      <c r="B1390" t="n">
        <v>0</v>
      </c>
    </row>
    <row r="1391">
      <c r="A1391" t="inlineStr">
        <is>
          <t>2026|명절대수송|무궁화|하차|21-22</t>
        </is>
      </c>
      <c r="B1391" t="n">
        <v>56</v>
      </c>
    </row>
    <row r="1392">
      <c r="A1392" t="inlineStr">
        <is>
          <t>2026|명절대수송|무궁화|하차|22-23</t>
        </is>
      </c>
      <c r="B1392" t="n">
        <v>0</v>
      </c>
    </row>
    <row r="1393">
      <c r="A1393" t="inlineStr">
        <is>
          <t>2026|명절대수송|무궁화|하차|23-24</t>
        </is>
      </c>
      <c r="B1393" t="n">
        <v>0</v>
      </c>
    </row>
    <row r="1394">
      <c r="A1394" t="inlineStr">
        <is>
          <t>2026|명절대수송|새마을|승차|00-01</t>
        </is>
      </c>
      <c r="B1394" t="n">
        <v>0</v>
      </c>
    </row>
    <row r="1395">
      <c r="A1395" t="inlineStr">
        <is>
          <t>2026|명절대수송|새마을|승차|01-02</t>
        </is>
      </c>
      <c r="B1395" t="n">
        <v>0</v>
      </c>
    </row>
    <row r="1396">
      <c r="A1396" t="inlineStr">
        <is>
          <t>2026|명절대수송|새마을|승차|02-03</t>
        </is>
      </c>
      <c r="B1396" t="n">
        <v>0</v>
      </c>
    </row>
    <row r="1397">
      <c r="A1397" t="inlineStr">
        <is>
          <t>2026|명절대수송|새마을|승차|03-04</t>
        </is>
      </c>
      <c r="B1397" t="n">
        <v>0</v>
      </c>
    </row>
    <row r="1398">
      <c r="A1398" t="inlineStr">
        <is>
          <t>2026|명절대수송|새마을|승차|04-05</t>
        </is>
      </c>
      <c r="B1398" t="n">
        <v>0</v>
      </c>
    </row>
    <row r="1399">
      <c r="A1399" t="inlineStr">
        <is>
          <t>2026|명절대수송|새마을|승차|05-06</t>
        </is>
      </c>
      <c r="B1399" t="n">
        <v>0</v>
      </c>
    </row>
    <row r="1400">
      <c r="A1400" t="inlineStr">
        <is>
          <t>2026|명절대수송|새마을|승차|06-07</t>
        </is>
      </c>
      <c r="B1400" t="n">
        <v>0</v>
      </c>
    </row>
    <row r="1401">
      <c r="A1401" t="inlineStr">
        <is>
          <t>2026|명절대수송|새마을|승차|07-08</t>
        </is>
      </c>
      <c r="B1401" t="n">
        <v>273</v>
      </c>
    </row>
    <row r="1402">
      <c r="A1402" t="inlineStr">
        <is>
          <t>2026|명절대수송|새마을|승차|08-09</t>
        </is>
      </c>
      <c r="B1402" t="n">
        <v>0</v>
      </c>
    </row>
    <row r="1403">
      <c r="A1403" t="inlineStr">
        <is>
          <t>2026|명절대수송|새마을|승차|09-10</t>
        </is>
      </c>
      <c r="B1403" t="n">
        <v>233</v>
      </c>
    </row>
    <row r="1404">
      <c r="A1404" t="inlineStr">
        <is>
          <t>2026|명절대수송|새마을|승차|10-11</t>
        </is>
      </c>
      <c r="B1404" t="n">
        <v>391</v>
      </c>
    </row>
    <row r="1405">
      <c r="A1405" t="inlineStr">
        <is>
          <t>2026|명절대수송|새마을|승차|11-12</t>
        </is>
      </c>
      <c r="B1405" t="n">
        <v>0</v>
      </c>
    </row>
    <row r="1406">
      <c r="A1406" t="inlineStr">
        <is>
          <t>2026|명절대수송|새마을|승차|12-13</t>
        </is>
      </c>
      <c r="B1406" t="n">
        <v>0</v>
      </c>
    </row>
    <row r="1407">
      <c r="A1407" t="inlineStr">
        <is>
          <t>2026|명절대수송|새마을|승차|13-14</t>
        </is>
      </c>
      <c r="B1407" t="n">
        <v>0</v>
      </c>
    </row>
    <row r="1408">
      <c r="A1408" t="inlineStr">
        <is>
          <t>2026|명절대수송|새마을|승차|14-15</t>
        </is>
      </c>
      <c r="B1408" t="n">
        <v>0</v>
      </c>
    </row>
    <row r="1409">
      <c r="A1409" t="inlineStr">
        <is>
          <t>2026|명절대수송|새마을|승차|15-16</t>
        </is>
      </c>
      <c r="B1409" t="n">
        <v>651</v>
      </c>
    </row>
    <row r="1410">
      <c r="A1410" t="inlineStr">
        <is>
          <t>2026|명절대수송|새마을|승차|16-17</t>
        </is>
      </c>
      <c r="B1410" t="n">
        <v>0</v>
      </c>
    </row>
    <row r="1411">
      <c r="A1411" t="inlineStr">
        <is>
          <t>2026|명절대수송|새마을|승차|17-18</t>
        </is>
      </c>
      <c r="B1411" t="n">
        <v>179</v>
      </c>
    </row>
    <row r="1412">
      <c r="A1412" t="inlineStr">
        <is>
          <t>2026|명절대수송|새마을|승차|18-19</t>
        </is>
      </c>
      <c r="B1412" t="n">
        <v>317</v>
      </c>
    </row>
    <row r="1413">
      <c r="A1413" t="inlineStr">
        <is>
          <t>2026|명절대수송|새마을|승차|19-20</t>
        </is>
      </c>
      <c r="B1413" t="n">
        <v>0</v>
      </c>
    </row>
    <row r="1414">
      <c r="A1414" t="inlineStr">
        <is>
          <t>2026|명절대수송|새마을|승차|20-21</t>
        </is>
      </c>
      <c r="B1414" t="n">
        <v>0</v>
      </c>
    </row>
    <row r="1415">
      <c r="A1415" t="inlineStr">
        <is>
          <t>2026|명절대수송|새마을|승차|21-22</t>
        </is>
      </c>
      <c r="B1415" t="n">
        <v>0</v>
      </c>
    </row>
    <row r="1416">
      <c r="A1416" t="inlineStr">
        <is>
          <t>2026|명절대수송|새마을|승차|22-23</t>
        </is>
      </c>
      <c r="B1416" t="n">
        <v>0</v>
      </c>
    </row>
    <row r="1417">
      <c r="A1417" t="inlineStr">
        <is>
          <t>2026|명절대수송|새마을|승차|23-24</t>
        </is>
      </c>
      <c r="B1417" t="n">
        <v>0</v>
      </c>
    </row>
    <row r="1418">
      <c r="A1418" t="inlineStr">
        <is>
          <t>2026|명절대수송|새마을|하차|00-01</t>
        </is>
      </c>
      <c r="B1418" t="n">
        <v>0</v>
      </c>
    </row>
    <row r="1419">
      <c r="A1419" t="inlineStr">
        <is>
          <t>2026|명절대수송|새마을|하차|01-02</t>
        </is>
      </c>
      <c r="B1419" t="n">
        <v>0</v>
      </c>
    </row>
    <row r="1420">
      <c r="A1420" t="inlineStr">
        <is>
          <t>2026|명절대수송|새마을|하차|02-03</t>
        </is>
      </c>
      <c r="B1420" t="n">
        <v>0</v>
      </c>
    </row>
    <row r="1421">
      <c r="A1421" t="inlineStr">
        <is>
          <t>2026|명절대수송|새마을|하차|03-04</t>
        </is>
      </c>
      <c r="B1421" t="n">
        <v>0</v>
      </c>
    </row>
    <row r="1422">
      <c r="A1422" t="inlineStr">
        <is>
          <t>2026|명절대수송|새마을|하차|04-05</t>
        </is>
      </c>
      <c r="B1422" t="n">
        <v>0</v>
      </c>
    </row>
    <row r="1423">
      <c r="A1423" t="inlineStr">
        <is>
          <t>2026|명절대수송|새마을|하차|05-06</t>
        </is>
      </c>
      <c r="B1423" t="n">
        <v>0</v>
      </c>
    </row>
    <row r="1424">
      <c r="A1424" t="inlineStr">
        <is>
          <t>2026|명절대수송|새마을|하차|06-07</t>
        </is>
      </c>
      <c r="B1424" t="n">
        <v>0</v>
      </c>
    </row>
    <row r="1425">
      <c r="A1425" t="inlineStr">
        <is>
          <t>2026|명절대수송|새마을|하차|07-08</t>
        </is>
      </c>
      <c r="B1425" t="n">
        <v>0</v>
      </c>
    </row>
    <row r="1426">
      <c r="A1426" t="inlineStr">
        <is>
          <t>2026|명절대수송|새마을|하차|08-09</t>
        </is>
      </c>
      <c r="B1426" t="n">
        <v>0</v>
      </c>
    </row>
    <row r="1427">
      <c r="A1427" t="inlineStr">
        <is>
          <t>2026|명절대수송|새마을|하차|09-10</t>
        </is>
      </c>
      <c r="B1427" t="n">
        <v>333</v>
      </c>
    </row>
    <row r="1428">
      <c r="A1428" t="inlineStr">
        <is>
          <t>2026|명절대수송|새마을|하차|10-11</t>
        </is>
      </c>
      <c r="B1428" t="n">
        <v>189</v>
      </c>
    </row>
    <row r="1429">
      <c r="A1429" t="inlineStr">
        <is>
          <t>2026|명절대수송|새마을|하차|11-12</t>
        </is>
      </c>
      <c r="B1429" t="n">
        <v>0</v>
      </c>
    </row>
    <row r="1430">
      <c r="A1430" t="inlineStr">
        <is>
          <t>2026|명절대수송|새마을|하차|12-13</t>
        </is>
      </c>
      <c r="B1430" t="n">
        <v>0</v>
      </c>
    </row>
    <row r="1431">
      <c r="A1431" t="inlineStr">
        <is>
          <t>2026|명절대수송|새마을|하차|13-14</t>
        </is>
      </c>
      <c r="B1431" t="n">
        <v>0</v>
      </c>
    </row>
    <row r="1432">
      <c r="A1432" t="inlineStr">
        <is>
          <t>2026|명절대수송|새마을|하차|14-15</t>
        </is>
      </c>
      <c r="B1432" t="n">
        <v>600</v>
      </c>
    </row>
    <row r="1433">
      <c r="A1433" t="inlineStr">
        <is>
          <t>2026|명절대수송|새마을|하차|15-16</t>
        </is>
      </c>
      <c r="B1433" t="n">
        <v>0</v>
      </c>
    </row>
    <row r="1434">
      <c r="A1434" t="inlineStr">
        <is>
          <t>2026|명절대수송|새마을|하차|16-17</t>
        </is>
      </c>
      <c r="B1434" t="n">
        <v>0</v>
      </c>
    </row>
    <row r="1435">
      <c r="A1435" t="inlineStr">
        <is>
          <t>2026|명절대수송|새마을|하차|17-18</t>
        </is>
      </c>
      <c r="B1435" t="n">
        <v>334</v>
      </c>
    </row>
    <row r="1436">
      <c r="A1436" t="inlineStr">
        <is>
          <t>2026|명절대수송|새마을|하차|18-19</t>
        </is>
      </c>
      <c r="B1436" t="n">
        <v>191</v>
      </c>
    </row>
    <row r="1437">
      <c r="A1437" t="inlineStr">
        <is>
          <t>2026|명절대수송|새마을|하차|19-20</t>
        </is>
      </c>
      <c r="B1437" t="n">
        <v>0</v>
      </c>
    </row>
    <row r="1438">
      <c r="A1438" t="inlineStr">
        <is>
          <t>2026|명절대수송|새마을|하차|20-21</t>
        </is>
      </c>
      <c r="B1438" t="n">
        <v>0</v>
      </c>
    </row>
    <row r="1439">
      <c r="A1439" t="inlineStr">
        <is>
          <t>2026|명절대수송|새마을|하차|21-22</t>
        </is>
      </c>
      <c r="B1439" t="n">
        <v>533</v>
      </c>
    </row>
    <row r="1440">
      <c r="A1440" t="inlineStr">
        <is>
          <t>2026|명절대수송|새마을|하차|22-23</t>
        </is>
      </c>
      <c r="B1440" t="n">
        <v>0</v>
      </c>
    </row>
    <row r="1441">
      <c r="A1441" t="inlineStr">
        <is>
          <t>2026|명절대수송|새마을|하차|23-24</t>
        </is>
      </c>
      <c r="B1441" t="n">
        <v>0</v>
      </c>
    </row>
    <row r="1442">
      <c r="A1442" t="inlineStr">
        <is>
          <t>2026|주말|KTX-이음|승차|00-01</t>
        </is>
      </c>
      <c r="B1442" t="n">
        <v>0</v>
      </c>
    </row>
    <row r="1443">
      <c r="A1443" t="inlineStr">
        <is>
          <t>2026|주말|KTX-이음|승차|01-02</t>
        </is>
      </c>
      <c r="B1443" t="n">
        <v>0</v>
      </c>
    </row>
    <row r="1444">
      <c r="A1444" t="inlineStr">
        <is>
          <t>2026|주말|KTX-이음|승차|02-03</t>
        </is>
      </c>
      <c r="B1444" t="n">
        <v>0</v>
      </c>
    </row>
    <row r="1445">
      <c r="A1445" t="inlineStr">
        <is>
          <t>2026|주말|KTX-이음|승차|03-04</t>
        </is>
      </c>
      <c r="B1445" t="n">
        <v>0</v>
      </c>
    </row>
    <row r="1446">
      <c r="A1446" t="inlineStr">
        <is>
          <t>2026|주말|KTX-이음|승차|04-05</t>
        </is>
      </c>
      <c r="B1446" t="n">
        <v>0</v>
      </c>
    </row>
    <row r="1447">
      <c r="A1447" t="inlineStr">
        <is>
          <t>2026|주말|KTX-이음|승차|05-06</t>
        </is>
      </c>
      <c r="B1447" t="n">
        <v>0</v>
      </c>
    </row>
    <row r="1448">
      <c r="A1448" t="inlineStr">
        <is>
          <t>2026|주말|KTX-이음|승차|06-07</t>
        </is>
      </c>
      <c r="B1448" t="n">
        <v>5297</v>
      </c>
    </row>
    <row r="1449">
      <c r="A1449" t="inlineStr">
        <is>
          <t>2026|주말|KTX-이음|승차|07-08</t>
        </is>
      </c>
      <c r="B1449" t="n">
        <v>8989</v>
      </c>
    </row>
    <row r="1450">
      <c r="A1450" t="inlineStr">
        <is>
          <t>2026|주말|KTX-이음|승차|08-09</t>
        </is>
      </c>
      <c r="B1450" t="n">
        <v>3846</v>
      </c>
    </row>
    <row r="1451">
      <c r="A1451" t="inlineStr">
        <is>
          <t>2026|주말|KTX-이음|승차|09-10</t>
        </is>
      </c>
      <c r="B1451" t="n">
        <v>0</v>
      </c>
    </row>
    <row r="1452">
      <c r="A1452" t="inlineStr">
        <is>
          <t>2026|주말|KTX-이음|승차|10-11</t>
        </is>
      </c>
      <c r="B1452" t="n">
        <v>8709</v>
      </c>
    </row>
    <row r="1453">
      <c r="A1453" t="inlineStr">
        <is>
          <t>2026|주말|KTX-이음|승차|11-12</t>
        </is>
      </c>
      <c r="B1453" t="n">
        <v>4638</v>
      </c>
    </row>
    <row r="1454">
      <c r="A1454" t="inlineStr">
        <is>
          <t>2026|주말|KTX-이음|승차|12-13</t>
        </is>
      </c>
      <c r="B1454" t="n">
        <v>7289</v>
      </c>
    </row>
    <row r="1455">
      <c r="A1455" t="inlineStr">
        <is>
          <t>2026|주말|KTX-이음|승차|13-14</t>
        </is>
      </c>
      <c r="B1455" t="n">
        <v>4325</v>
      </c>
    </row>
    <row r="1456">
      <c r="A1456" t="inlineStr">
        <is>
          <t>2026|주말|KTX-이음|승차|14-15</t>
        </is>
      </c>
      <c r="B1456" t="n">
        <v>6295</v>
      </c>
    </row>
    <row r="1457">
      <c r="A1457" t="inlineStr">
        <is>
          <t>2026|주말|KTX-이음|승차|15-16</t>
        </is>
      </c>
      <c r="B1457" t="n">
        <v>13638</v>
      </c>
    </row>
    <row r="1458">
      <c r="A1458" t="inlineStr">
        <is>
          <t>2026|주말|KTX-이음|승차|16-17</t>
        </is>
      </c>
      <c r="B1458" t="n">
        <v>10803</v>
      </c>
    </row>
    <row r="1459">
      <c r="A1459" t="inlineStr">
        <is>
          <t>2026|주말|KTX-이음|승차|17-18</t>
        </is>
      </c>
      <c r="B1459" t="n">
        <v>0</v>
      </c>
    </row>
    <row r="1460">
      <c r="A1460" t="inlineStr">
        <is>
          <t>2026|주말|KTX-이음|승차|18-19</t>
        </is>
      </c>
      <c r="B1460" t="n">
        <v>10035</v>
      </c>
    </row>
    <row r="1461">
      <c r="A1461" t="inlineStr">
        <is>
          <t>2026|주말|KTX-이음|승차|19-20</t>
        </is>
      </c>
      <c r="B1461" t="n">
        <v>5673</v>
      </c>
    </row>
    <row r="1462">
      <c r="A1462" t="inlineStr">
        <is>
          <t>2026|주말|KTX-이음|승차|20-21</t>
        </is>
      </c>
      <c r="B1462" t="n">
        <v>2625</v>
      </c>
    </row>
    <row r="1463">
      <c r="A1463" t="inlineStr">
        <is>
          <t>2026|주말|KTX-이음|승차|21-22</t>
        </is>
      </c>
      <c r="B1463" t="n">
        <v>4662</v>
      </c>
    </row>
    <row r="1464">
      <c r="A1464" t="inlineStr">
        <is>
          <t>2026|주말|KTX-이음|승차|22-23</t>
        </is>
      </c>
      <c r="B1464" t="n">
        <v>0</v>
      </c>
    </row>
    <row r="1465">
      <c r="A1465" t="inlineStr">
        <is>
          <t>2026|주말|KTX-이음|승차|23-24</t>
        </is>
      </c>
      <c r="B1465" t="n">
        <v>0</v>
      </c>
    </row>
    <row r="1466">
      <c r="A1466" t="inlineStr">
        <is>
          <t>2026|주말|KTX-이음|하차|00-01</t>
        </is>
      </c>
      <c r="B1466" t="n">
        <v>0</v>
      </c>
    </row>
    <row r="1467">
      <c r="A1467" t="inlineStr">
        <is>
          <t>2026|주말|KTX-이음|하차|01-02</t>
        </is>
      </c>
      <c r="B1467" t="n">
        <v>0</v>
      </c>
    </row>
    <row r="1468">
      <c r="A1468" t="inlineStr">
        <is>
          <t>2026|주말|KTX-이음|하차|02-03</t>
        </is>
      </c>
      <c r="B1468" t="n">
        <v>0</v>
      </c>
    </row>
    <row r="1469">
      <c r="A1469" t="inlineStr">
        <is>
          <t>2026|주말|KTX-이음|하차|03-04</t>
        </is>
      </c>
      <c r="B1469" t="n">
        <v>0</v>
      </c>
    </row>
    <row r="1470">
      <c r="A1470" t="inlineStr">
        <is>
          <t>2026|주말|KTX-이음|하차|04-05</t>
        </is>
      </c>
      <c r="B1470" t="n">
        <v>0</v>
      </c>
    </row>
    <row r="1471">
      <c r="A1471" t="inlineStr">
        <is>
          <t>2026|주말|KTX-이음|하차|05-06</t>
        </is>
      </c>
      <c r="B1471" t="n">
        <v>0</v>
      </c>
    </row>
    <row r="1472">
      <c r="A1472" t="inlineStr">
        <is>
          <t>2026|주말|KTX-이음|하차|06-07</t>
        </is>
      </c>
      <c r="B1472" t="n">
        <v>0</v>
      </c>
    </row>
    <row r="1473">
      <c r="A1473" t="inlineStr">
        <is>
          <t>2026|주말|KTX-이음|하차|07-08</t>
        </is>
      </c>
      <c r="B1473" t="n">
        <v>2921</v>
      </c>
    </row>
    <row r="1474">
      <c r="A1474" t="inlineStr">
        <is>
          <t>2026|주말|KTX-이음|하차|08-09</t>
        </is>
      </c>
      <c r="B1474" t="n">
        <v>3282</v>
      </c>
    </row>
    <row r="1475">
      <c r="A1475" t="inlineStr">
        <is>
          <t>2026|주말|KTX-이음|하차|09-10</t>
        </is>
      </c>
      <c r="B1475" t="n">
        <v>0</v>
      </c>
    </row>
    <row r="1476">
      <c r="A1476" t="inlineStr">
        <is>
          <t>2026|주말|KTX-이음|하차|10-11</t>
        </is>
      </c>
      <c r="B1476" t="n">
        <v>4781</v>
      </c>
    </row>
    <row r="1477">
      <c r="A1477" t="inlineStr">
        <is>
          <t>2026|주말|KTX-이음|하차|11-12</t>
        </is>
      </c>
      <c r="B1477" t="n">
        <v>9270</v>
      </c>
    </row>
    <row r="1478">
      <c r="A1478" t="inlineStr">
        <is>
          <t>2026|주말|KTX-이음|하차|12-13</t>
        </is>
      </c>
      <c r="B1478" t="n">
        <v>4272</v>
      </c>
    </row>
    <row r="1479">
      <c r="A1479" t="inlineStr">
        <is>
          <t>2026|주말|KTX-이음|하차|13-14</t>
        </is>
      </c>
      <c r="B1479" t="n">
        <v>5894</v>
      </c>
    </row>
    <row r="1480">
      <c r="A1480" t="inlineStr">
        <is>
          <t>2026|주말|KTX-이음|하차|14-15</t>
        </is>
      </c>
      <c r="B1480" t="n">
        <v>2694</v>
      </c>
    </row>
    <row r="1481">
      <c r="A1481" t="inlineStr">
        <is>
          <t>2026|주말|KTX-이음|하차|15-16</t>
        </is>
      </c>
      <c r="B1481" t="n">
        <v>15957</v>
      </c>
    </row>
    <row r="1482">
      <c r="A1482" t="inlineStr">
        <is>
          <t>2026|주말|KTX-이음|하차|16-17</t>
        </is>
      </c>
      <c r="B1482" t="n">
        <v>10304</v>
      </c>
    </row>
    <row r="1483">
      <c r="A1483" t="inlineStr">
        <is>
          <t>2026|주말|KTX-이음|하차|17-18</t>
        </is>
      </c>
      <c r="B1483" t="n">
        <v>0</v>
      </c>
    </row>
    <row r="1484">
      <c r="A1484" t="inlineStr">
        <is>
          <t>2026|주말|KTX-이음|하차|18-19</t>
        </is>
      </c>
      <c r="B1484" t="n">
        <v>11970</v>
      </c>
    </row>
    <row r="1485">
      <c r="A1485" t="inlineStr">
        <is>
          <t>2026|주말|KTX-이음|하차|19-20</t>
        </is>
      </c>
      <c r="B1485" t="n">
        <v>3950</v>
      </c>
    </row>
    <row r="1486">
      <c r="A1486" t="inlineStr">
        <is>
          <t>2026|주말|KTX-이음|하차|20-21</t>
        </is>
      </c>
      <c r="B1486" t="n">
        <v>6794</v>
      </c>
    </row>
    <row r="1487">
      <c r="A1487" t="inlineStr">
        <is>
          <t>2026|주말|KTX-이음|하차|21-22</t>
        </is>
      </c>
      <c r="B1487" t="n">
        <v>5168</v>
      </c>
    </row>
    <row r="1488">
      <c r="A1488" t="inlineStr">
        <is>
          <t>2026|주말|KTX-이음|하차|22-23</t>
        </is>
      </c>
      <c r="B1488" t="n">
        <v>0</v>
      </c>
    </row>
    <row r="1489">
      <c r="A1489" t="inlineStr">
        <is>
          <t>2026|주말|KTX-이음|하차|23-24</t>
        </is>
      </c>
      <c r="B1489" t="n">
        <v>9048</v>
      </c>
    </row>
    <row r="1490">
      <c r="A1490" t="inlineStr">
        <is>
          <t>2026|주말|무궁화|승차|00-01</t>
        </is>
      </c>
      <c r="B1490" t="n">
        <v>0</v>
      </c>
    </row>
    <row r="1491">
      <c r="A1491" t="inlineStr">
        <is>
          <t>2026|주말|무궁화|승차|01-02</t>
        </is>
      </c>
      <c r="B1491" t="n">
        <v>0</v>
      </c>
    </row>
    <row r="1492">
      <c r="A1492" t="inlineStr">
        <is>
          <t>2026|주말|무궁화|승차|02-03</t>
        </is>
      </c>
      <c r="B1492" t="n">
        <v>0</v>
      </c>
    </row>
    <row r="1493">
      <c r="A1493" t="inlineStr">
        <is>
          <t>2026|주말|무궁화|승차|03-04</t>
        </is>
      </c>
      <c r="B1493" t="n">
        <v>0</v>
      </c>
    </row>
    <row r="1494">
      <c r="A1494" t="inlineStr">
        <is>
          <t>2026|주말|무궁화|승차|04-05</t>
        </is>
      </c>
      <c r="B1494" t="n">
        <v>0</v>
      </c>
    </row>
    <row r="1495">
      <c r="A1495" t="inlineStr">
        <is>
          <t>2026|주말|무궁화|승차|05-06</t>
        </is>
      </c>
      <c r="B1495" t="n">
        <v>0</v>
      </c>
    </row>
    <row r="1496">
      <c r="A1496" t="inlineStr">
        <is>
          <t>2026|주말|무궁화|승차|06-07</t>
        </is>
      </c>
      <c r="B1496" t="n">
        <v>0</v>
      </c>
    </row>
    <row r="1497">
      <c r="A1497" t="inlineStr">
        <is>
          <t>2026|주말|무궁화|승차|07-08</t>
        </is>
      </c>
      <c r="B1497" t="n">
        <v>826</v>
      </c>
    </row>
    <row r="1498">
      <c r="A1498" t="inlineStr">
        <is>
          <t>2026|주말|무궁화|승차|08-09</t>
        </is>
      </c>
      <c r="B1498" t="n">
        <v>0</v>
      </c>
    </row>
    <row r="1499">
      <c r="A1499" t="inlineStr">
        <is>
          <t>2026|주말|무궁화|승차|09-10</t>
        </is>
      </c>
      <c r="B1499" t="n">
        <v>0</v>
      </c>
    </row>
    <row r="1500">
      <c r="A1500" t="inlineStr">
        <is>
          <t>2026|주말|무궁화|승차|10-11</t>
        </is>
      </c>
      <c r="B1500" t="n">
        <v>0</v>
      </c>
    </row>
    <row r="1501">
      <c r="A1501" t="inlineStr">
        <is>
          <t>2026|주말|무궁화|승차|11-12</t>
        </is>
      </c>
      <c r="B1501" t="n">
        <v>0</v>
      </c>
    </row>
    <row r="1502">
      <c r="A1502" t="inlineStr">
        <is>
          <t>2026|주말|무궁화|승차|12-13</t>
        </is>
      </c>
      <c r="B1502" t="n">
        <v>0</v>
      </c>
    </row>
    <row r="1503">
      <c r="A1503" t="inlineStr">
        <is>
          <t>2026|주말|무궁화|승차|13-14</t>
        </is>
      </c>
      <c r="B1503" t="n">
        <v>0</v>
      </c>
    </row>
    <row r="1504">
      <c r="A1504" t="inlineStr">
        <is>
          <t>2026|주말|무궁화|승차|14-15</t>
        </is>
      </c>
      <c r="B1504" t="n">
        <v>3763</v>
      </c>
    </row>
    <row r="1505">
      <c r="A1505" t="inlineStr">
        <is>
          <t>2026|주말|무궁화|승차|15-16</t>
        </is>
      </c>
      <c r="B1505" t="n">
        <v>0</v>
      </c>
    </row>
    <row r="1506">
      <c r="A1506" t="inlineStr">
        <is>
          <t>2026|주말|무궁화|승차|16-17</t>
        </is>
      </c>
      <c r="B1506" t="n">
        <v>0</v>
      </c>
    </row>
    <row r="1507">
      <c r="A1507" t="inlineStr">
        <is>
          <t>2026|주말|무궁화|승차|17-18</t>
        </is>
      </c>
      <c r="B1507" t="n">
        <v>0</v>
      </c>
    </row>
    <row r="1508">
      <c r="A1508" t="inlineStr">
        <is>
          <t>2026|주말|무궁화|승차|18-19</t>
        </is>
      </c>
      <c r="B1508" t="n">
        <v>261</v>
      </c>
    </row>
    <row r="1509">
      <c r="A1509" t="inlineStr">
        <is>
          <t>2026|주말|무궁화|승차|19-20</t>
        </is>
      </c>
      <c r="B1509" t="n">
        <v>1437</v>
      </c>
    </row>
    <row r="1510">
      <c r="A1510" t="inlineStr">
        <is>
          <t>2026|주말|무궁화|승차|20-21</t>
        </is>
      </c>
      <c r="B1510" t="n">
        <v>0</v>
      </c>
    </row>
    <row r="1511">
      <c r="A1511" t="inlineStr">
        <is>
          <t>2026|주말|무궁화|승차|21-22</t>
        </is>
      </c>
      <c r="B1511" t="n">
        <v>2448</v>
      </c>
    </row>
    <row r="1512">
      <c r="A1512" t="inlineStr">
        <is>
          <t>2026|주말|무궁화|승차|22-23</t>
        </is>
      </c>
      <c r="B1512" t="n">
        <v>0</v>
      </c>
    </row>
    <row r="1513">
      <c r="A1513" t="inlineStr">
        <is>
          <t>2026|주말|무궁화|승차|23-24</t>
        </is>
      </c>
      <c r="B1513" t="n">
        <v>0</v>
      </c>
    </row>
    <row r="1514">
      <c r="A1514" t="inlineStr">
        <is>
          <t>2026|주말|무궁화|하차|00-01</t>
        </is>
      </c>
      <c r="B1514" t="n">
        <v>0</v>
      </c>
    </row>
    <row r="1515">
      <c r="A1515" t="inlineStr">
        <is>
          <t>2026|주말|무궁화|하차|01-02</t>
        </is>
      </c>
      <c r="B1515" t="n">
        <v>0</v>
      </c>
    </row>
    <row r="1516">
      <c r="A1516" t="inlineStr">
        <is>
          <t>2026|주말|무궁화|하차|02-03</t>
        </is>
      </c>
      <c r="B1516" t="n">
        <v>0</v>
      </c>
    </row>
    <row r="1517">
      <c r="A1517" t="inlineStr">
        <is>
          <t>2026|주말|무궁화|하차|03-04</t>
        </is>
      </c>
      <c r="B1517" t="n">
        <v>0</v>
      </c>
    </row>
    <row r="1518">
      <c r="A1518" t="inlineStr">
        <is>
          <t>2026|주말|무궁화|하차|04-05</t>
        </is>
      </c>
      <c r="B1518" t="n">
        <v>0</v>
      </c>
    </row>
    <row r="1519">
      <c r="A1519" t="inlineStr">
        <is>
          <t>2026|주말|무궁화|하차|05-06</t>
        </is>
      </c>
      <c r="B1519" t="n">
        <v>0</v>
      </c>
    </row>
    <row r="1520">
      <c r="A1520" t="inlineStr">
        <is>
          <t>2026|주말|무궁화|하차|06-07</t>
        </is>
      </c>
      <c r="B1520" t="n">
        <v>0</v>
      </c>
    </row>
    <row r="1521">
      <c r="A1521" t="inlineStr">
        <is>
          <t>2026|주말|무궁화|하차|07-08</t>
        </is>
      </c>
      <c r="B1521" t="n">
        <v>1201</v>
      </c>
    </row>
    <row r="1522">
      <c r="A1522" t="inlineStr">
        <is>
          <t>2026|주말|무궁화|하차|08-09</t>
        </is>
      </c>
      <c r="B1522" t="n">
        <v>0</v>
      </c>
    </row>
    <row r="1523">
      <c r="A1523" t="inlineStr">
        <is>
          <t>2026|주말|무궁화|하차|09-10</t>
        </is>
      </c>
      <c r="B1523" t="n">
        <v>0</v>
      </c>
    </row>
    <row r="1524">
      <c r="A1524" t="inlineStr">
        <is>
          <t>2026|주말|무궁화|하차|10-11</t>
        </is>
      </c>
      <c r="B1524" t="n">
        <v>261</v>
      </c>
    </row>
    <row r="1525">
      <c r="A1525" t="inlineStr">
        <is>
          <t>2026|주말|무궁화|하차|11-12</t>
        </is>
      </c>
      <c r="B1525" t="n">
        <v>0</v>
      </c>
    </row>
    <row r="1526">
      <c r="A1526" t="inlineStr">
        <is>
          <t>2026|주말|무궁화|하차|12-13</t>
        </is>
      </c>
      <c r="B1526" t="n">
        <v>0</v>
      </c>
    </row>
    <row r="1527">
      <c r="A1527" t="inlineStr">
        <is>
          <t>2026|주말|무궁화|하차|13-14</t>
        </is>
      </c>
      <c r="B1527" t="n">
        <v>0</v>
      </c>
    </row>
    <row r="1528">
      <c r="A1528" t="inlineStr">
        <is>
          <t>2026|주말|무궁화|하차|14-15</t>
        </is>
      </c>
      <c r="B1528" t="n">
        <v>1610</v>
      </c>
    </row>
    <row r="1529">
      <c r="A1529" t="inlineStr">
        <is>
          <t>2026|주말|무궁화|하차|15-16</t>
        </is>
      </c>
      <c r="B1529" t="n">
        <v>0</v>
      </c>
    </row>
    <row r="1530">
      <c r="A1530" t="inlineStr">
        <is>
          <t>2026|주말|무궁화|하차|16-17</t>
        </is>
      </c>
      <c r="B1530" t="n">
        <v>0</v>
      </c>
    </row>
    <row r="1531">
      <c r="A1531" t="inlineStr">
        <is>
          <t>2026|주말|무궁화|하차|17-18</t>
        </is>
      </c>
      <c r="B1531" t="n">
        <v>0</v>
      </c>
    </row>
    <row r="1532">
      <c r="A1532" t="inlineStr">
        <is>
          <t>2026|주말|무궁화|하차|18-19</t>
        </is>
      </c>
      <c r="B1532" t="n">
        <v>0</v>
      </c>
    </row>
    <row r="1533">
      <c r="A1533" t="inlineStr">
        <is>
          <t>2026|주말|무궁화|하차|19-20</t>
        </is>
      </c>
      <c r="B1533" t="n">
        <v>3012</v>
      </c>
    </row>
    <row r="1534">
      <c r="A1534" t="inlineStr">
        <is>
          <t>2026|주말|무궁화|하차|20-21</t>
        </is>
      </c>
      <c r="B1534" t="n">
        <v>0</v>
      </c>
    </row>
    <row r="1535">
      <c r="A1535" t="inlineStr">
        <is>
          <t>2026|주말|무궁화|하차|21-22</t>
        </is>
      </c>
      <c r="B1535" t="n">
        <v>1032</v>
      </c>
    </row>
    <row r="1536">
      <c r="A1536" t="inlineStr">
        <is>
          <t>2026|주말|무궁화|하차|22-23</t>
        </is>
      </c>
      <c r="B1536" t="n">
        <v>0</v>
      </c>
    </row>
    <row r="1537">
      <c r="A1537" t="inlineStr">
        <is>
          <t>2026|주말|무궁화|하차|23-24</t>
        </is>
      </c>
      <c r="B1537" t="n">
        <v>0</v>
      </c>
    </row>
    <row r="1538">
      <c r="A1538" t="inlineStr">
        <is>
          <t>2026|주말|새마을|승차|00-01</t>
        </is>
      </c>
      <c r="B1538" t="n">
        <v>0</v>
      </c>
    </row>
    <row r="1539">
      <c r="A1539" t="inlineStr">
        <is>
          <t>2026|주말|새마을|승차|01-02</t>
        </is>
      </c>
      <c r="B1539" t="n">
        <v>0</v>
      </c>
    </row>
    <row r="1540">
      <c r="A1540" t="inlineStr">
        <is>
          <t>2026|주말|새마을|승차|02-03</t>
        </is>
      </c>
      <c r="B1540" t="n">
        <v>0</v>
      </c>
    </row>
    <row r="1541">
      <c r="A1541" t="inlineStr">
        <is>
          <t>2026|주말|새마을|승차|03-04</t>
        </is>
      </c>
      <c r="B1541" t="n">
        <v>0</v>
      </c>
    </row>
    <row r="1542">
      <c r="A1542" t="inlineStr">
        <is>
          <t>2026|주말|새마을|승차|04-05</t>
        </is>
      </c>
      <c r="B1542" t="n">
        <v>0</v>
      </c>
    </row>
    <row r="1543">
      <c r="A1543" t="inlineStr">
        <is>
          <t>2026|주말|새마을|승차|05-06</t>
        </is>
      </c>
      <c r="B1543" t="n">
        <v>0</v>
      </c>
    </row>
    <row r="1544">
      <c r="A1544" t="inlineStr">
        <is>
          <t>2026|주말|새마을|승차|06-07</t>
        </is>
      </c>
      <c r="B1544" t="n">
        <v>0</v>
      </c>
    </row>
    <row r="1545">
      <c r="A1545" t="inlineStr">
        <is>
          <t>2026|주말|새마을|승차|07-08</t>
        </is>
      </c>
      <c r="B1545" t="n">
        <v>2420</v>
      </c>
    </row>
    <row r="1546">
      <c r="A1546" t="inlineStr">
        <is>
          <t>2026|주말|새마을|승차|08-09</t>
        </is>
      </c>
      <c r="B1546" t="n">
        <v>0</v>
      </c>
    </row>
    <row r="1547">
      <c r="A1547" t="inlineStr">
        <is>
          <t>2026|주말|새마을|승차|09-10</t>
        </is>
      </c>
      <c r="B1547" t="n">
        <v>2752</v>
      </c>
    </row>
    <row r="1548">
      <c r="A1548" t="inlineStr">
        <is>
          <t>2026|주말|새마을|승차|10-11</t>
        </is>
      </c>
      <c r="B1548" t="n">
        <v>3627</v>
      </c>
    </row>
    <row r="1549">
      <c r="A1549" t="inlineStr">
        <is>
          <t>2026|주말|새마을|승차|11-12</t>
        </is>
      </c>
      <c r="B1549" t="n">
        <v>0</v>
      </c>
    </row>
    <row r="1550">
      <c r="A1550" t="inlineStr">
        <is>
          <t>2026|주말|새마을|승차|12-13</t>
        </is>
      </c>
      <c r="B1550" t="n">
        <v>0</v>
      </c>
    </row>
    <row r="1551">
      <c r="A1551" t="inlineStr">
        <is>
          <t>2026|주말|새마을|승차|13-14</t>
        </is>
      </c>
      <c r="B1551" t="n">
        <v>0</v>
      </c>
    </row>
    <row r="1552">
      <c r="A1552" t="inlineStr">
        <is>
          <t>2026|주말|새마을|승차|14-15</t>
        </is>
      </c>
      <c r="B1552" t="n">
        <v>3682</v>
      </c>
    </row>
    <row r="1553">
      <c r="A1553" t="inlineStr">
        <is>
          <t>2026|주말|새마을|승차|15-16</t>
        </is>
      </c>
      <c r="B1553" t="n">
        <v>1132</v>
      </c>
    </row>
    <row r="1554">
      <c r="A1554" t="inlineStr">
        <is>
          <t>2026|주말|새마을|승차|16-17</t>
        </is>
      </c>
      <c r="B1554" t="n">
        <v>0</v>
      </c>
    </row>
    <row r="1555">
      <c r="A1555" t="inlineStr">
        <is>
          <t>2026|주말|새마을|승차|17-18</t>
        </is>
      </c>
      <c r="B1555" t="n">
        <v>2217</v>
      </c>
    </row>
    <row r="1556">
      <c r="A1556" t="inlineStr">
        <is>
          <t>2026|주말|새마을|승차|18-19</t>
        </is>
      </c>
      <c r="B1556" t="n">
        <v>3158</v>
      </c>
    </row>
    <row r="1557">
      <c r="A1557" t="inlineStr">
        <is>
          <t>2026|주말|새마을|승차|19-20</t>
        </is>
      </c>
      <c r="B1557" t="n">
        <v>0</v>
      </c>
    </row>
    <row r="1558">
      <c r="A1558" t="inlineStr">
        <is>
          <t>2026|주말|새마을|승차|20-21</t>
        </is>
      </c>
      <c r="B1558" t="n">
        <v>0</v>
      </c>
    </row>
    <row r="1559">
      <c r="A1559" t="inlineStr">
        <is>
          <t>2026|주말|새마을|승차|21-22</t>
        </is>
      </c>
      <c r="B1559" t="n">
        <v>0</v>
      </c>
    </row>
    <row r="1560">
      <c r="A1560" t="inlineStr">
        <is>
          <t>2026|주말|새마을|승차|22-23</t>
        </is>
      </c>
      <c r="B1560" t="n">
        <v>0</v>
      </c>
    </row>
    <row r="1561">
      <c r="A1561" t="inlineStr">
        <is>
          <t>2026|주말|새마을|승차|23-24</t>
        </is>
      </c>
      <c r="B1561" t="n">
        <v>0</v>
      </c>
    </row>
    <row r="1562">
      <c r="A1562" t="inlineStr">
        <is>
          <t>2026|주말|새마을|하차|00-01</t>
        </is>
      </c>
      <c r="B1562" t="n">
        <v>0</v>
      </c>
    </row>
    <row r="1563">
      <c r="A1563" t="inlineStr">
        <is>
          <t>2026|주말|새마을|하차|01-02</t>
        </is>
      </c>
      <c r="B1563" t="n">
        <v>0</v>
      </c>
    </row>
    <row r="1564">
      <c r="A1564" t="inlineStr">
        <is>
          <t>2026|주말|새마을|하차|02-03</t>
        </is>
      </c>
      <c r="B1564" t="n">
        <v>0</v>
      </c>
    </row>
    <row r="1565">
      <c r="A1565" t="inlineStr">
        <is>
          <t>2026|주말|새마을|하차|03-04</t>
        </is>
      </c>
      <c r="B1565" t="n">
        <v>0</v>
      </c>
    </row>
    <row r="1566">
      <c r="A1566" t="inlineStr">
        <is>
          <t>2026|주말|새마을|하차|04-05</t>
        </is>
      </c>
      <c r="B1566" t="n">
        <v>0</v>
      </c>
    </row>
    <row r="1567">
      <c r="A1567" t="inlineStr">
        <is>
          <t>2026|주말|새마을|하차|05-06</t>
        </is>
      </c>
      <c r="B1567" t="n">
        <v>0</v>
      </c>
    </row>
    <row r="1568">
      <c r="A1568" t="inlineStr">
        <is>
          <t>2026|주말|새마을|하차|06-07</t>
        </is>
      </c>
      <c r="B1568" t="n">
        <v>0</v>
      </c>
    </row>
    <row r="1569">
      <c r="A1569" t="inlineStr">
        <is>
          <t>2026|주말|새마을|하차|07-08</t>
        </is>
      </c>
      <c r="B1569" t="n">
        <v>0</v>
      </c>
    </row>
    <row r="1570">
      <c r="A1570" t="inlineStr">
        <is>
          <t>2026|주말|새마을|하차|08-09</t>
        </is>
      </c>
      <c r="B1570" t="n">
        <v>0</v>
      </c>
    </row>
    <row r="1571">
      <c r="A1571" t="inlineStr">
        <is>
          <t>2026|주말|새마을|하차|09-10</t>
        </is>
      </c>
      <c r="B1571" t="n">
        <v>3329</v>
      </c>
    </row>
    <row r="1572">
      <c r="A1572" t="inlineStr">
        <is>
          <t>2026|주말|새마을|하차|10-11</t>
        </is>
      </c>
      <c r="B1572" t="n">
        <v>1959</v>
      </c>
    </row>
    <row r="1573">
      <c r="A1573" t="inlineStr">
        <is>
          <t>2026|주말|새마을|하차|11-12</t>
        </is>
      </c>
      <c r="B1573" t="n">
        <v>0</v>
      </c>
    </row>
    <row r="1574">
      <c r="A1574" t="inlineStr">
        <is>
          <t>2026|주말|새마을|하차|12-13</t>
        </is>
      </c>
      <c r="B1574" t="n">
        <v>0</v>
      </c>
    </row>
    <row r="1575">
      <c r="A1575" t="inlineStr">
        <is>
          <t>2026|주말|새마을|하차|13-14</t>
        </is>
      </c>
      <c r="B1575" t="n">
        <v>3799</v>
      </c>
    </row>
    <row r="1576">
      <c r="A1576" t="inlineStr">
        <is>
          <t>2026|주말|새마을|하차|14-15</t>
        </is>
      </c>
      <c r="B1576" t="n">
        <v>752</v>
      </c>
    </row>
    <row r="1577">
      <c r="A1577" t="inlineStr">
        <is>
          <t>2026|주말|새마을|하차|15-16</t>
        </is>
      </c>
      <c r="B1577" t="n">
        <v>0</v>
      </c>
    </row>
    <row r="1578">
      <c r="A1578" t="inlineStr">
        <is>
          <t>2026|주말|새마을|하차|16-17</t>
        </is>
      </c>
      <c r="B1578" t="n">
        <v>0</v>
      </c>
    </row>
    <row r="1579">
      <c r="A1579" t="inlineStr">
        <is>
          <t>2026|주말|새마을|하차|17-18</t>
        </is>
      </c>
      <c r="B1579" t="n">
        <v>3371</v>
      </c>
    </row>
    <row r="1580">
      <c r="A1580" t="inlineStr">
        <is>
          <t>2026|주말|새마을|하차|18-19</t>
        </is>
      </c>
      <c r="B1580" t="n">
        <v>2012</v>
      </c>
    </row>
    <row r="1581">
      <c r="A1581" t="inlineStr">
        <is>
          <t>2026|주말|새마을|하차|19-20</t>
        </is>
      </c>
      <c r="B1581" t="n">
        <v>0</v>
      </c>
    </row>
    <row r="1582">
      <c r="A1582" t="inlineStr">
        <is>
          <t>2026|주말|새마을|하차|20-21</t>
        </is>
      </c>
      <c r="B1582" t="n">
        <v>4149</v>
      </c>
    </row>
    <row r="1583">
      <c r="A1583" t="inlineStr">
        <is>
          <t>2026|주말|새마을|하차|21-22</t>
        </is>
      </c>
      <c r="B1583" t="n">
        <v>887</v>
      </c>
    </row>
    <row r="1584">
      <c r="A1584" t="inlineStr">
        <is>
          <t>2026|주말|새마을|하차|22-23</t>
        </is>
      </c>
      <c r="B1584" t="n">
        <v>0</v>
      </c>
    </row>
    <row r="1585">
      <c r="A1585" t="inlineStr">
        <is>
          <t>2026|주말|새마을|하차|23-24</t>
        </is>
      </c>
      <c r="B1585" t="n">
        <v>0</v>
      </c>
    </row>
    <row r="1586">
      <c r="A1586" t="inlineStr">
        <is>
          <t>2026|평일|KTX-이음|승차|00-01</t>
        </is>
      </c>
      <c r="B1586" t="n">
        <v>0</v>
      </c>
    </row>
    <row r="1587">
      <c r="A1587" t="inlineStr">
        <is>
          <t>2026|평일|KTX-이음|승차|01-02</t>
        </is>
      </c>
      <c r="B1587" t="n">
        <v>0</v>
      </c>
    </row>
    <row r="1588">
      <c r="A1588" t="inlineStr">
        <is>
          <t>2026|평일|KTX-이음|승차|02-03</t>
        </is>
      </c>
      <c r="B1588" t="n">
        <v>0</v>
      </c>
    </row>
    <row r="1589">
      <c r="A1589" t="inlineStr">
        <is>
          <t>2026|평일|KTX-이음|승차|03-04</t>
        </is>
      </c>
      <c r="B1589" t="n">
        <v>0</v>
      </c>
    </row>
    <row r="1590">
      <c r="A1590" t="inlineStr">
        <is>
          <t>2026|평일|KTX-이음|승차|04-05</t>
        </is>
      </c>
      <c r="B1590" t="n">
        <v>0</v>
      </c>
    </row>
    <row r="1591">
      <c r="A1591" t="inlineStr">
        <is>
          <t>2026|평일|KTX-이음|승차|05-06</t>
        </is>
      </c>
      <c r="B1591" t="n">
        <v>0</v>
      </c>
    </row>
    <row r="1592">
      <c r="A1592" t="inlineStr">
        <is>
          <t>2026|평일|KTX-이음|승차|06-07</t>
        </is>
      </c>
      <c r="B1592" t="n">
        <v>13741</v>
      </c>
    </row>
    <row r="1593">
      <c r="A1593" t="inlineStr">
        <is>
          <t>2026|평일|KTX-이음|승차|07-08</t>
        </is>
      </c>
      <c r="B1593" t="n">
        <v>19169</v>
      </c>
    </row>
    <row r="1594">
      <c r="A1594" t="inlineStr">
        <is>
          <t>2026|평일|KTX-이음|승차|08-09</t>
        </is>
      </c>
      <c r="B1594" t="n">
        <v>5254</v>
      </c>
    </row>
    <row r="1595">
      <c r="A1595" t="inlineStr">
        <is>
          <t>2026|평일|KTX-이음|승차|09-10</t>
        </is>
      </c>
      <c r="B1595" t="n">
        <v>0</v>
      </c>
    </row>
    <row r="1596">
      <c r="A1596" t="inlineStr">
        <is>
          <t>2026|평일|KTX-이음|승차|10-11</t>
        </is>
      </c>
      <c r="B1596" t="n">
        <v>17823</v>
      </c>
    </row>
    <row r="1597">
      <c r="A1597" t="inlineStr">
        <is>
          <t>2026|평일|KTX-이음|승차|11-12</t>
        </is>
      </c>
      <c r="B1597" t="n">
        <v>6290</v>
      </c>
    </row>
    <row r="1598">
      <c r="A1598" t="inlineStr">
        <is>
          <t>2026|평일|KTX-이음|승차|12-13</t>
        </is>
      </c>
      <c r="B1598" t="n">
        <v>16369</v>
      </c>
    </row>
    <row r="1599">
      <c r="A1599" t="inlineStr">
        <is>
          <t>2026|평일|KTX-이음|승차|13-14</t>
        </is>
      </c>
      <c r="B1599" t="n">
        <v>5658</v>
      </c>
    </row>
    <row r="1600">
      <c r="A1600" t="inlineStr">
        <is>
          <t>2026|평일|KTX-이음|승차|14-15</t>
        </is>
      </c>
      <c r="B1600" t="n">
        <v>12810</v>
      </c>
    </row>
    <row r="1601">
      <c r="A1601" t="inlineStr">
        <is>
          <t>2026|평일|KTX-이음|승차|15-16</t>
        </is>
      </c>
      <c r="B1601" t="n">
        <v>21001</v>
      </c>
    </row>
    <row r="1602">
      <c r="A1602" t="inlineStr">
        <is>
          <t>2026|평일|KTX-이음|승차|16-17</t>
        </is>
      </c>
      <c r="B1602" t="n">
        <v>21780</v>
      </c>
    </row>
    <row r="1603">
      <c r="A1603" t="inlineStr">
        <is>
          <t>2026|평일|KTX-이음|승차|17-18</t>
        </is>
      </c>
      <c r="B1603" t="n">
        <v>0</v>
      </c>
    </row>
    <row r="1604">
      <c r="A1604" t="inlineStr">
        <is>
          <t>2026|평일|KTX-이음|승차|18-19</t>
        </is>
      </c>
      <c r="B1604" t="n">
        <v>18595</v>
      </c>
    </row>
    <row r="1605">
      <c r="A1605" t="inlineStr">
        <is>
          <t>2026|평일|KTX-이음|승차|19-20</t>
        </is>
      </c>
      <c r="B1605" t="n">
        <v>82</v>
      </c>
    </row>
    <row r="1606">
      <c r="A1606" t="inlineStr">
        <is>
          <t>2026|평일|KTX-이음|승차|20-21</t>
        </is>
      </c>
      <c r="B1606" t="n">
        <v>3625</v>
      </c>
    </row>
    <row r="1607">
      <c r="A1607" t="inlineStr">
        <is>
          <t>2026|평일|KTX-이음|승차|21-22</t>
        </is>
      </c>
      <c r="B1607" t="n">
        <v>8953</v>
      </c>
    </row>
    <row r="1608">
      <c r="A1608" t="inlineStr">
        <is>
          <t>2026|평일|KTX-이음|승차|22-23</t>
        </is>
      </c>
      <c r="B1608" t="n">
        <v>0</v>
      </c>
    </row>
    <row r="1609">
      <c r="A1609" t="inlineStr">
        <is>
          <t>2026|평일|KTX-이음|승차|23-24</t>
        </is>
      </c>
      <c r="B1609" t="n">
        <v>0</v>
      </c>
    </row>
    <row r="1610">
      <c r="A1610" t="inlineStr">
        <is>
          <t>2026|평일|KTX-이음|하차|00-01</t>
        </is>
      </c>
      <c r="B1610" t="n">
        <v>0</v>
      </c>
    </row>
    <row r="1611">
      <c r="A1611" t="inlineStr">
        <is>
          <t>2026|평일|KTX-이음|하차|01-02</t>
        </is>
      </c>
      <c r="B1611" t="n">
        <v>0</v>
      </c>
    </row>
    <row r="1612">
      <c r="A1612" t="inlineStr">
        <is>
          <t>2026|평일|KTX-이음|하차|02-03</t>
        </is>
      </c>
      <c r="B1612" t="n">
        <v>0</v>
      </c>
    </row>
    <row r="1613">
      <c r="A1613" t="inlineStr">
        <is>
          <t>2026|평일|KTX-이음|하차|03-04</t>
        </is>
      </c>
      <c r="B1613" t="n">
        <v>0</v>
      </c>
    </row>
    <row r="1614">
      <c r="A1614" t="inlineStr">
        <is>
          <t>2026|평일|KTX-이음|하차|04-05</t>
        </is>
      </c>
      <c r="B1614" t="n">
        <v>0</v>
      </c>
    </row>
    <row r="1615">
      <c r="A1615" t="inlineStr">
        <is>
          <t>2026|평일|KTX-이음|하차|05-06</t>
        </is>
      </c>
      <c r="B1615" t="n">
        <v>0</v>
      </c>
    </row>
    <row r="1616">
      <c r="A1616" t="inlineStr">
        <is>
          <t>2026|평일|KTX-이음|하차|06-07</t>
        </is>
      </c>
      <c r="B1616" t="n">
        <v>0</v>
      </c>
    </row>
    <row r="1617">
      <c r="A1617" t="inlineStr">
        <is>
          <t>2026|평일|KTX-이음|하차|07-08</t>
        </is>
      </c>
      <c r="B1617" t="n">
        <v>7681</v>
      </c>
    </row>
    <row r="1618">
      <c r="A1618" t="inlineStr">
        <is>
          <t>2026|평일|KTX-이음|하차|08-09</t>
        </is>
      </c>
      <c r="B1618" t="n">
        <v>8319</v>
      </c>
    </row>
    <row r="1619">
      <c r="A1619" t="inlineStr">
        <is>
          <t>2026|평일|KTX-이음|하차|09-10</t>
        </is>
      </c>
      <c r="B1619" t="n">
        <v>0</v>
      </c>
    </row>
    <row r="1620">
      <c r="A1620" t="inlineStr">
        <is>
          <t>2026|평일|KTX-이음|하차|10-11</t>
        </is>
      </c>
      <c r="B1620" t="n">
        <v>4764</v>
      </c>
    </row>
    <row r="1621">
      <c r="A1621" t="inlineStr">
        <is>
          <t>2026|평일|KTX-이음|하차|11-12</t>
        </is>
      </c>
      <c r="B1621" t="n">
        <v>20235</v>
      </c>
    </row>
    <row r="1622">
      <c r="A1622" t="inlineStr">
        <is>
          <t>2026|평일|KTX-이음|하차|12-13</t>
        </is>
      </c>
      <c r="B1622" t="n">
        <v>5449</v>
      </c>
    </row>
    <row r="1623">
      <c r="A1623" t="inlineStr">
        <is>
          <t>2026|평일|KTX-이음|하차|13-14</t>
        </is>
      </c>
      <c r="B1623" t="n">
        <v>13652</v>
      </c>
    </row>
    <row r="1624">
      <c r="A1624" t="inlineStr">
        <is>
          <t>2026|평일|KTX-이음|하차|14-15</t>
        </is>
      </c>
      <c r="B1624" t="n">
        <v>4247</v>
      </c>
    </row>
    <row r="1625">
      <c r="A1625" t="inlineStr">
        <is>
          <t>2026|평일|KTX-이음|하차|15-16</t>
        </is>
      </c>
      <c r="B1625" t="n">
        <v>18437</v>
      </c>
    </row>
    <row r="1626">
      <c r="A1626" t="inlineStr">
        <is>
          <t>2026|평일|KTX-이음|하차|16-17</t>
        </is>
      </c>
      <c r="B1626" t="n">
        <v>18952</v>
      </c>
    </row>
    <row r="1627">
      <c r="A1627" t="inlineStr">
        <is>
          <t>2026|평일|KTX-이음|하차|17-18</t>
        </is>
      </c>
      <c r="B1627" t="n">
        <v>0</v>
      </c>
    </row>
    <row r="1628">
      <c r="A1628" t="inlineStr">
        <is>
          <t>2026|평일|KTX-이음|하차|18-19</t>
        </is>
      </c>
      <c r="B1628" t="n">
        <v>23608</v>
      </c>
    </row>
    <row r="1629">
      <c r="A1629" t="inlineStr">
        <is>
          <t>2026|평일|KTX-이음|하차|19-20</t>
        </is>
      </c>
      <c r="B1629" t="n">
        <v>20</v>
      </c>
    </row>
    <row r="1630">
      <c r="A1630" t="inlineStr">
        <is>
          <t>2026|평일|KTX-이음|하차|20-21</t>
        </is>
      </c>
      <c r="B1630" t="n">
        <v>13158</v>
      </c>
    </row>
    <row r="1631">
      <c r="A1631" t="inlineStr">
        <is>
          <t>2026|평일|KTX-이음|하차|21-22</t>
        </is>
      </c>
      <c r="B1631" t="n">
        <v>7414</v>
      </c>
    </row>
    <row r="1632">
      <c r="A1632" t="inlineStr">
        <is>
          <t>2026|평일|KTX-이음|하차|22-23</t>
        </is>
      </c>
      <c r="B1632" t="n">
        <v>0</v>
      </c>
    </row>
    <row r="1633">
      <c r="A1633" t="inlineStr">
        <is>
          <t>2026|평일|KTX-이음|하차|23-24</t>
        </is>
      </c>
      <c r="B1633" t="n">
        <v>14060</v>
      </c>
    </row>
    <row r="1634">
      <c r="A1634" t="inlineStr">
        <is>
          <t>2026|평일|무궁화|승차|00-01</t>
        </is>
      </c>
      <c r="B1634" t="n">
        <v>0</v>
      </c>
    </row>
    <row r="1635">
      <c r="A1635" t="inlineStr">
        <is>
          <t>2026|평일|무궁화|승차|01-02</t>
        </is>
      </c>
      <c r="B1635" t="n">
        <v>0</v>
      </c>
    </row>
    <row r="1636">
      <c r="A1636" t="inlineStr">
        <is>
          <t>2026|평일|무궁화|승차|02-03</t>
        </is>
      </c>
      <c r="B1636" t="n">
        <v>0</v>
      </c>
    </row>
    <row r="1637">
      <c r="A1637" t="inlineStr">
        <is>
          <t>2026|평일|무궁화|승차|03-04</t>
        </is>
      </c>
      <c r="B1637" t="n">
        <v>0</v>
      </c>
    </row>
    <row r="1638">
      <c r="A1638" t="inlineStr">
        <is>
          <t>2026|평일|무궁화|승차|04-05</t>
        </is>
      </c>
      <c r="B1638" t="n">
        <v>0</v>
      </c>
    </row>
    <row r="1639">
      <c r="A1639" t="inlineStr">
        <is>
          <t>2026|평일|무궁화|승차|05-06</t>
        </is>
      </c>
      <c r="B1639" t="n">
        <v>0</v>
      </c>
    </row>
    <row r="1640">
      <c r="A1640" t="inlineStr">
        <is>
          <t>2026|평일|무궁화|승차|06-07</t>
        </is>
      </c>
      <c r="B1640" t="n">
        <v>0</v>
      </c>
    </row>
    <row r="1641">
      <c r="A1641" t="inlineStr">
        <is>
          <t>2026|평일|무궁화|승차|07-08</t>
        </is>
      </c>
      <c r="B1641" t="n">
        <v>1729</v>
      </c>
    </row>
    <row r="1642">
      <c r="A1642" t="inlineStr">
        <is>
          <t>2026|평일|무궁화|승차|08-09</t>
        </is>
      </c>
      <c r="B1642" t="n">
        <v>0</v>
      </c>
    </row>
    <row r="1643">
      <c r="A1643" t="inlineStr">
        <is>
          <t>2026|평일|무궁화|승차|09-10</t>
        </is>
      </c>
      <c r="B1643" t="n">
        <v>0</v>
      </c>
    </row>
    <row r="1644">
      <c r="A1644" t="inlineStr">
        <is>
          <t>2026|평일|무궁화|승차|10-11</t>
        </is>
      </c>
      <c r="B1644" t="n">
        <v>0</v>
      </c>
    </row>
    <row r="1645">
      <c r="A1645" t="inlineStr">
        <is>
          <t>2026|평일|무궁화|승차|11-12</t>
        </is>
      </c>
      <c r="B1645" t="n">
        <v>0</v>
      </c>
    </row>
    <row r="1646">
      <c r="A1646" t="inlineStr">
        <is>
          <t>2026|평일|무궁화|승차|12-13</t>
        </is>
      </c>
      <c r="B1646" t="n">
        <v>0</v>
      </c>
    </row>
    <row r="1647">
      <c r="A1647" t="inlineStr">
        <is>
          <t>2026|평일|무궁화|승차|13-14</t>
        </is>
      </c>
      <c r="B1647" t="n">
        <v>0</v>
      </c>
    </row>
    <row r="1648">
      <c r="A1648" t="inlineStr">
        <is>
          <t>2026|평일|무궁화|승차|14-15</t>
        </is>
      </c>
      <c r="B1648" t="n">
        <v>6067</v>
      </c>
    </row>
    <row r="1649">
      <c r="A1649" t="inlineStr">
        <is>
          <t>2026|평일|무궁화|승차|15-16</t>
        </is>
      </c>
      <c r="B1649" t="n">
        <v>0</v>
      </c>
    </row>
    <row r="1650">
      <c r="A1650" t="inlineStr">
        <is>
          <t>2026|평일|무궁화|승차|16-17</t>
        </is>
      </c>
      <c r="B1650" t="n">
        <v>0</v>
      </c>
    </row>
    <row r="1651">
      <c r="A1651" t="inlineStr">
        <is>
          <t>2026|평일|무궁화|승차|17-18</t>
        </is>
      </c>
      <c r="B1651" t="n">
        <v>0</v>
      </c>
    </row>
    <row r="1652">
      <c r="A1652" t="inlineStr">
        <is>
          <t>2026|평일|무궁화|승차|18-19</t>
        </is>
      </c>
      <c r="B1652" t="n">
        <v>0</v>
      </c>
    </row>
    <row r="1653">
      <c r="A1653" t="inlineStr">
        <is>
          <t>2026|평일|무궁화|승차|19-20</t>
        </is>
      </c>
      <c r="B1653" t="n">
        <v>2650</v>
      </c>
    </row>
    <row r="1654">
      <c r="A1654" t="inlineStr">
        <is>
          <t>2026|평일|무궁화|승차|20-21</t>
        </is>
      </c>
      <c r="B1654" t="n">
        <v>0</v>
      </c>
    </row>
    <row r="1655">
      <c r="A1655" t="inlineStr">
        <is>
          <t>2026|평일|무궁화|승차|21-22</t>
        </is>
      </c>
      <c r="B1655" t="n">
        <v>3365</v>
      </c>
    </row>
    <row r="1656">
      <c r="A1656" t="inlineStr">
        <is>
          <t>2026|평일|무궁화|승차|22-23</t>
        </is>
      </c>
      <c r="B1656" t="n">
        <v>0</v>
      </c>
    </row>
    <row r="1657">
      <c r="A1657" t="inlineStr">
        <is>
          <t>2026|평일|무궁화|승차|23-24</t>
        </is>
      </c>
      <c r="B1657" t="n">
        <v>0</v>
      </c>
    </row>
    <row r="1658">
      <c r="A1658" t="inlineStr">
        <is>
          <t>2026|평일|무궁화|하차|00-01</t>
        </is>
      </c>
      <c r="B1658" t="n">
        <v>0</v>
      </c>
    </row>
    <row r="1659">
      <c r="A1659" t="inlineStr">
        <is>
          <t>2026|평일|무궁화|하차|01-02</t>
        </is>
      </c>
      <c r="B1659" t="n">
        <v>0</v>
      </c>
    </row>
    <row r="1660">
      <c r="A1660" t="inlineStr">
        <is>
          <t>2026|평일|무궁화|하차|02-03</t>
        </is>
      </c>
      <c r="B1660" t="n">
        <v>0</v>
      </c>
    </row>
    <row r="1661">
      <c r="A1661" t="inlineStr">
        <is>
          <t>2026|평일|무궁화|하차|03-04</t>
        </is>
      </c>
      <c r="B1661" t="n">
        <v>0</v>
      </c>
    </row>
    <row r="1662">
      <c r="A1662" t="inlineStr">
        <is>
          <t>2026|평일|무궁화|하차|04-05</t>
        </is>
      </c>
      <c r="B1662" t="n">
        <v>0</v>
      </c>
    </row>
    <row r="1663">
      <c r="A1663" t="inlineStr">
        <is>
          <t>2026|평일|무궁화|하차|05-06</t>
        </is>
      </c>
      <c r="B1663" t="n">
        <v>0</v>
      </c>
    </row>
    <row r="1664">
      <c r="A1664" t="inlineStr">
        <is>
          <t>2026|평일|무궁화|하차|06-07</t>
        </is>
      </c>
      <c r="B1664" t="n">
        <v>0</v>
      </c>
    </row>
    <row r="1665">
      <c r="A1665" t="inlineStr">
        <is>
          <t>2026|평일|무궁화|하차|07-08</t>
        </is>
      </c>
      <c r="B1665" t="n">
        <v>2913</v>
      </c>
    </row>
    <row r="1666">
      <c r="A1666" t="inlineStr">
        <is>
          <t>2026|평일|무궁화|하차|08-09</t>
        </is>
      </c>
      <c r="B1666" t="n">
        <v>0</v>
      </c>
    </row>
    <row r="1667">
      <c r="A1667" t="inlineStr">
        <is>
          <t>2026|평일|무궁화|하차|09-10</t>
        </is>
      </c>
      <c r="B1667" t="n">
        <v>0</v>
      </c>
    </row>
    <row r="1668">
      <c r="A1668" t="inlineStr">
        <is>
          <t>2026|평일|무궁화|하차|10-11</t>
        </is>
      </c>
      <c r="B1668" t="n">
        <v>0</v>
      </c>
    </row>
    <row r="1669">
      <c r="A1669" t="inlineStr">
        <is>
          <t>2026|평일|무궁화|하차|11-12</t>
        </is>
      </c>
      <c r="B1669" t="n">
        <v>0</v>
      </c>
    </row>
    <row r="1670">
      <c r="A1670" t="inlineStr">
        <is>
          <t>2026|평일|무궁화|하차|12-13</t>
        </is>
      </c>
      <c r="B1670" t="n">
        <v>0</v>
      </c>
    </row>
    <row r="1671">
      <c r="A1671" t="inlineStr">
        <is>
          <t>2026|평일|무궁화|하차|13-14</t>
        </is>
      </c>
      <c r="B1671" t="n">
        <v>0</v>
      </c>
    </row>
    <row r="1672">
      <c r="A1672" t="inlineStr">
        <is>
          <t>2026|평일|무궁화|하차|14-15</t>
        </is>
      </c>
      <c r="B1672" t="n">
        <v>3170</v>
      </c>
    </row>
    <row r="1673">
      <c r="A1673" t="inlineStr">
        <is>
          <t>2026|평일|무궁화|하차|15-16</t>
        </is>
      </c>
      <c r="B1673" t="n">
        <v>0</v>
      </c>
    </row>
    <row r="1674">
      <c r="A1674" t="inlineStr">
        <is>
          <t>2026|평일|무궁화|하차|16-17</t>
        </is>
      </c>
      <c r="B1674" t="n">
        <v>0</v>
      </c>
    </row>
    <row r="1675">
      <c r="A1675" t="inlineStr">
        <is>
          <t>2026|평일|무궁화|하차|17-18</t>
        </is>
      </c>
      <c r="B1675" t="n">
        <v>0</v>
      </c>
    </row>
    <row r="1676">
      <c r="A1676" t="inlineStr">
        <is>
          <t>2026|평일|무궁화|하차|18-19</t>
        </is>
      </c>
      <c r="B1676" t="n">
        <v>0</v>
      </c>
    </row>
    <row r="1677">
      <c r="A1677" t="inlineStr">
        <is>
          <t>2026|평일|무궁화|하차|19-20</t>
        </is>
      </c>
      <c r="B1677" t="n">
        <v>6168</v>
      </c>
    </row>
    <row r="1678">
      <c r="A1678" t="inlineStr">
        <is>
          <t>2026|평일|무궁화|하차|20-21</t>
        </is>
      </c>
      <c r="B1678" t="n">
        <v>0</v>
      </c>
    </row>
    <row r="1679">
      <c r="A1679" t="inlineStr">
        <is>
          <t>2026|평일|무궁화|하차|21-22</t>
        </is>
      </c>
      <c r="B1679" t="n">
        <v>1466</v>
      </c>
    </row>
    <row r="1680">
      <c r="A1680" t="inlineStr">
        <is>
          <t>2026|평일|무궁화|하차|22-23</t>
        </is>
      </c>
      <c r="B1680" t="n">
        <v>0</v>
      </c>
    </row>
    <row r="1681">
      <c r="A1681" t="inlineStr">
        <is>
          <t>2026|평일|무궁화|하차|23-24</t>
        </is>
      </c>
      <c r="B1681" t="n">
        <v>0</v>
      </c>
    </row>
    <row r="1682">
      <c r="A1682" t="inlineStr">
        <is>
          <t>2026|평일|새마을|승차|00-01</t>
        </is>
      </c>
      <c r="B1682" t="n">
        <v>0</v>
      </c>
    </row>
    <row r="1683">
      <c r="A1683" t="inlineStr">
        <is>
          <t>2026|평일|새마을|승차|01-02</t>
        </is>
      </c>
      <c r="B1683" t="n">
        <v>0</v>
      </c>
    </row>
    <row r="1684">
      <c r="A1684" t="inlineStr">
        <is>
          <t>2026|평일|새마을|승차|02-03</t>
        </is>
      </c>
      <c r="B1684" t="n">
        <v>0</v>
      </c>
    </row>
    <row r="1685">
      <c r="A1685" t="inlineStr">
        <is>
          <t>2026|평일|새마을|승차|03-04</t>
        </is>
      </c>
      <c r="B1685" t="n">
        <v>0</v>
      </c>
    </row>
    <row r="1686">
      <c r="A1686" t="inlineStr">
        <is>
          <t>2026|평일|새마을|승차|04-05</t>
        </is>
      </c>
      <c r="B1686" t="n">
        <v>0</v>
      </c>
    </row>
    <row r="1687">
      <c r="A1687" t="inlineStr">
        <is>
          <t>2026|평일|새마을|승차|05-06</t>
        </is>
      </c>
      <c r="B1687" t="n">
        <v>0</v>
      </c>
    </row>
    <row r="1688">
      <c r="A1688" t="inlineStr">
        <is>
          <t>2026|평일|새마을|승차|06-07</t>
        </is>
      </c>
      <c r="B1688" t="n">
        <v>0</v>
      </c>
    </row>
    <row r="1689">
      <c r="A1689" t="inlineStr">
        <is>
          <t>2026|평일|새마을|승차|07-08</t>
        </is>
      </c>
      <c r="B1689" t="n">
        <v>4204</v>
      </c>
    </row>
    <row r="1690">
      <c r="A1690" t="inlineStr">
        <is>
          <t>2026|평일|새마을|승차|08-09</t>
        </is>
      </c>
      <c r="B1690" t="n">
        <v>0</v>
      </c>
    </row>
    <row r="1691">
      <c r="A1691" t="inlineStr">
        <is>
          <t>2026|평일|새마을|승차|09-10</t>
        </is>
      </c>
      <c r="B1691" t="n">
        <v>4326</v>
      </c>
    </row>
    <row r="1692">
      <c r="A1692" t="inlineStr">
        <is>
          <t>2026|평일|새마을|승차|10-11</t>
        </is>
      </c>
      <c r="B1692" t="n">
        <v>6112</v>
      </c>
    </row>
    <row r="1693">
      <c r="A1693" t="inlineStr">
        <is>
          <t>2026|평일|새마을|승차|11-12</t>
        </is>
      </c>
      <c r="B1693" t="n">
        <v>0</v>
      </c>
    </row>
    <row r="1694">
      <c r="A1694" t="inlineStr">
        <is>
          <t>2026|평일|새마을|승차|12-13</t>
        </is>
      </c>
      <c r="B1694" t="n">
        <v>0</v>
      </c>
    </row>
    <row r="1695">
      <c r="A1695" t="inlineStr">
        <is>
          <t>2026|평일|새마을|승차|13-14</t>
        </is>
      </c>
      <c r="B1695" t="n">
        <v>0</v>
      </c>
    </row>
    <row r="1696">
      <c r="A1696" t="inlineStr">
        <is>
          <t>2026|평일|새마을|승차|14-15</t>
        </is>
      </c>
      <c r="B1696" t="n">
        <v>5289</v>
      </c>
    </row>
    <row r="1697">
      <c r="A1697" t="inlineStr">
        <is>
          <t>2026|평일|새마을|승차|15-16</t>
        </is>
      </c>
      <c r="B1697" t="n">
        <v>1752</v>
      </c>
    </row>
    <row r="1698">
      <c r="A1698" t="inlineStr">
        <is>
          <t>2026|평일|새마을|승차|16-17</t>
        </is>
      </c>
      <c r="B1698" t="n">
        <v>0</v>
      </c>
    </row>
    <row r="1699">
      <c r="A1699" t="inlineStr">
        <is>
          <t>2026|평일|새마을|승차|17-18</t>
        </is>
      </c>
      <c r="B1699" t="n">
        <v>3972</v>
      </c>
    </row>
    <row r="1700">
      <c r="A1700" t="inlineStr">
        <is>
          <t>2026|평일|새마을|승차|18-19</t>
        </is>
      </c>
      <c r="B1700" t="n">
        <v>6413</v>
      </c>
    </row>
    <row r="1701">
      <c r="A1701" t="inlineStr">
        <is>
          <t>2026|평일|새마을|승차|19-20</t>
        </is>
      </c>
      <c r="B1701" t="n">
        <v>0</v>
      </c>
    </row>
    <row r="1702">
      <c r="A1702" t="inlineStr">
        <is>
          <t>2026|평일|새마을|승차|20-21</t>
        </is>
      </c>
      <c r="B1702" t="n">
        <v>0</v>
      </c>
    </row>
    <row r="1703">
      <c r="A1703" t="inlineStr">
        <is>
          <t>2026|평일|새마을|승차|21-22</t>
        </is>
      </c>
      <c r="B1703" t="n">
        <v>0</v>
      </c>
    </row>
    <row r="1704">
      <c r="A1704" t="inlineStr">
        <is>
          <t>2026|평일|새마을|승차|22-23</t>
        </is>
      </c>
      <c r="B1704" t="n">
        <v>0</v>
      </c>
    </row>
    <row r="1705">
      <c r="A1705" t="inlineStr">
        <is>
          <t>2026|평일|새마을|승차|23-24</t>
        </is>
      </c>
      <c r="B1705" t="n">
        <v>0</v>
      </c>
    </row>
    <row r="1706">
      <c r="A1706" t="inlineStr">
        <is>
          <t>2026|평일|새마을|하차|00-01</t>
        </is>
      </c>
      <c r="B1706" t="n">
        <v>0</v>
      </c>
    </row>
    <row r="1707">
      <c r="A1707" t="inlineStr">
        <is>
          <t>2026|평일|새마을|하차|01-02</t>
        </is>
      </c>
      <c r="B1707" t="n">
        <v>0</v>
      </c>
    </row>
    <row r="1708">
      <c r="A1708" t="inlineStr">
        <is>
          <t>2026|평일|새마을|하차|02-03</t>
        </is>
      </c>
      <c r="B1708" t="n">
        <v>0</v>
      </c>
    </row>
    <row r="1709">
      <c r="A1709" t="inlineStr">
        <is>
          <t>2026|평일|새마을|하차|03-04</t>
        </is>
      </c>
      <c r="B1709" t="n">
        <v>0</v>
      </c>
    </row>
    <row r="1710">
      <c r="A1710" t="inlineStr">
        <is>
          <t>2026|평일|새마을|하차|04-05</t>
        </is>
      </c>
      <c r="B1710" t="n">
        <v>0</v>
      </c>
    </row>
    <row r="1711">
      <c r="A1711" t="inlineStr">
        <is>
          <t>2026|평일|새마을|하차|05-06</t>
        </is>
      </c>
      <c r="B1711" t="n">
        <v>0</v>
      </c>
    </row>
    <row r="1712">
      <c r="A1712" t="inlineStr">
        <is>
          <t>2026|평일|새마을|하차|06-07</t>
        </is>
      </c>
      <c r="B1712" t="n">
        <v>0</v>
      </c>
    </row>
    <row r="1713">
      <c r="A1713" t="inlineStr">
        <is>
          <t>2026|평일|새마을|하차|07-08</t>
        </is>
      </c>
      <c r="B1713" t="n">
        <v>0</v>
      </c>
    </row>
    <row r="1714">
      <c r="A1714" t="inlineStr">
        <is>
          <t>2026|평일|새마을|하차|08-09</t>
        </is>
      </c>
      <c r="B1714" t="n">
        <v>0</v>
      </c>
    </row>
    <row r="1715">
      <c r="A1715" t="inlineStr">
        <is>
          <t>2026|평일|새마을|하차|09-10</t>
        </is>
      </c>
      <c r="B1715" t="n">
        <v>6861</v>
      </c>
    </row>
    <row r="1716">
      <c r="A1716" t="inlineStr">
        <is>
          <t>2026|평일|새마을|하차|10-11</t>
        </is>
      </c>
      <c r="B1716" t="n">
        <v>2671</v>
      </c>
    </row>
    <row r="1717">
      <c r="A1717" t="inlineStr">
        <is>
          <t>2026|평일|새마을|하차|11-12</t>
        </is>
      </c>
      <c r="B1717" t="n">
        <v>216</v>
      </c>
    </row>
    <row r="1718">
      <c r="A1718" t="inlineStr">
        <is>
          <t>2026|평일|새마을|하차|12-13</t>
        </is>
      </c>
      <c r="B1718" t="n">
        <v>0</v>
      </c>
    </row>
    <row r="1719">
      <c r="A1719" t="inlineStr">
        <is>
          <t>2026|평일|새마을|하차|13-14</t>
        </is>
      </c>
      <c r="B1719" t="n">
        <v>7560</v>
      </c>
    </row>
    <row r="1720">
      <c r="A1720" t="inlineStr">
        <is>
          <t>2026|평일|새마을|하차|14-15</t>
        </is>
      </c>
      <c r="B1720" t="n">
        <v>1549</v>
      </c>
    </row>
    <row r="1721">
      <c r="A1721" t="inlineStr">
        <is>
          <t>2026|평일|새마을|하차|15-16</t>
        </is>
      </c>
      <c r="B1721" t="n">
        <v>0</v>
      </c>
    </row>
    <row r="1722">
      <c r="A1722" t="inlineStr">
        <is>
          <t>2026|평일|새마을|하차|16-17</t>
        </is>
      </c>
      <c r="B1722" t="n">
        <v>0</v>
      </c>
    </row>
    <row r="1723">
      <c r="A1723" t="inlineStr">
        <is>
          <t>2026|평일|새마을|하차|17-18</t>
        </is>
      </c>
      <c r="B1723" t="n">
        <v>6048</v>
      </c>
    </row>
    <row r="1724">
      <c r="A1724" t="inlineStr">
        <is>
          <t>2026|평일|새마을|하차|18-19</t>
        </is>
      </c>
      <c r="B1724" t="n">
        <v>2723</v>
      </c>
    </row>
    <row r="1725">
      <c r="A1725" t="inlineStr">
        <is>
          <t>2026|평일|새마을|하차|19-20</t>
        </is>
      </c>
      <c r="B1725" t="n">
        <v>0</v>
      </c>
    </row>
    <row r="1726">
      <c r="A1726" t="inlineStr">
        <is>
          <t>2026|평일|새마을|하차|20-21</t>
        </is>
      </c>
      <c r="B1726" t="n">
        <v>6418</v>
      </c>
    </row>
    <row r="1727">
      <c r="A1727" t="inlineStr">
        <is>
          <t>2026|평일|새마을|하차|21-22</t>
        </is>
      </c>
      <c r="B1727" t="n">
        <v>1485</v>
      </c>
    </row>
    <row r="1728">
      <c r="A1728" t="inlineStr">
        <is>
          <t>2026|평일|새마을|하차|22-23</t>
        </is>
      </c>
      <c r="B1728" t="n">
        <v>0</v>
      </c>
    </row>
    <row r="1729">
      <c r="A1729" t="inlineStr">
        <is>
          <t>2026|평일|새마을|하차|23-24</t>
        </is>
      </c>
      <c r="B1729" t="n">
        <v>0</v>
      </c>
    </row>
    <row r="1730">
      <c r="A1730" t="inlineStr">
        <is>
          <t>2024|공휴일|전체|승차|00-01</t>
        </is>
      </c>
      <c r="B1730" t="n">
        <v>0</v>
      </c>
    </row>
    <row r="1731">
      <c r="A1731" t="inlineStr">
        <is>
          <t>2024|공휴일|전체|승차|01-02</t>
        </is>
      </c>
      <c r="B1731" t="n">
        <v>0</v>
      </c>
    </row>
    <row r="1732">
      <c r="A1732" t="inlineStr">
        <is>
          <t>2024|공휴일|전체|승차|02-03</t>
        </is>
      </c>
      <c r="B1732" t="n">
        <v>0</v>
      </c>
    </row>
    <row r="1733">
      <c r="A1733" t="inlineStr">
        <is>
          <t>2024|공휴일|전체|승차|03-04</t>
        </is>
      </c>
      <c r="B1733" t="n">
        <v>0</v>
      </c>
    </row>
    <row r="1734">
      <c r="A1734" t="inlineStr">
        <is>
          <t>2024|공휴일|전체|승차|04-05</t>
        </is>
      </c>
      <c r="B1734" t="n">
        <v>0</v>
      </c>
    </row>
    <row r="1735">
      <c r="A1735" t="inlineStr">
        <is>
          <t>2024|공휴일|전체|승차|05-06</t>
        </is>
      </c>
      <c r="B1735" t="n">
        <v>642</v>
      </c>
    </row>
    <row r="1736">
      <c r="A1736" t="inlineStr">
        <is>
          <t>2024|공휴일|전체|승차|06-07</t>
        </is>
      </c>
      <c r="B1736" t="n">
        <v>0</v>
      </c>
    </row>
    <row r="1737">
      <c r="A1737" t="inlineStr">
        <is>
          <t>2024|공휴일|전체|승차|07-08</t>
        </is>
      </c>
      <c r="B1737" t="n">
        <v>122</v>
      </c>
    </row>
    <row r="1738">
      <c r="A1738" t="inlineStr">
        <is>
          <t>2024|공휴일|전체|승차|08-09</t>
        </is>
      </c>
      <c r="B1738" t="n">
        <v>1815</v>
      </c>
    </row>
    <row r="1739">
      <c r="A1739" t="inlineStr">
        <is>
          <t>2024|공휴일|전체|승차|09-10</t>
        </is>
      </c>
      <c r="B1739" t="n">
        <v>348</v>
      </c>
    </row>
    <row r="1740">
      <c r="A1740" t="inlineStr">
        <is>
          <t>2024|공휴일|전체|승차|10-11</t>
        </is>
      </c>
      <c r="B1740" t="n">
        <v>1045</v>
      </c>
    </row>
    <row r="1741">
      <c r="A1741" t="inlineStr">
        <is>
          <t>2024|공휴일|전체|승차|11-12</t>
        </is>
      </c>
      <c r="B1741" t="n">
        <v>1203</v>
      </c>
    </row>
    <row r="1742">
      <c r="A1742" t="inlineStr">
        <is>
          <t>2024|공휴일|전체|승차|12-13</t>
        </is>
      </c>
      <c r="B1742" t="n">
        <v>0</v>
      </c>
    </row>
    <row r="1743">
      <c r="A1743" t="inlineStr">
        <is>
          <t>2024|공휴일|전체|승차|13-14</t>
        </is>
      </c>
      <c r="B1743" t="n">
        <v>986</v>
      </c>
    </row>
    <row r="1744">
      <c r="A1744" t="inlineStr">
        <is>
          <t>2024|공휴일|전체|승차|14-15</t>
        </is>
      </c>
      <c r="B1744" t="n">
        <v>1389</v>
      </c>
    </row>
    <row r="1745">
      <c r="A1745" t="inlineStr">
        <is>
          <t>2024|공휴일|전체|승차|15-16</t>
        </is>
      </c>
      <c r="B1745" t="n">
        <v>619</v>
      </c>
    </row>
    <row r="1746">
      <c r="A1746" t="inlineStr">
        <is>
          <t>2024|공휴일|전체|승차|16-17</t>
        </is>
      </c>
      <c r="B1746" t="n">
        <v>0</v>
      </c>
    </row>
    <row r="1747">
      <c r="A1747" t="inlineStr">
        <is>
          <t>2024|공휴일|전체|승차|17-18</t>
        </is>
      </c>
      <c r="B1747" t="n">
        <v>1830</v>
      </c>
    </row>
    <row r="1748">
      <c r="A1748" t="inlineStr">
        <is>
          <t>2024|공휴일|전체|승차|18-19</t>
        </is>
      </c>
      <c r="B1748" t="n">
        <v>596</v>
      </c>
    </row>
    <row r="1749">
      <c r="A1749" t="inlineStr">
        <is>
          <t>2024|공휴일|전체|승차|19-20</t>
        </is>
      </c>
      <c r="B1749" t="n">
        <v>649</v>
      </c>
    </row>
    <row r="1750">
      <c r="A1750" t="inlineStr">
        <is>
          <t>2024|공휴일|전체|승차|20-21</t>
        </is>
      </c>
      <c r="B1750" t="n">
        <v>0</v>
      </c>
    </row>
    <row r="1751">
      <c r="A1751" t="inlineStr">
        <is>
          <t>2024|공휴일|전체|승차|21-22</t>
        </is>
      </c>
      <c r="B1751" t="n">
        <v>1202</v>
      </c>
    </row>
    <row r="1752">
      <c r="A1752" t="inlineStr">
        <is>
          <t>2024|공휴일|전체|승차|22-23</t>
        </is>
      </c>
      <c r="B1752" t="n">
        <v>0</v>
      </c>
    </row>
    <row r="1753">
      <c r="A1753" t="inlineStr">
        <is>
          <t>2024|공휴일|전체|승차|23-24</t>
        </is>
      </c>
      <c r="B1753" t="n">
        <v>0</v>
      </c>
    </row>
    <row r="1754">
      <c r="A1754" t="inlineStr">
        <is>
          <t>2024|공휴일|전체|하차|00-01</t>
        </is>
      </c>
      <c r="B1754" t="n">
        <v>716</v>
      </c>
    </row>
    <row r="1755">
      <c r="A1755" t="inlineStr">
        <is>
          <t>2024|공휴일|전체|하차|01-02</t>
        </is>
      </c>
      <c r="B1755" t="n">
        <v>0</v>
      </c>
    </row>
    <row r="1756">
      <c r="A1756" t="inlineStr">
        <is>
          <t>2024|공휴일|전체|하차|02-03</t>
        </is>
      </c>
      <c r="B1756" t="n">
        <v>0</v>
      </c>
    </row>
    <row r="1757">
      <c r="A1757" t="inlineStr">
        <is>
          <t>2024|공휴일|전체|하차|03-04</t>
        </is>
      </c>
      <c r="B1757" t="n">
        <v>0</v>
      </c>
    </row>
    <row r="1758">
      <c r="A1758" t="inlineStr">
        <is>
          <t>2024|공휴일|전체|하차|04-05</t>
        </is>
      </c>
      <c r="B1758" t="n">
        <v>0</v>
      </c>
    </row>
    <row r="1759">
      <c r="A1759" t="inlineStr">
        <is>
          <t>2024|공휴일|전체|하차|05-06</t>
        </is>
      </c>
      <c r="B1759" t="n">
        <v>0</v>
      </c>
    </row>
    <row r="1760">
      <c r="A1760" t="inlineStr">
        <is>
          <t>2024|공휴일|전체|하차|06-07</t>
        </is>
      </c>
      <c r="B1760" t="n">
        <v>0</v>
      </c>
    </row>
    <row r="1761">
      <c r="A1761" t="inlineStr">
        <is>
          <t>2024|공휴일|전체|하차|07-08</t>
        </is>
      </c>
      <c r="B1761" t="n">
        <v>401</v>
      </c>
    </row>
    <row r="1762">
      <c r="A1762" t="inlineStr">
        <is>
          <t>2024|공휴일|전체|하차|08-09</t>
        </is>
      </c>
      <c r="B1762" t="n">
        <v>0</v>
      </c>
    </row>
    <row r="1763">
      <c r="A1763" t="inlineStr">
        <is>
          <t>2024|공휴일|전체|하차|09-10</t>
        </is>
      </c>
      <c r="B1763" t="n">
        <v>1215</v>
      </c>
    </row>
    <row r="1764">
      <c r="A1764" t="inlineStr">
        <is>
          <t>2024|공휴일|전체|하차|10-11</t>
        </is>
      </c>
      <c r="B1764" t="n">
        <v>473</v>
      </c>
    </row>
    <row r="1765">
      <c r="A1765" t="inlineStr">
        <is>
          <t>2024|공휴일|전체|하차|11-12</t>
        </is>
      </c>
      <c r="B1765" t="n">
        <v>1160</v>
      </c>
    </row>
    <row r="1766">
      <c r="A1766" t="inlineStr">
        <is>
          <t>2024|공휴일|전체|하차|12-13</t>
        </is>
      </c>
      <c r="B1766" t="n">
        <v>544</v>
      </c>
    </row>
    <row r="1767">
      <c r="A1767" t="inlineStr">
        <is>
          <t>2024|공휴일|전체|하차|13-14</t>
        </is>
      </c>
      <c r="B1767" t="n">
        <v>1976</v>
      </c>
    </row>
    <row r="1768">
      <c r="A1768" t="inlineStr">
        <is>
          <t>2024|공휴일|전체|하차|14-15</t>
        </is>
      </c>
      <c r="B1768" t="n">
        <v>592</v>
      </c>
    </row>
    <row r="1769">
      <c r="A1769" t="inlineStr">
        <is>
          <t>2024|공휴일|전체|하차|15-16</t>
        </is>
      </c>
      <c r="B1769" t="n">
        <v>0</v>
      </c>
    </row>
    <row r="1770">
      <c r="A1770" t="inlineStr">
        <is>
          <t>2024|공휴일|전체|하차|16-17</t>
        </is>
      </c>
      <c r="B1770" t="n">
        <v>0</v>
      </c>
    </row>
    <row r="1771">
      <c r="A1771" t="inlineStr">
        <is>
          <t>2024|공휴일|전체|하차|17-18</t>
        </is>
      </c>
      <c r="B1771" t="n">
        <v>1503</v>
      </c>
    </row>
    <row r="1772">
      <c r="A1772" t="inlineStr">
        <is>
          <t>2024|공휴일|전체|하차|18-19</t>
        </is>
      </c>
      <c r="B1772" t="n">
        <v>1231</v>
      </c>
    </row>
    <row r="1773">
      <c r="A1773" t="inlineStr">
        <is>
          <t>2024|공휴일|전체|하차|19-20</t>
        </is>
      </c>
      <c r="B1773" t="n">
        <v>519</v>
      </c>
    </row>
    <row r="1774">
      <c r="A1774" t="inlineStr">
        <is>
          <t>2024|공휴일|전체|하차|20-21</t>
        </is>
      </c>
      <c r="B1774" t="n">
        <v>1046</v>
      </c>
    </row>
    <row r="1775">
      <c r="A1775" t="inlineStr">
        <is>
          <t>2024|공휴일|전체|하차|21-22</t>
        </is>
      </c>
      <c r="B1775" t="n">
        <v>117</v>
      </c>
    </row>
    <row r="1776">
      <c r="A1776" t="inlineStr">
        <is>
          <t>2024|공휴일|전체|하차|22-23</t>
        </is>
      </c>
      <c r="B1776" t="n">
        <v>0</v>
      </c>
    </row>
    <row r="1777">
      <c r="A1777" t="inlineStr">
        <is>
          <t>2024|공휴일|전체|하차|23-24</t>
        </is>
      </c>
      <c r="B1777" t="n">
        <v>303</v>
      </c>
    </row>
    <row r="1778">
      <c r="A1778" t="inlineStr">
        <is>
          <t>2024|명절대수송|전체|승차|00-01</t>
        </is>
      </c>
      <c r="B1778" t="n">
        <v>0</v>
      </c>
    </row>
    <row r="1779">
      <c r="A1779" t="inlineStr">
        <is>
          <t>2024|명절대수송|전체|승차|01-02</t>
        </is>
      </c>
      <c r="B1779" t="n">
        <v>0</v>
      </c>
    </row>
    <row r="1780">
      <c r="A1780" t="inlineStr">
        <is>
          <t>2024|명절대수송|전체|승차|02-03</t>
        </is>
      </c>
      <c r="B1780" t="n">
        <v>0</v>
      </c>
    </row>
    <row r="1781">
      <c r="A1781" t="inlineStr">
        <is>
          <t>2024|명절대수송|전체|승차|03-04</t>
        </is>
      </c>
      <c r="B1781" t="n">
        <v>0</v>
      </c>
    </row>
    <row r="1782">
      <c r="A1782" t="inlineStr">
        <is>
          <t>2024|명절대수송|전체|승차|04-05</t>
        </is>
      </c>
      <c r="B1782" t="n">
        <v>0</v>
      </c>
    </row>
    <row r="1783">
      <c r="A1783" t="inlineStr">
        <is>
          <t>2024|명절대수송|전체|승차|05-06</t>
        </is>
      </c>
      <c r="B1783" t="n">
        <v>375</v>
      </c>
    </row>
    <row r="1784">
      <c r="A1784" t="inlineStr">
        <is>
          <t>2024|명절대수송|전체|승차|06-07</t>
        </is>
      </c>
      <c r="B1784" t="n">
        <v>0</v>
      </c>
    </row>
    <row r="1785">
      <c r="A1785" t="inlineStr">
        <is>
          <t>2024|명절대수송|전체|승차|07-08</t>
        </is>
      </c>
      <c r="B1785" t="n">
        <v>53</v>
      </c>
    </row>
    <row r="1786">
      <c r="A1786" t="inlineStr">
        <is>
          <t>2024|명절대수송|전체|승차|08-09</t>
        </is>
      </c>
      <c r="B1786" t="n">
        <v>1073</v>
      </c>
    </row>
    <row r="1787">
      <c r="A1787" t="inlineStr">
        <is>
          <t>2024|명절대수송|전체|승차|09-10</t>
        </is>
      </c>
      <c r="B1787" t="n">
        <v>206</v>
      </c>
    </row>
    <row r="1788">
      <c r="A1788" t="inlineStr">
        <is>
          <t>2024|명절대수송|전체|승차|10-11</t>
        </is>
      </c>
      <c r="B1788" t="n">
        <v>727</v>
      </c>
    </row>
    <row r="1789">
      <c r="A1789" t="inlineStr">
        <is>
          <t>2024|명절대수송|전체|승차|11-12</t>
        </is>
      </c>
      <c r="B1789" t="n">
        <v>937</v>
      </c>
    </row>
    <row r="1790">
      <c r="A1790" t="inlineStr">
        <is>
          <t>2024|명절대수송|전체|승차|12-13</t>
        </is>
      </c>
      <c r="B1790" t="n">
        <v>0</v>
      </c>
    </row>
    <row r="1791">
      <c r="A1791" t="inlineStr">
        <is>
          <t>2024|명절대수송|전체|승차|13-14</t>
        </is>
      </c>
      <c r="B1791" t="n">
        <v>812</v>
      </c>
    </row>
    <row r="1792">
      <c r="A1792" t="inlineStr">
        <is>
          <t>2024|명절대수송|전체|승차|14-15</t>
        </is>
      </c>
      <c r="B1792" t="n">
        <v>1141</v>
      </c>
    </row>
    <row r="1793">
      <c r="A1793" t="inlineStr">
        <is>
          <t>2024|명절대수송|전체|승차|15-16</t>
        </is>
      </c>
      <c r="B1793" t="n">
        <v>567</v>
      </c>
    </row>
    <row r="1794">
      <c r="A1794" t="inlineStr">
        <is>
          <t>2024|명절대수송|전체|승차|16-17</t>
        </is>
      </c>
      <c r="B1794" t="n">
        <v>0</v>
      </c>
    </row>
    <row r="1795">
      <c r="A1795" t="inlineStr">
        <is>
          <t>2024|명절대수송|전체|승차|17-18</t>
        </is>
      </c>
      <c r="B1795" t="n">
        <v>1264</v>
      </c>
    </row>
    <row r="1796">
      <c r="A1796" t="inlineStr">
        <is>
          <t>2024|명절대수송|전체|승차|18-19</t>
        </is>
      </c>
      <c r="B1796" t="n">
        <v>299</v>
      </c>
    </row>
    <row r="1797">
      <c r="A1797" t="inlineStr">
        <is>
          <t>2024|명절대수송|전체|승차|19-20</t>
        </is>
      </c>
      <c r="B1797" t="n">
        <v>1002</v>
      </c>
    </row>
    <row r="1798">
      <c r="A1798" t="inlineStr">
        <is>
          <t>2024|명절대수송|전체|승차|20-21</t>
        </is>
      </c>
      <c r="B1798" t="n">
        <v>0</v>
      </c>
    </row>
    <row r="1799">
      <c r="A1799" t="inlineStr">
        <is>
          <t>2024|명절대수송|전체|승차|21-22</t>
        </is>
      </c>
      <c r="B1799" t="n">
        <v>895</v>
      </c>
    </row>
    <row r="1800">
      <c r="A1800" t="inlineStr">
        <is>
          <t>2024|명절대수송|전체|승차|22-23</t>
        </is>
      </c>
      <c r="B1800" t="n">
        <v>0</v>
      </c>
    </row>
    <row r="1801">
      <c r="A1801" t="inlineStr">
        <is>
          <t>2024|명절대수송|전체|승차|23-24</t>
        </is>
      </c>
      <c r="B1801" t="n">
        <v>0</v>
      </c>
    </row>
    <row r="1802">
      <c r="A1802" t="inlineStr">
        <is>
          <t>2024|명절대수송|전체|하차|00-01</t>
        </is>
      </c>
      <c r="B1802" t="n">
        <v>516</v>
      </c>
    </row>
    <row r="1803">
      <c r="A1803" t="inlineStr">
        <is>
          <t>2024|명절대수송|전체|하차|01-02</t>
        </is>
      </c>
      <c r="B1803" t="n">
        <v>0</v>
      </c>
    </row>
    <row r="1804">
      <c r="A1804" t="inlineStr">
        <is>
          <t>2024|명절대수송|전체|하차|02-03</t>
        </is>
      </c>
      <c r="B1804" t="n">
        <v>0</v>
      </c>
    </row>
    <row r="1805">
      <c r="A1805" t="inlineStr">
        <is>
          <t>2024|명절대수송|전체|하차|03-04</t>
        </is>
      </c>
      <c r="B1805" t="n">
        <v>0</v>
      </c>
    </row>
    <row r="1806">
      <c r="A1806" t="inlineStr">
        <is>
          <t>2024|명절대수송|전체|하차|04-05</t>
        </is>
      </c>
      <c r="B1806" t="n">
        <v>0</v>
      </c>
    </row>
    <row r="1807">
      <c r="A1807" t="inlineStr">
        <is>
          <t>2024|명절대수송|전체|하차|05-06</t>
        </is>
      </c>
      <c r="B1807" t="n">
        <v>0</v>
      </c>
    </row>
    <row r="1808">
      <c r="A1808" t="inlineStr">
        <is>
          <t>2024|명절대수송|전체|하차|06-07</t>
        </is>
      </c>
      <c r="B1808" t="n">
        <v>0</v>
      </c>
    </row>
    <row r="1809">
      <c r="A1809" t="inlineStr">
        <is>
          <t>2024|명절대수송|전체|하차|07-08</t>
        </is>
      </c>
      <c r="B1809" t="n">
        <v>554</v>
      </c>
    </row>
    <row r="1810">
      <c r="A1810" t="inlineStr">
        <is>
          <t>2024|명절대수송|전체|하차|08-09</t>
        </is>
      </c>
      <c r="B1810" t="n">
        <v>0</v>
      </c>
    </row>
    <row r="1811">
      <c r="A1811" t="inlineStr">
        <is>
          <t>2024|명절대수송|전체|하차|09-10</t>
        </is>
      </c>
      <c r="B1811" t="n">
        <v>851</v>
      </c>
    </row>
    <row r="1812">
      <c r="A1812" t="inlineStr">
        <is>
          <t>2024|명절대수송|전체|하차|10-11</t>
        </is>
      </c>
      <c r="B1812" t="n">
        <v>234</v>
      </c>
    </row>
    <row r="1813">
      <c r="A1813" t="inlineStr">
        <is>
          <t>2024|명절대수송|전체|하차|11-12</t>
        </is>
      </c>
      <c r="B1813" t="n">
        <v>888</v>
      </c>
    </row>
    <row r="1814">
      <c r="A1814" t="inlineStr">
        <is>
          <t>2024|명절대수송|전체|하차|12-13</t>
        </is>
      </c>
      <c r="B1814" t="n">
        <v>353</v>
      </c>
    </row>
    <row r="1815">
      <c r="A1815" t="inlineStr">
        <is>
          <t>2024|명절대수송|전체|하차|13-14</t>
        </is>
      </c>
      <c r="B1815" t="n">
        <v>1484</v>
      </c>
    </row>
    <row r="1816">
      <c r="A1816" t="inlineStr">
        <is>
          <t>2024|명절대수송|전체|하차|14-15</t>
        </is>
      </c>
      <c r="B1816" t="n">
        <v>551</v>
      </c>
    </row>
    <row r="1817">
      <c r="A1817" t="inlineStr">
        <is>
          <t>2024|명절대수송|전체|하차|15-16</t>
        </is>
      </c>
      <c r="B1817" t="n">
        <v>0</v>
      </c>
    </row>
    <row r="1818">
      <c r="A1818" t="inlineStr">
        <is>
          <t>2024|명절대수송|전체|하차|16-17</t>
        </is>
      </c>
      <c r="B1818" t="n">
        <v>0</v>
      </c>
    </row>
    <row r="1819">
      <c r="A1819" t="inlineStr">
        <is>
          <t>2024|명절대수송|전체|하차|17-18</t>
        </is>
      </c>
      <c r="B1819" t="n">
        <v>1130</v>
      </c>
    </row>
    <row r="1820">
      <c r="A1820" t="inlineStr">
        <is>
          <t>2024|명절대수송|전체|하차|18-19</t>
        </is>
      </c>
      <c r="B1820" t="n">
        <v>1260</v>
      </c>
    </row>
    <row r="1821">
      <c r="A1821" t="inlineStr">
        <is>
          <t>2024|명절대수송|전체|하차|19-20</t>
        </is>
      </c>
      <c r="B1821" t="n">
        <v>388</v>
      </c>
    </row>
    <row r="1822">
      <c r="A1822" t="inlineStr">
        <is>
          <t>2024|명절대수송|전체|하차|20-21</t>
        </is>
      </c>
      <c r="B1822" t="n">
        <v>680</v>
      </c>
    </row>
    <row r="1823">
      <c r="A1823" t="inlineStr">
        <is>
          <t>2024|명절대수송|전체|하차|21-22</t>
        </is>
      </c>
      <c r="B1823" t="n">
        <v>35</v>
      </c>
    </row>
    <row r="1824">
      <c r="A1824" t="inlineStr">
        <is>
          <t>2024|명절대수송|전체|하차|22-23</t>
        </is>
      </c>
      <c r="B1824" t="n">
        <v>0</v>
      </c>
    </row>
    <row r="1825">
      <c r="A1825" t="inlineStr">
        <is>
          <t>2024|명절대수송|전체|하차|23-24</t>
        </is>
      </c>
      <c r="B1825" t="n">
        <v>302</v>
      </c>
    </row>
    <row r="1826">
      <c r="A1826" t="inlineStr">
        <is>
          <t>2024|주말|전체|승차|00-01</t>
        </is>
      </c>
      <c r="B1826" t="n">
        <v>0</v>
      </c>
    </row>
    <row r="1827">
      <c r="A1827" t="inlineStr">
        <is>
          <t>2024|주말|전체|승차|01-02</t>
        </is>
      </c>
      <c r="B1827" t="n">
        <v>0</v>
      </c>
    </row>
    <row r="1828">
      <c r="A1828" t="inlineStr">
        <is>
          <t>2024|주말|전체|승차|02-03</t>
        </is>
      </c>
      <c r="B1828" t="n">
        <v>0</v>
      </c>
    </row>
    <row r="1829">
      <c r="A1829" t="inlineStr">
        <is>
          <t>2024|주말|전체|승차|03-04</t>
        </is>
      </c>
      <c r="B1829" t="n">
        <v>0</v>
      </c>
    </row>
    <row r="1830">
      <c r="A1830" t="inlineStr">
        <is>
          <t>2024|주말|전체|승차|04-05</t>
        </is>
      </c>
      <c r="B1830" t="n">
        <v>0</v>
      </c>
    </row>
    <row r="1831">
      <c r="A1831" t="inlineStr">
        <is>
          <t>2024|주말|전체|승차|05-06</t>
        </is>
      </c>
      <c r="B1831" t="n">
        <v>5138</v>
      </c>
    </row>
    <row r="1832">
      <c r="A1832" t="inlineStr">
        <is>
          <t>2024|주말|전체|승차|06-07</t>
        </is>
      </c>
      <c r="B1832" t="n">
        <v>0</v>
      </c>
    </row>
    <row r="1833">
      <c r="A1833" t="inlineStr">
        <is>
          <t>2024|주말|전체|승차|07-08</t>
        </is>
      </c>
      <c r="B1833" t="n">
        <v>934</v>
      </c>
    </row>
    <row r="1834">
      <c r="A1834" t="inlineStr">
        <is>
          <t>2024|주말|전체|승차|08-09</t>
        </is>
      </c>
      <c r="B1834" t="n">
        <v>15624</v>
      </c>
    </row>
    <row r="1835">
      <c r="A1835" t="inlineStr">
        <is>
          <t>2024|주말|전체|승차|09-10</t>
        </is>
      </c>
      <c r="B1835" t="n">
        <v>2778</v>
      </c>
    </row>
    <row r="1836">
      <c r="A1836" t="inlineStr">
        <is>
          <t>2024|주말|전체|승차|10-11</t>
        </is>
      </c>
      <c r="B1836" t="n">
        <v>8622</v>
      </c>
    </row>
    <row r="1837">
      <c r="A1837" t="inlineStr">
        <is>
          <t>2024|주말|전체|승차|11-12</t>
        </is>
      </c>
      <c r="B1837" t="n">
        <v>9336</v>
      </c>
    </row>
    <row r="1838">
      <c r="A1838" t="inlineStr">
        <is>
          <t>2024|주말|전체|승차|12-13</t>
        </is>
      </c>
      <c r="B1838" t="n">
        <v>0</v>
      </c>
    </row>
    <row r="1839">
      <c r="A1839" t="inlineStr">
        <is>
          <t>2024|주말|전체|승차|13-14</t>
        </is>
      </c>
      <c r="B1839" t="n">
        <v>8766</v>
      </c>
    </row>
    <row r="1840">
      <c r="A1840" t="inlineStr">
        <is>
          <t>2024|주말|전체|승차|14-15</t>
        </is>
      </c>
      <c r="B1840" t="n">
        <v>12207</v>
      </c>
    </row>
    <row r="1841">
      <c r="A1841" t="inlineStr">
        <is>
          <t>2024|주말|전체|승차|15-16</t>
        </is>
      </c>
      <c r="B1841" t="n">
        <v>4679</v>
      </c>
    </row>
    <row r="1842">
      <c r="A1842" t="inlineStr">
        <is>
          <t>2024|주말|전체|승차|16-17</t>
        </is>
      </c>
      <c r="B1842" t="n">
        <v>0</v>
      </c>
    </row>
    <row r="1843">
      <c r="A1843" t="inlineStr">
        <is>
          <t>2024|주말|전체|승차|17-18</t>
        </is>
      </c>
      <c r="B1843" t="n">
        <v>14118</v>
      </c>
    </row>
    <row r="1844">
      <c r="A1844" t="inlineStr">
        <is>
          <t>2024|주말|전체|승차|18-19</t>
        </is>
      </c>
      <c r="B1844" t="n">
        <v>3826</v>
      </c>
    </row>
    <row r="1845">
      <c r="A1845" t="inlineStr">
        <is>
          <t>2024|주말|전체|승차|19-20</t>
        </is>
      </c>
      <c r="B1845" t="n">
        <v>10682</v>
      </c>
    </row>
    <row r="1846">
      <c r="A1846" t="inlineStr">
        <is>
          <t>2024|주말|전체|승차|20-21</t>
        </is>
      </c>
      <c r="B1846" t="n">
        <v>0</v>
      </c>
    </row>
    <row r="1847">
      <c r="A1847" t="inlineStr">
        <is>
          <t>2024|주말|전체|승차|21-22</t>
        </is>
      </c>
      <c r="B1847" t="n">
        <v>6867</v>
      </c>
    </row>
    <row r="1848">
      <c r="A1848" t="inlineStr">
        <is>
          <t>2024|주말|전체|승차|22-23</t>
        </is>
      </c>
      <c r="B1848" t="n">
        <v>0</v>
      </c>
    </row>
    <row r="1849">
      <c r="A1849" t="inlineStr">
        <is>
          <t>2024|주말|전체|승차|23-24</t>
        </is>
      </c>
      <c r="B1849" t="n">
        <v>0</v>
      </c>
    </row>
    <row r="1850">
      <c r="A1850" t="inlineStr">
        <is>
          <t>2024|주말|전체|하차|00-01</t>
        </is>
      </c>
      <c r="B1850" t="n">
        <v>6744</v>
      </c>
    </row>
    <row r="1851">
      <c r="A1851" t="inlineStr">
        <is>
          <t>2024|주말|전체|하차|01-02</t>
        </is>
      </c>
      <c r="B1851" t="n">
        <v>0</v>
      </c>
    </row>
    <row r="1852">
      <c r="A1852" t="inlineStr">
        <is>
          <t>2024|주말|전체|하차|02-03</t>
        </is>
      </c>
      <c r="B1852" t="n">
        <v>0</v>
      </c>
    </row>
    <row r="1853">
      <c r="A1853" t="inlineStr">
        <is>
          <t>2024|주말|전체|하차|03-04</t>
        </is>
      </c>
      <c r="B1853" t="n">
        <v>0</v>
      </c>
    </row>
    <row r="1854">
      <c r="A1854" t="inlineStr">
        <is>
          <t>2024|주말|전체|하차|04-05</t>
        </is>
      </c>
      <c r="B1854" t="n">
        <v>0</v>
      </c>
    </row>
    <row r="1855">
      <c r="A1855" t="inlineStr">
        <is>
          <t>2024|주말|전체|하차|05-06</t>
        </is>
      </c>
      <c r="B1855" t="n">
        <v>0</v>
      </c>
    </row>
    <row r="1856">
      <c r="A1856" t="inlineStr">
        <is>
          <t>2024|주말|전체|하차|06-07</t>
        </is>
      </c>
      <c r="B1856" t="n">
        <v>0</v>
      </c>
    </row>
    <row r="1857">
      <c r="A1857" t="inlineStr">
        <is>
          <t>2024|주말|전체|하차|07-08</t>
        </is>
      </c>
      <c r="B1857" t="n">
        <v>3389</v>
      </c>
    </row>
    <row r="1858">
      <c r="A1858" t="inlineStr">
        <is>
          <t>2024|주말|전체|하차|08-09</t>
        </is>
      </c>
      <c r="B1858" t="n">
        <v>0</v>
      </c>
    </row>
    <row r="1859">
      <c r="A1859" t="inlineStr">
        <is>
          <t>2024|주말|전체|하차|09-10</t>
        </is>
      </c>
      <c r="B1859" t="n">
        <v>10040</v>
      </c>
    </row>
    <row r="1860">
      <c r="A1860" t="inlineStr">
        <is>
          <t>2024|주말|전체|하차|10-11</t>
        </is>
      </c>
      <c r="B1860" t="n">
        <v>4151</v>
      </c>
    </row>
    <row r="1861">
      <c r="A1861" t="inlineStr">
        <is>
          <t>2024|주말|전체|하차|11-12</t>
        </is>
      </c>
      <c r="B1861" t="n">
        <v>9144</v>
      </c>
    </row>
    <row r="1862">
      <c r="A1862" t="inlineStr">
        <is>
          <t>2024|주말|전체|하차|12-13</t>
        </is>
      </c>
      <c r="B1862" t="n">
        <v>4281</v>
      </c>
    </row>
    <row r="1863">
      <c r="A1863" t="inlineStr">
        <is>
          <t>2024|주말|전체|하차|13-14</t>
        </is>
      </c>
      <c r="B1863" t="n">
        <v>14218</v>
      </c>
    </row>
    <row r="1864">
      <c r="A1864" t="inlineStr">
        <is>
          <t>2024|주말|전체|하차|14-15</t>
        </is>
      </c>
      <c r="B1864" t="n">
        <v>4554</v>
      </c>
    </row>
    <row r="1865">
      <c r="A1865" t="inlineStr">
        <is>
          <t>2024|주말|전체|하차|15-16</t>
        </is>
      </c>
      <c r="B1865" t="n">
        <v>0</v>
      </c>
    </row>
    <row r="1866">
      <c r="A1866" t="inlineStr">
        <is>
          <t>2024|주말|전체|하차|16-17</t>
        </is>
      </c>
      <c r="B1866" t="n">
        <v>0</v>
      </c>
    </row>
    <row r="1867">
      <c r="A1867" t="inlineStr">
        <is>
          <t>2024|주말|전체|하차|17-18</t>
        </is>
      </c>
      <c r="B1867" t="n">
        <v>12738</v>
      </c>
    </row>
    <row r="1868">
      <c r="A1868" t="inlineStr">
        <is>
          <t>2024|주말|전체|하차|18-19</t>
        </is>
      </c>
      <c r="B1868" t="n">
        <v>16220</v>
      </c>
    </row>
    <row r="1869">
      <c r="A1869" t="inlineStr">
        <is>
          <t>2024|주말|전체|하차|19-20</t>
        </is>
      </c>
      <c r="B1869" t="n">
        <v>4500</v>
      </c>
    </row>
    <row r="1870">
      <c r="A1870" t="inlineStr">
        <is>
          <t>2024|주말|전체|하차|20-21</t>
        </is>
      </c>
      <c r="B1870" t="n">
        <v>8880</v>
      </c>
    </row>
    <row r="1871">
      <c r="A1871" t="inlineStr">
        <is>
          <t>2024|주말|전체|하차|21-22</t>
        </is>
      </c>
      <c r="B1871" t="n">
        <v>908</v>
      </c>
    </row>
    <row r="1872">
      <c r="A1872" t="inlineStr">
        <is>
          <t>2024|주말|전체|하차|22-23</t>
        </is>
      </c>
      <c r="B1872" t="n">
        <v>0</v>
      </c>
    </row>
    <row r="1873">
      <c r="A1873" t="inlineStr">
        <is>
          <t>2024|주말|전체|하차|23-24</t>
        </is>
      </c>
      <c r="B1873" t="n">
        <v>3250</v>
      </c>
    </row>
    <row r="1874">
      <c r="A1874" t="inlineStr">
        <is>
          <t>2024|평일|전체|승차|00-01</t>
        </is>
      </c>
      <c r="B1874" t="n">
        <v>0</v>
      </c>
    </row>
    <row r="1875">
      <c r="A1875" t="inlineStr">
        <is>
          <t>2024|평일|전체|승차|01-02</t>
        </is>
      </c>
      <c r="B1875" t="n">
        <v>0</v>
      </c>
    </row>
    <row r="1876">
      <c r="A1876" t="inlineStr">
        <is>
          <t>2024|평일|전체|승차|02-03</t>
        </is>
      </c>
      <c r="B1876" t="n">
        <v>0</v>
      </c>
    </row>
    <row r="1877">
      <c r="A1877" t="inlineStr">
        <is>
          <t>2024|평일|전체|승차|03-04</t>
        </is>
      </c>
      <c r="B1877" t="n">
        <v>0</v>
      </c>
    </row>
    <row r="1878">
      <c r="A1878" t="inlineStr">
        <is>
          <t>2024|평일|전체|승차|04-05</t>
        </is>
      </c>
      <c r="B1878" t="n">
        <v>0</v>
      </c>
    </row>
    <row r="1879">
      <c r="A1879" t="inlineStr">
        <is>
          <t>2024|평일|전체|승차|05-06</t>
        </is>
      </c>
      <c r="B1879" t="n">
        <v>13241</v>
      </c>
    </row>
    <row r="1880">
      <c r="A1880" t="inlineStr">
        <is>
          <t>2024|평일|전체|승차|06-07</t>
        </is>
      </c>
      <c r="B1880" t="n">
        <v>0</v>
      </c>
    </row>
    <row r="1881">
      <c r="A1881" t="inlineStr">
        <is>
          <t>2024|평일|전체|승차|07-08</t>
        </is>
      </c>
      <c r="B1881" t="n">
        <v>2035</v>
      </c>
    </row>
    <row r="1882">
      <c r="A1882" t="inlineStr">
        <is>
          <t>2024|평일|전체|승차|08-09</t>
        </is>
      </c>
      <c r="B1882" t="n">
        <v>29881</v>
      </c>
    </row>
    <row r="1883">
      <c r="A1883" t="inlineStr">
        <is>
          <t>2024|평일|전체|승차|09-10</t>
        </is>
      </c>
      <c r="B1883" t="n">
        <v>5085</v>
      </c>
    </row>
    <row r="1884">
      <c r="A1884" t="inlineStr">
        <is>
          <t>2024|평일|전체|승차|10-11</t>
        </is>
      </c>
      <c r="B1884" t="n">
        <v>14406</v>
      </c>
    </row>
    <row r="1885">
      <c r="A1885" t="inlineStr">
        <is>
          <t>2024|평일|전체|승차|11-12</t>
        </is>
      </c>
      <c r="B1885" t="n">
        <v>17804</v>
      </c>
    </row>
    <row r="1886">
      <c r="A1886" t="inlineStr">
        <is>
          <t>2024|평일|전체|승차|12-13</t>
        </is>
      </c>
      <c r="B1886" t="n">
        <v>0</v>
      </c>
    </row>
    <row r="1887">
      <c r="A1887" t="inlineStr">
        <is>
          <t>2024|평일|전체|승차|13-14</t>
        </is>
      </c>
      <c r="B1887" t="n">
        <v>15340</v>
      </c>
    </row>
    <row r="1888">
      <c r="A1888" t="inlineStr">
        <is>
          <t>2024|평일|전체|승차|14-15</t>
        </is>
      </c>
      <c r="B1888" t="n">
        <v>21747</v>
      </c>
    </row>
    <row r="1889">
      <c r="A1889" t="inlineStr">
        <is>
          <t>2024|평일|전체|승차|15-16</t>
        </is>
      </c>
      <c r="B1889" t="n">
        <v>6879</v>
      </c>
    </row>
    <row r="1890">
      <c r="A1890" t="inlineStr">
        <is>
          <t>2024|평일|전체|승차|16-17</t>
        </is>
      </c>
      <c r="B1890" t="n">
        <v>0</v>
      </c>
    </row>
    <row r="1891">
      <c r="A1891" t="inlineStr">
        <is>
          <t>2024|평일|전체|승차|17-18</t>
        </is>
      </c>
      <c r="B1891" t="n">
        <v>26630</v>
      </c>
    </row>
    <row r="1892">
      <c r="A1892" t="inlineStr">
        <is>
          <t>2024|평일|전체|승차|18-19</t>
        </is>
      </c>
      <c r="B1892" t="n">
        <v>8554</v>
      </c>
    </row>
    <row r="1893">
      <c r="A1893" t="inlineStr">
        <is>
          <t>2024|평일|전체|승차|19-20</t>
        </is>
      </c>
      <c r="B1893" t="n">
        <v>5758</v>
      </c>
    </row>
    <row r="1894">
      <c r="A1894" t="inlineStr">
        <is>
          <t>2024|평일|전체|승차|20-21</t>
        </is>
      </c>
      <c r="B1894" t="n">
        <v>0</v>
      </c>
    </row>
    <row r="1895">
      <c r="A1895" t="inlineStr">
        <is>
          <t>2024|평일|전체|승차|21-22</t>
        </is>
      </c>
      <c r="B1895" t="n">
        <v>11562</v>
      </c>
    </row>
    <row r="1896">
      <c r="A1896" t="inlineStr">
        <is>
          <t>2024|평일|전체|승차|22-23</t>
        </is>
      </c>
      <c r="B1896" t="n">
        <v>0</v>
      </c>
    </row>
    <row r="1897">
      <c r="A1897" t="inlineStr">
        <is>
          <t>2024|평일|전체|승차|23-24</t>
        </is>
      </c>
      <c r="B1897" t="n">
        <v>0</v>
      </c>
    </row>
    <row r="1898">
      <c r="A1898" t="inlineStr">
        <is>
          <t>2024|평일|전체|하차|00-01</t>
        </is>
      </c>
      <c r="B1898" t="n">
        <v>10025</v>
      </c>
    </row>
    <row r="1899">
      <c r="A1899" t="inlineStr">
        <is>
          <t>2024|평일|전체|하차|01-02</t>
        </is>
      </c>
      <c r="B1899" t="n">
        <v>0</v>
      </c>
    </row>
    <row r="1900">
      <c r="A1900" t="inlineStr">
        <is>
          <t>2024|평일|전체|하차|02-03</t>
        </is>
      </c>
      <c r="B1900" t="n">
        <v>0</v>
      </c>
    </row>
    <row r="1901">
      <c r="A1901" t="inlineStr">
        <is>
          <t>2024|평일|전체|하차|03-04</t>
        </is>
      </c>
      <c r="B1901" t="n">
        <v>0</v>
      </c>
    </row>
    <row r="1902">
      <c r="A1902" t="inlineStr">
        <is>
          <t>2024|평일|전체|하차|04-05</t>
        </is>
      </c>
      <c r="B1902" t="n">
        <v>0</v>
      </c>
    </row>
    <row r="1903">
      <c r="A1903" t="inlineStr">
        <is>
          <t>2024|평일|전체|하차|05-06</t>
        </is>
      </c>
      <c r="B1903" t="n">
        <v>0</v>
      </c>
    </row>
    <row r="1904">
      <c r="A1904" t="inlineStr">
        <is>
          <t>2024|평일|전체|하차|06-07</t>
        </is>
      </c>
      <c r="B1904" t="n">
        <v>0</v>
      </c>
    </row>
    <row r="1905">
      <c r="A1905" t="inlineStr">
        <is>
          <t>2024|평일|전체|하차|07-08</t>
        </is>
      </c>
      <c r="B1905" t="n">
        <v>8399</v>
      </c>
    </row>
    <row r="1906">
      <c r="A1906" t="inlineStr">
        <is>
          <t>2024|평일|전체|하차|08-09</t>
        </is>
      </c>
      <c r="B1906" t="n">
        <v>0</v>
      </c>
    </row>
    <row r="1907">
      <c r="A1907" t="inlineStr">
        <is>
          <t>2024|평일|전체|하차|09-10</t>
        </is>
      </c>
      <c r="B1907" t="n">
        <v>17916</v>
      </c>
    </row>
    <row r="1908">
      <c r="A1908" t="inlineStr">
        <is>
          <t>2024|평일|전체|하차|10-11</t>
        </is>
      </c>
      <c r="B1908" t="n">
        <v>4568</v>
      </c>
    </row>
    <row r="1909">
      <c r="A1909" t="inlineStr">
        <is>
          <t>2024|평일|전체|하차|11-12</t>
        </is>
      </c>
      <c r="B1909" t="n">
        <v>21137</v>
      </c>
    </row>
    <row r="1910">
      <c r="A1910" t="inlineStr">
        <is>
          <t>2024|평일|전체|하차|12-13</t>
        </is>
      </c>
      <c r="B1910" t="n">
        <v>5690</v>
      </c>
    </row>
    <row r="1911">
      <c r="A1911" t="inlineStr">
        <is>
          <t>2024|평일|전체|하차|13-14</t>
        </is>
      </c>
      <c r="B1911" t="n">
        <v>26872</v>
      </c>
    </row>
    <row r="1912">
      <c r="A1912" t="inlineStr">
        <is>
          <t>2024|평일|전체|하차|14-15</t>
        </is>
      </c>
      <c r="B1912" t="n">
        <v>6357</v>
      </c>
    </row>
    <row r="1913">
      <c r="A1913" t="inlineStr">
        <is>
          <t>2024|평일|전체|하차|15-16</t>
        </is>
      </c>
      <c r="B1913" t="n">
        <v>0</v>
      </c>
    </row>
    <row r="1914">
      <c r="A1914" t="inlineStr">
        <is>
          <t>2024|평일|전체|하차|16-17</t>
        </is>
      </c>
      <c r="B1914" t="n">
        <v>0</v>
      </c>
    </row>
    <row r="1915">
      <c r="A1915" t="inlineStr">
        <is>
          <t>2024|평일|전체|하차|17-18</t>
        </is>
      </c>
      <c r="B1915" t="n">
        <v>27780</v>
      </c>
    </row>
    <row r="1916">
      <c r="A1916" t="inlineStr">
        <is>
          <t>2024|평일|전체|하차|18-19</t>
        </is>
      </c>
      <c r="B1916" t="n">
        <v>15746</v>
      </c>
    </row>
    <row r="1917">
      <c r="A1917" t="inlineStr">
        <is>
          <t>2024|평일|전체|하차|19-20</t>
        </is>
      </c>
      <c r="B1917" t="n">
        <v>7101</v>
      </c>
    </row>
    <row r="1918">
      <c r="A1918" t="inlineStr">
        <is>
          <t>2024|평일|전체|하차|20-21</t>
        </is>
      </c>
      <c r="B1918" t="n">
        <v>18343</v>
      </c>
    </row>
    <row r="1919">
      <c r="A1919" t="inlineStr">
        <is>
          <t>2024|평일|전체|하차|21-22</t>
        </is>
      </c>
      <c r="B1919" t="n">
        <v>1462</v>
      </c>
    </row>
    <row r="1920">
      <c r="A1920" t="inlineStr">
        <is>
          <t>2024|평일|전체|하차|22-23</t>
        </is>
      </c>
      <c r="B1920" t="n">
        <v>0</v>
      </c>
    </row>
    <row r="1921">
      <c r="A1921" t="inlineStr">
        <is>
          <t>2024|평일|전체|하차|23-24</t>
        </is>
      </c>
      <c r="B1921" t="n">
        <v>5369</v>
      </c>
    </row>
    <row r="1922">
      <c r="A1922" t="inlineStr">
        <is>
          <t>2025|공휴일|전체|승차|00-01</t>
        </is>
      </c>
      <c r="B1922" t="n">
        <v>0</v>
      </c>
    </row>
    <row r="1923">
      <c r="A1923" t="inlineStr">
        <is>
          <t>2025|공휴일|전체|승차|01-02</t>
        </is>
      </c>
      <c r="B1923" t="n">
        <v>0</v>
      </c>
    </row>
    <row r="1924">
      <c r="A1924" t="inlineStr">
        <is>
          <t>2025|공휴일|전체|승차|02-03</t>
        </is>
      </c>
      <c r="B1924" t="n">
        <v>0</v>
      </c>
    </row>
    <row r="1925">
      <c r="A1925" t="inlineStr">
        <is>
          <t>2025|공휴일|전체|승차|03-04</t>
        </is>
      </c>
      <c r="B1925" t="n">
        <v>0</v>
      </c>
    </row>
    <row r="1926">
      <c r="A1926" t="inlineStr">
        <is>
          <t>2025|공휴일|전체|승차|04-05</t>
        </is>
      </c>
      <c r="B1926" t="n">
        <v>0</v>
      </c>
    </row>
    <row r="1927">
      <c r="A1927" t="inlineStr">
        <is>
          <t>2025|공휴일|전체|승차|05-06</t>
        </is>
      </c>
      <c r="B1927" t="n">
        <v>118</v>
      </c>
    </row>
    <row r="1928">
      <c r="A1928" t="inlineStr">
        <is>
          <t>2025|공휴일|전체|승차|06-07</t>
        </is>
      </c>
      <c r="B1928" t="n">
        <v>689</v>
      </c>
    </row>
    <row r="1929">
      <c r="A1929" t="inlineStr">
        <is>
          <t>2025|공휴일|전체|승차|07-08</t>
        </is>
      </c>
      <c r="B1929" t="n">
        <v>435</v>
      </c>
    </row>
    <row r="1930">
      <c r="A1930" t="inlineStr">
        <is>
          <t>2025|공휴일|전체|승차|08-09</t>
        </is>
      </c>
      <c r="B1930" t="n">
        <v>1534</v>
      </c>
    </row>
    <row r="1931">
      <c r="A1931" t="inlineStr">
        <is>
          <t>2025|공휴일|전체|승차|09-10</t>
        </is>
      </c>
      <c r="B1931" t="n">
        <v>1228</v>
      </c>
    </row>
    <row r="1932">
      <c r="A1932" t="inlineStr">
        <is>
          <t>2025|공휴일|전체|승차|10-11</t>
        </is>
      </c>
      <c r="B1932" t="n">
        <v>472</v>
      </c>
    </row>
    <row r="1933">
      <c r="A1933" t="inlineStr">
        <is>
          <t>2025|공휴일|전체|승차|11-12</t>
        </is>
      </c>
      <c r="B1933" t="n">
        <v>0</v>
      </c>
    </row>
    <row r="1934">
      <c r="A1934" t="inlineStr">
        <is>
          <t>2025|공휴일|전체|승차|12-13</t>
        </is>
      </c>
      <c r="B1934" t="n">
        <v>1636</v>
      </c>
    </row>
    <row r="1935">
      <c r="A1935" t="inlineStr">
        <is>
          <t>2025|공휴일|전체|승차|13-14</t>
        </is>
      </c>
      <c r="B1935" t="n">
        <v>596</v>
      </c>
    </row>
    <row r="1936">
      <c r="A1936" t="inlineStr">
        <is>
          <t>2025|공휴일|전체|승차|14-15</t>
        </is>
      </c>
      <c r="B1936" t="n">
        <v>1735</v>
      </c>
    </row>
    <row r="1937">
      <c r="A1937" t="inlineStr">
        <is>
          <t>2025|공휴일|전체|승차|15-16</t>
        </is>
      </c>
      <c r="B1937" t="n">
        <v>818</v>
      </c>
    </row>
    <row r="1938">
      <c r="A1938" t="inlineStr">
        <is>
          <t>2025|공휴일|전체|승차|16-17</t>
        </is>
      </c>
      <c r="B1938" t="n">
        <v>614</v>
      </c>
    </row>
    <row r="1939">
      <c r="A1939" t="inlineStr">
        <is>
          <t>2025|공휴일|전체|승차|17-18</t>
        </is>
      </c>
      <c r="B1939" t="n">
        <v>1968</v>
      </c>
    </row>
    <row r="1940">
      <c r="A1940" t="inlineStr">
        <is>
          <t>2025|공휴일|전체|승차|18-19</t>
        </is>
      </c>
      <c r="B1940" t="n">
        <v>342</v>
      </c>
    </row>
    <row r="1941">
      <c r="A1941" t="inlineStr">
        <is>
          <t>2025|공휴일|전체|승차|19-20</t>
        </is>
      </c>
      <c r="B1941" t="n">
        <v>463</v>
      </c>
    </row>
    <row r="1942">
      <c r="A1942" t="inlineStr">
        <is>
          <t>2025|공휴일|전체|승차|20-21</t>
        </is>
      </c>
      <c r="B1942" t="n">
        <v>383</v>
      </c>
    </row>
    <row r="1943">
      <c r="A1943" t="inlineStr">
        <is>
          <t>2025|공휴일|전체|승차|21-22</t>
        </is>
      </c>
      <c r="B1943" t="n">
        <v>858</v>
      </c>
    </row>
    <row r="1944">
      <c r="A1944" t="inlineStr">
        <is>
          <t>2025|공휴일|전체|승차|22-23</t>
        </is>
      </c>
      <c r="B1944" t="n">
        <v>0</v>
      </c>
    </row>
    <row r="1945">
      <c r="A1945" t="inlineStr">
        <is>
          <t>2025|공휴일|전체|승차|23-24</t>
        </is>
      </c>
      <c r="B1945" t="n">
        <v>0</v>
      </c>
    </row>
    <row r="1946">
      <c r="A1946" t="inlineStr">
        <is>
          <t>2025|공휴일|전체|하차|00-01</t>
        </is>
      </c>
      <c r="B1946" t="n">
        <v>0</v>
      </c>
    </row>
    <row r="1947">
      <c r="A1947" t="inlineStr">
        <is>
          <t>2025|공휴일|전체|하차|01-02</t>
        </is>
      </c>
      <c r="B1947" t="n">
        <v>0</v>
      </c>
    </row>
    <row r="1948">
      <c r="A1948" t="inlineStr">
        <is>
          <t>2025|공휴일|전체|하차|02-03</t>
        </is>
      </c>
      <c r="B1948" t="n">
        <v>0</v>
      </c>
    </row>
    <row r="1949">
      <c r="A1949" t="inlineStr">
        <is>
          <t>2025|공휴일|전체|하차|03-04</t>
        </is>
      </c>
      <c r="B1949" t="n">
        <v>0</v>
      </c>
    </row>
    <row r="1950">
      <c r="A1950" t="inlineStr">
        <is>
          <t>2025|공휴일|전체|하차|04-05</t>
        </is>
      </c>
      <c r="B1950" t="n">
        <v>0</v>
      </c>
    </row>
    <row r="1951">
      <c r="A1951" t="inlineStr">
        <is>
          <t>2025|공휴일|전체|하차|05-06</t>
        </is>
      </c>
      <c r="B1951" t="n">
        <v>0</v>
      </c>
    </row>
    <row r="1952">
      <c r="A1952" t="inlineStr">
        <is>
          <t>2025|공휴일|전체|하차|06-07</t>
        </is>
      </c>
      <c r="B1952" t="n">
        <v>0</v>
      </c>
    </row>
    <row r="1953">
      <c r="A1953" t="inlineStr">
        <is>
          <t>2025|공휴일|전체|하차|07-08</t>
        </is>
      </c>
      <c r="B1953" t="n">
        <v>613</v>
      </c>
    </row>
    <row r="1954">
      <c r="A1954" t="inlineStr">
        <is>
          <t>2025|공휴일|전체|하차|08-09</t>
        </is>
      </c>
      <c r="B1954" t="n">
        <v>300</v>
      </c>
    </row>
    <row r="1955">
      <c r="A1955" t="inlineStr">
        <is>
          <t>2025|공휴일|전체|하차|09-10</t>
        </is>
      </c>
      <c r="B1955" t="n">
        <v>743</v>
      </c>
    </row>
    <row r="1956">
      <c r="A1956" t="inlineStr">
        <is>
          <t>2025|공휴일|전체|하차|10-11</t>
        </is>
      </c>
      <c r="B1956" t="n">
        <v>504</v>
      </c>
    </row>
    <row r="1957">
      <c r="A1957" t="inlineStr">
        <is>
          <t>2025|공휴일|전체|하차|11-12</t>
        </is>
      </c>
      <c r="B1957" t="n">
        <v>1274</v>
      </c>
    </row>
    <row r="1958">
      <c r="A1958" t="inlineStr">
        <is>
          <t>2025|공휴일|전체|하차|12-13</t>
        </is>
      </c>
      <c r="B1958" t="n">
        <v>157</v>
      </c>
    </row>
    <row r="1959">
      <c r="A1959" t="inlineStr">
        <is>
          <t>2025|공휴일|전체|하차|13-14</t>
        </is>
      </c>
      <c r="B1959" t="n">
        <v>1824</v>
      </c>
    </row>
    <row r="1960">
      <c r="A1960" t="inlineStr">
        <is>
          <t>2025|공휴일|전체|하차|14-15</t>
        </is>
      </c>
      <c r="B1960" t="n">
        <v>979</v>
      </c>
    </row>
    <row r="1961">
      <c r="A1961" t="inlineStr">
        <is>
          <t>2025|공휴일|전체|하차|15-16</t>
        </is>
      </c>
      <c r="B1961" t="n">
        <v>0</v>
      </c>
    </row>
    <row r="1962">
      <c r="A1962" t="inlineStr">
        <is>
          <t>2025|공휴일|전체|하차|16-17</t>
        </is>
      </c>
      <c r="B1962" t="n">
        <v>689</v>
      </c>
    </row>
    <row r="1963">
      <c r="A1963" t="inlineStr">
        <is>
          <t>2025|공휴일|전체|하차|17-18</t>
        </is>
      </c>
      <c r="B1963" t="n">
        <v>1575</v>
      </c>
    </row>
    <row r="1964">
      <c r="A1964" t="inlineStr">
        <is>
          <t>2025|공휴일|전체|하차|18-19</t>
        </is>
      </c>
      <c r="B1964" t="n">
        <v>624</v>
      </c>
    </row>
    <row r="1965">
      <c r="A1965" t="inlineStr">
        <is>
          <t>2025|공휴일|전체|하차|19-20</t>
        </is>
      </c>
      <c r="B1965" t="n">
        <v>539</v>
      </c>
    </row>
    <row r="1966">
      <c r="A1966" t="inlineStr">
        <is>
          <t>2025|공휴일|전체|하차|20-21</t>
        </is>
      </c>
      <c r="B1966" t="n">
        <v>1343</v>
      </c>
    </row>
    <row r="1967">
      <c r="A1967" t="inlineStr">
        <is>
          <t>2025|공휴일|전체|하차|21-22</t>
        </is>
      </c>
      <c r="B1967" t="n">
        <v>674</v>
      </c>
    </row>
    <row r="1968">
      <c r="A1968" t="inlineStr">
        <is>
          <t>2025|공휴일|전체|하차|22-23</t>
        </is>
      </c>
      <c r="B1968" t="n">
        <v>0</v>
      </c>
    </row>
    <row r="1969">
      <c r="A1969" t="inlineStr">
        <is>
          <t>2025|공휴일|전체|하차|23-24</t>
        </is>
      </c>
      <c r="B1969" t="n">
        <v>1231</v>
      </c>
    </row>
    <row r="1970">
      <c r="A1970" t="inlineStr">
        <is>
          <t>2025|명절대수송|전체|승차|00-01</t>
        </is>
      </c>
      <c r="B1970" t="n">
        <v>0</v>
      </c>
    </row>
    <row r="1971">
      <c r="A1971" t="inlineStr">
        <is>
          <t>2025|명절대수송|전체|승차|01-02</t>
        </is>
      </c>
      <c r="B1971" t="n">
        <v>0</v>
      </c>
    </row>
    <row r="1972">
      <c r="A1972" t="inlineStr">
        <is>
          <t>2025|명절대수송|전체|승차|02-03</t>
        </is>
      </c>
      <c r="B1972" t="n">
        <v>0</v>
      </c>
    </row>
    <row r="1973">
      <c r="A1973" t="inlineStr">
        <is>
          <t>2025|명절대수송|전체|승차|03-04</t>
        </is>
      </c>
      <c r="B1973" t="n">
        <v>0</v>
      </c>
    </row>
    <row r="1974">
      <c r="A1974" t="inlineStr">
        <is>
          <t>2025|명절대수송|전체|승차|04-05</t>
        </is>
      </c>
      <c r="B1974" t="n">
        <v>0</v>
      </c>
    </row>
    <row r="1975">
      <c r="A1975" t="inlineStr">
        <is>
          <t>2025|명절대수송|전체|승차|05-06</t>
        </is>
      </c>
      <c r="B1975" t="n">
        <v>159</v>
      </c>
    </row>
    <row r="1976">
      <c r="A1976" t="inlineStr">
        <is>
          <t>2025|명절대수송|전체|승차|06-07</t>
        </is>
      </c>
      <c r="B1976" t="n">
        <v>757</v>
      </c>
    </row>
    <row r="1977">
      <c r="A1977" t="inlineStr">
        <is>
          <t>2025|명절대수송|전체|승차|07-08</t>
        </is>
      </c>
      <c r="B1977" t="n">
        <v>514</v>
      </c>
    </row>
    <row r="1978">
      <c r="A1978" t="inlineStr">
        <is>
          <t>2025|명절대수송|전체|승차|08-09</t>
        </is>
      </c>
      <c r="B1978" t="n">
        <v>1776</v>
      </c>
    </row>
    <row r="1979">
      <c r="A1979" t="inlineStr">
        <is>
          <t>2025|명절대수송|전체|승차|09-10</t>
        </is>
      </c>
      <c r="B1979" t="n">
        <v>1111</v>
      </c>
    </row>
    <row r="1980">
      <c r="A1980" t="inlineStr">
        <is>
          <t>2025|명절대수송|전체|승차|10-11</t>
        </is>
      </c>
      <c r="B1980" t="n">
        <v>546</v>
      </c>
    </row>
    <row r="1981">
      <c r="A1981" t="inlineStr">
        <is>
          <t>2025|명절대수송|전체|승차|11-12</t>
        </is>
      </c>
      <c r="B1981" t="n">
        <v>432</v>
      </c>
    </row>
    <row r="1982">
      <c r="A1982" t="inlineStr">
        <is>
          <t>2025|명절대수송|전체|승차|12-13</t>
        </is>
      </c>
      <c r="B1982" t="n">
        <v>1931</v>
      </c>
    </row>
    <row r="1983">
      <c r="A1983" t="inlineStr">
        <is>
          <t>2025|명절대수송|전체|승차|13-14</t>
        </is>
      </c>
      <c r="B1983" t="n">
        <v>771</v>
      </c>
    </row>
    <row r="1984">
      <c r="A1984" t="inlineStr">
        <is>
          <t>2025|명절대수송|전체|승차|14-15</t>
        </is>
      </c>
      <c r="B1984" t="n">
        <v>2267</v>
      </c>
    </row>
    <row r="1985">
      <c r="A1985" t="inlineStr">
        <is>
          <t>2025|명절대수송|전체|승차|15-16</t>
        </is>
      </c>
      <c r="B1985" t="n">
        <v>1214</v>
      </c>
    </row>
    <row r="1986">
      <c r="A1986" t="inlineStr">
        <is>
          <t>2025|명절대수송|전체|승차|16-17</t>
        </is>
      </c>
      <c r="B1986" t="n">
        <v>808</v>
      </c>
    </row>
    <row r="1987">
      <c r="A1987" t="inlineStr">
        <is>
          <t>2025|명절대수송|전체|승차|17-18</t>
        </is>
      </c>
      <c r="B1987" t="n">
        <v>2365</v>
      </c>
    </row>
    <row r="1988">
      <c r="A1988" t="inlineStr">
        <is>
          <t>2025|명절대수송|전체|승차|18-19</t>
        </is>
      </c>
      <c r="B1988" t="n">
        <v>485</v>
      </c>
    </row>
    <row r="1989">
      <c r="A1989" t="inlineStr">
        <is>
          <t>2025|명절대수송|전체|승차|19-20</t>
        </is>
      </c>
      <c r="B1989" t="n">
        <v>539</v>
      </c>
    </row>
    <row r="1990">
      <c r="A1990" t="inlineStr">
        <is>
          <t>2025|명절대수송|전체|승차|20-21</t>
        </is>
      </c>
      <c r="B1990" t="n">
        <v>637</v>
      </c>
    </row>
    <row r="1991">
      <c r="A1991" t="inlineStr">
        <is>
          <t>2025|명절대수송|전체|승차|21-22</t>
        </is>
      </c>
      <c r="B1991" t="n">
        <v>863</v>
      </c>
    </row>
    <row r="1992">
      <c r="A1992" t="inlineStr">
        <is>
          <t>2025|명절대수송|전체|승차|22-23</t>
        </is>
      </c>
      <c r="B1992" t="n">
        <v>0</v>
      </c>
    </row>
    <row r="1993">
      <c r="A1993" t="inlineStr">
        <is>
          <t>2025|명절대수송|전체|승차|23-24</t>
        </is>
      </c>
      <c r="B1993" t="n">
        <v>0</v>
      </c>
    </row>
    <row r="1994">
      <c r="A1994" t="inlineStr">
        <is>
          <t>2025|명절대수송|전체|하차|00-01</t>
        </is>
      </c>
      <c r="B1994" t="n">
        <v>0</v>
      </c>
    </row>
    <row r="1995">
      <c r="A1995" t="inlineStr">
        <is>
          <t>2025|명절대수송|전체|하차|01-02</t>
        </is>
      </c>
      <c r="B1995" t="n">
        <v>0</v>
      </c>
    </row>
    <row r="1996">
      <c r="A1996" t="inlineStr">
        <is>
          <t>2025|명절대수송|전체|하차|02-03</t>
        </is>
      </c>
      <c r="B1996" t="n">
        <v>0</v>
      </c>
    </row>
    <row r="1997">
      <c r="A1997" t="inlineStr">
        <is>
          <t>2025|명절대수송|전체|하차|03-04</t>
        </is>
      </c>
      <c r="B1997" t="n">
        <v>0</v>
      </c>
    </row>
    <row r="1998">
      <c r="A1998" t="inlineStr">
        <is>
          <t>2025|명절대수송|전체|하차|04-05</t>
        </is>
      </c>
      <c r="B1998" t="n">
        <v>0</v>
      </c>
    </row>
    <row r="1999">
      <c r="A1999" t="inlineStr">
        <is>
          <t>2025|명절대수송|전체|하차|05-06</t>
        </is>
      </c>
      <c r="B1999" t="n">
        <v>0</v>
      </c>
    </row>
    <row r="2000">
      <c r="A2000" t="inlineStr">
        <is>
          <t>2025|명절대수송|전체|하차|06-07</t>
        </is>
      </c>
      <c r="B2000" t="n">
        <v>0</v>
      </c>
    </row>
    <row r="2001">
      <c r="A2001" t="inlineStr">
        <is>
          <t>2025|명절대수송|전체|하차|07-08</t>
        </is>
      </c>
      <c r="B2001" t="n">
        <v>874</v>
      </c>
    </row>
    <row r="2002">
      <c r="A2002" t="inlineStr">
        <is>
          <t>2025|명절대수송|전체|하차|08-09</t>
        </is>
      </c>
      <c r="B2002" t="n">
        <v>411</v>
      </c>
    </row>
    <row r="2003">
      <c r="A2003" t="inlineStr">
        <is>
          <t>2025|명절대수송|전체|하차|09-10</t>
        </is>
      </c>
      <c r="B2003" t="n">
        <v>903</v>
      </c>
    </row>
    <row r="2004">
      <c r="A2004" t="inlineStr">
        <is>
          <t>2025|명절대수송|전체|하차|10-11</t>
        </is>
      </c>
      <c r="B2004" t="n">
        <v>537</v>
      </c>
    </row>
    <row r="2005">
      <c r="A2005" t="inlineStr">
        <is>
          <t>2025|명절대수송|전체|하차|11-12</t>
        </is>
      </c>
      <c r="B2005" t="n">
        <v>1631</v>
      </c>
    </row>
    <row r="2006">
      <c r="A2006" t="inlineStr">
        <is>
          <t>2025|명절대수송|전체|하차|12-13</t>
        </is>
      </c>
      <c r="B2006" t="n">
        <v>436</v>
      </c>
    </row>
    <row r="2007">
      <c r="A2007" t="inlineStr">
        <is>
          <t>2025|명절대수송|전체|하차|13-14</t>
        </is>
      </c>
      <c r="B2007" t="n">
        <v>2479</v>
      </c>
    </row>
    <row r="2008">
      <c r="A2008" t="inlineStr">
        <is>
          <t>2025|명절대수송|전체|하차|14-15</t>
        </is>
      </c>
      <c r="B2008" t="n">
        <v>1145</v>
      </c>
    </row>
    <row r="2009">
      <c r="A2009" t="inlineStr">
        <is>
          <t>2025|명절대수송|전체|하차|15-16</t>
        </is>
      </c>
      <c r="B2009" t="n">
        <v>0</v>
      </c>
    </row>
    <row r="2010">
      <c r="A2010" t="inlineStr">
        <is>
          <t>2025|명절대수송|전체|하차|16-17</t>
        </is>
      </c>
      <c r="B2010" t="n">
        <v>752</v>
      </c>
    </row>
    <row r="2011">
      <c r="A2011" t="inlineStr">
        <is>
          <t>2025|명절대수송|전체|하차|17-18</t>
        </is>
      </c>
      <c r="B2011" t="n">
        <v>1919</v>
      </c>
    </row>
    <row r="2012">
      <c r="A2012" t="inlineStr">
        <is>
          <t>2025|명절대수송|전체|하차|18-19</t>
        </is>
      </c>
      <c r="B2012" t="n">
        <v>1164</v>
      </c>
    </row>
    <row r="2013">
      <c r="A2013" t="inlineStr">
        <is>
          <t>2025|명절대수송|전체|하차|19-20</t>
        </is>
      </c>
      <c r="B2013" t="n">
        <v>573</v>
      </c>
    </row>
    <row r="2014">
      <c r="A2014" t="inlineStr">
        <is>
          <t>2025|명절대수송|전체|하차|20-21</t>
        </is>
      </c>
      <c r="B2014" t="n">
        <v>1528</v>
      </c>
    </row>
    <row r="2015">
      <c r="A2015" t="inlineStr">
        <is>
          <t>2025|명절대수송|전체|하차|21-22</t>
        </is>
      </c>
      <c r="B2015" t="n">
        <v>797</v>
      </c>
    </row>
    <row r="2016">
      <c r="A2016" t="inlineStr">
        <is>
          <t>2025|명절대수송|전체|하차|22-23</t>
        </is>
      </c>
      <c r="B2016" t="n">
        <v>0</v>
      </c>
    </row>
    <row r="2017">
      <c r="A2017" t="inlineStr">
        <is>
          <t>2025|명절대수송|전체|하차|23-24</t>
        </is>
      </c>
      <c r="B2017" t="n">
        <v>1735</v>
      </c>
    </row>
    <row r="2018">
      <c r="A2018" t="inlineStr">
        <is>
          <t>2025|주말|전체|승차|00-01</t>
        </is>
      </c>
      <c r="B2018" t="n">
        <v>0</v>
      </c>
    </row>
    <row r="2019">
      <c r="A2019" t="inlineStr">
        <is>
          <t>2025|주말|전체|승차|01-02</t>
        </is>
      </c>
      <c r="B2019" t="n">
        <v>0</v>
      </c>
    </row>
    <row r="2020">
      <c r="A2020" t="inlineStr">
        <is>
          <t>2025|주말|전체|승차|02-03</t>
        </is>
      </c>
      <c r="B2020" t="n">
        <v>0</v>
      </c>
    </row>
    <row r="2021">
      <c r="A2021" t="inlineStr">
        <is>
          <t>2025|주말|전체|승차|03-04</t>
        </is>
      </c>
      <c r="B2021" t="n">
        <v>0</v>
      </c>
    </row>
    <row r="2022">
      <c r="A2022" t="inlineStr">
        <is>
          <t>2025|주말|전체|승차|04-05</t>
        </is>
      </c>
      <c r="B2022" t="n">
        <v>0</v>
      </c>
    </row>
    <row r="2023">
      <c r="A2023" t="inlineStr">
        <is>
          <t>2025|주말|전체|승차|05-06</t>
        </is>
      </c>
      <c r="B2023" t="n">
        <v>616</v>
      </c>
    </row>
    <row r="2024">
      <c r="A2024" t="inlineStr">
        <is>
          <t>2025|주말|전체|승차|06-07</t>
        </is>
      </c>
      <c r="B2024" t="n">
        <v>4547</v>
      </c>
    </row>
    <row r="2025">
      <c r="A2025" t="inlineStr">
        <is>
          <t>2025|주말|전체|승차|07-08</t>
        </is>
      </c>
      <c r="B2025" t="n">
        <v>2786</v>
      </c>
    </row>
    <row r="2026">
      <c r="A2026" t="inlineStr">
        <is>
          <t>2025|주말|전체|승차|08-09</t>
        </is>
      </c>
      <c r="B2026" t="n">
        <v>12037</v>
      </c>
    </row>
    <row r="2027">
      <c r="A2027" t="inlineStr">
        <is>
          <t>2025|주말|전체|승차|09-10</t>
        </is>
      </c>
      <c r="B2027" t="n">
        <v>10664</v>
      </c>
    </row>
    <row r="2028">
      <c r="A2028" t="inlineStr">
        <is>
          <t>2025|주말|전체|승차|10-11</t>
        </is>
      </c>
      <c r="B2028" t="n">
        <v>3628</v>
      </c>
    </row>
    <row r="2029">
      <c r="A2029" t="inlineStr">
        <is>
          <t>2025|주말|전체|승차|11-12</t>
        </is>
      </c>
      <c r="B2029" t="n">
        <v>0</v>
      </c>
    </row>
    <row r="2030">
      <c r="A2030" t="inlineStr">
        <is>
          <t>2025|주말|전체|승차|12-13</t>
        </is>
      </c>
      <c r="B2030" t="n">
        <v>10673</v>
      </c>
    </row>
    <row r="2031">
      <c r="A2031" t="inlineStr">
        <is>
          <t>2025|주말|전체|승차|13-14</t>
        </is>
      </c>
      <c r="B2031" t="n">
        <v>4983</v>
      </c>
    </row>
    <row r="2032">
      <c r="A2032" t="inlineStr">
        <is>
          <t>2025|주말|전체|승차|14-15</t>
        </is>
      </c>
      <c r="B2032" t="n">
        <v>13899</v>
      </c>
    </row>
    <row r="2033">
      <c r="A2033" t="inlineStr">
        <is>
          <t>2025|주말|전체|승차|15-16</t>
        </is>
      </c>
      <c r="B2033" t="n">
        <v>5350</v>
      </c>
    </row>
    <row r="2034">
      <c r="A2034" t="inlineStr">
        <is>
          <t>2025|주말|전체|승차|16-17</t>
        </is>
      </c>
      <c r="B2034" t="n">
        <v>4816</v>
      </c>
    </row>
    <row r="2035">
      <c r="A2035" t="inlineStr">
        <is>
          <t>2025|주말|전체|승차|17-18</t>
        </is>
      </c>
      <c r="B2035" t="n">
        <v>14166</v>
      </c>
    </row>
    <row r="2036">
      <c r="A2036" t="inlineStr">
        <is>
          <t>2025|주말|전체|승차|18-19</t>
        </is>
      </c>
      <c r="B2036" t="n">
        <v>3015</v>
      </c>
    </row>
    <row r="2037">
      <c r="A2037" t="inlineStr">
        <is>
          <t>2025|주말|전체|승차|19-20</t>
        </is>
      </c>
      <c r="B2037" t="n">
        <v>8396</v>
      </c>
    </row>
    <row r="2038">
      <c r="A2038" t="inlineStr">
        <is>
          <t>2025|주말|전체|승차|20-21</t>
        </is>
      </c>
      <c r="B2038" t="n">
        <v>2538</v>
      </c>
    </row>
    <row r="2039">
      <c r="A2039" t="inlineStr">
        <is>
          <t>2025|주말|전체|승차|21-22</t>
        </is>
      </c>
      <c r="B2039" t="n">
        <v>6422</v>
      </c>
    </row>
    <row r="2040">
      <c r="A2040" t="inlineStr">
        <is>
          <t>2025|주말|전체|승차|22-23</t>
        </is>
      </c>
      <c r="B2040" t="n">
        <v>0</v>
      </c>
    </row>
    <row r="2041">
      <c r="A2041" t="inlineStr">
        <is>
          <t>2025|주말|전체|승차|23-24</t>
        </is>
      </c>
      <c r="B2041" t="n">
        <v>0</v>
      </c>
    </row>
    <row r="2042">
      <c r="A2042" t="inlineStr">
        <is>
          <t>2025|주말|전체|하차|00-01</t>
        </is>
      </c>
      <c r="B2042" t="n">
        <v>0</v>
      </c>
    </row>
    <row r="2043">
      <c r="A2043" t="inlineStr">
        <is>
          <t>2025|주말|전체|하차|01-02</t>
        </is>
      </c>
      <c r="B2043" t="n">
        <v>0</v>
      </c>
    </row>
    <row r="2044">
      <c r="A2044" t="inlineStr">
        <is>
          <t>2025|주말|전체|하차|02-03</t>
        </is>
      </c>
      <c r="B2044" t="n">
        <v>0</v>
      </c>
    </row>
    <row r="2045">
      <c r="A2045" t="inlineStr">
        <is>
          <t>2025|주말|전체|하차|03-04</t>
        </is>
      </c>
      <c r="B2045" t="n">
        <v>0</v>
      </c>
    </row>
    <row r="2046">
      <c r="A2046" t="inlineStr">
        <is>
          <t>2025|주말|전체|하차|04-05</t>
        </is>
      </c>
      <c r="B2046" t="n">
        <v>0</v>
      </c>
    </row>
    <row r="2047">
      <c r="A2047" t="inlineStr">
        <is>
          <t>2025|주말|전체|하차|05-06</t>
        </is>
      </c>
      <c r="B2047" t="n">
        <v>0</v>
      </c>
    </row>
    <row r="2048">
      <c r="A2048" t="inlineStr">
        <is>
          <t>2025|주말|전체|하차|06-07</t>
        </is>
      </c>
      <c r="B2048" t="n">
        <v>0</v>
      </c>
    </row>
    <row r="2049">
      <c r="A2049" t="inlineStr">
        <is>
          <t>2025|주말|전체|하차|07-08</t>
        </is>
      </c>
      <c r="B2049" t="n">
        <v>3087</v>
      </c>
    </row>
    <row r="2050">
      <c r="A2050" t="inlineStr">
        <is>
          <t>2025|주말|전체|하차|08-09</t>
        </is>
      </c>
      <c r="B2050" t="n">
        <v>2820</v>
      </c>
    </row>
    <row r="2051">
      <c r="A2051" t="inlineStr">
        <is>
          <t>2025|주말|전체|하차|09-10</t>
        </is>
      </c>
      <c r="B2051" t="n">
        <v>6418</v>
      </c>
    </row>
    <row r="2052">
      <c r="A2052" t="inlineStr">
        <is>
          <t>2025|주말|전체|하차|10-11</t>
        </is>
      </c>
      <c r="B2052" t="n">
        <v>3619</v>
      </c>
    </row>
    <row r="2053">
      <c r="A2053" t="inlineStr">
        <is>
          <t>2025|주말|전체|하차|11-12</t>
        </is>
      </c>
      <c r="B2053" t="n">
        <v>10094</v>
      </c>
    </row>
    <row r="2054">
      <c r="A2054" t="inlineStr">
        <is>
          <t>2025|주말|전체|하차|12-13</t>
        </is>
      </c>
      <c r="B2054" t="n">
        <v>550</v>
      </c>
    </row>
    <row r="2055">
      <c r="A2055" t="inlineStr">
        <is>
          <t>2025|주말|전체|하차|13-14</t>
        </is>
      </c>
      <c r="B2055" t="n">
        <v>13314</v>
      </c>
    </row>
    <row r="2056">
      <c r="A2056" t="inlineStr">
        <is>
          <t>2025|주말|전체|하차|14-15</t>
        </is>
      </c>
      <c r="B2056" t="n">
        <v>5781</v>
      </c>
    </row>
    <row r="2057">
      <c r="A2057" t="inlineStr">
        <is>
          <t>2025|주말|전체|하차|15-16</t>
        </is>
      </c>
      <c r="B2057" t="n">
        <v>0</v>
      </c>
    </row>
    <row r="2058">
      <c r="A2058" t="inlineStr">
        <is>
          <t>2025|주말|전체|하차|16-17</t>
        </is>
      </c>
      <c r="B2058" t="n">
        <v>5597</v>
      </c>
    </row>
    <row r="2059">
      <c r="A2059" t="inlineStr">
        <is>
          <t>2025|주말|전체|하차|17-18</t>
        </is>
      </c>
      <c r="B2059" t="n">
        <v>11175</v>
      </c>
    </row>
    <row r="2060">
      <c r="A2060" t="inlineStr">
        <is>
          <t>2025|주말|전체|하차|18-19</t>
        </is>
      </c>
      <c r="B2060" t="n">
        <v>13622</v>
      </c>
    </row>
    <row r="2061">
      <c r="A2061" t="inlineStr">
        <is>
          <t>2025|주말|전체|하차|19-20</t>
        </is>
      </c>
      <c r="B2061" t="n">
        <v>3727</v>
      </c>
    </row>
    <row r="2062">
      <c r="A2062" t="inlineStr">
        <is>
          <t>2025|주말|전체|하차|20-21</t>
        </is>
      </c>
      <c r="B2062" t="n">
        <v>10144</v>
      </c>
    </row>
    <row r="2063">
      <c r="A2063" t="inlineStr">
        <is>
          <t>2025|주말|전체|하차|21-22</t>
        </is>
      </c>
      <c r="B2063" t="n">
        <v>5831</v>
      </c>
    </row>
    <row r="2064">
      <c r="A2064" t="inlineStr">
        <is>
          <t>2025|주말|전체|하차|22-23</t>
        </is>
      </c>
      <c r="B2064" t="n">
        <v>0</v>
      </c>
    </row>
    <row r="2065">
      <c r="A2065" t="inlineStr">
        <is>
          <t>2025|주말|전체|하차|23-24</t>
        </is>
      </c>
      <c r="B2065" t="n">
        <v>10686</v>
      </c>
    </row>
    <row r="2066">
      <c r="A2066" t="inlineStr">
        <is>
          <t>2025|평일|전체|승차|00-01</t>
        </is>
      </c>
      <c r="B2066" t="n">
        <v>0</v>
      </c>
    </row>
    <row r="2067">
      <c r="A2067" t="inlineStr">
        <is>
          <t>2025|평일|전체|승차|01-02</t>
        </is>
      </c>
      <c r="B2067" t="n">
        <v>0</v>
      </c>
    </row>
    <row r="2068">
      <c r="A2068" t="inlineStr">
        <is>
          <t>2025|평일|전체|승차|02-03</t>
        </is>
      </c>
      <c r="B2068" t="n">
        <v>0</v>
      </c>
    </row>
    <row r="2069">
      <c r="A2069" t="inlineStr">
        <is>
          <t>2025|평일|전체|승차|03-04</t>
        </is>
      </c>
      <c r="B2069" t="n">
        <v>0</v>
      </c>
    </row>
    <row r="2070">
      <c r="A2070" t="inlineStr">
        <is>
          <t>2025|평일|전체|승차|04-05</t>
        </is>
      </c>
      <c r="B2070" t="n">
        <v>0</v>
      </c>
    </row>
    <row r="2071">
      <c r="A2071" t="inlineStr">
        <is>
          <t>2025|평일|전체|승차|05-06</t>
        </is>
      </c>
      <c r="B2071" t="n">
        <v>943</v>
      </c>
    </row>
    <row r="2072">
      <c r="A2072" t="inlineStr">
        <is>
          <t>2025|평일|전체|승차|06-07</t>
        </is>
      </c>
      <c r="B2072" t="n">
        <v>12372</v>
      </c>
    </row>
    <row r="2073">
      <c r="A2073" t="inlineStr">
        <is>
          <t>2025|평일|전체|승차|07-08</t>
        </is>
      </c>
      <c r="B2073" t="n">
        <v>4655</v>
      </c>
    </row>
    <row r="2074">
      <c r="A2074" t="inlineStr">
        <is>
          <t>2025|평일|전체|승차|08-09</t>
        </is>
      </c>
      <c r="B2074" t="n">
        <v>22629</v>
      </c>
    </row>
    <row r="2075">
      <c r="A2075" t="inlineStr">
        <is>
          <t>2025|평일|전체|승차|09-10</t>
        </is>
      </c>
      <c r="B2075" t="n">
        <v>20571</v>
      </c>
    </row>
    <row r="2076">
      <c r="A2076" t="inlineStr">
        <is>
          <t>2025|평일|전체|승차|10-11</t>
        </is>
      </c>
      <c r="B2076" t="n">
        <v>7895</v>
      </c>
    </row>
    <row r="2077">
      <c r="A2077" t="inlineStr">
        <is>
          <t>2025|평일|전체|승차|11-12</t>
        </is>
      </c>
      <c r="B2077" t="n">
        <v>0</v>
      </c>
    </row>
    <row r="2078">
      <c r="A2078" t="inlineStr">
        <is>
          <t>2025|평일|전체|승차|12-13</t>
        </is>
      </c>
      <c r="B2078" t="n">
        <v>17937</v>
      </c>
    </row>
    <row r="2079">
      <c r="A2079" t="inlineStr">
        <is>
          <t>2025|평일|전체|승차|13-14</t>
        </is>
      </c>
      <c r="B2079" t="n">
        <v>10520</v>
      </c>
    </row>
    <row r="2080">
      <c r="A2080" t="inlineStr">
        <is>
          <t>2025|평일|전체|승차|14-15</t>
        </is>
      </c>
      <c r="B2080" t="n">
        <v>24729</v>
      </c>
    </row>
    <row r="2081">
      <c r="A2081" t="inlineStr">
        <is>
          <t>2025|평일|전체|승차|15-16</t>
        </is>
      </c>
      <c r="B2081" t="n">
        <v>7376</v>
      </c>
    </row>
    <row r="2082">
      <c r="A2082" t="inlineStr">
        <is>
          <t>2025|평일|전체|승차|16-17</t>
        </is>
      </c>
      <c r="B2082" t="n">
        <v>7892</v>
      </c>
    </row>
    <row r="2083">
      <c r="A2083" t="inlineStr">
        <is>
          <t>2025|평일|전체|승차|17-18</t>
        </is>
      </c>
      <c r="B2083" t="n">
        <v>24332</v>
      </c>
    </row>
    <row r="2084">
      <c r="A2084" t="inlineStr">
        <is>
          <t>2025|평일|전체|승차|18-19</t>
        </is>
      </c>
      <c r="B2084" t="n">
        <v>7058</v>
      </c>
    </row>
    <row r="2085">
      <c r="A2085" t="inlineStr">
        <is>
          <t>2025|평일|전체|승차|19-20</t>
        </is>
      </c>
      <c r="B2085" t="n">
        <v>2426</v>
      </c>
    </row>
    <row r="2086">
      <c r="A2086" t="inlineStr">
        <is>
          <t>2025|평일|전체|승차|20-21</t>
        </is>
      </c>
      <c r="B2086" t="n">
        <v>3508</v>
      </c>
    </row>
    <row r="2087">
      <c r="A2087" t="inlineStr">
        <is>
          <t>2025|평일|전체|승차|21-22</t>
        </is>
      </c>
      <c r="B2087" t="n">
        <v>10860</v>
      </c>
    </row>
    <row r="2088">
      <c r="A2088" t="inlineStr">
        <is>
          <t>2025|평일|전체|승차|22-23</t>
        </is>
      </c>
      <c r="B2088" t="n">
        <v>0</v>
      </c>
    </row>
    <row r="2089">
      <c r="A2089" t="inlineStr">
        <is>
          <t>2025|평일|전체|승차|23-24</t>
        </is>
      </c>
      <c r="B2089" t="n">
        <v>0</v>
      </c>
    </row>
    <row r="2090">
      <c r="A2090" t="inlineStr">
        <is>
          <t>2025|평일|전체|하차|00-01</t>
        </is>
      </c>
      <c r="B2090" t="n">
        <v>0</v>
      </c>
    </row>
    <row r="2091">
      <c r="A2091" t="inlineStr">
        <is>
          <t>2025|평일|전체|하차|01-02</t>
        </is>
      </c>
      <c r="B2091" t="n">
        <v>0</v>
      </c>
    </row>
    <row r="2092">
      <c r="A2092" t="inlineStr">
        <is>
          <t>2025|평일|전체|하차|02-03</t>
        </is>
      </c>
      <c r="B2092" t="n">
        <v>0</v>
      </c>
    </row>
    <row r="2093">
      <c r="A2093" t="inlineStr">
        <is>
          <t>2025|평일|전체|하차|03-04</t>
        </is>
      </c>
      <c r="B2093" t="n">
        <v>0</v>
      </c>
    </row>
    <row r="2094">
      <c r="A2094" t="inlineStr">
        <is>
          <t>2025|평일|전체|하차|04-05</t>
        </is>
      </c>
      <c r="B2094" t="n">
        <v>0</v>
      </c>
    </row>
    <row r="2095">
      <c r="A2095" t="inlineStr">
        <is>
          <t>2025|평일|전체|하차|05-06</t>
        </is>
      </c>
      <c r="B2095" t="n">
        <v>0</v>
      </c>
    </row>
    <row r="2096">
      <c r="A2096" t="inlineStr">
        <is>
          <t>2025|평일|전체|하차|06-07</t>
        </is>
      </c>
      <c r="B2096" t="n">
        <v>0</v>
      </c>
    </row>
    <row r="2097">
      <c r="A2097" t="inlineStr">
        <is>
          <t>2025|평일|전체|하차|07-08</t>
        </is>
      </c>
      <c r="B2097" t="n">
        <v>7067</v>
      </c>
    </row>
    <row r="2098">
      <c r="A2098" t="inlineStr">
        <is>
          <t>2025|평일|전체|하차|08-09</t>
        </is>
      </c>
      <c r="B2098" t="n">
        <v>6646</v>
      </c>
    </row>
    <row r="2099">
      <c r="A2099" t="inlineStr">
        <is>
          <t>2025|평일|전체|하차|09-10</t>
        </is>
      </c>
      <c r="B2099" t="n">
        <v>12024</v>
      </c>
    </row>
    <row r="2100">
      <c r="A2100" t="inlineStr">
        <is>
          <t>2025|평일|전체|하차|10-11</t>
        </is>
      </c>
      <c r="B2100" t="n">
        <v>4250</v>
      </c>
    </row>
    <row r="2101">
      <c r="A2101" t="inlineStr">
        <is>
          <t>2025|평일|전체|하차|11-12</t>
        </is>
      </c>
      <c r="B2101" t="n">
        <v>21722</v>
      </c>
    </row>
    <row r="2102">
      <c r="A2102" t="inlineStr">
        <is>
          <t>2025|평일|전체|하차|12-13</t>
        </is>
      </c>
      <c r="B2102" t="n">
        <v>0</v>
      </c>
    </row>
    <row r="2103">
      <c r="A2103" t="inlineStr">
        <is>
          <t>2025|평일|전체|하차|13-14</t>
        </is>
      </c>
      <c r="B2103" t="n">
        <v>25560</v>
      </c>
    </row>
    <row r="2104">
      <c r="A2104" t="inlineStr">
        <is>
          <t>2025|평일|전체|하차|14-15</t>
        </is>
      </c>
      <c r="B2104" t="n">
        <v>8730</v>
      </c>
    </row>
    <row r="2105">
      <c r="A2105" t="inlineStr">
        <is>
          <t>2025|평일|전체|하차|15-16</t>
        </is>
      </c>
      <c r="B2105" t="n">
        <v>0</v>
      </c>
    </row>
    <row r="2106">
      <c r="A2106" t="inlineStr">
        <is>
          <t>2025|평일|전체|하차|16-17</t>
        </is>
      </c>
      <c r="B2106" t="n">
        <v>12826</v>
      </c>
    </row>
    <row r="2107">
      <c r="A2107" t="inlineStr">
        <is>
          <t>2025|평일|전체|하차|17-18</t>
        </is>
      </c>
      <c r="B2107" t="n">
        <v>23883</v>
      </c>
    </row>
    <row r="2108">
      <c r="A2108" t="inlineStr">
        <is>
          <t>2025|평일|전체|하차|18-19</t>
        </is>
      </c>
      <c r="B2108" t="n">
        <v>7184</v>
      </c>
    </row>
    <row r="2109">
      <c r="A2109" t="inlineStr">
        <is>
          <t>2025|평일|전체|하차|19-20</t>
        </is>
      </c>
      <c r="B2109" t="n">
        <v>5931</v>
      </c>
    </row>
    <row r="2110">
      <c r="A2110" t="inlineStr">
        <is>
          <t>2025|평일|전체|하차|20-21</t>
        </is>
      </c>
      <c r="B2110" t="n">
        <v>23517</v>
      </c>
    </row>
    <row r="2111">
      <c r="A2111" t="inlineStr">
        <is>
          <t>2025|평일|전체|하차|21-22</t>
        </is>
      </c>
      <c r="B2111" t="n">
        <v>7842</v>
      </c>
    </row>
    <row r="2112">
      <c r="A2112" t="inlineStr">
        <is>
          <t>2025|평일|전체|하차|22-23</t>
        </is>
      </c>
      <c r="B2112" t="n">
        <v>0</v>
      </c>
    </row>
    <row r="2113">
      <c r="A2113" t="inlineStr">
        <is>
          <t>2025|평일|전체|하차|23-24</t>
        </is>
      </c>
      <c r="B2113" t="n">
        <v>16584</v>
      </c>
    </row>
    <row r="2114">
      <c r="A2114" t="inlineStr">
        <is>
          <t>2026|공휴일|전체|승차|00-01</t>
        </is>
      </c>
      <c r="B2114" t="n">
        <v>0</v>
      </c>
    </row>
    <row r="2115">
      <c r="A2115" t="inlineStr">
        <is>
          <t>2026|공휴일|전체|승차|01-02</t>
        </is>
      </c>
      <c r="B2115" t="n">
        <v>0</v>
      </c>
    </row>
    <row r="2116">
      <c r="A2116" t="inlineStr">
        <is>
          <t>2026|공휴일|전체|승차|02-03</t>
        </is>
      </c>
      <c r="B2116" t="n">
        <v>0</v>
      </c>
    </row>
    <row r="2117">
      <c r="A2117" t="inlineStr">
        <is>
          <t>2026|공휴일|전체|승차|03-04</t>
        </is>
      </c>
      <c r="B2117" t="n">
        <v>0</v>
      </c>
    </row>
    <row r="2118">
      <c r="A2118" t="inlineStr">
        <is>
          <t>2026|공휴일|전체|승차|04-05</t>
        </is>
      </c>
      <c r="B2118" t="n">
        <v>0</v>
      </c>
    </row>
    <row r="2119">
      <c r="A2119" t="inlineStr">
        <is>
          <t>2026|공휴일|전체|승차|05-06</t>
        </is>
      </c>
      <c r="B2119" t="n">
        <v>0</v>
      </c>
    </row>
    <row r="2120">
      <c r="A2120" t="inlineStr">
        <is>
          <t>2026|공휴일|전체|승차|06-07</t>
        </is>
      </c>
      <c r="B2120" t="n">
        <v>898</v>
      </c>
    </row>
    <row r="2121">
      <c r="A2121" t="inlineStr">
        <is>
          <t>2026|공휴일|전체|승차|07-08</t>
        </is>
      </c>
      <c r="B2121" t="n">
        <v>2058</v>
      </c>
    </row>
    <row r="2122">
      <c r="A2122" t="inlineStr">
        <is>
          <t>2026|공휴일|전체|승차|08-09</t>
        </is>
      </c>
      <c r="B2122" t="n">
        <v>569</v>
      </c>
    </row>
    <row r="2123">
      <c r="A2123" t="inlineStr">
        <is>
          <t>2026|공휴일|전체|승차|09-10</t>
        </is>
      </c>
      <c r="B2123" t="n">
        <v>490</v>
      </c>
    </row>
    <row r="2124">
      <c r="A2124" t="inlineStr">
        <is>
          <t>2026|공휴일|전체|승차|10-11</t>
        </is>
      </c>
      <c r="B2124" t="n">
        <v>2085</v>
      </c>
    </row>
    <row r="2125">
      <c r="A2125" t="inlineStr">
        <is>
          <t>2026|공휴일|전체|승차|11-12</t>
        </is>
      </c>
      <c r="B2125" t="n">
        <v>904</v>
      </c>
    </row>
    <row r="2126">
      <c r="A2126" t="inlineStr">
        <is>
          <t>2026|공휴일|전체|승차|12-13</t>
        </is>
      </c>
      <c r="B2126" t="n">
        <v>1201</v>
      </c>
    </row>
    <row r="2127">
      <c r="A2127" t="inlineStr">
        <is>
          <t>2026|공휴일|전체|승차|13-14</t>
        </is>
      </c>
      <c r="B2127" t="n">
        <v>689</v>
      </c>
    </row>
    <row r="2128">
      <c r="A2128" t="inlineStr">
        <is>
          <t>2026|공휴일|전체|승차|14-15</t>
        </is>
      </c>
      <c r="B2128" t="n">
        <v>2527</v>
      </c>
    </row>
    <row r="2129">
      <c r="A2129" t="inlineStr">
        <is>
          <t>2026|공휴일|전체|승차|15-16</t>
        </is>
      </c>
      <c r="B2129" t="n">
        <v>2087</v>
      </c>
    </row>
    <row r="2130">
      <c r="A2130" t="inlineStr">
        <is>
          <t>2026|공휴일|전체|승차|16-17</t>
        </is>
      </c>
      <c r="B2130" t="n">
        <v>1628</v>
      </c>
    </row>
    <row r="2131">
      <c r="A2131" t="inlineStr">
        <is>
          <t>2026|공휴일|전체|승차|17-18</t>
        </is>
      </c>
      <c r="B2131" t="n">
        <v>406</v>
      </c>
    </row>
    <row r="2132">
      <c r="A2132" t="inlineStr">
        <is>
          <t>2026|공휴일|전체|승차|18-19</t>
        </is>
      </c>
      <c r="B2132" t="n">
        <v>2447</v>
      </c>
    </row>
    <row r="2133">
      <c r="A2133" t="inlineStr">
        <is>
          <t>2026|공휴일|전체|승차|19-20</t>
        </is>
      </c>
      <c r="B2133" t="n">
        <v>446</v>
      </c>
    </row>
    <row r="2134">
      <c r="A2134" t="inlineStr">
        <is>
          <t>2026|공휴일|전체|승차|20-21</t>
        </is>
      </c>
      <c r="B2134" t="n">
        <v>463</v>
      </c>
    </row>
    <row r="2135">
      <c r="A2135" t="inlineStr">
        <is>
          <t>2026|공휴일|전체|승차|21-22</t>
        </is>
      </c>
      <c r="B2135" t="n">
        <v>1183</v>
      </c>
    </row>
    <row r="2136">
      <c r="A2136" t="inlineStr">
        <is>
          <t>2026|공휴일|전체|승차|22-23</t>
        </is>
      </c>
      <c r="B2136" t="n">
        <v>0</v>
      </c>
    </row>
    <row r="2137">
      <c r="A2137" t="inlineStr">
        <is>
          <t>2026|공휴일|전체|승차|23-24</t>
        </is>
      </c>
      <c r="B2137" t="n">
        <v>0</v>
      </c>
    </row>
    <row r="2138">
      <c r="A2138" t="inlineStr">
        <is>
          <t>2026|공휴일|전체|하차|00-01</t>
        </is>
      </c>
      <c r="B2138" t="n">
        <v>0</v>
      </c>
    </row>
    <row r="2139">
      <c r="A2139" t="inlineStr">
        <is>
          <t>2026|공휴일|전체|하차|01-02</t>
        </is>
      </c>
      <c r="B2139" t="n">
        <v>0</v>
      </c>
    </row>
    <row r="2140">
      <c r="A2140" t="inlineStr">
        <is>
          <t>2026|공휴일|전체|하차|02-03</t>
        </is>
      </c>
      <c r="B2140" t="n">
        <v>0</v>
      </c>
    </row>
    <row r="2141">
      <c r="A2141" t="inlineStr">
        <is>
          <t>2026|공휴일|전체|하차|03-04</t>
        </is>
      </c>
      <c r="B2141" t="n">
        <v>0</v>
      </c>
    </row>
    <row r="2142">
      <c r="A2142" t="inlineStr">
        <is>
          <t>2026|공휴일|전체|하차|04-05</t>
        </is>
      </c>
      <c r="B2142" t="n">
        <v>0</v>
      </c>
    </row>
    <row r="2143">
      <c r="A2143" t="inlineStr">
        <is>
          <t>2026|공휴일|전체|하차|05-06</t>
        </is>
      </c>
      <c r="B2143" t="n">
        <v>0</v>
      </c>
    </row>
    <row r="2144">
      <c r="A2144" t="inlineStr">
        <is>
          <t>2026|공휴일|전체|하차|06-07</t>
        </is>
      </c>
      <c r="B2144" t="n">
        <v>0</v>
      </c>
    </row>
    <row r="2145">
      <c r="A2145" t="inlineStr">
        <is>
          <t>2026|공휴일|전체|하차|07-08</t>
        </is>
      </c>
      <c r="B2145" t="n">
        <v>746</v>
      </c>
    </row>
    <row r="2146">
      <c r="A2146" t="inlineStr">
        <is>
          <t>2026|공휴일|전체|하차|08-09</t>
        </is>
      </c>
      <c r="B2146" t="n">
        <v>465</v>
      </c>
    </row>
    <row r="2147">
      <c r="A2147" t="inlineStr">
        <is>
          <t>2026|공휴일|전체|하차|09-10</t>
        </is>
      </c>
      <c r="B2147" t="n">
        <v>530</v>
      </c>
    </row>
    <row r="2148">
      <c r="A2148" t="inlineStr">
        <is>
          <t>2026|공휴일|전체|하차|10-11</t>
        </is>
      </c>
      <c r="B2148" t="n">
        <v>1224</v>
      </c>
    </row>
    <row r="2149">
      <c r="A2149" t="inlineStr">
        <is>
          <t>2026|공휴일|전체|하차|11-12</t>
        </is>
      </c>
      <c r="B2149" t="n">
        <v>1527</v>
      </c>
    </row>
    <row r="2150">
      <c r="A2150" t="inlineStr">
        <is>
          <t>2026|공휴일|전체|하차|12-13</t>
        </is>
      </c>
      <c r="B2150" t="n">
        <v>835</v>
      </c>
    </row>
    <row r="2151">
      <c r="A2151" t="inlineStr">
        <is>
          <t>2026|공휴일|전체|하차|13-14</t>
        </is>
      </c>
      <c r="B2151" t="n">
        <v>1980</v>
      </c>
    </row>
    <row r="2152">
      <c r="A2152" t="inlineStr">
        <is>
          <t>2026|공휴일|전체|하차|14-15</t>
        </is>
      </c>
      <c r="B2152" t="n">
        <v>920</v>
      </c>
    </row>
    <row r="2153">
      <c r="A2153" t="inlineStr">
        <is>
          <t>2026|공휴일|전체|하차|15-16</t>
        </is>
      </c>
      <c r="B2153" t="n">
        <v>2129</v>
      </c>
    </row>
    <row r="2154">
      <c r="A2154" t="inlineStr">
        <is>
          <t>2026|공휴일|전체|하차|16-17</t>
        </is>
      </c>
      <c r="B2154" t="n">
        <v>1706</v>
      </c>
    </row>
    <row r="2155">
      <c r="A2155" t="inlineStr">
        <is>
          <t>2026|공휴일|전체|하차|17-18</t>
        </is>
      </c>
      <c r="B2155" t="n">
        <v>701</v>
      </c>
    </row>
    <row r="2156">
      <c r="A2156" t="inlineStr">
        <is>
          <t>2026|공휴일|전체|하차|18-19</t>
        </is>
      </c>
      <c r="B2156" t="n">
        <v>2470</v>
      </c>
    </row>
    <row r="2157">
      <c r="A2157" t="inlineStr">
        <is>
          <t>2026|공휴일|전체|하차|19-20</t>
        </is>
      </c>
      <c r="B2157" t="n">
        <v>644</v>
      </c>
    </row>
    <row r="2158">
      <c r="A2158" t="inlineStr">
        <is>
          <t>2026|공휴일|전체|하차|20-21</t>
        </is>
      </c>
      <c r="B2158" t="n">
        <v>1892</v>
      </c>
    </row>
    <row r="2159">
      <c r="A2159" t="inlineStr">
        <is>
          <t>2026|공휴일|전체|하차|21-22</t>
        </is>
      </c>
      <c r="B2159" t="n">
        <v>1054</v>
      </c>
    </row>
    <row r="2160">
      <c r="A2160" t="inlineStr">
        <is>
          <t>2026|공휴일|전체|하차|22-23</t>
        </is>
      </c>
      <c r="B2160" t="n">
        <v>0</v>
      </c>
    </row>
    <row r="2161">
      <c r="A2161" t="inlineStr">
        <is>
          <t>2026|공휴일|전체|하차|23-24</t>
        </is>
      </c>
      <c r="B2161" t="n">
        <v>1342</v>
      </c>
    </row>
    <row r="2162">
      <c r="A2162" t="inlineStr">
        <is>
          <t>2026|명절대수송|전체|승차|00-01</t>
        </is>
      </c>
      <c r="B2162" t="n">
        <v>0</v>
      </c>
    </row>
    <row r="2163">
      <c r="A2163" t="inlineStr">
        <is>
          <t>2026|명절대수송|전체|승차|01-02</t>
        </is>
      </c>
      <c r="B2163" t="n">
        <v>0</v>
      </c>
    </row>
    <row r="2164">
      <c r="A2164" t="inlineStr">
        <is>
          <t>2026|명절대수송|전체|승차|02-03</t>
        </is>
      </c>
      <c r="B2164" t="n">
        <v>0</v>
      </c>
    </row>
    <row r="2165">
      <c r="A2165" t="inlineStr">
        <is>
          <t>2026|명절대수송|전체|승차|03-04</t>
        </is>
      </c>
      <c r="B2165" t="n">
        <v>0</v>
      </c>
    </row>
    <row r="2166">
      <c r="A2166" t="inlineStr">
        <is>
          <t>2026|명절대수송|전체|승차|04-05</t>
        </is>
      </c>
      <c r="B2166" t="n">
        <v>0</v>
      </c>
    </row>
    <row r="2167">
      <c r="A2167" t="inlineStr">
        <is>
          <t>2026|명절대수송|전체|승차|05-06</t>
        </is>
      </c>
      <c r="B2167" t="n">
        <v>0</v>
      </c>
    </row>
    <row r="2168">
      <c r="A2168" t="inlineStr">
        <is>
          <t>2026|명절대수송|전체|승차|06-07</t>
        </is>
      </c>
      <c r="B2168" t="n">
        <v>479</v>
      </c>
    </row>
    <row r="2169">
      <c r="A2169" t="inlineStr">
        <is>
          <t>2026|명절대수송|전체|승차|07-08</t>
        </is>
      </c>
      <c r="B2169" t="n">
        <v>959</v>
      </c>
    </row>
    <row r="2170">
      <c r="A2170" t="inlineStr">
        <is>
          <t>2026|명절대수송|전체|승차|08-09</t>
        </is>
      </c>
      <c r="B2170" t="n">
        <v>223</v>
      </c>
    </row>
    <row r="2171">
      <c r="A2171" t="inlineStr">
        <is>
          <t>2026|명절대수송|전체|승차|09-10</t>
        </is>
      </c>
      <c r="B2171" t="n">
        <v>233</v>
      </c>
    </row>
    <row r="2172">
      <c r="A2172" t="inlineStr">
        <is>
          <t>2026|명절대수송|전체|승차|10-11</t>
        </is>
      </c>
      <c r="B2172" t="n">
        <v>1074</v>
      </c>
    </row>
    <row r="2173">
      <c r="A2173" t="inlineStr">
        <is>
          <t>2026|명절대수송|전체|승차|11-12</t>
        </is>
      </c>
      <c r="B2173" t="n">
        <v>426</v>
      </c>
    </row>
    <row r="2174">
      <c r="A2174" t="inlineStr">
        <is>
          <t>2026|명절대수송|전체|승차|12-13</t>
        </is>
      </c>
      <c r="B2174" t="n">
        <v>671</v>
      </c>
    </row>
    <row r="2175">
      <c r="A2175" t="inlineStr">
        <is>
          <t>2026|명절대수송|전체|승차|13-14</t>
        </is>
      </c>
      <c r="B2175" t="n">
        <v>453</v>
      </c>
    </row>
    <row r="2176">
      <c r="A2176" t="inlineStr">
        <is>
          <t>2026|명절대수송|전체|승차|14-15</t>
        </is>
      </c>
      <c r="B2176" t="n">
        <v>1005</v>
      </c>
    </row>
    <row r="2177">
      <c r="A2177" t="inlineStr">
        <is>
          <t>2026|명절대수송|전체|승차|15-16</t>
        </is>
      </c>
      <c r="B2177" t="n">
        <v>1980</v>
      </c>
    </row>
    <row r="2178">
      <c r="A2178" t="inlineStr">
        <is>
          <t>2026|명절대수송|전체|승차|16-17</t>
        </is>
      </c>
      <c r="B2178" t="n">
        <v>1009</v>
      </c>
    </row>
    <row r="2179">
      <c r="A2179" t="inlineStr">
        <is>
          <t>2026|명절대수송|전체|승차|17-18</t>
        </is>
      </c>
      <c r="B2179" t="n">
        <v>179</v>
      </c>
    </row>
    <row r="2180">
      <c r="A2180" t="inlineStr">
        <is>
          <t>2026|명절대수송|전체|승차|18-19</t>
        </is>
      </c>
      <c r="B2180" t="n">
        <v>1308</v>
      </c>
    </row>
    <row r="2181">
      <c r="A2181" t="inlineStr">
        <is>
          <t>2026|명절대수송|전체|승차|19-20</t>
        </is>
      </c>
      <c r="B2181" t="n">
        <v>546</v>
      </c>
    </row>
    <row r="2182">
      <c r="A2182" t="inlineStr">
        <is>
          <t>2026|명절대수송|전체|승차|20-21</t>
        </is>
      </c>
      <c r="B2182" t="n">
        <v>239</v>
      </c>
    </row>
    <row r="2183">
      <c r="A2183" t="inlineStr">
        <is>
          <t>2026|명절대수송|전체|승차|21-22</t>
        </is>
      </c>
      <c r="B2183" t="n">
        <v>599</v>
      </c>
    </row>
    <row r="2184">
      <c r="A2184" t="inlineStr">
        <is>
          <t>2026|명절대수송|전체|승차|22-23</t>
        </is>
      </c>
      <c r="B2184" t="n">
        <v>0</v>
      </c>
    </row>
    <row r="2185">
      <c r="A2185" t="inlineStr">
        <is>
          <t>2026|명절대수송|전체|승차|23-24</t>
        </is>
      </c>
      <c r="B2185" t="n">
        <v>0</v>
      </c>
    </row>
    <row r="2186">
      <c r="A2186" t="inlineStr">
        <is>
          <t>2026|명절대수송|전체|하차|00-01</t>
        </is>
      </c>
      <c r="B2186" t="n">
        <v>0</v>
      </c>
    </row>
    <row r="2187">
      <c r="A2187" t="inlineStr">
        <is>
          <t>2026|명절대수송|전체|하차|01-02</t>
        </is>
      </c>
      <c r="B2187" t="n">
        <v>0</v>
      </c>
    </row>
    <row r="2188">
      <c r="A2188" t="inlineStr">
        <is>
          <t>2026|명절대수송|전체|하차|02-03</t>
        </is>
      </c>
      <c r="B2188" t="n">
        <v>0</v>
      </c>
    </row>
    <row r="2189">
      <c r="A2189" t="inlineStr">
        <is>
          <t>2026|명절대수송|전체|하차|03-04</t>
        </is>
      </c>
      <c r="B2189" t="n">
        <v>0</v>
      </c>
    </row>
    <row r="2190">
      <c r="A2190" t="inlineStr">
        <is>
          <t>2026|명절대수송|전체|하차|04-05</t>
        </is>
      </c>
      <c r="B2190" t="n">
        <v>0</v>
      </c>
    </row>
    <row r="2191">
      <c r="A2191" t="inlineStr">
        <is>
          <t>2026|명절대수송|전체|하차|05-06</t>
        </is>
      </c>
      <c r="B2191" t="n">
        <v>0</v>
      </c>
    </row>
    <row r="2192">
      <c r="A2192" t="inlineStr">
        <is>
          <t>2026|명절대수송|전체|하차|06-07</t>
        </is>
      </c>
      <c r="B2192" t="n">
        <v>0</v>
      </c>
    </row>
    <row r="2193">
      <c r="A2193" t="inlineStr">
        <is>
          <t>2026|명절대수송|전체|하차|07-08</t>
        </is>
      </c>
      <c r="B2193" t="n">
        <v>568</v>
      </c>
    </row>
    <row r="2194">
      <c r="A2194" t="inlineStr">
        <is>
          <t>2026|명절대수송|전체|하차|08-09</t>
        </is>
      </c>
      <c r="B2194" t="n">
        <v>470</v>
      </c>
    </row>
    <row r="2195">
      <c r="A2195" t="inlineStr">
        <is>
          <t>2026|명절대수송|전체|하차|09-10</t>
        </is>
      </c>
      <c r="B2195" t="n">
        <v>333</v>
      </c>
    </row>
    <row r="2196">
      <c r="A2196" t="inlineStr">
        <is>
          <t>2026|명절대수송|전체|하차|10-11</t>
        </is>
      </c>
      <c r="B2196" t="n">
        <v>494</v>
      </c>
    </row>
    <row r="2197">
      <c r="A2197" t="inlineStr">
        <is>
          <t>2026|명절대수송|전체|하차|11-12</t>
        </is>
      </c>
      <c r="B2197" t="n">
        <v>800</v>
      </c>
    </row>
    <row r="2198">
      <c r="A2198" t="inlineStr">
        <is>
          <t>2026|명절대수송|전체|하차|12-13</t>
        </is>
      </c>
      <c r="B2198" t="n">
        <v>503</v>
      </c>
    </row>
    <row r="2199">
      <c r="A2199" t="inlineStr">
        <is>
          <t>2026|명절대수송|전체|하차|13-14</t>
        </is>
      </c>
      <c r="B2199" t="n">
        <v>648</v>
      </c>
    </row>
    <row r="2200">
      <c r="A2200" t="inlineStr">
        <is>
          <t>2026|명절대수송|전체|하차|14-15</t>
        </is>
      </c>
      <c r="B2200" t="n">
        <v>1064</v>
      </c>
    </row>
    <row r="2201">
      <c r="A2201" t="inlineStr">
        <is>
          <t>2026|명절대수송|전체|하차|15-16</t>
        </is>
      </c>
      <c r="B2201" t="n">
        <v>1578</v>
      </c>
    </row>
    <row r="2202">
      <c r="A2202" t="inlineStr">
        <is>
          <t>2026|명절대수송|전체|하차|16-17</t>
        </is>
      </c>
      <c r="B2202" t="n">
        <v>973</v>
      </c>
    </row>
    <row r="2203">
      <c r="A2203" t="inlineStr">
        <is>
          <t>2026|명절대수송|전체|하차|17-18</t>
        </is>
      </c>
      <c r="B2203" t="n">
        <v>334</v>
      </c>
    </row>
    <row r="2204">
      <c r="A2204" t="inlineStr">
        <is>
          <t>2026|명절대수송|전체|하차|18-19</t>
        </is>
      </c>
      <c r="B2204" t="n">
        <v>1224</v>
      </c>
    </row>
    <row r="2205">
      <c r="A2205" t="inlineStr">
        <is>
          <t>2026|명절대수송|전체|하차|19-20</t>
        </is>
      </c>
      <c r="B2205" t="n">
        <v>501</v>
      </c>
    </row>
    <row r="2206">
      <c r="A2206" t="inlineStr">
        <is>
          <t>2026|명절대수송|전체|하차|20-21</t>
        </is>
      </c>
      <c r="B2206" t="n">
        <v>595</v>
      </c>
    </row>
    <row r="2207">
      <c r="A2207" t="inlineStr">
        <is>
          <t>2026|명절대수송|전체|하차|21-22</t>
        </is>
      </c>
      <c r="B2207" t="n">
        <v>948</v>
      </c>
    </row>
    <row r="2208">
      <c r="A2208" t="inlineStr">
        <is>
          <t>2026|명절대수송|전체|하차|22-23</t>
        </is>
      </c>
      <c r="B2208" t="n">
        <v>0</v>
      </c>
    </row>
    <row r="2209">
      <c r="A2209" t="inlineStr">
        <is>
          <t>2026|명절대수송|전체|하차|23-24</t>
        </is>
      </c>
      <c r="B2209" t="n">
        <v>777</v>
      </c>
    </row>
    <row r="2210">
      <c r="A2210" t="inlineStr">
        <is>
          <t>2026|주말|전체|승차|00-01</t>
        </is>
      </c>
      <c r="B2210" t="n">
        <v>0</v>
      </c>
    </row>
    <row r="2211">
      <c r="A2211" t="inlineStr">
        <is>
          <t>2026|주말|전체|승차|01-02</t>
        </is>
      </c>
      <c r="B2211" t="n">
        <v>0</v>
      </c>
    </row>
    <row r="2212">
      <c r="A2212" t="inlineStr">
        <is>
          <t>2026|주말|전체|승차|02-03</t>
        </is>
      </c>
      <c r="B2212" t="n">
        <v>0</v>
      </c>
    </row>
    <row r="2213">
      <c r="A2213" t="inlineStr">
        <is>
          <t>2026|주말|전체|승차|03-04</t>
        </is>
      </c>
      <c r="B2213" t="n">
        <v>0</v>
      </c>
    </row>
    <row r="2214">
      <c r="A2214" t="inlineStr">
        <is>
          <t>2026|주말|전체|승차|04-05</t>
        </is>
      </c>
      <c r="B2214" t="n">
        <v>0</v>
      </c>
    </row>
    <row r="2215">
      <c r="A2215" t="inlineStr">
        <is>
          <t>2026|주말|전체|승차|05-06</t>
        </is>
      </c>
      <c r="B2215" t="n">
        <v>0</v>
      </c>
    </row>
    <row r="2216">
      <c r="A2216" t="inlineStr">
        <is>
          <t>2026|주말|전체|승차|06-07</t>
        </is>
      </c>
      <c r="B2216" t="n">
        <v>5297</v>
      </c>
    </row>
    <row r="2217">
      <c r="A2217" t="inlineStr">
        <is>
          <t>2026|주말|전체|승차|07-08</t>
        </is>
      </c>
      <c r="B2217" t="n">
        <v>12235</v>
      </c>
    </row>
    <row r="2218">
      <c r="A2218" t="inlineStr">
        <is>
          <t>2026|주말|전체|승차|08-09</t>
        </is>
      </c>
      <c r="B2218" t="n">
        <v>3846</v>
      </c>
    </row>
    <row r="2219">
      <c r="A2219" t="inlineStr">
        <is>
          <t>2026|주말|전체|승차|09-10</t>
        </is>
      </c>
      <c r="B2219" t="n">
        <v>2752</v>
      </c>
    </row>
    <row r="2220">
      <c r="A2220" t="inlineStr">
        <is>
          <t>2026|주말|전체|승차|10-11</t>
        </is>
      </c>
      <c r="B2220" t="n">
        <v>12336</v>
      </c>
    </row>
    <row r="2221">
      <c r="A2221" t="inlineStr">
        <is>
          <t>2026|주말|전체|승차|11-12</t>
        </is>
      </c>
      <c r="B2221" t="n">
        <v>4638</v>
      </c>
    </row>
    <row r="2222">
      <c r="A2222" t="inlineStr">
        <is>
          <t>2026|주말|전체|승차|12-13</t>
        </is>
      </c>
      <c r="B2222" t="n">
        <v>7289</v>
      </c>
    </row>
    <row r="2223">
      <c r="A2223" t="inlineStr">
        <is>
          <t>2026|주말|전체|승차|13-14</t>
        </is>
      </c>
      <c r="B2223" t="n">
        <v>4325</v>
      </c>
    </row>
    <row r="2224">
      <c r="A2224" t="inlineStr">
        <is>
          <t>2026|주말|전체|승차|14-15</t>
        </is>
      </c>
      <c r="B2224" t="n">
        <v>13740</v>
      </c>
    </row>
    <row r="2225">
      <c r="A2225" t="inlineStr">
        <is>
          <t>2026|주말|전체|승차|15-16</t>
        </is>
      </c>
      <c r="B2225" t="n">
        <v>14770</v>
      </c>
    </row>
    <row r="2226">
      <c r="A2226" t="inlineStr">
        <is>
          <t>2026|주말|전체|승차|16-17</t>
        </is>
      </c>
      <c r="B2226" t="n">
        <v>10803</v>
      </c>
    </row>
    <row r="2227">
      <c r="A2227" t="inlineStr">
        <is>
          <t>2026|주말|전체|승차|17-18</t>
        </is>
      </c>
      <c r="B2227" t="n">
        <v>2217</v>
      </c>
    </row>
    <row r="2228">
      <c r="A2228" t="inlineStr">
        <is>
          <t>2026|주말|전체|승차|18-19</t>
        </is>
      </c>
      <c r="B2228" t="n">
        <v>13454</v>
      </c>
    </row>
    <row r="2229">
      <c r="A2229" t="inlineStr">
        <is>
          <t>2026|주말|전체|승차|19-20</t>
        </is>
      </c>
      <c r="B2229" t="n">
        <v>7110</v>
      </c>
    </row>
    <row r="2230">
      <c r="A2230" t="inlineStr">
        <is>
          <t>2026|주말|전체|승차|20-21</t>
        </is>
      </c>
      <c r="B2230" t="n">
        <v>2625</v>
      </c>
    </row>
    <row r="2231">
      <c r="A2231" t="inlineStr">
        <is>
          <t>2026|주말|전체|승차|21-22</t>
        </is>
      </c>
      <c r="B2231" t="n">
        <v>7110</v>
      </c>
    </row>
    <row r="2232">
      <c r="A2232" t="inlineStr">
        <is>
          <t>2026|주말|전체|승차|22-23</t>
        </is>
      </c>
      <c r="B2232" t="n">
        <v>0</v>
      </c>
    </row>
    <row r="2233">
      <c r="A2233" t="inlineStr">
        <is>
          <t>2026|주말|전체|승차|23-24</t>
        </is>
      </c>
      <c r="B2233" t="n">
        <v>0</v>
      </c>
    </row>
    <row r="2234">
      <c r="A2234" t="inlineStr">
        <is>
          <t>2026|주말|전체|하차|00-01</t>
        </is>
      </c>
      <c r="B2234" t="n">
        <v>0</v>
      </c>
    </row>
    <row r="2235">
      <c r="A2235" t="inlineStr">
        <is>
          <t>2026|주말|전체|하차|01-02</t>
        </is>
      </c>
      <c r="B2235" t="n">
        <v>0</v>
      </c>
    </row>
    <row r="2236">
      <c r="A2236" t="inlineStr">
        <is>
          <t>2026|주말|전체|하차|02-03</t>
        </is>
      </c>
      <c r="B2236" t="n">
        <v>0</v>
      </c>
    </row>
    <row r="2237">
      <c r="A2237" t="inlineStr">
        <is>
          <t>2026|주말|전체|하차|03-04</t>
        </is>
      </c>
      <c r="B2237" t="n">
        <v>0</v>
      </c>
    </row>
    <row r="2238">
      <c r="A2238" t="inlineStr">
        <is>
          <t>2026|주말|전체|하차|04-05</t>
        </is>
      </c>
      <c r="B2238" t="n">
        <v>0</v>
      </c>
    </row>
    <row r="2239">
      <c r="A2239" t="inlineStr">
        <is>
          <t>2026|주말|전체|하차|05-06</t>
        </is>
      </c>
      <c r="B2239" t="n">
        <v>0</v>
      </c>
    </row>
    <row r="2240">
      <c r="A2240" t="inlineStr">
        <is>
          <t>2026|주말|전체|하차|06-07</t>
        </is>
      </c>
      <c r="B2240" t="n">
        <v>0</v>
      </c>
    </row>
    <row r="2241">
      <c r="A2241" t="inlineStr">
        <is>
          <t>2026|주말|전체|하차|07-08</t>
        </is>
      </c>
      <c r="B2241" t="n">
        <v>4122</v>
      </c>
    </row>
    <row r="2242">
      <c r="A2242" t="inlineStr">
        <is>
          <t>2026|주말|전체|하차|08-09</t>
        </is>
      </c>
      <c r="B2242" t="n">
        <v>3282</v>
      </c>
    </row>
    <row r="2243">
      <c r="A2243" t="inlineStr">
        <is>
          <t>2026|주말|전체|하차|09-10</t>
        </is>
      </c>
      <c r="B2243" t="n">
        <v>3329</v>
      </c>
    </row>
    <row r="2244">
      <c r="A2244" t="inlineStr">
        <is>
          <t>2026|주말|전체|하차|10-11</t>
        </is>
      </c>
      <c r="B2244" t="n">
        <v>7001</v>
      </c>
    </row>
    <row r="2245">
      <c r="A2245" t="inlineStr">
        <is>
          <t>2026|주말|전체|하차|11-12</t>
        </is>
      </c>
      <c r="B2245" t="n">
        <v>9270</v>
      </c>
    </row>
    <row r="2246">
      <c r="A2246" t="inlineStr">
        <is>
          <t>2026|주말|전체|하차|12-13</t>
        </is>
      </c>
      <c r="B2246" t="n">
        <v>4272</v>
      </c>
    </row>
    <row r="2247">
      <c r="A2247" t="inlineStr">
        <is>
          <t>2026|주말|전체|하차|13-14</t>
        </is>
      </c>
      <c r="B2247" t="n">
        <v>9693</v>
      </c>
    </row>
    <row r="2248">
      <c r="A2248" t="inlineStr">
        <is>
          <t>2026|주말|전체|하차|14-15</t>
        </is>
      </c>
      <c r="B2248" t="n">
        <v>5056</v>
      </c>
    </row>
    <row r="2249">
      <c r="A2249" t="inlineStr">
        <is>
          <t>2026|주말|전체|하차|15-16</t>
        </is>
      </c>
      <c r="B2249" t="n">
        <v>15957</v>
      </c>
    </row>
    <row r="2250">
      <c r="A2250" t="inlineStr">
        <is>
          <t>2026|주말|전체|하차|16-17</t>
        </is>
      </c>
      <c r="B2250" t="n">
        <v>10304</v>
      </c>
    </row>
    <row r="2251">
      <c r="A2251" t="inlineStr">
        <is>
          <t>2026|주말|전체|하차|17-18</t>
        </is>
      </c>
      <c r="B2251" t="n">
        <v>3371</v>
      </c>
    </row>
    <row r="2252">
      <c r="A2252" t="inlineStr">
        <is>
          <t>2026|주말|전체|하차|18-19</t>
        </is>
      </c>
      <c r="B2252" t="n">
        <v>13982</v>
      </c>
    </row>
    <row r="2253">
      <c r="A2253" t="inlineStr">
        <is>
          <t>2026|주말|전체|하차|19-20</t>
        </is>
      </c>
      <c r="B2253" t="n">
        <v>6962</v>
      </c>
    </row>
    <row r="2254">
      <c r="A2254" t="inlineStr">
        <is>
          <t>2026|주말|전체|하차|20-21</t>
        </is>
      </c>
      <c r="B2254" t="n">
        <v>10943</v>
      </c>
    </row>
    <row r="2255">
      <c r="A2255" t="inlineStr">
        <is>
          <t>2026|주말|전체|하차|21-22</t>
        </is>
      </c>
      <c r="B2255" t="n">
        <v>7087</v>
      </c>
    </row>
    <row r="2256">
      <c r="A2256" t="inlineStr">
        <is>
          <t>2026|주말|전체|하차|22-23</t>
        </is>
      </c>
      <c r="B2256" t="n">
        <v>0</v>
      </c>
    </row>
    <row r="2257">
      <c r="A2257" t="inlineStr">
        <is>
          <t>2026|주말|전체|하차|23-24</t>
        </is>
      </c>
      <c r="B2257" t="n">
        <v>9048</v>
      </c>
    </row>
    <row r="2258">
      <c r="A2258" t="inlineStr">
        <is>
          <t>2026|평일|전체|승차|00-01</t>
        </is>
      </c>
      <c r="B2258" t="n">
        <v>0</v>
      </c>
    </row>
    <row r="2259">
      <c r="A2259" t="inlineStr">
        <is>
          <t>2026|평일|전체|승차|01-02</t>
        </is>
      </c>
      <c r="B2259" t="n">
        <v>0</v>
      </c>
    </row>
    <row r="2260">
      <c r="A2260" t="inlineStr">
        <is>
          <t>2026|평일|전체|승차|02-03</t>
        </is>
      </c>
      <c r="B2260" t="n">
        <v>0</v>
      </c>
    </row>
    <row r="2261">
      <c r="A2261" t="inlineStr">
        <is>
          <t>2026|평일|전체|승차|03-04</t>
        </is>
      </c>
      <c r="B2261" t="n">
        <v>0</v>
      </c>
    </row>
    <row r="2262">
      <c r="A2262" t="inlineStr">
        <is>
          <t>2026|평일|전체|승차|04-05</t>
        </is>
      </c>
      <c r="B2262" t="n">
        <v>0</v>
      </c>
    </row>
    <row r="2263">
      <c r="A2263" t="inlineStr">
        <is>
          <t>2026|평일|전체|승차|05-06</t>
        </is>
      </c>
      <c r="B2263" t="n">
        <v>0</v>
      </c>
    </row>
    <row r="2264">
      <c r="A2264" t="inlineStr">
        <is>
          <t>2026|평일|전체|승차|06-07</t>
        </is>
      </c>
      <c r="B2264" t="n">
        <v>13741</v>
      </c>
    </row>
    <row r="2265">
      <c r="A2265" t="inlineStr">
        <is>
          <t>2026|평일|전체|승차|07-08</t>
        </is>
      </c>
      <c r="B2265" t="n">
        <v>25102</v>
      </c>
    </row>
    <row r="2266">
      <c r="A2266" t="inlineStr">
        <is>
          <t>2026|평일|전체|승차|08-09</t>
        </is>
      </c>
      <c r="B2266" t="n">
        <v>5254</v>
      </c>
    </row>
    <row r="2267">
      <c r="A2267" t="inlineStr">
        <is>
          <t>2026|평일|전체|승차|09-10</t>
        </is>
      </c>
      <c r="B2267" t="n">
        <v>4326</v>
      </c>
    </row>
    <row r="2268">
      <c r="A2268" t="inlineStr">
        <is>
          <t>2026|평일|전체|승차|10-11</t>
        </is>
      </c>
      <c r="B2268" t="n">
        <v>23935</v>
      </c>
    </row>
    <row r="2269">
      <c r="A2269" t="inlineStr">
        <is>
          <t>2026|평일|전체|승차|11-12</t>
        </is>
      </c>
      <c r="B2269" t="n">
        <v>6290</v>
      </c>
    </row>
    <row r="2270">
      <c r="A2270" t="inlineStr">
        <is>
          <t>2026|평일|전체|승차|12-13</t>
        </is>
      </c>
      <c r="B2270" t="n">
        <v>16369</v>
      </c>
    </row>
    <row r="2271">
      <c r="A2271" t="inlineStr">
        <is>
          <t>2026|평일|전체|승차|13-14</t>
        </is>
      </c>
      <c r="B2271" t="n">
        <v>5658</v>
      </c>
    </row>
    <row r="2272">
      <c r="A2272" t="inlineStr">
        <is>
          <t>2026|평일|전체|승차|14-15</t>
        </is>
      </c>
      <c r="B2272" t="n">
        <v>24166</v>
      </c>
    </row>
    <row r="2273">
      <c r="A2273" t="inlineStr">
        <is>
          <t>2026|평일|전체|승차|15-16</t>
        </is>
      </c>
      <c r="B2273" t="n">
        <v>22753</v>
      </c>
    </row>
    <row r="2274">
      <c r="A2274" t="inlineStr">
        <is>
          <t>2026|평일|전체|승차|16-17</t>
        </is>
      </c>
      <c r="B2274" t="n">
        <v>21780</v>
      </c>
    </row>
    <row r="2275">
      <c r="A2275" t="inlineStr">
        <is>
          <t>2026|평일|전체|승차|17-18</t>
        </is>
      </c>
      <c r="B2275" t="n">
        <v>3972</v>
      </c>
    </row>
    <row r="2276">
      <c r="A2276" t="inlineStr">
        <is>
          <t>2026|평일|전체|승차|18-19</t>
        </is>
      </c>
      <c r="B2276" t="n">
        <v>25008</v>
      </c>
    </row>
    <row r="2277">
      <c r="A2277" t="inlineStr">
        <is>
          <t>2026|평일|전체|승차|19-20</t>
        </is>
      </c>
      <c r="B2277" t="n">
        <v>2732</v>
      </c>
    </row>
    <row r="2278">
      <c r="A2278" t="inlineStr">
        <is>
          <t>2026|평일|전체|승차|20-21</t>
        </is>
      </c>
      <c r="B2278" t="n">
        <v>3625</v>
      </c>
    </row>
    <row r="2279">
      <c r="A2279" t="inlineStr">
        <is>
          <t>2026|평일|전체|승차|21-22</t>
        </is>
      </c>
      <c r="B2279" t="n">
        <v>12318</v>
      </c>
    </row>
    <row r="2280">
      <c r="A2280" t="inlineStr">
        <is>
          <t>2026|평일|전체|승차|22-23</t>
        </is>
      </c>
      <c r="B2280" t="n">
        <v>0</v>
      </c>
    </row>
    <row r="2281">
      <c r="A2281" t="inlineStr">
        <is>
          <t>2026|평일|전체|승차|23-24</t>
        </is>
      </c>
      <c r="B2281" t="n">
        <v>0</v>
      </c>
    </row>
    <row r="2282">
      <c r="A2282" t="inlineStr">
        <is>
          <t>2026|평일|전체|하차|00-01</t>
        </is>
      </c>
      <c r="B2282" t="n">
        <v>0</v>
      </c>
    </row>
    <row r="2283">
      <c r="A2283" t="inlineStr">
        <is>
          <t>2026|평일|전체|하차|01-02</t>
        </is>
      </c>
      <c r="B2283" t="n">
        <v>0</v>
      </c>
    </row>
    <row r="2284">
      <c r="A2284" t="inlineStr">
        <is>
          <t>2026|평일|전체|하차|02-03</t>
        </is>
      </c>
      <c r="B2284" t="n">
        <v>0</v>
      </c>
    </row>
    <row r="2285">
      <c r="A2285" t="inlineStr">
        <is>
          <t>2026|평일|전체|하차|03-04</t>
        </is>
      </c>
      <c r="B2285" t="n">
        <v>0</v>
      </c>
    </row>
    <row r="2286">
      <c r="A2286" t="inlineStr">
        <is>
          <t>2026|평일|전체|하차|04-05</t>
        </is>
      </c>
      <c r="B2286" t="n">
        <v>0</v>
      </c>
    </row>
    <row r="2287">
      <c r="A2287" t="inlineStr">
        <is>
          <t>2026|평일|전체|하차|05-06</t>
        </is>
      </c>
      <c r="B2287" t="n">
        <v>0</v>
      </c>
    </row>
    <row r="2288">
      <c r="A2288" t="inlineStr">
        <is>
          <t>2026|평일|전체|하차|06-07</t>
        </is>
      </c>
      <c r="B2288" t="n">
        <v>0</v>
      </c>
    </row>
    <row r="2289">
      <c r="A2289" t="inlineStr">
        <is>
          <t>2026|평일|전체|하차|07-08</t>
        </is>
      </c>
      <c r="B2289" t="n">
        <v>10594</v>
      </c>
    </row>
    <row r="2290">
      <c r="A2290" t="inlineStr">
        <is>
          <t>2026|평일|전체|하차|08-09</t>
        </is>
      </c>
      <c r="B2290" t="n">
        <v>8319</v>
      </c>
    </row>
    <row r="2291">
      <c r="A2291" t="inlineStr">
        <is>
          <t>2026|평일|전체|하차|09-10</t>
        </is>
      </c>
      <c r="B2291" t="n">
        <v>6861</v>
      </c>
    </row>
    <row r="2292">
      <c r="A2292" t="inlineStr">
        <is>
          <t>2026|평일|전체|하차|10-11</t>
        </is>
      </c>
      <c r="B2292" t="n">
        <v>7435</v>
      </c>
    </row>
    <row r="2293">
      <c r="A2293" t="inlineStr">
        <is>
          <t>2026|평일|전체|하차|11-12</t>
        </is>
      </c>
      <c r="B2293" t="n">
        <v>20451</v>
      </c>
    </row>
    <row r="2294">
      <c r="A2294" t="inlineStr">
        <is>
          <t>2026|평일|전체|하차|12-13</t>
        </is>
      </c>
      <c r="B2294" t="n">
        <v>5449</v>
      </c>
    </row>
    <row r="2295">
      <c r="A2295" t="inlineStr">
        <is>
          <t>2026|평일|전체|하차|13-14</t>
        </is>
      </c>
      <c r="B2295" t="n">
        <v>21212</v>
      </c>
    </row>
    <row r="2296">
      <c r="A2296" t="inlineStr">
        <is>
          <t>2026|평일|전체|하차|14-15</t>
        </is>
      </c>
      <c r="B2296" t="n">
        <v>8966</v>
      </c>
    </row>
    <row r="2297">
      <c r="A2297" t="inlineStr">
        <is>
          <t>2026|평일|전체|하차|15-16</t>
        </is>
      </c>
      <c r="B2297" t="n">
        <v>18437</v>
      </c>
    </row>
    <row r="2298">
      <c r="A2298" t="inlineStr">
        <is>
          <t>2026|평일|전체|하차|16-17</t>
        </is>
      </c>
      <c r="B2298" t="n">
        <v>18952</v>
      </c>
    </row>
    <row r="2299">
      <c r="A2299" t="inlineStr">
        <is>
          <t>2026|평일|전체|하차|17-18</t>
        </is>
      </c>
      <c r="B2299" t="n">
        <v>6048</v>
      </c>
    </row>
    <row r="2300">
      <c r="A2300" t="inlineStr">
        <is>
          <t>2026|평일|전체|하차|18-19</t>
        </is>
      </c>
      <c r="B2300" t="n">
        <v>26331</v>
      </c>
    </row>
    <row r="2301">
      <c r="A2301" t="inlineStr">
        <is>
          <t>2026|평일|전체|하차|19-20</t>
        </is>
      </c>
      <c r="B2301" t="n">
        <v>6188</v>
      </c>
    </row>
    <row r="2302">
      <c r="A2302" t="inlineStr">
        <is>
          <t>2026|평일|전체|하차|20-21</t>
        </is>
      </c>
      <c r="B2302" t="n">
        <v>19576</v>
      </c>
    </row>
    <row r="2303">
      <c r="A2303" t="inlineStr">
        <is>
          <t>2026|평일|전체|하차|21-22</t>
        </is>
      </c>
      <c r="B2303" t="n">
        <v>10365</v>
      </c>
    </row>
    <row r="2304">
      <c r="A2304" t="inlineStr">
        <is>
          <t>2026|평일|전체|하차|22-23</t>
        </is>
      </c>
      <c r="B2304" t="n">
        <v>0</v>
      </c>
    </row>
    <row r="2305">
      <c r="A2305" t="inlineStr">
        <is>
          <t>2026|평일|전체|하차|23-24</t>
        </is>
      </c>
      <c r="B2305" t="n">
        <v>14060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529"/>
  <sheetViews>
    <sheetView workbookViewId="0">
      <selection activeCell="A1" sqref="A1"/>
    </sheetView>
  </sheetViews>
  <sheetFormatPr baseColWidth="8" defaultRowHeight="15"/>
  <sheetData>
    <row r="1">
      <c r="A1" s="90" t="inlineStr">
        <is>
          <t>키</t>
        </is>
      </c>
      <c r="B1" s="90" t="inlineStr">
        <is>
          <t>회</t>
        </is>
      </c>
    </row>
    <row r="2">
      <c r="A2" t="inlineStr">
        <is>
          <t>110|평일|6</t>
        </is>
      </c>
      <c r="B2" t="n">
        <v>7</v>
      </c>
    </row>
    <row r="3">
      <c r="A3" t="inlineStr">
        <is>
          <t>110|평일|7</t>
        </is>
      </c>
      <c r="B3" t="n">
        <v>10</v>
      </c>
    </row>
    <row r="4">
      <c r="A4" t="inlineStr">
        <is>
          <t>110|평일|8</t>
        </is>
      </c>
      <c r="B4" t="n">
        <v>10</v>
      </c>
    </row>
    <row r="5">
      <c r="A5" t="inlineStr">
        <is>
          <t>110|평일|9</t>
        </is>
      </c>
      <c r="B5" t="n">
        <v>10</v>
      </c>
    </row>
    <row r="6">
      <c r="A6" t="inlineStr">
        <is>
          <t>110|평일|10</t>
        </is>
      </c>
      <c r="B6" t="n">
        <v>9</v>
      </c>
    </row>
    <row r="7">
      <c r="A7" t="inlineStr">
        <is>
          <t>110|평일|11</t>
        </is>
      </c>
      <c r="B7" t="n">
        <v>9</v>
      </c>
    </row>
    <row r="8">
      <c r="A8" t="inlineStr">
        <is>
          <t>110|평일|12</t>
        </is>
      </c>
      <c r="B8" t="n">
        <v>10</v>
      </c>
    </row>
    <row r="9">
      <c r="A9" t="inlineStr">
        <is>
          <t>110|평일|13</t>
        </is>
      </c>
      <c r="B9" t="n">
        <v>8</v>
      </c>
    </row>
    <row r="10">
      <c r="A10" t="inlineStr">
        <is>
          <t>110|평일|14</t>
        </is>
      </c>
      <c r="B10" t="n">
        <v>9</v>
      </c>
    </row>
    <row r="11">
      <c r="A11" t="inlineStr">
        <is>
          <t>110|평일|15</t>
        </is>
      </c>
      <c r="B11" t="n">
        <v>8</v>
      </c>
    </row>
    <row r="12">
      <c r="A12" t="inlineStr">
        <is>
          <t>110|평일|16</t>
        </is>
      </c>
      <c r="B12" t="n">
        <v>9</v>
      </c>
    </row>
    <row r="13">
      <c r="A13" t="inlineStr">
        <is>
          <t>110|평일|17</t>
        </is>
      </c>
      <c r="B13" t="n">
        <v>9</v>
      </c>
    </row>
    <row r="14">
      <c r="A14" t="inlineStr">
        <is>
          <t>110|평일|18</t>
        </is>
      </c>
      <c r="B14" t="n">
        <v>10</v>
      </c>
    </row>
    <row r="15">
      <c r="A15" t="inlineStr">
        <is>
          <t>110|평일|19</t>
        </is>
      </c>
      <c r="B15" t="n">
        <v>8</v>
      </c>
    </row>
    <row r="16">
      <c r="A16" t="inlineStr">
        <is>
          <t>110|평일|20</t>
        </is>
      </c>
      <c r="B16" t="n">
        <v>9</v>
      </c>
    </row>
    <row r="17">
      <c r="A17" t="inlineStr">
        <is>
          <t>110|평일|21</t>
        </is>
      </c>
      <c r="B17" t="n">
        <v>7</v>
      </c>
    </row>
    <row r="18">
      <c r="A18" t="inlineStr">
        <is>
          <t>110|평일|22</t>
        </is>
      </c>
      <c r="B18" t="n">
        <v>2</v>
      </c>
    </row>
    <row r="19">
      <c r="A19" t="inlineStr">
        <is>
          <t>111|공휴일(일요일)|6</t>
        </is>
      </c>
      <c r="B19" t="n">
        <v>4</v>
      </c>
    </row>
    <row r="20">
      <c r="A20" t="inlineStr">
        <is>
          <t>111|공휴일(일요일)|7</t>
        </is>
      </c>
      <c r="B20" t="n">
        <v>6</v>
      </c>
    </row>
    <row r="21">
      <c r="A21" t="inlineStr">
        <is>
          <t>111|공휴일(일요일)|8</t>
        </is>
      </c>
      <c r="B21" t="n">
        <v>6</v>
      </c>
    </row>
    <row r="22">
      <c r="A22" t="inlineStr">
        <is>
          <t>111|공휴일(일요일)|9</t>
        </is>
      </c>
      <c r="B22" t="n">
        <v>6</v>
      </c>
    </row>
    <row r="23">
      <c r="A23" t="inlineStr">
        <is>
          <t>111|공휴일(일요일)|10</t>
        </is>
      </c>
      <c r="B23" t="n">
        <v>6</v>
      </c>
    </row>
    <row r="24">
      <c r="A24" t="inlineStr">
        <is>
          <t>111|공휴일(일요일)|11</t>
        </is>
      </c>
      <c r="B24" t="n">
        <v>6</v>
      </c>
    </row>
    <row r="25">
      <c r="A25" t="inlineStr">
        <is>
          <t>111|공휴일(일요일)|12</t>
        </is>
      </c>
      <c r="B25" t="n">
        <v>6</v>
      </c>
    </row>
    <row r="26">
      <c r="A26" t="inlineStr">
        <is>
          <t>111|공휴일(일요일)|13</t>
        </is>
      </c>
      <c r="B26" t="n">
        <v>6</v>
      </c>
    </row>
    <row r="27">
      <c r="A27" t="inlineStr">
        <is>
          <t>111|공휴일(일요일)|14</t>
        </is>
      </c>
      <c r="B27" t="n">
        <v>6</v>
      </c>
    </row>
    <row r="28">
      <c r="A28" t="inlineStr">
        <is>
          <t>111|공휴일(일요일)|15</t>
        </is>
      </c>
      <c r="B28" t="n">
        <v>6</v>
      </c>
    </row>
    <row r="29">
      <c r="A29" t="inlineStr">
        <is>
          <t>111|공휴일(일요일)|16</t>
        </is>
      </c>
      <c r="B29" t="n">
        <v>6</v>
      </c>
    </row>
    <row r="30">
      <c r="A30" t="inlineStr">
        <is>
          <t>111|공휴일(일요일)|17</t>
        </is>
      </c>
      <c r="B30" t="n">
        <v>6</v>
      </c>
    </row>
    <row r="31">
      <c r="A31" t="inlineStr">
        <is>
          <t>111|공휴일(일요일)|18</t>
        </is>
      </c>
      <c r="B31" t="n">
        <v>6</v>
      </c>
    </row>
    <row r="32">
      <c r="A32" t="inlineStr">
        <is>
          <t>111|공휴일(일요일)|19</t>
        </is>
      </c>
      <c r="B32" t="n">
        <v>6</v>
      </c>
    </row>
    <row r="33">
      <c r="A33" t="inlineStr">
        <is>
          <t>111|공휴일(일요일)|20</t>
        </is>
      </c>
      <c r="B33" t="n">
        <v>6</v>
      </c>
    </row>
    <row r="34">
      <c r="A34" t="inlineStr">
        <is>
          <t>111|공휴일(일요일)|21</t>
        </is>
      </c>
      <c r="B34" t="n">
        <v>6</v>
      </c>
    </row>
    <row r="35">
      <c r="A35" t="inlineStr">
        <is>
          <t>111|공휴일(일요일)|22</t>
        </is>
      </c>
      <c r="B35" t="n">
        <v>4</v>
      </c>
    </row>
    <row r="36">
      <c r="A36" t="inlineStr">
        <is>
          <t>111|평일|6</t>
        </is>
      </c>
      <c r="B36" t="n">
        <v>6</v>
      </c>
    </row>
    <row r="37">
      <c r="A37" t="inlineStr">
        <is>
          <t>111|평일|7</t>
        </is>
      </c>
      <c r="B37" t="n">
        <v>8</v>
      </c>
    </row>
    <row r="38">
      <c r="A38" t="inlineStr">
        <is>
          <t>111|평일|8</t>
        </is>
      </c>
      <c r="B38" t="n">
        <v>8</v>
      </c>
    </row>
    <row r="39">
      <c r="A39" t="inlineStr">
        <is>
          <t>111|평일|9</t>
        </is>
      </c>
      <c r="B39" t="n">
        <v>8</v>
      </c>
    </row>
    <row r="40">
      <c r="A40" t="inlineStr">
        <is>
          <t>111|평일|10</t>
        </is>
      </c>
      <c r="B40" t="n">
        <v>8</v>
      </c>
    </row>
    <row r="41">
      <c r="A41" t="inlineStr">
        <is>
          <t>111|평일|11</t>
        </is>
      </c>
      <c r="B41" t="n">
        <v>8</v>
      </c>
    </row>
    <row r="42">
      <c r="A42" t="inlineStr">
        <is>
          <t>111|평일|12</t>
        </is>
      </c>
      <c r="B42" t="n">
        <v>8</v>
      </c>
    </row>
    <row r="43">
      <c r="A43" t="inlineStr">
        <is>
          <t>111|평일|13</t>
        </is>
      </c>
      <c r="B43" t="n">
        <v>8</v>
      </c>
    </row>
    <row r="44">
      <c r="A44" t="inlineStr">
        <is>
          <t>111|평일|14</t>
        </is>
      </c>
      <c r="B44" t="n">
        <v>8</v>
      </c>
    </row>
    <row r="45">
      <c r="A45" t="inlineStr">
        <is>
          <t>111|평일|15</t>
        </is>
      </c>
      <c r="B45" t="n">
        <v>8</v>
      </c>
    </row>
    <row r="46">
      <c r="A46" t="inlineStr">
        <is>
          <t>111|평일|16</t>
        </is>
      </c>
      <c r="B46" t="n">
        <v>8</v>
      </c>
    </row>
    <row r="47">
      <c r="A47" t="inlineStr">
        <is>
          <t>111|평일|17</t>
        </is>
      </c>
      <c r="B47" t="n">
        <v>8</v>
      </c>
    </row>
    <row r="48">
      <c r="A48" t="inlineStr">
        <is>
          <t>111|평일|18</t>
        </is>
      </c>
      <c r="B48" t="n">
        <v>8</v>
      </c>
    </row>
    <row r="49">
      <c r="A49" t="inlineStr">
        <is>
          <t>111|평일|19</t>
        </is>
      </c>
      <c r="B49" t="n">
        <v>8</v>
      </c>
    </row>
    <row r="50">
      <c r="A50" t="inlineStr">
        <is>
          <t>111|평일|20</t>
        </is>
      </c>
      <c r="B50" t="n">
        <v>7</v>
      </c>
    </row>
    <row r="51">
      <c r="A51" t="inlineStr">
        <is>
          <t>111|평일|21</t>
        </is>
      </c>
      <c r="B51" t="n">
        <v>6</v>
      </c>
    </row>
    <row r="52">
      <c r="A52" t="inlineStr">
        <is>
          <t>111|평일|22</t>
        </is>
      </c>
      <c r="B52" t="n">
        <v>4</v>
      </c>
    </row>
    <row r="53">
      <c r="A53" t="inlineStr">
        <is>
          <t>112|평일|7</t>
        </is>
      </c>
      <c r="B53" t="n">
        <v>1</v>
      </c>
    </row>
    <row r="54">
      <c r="A54" t="inlineStr">
        <is>
          <t>112|평일|8</t>
        </is>
      </c>
      <c r="B54" t="n">
        <v>1</v>
      </c>
    </row>
    <row r="55">
      <c r="A55" t="inlineStr">
        <is>
          <t>112|평일|10</t>
        </is>
      </c>
      <c r="B55" t="n">
        <v>1</v>
      </c>
    </row>
    <row r="56">
      <c r="A56" t="inlineStr">
        <is>
          <t>112|평일|12</t>
        </is>
      </c>
      <c r="B56" t="n">
        <v>1</v>
      </c>
    </row>
    <row r="57">
      <c r="A57" t="inlineStr">
        <is>
          <t>112|평일|16</t>
        </is>
      </c>
      <c r="B57" t="n">
        <v>1</v>
      </c>
    </row>
    <row r="58">
      <c r="A58" t="inlineStr">
        <is>
          <t>112|평일|17</t>
        </is>
      </c>
      <c r="B58" t="n">
        <v>1</v>
      </c>
    </row>
    <row r="59">
      <c r="A59" t="inlineStr">
        <is>
          <t>112|평일|18</t>
        </is>
      </c>
      <c r="B59" t="n">
        <v>2</v>
      </c>
    </row>
    <row r="60">
      <c r="A60" t="inlineStr">
        <is>
          <t>112|평일|19</t>
        </is>
      </c>
      <c r="B60" t="n">
        <v>1</v>
      </c>
    </row>
    <row r="61">
      <c r="A61" t="inlineStr">
        <is>
          <t>113|평일|6</t>
        </is>
      </c>
      <c r="B61" t="n">
        <v>1</v>
      </c>
    </row>
    <row r="62">
      <c r="A62" t="inlineStr">
        <is>
          <t>113|평일|7</t>
        </is>
      </c>
      <c r="B62" t="n">
        <v>1</v>
      </c>
    </row>
    <row r="63">
      <c r="A63" t="inlineStr">
        <is>
          <t>113|평일|9</t>
        </is>
      </c>
      <c r="B63" t="n">
        <v>1</v>
      </c>
    </row>
    <row r="64">
      <c r="A64" t="inlineStr">
        <is>
          <t>113|평일|11</t>
        </is>
      </c>
      <c r="B64" t="n">
        <v>1</v>
      </c>
    </row>
    <row r="65">
      <c r="A65" t="inlineStr">
        <is>
          <t>113|평일|13</t>
        </is>
      </c>
      <c r="B65" t="n">
        <v>1</v>
      </c>
    </row>
    <row r="66">
      <c r="A66" t="inlineStr">
        <is>
          <t>113|평일|14</t>
        </is>
      </c>
      <c r="B66" t="n">
        <v>1</v>
      </c>
    </row>
    <row r="67">
      <c r="A67" t="inlineStr">
        <is>
          <t>113|평일|15</t>
        </is>
      </c>
      <c r="B67" t="n">
        <v>1</v>
      </c>
    </row>
    <row r="68">
      <c r="A68" t="inlineStr">
        <is>
          <t>113|평일|17</t>
        </is>
      </c>
      <c r="B68" t="n">
        <v>1</v>
      </c>
    </row>
    <row r="69">
      <c r="A69" t="inlineStr">
        <is>
          <t>114|평일|7</t>
        </is>
      </c>
      <c r="B69" t="n">
        <v>1</v>
      </c>
    </row>
    <row r="70">
      <c r="A70" t="inlineStr">
        <is>
          <t>114|평일|8</t>
        </is>
      </c>
      <c r="B70" t="n">
        <v>1</v>
      </c>
    </row>
    <row r="71">
      <c r="A71" t="inlineStr">
        <is>
          <t>114|평일|10</t>
        </is>
      </c>
      <c r="B71" t="n">
        <v>1</v>
      </c>
    </row>
    <row r="72">
      <c r="A72" t="inlineStr">
        <is>
          <t>114|평일|12</t>
        </is>
      </c>
      <c r="B72" t="n">
        <v>1</v>
      </c>
    </row>
    <row r="73">
      <c r="A73" t="inlineStr">
        <is>
          <t>114|평일|14</t>
        </is>
      </c>
      <c r="B73" t="n">
        <v>1</v>
      </c>
    </row>
    <row r="74">
      <c r="A74" t="inlineStr">
        <is>
          <t>114|평일|15</t>
        </is>
      </c>
      <c r="B74" t="n">
        <v>1</v>
      </c>
    </row>
    <row r="75">
      <c r="A75" t="inlineStr">
        <is>
          <t>114|평일|16</t>
        </is>
      </c>
      <c r="B75" t="n">
        <v>1</v>
      </c>
    </row>
    <row r="76">
      <c r="A76" t="inlineStr">
        <is>
          <t>210|평일|6</t>
        </is>
      </c>
      <c r="B76" t="n">
        <v>1</v>
      </c>
    </row>
    <row r="77">
      <c r="A77" t="inlineStr">
        <is>
          <t>210|평일|7</t>
        </is>
      </c>
      <c r="B77" t="n">
        <v>1</v>
      </c>
    </row>
    <row r="78">
      <c r="A78" t="inlineStr">
        <is>
          <t>210|평일|8</t>
        </is>
      </c>
      <c r="B78" t="n">
        <v>1</v>
      </c>
    </row>
    <row r="79">
      <c r="A79" t="inlineStr">
        <is>
          <t>210|평일|9</t>
        </is>
      </c>
      <c r="B79" t="n">
        <v>1</v>
      </c>
    </row>
    <row r="80">
      <c r="A80" t="inlineStr">
        <is>
          <t>210|평일|10</t>
        </is>
      </c>
      <c r="B80" t="n">
        <v>1</v>
      </c>
    </row>
    <row r="81">
      <c r="A81" t="inlineStr">
        <is>
          <t>210|평일|11</t>
        </is>
      </c>
      <c r="B81" t="n">
        <v>1</v>
      </c>
    </row>
    <row r="82">
      <c r="A82" t="inlineStr">
        <is>
          <t>210|평일|12</t>
        </is>
      </c>
      <c r="B82" t="n">
        <v>1</v>
      </c>
    </row>
    <row r="83">
      <c r="A83" t="inlineStr">
        <is>
          <t>210|평일|13</t>
        </is>
      </c>
      <c r="B83" t="n">
        <v>1</v>
      </c>
    </row>
    <row r="84">
      <c r="A84" t="inlineStr">
        <is>
          <t>210|평일|14</t>
        </is>
      </c>
      <c r="B84" t="n">
        <v>1</v>
      </c>
    </row>
    <row r="85">
      <c r="A85" t="inlineStr">
        <is>
          <t>210|평일|15</t>
        </is>
      </c>
      <c r="B85" t="n">
        <v>1</v>
      </c>
    </row>
    <row r="86">
      <c r="A86" t="inlineStr">
        <is>
          <t>210|평일|16</t>
        </is>
      </c>
      <c r="B86" t="n">
        <v>1</v>
      </c>
    </row>
    <row r="87">
      <c r="A87" t="inlineStr">
        <is>
          <t>210|평일|17</t>
        </is>
      </c>
      <c r="B87" t="n">
        <v>1</v>
      </c>
    </row>
    <row r="88">
      <c r="A88" t="inlineStr">
        <is>
          <t>210|평일|18</t>
        </is>
      </c>
      <c r="B88" t="n">
        <v>1</v>
      </c>
    </row>
    <row r="89">
      <c r="A89" t="inlineStr">
        <is>
          <t>211|평일|6</t>
        </is>
      </c>
      <c r="B89" t="n">
        <v>5</v>
      </c>
    </row>
    <row r="90">
      <c r="A90" t="inlineStr">
        <is>
          <t>211|평일|7</t>
        </is>
      </c>
      <c r="B90" t="n">
        <v>3</v>
      </c>
    </row>
    <row r="91">
      <c r="A91" t="inlineStr">
        <is>
          <t>211|평일|8</t>
        </is>
      </c>
      <c r="B91" t="n">
        <v>2</v>
      </c>
    </row>
    <row r="92">
      <c r="A92" t="inlineStr">
        <is>
          <t>211|평일|9</t>
        </is>
      </c>
      <c r="B92" t="n">
        <v>2</v>
      </c>
    </row>
    <row r="93">
      <c r="A93" t="inlineStr">
        <is>
          <t>211|평일|10</t>
        </is>
      </c>
      <c r="B93" t="n">
        <v>4</v>
      </c>
    </row>
    <row r="94">
      <c r="A94" t="inlineStr">
        <is>
          <t>211|평일|11</t>
        </is>
      </c>
      <c r="B94" t="n">
        <v>4</v>
      </c>
    </row>
    <row r="95">
      <c r="A95" t="inlineStr">
        <is>
          <t>211|평일|12</t>
        </is>
      </c>
      <c r="B95" t="n">
        <v>3</v>
      </c>
    </row>
    <row r="96">
      <c r="A96" t="inlineStr">
        <is>
          <t>211|평일|13</t>
        </is>
      </c>
      <c r="B96" t="n">
        <v>2</v>
      </c>
    </row>
    <row r="97">
      <c r="A97" t="inlineStr">
        <is>
          <t>211|평일|14</t>
        </is>
      </c>
      <c r="B97" t="n">
        <v>4</v>
      </c>
    </row>
    <row r="98">
      <c r="A98" t="inlineStr">
        <is>
          <t>211|평일|15</t>
        </is>
      </c>
      <c r="B98" t="n">
        <v>1</v>
      </c>
    </row>
    <row r="99">
      <c r="A99" t="inlineStr">
        <is>
          <t>211|평일|16</t>
        </is>
      </c>
      <c r="B99" t="n">
        <v>4</v>
      </c>
    </row>
    <row r="100">
      <c r="A100" t="inlineStr">
        <is>
          <t>211|평일|17</t>
        </is>
      </c>
      <c r="B100" t="n">
        <v>2</v>
      </c>
    </row>
    <row r="101">
      <c r="A101" t="inlineStr">
        <is>
          <t>211|평일|18</t>
        </is>
      </c>
      <c r="B101" t="n">
        <v>4</v>
      </c>
    </row>
    <row r="102">
      <c r="A102" t="inlineStr">
        <is>
          <t>211|평일|19</t>
        </is>
      </c>
      <c r="B102" t="n">
        <v>3</v>
      </c>
    </row>
    <row r="103">
      <c r="A103" t="inlineStr">
        <is>
          <t>211|평일|21</t>
        </is>
      </c>
      <c r="B103" t="n">
        <v>1</v>
      </c>
    </row>
    <row r="104">
      <c r="A104" t="inlineStr">
        <is>
          <t>212|평일|6</t>
        </is>
      </c>
      <c r="B104" t="n">
        <v>7</v>
      </c>
    </row>
    <row r="105">
      <c r="A105" t="inlineStr">
        <is>
          <t>212|평일|7</t>
        </is>
      </c>
      <c r="B105" t="n">
        <v>11</v>
      </c>
    </row>
    <row r="106">
      <c r="A106" t="inlineStr">
        <is>
          <t>212|평일|8</t>
        </is>
      </c>
      <c r="B106" t="n">
        <v>9</v>
      </c>
    </row>
    <row r="107">
      <c r="A107" t="inlineStr">
        <is>
          <t>212|평일|9</t>
        </is>
      </c>
      <c r="B107" t="n">
        <v>9</v>
      </c>
    </row>
    <row r="108">
      <c r="A108" t="inlineStr">
        <is>
          <t>212|평일|10</t>
        </is>
      </c>
      <c r="B108" t="n">
        <v>8</v>
      </c>
    </row>
    <row r="109">
      <c r="A109" t="inlineStr">
        <is>
          <t>212|평일|11</t>
        </is>
      </c>
      <c r="B109" t="n">
        <v>8</v>
      </c>
    </row>
    <row r="110">
      <c r="A110" t="inlineStr">
        <is>
          <t>212|평일|12</t>
        </is>
      </c>
      <c r="B110" t="n">
        <v>8</v>
      </c>
    </row>
    <row r="111">
      <c r="A111" t="inlineStr">
        <is>
          <t>212|평일|13</t>
        </is>
      </c>
      <c r="B111" t="n">
        <v>9</v>
      </c>
    </row>
    <row r="112">
      <c r="A112" t="inlineStr">
        <is>
          <t>212|평일|14</t>
        </is>
      </c>
      <c r="B112" t="n">
        <v>8</v>
      </c>
    </row>
    <row r="113">
      <c r="A113" t="inlineStr">
        <is>
          <t>212|평일|15</t>
        </is>
      </c>
      <c r="B113" t="n">
        <v>8</v>
      </c>
    </row>
    <row r="114">
      <c r="A114" t="inlineStr">
        <is>
          <t>212|평일|16</t>
        </is>
      </c>
      <c r="B114" t="n">
        <v>9</v>
      </c>
    </row>
    <row r="115">
      <c r="A115" t="inlineStr">
        <is>
          <t>212|평일|17</t>
        </is>
      </c>
      <c r="B115" t="n">
        <v>9</v>
      </c>
    </row>
    <row r="116">
      <c r="A116" t="inlineStr">
        <is>
          <t>212|평일|18</t>
        </is>
      </c>
      <c r="B116" t="n">
        <v>9</v>
      </c>
    </row>
    <row r="117">
      <c r="A117" t="inlineStr">
        <is>
          <t>212|평일|19</t>
        </is>
      </c>
      <c r="B117" t="n">
        <v>7</v>
      </c>
    </row>
    <row r="118">
      <c r="A118" t="inlineStr">
        <is>
          <t>212|평일|20</t>
        </is>
      </c>
      <c r="B118" t="n">
        <v>3</v>
      </c>
    </row>
    <row r="119">
      <c r="A119" t="inlineStr">
        <is>
          <t>212|평일|21</t>
        </is>
      </c>
      <c r="B119" t="n">
        <v>7</v>
      </c>
    </row>
    <row r="120">
      <c r="A120" t="inlineStr">
        <is>
          <t>212|평일|22</t>
        </is>
      </c>
      <c r="B120" t="n">
        <v>2</v>
      </c>
    </row>
    <row r="121">
      <c r="A121" t="inlineStr">
        <is>
          <t>213|평일|6</t>
        </is>
      </c>
      <c r="B121" t="n">
        <v>1</v>
      </c>
    </row>
    <row r="122">
      <c r="A122" t="inlineStr">
        <is>
          <t>213|평일|7</t>
        </is>
      </c>
      <c r="B122" t="n">
        <v>1</v>
      </c>
    </row>
    <row r="123">
      <c r="A123" t="inlineStr">
        <is>
          <t>213|평일|9</t>
        </is>
      </c>
      <c r="B123" t="n">
        <v>1</v>
      </c>
    </row>
    <row r="124">
      <c r="A124" t="inlineStr">
        <is>
          <t>213|평일|14</t>
        </is>
      </c>
      <c r="B124" t="n">
        <v>2</v>
      </c>
    </row>
    <row r="125">
      <c r="A125" t="inlineStr">
        <is>
          <t>213|평일|17</t>
        </is>
      </c>
      <c r="B125" t="n">
        <v>2</v>
      </c>
    </row>
    <row r="126">
      <c r="A126" t="inlineStr">
        <is>
          <t>213|평일|18</t>
        </is>
      </c>
      <c r="B126" t="n">
        <v>1</v>
      </c>
    </row>
    <row r="127">
      <c r="A127" t="inlineStr">
        <is>
          <t>310|평일|6</t>
        </is>
      </c>
      <c r="B127" t="n">
        <v>2</v>
      </c>
    </row>
    <row r="128">
      <c r="A128" t="inlineStr">
        <is>
          <t>310|평일|8</t>
        </is>
      </c>
      <c r="B128" t="n">
        <v>1</v>
      </c>
    </row>
    <row r="129">
      <c r="A129" t="inlineStr">
        <is>
          <t>310|평일|9</t>
        </is>
      </c>
      <c r="B129" t="n">
        <v>1</v>
      </c>
    </row>
    <row r="130">
      <c r="A130" t="inlineStr">
        <is>
          <t>310|평일|10</t>
        </is>
      </c>
      <c r="B130" t="n">
        <v>1</v>
      </c>
    </row>
    <row r="131">
      <c r="A131" t="inlineStr">
        <is>
          <t>310|평일|11</t>
        </is>
      </c>
      <c r="B131" t="n">
        <v>1</v>
      </c>
    </row>
    <row r="132">
      <c r="A132" t="inlineStr">
        <is>
          <t>310|평일|13</t>
        </is>
      </c>
      <c r="B132" t="n">
        <v>1</v>
      </c>
    </row>
    <row r="133">
      <c r="A133" t="inlineStr">
        <is>
          <t>310|평일|14</t>
        </is>
      </c>
      <c r="B133" t="n">
        <v>1</v>
      </c>
    </row>
    <row r="134">
      <c r="A134" t="inlineStr">
        <is>
          <t>310|평일|16</t>
        </is>
      </c>
      <c r="B134" t="n">
        <v>1</v>
      </c>
    </row>
    <row r="135">
      <c r="A135" t="inlineStr">
        <is>
          <t>310|평일|17</t>
        </is>
      </c>
      <c r="B135" t="n">
        <v>1</v>
      </c>
    </row>
    <row r="136">
      <c r="A136" t="inlineStr">
        <is>
          <t>310|평일|19</t>
        </is>
      </c>
      <c r="B136" t="n">
        <v>1</v>
      </c>
    </row>
    <row r="137">
      <c r="A137" t="inlineStr">
        <is>
          <t>311|평일|5</t>
        </is>
      </c>
      <c r="B137" t="n">
        <v>1</v>
      </c>
    </row>
    <row r="138">
      <c r="A138" t="inlineStr">
        <is>
          <t>311|평일|6</t>
        </is>
      </c>
      <c r="B138" t="n">
        <v>4</v>
      </c>
    </row>
    <row r="139">
      <c r="A139" t="inlineStr">
        <is>
          <t>311|평일|7</t>
        </is>
      </c>
      <c r="B139" t="n">
        <v>2</v>
      </c>
    </row>
    <row r="140">
      <c r="A140" t="inlineStr">
        <is>
          <t>311|평일|8</t>
        </is>
      </c>
      <c r="B140" t="n">
        <v>3</v>
      </c>
    </row>
    <row r="141">
      <c r="A141" t="inlineStr">
        <is>
          <t>311|평일|9</t>
        </is>
      </c>
      <c r="B141" t="n">
        <v>2</v>
      </c>
    </row>
    <row r="142">
      <c r="A142" t="inlineStr">
        <is>
          <t>311|평일|10</t>
        </is>
      </c>
      <c r="B142" t="n">
        <v>4</v>
      </c>
    </row>
    <row r="143">
      <c r="A143" t="inlineStr">
        <is>
          <t>311|평일|11</t>
        </is>
      </c>
      <c r="B143" t="n">
        <v>3</v>
      </c>
    </row>
    <row r="144">
      <c r="A144" t="inlineStr">
        <is>
          <t>311|평일|12</t>
        </is>
      </c>
      <c r="B144" t="n">
        <v>3</v>
      </c>
    </row>
    <row r="145">
      <c r="A145" t="inlineStr">
        <is>
          <t>311|평일|13</t>
        </is>
      </c>
      <c r="B145" t="n">
        <v>3</v>
      </c>
    </row>
    <row r="146">
      <c r="A146" t="inlineStr">
        <is>
          <t>311|평일|14</t>
        </is>
      </c>
      <c r="B146" t="n">
        <v>2</v>
      </c>
    </row>
    <row r="147">
      <c r="A147" t="inlineStr">
        <is>
          <t>311|평일|15</t>
        </is>
      </c>
      <c r="B147" t="n">
        <v>3</v>
      </c>
    </row>
    <row r="148">
      <c r="A148" t="inlineStr">
        <is>
          <t>311|평일|16</t>
        </is>
      </c>
      <c r="B148" t="n">
        <v>3</v>
      </c>
    </row>
    <row r="149">
      <c r="A149" t="inlineStr">
        <is>
          <t>311|평일|17</t>
        </is>
      </c>
      <c r="B149" t="n">
        <v>2</v>
      </c>
    </row>
    <row r="150">
      <c r="A150" t="inlineStr">
        <is>
          <t>311|평일|18</t>
        </is>
      </c>
      <c r="B150" t="n">
        <v>3</v>
      </c>
    </row>
    <row r="151">
      <c r="A151" t="inlineStr">
        <is>
          <t>311|평일|19</t>
        </is>
      </c>
      <c r="B151" t="n">
        <v>1</v>
      </c>
    </row>
    <row r="152">
      <c r="A152" t="inlineStr">
        <is>
          <t>312|평일|6</t>
        </is>
      </c>
      <c r="B152" t="n">
        <v>2</v>
      </c>
    </row>
    <row r="153">
      <c r="A153" t="inlineStr">
        <is>
          <t>312|평일|9</t>
        </is>
      </c>
      <c r="B153" t="n">
        <v>2</v>
      </c>
    </row>
    <row r="154">
      <c r="A154" t="inlineStr">
        <is>
          <t>312|평일|13</t>
        </is>
      </c>
      <c r="B154" t="n">
        <v>1</v>
      </c>
    </row>
    <row r="155">
      <c r="A155" t="inlineStr">
        <is>
          <t>312|평일|14</t>
        </is>
      </c>
      <c r="B155" t="n">
        <v>1</v>
      </c>
    </row>
    <row r="156">
      <c r="A156" t="inlineStr">
        <is>
          <t>312|평일|18</t>
        </is>
      </c>
      <c r="B156" t="n">
        <v>1</v>
      </c>
    </row>
    <row r="157">
      <c r="A157" t="inlineStr">
        <is>
          <t>313|평일|6</t>
        </is>
      </c>
      <c r="B157" t="n">
        <v>2</v>
      </c>
    </row>
    <row r="158">
      <c r="A158" t="inlineStr">
        <is>
          <t>313|평일|10</t>
        </is>
      </c>
      <c r="B158" t="n">
        <v>1</v>
      </c>
    </row>
    <row r="159">
      <c r="A159" t="inlineStr">
        <is>
          <t>313|평일|11</t>
        </is>
      </c>
      <c r="B159" t="n">
        <v>1</v>
      </c>
    </row>
    <row r="160">
      <c r="A160" t="inlineStr">
        <is>
          <t>313|평일|14</t>
        </is>
      </c>
      <c r="B160" t="n">
        <v>2</v>
      </c>
    </row>
    <row r="161">
      <c r="A161" t="inlineStr">
        <is>
          <t>313|평일|17</t>
        </is>
      </c>
      <c r="B161" t="n">
        <v>1</v>
      </c>
    </row>
    <row r="162">
      <c r="A162" t="inlineStr">
        <is>
          <t>313|평일|18</t>
        </is>
      </c>
      <c r="B162" t="n">
        <v>1</v>
      </c>
    </row>
    <row r="163">
      <c r="A163" t="inlineStr">
        <is>
          <t>410|평일|6</t>
        </is>
      </c>
      <c r="B163" t="n">
        <v>11</v>
      </c>
    </row>
    <row r="164">
      <c r="A164" t="inlineStr">
        <is>
          <t>410|평일|7</t>
        </is>
      </c>
      <c r="B164" t="n">
        <v>2</v>
      </c>
    </row>
    <row r="165">
      <c r="A165" t="inlineStr">
        <is>
          <t>410|평일|8</t>
        </is>
      </c>
      <c r="B165" t="n">
        <v>2</v>
      </c>
    </row>
    <row r="166">
      <c r="A166" t="inlineStr">
        <is>
          <t>410|평일|9</t>
        </is>
      </c>
      <c r="B166" t="n">
        <v>3</v>
      </c>
    </row>
    <row r="167">
      <c r="A167" t="inlineStr">
        <is>
          <t>410|평일|10</t>
        </is>
      </c>
      <c r="B167" t="n">
        <v>5</v>
      </c>
    </row>
    <row r="168">
      <c r="A168" t="inlineStr">
        <is>
          <t>410|평일|11</t>
        </is>
      </c>
      <c r="B168" t="n">
        <v>3</v>
      </c>
    </row>
    <row r="169">
      <c r="A169" t="inlineStr">
        <is>
          <t>410|평일|12</t>
        </is>
      </c>
      <c r="B169" t="n">
        <v>3</v>
      </c>
    </row>
    <row r="170">
      <c r="A170" t="inlineStr">
        <is>
          <t>410|평일|13</t>
        </is>
      </c>
      <c r="B170" t="n">
        <v>3</v>
      </c>
    </row>
    <row r="171">
      <c r="A171" t="inlineStr">
        <is>
          <t>410|평일|14</t>
        </is>
      </c>
      <c r="B171" t="n">
        <v>5</v>
      </c>
    </row>
    <row r="172">
      <c r="A172" t="inlineStr">
        <is>
          <t>410|평일|15</t>
        </is>
      </c>
      <c r="B172" t="n">
        <v>3</v>
      </c>
    </row>
    <row r="173">
      <c r="A173" t="inlineStr">
        <is>
          <t>410|평일|16</t>
        </is>
      </c>
      <c r="B173" t="n">
        <v>4</v>
      </c>
    </row>
    <row r="174">
      <c r="A174" t="inlineStr">
        <is>
          <t>410|평일|17</t>
        </is>
      </c>
      <c r="B174" t="n">
        <v>5</v>
      </c>
    </row>
    <row r="175">
      <c r="A175" t="inlineStr">
        <is>
          <t>410|평일|18</t>
        </is>
      </c>
      <c r="B175" t="n">
        <v>4</v>
      </c>
    </row>
    <row r="176">
      <c r="A176" t="inlineStr">
        <is>
          <t>410|평일|19</t>
        </is>
      </c>
      <c r="B176" t="n">
        <v>3</v>
      </c>
    </row>
    <row r="177">
      <c r="A177" t="inlineStr">
        <is>
          <t>411|평일|6</t>
        </is>
      </c>
      <c r="B177" t="n">
        <v>2</v>
      </c>
    </row>
    <row r="178">
      <c r="A178" t="inlineStr">
        <is>
          <t>411|평일|8</t>
        </is>
      </c>
      <c r="B178" t="n">
        <v>2</v>
      </c>
    </row>
    <row r="179">
      <c r="A179" t="inlineStr">
        <is>
          <t>411|평일|9</t>
        </is>
      </c>
      <c r="B179" t="n">
        <v>1</v>
      </c>
    </row>
    <row r="180">
      <c r="A180" t="inlineStr">
        <is>
          <t>411|평일|11</t>
        </is>
      </c>
      <c r="B180" t="n">
        <v>2</v>
      </c>
    </row>
    <row r="181">
      <c r="A181" t="inlineStr">
        <is>
          <t>411|평일|12</t>
        </is>
      </c>
      <c r="B181" t="n">
        <v>1</v>
      </c>
    </row>
    <row r="182">
      <c r="A182" t="inlineStr">
        <is>
          <t>411|평일|13</t>
        </is>
      </c>
      <c r="B182" t="n">
        <v>2</v>
      </c>
    </row>
    <row r="183">
      <c r="A183" t="inlineStr">
        <is>
          <t>411|평일|14</t>
        </is>
      </c>
      <c r="B183" t="n">
        <v>1</v>
      </c>
    </row>
    <row r="184">
      <c r="A184" t="inlineStr">
        <is>
          <t>411|평일|15</t>
        </is>
      </c>
      <c r="B184" t="n">
        <v>1</v>
      </c>
    </row>
    <row r="185">
      <c r="A185" t="inlineStr">
        <is>
          <t>411|평일|16</t>
        </is>
      </c>
      <c r="B185" t="n">
        <v>1</v>
      </c>
    </row>
    <row r="186">
      <c r="A186" t="inlineStr">
        <is>
          <t>411|평일|17</t>
        </is>
      </c>
      <c r="B186" t="n">
        <v>1</v>
      </c>
    </row>
    <row r="187">
      <c r="A187" t="inlineStr">
        <is>
          <t>411|평일|18</t>
        </is>
      </c>
      <c r="B187" t="n">
        <v>3</v>
      </c>
    </row>
    <row r="188">
      <c r="A188" t="inlineStr">
        <is>
          <t>411|평일|19</t>
        </is>
      </c>
      <c r="B188" t="n">
        <v>1</v>
      </c>
    </row>
    <row r="189">
      <c r="A189" t="inlineStr">
        <is>
          <t>412|평일|6</t>
        </is>
      </c>
      <c r="B189" t="n">
        <v>2</v>
      </c>
    </row>
    <row r="190">
      <c r="A190" t="inlineStr">
        <is>
          <t>412|평일|8</t>
        </is>
      </c>
      <c r="B190" t="n">
        <v>1</v>
      </c>
    </row>
    <row r="191">
      <c r="A191" t="inlineStr">
        <is>
          <t>412|평일|9</t>
        </is>
      </c>
      <c r="B191" t="n">
        <v>1</v>
      </c>
    </row>
    <row r="192">
      <c r="A192" t="inlineStr">
        <is>
          <t>412|평일|10</t>
        </is>
      </c>
      <c r="B192" t="n">
        <v>1</v>
      </c>
    </row>
    <row r="193">
      <c r="A193" t="inlineStr">
        <is>
          <t>412|평일|12</t>
        </is>
      </c>
      <c r="B193" t="n">
        <v>2</v>
      </c>
    </row>
    <row r="194">
      <c r="A194" t="inlineStr">
        <is>
          <t>412|평일|14</t>
        </is>
      </c>
      <c r="B194" t="n">
        <v>1</v>
      </c>
    </row>
    <row r="195">
      <c r="A195" t="inlineStr">
        <is>
          <t>412|평일|15</t>
        </is>
      </c>
      <c r="B195" t="n">
        <v>1</v>
      </c>
    </row>
    <row r="196">
      <c r="A196" t="inlineStr">
        <is>
          <t>412|평일|18</t>
        </is>
      </c>
      <c r="B196" t="n">
        <v>1</v>
      </c>
    </row>
    <row r="197">
      <c r="A197" t="inlineStr">
        <is>
          <t>412|평일|19</t>
        </is>
      </c>
      <c r="B197" t="n">
        <v>1</v>
      </c>
    </row>
    <row r="198">
      <c r="A198" t="inlineStr">
        <is>
          <t>413|평일|6</t>
        </is>
      </c>
      <c r="B198" t="n">
        <v>2</v>
      </c>
    </row>
    <row r="199">
      <c r="A199" t="inlineStr">
        <is>
          <t>413|평일|8</t>
        </is>
      </c>
      <c r="B199" t="n">
        <v>1</v>
      </c>
    </row>
    <row r="200">
      <c r="A200" t="inlineStr">
        <is>
          <t>413|평일|9</t>
        </is>
      </c>
      <c r="B200" t="n">
        <v>1</v>
      </c>
    </row>
    <row r="201">
      <c r="A201" t="inlineStr">
        <is>
          <t>413|평일|10</t>
        </is>
      </c>
      <c r="B201" t="n">
        <v>1</v>
      </c>
    </row>
    <row r="202">
      <c r="A202" t="inlineStr">
        <is>
          <t>413|평일|16</t>
        </is>
      </c>
      <c r="B202" t="n">
        <v>1</v>
      </c>
    </row>
    <row r="203">
      <c r="A203" t="inlineStr">
        <is>
          <t>413|평일|18</t>
        </is>
      </c>
      <c r="B203" t="n">
        <v>2</v>
      </c>
    </row>
    <row r="204">
      <c r="A204" t="inlineStr">
        <is>
          <t>510|평일|5</t>
        </is>
      </c>
      <c r="B204" t="n">
        <v>2</v>
      </c>
    </row>
    <row r="205">
      <c r="A205" t="inlineStr">
        <is>
          <t>510|평일|6</t>
        </is>
      </c>
      <c r="B205" t="n">
        <v>2</v>
      </c>
    </row>
    <row r="206">
      <c r="A206" t="inlineStr">
        <is>
          <t>510|평일|7</t>
        </is>
      </c>
      <c r="B206" t="n">
        <v>2</v>
      </c>
    </row>
    <row r="207">
      <c r="A207" t="inlineStr">
        <is>
          <t>510|평일|8</t>
        </is>
      </c>
      <c r="B207" t="n">
        <v>2</v>
      </c>
    </row>
    <row r="208">
      <c r="A208" t="inlineStr">
        <is>
          <t>510|평일|9</t>
        </is>
      </c>
      <c r="B208" t="n">
        <v>4</v>
      </c>
    </row>
    <row r="209">
      <c r="A209" t="inlineStr">
        <is>
          <t>510|평일|10</t>
        </is>
      </c>
      <c r="B209" t="n">
        <v>2</v>
      </c>
    </row>
    <row r="210">
      <c r="A210" t="inlineStr">
        <is>
          <t>510|평일|11</t>
        </is>
      </c>
      <c r="B210" t="n">
        <v>1</v>
      </c>
    </row>
    <row r="211">
      <c r="A211" t="inlineStr">
        <is>
          <t>510|평일|12</t>
        </is>
      </c>
      <c r="B211" t="n">
        <v>2</v>
      </c>
    </row>
    <row r="212">
      <c r="A212" t="inlineStr">
        <is>
          <t>510|평일|13</t>
        </is>
      </c>
      <c r="B212" t="n">
        <v>1</v>
      </c>
    </row>
    <row r="213">
      <c r="A213" t="inlineStr">
        <is>
          <t>510|평일|14</t>
        </is>
      </c>
      <c r="B213" t="n">
        <v>4</v>
      </c>
    </row>
    <row r="214">
      <c r="A214" t="inlineStr">
        <is>
          <t>510|평일|15</t>
        </is>
      </c>
      <c r="B214" t="n">
        <v>2</v>
      </c>
    </row>
    <row r="215">
      <c r="A215" t="inlineStr">
        <is>
          <t>510|평일|16</t>
        </is>
      </c>
      <c r="B215" t="n">
        <v>3</v>
      </c>
    </row>
    <row r="216">
      <c r="A216" t="inlineStr">
        <is>
          <t>510|평일|17</t>
        </is>
      </c>
      <c r="B216" t="n">
        <v>2</v>
      </c>
    </row>
    <row r="217">
      <c r="A217" t="inlineStr">
        <is>
          <t>510|평일|18</t>
        </is>
      </c>
      <c r="B217" t="n">
        <v>1</v>
      </c>
    </row>
    <row r="218">
      <c r="A218" t="inlineStr">
        <is>
          <t>510|평일|19</t>
        </is>
      </c>
      <c r="B218" t="n">
        <v>1</v>
      </c>
    </row>
    <row r="219">
      <c r="A219" t="inlineStr">
        <is>
          <t>511|평일|5</t>
        </is>
      </c>
      <c r="B219" t="n">
        <v>1</v>
      </c>
    </row>
    <row r="220">
      <c r="A220" t="inlineStr">
        <is>
          <t>511|평일|6</t>
        </is>
      </c>
      <c r="B220" t="n">
        <v>2</v>
      </c>
    </row>
    <row r="221">
      <c r="A221" t="inlineStr">
        <is>
          <t>511|평일|7</t>
        </is>
      </c>
      <c r="B221" t="n">
        <v>2</v>
      </c>
    </row>
    <row r="222">
      <c r="A222" t="inlineStr">
        <is>
          <t>511|평일|9</t>
        </is>
      </c>
      <c r="B222" t="n">
        <v>2</v>
      </c>
    </row>
    <row r="223">
      <c r="A223" t="inlineStr">
        <is>
          <t>511|평일|10</t>
        </is>
      </c>
      <c r="B223" t="n">
        <v>2</v>
      </c>
    </row>
    <row r="224">
      <c r="A224" t="inlineStr">
        <is>
          <t>511|평일|11</t>
        </is>
      </c>
      <c r="B224" t="n">
        <v>1</v>
      </c>
    </row>
    <row r="225">
      <c r="A225" t="inlineStr">
        <is>
          <t>511|평일|12</t>
        </is>
      </c>
      <c r="B225" t="n">
        <v>1</v>
      </c>
    </row>
    <row r="226">
      <c r="A226" t="inlineStr">
        <is>
          <t>511|평일|13</t>
        </is>
      </c>
      <c r="B226" t="n">
        <v>4</v>
      </c>
    </row>
    <row r="227">
      <c r="A227" t="inlineStr">
        <is>
          <t>511|평일|14</t>
        </is>
      </c>
      <c r="B227" t="n">
        <v>1</v>
      </c>
    </row>
    <row r="228">
      <c r="A228" t="inlineStr">
        <is>
          <t>511|평일|15</t>
        </is>
      </c>
      <c r="B228" t="n">
        <v>2</v>
      </c>
    </row>
    <row r="229">
      <c r="A229" t="inlineStr">
        <is>
          <t>511|평일|16</t>
        </is>
      </c>
      <c r="B229" t="n">
        <v>1</v>
      </c>
    </row>
    <row r="230">
      <c r="A230" t="inlineStr">
        <is>
          <t>511|평일|17</t>
        </is>
      </c>
      <c r="B230" t="n">
        <v>1</v>
      </c>
    </row>
    <row r="231">
      <c r="A231" t="inlineStr">
        <is>
          <t>511|평일|18</t>
        </is>
      </c>
      <c r="B231" t="n">
        <v>1</v>
      </c>
    </row>
    <row r="232">
      <c r="A232" t="inlineStr">
        <is>
          <t>511|평일|19</t>
        </is>
      </c>
      <c r="B232" t="n">
        <v>1</v>
      </c>
    </row>
    <row r="233">
      <c r="A233" t="inlineStr">
        <is>
          <t>512|평일|5</t>
        </is>
      </c>
      <c r="B233" t="n">
        <v>1</v>
      </c>
    </row>
    <row r="234">
      <c r="A234" t="inlineStr">
        <is>
          <t>512|평일|6</t>
        </is>
      </c>
      <c r="B234" t="n">
        <v>1</v>
      </c>
    </row>
    <row r="235">
      <c r="A235" t="inlineStr">
        <is>
          <t>512|평일|7</t>
        </is>
      </c>
      <c r="B235" t="n">
        <v>2</v>
      </c>
    </row>
    <row r="236">
      <c r="A236" t="inlineStr">
        <is>
          <t>512|평일|8</t>
        </is>
      </c>
      <c r="B236" t="n">
        <v>3</v>
      </c>
    </row>
    <row r="237">
      <c r="A237" t="inlineStr">
        <is>
          <t>512|평일|10</t>
        </is>
      </c>
      <c r="B237" t="n">
        <v>2</v>
      </c>
    </row>
    <row r="238">
      <c r="A238" t="inlineStr">
        <is>
          <t>512|평일|11</t>
        </is>
      </c>
      <c r="B238" t="n">
        <v>1</v>
      </c>
    </row>
    <row r="239">
      <c r="A239" t="inlineStr">
        <is>
          <t>512|평일|12</t>
        </is>
      </c>
      <c r="B239" t="n">
        <v>1</v>
      </c>
    </row>
    <row r="240">
      <c r="A240" t="inlineStr">
        <is>
          <t>512|평일|13</t>
        </is>
      </c>
      <c r="B240" t="n">
        <v>1</v>
      </c>
    </row>
    <row r="241">
      <c r="A241" t="inlineStr">
        <is>
          <t>512|평일|14</t>
        </is>
      </c>
      <c r="B241" t="n">
        <v>1</v>
      </c>
    </row>
    <row r="242">
      <c r="A242" t="inlineStr">
        <is>
          <t>512|평일|15</t>
        </is>
      </c>
      <c r="B242" t="n">
        <v>3</v>
      </c>
    </row>
    <row r="243">
      <c r="A243" t="inlineStr">
        <is>
          <t>512|평일|16</t>
        </is>
      </c>
      <c r="B243" t="n">
        <v>2</v>
      </c>
    </row>
    <row r="244">
      <c r="A244" t="inlineStr">
        <is>
          <t>512|평일|17</t>
        </is>
      </c>
      <c r="B244" t="n">
        <v>1</v>
      </c>
    </row>
    <row r="245">
      <c r="A245" t="inlineStr">
        <is>
          <t>512|평일|18</t>
        </is>
      </c>
      <c r="B245" t="n">
        <v>2</v>
      </c>
    </row>
    <row r="246">
      <c r="A246" t="inlineStr">
        <is>
          <t>512|평일|19</t>
        </is>
      </c>
      <c r="B246" t="n">
        <v>1</v>
      </c>
    </row>
    <row r="247">
      <c r="A247" t="inlineStr">
        <is>
          <t>513|평일|6</t>
        </is>
      </c>
      <c r="B247" t="n">
        <v>2</v>
      </c>
    </row>
    <row r="248">
      <c r="A248" t="inlineStr">
        <is>
          <t>513|평일|8</t>
        </is>
      </c>
      <c r="B248" t="n">
        <v>1</v>
      </c>
    </row>
    <row r="249">
      <c r="A249" t="inlineStr">
        <is>
          <t>513|평일|10</t>
        </is>
      </c>
      <c r="B249" t="n">
        <v>1</v>
      </c>
    </row>
    <row r="250">
      <c r="A250" t="inlineStr">
        <is>
          <t>513|평일|13</t>
        </is>
      </c>
      <c r="B250" t="n">
        <v>1</v>
      </c>
    </row>
    <row r="251">
      <c r="A251" t="inlineStr">
        <is>
          <t>513|평일|16</t>
        </is>
      </c>
      <c r="B251" t="n">
        <v>2</v>
      </c>
    </row>
    <row r="252">
      <c r="A252" t="inlineStr">
        <is>
          <t>514|평일|7</t>
        </is>
      </c>
      <c r="B252" t="n">
        <v>1</v>
      </c>
    </row>
    <row r="253">
      <c r="A253" t="inlineStr">
        <is>
          <t>514|평일|8</t>
        </is>
      </c>
      <c r="B253" t="n">
        <v>1</v>
      </c>
    </row>
    <row r="254">
      <c r="A254" t="inlineStr">
        <is>
          <t>514|평일|10</t>
        </is>
      </c>
      <c r="B254" t="n">
        <v>2</v>
      </c>
    </row>
    <row r="255">
      <c r="A255" t="inlineStr">
        <is>
          <t>514|평일|14</t>
        </is>
      </c>
      <c r="B255" t="n">
        <v>2</v>
      </c>
    </row>
    <row r="256">
      <c r="A256" t="inlineStr">
        <is>
          <t>514|평일|17</t>
        </is>
      </c>
      <c r="B256" t="n">
        <v>2</v>
      </c>
    </row>
    <row r="257">
      <c r="A257" t="inlineStr">
        <is>
          <t>610|평일|5</t>
        </is>
      </c>
      <c r="B257" t="n">
        <v>1</v>
      </c>
    </row>
    <row r="258">
      <c r="A258" t="inlineStr">
        <is>
          <t>610|평일|6</t>
        </is>
      </c>
      <c r="B258" t="n">
        <v>3</v>
      </c>
    </row>
    <row r="259">
      <c r="A259" t="inlineStr">
        <is>
          <t>610|평일|7</t>
        </is>
      </c>
      <c r="B259" t="n">
        <v>3</v>
      </c>
    </row>
    <row r="260">
      <c r="A260" t="inlineStr">
        <is>
          <t>610|평일|8</t>
        </is>
      </c>
      <c r="B260" t="n">
        <v>3</v>
      </c>
    </row>
    <row r="261">
      <c r="A261" t="inlineStr">
        <is>
          <t>610|평일|9</t>
        </is>
      </c>
      <c r="B261" t="n">
        <v>2</v>
      </c>
    </row>
    <row r="262">
      <c r="A262" t="inlineStr">
        <is>
          <t>610|평일|10</t>
        </is>
      </c>
      <c r="B262" t="n">
        <v>4</v>
      </c>
    </row>
    <row r="263">
      <c r="A263" t="inlineStr">
        <is>
          <t>610|평일|11</t>
        </is>
      </c>
      <c r="B263" t="n">
        <v>2</v>
      </c>
    </row>
    <row r="264">
      <c r="A264" t="inlineStr">
        <is>
          <t>610|평일|12</t>
        </is>
      </c>
      <c r="B264" t="n">
        <v>4</v>
      </c>
    </row>
    <row r="265">
      <c r="A265" t="inlineStr">
        <is>
          <t>610|평일|13</t>
        </is>
      </c>
      <c r="B265" t="n">
        <v>3</v>
      </c>
    </row>
    <row r="266">
      <c r="A266" t="inlineStr">
        <is>
          <t>610|평일|14</t>
        </is>
      </c>
      <c r="B266" t="n">
        <v>3</v>
      </c>
    </row>
    <row r="267">
      <c r="A267" t="inlineStr">
        <is>
          <t>610|평일|15</t>
        </is>
      </c>
      <c r="B267" t="n">
        <v>3</v>
      </c>
    </row>
    <row r="268">
      <c r="A268" t="inlineStr">
        <is>
          <t>610|평일|16</t>
        </is>
      </c>
      <c r="B268" t="n">
        <v>3</v>
      </c>
    </row>
    <row r="269">
      <c r="A269" t="inlineStr">
        <is>
          <t>610|평일|17</t>
        </is>
      </c>
      <c r="B269" t="n">
        <v>2</v>
      </c>
    </row>
    <row r="270">
      <c r="A270" t="inlineStr">
        <is>
          <t>610|평일|18</t>
        </is>
      </c>
      <c r="B270" t="n">
        <v>3</v>
      </c>
    </row>
    <row r="271">
      <c r="A271" t="inlineStr">
        <is>
          <t>610|평일|19</t>
        </is>
      </c>
      <c r="B271" t="n">
        <v>3</v>
      </c>
    </row>
    <row r="272">
      <c r="A272" t="inlineStr">
        <is>
          <t>610|평일|20</t>
        </is>
      </c>
      <c r="B272" t="n">
        <v>1</v>
      </c>
    </row>
    <row r="273">
      <c r="A273" t="inlineStr">
        <is>
          <t>611|평일|6</t>
        </is>
      </c>
      <c r="B273" t="n">
        <v>4</v>
      </c>
    </row>
    <row r="274">
      <c r="A274" t="inlineStr">
        <is>
          <t>611|평일|7</t>
        </is>
      </c>
      <c r="B274" t="n">
        <v>2</v>
      </c>
    </row>
    <row r="275">
      <c r="A275" t="inlineStr">
        <is>
          <t>611|평일|8</t>
        </is>
      </c>
      <c r="B275" t="n">
        <v>1</v>
      </c>
    </row>
    <row r="276">
      <c r="A276" t="inlineStr">
        <is>
          <t>611|평일|9</t>
        </is>
      </c>
      <c r="B276" t="n">
        <v>2</v>
      </c>
    </row>
    <row r="277">
      <c r="A277" t="inlineStr">
        <is>
          <t>611|평일|10</t>
        </is>
      </c>
      <c r="B277" t="n">
        <v>2</v>
      </c>
    </row>
    <row r="278">
      <c r="A278" t="inlineStr">
        <is>
          <t>611|평일|11</t>
        </is>
      </c>
      <c r="B278" t="n">
        <v>2</v>
      </c>
    </row>
    <row r="279">
      <c r="A279" t="inlineStr">
        <is>
          <t>611|평일|12</t>
        </is>
      </c>
      <c r="B279" t="n">
        <v>2</v>
      </c>
    </row>
    <row r="280">
      <c r="A280" t="inlineStr">
        <is>
          <t>611|평일|13</t>
        </is>
      </c>
      <c r="B280" t="n">
        <v>1</v>
      </c>
    </row>
    <row r="281">
      <c r="A281" t="inlineStr">
        <is>
          <t>611|평일|14</t>
        </is>
      </c>
      <c r="B281" t="n">
        <v>1</v>
      </c>
    </row>
    <row r="282">
      <c r="A282" t="inlineStr">
        <is>
          <t>611|평일|15</t>
        </is>
      </c>
      <c r="B282" t="n">
        <v>3</v>
      </c>
    </row>
    <row r="283">
      <c r="A283" t="inlineStr">
        <is>
          <t>611|평일|16</t>
        </is>
      </c>
      <c r="B283" t="n">
        <v>3</v>
      </c>
    </row>
    <row r="284">
      <c r="A284" t="inlineStr">
        <is>
          <t>611|평일|18</t>
        </is>
      </c>
      <c r="B284" t="n">
        <v>2</v>
      </c>
    </row>
    <row r="285">
      <c r="A285" t="inlineStr">
        <is>
          <t>611|평일|19</t>
        </is>
      </c>
      <c r="B285" t="n">
        <v>3</v>
      </c>
    </row>
    <row r="286">
      <c r="A286" t="inlineStr">
        <is>
          <t>612|평일|6</t>
        </is>
      </c>
      <c r="B286" t="n">
        <v>2</v>
      </c>
    </row>
    <row r="287">
      <c r="A287" t="inlineStr">
        <is>
          <t>612|평일|15</t>
        </is>
      </c>
      <c r="B287" t="n">
        <v>1</v>
      </c>
    </row>
    <row r="288">
      <c r="A288" t="inlineStr">
        <is>
          <t>612|평일|16</t>
        </is>
      </c>
      <c r="B288" t="n">
        <v>1</v>
      </c>
    </row>
    <row r="289">
      <c r="A289" t="inlineStr">
        <is>
          <t>급행1|공휴일(일요일)|7</t>
        </is>
      </c>
      <c r="B289" t="n">
        <v>2</v>
      </c>
    </row>
    <row r="290">
      <c r="A290" t="inlineStr">
        <is>
          <t>급행1|공휴일(일요일)|8</t>
        </is>
      </c>
      <c r="B290" t="n">
        <v>2</v>
      </c>
    </row>
    <row r="291">
      <c r="A291" t="inlineStr">
        <is>
          <t>급행1|공휴일(일요일)|9</t>
        </is>
      </c>
      <c r="B291" t="n">
        <v>2</v>
      </c>
    </row>
    <row r="292">
      <c r="A292" t="inlineStr">
        <is>
          <t>급행1|공휴일(일요일)|10</t>
        </is>
      </c>
      <c r="B292" t="n">
        <v>1</v>
      </c>
    </row>
    <row r="293">
      <c r="A293" t="inlineStr">
        <is>
          <t>급행1|공휴일(일요일)|11</t>
        </is>
      </c>
      <c r="B293" t="n">
        <v>2</v>
      </c>
    </row>
    <row r="294">
      <c r="A294" t="inlineStr">
        <is>
          <t>급행1|공휴일(일요일)|12</t>
        </is>
      </c>
      <c r="B294" t="n">
        <v>2</v>
      </c>
    </row>
    <row r="295">
      <c r="A295" t="inlineStr">
        <is>
          <t>급행1|공휴일(일요일)|13</t>
        </is>
      </c>
      <c r="B295" t="n">
        <v>1</v>
      </c>
    </row>
    <row r="296">
      <c r="A296" t="inlineStr">
        <is>
          <t>급행1|공휴일(일요일)|14</t>
        </is>
      </c>
      <c r="B296" t="n">
        <v>3</v>
      </c>
    </row>
    <row r="297">
      <c r="A297" t="inlineStr">
        <is>
          <t>급행1|공휴일(일요일)|15</t>
        </is>
      </c>
      <c r="B297" t="n">
        <v>2</v>
      </c>
    </row>
    <row r="298">
      <c r="A298" t="inlineStr">
        <is>
          <t>급행1|공휴일(일요일)|16</t>
        </is>
      </c>
      <c r="B298" t="n">
        <v>1</v>
      </c>
    </row>
    <row r="299">
      <c r="A299" t="inlineStr">
        <is>
          <t>급행1|공휴일(일요일)|17</t>
        </is>
      </c>
      <c r="B299" t="n">
        <v>3</v>
      </c>
    </row>
    <row r="300">
      <c r="A300" t="inlineStr">
        <is>
          <t>급행1|공휴일(일요일)|18</t>
        </is>
      </c>
      <c r="B300" t="n">
        <v>2</v>
      </c>
    </row>
    <row r="301">
      <c r="A301" t="inlineStr">
        <is>
          <t>급행1|평일|7</t>
        </is>
      </c>
      <c r="B301" t="n">
        <v>3</v>
      </c>
    </row>
    <row r="302">
      <c r="A302" t="inlineStr">
        <is>
          <t>급행1|평일|8</t>
        </is>
      </c>
      <c r="B302" t="n">
        <v>4</v>
      </c>
    </row>
    <row r="303">
      <c r="A303" t="inlineStr">
        <is>
          <t>급행1|평일|9</t>
        </is>
      </c>
      <c r="B303" t="n">
        <v>2</v>
      </c>
    </row>
    <row r="304">
      <c r="A304" t="inlineStr">
        <is>
          <t>급행1|평일|10</t>
        </is>
      </c>
      <c r="B304" t="n">
        <v>3</v>
      </c>
    </row>
    <row r="305">
      <c r="A305" t="inlineStr">
        <is>
          <t>급행1|평일|11</t>
        </is>
      </c>
      <c r="B305" t="n">
        <v>3</v>
      </c>
    </row>
    <row r="306">
      <c r="A306" t="inlineStr">
        <is>
          <t>급행1|평일|12</t>
        </is>
      </c>
      <c r="B306" t="n">
        <v>3</v>
      </c>
    </row>
    <row r="307">
      <c r="A307" t="inlineStr">
        <is>
          <t>급행1|평일|13</t>
        </is>
      </c>
      <c r="B307" t="n">
        <v>3</v>
      </c>
    </row>
    <row r="308">
      <c r="A308" t="inlineStr">
        <is>
          <t>급행1|평일|14</t>
        </is>
      </c>
      <c r="B308" t="n">
        <v>4</v>
      </c>
    </row>
    <row r="309">
      <c r="A309" t="inlineStr">
        <is>
          <t>급행1|평일|15</t>
        </is>
      </c>
      <c r="B309" t="n">
        <v>3</v>
      </c>
    </row>
    <row r="310">
      <c r="A310" t="inlineStr">
        <is>
          <t>급행1|평일|16</t>
        </is>
      </c>
      <c r="B310" t="n">
        <v>3</v>
      </c>
    </row>
    <row r="311">
      <c r="A311" t="inlineStr">
        <is>
          <t>급행1|평일|17</t>
        </is>
      </c>
      <c r="B311" t="n">
        <v>3</v>
      </c>
    </row>
    <row r="312">
      <c r="A312" t="inlineStr">
        <is>
          <t>급행1|평일|18</t>
        </is>
      </c>
      <c r="B312" t="n">
        <v>4</v>
      </c>
    </row>
    <row r="313">
      <c r="A313" t="inlineStr">
        <is>
          <t>급행1|평일|19</t>
        </is>
      </c>
      <c r="B313" t="n">
        <v>1</v>
      </c>
    </row>
    <row r="314">
      <c r="A314" t="inlineStr">
        <is>
          <t>급행2|평일|7</t>
        </is>
      </c>
      <c r="B314" t="n">
        <v>2</v>
      </c>
    </row>
    <row r="315">
      <c r="A315" t="inlineStr">
        <is>
          <t>급행2|평일|8</t>
        </is>
      </c>
      <c r="B315" t="n">
        <v>1</v>
      </c>
    </row>
    <row r="316">
      <c r="A316" t="inlineStr">
        <is>
          <t>급행2|평일|10</t>
        </is>
      </c>
      <c r="B316" t="n">
        <v>1</v>
      </c>
    </row>
    <row r="317">
      <c r="A317" t="inlineStr">
        <is>
          <t>급행2|평일|11</t>
        </is>
      </c>
      <c r="B317" t="n">
        <v>1</v>
      </c>
    </row>
    <row r="318">
      <c r="A318" t="inlineStr">
        <is>
          <t>급행2|평일|12</t>
        </is>
      </c>
      <c r="B318" t="n">
        <v>1</v>
      </c>
    </row>
    <row r="319">
      <c r="A319" t="inlineStr">
        <is>
          <t>급행2|평일|13</t>
        </is>
      </c>
      <c r="B319" t="n">
        <v>1</v>
      </c>
    </row>
    <row r="320">
      <c r="A320" t="inlineStr">
        <is>
          <t>급행2|평일|14</t>
        </is>
      </c>
      <c r="B320" t="n">
        <v>1</v>
      </c>
    </row>
    <row r="321">
      <c r="A321" t="inlineStr">
        <is>
          <t>급행2|평일|15</t>
        </is>
      </c>
      <c r="B321" t="n">
        <v>2</v>
      </c>
    </row>
    <row r="322">
      <c r="A322" t="inlineStr">
        <is>
          <t>급행2|평일|16</t>
        </is>
      </c>
      <c r="B322" t="n">
        <v>1</v>
      </c>
    </row>
    <row r="323">
      <c r="A323" t="inlineStr">
        <is>
          <t>급행2|평일|17</t>
        </is>
      </c>
      <c r="B323" t="n">
        <v>1</v>
      </c>
    </row>
    <row r="324">
      <c r="A324" t="inlineStr">
        <is>
          <t>급행2|평일|18</t>
        </is>
      </c>
      <c r="B324" t="n">
        <v>2</v>
      </c>
    </row>
    <row r="325">
      <c r="A325" t="inlineStr">
        <is>
          <t>급행3|평일|6</t>
        </is>
      </c>
      <c r="B325" t="n">
        <v>1</v>
      </c>
    </row>
    <row r="326">
      <c r="A326" t="inlineStr">
        <is>
          <t>급행3|평일|7</t>
        </is>
      </c>
      <c r="B326" t="n">
        <v>1</v>
      </c>
    </row>
    <row r="327">
      <c r="A327" t="inlineStr">
        <is>
          <t>급행3|평일|8</t>
        </is>
      </c>
      <c r="B327" t="n">
        <v>1</v>
      </c>
    </row>
    <row r="328">
      <c r="A328" t="inlineStr">
        <is>
          <t>급행3|평일|9</t>
        </is>
      </c>
      <c r="B328" t="n">
        <v>2</v>
      </c>
    </row>
    <row r="329">
      <c r="A329" t="inlineStr">
        <is>
          <t>급행3|평일|11</t>
        </is>
      </c>
      <c r="B329" t="n">
        <v>1</v>
      </c>
    </row>
    <row r="330">
      <c r="A330" t="inlineStr">
        <is>
          <t>급행3|평일|12</t>
        </is>
      </c>
      <c r="B330" t="n">
        <v>1</v>
      </c>
    </row>
    <row r="331">
      <c r="A331" t="inlineStr">
        <is>
          <t>급행3|평일|13</t>
        </is>
      </c>
      <c r="B331" t="n">
        <v>2</v>
      </c>
    </row>
    <row r="332">
      <c r="A332" t="inlineStr">
        <is>
          <t>급행3|평일|14</t>
        </is>
      </c>
      <c r="B332" t="n">
        <v>1</v>
      </c>
    </row>
    <row r="333">
      <c r="A333" t="inlineStr">
        <is>
          <t>급행3|평일|16</t>
        </is>
      </c>
      <c r="B333" t="n">
        <v>1</v>
      </c>
    </row>
    <row r="334">
      <c r="A334" t="inlineStr">
        <is>
          <t>급행3|평일|17</t>
        </is>
      </c>
      <c r="B334" t="n">
        <v>1</v>
      </c>
    </row>
    <row r="335">
      <c r="A335" t="inlineStr">
        <is>
          <t>급행3|평일|19</t>
        </is>
      </c>
      <c r="B335" t="n">
        <v>1</v>
      </c>
    </row>
    <row r="336">
      <c r="A336" t="inlineStr">
        <is>
          <t>길안1|평일|6</t>
        </is>
      </c>
      <c r="B336" t="n">
        <v>2</v>
      </c>
    </row>
    <row r="337">
      <c r="A337" t="inlineStr">
        <is>
          <t>길안1|평일|7</t>
        </is>
      </c>
      <c r="B337" t="n">
        <v>2</v>
      </c>
    </row>
    <row r="338">
      <c r="A338" t="inlineStr">
        <is>
          <t>길안1|평일|9</t>
        </is>
      </c>
      <c r="B338" t="n">
        <v>2</v>
      </c>
    </row>
    <row r="339">
      <c r="A339" t="inlineStr">
        <is>
          <t>길안1|평일|10</t>
        </is>
      </c>
      <c r="B339" t="n">
        <v>2</v>
      </c>
    </row>
    <row r="340">
      <c r="A340" t="inlineStr">
        <is>
          <t>길안1|평일|12</t>
        </is>
      </c>
      <c r="B340" t="n">
        <v>1</v>
      </c>
    </row>
    <row r="341">
      <c r="A341" t="inlineStr">
        <is>
          <t>길안1|평일|13</t>
        </is>
      </c>
      <c r="B341" t="n">
        <v>2</v>
      </c>
    </row>
    <row r="342">
      <c r="A342" t="inlineStr">
        <is>
          <t>길안1|평일|14</t>
        </is>
      </c>
      <c r="B342" t="n">
        <v>2</v>
      </c>
    </row>
    <row r="343">
      <c r="A343" t="inlineStr">
        <is>
          <t>길안1|평일|16</t>
        </is>
      </c>
      <c r="B343" t="n">
        <v>1</v>
      </c>
    </row>
    <row r="344">
      <c r="A344" t="inlineStr">
        <is>
          <t>길안1|평일|17</t>
        </is>
      </c>
      <c r="B344" t="n">
        <v>3</v>
      </c>
    </row>
    <row r="345">
      <c r="A345" t="inlineStr">
        <is>
          <t>길안1|평일|18</t>
        </is>
      </c>
      <c r="B345" t="n">
        <v>1</v>
      </c>
    </row>
    <row r="346">
      <c r="A346" t="inlineStr">
        <is>
          <t>길안1|평일|19</t>
        </is>
      </c>
      <c r="B346" t="n">
        <v>1</v>
      </c>
    </row>
    <row r="347">
      <c r="A347" t="inlineStr">
        <is>
          <t>녹전1|평일|7</t>
        </is>
      </c>
      <c r="B347" t="n">
        <v>1</v>
      </c>
    </row>
    <row r="348">
      <c r="A348" t="inlineStr">
        <is>
          <t>녹전1|평일|8</t>
        </is>
      </c>
      <c r="B348" t="n">
        <v>2</v>
      </c>
    </row>
    <row r="349">
      <c r="A349" t="inlineStr">
        <is>
          <t>녹전1|평일|10</t>
        </is>
      </c>
      <c r="B349" t="n">
        <v>1</v>
      </c>
    </row>
    <row r="350">
      <c r="A350" t="inlineStr">
        <is>
          <t>북후1|평일|7</t>
        </is>
      </c>
      <c r="B350" t="n">
        <v>2</v>
      </c>
    </row>
    <row r="351">
      <c r="A351" t="inlineStr">
        <is>
          <t>북후1|평일|9</t>
        </is>
      </c>
      <c r="B351" t="n">
        <v>1</v>
      </c>
    </row>
    <row r="352">
      <c r="A352" t="inlineStr">
        <is>
          <t>북후1|평일|10</t>
        </is>
      </c>
      <c r="B352" t="n">
        <v>2</v>
      </c>
    </row>
    <row r="353">
      <c r="A353" t="inlineStr">
        <is>
          <t>북후1|평일|11</t>
        </is>
      </c>
      <c r="B353" t="n">
        <v>1</v>
      </c>
    </row>
    <row r="354">
      <c r="A354" t="inlineStr">
        <is>
          <t>순환1|평일|6</t>
        </is>
      </c>
      <c r="B354" t="n">
        <v>5</v>
      </c>
    </row>
    <row r="355">
      <c r="A355" t="inlineStr">
        <is>
          <t>순환1|평일|7</t>
        </is>
      </c>
      <c r="B355" t="n">
        <v>3</v>
      </c>
    </row>
    <row r="356">
      <c r="A356" t="inlineStr">
        <is>
          <t>순환1|평일|8</t>
        </is>
      </c>
      <c r="B356" t="n">
        <v>3</v>
      </c>
    </row>
    <row r="357">
      <c r="A357" t="inlineStr">
        <is>
          <t>순환1|평일|9</t>
        </is>
      </c>
      <c r="B357" t="n">
        <v>3</v>
      </c>
    </row>
    <row r="358">
      <c r="A358" t="inlineStr">
        <is>
          <t>순환1|평일|10</t>
        </is>
      </c>
      <c r="B358" t="n">
        <v>3</v>
      </c>
    </row>
    <row r="359">
      <c r="A359" t="inlineStr">
        <is>
          <t>순환1|평일|11</t>
        </is>
      </c>
      <c r="B359" t="n">
        <v>3</v>
      </c>
    </row>
    <row r="360">
      <c r="A360" t="inlineStr">
        <is>
          <t>순환1|평일|12</t>
        </is>
      </c>
      <c r="B360" t="n">
        <v>3</v>
      </c>
    </row>
    <row r="361">
      <c r="A361" t="inlineStr">
        <is>
          <t>순환1|평일|13</t>
        </is>
      </c>
      <c r="B361" t="n">
        <v>3</v>
      </c>
    </row>
    <row r="362">
      <c r="A362" t="inlineStr">
        <is>
          <t>순환1|평일|14</t>
        </is>
      </c>
      <c r="B362" t="n">
        <v>3</v>
      </c>
    </row>
    <row r="363">
      <c r="A363" t="inlineStr">
        <is>
          <t>순환1|평일|15</t>
        </is>
      </c>
      <c r="B363" t="n">
        <v>3</v>
      </c>
    </row>
    <row r="364">
      <c r="A364" t="inlineStr">
        <is>
          <t>순환1|평일|16</t>
        </is>
      </c>
      <c r="B364" t="n">
        <v>3</v>
      </c>
    </row>
    <row r="365">
      <c r="A365" t="inlineStr">
        <is>
          <t>순환1|평일|17</t>
        </is>
      </c>
      <c r="B365" t="n">
        <v>3</v>
      </c>
    </row>
    <row r="366">
      <c r="A366" t="inlineStr">
        <is>
          <t>순환1|평일|18</t>
        </is>
      </c>
      <c r="B366" t="n">
        <v>3</v>
      </c>
    </row>
    <row r="367">
      <c r="A367" t="inlineStr">
        <is>
          <t>순환1|평일|19</t>
        </is>
      </c>
      <c r="B367" t="n">
        <v>3</v>
      </c>
    </row>
    <row r="368">
      <c r="A368" t="inlineStr">
        <is>
          <t>순환1|평일|20</t>
        </is>
      </c>
      <c r="B368" t="n">
        <v>3</v>
      </c>
    </row>
    <row r="369">
      <c r="A369" t="inlineStr">
        <is>
          <t>순환1|평일|21</t>
        </is>
      </c>
      <c r="B369" t="n">
        <v>2</v>
      </c>
    </row>
    <row r="370">
      <c r="A370" t="inlineStr">
        <is>
          <t>순환1-1|평일|6</t>
        </is>
      </c>
      <c r="B370" t="n">
        <v>3</v>
      </c>
    </row>
    <row r="371">
      <c r="A371" t="inlineStr">
        <is>
          <t>순환1-1|평일|7</t>
        </is>
      </c>
      <c r="B371" t="n">
        <v>4</v>
      </c>
    </row>
    <row r="372">
      <c r="A372" t="inlineStr">
        <is>
          <t>순환1-1|평일|8</t>
        </is>
      </c>
      <c r="B372" t="n">
        <v>3</v>
      </c>
    </row>
    <row r="373">
      <c r="A373" t="inlineStr">
        <is>
          <t>순환1-1|평일|9</t>
        </is>
      </c>
      <c r="B373" t="n">
        <v>3</v>
      </c>
    </row>
    <row r="374">
      <c r="A374" t="inlineStr">
        <is>
          <t>순환1-1|평일|10</t>
        </is>
      </c>
      <c r="B374" t="n">
        <v>3</v>
      </c>
    </row>
    <row r="375">
      <c r="A375" t="inlineStr">
        <is>
          <t>순환1-1|평일|11</t>
        </is>
      </c>
      <c r="B375" t="n">
        <v>3</v>
      </c>
    </row>
    <row r="376">
      <c r="A376" t="inlineStr">
        <is>
          <t>순환1-1|평일|12</t>
        </is>
      </c>
      <c r="B376" t="n">
        <v>3</v>
      </c>
    </row>
    <row r="377">
      <c r="A377" t="inlineStr">
        <is>
          <t>순환1-1|평일|13</t>
        </is>
      </c>
      <c r="B377" t="n">
        <v>3</v>
      </c>
    </row>
    <row r="378">
      <c r="A378" t="inlineStr">
        <is>
          <t>순환1-1|평일|14</t>
        </is>
      </c>
      <c r="B378" t="n">
        <v>3</v>
      </c>
    </row>
    <row r="379">
      <c r="A379" t="inlineStr">
        <is>
          <t>순환1-1|평일|15</t>
        </is>
      </c>
      <c r="B379" t="n">
        <v>3</v>
      </c>
    </row>
    <row r="380">
      <c r="A380" t="inlineStr">
        <is>
          <t>순환1-1|평일|16</t>
        </is>
      </c>
      <c r="B380" t="n">
        <v>3</v>
      </c>
    </row>
    <row r="381">
      <c r="A381" t="inlineStr">
        <is>
          <t>순환1-1|평일|17</t>
        </is>
      </c>
      <c r="B381" t="n">
        <v>3</v>
      </c>
    </row>
    <row r="382">
      <c r="A382" t="inlineStr">
        <is>
          <t>순환1-1|평일|18</t>
        </is>
      </c>
      <c r="B382" t="n">
        <v>3</v>
      </c>
    </row>
    <row r="383">
      <c r="A383" t="inlineStr">
        <is>
          <t>순환1-1|평일|19</t>
        </is>
      </c>
      <c r="B383" t="n">
        <v>3</v>
      </c>
    </row>
    <row r="384">
      <c r="A384" t="inlineStr">
        <is>
          <t>순환1-1|평일|20</t>
        </is>
      </c>
      <c r="B384" t="n">
        <v>3</v>
      </c>
    </row>
    <row r="385">
      <c r="A385" t="inlineStr">
        <is>
          <t>순환1-1|평일|21</t>
        </is>
      </c>
      <c r="B385" t="n">
        <v>2</v>
      </c>
    </row>
    <row r="386">
      <c r="A386" t="inlineStr">
        <is>
          <t>순환2|공휴일(일요일)|6</t>
        </is>
      </c>
      <c r="B386" t="n">
        <v>2</v>
      </c>
    </row>
    <row r="387">
      <c r="A387" t="inlineStr">
        <is>
          <t>순환2|공휴일(일요일)|7</t>
        </is>
      </c>
      <c r="B387" t="n">
        <v>3</v>
      </c>
    </row>
    <row r="388">
      <c r="A388" t="inlineStr">
        <is>
          <t>순환2|공휴일(일요일)|8</t>
        </is>
      </c>
      <c r="B388" t="n">
        <v>3</v>
      </c>
    </row>
    <row r="389">
      <c r="A389" t="inlineStr">
        <is>
          <t>순환2|공휴일(일요일)|9</t>
        </is>
      </c>
      <c r="B389" t="n">
        <v>2</v>
      </c>
    </row>
    <row r="390">
      <c r="A390" t="inlineStr">
        <is>
          <t>순환2|공휴일(일요일)|10</t>
        </is>
      </c>
      <c r="B390" t="n">
        <v>2</v>
      </c>
    </row>
    <row r="391">
      <c r="A391" t="inlineStr">
        <is>
          <t>순환2|공휴일(일요일)|11</t>
        </is>
      </c>
      <c r="B391" t="n">
        <v>2</v>
      </c>
    </row>
    <row r="392">
      <c r="A392" t="inlineStr">
        <is>
          <t>순환2|공휴일(일요일)|12</t>
        </is>
      </c>
      <c r="B392" t="n">
        <v>2</v>
      </c>
    </row>
    <row r="393">
      <c r="A393" t="inlineStr">
        <is>
          <t>순환2|공휴일(일요일)|13</t>
        </is>
      </c>
      <c r="B393" t="n">
        <v>3</v>
      </c>
    </row>
    <row r="394">
      <c r="A394" t="inlineStr">
        <is>
          <t>순환2|공휴일(일요일)|14</t>
        </is>
      </c>
      <c r="B394" t="n">
        <v>2</v>
      </c>
    </row>
    <row r="395">
      <c r="A395" t="inlineStr">
        <is>
          <t>순환2|공휴일(일요일)|15</t>
        </is>
      </c>
      <c r="B395" t="n">
        <v>3</v>
      </c>
    </row>
    <row r="396">
      <c r="A396" t="inlineStr">
        <is>
          <t>순환2|공휴일(일요일)|16</t>
        </is>
      </c>
      <c r="B396" t="n">
        <v>3</v>
      </c>
    </row>
    <row r="397">
      <c r="A397" t="inlineStr">
        <is>
          <t>순환2|공휴일(일요일)|17</t>
        </is>
      </c>
      <c r="B397" t="n">
        <v>2</v>
      </c>
    </row>
    <row r="398">
      <c r="A398" t="inlineStr">
        <is>
          <t>순환2|공휴일(일요일)|18</t>
        </is>
      </c>
      <c r="B398" t="n">
        <v>3</v>
      </c>
    </row>
    <row r="399">
      <c r="A399" t="inlineStr">
        <is>
          <t>순환2|공휴일(일요일)|19</t>
        </is>
      </c>
      <c r="B399" t="n">
        <v>2</v>
      </c>
    </row>
    <row r="400">
      <c r="A400" t="inlineStr">
        <is>
          <t>순환2|공휴일(일요일)|20</t>
        </is>
      </c>
      <c r="B400" t="n">
        <v>1</v>
      </c>
    </row>
    <row r="401">
      <c r="A401" t="inlineStr">
        <is>
          <t>순환2|공휴일(일요일)|21</t>
        </is>
      </c>
      <c r="B401" t="n">
        <v>2</v>
      </c>
    </row>
    <row r="402">
      <c r="A402" t="inlineStr">
        <is>
          <t>순환2|공휴일(일요일)|22</t>
        </is>
      </c>
      <c r="B402" t="n">
        <v>1</v>
      </c>
    </row>
    <row r="403">
      <c r="A403" t="inlineStr">
        <is>
          <t>순환2|평일|6</t>
        </is>
      </c>
      <c r="B403" t="n">
        <v>3</v>
      </c>
    </row>
    <row r="404">
      <c r="A404" t="inlineStr">
        <is>
          <t>순환2|평일|7</t>
        </is>
      </c>
      <c r="B404" t="n">
        <v>5</v>
      </c>
    </row>
    <row r="405">
      <c r="A405" t="inlineStr">
        <is>
          <t>순환2|평일|8</t>
        </is>
      </c>
      <c r="B405" t="n">
        <v>3</v>
      </c>
    </row>
    <row r="406">
      <c r="A406" t="inlineStr">
        <is>
          <t>순환2|평일|9</t>
        </is>
      </c>
      <c r="B406" t="n">
        <v>3</v>
      </c>
    </row>
    <row r="407">
      <c r="A407" t="inlineStr">
        <is>
          <t>순환2|평일|10</t>
        </is>
      </c>
      <c r="B407" t="n">
        <v>3</v>
      </c>
    </row>
    <row r="408">
      <c r="A408" t="inlineStr">
        <is>
          <t>순환2|평일|11</t>
        </is>
      </c>
      <c r="B408" t="n">
        <v>2</v>
      </c>
    </row>
    <row r="409">
      <c r="A409" t="inlineStr">
        <is>
          <t>순환2|평일|12</t>
        </is>
      </c>
      <c r="B409" t="n">
        <v>4</v>
      </c>
    </row>
    <row r="410">
      <c r="A410" t="inlineStr">
        <is>
          <t>순환2|평일|13</t>
        </is>
      </c>
      <c r="B410" t="n">
        <v>3</v>
      </c>
    </row>
    <row r="411">
      <c r="A411" t="inlineStr">
        <is>
          <t>순환2|평일|14</t>
        </is>
      </c>
      <c r="B411" t="n">
        <v>3</v>
      </c>
    </row>
    <row r="412">
      <c r="A412" t="inlineStr">
        <is>
          <t>순환2|평일|15</t>
        </is>
      </c>
      <c r="B412" t="n">
        <v>4</v>
      </c>
    </row>
    <row r="413">
      <c r="A413" t="inlineStr">
        <is>
          <t>순환2|평일|16</t>
        </is>
      </c>
      <c r="B413" t="n">
        <v>3</v>
      </c>
    </row>
    <row r="414">
      <c r="A414" t="inlineStr">
        <is>
          <t>순환2|평일|17</t>
        </is>
      </c>
      <c r="B414" t="n">
        <v>4</v>
      </c>
    </row>
    <row r="415">
      <c r="A415" t="inlineStr">
        <is>
          <t>순환2|평일|18</t>
        </is>
      </c>
      <c r="B415" t="n">
        <v>3</v>
      </c>
    </row>
    <row r="416">
      <c r="A416" t="inlineStr">
        <is>
          <t>순환2|평일|19</t>
        </is>
      </c>
      <c r="B416" t="n">
        <v>2</v>
      </c>
    </row>
    <row r="417">
      <c r="A417" t="inlineStr">
        <is>
          <t>순환2|평일|20</t>
        </is>
      </c>
      <c r="B417" t="n">
        <v>1</v>
      </c>
    </row>
    <row r="418">
      <c r="A418" t="inlineStr">
        <is>
          <t>순환2|평일|21</t>
        </is>
      </c>
      <c r="B418" t="n">
        <v>2</v>
      </c>
    </row>
    <row r="419">
      <c r="A419" t="inlineStr">
        <is>
          <t>순환2|평일|22</t>
        </is>
      </c>
      <c r="B419" t="n">
        <v>1</v>
      </c>
    </row>
    <row r="420">
      <c r="A420" t="inlineStr">
        <is>
          <t>순환2-1|공휴일(일요일)|6</t>
        </is>
      </c>
      <c r="B420" t="n">
        <v>3</v>
      </c>
    </row>
    <row r="421">
      <c r="A421" t="inlineStr">
        <is>
          <t>순환2-1|공휴일(일요일)|7</t>
        </is>
      </c>
      <c r="B421" t="n">
        <v>3</v>
      </c>
    </row>
    <row r="422">
      <c r="A422" t="inlineStr">
        <is>
          <t>순환2-1|공휴일(일요일)|8</t>
        </is>
      </c>
      <c r="B422" t="n">
        <v>3</v>
      </c>
    </row>
    <row r="423">
      <c r="A423" t="inlineStr">
        <is>
          <t>순환2-1|공휴일(일요일)|9</t>
        </is>
      </c>
      <c r="B423" t="n">
        <v>3</v>
      </c>
    </row>
    <row r="424">
      <c r="A424" t="inlineStr">
        <is>
          <t>순환2-1|공휴일(일요일)|10</t>
        </is>
      </c>
      <c r="B424" t="n">
        <v>2</v>
      </c>
    </row>
    <row r="425">
      <c r="A425" t="inlineStr">
        <is>
          <t>순환2-1|공휴일(일요일)|11</t>
        </is>
      </c>
      <c r="B425" t="n">
        <v>3</v>
      </c>
    </row>
    <row r="426">
      <c r="A426" t="inlineStr">
        <is>
          <t>순환2-1|공휴일(일요일)|12</t>
        </is>
      </c>
      <c r="B426" t="n">
        <v>2</v>
      </c>
    </row>
    <row r="427">
      <c r="A427" t="inlineStr">
        <is>
          <t>순환2-1|공휴일(일요일)|13</t>
        </is>
      </c>
      <c r="B427" t="n">
        <v>3</v>
      </c>
    </row>
    <row r="428">
      <c r="A428" t="inlineStr">
        <is>
          <t>순환2-1|공휴일(일요일)|14</t>
        </is>
      </c>
      <c r="B428" t="n">
        <v>2</v>
      </c>
    </row>
    <row r="429">
      <c r="A429" t="inlineStr">
        <is>
          <t>순환2-1|공휴일(일요일)|15</t>
        </is>
      </c>
      <c r="B429" t="n">
        <v>2</v>
      </c>
    </row>
    <row r="430">
      <c r="A430" t="inlineStr">
        <is>
          <t>순환2-1|공휴일(일요일)|16</t>
        </is>
      </c>
      <c r="B430" t="n">
        <v>4</v>
      </c>
    </row>
    <row r="431">
      <c r="A431" t="inlineStr">
        <is>
          <t>순환2-1|공휴일(일요일)|17</t>
        </is>
      </c>
      <c r="B431" t="n">
        <v>2</v>
      </c>
    </row>
    <row r="432">
      <c r="A432" t="inlineStr">
        <is>
          <t>순환2-1|공휴일(일요일)|18</t>
        </is>
      </c>
      <c r="B432" t="n">
        <v>2</v>
      </c>
    </row>
    <row r="433">
      <c r="A433" t="inlineStr">
        <is>
          <t>순환2-1|공휴일(일요일)|19</t>
        </is>
      </c>
      <c r="B433" t="n">
        <v>1</v>
      </c>
    </row>
    <row r="434">
      <c r="A434" t="inlineStr">
        <is>
          <t>순환2-1|공휴일(일요일)|20</t>
        </is>
      </c>
      <c r="B434" t="n">
        <v>2</v>
      </c>
    </row>
    <row r="435">
      <c r="A435" t="inlineStr">
        <is>
          <t>순환2-1|공휴일(일요일)|21</t>
        </is>
      </c>
      <c r="B435" t="n">
        <v>1</v>
      </c>
    </row>
    <row r="436">
      <c r="A436" t="inlineStr">
        <is>
          <t>순환2-1|공휴일(일요일)|22</t>
        </is>
      </c>
      <c r="B436" t="n">
        <v>1</v>
      </c>
    </row>
    <row r="437">
      <c r="A437" t="inlineStr">
        <is>
          <t>순환2-1|평일|6</t>
        </is>
      </c>
      <c r="B437" t="n">
        <v>4</v>
      </c>
    </row>
    <row r="438">
      <c r="A438" t="inlineStr">
        <is>
          <t>순환2-1|평일|7</t>
        </is>
      </c>
      <c r="B438" t="n">
        <v>3</v>
      </c>
    </row>
    <row r="439">
      <c r="A439" t="inlineStr">
        <is>
          <t>순환2-1|평일|8</t>
        </is>
      </c>
      <c r="B439" t="n">
        <v>3</v>
      </c>
    </row>
    <row r="440">
      <c r="A440" t="inlineStr">
        <is>
          <t>순환2-1|평일|9</t>
        </is>
      </c>
      <c r="B440" t="n">
        <v>4</v>
      </c>
    </row>
    <row r="441">
      <c r="A441" t="inlineStr">
        <is>
          <t>순환2-1|평일|10</t>
        </is>
      </c>
      <c r="B441" t="n">
        <v>3</v>
      </c>
    </row>
    <row r="442">
      <c r="A442" t="inlineStr">
        <is>
          <t>순환2-1|평일|11</t>
        </is>
      </c>
      <c r="B442" t="n">
        <v>4</v>
      </c>
    </row>
    <row r="443">
      <c r="A443" t="inlineStr">
        <is>
          <t>순환2-1|평일|12</t>
        </is>
      </c>
      <c r="B443" t="n">
        <v>2</v>
      </c>
    </row>
    <row r="444">
      <c r="A444" t="inlineStr">
        <is>
          <t>순환2-1|평일|13</t>
        </is>
      </c>
      <c r="B444" t="n">
        <v>3</v>
      </c>
    </row>
    <row r="445">
      <c r="A445" t="inlineStr">
        <is>
          <t>순환2-1|평일|14</t>
        </is>
      </c>
      <c r="B445" t="n">
        <v>3</v>
      </c>
    </row>
    <row r="446">
      <c r="A446" t="inlineStr">
        <is>
          <t>순환2-1|평일|15</t>
        </is>
      </c>
      <c r="B446" t="n">
        <v>3</v>
      </c>
    </row>
    <row r="447">
      <c r="A447" t="inlineStr">
        <is>
          <t>순환2-1|평일|16</t>
        </is>
      </c>
      <c r="B447" t="n">
        <v>4</v>
      </c>
    </row>
    <row r="448">
      <c r="A448" t="inlineStr">
        <is>
          <t>순환2-1|평일|17</t>
        </is>
      </c>
      <c r="B448" t="n">
        <v>3</v>
      </c>
    </row>
    <row r="449">
      <c r="A449" t="inlineStr">
        <is>
          <t>순환2-1|평일|18</t>
        </is>
      </c>
      <c r="B449" t="n">
        <v>2</v>
      </c>
    </row>
    <row r="450">
      <c r="A450" t="inlineStr">
        <is>
          <t>순환2-1|평일|19</t>
        </is>
      </c>
      <c r="B450" t="n">
        <v>2</v>
      </c>
    </row>
    <row r="451">
      <c r="A451" t="inlineStr">
        <is>
          <t>순환2-1|평일|20</t>
        </is>
      </c>
      <c r="B451" t="n">
        <v>2</v>
      </c>
    </row>
    <row r="452">
      <c r="A452" t="inlineStr">
        <is>
          <t>순환2-1|평일|21</t>
        </is>
      </c>
      <c r="B452" t="n">
        <v>1</v>
      </c>
    </row>
    <row r="453">
      <c r="A453" t="inlineStr">
        <is>
          <t>순환2-1|평일|22</t>
        </is>
      </c>
      <c r="B453" t="n">
        <v>1</v>
      </c>
    </row>
    <row r="454">
      <c r="A454" t="inlineStr">
        <is>
          <t>순환3|공휴일(일요일)|7</t>
        </is>
      </c>
      <c r="B454" t="n">
        <v>1</v>
      </c>
    </row>
    <row r="455">
      <c r="A455" t="inlineStr">
        <is>
          <t>순환3|평일|7</t>
        </is>
      </c>
      <c r="B455" t="n">
        <v>2</v>
      </c>
    </row>
    <row r="456">
      <c r="A456" t="inlineStr">
        <is>
          <t>순환3|평일|9</t>
        </is>
      </c>
      <c r="B456" t="n">
        <v>1</v>
      </c>
    </row>
    <row r="457">
      <c r="A457" t="inlineStr">
        <is>
          <t>순환3|평일|10</t>
        </is>
      </c>
      <c r="B457" t="n">
        <v>1</v>
      </c>
    </row>
    <row r="458">
      <c r="A458" t="inlineStr">
        <is>
          <t>순환3|평일|11</t>
        </is>
      </c>
      <c r="B458" t="n">
        <v>1</v>
      </c>
    </row>
    <row r="459">
      <c r="A459" t="inlineStr">
        <is>
          <t>순환3|평일|13</t>
        </is>
      </c>
      <c r="B459" t="n">
        <v>1</v>
      </c>
    </row>
    <row r="460">
      <c r="A460" t="inlineStr">
        <is>
          <t>순환3|평일|15</t>
        </is>
      </c>
      <c r="B460" t="n">
        <v>1</v>
      </c>
    </row>
    <row r="461">
      <c r="A461" t="inlineStr">
        <is>
          <t>순환3|평일|16</t>
        </is>
      </c>
      <c r="B461" t="n">
        <v>1</v>
      </c>
    </row>
    <row r="462">
      <c r="A462" t="inlineStr">
        <is>
          <t>순환3|평일|18</t>
        </is>
      </c>
      <c r="B462" t="n">
        <v>1</v>
      </c>
    </row>
    <row r="463">
      <c r="A463" t="inlineStr">
        <is>
          <t>순환3-1|평일|7</t>
        </is>
      </c>
      <c r="B463" t="n">
        <v>1</v>
      </c>
    </row>
    <row r="464">
      <c r="A464" t="inlineStr">
        <is>
          <t>순환3-1|평일|8</t>
        </is>
      </c>
      <c r="B464" t="n">
        <v>1</v>
      </c>
    </row>
    <row r="465">
      <c r="A465" t="inlineStr">
        <is>
          <t>순환3-1|평일|10</t>
        </is>
      </c>
      <c r="B465" t="n">
        <v>1</v>
      </c>
    </row>
    <row r="466">
      <c r="A466" t="inlineStr">
        <is>
          <t>순환3-1|평일|11</t>
        </is>
      </c>
      <c r="B466" t="n">
        <v>1</v>
      </c>
    </row>
    <row r="467">
      <c r="A467" t="inlineStr">
        <is>
          <t>순환3-1|평일|13</t>
        </is>
      </c>
      <c r="B467" t="n">
        <v>1</v>
      </c>
    </row>
    <row r="468">
      <c r="A468" t="inlineStr">
        <is>
          <t>순환3-1|평일|14</t>
        </is>
      </c>
      <c r="B468" t="n">
        <v>1</v>
      </c>
    </row>
    <row r="469">
      <c r="A469" t="inlineStr">
        <is>
          <t>순환3-1|평일|15</t>
        </is>
      </c>
      <c r="B469" t="n">
        <v>1</v>
      </c>
    </row>
    <row r="470">
      <c r="A470" t="inlineStr">
        <is>
          <t>순환3-1|평일|16</t>
        </is>
      </c>
      <c r="B470" t="n">
        <v>1</v>
      </c>
    </row>
    <row r="471">
      <c r="A471" t="inlineStr">
        <is>
          <t>순환3-1|평일|18</t>
        </is>
      </c>
      <c r="B471" t="n">
        <v>1</v>
      </c>
    </row>
    <row r="472">
      <c r="A472" t="inlineStr">
        <is>
          <t>예안1|평일|7</t>
        </is>
      </c>
      <c r="B472" t="n">
        <v>1</v>
      </c>
    </row>
    <row r="473">
      <c r="A473" t="inlineStr">
        <is>
          <t>예안1|평일|8</t>
        </is>
      </c>
      <c r="B473" t="n">
        <v>2</v>
      </c>
    </row>
    <row r="474">
      <c r="A474" t="inlineStr">
        <is>
          <t>예안1|평일|13</t>
        </is>
      </c>
      <c r="B474" t="n">
        <v>1</v>
      </c>
    </row>
    <row r="475">
      <c r="A475" t="inlineStr">
        <is>
          <t>예안1|평일|14</t>
        </is>
      </c>
      <c r="B475" t="n">
        <v>2</v>
      </c>
    </row>
    <row r="476">
      <c r="A476" t="inlineStr">
        <is>
          <t>예안1|평일|15</t>
        </is>
      </c>
      <c r="B476" t="n">
        <v>1</v>
      </c>
    </row>
    <row r="477">
      <c r="A477" t="inlineStr">
        <is>
          <t>예안2|평일|9</t>
        </is>
      </c>
      <c r="B477" t="n">
        <v>3</v>
      </c>
    </row>
    <row r="478">
      <c r="A478" t="inlineStr">
        <is>
          <t>예안2|평일|10</t>
        </is>
      </c>
      <c r="B478" t="n">
        <v>1</v>
      </c>
    </row>
    <row r="479">
      <c r="A479" t="inlineStr">
        <is>
          <t>예안2|평일|13</t>
        </is>
      </c>
      <c r="B479" t="n">
        <v>1</v>
      </c>
    </row>
    <row r="480">
      <c r="A480" t="inlineStr">
        <is>
          <t>예안2|평일|14</t>
        </is>
      </c>
      <c r="B480" t="n">
        <v>1</v>
      </c>
    </row>
    <row r="481">
      <c r="A481" t="inlineStr">
        <is>
          <t>임동1|평일|7</t>
        </is>
      </c>
      <c r="B481" t="n">
        <v>1</v>
      </c>
    </row>
    <row r="482">
      <c r="A482" t="inlineStr">
        <is>
          <t>임동1|평일|9</t>
        </is>
      </c>
      <c r="B482" t="n">
        <v>1</v>
      </c>
    </row>
    <row r="483">
      <c r="A483" t="inlineStr">
        <is>
          <t>임동1|평일|10</t>
        </is>
      </c>
      <c r="B483" t="n">
        <v>1</v>
      </c>
    </row>
    <row r="484">
      <c r="A484" t="inlineStr">
        <is>
          <t>임동1|평일|12</t>
        </is>
      </c>
      <c r="B484" t="n">
        <v>1</v>
      </c>
    </row>
    <row r="485">
      <c r="A485" t="inlineStr">
        <is>
          <t>임동1|평일|13</t>
        </is>
      </c>
      <c r="B485" t="n">
        <v>1</v>
      </c>
    </row>
    <row r="486">
      <c r="A486" t="inlineStr">
        <is>
          <t>임동1|평일|15</t>
        </is>
      </c>
      <c r="B486" t="n">
        <v>1</v>
      </c>
    </row>
    <row r="487">
      <c r="A487" t="inlineStr">
        <is>
          <t>임동1|평일|16</t>
        </is>
      </c>
      <c r="B487" t="n">
        <v>2</v>
      </c>
    </row>
    <row r="488">
      <c r="A488" t="inlineStr">
        <is>
          <t>풍산1|평일|6</t>
        </is>
      </c>
      <c r="B488" t="n">
        <v>2</v>
      </c>
    </row>
    <row r="489">
      <c r="A489" t="inlineStr">
        <is>
          <t>풍산1|평일|8</t>
        </is>
      </c>
      <c r="B489" t="n">
        <v>2</v>
      </c>
    </row>
    <row r="490">
      <c r="A490" t="inlineStr">
        <is>
          <t>풍산1|평일|13</t>
        </is>
      </c>
      <c r="B490" t="n">
        <v>2</v>
      </c>
    </row>
    <row r="491">
      <c r="A491" t="inlineStr">
        <is>
          <t>풍산1|평일|16</t>
        </is>
      </c>
      <c r="B491" t="n">
        <v>2</v>
      </c>
    </row>
    <row r="492">
      <c r="A492" t="inlineStr">
        <is>
          <t>풍산1|평일|18</t>
        </is>
      </c>
      <c r="B492" t="n">
        <v>1</v>
      </c>
    </row>
    <row r="493">
      <c r="A493" t="inlineStr">
        <is>
          <t>풍산1|평일|19</t>
        </is>
      </c>
      <c r="B493" t="n">
        <v>1</v>
      </c>
    </row>
    <row r="494">
      <c r="A494" t="inlineStr">
        <is>
          <t>풍산2|평일|6</t>
        </is>
      </c>
      <c r="B494" t="n">
        <v>2</v>
      </c>
    </row>
    <row r="495">
      <c r="A495" t="inlineStr">
        <is>
          <t>풍산2|평일|7</t>
        </is>
      </c>
      <c r="B495" t="n">
        <v>1</v>
      </c>
    </row>
    <row r="496">
      <c r="A496" t="inlineStr">
        <is>
          <t>풍산2|평일|9</t>
        </is>
      </c>
      <c r="B496" t="n">
        <v>3</v>
      </c>
    </row>
    <row r="497">
      <c r="A497" t="inlineStr">
        <is>
          <t>풍산2|평일|10</t>
        </is>
      </c>
      <c r="B497" t="n">
        <v>1</v>
      </c>
    </row>
    <row r="498">
      <c r="A498" t="inlineStr">
        <is>
          <t>풍산2|평일|11</t>
        </is>
      </c>
      <c r="B498" t="n">
        <v>2</v>
      </c>
    </row>
    <row r="499">
      <c r="A499" t="inlineStr">
        <is>
          <t>풍산2|평일|14</t>
        </is>
      </c>
      <c r="B499" t="n">
        <v>2</v>
      </c>
    </row>
    <row r="500">
      <c r="A500" t="inlineStr">
        <is>
          <t>풍산2|평일|15</t>
        </is>
      </c>
      <c r="B500" t="n">
        <v>1</v>
      </c>
    </row>
    <row r="501">
      <c r="A501" t="inlineStr">
        <is>
          <t>풍산2|평일|17</t>
        </is>
      </c>
      <c r="B501" t="n">
        <v>3</v>
      </c>
    </row>
    <row r="502">
      <c r="A502" t="inlineStr">
        <is>
          <t>풍천1|평일|7</t>
        </is>
      </c>
      <c r="B502" t="n">
        <v>1</v>
      </c>
    </row>
    <row r="503">
      <c r="A503" t="inlineStr">
        <is>
          <t>풍천1|평일|8</t>
        </is>
      </c>
      <c r="B503" t="n">
        <v>1</v>
      </c>
    </row>
    <row r="504">
      <c r="A504" t="inlineStr">
        <is>
          <t>풍천1|평일|9</t>
        </is>
      </c>
      <c r="B504" t="n">
        <v>1</v>
      </c>
    </row>
    <row r="505">
      <c r="A505" t="inlineStr">
        <is>
          <t>풍천1|평일|10</t>
        </is>
      </c>
      <c r="B505" t="n">
        <v>1</v>
      </c>
    </row>
    <row r="506">
      <c r="A506" t="inlineStr">
        <is>
          <t>풍천1|평일|12</t>
        </is>
      </c>
      <c r="B506" t="n">
        <v>1</v>
      </c>
    </row>
    <row r="507">
      <c r="A507" t="inlineStr">
        <is>
          <t>풍천1|평일|13</t>
        </is>
      </c>
      <c r="B507" t="n">
        <v>1</v>
      </c>
    </row>
    <row r="508">
      <c r="A508" t="inlineStr">
        <is>
          <t>풍천1|평일|15</t>
        </is>
      </c>
      <c r="B508" t="n">
        <v>2</v>
      </c>
    </row>
    <row r="509">
      <c r="A509" t="inlineStr">
        <is>
          <t>풍천1|평일|16</t>
        </is>
      </c>
      <c r="B509" t="n">
        <v>1</v>
      </c>
    </row>
    <row r="510">
      <c r="A510" t="inlineStr">
        <is>
          <t>풍천1|평일|18</t>
        </is>
      </c>
      <c r="B510" t="n">
        <v>1</v>
      </c>
    </row>
    <row r="511">
      <c r="A511" t="inlineStr">
        <is>
          <t>풍천2|평일|8</t>
        </is>
      </c>
      <c r="B511" t="n">
        <v>2</v>
      </c>
    </row>
    <row r="512">
      <c r="A512" t="inlineStr">
        <is>
          <t>풍천2|평일|9</t>
        </is>
      </c>
      <c r="B512" t="n">
        <v>1</v>
      </c>
    </row>
    <row r="513">
      <c r="A513" t="inlineStr">
        <is>
          <t>풍천2|평일|10</t>
        </is>
      </c>
      <c r="B513" t="n">
        <v>1</v>
      </c>
    </row>
    <row r="514">
      <c r="A514" t="inlineStr">
        <is>
          <t>풍천2|평일|12</t>
        </is>
      </c>
      <c r="B514" t="n">
        <v>1</v>
      </c>
    </row>
    <row r="515">
      <c r="A515" t="inlineStr">
        <is>
          <t>풍천2|평일|14</t>
        </is>
      </c>
      <c r="B515" t="n">
        <v>1</v>
      </c>
    </row>
    <row r="516">
      <c r="A516" t="inlineStr">
        <is>
          <t>풍천2|평일|15</t>
        </is>
      </c>
      <c r="B516" t="n">
        <v>2</v>
      </c>
    </row>
    <row r="517">
      <c r="A517" t="inlineStr">
        <is>
          <t>풍천2|평일|16</t>
        </is>
      </c>
      <c r="B517" t="n">
        <v>1</v>
      </c>
    </row>
    <row r="518">
      <c r="A518" t="inlineStr">
        <is>
          <t>풍천2|평일|17</t>
        </is>
      </c>
      <c r="B518" t="n">
        <v>2</v>
      </c>
    </row>
    <row r="519">
      <c r="A519" t="inlineStr">
        <is>
          <t>풍천2|평일|21</t>
        </is>
      </c>
      <c r="B519" t="n">
        <v>1</v>
      </c>
    </row>
    <row r="520">
      <c r="A520" t="inlineStr">
        <is>
          <t>풍천3|평일|8</t>
        </is>
      </c>
      <c r="B520" t="n">
        <v>1</v>
      </c>
    </row>
    <row r="521">
      <c r="A521" t="inlineStr">
        <is>
          <t>풍천3|평일|11</t>
        </is>
      </c>
      <c r="B521" t="n">
        <v>1</v>
      </c>
    </row>
    <row r="522">
      <c r="A522" t="inlineStr">
        <is>
          <t>풍천3|평일|14</t>
        </is>
      </c>
      <c r="B522" t="n">
        <v>1</v>
      </c>
    </row>
    <row r="523">
      <c r="A523" t="inlineStr">
        <is>
          <t>풍천3|평일|16</t>
        </is>
      </c>
      <c r="B523" t="n">
        <v>1</v>
      </c>
    </row>
    <row r="524">
      <c r="A524" t="inlineStr">
        <is>
          <t>풍천3|평일|18</t>
        </is>
      </c>
      <c r="B524" t="n">
        <v>1</v>
      </c>
    </row>
    <row r="525">
      <c r="A525" t="inlineStr">
        <is>
          <t>풍천3-1|평일|7</t>
        </is>
      </c>
      <c r="B525" t="n">
        <v>1</v>
      </c>
    </row>
    <row r="526">
      <c r="A526" t="inlineStr">
        <is>
          <t>풍천3-1|평일|10</t>
        </is>
      </c>
      <c r="B526" t="n">
        <v>1</v>
      </c>
    </row>
    <row r="527">
      <c r="A527" t="inlineStr">
        <is>
          <t>풍천3-1|평일|12</t>
        </is>
      </c>
      <c r="B527" t="n">
        <v>1</v>
      </c>
    </row>
    <row r="528">
      <c r="A528" t="inlineStr">
        <is>
          <t>풍천3-1|평일|15</t>
        </is>
      </c>
      <c r="B528" t="n">
        <v>1</v>
      </c>
    </row>
    <row r="529">
      <c r="A529" t="inlineStr">
        <is>
          <t>풍천3-1|평일|17</t>
        </is>
      </c>
      <c r="B529" t="n">
        <v>1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1398"/>
  <sheetViews>
    <sheetView workbookViewId="0">
      <selection activeCell="A1" sqref="A1"/>
    </sheetView>
  </sheetViews>
  <sheetFormatPr baseColWidth="8" defaultRowHeight="15"/>
  <sheetData>
    <row r="1">
      <c r="A1" s="90" t="inlineStr">
        <is>
          <t>노선번호</t>
        </is>
      </c>
      <c r="B1" s="90" t="inlineStr">
        <is>
          <t>시간표 구분</t>
        </is>
      </c>
      <c r="C1" s="90" t="inlineStr">
        <is>
          <t>시각값</t>
        </is>
      </c>
      <c r="D1" t="inlineStr">
        <is>
          <t>선택 노선 시각</t>
        </is>
      </c>
    </row>
    <row r="2">
      <c r="A2" t="inlineStr">
        <is>
          <t>110</t>
        </is>
      </c>
      <c r="B2" t="inlineStr">
        <is>
          <t>평일</t>
        </is>
      </c>
      <c r="C2" t="n">
        <v>0.2777777777777778</v>
      </c>
      <c r="D2">
        <f>IF(AND(A2&amp;""='4_버스'!$B$7&amp;"",B2='4_버스'!$E$7),C2,"")</f>
        <v/>
      </c>
    </row>
    <row r="3">
      <c r="A3" t="inlineStr">
        <is>
          <t>110</t>
        </is>
      </c>
      <c r="B3" t="inlineStr">
        <is>
          <t>평일</t>
        </is>
      </c>
      <c r="C3" t="n">
        <v>0.2916666666666667</v>
      </c>
      <c r="D3">
        <f>IF(AND(A3&amp;""='4_버스'!$B$7&amp;"",B3='4_버스'!$E$7),C3,"")</f>
        <v/>
      </c>
    </row>
    <row r="4">
      <c r="A4" t="inlineStr">
        <is>
          <t>110</t>
        </is>
      </c>
      <c r="B4" t="inlineStr">
        <is>
          <t>평일</t>
        </is>
      </c>
      <c r="C4" t="n">
        <v>0.3041666666666667</v>
      </c>
      <c r="D4">
        <f>IF(AND(A4&amp;""='4_버스'!$B$7&amp;"",B4='4_버스'!$E$7),C4,"")</f>
        <v/>
      </c>
    </row>
    <row r="5">
      <c r="A5" t="inlineStr">
        <is>
          <t>110</t>
        </is>
      </c>
      <c r="B5" t="inlineStr">
        <is>
          <t>평일</t>
        </is>
      </c>
      <c r="C5" t="n">
        <v>0.3125</v>
      </c>
      <c r="D5">
        <f>IF(AND(A5&amp;""='4_버스'!$B$7&amp;"",B5='4_버스'!$E$7),C5,"")</f>
        <v/>
      </c>
    </row>
    <row r="6">
      <c r="A6" t="inlineStr">
        <is>
          <t>110</t>
        </is>
      </c>
      <c r="B6" t="inlineStr">
        <is>
          <t>평일</t>
        </is>
      </c>
      <c r="C6" t="n">
        <v>0.3194444444444445</v>
      </c>
      <c r="D6">
        <f>IF(AND(A6&amp;""='4_버스'!$B$7&amp;"",B6='4_버스'!$E$7),C6,"")</f>
        <v/>
      </c>
    </row>
    <row r="7">
      <c r="A7" t="inlineStr">
        <is>
          <t>110</t>
        </is>
      </c>
      <c r="B7" t="inlineStr">
        <is>
          <t>평일</t>
        </is>
      </c>
      <c r="C7" t="n">
        <v>0.325</v>
      </c>
      <c r="D7">
        <f>IF(AND(A7&amp;""='4_버스'!$B$7&amp;"",B7='4_버스'!$E$7),C7,"")</f>
        <v/>
      </c>
    </row>
    <row r="8">
      <c r="A8" t="inlineStr">
        <is>
          <t>110</t>
        </is>
      </c>
      <c r="B8" t="inlineStr">
        <is>
          <t>평일</t>
        </is>
      </c>
      <c r="C8" t="n">
        <v>0.3333333333333333</v>
      </c>
      <c r="D8">
        <f>IF(AND(A8&amp;""='4_버스'!$B$7&amp;"",B8='4_버스'!$E$7),C8,"")</f>
        <v/>
      </c>
    </row>
    <row r="9">
      <c r="A9" t="inlineStr">
        <is>
          <t>110</t>
        </is>
      </c>
      <c r="B9" t="inlineStr">
        <is>
          <t>평일</t>
        </is>
      </c>
      <c r="C9" t="n">
        <v>0.3402777777777777</v>
      </c>
      <c r="D9">
        <f>IF(AND(A9&amp;""='4_버스'!$B$7&amp;"",B9='4_버스'!$E$7),C9,"")</f>
        <v/>
      </c>
    </row>
    <row r="10">
      <c r="A10" t="inlineStr">
        <is>
          <t>110</t>
        </is>
      </c>
      <c r="B10" t="inlineStr">
        <is>
          <t>평일</t>
        </is>
      </c>
      <c r="C10" t="n">
        <v>0.3506944444444444</v>
      </c>
      <c r="D10">
        <f>IF(AND(A10&amp;""='4_버스'!$B$7&amp;"",B10='4_버스'!$E$7),C10,"")</f>
        <v/>
      </c>
    </row>
    <row r="11">
      <c r="A11" t="inlineStr">
        <is>
          <t>110</t>
        </is>
      </c>
      <c r="B11" t="inlineStr">
        <is>
          <t>평일</t>
        </is>
      </c>
      <c r="C11" t="n">
        <v>0.3611111111111111</v>
      </c>
      <c r="D11">
        <f>IF(AND(A11&amp;""='4_버스'!$B$7&amp;"",B11='4_버스'!$E$7),C11,"")</f>
        <v/>
      </c>
    </row>
    <row r="12">
      <c r="A12" t="inlineStr">
        <is>
          <t>110</t>
        </is>
      </c>
      <c r="B12" t="inlineStr">
        <is>
          <t>평일</t>
        </is>
      </c>
      <c r="C12" t="n">
        <v>0.3680555555555555</v>
      </c>
      <c r="D12">
        <f>IF(AND(A12&amp;""='4_버스'!$B$7&amp;"",B12='4_버스'!$E$7),C12,"")</f>
        <v/>
      </c>
    </row>
    <row r="13">
      <c r="A13" t="inlineStr">
        <is>
          <t>110</t>
        </is>
      </c>
      <c r="B13" t="inlineStr">
        <is>
          <t>평일</t>
        </is>
      </c>
      <c r="C13" t="n">
        <v>0.3770833333333333</v>
      </c>
      <c r="D13">
        <f>IF(AND(A13&amp;""='4_버스'!$B$7&amp;"",B13='4_버스'!$E$7),C13,"")</f>
        <v/>
      </c>
    </row>
    <row r="14">
      <c r="A14" t="inlineStr">
        <is>
          <t>110</t>
        </is>
      </c>
      <c r="B14" t="inlineStr">
        <is>
          <t>평일</t>
        </is>
      </c>
      <c r="C14" t="n">
        <v>0.3854166666666667</v>
      </c>
      <c r="D14">
        <f>IF(AND(A14&amp;""='4_버스'!$B$7&amp;"",B14='4_버스'!$E$7),C14,"")</f>
        <v/>
      </c>
    </row>
    <row r="15">
      <c r="A15" t="inlineStr">
        <is>
          <t>110</t>
        </is>
      </c>
      <c r="B15" t="inlineStr">
        <is>
          <t>평일</t>
        </is>
      </c>
      <c r="C15" t="n">
        <v>0.3958333333333333</v>
      </c>
      <c r="D15">
        <f>IF(AND(A15&amp;""='4_버스'!$B$7&amp;"",B15='4_버스'!$E$7),C15,"")</f>
        <v/>
      </c>
    </row>
    <row r="16">
      <c r="A16" t="inlineStr">
        <is>
          <t>110</t>
        </is>
      </c>
      <c r="B16" t="inlineStr">
        <is>
          <t>평일</t>
        </is>
      </c>
      <c r="C16" t="n">
        <v>0.4027777777777778</v>
      </c>
      <c r="D16">
        <f>IF(AND(A16&amp;""='4_버스'!$B$7&amp;"",B16='4_버스'!$E$7),C16,"")</f>
        <v/>
      </c>
    </row>
    <row r="17">
      <c r="A17" t="inlineStr">
        <is>
          <t>110</t>
        </is>
      </c>
      <c r="B17" t="inlineStr">
        <is>
          <t>평일</t>
        </is>
      </c>
      <c r="C17" t="n">
        <v>0.4131944444444444</v>
      </c>
      <c r="D17">
        <f>IF(AND(A17&amp;""='4_버스'!$B$7&amp;"",B17='4_버스'!$E$7),C17,"")</f>
        <v/>
      </c>
    </row>
    <row r="18">
      <c r="A18" t="inlineStr">
        <is>
          <t>110</t>
        </is>
      </c>
      <c r="B18" t="inlineStr">
        <is>
          <t>평일</t>
        </is>
      </c>
      <c r="C18" t="n">
        <v>0.4201388888888889</v>
      </c>
      <c r="D18">
        <f>IF(AND(A18&amp;""='4_버스'!$B$7&amp;"",B18='4_버스'!$E$7),C18,"")</f>
        <v/>
      </c>
    </row>
    <row r="19">
      <c r="A19" t="inlineStr">
        <is>
          <t>110</t>
        </is>
      </c>
      <c r="B19" t="inlineStr">
        <is>
          <t>평일</t>
        </is>
      </c>
      <c r="C19" t="n">
        <v>0.4291666666666667</v>
      </c>
      <c r="D19">
        <f>IF(AND(A19&amp;""='4_버스'!$B$7&amp;"",B19='4_버스'!$E$7),C19,"")</f>
        <v/>
      </c>
    </row>
    <row r="20">
      <c r="A20" t="inlineStr">
        <is>
          <t>110</t>
        </is>
      </c>
      <c r="B20" t="inlineStr">
        <is>
          <t>평일</t>
        </is>
      </c>
      <c r="C20" t="n">
        <v>0.4375</v>
      </c>
      <c r="D20">
        <f>IF(AND(A20&amp;""='4_버스'!$B$7&amp;"",B20='4_버스'!$E$7),C20,"")</f>
        <v/>
      </c>
    </row>
    <row r="21">
      <c r="A21" t="inlineStr">
        <is>
          <t>110</t>
        </is>
      </c>
      <c r="B21" t="inlineStr">
        <is>
          <t>평일</t>
        </is>
      </c>
      <c r="C21" t="n">
        <v>0.4479166666666667</v>
      </c>
      <c r="D21">
        <f>IF(AND(A21&amp;""='4_버스'!$B$7&amp;"",B21='4_버스'!$E$7),C21,"")</f>
        <v/>
      </c>
    </row>
    <row r="22">
      <c r="A22" t="inlineStr">
        <is>
          <t>110</t>
        </is>
      </c>
      <c r="B22" t="inlineStr">
        <is>
          <t>평일</t>
        </is>
      </c>
      <c r="C22" t="n">
        <v>0.4583333333333333</v>
      </c>
      <c r="D22">
        <f>IF(AND(A22&amp;""='4_버스'!$B$7&amp;"",B22='4_버스'!$E$7),C22,"")</f>
        <v/>
      </c>
    </row>
    <row r="23">
      <c r="A23" t="inlineStr">
        <is>
          <t>110</t>
        </is>
      </c>
      <c r="B23" t="inlineStr">
        <is>
          <t>평일</t>
        </is>
      </c>
      <c r="C23" t="n">
        <v>0.4652777777777777</v>
      </c>
      <c r="D23">
        <f>IF(AND(A23&amp;""='4_버스'!$B$7&amp;"",B23='4_버스'!$E$7),C23,"")</f>
        <v/>
      </c>
    </row>
    <row r="24">
      <c r="A24" t="inlineStr">
        <is>
          <t>110</t>
        </is>
      </c>
      <c r="B24" t="inlineStr">
        <is>
          <t>평일</t>
        </is>
      </c>
      <c r="C24" t="n">
        <v>0.4756944444444444</v>
      </c>
      <c r="D24">
        <f>IF(AND(A24&amp;""='4_버스'!$B$7&amp;"",B24='4_버스'!$E$7),C24,"")</f>
        <v/>
      </c>
    </row>
    <row r="25">
      <c r="A25" t="inlineStr">
        <is>
          <t>110</t>
        </is>
      </c>
      <c r="B25" t="inlineStr">
        <is>
          <t>평일</t>
        </is>
      </c>
      <c r="C25" t="n">
        <v>0.4826388888888889</v>
      </c>
      <c r="D25">
        <f>IF(AND(A25&amp;""='4_버스'!$B$7&amp;"",B25='4_버스'!$E$7),C25,"")</f>
        <v/>
      </c>
    </row>
    <row r="26">
      <c r="A26" t="inlineStr">
        <is>
          <t>110</t>
        </is>
      </c>
      <c r="B26" t="inlineStr">
        <is>
          <t>평일</t>
        </is>
      </c>
      <c r="C26" t="n">
        <v>0.4916666666666666</v>
      </c>
      <c r="D26">
        <f>IF(AND(A26&amp;""='4_버스'!$B$7&amp;"",B26='4_버스'!$E$7),C26,"")</f>
        <v/>
      </c>
    </row>
    <row r="27">
      <c r="A27" t="inlineStr">
        <is>
          <t>110</t>
        </is>
      </c>
      <c r="B27" t="inlineStr">
        <is>
          <t>평일</t>
        </is>
      </c>
      <c r="C27" t="n">
        <v>0.5</v>
      </c>
      <c r="D27">
        <f>IF(AND(A27&amp;""='4_버스'!$B$7&amp;"",B27='4_버스'!$E$7),C27,"")</f>
        <v/>
      </c>
    </row>
    <row r="28">
      <c r="A28" t="inlineStr">
        <is>
          <t>110</t>
        </is>
      </c>
      <c r="B28" t="inlineStr">
        <is>
          <t>평일</t>
        </is>
      </c>
      <c r="C28" t="n">
        <v>0.5104166666666666</v>
      </c>
      <c r="D28">
        <f>IF(AND(A28&amp;""='4_버스'!$B$7&amp;"",B28='4_버스'!$E$7),C28,"")</f>
        <v/>
      </c>
    </row>
    <row r="29">
      <c r="A29" t="inlineStr">
        <is>
          <t>110</t>
        </is>
      </c>
      <c r="B29" t="inlineStr">
        <is>
          <t>평일</t>
        </is>
      </c>
      <c r="C29" t="n">
        <v>0.5173611111111112</v>
      </c>
      <c r="D29">
        <f>IF(AND(A29&amp;""='4_버스'!$B$7&amp;"",B29='4_버스'!$E$7),C29,"")</f>
        <v/>
      </c>
    </row>
    <row r="30">
      <c r="A30" t="inlineStr">
        <is>
          <t>110</t>
        </is>
      </c>
      <c r="B30" t="inlineStr">
        <is>
          <t>평일</t>
        </is>
      </c>
      <c r="C30" t="n">
        <v>0.5277777777777778</v>
      </c>
      <c r="D30">
        <f>IF(AND(A30&amp;""='4_버스'!$B$7&amp;"",B30='4_버스'!$E$7),C30,"")</f>
        <v/>
      </c>
    </row>
    <row r="31">
      <c r="A31" t="inlineStr">
        <is>
          <t>110</t>
        </is>
      </c>
      <c r="B31" t="inlineStr">
        <is>
          <t>평일</t>
        </is>
      </c>
      <c r="C31" t="n">
        <v>0.5347222222222222</v>
      </c>
      <c r="D31">
        <f>IF(AND(A31&amp;""='4_버스'!$B$7&amp;"",B31='4_버스'!$E$7),C31,"")</f>
        <v/>
      </c>
    </row>
    <row r="32">
      <c r="A32" t="inlineStr">
        <is>
          <t>110</t>
        </is>
      </c>
      <c r="B32" t="inlineStr">
        <is>
          <t>평일</t>
        </is>
      </c>
      <c r="C32" t="n">
        <v>0.54375</v>
      </c>
      <c r="D32">
        <f>IF(AND(A32&amp;""='4_버스'!$B$7&amp;"",B32='4_버스'!$E$7),C32,"")</f>
        <v/>
      </c>
    </row>
    <row r="33">
      <c r="A33" t="inlineStr">
        <is>
          <t>110</t>
        </is>
      </c>
      <c r="B33" t="inlineStr">
        <is>
          <t>평일</t>
        </is>
      </c>
      <c r="C33" t="n">
        <v>0.5541666666666666</v>
      </c>
      <c r="D33">
        <f>IF(AND(A33&amp;""='4_버스'!$B$7&amp;"",B33='4_버스'!$E$7),C33,"")</f>
        <v/>
      </c>
    </row>
    <row r="34">
      <c r="A34" t="inlineStr">
        <is>
          <t>110</t>
        </is>
      </c>
      <c r="B34" t="inlineStr">
        <is>
          <t>평일</t>
        </is>
      </c>
      <c r="C34" t="n">
        <v>0.5645833333333333</v>
      </c>
      <c r="D34">
        <f>IF(AND(A34&amp;""='4_버스'!$B$7&amp;"",B34='4_버스'!$E$7),C34,"")</f>
        <v/>
      </c>
    </row>
    <row r="35">
      <c r="A35" t="inlineStr">
        <is>
          <t>110</t>
        </is>
      </c>
      <c r="B35" t="inlineStr">
        <is>
          <t>평일</t>
        </is>
      </c>
      <c r="C35" t="n">
        <v>0.575</v>
      </c>
      <c r="D35">
        <f>IF(AND(A35&amp;""='4_버스'!$B$7&amp;"",B35='4_버스'!$E$7),C35,"")</f>
        <v/>
      </c>
    </row>
    <row r="36">
      <c r="A36" t="inlineStr">
        <is>
          <t>110</t>
        </is>
      </c>
      <c r="B36" t="inlineStr">
        <is>
          <t>평일</t>
        </is>
      </c>
      <c r="C36" t="n">
        <v>0.5854166666666667</v>
      </c>
      <c r="D36">
        <f>IF(AND(A36&amp;""='4_버스'!$B$7&amp;"",B36='4_버스'!$E$7),C36,"")</f>
        <v/>
      </c>
    </row>
    <row r="37">
      <c r="A37" t="inlineStr">
        <is>
          <t>110</t>
        </is>
      </c>
      <c r="B37" t="inlineStr">
        <is>
          <t>평일</t>
        </is>
      </c>
      <c r="C37" t="n">
        <v>0.59375</v>
      </c>
      <c r="D37">
        <f>IF(AND(A37&amp;""='4_버스'!$B$7&amp;"",B37='4_버스'!$E$7),C37,"")</f>
        <v/>
      </c>
    </row>
    <row r="38">
      <c r="A38" t="inlineStr">
        <is>
          <t>110</t>
        </is>
      </c>
      <c r="B38" t="inlineStr">
        <is>
          <t>평일</t>
        </is>
      </c>
      <c r="C38" t="n">
        <v>0.6041666666666667</v>
      </c>
      <c r="D38">
        <f>IF(AND(A38&amp;""='4_버스'!$B$7&amp;"",B38='4_버스'!$E$7),C38,"")</f>
        <v/>
      </c>
    </row>
    <row r="39">
      <c r="A39" t="inlineStr">
        <is>
          <t>110</t>
        </is>
      </c>
      <c r="B39" t="inlineStr">
        <is>
          <t>평일</t>
        </is>
      </c>
      <c r="C39" t="n">
        <v>0.6145833333333334</v>
      </c>
      <c r="D39">
        <f>IF(AND(A39&amp;""='4_버스'!$B$7&amp;"",B39='4_버스'!$E$7),C39,"")</f>
        <v/>
      </c>
    </row>
    <row r="40">
      <c r="A40" t="inlineStr">
        <is>
          <t>110</t>
        </is>
      </c>
      <c r="B40" t="inlineStr">
        <is>
          <t>평일</t>
        </is>
      </c>
      <c r="C40" t="n">
        <v>0.625</v>
      </c>
      <c r="D40">
        <f>IF(AND(A40&amp;""='4_버스'!$B$7&amp;"",B40='4_버스'!$E$7),C40,"")</f>
        <v/>
      </c>
    </row>
    <row r="41">
      <c r="A41" t="inlineStr">
        <is>
          <t>110</t>
        </is>
      </c>
      <c r="B41" t="inlineStr">
        <is>
          <t>평일</t>
        </is>
      </c>
      <c r="C41" t="n">
        <v>0.6354166666666666</v>
      </c>
      <c r="D41">
        <f>IF(AND(A41&amp;""='4_버스'!$B$7&amp;"",B41='4_버스'!$E$7),C41,"")</f>
        <v/>
      </c>
    </row>
    <row r="42">
      <c r="A42" t="inlineStr">
        <is>
          <t>110</t>
        </is>
      </c>
      <c r="B42" t="inlineStr">
        <is>
          <t>평일</t>
        </is>
      </c>
      <c r="C42" t="n">
        <v>0.6458333333333334</v>
      </c>
      <c r="D42">
        <f>IF(AND(A42&amp;""='4_버스'!$B$7&amp;"",B42='4_버스'!$E$7),C42,"")</f>
        <v/>
      </c>
    </row>
    <row r="43">
      <c r="A43" t="inlineStr">
        <is>
          <t>110</t>
        </is>
      </c>
      <c r="B43" t="inlineStr">
        <is>
          <t>평일</t>
        </is>
      </c>
      <c r="C43" t="n">
        <v>0.65625</v>
      </c>
      <c r="D43">
        <f>IF(AND(A43&amp;""='4_버스'!$B$7&amp;"",B43='4_버스'!$E$7),C43,"")</f>
        <v/>
      </c>
    </row>
    <row r="44">
      <c r="A44" t="inlineStr">
        <is>
          <t>110</t>
        </is>
      </c>
      <c r="B44" t="inlineStr">
        <is>
          <t>평일</t>
        </is>
      </c>
      <c r="C44" t="n">
        <v>0.6666666666666666</v>
      </c>
      <c r="D44">
        <f>IF(AND(A44&amp;""='4_버스'!$B$7&amp;"",B44='4_버스'!$E$7),C44,"")</f>
        <v/>
      </c>
    </row>
    <row r="45">
      <c r="A45" t="inlineStr">
        <is>
          <t>110</t>
        </is>
      </c>
      <c r="B45" t="inlineStr">
        <is>
          <t>평일</t>
        </is>
      </c>
      <c r="C45" t="n">
        <v>0.6770833333333333</v>
      </c>
      <c r="D45">
        <f>IF(AND(A45&amp;""='4_버스'!$B$7&amp;"",B45='4_버스'!$E$7),C45,"")</f>
        <v/>
      </c>
    </row>
    <row r="46">
      <c r="A46" t="inlineStr">
        <is>
          <t>110</t>
        </is>
      </c>
      <c r="B46" t="inlineStr">
        <is>
          <t>평일</t>
        </is>
      </c>
      <c r="C46" t="n">
        <v>0.6840277777777778</v>
      </c>
      <c r="D46">
        <f>IF(AND(A46&amp;""='4_버스'!$B$7&amp;"",B46='4_버스'!$E$7),C46,"")</f>
        <v/>
      </c>
    </row>
    <row r="47">
      <c r="A47" t="inlineStr">
        <is>
          <t>110</t>
        </is>
      </c>
      <c r="B47" t="inlineStr">
        <is>
          <t>평일</t>
        </is>
      </c>
      <c r="C47" t="n">
        <v>0.6944444444444444</v>
      </c>
      <c r="D47">
        <f>IF(AND(A47&amp;""='4_버스'!$B$7&amp;"",B47='4_버스'!$E$7),C47,"")</f>
        <v/>
      </c>
    </row>
    <row r="48">
      <c r="A48" t="inlineStr">
        <is>
          <t>110</t>
        </is>
      </c>
      <c r="B48" t="inlineStr">
        <is>
          <t>평일</t>
        </is>
      </c>
      <c r="C48" t="n">
        <v>0.704861111111111</v>
      </c>
      <c r="D48">
        <f>IF(AND(A48&amp;""='4_버스'!$B$7&amp;"",B48='4_버스'!$E$7),C48,"")</f>
        <v/>
      </c>
    </row>
    <row r="49">
      <c r="A49" t="inlineStr">
        <is>
          <t>110</t>
        </is>
      </c>
      <c r="B49" t="inlineStr">
        <is>
          <t>평일</t>
        </is>
      </c>
      <c r="C49" t="n">
        <v>0.7152777777777778</v>
      </c>
      <c r="D49">
        <f>IF(AND(A49&amp;""='4_버스'!$B$7&amp;"",B49='4_버스'!$E$7),C49,"")</f>
        <v/>
      </c>
    </row>
    <row r="50">
      <c r="A50" t="inlineStr">
        <is>
          <t>110</t>
        </is>
      </c>
      <c r="B50" t="inlineStr">
        <is>
          <t>평일</t>
        </is>
      </c>
      <c r="C50" t="n">
        <v>0.7222222222222222</v>
      </c>
      <c r="D50">
        <f>IF(AND(A50&amp;""='4_버스'!$B$7&amp;"",B50='4_버스'!$E$7),C50,"")</f>
        <v/>
      </c>
    </row>
    <row r="51">
      <c r="A51" t="inlineStr">
        <is>
          <t>110</t>
        </is>
      </c>
      <c r="B51" t="inlineStr">
        <is>
          <t>평일</t>
        </is>
      </c>
      <c r="C51" t="n">
        <v>0.7291666666666667</v>
      </c>
      <c r="D51">
        <f>IF(AND(A51&amp;""='4_버스'!$B$7&amp;"",B51='4_버스'!$E$7),C51,"")</f>
        <v/>
      </c>
    </row>
    <row r="52">
      <c r="A52" t="inlineStr">
        <is>
          <t>110</t>
        </is>
      </c>
      <c r="B52" t="inlineStr">
        <is>
          <t>평일</t>
        </is>
      </c>
      <c r="C52" t="n">
        <v>0.7361111111111112</v>
      </c>
      <c r="D52">
        <f>IF(AND(A52&amp;""='4_버스'!$B$7&amp;"",B52='4_버스'!$E$7),C52,"")</f>
        <v/>
      </c>
    </row>
    <row r="53">
      <c r="A53" t="inlineStr">
        <is>
          <t>110</t>
        </is>
      </c>
      <c r="B53" t="inlineStr">
        <is>
          <t>평일</t>
        </is>
      </c>
      <c r="C53" t="n">
        <v>0.7430555555555556</v>
      </c>
      <c r="D53">
        <f>IF(AND(A53&amp;""='4_버스'!$B$7&amp;"",B53='4_버스'!$E$7),C53,"")</f>
        <v/>
      </c>
    </row>
    <row r="54">
      <c r="A54" t="inlineStr">
        <is>
          <t>110</t>
        </is>
      </c>
      <c r="B54" t="inlineStr">
        <is>
          <t>평일</t>
        </is>
      </c>
      <c r="C54" t="n">
        <v>0.75</v>
      </c>
      <c r="D54">
        <f>IF(AND(A54&amp;""='4_버스'!$B$7&amp;"",B54='4_버스'!$E$7),C54,"")</f>
        <v/>
      </c>
    </row>
    <row r="55">
      <c r="A55" t="inlineStr">
        <is>
          <t>110</t>
        </is>
      </c>
      <c r="B55" t="inlineStr">
        <is>
          <t>평일</t>
        </is>
      </c>
      <c r="C55" t="n">
        <v>0.7569444444444444</v>
      </c>
      <c r="D55">
        <f>IF(AND(A55&amp;""='4_버스'!$B$7&amp;"",B55='4_버스'!$E$7),C55,"")</f>
        <v/>
      </c>
    </row>
    <row r="56">
      <c r="A56" t="inlineStr">
        <is>
          <t>110</t>
        </is>
      </c>
      <c r="B56" t="inlineStr">
        <is>
          <t>평일</t>
        </is>
      </c>
      <c r="C56" t="n">
        <v>0.7673611111111112</v>
      </c>
      <c r="D56">
        <f>IF(AND(A56&amp;""='4_버스'!$B$7&amp;"",B56='4_버스'!$E$7),C56,"")</f>
        <v/>
      </c>
    </row>
    <row r="57">
      <c r="A57" t="inlineStr">
        <is>
          <t>110</t>
        </is>
      </c>
      <c r="B57" t="inlineStr">
        <is>
          <t>평일</t>
        </is>
      </c>
      <c r="C57" t="n">
        <v>0.7777777777777778</v>
      </c>
      <c r="D57">
        <f>IF(AND(A57&amp;""='4_버스'!$B$7&amp;"",B57='4_버스'!$E$7),C57,"")</f>
        <v/>
      </c>
    </row>
    <row r="58">
      <c r="A58" t="inlineStr">
        <is>
          <t>110</t>
        </is>
      </c>
      <c r="B58" t="inlineStr">
        <is>
          <t>평일</t>
        </is>
      </c>
      <c r="C58" t="n">
        <v>0.7881944444444444</v>
      </c>
      <c r="D58">
        <f>IF(AND(A58&amp;""='4_버스'!$B$7&amp;"",B58='4_버스'!$E$7),C58,"")</f>
        <v/>
      </c>
    </row>
    <row r="59">
      <c r="A59" t="inlineStr">
        <is>
          <t>110</t>
        </is>
      </c>
      <c r="B59" t="inlineStr">
        <is>
          <t>평일</t>
        </is>
      </c>
      <c r="C59" t="n">
        <v>0.798611111111111</v>
      </c>
      <c r="D59">
        <f>IF(AND(A59&amp;""='4_버스'!$B$7&amp;"",B59='4_버스'!$E$7),C59,"")</f>
        <v/>
      </c>
    </row>
    <row r="60">
      <c r="A60" t="inlineStr">
        <is>
          <t>110</t>
        </is>
      </c>
      <c r="B60" t="inlineStr">
        <is>
          <t>평일</t>
        </is>
      </c>
      <c r="C60" t="n">
        <v>0.8090277777777778</v>
      </c>
      <c r="D60">
        <f>IF(AND(A60&amp;""='4_버스'!$B$7&amp;"",B60='4_버스'!$E$7),C60,"")</f>
        <v/>
      </c>
    </row>
    <row r="61">
      <c r="A61" t="inlineStr">
        <is>
          <t>110</t>
        </is>
      </c>
      <c r="B61" t="inlineStr">
        <is>
          <t>평일</t>
        </is>
      </c>
      <c r="C61" t="n">
        <v>0.8194444444444444</v>
      </c>
      <c r="D61">
        <f>IF(AND(A61&amp;""='4_버스'!$B$7&amp;"",B61='4_버스'!$E$7),C61,"")</f>
        <v/>
      </c>
    </row>
    <row r="62">
      <c r="A62" t="inlineStr">
        <is>
          <t>110</t>
        </is>
      </c>
      <c r="B62" t="inlineStr">
        <is>
          <t>평일</t>
        </is>
      </c>
      <c r="C62" t="n">
        <v>0.829861111111111</v>
      </c>
      <c r="D62">
        <f>IF(AND(A62&amp;""='4_버스'!$B$7&amp;"",B62='4_버스'!$E$7),C62,"")</f>
        <v/>
      </c>
    </row>
    <row r="63">
      <c r="A63" t="inlineStr">
        <is>
          <t>110</t>
        </is>
      </c>
      <c r="B63" t="inlineStr">
        <is>
          <t>평일</t>
        </is>
      </c>
      <c r="C63" t="n">
        <v>0.8402777777777778</v>
      </c>
      <c r="D63">
        <f>IF(AND(A63&amp;""='4_버스'!$B$7&amp;"",B63='4_버스'!$E$7),C63,"")</f>
        <v/>
      </c>
    </row>
    <row r="64">
      <c r="A64" t="inlineStr">
        <is>
          <t>110</t>
        </is>
      </c>
      <c r="B64" t="inlineStr">
        <is>
          <t>평일</t>
        </is>
      </c>
      <c r="C64" t="n">
        <v>0.8472222222222222</v>
      </c>
      <c r="D64">
        <f>IF(AND(A64&amp;""='4_버스'!$B$7&amp;"",B64='4_버스'!$E$7),C64,"")</f>
        <v/>
      </c>
    </row>
    <row r="65">
      <c r="A65" t="inlineStr">
        <is>
          <t>110</t>
        </is>
      </c>
      <c r="B65" t="inlineStr">
        <is>
          <t>평일</t>
        </is>
      </c>
      <c r="C65" t="n">
        <v>0.857638888888889</v>
      </c>
      <c r="D65">
        <f>IF(AND(A65&amp;""='4_버스'!$B$7&amp;"",B65='4_버스'!$E$7),C65,"")</f>
        <v/>
      </c>
    </row>
    <row r="66">
      <c r="A66" t="inlineStr">
        <is>
          <t>110</t>
        </is>
      </c>
      <c r="B66" t="inlineStr">
        <is>
          <t>평일</t>
        </is>
      </c>
      <c r="C66" t="n">
        <v>0.8645833333333334</v>
      </c>
      <c r="D66">
        <f>IF(AND(A66&amp;""='4_버스'!$B$7&amp;"",B66='4_버스'!$E$7),C66,"")</f>
        <v/>
      </c>
    </row>
    <row r="67">
      <c r="A67" t="inlineStr">
        <is>
          <t>110</t>
        </is>
      </c>
      <c r="B67" t="inlineStr">
        <is>
          <t>평일</t>
        </is>
      </c>
      <c r="C67" t="n">
        <v>0.8715277777777778</v>
      </c>
      <c r="D67">
        <f>IF(AND(A67&amp;""='4_버스'!$B$7&amp;"",B67='4_버스'!$E$7),C67,"")</f>
        <v/>
      </c>
    </row>
    <row r="68">
      <c r="A68" t="inlineStr">
        <is>
          <t>110</t>
        </is>
      </c>
      <c r="B68" t="inlineStr">
        <is>
          <t>평일</t>
        </is>
      </c>
      <c r="C68" t="n">
        <v>0.8819444444444444</v>
      </c>
      <c r="D68">
        <f>IF(AND(A68&amp;""='4_버스'!$B$7&amp;"",B68='4_버스'!$E$7),C68,"")</f>
        <v/>
      </c>
    </row>
    <row r="69">
      <c r="A69" t="inlineStr">
        <is>
          <t>110</t>
        </is>
      </c>
      <c r="B69" t="inlineStr">
        <is>
          <t>평일</t>
        </is>
      </c>
      <c r="C69" t="n">
        <v>0.8923611111111112</v>
      </c>
      <c r="D69">
        <f>IF(AND(A69&amp;""='4_버스'!$B$7&amp;"",B69='4_버스'!$E$7),C69,"")</f>
        <v/>
      </c>
    </row>
    <row r="70">
      <c r="A70" t="inlineStr">
        <is>
          <t>110</t>
        </is>
      </c>
      <c r="B70" t="inlineStr">
        <is>
          <t>평일</t>
        </is>
      </c>
      <c r="C70" t="n">
        <v>0.9027777777777778</v>
      </c>
      <c r="D70">
        <f>IF(AND(A70&amp;""='4_버스'!$B$7&amp;"",B70='4_버스'!$E$7),C70,"")</f>
        <v/>
      </c>
    </row>
    <row r="71">
      <c r="A71" t="inlineStr">
        <is>
          <t>110</t>
        </is>
      </c>
      <c r="B71" t="inlineStr">
        <is>
          <t>평일</t>
        </is>
      </c>
      <c r="C71" t="n">
        <v>0.9131944444444444</v>
      </c>
      <c r="D71">
        <f>IF(AND(A71&amp;""='4_버스'!$B$7&amp;"",B71='4_버스'!$E$7),C71,"")</f>
        <v/>
      </c>
    </row>
    <row r="72">
      <c r="A72" t="inlineStr">
        <is>
          <t>110</t>
        </is>
      </c>
      <c r="B72" t="inlineStr">
        <is>
          <t>평일</t>
        </is>
      </c>
      <c r="C72" t="n">
        <v>0.923611111111111</v>
      </c>
      <c r="D72">
        <f>IF(AND(A72&amp;""='4_버스'!$B$7&amp;"",B72='4_버스'!$E$7),C72,"")</f>
        <v/>
      </c>
    </row>
    <row r="73">
      <c r="A73" t="inlineStr">
        <is>
          <t>110</t>
        </is>
      </c>
      <c r="B73" t="inlineStr">
        <is>
          <t>평일</t>
        </is>
      </c>
      <c r="C73" t="n">
        <v>0.2743055555555556</v>
      </c>
      <c r="D73">
        <f>IF(AND(A73&amp;""='4_버스'!$B$7&amp;"",B73='4_버스'!$E$7),C73,"")</f>
        <v/>
      </c>
    </row>
    <row r="74">
      <c r="A74" t="inlineStr">
        <is>
          <t>110</t>
        </is>
      </c>
      <c r="B74" t="inlineStr">
        <is>
          <t>평일</t>
        </is>
      </c>
      <c r="C74" t="n">
        <v>0.2847222222222222</v>
      </c>
      <c r="D74">
        <f>IF(AND(A74&amp;""='4_버스'!$B$7&amp;"",B74='4_버스'!$E$7),C74,"")</f>
        <v/>
      </c>
    </row>
    <row r="75">
      <c r="A75" t="inlineStr">
        <is>
          <t>110</t>
        </is>
      </c>
      <c r="B75" t="inlineStr">
        <is>
          <t>평일</t>
        </is>
      </c>
      <c r="C75" t="n">
        <v>0.2951388888888889</v>
      </c>
      <c r="D75">
        <f>IF(AND(A75&amp;""='4_버스'!$B$7&amp;"",B75='4_버스'!$E$7),C75,"")</f>
        <v/>
      </c>
    </row>
    <row r="76">
      <c r="A76" t="inlineStr">
        <is>
          <t>110</t>
        </is>
      </c>
      <c r="B76" t="inlineStr">
        <is>
          <t>평일</t>
        </is>
      </c>
      <c r="C76" t="n">
        <v>0.3055555555555556</v>
      </c>
      <c r="D76">
        <f>IF(AND(A76&amp;""='4_버스'!$B$7&amp;"",B76='4_버스'!$E$7),C76,"")</f>
        <v/>
      </c>
    </row>
    <row r="77">
      <c r="A77" t="inlineStr">
        <is>
          <t>110</t>
        </is>
      </c>
      <c r="B77" t="inlineStr">
        <is>
          <t>평일</t>
        </is>
      </c>
      <c r="C77" t="n">
        <v>0.3159722222222223</v>
      </c>
      <c r="D77">
        <f>IF(AND(A77&amp;""='4_버스'!$B$7&amp;"",B77='4_버스'!$E$7),C77,"")</f>
        <v/>
      </c>
    </row>
    <row r="78">
      <c r="A78" t="inlineStr">
        <is>
          <t>110</t>
        </is>
      </c>
      <c r="B78" t="inlineStr">
        <is>
          <t>평일</t>
        </is>
      </c>
      <c r="C78" t="n">
        <v>0.3263888888888889</v>
      </c>
      <c r="D78">
        <f>IF(AND(A78&amp;""='4_버스'!$B$7&amp;"",B78='4_버스'!$E$7),C78,"")</f>
        <v/>
      </c>
    </row>
    <row r="79">
      <c r="A79" t="inlineStr">
        <is>
          <t>110</t>
        </is>
      </c>
      <c r="B79" t="inlineStr">
        <is>
          <t>평일</t>
        </is>
      </c>
      <c r="C79" t="n">
        <v>0.3319444444444445</v>
      </c>
      <c r="D79">
        <f>IF(AND(A79&amp;""='4_버스'!$B$7&amp;"",B79='4_버스'!$E$7),C79,"")</f>
        <v/>
      </c>
    </row>
    <row r="80">
      <c r="A80" t="inlineStr">
        <is>
          <t>110</t>
        </is>
      </c>
      <c r="B80" t="inlineStr">
        <is>
          <t>평일</t>
        </is>
      </c>
      <c r="C80" t="n">
        <v>0.34375</v>
      </c>
      <c r="D80">
        <f>IF(AND(A80&amp;""='4_버스'!$B$7&amp;"",B80='4_버스'!$E$7),C80,"")</f>
        <v/>
      </c>
    </row>
    <row r="81">
      <c r="A81" t="inlineStr">
        <is>
          <t>110</t>
        </is>
      </c>
      <c r="B81" t="inlineStr">
        <is>
          <t>평일</t>
        </is>
      </c>
      <c r="C81" t="n">
        <v>0.3493055555555555</v>
      </c>
      <c r="D81">
        <f>IF(AND(A81&amp;""='4_버스'!$B$7&amp;"",B81='4_버스'!$E$7),C81,"")</f>
        <v/>
      </c>
    </row>
    <row r="82">
      <c r="A82" t="inlineStr">
        <is>
          <t>110</t>
        </is>
      </c>
      <c r="B82" t="inlineStr">
        <is>
          <t>평일</t>
        </is>
      </c>
      <c r="C82" t="n">
        <v>0.35625</v>
      </c>
      <c r="D82">
        <f>IF(AND(A82&amp;""='4_버스'!$B$7&amp;"",B82='4_버스'!$E$7),C82,"")</f>
        <v/>
      </c>
    </row>
    <row r="83">
      <c r="A83" t="inlineStr">
        <is>
          <t>110</t>
        </is>
      </c>
      <c r="B83" t="inlineStr">
        <is>
          <t>평일</t>
        </is>
      </c>
      <c r="C83" t="n">
        <v>0.3631944444444444</v>
      </c>
      <c r="D83">
        <f>IF(AND(A83&amp;""='4_버스'!$B$7&amp;"",B83='4_버스'!$E$7),C83,"")</f>
        <v/>
      </c>
    </row>
    <row r="84">
      <c r="A84" t="inlineStr">
        <is>
          <t>110</t>
        </is>
      </c>
      <c r="B84" t="inlineStr">
        <is>
          <t>평일</t>
        </is>
      </c>
      <c r="C84" t="n">
        <v>0.3701388888888889</v>
      </c>
      <c r="D84">
        <f>IF(AND(A84&amp;""='4_버스'!$B$7&amp;"",B84='4_버스'!$E$7),C84,"")</f>
        <v/>
      </c>
    </row>
    <row r="85">
      <c r="A85" t="inlineStr">
        <is>
          <t>110</t>
        </is>
      </c>
      <c r="B85" t="inlineStr">
        <is>
          <t>평일</t>
        </is>
      </c>
      <c r="C85" t="n">
        <v>0.3819444444444444</v>
      </c>
      <c r="D85">
        <f>IF(AND(A85&amp;""='4_버스'!$B$7&amp;"",B85='4_버스'!$E$7),C85,"")</f>
        <v/>
      </c>
    </row>
    <row r="86">
      <c r="A86" t="inlineStr">
        <is>
          <t>110</t>
        </is>
      </c>
      <c r="B86" t="inlineStr">
        <is>
          <t>평일</t>
        </is>
      </c>
      <c r="C86" t="n">
        <v>0.3923611111111111</v>
      </c>
      <c r="D86">
        <f>IF(AND(A86&amp;""='4_버스'!$B$7&amp;"",B86='4_버스'!$E$7),C86,"")</f>
        <v/>
      </c>
    </row>
    <row r="87">
      <c r="A87" t="inlineStr">
        <is>
          <t>110</t>
        </is>
      </c>
      <c r="B87" t="inlineStr">
        <is>
          <t>평일</t>
        </is>
      </c>
      <c r="C87" t="n">
        <v>0.3993055555555556</v>
      </c>
      <c r="D87">
        <f>IF(AND(A87&amp;""='4_버스'!$B$7&amp;"",B87='4_버스'!$E$7),C87,"")</f>
        <v/>
      </c>
    </row>
    <row r="88">
      <c r="A88" t="inlineStr">
        <is>
          <t>110</t>
        </is>
      </c>
      <c r="B88" t="inlineStr">
        <is>
          <t>평일</t>
        </is>
      </c>
      <c r="C88" t="n">
        <v>0.4097222222222222</v>
      </c>
      <c r="D88">
        <f>IF(AND(A88&amp;""='4_버스'!$B$7&amp;"",B88='4_버스'!$E$7),C88,"")</f>
        <v/>
      </c>
    </row>
    <row r="89">
      <c r="A89" t="inlineStr">
        <is>
          <t>110</t>
        </is>
      </c>
      <c r="B89" t="inlineStr">
        <is>
          <t>평일</t>
        </is>
      </c>
      <c r="C89" t="n">
        <v>0.4152777777777778</v>
      </c>
      <c r="D89">
        <f>IF(AND(A89&amp;""='4_버스'!$B$7&amp;"",B89='4_버스'!$E$7),C89,"")</f>
        <v/>
      </c>
    </row>
    <row r="90">
      <c r="A90" t="inlineStr">
        <is>
          <t>110</t>
        </is>
      </c>
      <c r="B90" t="inlineStr">
        <is>
          <t>평일</t>
        </is>
      </c>
      <c r="C90" t="n">
        <v>0.4236111111111111</v>
      </c>
      <c r="D90">
        <f>IF(AND(A90&amp;""='4_버스'!$B$7&amp;"",B90='4_버스'!$E$7),C90,"")</f>
        <v/>
      </c>
    </row>
    <row r="91">
      <c r="A91" t="inlineStr">
        <is>
          <t>110</t>
        </is>
      </c>
      <c r="B91" t="inlineStr">
        <is>
          <t>평일</t>
        </is>
      </c>
      <c r="C91" t="n">
        <v>0.4305555555555556</v>
      </c>
      <c r="D91">
        <f>IF(AND(A91&amp;""='4_버스'!$B$7&amp;"",B91='4_버스'!$E$7),C91,"")</f>
        <v/>
      </c>
    </row>
    <row r="92">
      <c r="A92" t="inlineStr">
        <is>
          <t>110</t>
        </is>
      </c>
      <c r="B92" t="inlineStr">
        <is>
          <t>평일</t>
        </is>
      </c>
      <c r="C92" t="n">
        <v>0.4409722222222223</v>
      </c>
      <c r="D92">
        <f>IF(AND(A92&amp;""='4_버스'!$B$7&amp;"",B92='4_버스'!$E$7),C92,"")</f>
        <v/>
      </c>
    </row>
    <row r="93">
      <c r="A93" t="inlineStr">
        <is>
          <t>110</t>
        </is>
      </c>
      <c r="B93" t="inlineStr">
        <is>
          <t>평일</t>
        </is>
      </c>
      <c r="C93" t="n">
        <v>0.4513888888888889</v>
      </c>
      <c r="D93">
        <f>IF(AND(A93&amp;""='4_버스'!$B$7&amp;"",B93='4_버스'!$E$7),C93,"")</f>
        <v/>
      </c>
    </row>
    <row r="94">
      <c r="A94" t="inlineStr">
        <is>
          <t>110</t>
        </is>
      </c>
      <c r="B94" t="inlineStr">
        <is>
          <t>평일</t>
        </is>
      </c>
      <c r="C94" t="n">
        <v>0.4569444444444445</v>
      </c>
      <c r="D94">
        <f>IF(AND(A94&amp;""='4_버스'!$B$7&amp;"",B94='4_버스'!$E$7),C94,"")</f>
        <v/>
      </c>
    </row>
    <row r="95">
      <c r="A95" t="inlineStr">
        <is>
          <t>110</t>
        </is>
      </c>
      <c r="B95" t="inlineStr">
        <is>
          <t>평일</t>
        </is>
      </c>
      <c r="C95" t="n">
        <v>0.4673611111111111</v>
      </c>
      <c r="D95">
        <f>IF(AND(A95&amp;""='4_버스'!$B$7&amp;"",B95='4_버스'!$E$7),C95,"")</f>
        <v/>
      </c>
    </row>
    <row r="96">
      <c r="A96" t="inlineStr">
        <is>
          <t>110</t>
        </is>
      </c>
      <c r="B96" t="inlineStr">
        <is>
          <t>평일</t>
        </is>
      </c>
      <c r="C96" t="n">
        <v>0.4756944444444444</v>
      </c>
      <c r="D96">
        <f>IF(AND(A96&amp;""='4_버스'!$B$7&amp;"",B96='4_버스'!$E$7),C96,"")</f>
        <v/>
      </c>
    </row>
    <row r="97">
      <c r="A97" t="inlineStr">
        <is>
          <t>110</t>
        </is>
      </c>
      <c r="B97" t="inlineStr">
        <is>
          <t>평일</t>
        </is>
      </c>
      <c r="C97" t="n">
        <v>0.4861111111111111</v>
      </c>
      <c r="D97">
        <f>IF(AND(A97&amp;""='4_버스'!$B$7&amp;"",B97='4_버스'!$E$7),C97,"")</f>
        <v/>
      </c>
    </row>
    <row r="98">
      <c r="A98" t="inlineStr">
        <is>
          <t>110</t>
        </is>
      </c>
      <c r="B98" t="inlineStr">
        <is>
          <t>평일</t>
        </is>
      </c>
      <c r="C98" t="n">
        <v>0.4965277777777778</v>
      </c>
      <c r="D98">
        <f>IF(AND(A98&amp;""='4_버스'!$B$7&amp;"",B98='4_버스'!$E$7),C98,"")</f>
        <v/>
      </c>
    </row>
    <row r="99">
      <c r="A99" t="inlineStr">
        <is>
          <t>110</t>
        </is>
      </c>
      <c r="B99" t="inlineStr">
        <is>
          <t>평일</t>
        </is>
      </c>
      <c r="C99" t="n">
        <v>0.5020833333333333</v>
      </c>
      <c r="D99">
        <f>IF(AND(A99&amp;""='4_버스'!$B$7&amp;"",B99='4_버스'!$E$7),C99,"")</f>
        <v/>
      </c>
    </row>
    <row r="100">
      <c r="A100" t="inlineStr">
        <is>
          <t>110</t>
        </is>
      </c>
      <c r="B100" t="inlineStr">
        <is>
          <t>평일</t>
        </is>
      </c>
      <c r="C100" t="n">
        <v>0.5104166666666666</v>
      </c>
      <c r="D100">
        <f>IF(AND(A100&amp;""='4_버스'!$B$7&amp;"",B100='4_버스'!$E$7),C100,"")</f>
        <v/>
      </c>
    </row>
    <row r="101">
      <c r="A101" t="inlineStr">
        <is>
          <t>110</t>
        </is>
      </c>
      <c r="B101" t="inlineStr">
        <is>
          <t>평일</t>
        </is>
      </c>
      <c r="C101" t="n">
        <v>0.5173611111111112</v>
      </c>
      <c r="D101">
        <f>IF(AND(A101&amp;""='4_버스'!$B$7&amp;"",B101='4_버스'!$E$7),C101,"")</f>
        <v/>
      </c>
    </row>
    <row r="102">
      <c r="A102" t="inlineStr">
        <is>
          <t>110</t>
        </is>
      </c>
      <c r="B102" t="inlineStr">
        <is>
          <t>평일</t>
        </is>
      </c>
      <c r="C102" t="n">
        <v>0.5277777777777778</v>
      </c>
      <c r="D102">
        <f>IF(AND(A102&amp;""='4_버스'!$B$7&amp;"",B102='4_버스'!$E$7),C102,"")</f>
        <v/>
      </c>
    </row>
    <row r="103">
      <c r="A103" t="inlineStr">
        <is>
          <t>110</t>
        </is>
      </c>
      <c r="B103" t="inlineStr">
        <is>
          <t>평일</t>
        </is>
      </c>
      <c r="C103" t="n">
        <v>0.5381944444444444</v>
      </c>
      <c r="D103">
        <f>IF(AND(A103&amp;""='4_버스'!$B$7&amp;"",B103='4_버스'!$E$7),C103,"")</f>
        <v/>
      </c>
    </row>
    <row r="104">
      <c r="A104" t="inlineStr">
        <is>
          <t>110</t>
        </is>
      </c>
      <c r="B104" t="inlineStr">
        <is>
          <t>평일</t>
        </is>
      </c>
      <c r="C104" t="n">
        <v>0.548611111111111</v>
      </c>
      <c r="D104">
        <f>IF(AND(A104&amp;""='4_버스'!$B$7&amp;"",B104='4_버스'!$E$7),C104,"")</f>
        <v/>
      </c>
    </row>
    <row r="105">
      <c r="A105" t="inlineStr">
        <is>
          <t>110</t>
        </is>
      </c>
      <c r="B105" t="inlineStr">
        <is>
          <t>평일</t>
        </is>
      </c>
      <c r="C105" t="n">
        <v>0.5555555555555555</v>
      </c>
      <c r="D105">
        <f>IF(AND(A105&amp;""='4_버스'!$B$7&amp;"",B105='4_버스'!$E$7),C105,"")</f>
        <v/>
      </c>
    </row>
    <row r="106">
      <c r="A106" t="inlineStr">
        <is>
          <t>110</t>
        </is>
      </c>
      <c r="B106" t="inlineStr">
        <is>
          <t>평일</t>
        </is>
      </c>
      <c r="C106" t="n">
        <v>0.5659722222222222</v>
      </c>
      <c r="D106">
        <f>IF(AND(A106&amp;""='4_버스'!$B$7&amp;"",B106='4_버스'!$E$7),C106,"")</f>
        <v/>
      </c>
    </row>
    <row r="107">
      <c r="A107" t="inlineStr">
        <is>
          <t>110</t>
        </is>
      </c>
      <c r="B107" t="inlineStr">
        <is>
          <t>평일</t>
        </is>
      </c>
      <c r="C107" t="n">
        <v>0.5729166666666666</v>
      </c>
      <c r="D107">
        <f>IF(AND(A107&amp;""='4_버스'!$B$7&amp;"",B107='4_버스'!$E$7),C107,"")</f>
        <v/>
      </c>
    </row>
    <row r="108">
      <c r="A108" t="inlineStr">
        <is>
          <t>110</t>
        </is>
      </c>
      <c r="B108" t="inlineStr">
        <is>
          <t>평일</t>
        </is>
      </c>
      <c r="C108" t="n">
        <v>0.5833333333333334</v>
      </c>
      <c r="D108">
        <f>IF(AND(A108&amp;""='4_버스'!$B$7&amp;"",B108='4_버스'!$E$7),C108,"")</f>
        <v/>
      </c>
    </row>
    <row r="109">
      <c r="A109" t="inlineStr">
        <is>
          <t>110</t>
        </is>
      </c>
      <c r="B109" t="inlineStr">
        <is>
          <t>평일</t>
        </is>
      </c>
      <c r="C109" t="n">
        <v>0.59375</v>
      </c>
      <c r="D109">
        <f>IF(AND(A109&amp;""='4_버스'!$B$7&amp;"",B109='4_버스'!$E$7),C109,"")</f>
        <v/>
      </c>
    </row>
    <row r="110">
      <c r="A110" t="inlineStr">
        <is>
          <t>110</t>
        </is>
      </c>
      <c r="B110" t="inlineStr">
        <is>
          <t>평일</t>
        </is>
      </c>
      <c r="C110" t="n">
        <v>0.6041666666666667</v>
      </c>
      <c r="D110">
        <f>IF(AND(A110&amp;""='4_버스'!$B$7&amp;"",B110='4_버스'!$E$7),C110,"")</f>
        <v/>
      </c>
    </row>
    <row r="111">
      <c r="A111" t="inlineStr">
        <is>
          <t>110</t>
        </is>
      </c>
      <c r="B111" t="inlineStr">
        <is>
          <t>평일</t>
        </is>
      </c>
      <c r="C111" t="n">
        <v>0.6131944444444445</v>
      </c>
      <c r="D111">
        <f>IF(AND(A111&amp;""='4_버스'!$B$7&amp;"",B111='4_버스'!$E$7),C111,"")</f>
        <v/>
      </c>
    </row>
    <row r="112">
      <c r="A112" t="inlineStr">
        <is>
          <t>110</t>
        </is>
      </c>
      <c r="B112" t="inlineStr">
        <is>
          <t>평일</t>
        </is>
      </c>
      <c r="C112" t="n">
        <v>0.6236111111111111</v>
      </c>
      <c r="D112">
        <f>IF(AND(A112&amp;""='4_버스'!$B$7&amp;"",B112='4_버스'!$E$7),C112,"")</f>
        <v/>
      </c>
    </row>
    <row r="113">
      <c r="A113" t="inlineStr">
        <is>
          <t>110</t>
        </is>
      </c>
      <c r="B113" t="inlineStr">
        <is>
          <t>평일</t>
        </is>
      </c>
      <c r="C113" t="n">
        <v>0.6305555555555555</v>
      </c>
      <c r="D113">
        <f>IF(AND(A113&amp;""='4_버스'!$B$7&amp;"",B113='4_버스'!$E$7),C113,"")</f>
        <v/>
      </c>
    </row>
    <row r="114">
      <c r="A114" t="inlineStr">
        <is>
          <t>110</t>
        </is>
      </c>
      <c r="B114" t="inlineStr">
        <is>
          <t>평일</t>
        </is>
      </c>
      <c r="C114" t="n">
        <v>0.6388888888888888</v>
      </c>
      <c r="D114">
        <f>IF(AND(A114&amp;""='4_버스'!$B$7&amp;"",B114='4_버스'!$E$7),C114,"")</f>
        <v/>
      </c>
    </row>
    <row r="115">
      <c r="A115" t="inlineStr">
        <is>
          <t>110</t>
        </is>
      </c>
      <c r="B115" t="inlineStr">
        <is>
          <t>평일</t>
        </is>
      </c>
      <c r="C115" t="n">
        <v>0.6493055555555556</v>
      </c>
      <c r="D115">
        <f>IF(AND(A115&amp;""='4_버스'!$B$7&amp;"",B115='4_버스'!$E$7),C115,"")</f>
        <v/>
      </c>
    </row>
    <row r="116">
      <c r="A116" t="inlineStr">
        <is>
          <t>110</t>
        </is>
      </c>
      <c r="B116" t="inlineStr">
        <is>
          <t>평일</t>
        </is>
      </c>
      <c r="C116" t="n">
        <v>0.6597222222222222</v>
      </c>
      <c r="D116">
        <f>IF(AND(A116&amp;""='4_버스'!$B$7&amp;"",B116='4_버스'!$E$7),C116,"")</f>
        <v/>
      </c>
    </row>
    <row r="117">
      <c r="A117" t="inlineStr">
        <is>
          <t>110</t>
        </is>
      </c>
      <c r="B117" t="inlineStr">
        <is>
          <t>평일</t>
        </is>
      </c>
      <c r="C117" t="n">
        <v>0.6701388888888888</v>
      </c>
      <c r="D117">
        <f>IF(AND(A117&amp;""='4_버스'!$B$7&amp;"",B117='4_버스'!$E$7),C117,"")</f>
        <v/>
      </c>
    </row>
    <row r="118">
      <c r="A118" t="inlineStr">
        <is>
          <t>110</t>
        </is>
      </c>
      <c r="B118" t="inlineStr">
        <is>
          <t>평일</t>
        </is>
      </c>
      <c r="C118" t="n">
        <v>0.6805555555555555</v>
      </c>
      <c r="D118">
        <f>IF(AND(A118&amp;""='4_버스'!$B$7&amp;"",B118='4_버스'!$E$7),C118,"")</f>
        <v/>
      </c>
    </row>
    <row r="119">
      <c r="A119" t="inlineStr">
        <is>
          <t>110</t>
        </is>
      </c>
      <c r="B119" t="inlineStr">
        <is>
          <t>평일</t>
        </is>
      </c>
      <c r="C119" t="n">
        <v>0.6909722222222222</v>
      </c>
      <c r="D119">
        <f>IF(AND(A119&amp;""='4_버스'!$B$7&amp;"",B119='4_버스'!$E$7),C119,"")</f>
        <v/>
      </c>
    </row>
    <row r="120">
      <c r="A120" t="inlineStr">
        <is>
          <t>110</t>
        </is>
      </c>
      <c r="B120" t="inlineStr">
        <is>
          <t>평일</t>
        </is>
      </c>
      <c r="C120" t="n">
        <v>0.7013888888888888</v>
      </c>
      <c r="D120">
        <f>IF(AND(A120&amp;""='4_버스'!$B$7&amp;"",B120='4_버스'!$E$7),C120,"")</f>
        <v/>
      </c>
    </row>
    <row r="121">
      <c r="A121" t="inlineStr">
        <is>
          <t>110</t>
        </is>
      </c>
      <c r="B121" t="inlineStr">
        <is>
          <t>평일</t>
        </is>
      </c>
      <c r="C121" t="n">
        <v>0.7118055555555556</v>
      </c>
      <c r="D121">
        <f>IF(AND(A121&amp;""='4_버스'!$B$7&amp;"",B121='4_버스'!$E$7),C121,"")</f>
        <v/>
      </c>
    </row>
    <row r="122">
      <c r="A122" t="inlineStr">
        <is>
          <t>110</t>
        </is>
      </c>
      <c r="B122" t="inlineStr">
        <is>
          <t>평일</t>
        </is>
      </c>
      <c r="C122" t="n">
        <v>0.7222222222222222</v>
      </c>
      <c r="D122">
        <f>IF(AND(A122&amp;""='4_버스'!$B$7&amp;"",B122='4_버스'!$E$7),C122,"")</f>
        <v/>
      </c>
    </row>
    <row r="123">
      <c r="A123" t="inlineStr">
        <is>
          <t>110</t>
        </is>
      </c>
      <c r="B123" t="inlineStr">
        <is>
          <t>평일</t>
        </is>
      </c>
      <c r="C123" t="n">
        <v>0.732638888888889</v>
      </c>
      <c r="D123">
        <f>IF(AND(A123&amp;""='4_버스'!$B$7&amp;"",B123='4_버스'!$E$7),C123,"")</f>
        <v/>
      </c>
    </row>
    <row r="124">
      <c r="A124" t="inlineStr">
        <is>
          <t>110</t>
        </is>
      </c>
      <c r="B124" t="inlineStr">
        <is>
          <t>평일</t>
        </is>
      </c>
      <c r="C124" t="n">
        <v>0.7430555555555556</v>
      </c>
      <c r="D124">
        <f>IF(AND(A124&amp;""='4_버스'!$B$7&amp;"",B124='4_버스'!$E$7),C124,"")</f>
        <v/>
      </c>
    </row>
    <row r="125">
      <c r="A125" t="inlineStr">
        <is>
          <t>110</t>
        </is>
      </c>
      <c r="B125" t="inlineStr">
        <is>
          <t>평일</t>
        </is>
      </c>
      <c r="C125" t="n">
        <v>0.7534722222222222</v>
      </c>
      <c r="D125">
        <f>IF(AND(A125&amp;""='4_버스'!$B$7&amp;"",B125='4_버스'!$E$7),C125,"")</f>
        <v/>
      </c>
    </row>
    <row r="126">
      <c r="A126" t="inlineStr">
        <is>
          <t>110</t>
        </is>
      </c>
      <c r="B126" t="inlineStr">
        <is>
          <t>평일</t>
        </is>
      </c>
      <c r="C126" t="n">
        <v>0.7638888888888888</v>
      </c>
      <c r="D126">
        <f>IF(AND(A126&amp;""='4_버스'!$B$7&amp;"",B126='4_버스'!$E$7),C126,"")</f>
        <v/>
      </c>
    </row>
    <row r="127">
      <c r="A127" t="inlineStr">
        <is>
          <t>110</t>
        </is>
      </c>
      <c r="B127" t="inlineStr">
        <is>
          <t>평일</t>
        </is>
      </c>
      <c r="C127" t="n">
        <v>0.7743055555555556</v>
      </c>
      <c r="D127">
        <f>IF(AND(A127&amp;""='4_버스'!$B$7&amp;"",B127='4_버스'!$E$7),C127,"")</f>
        <v/>
      </c>
    </row>
    <row r="128">
      <c r="A128" t="inlineStr">
        <is>
          <t>110</t>
        </is>
      </c>
      <c r="B128" t="inlineStr">
        <is>
          <t>평일</t>
        </is>
      </c>
      <c r="C128" t="n">
        <v>0.78125</v>
      </c>
      <c r="D128">
        <f>IF(AND(A128&amp;""='4_버스'!$B$7&amp;"",B128='4_버스'!$E$7),C128,"")</f>
        <v/>
      </c>
    </row>
    <row r="129">
      <c r="A129" t="inlineStr">
        <is>
          <t>110</t>
        </is>
      </c>
      <c r="B129" t="inlineStr">
        <is>
          <t>평일</t>
        </is>
      </c>
      <c r="C129" t="n">
        <v>0.7868055555555555</v>
      </c>
      <c r="D129">
        <f>IF(AND(A129&amp;""='4_버스'!$B$7&amp;"",B129='4_버스'!$E$7),C129,"")</f>
        <v/>
      </c>
    </row>
    <row r="130">
      <c r="A130" t="inlineStr">
        <is>
          <t>110</t>
        </is>
      </c>
      <c r="B130" t="inlineStr">
        <is>
          <t>평일</t>
        </is>
      </c>
      <c r="C130" t="n">
        <v>0.7951388888888888</v>
      </c>
      <c r="D130">
        <f>IF(AND(A130&amp;""='4_버스'!$B$7&amp;"",B130='4_버스'!$E$7),C130,"")</f>
        <v/>
      </c>
    </row>
    <row r="131">
      <c r="A131" t="inlineStr">
        <is>
          <t>110</t>
        </is>
      </c>
      <c r="B131" t="inlineStr">
        <is>
          <t>평일</t>
        </is>
      </c>
      <c r="C131" t="n">
        <v>0.8055555555555555</v>
      </c>
      <c r="D131">
        <f>IF(AND(A131&amp;""='4_버스'!$B$7&amp;"",B131='4_버스'!$E$7),C131,"")</f>
        <v/>
      </c>
    </row>
    <row r="132">
      <c r="A132" t="inlineStr">
        <is>
          <t>110</t>
        </is>
      </c>
      <c r="B132" t="inlineStr">
        <is>
          <t>평일</t>
        </is>
      </c>
      <c r="C132" t="n">
        <v>0.8159722222222222</v>
      </c>
      <c r="D132">
        <f>IF(AND(A132&amp;""='4_버스'!$B$7&amp;"",B132='4_버스'!$E$7),C132,"")</f>
        <v/>
      </c>
    </row>
    <row r="133">
      <c r="A133" t="inlineStr">
        <is>
          <t>110</t>
        </is>
      </c>
      <c r="B133" t="inlineStr">
        <is>
          <t>평일</t>
        </is>
      </c>
      <c r="C133" t="n">
        <v>0.8263888888888888</v>
      </c>
      <c r="D133">
        <f>IF(AND(A133&amp;""='4_버스'!$B$7&amp;"",B133='4_버스'!$E$7),C133,"")</f>
        <v/>
      </c>
    </row>
    <row r="134">
      <c r="A134" t="inlineStr">
        <is>
          <t>110</t>
        </is>
      </c>
      <c r="B134" t="inlineStr">
        <is>
          <t>평일</t>
        </is>
      </c>
      <c r="C134" t="n">
        <v>0.8333333333333334</v>
      </c>
      <c r="D134">
        <f>IF(AND(A134&amp;""='4_버스'!$B$7&amp;"",B134='4_버스'!$E$7),C134,"")</f>
        <v/>
      </c>
    </row>
    <row r="135">
      <c r="A135" t="inlineStr">
        <is>
          <t>110</t>
        </is>
      </c>
      <c r="B135" t="inlineStr">
        <is>
          <t>평일</t>
        </is>
      </c>
      <c r="C135" t="n">
        <v>0.84375</v>
      </c>
      <c r="D135">
        <f>IF(AND(A135&amp;""='4_버스'!$B$7&amp;"",B135='4_버스'!$E$7),C135,"")</f>
        <v/>
      </c>
    </row>
    <row r="136">
      <c r="A136" t="inlineStr">
        <is>
          <t>110</t>
        </is>
      </c>
      <c r="B136" t="inlineStr">
        <is>
          <t>평일</t>
        </is>
      </c>
      <c r="C136" t="n">
        <v>0.857638888888889</v>
      </c>
      <c r="D136">
        <f>IF(AND(A136&amp;""='4_버스'!$B$7&amp;"",B136='4_버스'!$E$7),C136,"")</f>
        <v/>
      </c>
    </row>
    <row r="137">
      <c r="A137" t="inlineStr">
        <is>
          <t>110</t>
        </is>
      </c>
      <c r="B137" t="inlineStr">
        <is>
          <t>평일</t>
        </is>
      </c>
      <c r="C137" t="n">
        <v>0.8680555555555556</v>
      </c>
      <c r="D137">
        <f>IF(AND(A137&amp;""='4_버스'!$B$7&amp;"",B137='4_버스'!$E$7),C137,"")</f>
        <v/>
      </c>
    </row>
    <row r="138">
      <c r="A138" t="inlineStr">
        <is>
          <t>110</t>
        </is>
      </c>
      <c r="B138" t="inlineStr">
        <is>
          <t>평일</t>
        </is>
      </c>
      <c r="C138" t="n">
        <v>0.8819444444444444</v>
      </c>
      <c r="D138">
        <f>IF(AND(A138&amp;""='4_버스'!$B$7&amp;"",B138='4_버스'!$E$7),C138,"")</f>
        <v/>
      </c>
    </row>
    <row r="139">
      <c r="A139" t="inlineStr">
        <is>
          <t>110</t>
        </is>
      </c>
      <c r="B139" t="inlineStr">
        <is>
          <t>평일</t>
        </is>
      </c>
      <c r="C139" t="n">
        <v>0.8958333333333334</v>
      </c>
      <c r="D139">
        <f>IF(AND(A139&amp;""='4_버스'!$B$7&amp;"",B139='4_버스'!$E$7),C139,"")</f>
        <v/>
      </c>
    </row>
    <row r="140">
      <c r="A140" t="inlineStr">
        <is>
          <t>110</t>
        </is>
      </c>
      <c r="B140" t="inlineStr">
        <is>
          <t>평일</t>
        </is>
      </c>
      <c r="C140" t="n">
        <v>0.90625</v>
      </c>
      <c r="D140">
        <f>IF(AND(A140&amp;""='4_버스'!$B$7&amp;"",B140='4_버스'!$E$7),C140,"")</f>
        <v/>
      </c>
    </row>
    <row r="141">
      <c r="A141" t="inlineStr">
        <is>
          <t>110</t>
        </is>
      </c>
      <c r="B141" t="inlineStr">
        <is>
          <t>평일</t>
        </is>
      </c>
      <c r="C141" t="n">
        <v>0.9166666666666666</v>
      </c>
      <c r="D141">
        <f>IF(AND(A141&amp;""='4_버스'!$B$7&amp;"",B141='4_버스'!$E$7),C141,"")</f>
        <v/>
      </c>
    </row>
    <row r="142">
      <c r="A142" t="inlineStr">
        <is>
          <t>110</t>
        </is>
      </c>
      <c r="B142" t="inlineStr">
        <is>
          <t>평일</t>
        </is>
      </c>
      <c r="C142" t="n">
        <v>0.2534722222222222</v>
      </c>
      <c r="D142">
        <f>IF(AND(A142&amp;""='4_버스'!$B$7&amp;"",B142='4_버스'!$E$7),C142,"")</f>
        <v/>
      </c>
    </row>
    <row r="143">
      <c r="A143" t="inlineStr">
        <is>
          <t>110</t>
        </is>
      </c>
      <c r="B143" t="inlineStr">
        <is>
          <t>평일</t>
        </is>
      </c>
      <c r="C143" t="n">
        <v>0.2638888888888889</v>
      </c>
      <c r="D143">
        <f>IF(AND(A143&amp;""='4_버스'!$B$7&amp;"",B143='4_버스'!$E$7),C143,"")</f>
        <v/>
      </c>
    </row>
    <row r="144">
      <c r="A144" t="inlineStr">
        <is>
          <t>110</t>
        </is>
      </c>
      <c r="B144" t="inlineStr">
        <is>
          <t>평일</t>
        </is>
      </c>
      <c r="C144" t="n">
        <v>0.2534722222222222</v>
      </c>
      <c r="D144">
        <f>IF(AND(A144&amp;""='4_버스'!$B$7&amp;"",B144='4_버스'!$E$7),C144,"")</f>
        <v/>
      </c>
    </row>
    <row r="145">
      <c r="A145" t="inlineStr">
        <is>
          <t>110</t>
        </is>
      </c>
      <c r="B145" t="inlineStr">
        <is>
          <t>평일</t>
        </is>
      </c>
      <c r="C145" t="n">
        <v>0.2673611111111111</v>
      </c>
      <c r="D145">
        <f>IF(AND(A145&amp;""='4_버스'!$B$7&amp;"",B145='4_버스'!$E$7),C145,"")</f>
        <v/>
      </c>
    </row>
    <row r="146">
      <c r="A146" t="inlineStr">
        <is>
          <t>111</t>
        </is>
      </c>
      <c r="B146" t="inlineStr">
        <is>
          <t>공휴일(일요일)</t>
        </is>
      </c>
      <c r="C146" t="n">
        <v>0.2638888888888889</v>
      </c>
      <c r="D146">
        <f>IF(AND(A146&amp;""='4_버스'!$B$7&amp;"",B146='4_버스'!$E$7),C146,"")</f>
        <v/>
      </c>
    </row>
    <row r="147">
      <c r="A147" t="inlineStr">
        <is>
          <t>111</t>
        </is>
      </c>
      <c r="B147" t="inlineStr">
        <is>
          <t>공휴일(일요일)</t>
        </is>
      </c>
      <c r="C147" t="n">
        <v>0.2777777777777778</v>
      </c>
      <c r="D147">
        <f>IF(AND(A147&amp;""='4_버스'!$B$7&amp;"",B147='4_버스'!$E$7),C147,"")</f>
        <v/>
      </c>
    </row>
    <row r="148">
      <c r="A148" t="inlineStr">
        <is>
          <t>111</t>
        </is>
      </c>
      <c r="B148" t="inlineStr">
        <is>
          <t>공휴일(일요일)</t>
        </is>
      </c>
      <c r="C148" t="n">
        <v>0.2916666666666667</v>
      </c>
      <c r="D148">
        <f>IF(AND(A148&amp;""='4_버스'!$B$7&amp;"",B148='4_버스'!$E$7),C148,"")</f>
        <v/>
      </c>
    </row>
    <row r="149">
      <c r="A149" t="inlineStr">
        <is>
          <t>111</t>
        </is>
      </c>
      <c r="B149" t="inlineStr">
        <is>
          <t>공휴일(일요일)</t>
        </is>
      </c>
      <c r="C149" t="n">
        <v>0.3055555555555556</v>
      </c>
      <c r="D149">
        <f>IF(AND(A149&amp;""='4_버스'!$B$7&amp;"",B149='4_버스'!$E$7),C149,"")</f>
        <v/>
      </c>
    </row>
    <row r="150">
      <c r="A150" t="inlineStr">
        <is>
          <t>111</t>
        </is>
      </c>
      <c r="B150" t="inlineStr">
        <is>
          <t>공휴일(일요일)</t>
        </is>
      </c>
      <c r="C150" t="n">
        <v>0.3194444444444445</v>
      </c>
      <c r="D150">
        <f>IF(AND(A150&amp;""='4_버스'!$B$7&amp;"",B150='4_버스'!$E$7),C150,"")</f>
        <v/>
      </c>
    </row>
    <row r="151">
      <c r="A151" t="inlineStr">
        <is>
          <t>111</t>
        </is>
      </c>
      <c r="B151" t="inlineStr">
        <is>
          <t>공휴일(일요일)</t>
        </is>
      </c>
      <c r="C151" t="n">
        <v>0.3333333333333333</v>
      </c>
      <c r="D151">
        <f>IF(AND(A151&amp;""='4_버스'!$B$7&amp;"",B151='4_버스'!$E$7),C151,"")</f>
        <v/>
      </c>
    </row>
    <row r="152">
      <c r="A152" t="inlineStr">
        <is>
          <t>111</t>
        </is>
      </c>
      <c r="B152" t="inlineStr">
        <is>
          <t>공휴일(일요일)</t>
        </is>
      </c>
      <c r="C152" t="n">
        <v>0.3472222222222222</v>
      </c>
      <c r="D152">
        <f>IF(AND(A152&amp;""='4_버스'!$B$7&amp;"",B152='4_버스'!$E$7),C152,"")</f>
        <v/>
      </c>
    </row>
    <row r="153">
      <c r="A153" t="inlineStr">
        <is>
          <t>111</t>
        </is>
      </c>
      <c r="B153" t="inlineStr">
        <is>
          <t>공휴일(일요일)</t>
        </is>
      </c>
      <c r="C153" t="n">
        <v>0.3611111111111111</v>
      </c>
      <c r="D153">
        <f>IF(AND(A153&amp;""='4_버스'!$B$7&amp;"",B153='4_버스'!$E$7),C153,"")</f>
        <v/>
      </c>
    </row>
    <row r="154">
      <c r="A154" t="inlineStr">
        <is>
          <t>111</t>
        </is>
      </c>
      <c r="B154" t="inlineStr">
        <is>
          <t>공휴일(일요일)</t>
        </is>
      </c>
      <c r="C154" t="n">
        <v>0.375</v>
      </c>
      <c r="D154">
        <f>IF(AND(A154&amp;""='4_버스'!$B$7&amp;"",B154='4_버스'!$E$7),C154,"")</f>
        <v/>
      </c>
    </row>
    <row r="155">
      <c r="A155" t="inlineStr">
        <is>
          <t>111</t>
        </is>
      </c>
      <c r="B155" t="inlineStr">
        <is>
          <t>공휴일(일요일)</t>
        </is>
      </c>
      <c r="C155" t="n">
        <v>0.3888888888888889</v>
      </c>
      <c r="D155">
        <f>IF(AND(A155&amp;""='4_버스'!$B$7&amp;"",B155='4_버스'!$E$7),C155,"")</f>
        <v/>
      </c>
    </row>
    <row r="156">
      <c r="A156" t="inlineStr">
        <is>
          <t>111</t>
        </is>
      </c>
      <c r="B156" t="inlineStr">
        <is>
          <t>공휴일(일요일)</t>
        </is>
      </c>
      <c r="C156" t="n">
        <v>0.4027777777777778</v>
      </c>
      <c r="D156">
        <f>IF(AND(A156&amp;""='4_버스'!$B$7&amp;"",B156='4_버스'!$E$7),C156,"")</f>
        <v/>
      </c>
    </row>
    <row r="157">
      <c r="A157" t="inlineStr">
        <is>
          <t>111</t>
        </is>
      </c>
      <c r="B157" t="inlineStr">
        <is>
          <t>공휴일(일요일)</t>
        </is>
      </c>
      <c r="C157" t="n">
        <v>0.4166666666666667</v>
      </c>
      <c r="D157">
        <f>IF(AND(A157&amp;""='4_버스'!$B$7&amp;"",B157='4_버스'!$E$7),C157,"")</f>
        <v/>
      </c>
    </row>
    <row r="158">
      <c r="A158" t="inlineStr">
        <is>
          <t>111</t>
        </is>
      </c>
      <c r="B158" t="inlineStr">
        <is>
          <t>공휴일(일요일)</t>
        </is>
      </c>
      <c r="C158" t="n">
        <v>0.4305555555555556</v>
      </c>
      <c r="D158">
        <f>IF(AND(A158&amp;""='4_버스'!$B$7&amp;"",B158='4_버스'!$E$7),C158,"")</f>
        <v/>
      </c>
    </row>
    <row r="159">
      <c r="A159" t="inlineStr">
        <is>
          <t>111</t>
        </is>
      </c>
      <c r="B159" t="inlineStr">
        <is>
          <t>공휴일(일요일)</t>
        </is>
      </c>
      <c r="C159" t="n">
        <v>0.4444444444444445</v>
      </c>
      <c r="D159">
        <f>IF(AND(A159&amp;""='4_버스'!$B$7&amp;"",B159='4_버스'!$E$7),C159,"")</f>
        <v/>
      </c>
    </row>
    <row r="160">
      <c r="A160" t="inlineStr">
        <is>
          <t>111</t>
        </is>
      </c>
      <c r="B160" t="inlineStr">
        <is>
          <t>공휴일(일요일)</t>
        </is>
      </c>
      <c r="C160" t="n">
        <v>0.4583333333333333</v>
      </c>
      <c r="D160">
        <f>IF(AND(A160&amp;""='4_버스'!$B$7&amp;"",B160='4_버스'!$E$7),C160,"")</f>
        <v/>
      </c>
    </row>
    <row r="161">
      <c r="A161" t="inlineStr">
        <is>
          <t>111</t>
        </is>
      </c>
      <c r="B161" t="inlineStr">
        <is>
          <t>공휴일(일요일)</t>
        </is>
      </c>
      <c r="C161" t="n">
        <v>0.4722222222222222</v>
      </c>
      <c r="D161">
        <f>IF(AND(A161&amp;""='4_버스'!$B$7&amp;"",B161='4_버스'!$E$7),C161,"")</f>
        <v/>
      </c>
    </row>
    <row r="162">
      <c r="A162" t="inlineStr">
        <is>
          <t>111</t>
        </is>
      </c>
      <c r="B162" t="inlineStr">
        <is>
          <t>공휴일(일요일)</t>
        </is>
      </c>
      <c r="C162" t="n">
        <v>0.4861111111111111</v>
      </c>
      <c r="D162">
        <f>IF(AND(A162&amp;""='4_버스'!$B$7&amp;"",B162='4_버스'!$E$7),C162,"")</f>
        <v/>
      </c>
    </row>
    <row r="163">
      <c r="A163" t="inlineStr">
        <is>
          <t>111</t>
        </is>
      </c>
      <c r="B163" t="inlineStr">
        <is>
          <t>공휴일(일요일)</t>
        </is>
      </c>
      <c r="C163" t="n">
        <v>0.5</v>
      </c>
      <c r="D163">
        <f>IF(AND(A163&amp;""='4_버스'!$B$7&amp;"",B163='4_버스'!$E$7),C163,"")</f>
        <v/>
      </c>
    </row>
    <row r="164">
      <c r="A164" t="inlineStr">
        <is>
          <t>111</t>
        </is>
      </c>
      <c r="B164" t="inlineStr">
        <is>
          <t>공휴일(일요일)</t>
        </is>
      </c>
      <c r="C164" t="n">
        <v>0.5138888888888888</v>
      </c>
      <c r="D164">
        <f>IF(AND(A164&amp;""='4_버스'!$B$7&amp;"",B164='4_버스'!$E$7),C164,"")</f>
        <v/>
      </c>
    </row>
    <row r="165">
      <c r="A165" t="inlineStr">
        <is>
          <t>111</t>
        </is>
      </c>
      <c r="B165" t="inlineStr">
        <is>
          <t>공휴일(일요일)</t>
        </is>
      </c>
      <c r="C165" t="n">
        <v>0.5277777777777778</v>
      </c>
      <c r="D165">
        <f>IF(AND(A165&amp;""='4_버스'!$B$7&amp;"",B165='4_버스'!$E$7),C165,"")</f>
        <v/>
      </c>
    </row>
    <row r="166">
      <c r="A166" t="inlineStr">
        <is>
          <t>111</t>
        </is>
      </c>
      <c r="B166" t="inlineStr">
        <is>
          <t>공휴일(일요일)</t>
        </is>
      </c>
      <c r="C166" t="n">
        <v>0.5416666666666666</v>
      </c>
      <c r="D166">
        <f>IF(AND(A166&amp;""='4_버스'!$B$7&amp;"",B166='4_버스'!$E$7),C166,"")</f>
        <v/>
      </c>
    </row>
    <row r="167">
      <c r="A167" t="inlineStr">
        <is>
          <t>111</t>
        </is>
      </c>
      <c r="B167" t="inlineStr">
        <is>
          <t>공휴일(일요일)</t>
        </is>
      </c>
      <c r="C167" t="n">
        <v>0.5555555555555555</v>
      </c>
      <c r="D167">
        <f>IF(AND(A167&amp;""='4_버스'!$B$7&amp;"",B167='4_버스'!$E$7),C167,"")</f>
        <v/>
      </c>
    </row>
    <row r="168">
      <c r="A168" t="inlineStr">
        <is>
          <t>111</t>
        </is>
      </c>
      <c r="B168" t="inlineStr">
        <is>
          <t>공휴일(일요일)</t>
        </is>
      </c>
      <c r="C168" t="n">
        <v>0.5694444444444444</v>
      </c>
      <c r="D168">
        <f>IF(AND(A168&amp;""='4_버스'!$B$7&amp;"",B168='4_버스'!$E$7),C168,"")</f>
        <v/>
      </c>
    </row>
    <row r="169">
      <c r="A169" t="inlineStr">
        <is>
          <t>111</t>
        </is>
      </c>
      <c r="B169" t="inlineStr">
        <is>
          <t>공휴일(일요일)</t>
        </is>
      </c>
      <c r="C169" t="n">
        <v>0.5833333333333334</v>
      </c>
      <c r="D169">
        <f>IF(AND(A169&amp;""='4_버스'!$B$7&amp;"",B169='4_버스'!$E$7),C169,"")</f>
        <v/>
      </c>
    </row>
    <row r="170">
      <c r="A170" t="inlineStr">
        <is>
          <t>111</t>
        </is>
      </c>
      <c r="B170" t="inlineStr">
        <is>
          <t>공휴일(일요일)</t>
        </is>
      </c>
      <c r="C170" t="n">
        <v>0.5972222222222222</v>
      </c>
      <c r="D170">
        <f>IF(AND(A170&amp;""='4_버스'!$B$7&amp;"",B170='4_버스'!$E$7),C170,"")</f>
        <v/>
      </c>
    </row>
    <row r="171">
      <c r="A171" t="inlineStr">
        <is>
          <t>111</t>
        </is>
      </c>
      <c r="B171" t="inlineStr">
        <is>
          <t>공휴일(일요일)</t>
        </is>
      </c>
      <c r="C171" t="n">
        <v>0.6111111111111112</v>
      </c>
      <c r="D171">
        <f>IF(AND(A171&amp;""='4_버스'!$B$7&amp;"",B171='4_버스'!$E$7),C171,"")</f>
        <v/>
      </c>
    </row>
    <row r="172">
      <c r="A172" t="inlineStr">
        <is>
          <t>111</t>
        </is>
      </c>
      <c r="B172" t="inlineStr">
        <is>
          <t>공휴일(일요일)</t>
        </is>
      </c>
      <c r="C172" t="n">
        <v>0.625</v>
      </c>
      <c r="D172">
        <f>IF(AND(A172&amp;""='4_버스'!$B$7&amp;"",B172='4_버스'!$E$7),C172,"")</f>
        <v/>
      </c>
    </row>
    <row r="173">
      <c r="A173" t="inlineStr">
        <is>
          <t>111</t>
        </is>
      </c>
      <c r="B173" t="inlineStr">
        <is>
          <t>공휴일(일요일)</t>
        </is>
      </c>
      <c r="C173" t="n">
        <v>0.6388888888888888</v>
      </c>
      <c r="D173">
        <f>IF(AND(A173&amp;""='4_버스'!$B$7&amp;"",B173='4_버스'!$E$7),C173,"")</f>
        <v/>
      </c>
    </row>
    <row r="174">
      <c r="A174" t="inlineStr">
        <is>
          <t>111</t>
        </is>
      </c>
      <c r="B174" t="inlineStr">
        <is>
          <t>공휴일(일요일)</t>
        </is>
      </c>
      <c r="C174" t="n">
        <v>0.6527777777777778</v>
      </c>
      <c r="D174">
        <f>IF(AND(A174&amp;""='4_버스'!$B$7&amp;"",B174='4_버스'!$E$7),C174,"")</f>
        <v/>
      </c>
    </row>
    <row r="175">
      <c r="A175" t="inlineStr">
        <is>
          <t>111</t>
        </is>
      </c>
      <c r="B175" t="inlineStr">
        <is>
          <t>공휴일(일요일)</t>
        </is>
      </c>
      <c r="C175" t="n">
        <v>0.6666666666666666</v>
      </c>
      <c r="D175">
        <f>IF(AND(A175&amp;""='4_버스'!$B$7&amp;"",B175='4_버스'!$E$7),C175,"")</f>
        <v/>
      </c>
    </row>
    <row r="176">
      <c r="A176" t="inlineStr">
        <is>
          <t>111</t>
        </is>
      </c>
      <c r="B176" t="inlineStr">
        <is>
          <t>공휴일(일요일)</t>
        </is>
      </c>
      <c r="C176" t="n">
        <v>0.6805555555555555</v>
      </c>
      <c r="D176">
        <f>IF(AND(A176&amp;""='4_버스'!$B$7&amp;"",B176='4_버스'!$E$7),C176,"")</f>
        <v/>
      </c>
    </row>
    <row r="177">
      <c r="A177" t="inlineStr">
        <is>
          <t>111</t>
        </is>
      </c>
      <c r="B177" t="inlineStr">
        <is>
          <t>공휴일(일요일)</t>
        </is>
      </c>
      <c r="C177" t="n">
        <v>0.6944444444444444</v>
      </c>
      <c r="D177">
        <f>IF(AND(A177&amp;""='4_버스'!$B$7&amp;"",B177='4_버스'!$E$7),C177,"")</f>
        <v/>
      </c>
    </row>
    <row r="178">
      <c r="A178" t="inlineStr">
        <is>
          <t>111</t>
        </is>
      </c>
      <c r="B178" t="inlineStr">
        <is>
          <t>공휴일(일요일)</t>
        </is>
      </c>
      <c r="C178" t="n">
        <v>0.7083333333333334</v>
      </c>
      <c r="D178">
        <f>IF(AND(A178&amp;""='4_버스'!$B$7&amp;"",B178='4_버스'!$E$7),C178,"")</f>
        <v/>
      </c>
    </row>
    <row r="179">
      <c r="A179" t="inlineStr">
        <is>
          <t>111</t>
        </is>
      </c>
      <c r="B179" t="inlineStr">
        <is>
          <t>공휴일(일요일)</t>
        </is>
      </c>
      <c r="C179" t="n">
        <v>0.7222222222222222</v>
      </c>
      <c r="D179">
        <f>IF(AND(A179&amp;""='4_버스'!$B$7&amp;"",B179='4_버스'!$E$7),C179,"")</f>
        <v/>
      </c>
    </row>
    <row r="180">
      <c r="A180" t="inlineStr">
        <is>
          <t>111</t>
        </is>
      </c>
      <c r="B180" t="inlineStr">
        <is>
          <t>공휴일(일요일)</t>
        </is>
      </c>
      <c r="C180" t="n">
        <v>0.7361111111111112</v>
      </c>
      <c r="D180">
        <f>IF(AND(A180&amp;""='4_버스'!$B$7&amp;"",B180='4_버스'!$E$7),C180,"")</f>
        <v/>
      </c>
    </row>
    <row r="181">
      <c r="A181" t="inlineStr">
        <is>
          <t>111</t>
        </is>
      </c>
      <c r="B181" t="inlineStr">
        <is>
          <t>공휴일(일요일)</t>
        </is>
      </c>
      <c r="C181" t="n">
        <v>0.75</v>
      </c>
      <c r="D181">
        <f>IF(AND(A181&amp;""='4_버스'!$B$7&amp;"",B181='4_버스'!$E$7),C181,"")</f>
        <v/>
      </c>
    </row>
    <row r="182">
      <c r="A182" t="inlineStr">
        <is>
          <t>111</t>
        </is>
      </c>
      <c r="B182" t="inlineStr">
        <is>
          <t>공휴일(일요일)</t>
        </is>
      </c>
      <c r="C182" t="n">
        <v>0.7638888888888888</v>
      </c>
      <c r="D182">
        <f>IF(AND(A182&amp;""='4_버스'!$B$7&amp;"",B182='4_버스'!$E$7),C182,"")</f>
        <v/>
      </c>
    </row>
    <row r="183">
      <c r="A183" t="inlineStr">
        <is>
          <t>111</t>
        </is>
      </c>
      <c r="B183" t="inlineStr">
        <is>
          <t>공휴일(일요일)</t>
        </is>
      </c>
      <c r="C183" t="n">
        <v>0.7777777777777778</v>
      </c>
      <c r="D183">
        <f>IF(AND(A183&amp;""='4_버스'!$B$7&amp;"",B183='4_버스'!$E$7),C183,"")</f>
        <v/>
      </c>
    </row>
    <row r="184">
      <c r="A184" t="inlineStr">
        <is>
          <t>111</t>
        </is>
      </c>
      <c r="B184" t="inlineStr">
        <is>
          <t>공휴일(일요일)</t>
        </is>
      </c>
      <c r="C184" t="n">
        <v>0.7916666666666666</v>
      </c>
      <c r="D184">
        <f>IF(AND(A184&amp;""='4_버스'!$B$7&amp;"",B184='4_버스'!$E$7),C184,"")</f>
        <v/>
      </c>
    </row>
    <row r="185">
      <c r="A185" t="inlineStr">
        <is>
          <t>111</t>
        </is>
      </c>
      <c r="B185" t="inlineStr">
        <is>
          <t>공휴일(일요일)</t>
        </is>
      </c>
      <c r="C185" t="n">
        <v>0.8055555555555555</v>
      </c>
      <c r="D185">
        <f>IF(AND(A185&amp;""='4_버스'!$B$7&amp;"",B185='4_버스'!$E$7),C185,"")</f>
        <v/>
      </c>
    </row>
    <row r="186">
      <c r="A186" t="inlineStr">
        <is>
          <t>111</t>
        </is>
      </c>
      <c r="B186" t="inlineStr">
        <is>
          <t>공휴일(일요일)</t>
        </is>
      </c>
      <c r="C186" t="n">
        <v>0.8194444444444444</v>
      </c>
      <c r="D186">
        <f>IF(AND(A186&amp;""='4_버스'!$B$7&amp;"",B186='4_버스'!$E$7),C186,"")</f>
        <v/>
      </c>
    </row>
    <row r="187">
      <c r="A187" t="inlineStr">
        <is>
          <t>111</t>
        </is>
      </c>
      <c r="B187" t="inlineStr">
        <is>
          <t>공휴일(일요일)</t>
        </is>
      </c>
      <c r="C187" t="n">
        <v>0.8333333333333334</v>
      </c>
      <c r="D187">
        <f>IF(AND(A187&amp;""='4_버스'!$B$7&amp;"",B187='4_버스'!$E$7),C187,"")</f>
        <v/>
      </c>
    </row>
    <row r="188">
      <c r="A188" t="inlineStr">
        <is>
          <t>111</t>
        </is>
      </c>
      <c r="B188" t="inlineStr">
        <is>
          <t>공휴일(일요일)</t>
        </is>
      </c>
      <c r="C188" t="n">
        <v>0.8472222222222222</v>
      </c>
      <c r="D188">
        <f>IF(AND(A188&amp;""='4_버스'!$B$7&amp;"",B188='4_버스'!$E$7),C188,"")</f>
        <v/>
      </c>
    </row>
    <row r="189">
      <c r="A189" t="inlineStr">
        <is>
          <t>111</t>
        </is>
      </c>
      <c r="B189" t="inlineStr">
        <is>
          <t>공휴일(일요일)</t>
        </is>
      </c>
      <c r="C189" t="n">
        <v>0.8611111111111112</v>
      </c>
      <c r="D189">
        <f>IF(AND(A189&amp;""='4_버스'!$B$7&amp;"",B189='4_버스'!$E$7),C189,"")</f>
        <v/>
      </c>
    </row>
    <row r="190">
      <c r="A190" t="inlineStr">
        <is>
          <t>111</t>
        </is>
      </c>
      <c r="B190" t="inlineStr">
        <is>
          <t>공휴일(일요일)</t>
        </is>
      </c>
      <c r="C190" t="n">
        <v>0.875</v>
      </c>
      <c r="D190">
        <f>IF(AND(A190&amp;""='4_버스'!$B$7&amp;"",B190='4_버스'!$E$7),C190,"")</f>
        <v/>
      </c>
    </row>
    <row r="191">
      <c r="A191" t="inlineStr">
        <is>
          <t>111</t>
        </is>
      </c>
      <c r="B191" t="inlineStr">
        <is>
          <t>공휴일(일요일)</t>
        </is>
      </c>
      <c r="C191" t="n">
        <v>0.8888888888888888</v>
      </c>
      <c r="D191">
        <f>IF(AND(A191&amp;""='4_버스'!$B$7&amp;"",B191='4_버스'!$E$7),C191,"")</f>
        <v/>
      </c>
    </row>
    <row r="192">
      <c r="A192" t="inlineStr">
        <is>
          <t>111</t>
        </is>
      </c>
      <c r="B192" t="inlineStr">
        <is>
          <t>공휴일(일요일)</t>
        </is>
      </c>
      <c r="C192" t="n">
        <v>0.9027777777777778</v>
      </c>
      <c r="D192">
        <f>IF(AND(A192&amp;""='4_버스'!$B$7&amp;"",B192='4_버스'!$E$7),C192,"")</f>
        <v/>
      </c>
    </row>
    <row r="193">
      <c r="A193" t="inlineStr">
        <is>
          <t>111</t>
        </is>
      </c>
      <c r="B193" t="inlineStr">
        <is>
          <t>공휴일(일요일)</t>
        </is>
      </c>
      <c r="C193" t="n">
        <v>0.9166666666666666</v>
      </c>
      <c r="D193">
        <f>IF(AND(A193&amp;""='4_버스'!$B$7&amp;"",B193='4_버스'!$E$7),C193,"")</f>
        <v/>
      </c>
    </row>
    <row r="194">
      <c r="A194" t="inlineStr">
        <is>
          <t>111</t>
        </is>
      </c>
      <c r="B194" t="inlineStr">
        <is>
          <t>평일</t>
        </is>
      </c>
      <c r="C194" t="n">
        <v>0.2638888888888889</v>
      </c>
      <c r="D194">
        <f>IF(AND(A194&amp;""='4_버스'!$B$7&amp;"",B194='4_버스'!$E$7),C194,"")</f>
        <v/>
      </c>
    </row>
    <row r="195">
      <c r="A195" t="inlineStr">
        <is>
          <t>111</t>
        </is>
      </c>
      <c r="B195" t="inlineStr">
        <is>
          <t>평일</t>
        </is>
      </c>
      <c r="C195" t="n">
        <v>0.2743055555555556</v>
      </c>
      <c r="D195">
        <f>IF(AND(A195&amp;""='4_버스'!$B$7&amp;"",B195='4_버스'!$E$7),C195,"")</f>
        <v/>
      </c>
    </row>
    <row r="196">
      <c r="A196" t="inlineStr">
        <is>
          <t>111</t>
        </is>
      </c>
      <c r="B196" t="inlineStr">
        <is>
          <t>평일</t>
        </is>
      </c>
      <c r="C196" t="n">
        <v>0.2847222222222222</v>
      </c>
      <c r="D196">
        <f>IF(AND(A196&amp;""='4_버스'!$B$7&amp;"",B196='4_버스'!$E$7),C196,"")</f>
        <v/>
      </c>
    </row>
    <row r="197">
      <c r="A197" t="inlineStr">
        <is>
          <t>111</t>
        </is>
      </c>
      <c r="B197" t="inlineStr">
        <is>
          <t>평일</t>
        </is>
      </c>
      <c r="C197" t="n">
        <v>0.2951388888888889</v>
      </c>
      <c r="D197">
        <f>IF(AND(A197&amp;""='4_버스'!$B$7&amp;"",B197='4_버스'!$E$7),C197,"")</f>
        <v/>
      </c>
    </row>
    <row r="198">
      <c r="A198" t="inlineStr">
        <is>
          <t>111</t>
        </is>
      </c>
      <c r="B198" t="inlineStr">
        <is>
          <t>평일</t>
        </is>
      </c>
      <c r="C198" t="n">
        <v>0.3055555555555556</v>
      </c>
      <c r="D198">
        <f>IF(AND(A198&amp;""='4_버스'!$B$7&amp;"",B198='4_버스'!$E$7),C198,"")</f>
        <v/>
      </c>
    </row>
    <row r="199">
      <c r="A199" t="inlineStr">
        <is>
          <t>111</t>
        </is>
      </c>
      <c r="B199" t="inlineStr">
        <is>
          <t>평일</t>
        </is>
      </c>
      <c r="C199" t="n">
        <v>0.3159722222222223</v>
      </c>
      <c r="D199">
        <f>IF(AND(A199&amp;""='4_버스'!$B$7&amp;"",B199='4_버스'!$E$7),C199,"")</f>
        <v/>
      </c>
    </row>
    <row r="200">
      <c r="A200" t="inlineStr">
        <is>
          <t>111</t>
        </is>
      </c>
      <c r="B200" t="inlineStr">
        <is>
          <t>평일</t>
        </is>
      </c>
      <c r="C200" t="n">
        <v>0.3263888888888889</v>
      </c>
      <c r="D200">
        <f>IF(AND(A200&amp;""='4_버스'!$B$7&amp;"",B200='4_버스'!$E$7),C200,"")</f>
        <v/>
      </c>
    </row>
    <row r="201">
      <c r="A201" t="inlineStr">
        <is>
          <t>111</t>
        </is>
      </c>
      <c r="B201" t="inlineStr">
        <is>
          <t>평일</t>
        </is>
      </c>
      <c r="C201" t="n">
        <v>0.3368055555555555</v>
      </c>
      <c r="D201">
        <f>IF(AND(A201&amp;""='4_버스'!$B$7&amp;"",B201='4_버스'!$E$7),C201,"")</f>
        <v/>
      </c>
    </row>
    <row r="202">
      <c r="A202" t="inlineStr">
        <is>
          <t>111</t>
        </is>
      </c>
      <c r="B202" t="inlineStr">
        <is>
          <t>평일</t>
        </is>
      </c>
      <c r="C202" t="n">
        <v>0.3472222222222222</v>
      </c>
      <c r="D202">
        <f>IF(AND(A202&amp;""='4_버스'!$B$7&amp;"",B202='4_버스'!$E$7),C202,"")</f>
        <v/>
      </c>
    </row>
    <row r="203">
      <c r="A203" t="inlineStr">
        <is>
          <t>111</t>
        </is>
      </c>
      <c r="B203" t="inlineStr">
        <is>
          <t>평일</t>
        </is>
      </c>
      <c r="C203" t="n">
        <v>0.3576388888888889</v>
      </c>
      <c r="D203">
        <f>IF(AND(A203&amp;""='4_버스'!$B$7&amp;"",B203='4_버스'!$E$7),C203,"")</f>
        <v/>
      </c>
    </row>
    <row r="204">
      <c r="A204" t="inlineStr">
        <is>
          <t>111</t>
        </is>
      </c>
      <c r="B204" t="inlineStr">
        <is>
          <t>평일</t>
        </is>
      </c>
      <c r="C204" t="n">
        <v>0.3680555555555555</v>
      </c>
      <c r="D204">
        <f>IF(AND(A204&amp;""='4_버스'!$B$7&amp;"",B204='4_버스'!$E$7),C204,"")</f>
        <v/>
      </c>
    </row>
    <row r="205">
      <c r="A205" t="inlineStr">
        <is>
          <t>111</t>
        </is>
      </c>
      <c r="B205" t="inlineStr">
        <is>
          <t>평일</t>
        </is>
      </c>
      <c r="C205" t="n">
        <v>0.3784722222222222</v>
      </c>
      <c r="D205">
        <f>IF(AND(A205&amp;""='4_버스'!$B$7&amp;"",B205='4_버스'!$E$7),C205,"")</f>
        <v/>
      </c>
    </row>
    <row r="206">
      <c r="A206" t="inlineStr">
        <is>
          <t>111</t>
        </is>
      </c>
      <c r="B206" t="inlineStr">
        <is>
          <t>평일</t>
        </is>
      </c>
      <c r="C206" t="n">
        <v>0.3888888888888889</v>
      </c>
      <c r="D206">
        <f>IF(AND(A206&amp;""='4_버스'!$B$7&amp;"",B206='4_버스'!$E$7),C206,"")</f>
        <v/>
      </c>
    </row>
    <row r="207">
      <c r="A207" t="inlineStr">
        <is>
          <t>111</t>
        </is>
      </c>
      <c r="B207" t="inlineStr">
        <is>
          <t>평일</t>
        </is>
      </c>
      <c r="C207" t="n">
        <v>0.3993055555555556</v>
      </c>
      <c r="D207">
        <f>IF(AND(A207&amp;""='4_버스'!$B$7&amp;"",B207='4_버스'!$E$7),C207,"")</f>
        <v/>
      </c>
    </row>
    <row r="208">
      <c r="A208" t="inlineStr">
        <is>
          <t>111</t>
        </is>
      </c>
      <c r="B208" t="inlineStr">
        <is>
          <t>평일</t>
        </is>
      </c>
      <c r="C208" t="n">
        <v>0.4097222222222222</v>
      </c>
      <c r="D208">
        <f>IF(AND(A208&amp;""='4_버스'!$B$7&amp;"",B208='4_버스'!$E$7),C208,"")</f>
        <v/>
      </c>
    </row>
    <row r="209">
      <c r="A209" t="inlineStr">
        <is>
          <t>111</t>
        </is>
      </c>
      <c r="B209" t="inlineStr">
        <is>
          <t>평일</t>
        </is>
      </c>
      <c r="C209" t="n">
        <v>0.4201388888888889</v>
      </c>
      <c r="D209">
        <f>IF(AND(A209&amp;""='4_버스'!$B$7&amp;"",B209='4_버스'!$E$7),C209,"")</f>
        <v/>
      </c>
    </row>
    <row r="210">
      <c r="A210" t="inlineStr">
        <is>
          <t>111</t>
        </is>
      </c>
      <c r="B210" t="inlineStr">
        <is>
          <t>평일</t>
        </is>
      </c>
      <c r="C210" t="n">
        <v>0.4305555555555556</v>
      </c>
      <c r="D210">
        <f>IF(AND(A210&amp;""='4_버스'!$B$7&amp;"",B210='4_버스'!$E$7),C210,"")</f>
        <v/>
      </c>
    </row>
    <row r="211">
      <c r="A211" t="inlineStr">
        <is>
          <t>111</t>
        </is>
      </c>
      <c r="B211" t="inlineStr">
        <is>
          <t>평일</t>
        </is>
      </c>
      <c r="C211" t="n">
        <v>0.4409722222222223</v>
      </c>
      <c r="D211">
        <f>IF(AND(A211&amp;""='4_버스'!$B$7&amp;"",B211='4_버스'!$E$7),C211,"")</f>
        <v/>
      </c>
    </row>
    <row r="212">
      <c r="A212" t="inlineStr">
        <is>
          <t>111</t>
        </is>
      </c>
      <c r="B212" t="inlineStr">
        <is>
          <t>평일</t>
        </is>
      </c>
      <c r="C212" t="n">
        <v>0.4513888888888889</v>
      </c>
      <c r="D212">
        <f>IF(AND(A212&amp;""='4_버스'!$B$7&amp;"",B212='4_버스'!$E$7),C212,"")</f>
        <v/>
      </c>
    </row>
    <row r="213">
      <c r="A213" t="inlineStr">
        <is>
          <t>111</t>
        </is>
      </c>
      <c r="B213" t="inlineStr">
        <is>
          <t>평일</t>
        </is>
      </c>
      <c r="C213" t="n">
        <v>0.4618055555555555</v>
      </c>
      <c r="D213">
        <f>IF(AND(A213&amp;""='4_버스'!$B$7&amp;"",B213='4_버스'!$E$7),C213,"")</f>
        <v/>
      </c>
    </row>
    <row r="214">
      <c r="A214" t="inlineStr">
        <is>
          <t>111</t>
        </is>
      </c>
      <c r="B214" t="inlineStr">
        <is>
          <t>평일</t>
        </is>
      </c>
      <c r="C214" t="n">
        <v>0.4722222222222222</v>
      </c>
      <c r="D214">
        <f>IF(AND(A214&amp;""='4_버스'!$B$7&amp;"",B214='4_버스'!$E$7),C214,"")</f>
        <v/>
      </c>
    </row>
    <row r="215">
      <c r="A215" t="inlineStr">
        <is>
          <t>111</t>
        </is>
      </c>
      <c r="B215" t="inlineStr">
        <is>
          <t>평일</t>
        </is>
      </c>
      <c r="C215" t="n">
        <v>0.4826388888888889</v>
      </c>
      <c r="D215">
        <f>IF(AND(A215&amp;""='4_버스'!$B$7&amp;"",B215='4_버스'!$E$7),C215,"")</f>
        <v/>
      </c>
    </row>
    <row r="216">
      <c r="A216" t="inlineStr">
        <is>
          <t>111</t>
        </is>
      </c>
      <c r="B216" t="inlineStr">
        <is>
          <t>평일</t>
        </is>
      </c>
      <c r="C216" t="n">
        <v>0.4930555555555555</v>
      </c>
      <c r="D216">
        <f>IF(AND(A216&amp;""='4_버스'!$B$7&amp;"",B216='4_버스'!$E$7),C216,"")</f>
        <v/>
      </c>
    </row>
    <row r="217">
      <c r="A217" t="inlineStr">
        <is>
          <t>111</t>
        </is>
      </c>
      <c r="B217" t="inlineStr">
        <is>
          <t>평일</t>
        </is>
      </c>
      <c r="C217" t="n">
        <v>0.5034722222222222</v>
      </c>
      <c r="D217">
        <f>IF(AND(A217&amp;""='4_버스'!$B$7&amp;"",B217='4_버스'!$E$7),C217,"")</f>
        <v/>
      </c>
    </row>
    <row r="218">
      <c r="A218" t="inlineStr">
        <is>
          <t>111</t>
        </is>
      </c>
      <c r="B218" t="inlineStr">
        <is>
          <t>평일</t>
        </is>
      </c>
      <c r="C218" t="n">
        <v>0.5138888888888888</v>
      </c>
      <c r="D218">
        <f>IF(AND(A218&amp;""='4_버스'!$B$7&amp;"",B218='4_버스'!$E$7),C218,"")</f>
        <v/>
      </c>
    </row>
    <row r="219">
      <c r="A219" t="inlineStr">
        <is>
          <t>111</t>
        </is>
      </c>
      <c r="B219" t="inlineStr">
        <is>
          <t>평일</t>
        </is>
      </c>
      <c r="C219" t="n">
        <v>0.5243055555555556</v>
      </c>
      <c r="D219">
        <f>IF(AND(A219&amp;""='4_버스'!$B$7&amp;"",B219='4_버스'!$E$7),C219,"")</f>
        <v/>
      </c>
    </row>
    <row r="220">
      <c r="A220" t="inlineStr">
        <is>
          <t>111</t>
        </is>
      </c>
      <c r="B220" t="inlineStr">
        <is>
          <t>평일</t>
        </is>
      </c>
      <c r="C220" t="n">
        <v>0.5347222222222222</v>
      </c>
      <c r="D220">
        <f>IF(AND(A220&amp;""='4_버스'!$B$7&amp;"",B220='4_버스'!$E$7),C220,"")</f>
        <v/>
      </c>
    </row>
    <row r="221">
      <c r="A221" t="inlineStr">
        <is>
          <t>111</t>
        </is>
      </c>
      <c r="B221" t="inlineStr">
        <is>
          <t>평일</t>
        </is>
      </c>
      <c r="C221" t="n">
        <v>0.5451388888888888</v>
      </c>
      <c r="D221">
        <f>IF(AND(A221&amp;""='4_버스'!$B$7&amp;"",B221='4_버스'!$E$7),C221,"")</f>
        <v/>
      </c>
    </row>
    <row r="222">
      <c r="A222" t="inlineStr">
        <is>
          <t>111</t>
        </is>
      </c>
      <c r="B222" t="inlineStr">
        <is>
          <t>평일</t>
        </is>
      </c>
      <c r="C222" t="n">
        <v>0.5555555555555555</v>
      </c>
      <c r="D222">
        <f>IF(AND(A222&amp;""='4_버스'!$B$7&amp;"",B222='4_버스'!$E$7),C222,"")</f>
        <v/>
      </c>
    </row>
    <row r="223">
      <c r="A223" t="inlineStr">
        <is>
          <t>111</t>
        </is>
      </c>
      <c r="B223" t="inlineStr">
        <is>
          <t>평일</t>
        </is>
      </c>
      <c r="C223" t="n">
        <v>0.5659722222222222</v>
      </c>
      <c r="D223">
        <f>IF(AND(A223&amp;""='4_버스'!$B$7&amp;"",B223='4_버스'!$E$7),C223,"")</f>
        <v/>
      </c>
    </row>
    <row r="224">
      <c r="A224" t="inlineStr">
        <is>
          <t>111</t>
        </is>
      </c>
      <c r="B224" t="inlineStr">
        <is>
          <t>평일</t>
        </is>
      </c>
      <c r="C224" t="n">
        <v>0.5763888888888888</v>
      </c>
      <c r="D224">
        <f>IF(AND(A224&amp;""='4_버스'!$B$7&amp;"",B224='4_버스'!$E$7),C224,"")</f>
        <v/>
      </c>
    </row>
    <row r="225">
      <c r="A225" t="inlineStr">
        <is>
          <t>111</t>
        </is>
      </c>
      <c r="B225" t="inlineStr">
        <is>
          <t>평일</t>
        </is>
      </c>
      <c r="C225" t="n">
        <v>0.5868055555555556</v>
      </c>
      <c r="D225">
        <f>IF(AND(A225&amp;""='4_버스'!$B$7&amp;"",B225='4_버스'!$E$7),C225,"")</f>
        <v/>
      </c>
    </row>
    <row r="226">
      <c r="A226" t="inlineStr">
        <is>
          <t>111</t>
        </is>
      </c>
      <c r="B226" t="inlineStr">
        <is>
          <t>평일</t>
        </is>
      </c>
      <c r="C226" t="n">
        <v>0.5972222222222222</v>
      </c>
      <c r="D226">
        <f>IF(AND(A226&amp;""='4_버스'!$B$7&amp;"",B226='4_버스'!$E$7),C226,"")</f>
        <v/>
      </c>
    </row>
    <row r="227">
      <c r="A227" t="inlineStr">
        <is>
          <t>111</t>
        </is>
      </c>
      <c r="B227" t="inlineStr">
        <is>
          <t>평일</t>
        </is>
      </c>
      <c r="C227" t="n">
        <v>0.607638888888889</v>
      </c>
      <c r="D227">
        <f>IF(AND(A227&amp;""='4_버스'!$B$7&amp;"",B227='4_버스'!$E$7),C227,"")</f>
        <v/>
      </c>
    </row>
    <row r="228">
      <c r="A228" t="inlineStr">
        <is>
          <t>111</t>
        </is>
      </c>
      <c r="B228" t="inlineStr">
        <is>
          <t>평일</t>
        </is>
      </c>
      <c r="C228" t="n">
        <v>0.6180555555555556</v>
      </c>
      <c r="D228">
        <f>IF(AND(A228&amp;""='4_버스'!$B$7&amp;"",B228='4_버스'!$E$7),C228,"")</f>
        <v/>
      </c>
    </row>
    <row r="229">
      <c r="A229" t="inlineStr">
        <is>
          <t>111</t>
        </is>
      </c>
      <c r="B229" t="inlineStr">
        <is>
          <t>평일</t>
        </is>
      </c>
      <c r="C229" t="n">
        <v>0.6284722222222222</v>
      </c>
      <c r="D229">
        <f>IF(AND(A229&amp;""='4_버스'!$B$7&amp;"",B229='4_버스'!$E$7),C229,"")</f>
        <v/>
      </c>
    </row>
    <row r="230">
      <c r="A230" t="inlineStr">
        <is>
          <t>111</t>
        </is>
      </c>
      <c r="B230" t="inlineStr">
        <is>
          <t>평일</t>
        </is>
      </c>
      <c r="C230" t="n">
        <v>0.6388888888888888</v>
      </c>
      <c r="D230">
        <f>IF(AND(A230&amp;""='4_버스'!$B$7&amp;"",B230='4_버스'!$E$7),C230,"")</f>
        <v/>
      </c>
    </row>
    <row r="231">
      <c r="A231" t="inlineStr">
        <is>
          <t>111</t>
        </is>
      </c>
      <c r="B231" t="inlineStr">
        <is>
          <t>평일</t>
        </is>
      </c>
      <c r="C231" t="n">
        <v>0.6493055555555556</v>
      </c>
      <c r="D231">
        <f>IF(AND(A231&amp;""='4_버스'!$B$7&amp;"",B231='4_버스'!$E$7),C231,"")</f>
        <v/>
      </c>
    </row>
    <row r="232">
      <c r="A232" t="inlineStr">
        <is>
          <t>111</t>
        </is>
      </c>
      <c r="B232" t="inlineStr">
        <is>
          <t>평일</t>
        </is>
      </c>
      <c r="C232" t="n">
        <v>0.6597222222222222</v>
      </c>
      <c r="D232">
        <f>IF(AND(A232&amp;""='4_버스'!$B$7&amp;"",B232='4_버스'!$E$7),C232,"")</f>
        <v/>
      </c>
    </row>
    <row r="233">
      <c r="A233" t="inlineStr">
        <is>
          <t>111</t>
        </is>
      </c>
      <c r="B233" t="inlineStr">
        <is>
          <t>평일</t>
        </is>
      </c>
      <c r="C233" t="n">
        <v>0.6701388888888888</v>
      </c>
      <c r="D233">
        <f>IF(AND(A233&amp;""='4_버스'!$B$7&amp;"",B233='4_버스'!$E$7),C233,"")</f>
        <v/>
      </c>
    </row>
    <row r="234">
      <c r="A234" t="inlineStr">
        <is>
          <t>111</t>
        </is>
      </c>
      <c r="B234" t="inlineStr">
        <is>
          <t>평일</t>
        </is>
      </c>
      <c r="C234" t="n">
        <v>0.6805555555555555</v>
      </c>
      <c r="D234">
        <f>IF(AND(A234&amp;""='4_버스'!$B$7&amp;"",B234='4_버스'!$E$7),C234,"")</f>
        <v/>
      </c>
    </row>
    <row r="235">
      <c r="A235" t="inlineStr">
        <is>
          <t>111</t>
        </is>
      </c>
      <c r="B235" t="inlineStr">
        <is>
          <t>평일</t>
        </is>
      </c>
      <c r="C235" t="n">
        <v>0.6909722222222222</v>
      </c>
      <c r="D235">
        <f>IF(AND(A235&amp;""='4_버스'!$B$7&amp;"",B235='4_버스'!$E$7),C235,"")</f>
        <v/>
      </c>
    </row>
    <row r="236">
      <c r="A236" t="inlineStr">
        <is>
          <t>111</t>
        </is>
      </c>
      <c r="B236" t="inlineStr">
        <is>
          <t>평일</t>
        </is>
      </c>
      <c r="C236" t="n">
        <v>0.7013888888888888</v>
      </c>
      <c r="D236">
        <f>IF(AND(A236&amp;""='4_버스'!$B$7&amp;"",B236='4_버스'!$E$7),C236,"")</f>
        <v/>
      </c>
    </row>
    <row r="237">
      <c r="A237" t="inlineStr">
        <is>
          <t>111</t>
        </is>
      </c>
      <c r="B237" t="inlineStr">
        <is>
          <t>평일</t>
        </is>
      </c>
      <c r="C237" t="n">
        <v>0.7118055555555556</v>
      </c>
      <c r="D237">
        <f>IF(AND(A237&amp;""='4_버스'!$B$7&amp;"",B237='4_버스'!$E$7),C237,"")</f>
        <v/>
      </c>
    </row>
    <row r="238">
      <c r="A238" t="inlineStr">
        <is>
          <t>111</t>
        </is>
      </c>
      <c r="B238" t="inlineStr">
        <is>
          <t>평일</t>
        </is>
      </c>
      <c r="C238" t="n">
        <v>0.7222222222222222</v>
      </c>
      <c r="D238">
        <f>IF(AND(A238&amp;""='4_버스'!$B$7&amp;"",B238='4_버스'!$E$7),C238,"")</f>
        <v/>
      </c>
    </row>
    <row r="239">
      <c r="A239" t="inlineStr">
        <is>
          <t>111</t>
        </is>
      </c>
      <c r="B239" t="inlineStr">
        <is>
          <t>평일</t>
        </is>
      </c>
      <c r="C239" t="n">
        <v>0.732638888888889</v>
      </c>
      <c r="D239">
        <f>IF(AND(A239&amp;""='4_버스'!$B$7&amp;"",B239='4_버스'!$E$7),C239,"")</f>
        <v/>
      </c>
    </row>
    <row r="240">
      <c r="A240" t="inlineStr">
        <is>
          <t>111</t>
        </is>
      </c>
      <c r="B240" t="inlineStr">
        <is>
          <t>평일</t>
        </is>
      </c>
      <c r="C240" t="n">
        <v>0.7430555555555556</v>
      </c>
      <c r="D240">
        <f>IF(AND(A240&amp;""='4_버스'!$B$7&amp;"",B240='4_버스'!$E$7),C240,"")</f>
        <v/>
      </c>
    </row>
    <row r="241">
      <c r="A241" t="inlineStr">
        <is>
          <t>111</t>
        </is>
      </c>
      <c r="B241" t="inlineStr">
        <is>
          <t>평일</t>
        </is>
      </c>
      <c r="C241" t="n">
        <v>0.7534722222222222</v>
      </c>
      <c r="D241">
        <f>IF(AND(A241&amp;""='4_버스'!$B$7&amp;"",B241='4_버스'!$E$7),C241,"")</f>
        <v/>
      </c>
    </row>
    <row r="242">
      <c r="A242" t="inlineStr">
        <is>
          <t>111</t>
        </is>
      </c>
      <c r="B242" t="inlineStr">
        <is>
          <t>평일</t>
        </is>
      </c>
      <c r="C242" t="n">
        <v>0.7638888888888888</v>
      </c>
      <c r="D242">
        <f>IF(AND(A242&amp;""='4_버스'!$B$7&amp;"",B242='4_버스'!$E$7),C242,"")</f>
        <v/>
      </c>
    </row>
    <row r="243">
      <c r="A243" t="inlineStr">
        <is>
          <t>111</t>
        </is>
      </c>
      <c r="B243" t="inlineStr">
        <is>
          <t>평일</t>
        </is>
      </c>
      <c r="C243" t="n">
        <v>0.7743055555555556</v>
      </c>
      <c r="D243">
        <f>IF(AND(A243&amp;""='4_버스'!$B$7&amp;"",B243='4_버스'!$E$7),C243,"")</f>
        <v/>
      </c>
    </row>
    <row r="244">
      <c r="A244" t="inlineStr">
        <is>
          <t>111</t>
        </is>
      </c>
      <c r="B244" t="inlineStr">
        <is>
          <t>평일</t>
        </is>
      </c>
      <c r="C244" t="n">
        <v>0.7847222222222222</v>
      </c>
      <c r="D244">
        <f>IF(AND(A244&amp;""='4_버스'!$B$7&amp;"",B244='4_버스'!$E$7),C244,"")</f>
        <v/>
      </c>
    </row>
    <row r="245">
      <c r="A245" t="inlineStr">
        <is>
          <t>111</t>
        </is>
      </c>
      <c r="B245" t="inlineStr">
        <is>
          <t>평일</t>
        </is>
      </c>
      <c r="C245" t="n">
        <v>0.7951388888888888</v>
      </c>
      <c r="D245">
        <f>IF(AND(A245&amp;""='4_버스'!$B$7&amp;"",B245='4_버스'!$E$7),C245,"")</f>
        <v/>
      </c>
    </row>
    <row r="246">
      <c r="A246" t="inlineStr">
        <is>
          <t>111</t>
        </is>
      </c>
      <c r="B246" t="inlineStr">
        <is>
          <t>평일</t>
        </is>
      </c>
      <c r="C246" t="n">
        <v>0.8055555555555555</v>
      </c>
      <c r="D246">
        <f>IF(AND(A246&amp;""='4_버스'!$B$7&amp;"",B246='4_버스'!$E$7),C246,"")</f>
        <v/>
      </c>
    </row>
    <row r="247">
      <c r="A247" t="inlineStr">
        <is>
          <t>111</t>
        </is>
      </c>
      <c r="B247" t="inlineStr">
        <is>
          <t>평일</t>
        </is>
      </c>
      <c r="C247" t="n">
        <v>0.8159722222222222</v>
      </c>
      <c r="D247">
        <f>IF(AND(A247&amp;""='4_버스'!$B$7&amp;"",B247='4_버스'!$E$7),C247,"")</f>
        <v/>
      </c>
    </row>
    <row r="248">
      <c r="A248" t="inlineStr">
        <is>
          <t>111</t>
        </is>
      </c>
      <c r="B248" t="inlineStr">
        <is>
          <t>평일</t>
        </is>
      </c>
      <c r="C248" t="n">
        <v>0.8263888888888888</v>
      </c>
      <c r="D248">
        <f>IF(AND(A248&amp;""='4_버스'!$B$7&amp;"",B248='4_버스'!$E$7),C248,"")</f>
        <v/>
      </c>
    </row>
    <row r="249">
      <c r="A249" t="inlineStr">
        <is>
          <t>111</t>
        </is>
      </c>
      <c r="B249" t="inlineStr">
        <is>
          <t>평일</t>
        </is>
      </c>
      <c r="C249" t="n">
        <v>0.8368055555555556</v>
      </c>
      <c r="D249">
        <f>IF(AND(A249&amp;""='4_버스'!$B$7&amp;"",B249='4_버스'!$E$7),C249,"")</f>
        <v/>
      </c>
    </row>
    <row r="250">
      <c r="A250" t="inlineStr">
        <is>
          <t>111</t>
        </is>
      </c>
      <c r="B250" t="inlineStr">
        <is>
          <t>평일</t>
        </is>
      </c>
      <c r="C250" t="n">
        <v>0.8506944444444445</v>
      </c>
      <c r="D250">
        <f>IF(AND(A250&amp;""='4_버스'!$B$7&amp;"",B250='4_버스'!$E$7),C250,"")</f>
        <v/>
      </c>
    </row>
    <row r="251">
      <c r="A251" t="inlineStr">
        <is>
          <t>111</t>
        </is>
      </c>
      <c r="B251" t="inlineStr">
        <is>
          <t>평일</t>
        </is>
      </c>
      <c r="C251" t="n">
        <v>0.8645833333333334</v>
      </c>
      <c r="D251">
        <f>IF(AND(A251&amp;""='4_버스'!$B$7&amp;"",B251='4_버스'!$E$7),C251,"")</f>
        <v/>
      </c>
    </row>
    <row r="252">
      <c r="A252" t="inlineStr">
        <is>
          <t>111</t>
        </is>
      </c>
      <c r="B252" t="inlineStr">
        <is>
          <t>평일</t>
        </is>
      </c>
      <c r="C252" t="n">
        <v>0.8784722222222222</v>
      </c>
      <c r="D252">
        <f>IF(AND(A252&amp;""='4_버스'!$B$7&amp;"",B252='4_버스'!$E$7),C252,"")</f>
        <v/>
      </c>
    </row>
    <row r="253">
      <c r="A253" t="inlineStr">
        <is>
          <t>111</t>
        </is>
      </c>
      <c r="B253" t="inlineStr">
        <is>
          <t>평일</t>
        </is>
      </c>
      <c r="C253" t="n">
        <v>0.8923611111111112</v>
      </c>
      <c r="D253">
        <f>IF(AND(A253&amp;""='4_버스'!$B$7&amp;"",B253='4_버스'!$E$7),C253,"")</f>
        <v/>
      </c>
    </row>
    <row r="254">
      <c r="A254" t="inlineStr">
        <is>
          <t>111</t>
        </is>
      </c>
      <c r="B254" t="inlineStr">
        <is>
          <t>평일</t>
        </is>
      </c>
      <c r="C254" t="n">
        <v>0.90625</v>
      </c>
      <c r="D254">
        <f>IF(AND(A254&amp;""='4_버스'!$B$7&amp;"",B254='4_버스'!$E$7),C254,"")</f>
        <v/>
      </c>
    </row>
    <row r="255">
      <c r="A255" t="inlineStr">
        <is>
          <t>111</t>
        </is>
      </c>
      <c r="B255" t="inlineStr">
        <is>
          <t>평일</t>
        </is>
      </c>
      <c r="C255" t="n">
        <v>0.9201388888888888</v>
      </c>
      <c r="D255">
        <f>IF(AND(A255&amp;""='4_버스'!$B$7&amp;"",B255='4_버스'!$E$7),C255,"")</f>
        <v/>
      </c>
    </row>
    <row r="256">
      <c r="A256" t="inlineStr">
        <is>
          <t>111</t>
        </is>
      </c>
      <c r="B256" t="inlineStr">
        <is>
          <t>공휴일(일요일)</t>
        </is>
      </c>
      <c r="C256" t="n">
        <v>0.2638888888888889</v>
      </c>
      <c r="D256">
        <f>IF(AND(A256&amp;""='4_버스'!$B$7&amp;"",B256='4_버스'!$E$7),C256,"")</f>
        <v/>
      </c>
    </row>
    <row r="257">
      <c r="A257" t="inlineStr">
        <is>
          <t>111</t>
        </is>
      </c>
      <c r="B257" t="inlineStr">
        <is>
          <t>공휴일(일요일)</t>
        </is>
      </c>
      <c r="C257" t="n">
        <v>0.2777777777777778</v>
      </c>
      <c r="D257">
        <f>IF(AND(A257&amp;""='4_버스'!$B$7&amp;"",B257='4_버스'!$E$7),C257,"")</f>
        <v/>
      </c>
    </row>
    <row r="258">
      <c r="A258" t="inlineStr">
        <is>
          <t>111</t>
        </is>
      </c>
      <c r="B258" t="inlineStr">
        <is>
          <t>공휴일(일요일)</t>
        </is>
      </c>
      <c r="C258" t="n">
        <v>0.2916666666666667</v>
      </c>
      <c r="D258">
        <f>IF(AND(A258&amp;""='4_버스'!$B$7&amp;"",B258='4_버스'!$E$7),C258,"")</f>
        <v/>
      </c>
    </row>
    <row r="259">
      <c r="A259" t="inlineStr">
        <is>
          <t>111</t>
        </is>
      </c>
      <c r="B259" t="inlineStr">
        <is>
          <t>공휴일(일요일)</t>
        </is>
      </c>
      <c r="C259" t="n">
        <v>0.3055555555555556</v>
      </c>
      <c r="D259">
        <f>IF(AND(A259&amp;""='4_버스'!$B$7&amp;"",B259='4_버스'!$E$7),C259,"")</f>
        <v/>
      </c>
    </row>
    <row r="260">
      <c r="A260" t="inlineStr">
        <is>
          <t>111</t>
        </is>
      </c>
      <c r="B260" t="inlineStr">
        <is>
          <t>공휴일(일요일)</t>
        </is>
      </c>
      <c r="C260" t="n">
        <v>0.3194444444444445</v>
      </c>
      <c r="D260">
        <f>IF(AND(A260&amp;""='4_버스'!$B$7&amp;"",B260='4_버스'!$E$7),C260,"")</f>
        <v/>
      </c>
    </row>
    <row r="261">
      <c r="A261" t="inlineStr">
        <is>
          <t>111</t>
        </is>
      </c>
      <c r="B261" t="inlineStr">
        <is>
          <t>공휴일(일요일)</t>
        </is>
      </c>
      <c r="C261" t="n">
        <v>0.3333333333333333</v>
      </c>
      <c r="D261">
        <f>IF(AND(A261&amp;""='4_버스'!$B$7&amp;"",B261='4_버스'!$E$7),C261,"")</f>
        <v/>
      </c>
    </row>
    <row r="262">
      <c r="A262" t="inlineStr">
        <is>
          <t>111</t>
        </is>
      </c>
      <c r="B262" t="inlineStr">
        <is>
          <t>공휴일(일요일)</t>
        </is>
      </c>
      <c r="C262" t="n">
        <v>0.3472222222222222</v>
      </c>
      <c r="D262">
        <f>IF(AND(A262&amp;""='4_버스'!$B$7&amp;"",B262='4_버스'!$E$7),C262,"")</f>
        <v/>
      </c>
    </row>
    <row r="263">
      <c r="A263" t="inlineStr">
        <is>
          <t>111</t>
        </is>
      </c>
      <c r="B263" t="inlineStr">
        <is>
          <t>공휴일(일요일)</t>
        </is>
      </c>
      <c r="C263" t="n">
        <v>0.3611111111111111</v>
      </c>
      <c r="D263">
        <f>IF(AND(A263&amp;""='4_버스'!$B$7&amp;"",B263='4_버스'!$E$7),C263,"")</f>
        <v/>
      </c>
    </row>
    <row r="264">
      <c r="A264" t="inlineStr">
        <is>
          <t>111</t>
        </is>
      </c>
      <c r="B264" t="inlineStr">
        <is>
          <t>공휴일(일요일)</t>
        </is>
      </c>
      <c r="C264" t="n">
        <v>0.375</v>
      </c>
      <c r="D264">
        <f>IF(AND(A264&amp;""='4_버스'!$B$7&amp;"",B264='4_버스'!$E$7),C264,"")</f>
        <v/>
      </c>
    </row>
    <row r="265">
      <c r="A265" t="inlineStr">
        <is>
          <t>111</t>
        </is>
      </c>
      <c r="B265" t="inlineStr">
        <is>
          <t>공휴일(일요일)</t>
        </is>
      </c>
      <c r="C265" t="n">
        <v>0.3888888888888889</v>
      </c>
      <c r="D265">
        <f>IF(AND(A265&amp;""='4_버스'!$B$7&amp;"",B265='4_버스'!$E$7),C265,"")</f>
        <v/>
      </c>
    </row>
    <row r="266">
      <c r="A266" t="inlineStr">
        <is>
          <t>111</t>
        </is>
      </c>
      <c r="B266" t="inlineStr">
        <is>
          <t>공휴일(일요일)</t>
        </is>
      </c>
      <c r="C266" t="n">
        <v>0.4027777777777778</v>
      </c>
      <c r="D266">
        <f>IF(AND(A266&amp;""='4_버스'!$B$7&amp;"",B266='4_버스'!$E$7),C266,"")</f>
        <v/>
      </c>
    </row>
    <row r="267">
      <c r="A267" t="inlineStr">
        <is>
          <t>111</t>
        </is>
      </c>
      <c r="B267" t="inlineStr">
        <is>
          <t>공휴일(일요일)</t>
        </is>
      </c>
      <c r="C267" t="n">
        <v>0.4166666666666667</v>
      </c>
      <c r="D267">
        <f>IF(AND(A267&amp;""='4_버스'!$B$7&amp;"",B267='4_버스'!$E$7),C267,"")</f>
        <v/>
      </c>
    </row>
    <row r="268">
      <c r="A268" t="inlineStr">
        <is>
          <t>111</t>
        </is>
      </c>
      <c r="B268" t="inlineStr">
        <is>
          <t>공휴일(일요일)</t>
        </is>
      </c>
      <c r="C268" t="n">
        <v>0.4305555555555556</v>
      </c>
      <c r="D268">
        <f>IF(AND(A268&amp;""='4_버스'!$B$7&amp;"",B268='4_버스'!$E$7),C268,"")</f>
        <v/>
      </c>
    </row>
    <row r="269">
      <c r="A269" t="inlineStr">
        <is>
          <t>111</t>
        </is>
      </c>
      <c r="B269" t="inlineStr">
        <is>
          <t>공휴일(일요일)</t>
        </is>
      </c>
      <c r="C269" t="n">
        <v>0.4444444444444445</v>
      </c>
      <c r="D269">
        <f>IF(AND(A269&amp;""='4_버스'!$B$7&amp;"",B269='4_버스'!$E$7),C269,"")</f>
        <v/>
      </c>
    </row>
    <row r="270">
      <c r="A270" t="inlineStr">
        <is>
          <t>111</t>
        </is>
      </c>
      <c r="B270" t="inlineStr">
        <is>
          <t>공휴일(일요일)</t>
        </is>
      </c>
      <c r="C270" t="n">
        <v>0.4583333333333333</v>
      </c>
      <c r="D270">
        <f>IF(AND(A270&amp;""='4_버스'!$B$7&amp;"",B270='4_버스'!$E$7),C270,"")</f>
        <v/>
      </c>
    </row>
    <row r="271">
      <c r="A271" t="inlineStr">
        <is>
          <t>111</t>
        </is>
      </c>
      <c r="B271" t="inlineStr">
        <is>
          <t>공휴일(일요일)</t>
        </is>
      </c>
      <c r="C271" t="n">
        <v>0.4722222222222222</v>
      </c>
      <c r="D271">
        <f>IF(AND(A271&amp;""='4_버스'!$B$7&amp;"",B271='4_버스'!$E$7),C271,"")</f>
        <v/>
      </c>
    </row>
    <row r="272">
      <c r="A272" t="inlineStr">
        <is>
          <t>111</t>
        </is>
      </c>
      <c r="B272" t="inlineStr">
        <is>
          <t>공휴일(일요일)</t>
        </is>
      </c>
      <c r="C272" t="n">
        <v>0.4861111111111111</v>
      </c>
      <c r="D272">
        <f>IF(AND(A272&amp;""='4_버스'!$B$7&amp;"",B272='4_버스'!$E$7),C272,"")</f>
        <v/>
      </c>
    </row>
    <row r="273">
      <c r="A273" t="inlineStr">
        <is>
          <t>111</t>
        </is>
      </c>
      <c r="B273" t="inlineStr">
        <is>
          <t>공휴일(일요일)</t>
        </is>
      </c>
      <c r="C273" t="n">
        <v>0.5</v>
      </c>
      <c r="D273">
        <f>IF(AND(A273&amp;""='4_버스'!$B$7&amp;"",B273='4_버스'!$E$7),C273,"")</f>
        <v/>
      </c>
    </row>
    <row r="274">
      <c r="A274" t="inlineStr">
        <is>
          <t>111</t>
        </is>
      </c>
      <c r="B274" t="inlineStr">
        <is>
          <t>공휴일(일요일)</t>
        </is>
      </c>
      <c r="C274" t="n">
        <v>0.5138888888888888</v>
      </c>
      <c r="D274">
        <f>IF(AND(A274&amp;""='4_버스'!$B$7&amp;"",B274='4_버스'!$E$7),C274,"")</f>
        <v/>
      </c>
    </row>
    <row r="275">
      <c r="A275" t="inlineStr">
        <is>
          <t>111</t>
        </is>
      </c>
      <c r="B275" t="inlineStr">
        <is>
          <t>공휴일(일요일)</t>
        </is>
      </c>
      <c r="C275" t="n">
        <v>0.5277777777777778</v>
      </c>
      <c r="D275">
        <f>IF(AND(A275&amp;""='4_버스'!$B$7&amp;"",B275='4_버스'!$E$7),C275,"")</f>
        <v/>
      </c>
    </row>
    <row r="276">
      <c r="A276" t="inlineStr">
        <is>
          <t>111</t>
        </is>
      </c>
      <c r="B276" t="inlineStr">
        <is>
          <t>공휴일(일요일)</t>
        </is>
      </c>
      <c r="C276" t="n">
        <v>0.5416666666666666</v>
      </c>
      <c r="D276">
        <f>IF(AND(A276&amp;""='4_버스'!$B$7&amp;"",B276='4_버스'!$E$7),C276,"")</f>
        <v/>
      </c>
    </row>
    <row r="277">
      <c r="A277" t="inlineStr">
        <is>
          <t>111</t>
        </is>
      </c>
      <c r="B277" t="inlineStr">
        <is>
          <t>공휴일(일요일)</t>
        </is>
      </c>
      <c r="C277" t="n">
        <v>0.5555555555555555</v>
      </c>
      <c r="D277">
        <f>IF(AND(A277&amp;""='4_버스'!$B$7&amp;"",B277='4_버스'!$E$7),C277,"")</f>
        <v/>
      </c>
    </row>
    <row r="278">
      <c r="A278" t="inlineStr">
        <is>
          <t>111</t>
        </is>
      </c>
      <c r="B278" t="inlineStr">
        <is>
          <t>공휴일(일요일)</t>
        </is>
      </c>
      <c r="C278" t="n">
        <v>0.5694444444444444</v>
      </c>
      <c r="D278">
        <f>IF(AND(A278&amp;""='4_버스'!$B$7&amp;"",B278='4_버스'!$E$7),C278,"")</f>
        <v/>
      </c>
    </row>
    <row r="279">
      <c r="A279" t="inlineStr">
        <is>
          <t>111</t>
        </is>
      </c>
      <c r="B279" t="inlineStr">
        <is>
          <t>공휴일(일요일)</t>
        </is>
      </c>
      <c r="C279" t="n">
        <v>0.5833333333333334</v>
      </c>
      <c r="D279">
        <f>IF(AND(A279&amp;""='4_버스'!$B$7&amp;"",B279='4_버스'!$E$7),C279,"")</f>
        <v/>
      </c>
    </row>
    <row r="280">
      <c r="A280" t="inlineStr">
        <is>
          <t>111</t>
        </is>
      </c>
      <c r="B280" t="inlineStr">
        <is>
          <t>공휴일(일요일)</t>
        </is>
      </c>
      <c r="C280" t="n">
        <v>0.5972222222222222</v>
      </c>
      <c r="D280">
        <f>IF(AND(A280&amp;""='4_버스'!$B$7&amp;"",B280='4_버스'!$E$7),C280,"")</f>
        <v/>
      </c>
    </row>
    <row r="281">
      <c r="A281" t="inlineStr">
        <is>
          <t>111</t>
        </is>
      </c>
      <c r="B281" t="inlineStr">
        <is>
          <t>공휴일(일요일)</t>
        </is>
      </c>
      <c r="C281" t="n">
        <v>0.6111111111111112</v>
      </c>
      <c r="D281">
        <f>IF(AND(A281&amp;""='4_버스'!$B$7&amp;"",B281='4_버스'!$E$7),C281,"")</f>
        <v/>
      </c>
    </row>
    <row r="282">
      <c r="A282" t="inlineStr">
        <is>
          <t>111</t>
        </is>
      </c>
      <c r="B282" t="inlineStr">
        <is>
          <t>공휴일(일요일)</t>
        </is>
      </c>
      <c r="C282" t="n">
        <v>0.625</v>
      </c>
      <c r="D282">
        <f>IF(AND(A282&amp;""='4_버스'!$B$7&amp;"",B282='4_버스'!$E$7),C282,"")</f>
        <v/>
      </c>
    </row>
    <row r="283">
      <c r="A283" t="inlineStr">
        <is>
          <t>111</t>
        </is>
      </c>
      <c r="B283" t="inlineStr">
        <is>
          <t>공휴일(일요일)</t>
        </is>
      </c>
      <c r="C283" t="n">
        <v>0.6388888888888888</v>
      </c>
      <c r="D283">
        <f>IF(AND(A283&amp;""='4_버스'!$B$7&amp;"",B283='4_버스'!$E$7),C283,"")</f>
        <v/>
      </c>
    </row>
    <row r="284">
      <c r="A284" t="inlineStr">
        <is>
          <t>111</t>
        </is>
      </c>
      <c r="B284" t="inlineStr">
        <is>
          <t>공휴일(일요일)</t>
        </is>
      </c>
      <c r="C284" t="n">
        <v>0.6527777777777778</v>
      </c>
      <c r="D284">
        <f>IF(AND(A284&amp;""='4_버스'!$B$7&amp;"",B284='4_버스'!$E$7),C284,"")</f>
        <v/>
      </c>
    </row>
    <row r="285">
      <c r="A285" t="inlineStr">
        <is>
          <t>111</t>
        </is>
      </c>
      <c r="B285" t="inlineStr">
        <is>
          <t>공휴일(일요일)</t>
        </is>
      </c>
      <c r="C285" t="n">
        <v>0.6666666666666666</v>
      </c>
      <c r="D285">
        <f>IF(AND(A285&amp;""='4_버스'!$B$7&amp;"",B285='4_버스'!$E$7),C285,"")</f>
        <v/>
      </c>
    </row>
    <row r="286">
      <c r="A286" t="inlineStr">
        <is>
          <t>111</t>
        </is>
      </c>
      <c r="B286" t="inlineStr">
        <is>
          <t>공휴일(일요일)</t>
        </is>
      </c>
      <c r="C286" t="n">
        <v>0.6805555555555555</v>
      </c>
      <c r="D286">
        <f>IF(AND(A286&amp;""='4_버스'!$B$7&amp;"",B286='4_버스'!$E$7),C286,"")</f>
        <v/>
      </c>
    </row>
    <row r="287">
      <c r="A287" t="inlineStr">
        <is>
          <t>111</t>
        </is>
      </c>
      <c r="B287" t="inlineStr">
        <is>
          <t>공휴일(일요일)</t>
        </is>
      </c>
      <c r="C287" t="n">
        <v>0.6944444444444444</v>
      </c>
      <c r="D287">
        <f>IF(AND(A287&amp;""='4_버스'!$B$7&amp;"",B287='4_버스'!$E$7),C287,"")</f>
        <v/>
      </c>
    </row>
    <row r="288">
      <c r="A288" t="inlineStr">
        <is>
          <t>111</t>
        </is>
      </c>
      <c r="B288" t="inlineStr">
        <is>
          <t>공휴일(일요일)</t>
        </is>
      </c>
      <c r="C288" t="n">
        <v>0.7083333333333334</v>
      </c>
      <c r="D288">
        <f>IF(AND(A288&amp;""='4_버스'!$B$7&amp;"",B288='4_버스'!$E$7),C288,"")</f>
        <v/>
      </c>
    </row>
    <row r="289">
      <c r="A289" t="inlineStr">
        <is>
          <t>111</t>
        </is>
      </c>
      <c r="B289" t="inlineStr">
        <is>
          <t>공휴일(일요일)</t>
        </is>
      </c>
      <c r="C289" t="n">
        <v>0.7222222222222222</v>
      </c>
      <c r="D289">
        <f>IF(AND(A289&amp;""='4_버스'!$B$7&amp;"",B289='4_버스'!$E$7),C289,"")</f>
        <v/>
      </c>
    </row>
    <row r="290">
      <c r="A290" t="inlineStr">
        <is>
          <t>111</t>
        </is>
      </c>
      <c r="B290" t="inlineStr">
        <is>
          <t>공휴일(일요일)</t>
        </is>
      </c>
      <c r="C290" t="n">
        <v>0.7361111111111112</v>
      </c>
      <c r="D290">
        <f>IF(AND(A290&amp;""='4_버스'!$B$7&amp;"",B290='4_버스'!$E$7),C290,"")</f>
        <v/>
      </c>
    </row>
    <row r="291">
      <c r="A291" t="inlineStr">
        <is>
          <t>111</t>
        </is>
      </c>
      <c r="B291" t="inlineStr">
        <is>
          <t>공휴일(일요일)</t>
        </is>
      </c>
      <c r="C291" t="n">
        <v>0.75</v>
      </c>
      <c r="D291">
        <f>IF(AND(A291&amp;""='4_버스'!$B$7&amp;"",B291='4_버스'!$E$7),C291,"")</f>
        <v/>
      </c>
    </row>
    <row r="292">
      <c r="A292" t="inlineStr">
        <is>
          <t>111</t>
        </is>
      </c>
      <c r="B292" t="inlineStr">
        <is>
          <t>공휴일(일요일)</t>
        </is>
      </c>
      <c r="C292" t="n">
        <v>0.7638888888888888</v>
      </c>
      <c r="D292">
        <f>IF(AND(A292&amp;""='4_버스'!$B$7&amp;"",B292='4_버스'!$E$7),C292,"")</f>
        <v/>
      </c>
    </row>
    <row r="293">
      <c r="A293" t="inlineStr">
        <is>
          <t>111</t>
        </is>
      </c>
      <c r="B293" t="inlineStr">
        <is>
          <t>공휴일(일요일)</t>
        </is>
      </c>
      <c r="C293" t="n">
        <v>0.7777777777777778</v>
      </c>
      <c r="D293">
        <f>IF(AND(A293&amp;""='4_버스'!$B$7&amp;"",B293='4_버스'!$E$7),C293,"")</f>
        <v/>
      </c>
    </row>
    <row r="294">
      <c r="A294" t="inlineStr">
        <is>
          <t>111</t>
        </is>
      </c>
      <c r="B294" t="inlineStr">
        <is>
          <t>공휴일(일요일)</t>
        </is>
      </c>
      <c r="C294" t="n">
        <v>0.7916666666666666</v>
      </c>
      <c r="D294">
        <f>IF(AND(A294&amp;""='4_버스'!$B$7&amp;"",B294='4_버스'!$E$7),C294,"")</f>
        <v/>
      </c>
    </row>
    <row r="295">
      <c r="A295" t="inlineStr">
        <is>
          <t>111</t>
        </is>
      </c>
      <c r="B295" t="inlineStr">
        <is>
          <t>공휴일(일요일)</t>
        </is>
      </c>
      <c r="C295" t="n">
        <v>0.8055555555555555</v>
      </c>
      <c r="D295">
        <f>IF(AND(A295&amp;""='4_버스'!$B$7&amp;"",B295='4_버스'!$E$7),C295,"")</f>
        <v/>
      </c>
    </row>
    <row r="296">
      <c r="A296" t="inlineStr">
        <is>
          <t>111</t>
        </is>
      </c>
      <c r="B296" t="inlineStr">
        <is>
          <t>공휴일(일요일)</t>
        </is>
      </c>
      <c r="C296" t="n">
        <v>0.8194444444444444</v>
      </c>
      <c r="D296">
        <f>IF(AND(A296&amp;""='4_버스'!$B$7&amp;"",B296='4_버스'!$E$7),C296,"")</f>
        <v/>
      </c>
    </row>
    <row r="297">
      <c r="A297" t="inlineStr">
        <is>
          <t>111</t>
        </is>
      </c>
      <c r="B297" t="inlineStr">
        <is>
          <t>공휴일(일요일)</t>
        </is>
      </c>
      <c r="C297" t="n">
        <v>0.8333333333333334</v>
      </c>
      <c r="D297">
        <f>IF(AND(A297&amp;""='4_버스'!$B$7&amp;"",B297='4_버스'!$E$7),C297,"")</f>
        <v/>
      </c>
    </row>
    <row r="298">
      <c r="A298" t="inlineStr">
        <is>
          <t>111</t>
        </is>
      </c>
      <c r="B298" t="inlineStr">
        <is>
          <t>공휴일(일요일)</t>
        </is>
      </c>
      <c r="C298" t="n">
        <v>0.8472222222222222</v>
      </c>
      <c r="D298">
        <f>IF(AND(A298&amp;""='4_버스'!$B$7&amp;"",B298='4_버스'!$E$7),C298,"")</f>
        <v/>
      </c>
    </row>
    <row r="299">
      <c r="A299" t="inlineStr">
        <is>
          <t>111</t>
        </is>
      </c>
      <c r="B299" t="inlineStr">
        <is>
          <t>공휴일(일요일)</t>
        </is>
      </c>
      <c r="C299" t="n">
        <v>0.8611111111111112</v>
      </c>
      <c r="D299">
        <f>IF(AND(A299&amp;""='4_버스'!$B$7&amp;"",B299='4_버스'!$E$7),C299,"")</f>
        <v/>
      </c>
    </row>
    <row r="300">
      <c r="A300" t="inlineStr">
        <is>
          <t>111</t>
        </is>
      </c>
      <c r="B300" t="inlineStr">
        <is>
          <t>공휴일(일요일)</t>
        </is>
      </c>
      <c r="C300" t="n">
        <v>0.875</v>
      </c>
      <c r="D300">
        <f>IF(AND(A300&amp;""='4_버스'!$B$7&amp;"",B300='4_버스'!$E$7),C300,"")</f>
        <v/>
      </c>
    </row>
    <row r="301">
      <c r="A301" t="inlineStr">
        <is>
          <t>111</t>
        </is>
      </c>
      <c r="B301" t="inlineStr">
        <is>
          <t>공휴일(일요일)</t>
        </is>
      </c>
      <c r="C301" t="n">
        <v>0.8888888888888888</v>
      </c>
      <c r="D301">
        <f>IF(AND(A301&amp;""='4_버스'!$B$7&amp;"",B301='4_버스'!$E$7),C301,"")</f>
        <v/>
      </c>
    </row>
    <row r="302">
      <c r="A302" t="inlineStr">
        <is>
          <t>111</t>
        </is>
      </c>
      <c r="B302" t="inlineStr">
        <is>
          <t>공휴일(일요일)</t>
        </is>
      </c>
      <c r="C302" t="n">
        <v>0.9027777777777778</v>
      </c>
      <c r="D302">
        <f>IF(AND(A302&amp;""='4_버스'!$B$7&amp;"",B302='4_버스'!$E$7),C302,"")</f>
        <v/>
      </c>
    </row>
    <row r="303">
      <c r="A303" t="inlineStr">
        <is>
          <t>111</t>
        </is>
      </c>
      <c r="B303" t="inlineStr">
        <is>
          <t>공휴일(일요일)</t>
        </is>
      </c>
      <c r="C303" t="n">
        <v>0.9166666666666666</v>
      </c>
      <c r="D303">
        <f>IF(AND(A303&amp;""='4_버스'!$B$7&amp;"",B303='4_버스'!$E$7),C303,"")</f>
        <v/>
      </c>
    </row>
    <row r="304">
      <c r="A304" t="inlineStr">
        <is>
          <t>111</t>
        </is>
      </c>
      <c r="B304" t="inlineStr">
        <is>
          <t>공휴일(일요일)</t>
        </is>
      </c>
      <c r="C304" t="n">
        <v>0.9305555555555555</v>
      </c>
      <c r="D304">
        <f>IF(AND(A304&amp;""='4_버스'!$B$7&amp;"",B304='4_버스'!$E$7),C304,"")</f>
        <v/>
      </c>
    </row>
    <row r="305">
      <c r="A305" t="inlineStr">
        <is>
          <t>111</t>
        </is>
      </c>
      <c r="B305" t="inlineStr">
        <is>
          <t>공휴일(일요일)</t>
        </is>
      </c>
      <c r="C305" t="n">
        <v>0.9444444444444444</v>
      </c>
      <c r="D305">
        <f>IF(AND(A305&amp;""='4_버스'!$B$7&amp;"",B305='4_버스'!$E$7),C305,"")</f>
        <v/>
      </c>
    </row>
    <row r="306">
      <c r="A306" t="inlineStr">
        <is>
          <t>111</t>
        </is>
      </c>
      <c r="B306" t="inlineStr">
        <is>
          <t>평일</t>
        </is>
      </c>
      <c r="C306" t="n">
        <v>0.2604166666666667</v>
      </c>
      <c r="D306">
        <f>IF(AND(A306&amp;""='4_버스'!$B$7&amp;"",B306='4_버스'!$E$7),C306,"")</f>
        <v/>
      </c>
    </row>
    <row r="307">
      <c r="A307" t="inlineStr">
        <is>
          <t>111</t>
        </is>
      </c>
      <c r="B307" t="inlineStr">
        <is>
          <t>평일</t>
        </is>
      </c>
      <c r="C307" t="n">
        <v>0.2708333333333333</v>
      </c>
      <c r="D307">
        <f>IF(AND(A307&amp;""='4_버스'!$B$7&amp;"",B307='4_버스'!$E$7),C307,"")</f>
        <v/>
      </c>
    </row>
    <row r="308">
      <c r="A308" t="inlineStr">
        <is>
          <t>111</t>
        </is>
      </c>
      <c r="B308" t="inlineStr">
        <is>
          <t>평일</t>
        </is>
      </c>
      <c r="C308" t="n">
        <v>0.28125</v>
      </c>
      <c r="D308">
        <f>IF(AND(A308&amp;""='4_버스'!$B$7&amp;"",B308='4_버스'!$E$7),C308,"")</f>
        <v/>
      </c>
    </row>
    <row r="309">
      <c r="A309" t="inlineStr">
        <is>
          <t>111</t>
        </is>
      </c>
      <c r="B309" t="inlineStr">
        <is>
          <t>평일</t>
        </is>
      </c>
      <c r="C309" t="n">
        <v>0.2916666666666667</v>
      </c>
      <c r="D309">
        <f>IF(AND(A309&amp;""='4_버스'!$B$7&amp;"",B309='4_버스'!$E$7),C309,"")</f>
        <v/>
      </c>
    </row>
    <row r="310">
      <c r="A310" t="inlineStr">
        <is>
          <t>111</t>
        </is>
      </c>
      <c r="B310" t="inlineStr">
        <is>
          <t>평일</t>
        </is>
      </c>
      <c r="C310" t="n">
        <v>0.3020833333333334</v>
      </c>
      <c r="D310">
        <f>IF(AND(A310&amp;""='4_버스'!$B$7&amp;"",B310='4_버스'!$E$7),C310,"")</f>
        <v/>
      </c>
    </row>
    <row r="311">
      <c r="A311" t="inlineStr">
        <is>
          <t>111</t>
        </is>
      </c>
      <c r="B311" t="inlineStr">
        <is>
          <t>평일</t>
        </is>
      </c>
      <c r="C311" t="n">
        <v>0.3125</v>
      </c>
      <c r="D311">
        <f>IF(AND(A311&amp;""='4_버스'!$B$7&amp;"",B311='4_버스'!$E$7),C311,"")</f>
        <v/>
      </c>
    </row>
    <row r="312">
      <c r="A312" t="inlineStr">
        <is>
          <t>111</t>
        </is>
      </c>
      <c r="B312" t="inlineStr">
        <is>
          <t>평일</t>
        </is>
      </c>
      <c r="C312" t="n">
        <v>0.3229166666666667</v>
      </c>
      <c r="D312">
        <f>IF(AND(A312&amp;""='4_버스'!$B$7&amp;"",B312='4_버스'!$E$7),C312,"")</f>
        <v/>
      </c>
    </row>
    <row r="313">
      <c r="A313" t="inlineStr">
        <is>
          <t>111</t>
        </is>
      </c>
      <c r="B313" t="inlineStr">
        <is>
          <t>평일</t>
        </is>
      </c>
      <c r="C313" t="n">
        <v>0.3333333333333333</v>
      </c>
      <c r="D313">
        <f>IF(AND(A313&amp;""='4_버스'!$B$7&amp;"",B313='4_버스'!$E$7),C313,"")</f>
        <v/>
      </c>
    </row>
    <row r="314">
      <c r="A314" t="inlineStr">
        <is>
          <t>111</t>
        </is>
      </c>
      <c r="B314" t="inlineStr">
        <is>
          <t>평일</t>
        </is>
      </c>
      <c r="C314" t="n">
        <v>0.34375</v>
      </c>
      <c r="D314">
        <f>IF(AND(A314&amp;""='4_버스'!$B$7&amp;"",B314='4_버스'!$E$7),C314,"")</f>
        <v/>
      </c>
    </row>
    <row r="315">
      <c r="A315" t="inlineStr">
        <is>
          <t>111</t>
        </is>
      </c>
      <c r="B315" t="inlineStr">
        <is>
          <t>평일</t>
        </is>
      </c>
      <c r="C315" t="n">
        <v>0.3541666666666666</v>
      </c>
      <c r="D315">
        <f>IF(AND(A315&amp;""='4_버스'!$B$7&amp;"",B315='4_버스'!$E$7),C315,"")</f>
        <v/>
      </c>
    </row>
    <row r="316">
      <c r="A316" t="inlineStr">
        <is>
          <t>111</t>
        </is>
      </c>
      <c r="B316" t="inlineStr">
        <is>
          <t>평일</t>
        </is>
      </c>
      <c r="C316" t="n">
        <v>0.3645833333333333</v>
      </c>
      <c r="D316">
        <f>IF(AND(A316&amp;""='4_버스'!$B$7&amp;"",B316='4_버스'!$E$7),C316,"")</f>
        <v/>
      </c>
    </row>
    <row r="317">
      <c r="A317" t="inlineStr">
        <is>
          <t>111</t>
        </is>
      </c>
      <c r="B317" t="inlineStr">
        <is>
          <t>평일</t>
        </is>
      </c>
      <c r="C317" t="n">
        <v>0.375</v>
      </c>
      <c r="D317">
        <f>IF(AND(A317&amp;""='4_버스'!$B$7&amp;"",B317='4_버스'!$E$7),C317,"")</f>
        <v/>
      </c>
    </row>
    <row r="318">
      <c r="A318" t="inlineStr">
        <is>
          <t>111</t>
        </is>
      </c>
      <c r="B318" t="inlineStr">
        <is>
          <t>평일</t>
        </is>
      </c>
      <c r="C318" t="n">
        <v>0.3854166666666667</v>
      </c>
      <c r="D318">
        <f>IF(AND(A318&amp;""='4_버스'!$B$7&amp;"",B318='4_버스'!$E$7),C318,"")</f>
        <v/>
      </c>
    </row>
    <row r="319">
      <c r="A319" t="inlineStr">
        <is>
          <t>111</t>
        </is>
      </c>
      <c r="B319" t="inlineStr">
        <is>
          <t>평일</t>
        </is>
      </c>
      <c r="C319" t="n">
        <v>0.3958333333333333</v>
      </c>
      <c r="D319">
        <f>IF(AND(A319&amp;""='4_버스'!$B$7&amp;"",B319='4_버스'!$E$7),C319,"")</f>
        <v/>
      </c>
    </row>
    <row r="320">
      <c r="A320" t="inlineStr">
        <is>
          <t>111</t>
        </is>
      </c>
      <c r="B320" t="inlineStr">
        <is>
          <t>평일</t>
        </is>
      </c>
      <c r="C320" t="n">
        <v>0.40625</v>
      </c>
      <c r="D320">
        <f>IF(AND(A320&amp;""='4_버스'!$B$7&amp;"",B320='4_버스'!$E$7),C320,"")</f>
        <v/>
      </c>
    </row>
    <row r="321">
      <c r="A321" t="inlineStr">
        <is>
          <t>111</t>
        </is>
      </c>
      <c r="B321" t="inlineStr">
        <is>
          <t>평일</t>
        </is>
      </c>
      <c r="C321" t="n">
        <v>0.4166666666666667</v>
      </c>
      <c r="D321">
        <f>IF(AND(A321&amp;""='4_버스'!$B$7&amp;"",B321='4_버스'!$E$7),C321,"")</f>
        <v/>
      </c>
    </row>
    <row r="322">
      <c r="A322" t="inlineStr">
        <is>
          <t>111</t>
        </is>
      </c>
      <c r="B322" t="inlineStr">
        <is>
          <t>평일</t>
        </is>
      </c>
      <c r="C322" t="n">
        <v>0.4270833333333334</v>
      </c>
      <c r="D322">
        <f>IF(AND(A322&amp;""='4_버스'!$B$7&amp;"",B322='4_버스'!$E$7),C322,"")</f>
        <v/>
      </c>
    </row>
    <row r="323">
      <c r="A323" t="inlineStr">
        <is>
          <t>111</t>
        </is>
      </c>
      <c r="B323" t="inlineStr">
        <is>
          <t>평일</t>
        </is>
      </c>
      <c r="C323" t="n">
        <v>0.4375</v>
      </c>
      <c r="D323">
        <f>IF(AND(A323&amp;""='4_버스'!$B$7&amp;"",B323='4_버스'!$E$7),C323,"")</f>
        <v/>
      </c>
    </row>
    <row r="324">
      <c r="A324" t="inlineStr">
        <is>
          <t>111</t>
        </is>
      </c>
      <c r="B324" t="inlineStr">
        <is>
          <t>평일</t>
        </is>
      </c>
      <c r="C324" t="n">
        <v>0.4479166666666667</v>
      </c>
      <c r="D324">
        <f>IF(AND(A324&amp;""='4_버스'!$B$7&amp;"",B324='4_버스'!$E$7),C324,"")</f>
        <v/>
      </c>
    </row>
    <row r="325">
      <c r="A325" t="inlineStr">
        <is>
          <t>111</t>
        </is>
      </c>
      <c r="B325" t="inlineStr">
        <is>
          <t>평일</t>
        </is>
      </c>
      <c r="C325" t="n">
        <v>0.4583333333333333</v>
      </c>
      <c r="D325">
        <f>IF(AND(A325&amp;""='4_버스'!$B$7&amp;"",B325='4_버스'!$E$7),C325,"")</f>
        <v/>
      </c>
    </row>
    <row r="326">
      <c r="A326" t="inlineStr">
        <is>
          <t>111</t>
        </is>
      </c>
      <c r="B326" t="inlineStr">
        <is>
          <t>평일</t>
        </is>
      </c>
      <c r="C326" t="n">
        <v>0.46875</v>
      </c>
      <c r="D326">
        <f>IF(AND(A326&amp;""='4_버스'!$B$7&amp;"",B326='4_버스'!$E$7),C326,"")</f>
        <v/>
      </c>
    </row>
    <row r="327">
      <c r="A327" t="inlineStr">
        <is>
          <t>111</t>
        </is>
      </c>
      <c r="B327" t="inlineStr">
        <is>
          <t>평일</t>
        </is>
      </c>
      <c r="C327" t="n">
        <v>0.4791666666666666</v>
      </c>
      <c r="D327">
        <f>IF(AND(A327&amp;""='4_버스'!$B$7&amp;"",B327='4_버스'!$E$7),C327,"")</f>
        <v/>
      </c>
    </row>
    <row r="328">
      <c r="A328" t="inlineStr">
        <is>
          <t>111</t>
        </is>
      </c>
      <c r="B328" t="inlineStr">
        <is>
          <t>평일</t>
        </is>
      </c>
      <c r="C328" t="n">
        <v>0.4895833333333333</v>
      </c>
      <c r="D328">
        <f>IF(AND(A328&amp;""='4_버스'!$B$7&amp;"",B328='4_버스'!$E$7),C328,"")</f>
        <v/>
      </c>
    </row>
    <row r="329">
      <c r="A329" t="inlineStr">
        <is>
          <t>111</t>
        </is>
      </c>
      <c r="B329" t="inlineStr">
        <is>
          <t>평일</t>
        </is>
      </c>
      <c r="C329" t="n">
        <v>0.5</v>
      </c>
      <c r="D329">
        <f>IF(AND(A329&amp;""='4_버스'!$B$7&amp;"",B329='4_버스'!$E$7),C329,"")</f>
        <v/>
      </c>
    </row>
    <row r="330">
      <c r="A330" t="inlineStr">
        <is>
          <t>111</t>
        </is>
      </c>
      <c r="B330" t="inlineStr">
        <is>
          <t>평일</t>
        </is>
      </c>
      <c r="C330" t="n">
        <v>0.5104166666666666</v>
      </c>
      <c r="D330">
        <f>IF(AND(A330&amp;""='4_버스'!$B$7&amp;"",B330='4_버스'!$E$7),C330,"")</f>
        <v/>
      </c>
    </row>
    <row r="331">
      <c r="A331" t="inlineStr">
        <is>
          <t>111</t>
        </is>
      </c>
      <c r="B331" t="inlineStr">
        <is>
          <t>평일</t>
        </is>
      </c>
      <c r="C331" t="n">
        <v>0.5208333333333334</v>
      </c>
      <c r="D331">
        <f>IF(AND(A331&amp;""='4_버스'!$B$7&amp;"",B331='4_버스'!$E$7),C331,"")</f>
        <v/>
      </c>
    </row>
    <row r="332">
      <c r="A332" t="inlineStr">
        <is>
          <t>111</t>
        </is>
      </c>
      <c r="B332" t="inlineStr">
        <is>
          <t>평일</t>
        </is>
      </c>
      <c r="C332" t="n">
        <v>0.53125</v>
      </c>
      <c r="D332">
        <f>IF(AND(A332&amp;""='4_버스'!$B$7&amp;"",B332='4_버스'!$E$7),C332,"")</f>
        <v/>
      </c>
    </row>
    <row r="333">
      <c r="A333" t="inlineStr">
        <is>
          <t>111</t>
        </is>
      </c>
      <c r="B333" t="inlineStr">
        <is>
          <t>평일</t>
        </is>
      </c>
      <c r="C333" t="n">
        <v>0.5416666666666666</v>
      </c>
      <c r="D333">
        <f>IF(AND(A333&amp;""='4_버스'!$B$7&amp;"",B333='4_버스'!$E$7),C333,"")</f>
        <v/>
      </c>
    </row>
    <row r="334">
      <c r="A334" t="inlineStr">
        <is>
          <t>111</t>
        </is>
      </c>
      <c r="B334" t="inlineStr">
        <is>
          <t>평일</t>
        </is>
      </c>
      <c r="C334" t="n">
        <v>0.5520833333333333</v>
      </c>
      <c r="D334">
        <f>IF(AND(A334&amp;""='4_버스'!$B$7&amp;"",B334='4_버스'!$E$7),C334,"")</f>
        <v/>
      </c>
    </row>
    <row r="335">
      <c r="A335" t="inlineStr">
        <is>
          <t>111</t>
        </is>
      </c>
      <c r="B335" t="inlineStr">
        <is>
          <t>평일</t>
        </is>
      </c>
      <c r="C335" t="n">
        <v>0.5625</v>
      </c>
      <c r="D335">
        <f>IF(AND(A335&amp;""='4_버스'!$B$7&amp;"",B335='4_버스'!$E$7),C335,"")</f>
        <v/>
      </c>
    </row>
    <row r="336">
      <c r="A336" t="inlineStr">
        <is>
          <t>111</t>
        </is>
      </c>
      <c r="B336" t="inlineStr">
        <is>
          <t>평일</t>
        </is>
      </c>
      <c r="C336" t="n">
        <v>0.5729166666666666</v>
      </c>
      <c r="D336">
        <f>IF(AND(A336&amp;""='4_버스'!$B$7&amp;"",B336='4_버스'!$E$7),C336,"")</f>
        <v/>
      </c>
    </row>
    <row r="337">
      <c r="A337" t="inlineStr">
        <is>
          <t>111</t>
        </is>
      </c>
      <c r="B337" t="inlineStr">
        <is>
          <t>평일</t>
        </is>
      </c>
      <c r="C337" t="n">
        <v>0.5833333333333334</v>
      </c>
      <c r="D337">
        <f>IF(AND(A337&amp;""='4_버스'!$B$7&amp;"",B337='4_버스'!$E$7),C337,"")</f>
        <v/>
      </c>
    </row>
    <row r="338">
      <c r="A338" t="inlineStr">
        <is>
          <t>111</t>
        </is>
      </c>
      <c r="B338" t="inlineStr">
        <is>
          <t>평일</t>
        </is>
      </c>
      <c r="C338" t="n">
        <v>0.59375</v>
      </c>
      <c r="D338">
        <f>IF(AND(A338&amp;""='4_버스'!$B$7&amp;"",B338='4_버스'!$E$7),C338,"")</f>
        <v/>
      </c>
    </row>
    <row r="339">
      <c r="A339" t="inlineStr">
        <is>
          <t>111</t>
        </is>
      </c>
      <c r="B339" t="inlineStr">
        <is>
          <t>평일</t>
        </is>
      </c>
      <c r="C339" t="n">
        <v>0.6041666666666667</v>
      </c>
      <c r="D339">
        <f>IF(AND(A339&amp;""='4_버스'!$B$7&amp;"",B339='4_버스'!$E$7),C339,"")</f>
        <v/>
      </c>
    </row>
    <row r="340">
      <c r="A340" t="inlineStr">
        <is>
          <t>111</t>
        </is>
      </c>
      <c r="B340" t="inlineStr">
        <is>
          <t>평일</t>
        </is>
      </c>
      <c r="C340" t="n">
        <v>0.6145833333333334</v>
      </c>
      <c r="D340">
        <f>IF(AND(A340&amp;""='4_버스'!$B$7&amp;"",B340='4_버스'!$E$7),C340,"")</f>
        <v/>
      </c>
    </row>
    <row r="341">
      <c r="A341" t="inlineStr">
        <is>
          <t>111</t>
        </is>
      </c>
      <c r="B341" t="inlineStr">
        <is>
          <t>평일</t>
        </is>
      </c>
      <c r="C341" t="n">
        <v>0.625</v>
      </c>
      <c r="D341">
        <f>IF(AND(A341&amp;""='4_버스'!$B$7&amp;"",B341='4_버스'!$E$7),C341,"")</f>
        <v/>
      </c>
    </row>
    <row r="342">
      <c r="A342" t="inlineStr">
        <is>
          <t>111</t>
        </is>
      </c>
      <c r="B342" t="inlineStr">
        <is>
          <t>평일</t>
        </is>
      </c>
      <c r="C342" t="n">
        <v>0.6354166666666666</v>
      </c>
      <c r="D342">
        <f>IF(AND(A342&amp;""='4_버스'!$B$7&amp;"",B342='4_버스'!$E$7),C342,"")</f>
        <v/>
      </c>
    </row>
    <row r="343">
      <c r="A343" t="inlineStr">
        <is>
          <t>111</t>
        </is>
      </c>
      <c r="B343" t="inlineStr">
        <is>
          <t>평일</t>
        </is>
      </c>
      <c r="C343" t="n">
        <v>0.6458333333333334</v>
      </c>
      <c r="D343">
        <f>IF(AND(A343&amp;""='4_버스'!$B$7&amp;"",B343='4_버스'!$E$7),C343,"")</f>
        <v/>
      </c>
    </row>
    <row r="344">
      <c r="A344" t="inlineStr">
        <is>
          <t>111</t>
        </is>
      </c>
      <c r="B344" t="inlineStr">
        <is>
          <t>평일</t>
        </is>
      </c>
      <c r="C344" t="n">
        <v>0.65625</v>
      </c>
      <c r="D344">
        <f>IF(AND(A344&amp;""='4_버스'!$B$7&amp;"",B344='4_버스'!$E$7),C344,"")</f>
        <v/>
      </c>
    </row>
    <row r="345">
      <c r="A345" t="inlineStr">
        <is>
          <t>111</t>
        </is>
      </c>
      <c r="B345" t="inlineStr">
        <is>
          <t>평일</t>
        </is>
      </c>
      <c r="C345" t="n">
        <v>0.6666666666666666</v>
      </c>
      <c r="D345">
        <f>IF(AND(A345&amp;""='4_버스'!$B$7&amp;"",B345='4_버스'!$E$7),C345,"")</f>
        <v/>
      </c>
    </row>
    <row r="346">
      <c r="A346" t="inlineStr">
        <is>
          <t>111</t>
        </is>
      </c>
      <c r="B346" t="inlineStr">
        <is>
          <t>평일</t>
        </is>
      </c>
      <c r="C346" t="n">
        <v>0.6770833333333333</v>
      </c>
      <c r="D346">
        <f>IF(AND(A346&amp;""='4_버스'!$B$7&amp;"",B346='4_버스'!$E$7),C346,"")</f>
        <v/>
      </c>
    </row>
    <row r="347">
      <c r="A347" t="inlineStr">
        <is>
          <t>111</t>
        </is>
      </c>
      <c r="B347" t="inlineStr">
        <is>
          <t>평일</t>
        </is>
      </c>
      <c r="C347" t="n">
        <v>0.6875</v>
      </c>
      <c r="D347">
        <f>IF(AND(A347&amp;""='4_버스'!$B$7&amp;"",B347='4_버스'!$E$7),C347,"")</f>
        <v/>
      </c>
    </row>
    <row r="348">
      <c r="A348" t="inlineStr">
        <is>
          <t>111</t>
        </is>
      </c>
      <c r="B348" t="inlineStr">
        <is>
          <t>평일</t>
        </is>
      </c>
      <c r="C348" t="n">
        <v>0.6979166666666666</v>
      </c>
      <c r="D348">
        <f>IF(AND(A348&amp;""='4_버스'!$B$7&amp;"",B348='4_버스'!$E$7),C348,"")</f>
        <v/>
      </c>
    </row>
    <row r="349">
      <c r="A349" t="inlineStr">
        <is>
          <t>111</t>
        </is>
      </c>
      <c r="B349" t="inlineStr">
        <is>
          <t>평일</t>
        </is>
      </c>
      <c r="C349" t="n">
        <v>0.7083333333333334</v>
      </c>
      <c r="D349">
        <f>IF(AND(A349&amp;""='4_버스'!$B$7&amp;"",B349='4_버스'!$E$7),C349,"")</f>
        <v/>
      </c>
    </row>
    <row r="350">
      <c r="A350" t="inlineStr">
        <is>
          <t>111</t>
        </is>
      </c>
      <c r="B350" t="inlineStr">
        <is>
          <t>평일</t>
        </is>
      </c>
      <c r="C350" t="n">
        <v>0.71875</v>
      </c>
      <c r="D350">
        <f>IF(AND(A350&amp;""='4_버스'!$B$7&amp;"",B350='4_버스'!$E$7),C350,"")</f>
        <v/>
      </c>
    </row>
    <row r="351">
      <c r="A351" t="inlineStr">
        <is>
          <t>111</t>
        </is>
      </c>
      <c r="B351" t="inlineStr">
        <is>
          <t>평일</t>
        </is>
      </c>
      <c r="C351" t="n">
        <v>0.7291666666666667</v>
      </c>
      <c r="D351">
        <f>IF(AND(A351&amp;""='4_버스'!$B$7&amp;"",B351='4_버스'!$E$7),C351,"")</f>
        <v/>
      </c>
    </row>
    <row r="352">
      <c r="A352" t="inlineStr">
        <is>
          <t>111</t>
        </is>
      </c>
      <c r="B352" t="inlineStr">
        <is>
          <t>평일</t>
        </is>
      </c>
      <c r="C352" t="n">
        <v>0.7395833333333334</v>
      </c>
      <c r="D352">
        <f>IF(AND(A352&amp;""='4_버스'!$B$7&amp;"",B352='4_버스'!$E$7),C352,"")</f>
        <v/>
      </c>
    </row>
    <row r="353">
      <c r="A353" t="inlineStr">
        <is>
          <t>111</t>
        </is>
      </c>
      <c r="B353" t="inlineStr">
        <is>
          <t>평일</t>
        </is>
      </c>
      <c r="C353" t="n">
        <v>0.75</v>
      </c>
      <c r="D353">
        <f>IF(AND(A353&amp;""='4_버스'!$B$7&amp;"",B353='4_버스'!$E$7),C353,"")</f>
        <v/>
      </c>
    </row>
    <row r="354">
      <c r="A354" t="inlineStr">
        <is>
          <t>111</t>
        </is>
      </c>
      <c r="B354" t="inlineStr">
        <is>
          <t>평일</t>
        </is>
      </c>
      <c r="C354" t="n">
        <v>0.7604166666666666</v>
      </c>
      <c r="D354">
        <f>IF(AND(A354&amp;""='4_버스'!$B$7&amp;"",B354='4_버스'!$E$7),C354,"")</f>
        <v/>
      </c>
    </row>
    <row r="355">
      <c r="A355" t="inlineStr">
        <is>
          <t>111</t>
        </is>
      </c>
      <c r="B355" t="inlineStr">
        <is>
          <t>평일</t>
        </is>
      </c>
      <c r="C355" t="n">
        <v>0.7708333333333334</v>
      </c>
      <c r="D355">
        <f>IF(AND(A355&amp;""='4_버스'!$B$7&amp;"",B355='4_버스'!$E$7),C355,"")</f>
        <v/>
      </c>
    </row>
    <row r="356">
      <c r="A356" t="inlineStr">
        <is>
          <t>111</t>
        </is>
      </c>
      <c r="B356" t="inlineStr">
        <is>
          <t>평일</t>
        </is>
      </c>
      <c r="C356" t="n">
        <v>0.78125</v>
      </c>
      <c r="D356">
        <f>IF(AND(A356&amp;""='4_버스'!$B$7&amp;"",B356='4_버스'!$E$7),C356,"")</f>
        <v/>
      </c>
    </row>
    <row r="357">
      <c r="A357" t="inlineStr">
        <is>
          <t>111</t>
        </is>
      </c>
      <c r="B357" t="inlineStr">
        <is>
          <t>평일</t>
        </is>
      </c>
      <c r="C357" t="n">
        <v>0.7916666666666666</v>
      </c>
      <c r="D357">
        <f>IF(AND(A357&amp;""='4_버스'!$B$7&amp;"",B357='4_버스'!$E$7),C357,"")</f>
        <v/>
      </c>
    </row>
    <row r="358">
      <c r="A358" t="inlineStr">
        <is>
          <t>111</t>
        </is>
      </c>
      <c r="B358" t="inlineStr">
        <is>
          <t>평일</t>
        </is>
      </c>
      <c r="C358" t="n">
        <v>0.8020833333333333</v>
      </c>
      <c r="D358">
        <f>IF(AND(A358&amp;""='4_버스'!$B$7&amp;"",B358='4_버스'!$E$7),C358,"")</f>
        <v/>
      </c>
    </row>
    <row r="359">
      <c r="A359" t="inlineStr">
        <is>
          <t>111</t>
        </is>
      </c>
      <c r="B359" t="inlineStr">
        <is>
          <t>평일</t>
        </is>
      </c>
      <c r="C359" t="n">
        <v>0.8125</v>
      </c>
      <c r="D359">
        <f>IF(AND(A359&amp;""='4_버스'!$B$7&amp;"",B359='4_버스'!$E$7),C359,"")</f>
        <v/>
      </c>
    </row>
    <row r="360">
      <c r="A360" t="inlineStr">
        <is>
          <t>111</t>
        </is>
      </c>
      <c r="B360" t="inlineStr">
        <is>
          <t>평일</t>
        </is>
      </c>
      <c r="C360" t="n">
        <v>0.8229166666666666</v>
      </c>
      <c r="D360">
        <f>IF(AND(A360&amp;""='4_버스'!$B$7&amp;"",B360='4_버스'!$E$7),C360,"")</f>
        <v/>
      </c>
    </row>
    <row r="361">
      <c r="A361" t="inlineStr">
        <is>
          <t>111</t>
        </is>
      </c>
      <c r="B361" t="inlineStr">
        <is>
          <t>평일</t>
        </is>
      </c>
      <c r="C361" t="n">
        <v>0.8333333333333334</v>
      </c>
      <c r="D361">
        <f>IF(AND(A361&amp;""='4_버스'!$B$7&amp;"",B361='4_버스'!$E$7),C361,"")</f>
        <v/>
      </c>
    </row>
    <row r="362">
      <c r="A362" t="inlineStr">
        <is>
          <t>111</t>
        </is>
      </c>
      <c r="B362" t="inlineStr">
        <is>
          <t>평일</t>
        </is>
      </c>
      <c r="C362" t="n">
        <v>0.84375</v>
      </c>
      <c r="D362">
        <f>IF(AND(A362&amp;""='4_버스'!$B$7&amp;"",B362='4_버스'!$E$7),C362,"")</f>
        <v/>
      </c>
    </row>
    <row r="363">
      <c r="A363" t="inlineStr">
        <is>
          <t>111</t>
        </is>
      </c>
      <c r="B363" t="inlineStr">
        <is>
          <t>평일</t>
        </is>
      </c>
      <c r="C363" t="n">
        <v>0.8541666666666667</v>
      </c>
      <c r="D363">
        <f>IF(AND(A363&amp;""='4_버스'!$B$7&amp;"",B363='4_버스'!$E$7),C363,"")</f>
        <v/>
      </c>
    </row>
    <row r="364">
      <c r="A364" t="inlineStr">
        <is>
          <t>111</t>
        </is>
      </c>
      <c r="B364" t="inlineStr">
        <is>
          <t>평일</t>
        </is>
      </c>
      <c r="C364" t="n">
        <v>0.8645833333333334</v>
      </c>
      <c r="D364">
        <f>IF(AND(A364&amp;""='4_버스'!$B$7&amp;"",B364='4_버스'!$E$7),C364,"")</f>
        <v/>
      </c>
    </row>
    <row r="365">
      <c r="A365" t="inlineStr">
        <is>
          <t>111</t>
        </is>
      </c>
      <c r="B365" t="inlineStr">
        <is>
          <t>평일</t>
        </is>
      </c>
      <c r="C365" t="n">
        <v>0.8784722222222222</v>
      </c>
      <c r="D365">
        <f>IF(AND(A365&amp;""='4_버스'!$B$7&amp;"",B365='4_버스'!$E$7),C365,"")</f>
        <v/>
      </c>
    </row>
    <row r="366">
      <c r="A366" t="inlineStr">
        <is>
          <t>111</t>
        </is>
      </c>
      <c r="B366" t="inlineStr">
        <is>
          <t>평일</t>
        </is>
      </c>
      <c r="C366" t="n">
        <v>0.8923611111111112</v>
      </c>
      <c r="D366">
        <f>IF(AND(A366&amp;""='4_버스'!$B$7&amp;"",B366='4_버스'!$E$7),C366,"")</f>
        <v/>
      </c>
    </row>
    <row r="367">
      <c r="A367" t="inlineStr">
        <is>
          <t>111</t>
        </is>
      </c>
      <c r="B367" t="inlineStr">
        <is>
          <t>평일</t>
        </is>
      </c>
      <c r="C367" t="n">
        <v>0.90625</v>
      </c>
      <c r="D367">
        <f>IF(AND(A367&amp;""='4_버스'!$B$7&amp;"",B367='4_버스'!$E$7),C367,"")</f>
        <v/>
      </c>
    </row>
    <row r="368">
      <c r="A368" t="inlineStr">
        <is>
          <t>111</t>
        </is>
      </c>
      <c r="B368" t="inlineStr">
        <is>
          <t>평일</t>
        </is>
      </c>
      <c r="C368" t="n">
        <v>0.9166666666666666</v>
      </c>
      <c r="D368">
        <f>IF(AND(A368&amp;""='4_버스'!$B$7&amp;"",B368='4_버스'!$E$7),C368,"")</f>
        <v/>
      </c>
    </row>
    <row r="369">
      <c r="A369" t="inlineStr">
        <is>
          <t>111</t>
        </is>
      </c>
      <c r="B369" t="inlineStr">
        <is>
          <t>평일</t>
        </is>
      </c>
      <c r="C369" t="n">
        <v>0.9340277777777778</v>
      </c>
      <c r="D369">
        <f>IF(AND(A369&amp;""='4_버스'!$B$7&amp;"",B369='4_버스'!$E$7),C369,"")</f>
        <v/>
      </c>
    </row>
    <row r="370">
      <c r="A370" t="inlineStr">
        <is>
          <t>111</t>
        </is>
      </c>
      <c r="B370" t="inlineStr">
        <is>
          <t>평일</t>
        </is>
      </c>
      <c r="C370" t="n">
        <v>0.9444444444444444</v>
      </c>
      <c r="D370">
        <f>IF(AND(A370&amp;""='4_버스'!$B$7&amp;"",B370='4_버스'!$E$7),C370,"")</f>
        <v/>
      </c>
    </row>
    <row r="371">
      <c r="A371" t="inlineStr">
        <is>
          <t>112</t>
        </is>
      </c>
      <c r="B371" t="inlineStr">
        <is>
          <t>평일</t>
        </is>
      </c>
      <c r="C371" t="n">
        <v>0.3194444444444445</v>
      </c>
      <c r="D371">
        <f>IF(AND(A371&amp;""='4_버스'!$B$7&amp;"",B371='4_버스'!$E$7),C371,"")</f>
        <v/>
      </c>
    </row>
    <row r="372">
      <c r="A372" t="inlineStr">
        <is>
          <t>112</t>
        </is>
      </c>
      <c r="B372" t="inlineStr">
        <is>
          <t>평일</t>
        </is>
      </c>
      <c r="C372" t="n">
        <v>0.3506944444444444</v>
      </c>
      <c r="D372">
        <f>IF(AND(A372&amp;""='4_버스'!$B$7&amp;"",B372='4_버스'!$E$7),C372,"")</f>
        <v/>
      </c>
    </row>
    <row r="373">
      <c r="A373" t="inlineStr">
        <is>
          <t>112</t>
        </is>
      </c>
      <c r="B373" t="inlineStr">
        <is>
          <t>평일</t>
        </is>
      </c>
      <c r="C373" t="n">
        <v>0.4375</v>
      </c>
      <c r="D373">
        <f>IF(AND(A373&amp;""='4_버스'!$B$7&amp;"",B373='4_버스'!$E$7),C373,"")</f>
        <v/>
      </c>
    </row>
    <row r="374">
      <c r="A374" t="inlineStr">
        <is>
          <t>112</t>
        </is>
      </c>
      <c r="B374" t="inlineStr">
        <is>
          <t>평일</t>
        </is>
      </c>
      <c r="C374" t="n">
        <v>0.5347222222222222</v>
      </c>
      <c r="D374">
        <f>IF(AND(A374&amp;""='4_버스'!$B$7&amp;"",B374='4_버스'!$E$7),C374,"")</f>
        <v/>
      </c>
    </row>
    <row r="375">
      <c r="A375" t="inlineStr">
        <is>
          <t>112</t>
        </is>
      </c>
      <c r="B375" t="inlineStr">
        <is>
          <t>평일</t>
        </is>
      </c>
      <c r="C375" t="n">
        <v>0.7465277777777778</v>
      </c>
      <c r="D375">
        <f>IF(AND(A375&amp;""='4_버스'!$B$7&amp;"",B375='4_버스'!$E$7),C375,"")</f>
        <v/>
      </c>
    </row>
    <row r="376">
      <c r="A376" t="inlineStr">
        <is>
          <t>112</t>
        </is>
      </c>
      <c r="B376" t="inlineStr">
        <is>
          <t>평일</t>
        </is>
      </c>
      <c r="C376" t="n">
        <v>0.78125</v>
      </c>
      <c r="D376">
        <f>IF(AND(A376&amp;""='4_버스'!$B$7&amp;"",B376='4_버스'!$E$7),C376,"")</f>
        <v/>
      </c>
    </row>
    <row r="377">
      <c r="A377" t="inlineStr">
        <is>
          <t>112</t>
        </is>
      </c>
      <c r="B377" t="inlineStr">
        <is>
          <t>평일</t>
        </is>
      </c>
      <c r="C377" t="n">
        <v>0.7673611111111112</v>
      </c>
      <c r="D377">
        <f>IF(AND(A377&amp;""='4_버스'!$B$7&amp;"",B377='4_버스'!$E$7),C377,"")</f>
        <v/>
      </c>
    </row>
    <row r="378">
      <c r="A378" t="inlineStr">
        <is>
          <t>112</t>
        </is>
      </c>
      <c r="B378" t="inlineStr">
        <is>
          <t>평일</t>
        </is>
      </c>
      <c r="C378" t="n">
        <v>0.7916666666666666</v>
      </c>
      <c r="D378">
        <f>IF(AND(A378&amp;""='4_버스'!$B$7&amp;"",B378='4_버스'!$E$7),C378,"")</f>
        <v/>
      </c>
    </row>
    <row r="379">
      <c r="A379" t="inlineStr">
        <is>
          <t>112</t>
        </is>
      </c>
      <c r="B379" t="inlineStr">
        <is>
          <t>평일</t>
        </is>
      </c>
      <c r="C379" t="n">
        <v>0.6944444444444444</v>
      </c>
      <c r="D379">
        <f>IF(AND(A379&amp;""='4_버스'!$B$7&amp;"",B379='4_버스'!$E$7),C379,"")</f>
        <v/>
      </c>
    </row>
    <row r="380">
      <c r="A380" t="inlineStr">
        <is>
          <t>113</t>
        </is>
      </c>
      <c r="B380" t="inlineStr">
        <is>
          <t>평일</t>
        </is>
      </c>
      <c r="C380" t="n">
        <v>0.3090277777777778</v>
      </c>
      <c r="D380">
        <f>IF(AND(A380&amp;""='4_버스'!$B$7&amp;"",B380='4_버스'!$E$7),C380,"")</f>
        <v/>
      </c>
    </row>
    <row r="381">
      <c r="A381" t="inlineStr">
        <is>
          <t>113</t>
        </is>
      </c>
      <c r="B381" t="inlineStr">
        <is>
          <t>평일</t>
        </is>
      </c>
      <c r="C381" t="n">
        <v>0.4097222222222222</v>
      </c>
      <c r="D381">
        <f>IF(AND(A381&amp;""='4_버스'!$B$7&amp;"",B381='4_버스'!$E$7),C381,"")</f>
        <v/>
      </c>
    </row>
    <row r="382">
      <c r="A382" t="inlineStr">
        <is>
          <t>113</t>
        </is>
      </c>
      <c r="B382" t="inlineStr">
        <is>
          <t>평일</t>
        </is>
      </c>
      <c r="C382" t="n">
        <v>0.4930555555555555</v>
      </c>
      <c r="D382">
        <f>IF(AND(A382&amp;""='4_버스'!$B$7&amp;"",B382='4_버스'!$E$7),C382,"")</f>
        <v/>
      </c>
    </row>
    <row r="383">
      <c r="A383" t="inlineStr">
        <is>
          <t>113</t>
        </is>
      </c>
      <c r="B383" t="inlineStr">
        <is>
          <t>평일</t>
        </is>
      </c>
      <c r="C383" t="n">
        <v>0.5763888888888888</v>
      </c>
      <c r="D383">
        <f>IF(AND(A383&amp;""='4_버스'!$B$7&amp;"",B383='4_버스'!$E$7),C383,"")</f>
        <v/>
      </c>
    </row>
    <row r="384">
      <c r="A384" t="inlineStr">
        <is>
          <t>113</t>
        </is>
      </c>
      <c r="B384" t="inlineStr">
        <is>
          <t>평일</t>
        </is>
      </c>
      <c r="C384" t="n">
        <v>0.6111111111111112</v>
      </c>
      <c r="D384">
        <f>IF(AND(A384&amp;""='4_버스'!$B$7&amp;"",B384='4_버스'!$E$7),C384,"")</f>
        <v/>
      </c>
    </row>
    <row r="385">
      <c r="A385" t="inlineStr">
        <is>
          <t>113</t>
        </is>
      </c>
      <c r="B385" t="inlineStr">
        <is>
          <t>평일</t>
        </is>
      </c>
      <c r="C385" t="n">
        <v>0.6458333333333334</v>
      </c>
      <c r="D385">
        <f>IF(AND(A385&amp;""='4_버스'!$B$7&amp;"",B385='4_버스'!$E$7),C385,"")</f>
        <v/>
      </c>
    </row>
    <row r="386">
      <c r="A386" t="inlineStr">
        <is>
          <t>113</t>
        </is>
      </c>
      <c r="B386" t="inlineStr">
        <is>
          <t>평일</t>
        </is>
      </c>
      <c r="C386" t="n">
        <v>0.2638888888888889</v>
      </c>
      <c r="D386">
        <f>IF(AND(A386&amp;""='4_버스'!$B$7&amp;"",B386='4_버스'!$E$7),C386,"")</f>
        <v/>
      </c>
    </row>
    <row r="387">
      <c r="A387" t="inlineStr">
        <is>
          <t>113</t>
        </is>
      </c>
      <c r="B387" t="inlineStr">
        <is>
          <t>평일</t>
        </is>
      </c>
      <c r="C387" t="n">
        <v>0.7291666666666667</v>
      </c>
      <c r="D387">
        <f>IF(AND(A387&amp;""='4_버스'!$B$7&amp;"",B387='4_버스'!$E$7),C387,"")</f>
        <v/>
      </c>
    </row>
    <row r="388">
      <c r="A388" t="inlineStr">
        <is>
          <t>114</t>
        </is>
      </c>
      <c r="B388" t="inlineStr">
        <is>
          <t>평일</t>
        </is>
      </c>
      <c r="C388" t="n">
        <v>0.2916666666666667</v>
      </c>
      <c r="D388">
        <f>IF(AND(A388&amp;""='4_버스'!$B$7&amp;"",B388='4_버스'!$E$7),C388,"")</f>
        <v/>
      </c>
    </row>
    <row r="389">
      <c r="A389" t="inlineStr">
        <is>
          <t>114</t>
        </is>
      </c>
      <c r="B389" t="inlineStr">
        <is>
          <t>평일</t>
        </is>
      </c>
      <c r="C389" t="n">
        <v>0.3645833333333333</v>
      </c>
      <c r="D389">
        <f>IF(AND(A389&amp;""='4_버스'!$B$7&amp;"",B389='4_버스'!$E$7),C389,"")</f>
        <v/>
      </c>
    </row>
    <row r="390">
      <c r="A390" t="inlineStr">
        <is>
          <t>114</t>
        </is>
      </c>
      <c r="B390" t="inlineStr">
        <is>
          <t>평일</t>
        </is>
      </c>
      <c r="C390" t="n">
        <v>0.4513888888888889</v>
      </c>
      <c r="D390">
        <f>IF(AND(A390&amp;""='4_버스'!$B$7&amp;"",B390='4_버스'!$E$7),C390,"")</f>
        <v/>
      </c>
    </row>
    <row r="391">
      <c r="A391" t="inlineStr">
        <is>
          <t>114</t>
        </is>
      </c>
      <c r="B391" t="inlineStr">
        <is>
          <t>평일</t>
        </is>
      </c>
      <c r="C391" t="n">
        <v>0.5347222222222222</v>
      </c>
      <c r="D391">
        <f>IF(AND(A391&amp;""='4_버스'!$B$7&amp;"",B391='4_버스'!$E$7),C391,"")</f>
        <v/>
      </c>
    </row>
    <row r="392">
      <c r="A392" t="inlineStr">
        <is>
          <t>114</t>
        </is>
      </c>
      <c r="B392" t="inlineStr">
        <is>
          <t>평일</t>
        </is>
      </c>
      <c r="C392" t="n">
        <v>0.6041666666666667</v>
      </c>
      <c r="D392">
        <f>IF(AND(A392&amp;""='4_버스'!$B$7&amp;"",B392='4_버스'!$E$7),C392,"")</f>
        <v/>
      </c>
    </row>
    <row r="393">
      <c r="A393" t="inlineStr">
        <is>
          <t>114</t>
        </is>
      </c>
      <c r="B393" t="inlineStr">
        <is>
          <t>평일</t>
        </is>
      </c>
      <c r="C393" t="n">
        <v>0.6458333333333334</v>
      </c>
      <c r="D393">
        <f>IF(AND(A393&amp;""='4_버스'!$B$7&amp;"",B393='4_버스'!$E$7),C393,"")</f>
        <v/>
      </c>
    </row>
    <row r="394">
      <c r="A394" t="inlineStr">
        <is>
          <t>114</t>
        </is>
      </c>
      <c r="B394" t="inlineStr">
        <is>
          <t>평일</t>
        </is>
      </c>
      <c r="C394" t="n">
        <v>0.7013888888888888</v>
      </c>
      <c r="D394">
        <f>IF(AND(A394&amp;""='4_버스'!$B$7&amp;"",B394='4_버스'!$E$7),C394,"")</f>
        <v/>
      </c>
    </row>
    <row r="395">
      <c r="A395" t="inlineStr">
        <is>
          <t>210</t>
        </is>
      </c>
      <c r="B395" t="inlineStr">
        <is>
          <t>평일</t>
        </is>
      </c>
      <c r="C395" t="n">
        <v>0.2708333333333333</v>
      </c>
      <c r="D395">
        <f>IF(AND(A395&amp;""='4_버스'!$B$7&amp;"",B395='4_버스'!$E$7),C395,"")</f>
        <v/>
      </c>
    </row>
    <row r="396">
      <c r="A396" t="inlineStr">
        <is>
          <t>210</t>
        </is>
      </c>
      <c r="B396" t="inlineStr">
        <is>
          <t>평일</t>
        </is>
      </c>
      <c r="C396" t="n">
        <v>0.3125</v>
      </c>
      <c r="D396">
        <f>IF(AND(A396&amp;""='4_버스'!$B$7&amp;"",B396='4_버스'!$E$7),C396,"")</f>
        <v/>
      </c>
    </row>
    <row r="397">
      <c r="A397" t="inlineStr">
        <is>
          <t>210</t>
        </is>
      </c>
      <c r="B397" t="inlineStr">
        <is>
          <t>평일</t>
        </is>
      </c>
      <c r="C397" t="n">
        <v>0.3888888888888889</v>
      </c>
      <c r="D397">
        <f>IF(AND(A397&amp;""='4_버스'!$B$7&amp;"",B397='4_버스'!$E$7),C397,"")</f>
        <v/>
      </c>
    </row>
    <row r="398">
      <c r="A398" t="inlineStr">
        <is>
          <t>210</t>
        </is>
      </c>
      <c r="B398" t="inlineStr">
        <is>
          <t>평일</t>
        </is>
      </c>
      <c r="C398" t="n">
        <v>0.4305555555555556</v>
      </c>
      <c r="D398">
        <f>IF(AND(A398&amp;""='4_버스'!$B$7&amp;"",B398='4_버스'!$E$7),C398,"")</f>
        <v/>
      </c>
    </row>
    <row r="399">
      <c r="A399" t="inlineStr">
        <is>
          <t>210</t>
        </is>
      </c>
      <c r="B399" t="inlineStr">
        <is>
          <t>평일</t>
        </is>
      </c>
      <c r="C399" t="n">
        <v>0.5208333333333334</v>
      </c>
      <c r="D399">
        <f>IF(AND(A399&amp;""='4_버스'!$B$7&amp;"",B399='4_버스'!$E$7),C399,"")</f>
        <v/>
      </c>
    </row>
    <row r="400">
      <c r="A400" t="inlineStr">
        <is>
          <t>210</t>
        </is>
      </c>
      <c r="B400" t="inlineStr">
        <is>
          <t>평일</t>
        </is>
      </c>
      <c r="C400" t="n">
        <v>0.548611111111111</v>
      </c>
      <c r="D400">
        <f>IF(AND(A400&amp;""='4_버스'!$B$7&amp;"",B400='4_버스'!$E$7),C400,"")</f>
        <v/>
      </c>
    </row>
    <row r="401">
      <c r="A401" t="inlineStr">
        <is>
          <t>210</t>
        </is>
      </c>
      <c r="B401" t="inlineStr">
        <is>
          <t>평일</t>
        </is>
      </c>
      <c r="C401" t="n">
        <v>0.6319444444444444</v>
      </c>
      <c r="D401">
        <f>IF(AND(A401&amp;""='4_버스'!$B$7&amp;"",B401='4_버스'!$E$7),C401,"")</f>
        <v/>
      </c>
    </row>
    <row r="402">
      <c r="A402" t="inlineStr">
        <is>
          <t>210</t>
        </is>
      </c>
      <c r="B402" t="inlineStr">
        <is>
          <t>평일</t>
        </is>
      </c>
      <c r="C402" t="n">
        <v>0.6666666666666666</v>
      </c>
      <c r="D402">
        <f>IF(AND(A402&amp;""='4_버스'!$B$7&amp;"",B402='4_버스'!$E$7),C402,"")</f>
        <v/>
      </c>
    </row>
    <row r="403">
      <c r="A403" t="inlineStr">
        <is>
          <t>210</t>
        </is>
      </c>
      <c r="B403" t="inlineStr">
        <is>
          <t>평일</t>
        </is>
      </c>
      <c r="C403" t="n">
        <v>0.7222222222222222</v>
      </c>
      <c r="D403">
        <f>IF(AND(A403&amp;""='4_버스'!$B$7&amp;"",B403='4_버스'!$E$7),C403,"")</f>
        <v/>
      </c>
    </row>
    <row r="404">
      <c r="A404" t="inlineStr">
        <is>
          <t>210</t>
        </is>
      </c>
      <c r="B404" t="inlineStr">
        <is>
          <t>평일</t>
        </is>
      </c>
      <c r="C404" t="n">
        <v>0.7638888888888888</v>
      </c>
      <c r="D404">
        <f>IF(AND(A404&amp;""='4_버스'!$B$7&amp;"",B404='4_버스'!$E$7),C404,"")</f>
        <v/>
      </c>
    </row>
    <row r="405">
      <c r="A405" t="inlineStr">
        <is>
          <t>210</t>
        </is>
      </c>
      <c r="B405" t="inlineStr">
        <is>
          <t>평일</t>
        </is>
      </c>
      <c r="C405" t="n">
        <v>0.3472222222222222</v>
      </c>
      <c r="D405">
        <f>IF(AND(A405&amp;""='4_버스'!$B$7&amp;"",B405='4_버스'!$E$7),C405,"")</f>
        <v/>
      </c>
    </row>
    <row r="406">
      <c r="A406" t="inlineStr">
        <is>
          <t>210</t>
        </is>
      </c>
      <c r="B406" t="inlineStr">
        <is>
          <t>평일</t>
        </is>
      </c>
      <c r="C406" t="n">
        <v>0.4583333333333333</v>
      </c>
      <c r="D406">
        <f>IF(AND(A406&amp;""='4_버스'!$B$7&amp;"",B406='4_버스'!$E$7),C406,"")</f>
        <v/>
      </c>
    </row>
    <row r="407">
      <c r="A407" t="inlineStr">
        <is>
          <t>210</t>
        </is>
      </c>
      <c r="B407" t="inlineStr">
        <is>
          <t>평일</t>
        </is>
      </c>
      <c r="C407" t="n">
        <v>0.5868055555555556</v>
      </c>
      <c r="D407">
        <f>IF(AND(A407&amp;""='4_버스'!$B$7&amp;"",B407='4_버스'!$E$7),C407,"")</f>
        <v/>
      </c>
    </row>
    <row r="408">
      <c r="A408" t="inlineStr">
        <is>
          <t>211</t>
        </is>
      </c>
      <c r="B408" t="inlineStr">
        <is>
          <t>평일</t>
        </is>
      </c>
      <c r="C408" t="n">
        <v>0.25</v>
      </c>
      <c r="D408">
        <f>IF(AND(A408&amp;""='4_버스'!$B$7&amp;"",B408='4_버스'!$E$7),C408,"")</f>
        <v/>
      </c>
    </row>
    <row r="409">
      <c r="A409" t="inlineStr">
        <is>
          <t>211</t>
        </is>
      </c>
      <c r="B409" t="inlineStr">
        <is>
          <t>평일</t>
        </is>
      </c>
      <c r="C409" t="n">
        <v>0.3263888888888889</v>
      </c>
      <c r="D409">
        <f>IF(AND(A409&amp;""='4_버스'!$B$7&amp;"",B409='4_버스'!$E$7),C409,"")</f>
        <v/>
      </c>
    </row>
    <row r="410">
      <c r="A410" t="inlineStr">
        <is>
          <t>211</t>
        </is>
      </c>
      <c r="B410" t="inlineStr">
        <is>
          <t>평일</t>
        </is>
      </c>
      <c r="C410" t="n">
        <v>0.3611111111111111</v>
      </c>
      <c r="D410">
        <f>IF(AND(A410&amp;""='4_버스'!$B$7&amp;"",B410='4_버스'!$E$7),C410,"")</f>
        <v/>
      </c>
    </row>
    <row r="411">
      <c r="A411" t="inlineStr">
        <is>
          <t>211</t>
        </is>
      </c>
      <c r="B411" t="inlineStr">
        <is>
          <t>평일</t>
        </is>
      </c>
      <c r="C411" t="n">
        <v>0.3958333333333333</v>
      </c>
      <c r="D411">
        <f>IF(AND(A411&amp;""='4_버스'!$B$7&amp;"",B411='4_버스'!$E$7),C411,"")</f>
        <v/>
      </c>
    </row>
    <row r="412">
      <c r="A412" t="inlineStr">
        <is>
          <t>211</t>
        </is>
      </c>
      <c r="B412" t="inlineStr">
        <is>
          <t>평일</t>
        </is>
      </c>
      <c r="C412" t="n">
        <v>0.4166666666666667</v>
      </c>
      <c r="D412">
        <f>IF(AND(A412&amp;""='4_버스'!$B$7&amp;"",B412='4_버스'!$E$7),C412,"")</f>
        <v/>
      </c>
    </row>
    <row r="413">
      <c r="A413" t="inlineStr">
        <is>
          <t>211</t>
        </is>
      </c>
      <c r="B413" t="inlineStr">
        <is>
          <t>평일</t>
        </is>
      </c>
      <c r="C413" t="n">
        <v>0.4375</v>
      </c>
      <c r="D413">
        <f>IF(AND(A413&amp;""='4_버스'!$B$7&amp;"",B413='4_버스'!$E$7),C413,"")</f>
        <v/>
      </c>
    </row>
    <row r="414">
      <c r="A414" t="inlineStr">
        <is>
          <t>211</t>
        </is>
      </c>
      <c r="B414" t="inlineStr">
        <is>
          <t>평일</t>
        </is>
      </c>
      <c r="C414" t="n">
        <v>0.4652777777777777</v>
      </c>
      <c r="D414">
        <f>IF(AND(A414&amp;""='4_버스'!$B$7&amp;"",B414='4_버스'!$E$7),C414,"")</f>
        <v/>
      </c>
    </row>
    <row r="415">
      <c r="A415" t="inlineStr">
        <is>
          <t>211</t>
        </is>
      </c>
      <c r="B415" t="inlineStr">
        <is>
          <t>평일</t>
        </is>
      </c>
      <c r="C415" t="n">
        <v>0.4861111111111111</v>
      </c>
      <c r="D415">
        <f>IF(AND(A415&amp;""='4_버스'!$B$7&amp;"",B415='4_버스'!$E$7),C415,"")</f>
        <v/>
      </c>
    </row>
    <row r="416">
      <c r="A416" t="inlineStr">
        <is>
          <t>211</t>
        </is>
      </c>
      <c r="B416" t="inlineStr">
        <is>
          <t>평일</t>
        </is>
      </c>
      <c r="C416" t="n">
        <v>0.5138888888888888</v>
      </c>
      <c r="D416">
        <f>IF(AND(A416&amp;""='4_버스'!$B$7&amp;"",B416='4_버스'!$E$7),C416,"")</f>
        <v/>
      </c>
    </row>
    <row r="417">
      <c r="A417" t="inlineStr">
        <is>
          <t>211</t>
        </is>
      </c>
      <c r="B417" t="inlineStr">
        <is>
          <t>평일</t>
        </is>
      </c>
      <c r="C417" t="n">
        <v>0.5625</v>
      </c>
      <c r="D417">
        <f>IF(AND(A417&amp;""='4_버스'!$B$7&amp;"",B417='4_버스'!$E$7),C417,"")</f>
        <v/>
      </c>
    </row>
    <row r="418">
      <c r="A418" t="inlineStr">
        <is>
          <t>211</t>
        </is>
      </c>
      <c r="B418" t="inlineStr">
        <is>
          <t>평일</t>
        </is>
      </c>
      <c r="C418" t="n">
        <v>0.6493055555555556</v>
      </c>
      <c r="D418">
        <f>IF(AND(A418&amp;""='4_버스'!$B$7&amp;"",B418='4_버스'!$E$7),C418,"")</f>
        <v/>
      </c>
    </row>
    <row r="419">
      <c r="A419" t="inlineStr">
        <is>
          <t>211</t>
        </is>
      </c>
      <c r="B419" t="inlineStr">
        <is>
          <t>평일</t>
        </is>
      </c>
      <c r="C419" t="n">
        <v>0.6805555555555555</v>
      </c>
      <c r="D419">
        <f>IF(AND(A419&amp;""='4_버스'!$B$7&amp;"",B419='4_버스'!$E$7),C419,"")</f>
        <v/>
      </c>
    </row>
    <row r="420">
      <c r="A420" t="inlineStr">
        <is>
          <t>211</t>
        </is>
      </c>
      <c r="B420" t="inlineStr">
        <is>
          <t>평일</t>
        </is>
      </c>
      <c r="C420" t="n">
        <v>0.7013888888888888</v>
      </c>
      <c r="D420">
        <f>IF(AND(A420&amp;""='4_버스'!$B$7&amp;"",B420='4_버스'!$E$7),C420,"")</f>
        <v/>
      </c>
    </row>
    <row r="421">
      <c r="A421" t="inlineStr">
        <is>
          <t>211</t>
        </is>
      </c>
      <c r="B421" t="inlineStr">
        <is>
          <t>평일</t>
        </is>
      </c>
      <c r="C421" t="n">
        <v>0.7916666666666666</v>
      </c>
      <c r="D421">
        <f>IF(AND(A421&amp;""='4_버스'!$B$7&amp;"",B421='4_버스'!$E$7),C421,"")</f>
        <v/>
      </c>
    </row>
    <row r="422">
      <c r="A422" t="inlineStr">
        <is>
          <t>211</t>
        </is>
      </c>
      <c r="B422" t="inlineStr">
        <is>
          <t>평일</t>
        </is>
      </c>
      <c r="C422" t="n">
        <v>0.2638888888888889</v>
      </c>
      <c r="D422">
        <f>IF(AND(A422&amp;""='4_버스'!$B$7&amp;"",B422='4_버스'!$E$7),C422,"")</f>
        <v/>
      </c>
    </row>
    <row r="423">
      <c r="A423" t="inlineStr">
        <is>
          <t>211</t>
        </is>
      </c>
      <c r="B423" t="inlineStr">
        <is>
          <t>평일</t>
        </is>
      </c>
      <c r="C423" t="n">
        <v>0.5347222222222222</v>
      </c>
      <c r="D423">
        <f>IF(AND(A423&amp;""='4_버스'!$B$7&amp;"",B423='4_버스'!$E$7),C423,"")</f>
        <v/>
      </c>
    </row>
    <row r="424">
      <c r="A424" t="inlineStr">
        <is>
          <t>211</t>
        </is>
      </c>
      <c r="B424" t="inlineStr">
        <is>
          <t>평일</t>
        </is>
      </c>
      <c r="C424" t="n">
        <v>0.7291666666666667</v>
      </c>
      <c r="D424">
        <f>IF(AND(A424&amp;""='4_버스'!$B$7&amp;"",B424='4_버스'!$E$7),C424,"")</f>
        <v/>
      </c>
    </row>
    <row r="425">
      <c r="A425" t="inlineStr">
        <is>
          <t>211</t>
        </is>
      </c>
      <c r="B425" t="inlineStr">
        <is>
          <t>평일</t>
        </is>
      </c>
      <c r="C425" t="n">
        <v>0.6041666666666667</v>
      </c>
      <c r="D425">
        <f>IF(AND(A425&amp;""='4_버스'!$B$7&amp;"",B425='4_버스'!$E$7),C425,"")</f>
        <v/>
      </c>
    </row>
    <row r="426">
      <c r="A426" t="inlineStr">
        <is>
          <t>211</t>
        </is>
      </c>
      <c r="B426" t="inlineStr">
        <is>
          <t>평일</t>
        </is>
      </c>
      <c r="C426" t="n">
        <v>0.7569444444444444</v>
      </c>
      <c r="D426">
        <f>IF(AND(A426&amp;""='4_버스'!$B$7&amp;"",B426='4_버스'!$E$7),C426,"")</f>
        <v/>
      </c>
    </row>
    <row r="427">
      <c r="A427" t="inlineStr">
        <is>
          <t>211</t>
        </is>
      </c>
      <c r="B427" t="inlineStr">
        <is>
          <t>평일</t>
        </is>
      </c>
      <c r="C427" t="n">
        <v>0.2847222222222222</v>
      </c>
      <c r="D427">
        <f>IF(AND(A427&amp;""='4_버스'!$B$7&amp;"",B427='4_버스'!$E$7),C427,"")</f>
        <v/>
      </c>
    </row>
    <row r="428">
      <c r="A428" t="inlineStr">
        <is>
          <t>211</t>
        </is>
      </c>
      <c r="B428" t="inlineStr">
        <is>
          <t>평일</t>
        </is>
      </c>
      <c r="C428" t="n">
        <v>0.2604166666666667</v>
      </c>
      <c r="D428">
        <f>IF(AND(A428&amp;""='4_버스'!$B$7&amp;"",B428='4_버스'!$E$7),C428,"")</f>
        <v/>
      </c>
    </row>
    <row r="429">
      <c r="A429" t="inlineStr">
        <is>
          <t>211</t>
        </is>
      </c>
      <c r="B429" t="inlineStr">
        <is>
          <t>평일</t>
        </is>
      </c>
      <c r="C429" t="n">
        <v>0.2847222222222222</v>
      </c>
      <c r="D429">
        <f>IF(AND(A429&amp;""='4_버스'!$B$7&amp;"",B429='4_버스'!$E$7),C429,"")</f>
        <v/>
      </c>
    </row>
    <row r="430">
      <c r="A430" t="inlineStr">
        <is>
          <t>211</t>
        </is>
      </c>
      <c r="B430" t="inlineStr">
        <is>
          <t>평일</t>
        </is>
      </c>
      <c r="C430" t="n">
        <v>0.3854166666666667</v>
      </c>
      <c r="D430">
        <f>IF(AND(A430&amp;""='4_버스'!$B$7&amp;"",B430='4_버스'!$E$7),C430,"")</f>
        <v/>
      </c>
    </row>
    <row r="431">
      <c r="A431" t="inlineStr">
        <is>
          <t>211</t>
        </is>
      </c>
      <c r="B431" t="inlineStr">
        <is>
          <t>평일</t>
        </is>
      </c>
      <c r="C431" t="n">
        <v>0.4236111111111111</v>
      </c>
      <c r="D431">
        <f>IF(AND(A431&amp;""='4_버스'!$B$7&amp;"",B431='4_버스'!$E$7),C431,"")</f>
        <v/>
      </c>
    </row>
    <row r="432">
      <c r="A432" t="inlineStr">
        <is>
          <t>211</t>
        </is>
      </c>
      <c r="B432" t="inlineStr">
        <is>
          <t>평일</t>
        </is>
      </c>
      <c r="C432" t="n">
        <v>0.4375</v>
      </c>
      <c r="D432">
        <f>IF(AND(A432&amp;""='4_버스'!$B$7&amp;"",B432='4_버스'!$E$7),C432,"")</f>
        <v/>
      </c>
    </row>
    <row r="433">
      <c r="A433" t="inlineStr">
        <is>
          <t>211</t>
        </is>
      </c>
      <c r="B433" t="inlineStr">
        <is>
          <t>평일</t>
        </is>
      </c>
      <c r="C433" t="n">
        <v>0.4583333333333333</v>
      </c>
      <c r="D433">
        <f>IF(AND(A433&amp;""='4_버스'!$B$7&amp;"",B433='4_버스'!$E$7),C433,"")</f>
        <v/>
      </c>
    </row>
    <row r="434">
      <c r="A434" t="inlineStr">
        <is>
          <t>211</t>
        </is>
      </c>
      <c r="B434" t="inlineStr">
        <is>
          <t>평일</t>
        </is>
      </c>
      <c r="C434" t="n">
        <v>0.4861111111111111</v>
      </c>
      <c r="D434">
        <f>IF(AND(A434&amp;""='4_버스'!$B$7&amp;"",B434='4_버스'!$E$7),C434,"")</f>
        <v/>
      </c>
    </row>
    <row r="435">
      <c r="A435" t="inlineStr">
        <is>
          <t>211</t>
        </is>
      </c>
      <c r="B435" t="inlineStr">
        <is>
          <t>평일</t>
        </is>
      </c>
      <c r="C435" t="n">
        <v>0.5138888888888888</v>
      </c>
      <c r="D435">
        <f>IF(AND(A435&amp;""='4_버스'!$B$7&amp;"",B435='4_버스'!$E$7),C435,"")</f>
        <v/>
      </c>
    </row>
    <row r="436">
      <c r="A436" t="inlineStr">
        <is>
          <t>211</t>
        </is>
      </c>
      <c r="B436" t="inlineStr">
        <is>
          <t>평일</t>
        </is>
      </c>
      <c r="C436" t="n">
        <v>0.5416666666666666</v>
      </c>
      <c r="D436">
        <f>IF(AND(A436&amp;""='4_버스'!$B$7&amp;"",B436='4_버스'!$E$7),C436,"")</f>
        <v/>
      </c>
    </row>
    <row r="437">
      <c r="A437" t="inlineStr">
        <is>
          <t>211</t>
        </is>
      </c>
      <c r="B437" t="inlineStr">
        <is>
          <t>평일</t>
        </is>
      </c>
      <c r="C437" t="n">
        <v>0.5833333333333334</v>
      </c>
      <c r="D437">
        <f>IF(AND(A437&amp;""='4_버스'!$B$7&amp;"",B437='4_버스'!$E$7),C437,"")</f>
        <v/>
      </c>
    </row>
    <row r="438">
      <c r="A438" t="inlineStr">
        <is>
          <t>211</t>
        </is>
      </c>
      <c r="B438" t="inlineStr">
        <is>
          <t>평일</t>
        </is>
      </c>
      <c r="C438" t="n">
        <v>0.607638888888889</v>
      </c>
      <c r="D438">
        <f>IF(AND(A438&amp;""='4_버스'!$B$7&amp;"",B438='4_버스'!$E$7),C438,"")</f>
        <v/>
      </c>
    </row>
    <row r="439">
      <c r="A439" t="inlineStr">
        <is>
          <t>211</t>
        </is>
      </c>
      <c r="B439" t="inlineStr">
        <is>
          <t>평일</t>
        </is>
      </c>
      <c r="C439" t="n">
        <v>0.7013888888888888</v>
      </c>
      <c r="D439">
        <f>IF(AND(A439&amp;""='4_버스'!$B$7&amp;"",B439='4_버스'!$E$7),C439,"")</f>
        <v/>
      </c>
    </row>
    <row r="440">
      <c r="A440" t="inlineStr">
        <is>
          <t>211</t>
        </is>
      </c>
      <c r="B440" t="inlineStr">
        <is>
          <t>평일</t>
        </is>
      </c>
      <c r="C440" t="n">
        <v>0.7291666666666667</v>
      </c>
      <c r="D440">
        <f>IF(AND(A440&amp;""='4_버스'!$B$7&amp;"",B440='4_버스'!$E$7),C440,"")</f>
        <v/>
      </c>
    </row>
    <row r="441">
      <c r="A441" t="inlineStr">
        <is>
          <t>211</t>
        </is>
      </c>
      <c r="B441" t="inlineStr">
        <is>
          <t>평일</t>
        </is>
      </c>
      <c r="C441" t="n">
        <v>0.75</v>
      </c>
      <c r="D441">
        <f>IF(AND(A441&amp;""='4_버스'!$B$7&amp;"",B441='4_버스'!$E$7),C441,"")</f>
        <v/>
      </c>
    </row>
    <row r="442">
      <c r="A442" t="inlineStr">
        <is>
          <t>211</t>
        </is>
      </c>
      <c r="B442" t="inlineStr">
        <is>
          <t>평일</t>
        </is>
      </c>
      <c r="C442" t="n">
        <v>0.7708333333333334</v>
      </c>
      <c r="D442">
        <f>IF(AND(A442&amp;""='4_버스'!$B$7&amp;"",B442='4_버스'!$E$7),C442,"")</f>
        <v/>
      </c>
    </row>
    <row r="443">
      <c r="A443" t="inlineStr">
        <is>
          <t>211</t>
        </is>
      </c>
      <c r="B443" t="inlineStr">
        <is>
          <t>평일</t>
        </is>
      </c>
      <c r="C443" t="n">
        <v>0.8194444444444444</v>
      </c>
      <c r="D443">
        <f>IF(AND(A443&amp;""='4_버스'!$B$7&amp;"",B443='4_버스'!$E$7),C443,"")</f>
        <v/>
      </c>
    </row>
    <row r="444">
      <c r="A444" t="inlineStr">
        <is>
          <t>211</t>
        </is>
      </c>
      <c r="B444" t="inlineStr">
        <is>
          <t>평일</t>
        </is>
      </c>
      <c r="C444" t="n">
        <v>0.3125</v>
      </c>
      <c r="D444">
        <f>IF(AND(A444&amp;""='4_버스'!$B$7&amp;"",B444='4_버스'!$E$7),C444,"")</f>
        <v/>
      </c>
    </row>
    <row r="445">
      <c r="A445" t="inlineStr">
        <is>
          <t>211</t>
        </is>
      </c>
      <c r="B445" t="inlineStr">
        <is>
          <t>평일</t>
        </is>
      </c>
      <c r="C445" t="n">
        <v>0.7777777777777778</v>
      </c>
      <c r="D445">
        <f>IF(AND(A445&amp;""='4_버스'!$B$7&amp;"",B445='4_버스'!$E$7),C445,"")</f>
        <v/>
      </c>
    </row>
    <row r="446">
      <c r="A446" t="inlineStr">
        <is>
          <t>211</t>
        </is>
      </c>
      <c r="B446" t="inlineStr">
        <is>
          <t>평일</t>
        </is>
      </c>
      <c r="C446" t="n">
        <v>0.6111111111111112</v>
      </c>
      <c r="D446">
        <f>IF(AND(A446&amp;""='4_버스'!$B$7&amp;"",B446='4_버스'!$E$7),C446,"")</f>
        <v/>
      </c>
    </row>
    <row r="447">
      <c r="A447" t="inlineStr">
        <is>
          <t>211</t>
        </is>
      </c>
      <c r="B447" t="inlineStr">
        <is>
          <t>평일</t>
        </is>
      </c>
      <c r="C447" t="n">
        <v>0.3402777777777777</v>
      </c>
      <c r="D447">
        <f>IF(AND(A447&amp;""='4_버스'!$B$7&amp;"",B447='4_버스'!$E$7),C447,"")</f>
        <v/>
      </c>
    </row>
    <row r="448">
      <c r="A448" t="inlineStr">
        <is>
          <t>211</t>
        </is>
      </c>
      <c r="B448" t="inlineStr">
        <is>
          <t>평일</t>
        </is>
      </c>
      <c r="C448" t="n">
        <v>0.6666666666666666</v>
      </c>
      <c r="D448">
        <f>IF(AND(A448&amp;""='4_버스'!$B$7&amp;"",B448='4_버스'!$E$7),C448,"")</f>
        <v/>
      </c>
    </row>
    <row r="449">
      <c r="A449" t="inlineStr">
        <is>
          <t>211</t>
        </is>
      </c>
      <c r="B449" t="inlineStr">
        <is>
          <t>평일</t>
        </is>
      </c>
      <c r="C449" t="n">
        <v>0.798611111111111</v>
      </c>
      <c r="D449">
        <f>IF(AND(A449&amp;""='4_버스'!$B$7&amp;"",B449='4_버스'!$E$7),C449,"")</f>
        <v/>
      </c>
    </row>
    <row r="450">
      <c r="A450" t="inlineStr">
        <is>
          <t>211</t>
        </is>
      </c>
      <c r="B450" t="inlineStr">
        <is>
          <t>평일</t>
        </is>
      </c>
      <c r="C450" t="n">
        <v>0.8958333333333334</v>
      </c>
      <c r="D450">
        <f>IF(AND(A450&amp;""='4_버스'!$B$7&amp;"",B450='4_버스'!$E$7),C450,"")</f>
        <v/>
      </c>
    </row>
    <row r="451">
      <c r="A451" t="inlineStr">
        <is>
          <t>211</t>
        </is>
      </c>
      <c r="B451" t="inlineStr">
        <is>
          <t>평일</t>
        </is>
      </c>
      <c r="C451" t="n">
        <v>0.2986111111111111</v>
      </c>
      <c r="D451">
        <f>IF(AND(A451&amp;""='4_버스'!$B$7&amp;"",B451='4_버스'!$E$7),C451,"")</f>
        <v/>
      </c>
    </row>
    <row r="452">
      <c r="A452" t="inlineStr">
        <is>
          <t>212</t>
        </is>
      </c>
      <c r="B452" t="inlineStr">
        <is>
          <t>평일</t>
        </is>
      </c>
      <c r="C452" t="n">
        <v>0.3229166666666667</v>
      </c>
      <c r="D452">
        <f>IF(AND(A452&amp;""='4_버스'!$B$7&amp;"",B452='4_버스'!$E$7),C452,"")</f>
        <v/>
      </c>
    </row>
    <row r="453">
      <c r="A453" t="inlineStr">
        <is>
          <t>212</t>
        </is>
      </c>
      <c r="B453" t="inlineStr">
        <is>
          <t>평일</t>
        </is>
      </c>
      <c r="C453" t="n">
        <v>0.3333333333333333</v>
      </c>
      <c r="D453">
        <f>IF(AND(A453&amp;""='4_버스'!$B$7&amp;"",B453='4_버스'!$E$7),C453,"")</f>
        <v/>
      </c>
    </row>
    <row r="454">
      <c r="A454" t="inlineStr">
        <is>
          <t>212</t>
        </is>
      </c>
      <c r="B454" t="inlineStr">
        <is>
          <t>평일</t>
        </is>
      </c>
      <c r="C454" t="n">
        <v>0.3472222222222222</v>
      </c>
      <c r="D454">
        <f>IF(AND(A454&amp;""='4_버스'!$B$7&amp;"",B454='4_버스'!$E$7),C454,"")</f>
        <v/>
      </c>
    </row>
    <row r="455">
      <c r="A455" t="inlineStr">
        <is>
          <t>212</t>
        </is>
      </c>
      <c r="B455" t="inlineStr">
        <is>
          <t>평일</t>
        </is>
      </c>
      <c r="C455" t="n">
        <v>0.3576388888888889</v>
      </c>
      <c r="D455">
        <f>IF(AND(A455&amp;""='4_버스'!$B$7&amp;"",B455='4_버스'!$E$7),C455,"")</f>
        <v/>
      </c>
    </row>
    <row r="456">
      <c r="A456" t="inlineStr">
        <is>
          <t>212</t>
        </is>
      </c>
      <c r="B456" t="inlineStr">
        <is>
          <t>평일</t>
        </is>
      </c>
      <c r="C456" t="n">
        <v>0.3645833333333333</v>
      </c>
      <c r="D456">
        <f>IF(AND(A456&amp;""='4_버스'!$B$7&amp;"",B456='4_버스'!$E$7),C456,"")</f>
        <v/>
      </c>
    </row>
    <row r="457">
      <c r="A457" t="inlineStr">
        <is>
          <t>212</t>
        </is>
      </c>
      <c r="B457" t="inlineStr">
        <is>
          <t>평일</t>
        </is>
      </c>
      <c r="C457" t="n">
        <v>0.375</v>
      </c>
      <c r="D457">
        <f>IF(AND(A457&amp;""='4_버스'!$B$7&amp;"",B457='4_버스'!$E$7),C457,"")</f>
        <v/>
      </c>
    </row>
    <row r="458">
      <c r="A458" t="inlineStr">
        <is>
          <t>212</t>
        </is>
      </c>
      <c r="B458" t="inlineStr">
        <is>
          <t>평일</t>
        </is>
      </c>
      <c r="C458" t="n">
        <v>0.3854166666666667</v>
      </c>
      <c r="D458">
        <f>IF(AND(A458&amp;""='4_버스'!$B$7&amp;"",B458='4_버스'!$E$7),C458,"")</f>
        <v/>
      </c>
    </row>
    <row r="459">
      <c r="A459" t="inlineStr">
        <is>
          <t>212</t>
        </is>
      </c>
      <c r="B459" t="inlineStr">
        <is>
          <t>평일</t>
        </is>
      </c>
      <c r="C459" t="n">
        <v>0.3958333333333333</v>
      </c>
      <c r="D459">
        <f>IF(AND(A459&amp;""='4_버스'!$B$7&amp;"",B459='4_버스'!$E$7),C459,"")</f>
        <v/>
      </c>
    </row>
    <row r="460">
      <c r="A460" t="inlineStr">
        <is>
          <t>212</t>
        </is>
      </c>
      <c r="B460" t="inlineStr">
        <is>
          <t>평일</t>
        </is>
      </c>
      <c r="C460" t="n">
        <v>0.40625</v>
      </c>
      <c r="D460">
        <f>IF(AND(A460&amp;""='4_버스'!$B$7&amp;"",B460='4_버스'!$E$7),C460,"")</f>
        <v/>
      </c>
    </row>
    <row r="461">
      <c r="A461" t="inlineStr">
        <is>
          <t>212</t>
        </is>
      </c>
      <c r="B461" t="inlineStr">
        <is>
          <t>평일</t>
        </is>
      </c>
      <c r="C461" t="n">
        <v>0.4166666666666667</v>
      </c>
      <c r="D461">
        <f>IF(AND(A461&amp;""='4_버스'!$B$7&amp;"",B461='4_버스'!$E$7),C461,"")</f>
        <v/>
      </c>
    </row>
    <row r="462">
      <c r="A462" t="inlineStr">
        <is>
          <t>212</t>
        </is>
      </c>
      <c r="B462" t="inlineStr">
        <is>
          <t>평일</t>
        </is>
      </c>
      <c r="C462" t="n">
        <v>0.4270833333333334</v>
      </c>
      <c r="D462">
        <f>IF(AND(A462&amp;""='4_버스'!$B$7&amp;"",B462='4_버스'!$E$7),C462,"")</f>
        <v/>
      </c>
    </row>
    <row r="463">
      <c r="A463" t="inlineStr">
        <is>
          <t>212</t>
        </is>
      </c>
      <c r="B463" t="inlineStr">
        <is>
          <t>평일</t>
        </is>
      </c>
      <c r="C463" t="n">
        <v>0.4375</v>
      </c>
      <c r="D463">
        <f>IF(AND(A463&amp;""='4_버스'!$B$7&amp;"",B463='4_버스'!$E$7),C463,"")</f>
        <v/>
      </c>
    </row>
    <row r="464">
      <c r="A464" t="inlineStr">
        <is>
          <t>212</t>
        </is>
      </c>
      <c r="B464" t="inlineStr">
        <is>
          <t>평일</t>
        </is>
      </c>
      <c r="C464" t="n">
        <v>0.4479166666666667</v>
      </c>
      <c r="D464">
        <f>IF(AND(A464&amp;""='4_버스'!$B$7&amp;"",B464='4_버스'!$E$7),C464,"")</f>
        <v/>
      </c>
    </row>
    <row r="465">
      <c r="A465" t="inlineStr">
        <is>
          <t>212</t>
        </is>
      </c>
      <c r="B465" t="inlineStr">
        <is>
          <t>평일</t>
        </is>
      </c>
      <c r="C465" t="n">
        <v>0.4618055555555555</v>
      </c>
      <c r="D465">
        <f>IF(AND(A465&amp;""='4_버스'!$B$7&amp;"",B465='4_버스'!$E$7),C465,"")</f>
        <v/>
      </c>
    </row>
    <row r="466">
      <c r="A466" t="inlineStr">
        <is>
          <t>212</t>
        </is>
      </c>
      <c r="B466" t="inlineStr">
        <is>
          <t>평일</t>
        </is>
      </c>
      <c r="C466" t="n">
        <v>0.4722222222222222</v>
      </c>
      <c r="D466">
        <f>IF(AND(A466&amp;""='4_버스'!$B$7&amp;"",B466='4_버스'!$E$7),C466,"")</f>
        <v/>
      </c>
    </row>
    <row r="467">
      <c r="A467" t="inlineStr">
        <is>
          <t>212</t>
        </is>
      </c>
      <c r="B467" t="inlineStr">
        <is>
          <t>평일</t>
        </is>
      </c>
      <c r="C467" t="n">
        <v>0.4826388888888889</v>
      </c>
      <c r="D467">
        <f>IF(AND(A467&amp;""='4_버스'!$B$7&amp;"",B467='4_버스'!$E$7),C467,"")</f>
        <v/>
      </c>
    </row>
    <row r="468">
      <c r="A468" t="inlineStr">
        <is>
          <t>212</t>
        </is>
      </c>
      <c r="B468" t="inlineStr">
        <is>
          <t>평일</t>
        </is>
      </c>
      <c r="C468" t="n">
        <v>0.4930555555555555</v>
      </c>
      <c r="D468">
        <f>IF(AND(A468&amp;""='4_버스'!$B$7&amp;"",B468='4_버스'!$E$7),C468,"")</f>
        <v/>
      </c>
    </row>
    <row r="469">
      <c r="A469" t="inlineStr">
        <is>
          <t>212</t>
        </is>
      </c>
      <c r="B469" t="inlineStr">
        <is>
          <t>평일</t>
        </is>
      </c>
      <c r="C469" t="n">
        <v>0.5034722222222222</v>
      </c>
      <c r="D469">
        <f>IF(AND(A469&amp;""='4_버스'!$B$7&amp;"",B469='4_버스'!$E$7),C469,"")</f>
        <v/>
      </c>
    </row>
    <row r="470">
      <c r="A470" t="inlineStr">
        <is>
          <t>212</t>
        </is>
      </c>
      <c r="B470" t="inlineStr">
        <is>
          <t>평일</t>
        </is>
      </c>
      <c r="C470" t="n">
        <v>0.5208333333333334</v>
      </c>
      <c r="D470">
        <f>IF(AND(A470&amp;""='4_버스'!$B$7&amp;"",B470='4_버스'!$E$7),C470,"")</f>
        <v/>
      </c>
    </row>
    <row r="471">
      <c r="A471" t="inlineStr">
        <is>
          <t>212</t>
        </is>
      </c>
      <c r="B471" t="inlineStr">
        <is>
          <t>평일</t>
        </is>
      </c>
      <c r="C471" t="n">
        <v>0.53125</v>
      </c>
      <c r="D471">
        <f>IF(AND(A471&amp;""='4_버스'!$B$7&amp;"",B471='4_버스'!$E$7),C471,"")</f>
        <v/>
      </c>
    </row>
    <row r="472">
      <c r="A472" t="inlineStr">
        <is>
          <t>212</t>
        </is>
      </c>
      <c r="B472" t="inlineStr">
        <is>
          <t>평일</t>
        </is>
      </c>
      <c r="C472" t="n">
        <v>0.5416666666666666</v>
      </c>
      <c r="D472">
        <f>IF(AND(A472&amp;""='4_버스'!$B$7&amp;"",B472='4_버스'!$E$7),C472,"")</f>
        <v/>
      </c>
    </row>
    <row r="473">
      <c r="A473" t="inlineStr">
        <is>
          <t>212</t>
        </is>
      </c>
      <c r="B473" t="inlineStr">
        <is>
          <t>평일</t>
        </is>
      </c>
      <c r="C473" t="n">
        <v>0.5520833333333333</v>
      </c>
      <c r="D473">
        <f>IF(AND(A473&amp;""='4_버스'!$B$7&amp;"",B473='4_버스'!$E$7),C473,"")</f>
        <v/>
      </c>
    </row>
    <row r="474">
      <c r="A474" t="inlineStr">
        <is>
          <t>212</t>
        </is>
      </c>
      <c r="B474" t="inlineStr">
        <is>
          <t>평일</t>
        </is>
      </c>
      <c r="C474" t="n">
        <v>0.5590277777777778</v>
      </c>
      <c r="D474">
        <f>IF(AND(A474&amp;""='4_버스'!$B$7&amp;"",B474='4_버스'!$E$7),C474,"")</f>
        <v/>
      </c>
    </row>
    <row r="475">
      <c r="A475" t="inlineStr">
        <is>
          <t>212</t>
        </is>
      </c>
      <c r="B475" t="inlineStr">
        <is>
          <t>평일</t>
        </is>
      </c>
      <c r="C475" t="n">
        <v>0.5694444444444444</v>
      </c>
      <c r="D475">
        <f>IF(AND(A475&amp;""='4_버스'!$B$7&amp;"",B475='4_버스'!$E$7),C475,"")</f>
        <v/>
      </c>
    </row>
    <row r="476">
      <c r="A476" t="inlineStr">
        <is>
          <t>212</t>
        </is>
      </c>
      <c r="B476" t="inlineStr">
        <is>
          <t>평일</t>
        </is>
      </c>
      <c r="C476" t="n">
        <v>0.579861111111111</v>
      </c>
      <c r="D476">
        <f>IF(AND(A476&amp;""='4_버스'!$B$7&amp;"",B476='4_버스'!$E$7),C476,"")</f>
        <v/>
      </c>
    </row>
    <row r="477">
      <c r="A477" t="inlineStr">
        <is>
          <t>212</t>
        </is>
      </c>
      <c r="B477" t="inlineStr">
        <is>
          <t>평일</t>
        </is>
      </c>
      <c r="C477" t="n">
        <v>0.5902777777777778</v>
      </c>
      <c r="D477">
        <f>IF(AND(A477&amp;""='4_버스'!$B$7&amp;"",B477='4_버스'!$E$7),C477,"")</f>
        <v/>
      </c>
    </row>
    <row r="478">
      <c r="A478" t="inlineStr">
        <is>
          <t>212</t>
        </is>
      </c>
      <c r="B478" t="inlineStr">
        <is>
          <t>평일</t>
        </is>
      </c>
      <c r="C478" t="n">
        <v>0.6006944444444445</v>
      </c>
      <c r="D478">
        <f>IF(AND(A478&amp;""='4_버스'!$B$7&amp;"",B478='4_버스'!$E$7),C478,"")</f>
        <v/>
      </c>
    </row>
    <row r="479">
      <c r="A479" t="inlineStr">
        <is>
          <t>212</t>
        </is>
      </c>
      <c r="B479" t="inlineStr">
        <is>
          <t>평일</t>
        </is>
      </c>
      <c r="C479" t="n">
        <v>0.6111111111111112</v>
      </c>
      <c r="D479">
        <f>IF(AND(A479&amp;""='4_버스'!$B$7&amp;"",B479='4_버스'!$E$7),C479,"")</f>
        <v/>
      </c>
    </row>
    <row r="480">
      <c r="A480" t="inlineStr">
        <is>
          <t>212</t>
        </is>
      </c>
      <c r="B480" t="inlineStr">
        <is>
          <t>평일</t>
        </is>
      </c>
      <c r="C480" t="n">
        <v>0.625</v>
      </c>
      <c r="D480">
        <f>IF(AND(A480&amp;""='4_버스'!$B$7&amp;"",B480='4_버스'!$E$7),C480,"")</f>
        <v/>
      </c>
    </row>
    <row r="481">
      <c r="A481" t="inlineStr">
        <is>
          <t>212</t>
        </is>
      </c>
      <c r="B481" t="inlineStr">
        <is>
          <t>평일</t>
        </is>
      </c>
      <c r="C481" t="n">
        <v>0.6423611111111112</v>
      </c>
      <c r="D481">
        <f>IF(AND(A481&amp;""='4_버스'!$B$7&amp;"",B481='4_버스'!$E$7),C481,"")</f>
        <v/>
      </c>
    </row>
    <row r="482">
      <c r="A482" t="inlineStr">
        <is>
          <t>212</t>
        </is>
      </c>
      <c r="B482" t="inlineStr">
        <is>
          <t>평일</t>
        </is>
      </c>
      <c r="C482" t="n">
        <v>0.6527777777777778</v>
      </c>
      <c r="D482">
        <f>IF(AND(A482&amp;""='4_버스'!$B$7&amp;"",B482='4_버스'!$E$7),C482,"")</f>
        <v/>
      </c>
    </row>
    <row r="483">
      <c r="A483" t="inlineStr">
        <is>
          <t>212</t>
        </is>
      </c>
      <c r="B483" t="inlineStr">
        <is>
          <t>평일</t>
        </is>
      </c>
      <c r="C483" t="n">
        <v>0.6666666666666666</v>
      </c>
      <c r="D483">
        <f>IF(AND(A483&amp;""='4_버스'!$B$7&amp;"",B483='4_버스'!$E$7),C483,"")</f>
        <v/>
      </c>
    </row>
    <row r="484">
      <c r="A484" t="inlineStr">
        <is>
          <t>212</t>
        </is>
      </c>
      <c r="B484" t="inlineStr">
        <is>
          <t>평일</t>
        </is>
      </c>
      <c r="C484" t="n">
        <v>0.6770833333333333</v>
      </c>
      <c r="D484">
        <f>IF(AND(A484&amp;""='4_버스'!$B$7&amp;"",B484='4_버스'!$E$7),C484,"")</f>
        <v/>
      </c>
    </row>
    <row r="485">
      <c r="A485" t="inlineStr">
        <is>
          <t>212</t>
        </is>
      </c>
      <c r="B485" t="inlineStr">
        <is>
          <t>평일</t>
        </is>
      </c>
      <c r="C485" t="n">
        <v>0.6979166666666666</v>
      </c>
      <c r="D485">
        <f>IF(AND(A485&amp;""='4_버스'!$B$7&amp;"",B485='4_버스'!$E$7),C485,"")</f>
        <v/>
      </c>
    </row>
    <row r="486">
      <c r="A486" t="inlineStr">
        <is>
          <t>212</t>
        </is>
      </c>
      <c r="B486" t="inlineStr">
        <is>
          <t>평일</t>
        </is>
      </c>
      <c r="C486" t="n">
        <v>0.7083333333333334</v>
      </c>
      <c r="D486">
        <f>IF(AND(A486&amp;""='4_버스'!$B$7&amp;"",B486='4_버스'!$E$7),C486,"")</f>
        <v/>
      </c>
    </row>
    <row r="487">
      <c r="A487" t="inlineStr">
        <is>
          <t>212</t>
        </is>
      </c>
      <c r="B487" t="inlineStr">
        <is>
          <t>평일</t>
        </is>
      </c>
      <c r="C487" t="n">
        <v>0.71875</v>
      </c>
      <c r="D487">
        <f>IF(AND(A487&amp;""='4_버스'!$B$7&amp;"",B487='4_버스'!$E$7),C487,"")</f>
        <v/>
      </c>
    </row>
    <row r="488">
      <c r="A488" t="inlineStr">
        <is>
          <t>212</t>
        </is>
      </c>
      <c r="B488" t="inlineStr">
        <is>
          <t>평일</t>
        </is>
      </c>
      <c r="C488" t="n">
        <v>0.7465277777777778</v>
      </c>
      <c r="D488">
        <f>IF(AND(A488&amp;""='4_버스'!$B$7&amp;"",B488='4_버스'!$E$7),C488,"")</f>
        <v/>
      </c>
    </row>
    <row r="489">
      <c r="A489" t="inlineStr">
        <is>
          <t>212</t>
        </is>
      </c>
      <c r="B489" t="inlineStr">
        <is>
          <t>평일</t>
        </is>
      </c>
      <c r="C489" t="n">
        <v>0.7916666666666666</v>
      </c>
      <c r="D489">
        <f>IF(AND(A489&amp;""='4_버스'!$B$7&amp;"",B489='4_버스'!$E$7),C489,"")</f>
        <v/>
      </c>
    </row>
    <row r="490">
      <c r="A490" t="inlineStr">
        <is>
          <t>212</t>
        </is>
      </c>
      <c r="B490" t="inlineStr">
        <is>
          <t>평일</t>
        </is>
      </c>
      <c r="C490" t="n">
        <v>0.8090277777777778</v>
      </c>
      <c r="D490">
        <f>IF(AND(A490&amp;""='4_버스'!$B$7&amp;"",B490='4_버스'!$E$7),C490,"")</f>
        <v/>
      </c>
    </row>
    <row r="491">
      <c r="A491" t="inlineStr">
        <is>
          <t>212</t>
        </is>
      </c>
      <c r="B491" t="inlineStr">
        <is>
          <t>평일</t>
        </is>
      </c>
      <c r="C491" t="n">
        <v>0.829861111111111</v>
      </c>
      <c r="D491">
        <f>IF(AND(A491&amp;""='4_버스'!$B$7&amp;"",B491='4_버스'!$E$7),C491,"")</f>
        <v/>
      </c>
    </row>
    <row r="492">
      <c r="A492" t="inlineStr">
        <is>
          <t>212</t>
        </is>
      </c>
      <c r="B492" t="inlineStr">
        <is>
          <t>평일</t>
        </is>
      </c>
      <c r="C492" t="n">
        <v>0.8472222222222222</v>
      </c>
      <c r="D492">
        <f>IF(AND(A492&amp;""='4_버스'!$B$7&amp;"",B492='4_버스'!$E$7),C492,"")</f>
        <v/>
      </c>
    </row>
    <row r="493">
      <c r="A493" t="inlineStr">
        <is>
          <t>212</t>
        </is>
      </c>
      <c r="B493" t="inlineStr">
        <is>
          <t>평일</t>
        </is>
      </c>
      <c r="C493" t="n">
        <v>0.8611111111111112</v>
      </c>
      <c r="D493">
        <f>IF(AND(A493&amp;""='4_버스'!$B$7&amp;"",B493='4_버스'!$E$7),C493,"")</f>
        <v/>
      </c>
    </row>
    <row r="494">
      <c r="A494" t="inlineStr">
        <is>
          <t>212</t>
        </is>
      </c>
      <c r="B494" t="inlineStr">
        <is>
          <t>평일</t>
        </is>
      </c>
      <c r="C494" t="n">
        <v>0.8854166666666666</v>
      </c>
      <c r="D494">
        <f>IF(AND(A494&amp;""='4_버스'!$B$7&amp;"",B494='4_버스'!$E$7),C494,"")</f>
        <v/>
      </c>
    </row>
    <row r="495">
      <c r="A495" t="inlineStr">
        <is>
          <t>212</t>
        </is>
      </c>
      <c r="B495" t="inlineStr">
        <is>
          <t>평일</t>
        </is>
      </c>
      <c r="C495" t="n">
        <v>0.8923611111111112</v>
      </c>
      <c r="D495">
        <f>IF(AND(A495&amp;""='4_버스'!$B$7&amp;"",B495='4_버스'!$E$7),C495,"")</f>
        <v/>
      </c>
    </row>
    <row r="496">
      <c r="A496" t="inlineStr">
        <is>
          <t>212</t>
        </is>
      </c>
      <c r="B496" t="inlineStr">
        <is>
          <t>평일</t>
        </is>
      </c>
      <c r="C496" t="n">
        <v>0.2777777777777778</v>
      </c>
      <c r="D496">
        <f>IF(AND(A496&amp;""='4_버스'!$B$7&amp;"",B496='4_버스'!$E$7),C496,"")</f>
        <v/>
      </c>
    </row>
    <row r="497">
      <c r="A497" t="inlineStr">
        <is>
          <t>212</t>
        </is>
      </c>
      <c r="B497" t="inlineStr">
        <is>
          <t>평일</t>
        </is>
      </c>
      <c r="C497" t="n">
        <v>0.2916666666666667</v>
      </c>
      <c r="D497">
        <f>IF(AND(A497&amp;""='4_버스'!$B$7&amp;"",B497='4_버스'!$E$7),C497,"")</f>
        <v/>
      </c>
    </row>
    <row r="498">
      <c r="A498" t="inlineStr">
        <is>
          <t>212</t>
        </is>
      </c>
      <c r="B498" t="inlineStr">
        <is>
          <t>평일</t>
        </is>
      </c>
      <c r="C498" t="n">
        <v>0.3020833333333334</v>
      </c>
      <c r="D498">
        <f>IF(AND(A498&amp;""='4_버스'!$B$7&amp;"",B498='4_버스'!$E$7),C498,"")</f>
        <v/>
      </c>
    </row>
    <row r="499">
      <c r="A499" t="inlineStr">
        <is>
          <t>212</t>
        </is>
      </c>
      <c r="B499" t="inlineStr">
        <is>
          <t>평일</t>
        </is>
      </c>
      <c r="C499" t="n">
        <v>0.3125</v>
      </c>
      <c r="D499">
        <f>IF(AND(A499&amp;""='4_버스'!$B$7&amp;"",B499='4_버스'!$E$7),C499,"")</f>
        <v/>
      </c>
    </row>
    <row r="500">
      <c r="A500" t="inlineStr">
        <is>
          <t>212</t>
        </is>
      </c>
      <c r="B500" t="inlineStr">
        <is>
          <t>평일</t>
        </is>
      </c>
      <c r="C500" t="n">
        <v>0.7291666666666667</v>
      </c>
      <c r="D500">
        <f>IF(AND(A500&amp;""='4_버스'!$B$7&amp;"",B500='4_버스'!$E$7),C500,"")</f>
        <v/>
      </c>
    </row>
    <row r="501">
      <c r="A501" t="inlineStr">
        <is>
          <t>212</t>
        </is>
      </c>
      <c r="B501" t="inlineStr">
        <is>
          <t>평일</t>
        </is>
      </c>
      <c r="C501" t="n">
        <v>0.7569444444444444</v>
      </c>
      <c r="D501">
        <f>IF(AND(A501&amp;""='4_버스'!$B$7&amp;"",B501='4_버스'!$E$7),C501,"")</f>
        <v/>
      </c>
    </row>
    <row r="502">
      <c r="A502" t="inlineStr">
        <is>
          <t>212</t>
        </is>
      </c>
      <c r="B502" t="inlineStr">
        <is>
          <t>평일</t>
        </is>
      </c>
      <c r="C502" t="n">
        <v>0.7708333333333334</v>
      </c>
      <c r="D502">
        <f>IF(AND(A502&amp;""='4_버스'!$B$7&amp;"",B502='4_버스'!$E$7),C502,"")</f>
        <v/>
      </c>
    </row>
    <row r="503">
      <c r="A503" t="inlineStr">
        <is>
          <t>212</t>
        </is>
      </c>
      <c r="B503" t="inlineStr">
        <is>
          <t>평일</t>
        </is>
      </c>
      <c r="C503" t="n">
        <v>0.7777777777777778</v>
      </c>
      <c r="D503">
        <f>IF(AND(A503&amp;""='4_버스'!$B$7&amp;"",B503='4_버스'!$E$7),C503,"")</f>
        <v/>
      </c>
    </row>
    <row r="504">
      <c r="A504" t="inlineStr">
        <is>
          <t>212</t>
        </is>
      </c>
      <c r="B504" t="inlineStr">
        <is>
          <t>평일</t>
        </is>
      </c>
      <c r="C504" t="n">
        <v>0.9305555555555555</v>
      </c>
      <c r="D504">
        <f>IF(AND(A504&amp;""='4_버스'!$B$7&amp;"",B504='4_버스'!$E$7),C504,"")</f>
        <v/>
      </c>
    </row>
    <row r="505">
      <c r="A505" t="inlineStr">
        <is>
          <t>212</t>
        </is>
      </c>
      <c r="B505" t="inlineStr">
        <is>
          <t>평일</t>
        </is>
      </c>
      <c r="C505" t="n">
        <v>0.5138888888888888</v>
      </c>
      <c r="D505">
        <f>IF(AND(A505&amp;""='4_버스'!$B$7&amp;"",B505='4_버스'!$E$7),C505,"")</f>
        <v/>
      </c>
    </row>
    <row r="506">
      <c r="A506" t="inlineStr">
        <is>
          <t>212</t>
        </is>
      </c>
      <c r="B506" t="inlineStr">
        <is>
          <t>평일</t>
        </is>
      </c>
      <c r="C506" t="n">
        <v>0.6875</v>
      </c>
      <c r="D506">
        <f>IF(AND(A506&amp;""='4_버스'!$B$7&amp;"",B506='4_버스'!$E$7),C506,"")</f>
        <v/>
      </c>
    </row>
    <row r="507">
      <c r="A507" t="inlineStr">
        <is>
          <t>212</t>
        </is>
      </c>
      <c r="B507" t="inlineStr">
        <is>
          <t>평일</t>
        </is>
      </c>
      <c r="C507" t="n">
        <v>0.25</v>
      </c>
      <c r="D507">
        <f>IF(AND(A507&amp;""='4_버스'!$B$7&amp;"",B507='4_버스'!$E$7),C507,"")</f>
        <v/>
      </c>
    </row>
    <row r="508">
      <c r="A508" t="inlineStr">
        <is>
          <t>212</t>
        </is>
      </c>
      <c r="B508" t="inlineStr">
        <is>
          <t>평일</t>
        </is>
      </c>
      <c r="C508" t="n">
        <v>0.2916666666666667</v>
      </c>
      <c r="D508">
        <f>IF(AND(A508&amp;""='4_버스'!$B$7&amp;"",B508='4_버스'!$E$7),C508,"")</f>
        <v/>
      </c>
    </row>
    <row r="509">
      <c r="A509" t="inlineStr">
        <is>
          <t>212</t>
        </is>
      </c>
      <c r="B509" t="inlineStr">
        <is>
          <t>평일</t>
        </is>
      </c>
      <c r="C509" t="n">
        <v>0.3229166666666667</v>
      </c>
      <c r="D509">
        <f>IF(AND(A509&amp;""='4_버스'!$B$7&amp;"",B509='4_버스'!$E$7),C509,"")</f>
        <v/>
      </c>
    </row>
    <row r="510">
      <c r="A510" t="inlineStr">
        <is>
          <t>212</t>
        </is>
      </c>
      <c r="B510" t="inlineStr">
        <is>
          <t>평일</t>
        </is>
      </c>
      <c r="C510" t="n">
        <v>0.5208333333333334</v>
      </c>
      <c r="D510">
        <f>IF(AND(A510&amp;""='4_버스'!$B$7&amp;"",B510='4_버스'!$E$7),C510,"")</f>
        <v/>
      </c>
    </row>
    <row r="511">
      <c r="A511" t="inlineStr">
        <is>
          <t>212</t>
        </is>
      </c>
      <c r="B511" t="inlineStr">
        <is>
          <t>평일</t>
        </is>
      </c>
      <c r="C511" t="n">
        <v>0.5902777777777778</v>
      </c>
      <c r="D511">
        <f>IF(AND(A511&amp;""='4_버스'!$B$7&amp;"",B511='4_버스'!$E$7),C511,"")</f>
        <v/>
      </c>
    </row>
    <row r="512">
      <c r="A512" t="inlineStr">
        <is>
          <t>212</t>
        </is>
      </c>
      <c r="B512" t="inlineStr">
        <is>
          <t>평일</t>
        </is>
      </c>
      <c r="C512" t="n">
        <v>0.7569444444444444</v>
      </c>
      <c r="D512">
        <f>IF(AND(A512&amp;""='4_버스'!$B$7&amp;"",B512='4_버스'!$E$7),C512,"")</f>
        <v/>
      </c>
    </row>
    <row r="513">
      <c r="A513" t="inlineStr">
        <is>
          <t>212</t>
        </is>
      </c>
      <c r="B513" t="inlineStr">
        <is>
          <t>평일</t>
        </is>
      </c>
      <c r="C513" t="n">
        <v>0.875</v>
      </c>
      <c r="D513">
        <f>IF(AND(A513&amp;""='4_버스'!$B$7&amp;"",B513='4_버스'!$E$7),C513,"")</f>
        <v/>
      </c>
    </row>
    <row r="514">
      <c r="A514" t="inlineStr">
        <is>
          <t>212</t>
        </is>
      </c>
      <c r="B514" t="inlineStr">
        <is>
          <t>평일</t>
        </is>
      </c>
      <c r="C514" t="n">
        <v>0.8125</v>
      </c>
      <c r="D514">
        <f>IF(AND(A514&amp;""='4_버스'!$B$7&amp;"",B514='4_버스'!$E$7),C514,"")</f>
        <v/>
      </c>
    </row>
    <row r="515">
      <c r="A515" t="inlineStr">
        <is>
          <t>212</t>
        </is>
      </c>
      <c r="B515" t="inlineStr">
        <is>
          <t>평일</t>
        </is>
      </c>
      <c r="C515" t="n">
        <v>0.2847222222222222</v>
      </c>
      <c r="D515">
        <f>IF(AND(A515&amp;""='4_버스'!$B$7&amp;"",B515='4_버스'!$E$7),C515,"")</f>
        <v/>
      </c>
    </row>
    <row r="516">
      <c r="A516" t="inlineStr">
        <is>
          <t>212</t>
        </is>
      </c>
      <c r="B516" t="inlineStr">
        <is>
          <t>평일</t>
        </is>
      </c>
      <c r="C516" t="n">
        <v>0.3090277777777778</v>
      </c>
      <c r="D516">
        <f>IF(AND(A516&amp;""='4_버스'!$B$7&amp;"",B516='4_버스'!$E$7),C516,"")</f>
        <v/>
      </c>
    </row>
    <row r="517">
      <c r="A517" t="inlineStr">
        <is>
          <t>212</t>
        </is>
      </c>
      <c r="B517" t="inlineStr">
        <is>
          <t>평일</t>
        </is>
      </c>
      <c r="C517" t="n">
        <v>0.3506944444444444</v>
      </c>
      <c r="D517">
        <f>IF(AND(A517&amp;""='4_버스'!$B$7&amp;"",B517='4_버스'!$E$7),C517,"")</f>
        <v/>
      </c>
    </row>
    <row r="518">
      <c r="A518" t="inlineStr">
        <is>
          <t>212</t>
        </is>
      </c>
      <c r="B518" t="inlineStr">
        <is>
          <t>평일</t>
        </is>
      </c>
      <c r="C518" t="n">
        <v>0.3611111111111111</v>
      </c>
      <c r="D518">
        <f>IF(AND(A518&amp;""='4_버스'!$B$7&amp;"",B518='4_버스'!$E$7),C518,"")</f>
        <v/>
      </c>
    </row>
    <row r="519">
      <c r="A519" t="inlineStr">
        <is>
          <t>212</t>
        </is>
      </c>
      <c r="B519" t="inlineStr">
        <is>
          <t>평일</t>
        </is>
      </c>
      <c r="C519" t="n">
        <v>0.3715277777777778</v>
      </c>
      <c r="D519">
        <f>IF(AND(A519&amp;""='4_버스'!$B$7&amp;"",B519='4_버스'!$E$7),C519,"")</f>
        <v/>
      </c>
    </row>
    <row r="520">
      <c r="A520" t="inlineStr">
        <is>
          <t>212</t>
        </is>
      </c>
      <c r="B520" t="inlineStr">
        <is>
          <t>평일</t>
        </is>
      </c>
      <c r="C520" t="n">
        <v>0.3819444444444444</v>
      </c>
      <c r="D520">
        <f>IF(AND(A520&amp;""='4_버스'!$B$7&amp;"",B520='4_버스'!$E$7),C520,"")</f>
        <v/>
      </c>
    </row>
    <row r="521">
      <c r="A521" t="inlineStr">
        <is>
          <t>212</t>
        </is>
      </c>
      <c r="B521" t="inlineStr">
        <is>
          <t>평일</t>
        </is>
      </c>
      <c r="C521" t="n">
        <v>0.3923611111111111</v>
      </c>
      <c r="D521">
        <f>IF(AND(A521&amp;""='4_버스'!$B$7&amp;"",B521='4_버스'!$E$7),C521,"")</f>
        <v/>
      </c>
    </row>
    <row r="522">
      <c r="A522" t="inlineStr">
        <is>
          <t>212</t>
        </is>
      </c>
      <c r="B522" t="inlineStr">
        <is>
          <t>평일</t>
        </is>
      </c>
      <c r="C522" t="n">
        <v>0.4027777777777778</v>
      </c>
      <c r="D522">
        <f>IF(AND(A522&amp;""='4_버스'!$B$7&amp;"",B522='4_버스'!$E$7),C522,"")</f>
        <v/>
      </c>
    </row>
    <row r="523">
      <c r="A523" t="inlineStr">
        <is>
          <t>212</t>
        </is>
      </c>
      <c r="B523" t="inlineStr">
        <is>
          <t>평일</t>
        </is>
      </c>
      <c r="C523" t="n">
        <v>0.4131944444444444</v>
      </c>
      <c r="D523">
        <f>IF(AND(A523&amp;""='4_버스'!$B$7&amp;"",B523='4_버스'!$E$7),C523,"")</f>
        <v/>
      </c>
    </row>
    <row r="524">
      <c r="A524" t="inlineStr">
        <is>
          <t>212</t>
        </is>
      </c>
      <c r="B524" t="inlineStr">
        <is>
          <t>평일</t>
        </is>
      </c>
      <c r="C524" t="n">
        <v>0.4340277777777778</v>
      </c>
      <c r="D524">
        <f>IF(AND(A524&amp;""='4_버스'!$B$7&amp;"",B524='4_버스'!$E$7),C524,"")</f>
        <v/>
      </c>
    </row>
    <row r="525">
      <c r="A525" t="inlineStr">
        <is>
          <t>212</t>
        </is>
      </c>
      <c r="B525" t="inlineStr">
        <is>
          <t>평일</t>
        </is>
      </c>
      <c r="C525" t="n">
        <v>0.4548611111111112</v>
      </c>
      <c r="D525">
        <f>IF(AND(A525&amp;""='4_버스'!$B$7&amp;"",B525='4_버스'!$E$7),C525,"")</f>
        <v/>
      </c>
    </row>
    <row r="526">
      <c r="A526" t="inlineStr">
        <is>
          <t>212</t>
        </is>
      </c>
      <c r="B526" t="inlineStr">
        <is>
          <t>평일</t>
        </is>
      </c>
      <c r="C526" t="n">
        <v>0.4652777777777777</v>
      </c>
      <c r="D526">
        <f>IF(AND(A526&amp;""='4_버스'!$B$7&amp;"",B526='4_버스'!$E$7),C526,"")</f>
        <v/>
      </c>
    </row>
    <row r="527">
      <c r="A527" t="inlineStr">
        <is>
          <t>212</t>
        </is>
      </c>
      <c r="B527" t="inlineStr">
        <is>
          <t>평일</t>
        </is>
      </c>
      <c r="C527" t="n">
        <v>0.4756944444444444</v>
      </c>
      <c r="D527">
        <f>IF(AND(A527&amp;""='4_버스'!$B$7&amp;"",B527='4_버스'!$E$7),C527,"")</f>
        <v/>
      </c>
    </row>
    <row r="528">
      <c r="A528" t="inlineStr">
        <is>
          <t>212</t>
        </is>
      </c>
      <c r="B528" t="inlineStr">
        <is>
          <t>평일</t>
        </is>
      </c>
      <c r="C528" t="n">
        <v>0.4861111111111111</v>
      </c>
      <c r="D528">
        <f>IF(AND(A528&amp;""='4_버스'!$B$7&amp;"",B528='4_버스'!$E$7),C528,"")</f>
        <v/>
      </c>
    </row>
    <row r="529">
      <c r="A529" t="inlineStr">
        <is>
          <t>212</t>
        </is>
      </c>
      <c r="B529" t="inlineStr">
        <is>
          <t>평일</t>
        </is>
      </c>
      <c r="C529" t="n">
        <v>0.4930555555555555</v>
      </c>
      <c r="D529">
        <f>IF(AND(A529&amp;""='4_버스'!$B$7&amp;"",B529='4_버스'!$E$7),C529,"")</f>
        <v/>
      </c>
    </row>
    <row r="530">
      <c r="A530" t="inlineStr">
        <is>
          <t>212</t>
        </is>
      </c>
      <c r="B530" t="inlineStr">
        <is>
          <t>평일</t>
        </is>
      </c>
      <c r="C530" t="n">
        <v>0.5243055555555556</v>
      </c>
      <c r="D530">
        <f>IF(AND(A530&amp;""='4_버스'!$B$7&amp;"",B530='4_버스'!$E$7),C530,"")</f>
        <v/>
      </c>
    </row>
    <row r="531">
      <c r="A531" t="inlineStr">
        <is>
          <t>212</t>
        </is>
      </c>
      <c r="B531" t="inlineStr">
        <is>
          <t>평일</t>
        </is>
      </c>
      <c r="C531" t="n">
        <v>0.5347222222222222</v>
      </c>
      <c r="D531">
        <f>IF(AND(A531&amp;""='4_버스'!$B$7&amp;"",B531='4_버스'!$E$7),C531,"")</f>
        <v/>
      </c>
    </row>
    <row r="532">
      <c r="A532" t="inlineStr">
        <is>
          <t>212</t>
        </is>
      </c>
      <c r="B532" t="inlineStr">
        <is>
          <t>평일</t>
        </is>
      </c>
      <c r="C532" t="n">
        <v>0.5451388888888888</v>
      </c>
      <c r="D532">
        <f>IF(AND(A532&amp;""='4_버스'!$B$7&amp;"",B532='4_버스'!$E$7),C532,"")</f>
        <v/>
      </c>
    </row>
    <row r="533">
      <c r="A533" t="inlineStr">
        <is>
          <t>212</t>
        </is>
      </c>
      <c r="B533" t="inlineStr">
        <is>
          <t>평일</t>
        </is>
      </c>
      <c r="C533" t="n">
        <v>0.5555555555555555</v>
      </c>
      <c r="D533">
        <f>IF(AND(A533&amp;""='4_버스'!$B$7&amp;"",B533='4_버스'!$E$7),C533,"")</f>
        <v/>
      </c>
    </row>
    <row r="534">
      <c r="A534" t="inlineStr">
        <is>
          <t>212</t>
        </is>
      </c>
      <c r="B534" t="inlineStr">
        <is>
          <t>평일</t>
        </is>
      </c>
      <c r="C534" t="n">
        <v>0.5763888888888888</v>
      </c>
      <c r="D534">
        <f>IF(AND(A534&amp;""='4_버스'!$B$7&amp;"",B534='4_버스'!$E$7),C534,"")</f>
        <v/>
      </c>
    </row>
    <row r="535">
      <c r="A535" t="inlineStr">
        <is>
          <t>212</t>
        </is>
      </c>
      <c r="B535" t="inlineStr">
        <is>
          <t>평일</t>
        </is>
      </c>
      <c r="C535" t="n">
        <v>0.607638888888889</v>
      </c>
      <c r="D535">
        <f>IF(AND(A535&amp;""='4_버스'!$B$7&amp;"",B535='4_버스'!$E$7),C535,"")</f>
        <v/>
      </c>
    </row>
    <row r="536">
      <c r="A536" t="inlineStr">
        <is>
          <t>212</t>
        </is>
      </c>
      <c r="B536" t="inlineStr">
        <is>
          <t>평일</t>
        </is>
      </c>
      <c r="C536" t="n">
        <v>0.6180555555555556</v>
      </c>
      <c r="D536">
        <f>IF(AND(A536&amp;""='4_버스'!$B$7&amp;"",B536='4_버스'!$E$7),C536,"")</f>
        <v/>
      </c>
    </row>
    <row r="537">
      <c r="A537" t="inlineStr">
        <is>
          <t>212</t>
        </is>
      </c>
      <c r="B537" t="inlineStr">
        <is>
          <t>평일</t>
        </is>
      </c>
      <c r="C537" t="n">
        <v>0.6284722222222222</v>
      </c>
      <c r="D537">
        <f>IF(AND(A537&amp;""='4_버스'!$B$7&amp;"",B537='4_버스'!$E$7),C537,"")</f>
        <v/>
      </c>
    </row>
    <row r="538">
      <c r="A538" t="inlineStr">
        <is>
          <t>212</t>
        </is>
      </c>
      <c r="B538" t="inlineStr">
        <is>
          <t>평일</t>
        </is>
      </c>
      <c r="C538" t="n">
        <v>0.6388888888888888</v>
      </c>
      <c r="D538">
        <f>IF(AND(A538&amp;""='4_버스'!$B$7&amp;"",B538='4_버스'!$E$7),C538,"")</f>
        <v/>
      </c>
    </row>
    <row r="539">
      <c r="A539" t="inlineStr">
        <is>
          <t>212</t>
        </is>
      </c>
      <c r="B539" t="inlineStr">
        <is>
          <t>평일</t>
        </is>
      </c>
      <c r="C539" t="n">
        <v>0.6493055555555556</v>
      </c>
      <c r="D539">
        <f>IF(AND(A539&amp;""='4_버스'!$B$7&amp;"",B539='4_버스'!$E$7),C539,"")</f>
        <v/>
      </c>
    </row>
    <row r="540">
      <c r="A540" t="inlineStr">
        <is>
          <t>212</t>
        </is>
      </c>
      <c r="B540" t="inlineStr">
        <is>
          <t>평일</t>
        </is>
      </c>
      <c r="C540" t="n">
        <v>0.6701388888888888</v>
      </c>
      <c r="D540">
        <f>IF(AND(A540&amp;""='4_버스'!$B$7&amp;"",B540='4_버스'!$E$7),C540,"")</f>
        <v/>
      </c>
    </row>
    <row r="541">
      <c r="A541" t="inlineStr">
        <is>
          <t>212</t>
        </is>
      </c>
      <c r="B541" t="inlineStr">
        <is>
          <t>평일</t>
        </is>
      </c>
      <c r="C541" t="n">
        <v>0.6909722222222222</v>
      </c>
      <c r="D541">
        <f>IF(AND(A541&amp;""='4_버스'!$B$7&amp;"",B541='4_버스'!$E$7),C541,"")</f>
        <v/>
      </c>
    </row>
    <row r="542">
      <c r="A542" t="inlineStr">
        <is>
          <t>212</t>
        </is>
      </c>
      <c r="B542" t="inlineStr">
        <is>
          <t>평일</t>
        </is>
      </c>
      <c r="C542" t="n">
        <v>0.7013888888888888</v>
      </c>
      <c r="D542">
        <f>IF(AND(A542&amp;""='4_버스'!$B$7&amp;"",B542='4_버스'!$E$7),C542,"")</f>
        <v/>
      </c>
    </row>
    <row r="543">
      <c r="A543" t="inlineStr">
        <is>
          <t>212</t>
        </is>
      </c>
      <c r="B543" t="inlineStr">
        <is>
          <t>평일</t>
        </is>
      </c>
      <c r="C543" t="n">
        <v>0.7222222222222222</v>
      </c>
      <c r="D543">
        <f>IF(AND(A543&amp;""='4_버스'!$B$7&amp;"",B543='4_버스'!$E$7),C543,"")</f>
        <v/>
      </c>
    </row>
    <row r="544">
      <c r="A544" t="inlineStr">
        <is>
          <t>212</t>
        </is>
      </c>
      <c r="B544" t="inlineStr">
        <is>
          <t>평일</t>
        </is>
      </c>
      <c r="C544" t="n">
        <v>0.732638888888889</v>
      </c>
      <c r="D544">
        <f>IF(AND(A544&amp;""='4_버스'!$B$7&amp;"",B544='4_버스'!$E$7),C544,"")</f>
        <v/>
      </c>
    </row>
    <row r="545">
      <c r="A545" t="inlineStr">
        <is>
          <t>212</t>
        </is>
      </c>
      <c r="B545" t="inlineStr">
        <is>
          <t>평일</t>
        </is>
      </c>
      <c r="C545" t="n">
        <v>0.7534722222222222</v>
      </c>
      <c r="D545">
        <f>IF(AND(A545&amp;""='4_버스'!$B$7&amp;"",B545='4_버스'!$E$7),C545,"")</f>
        <v/>
      </c>
    </row>
    <row r="546">
      <c r="A546" t="inlineStr">
        <is>
          <t>212</t>
        </is>
      </c>
      <c r="B546" t="inlineStr">
        <is>
          <t>평일</t>
        </is>
      </c>
      <c r="C546" t="n">
        <v>0.7847222222222222</v>
      </c>
      <c r="D546">
        <f>IF(AND(A546&amp;""='4_버스'!$B$7&amp;"",B546='4_버스'!$E$7),C546,"")</f>
        <v/>
      </c>
    </row>
    <row r="547">
      <c r="A547" t="inlineStr">
        <is>
          <t>212</t>
        </is>
      </c>
      <c r="B547" t="inlineStr">
        <is>
          <t>평일</t>
        </is>
      </c>
      <c r="C547" t="n">
        <v>0.8263888888888888</v>
      </c>
      <c r="D547">
        <f>IF(AND(A547&amp;""='4_버스'!$B$7&amp;"",B547='4_버스'!$E$7),C547,"")</f>
        <v/>
      </c>
    </row>
    <row r="548">
      <c r="A548" t="inlineStr">
        <is>
          <t>212</t>
        </is>
      </c>
      <c r="B548" t="inlineStr">
        <is>
          <t>평일</t>
        </is>
      </c>
      <c r="C548" t="n">
        <v>0.8541666666666667</v>
      </c>
      <c r="D548">
        <f>IF(AND(A548&amp;""='4_버스'!$B$7&amp;"",B548='4_버스'!$E$7),C548,"")</f>
        <v/>
      </c>
    </row>
    <row r="549">
      <c r="A549" t="inlineStr">
        <is>
          <t>212</t>
        </is>
      </c>
      <c r="B549" t="inlineStr">
        <is>
          <t>평일</t>
        </is>
      </c>
      <c r="C549" t="n">
        <v>0.875</v>
      </c>
      <c r="D549">
        <f>IF(AND(A549&amp;""='4_버스'!$B$7&amp;"",B549='4_버스'!$E$7),C549,"")</f>
        <v/>
      </c>
    </row>
    <row r="550">
      <c r="A550" t="inlineStr">
        <is>
          <t>212</t>
        </is>
      </c>
      <c r="B550" t="inlineStr">
        <is>
          <t>평일</t>
        </is>
      </c>
      <c r="C550" t="n">
        <v>0.5659722222222222</v>
      </c>
      <c r="D550">
        <f>IF(AND(A550&amp;""='4_버스'!$B$7&amp;"",B550='4_버스'!$E$7),C550,"")</f>
        <v/>
      </c>
    </row>
    <row r="551">
      <c r="A551" t="inlineStr">
        <is>
          <t>212</t>
        </is>
      </c>
      <c r="B551" t="inlineStr">
        <is>
          <t>평일</t>
        </is>
      </c>
      <c r="C551" t="n">
        <v>0.6597222222222222</v>
      </c>
      <c r="D551">
        <f>IF(AND(A551&amp;""='4_버스'!$B$7&amp;"",B551='4_버스'!$E$7),C551,"")</f>
        <v/>
      </c>
    </row>
    <row r="552">
      <c r="A552" t="inlineStr">
        <is>
          <t>212</t>
        </is>
      </c>
      <c r="B552" t="inlineStr">
        <is>
          <t>평일</t>
        </is>
      </c>
      <c r="C552" t="n">
        <v>0.2708333333333333</v>
      </c>
      <c r="D552">
        <f>IF(AND(A552&amp;""='4_버스'!$B$7&amp;"",B552='4_버스'!$E$7),C552,"")</f>
        <v/>
      </c>
    </row>
    <row r="553">
      <c r="A553" t="inlineStr">
        <is>
          <t>212</t>
        </is>
      </c>
      <c r="B553" t="inlineStr">
        <is>
          <t>평일</t>
        </is>
      </c>
      <c r="C553" t="n">
        <v>0.2708333333333333</v>
      </c>
      <c r="D553">
        <f>IF(AND(A553&amp;""='4_버스'!$B$7&amp;"",B553='4_버스'!$E$7),C553,"")</f>
        <v/>
      </c>
    </row>
    <row r="554">
      <c r="A554" t="inlineStr">
        <is>
          <t>212</t>
        </is>
      </c>
      <c r="B554" t="inlineStr">
        <is>
          <t>평일</t>
        </is>
      </c>
      <c r="C554" t="n">
        <v>0.3263888888888889</v>
      </c>
      <c r="D554">
        <f>IF(AND(A554&amp;""='4_버스'!$B$7&amp;"",B554='4_버스'!$E$7),C554,"")</f>
        <v/>
      </c>
    </row>
    <row r="555">
      <c r="A555" t="inlineStr">
        <is>
          <t>212</t>
        </is>
      </c>
      <c r="B555" t="inlineStr">
        <is>
          <t>평일</t>
        </is>
      </c>
      <c r="C555" t="n">
        <v>0.5</v>
      </c>
      <c r="D555">
        <f>IF(AND(A555&amp;""='4_버스'!$B$7&amp;"",B555='4_버스'!$E$7),C555,"")</f>
        <v/>
      </c>
    </row>
    <row r="556">
      <c r="A556" t="inlineStr">
        <is>
          <t>212</t>
        </is>
      </c>
      <c r="B556" t="inlineStr">
        <is>
          <t>평일</t>
        </is>
      </c>
      <c r="C556" t="n">
        <v>0.5833333333333334</v>
      </c>
      <c r="D556">
        <f>IF(AND(A556&amp;""='4_버스'!$B$7&amp;"",B556='4_버스'!$E$7),C556,"")</f>
        <v/>
      </c>
    </row>
    <row r="557">
      <c r="A557" t="inlineStr">
        <is>
          <t>212</t>
        </is>
      </c>
      <c r="B557" t="inlineStr">
        <is>
          <t>평일</t>
        </is>
      </c>
      <c r="C557" t="n">
        <v>0.7604166666666666</v>
      </c>
      <c r="D557">
        <f>IF(AND(A557&amp;""='4_버스'!$B$7&amp;"",B557='4_버스'!$E$7),C557,"")</f>
        <v/>
      </c>
    </row>
    <row r="558">
      <c r="A558" t="inlineStr">
        <is>
          <t>212</t>
        </is>
      </c>
      <c r="B558" t="inlineStr">
        <is>
          <t>평일</t>
        </is>
      </c>
      <c r="C558" t="n">
        <v>0.7708333333333334</v>
      </c>
      <c r="D558">
        <f>IF(AND(A558&amp;""='4_버스'!$B$7&amp;"",B558='4_버스'!$E$7),C558,"")</f>
        <v/>
      </c>
    </row>
    <row r="559">
      <c r="A559" t="inlineStr">
        <is>
          <t>212</t>
        </is>
      </c>
      <c r="B559" t="inlineStr">
        <is>
          <t>평일</t>
        </is>
      </c>
      <c r="C559" t="n">
        <v>0.8888888888888888</v>
      </c>
      <c r="D559">
        <f>IF(AND(A559&amp;""='4_버스'!$B$7&amp;"",B559='4_버스'!$E$7),C559,"")</f>
        <v/>
      </c>
    </row>
    <row r="560">
      <c r="A560" t="inlineStr">
        <is>
          <t>212</t>
        </is>
      </c>
      <c r="B560" t="inlineStr">
        <is>
          <t>평일</t>
        </is>
      </c>
      <c r="C560" t="n">
        <v>0.6805555555555555</v>
      </c>
      <c r="D560">
        <f>IF(AND(A560&amp;""='4_버스'!$B$7&amp;"",B560='4_버스'!$E$7),C560,"")</f>
        <v/>
      </c>
    </row>
    <row r="561">
      <c r="A561" t="inlineStr">
        <is>
          <t>212</t>
        </is>
      </c>
      <c r="B561" t="inlineStr">
        <is>
          <t>평일</t>
        </is>
      </c>
      <c r="C561" t="n">
        <v>0.3159722222222223</v>
      </c>
      <c r="D561">
        <f>IF(AND(A561&amp;""='4_버스'!$B$7&amp;"",B561='4_버스'!$E$7),C561,"")</f>
        <v/>
      </c>
    </row>
    <row r="562">
      <c r="A562" t="inlineStr">
        <is>
          <t>212</t>
        </is>
      </c>
      <c r="B562" t="inlineStr">
        <is>
          <t>평일</t>
        </is>
      </c>
      <c r="C562" t="n">
        <v>0.90625</v>
      </c>
      <c r="D562">
        <f>IF(AND(A562&amp;""='4_버스'!$B$7&amp;"",B562='4_버스'!$E$7),C562,"")</f>
        <v/>
      </c>
    </row>
    <row r="563">
      <c r="A563" t="inlineStr">
        <is>
          <t>212</t>
        </is>
      </c>
      <c r="B563" t="inlineStr">
        <is>
          <t>평일</t>
        </is>
      </c>
      <c r="C563" t="n">
        <v>0.9201388888888888</v>
      </c>
      <c r="D563">
        <f>IF(AND(A563&amp;""='4_버스'!$B$7&amp;"",B563='4_버스'!$E$7),C563,"")</f>
        <v/>
      </c>
    </row>
    <row r="564">
      <c r="A564" t="inlineStr">
        <is>
          <t>212</t>
        </is>
      </c>
      <c r="B564" t="inlineStr">
        <is>
          <t>평일</t>
        </is>
      </c>
      <c r="C564" t="n">
        <v>0.7569444444444444</v>
      </c>
      <c r="D564">
        <f>IF(AND(A564&amp;""='4_버스'!$B$7&amp;"",B564='4_버스'!$E$7),C564,"")</f>
        <v/>
      </c>
    </row>
    <row r="565">
      <c r="A565" t="inlineStr">
        <is>
          <t>212</t>
        </is>
      </c>
      <c r="B565" t="inlineStr">
        <is>
          <t>평일</t>
        </is>
      </c>
      <c r="C565" t="n">
        <v>0.3402777777777777</v>
      </c>
      <c r="D565">
        <f>IF(AND(A565&amp;""='4_버스'!$B$7&amp;"",B565='4_버스'!$E$7),C565,"")</f>
        <v/>
      </c>
    </row>
    <row r="566">
      <c r="A566" t="inlineStr">
        <is>
          <t>212</t>
        </is>
      </c>
      <c r="B566" t="inlineStr">
        <is>
          <t>평일</t>
        </is>
      </c>
      <c r="C566" t="n">
        <v>0.6319444444444444</v>
      </c>
      <c r="D566">
        <f>IF(AND(A566&amp;""='4_버스'!$B$7&amp;"",B566='4_버스'!$E$7),C566,"")</f>
        <v/>
      </c>
    </row>
    <row r="567">
      <c r="A567" t="inlineStr">
        <is>
          <t>212</t>
        </is>
      </c>
      <c r="B567" t="inlineStr">
        <is>
          <t>평일</t>
        </is>
      </c>
      <c r="C567" t="n">
        <v>0.7395833333333334</v>
      </c>
      <c r="D567">
        <f>IF(AND(A567&amp;""='4_버스'!$B$7&amp;"",B567='4_버스'!$E$7),C567,"")</f>
        <v/>
      </c>
    </row>
    <row r="568">
      <c r="A568" t="inlineStr">
        <is>
          <t>212</t>
        </is>
      </c>
      <c r="B568" t="inlineStr">
        <is>
          <t>평일</t>
        </is>
      </c>
      <c r="C568" t="n">
        <v>0.2743055555555556</v>
      </c>
      <c r="D568">
        <f>IF(AND(A568&amp;""='4_버스'!$B$7&amp;"",B568='4_버스'!$E$7),C568,"")</f>
        <v/>
      </c>
    </row>
    <row r="569">
      <c r="A569" t="inlineStr">
        <is>
          <t>212</t>
        </is>
      </c>
      <c r="B569" t="inlineStr">
        <is>
          <t>평일</t>
        </is>
      </c>
      <c r="C569" t="n">
        <v>0.2986111111111111</v>
      </c>
      <c r="D569">
        <f>IF(AND(A569&amp;""='4_버스'!$B$7&amp;"",B569='4_버스'!$E$7),C569,"")</f>
        <v/>
      </c>
    </row>
    <row r="570">
      <c r="A570" t="inlineStr">
        <is>
          <t>212</t>
        </is>
      </c>
      <c r="B570" t="inlineStr">
        <is>
          <t>평일</t>
        </is>
      </c>
      <c r="C570" t="n">
        <v>0.4236111111111111</v>
      </c>
      <c r="D570">
        <f>IF(AND(A570&amp;""='4_버스'!$B$7&amp;"",B570='4_버스'!$E$7),C570,"")</f>
        <v/>
      </c>
    </row>
    <row r="571">
      <c r="A571" t="inlineStr">
        <is>
          <t>212</t>
        </is>
      </c>
      <c r="B571" t="inlineStr">
        <is>
          <t>평일</t>
        </is>
      </c>
      <c r="C571" t="n">
        <v>0.4444444444444445</v>
      </c>
      <c r="D571">
        <f>IF(AND(A571&amp;""='4_버스'!$B$7&amp;"",B571='4_버스'!$E$7),C571,"")</f>
        <v/>
      </c>
    </row>
    <row r="572">
      <c r="A572" t="inlineStr">
        <is>
          <t>212</t>
        </is>
      </c>
      <c r="B572" t="inlineStr">
        <is>
          <t>평일</t>
        </is>
      </c>
      <c r="C572" t="n">
        <v>0.7430555555555556</v>
      </c>
      <c r="D572">
        <f>IF(AND(A572&amp;""='4_버스'!$B$7&amp;"",B572='4_버스'!$E$7),C572,"")</f>
        <v/>
      </c>
    </row>
    <row r="573">
      <c r="A573" t="inlineStr">
        <is>
          <t>212</t>
        </is>
      </c>
      <c r="B573" t="inlineStr">
        <is>
          <t>평일</t>
        </is>
      </c>
      <c r="C573" t="n">
        <v>0.2916666666666667</v>
      </c>
      <c r="D573">
        <f>IF(AND(A573&amp;""='4_버스'!$B$7&amp;"",B573='4_버스'!$E$7),C573,"")</f>
        <v/>
      </c>
    </row>
    <row r="574">
      <c r="A574" t="inlineStr">
        <is>
          <t>212</t>
        </is>
      </c>
      <c r="B574" t="inlineStr">
        <is>
          <t>평일</t>
        </is>
      </c>
      <c r="C574" t="n">
        <v>0.8125</v>
      </c>
      <c r="D574">
        <f>IF(AND(A574&amp;""='4_버스'!$B$7&amp;"",B574='4_버스'!$E$7),C574,"")</f>
        <v/>
      </c>
    </row>
    <row r="575">
      <c r="A575" t="inlineStr">
        <is>
          <t>212</t>
        </is>
      </c>
      <c r="B575" t="inlineStr">
        <is>
          <t>평일</t>
        </is>
      </c>
      <c r="C575" t="n">
        <v>0.6770833333333333</v>
      </c>
      <c r="D575">
        <f>IF(AND(A575&amp;""='4_버스'!$B$7&amp;"",B575='4_버스'!$E$7),C575,"")</f>
        <v/>
      </c>
    </row>
    <row r="576">
      <c r="A576" t="inlineStr">
        <is>
          <t>212</t>
        </is>
      </c>
      <c r="B576" t="inlineStr">
        <is>
          <t>평일</t>
        </is>
      </c>
      <c r="C576" t="n">
        <v>0.5972222222222222</v>
      </c>
      <c r="D576">
        <f>IF(AND(A576&amp;""='4_버스'!$B$7&amp;"",B576='4_버스'!$E$7),C576,"")</f>
        <v/>
      </c>
    </row>
    <row r="577">
      <c r="A577" t="inlineStr">
        <is>
          <t>212</t>
        </is>
      </c>
      <c r="B577" t="inlineStr">
        <is>
          <t>평일</t>
        </is>
      </c>
      <c r="C577" t="n">
        <v>0.4131944444444444</v>
      </c>
      <c r="D577">
        <f>IF(AND(A577&amp;""='4_버스'!$B$7&amp;"",B577='4_버스'!$E$7),C577,"")</f>
        <v/>
      </c>
    </row>
    <row r="578">
      <c r="A578" t="inlineStr">
        <is>
          <t>212</t>
        </is>
      </c>
      <c r="B578" t="inlineStr">
        <is>
          <t>평일</t>
        </is>
      </c>
      <c r="C578" t="n">
        <v>0.2847222222222222</v>
      </c>
      <c r="D578">
        <f>IF(AND(A578&amp;""='4_버스'!$B$7&amp;"",B578='4_버스'!$E$7),C578,"")</f>
        <v/>
      </c>
    </row>
    <row r="579">
      <c r="A579" t="inlineStr">
        <is>
          <t>212</t>
        </is>
      </c>
      <c r="B579" t="inlineStr">
        <is>
          <t>평일</t>
        </is>
      </c>
      <c r="C579" t="n">
        <v>0.3368055555555555</v>
      </c>
      <c r="D579">
        <f>IF(AND(A579&amp;""='4_버스'!$B$7&amp;"",B579='4_버스'!$E$7),C579,"")</f>
        <v/>
      </c>
    </row>
    <row r="580">
      <c r="A580" t="inlineStr">
        <is>
          <t>212</t>
        </is>
      </c>
      <c r="B580" t="inlineStr">
        <is>
          <t>평일</t>
        </is>
      </c>
      <c r="C580" t="n">
        <v>0.798611111111111</v>
      </c>
      <c r="D580">
        <f>IF(AND(A580&amp;""='4_버스'!$B$7&amp;"",B580='4_버스'!$E$7),C580,"")</f>
        <v/>
      </c>
    </row>
    <row r="581">
      <c r="A581" t="inlineStr">
        <is>
          <t>212</t>
        </is>
      </c>
      <c r="B581" t="inlineStr">
        <is>
          <t>평일</t>
        </is>
      </c>
      <c r="C581" t="n">
        <v>0.7118055555555556</v>
      </c>
      <c r="D581">
        <f>IF(AND(A581&amp;""='4_버스'!$B$7&amp;"",B581='4_버스'!$E$7),C581,"")</f>
        <v/>
      </c>
    </row>
    <row r="582">
      <c r="A582" t="inlineStr">
        <is>
          <t>212</t>
        </is>
      </c>
      <c r="B582" t="inlineStr">
        <is>
          <t>평일</t>
        </is>
      </c>
      <c r="C582" t="n">
        <v>0.9027777777777778</v>
      </c>
      <c r="D582">
        <f>IF(AND(A582&amp;""='4_버스'!$B$7&amp;"",B582='4_버스'!$E$7),C582,"")</f>
        <v/>
      </c>
    </row>
    <row r="583">
      <c r="A583" t="inlineStr">
        <is>
          <t>213</t>
        </is>
      </c>
      <c r="B583" t="inlineStr">
        <is>
          <t>평일</t>
        </is>
      </c>
      <c r="C583" t="n">
        <v>0.7777777777777778</v>
      </c>
      <c r="D583">
        <f>IF(AND(A583&amp;""='4_버스'!$B$7&amp;"",B583='4_버스'!$E$7),C583,"")</f>
        <v/>
      </c>
    </row>
    <row r="584">
      <c r="A584" t="inlineStr">
        <is>
          <t>213</t>
        </is>
      </c>
      <c r="B584" t="inlineStr">
        <is>
          <t>평일</t>
        </is>
      </c>
      <c r="C584" t="n">
        <v>0.2638888888888889</v>
      </c>
      <c r="D584">
        <f>IF(AND(A584&amp;""='4_버스'!$B$7&amp;"",B584='4_버스'!$E$7),C584,"")</f>
        <v/>
      </c>
    </row>
    <row r="585">
      <c r="A585" t="inlineStr">
        <is>
          <t>213</t>
        </is>
      </c>
      <c r="B585" t="inlineStr">
        <is>
          <t>평일</t>
        </is>
      </c>
      <c r="C585" t="n">
        <v>0.6145833333333334</v>
      </c>
      <c r="D585">
        <f>IF(AND(A585&amp;""='4_버스'!$B$7&amp;"",B585='4_버스'!$E$7),C585,"")</f>
        <v/>
      </c>
    </row>
    <row r="586">
      <c r="A586" t="inlineStr">
        <is>
          <t>213</t>
        </is>
      </c>
      <c r="B586" t="inlineStr">
        <is>
          <t>평일</t>
        </is>
      </c>
      <c r="C586" t="n">
        <v>0.732638888888889</v>
      </c>
      <c r="D586">
        <f>IF(AND(A586&amp;""='4_버스'!$B$7&amp;"",B586='4_버스'!$E$7),C586,"")</f>
        <v/>
      </c>
    </row>
    <row r="587">
      <c r="A587" t="inlineStr">
        <is>
          <t>213</t>
        </is>
      </c>
      <c r="B587" t="inlineStr">
        <is>
          <t>평일</t>
        </is>
      </c>
      <c r="C587" t="n">
        <v>0.6111111111111112</v>
      </c>
      <c r="D587">
        <f>IF(AND(A587&amp;""='4_버스'!$B$7&amp;"",B587='4_버스'!$E$7),C587,"")</f>
        <v/>
      </c>
    </row>
    <row r="588">
      <c r="A588" t="inlineStr">
        <is>
          <t>213</t>
        </is>
      </c>
      <c r="B588" t="inlineStr">
        <is>
          <t>평일</t>
        </is>
      </c>
      <c r="C588" t="n">
        <v>0.7291666666666667</v>
      </c>
      <c r="D588">
        <f>IF(AND(A588&amp;""='4_버스'!$B$7&amp;"",B588='4_버스'!$E$7),C588,"")</f>
        <v/>
      </c>
    </row>
    <row r="589">
      <c r="A589" t="inlineStr">
        <is>
          <t>213</t>
        </is>
      </c>
      <c r="B589" t="inlineStr">
        <is>
          <t>평일</t>
        </is>
      </c>
      <c r="C589" t="n">
        <v>0.2951388888888889</v>
      </c>
      <c r="D589">
        <f>IF(AND(A589&amp;""='4_버스'!$B$7&amp;"",B589='4_버스'!$E$7),C589,"")</f>
        <v/>
      </c>
    </row>
    <row r="590">
      <c r="A590" t="inlineStr">
        <is>
          <t>213</t>
        </is>
      </c>
      <c r="B590" t="inlineStr">
        <is>
          <t>평일</t>
        </is>
      </c>
      <c r="C590" t="n">
        <v>0.3958333333333333</v>
      </c>
      <c r="D590">
        <f>IF(AND(A590&amp;""='4_버스'!$B$7&amp;"",B590='4_버스'!$E$7),C590,"")</f>
        <v/>
      </c>
    </row>
    <row r="591">
      <c r="A591" t="inlineStr">
        <is>
          <t>310</t>
        </is>
      </c>
      <c r="B591" t="inlineStr">
        <is>
          <t>평일</t>
        </is>
      </c>
      <c r="C591" t="n">
        <v>0.34375</v>
      </c>
      <c r="D591">
        <f>IF(AND(A591&amp;""='4_버스'!$B$7&amp;"",B591='4_버스'!$E$7),C591,"")</f>
        <v/>
      </c>
    </row>
    <row r="592">
      <c r="A592" t="inlineStr">
        <is>
          <t>310</t>
        </is>
      </c>
      <c r="B592" t="inlineStr">
        <is>
          <t>평일</t>
        </is>
      </c>
      <c r="C592" t="n">
        <v>0.4375</v>
      </c>
      <c r="D592">
        <f>IF(AND(A592&amp;""='4_버스'!$B$7&amp;"",B592='4_버스'!$E$7),C592,"")</f>
        <v/>
      </c>
    </row>
    <row r="593">
      <c r="A593" t="inlineStr">
        <is>
          <t>310</t>
        </is>
      </c>
      <c r="B593" t="inlineStr">
        <is>
          <t>평일</t>
        </is>
      </c>
      <c r="C593" t="n">
        <v>0.2569444444444444</v>
      </c>
      <c r="D593">
        <f>IF(AND(A593&amp;""='4_버스'!$B$7&amp;"",B593='4_버스'!$E$7),C593,"")</f>
        <v/>
      </c>
    </row>
    <row r="594">
      <c r="A594" t="inlineStr">
        <is>
          <t>310</t>
        </is>
      </c>
      <c r="B594" t="inlineStr">
        <is>
          <t>평일</t>
        </is>
      </c>
      <c r="C594" t="n">
        <v>0.5555555555555555</v>
      </c>
      <c r="D594">
        <f>IF(AND(A594&amp;""='4_버스'!$B$7&amp;"",B594='4_버스'!$E$7),C594,"")</f>
        <v/>
      </c>
    </row>
    <row r="595">
      <c r="A595" t="inlineStr">
        <is>
          <t>310</t>
        </is>
      </c>
      <c r="B595" t="inlineStr">
        <is>
          <t>평일</t>
        </is>
      </c>
      <c r="C595" t="n">
        <v>0.6909722222222222</v>
      </c>
      <c r="D595">
        <f>IF(AND(A595&amp;""='4_버스'!$B$7&amp;"",B595='4_버스'!$E$7),C595,"")</f>
        <v/>
      </c>
    </row>
    <row r="596">
      <c r="A596" t="inlineStr">
        <is>
          <t>310</t>
        </is>
      </c>
      <c r="B596" t="inlineStr">
        <is>
          <t>평일</t>
        </is>
      </c>
      <c r="C596" t="n">
        <v>0.4791666666666666</v>
      </c>
      <c r="D596">
        <f>IF(AND(A596&amp;""='4_버스'!$B$7&amp;"",B596='4_버스'!$E$7),C596,"")</f>
        <v/>
      </c>
    </row>
    <row r="597">
      <c r="A597" t="inlineStr">
        <is>
          <t>310</t>
        </is>
      </c>
      <c r="B597" t="inlineStr">
        <is>
          <t>평일</t>
        </is>
      </c>
      <c r="C597" t="n">
        <v>0.6180555555555556</v>
      </c>
      <c r="D597">
        <f>IF(AND(A597&amp;""='4_버스'!$B$7&amp;"",B597='4_버스'!$E$7),C597,"")</f>
        <v/>
      </c>
    </row>
    <row r="598">
      <c r="A598" t="inlineStr">
        <is>
          <t>310</t>
        </is>
      </c>
      <c r="B598" t="inlineStr">
        <is>
          <t>평일</t>
        </is>
      </c>
      <c r="C598" t="n">
        <v>0.7430555555555556</v>
      </c>
      <c r="D598">
        <f>IF(AND(A598&amp;""='4_버스'!$B$7&amp;"",B598='4_버스'!$E$7),C598,"")</f>
        <v/>
      </c>
    </row>
    <row r="599">
      <c r="A599" t="inlineStr">
        <is>
          <t>310</t>
        </is>
      </c>
      <c r="B599" t="inlineStr">
        <is>
          <t>평일</t>
        </is>
      </c>
      <c r="C599" t="n">
        <v>0.2881944444444444</v>
      </c>
      <c r="D599">
        <f>IF(AND(A599&amp;""='4_버스'!$B$7&amp;"",B599='4_버스'!$E$7),C599,"")</f>
        <v/>
      </c>
    </row>
    <row r="600">
      <c r="A600" t="inlineStr">
        <is>
          <t>310</t>
        </is>
      </c>
      <c r="B600" t="inlineStr">
        <is>
          <t>평일</t>
        </is>
      </c>
      <c r="C600" t="n">
        <v>0.3888888888888889</v>
      </c>
      <c r="D600">
        <f>IF(AND(A600&amp;""='4_버스'!$B$7&amp;"",B600='4_버스'!$E$7),C600,"")</f>
        <v/>
      </c>
    </row>
    <row r="601">
      <c r="A601" t="inlineStr">
        <is>
          <t>310</t>
        </is>
      </c>
      <c r="B601" t="inlineStr">
        <is>
          <t>평일</t>
        </is>
      </c>
      <c r="C601" t="n">
        <v>0.8055555555555555</v>
      </c>
      <c r="D601">
        <f>IF(AND(A601&amp;""='4_버스'!$B$7&amp;"",B601='4_버스'!$E$7),C601,"")</f>
        <v/>
      </c>
    </row>
    <row r="602">
      <c r="A602" t="inlineStr">
        <is>
          <t>311</t>
        </is>
      </c>
      <c r="B602" t="inlineStr">
        <is>
          <t>평일</t>
        </is>
      </c>
      <c r="C602" t="n">
        <v>0.5763888888888888</v>
      </c>
      <c r="D602">
        <f>IF(AND(A602&amp;""='4_버스'!$B$7&amp;"",B602='4_버스'!$E$7),C602,"")</f>
        <v/>
      </c>
    </row>
    <row r="603">
      <c r="A603" t="inlineStr">
        <is>
          <t>311</t>
        </is>
      </c>
      <c r="B603" t="inlineStr">
        <is>
          <t>평일</t>
        </is>
      </c>
      <c r="C603" t="n">
        <v>0.3229166666666667</v>
      </c>
      <c r="D603">
        <f>IF(AND(A603&amp;""='4_버스'!$B$7&amp;"",B603='4_버스'!$E$7),C603,"")</f>
        <v/>
      </c>
    </row>
    <row r="604">
      <c r="A604" t="inlineStr">
        <is>
          <t>311</t>
        </is>
      </c>
      <c r="B604" t="inlineStr">
        <is>
          <t>평일</t>
        </is>
      </c>
      <c r="C604" t="n">
        <v>0.2465277777777778</v>
      </c>
      <c r="D604">
        <f>IF(AND(A604&amp;""='4_버스'!$B$7&amp;"",B604='4_버스'!$E$7),C604,"")</f>
        <v/>
      </c>
    </row>
    <row r="605">
      <c r="A605" t="inlineStr">
        <is>
          <t>311</t>
        </is>
      </c>
      <c r="B605" t="inlineStr">
        <is>
          <t>평일</t>
        </is>
      </c>
      <c r="C605" t="n">
        <v>0.2881944444444444</v>
      </c>
      <c r="D605">
        <f>IF(AND(A605&amp;""='4_버스'!$B$7&amp;"",B605='4_버스'!$E$7),C605,"")</f>
        <v/>
      </c>
    </row>
    <row r="606">
      <c r="A606" t="inlineStr">
        <is>
          <t>311</t>
        </is>
      </c>
      <c r="B606" t="inlineStr">
        <is>
          <t>평일</t>
        </is>
      </c>
      <c r="C606" t="n">
        <v>0.5069444444444444</v>
      </c>
      <c r="D606">
        <f>IF(AND(A606&amp;""='4_버스'!$B$7&amp;"",B606='4_버스'!$E$7),C606,"")</f>
        <v/>
      </c>
    </row>
    <row r="607">
      <c r="A607" t="inlineStr">
        <is>
          <t>311</t>
        </is>
      </c>
      <c r="B607" t="inlineStr">
        <is>
          <t>평일</t>
        </is>
      </c>
      <c r="C607" t="n">
        <v>0.5659722222222222</v>
      </c>
      <c r="D607">
        <f>IF(AND(A607&amp;""='4_버스'!$B$7&amp;"",B607='4_버스'!$E$7),C607,"")</f>
        <v/>
      </c>
    </row>
    <row r="608">
      <c r="A608" t="inlineStr">
        <is>
          <t>311</t>
        </is>
      </c>
      <c r="B608" t="inlineStr">
        <is>
          <t>평일</t>
        </is>
      </c>
      <c r="C608" t="n">
        <v>0.548611111111111</v>
      </c>
      <c r="D608">
        <f>IF(AND(A608&amp;""='4_버스'!$B$7&amp;"",B608='4_버스'!$E$7),C608,"")</f>
        <v/>
      </c>
    </row>
    <row r="609">
      <c r="A609" t="inlineStr">
        <is>
          <t>311</t>
        </is>
      </c>
      <c r="B609" t="inlineStr">
        <is>
          <t>평일</t>
        </is>
      </c>
      <c r="C609" t="n">
        <v>0.3541666666666666</v>
      </c>
      <c r="D609">
        <f>IF(AND(A609&amp;""='4_버스'!$B$7&amp;"",B609='4_버스'!$E$7),C609,"")</f>
        <v/>
      </c>
    </row>
    <row r="610">
      <c r="A610" t="inlineStr">
        <is>
          <t>311</t>
        </is>
      </c>
      <c r="B610" t="inlineStr">
        <is>
          <t>평일</t>
        </is>
      </c>
      <c r="C610" t="n">
        <v>0.6805555555555555</v>
      </c>
      <c r="D610">
        <f>IF(AND(A610&amp;""='4_버스'!$B$7&amp;"",B610='4_버스'!$E$7),C610,"")</f>
        <v/>
      </c>
    </row>
    <row r="611">
      <c r="A611" t="inlineStr">
        <is>
          <t>311</t>
        </is>
      </c>
      <c r="B611" t="inlineStr">
        <is>
          <t>평일</t>
        </is>
      </c>
      <c r="C611" t="n">
        <v>0.5173611111111112</v>
      </c>
      <c r="D611">
        <f>IF(AND(A611&amp;""='4_버스'!$B$7&amp;"",B611='4_버스'!$E$7),C611,"")</f>
        <v/>
      </c>
    </row>
    <row r="612">
      <c r="A612" t="inlineStr">
        <is>
          <t>311</t>
        </is>
      </c>
      <c r="B612" t="inlineStr">
        <is>
          <t>평일</t>
        </is>
      </c>
      <c r="C612" t="n">
        <v>0.75</v>
      </c>
      <c r="D612">
        <f>IF(AND(A612&amp;""='4_버스'!$B$7&amp;"",B612='4_버스'!$E$7),C612,"")</f>
        <v/>
      </c>
    </row>
    <row r="613">
      <c r="A613" t="inlineStr">
        <is>
          <t>311</t>
        </is>
      </c>
      <c r="B613" t="inlineStr">
        <is>
          <t>평일</t>
        </is>
      </c>
      <c r="C613" t="n">
        <v>0.3333333333333333</v>
      </c>
      <c r="D613">
        <f>IF(AND(A613&amp;""='4_버스'!$B$7&amp;"",B613='4_버스'!$E$7),C613,"")</f>
        <v/>
      </c>
    </row>
    <row r="614">
      <c r="A614" t="inlineStr">
        <is>
          <t>311</t>
        </is>
      </c>
      <c r="B614" t="inlineStr">
        <is>
          <t>평일</t>
        </is>
      </c>
      <c r="C614" t="n">
        <v>0.4236111111111111</v>
      </c>
      <c r="D614">
        <f>IF(AND(A614&amp;""='4_버스'!$B$7&amp;"",B614='4_버스'!$E$7),C614,"")</f>
        <v/>
      </c>
    </row>
    <row r="615">
      <c r="A615" t="inlineStr">
        <is>
          <t>311</t>
        </is>
      </c>
      <c r="B615" t="inlineStr">
        <is>
          <t>평일</t>
        </is>
      </c>
      <c r="C615" t="n">
        <v>0.75</v>
      </c>
      <c r="D615">
        <f>IF(AND(A615&amp;""='4_버스'!$B$7&amp;"",B615='4_버스'!$E$7),C615,"")</f>
        <v/>
      </c>
    </row>
    <row r="616">
      <c r="A616" t="inlineStr">
        <is>
          <t>311</t>
        </is>
      </c>
      <c r="B616" t="inlineStr">
        <is>
          <t>평일</t>
        </is>
      </c>
      <c r="C616" t="n">
        <v>0.4930555555555555</v>
      </c>
      <c r="D616">
        <f>IF(AND(A616&amp;""='4_버스'!$B$7&amp;"",B616='4_버스'!$E$7),C616,"")</f>
        <v/>
      </c>
    </row>
    <row r="617">
      <c r="A617" t="inlineStr">
        <is>
          <t>311</t>
        </is>
      </c>
      <c r="B617" t="inlineStr">
        <is>
          <t>평일</t>
        </is>
      </c>
      <c r="C617" t="n">
        <v>0.8090277777777778</v>
      </c>
      <c r="D617">
        <f>IF(AND(A617&amp;""='4_버스'!$B$7&amp;"",B617='4_버스'!$E$7),C617,"")</f>
        <v/>
      </c>
    </row>
    <row r="618">
      <c r="A618" t="inlineStr">
        <is>
          <t>311</t>
        </is>
      </c>
      <c r="B618" t="inlineStr">
        <is>
          <t>평일</t>
        </is>
      </c>
      <c r="C618" t="n">
        <v>0.2604166666666667</v>
      </c>
      <c r="D618">
        <f>IF(AND(A618&amp;""='4_버스'!$B$7&amp;"",B618='4_버스'!$E$7),C618,"")</f>
        <v/>
      </c>
    </row>
    <row r="619">
      <c r="A619" t="inlineStr">
        <is>
          <t>311</t>
        </is>
      </c>
      <c r="B619" t="inlineStr">
        <is>
          <t>평일</t>
        </is>
      </c>
      <c r="C619" t="n">
        <v>0.4027777777777778</v>
      </c>
      <c r="D619">
        <f>IF(AND(A619&amp;""='4_버스'!$B$7&amp;"",B619='4_버스'!$E$7),C619,"")</f>
        <v/>
      </c>
    </row>
    <row r="620">
      <c r="A620" t="inlineStr">
        <is>
          <t>311</t>
        </is>
      </c>
      <c r="B620" t="inlineStr">
        <is>
          <t>평일</t>
        </is>
      </c>
      <c r="C620" t="n">
        <v>0.6111111111111112</v>
      </c>
      <c r="D620">
        <f>IF(AND(A620&amp;""='4_버스'!$B$7&amp;"",B620='4_버스'!$E$7),C620,"")</f>
        <v/>
      </c>
    </row>
    <row r="621">
      <c r="A621" t="inlineStr">
        <is>
          <t>311</t>
        </is>
      </c>
      <c r="B621" t="inlineStr">
        <is>
          <t>평일</t>
        </is>
      </c>
      <c r="C621" t="n">
        <v>0.4652777777777777</v>
      </c>
      <c r="D621">
        <f>IF(AND(A621&amp;""='4_버스'!$B$7&amp;"",B621='4_버스'!$E$7),C621,"")</f>
        <v/>
      </c>
    </row>
    <row r="622">
      <c r="A622" t="inlineStr">
        <is>
          <t>311</t>
        </is>
      </c>
      <c r="B622" t="inlineStr">
        <is>
          <t>평일</t>
        </is>
      </c>
      <c r="C622" t="n">
        <v>0.6597222222222222</v>
      </c>
      <c r="D622">
        <f>IF(AND(A622&amp;""='4_버스'!$B$7&amp;"",B622='4_버스'!$E$7),C622,"")</f>
        <v/>
      </c>
    </row>
    <row r="623">
      <c r="A623" t="inlineStr">
        <is>
          <t>311</t>
        </is>
      </c>
      <c r="B623" t="inlineStr">
        <is>
          <t>평일</t>
        </is>
      </c>
      <c r="C623" t="n">
        <v>0.6875</v>
      </c>
      <c r="D623">
        <f>IF(AND(A623&amp;""='4_버스'!$B$7&amp;"",B623='4_버스'!$E$7),C623,"")</f>
        <v/>
      </c>
    </row>
    <row r="624">
      <c r="A624" t="inlineStr">
        <is>
          <t>311</t>
        </is>
      </c>
      <c r="B624" t="inlineStr">
        <is>
          <t>평일</t>
        </is>
      </c>
      <c r="C624" t="n">
        <v>0.625</v>
      </c>
      <c r="D624">
        <f>IF(AND(A624&amp;""='4_버스'!$B$7&amp;"",B624='4_버스'!$E$7),C624,"")</f>
        <v/>
      </c>
    </row>
    <row r="625">
      <c r="A625" t="inlineStr">
        <is>
          <t>311</t>
        </is>
      </c>
      <c r="B625" t="inlineStr">
        <is>
          <t>평일</t>
        </is>
      </c>
      <c r="C625" t="n">
        <v>0.4513888888888889</v>
      </c>
      <c r="D625">
        <f>IF(AND(A625&amp;""='4_버스'!$B$7&amp;"",B625='4_버스'!$E$7),C625,"")</f>
        <v/>
      </c>
    </row>
    <row r="626">
      <c r="A626" t="inlineStr">
        <is>
          <t>311</t>
        </is>
      </c>
      <c r="B626" t="inlineStr">
        <is>
          <t>평일</t>
        </is>
      </c>
      <c r="C626" t="n">
        <v>0.6388888888888888</v>
      </c>
      <c r="D626">
        <f>IF(AND(A626&amp;""='4_버스'!$B$7&amp;"",B626='4_버스'!$E$7),C626,"")</f>
        <v/>
      </c>
    </row>
    <row r="627">
      <c r="A627" t="inlineStr">
        <is>
          <t>311</t>
        </is>
      </c>
      <c r="B627" t="inlineStr">
        <is>
          <t>평일</t>
        </is>
      </c>
      <c r="C627" t="n">
        <v>0.28125</v>
      </c>
      <c r="D627">
        <f>IF(AND(A627&amp;""='4_버스'!$B$7&amp;"",B627='4_버스'!$E$7),C627,"")</f>
        <v/>
      </c>
    </row>
    <row r="628">
      <c r="A628" t="inlineStr">
        <is>
          <t>311</t>
        </is>
      </c>
      <c r="B628" t="inlineStr">
        <is>
          <t>평일</t>
        </is>
      </c>
      <c r="C628" t="n">
        <v>0.6875</v>
      </c>
      <c r="D628">
        <f>IF(AND(A628&amp;""='4_버스'!$B$7&amp;"",B628='4_버스'!$E$7),C628,"")</f>
        <v/>
      </c>
    </row>
    <row r="629">
      <c r="A629" t="inlineStr">
        <is>
          <t>311</t>
        </is>
      </c>
      <c r="B629" t="inlineStr">
        <is>
          <t>평일</t>
        </is>
      </c>
      <c r="C629" t="n">
        <v>0.3055555555555556</v>
      </c>
      <c r="D629">
        <f>IF(AND(A629&amp;""='4_버스'!$B$7&amp;"",B629='4_버스'!$E$7),C629,"")</f>
        <v/>
      </c>
    </row>
    <row r="630">
      <c r="A630" t="inlineStr">
        <is>
          <t>311</t>
        </is>
      </c>
      <c r="B630" t="inlineStr">
        <is>
          <t>평일</t>
        </is>
      </c>
      <c r="C630" t="n">
        <v>0.6041666666666667</v>
      </c>
      <c r="D630">
        <f>IF(AND(A630&amp;""='4_버스'!$B$7&amp;"",B630='4_버스'!$E$7),C630,"")</f>
        <v/>
      </c>
    </row>
    <row r="631">
      <c r="A631" t="inlineStr">
        <is>
          <t>311</t>
        </is>
      </c>
      <c r="B631" t="inlineStr">
        <is>
          <t>평일</t>
        </is>
      </c>
      <c r="C631" t="n">
        <v>0.7152777777777778</v>
      </c>
      <c r="D631">
        <f>IF(AND(A631&amp;""='4_버스'!$B$7&amp;"",B631='4_버스'!$E$7),C631,"")</f>
        <v/>
      </c>
    </row>
    <row r="632">
      <c r="A632" t="inlineStr">
        <is>
          <t>311</t>
        </is>
      </c>
      <c r="B632" t="inlineStr">
        <is>
          <t>평일</t>
        </is>
      </c>
      <c r="C632" t="n">
        <v>0.7638888888888888</v>
      </c>
      <c r="D632">
        <f>IF(AND(A632&amp;""='4_버스'!$B$7&amp;"",B632='4_버스'!$E$7),C632,"")</f>
        <v/>
      </c>
    </row>
    <row r="633">
      <c r="A633" t="inlineStr">
        <is>
          <t>311</t>
        </is>
      </c>
      <c r="B633" t="inlineStr">
        <is>
          <t>평일</t>
        </is>
      </c>
      <c r="C633" t="n">
        <v>0.4375</v>
      </c>
      <c r="D633">
        <f>IF(AND(A633&amp;""='4_버스'!$B$7&amp;"",B633='4_버스'!$E$7),C633,"")</f>
        <v/>
      </c>
    </row>
    <row r="634">
      <c r="A634" t="inlineStr">
        <is>
          <t>311</t>
        </is>
      </c>
      <c r="B634" t="inlineStr">
        <is>
          <t>평일</t>
        </is>
      </c>
      <c r="C634" t="n">
        <v>0.5</v>
      </c>
      <c r="D634">
        <f>IF(AND(A634&amp;""='4_버스'!$B$7&amp;"",B634='4_버스'!$E$7),C634,"")</f>
        <v/>
      </c>
    </row>
    <row r="635">
      <c r="A635" t="inlineStr">
        <is>
          <t>311</t>
        </is>
      </c>
      <c r="B635" t="inlineStr">
        <is>
          <t>평일</t>
        </is>
      </c>
      <c r="C635" t="n">
        <v>0.2534722222222222</v>
      </c>
      <c r="D635">
        <f>IF(AND(A635&amp;""='4_버스'!$B$7&amp;"",B635='4_버스'!$E$7),C635,"")</f>
        <v/>
      </c>
    </row>
    <row r="636">
      <c r="A636" t="inlineStr">
        <is>
          <t>311</t>
        </is>
      </c>
      <c r="B636" t="inlineStr">
        <is>
          <t>평일</t>
        </is>
      </c>
      <c r="C636" t="n">
        <v>0.732638888888889</v>
      </c>
      <c r="D636">
        <f>IF(AND(A636&amp;""='4_버스'!$B$7&amp;"",B636='4_버스'!$E$7),C636,"")</f>
        <v/>
      </c>
    </row>
    <row r="637">
      <c r="A637" t="inlineStr">
        <is>
          <t>311</t>
        </is>
      </c>
      <c r="B637" t="inlineStr">
        <is>
          <t>평일</t>
        </is>
      </c>
      <c r="C637" t="n">
        <v>0.4027777777777778</v>
      </c>
      <c r="D637">
        <f>IF(AND(A637&amp;""='4_버스'!$B$7&amp;"",B637='4_버스'!$E$7),C637,"")</f>
        <v/>
      </c>
    </row>
    <row r="638">
      <c r="A638" t="inlineStr">
        <is>
          <t>311</t>
        </is>
      </c>
      <c r="B638" t="inlineStr">
        <is>
          <t>평일</t>
        </is>
      </c>
      <c r="C638" t="n">
        <v>0.4270833333333334</v>
      </c>
      <c r="D638">
        <f>IF(AND(A638&amp;""='4_버스'!$B$7&amp;"",B638='4_버스'!$E$7),C638,"")</f>
        <v/>
      </c>
    </row>
    <row r="639">
      <c r="A639" t="inlineStr">
        <is>
          <t>311</t>
        </is>
      </c>
      <c r="B639" t="inlineStr">
        <is>
          <t>평일</t>
        </is>
      </c>
      <c r="C639" t="n">
        <v>0.3541666666666666</v>
      </c>
      <c r="D639">
        <f>IF(AND(A639&amp;""='4_버스'!$B$7&amp;"",B639='4_버스'!$E$7),C639,"")</f>
        <v/>
      </c>
    </row>
    <row r="640">
      <c r="A640" t="inlineStr">
        <is>
          <t>311</t>
        </is>
      </c>
      <c r="B640" t="inlineStr">
        <is>
          <t>평일</t>
        </is>
      </c>
      <c r="C640" t="n">
        <v>0.4583333333333333</v>
      </c>
      <c r="D640">
        <f>IF(AND(A640&amp;""='4_버스'!$B$7&amp;"",B640='4_버스'!$E$7),C640,"")</f>
        <v/>
      </c>
    </row>
    <row r="641">
      <c r="A641" t="inlineStr">
        <is>
          <t>312</t>
        </is>
      </c>
      <c r="B641" t="inlineStr">
        <is>
          <t>평일</t>
        </is>
      </c>
      <c r="C641" t="n">
        <v>0.7638888888888888</v>
      </c>
      <c r="D641">
        <f>IF(AND(A641&amp;""='4_버스'!$B$7&amp;"",B641='4_버스'!$E$7),C641,"")</f>
        <v/>
      </c>
    </row>
    <row r="642">
      <c r="A642" t="inlineStr">
        <is>
          <t>312</t>
        </is>
      </c>
      <c r="B642" t="inlineStr">
        <is>
          <t>평일</t>
        </is>
      </c>
      <c r="C642" t="n">
        <v>0.3819444444444444</v>
      </c>
      <c r="D642">
        <f>IF(AND(A642&amp;""='4_버스'!$B$7&amp;"",B642='4_버스'!$E$7),C642,"")</f>
        <v/>
      </c>
    </row>
    <row r="643">
      <c r="A643" t="inlineStr">
        <is>
          <t>312</t>
        </is>
      </c>
      <c r="B643" t="inlineStr">
        <is>
          <t>평일</t>
        </is>
      </c>
      <c r="C643" t="n">
        <v>0.2847222222222222</v>
      </c>
      <c r="D643">
        <f>IF(AND(A643&amp;""='4_버스'!$B$7&amp;"",B643='4_버스'!$E$7),C643,"")</f>
        <v/>
      </c>
    </row>
    <row r="644">
      <c r="A644" t="inlineStr">
        <is>
          <t>312</t>
        </is>
      </c>
      <c r="B644" t="inlineStr">
        <is>
          <t>평일</t>
        </is>
      </c>
      <c r="C644" t="n">
        <v>0.4027777777777778</v>
      </c>
      <c r="D644">
        <f>IF(AND(A644&amp;""='4_버스'!$B$7&amp;"",B644='4_버스'!$E$7),C644,"")</f>
        <v/>
      </c>
    </row>
    <row r="645">
      <c r="A645" t="inlineStr">
        <is>
          <t>312</t>
        </is>
      </c>
      <c r="B645" t="inlineStr">
        <is>
          <t>평일</t>
        </is>
      </c>
      <c r="C645" t="n">
        <v>0.6111111111111112</v>
      </c>
      <c r="D645">
        <f>IF(AND(A645&amp;""='4_버스'!$B$7&amp;"",B645='4_버스'!$E$7),C645,"")</f>
        <v/>
      </c>
    </row>
    <row r="646">
      <c r="A646" t="inlineStr">
        <is>
          <t>312</t>
        </is>
      </c>
      <c r="B646" t="inlineStr">
        <is>
          <t>평일</t>
        </is>
      </c>
      <c r="C646" t="n">
        <v>0.2569444444444444</v>
      </c>
      <c r="D646">
        <f>IF(AND(A646&amp;""='4_버스'!$B$7&amp;"",B646='4_버스'!$E$7),C646,"")</f>
        <v/>
      </c>
    </row>
    <row r="647">
      <c r="A647" t="inlineStr">
        <is>
          <t>312</t>
        </is>
      </c>
      <c r="B647" t="inlineStr">
        <is>
          <t>평일</t>
        </is>
      </c>
      <c r="C647" t="n">
        <v>0.5763888888888888</v>
      </c>
      <c r="D647">
        <f>IF(AND(A647&amp;""='4_버스'!$B$7&amp;"",B647='4_버스'!$E$7),C647,"")</f>
        <v/>
      </c>
    </row>
    <row r="648">
      <c r="A648" t="inlineStr">
        <is>
          <t>313</t>
        </is>
      </c>
      <c r="B648" t="inlineStr">
        <is>
          <t>평일</t>
        </is>
      </c>
      <c r="C648" t="n">
        <v>0.2847222222222222</v>
      </c>
      <c r="D648">
        <f>IF(AND(A648&amp;""='4_버스'!$B$7&amp;"",B648='4_버스'!$E$7),C648,"")</f>
        <v/>
      </c>
    </row>
    <row r="649">
      <c r="A649" t="inlineStr">
        <is>
          <t>313</t>
        </is>
      </c>
      <c r="B649" t="inlineStr">
        <is>
          <t>평일</t>
        </is>
      </c>
      <c r="C649" t="n">
        <v>0.4722222222222222</v>
      </c>
      <c r="D649">
        <f>IF(AND(A649&amp;""='4_버스'!$B$7&amp;"",B649='4_버스'!$E$7),C649,"")</f>
        <v/>
      </c>
    </row>
    <row r="650">
      <c r="A650" t="inlineStr">
        <is>
          <t>313</t>
        </is>
      </c>
      <c r="B650" t="inlineStr">
        <is>
          <t>평일</t>
        </is>
      </c>
      <c r="C650" t="n">
        <v>0.4444444444444445</v>
      </c>
      <c r="D650">
        <f>IF(AND(A650&amp;""='4_버스'!$B$7&amp;"",B650='4_버스'!$E$7),C650,"")</f>
        <v/>
      </c>
    </row>
    <row r="651">
      <c r="A651" t="inlineStr">
        <is>
          <t>313</t>
        </is>
      </c>
      <c r="B651" t="inlineStr">
        <is>
          <t>평일</t>
        </is>
      </c>
      <c r="C651" t="n">
        <v>0.5833333333333334</v>
      </c>
      <c r="D651">
        <f>IF(AND(A651&amp;""='4_버스'!$B$7&amp;"",B651='4_버스'!$E$7),C651,"")</f>
        <v/>
      </c>
    </row>
    <row r="652">
      <c r="A652" t="inlineStr">
        <is>
          <t>313</t>
        </is>
      </c>
      <c r="B652" t="inlineStr">
        <is>
          <t>평일</t>
        </is>
      </c>
      <c r="C652" t="n">
        <v>0.7291666666666667</v>
      </c>
      <c r="D652">
        <f>IF(AND(A652&amp;""='4_버스'!$B$7&amp;"",B652='4_버스'!$E$7),C652,"")</f>
        <v/>
      </c>
    </row>
    <row r="653">
      <c r="A653" t="inlineStr">
        <is>
          <t>313</t>
        </is>
      </c>
      <c r="B653" t="inlineStr">
        <is>
          <t>평일</t>
        </is>
      </c>
      <c r="C653" t="n">
        <v>0.6111111111111112</v>
      </c>
      <c r="D653">
        <f>IF(AND(A653&amp;""='4_버스'!$B$7&amp;"",B653='4_버스'!$E$7),C653,"")</f>
        <v/>
      </c>
    </row>
    <row r="654">
      <c r="A654" t="inlineStr">
        <is>
          <t>313</t>
        </is>
      </c>
      <c r="B654" t="inlineStr">
        <is>
          <t>평일</t>
        </is>
      </c>
      <c r="C654" t="n">
        <v>0.7569444444444444</v>
      </c>
      <c r="D654">
        <f>IF(AND(A654&amp;""='4_버스'!$B$7&amp;"",B654='4_버스'!$E$7),C654,"")</f>
        <v/>
      </c>
    </row>
    <row r="655">
      <c r="A655" t="inlineStr">
        <is>
          <t>313</t>
        </is>
      </c>
      <c r="B655" t="inlineStr">
        <is>
          <t>평일</t>
        </is>
      </c>
      <c r="C655" t="n">
        <v>0.2673611111111111</v>
      </c>
      <c r="D655">
        <f>IF(AND(A655&amp;""='4_버스'!$B$7&amp;"",B655='4_버스'!$E$7),C655,"")</f>
        <v/>
      </c>
    </row>
    <row r="656">
      <c r="A656" t="inlineStr">
        <is>
          <t>410</t>
        </is>
      </c>
      <c r="B656" t="inlineStr">
        <is>
          <t>평일</t>
        </is>
      </c>
      <c r="C656" t="n">
        <v>0.25</v>
      </c>
      <c r="D656">
        <f>IF(AND(A656&amp;""='4_버스'!$B$7&amp;"",B656='4_버스'!$E$7),C656,"")</f>
        <v/>
      </c>
    </row>
    <row r="657">
      <c r="A657" t="inlineStr">
        <is>
          <t>410</t>
        </is>
      </c>
      <c r="B657" t="inlineStr">
        <is>
          <t>평일</t>
        </is>
      </c>
      <c r="C657" t="n">
        <v>0.25</v>
      </c>
      <c r="D657">
        <f>IF(AND(A657&amp;""='4_버스'!$B$7&amp;"",B657='4_버스'!$E$7),C657,"")</f>
        <v/>
      </c>
    </row>
    <row r="658">
      <c r="A658" t="inlineStr">
        <is>
          <t>410</t>
        </is>
      </c>
      <c r="B658" t="inlineStr">
        <is>
          <t>평일</t>
        </is>
      </c>
      <c r="C658" t="n">
        <v>0.2777777777777778</v>
      </c>
      <c r="D658">
        <f>IF(AND(A658&amp;""='4_버스'!$B$7&amp;"",B658='4_버스'!$E$7),C658,"")</f>
        <v/>
      </c>
    </row>
    <row r="659">
      <c r="A659" t="inlineStr">
        <is>
          <t>410</t>
        </is>
      </c>
      <c r="B659" t="inlineStr">
        <is>
          <t>평일</t>
        </is>
      </c>
      <c r="C659" t="n">
        <v>0.6180555555555556</v>
      </c>
      <c r="D659">
        <f>IF(AND(A659&amp;""='4_버스'!$B$7&amp;"",B659='4_버스'!$E$7),C659,"")</f>
        <v/>
      </c>
    </row>
    <row r="660">
      <c r="A660" t="inlineStr">
        <is>
          <t>410</t>
        </is>
      </c>
      <c r="B660" t="inlineStr">
        <is>
          <t>평일</t>
        </is>
      </c>
      <c r="C660" t="n">
        <v>0.7361111111111112</v>
      </c>
      <c r="D660">
        <f>IF(AND(A660&amp;""='4_버스'!$B$7&amp;"",B660='4_버스'!$E$7),C660,"")</f>
        <v/>
      </c>
    </row>
    <row r="661">
      <c r="A661" t="inlineStr">
        <is>
          <t>410</t>
        </is>
      </c>
      <c r="B661" t="inlineStr">
        <is>
          <t>평일</t>
        </is>
      </c>
      <c r="C661" t="n">
        <v>0.4027777777777778</v>
      </c>
      <c r="D661">
        <f>IF(AND(A661&amp;""='4_버스'!$B$7&amp;"",B661='4_버스'!$E$7),C661,"")</f>
        <v/>
      </c>
    </row>
    <row r="662">
      <c r="A662" t="inlineStr">
        <is>
          <t>410</t>
        </is>
      </c>
      <c r="B662" t="inlineStr">
        <is>
          <t>평일</t>
        </is>
      </c>
      <c r="C662" t="n">
        <v>0.6041666666666667</v>
      </c>
      <c r="D662">
        <f>IF(AND(A662&amp;""='4_버스'!$B$7&amp;"",B662='4_버스'!$E$7),C662,"")</f>
        <v/>
      </c>
    </row>
    <row r="663">
      <c r="A663" t="inlineStr">
        <is>
          <t>410</t>
        </is>
      </c>
      <c r="B663" t="inlineStr">
        <is>
          <t>평일</t>
        </is>
      </c>
      <c r="C663" t="n">
        <v>0.6631944444444444</v>
      </c>
      <c r="D663">
        <f>IF(AND(A663&amp;""='4_버스'!$B$7&amp;"",B663='4_버스'!$E$7),C663,"")</f>
        <v/>
      </c>
    </row>
    <row r="664">
      <c r="A664" t="inlineStr">
        <is>
          <t>410</t>
        </is>
      </c>
      <c r="B664" t="inlineStr">
        <is>
          <t>평일</t>
        </is>
      </c>
      <c r="C664" t="n">
        <v>0.4930555555555555</v>
      </c>
      <c r="D664">
        <f>IF(AND(A664&amp;""='4_버스'!$B$7&amp;"",B664='4_버스'!$E$7),C664,"")</f>
        <v/>
      </c>
    </row>
    <row r="665">
      <c r="A665" t="inlineStr">
        <is>
          <t>410</t>
        </is>
      </c>
      <c r="B665" t="inlineStr">
        <is>
          <t>평일</t>
        </is>
      </c>
      <c r="C665" t="n">
        <v>0.4652777777777777</v>
      </c>
      <c r="D665">
        <f>IF(AND(A665&amp;""='4_버스'!$B$7&amp;"",B665='4_버스'!$E$7),C665,"")</f>
        <v/>
      </c>
    </row>
    <row r="666">
      <c r="A666" t="inlineStr">
        <is>
          <t>410</t>
        </is>
      </c>
      <c r="B666" t="inlineStr">
        <is>
          <t>평일</t>
        </is>
      </c>
      <c r="C666" t="n">
        <v>0.6041666666666667</v>
      </c>
      <c r="D666">
        <f>IF(AND(A666&amp;""='4_버스'!$B$7&amp;"",B666='4_버스'!$E$7),C666,"")</f>
        <v/>
      </c>
    </row>
    <row r="667">
      <c r="A667" t="inlineStr">
        <is>
          <t>410</t>
        </is>
      </c>
      <c r="B667" t="inlineStr">
        <is>
          <t>평일</t>
        </is>
      </c>
      <c r="C667" t="n">
        <v>0.5729166666666666</v>
      </c>
      <c r="D667">
        <f>IF(AND(A667&amp;""='4_버스'!$B$7&amp;"",B667='4_버스'!$E$7),C667,"")</f>
        <v/>
      </c>
    </row>
    <row r="668">
      <c r="A668" t="inlineStr">
        <is>
          <t>410</t>
        </is>
      </c>
      <c r="B668" t="inlineStr">
        <is>
          <t>평일</t>
        </is>
      </c>
      <c r="C668" t="n">
        <v>0.7152777777777778</v>
      </c>
      <c r="D668">
        <f>IF(AND(A668&amp;""='4_버스'!$B$7&amp;"",B668='4_버스'!$E$7),C668,"")</f>
        <v/>
      </c>
    </row>
    <row r="669">
      <c r="A669" t="inlineStr">
        <is>
          <t>410</t>
        </is>
      </c>
      <c r="B669" t="inlineStr">
        <is>
          <t>평일</t>
        </is>
      </c>
      <c r="C669" t="n">
        <v>0.25</v>
      </c>
      <c r="D669">
        <f>IF(AND(A669&amp;""='4_버스'!$B$7&amp;"",B669='4_버스'!$E$7),C669,"")</f>
        <v/>
      </c>
    </row>
    <row r="670">
      <c r="A670" t="inlineStr">
        <is>
          <t>410</t>
        </is>
      </c>
      <c r="B670" t="inlineStr">
        <is>
          <t>평일</t>
        </is>
      </c>
      <c r="C670" t="n">
        <v>0.25</v>
      </c>
      <c r="D670">
        <f>IF(AND(A670&amp;""='4_버스'!$B$7&amp;"",B670='4_버스'!$E$7),C670,"")</f>
        <v/>
      </c>
    </row>
    <row r="671">
      <c r="A671" t="inlineStr">
        <is>
          <t>410</t>
        </is>
      </c>
      <c r="B671" t="inlineStr">
        <is>
          <t>평일</t>
        </is>
      </c>
      <c r="C671" t="n">
        <v>0.4305555555555556</v>
      </c>
      <c r="D671">
        <f>IF(AND(A671&amp;""='4_버스'!$B$7&amp;"",B671='4_버스'!$E$7),C671,"")</f>
        <v/>
      </c>
    </row>
    <row r="672">
      <c r="A672" t="inlineStr">
        <is>
          <t>410</t>
        </is>
      </c>
      <c r="B672" t="inlineStr">
        <is>
          <t>평일</t>
        </is>
      </c>
      <c r="C672" t="n">
        <v>0.548611111111111</v>
      </c>
      <c r="D672">
        <f>IF(AND(A672&amp;""='4_버스'!$B$7&amp;"",B672='4_버스'!$E$7),C672,"")</f>
        <v/>
      </c>
    </row>
    <row r="673">
      <c r="A673" t="inlineStr">
        <is>
          <t>410</t>
        </is>
      </c>
      <c r="B673" t="inlineStr">
        <is>
          <t>평일</t>
        </is>
      </c>
      <c r="C673" t="n">
        <v>0.7152777777777778</v>
      </c>
      <c r="D673">
        <f>IF(AND(A673&amp;""='4_버스'!$B$7&amp;"",B673='4_버스'!$E$7),C673,"")</f>
        <v/>
      </c>
    </row>
    <row r="674">
      <c r="A674" t="inlineStr">
        <is>
          <t>410</t>
        </is>
      </c>
      <c r="B674" t="inlineStr">
        <is>
          <t>평일</t>
        </is>
      </c>
      <c r="C674" t="n">
        <v>0.3333333333333333</v>
      </c>
      <c r="D674">
        <f>IF(AND(A674&amp;""='4_버스'!$B$7&amp;"",B674='4_버스'!$E$7),C674,"")</f>
        <v/>
      </c>
    </row>
    <row r="675">
      <c r="A675" t="inlineStr">
        <is>
          <t>410</t>
        </is>
      </c>
      <c r="B675" t="inlineStr">
        <is>
          <t>평일</t>
        </is>
      </c>
      <c r="C675" t="n">
        <v>0.798611111111111</v>
      </c>
      <c r="D675">
        <f>IF(AND(A675&amp;""='4_버스'!$B$7&amp;"",B675='4_버스'!$E$7),C675,"")</f>
        <v/>
      </c>
    </row>
    <row r="676">
      <c r="A676" t="inlineStr">
        <is>
          <t>410</t>
        </is>
      </c>
      <c r="B676" t="inlineStr">
        <is>
          <t>평일</t>
        </is>
      </c>
      <c r="C676" t="n">
        <v>0.3506944444444444</v>
      </c>
      <c r="D676">
        <f>IF(AND(A676&amp;""='4_버스'!$B$7&amp;"",B676='4_버스'!$E$7),C676,"")</f>
        <v/>
      </c>
    </row>
    <row r="677">
      <c r="A677" t="inlineStr">
        <is>
          <t>410</t>
        </is>
      </c>
      <c r="B677" t="inlineStr">
        <is>
          <t>평일</t>
        </is>
      </c>
      <c r="C677" t="n">
        <v>0.25</v>
      </c>
      <c r="D677">
        <f>IF(AND(A677&amp;""='4_버스'!$B$7&amp;"",B677='4_버스'!$E$7),C677,"")</f>
        <v/>
      </c>
    </row>
    <row r="678">
      <c r="A678" t="inlineStr">
        <is>
          <t>410</t>
        </is>
      </c>
      <c r="B678" t="inlineStr">
        <is>
          <t>평일</t>
        </is>
      </c>
      <c r="C678" t="n">
        <v>0.4409722222222223</v>
      </c>
      <c r="D678">
        <f>IF(AND(A678&amp;""='4_버스'!$B$7&amp;"",B678='4_버스'!$E$7),C678,"")</f>
        <v/>
      </c>
    </row>
    <row r="679">
      <c r="A679" t="inlineStr">
        <is>
          <t>410</t>
        </is>
      </c>
      <c r="B679" t="inlineStr">
        <is>
          <t>평일</t>
        </is>
      </c>
      <c r="C679" t="n">
        <v>0.5243055555555556</v>
      </c>
      <c r="D679">
        <f>IF(AND(A679&amp;""='4_버스'!$B$7&amp;"",B679='4_버스'!$E$7),C679,"")</f>
        <v/>
      </c>
    </row>
    <row r="680">
      <c r="A680" t="inlineStr">
        <is>
          <t>410</t>
        </is>
      </c>
      <c r="B680" t="inlineStr">
        <is>
          <t>평일</t>
        </is>
      </c>
      <c r="C680" t="n">
        <v>0.6493055555555556</v>
      </c>
      <c r="D680">
        <f>IF(AND(A680&amp;""='4_버스'!$B$7&amp;"",B680='4_버스'!$E$7),C680,"")</f>
        <v/>
      </c>
    </row>
    <row r="681">
      <c r="A681" t="inlineStr">
        <is>
          <t>410</t>
        </is>
      </c>
      <c r="B681" t="inlineStr">
        <is>
          <t>평일</t>
        </is>
      </c>
      <c r="C681" t="n">
        <v>0.2881944444444444</v>
      </c>
      <c r="D681">
        <f>IF(AND(A681&amp;""='4_버스'!$B$7&amp;"",B681='4_버스'!$E$7),C681,"")</f>
        <v/>
      </c>
    </row>
    <row r="682">
      <c r="A682" t="inlineStr">
        <is>
          <t>410</t>
        </is>
      </c>
      <c r="B682" t="inlineStr">
        <is>
          <t>평일</t>
        </is>
      </c>
      <c r="C682" t="n">
        <v>0.5</v>
      </c>
      <c r="D682">
        <f>IF(AND(A682&amp;""='4_버스'!$B$7&amp;"",B682='4_버스'!$E$7),C682,"")</f>
        <v/>
      </c>
    </row>
    <row r="683">
      <c r="A683" t="inlineStr">
        <is>
          <t>410</t>
        </is>
      </c>
      <c r="B683" t="inlineStr">
        <is>
          <t>평일</t>
        </is>
      </c>
      <c r="C683" t="n">
        <v>0.5347222222222222</v>
      </c>
      <c r="D683">
        <f>IF(AND(A683&amp;""='4_버스'!$B$7&amp;"",B683='4_버스'!$E$7),C683,"")</f>
        <v/>
      </c>
    </row>
    <row r="684">
      <c r="A684" t="inlineStr">
        <is>
          <t>410</t>
        </is>
      </c>
      <c r="B684" t="inlineStr">
        <is>
          <t>평일</t>
        </is>
      </c>
      <c r="C684" t="n">
        <v>0.673611111111111</v>
      </c>
      <c r="D684">
        <f>IF(AND(A684&amp;""='4_버스'!$B$7&amp;"",B684='4_버스'!$E$7),C684,"")</f>
        <v/>
      </c>
    </row>
    <row r="685">
      <c r="A685" t="inlineStr">
        <is>
          <t>410</t>
        </is>
      </c>
      <c r="B685" t="inlineStr">
        <is>
          <t>평일</t>
        </is>
      </c>
      <c r="C685" t="n">
        <v>0.78125</v>
      </c>
      <c r="D685">
        <f>IF(AND(A685&amp;""='4_버스'!$B$7&amp;"",B685='4_버스'!$E$7),C685,"")</f>
        <v/>
      </c>
    </row>
    <row r="686">
      <c r="A686" t="inlineStr">
        <is>
          <t>410</t>
        </is>
      </c>
      <c r="B686" t="inlineStr">
        <is>
          <t>평일</t>
        </is>
      </c>
      <c r="C686" t="n">
        <v>0.2986111111111111</v>
      </c>
      <c r="D686">
        <f>IF(AND(A686&amp;""='4_버스'!$B$7&amp;"",B686='4_버스'!$E$7),C686,"")</f>
        <v/>
      </c>
    </row>
    <row r="687">
      <c r="A687" t="inlineStr">
        <is>
          <t>410</t>
        </is>
      </c>
      <c r="B687" t="inlineStr">
        <is>
          <t>평일</t>
        </is>
      </c>
      <c r="C687" t="n">
        <v>0.4513888888888889</v>
      </c>
      <c r="D687">
        <f>IF(AND(A687&amp;""='4_버스'!$B$7&amp;"",B687='4_버스'!$E$7),C687,"")</f>
        <v/>
      </c>
    </row>
    <row r="688">
      <c r="A688" t="inlineStr">
        <is>
          <t>410</t>
        </is>
      </c>
      <c r="B688" t="inlineStr">
        <is>
          <t>평일</t>
        </is>
      </c>
      <c r="C688" t="n">
        <v>0.5451388888888888</v>
      </c>
      <c r="D688">
        <f>IF(AND(A688&amp;""='4_버스'!$B$7&amp;"",B688='4_버스'!$E$7),C688,"")</f>
        <v/>
      </c>
    </row>
    <row r="689">
      <c r="A689" t="inlineStr">
        <is>
          <t>410</t>
        </is>
      </c>
      <c r="B689" t="inlineStr">
        <is>
          <t>평일</t>
        </is>
      </c>
      <c r="C689" t="n">
        <v>0.2743055555555556</v>
      </c>
      <c r="D689">
        <f>IF(AND(A689&amp;""='4_버스'!$B$7&amp;"",B689='4_버스'!$E$7),C689,"")</f>
        <v/>
      </c>
    </row>
    <row r="690">
      <c r="A690" t="inlineStr">
        <is>
          <t>410</t>
        </is>
      </c>
      <c r="B690" t="inlineStr">
        <is>
          <t>평일</t>
        </is>
      </c>
      <c r="C690" t="n">
        <v>0.6423611111111112</v>
      </c>
      <c r="D690">
        <f>IF(AND(A690&amp;""='4_버스'!$B$7&amp;"",B690='4_버스'!$E$7),C690,"")</f>
        <v/>
      </c>
    </row>
    <row r="691">
      <c r="A691" t="inlineStr">
        <is>
          <t>410</t>
        </is>
      </c>
      <c r="B691" t="inlineStr">
        <is>
          <t>평일</t>
        </is>
      </c>
      <c r="C691" t="n">
        <v>0.7569444444444444</v>
      </c>
      <c r="D691">
        <f>IF(AND(A691&amp;""='4_버스'!$B$7&amp;"",B691='4_버스'!$E$7),C691,"")</f>
        <v/>
      </c>
    </row>
    <row r="692">
      <c r="A692" t="inlineStr">
        <is>
          <t>410</t>
        </is>
      </c>
      <c r="B692" t="inlineStr">
        <is>
          <t>평일</t>
        </is>
      </c>
      <c r="C692" t="n">
        <v>0.2847222222222222</v>
      </c>
      <c r="D692">
        <f>IF(AND(A692&amp;""='4_버스'!$B$7&amp;"",B692='4_버스'!$E$7),C692,"")</f>
        <v/>
      </c>
    </row>
    <row r="693">
      <c r="A693" t="inlineStr">
        <is>
          <t>410</t>
        </is>
      </c>
      <c r="B693" t="inlineStr">
        <is>
          <t>평일</t>
        </is>
      </c>
      <c r="C693" t="n">
        <v>0.4027777777777778</v>
      </c>
      <c r="D693">
        <f>IF(AND(A693&amp;""='4_버스'!$B$7&amp;"",B693='4_버스'!$E$7),C693,"")</f>
        <v/>
      </c>
    </row>
    <row r="694">
      <c r="A694" t="inlineStr">
        <is>
          <t>410</t>
        </is>
      </c>
      <c r="B694" t="inlineStr">
        <is>
          <t>평일</t>
        </is>
      </c>
      <c r="C694" t="n">
        <v>0.4756944444444444</v>
      </c>
      <c r="D694">
        <f>IF(AND(A694&amp;""='4_버스'!$B$7&amp;"",B694='4_버스'!$E$7),C694,"")</f>
        <v/>
      </c>
    </row>
    <row r="695">
      <c r="A695" t="inlineStr">
        <is>
          <t>410</t>
        </is>
      </c>
      <c r="B695" t="inlineStr">
        <is>
          <t>평일</t>
        </is>
      </c>
      <c r="C695" t="n">
        <v>0.6180555555555556</v>
      </c>
      <c r="D695">
        <f>IF(AND(A695&amp;""='4_버스'!$B$7&amp;"",B695='4_버스'!$E$7),C695,"")</f>
        <v/>
      </c>
    </row>
    <row r="696">
      <c r="A696" t="inlineStr">
        <is>
          <t>410</t>
        </is>
      </c>
      <c r="B696" t="inlineStr">
        <is>
          <t>평일</t>
        </is>
      </c>
      <c r="C696" t="n">
        <v>0.7291666666666667</v>
      </c>
      <c r="D696">
        <f>IF(AND(A696&amp;""='4_버스'!$B$7&amp;"",B696='4_버스'!$E$7),C696,"")</f>
        <v/>
      </c>
    </row>
    <row r="697">
      <c r="A697" t="inlineStr">
        <is>
          <t>410</t>
        </is>
      </c>
      <c r="B697" t="inlineStr">
        <is>
          <t>평일</t>
        </is>
      </c>
      <c r="C697" t="n">
        <v>0.6666666666666666</v>
      </c>
      <c r="D697">
        <f>IF(AND(A697&amp;""='4_버스'!$B$7&amp;"",B697='4_버스'!$E$7),C697,"")</f>
        <v/>
      </c>
    </row>
    <row r="698">
      <c r="A698" t="inlineStr">
        <is>
          <t>410</t>
        </is>
      </c>
      <c r="B698" t="inlineStr">
        <is>
          <t>평일</t>
        </is>
      </c>
      <c r="C698" t="n">
        <v>0.3263888888888889</v>
      </c>
      <c r="D698">
        <f>IF(AND(A698&amp;""='4_버스'!$B$7&amp;"",B698='4_버스'!$E$7),C698,"")</f>
        <v/>
      </c>
    </row>
    <row r="699">
      <c r="A699" t="inlineStr">
        <is>
          <t>410</t>
        </is>
      </c>
      <c r="B699" t="inlineStr">
        <is>
          <t>평일</t>
        </is>
      </c>
      <c r="C699" t="n">
        <v>0.4513888888888889</v>
      </c>
      <c r="D699">
        <f>IF(AND(A699&amp;""='4_버스'!$B$7&amp;"",B699='4_버스'!$E$7),C699,"")</f>
        <v/>
      </c>
    </row>
    <row r="700">
      <c r="A700" t="inlineStr">
        <is>
          <t>410</t>
        </is>
      </c>
      <c r="B700" t="inlineStr">
        <is>
          <t>평일</t>
        </is>
      </c>
      <c r="C700" t="n">
        <v>0.8263888888888888</v>
      </c>
      <c r="D700">
        <f>IF(AND(A700&amp;""='4_버스'!$B$7&amp;"",B700='4_버스'!$E$7),C700,"")</f>
        <v/>
      </c>
    </row>
    <row r="701">
      <c r="A701" t="inlineStr">
        <is>
          <t>410</t>
        </is>
      </c>
      <c r="B701" t="inlineStr">
        <is>
          <t>평일</t>
        </is>
      </c>
      <c r="C701" t="n">
        <v>0.3923611111111111</v>
      </c>
      <c r="D701">
        <f>IF(AND(A701&amp;""='4_버스'!$B$7&amp;"",B701='4_버스'!$E$7),C701,"")</f>
        <v/>
      </c>
    </row>
    <row r="702">
      <c r="A702" t="inlineStr">
        <is>
          <t>410</t>
        </is>
      </c>
      <c r="B702" t="inlineStr">
        <is>
          <t>평일</t>
        </is>
      </c>
      <c r="C702" t="n">
        <v>0.5833333333333334</v>
      </c>
      <c r="D702">
        <f>IF(AND(A702&amp;""='4_버스'!$B$7&amp;"",B702='4_버스'!$E$7),C702,"")</f>
        <v/>
      </c>
    </row>
    <row r="703">
      <c r="A703" t="inlineStr">
        <is>
          <t>410</t>
        </is>
      </c>
      <c r="B703" t="inlineStr">
        <is>
          <t>평일</t>
        </is>
      </c>
      <c r="C703" t="n">
        <v>0.798611111111111</v>
      </c>
      <c r="D703">
        <f>IF(AND(A703&amp;""='4_버스'!$B$7&amp;"",B703='4_버스'!$E$7),C703,"")</f>
        <v/>
      </c>
    </row>
    <row r="704">
      <c r="A704" t="inlineStr">
        <is>
          <t>410</t>
        </is>
      </c>
      <c r="B704" t="inlineStr">
        <is>
          <t>평일</t>
        </is>
      </c>
      <c r="C704" t="n">
        <v>0.28125</v>
      </c>
      <c r="D704">
        <f>IF(AND(A704&amp;""='4_버스'!$B$7&amp;"",B704='4_버스'!$E$7),C704,"")</f>
        <v/>
      </c>
    </row>
    <row r="705">
      <c r="A705" t="inlineStr">
        <is>
          <t>410</t>
        </is>
      </c>
      <c r="B705" t="inlineStr">
        <is>
          <t>평일</t>
        </is>
      </c>
      <c r="C705" t="n">
        <v>0.7569444444444444</v>
      </c>
      <c r="D705">
        <f>IF(AND(A705&amp;""='4_버스'!$B$7&amp;"",B705='4_버스'!$E$7),C705,"")</f>
        <v/>
      </c>
    </row>
    <row r="706">
      <c r="A706" t="inlineStr">
        <is>
          <t>410</t>
        </is>
      </c>
      <c r="B706" t="inlineStr">
        <is>
          <t>평일</t>
        </is>
      </c>
      <c r="C706" t="n">
        <v>0.7604166666666666</v>
      </c>
      <c r="D706">
        <f>IF(AND(A706&amp;""='4_버스'!$B$7&amp;"",B706='4_버스'!$E$7),C706,"")</f>
        <v/>
      </c>
    </row>
    <row r="707">
      <c r="A707" t="inlineStr">
        <is>
          <t>410</t>
        </is>
      </c>
      <c r="B707" t="inlineStr">
        <is>
          <t>평일</t>
        </is>
      </c>
      <c r="C707" t="n">
        <v>0.7118055555555556</v>
      </c>
      <c r="D707">
        <f>IF(AND(A707&amp;""='4_버스'!$B$7&amp;"",B707='4_버스'!$E$7),C707,"")</f>
        <v/>
      </c>
    </row>
    <row r="708">
      <c r="A708" t="inlineStr">
        <is>
          <t>410</t>
        </is>
      </c>
      <c r="B708" t="inlineStr">
        <is>
          <t>평일</t>
        </is>
      </c>
      <c r="C708" t="n">
        <v>0.4166666666666667</v>
      </c>
      <c r="D708">
        <f>IF(AND(A708&amp;""='4_버스'!$B$7&amp;"",B708='4_버스'!$E$7),C708,"")</f>
        <v/>
      </c>
    </row>
    <row r="709">
      <c r="A709" t="inlineStr">
        <is>
          <t>410</t>
        </is>
      </c>
      <c r="B709" t="inlineStr">
        <is>
          <t>평일</t>
        </is>
      </c>
      <c r="C709" t="n">
        <v>0.673611111111111</v>
      </c>
      <c r="D709">
        <f>IF(AND(A709&amp;""='4_버스'!$B$7&amp;"",B709='4_버스'!$E$7),C709,"")</f>
        <v/>
      </c>
    </row>
    <row r="710">
      <c r="A710" t="inlineStr">
        <is>
          <t>410</t>
        </is>
      </c>
      <c r="B710" t="inlineStr">
        <is>
          <t>평일</t>
        </is>
      </c>
      <c r="C710" t="n">
        <v>0.2743055555555556</v>
      </c>
      <c r="D710">
        <f>IF(AND(A710&amp;""='4_버스'!$B$7&amp;"",B710='4_버스'!$E$7),C710,"")</f>
        <v/>
      </c>
    </row>
    <row r="711">
      <c r="A711" t="inlineStr">
        <is>
          <t>410</t>
        </is>
      </c>
      <c r="B711" t="inlineStr">
        <is>
          <t>평일</t>
        </is>
      </c>
      <c r="C711" t="n">
        <v>0.6666666666666666</v>
      </c>
      <c r="D711">
        <f>IF(AND(A711&amp;""='4_버스'!$B$7&amp;"",B711='4_버스'!$E$7),C711,"")</f>
        <v/>
      </c>
    </row>
    <row r="712">
      <c r="A712" t="inlineStr">
        <is>
          <t>411</t>
        </is>
      </c>
      <c r="B712" t="inlineStr">
        <is>
          <t>평일</t>
        </is>
      </c>
      <c r="C712" t="n">
        <v>0.3402777777777777</v>
      </c>
      <c r="D712">
        <f>IF(AND(A712&amp;""='4_버스'!$B$7&amp;"",B712='4_버스'!$E$7),C712,"")</f>
        <v/>
      </c>
    </row>
    <row r="713">
      <c r="A713" t="inlineStr">
        <is>
          <t>411</t>
        </is>
      </c>
      <c r="B713" t="inlineStr">
        <is>
          <t>평일</t>
        </is>
      </c>
      <c r="C713" t="n">
        <v>0.5347222222222222</v>
      </c>
      <c r="D713">
        <f>IF(AND(A713&amp;""='4_버스'!$B$7&amp;"",B713='4_버스'!$E$7),C713,"")</f>
        <v/>
      </c>
    </row>
    <row r="714">
      <c r="A714" t="inlineStr">
        <is>
          <t>411</t>
        </is>
      </c>
      <c r="B714" t="inlineStr">
        <is>
          <t>평일</t>
        </is>
      </c>
      <c r="C714" t="n">
        <v>0.673611111111111</v>
      </c>
      <c r="D714">
        <f>IF(AND(A714&amp;""='4_버스'!$B$7&amp;"",B714='4_버스'!$E$7),C714,"")</f>
        <v/>
      </c>
    </row>
    <row r="715">
      <c r="A715" t="inlineStr">
        <is>
          <t>411</t>
        </is>
      </c>
      <c r="B715" t="inlineStr">
        <is>
          <t>평일</t>
        </is>
      </c>
      <c r="C715" t="n">
        <v>0.7673611111111112</v>
      </c>
      <c r="D715">
        <f>IF(AND(A715&amp;""='4_버스'!$B$7&amp;"",B715='4_버스'!$E$7),C715,"")</f>
        <v/>
      </c>
    </row>
    <row r="716">
      <c r="A716" t="inlineStr">
        <is>
          <t>411</t>
        </is>
      </c>
      <c r="B716" t="inlineStr">
        <is>
          <t>평일</t>
        </is>
      </c>
      <c r="C716" t="n">
        <v>0.2534722222222222</v>
      </c>
      <c r="D716">
        <f>IF(AND(A716&amp;""='4_버스'!$B$7&amp;"",B716='4_버스'!$E$7),C716,"")</f>
        <v/>
      </c>
    </row>
    <row r="717">
      <c r="A717" t="inlineStr">
        <is>
          <t>411</t>
        </is>
      </c>
      <c r="B717" t="inlineStr">
        <is>
          <t>평일</t>
        </is>
      </c>
      <c r="C717" t="n">
        <v>0.3333333333333333</v>
      </c>
      <c r="D717">
        <f>IF(AND(A717&amp;""='4_버스'!$B$7&amp;"",B717='4_버스'!$E$7),C717,"")</f>
        <v/>
      </c>
    </row>
    <row r="718">
      <c r="A718" t="inlineStr">
        <is>
          <t>411</t>
        </is>
      </c>
      <c r="B718" t="inlineStr">
        <is>
          <t>평일</t>
        </is>
      </c>
      <c r="C718" t="n">
        <v>0.4583333333333333</v>
      </c>
      <c r="D718">
        <f>IF(AND(A718&amp;""='4_버스'!$B$7&amp;"",B718='4_버스'!$E$7),C718,"")</f>
        <v/>
      </c>
    </row>
    <row r="719">
      <c r="A719" t="inlineStr">
        <is>
          <t>411</t>
        </is>
      </c>
      <c r="B719" t="inlineStr">
        <is>
          <t>평일</t>
        </is>
      </c>
      <c r="C719" t="n">
        <v>0.6041666666666667</v>
      </c>
      <c r="D719">
        <f>IF(AND(A719&amp;""='4_버스'!$B$7&amp;"",B719='4_버스'!$E$7),C719,"")</f>
        <v/>
      </c>
    </row>
    <row r="720">
      <c r="A720" t="inlineStr">
        <is>
          <t>411</t>
        </is>
      </c>
      <c r="B720" t="inlineStr">
        <is>
          <t>평일</t>
        </is>
      </c>
      <c r="C720" t="n">
        <v>0.7673611111111112</v>
      </c>
      <c r="D720">
        <f>IF(AND(A720&amp;""='4_버스'!$B$7&amp;"",B720='4_버스'!$E$7),C720,"")</f>
        <v/>
      </c>
    </row>
    <row r="721">
      <c r="A721" t="inlineStr">
        <is>
          <t>411</t>
        </is>
      </c>
      <c r="B721" t="inlineStr">
        <is>
          <t>평일</t>
        </is>
      </c>
      <c r="C721" t="n">
        <v>0.5416666666666666</v>
      </c>
      <c r="D721">
        <f>IF(AND(A721&amp;""='4_버스'!$B$7&amp;"",B721='4_버스'!$E$7),C721,"")</f>
        <v/>
      </c>
    </row>
    <row r="722">
      <c r="A722" t="inlineStr">
        <is>
          <t>411</t>
        </is>
      </c>
      <c r="B722" t="inlineStr">
        <is>
          <t>평일</t>
        </is>
      </c>
      <c r="C722" t="n">
        <v>0.7152777777777778</v>
      </c>
      <c r="D722">
        <f>IF(AND(A722&amp;""='4_버스'!$B$7&amp;"",B722='4_버스'!$E$7),C722,"")</f>
        <v/>
      </c>
    </row>
    <row r="723">
      <c r="A723" t="inlineStr">
        <is>
          <t>411</t>
        </is>
      </c>
      <c r="B723" t="inlineStr">
        <is>
          <t>평일</t>
        </is>
      </c>
      <c r="C723" t="n">
        <v>0.3888888888888889</v>
      </c>
      <c r="D723">
        <f>IF(AND(A723&amp;""='4_버스'!$B$7&amp;"",B723='4_버스'!$E$7),C723,"")</f>
        <v/>
      </c>
    </row>
    <row r="724">
      <c r="A724" t="inlineStr">
        <is>
          <t>411</t>
        </is>
      </c>
      <c r="B724" t="inlineStr">
        <is>
          <t>평일</t>
        </is>
      </c>
      <c r="C724" t="n">
        <v>0.6597222222222222</v>
      </c>
      <c r="D724">
        <f>IF(AND(A724&amp;""='4_버스'!$B$7&amp;"",B724='4_버스'!$E$7),C724,"")</f>
        <v/>
      </c>
    </row>
    <row r="725">
      <c r="A725" t="inlineStr">
        <is>
          <t>411</t>
        </is>
      </c>
      <c r="B725" t="inlineStr">
        <is>
          <t>평일</t>
        </is>
      </c>
      <c r="C725" t="n">
        <v>0.798611111111111</v>
      </c>
      <c r="D725">
        <f>IF(AND(A725&amp;""='4_버스'!$B$7&amp;"",B725='4_버스'!$E$7),C725,"")</f>
        <v/>
      </c>
    </row>
    <row r="726">
      <c r="A726" t="inlineStr">
        <is>
          <t>411</t>
        </is>
      </c>
      <c r="B726" t="inlineStr">
        <is>
          <t>평일</t>
        </is>
      </c>
      <c r="C726" t="n">
        <v>0.28125</v>
      </c>
      <c r="D726">
        <f>IF(AND(A726&amp;""='4_버스'!$B$7&amp;"",B726='4_버스'!$E$7),C726,"")</f>
        <v/>
      </c>
    </row>
    <row r="727">
      <c r="A727" t="inlineStr">
        <is>
          <t>411</t>
        </is>
      </c>
      <c r="B727" t="inlineStr">
        <is>
          <t>평일</t>
        </is>
      </c>
      <c r="C727" t="n">
        <v>0.7638888888888888</v>
      </c>
      <c r="D727">
        <f>IF(AND(A727&amp;""='4_버스'!$B$7&amp;"",B727='4_버스'!$E$7),C727,"")</f>
        <v/>
      </c>
    </row>
    <row r="728">
      <c r="A728" t="inlineStr">
        <is>
          <t>411</t>
        </is>
      </c>
      <c r="B728" t="inlineStr">
        <is>
          <t>평일</t>
        </is>
      </c>
      <c r="C728" t="n">
        <v>0.4861111111111111</v>
      </c>
      <c r="D728">
        <f>IF(AND(A728&amp;""='4_버스'!$B$7&amp;"",B728='4_버스'!$E$7),C728,"")</f>
        <v/>
      </c>
    </row>
    <row r="729">
      <c r="A729" t="inlineStr">
        <is>
          <t>411</t>
        </is>
      </c>
      <c r="B729" t="inlineStr">
        <is>
          <t>평일</t>
        </is>
      </c>
      <c r="C729" t="n">
        <v>0.5625</v>
      </c>
      <c r="D729">
        <f>IF(AND(A729&amp;""='4_버스'!$B$7&amp;"",B729='4_버스'!$E$7),C729,"")</f>
        <v/>
      </c>
    </row>
    <row r="730">
      <c r="A730" t="inlineStr">
        <is>
          <t>412</t>
        </is>
      </c>
      <c r="B730" t="inlineStr">
        <is>
          <t>평일</t>
        </is>
      </c>
      <c r="C730" t="n">
        <v>0.2604166666666667</v>
      </c>
      <c r="D730">
        <f>IF(AND(A730&amp;""='4_버스'!$B$7&amp;"",B730='4_버스'!$E$7),C730,"")</f>
        <v/>
      </c>
    </row>
    <row r="731">
      <c r="A731" t="inlineStr">
        <is>
          <t>412</t>
        </is>
      </c>
      <c r="B731" t="inlineStr">
        <is>
          <t>평일</t>
        </is>
      </c>
      <c r="C731" t="n">
        <v>0.7743055555555556</v>
      </c>
      <c r="D731">
        <f>IF(AND(A731&amp;""='4_버스'!$B$7&amp;"",B731='4_버스'!$E$7),C731,"")</f>
        <v/>
      </c>
    </row>
    <row r="732">
      <c r="A732" t="inlineStr">
        <is>
          <t>412</t>
        </is>
      </c>
      <c r="B732" t="inlineStr">
        <is>
          <t>평일</t>
        </is>
      </c>
      <c r="C732" t="n">
        <v>0.5208333333333334</v>
      </c>
      <c r="D732">
        <f>IF(AND(A732&amp;""='4_버스'!$B$7&amp;"",B732='4_버스'!$E$7),C732,"")</f>
        <v/>
      </c>
    </row>
    <row r="733">
      <c r="A733" t="inlineStr">
        <is>
          <t>412</t>
        </is>
      </c>
      <c r="B733" t="inlineStr">
        <is>
          <t>평일</t>
        </is>
      </c>
      <c r="C733" t="n">
        <v>0.4097222222222222</v>
      </c>
      <c r="D733">
        <f>IF(AND(A733&amp;""='4_버스'!$B$7&amp;"",B733='4_버스'!$E$7),C733,"")</f>
        <v/>
      </c>
    </row>
    <row r="734">
      <c r="A734" t="inlineStr">
        <is>
          <t>412</t>
        </is>
      </c>
      <c r="B734" t="inlineStr">
        <is>
          <t>평일</t>
        </is>
      </c>
      <c r="C734" t="n">
        <v>0.6111111111111112</v>
      </c>
      <c r="D734">
        <f>IF(AND(A734&amp;""='4_버스'!$B$7&amp;"",B734='4_버스'!$E$7),C734,"")</f>
        <v/>
      </c>
    </row>
    <row r="735">
      <c r="A735" t="inlineStr">
        <is>
          <t>412</t>
        </is>
      </c>
      <c r="B735" t="inlineStr">
        <is>
          <t>평일</t>
        </is>
      </c>
      <c r="C735" t="n">
        <v>0.798611111111111</v>
      </c>
      <c r="D735">
        <f>IF(AND(A735&amp;""='4_버스'!$B$7&amp;"",B735='4_버스'!$E$7),C735,"")</f>
        <v/>
      </c>
    </row>
    <row r="736">
      <c r="A736" t="inlineStr">
        <is>
          <t>412</t>
        </is>
      </c>
      <c r="B736" t="inlineStr">
        <is>
          <t>평일</t>
        </is>
      </c>
      <c r="C736" t="n">
        <v>0.5208333333333334</v>
      </c>
      <c r="D736">
        <f>IF(AND(A736&amp;""='4_버스'!$B$7&amp;"",B736='4_버스'!$E$7),C736,"")</f>
        <v/>
      </c>
    </row>
    <row r="737">
      <c r="A737" t="inlineStr">
        <is>
          <t>412</t>
        </is>
      </c>
      <c r="B737" t="inlineStr">
        <is>
          <t>평일</t>
        </is>
      </c>
      <c r="C737" t="n">
        <v>0.2881944444444444</v>
      </c>
      <c r="D737">
        <f>IF(AND(A737&amp;""='4_버스'!$B$7&amp;"",B737='4_버스'!$E$7),C737,"")</f>
        <v/>
      </c>
    </row>
    <row r="738">
      <c r="A738" t="inlineStr">
        <is>
          <t>412</t>
        </is>
      </c>
      <c r="B738" t="inlineStr">
        <is>
          <t>평일</t>
        </is>
      </c>
      <c r="C738" t="n">
        <v>0.4444444444444445</v>
      </c>
      <c r="D738">
        <f>IF(AND(A738&amp;""='4_버스'!$B$7&amp;"",B738='4_버스'!$E$7),C738,"")</f>
        <v/>
      </c>
    </row>
    <row r="739">
      <c r="A739" t="inlineStr">
        <is>
          <t>412</t>
        </is>
      </c>
      <c r="B739" t="inlineStr">
        <is>
          <t>평일</t>
        </is>
      </c>
      <c r="C739" t="n">
        <v>0.3680555555555555</v>
      </c>
      <c r="D739">
        <f>IF(AND(A739&amp;""='4_버스'!$B$7&amp;"",B739='4_버스'!$E$7),C739,"")</f>
        <v/>
      </c>
    </row>
    <row r="740">
      <c r="A740" t="inlineStr">
        <is>
          <t>412</t>
        </is>
      </c>
      <c r="B740" t="inlineStr">
        <is>
          <t>평일</t>
        </is>
      </c>
      <c r="C740" t="n">
        <v>0.6527777777777778</v>
      </c>
      <c r="D740">
        <f>IF(AND(A740&amp;""='4_버스'!$B$7&amp;"",B740='4_버스'!$E$7),C740,"")</f>
        <v/>
      </c>
    </row>
    <row r="741">
      <c r="A741" t="inlineStr">
        <is>
          <t>413</t>
        </is>
      </c>
      <c r="B741" t="inlineStr">
        <is>
          <t>평일</t>
        </is>
      </c>
      <c r="C741" t="n">
        <v>0.2604166666666667</v>
      </c>
      <c r="D741">
        <f>IF(AND(A741&amp;""='4_버스'!$B$7&amp;"",B741='4_버스'!$E$7),C741,"")</f>
        <v/>
      </c>
    </row>
    <row r="742">
      <c r="A742" t="inlineStr">
        <is>
          <t>413</t>
        </is>
      </c>
      <c r="B742" t="inlineStr">
        <is>
          <t>평일</t>
        </is>
      </c>
      <c r="C742" t="n">
        <v>0.3472222222222222</v>
      </c>
      <c r="D742">
        <f>IF(AND(A742&amp;""='4_버스'!$B$7&amp;"",B742='4_버스'!$E$7),C742,"")</f>
        <v/>
      </c>
    </row>
    <row r="743">
      <c r="A743" t="inlineStr">
        <is>
          <t>413</t>
        </is>
      </c>
      <c r="B743" t="inlineStr">
        <is>
          <t>평일</t>
        </is>
      </c>
      <c r="C743" t="n">
        <v>0.2847222222222222</v>
      </c>
      <c r="D743">
        <f>IF(AND(A743&amp;""='4_버스'!$B$7&amp;"",B743='4_버스'!$E$7),C743,"")</f>
        <v/>
      </c>
    </row>
    <row r="744">
      <c r="A744" t="inlineStr">
        <is>
          <t>413</t>
        </is>
      </c>
      <c r="B744" t="inlineStr">
        <is>
          <t>평일</t>
        </is>
      </c>
      <c r="C744" t="n">
        <v>0.4236111111111111</v>
      </c>
      <c r="D744">
        <f>IF(AND(A744&amp;""='4_버스'!$B$7&amp;"",B744='4_버스'!$E$7),C744,"")</f>
        <v/>
      </c>
    </row>
    <row r="745">
      <c r="A745" t="inlineStr">
        <is>
          <t>413</t>
        </is>
      </c>
      <c r="B745" t="inlineStr">
        <is>
          <t>평일</t>
        </is>
      </c>
      <c r="C745" t="n">
        <v>0.7881944444444444</v>
      </c>
      <c r="D745">
        <f>IF(AND(A745&amp;""='4_버스'!$B$7&amp;"",B745='4_버스'!$E$7),C745,"")</f>
        <v/>
      </c>
    </row>
    <row r="746">
      <c r="A746" t="inlineStr">
        <is>
          <t>413</t>
        </is>
      </c>
      <c r="B746" t="inlineStr">
        <is>
          <t>평일</t>
        </is>
      </c>
      <c r="C746" t="n">
        <v>0.375</v>
      </c>
      <c r="D746">
        <f>IF(AND(A746&amp;""='4_버스'!$B$7&amp;"",B746='4_버스'!$E$7),C746,"")</f>
        <v/>
      </c>
    </row>
    <row r="747">
      <c r="A747" t="inlineStr">
        <is>
          <t>413</t>
        </is>
      </c>
      <c r="B747" t="inlineStr">
        <is>
          <t>평일</t>
        </is>
      </c>
      <c r="C747" t="n">
        <v>0.7638888888888888</v>
      </c>
      <c r="D747">
        <f>IF(AND(A747&amp;""='4_버스'!$B$7&amp;"",B747='4_버스'!$E$7),C747,"")</f>
        <v/>
      </c>
    </row>
    <row r="748">
      <c r="A748" t="inlineStr">
        <is>
          <t>413</t>
        </is>
      </c>
      <c r="B748" t="inlineStr">
        <is>
          <t>평일</t>
        </is>
      </c>
      <c r="C748" t="n">
        <v>0.6944444444444444</v>
      </c>
      <c r="D748">
        <f>IF(AND(A748&amp;""='4_버스'!$B$7&amp;"",B748='4_버스'!$E$7),C748,"")</f>
        <v/>
      </c>
    </row>
    <row r="749">
      <c r="A749" t="inlineStr">
        <is>
          <t>510</t>
        </is>
      </c>
      <c r="B749" t="inlineStr">
        <is>
          <t>평일</t>
        </is>
      </c>
      <c r="C749" t="n">
        <v>0.3854166666666667</v>
      </c>
      <c r="D749">
        <f>IF(AND(A749&amp;""='4_버스'!$B$7&amp;"",B749='4_버스'!$E$7),C749,"")</f>
        <v/>
      </c>
    </row>
    <row r="750">
      <c r="A750" t="inlineStr">
        <is>
          <t>510</t>
        </is>
      </c>
      <c r="B750" t="inlineStr">
        <is>
          <t>평일</t>
        </is>
      </c>
      <c r="C750" t="n">
        <v>0.6041666666666667</v>
      </c>
      <c r="D750">
        <f>IF(AND(A750&amp;""='4_버스'!$B$7&amp;"",B750='4_버스'!$E$7),C750,"")</f>
        <v/>
      </c>
    </row>
    <row r="751">
      <c r="A751" t="inlineStr">
        <is>
          <t>510</t>
        </is>
      </c>
      <c r="B751" t="inlineStr">
        <is>
          <t>평일</t>
        </is>
      </c>
      <c r="C751" t="n">
        <v>0.3958333333333333</v>
      </c>
      <c r="D751">
        <f>IF(AND(A751&amp;""='4_버스'!$B$7&amp;"",B751='4_버스'!$E$7),C751,"")</f>
        <v/>
      </c>
    </row>
    <row r="752">
      <c r="A752" t="inlineStr">
        <is>
          <t>510</t>
        </is>
      </c>
      <c r="B752" t="inlineStr">
        <is>
          <t>평일</t>
        </is>
      </c>
      <c r="C752" t="n">
        <v>0.75</v>
      </c>
      <c r="D752">
        <f>IF(AND(A752&amp;""='4_버스'!$B$7&amp;"",B752='4_버스'!$E$7),C752,"")</f>
        <v/>
      </c>
    </row>
    <row r="753">
      <c r="A753" t="inlineStr">
        <is>
          <t>510</t>
        </is>
      </c>
      <c r="B753" t="inlineStr">
        <is>
          <t>평일</t>
        </is>
      </c>
      <c r="C753" t="n">
        <v>0.4444444444444445</v>
      </c>
      <c r="D753">
        <f>IF(AND(A753&amp;""='4_버스'!$B$7&amp;"",B753='4_버스'!$E$7),C753,"")</f>
        <v/>
      </c>
    </row>
    <row r="754">
      <c r="A754" t="inlineStr">
        <is>
          <t>510</t>
        </is>
      </c>
      <c r="B754" t="inlineStr">
        <is>
          <t>평일</t>
        </is>
      </c>
      <c r="C754" t="n">
        <v>0.7916666666666666</v>
      </c>
      <c r="D754">
        <f>IF(AND(A754&amp;""='4_버스'!$B$7&amp;"",B754='4_버스'!$E$7),C754,"")</f>
        <v/>
      </c>
    </row>
    <row r="755">
      <c r="A755" t="inlineStr">
        <is>
          <t>510</t>
        </is>
      </c>
      <c r="B755" t="inlineStr">
        <is>
          <t>평일</t>
        </is>
      </c>
      <c r="C755" t="n">
        <v>0.25</v>
      </c>
      <c r="D755">
        <f>IF(AND(A755&amp;""='4_버스'!$B$7&amp;"",B755='4_버스'!$E$7),C755,"")</f>
        <v/>
      </c>
    </row>
    <row r="756">
      <c r="A756" t="inlineStr">
        <is>
          <t>510</t>
        </is>
      </c>
      <c r="B756" t="inlineStr">
        <is>
          <t>평일</t>
        </is>
      </c>
      <c r="C756" t="n">
        <v>0.3472222222222222</v>
      </c>
      <c r="D756">
        <f>IF(AND(A756&amp;""='4_버스'!$B$7&amp;"",B756='4_버스'!$E$7),C756,"")</f>
        <v/>
      </c>
    </row>
    <row r="757">
      <c r="A757" t="inlineStr">
        <is>
          <t>510</t>
        </is>
      </c>
      <c r="B757" t="inlineStr">
        <is>
          <t>평일</t>
        </is>
      </c>
      <c r="C757" t="n">
        <v>0.2430555555555556</v>
      </c>
      <c r="D757">
        <f>IF(AND(A757&amp;""='4_버스'!$B$7&amp;"",B757='4_버스'!$E$7),C757,"")</f>
        <v/>
      </c>
    </row>
    <row r="758">
      <c r="A758" t="inlineStr">
        <is>
          <t>510</t>
        </is>
      </c>
      <c r="B758" t="inlineStr">
        <is>
          <t>평일</t>
        </is>
      </c>
      <c r="C758" t="n">
        <v>0.2916666666666667</v>
      </c>
      <c r="D758">
        <f>IF(AND(A758&amp;""='4_버스'!$B$7&amp;"",B758='4_버스'!$E$7),C758,"")</f>
        <v/>
      </c>
    </row>
    <row r="759">
      <c r="A759" t="inlineStr">
        <is>
          <t>510</t>
        </is>
      </c>
      <c r="B759" t="inlineStr">
        <is>
          <t>평일</t>
        </is>
      </c>
      <c r="C759" t="n">
        <v>0.2465277777777778</v>
      </c>
      <c r="D759">
        <f>IF(AND(A759&amp;""='4_버스'!$B$7&amp;"",B759='4_버스'!$E$7),C759,"")</f>
        <v/>
      </c>
    </row>
    <row r="760">
      <c r="A760" t="inlineStr">
        <is>
          <t>510</t>
        </is>
      </c>
      <c r="B760" t="inlineStr">
        <is>
          <t>평일</t>
        </is>
      </c>
      <c r="C760" t="n">
        <v>0.3958333333333333</v>
      </c>
      <c r="D760">
        <f>IF(AND(A760&amp;""='4_버스'!$B$7&amp;"",B760='4_버스'!$E$7),C760,"")</f>
        <v/>
      </c>
    </row>
    <row r="761">
      <c r="A761" t="inlineStr">
        <is>
          <t>510</t>
        </is>
      </c>
      <c r="B761" t="inlineStr">
        <is>
          <t>평일</t>
        </is>
      </c>
      <c r="C761" t="n">
        <v>0.6145833333333334</v>
      </c>
      <c r="D761">
        <f>IF(AND(A761&amp;""='4_버스'!$B$7&amp;"",B761='4_버스'!$E$7),C761,"")</f>
        <v/>
      </c>
    </row>
    <row r="762">
      <c r="A762" t="inlineStr">
        <is>
          <t>510</t>
        </is>
      </c>
      <c r="B762" t="inlineStr">
        <is>
          <t>평일</t>
        </is>
      </c>
      <c r="C762" t="n">
        <v>0.4722222222222222</v>
      </c>
      <c r="D762">
        <f>IF(AND(A762&amp;""='4_버스'!$B$7&amp;"",B762='4_버스'!$E$7),C762,"")</f>
        <v/>
      </c>
    </row>
    <row r="763">
      <c r="A763" t="inlineStr">
        <is>
          <t>510</t>
        </is>
      </c>
      <c r="B763" t="inlineStr">
        <is>
          <t>평일</t>
        </is>
      </c>
      <c r="C763" t="n">
        <v>0.4513888888888889</v>
      </c>
      <c r="D763">
        <f>IF(AND(A763&amp;""='4_버스'!$B$7&amp;"",B763='4_버스'!$E$7),C763,"")</f>
        <v/>
      </c>
    </row>
    <row r="764">
      <c r="A764" t="inlineStr">
        <is>
          <t>510</t>
        </is>
      </c>
      <c r="B764" t="inlineStr">
        <is>
          <t>평일</t>
        </is>
      </c>
      <c r="C764" t="n">
        <v>0.5173611111111112</v>
      </c>
      <c r="D764">
        <f>IF(AND(A764&amp;""='4_버스'!$B$7&amp;"",B764='4_버스'!$E$7),C764,"")</f>
        <v/>
      </c>
    </row>
    <row r="765">
      <c r="A765" t="inlineStr">
        <is>
          <t>510</t>
        </is>
      </c>
      <c r="B765" t="inlineStr">
        <is>
          <t>평일</t>
        </is>
      </c>
      <c r="C765" t="n">
        <v>0.3020833333333334</v>
      </c>
      <c r="D765">
        <f>IF(AND(A765&amp;""='4_버스'!$B$7&amp;"",B765='4_버스'!$E$7),C765,"")</f>
        <v/>
      </c>
    </row>
    <row r="766">
      <c r="A766" t="inlineStr">
        <is>
          <t>510</t>
        </is>
      </c>
      <c r="B766" t="inlineStr">
        <is>
          <t>평일</t>
        </is>
      </c>
      <c r="C766" t="n">
        <v>0.5104166666666666</v>
      </c>
      <c r="D766">
        <f>IF(AND(A766&amp;""='4_버스'!$B$7&amp;"",B766='4_버스'!$E$7),C766,"")</f>
        <v/>
      </c>
    </row>
    <row r="767">
      <c r="A767" t="inlineStr">
        <is>
          <t>510</t>
        </is>
      </c>
      <c r="B767" t="inlineStr">
        <is>
          <t>평일</t>
        </is>
      </c>
      <c r="C767" t="n">
        <v>0.673611111111111</v>
      </c>
      <c r="D767">
        <f>IF(AND(A767&amp;""='4_버스'!$B$7&amp;"",B767='4_버스'!$E$7),C767,"")</f>
        <v/>
      </c>
    </row>
    <row r="768">
      <c r="A768" t="inlineStr">
        <is>
          <t>510</t>
        </is>
      </c>
      <c r="B768" t="inlineStr">
        <is>
          <t>평일</t>
        </is>
      </c>
      <c r="C768" t="n">
        <v>0.6909722222222222</v>
      </c>
      <c r="D768">
        <f>IF(AND(A768&amp;""='4_버스'!$B$7&amp;"",B768='4_버스'!$E$7),C768,"")</f>
        <v/>
      </c>
    </row>
    <row r="769">
      <c r="A769" t="inlineStr">
        <is>
          <t>510</t>
        </is>
      </c>
      <c r="B769" t="inlineStr">
        <is>
          <t>평일</t>
        </is>
      </c>
      <c r="C769" t="n">
        <v>0.6597222222222222</v>
      </c>
      <c r="D769">
        <f>IF(AND(A769&amp;""='4_버스'!$B$7&amp;"",B769='4_버스'!$E$7),C769,"")</f>
        <v/>
      </c>
    </row>
    <row r="770">
      <c r="A770" t="inlineStr">
        <is>
          <t>510</t>
        </is>
      </c>
      <c r="B770" t="inlineStr">
        <is>
          <t>평일</t>
        </is>
      </c>
      <c r="C770" t="n">
        <v>0.7222222222222222</v>
      </c>
      <c r="D770">
        <f>IF(AND(A770&amp;""='4_버스'!$B$7&amp;"",B770='4_버스'!$E$7),C770,"")</f>
        <v/>
      </c>
    </row>
    <row r="771">
      <c r="A771" t="inlineStr">
        <is>
          <t>510</t>
        </is>
      </c>
      <c r="B771" t="inlineStr">
        <is>
          <t>평일</t>
        </is>
      </c>
      <c r="C771" t="n">
        <v>0.6006944444444445</v>
      </c>
      <c r="D771">
        <f>IF(AND(A771&amp;""='4_버스'!$B$7&amp;"",B771='4_버스'!$E$7),C771,"")</f>
        <v/>
      </c>
    </row>
    <row r="772">
      <c r="A772" t="inlineStr">
        <is>
          <t>510</t>
        </is>
      </c>
      <c r="B772" t="inlineStr">
        <is>
          <t>평일</t>
        </is>
      </c>
      <c r="C772" t="n">
        <v>0.2777777777777778</v>
      </c>
      <c r="D772">
        <f>IF(AND(A772&amp;""='4_버스'!$B$7&amp;"",B772='4_버스'!$E$7),C772,"")</f>
        <v/>
      </c>
    </row>
    <row r="773">
      <c r="A773" t="inlineStr">
        <is>
          <t>510</t>
        </is>
      </c>
      <c r="B773" t="inlineStr">
        <is>
          <t>평일</t>
        </is>
      </c>
      <c r="C773" t="n">
        <v>0.4027777777777778</v>
      </c>
      <c r="D773">
        <f>IF(AND(A773&amp;""='4_버스'!$B$7&amp;"",B773='4_버스'!$E$7),C773,"")</f>
        <v/>
      </c>
    </row>
    <row r="774">
      <c r="A774" t="inlineStr">
        <is>
          <t>510</t>
        </is>
      </c>
      <c r="B774" t="inlineStr">
        <is>
          <t>평일</t>
        </is>
      </c>
      <c r="C774" t="n">
        <v>0.6805555555555555</v>
      </c>
      <c r="D774">
        <f>IF(AND(A774&amp;""='4_버스'!$B$7&amp;"",B774='4_버스'!$E$7),C774,"")</f>
        <v/>
      </c>
    </row>
    <row r="775">
      <c r="A775" t="inlineStr">
        <is>
          <t>510</t>
        </is>
      </c>
      <c r="B775" t="inlineStr">
        <is>
          <t>평일</t>
        </is>
      </c>
      <c r="C775" t="n">
        <v>0.3472222222222222</v>
      </c>
      <c r="D775">
        <f>IF(AND(A775&amp;""='4_버스'!$B$7&amp;"",B775='4_버스'!$E$7),C775,"")</f>
        <v/>
      </c>
    </row>
    <row r="776">
      <c r="A776" t="inlineStr">
        <is>
          <t>510</t>
        </is>
      </c>
      <c r="B776" t="inlineStr">
        <is>
          <t>평일</t>
        </is>
      </c>
      <c r="C776" t="n">
        <v>0.5694444444444444</v>
      </c>
      <c r="D776">
        <f>IF(AND(A776&amp;""='4_버스'!$B$7&amp;"",B776='4_버스'!$E$7),C776,"")</f>
        <v/>
      </c>
    </row>
    <row r="777">
      <c r="A777" t="inlineStr">
        <is>
          <t>510</t>
        </is>
      </c>
      <c r="B777" t="inlineStr">
        <is>
          <t>평일</t>
        </is>
      </c>
      <c r="C777" t="n">
        <v>0.6215277777777778</v>
      </c>
      <c r="D777">
        <f>IF(AND(A777&amp;""='4_버스'!$B$7&amp;"",B777='4_버스'!$E$7),C777,"")</f>
        <v/>
      </c>
    </row>
    <row r="778">
      <c r="A778" t="inlineStr">
        <is>
          <t>510</t>
        </is>
      </c>
      <c r="B778" t="inlineStr">
        <is>
          <t>평일</t>
        </is>
      </c>
      <c r="C778" t="n">
        <v>0.7430555555555556</v>
      </c>
      <c r="D778">
        <f>IF(AND(A778&amp;""='4_버스'!$B$7&amp;"",B778='4_버스'!$E$7),C778,"")</f>
        <v/>
      </c>
    </row>
    <row r="779">
      <c r="A779" t="inlineStr">
        <is>
          <t>510</t>
        </is>
      </c>
      <c r="B779" t="inlineStr">
        <is>
          <t>평일</t>
        </is>
      </c>
      <c r="C779" t="n">
        <v>0.6493055555555556</v>
      </c>
      <c r="D779">
        <f>IF(AND(A779&amp;""='4_버스'!$B$7&amp;"",B779='4_버스'!$E$7),C779,"")</f>
        <v/>
      </c>
    </row>
    <row r="780">
      <c r="A780" t="inlineStr">
        <is>
          <t>511</t>
        </is>
      </c>
      <c r="B780" t="inlineStr">
        <is>
          <t>평일</t>
        </is>
      </c>
      <c r="C780" t="n">
        <v>0.375</v>
      </c>
      <c r="D780">
        <f>IF(AND(A780&amp;""='4_버스'!$B$7&amp;"",B780='4_버스'!$E$7),C780,"")</f>
        <v/>
      </c>
    </row>
    <row r="781">
      <c r="A781" t="inlineStr">
        <is>
          <t>511</t>
        </is>
      </c>
      <c r="B781" t="inlineStr">
        <is>
          <t>평일</t>
        </is>
      </c>
      <c r="C781" t="n">
        <v>0.4097222222222222</v>
      </c>
      <c r="D781">
        <f>IF(AND(A781&amp;""='4_버스'!$B$7&amp;"",B781='4_버스'!$E$7),C781,"")</f>
        <v/>
      </c>
    </row>
    <row r="782">
      <c r="A782" t="inlineStr">
        <is>
          <t>511</t>
        </is>
      </c>
      <c r="B782" t="inlineStr">
        <is>
          <t>평일</t>
        </is>
      </c>
      <c r="C782" t="n">
        <v>0.4166666666666667</v>
      </c>
      <c r="D782">
        <f>IF(AND(A782&amp;""='4_버스'!$B$7&amp;"",B782='4_버스'!$E$7),C782,"")</f>
        <v/>
      </c>
    </row>
    <row r="783">
      <c r="A783" t="inlineStr">
        <is>
          <t>511</t>
        </is>
      </c>
      <c r="B783" t="inlineStr">
        <is>
          <t>평일</t>
        </is>
      </c>
      <c r="C783" t="n">
        <v>0.5</v>
      </c>
      <c r="D783">
        <f>IF(AND(A783&amp;""='4_버스'!$B$7&amp;"",B783='4_버스'!$E$7),C783,"")</f>
        <v/>
      </c>
    </row>
    <row r="784">
      <c r="A784" t="inlineStr">
        <is>
          <t>511</t>
        </is>
      </c>
      <c r="B784" t="inlineStr">
        <is>
          <t>평일</t>
        </is>
      </c>
      <c r="C784" t="n">
        <v>0.3159722222222223</v>
      </c>
      <c r="D784">
        <f>IF(AND(A784&amp;""='4_버스'!$B$7&amp;"",B784='4_버스'!$E$7),C784,"")</f>
        <v/>
      </c>
    </row>
    <row r="785">
      <c r="A785" t="inlineStr">
        <is>
          <t>511</t>
        </is>
      </c>
      <c r="B785" t="inlineStr">
        <is>
          <t>평일</t>
        </is>
      </c>
      <c r="C785" t="n">
        <v>0.2881944444444444</v>
      </c>
      <c r="D785">
        <f>IF(AND(A785&amp;""='4_버스'!$B$7&amp;"",B785='4_버스'!$E$7),C785,"")</f>
        <v/>
      </c>
    </row>
    <row r="786">
      <c r="A786" t="inlineStr">
        <is>
          <t>511</t>
        </is>
      </c>
      <c r="B786" t="inlineStr">
        <is>
          <t>평일</t>
        </is>
      </c>
      <c r="C786" t="n">
        <v>0.5763888888888888</v>
      </c>
      <c r="D786">
        <f>IF(AND(A786&amp;""='4_버스'!$B$7&amp;"",B786='4_버스'!$E$7),C786,"")</f>
        <v/>
      </c>
    </row>
    <row r="787">
      <c r="A787" t="inlineStr">
        <is>
          <t>511</t>
        </is>
      </c>
      <c r="B787" t="inlineStr">
        <is>
          <t>평일</t>
        </is>
      </c>
      <c r="C787" t="n">
        <v>0.732638888888889</v>
      </c>
      <c r="D787">
        <f>IF(AND(A787&amp;""='4_버스'!$B$7&amp;"",B787='4_버스'!$E$7),C787,"")</f>
        <v/>
      </c>
    </row>
    <row r="788">
      <c r="A788" t="inlineStr">
        <is>
          <t>511</t>
        </is>
      </c>
      <c r="B788" t="inlineStr">
        <is>
          <t>평일</t>
        </is>
      </c>
      <c r="C788" t="n">
        <v>0.548611111111111</v>
      </c>
      <c r="D788">
        <f>IF(AND(A788&amp;""='4_버스'!$B$7&amp;"",B788='4_버스'!$E$7),C788,"")</f>
        <v/>
      </c>
    </row>
    <row r="789">
      <c r="A789" t="inlineStr">
        <is>
          <t>511</t>
        </is>
      </c>
      <c r="B789" t="inlineStr">
        <is>
          <t>평일</t>
        </is>
      </c>
      <c r="C789" t="n">
        <v>0.65625</v>
      </c>
      <c r="D789">
        <f>IF(AND(A789&amp;""='4_버스'!$B$7&amp;"",B789='4_버스'!$E$7),C789,"")</f>
        <v/>
      </c>
    </row>
    <row r="790">
      <c r="A790" t="inlineStr">
        <is>
          <t>511</t>
        </is>
      </c>
      <c r="B790" t="inlineStr">
        <is>
          <t>평일</t>
        </is>
      </c>
      <c r="C790" t="n">
        <v>0.6458333333333334</v>
      </c>
      <c r="D790">
        <f>IF(AND(A790&amp;""='4_버스'!$B$7&amp;"",B790='4_버스'!$E$7),C790,"")</f>
        <v/>
      </c>
    </row>
    <row r="791">
      <c r="A791" t="inlineStr">
        <is>
          <t>511</t>
        </is>
      </c>
      <c r="B791" t="inlineStr">
        <is>
          <t>평일</t>
        </is>
      </c>
      <c r="C791" t="n">
        <v>0.7569444444444444</v>
      </c>
      <c r="D791">
        <f>IF(AND(A791&amp;""='4_버스'!$B$7&amp;"",B791='4_버스'!$E$7),C791,"")</f>
        <v/>
      </c>
    </row>
    <row r="792">
      <c r="A792" t="inlineStr">
        <is>
          <t>511</t>
        </is>
      </c>
      <c r="B792" t="inlineStr">
        <is>
          <t>평일</t>
        </is>
      </c>
      <c r="C792" t="n">
        <v>0.4583333333333333</v>
      </c>
      <c r="D792">
        <f>IF(AND(A792&amp;""='4_버스'!$B$7&amp;"",B792='4_버스'!$E$7),C792,"")</f>
        <v/>
      </c>
    </row>
    <row r="793">
      <c r="A793" t="inlineStr">
        <is>
          <t>511</t>
        </is>
      </c>
      <c r="B793" t="inlineStr">
        <is>
          <t>평일</t>
        </is>
      </c>
      <c r="C793" t="n">
        <v>0.5694444444444444</v>
      </c>
      <c r="D793">
        <f>IF(AND(A793&amp;""='4_버스'!$B$7&amp;"",B793='4_버스'!$E$7),C793,"")</f>
        <v/>
      </c>
    </row>
    <row r="794">
      <c r="A794" t="inlineStr">
        <is>
          <t>511</t>
        </is>
      </c>
      <c r="B794" t="inlineStr">
        <is>
          <t>평일</t>
        </is>
      </c>
      <c r="C794" t="n">
        <v>0.2916666666666667</v>
      </c>
      <c r="D794">
        <f>IF(AND(A794&amp;""='4_버스'!$B$7&amp;"",B794='4_버스'!$E$7),C794,"")</f>
        <v/>
      </c>
    </row>
    <row r="795">
      <c r="A795" t="inlineStr">
        <is>
          <t>511</t>
        </is>
      </c>
      <c r="B795" t="inlineStr">
        <is>
          <t>평일</t>
        </is>
      </c>
      <c r="C795" t="n">
        <v>0.6180555555555556</v>
      </c>
      <c r="D795">
        <f>IF(AND(A795&amp;""='4_버스'!$B$7&amp;"",B795='4_버스'!$E$7),C795,"")</f>
        <v/>
      </c>
    </row>
    <row r="796">
      <c r="A796" t="inlineStr">
        <is>
          <t>511</t>
        </is>
      </c>
      <c r="B796" t="inlineStr">
        <is>
          <t>평일</t>
        </is>
      </c>
      <c r="C796" t="n">
        <v>0.7013888888888888</v>
      </c>
      <c r="D796">
        <f>IF(AND(A796&amp;""='4_버스'!$B$7&amp;"",B796='4_버스'!$E$7),C796,"")</f>
        <v/>
      </c>
    </row>
    <row r="797">
      <c r="A797" t="inlineStr">
        <is>
          <t>511</t>
        </is>
      </c>
      <c r="B797" t="inlineStr">
        <is>
          <t>평일</t>
        </is>
      </c>
      <c r="C797" t="n">
        <v>0.798611111111111</v>
      </c>
      <c r="D797">
        <f>IF(AND(A797&amp;""='4_버스'!$B$7&amp;"",B797='4_버스'!$E$7),C797,"")</f>
        <v/>
      </c>
    </row>
    <row r="798">
      <c r="A798" t="inlineStr">
        <is>
          <t>511</t>
        </is>
      </c>
      <c r="B798" t="inlineStr">
        <is>
          <t>평일</t>
        </is>
      </c>
      <c r="C798" t="n">
        <v>0.2743055555555556</v>
      </c>
      <c r="D798">
        <f>IF(AND(A798&amp;""='4_버스'!$B$7&amp;"",B798='4_버스'!$E$7),C798,"")</f>
        <v/>
      </c>
    </row>
    <row r="799">
      <c r="A799" t="inlineStr">
        <is>
          <t>511</t>
        </is>
      </c>
      <c r="B799" t="inlineStr">
        <is>
          <t>평일</t>
        </is>
      </c>
      <c r="C799" t="n">
        <v>0.548611111111111</v>
      </c>
      <c r="D799">
        <f>IF(AND(A799&amp;""='4_버스'!$B$7&amp;"",B799='4_버스'!$E$7),C799,"")</f>
        <v/>
      </c>
    </row>
    <row r="800">
      <c r="A800" t="inlineStr">
        <is>
          <t>511</t>
        </is>
      </c>
      <c r="B800" t="inlineStr">
        <is>
          <t>평일</t>
        </is>
      </c>
      <c r="C800" t="n">
        <v>0.2430555555555556</v>
      </c>
      <c r="D800">
        <f>IF(AND(A800&amp;""='4_버스'!$B$7&amp;"",B800='4_버스'!$E$7),C800,"")</f>
        <v/>
      </c>
    </row>
    <row r="801">
      <c r="A801" t="inlineStr">
        <is>
          <t>511</t>
        </is>
      </c>
      <c r="B801" t="inlineStr">
        <is>
          <t>평일</t>
        </is>
      </c>
      <c r="C801" t="n">
        <v>0.4340277777777778</v>
      </c>
      <c r="D801">
        <f>IF(AND(A801&amp;""='4_버스'!$B$7&amp;"",B801='4_버스'!$E$7),C801,"")</f>
        <v/>
      </c>
    </row>
    <row r="802">
      <c r="A802" t="inlineStr">
        <is>
          <t>512</t>
        </is>
      </c>
      <c r="B802" t="inlineStr">
        <is>
          <t>평일</t>
        </is>
      </c>
      <c r="C802" t="n">
        <v>0.7569444444444444</v>
      </c>
      <c r="D802">
        <f>IF(AND(A802&amp;""='4_버스'!$B$7&amp;"",B802='4_버스'!$E$7),C802,"")</f>
        <v/>
      </c>
    </row>
    <row r="803">
      <c r="A803" t="inlineStr">
        <is>
          <t>512</t>
        </is>
      </c>
      <c r="B803" t="inlineStr">
        <is>
          <t>평일</t>
        </is>
      </c>
      <c r="C803" t="n">
        <v>0.4513888888888889</v>
      </c>
      <c r="D803">
        <f>IF(AND(A803&amp;""='4_버스'!$B$7&amp;"",B803='4_버스'!$E$7),C803,"")</f>
        <v/>
      </c>
    </row>
    <row r="804">
      <c r="A804" t="inlineStr">
        <is>
          <t>512</t>
        </is>
      </c>
      <c r="B804" t="inlineStr">
        <is>
          <t>평일</t>
        </is>
      </c>
      <c r="C804" t="n">
        <v>0.7083333333333334</v>
      </c>
      <c r="D804">
        <f>IF(AND(A804&amp;""='4_버스'!$B$7&amp;"",B804='4_버스'!$E$7),C804,"")</f>
        <v/>
      </c>
    </row>
    <row r="805">
      <c r="A805" t="inlineStr">
        <is>
          <t>512</t>
        </is>
      </c>
      <c r="B805" t="inlineStr">
        <is>
          <t>평일</t>
        </is>
      </c>
      <c r="C805" t="n">
        <v>0.28125</v>
      </c>
      <c r="D805">
        <f>IF(AND(A805&amp;""='4_버스'!$B$7&amp;"",B805='4_버스'!$E$7),C805,"")</f>
        <v/>
      </c>
    </row>
    <row r="806">
      <c r="A806" t="inlineStr">
        <is>
          <t>512</t>
        </is>
      </c>
      <c r="B806" t="inlineStr">
        <is>
          <t>평일</t>
        </is>
      </c>
      <c r="C806" t="n">
        <v>0.4166666666666667</v>
      </c>
      <c r="D806">
        <f>IF(AND(A806&amp;""='4_버스'!$B$7&amp;"",B806='4_버스'!$E$7),C806,"")</f>
        <v/>
      </c>
    </row>
    <row r="807">
      <c r="A807" t="inlineStr">
        <is>
          <t>512</t>
        </is>
      </c>
      <c r="B807" t="inlineStr">
        <is>
          <t>평일</t>
        </is>
      </c>
      <c r="C807" t="n">
        <v>0.5416666666666666</v>
      </c>
      <c r="D807">
        <f>IF(AND(A807&amp;""='4_버스'!$B$7&amp;"",B807='4_버스'!$E$7),C807,"")</f>
        <v/>
      </c>
    </row>
    <row r="808">
      <c r="A808" t="inlineStr">
        <is>
          <t>512</t>
        </is>
      </c>
      <c r="B808" t="inlineStr">
        <is>
          <t>평일</t>
        </is>
      </c>
      <c r="C808" t="n">
        <v>0.2430555555555556</v>
      </c>
      <c r="D808">
        <f>IF(AND(A808&amp;""='4_버스'!$B$7&amp;"",B808='4_버스'!$E$7),C808,"")</f>
        <v/>
      </c>
    </row>
    <row r="809">
      <c r="A809" t="inlineStr">
        <is>
          <t>512</t>
        </is>
      </c>
      <c r="B809" t="inlineStr">
        <is>
          <t>평일</t>
        </is>
      </c>
      <c r="C809" t="n">
        <v>0.3680555555555555</v>
      </c>
      <c r="D809">
        <f>IF(AND(A809&amp;""='4_버스'!$B$7&amp;"",B809='4_버스'!$E$7),C809,"")</f>
        <v/>
      </c>
    </row>
    <row r="810">
      <c r="A810" t="inlineStr">
        <is>
          <t>512</t>
        </is>
      </c>
      <c r="B810" t="inlineStr">
        <is>
          <t>평일</t>
        </is>
      </c>
      <c r="C810" t="n">
        <v>0.4930555555555555</v>
      </c>
      <c r="D810">
        <f>IF(AND(A810&amp;""='4_버스'!$B$7&amp;"",B810='4_버스'!$E$7),C810,"")</f>
        <v/>
      </c>
    </row>
    <row r="811">
      <c r="A811" t="inlineStr">
        <is>
          <t>512</t>
        </is>
      </c>
      <c r="B811" t="inlineStr">
        <is>
          <t>평일</t>
        </is>
      </c>
      <c r="C811" t="n">
        <v>0.625</v>
      </c>
      <c r="D811">
        <f>IF(AND(A811&amp;""='4_버스'!$B$7&amp;"",B811='4_버스'!$E$7),C811,"")</f>
        <v/>
      </c>
    </row>
    <row r="812">
      <c r="A812" t="inlineStr">
        <is>
          <t>512</t>
        </is>
      </c>
      <c r="B812" t="inlineStr">
        <is>
          <t>평일</t>
        </is>
      </c>
      <c r="C812" t="n">
        <v>0.2916666666666667</v>
      </c>
      <c r="D812">
        <f>IF(AND(A812&amp;""='4_버스'!$B$7&amp;"",B812='4_버스'!$E$7),C812,"")</f>
        <v/>
      </c>
    </row>
    <row r="813">
      <c r="A813" t="inlineStr">
        <is>
          <t>512</t>
        </is>
      </c>
      <c r="B813" t="inlineStr">
        <is>
          <t>평일</t>
        </is>
      </c>
      <c r="C813" t="n">
        <v>0.6597222222222222</v>
      </c>
      <c r="D813">
        <f>IF(AND(A813&amp;""='4_버스'!$B$7&amp;"",B813='4_버스'!$E$7),C813,"")</f>
        <v/>
      </c>
    </row>
    <row r="814">
      <c r="A814" t="inlineStr">
        <is>
          <t>512</t>
        </is>
      </c>
      <c r="B814" t="inlineStr">
        <is>
          <t>평일</t>
        </is>
      </c>
      <c r="C814" t="n">
        <v>0.5833333333333334</v>
      </c>
      <c r="D814">
        <f>IF(AND(A814&amp;""='4_버스'!$B$7&amp;"",B814='4_버스'!$E$7),C814,"")</f>
        <v/>
      </c>
    </row>
    <row r="815">
      <c r="A815" t="inlineStr">
        <is>
          <t>512</t>
        </is>
      </c>
      <c r="B815" t="inlineStr">
        <is>
          <t>평일</t>
        </is>
      </c>
      <c r="C815" t="n">
        <v>0.6423611111111112</v>
      </c>
      <c r="D815">
        <f>IF(AND(A815&amp;""='4_버스'!$B$7&amp;"",B815='4_버스'!$E$7),C815,"")</f>
        <v/>
      </c>
    </row>
    <row r="816">
      <c r="A816" t="inlineStr">
        <is>
          <t>512</t>
        </is>
      </c>
      <c r="B816" t="inlineStr">
        <is>
          <t>평일</t>
        </is>
      </c>
      <c r="C816" t="n">
        <v>0.3194444444444445</v>
      </c>
      <c r="D816">
        <f>IF(AND(A816&amp;""='4_버스'!$B$7&amp;"",B816='4_버스'!$E$7),C816,"")</f>
        <v/>
      </c>
    </row>
    <row r="817">
      <c r="A817" t="inlineStr">
        <is>
          <t>512</t>
        </is>
      </c>
      <c r="B817" t="inlineStr">
        <is>
          <t>평일</t>
        </is>
      </c>
      <c r="C817" t="n">
        <v>0.673611111111111</v>
      </c>
      <c r="D817">
        <f>IF(AND(A817&amp;""='4_버스'!$B$7&amp;"",B817='4_버스'!$E$7),C817,"")</f>
        <v/>
      </c>
    </row>
    <row r="818">
      <c r="A818" t="inlineStr">
        <is>
          <t>512</t>
        </is>
      </c>
      <c r="B818" t="inlineStr">
        <is>
          <t>평일</t>
        </is>
      </c>
      <c r="C818" t="n">
        <v>0.7604166666666666</v>
      </c>
      <c r="D818">
        <f>IF(AND(A818&amp;""='4_버스'!$B$7&amp;"",B818='4_버스'!$E$7),C818,"")</f>
        <v/>
      </c>
    </row>
    <row r="819">
      <c r="A819" t="inlineStr">
        <is>
          <t>512</t>
        </is>
      </c>
      <c r="B819" t="inlineStr">
        <is>
          <t>평일</t>
        </is>
      </c>
      <c r="C819" t="n">
        <v>0.3541666666666666</v>
      </c>
      <c r="D819">
        <f>IF(AND(A819&amp;""='4_버스'!$B$7&amp;"",B819='4_버스'!$E$7),C819,"")</f>
        <v/>
      </c>
    </row>
    <row r="820">
      <c r="A820" t="inlineStr">
        <is>
          <t>512</t>
        </is>
      </c>
      <c r="B820" t="inlineStr">
        <is>
          <t>평일</t>
        </is>
      </c>
      <c r="C820" t="n">
        <v>0.5</v>
      </c>
      <c r="D820">
        <f>IF(AND(A820&amp;""='4_버스'!$B$7&amp;"",B820='4_버스'!$E$7),C820,"")</f>
        <v/>
      </c>
    </row>
    <row r="821">
      <c r="A821" t="inlineStr">
        <is>
          <t>512</t>
        </is>
      </c>
      <c r="B821" t="inlineStr">
        <is>
          <t>평일</t>
        </is>
      </c>
      <c r="C821" t="n">
        <v>0.3402777777777777</v>
      </c>
      <c r="D821">
        <f>IF(AND(A821&amp;""='4_버스'!$B$7&amp;"",B821='4_버스'!$E$7),C821,"")</f>
        <v/>
      </c>
    </row>
    <row r="822">
      <c r="A822" t="inlineStr">
        <is>
          <t>512</t>
        </is>
      </c>
      <c r="B822" t="inlineStr">
        <is>
          <t>평일</t>
        </is>
      </c>
      <c r="C822" t="n">
        <v>0.7013888888888888</v>
      </c>
      <c r="D822">
        <f>IF(AND(A822&amp;""='4_버스'!$B$7&amp;"",B822='4_버스'!$E$7),C822,"")</f>
        <v/>
      </c>
    </row>
    <row r="823">
      <c r="A823" t="inlineStr">
        <is>
          <t>512</t>
        </is>
      </c>
      <c r="B823" t="inlineStr">
        <is>
          <t>평일</t>
        </is>
      </c>
      <c r="C823" t="n">
        <v>0.7916666666666666</v>
      </c>
      <c r="D823">
        <f>IF(AND(A823&amp;""='4_버스'!$B$7&amp;"",B823='4_버스'!$E$7),C823,"")</f>
        <v/>
      </c>
    </row>
    <row r="824">
      <c r="A824" t="inlineStr">
        <is>
          <t>513</t>
        </is>
      </c>
      <c r="B824" t="inlineStr">
        <is>
          <t>평일</t>
        </is>
      </c>
      <c r="C824" t="n">
        <v>0.6875</v>
      </c>
      <c r="D824">
        <f>IF(AND(A824&amp;""='4_버스'!$B$7&amp;"",B824='4_버스'!$E$7),C824,"")</f>
        <v/>
      </c>
    </row>
    <row r="825">
      <c r="A825" t="inlineStr">
        <is>
          <t>513</t>
        </is>
      </c>
      <c r="B825" t="inlineStr">
        <is>
          <t>평일</t>
        </is>
      </c>
      <c r="C825" t="n">
        <v>0.25</v>
      </c>
      <c r="D825">
        <f>IF(AND(A825&amp;""='4_버스'!$B$7&amp;"",B825='4_버스'!$E$7),C825,"")</f>
        <v/>
      </c>
    </row>
    <row r="826">
      <c r="A826" t="inlineStr">
        <is>
          <t>513</t>
        </is>
      </c>
      <c r="B826" t="inlineStr">
        <is>
          <t>평일</t>
        </is>
      </c>
      <c r="C826" t="n">
        <v>0.2708333333333333</v>
      </c>
      <c r="D826">
        <f>IF(AND(A826&amp;""='4_버스'!$B$7&amp;"",B826='4_버스'!$E$7),C826,"")</f>
        <v/>
      </c>
    </row>
    <row r="827">
      <c r="A827" t="inlineStr">
        <is>
          <t>513</t>
        </is>
      </c>
      <c r="B827" t="inlineStr">
        <is>
          <t>평일</t>
        </is>
      </c>
      <c r="C827" t="n">
        <v>0.3541666666666666</v>
      </c>
      <c r="D827">
        <f>IF(AND(A827&amp;""='4_버스'!$B$7&amp;"",B827='4_버스'!$E$7),C827,"")</f>
        <v/>
      </c>
    </row>
    <row r="828">
      <c r="A828" t="inlineStr">
        <is>
          <t>513</t>
        </is>
      </c>
      <c r="B828" t="inlineStr">
        <is>
          <t>평일</t>
        </is>
      </c>
      <c r="C828" t="n">
        <v>0.6666666666666666</v>
      </c>
      <c r="D828">
        <f>IF(AND(A828&amp;""='4_버스'!$B$7&amp;"",B828='4_버스'!$E$7),C828,"")</f>
        <v/>
      </c>
    </row>
    <row r="829">
      <c r="A829" t="inlineStr">
        <is>
          <t>513</t>
        </is>
      </c>
      <c r="B829" t="inlineStr">
        <is>
          <t>평일</t>
        </is>
      </c>
      <c r="C829" t="n">
        <v>0.5694444444444444</v>
      </c>
      <c r="D829">
        <f>IF(AND(A829&amp;""='4_버스'!$B$7&amp;"",B829='4_버스'!$E$7),C829,"")</f>
        <v/>
      </c>
    </row>
    <row r="830">
      <c r="A830" t="inlineStr">
        <is>
          <t>513</t>
        </is>
      </c>
      <c r="B830" t="inlineStr">
        <is>
          <t>평일</t>
        </is>
      </c>
      <c r="C830" t="n">
        <v>0.4513888888888889</v>
      </c>
      <c r="D830">
        <f>IF(AND(A830&amp;""='4_버스'!$B$7&amp;"",B830='4_버스'!$E$7),C830,"")</f>
        <v/>
      </c>
    </row>
    <row r="831">
      <c r="A831" t="inlineStr">
        <is>
          <t>514</t>
        </is>
      </c>
      <c r="B831" t="inlineStr">
        <is>
          <t>평일</t>
        </is>
      </c>
      <c r="C831" t="n">
        <v>0.3125</v>
      </c>
      <c r="D831">
        <f>IF(AND(A831&amp;""='4_버스'!$B$7&amp;"",B831='4_버스'!$E$7),C831,"")</f>
        <v/>
      </c>
    </row>
    <row r="832">
      <c r="A832" t="inlineStr">
        <is>
          <t>514</t>
        </is>
      </c>
      <c r="B832" t="inlineStr">
        <is>
          <t>평일</t>
        </is>
      </c>
      <c r="C832" t="n">
        <v>0.4236111111111111</v>
      </c>
      <c r="D832">
        <f>IF(AND(A832&amp;""='4_버스'!$B$7&amp;"",B832='4_버스'!$E$7),C832,"")</f>
        <v/>
      </c>
    </row>
    <row r="833">
      <c r="A833" t="inlineStr">
        <is>
          <t>514</t>
        </is>
      </c>
      <c r="B833" t="inlineStr">
        <is>
          <t>평일</t>
        </is>
      </c>
      <c r="C833" t="n">
        <v>0.5833333333333334</v>
      </c>
      <c r="D833">
        <f>IF(AND(A833&amp;""='4_버스'!$B$7&amp;"",B833='4_버스'!$E$7),C833,"")</f>
        <v/>
      </c>
    </row>
    <row r="834">
      <c r="A834" t="inlineStr">
        <is>
          <t>514</t>
        </is>
      </c>
      <c r="B834" t="inlineStr">
        <is>
          <t>평일</t>
        </is>
      </c>
      <c r="C834" t="n">
        <v>0.7083333333333334</v>
      </c>
      <c r="D834">
        <f>IF(AND(A834&amp;""='4_버스'!$B$7&amp;"",B834='4_버스'!$E$7),C834,"")</f>
        <v/>
      </c>
    </row>
    <row r="835">
      <c r="A835" t="inlineStr">
        <is>
          <t>514</t>
        </is>
      </c>
      <c r="B835" t="inlineStr">
        <is>
          <t>평일</t>
        </is>
      </c>
      <c r="C835" t="n">
        <v>0.3368055555555555</v>
      </c>
      <c r="D835">
        <f>IF(AND(A835&amp;""='4_버스'!$B$7&amp;"",B835='4_버스'!$E$7),C835,"")</f>
        <v/>
      </c>
    </row>
    <row r="836">
      <c r="A836" t="inlineStr">
        <is>
          <t>514</t>
        </is>
      </c>
      <c r="B836" t="inlineStr">
        <is>
          <t>평일</t>
        </is>
      </c>
      <c r="C836" t="n">
        <v>0.607638888888889</v>
      </c>
      <c r="D836">
        <f>IF(AND(A836&amp;""='4_버스'!$B$7&amp;"",B836='4_버스'!$E$7),C836,"")</f>
        <v/>
      </c>
    </row>
    <row r="837">
      <c r="A837" t="inlineStr">
        <is>
          <t>514</t>
        </is>
      </c>
      <c r="B837" t="inlineStr">
        <is>
          <t>평일</t>
        </is>
      </c>
      <c r="C837" t="n">
        <v>0.4479166666666667</v>
      </c>
      <c r="D837">
        <f>IF(AND(A837&amp;""='4_버스'!$B$7&amp;"",B837='4_버스'!$E$7),C837,"")</f>
        <v/>
      </c>
    </row>
    <row r="838">
      <c r="A838" t="inlineStr">
        <is>
          <t>514</t>
        </is>
      </c>
      <c r="B838" t="inlineStr">
        <is>
          <t>평일</t>
        </is>
      </c>
      <c r="C838" t="n">
        <v>0.732638888888889</v>
      </c>
      <c r="D838">
        <f>IF(AND(A838&amp;""='4_버스'!$B$7&amp;"",B838='4_버스'!$E$7),C838,"")</f>
        <v/>
      </c>
    </row>
    <row r="839">
      <c r="A839" t="inlineStr">
        <is>
          <t>610</t>
        </is>
      </c>
      <c r="B839" t="inlineStr">
        <is>
          <t>평일</t>
        </is>
      </c>
      <c r="C839" t="n">
        <v>0.2777777777777778</v>
      </c>
      <c r="D839">
        <f>IF(AND(A839&amp;""='4_버스'!$B$7&amp;"",B839='4_버스'!$E$7),C839,"")</f>
        <v/>
      </c>
    </row>
    <row r="840">
      <c r="A840" t="inlineStr">
        <is>
          <t>610</t>
        </is>
      </c>
      <c r="B840" t="inlineStr">
        <is>
          <t>평일</t>
        </is>
      </c>
      <c r="C840" t="n">
        <v>0.3055555555555556</v>
      </c>
      <c r="D840">
        <f>IF(AND(A840&amp;""='4_버스'!$B$7&amp;"",B840='4_버스'!$E$7),C840,"")</f>
        <v/>
      </c>
    </row>
    <row r="841">
      <c r="A841" t="inlineStr">
        <is>
          <t>610</t>
        </is>
      </c>
      <c r="B841" t="inlineStr">
        <is>
          <t>평일</t>
        </is>
      </c>
      <c r="C841" t="n">
        <v>0.4270833333333334</v>
      </c>
      <c r="D841">
        <f>IF(AND(A841&amp;""='4_버스'!$B$7&amp;"",B841='4_버스'!$E$7),C841,"")</f>
        <v/>
      </c>
    </row>
    <row r="842">
      <c r="A842" t="inlineStr">
        <is>
          <t>610</t>
        </is>
      </c>
      <c r="B842" t="inlineStr">
        <is>
          <t>평일</t>
        </is>
      </c>
      <c r="C842" t="n">
        <v>0.4548611111111112</v>
      </c>
      <c r="D842">
        <f>IF(AND(A842&amp;""='4_버스'!$B$7&amp;"",B842='4_버스'!$E$7),C842,"")</f>
        <v/>
      </c>
    </row>
    <row r="843">
      <c r="A843" t="inlineStr">
        <is>
          <t>610</t>
        </is>
      </c>
      <c r="B843" t="inlineStr">
        <is>
          <t>평일</t>
        </is>
      </c>
      <c r="C843" t="n">
        <v>0.4826388888888889</v>
      </c>
      <c r="D843">
        <f>IF(AND(A843&amp;""='4_버스'!$B$7&amp;"",B843='4_버스'!$E$7),C843,"")</f>
        <v/>
      </c>
    </row>
    <row r="844">
      <c r="A844" t="inlineStr">
        <is>
          <t>610</t>
        </is>
      </c>
      <c r="B844" t="inlineStr">
        <is>
          <t>평일</t>
        </is>
      </c>
      <c r="C844" t="n">
        <v>0.6180555555555556</v>
      </c>
      <c r="D844">
        <f>IF(AND(A844&amp;""='4_버스'!$B$7&amp;"",B844='4_버스'!$E$7),C844,"")</f>
        <v/>
      </c>
    </row>
    <row r="845">
      <c r="A845" t="inlineStr">
        <is>
          <t>610</t>
        </is>
      </c>
      <c r="B845" t="inlineStr">
        <is>
          <t>평일</t>
        </is>
      </c>
      <c r="C845" t="n">
        <v>0.673611111111111</v>
      </c>
      <c r="D845">
        <f>IF(AND(A845&amp;""='4_버스'!$B$7&amp;"",B845='4_버스'!$E$7),C845,"")</f>
        <v/>
      </c>
    </row>
    <row r="846">
      <c r="A846" t="inlineStr">
        <is>
          <t>610</t>
        </is>
      </c>
      <c r="B846" t="inlineStr">
        <is>
          <t>평일</t>
        </is>
      </c>
      <c r="C846" t="n">
        <v>0.7673611111111112</v>
      </c>
      <c r="D846">
        <f>IF(AND(A846&amp;""='4_버스'!$B$7&amp;"",B846='4_버스'!$E$7),C846,"")</f>
        <v/>
      </c>
    </row>
    <row r="847">
      <c r="A847" t="inlineStr">
        <is>
          <t>610</t>
        </is>
      </c>
      <c r="B847" t="inlineStr">
        <is>
          <t>평일</t>
        </is>
      </c>
      <c r="C847" t="n">
        <v>0.3368055555555555</v>
      </c>
      <c r="D847">
        <f>IF(AND(A847&amp;""='4_버스'!$B$7&amp;"",B847='4_버스'!$E$7),C847,"")</f>
        <v/>
      </c>
    </row>
    <row r="848">
      <c r="A848" t="inlineStr">
        <is>
          <t>610</t>
        </is>
      </c>
      <c r="B848" t="inlineStr">
        <is>
          <t>평일</t>
        </is>
      </c>
      <c r="C848" t="n">
        <v>0.3993055555555556</v>
      </c>
      <c r="D848">
        <f>IF(AND(A848&amp;""='4_버스'!$B$7&amp;"",B848='4_버스'!$E$7),C848,"")</f>
        <v/>
      </c>
    </row>
    <row r="849">
      <c r="A849" t="inlineStr">
        <is>
          <t>610</t>
        </is>
      </c>
      <c r="B849" t="inlineStr">
        <is>
          <t>평일</t>
        </is>
      </c>
      <c r="C849" t="n">
        <v>0.5138888888888888</v>
      </c>
      <c r="D849">
        <f>IF(AND(A849&amp;""='4_버스'!$B$7&amp;"",B849='4_버스'!$E$7),C849,"")</f>
        <v/>
      </c>
    </row>
    <row r="850">
      <c r="A850" t="inlineStr">
        <is>
          <t>610</t>
        </is>
      </c>
      <c r="B850" t="inlineStr">
        <is>
          <t>평일</t>
        </is>
      </c>
      <c r="C850" t="n">
        <v>0.6354166666666666</v>
      </c>
      <c r="D850">
        <f>IF(AND(A850&amp;""='4_버스'!$B$7&amp;"",B850='4_버스'!$E$7),C850,"")</f>
        <v/>
      </c>
    </row>
    <row r="851">
      <c r="A851" t="inlineStr">
        <is>
          <t>610</t>
        </is>
      </c>
      <c r="B851" t="inlineStr">
        <is>
          <t>평일</t>
        </is>
      </c>
      <c r="C851" t="n">
        <v>0.2569444444444444</v>
      </c>
      <c r="D851">
        <f>IF(AND(A851&amp;""='4_버스'!$B$7&amp;"",B851='4_버스'!$E$7),C851,"")</f>
        <v/>
      </c>
    </row>
    <row r="852">
      <c r="A852" t="inlineStr">
        <is>
          <t>610</t>
        </is>
      </c>
      <c r="B852" t="inlineStr">
        <is>
          <t>평일</t>
        </is>
      </c>
      <c r="C852" t="n">
        <v>0.7291666666666667</v>
      </c>
      <c r="D852">
        <f>IF(AND(A852&amp;""='4_버스'!$B$7&amp;"",B852='4_버스'!$E$7),C852,"")</f>
        <v/>
      </c>
    </row>
    <row r="853">
      <c r="A853" t="inlineStr">
        <is>
          <t>610</t>
        </is>
      </c>
      <c r="B853" t="inlineStr">
        <is>
          <t>평일</t>
        </is>
      </c>
      <c r="C853" t="n">
        <v>0.7777777777777778</v>
      </c>
      <c r="D853">
        <f>IF(AND(A853&amp;""='4_버스'!$B$7&amp;"",B853='4_버스'!$E$7),C853,"")</f>
        <v/>
      </c>
    </row>
    <row r="854">
      <c r="A854" t="inlineStr">
        <is>
          <t>610</t>
        </is>
      </c>
      <c r="B854" t="inlineStr">
        <is>
          <t>평일</t>
        </is>
      </c>
      <c r="C854" t="n">
        <v>0.3645833333333333</v>
      </c>
      <c r="D854">
        <f>IF(AND(A854&amp;""='4_버스'!$B$7&amp;"",B854='4_버스'!$E$7),C854,"")</f>
        <v/>
      </c>
    </row>
    <row r="855">
      <c r="A855" t="inlineStr">
        <is>
          <t>610</t>
        </is>
      </c>
      <c r="B855" t="inlineStr">
        <is>
          <t>평일</t>
        </is>
      </c>
      <c r="C855" t="n">
        <v>0.4479166666666667</v>
      </c>
      <c r="D855">
        <f>IF(AND(A855&amp;""='4_버스'!$B$7&amp;"",B855='4_버스'!$E$7),C855,"")</f>
        <v/>
      </c>
    </row>
    <row r="856">
      <c r="A856" t="inlineStr">
        <is>
          <t>610</t>
        </is>
      </c>
      <c r="B856" t="inlineStr">
        <is>
          <t>평일</t>
        </is>
      </c>
      <c r="C856" t="n">
        <v>0.5069444444444444</v>
      </c>
      <c r="D856">
        <f>IF(AND(A856&amp;""='4_버스'!$B$7&amp;"",B856='4_버스'!$E$7),C856,"")</f>
        <v/>
      </c>
    </row>
    <row r="857">
      <c r="A857" t="inlineStr">
        <is>
          <t>610</t>
        </is>
      </c>
      <c r="B857" t="inlineStr">
        <is>
          <t>평일</t>
        </is>
      </c>
      <c r="C857" t="n">
        <v>0.5277777777777778</v>
      </c>
      <c r="D857">
        <f>IF(AND(A857&amp;""='4_버스'!$B$7&amp;"",B857='4_버스'!$E$7),C857,"")</f>
        <v/>
      </c>
    </row>
    <row r="858">
      <c r="A858" t="inlineStr">
        <is>
          <t>610</t>
        </is>
      </c>
      <c r="B858" t="inlineStr">
        <is>
          <t>평일</t>
        </is>
      </c>
      <c r="C858" t="n">
        <v>0.6319444444444444</v>
      </c>
      <c r="D858">
        <f>IF(AND(A858&amp;""='4_버스'!$B$7&amp;"",B858='4_버스'!$E$7),C858,"")</f>
        <v/>
      </c>
    </row>
    <row r="859">
      <c r="A859" t="inlineStr">
        <is>
          <t>610</t>
        </is>
      </c>
      <c r="B859" t="inlineStr">
        <is>
          <t>평일</t>
        </is>
      </c>
      <c r="C859" t="n">
        <v>0.673611111111111</v>
      </c>
      <c r="D859">
        <f>IF(AND(A859&amp;""='4_버스'!$B$7&amp;"",B859='4_버스'!$E$7),C859,"")</f>
        <v/>
      </c>
    </row>
    <row r="860">
      <c r="A860" t="inlineStr">
        <is>
          <t>610</t>
        </is>
      </c>
      <c r="B860" t="inlineStr">
        <is>
          <t>평일</t>
        </is>
      </c>
      <c r="C860" t="n">
        <v>0.7673611111111112</v>
      </c>
      <c r="D860">
        <f>IF(AND(A860&amp;""='4_버스'!$B$7&amp;"",B860='4_버스'!$E$7),C860,"")</f>
        <v/>
      </c>
    </row>
    <row r="861">
      <c r="A861" t="inlineStr">
        <is>
          <t>610</t>
        </is>
      </c>
      <c r="B861" t="inlineStr">
        <is>
          <t>평일</t>
        </is>
      </c>
      <c r="C861" t="n">
        <v>0.8159722222222222</v>
      </c>
      <c r="D861">
        <f>IF(AND(A861&amp;""='4_버스'!$B$7&amp;"",B861='4_버스'!$E$7),C861,"")</f>
        <v/>
      </c>
    </row>
    <row r="862">
      <c r="A862" t="inlineStr">
        <is>
          <t>610</t>
        </is>
      </c>
      <c r="B862" t="inlineStr">
        <is>
          <t>평일</t>
        </is>
      </c>
      <c r="C862" t="n">
        <v>0.4166666666666667</v>
      </c>
      <c r="D862">
        <f>IF(AND(A862&amp;""='4_버스'!$B$7&amp;"",B862='4_버스'!$E$7),C862,"")</f>
        <v/>
      </c>
    </row>
    <row r="863">
      <c r="A863" t="inlineStr">
        <is>
          <t>610</t>
        </is>
      </c>
      <c r="B863" t="inlineStr">
        <is>
          <t>평일</t>
        </is>
      </c>
      <c r="C863" t="n">
        <v>0.4756944444444444</v>
      </c>
      <c r="D863">
        <f>IF(AND(A863&amp;""='4_버스'!$B$7&amp;"",B863='4_버스'!$E$7),C863,"")</f>
        <v/>
      </c>
    </row>
    <row r="864">
      <c r="A864" t="inlineStr">
        <is>
          <t>610</t>
        </is>
      </c>
      <c r="B864" t="inlineStr">
        <is>
          <t>평일</t>
        </is>
      </c>
      <c r="C864" t="n">
        <v>0.5729166666666666</v>
      </c>
      <c r="D864">
        <f>IF(AND(A864&amp;""='4_버스'!$B$7&amp;"",B864='4_버스'!$E$7),C864,"")</f>
        <v/>
      </c>
    </row>
    <row r="865">
      <c r="A865" t="inlineStr">
        <is>
          <t>610</t>
        </is>
      </c>
      <c r="B865" t="inlineStr">
        <is>
          <t>평일</t>
        </is>
      </c>
      <c r="C865" t="n">
        <v>0.7013888888888888</v>
      </c>
      <c r="D865">
        <f>IF(AND(A865&amp;""='4_버스'!$B$7&amp;"",B865='4_버스'!$E$7),C865,"")</f>
        <v/>
      </c>
    </row>
    <row r="866">
      <c r="A866" t="inlineStr">
        <is>
          <t>610</t>
        </is>
      </c>
      <c r="B866" t="inlineStr">
        <is>
          <t>평일</t>
        </is>
      </c>
      <c r="C866" t="n">
        <v>0.2916666666666667</v>
      </c>
      <c r="D866">
        <f>IF(AND(A866&amp;""='4_버스'!$B$7&amp;"",B866='4_버스'!$E$7),C866,"")</f>
        <v/>
      </c>
    </row>
    <row r="867">
      <c r="A867" t="inlineStr">
        <is>
          <t>610</t>
        </is>
      </c>
      <c r="B867" t="inlineStr">
        <is>
          <t>평일</t>
        </is>
      </c>
      <c r="C867" t="n">
        <v>0.5555555555555555</v>
      </c>
      <c r="D867">
        <f>IF(AND(A867&amp;""='4_버스'!$B$7&amp;"",B867='4_버스'!$E$7),C867,"")</f>
        <v/>
      </c>
    </row>
    <row r="868">
      <c r="A868" t="inlineStr">
        <is>
          <t>610</t>
        </is>
      </c>
      <c r="B868" t="inlineStr">
        <is>
          <t>평일</t>
        </is>
      </c>
      <c r="C868" t="n">
        <v>0.2430555555555556</v>
      </c>
      <c r="D868">
        <f>IF(AND(A868&amp;""='4_버스'!$B$7&amp;"",B868='4_버스'!$E$7),C868,"")</f>
        <v/>
      </c>
    </row>
    <row r="869">
      <c r="A869" t="inlineStr">
        <is>
          <t>610</t>
        </is>
      </c>
      <c r="B869" t="inlineStr">
        <is>
          <t>평일</t>
        </is>
      </c>
      <c r="C869" t="n">
        <v>0.8263888888888888</v>
      </c>
      <c r="D869">
        <f>IF(AND(A869&amp;""='4_버스'!$B$7&amp;"",B869='4_버스'!$E$7),C869,"")</f>
        <v/>
      </c>
    </row>
    <row r="870">
      <c r="A870" t="inlineStr">
        <is>
          <t>610</t>
        </is>
      </c>
      <c r="B870" t="inlineStr">
        <is>
          <t>평일</t>
        </is>
      </c>
      <c r="C870" t="n">
        <v>0.8333333333333334</v>
      </c>
      <c r="D870">
        <f>IF(AND(A870&amp;""='4_버스'!$B$7&amp;"",B870='4_버스'!$E$7),C870,"")</f>
        <v/>
      </c>
    </row>
    <row r="871">
      <c r="A871" t="inlineStr">
        <is>
          <t>610</t>
        </is>
      </c>
      <c r="B871" t="inlineStr">
        <is>
          <t>평일</t>
        </is>
      </c>
      <c r="C871" t="n">
        <v>0.3090277777777778</v>
      </c>
      <c r="D871">
        <f>IF(AND(A871&amp;""='4_버스'!$B$7&amp;"",B871='4_버스'!$E$7),C871,"")</f>
        <v/>
      </c>
    </row>
    <row r="872">
      <c r="A872" t="inlineStr">
        <is>
          <t>610</t>
        </is>
      </c>
      <c r="B872" t="inlineStr">
        <is>
          <t>평일</t>
        </is>
      </c>
      <c r="C872" t="n">
        <v>0.5208333333333334</v>
      </c>
      <c r="D872">
        <f>IF(AND(A872&amp;""='4_버스'!$B$7&amp;"",B872='4_버스'!$E$7),C872,"")</f>
        <v/>
      </c>
    </row>
    <row r="873">
      <c r="A873" t="inlineStr">
        <is>
          <t>610</t>
        </is>
      </c>
      <c r="B873" t="inlineStr">
        <is>
          <t>평일</t>
        </is>
      </c>
      <c r="C873" t="n">
        <v>0.7430555555555556</v>
      </c>
      <c r="D873">
        <f>IF(AND(A873&amp;""='4_버스'!$B$7&amp;"",B873='4_버스'!$E$7),C873,"")</f>
        <v/>
      </c>
    </row>
    <row r="874">
      <c r="A874" t="inlineStr">
        <is>
          <t>610</t>
        </is>
      </c>
      <c r="B874" t="inlineStr">
        <is>
          <t>평일</t>
        </is>
      </c>
      <c r="C874" t="n">
        <v>0.3680555555555555</v>
      </c>
      <c r="D874">
        <f>IF(AND(A874&amp;""='4_버스'!$B$7&amp;"",B874='4_버스'!$E$7),C874,"")</f>
        <v/>
      </c>
    </row>
    <row r="875">
      <c r="A875" t="inlineStr">
        <is>
          <t>610</t>
        </is>
      </c>
      <c r="B875" t="inlineStr">
        <is>
          <t>평일</t>
        </is>
      </c>
      <c r="C875" t="n">
        <v>0.3819444444444444</v>
      </c>
      <c r="D875">
        <f>IF(AND(A875&amp;""='4_버스'!$B$7&amp;"",B875='4_버스'!$E$7),C875,"")</f>
        <v/>
      </c>
    </row>
    <row r="876">
      <c r="A876" t="inlineStr">
        <is>
          <t>610</t>
        </is>
      </c>
      <c r="B876" t="inlineStr">
        <is>
          <t>평일</t>
        </is>
      </c>
      <c r="C876" t="n">
        <v>0.7951388888888888</v>
      </c>
      <c r="D876">
        <f>IF(AND(A876&amp;""='4_버스'!$B$7&amp;"",B876='4_버스'!$E$7),C876,"")</f>
        <v/>
      </c>
    </row>
    <row r="877">
      <c r="A877" t="inlineStr">
        <is>
          <t>610</t>
        </is>
      </c>
      <c r="B877" t="inlineStr">
        <is>
          <t>평일</t>
        </is>
      </c>
      <c r="C877" t="n">
        <v>0.6041666666666667</v>
      </c>
      <c r="D877">
        <f>IF(AND(A877&amp;""='4_버스'!$B$7&amp;"",B877='4_버스'!$E$7),C877,"")</f>
        <v/>
      </c>
    </row>
    <row r="878">
      <c r="A878" t="inlineStr">
        <is>
          <t>610</t>
        </is>
      </c>
      <c r="B878" t="inlineStr">
        <is>
          <t>평일</t>
        </is>
      </c>
      <c r="C878" t="n">
        <v>0.5833333333333334</v>
      </c>
      <c r="D878">
        <f>IF(AND(A878&amp;""='4_버스'!$B$7&amp;"",B878='4_버스'!$E$7),C878,"")</f>
        <v/>
      </c>
    </row>
    <row r="879">
      <c r="A879" t="inlineStr">
        <is>
          <t>610</t>
        </is>
      </c>
      <c r="B879" t="inlineStr">
        <is>
          <t>평일</t>
        </is>
      </c>
      <c r="C879" t="n">
        <v>0.6388888888888888</v>
      </c>
      <c r="D879">
        <f>IF(AND(A879&amp;""='4_버스'!$B$7&amp;"",B879='4_버스'!$E$7),C879,"")</f>
        <v/>
      </c>
    </row>
    <row r="880">
      <c r="A880" t="inlineStr">
        <is>
          <t>610</t>
        </is>
      </c>
      <c r="B880" t="inlineStr">
        <is>
          <t>평일</t>
        </is>
      </c>
      <c r="C880" t="n">
        <v>0.2638888888888889</v>
      </c>
      <c r="D880">
        <f>IF(AND(A880&amp;""='4_버스'!$B$7&amp;"",B880='4_버스'!$E$7),C880,"")</f>
        <v/>
      </c>
    </row>
    <row r="881">
      <c r="A881" t="inlineStr">
        <is>
          <t>610</t>
        </is>
      </c>
      <c r="B881" t="inlineStr">
        <is>
          <t>평일</t>
        </is>
      </c>
      <c r="C881" t="n">
        <v>0.5659722222222222</v>
      </c>
      <c r="D881">
        <f>IF(AND(A881&amp;""='4_버스'!$B$7&amp;"",B881='4_버스'!$E$7),C881,"")</f>
        <v/>
      </c>
    </row>
    <row r="882">
      <c r="A882" t="inlineStr">
        <is>
          <t>611</t>
        </is>
      </c>
      <c r="B882" t="inlineStr">
        <is>
          <t>평일</t>
        </is>
      </c>
      <c r="C882" t="n">
        <v>0.3541666666666666</v>
      </c>
      <c r="D882">
        <f>IF(AND(A882&amp;""='4_버스'!$B$7&amp;"",B882='4_버스'!$E$7),C882,"")</f>
        <v/>
      </c>
    </row>
    <row r="883">
      <c r="A883" t="inlineStr">
        <is>
          <t>611</t>
        </is>
      </c>
      <c r="B883" t="inlineStr">
        <is>
          <t>평일</t>
        </is>
      </c>
      <c r="C883" t="n">
        <v>0.40625</v>
      </c>
      <c r="D883">
        <f>IF(AND(A883&amp;""='4_버스'!$B$7&amp;"",B883='4_버스'!$E$7),C883,"")</f>
        <v/>
      </c>
    </row>
    <row r="884">
      <c r="A884" t="inlineStr">
        <is>
          <t>611</t>
        </is>
      </c>
      <c r="B884" t="inlineStr">
        <is>
          <t>평일</t>
        </is>
      </c>
      <c r="C884" t="n">
        <v>0.4548611111111112</v>
      </c>
      <c r="D884">
        <f>IF(AND(A884&amp;""='4_버스'!$B$7&amp;"",B884='4_버스'!$E$7),C884,"")</f>
        <v/>
      </c>
    </row>
    <row r="885">
      <c r="A885" t="inlineStr">
        <is>
          <t>611</t>
        </is>
      </c>
      <c r="B885" t="inlineStr">
        <is>
          <t>평일</t>
        </is>
      </c>
      <c r="C885" t="n">
        <v>0.4861111111111111</v>
      </c>
      <c r="D885">
        <f>IF(AND(A885&amp;""='4_버스'!$B$7&amp;"",B885='4_버스'!$E$7),C885,"")</f>
        <v/>
      </c>
    </row>
    <row r="886">
      <c r="A886" t="inlineStr">
        <is>
          <t>611</t>
        </is>
      </c>
      <c r="B886" t="inlineStr">
        <is>
          <t>평일</t>
        </is>
      </c>
      <c r="C886" t="n">
        <v>0.5277777777777778</v>
      </c>
      <c r="D886">
        <f>IF(AND(A886&amp;""='4_버스'!$B$7&amp;"",B886='4_버스'!$E$7),C886,"")</f>
        <v/>
      </c>
    </row>
    <row r="887">
      <c r="A887" t="inlineStr">
        <is>
          <t>611</t>
        </is>
      </c>
      <c r="B887" t="inlineStr">
        <is>
          <t>평일</t>
        </is>
      </c>
      <c r="C887" t="n">
        <v>0.5868055555555556</v>
      </c>
      <c r="D887">
        <f>IF(AND(A887&amp;""='4_버스'!$B$7&amp;"",B887='4_버스'!$E$7),C887,"")</f>
        <v/>
      </c>
    </row>
    <row r="888">
      <c r="A888" t="inlineStr">
        <is>
          <t>611</t>
        </is>
      </c>
      <c r="B888" t="inlineStr">
        <is>
          <t>평일</t>
        </is>
      </c>
      <c r="C888" t="n">
        <v>0.625</v>
      </c>
      <c r="D888">
        <f>IF(AND(A888&amp;""='4_버스'!$B$7&amp;"",B888='4_버스'!$E$7),C888,"")</f>
        <v/>
      </c>
    </row>
    <row r="889">
      <c r="A889" t="inlineStr">
        <is>
          <t>611</t>
        </is>
      </c>
      <c r="B889" t="inlineStr">
        <is>
          <t>평일</t>
        </is>
      </c>
      <c r="C889" t="n">
        <v>0.65625</v>
      </c>
      <c r="D889">
        <f>IF(AND(A889&amp;""='4_버스'!$B$7&amp;"",B889='4_버스'!$E$7),C889,"")</f>
        <v/>
      </c>
    </row>
    <row r="890">
      <c r="A890" t="inlineStr">
        <is>
          <t>611</t>
        </is>
      </c>
      <c r="B890" t="inlineStr">
        <is>
          <t>평일</t>
        </is>
      </c>
      <c r="C890" t="n">
        <v>0.2569444444444444</v>
      </c>
      <c r="D890">
        <f>IF(AND(A890&amp;""='4_버스'!$B$7&amp;"",B890='4_버스'!$E$7),C890,"")</f>
        <v/>
      </c>
    </row>
    <row r="891">
      <c r="A891" t="inlineStr">
        <is>
          <t>611</t>
        </is>
      </c>
      <c r="B891" t="inlineStr">
        <is>
          <t>평일</t>
        </is>
      </c>
      <c r="C891" t="n">
        <v>0.7569444444444444</v>
      </c>
      <c r="D891">
        <f>IF(AND(A891&amp;""='4_버스'!$B$7&amp;"",B891='4_버스'!$E$7),C891,"")</f>
        <v/>
      </c>
    </row>
    <row r="892">
      <c r="A892" t="inlineStr">
        <is>
          <t>611</t>
        </is>
      </c>
      <c r="B892" t="inlineStr">
        <is>
          <t>평일</t>
        </is>
      </c>
      <c r="C892" t="n">
        <v>0.25</v>
      </c>
      <c r="D892">
        <f>IF(AND(A892&amp;""='4_버스'!$B$7&amp;"",B892='4_버스'!$E$7),C892,"")</f>
        <v/>
      </c>
    </row>
    <row r="893">
      <c r="A893" t="inlineStr">
        <is>
          <t>611</t>
        </is>
      </c>
      <c r="B893" t="inlineStr">
        <is>
          <t>평일</t>
        </is>
      </c>
      <c r="C893" t="n">
        <v>0.2604166666666667</v>
      </c>
      <c r="D893">
        <f>IF(AND(A893&amp;""='4_버스'!$B$7&amp;"",B893='4_버스'!$E$7),C893,"")</f>
        <v/>
      </c>
    </row>
    <row r="894">
      <c r="A894" t="inlineStr">
        <is>
          <t>611</t>
        </is>
      </c>
      <c r="B894" t="inlineStr">
        <is>
          <t>평일</t>
        </is>
      </c>
      <c r="C894" t="n">
        <v>0.704861111111111</v>
      </c>
      <c r="D894">
        <f>IF(AND(A894&amp;""='4_버스'!$B$7&amp;"",B894='4_버스'!$E$7),C894,"")</f>
        <v/>
      </c>
    </row>
    <row r="895">
      <c r="A895" t="inlineStr">
        <is>
          <t>611</t>
        </is>
      </c>
      <c r="B895" t="inlineStr">
        <is>
          <t>평일</t>
        </is>
      </c>
      <c r="C895" t="n">
        <v>0.3923611111111111</v>
      </c>
      <c r="D895">
        <f>IF(AND(A895&amp;""='4_버스'!$B$7&amp;"",B895='4_버스'!$E$7),C895,"")</f>
        <v/>
      </c>
    </row>
    <row r="896">
      <c r="A896" t="inlineStr">
        <is>
          <t>611</t>
        </is>
      </c>
      <c r="B896" t="inlineStr">
        <is>
          <t>평일</t>
        </is>
      </c>
      <c r="C896" t="n">
        <v>0.4444444444444445</v>
      </c>
      <c r="D896">
        <f>IF(AND(A896&amp;""='4_버스'!$B$7&amp;"",B896='4_버스'!$E$7),C896,"")</f>
        <v/>
      </c>
    </row>
    <row r="897">
      <c r="A897" t="inlineStr">
        <is>
          <t>611</t>
        </is>
      </c>
      <c r="B897" t="inlineStr">
        <is>
          <t>평일</t>
        </is>
      </c>
      <c r="C897" t="n">
        <v>0.4930555555555555</v>
      </c>
      <c r="D897">
        <f>IF(AND(A897&amp;""='4_버스'!$B$7&amp;"",B897='4_버스'!$E$7),C897,"")</f>
        <v/>
      </c>
    </row>
    <row r="898">
      <c r="A898" t="inlineStr">
        <is>
          <t>611</t>
        </is>
      </c>
      <c r="B898" t="inlineStr">
        <is>
          <t>평일</t>
        </is>
      </c>
      <c r="C898" t="n">
        <v>0.5277777777777778</v>
      </c>
      <c r="D898">
        <f>IF(AND(A898&amp;""='4_버스'!$B$7&amp;"",B898='4_버스'!$E$7),C898,"")</f>
        <v/>
      </c>
    </row>
    <row r="899">
      <c r="A899" t="inlineStr">
        <is>
          <t>611</t>
        </is>
      </c>
      <c r="B899" t="inlineStr">
        <is>
          <t>평일</t>
        </is>
      </c>
      <c r="C899" t="n">
        <v>0.5659722222222222</v>
      </c>
      <c r="D899">
        <f>IF(AND(A899&amp;""='4_버스'!$B$7&amp;"",B899='4_버스'!$E$7),C899,"")</f>
        <v/>
      </c>
    </row>
    <row r="900">
      <c r="A900" t="inlineStr">
        <is>
          <t>611</t>
        </is>
      </c>
      <c r="B900" t="inlineStr">
        <is>
          <t>평일</t>
        </is>
      </c>
      <c r="C900" t="n">
        <v>0.625</v>
      </c>
      <c r="D900">
        <f>IF(AND(A900&amp;""='4_버스'!$B$7&amp;"",B900='4_버스'!$E$7),C900,"")</f>
        <v/>
      </c>
    </row>
    <row r="901">
      <c r="A901" t="inlineStr">
        <is>
          <t>611</t>
        </is>
      </c>
      <c r="B901" t="inlineStr">
        <is>
          <t>평일</t>
        </is>
      </c>
      <c r="C901" t="n">
        <v>0.6666666666666666</v>
      </c>
      <c r="D901">
        <f>IF(AND(A901&amp;""='4_버스'!$B$7&amp;"",B901='4_버스'!$E$7),C901,"")</f>
        <v/>
      </c>
    </row>
    <row r="902">
      <c r="A902" t="inlineStr">
        <is>
          <t>611</t>
        </is>
      </c>
      <c r="B902" t="inlineStr">
        <is>
          <t>평일</t>
        </is>
      </c>
      <c r="C902" t="n">
        <v>0.6979166666666666</v>
      </c>
      <c r="D902">
        <f>IF(AND(A902&amp;""='4_버스'!$B$7&amp;"",B902='4_버스'!$E$7),C902,"")</f>
        <v/>
      </c>
    </row>
    <row r="903">
      <c r="A903" t="inlineStr">
        <is>
          <t>611</t>
        </is>
      </c>
      <c r="B903" t="inlineStr">
        <is>
          <t>평일</t>
        </is>
      </c>
      <c r="C903" t="n">
        <v>0.8020833333333333</v>
      </c>
      <c r="D903">
        <f>IF(AND(A903&amp;""='4_버스'!$B$7&amp;"",B903='4_버스'!$E$7),C903,"")</f>
        <v/>
      </c>
    </row>
    <row r="904">
      <c r="A904" t="inlineStr">
        <is>
          <t>611</t>
        </is>
      </c>
      <c r="B904" t="inlineStr">
        <is>
          <t>평일</t>
        </is>
      </c>
      <c r="C904" t="n">
        <v>0.8194444444444444</v>
      </c>
      <c r="D904">
        <f>IF(AND(A904&amp;""='4_버스'!$B$7&amp;"",B904='4_버스'!$E$7),C904,"")</f>
        <v/>
      </c>
    </row>
    <row r="905">
      <c r="A905" t="inlineStr">
        <is>
          <t>611</t>
        </is>
      </c>
      <c r="B905" t="inlineStr">
        <is>
          <t>평일</t>
        </is>
      </c>
      <c r="C905" t="n">
        <v>0.7916666666666666</v>
      </c>
      <c r="D905">
        <f>IF(AND(A905&amp;""='4_버스'!$B$7&amp;"",B905='4_버스'!$E$7),C905,"")</f>
        <v/>
      </c>
    </row>
    <row r="906">
      <c r="A906" t="inlineStr">
        <is>
          <t>611</t>
        </is>
      </c>
      <c r="B906" t="inlineStr">
        <is>
          <t>평일</t>
        </is>
      </c>
      <c r="C906" t="n">
        <v>0.2916666666666667</v>
      </c>
      <c r="D906">
        <f>IF(AND(A906&amp;""='4_버스'!$B$7&amp;"",B906='4_버스'!$E$7),C906,"")</f>
        <v/>
      </c>
    </row>
    <row r="907">
      <c r="A907" t="inlineStr">
        <is>
          <t>611</t>
        </is>
      </c>
      <c r="B907" t="inlineStr">
        <is>
          <t>평일</t>
        </is>
      </c>
      <c r="C907" t="n">
        <v>0.2847222222222222</v>
      </c>
      <c r="D907">
        <f>IF(AND(A907&amp;""='4_버스'!$B$7&amp;"",B907='4_버스'!$E$7),C907,"")</f>
        <v/>
      </c>
    </row>
    <row r="908">
      <c r="A908" t="inlineStr">
        <is>
          <t>611</t>
        </is>
      </c>
      <c r="B908" t="inlineStr">
        <is>
          <t>평일</t>
        </is>
      </c>
      <c r="C908" t="n">
        <v>0.3020833333333334</v>
      </c>
      <c r="D908">
        <f>IF(AND(A908&amp;""='4_버스'!$B$7&amp;"",B908='4_버스'!$E$7),C908,"")</f>
        <v/>
      </c>
    </row>
    <row r="909">
      <c r="A909" t="inlineStr">
        <is>
          <t>611</t>
        </is>
      </c>
      <c r="B909" t="inlineStr">
        <is>
          <t>평일</t>
        </is>
      </c>
      <c r="C909" t="n">
        <v>0.75</v>
      </c>
      <c r="D909">
        <f>IF(AND(A909&amp;""='4_버스'!$B$7&amp;"",B909='4_버스'!$E$7),C909,"")</f>
        <v/>
      </c>
    </row>
    <row r="910">
      <c r="A910" t="inlineStr">
        <is>
          <t>612</t>
        </is>
      </c>
      <c r="B910" t="inlineStr">
        <is>
          <t>평일</t>
        </is>
      </c>
      <c r="C910" t="n">
        <v>0.6458333333333334</v>
      </c>
      <c r="D910">
        <f>IF(AND(A910&amp;""='4_버스'!$B$7&amp;"",B910='4_버스'!$E$7),C910,"")</f>
        <v/>
      </c>
    </row>
    <row r="911">
      <c r="A911" t="inlineStr">
        <is>
          <t>612</t>
        </is>
      </c>
      <c r="B911" t="inlineStr">
        <is>
          <t>평일</t>
        </is>
      </c>
      <c r="C911" t="n">
        <v>0.2604166666666667</v>
      </c>
      <c r="D911">
        <f>IF(AND(A911&amp;""='4_버스'!$B$7&amp;"",B911='4_버스'!$E$7),C911,"")</f>
        <v/>
      </c>
    </row>
    <row r="912">
      <c r="A912" t="inlineStr">
        <is>
          <t>612</t>
        </is>
      </c>
      <c r="B912" t="inlineStr">
        <is>
          <t>평일</t>
        </is>
      </c>
      <c r="C912" t="n">
        <v>0.28125</v>
      </c>
      <c r="D912">
        <f>IF(AND(A912&amp;""='4_버스'!$B$7&amp;"",B912='4_버스'!$E$7),C912,"")</f>
        <v/>
      </c>
    </row>
    <row r="913">
      <c r="A913" t="inlineStr">
        <is>
          <t>612</t>
        </is>
      </c>
      <c r="B913" t="inlineStr">
        <is>
          <t>평일</t>
        </is>
      </c>
      <c r="C913" t="n">
        <v>0.6805555555555555</v>
      </c>
      <c r="D913">
        <f>IF(AND(A913&amp;""='4_버스'!$B$7&amp;"",B913='4_버스'!$E$7),C913,"")</f>
        <v/>
      </c>
    </row>
    <row r="914">
      <c r="A914" t="inlineStr">
        <is>
          <t>급행1</t>
        </is>
      </c>
      <c r="B914" t="inlineStr">
        <is>
          <t>공휴일(일요일)</t>
        </is>
      </c>
      <c r="C914" t="n">
        <v>0.3194444444444445</v>
      </c>
      <c r="D914">
        <f>IF(AND(A914&amp;""='4_버스'!$B$7&amp;"",B914='4_버스'!$E$7),C914,"")</f>
        <v/>
      </c>
    </row>
    <row r="915">
      <c r="A915" t="inlineStr">
        <is>
          <t>급행1</t>
        </is>
      </c>
      <c r="B915" t="inlineStr">
        <is>
          <t>공휴일(일요일)</t>
        </is>
      </c>
      <c r="C915" t="n">
        <v>0.3715277777777778</v>
      </c>
      <c r="D915">
        <f>IF(AND(A915&amp;""='4_버스'!$B$7&amp;"",B915='4_버스'!$E$7),C915,"")</f>
        <v/>
      </c>
    </row>
    <row r="916">
      <c r="A916" t="inlineStr">
        <is>
          <t>급행1</t>
        </is>
      </c>
      <c r="B916" t="inlineStr">
        <is>
          <t>공휴일(일요일)</t>
        </is>
      </c>
      <c r="C916" t="n">
        <v>0.4027777777777778</v>
      </c>
      <c r="D916">
        <f>IF(AND(A916&amp;""='4_버스'!$B$7&amp;"",B916='4_버스'!$E$7),C916,"")</f>
        <v/>
      </c>
    </row>
    <row r="917">
      <c r="A917" t="inlineStr">
        <is>
          <t>급행1</t>
        </is>
      </c>
      <c r="B917" t="inlineStr">
        <is>
          <t>공휴일(일요일)</t>
        </is>
      </c>
      <c r="C917" t="n">
        <v>0.4583333333333333</v>
      </c>
      <c r="D917">
        <f>IF(AND(A917&amp;""='4_버스'!$B$7&amp;"",B917='4_버스'!$E$7),C917,"")</f>
        <v/>
      </c>
    </row>
    <row r="918">
      <c r="A918" t="inlineStr">
        <is>
          <t>급행1</t>
        </is>
      </c>
      <c r="B918" t="inlineStr">
        <is>
          <t>공휴일(일요일)</t>
        </is>
      </c>
      <c r="C918" t="n">
        <v>0.5069444444444444</v>
      </c>
      <c r="D918">
        <f>IF(AND(A918&amp;""='4_버스'!$B$7&amp;"",B918='4_버스'!$E$7),C918,"")</f>
        <v/>
      </c>
    </row>
    <row r="919">
      <c r="A919" t="inlineStr">
        <is>
          <t>급행1</t>
        </is>
      </c>
      <c r="B919" t="inlineStr">
        <is>
          <t>공휴일(일요일)</t>
        </is>
      </c>
      <c r="C919" t="n">
        <v>0.5451388888888888</v>
      </c>
      <c r="D919">
        <f>IF(AND(A919&amp;""='4_버스'!$B$7&amp;"",B919='4_버스'!$E$7),C919,"")</f>
        <v/>
      </c>
    </row>
    <row r="920">
      <c r="A920" t="inlineStr">
        <is>
          <t>급행1</t>
        </is>
      </c>
      <c r="B920" t="inlineStr">
        <is>
          <t>공휴일(일요일)</t>
        </is>
      </c>
      <c r="C920" t="n">
        <v>0.5972222222222222</v>
      </c>
      <c r="D920">
        <f>IF(AND(A920&amp;""='4_버스'!$B$7&amp;"",B920='4_버스'!$E$7),C920,"")</f>
        <v/>
      </c>
    </row>
    <row r="921">
      <c r="A921" t="inlineStr">
        <is>
          <t>급행1</t>
        </is>
      </c>
      <c r="B921" t="inlineStr">
        <is>
          <t>공휴일(일요일)</t>
        </is>
      </c>
      <c r="C921" t="n">
        <v>0.65625</v>
      </c>
      <c r="D921">
        <f>IF(AND(A921&amp;""='4_버스'!$B$7&amp;"",B921='4_버스'!$E$7),C921,"")</f>
        <v/>
      </c>
    </row>
    <row r="922">
      <c r="A922" t="inlineStr">
        <is>
          <t>급행1</t>
        </is>
      </c>
      <c r="B922" t="inlineStr">
        <is>
          <t>공휴일(일요일)</t>
        </is>
      </c>
      <c r="C922" t="n">
        <v>0.673611111111111</v>
      </c>
      <c r="D922">
        <f>IF(AND(A922&amp;""='4_버스'!$B$7&amp;"",B922='4_버스'!$E$7),C922,"")</f>
        <v/>
      </c>
    </row>
    <row r="923">
      <c r="A923" t="inlineStr">
        <is>
          <t>급행1</t>
        </is>
      </c>
      <c r="B923" t="inlineStr">
        <is>
          <t>공휴일(일요일)</t>
        </is>
      </c>
      <c r="C923" t="n">
        <v>0.7256944444444445</v>
      </c>
      <c r="D923">
        <f>IF(AND(A923&amp;""='4_버스'!$B$7&amp;"",B923='4_버스'!$E$7),C923,"")</f>
        <v/>
      </c>
    </row>
    <row r="924">
      <c r="A924" t="inlineStr">
        <is>
          <t>급행1</t>
        </is>
      </c>
      <c r="B924" t="inlineStr">
        <is>
          <t>공휴일(일요일)</t>
        </is>
      </c>
      <c r="C924" t="n">
        <v>0.7881944444444444</v>
      </c>
      <c r="D924">
        <f>IF(AND(A924&amp;""='4_버스'!$B$7&amp;"",B924='4_버스'!$E$7),C924,"")</f>
        <v/>
      </c>
    </row>
    <row r="925">
      <c r="A925" t="inlineStr">
        <is>
          <t>급행1</t>
        </is>
      </c>
      <c r="B925" t="inlineStr">
        <is>
          <t>평일</t>
        </is>
      </c>
      <c r="C925" t="n">
        <v>0.2986111111111111</v>
      </c>
      <c r="D925">
        <f>IF(AND(A925&amp;""='4_버스'!$B$7&amp;"",B925='4_버스'!$E$7),C925,"")</f>
        <v/>
      </c>
    </row>
    <row r="926">
      <c r="A926" t="inlineStr">
        <is>
          <t>급행1</t>
        </is>
      </c>
      <c r="B926" t="inlineStr">
        <is>
          <t>평일</t>
        </is>
      </c>
      <c r="C926" t="n">
        <v>0.3194444444444445</v>
      </c>
      <c r="D926">
        <f>IF(AND(A926&amp;""='4_버스'!$B$7&amp;"",B926='4_버스'!$E$7),C926,"")</f>
        <v/>
      </c>
    </row>
    <row r="927">
      <c r="A927" t="inlineStr">
        <is>
          <t>급행1</t>
        </is>
      </c>
      <c r="B927" t="inlineStr">
        <is>
          <t>평일</t>
        </is>
      </c>
      <c r="C927" t="n">
        <v>0.3506944444444444</v>
      </c>
      <c r="D927">
        <f>IF(AND(A927&amp;""='4_버스'!$B$7&amp;"",B927='4_버스'!$E$7),C927,"")</f>
        <v/>
      </c>
    </row>
    <row r="928">
      <c r="A928" t="inlineStr">
        <is>
          <t>급행1</t>
        </is>
      </c>
      <c r="B928" t="inlineStr">
        <is>
          <t>평일</t>
        </is>
      </c>
      <c r="C928" t="n">
        <v>0.3715277777777778</v>
      </c>
      <c r="D928">
        <f>IF(AND(A928&amp;""='4_버스'!$B$7&amp;"",B928='4_버스'!$E$7),C928,"")</f>
        <v/>
      </c>
    </row>
    <row r="929">
      <c r="A929" t="inlineStr">
        <is>
          <t>급행1</t>
        </is>
      </c>
      <c r="B929" t="inlineStr">
        <is>
          <t>평일</t>
        </is>
      </c>
      <c r="C929" t="n">
        <v>0.4027777777777778</v>
      </c>
      <c r="D929">
        <f>IF(AND(A929&amp;""='4_버스'!$B$7&amp;"",B929='4_버스'!$E$7),C929,"")</f>
        <v/>
      </c>
    </row>
    <row r="930">
      <c r="A930" t="inlineStr">
        <is>
          <t>급행1</t>
        </is>
      </c>
      <c r="B930" t="inlineStr">
        <is>
          <t>평일</t>
        </is>
      </c>
      <c r="C930" t="n">
        <v>0.4340277777777778</v>
      </c>
      <c r="D930">
        <f>IF(AND(A930&amp;""='4_버스'!$B$7&amp;"",B930='4_버스'!$E$7),C930,"")</f>
        <v/>
      </c>
    </row>
    <row r="931">
      <c r="A931" t="inlineStr">
        <is>
          <t>급행1</t>
        </is>
      </c>
      <c r="B931" t="inlineStr">
        <is>
          <t>평일</t>
        </is>
      </c>
      <c r="C931" t="n">
        <v>0.4583333333333333</v>
      </c>
      <c r="D931">
        <f>IF(AND(A931&amp;""='4_버스'!$B$7&amp;"",B931='4_버스'!$E$7),C931,"")</f>
        <v/>
      </c>
    </row>
    <row r="932">
      <c r="A932" t="inlineStr">
        <is>
          <t>급행1</t>
        </is>
      </c>
      <c r="B932" t="inlineStr">
        <is>
          <t>평일</t>
        </is>
      </c>
      <c r="C932" t="n">
        <v>0.4791666666666666</v>
      </c>
      <c r="D932">
        <f>IF(AND(A932&amp;""='4_버스'!$B$7&amp;"",B932='4_버스'!$E$7),C932,"")</f>
        <v/>
      </c>
    </row>
    <row r="933">
      <c r="A933" t="inlineStr">
        <is>
          <t>급행1</t>
        </is>
      </c>
      <c r="B933" t="inlineStr">
        <is>
          <t>평일</t>
        </is>
      </c>
      <c r="C933" t="n">
        <v>0.5069444444444444</v>
      </c>
      <c r="D933">
        <f>IF(AND(A933&amp;""='4_버스'!$B$7&amp;"",B933='4_버스'!$E$7),C933,"")</f>
        <v/>
      </c>
    </row>
    <row r="934">
      <c r="A934" t="inlineStr">
        <is>
          <t>급행1</t>
        </is>
      </c>
      <c r="B934" t="inlineStr">
        <is>
          <t>평일</t>
        </is>
      </c>
      <c r="C934" t="n">
        <v>0.5451388888888888</v>
      </c>
      <c r="D934">
        <f>IF(AND(A934&amp;""='4_버스'!$B$7&amp;"",B934='4_버스'!$E$7),C934,"")</f>
        <v/>
      </c>
    </row>
    <row r="935">
      <c r="A935" t="inlineStr">
        <is>
          <t>급행1</t>
        </is>
      </c>
      <c r="B935" t="inlineStr">
        <is>
          <t>평일</t>
        </is>
      </c>
      <c r="C935" t="n">
        <v>0.5763888888888888</v>
      </c>
      <c r="D935">
        <f>IF(AND(A935&amp;""='4_버스'!$B$7&amp;"",B935='4_버스'!$E$7),C935,"")</f>
        <v/>
      </c>
    </row>
    <row r="936">
      <c r="A936" t="inlineStr">
        <is>
          <t>급행1</t>
        </is>
      </c>
      <c r="B936" t="inlineStr">
        <is>
          <t>평일</t>
        </is>
      </c>
      <c r="C936" t="n">
        <v>0.5972222222222222</v>
      </c>
      <c r="D936">
        <f>IF(AND(A936&amp;""='4_버스'!$B$7&amp;"",B936='4_버스'!$E$7),C936,"")</f>
        <v/>
      </c>
    </row>
    <row r="937">
      <c r="A937" t="inlineStr">
        <is>
          <t>급행1</t>
        </is>
      </c>
      <c r="B937" t="inlineStr">
        <is>
          <t>평일</t>
        </is>
      </c>
      <c r="C937" t="n">
        <v>0.6145833333333334</v>
      </c>
      <c r="D937">
        <f>IF(AND(A937&amp;""='4_버스'!$B$7&amp;"",B937='4_버스'!$E$7),C937,"")</f>
        <v/>
      </c>
    </row>
    <row r="938">
      <c r="A938" t="inlineStr">
        <is>
          <t>급행1</t>
        </is>
      </c>
      <c r="B938" t="inlineStr">
        <is>
          <t>평일</t>
        </is>
      </c>
      <c r="C938" t="n">
        <v>0.65625</v>
      </c>
      <c r="D938">
        <f>IF(AND(A938&amp;""='4_버스'!$B$7&amp;"",B938='4_버스'!$E$7),C938,"")</f>
        <v/>
      </c>
    </row>
    <row r="939">
      <c r="A939" t="inlineStr">
        <is>
          <t>급행1</t>
        </is>
      </c>
      <c r="B939" t="inlineStr">
        <is>
          <t>평일</t>
        </is>
      </c>
      <c r="C939" t="n">
        <v>0.673611111111111</v>
      </c>
      <c r="D939">
        <f>IF(AND(A939&amp;""='4_버스'!$B$7&amp;"",B939='4_버스'!$E$7),C939,"")</f>
        <v/>
      </c>
    </row>
    <row r="940">
      <c r="A940" t="inlineStr">
        <is>
          <t>급행1</t>
        </is>
      </c>
      <c r="B940" t="inlineStr">
        <is>
          <t>평일</t>
        </is>
      </c>
      <c r="C940" t="n">
        <v>0.704861111111111</v>
      </c>
      <c r="D940">
        <f>IF(AND(A940&amp;""='4_버스'!$B$7&amp;"",B940='4_버스'!$E$7),C940,"")</f>
        <v/>
      </c>
    </row>
    <row r="941">
      <c r="A941" t="inlineStr">
        <is>
          <t>급행1</t>
        </is>
      </c>
      <c r="B941" t="inlineStr">
        <is>
          <t>평일</t>
        </is>
      </c>
      <c r="C941" t="n">
        <v>0.7256944444444445</v>
      </c>
      <c r="D941">
        <f>IF(AND(A941&amp;""='4_버스'!$B$7&amp;"",B941='4_버스'!$E$7),C941,"")</f>
        <v/>
      </c>
    </row>
    <row r="942">
      <c r="A942" t="inlineStr">
        <is>
          <t>급행1</t>
        </is>
      </c>
      <c r="B942" t="inlineStr">
        <is>
          <t>평일</t>
        </is>
      </c>
      <c r="C942" t="n">
        <v>0.75</v>
      </c>
      <c r="D942">
        <f>IF(AND(A942&amp;""='4_버스'!$B$7&amp;"",B942='4_버스'!$E$7),C942,"")</f>
        <v/>
      </c>
    </row>
    <row r="943">
      <c r="A943" t="inlineStr">
        <is>
          <t>급행1</t>
        </is>
      </c>
      <c r="B943" t="inlineStr">
        <is>
          <t>평일</t>
        </is>
      </c>
      <c r="C943" t="n">
        <v>0.7881944444444444</v>
      </c>
      <c r="D943">
        <f>IF(AND(A943&amp;""='4_버스'!$B$7&amp;"",B943='4_버스'!$E$7),C943,"")</f>
        <v/>
      </c>
    </row>
    <row r="944">
      <c r="A944" t="inlineStr">
        <is>
          <t>급행1</t>
        </is>
      </c>
      <c r="B944" t="inlineStr">
        <is>
          <t>공휴일(일요일)</t>
        </is>
      </c>
      <c r="C944" t="n">
        <v>0.3125</v>
      </c>
      <c r="D944">
        <f>IF(AND(A944&amp;""='4_버스'!$B$7&amp;"",B944='4_버스'!$E$7),C944,"")</f>
        <v/>
      </c>
    </row>
    <row r="945">
      <c r="A945" t="inlineStr">
        <is>
          <t>급행1</t>
        </is>
      </c>
      <c r="B945" t="inlineStr">
        <is>
          <t>공휴일(일요일)</t>
        </is>
      </c>
      <c r="C945" t="n">
        <v>0.3333333333333333</v>
      </c>
      <c r="D945">
        <f>IF(AND(A945&amp;""='4_버스'!$B$7&amp;"",B945='4_버스'!$E$7),C945,"")</f>
        <v/>
      </c>
    </row>
    <row r="946">
      <c r="A946" t="inlineStr">
        <is>
          <t>급행1</t>
        </is>
      </c>
      <c r="B946" t="inlineStr">
        <is>
          <t>공휴일(일요일)</t>
        </is>
      </c>
      <c r="C946" t="n">
        <v>0.3854166666666667</v>
      </c>
      <c r="D946">
        <f>IF(AND(A946&amp;""='4_버스'!$B$7&amp;"",B946='4_버스'!$E$7),C946,"")</f>
        <v/>
      </c>
    </row>
    <row r="947">
      <c r="A947" t="inlineStr">
        <is>
          <t>급행1</t>
        </is>
      </c>
      <c r="B947" t="inlineStr">
        <is>
          <t>공휴일(일요일)</t>
        </is>
      </c>
      <c r="C947" t="n">
        <v>0.4340277777777778</v>
      </c>
      <c r="D947">
        <f>IF(AND(A947&amp;""='4_버스'!$B$7&amp;"",B947='4_버스'!$E$7),C947,"")</f>
        <v/>
      </c>
    </row>
    <row r="948">
      <c r="A948" t="inlineStr">
        <is>
          <t>급행1</t>
        </is>
      </c>
      <c r="B948" t="inlineStr">
        <is>
          <t>공휴일(일요일)</t>
        </is>
      </c>
      <c r="C948" t="n">
        <v>0.4791666666666666</v>
      </c>
      <c r="D948">
        <f>IF(AND(A948&amp;""='4_버스'!$B$7&amp;"",B948='4_버스'!$E$7),C948,"")</f>
        <v/>
      </c>
    </row>
    <row r="949">
      <c r="A949" t="inlineStr">
        <is>
          <t>급행1</t>
        </is>
      </c>
      <c r="B949" t="inlineStr">
        <is>
          <t>공휴일(일요일)</t>
        </is>
      </c>
      <c r="C949" t="n">
        <v>0.5277777777777778</v>
      </c>
      <c r="D949">
        <f>IF(AND(A949&amp;""='4_버스'!$B$7&amp;"",B949='4_버스'!$E$7),C949,"")</f>
        <v/>
      </c>
    </row>
    <row r="950">
      <c r="A950" t="inlineStr">
        <is>
          <t>급행1</t>
        </is>
      </c>
      <c r="B950" t="inlineStr">
        <is>
          <t>공휴일(일요일)</t>
        </is>
      </c>
      <c r="C950" t="n">
        <v>0.5868055555555556</v>
      </c>
      <c r="D950">
        <f>IF(AND(A950&amp;""='4_버스'!$B$7&amp;"",B950='4_버스'!$E$7),C950,"")</f>
        <v/>
      </c>
    </row>
    <row r="951">
      <c r="A951" t="inlineStr">
        <is>
          <t>급행1</t>
        </is>
      </c>
      <c r="B951" t="inlineStr">
        <is>
          <t>공휴일(일요일)</t>
        </is>
      </c>
      <c r="C951" t="n">
        <v>0.607638888888889</v>
      </c>
      <c r="D951">
        <f>IF(AND(A951&amp;""='4_버스'!$B$7&amp;"",B951='4_버스'!$E$7),C951,"")</f>
        <v/>
      </c>
    </row>
    <row r="952">
      <c r="A952" t="inlineStr">
        <is>
          <t>급행1</t>
        </is>
      </c>
      <c r="B952" t="inlineStr">
        <is>
          <t>공휴일(일요일)</t>
        </is>
      </c>
      <c r="C952" t="n">
        <v>0.6631944444444444</v>
      </c>
      <c r="D952">
        <f>IF(AND(A952&amp;""='4_버스'!$B$7&amp;"",B952='4_버스'!$E$7),C952,"")</f>
        <v/>
      </c>
    </row>
    <row r="953">
      <c r="A953" t="inlineStr">
        <is>
          <t>급행1</t>
        </is>
      </c>
      <c r="B953" t="inlineStr">
        <is>
          <t>공휴일(일요일)</t>
        </is>
      </c>
      <c r="C953" t="n">
        <v>0.71875</v>
      </c>
      <c r="D953">
        <f>IF(AND(A953&amp;""='4_버스'!$B$7&amp;"",B953='4_버스'!$E$7),C953,"")</f>
        <v/>
      </c>
    </row>
    <row r="954">
      <c r="A954" t="inlineStr">
        <is>
          <t>급행1</t>
        </is>
      </c>
      <c r="B954" t="inlineStr">
        <is>
          <t>공휴일(일요일)</t>
        </is>
      </c>
      <c r="C954" t="n">
        <v>0.732638888888889</v>
      </c>
      <c r="D954">
        <f>IF(AND(A954&amp;""='4_버스'!$B$7&amp;"",B954='4_버스'!$E$7),C954,"")</f>
        <v/>
      </c>
    </row>
    <row r="955">
      <c r="A955" t="inlineStr">
        <is>
          <t>급행1</t>
        </is>
      </c>
      <c r="B955" t="inlineStr">
        <is>
          <t>공휴일(일요일)</t>
        </is>
      </c>
      <c r="C955" t="n">
        <v>0.7881944444444444</v>
      </c>
      <c r="D955">
        <f>IF(AND(A955&amp;""='4_버스'!$B$7&amp;"",B955='4_버스'!$E$7),C955,"")</f>
        <v/>
      </c>
    </row>
    <row r="956">
      <c r="A956" t="inlineStr">
        <is>
          <t>급행1</t>
        </is>
      </c>
      <c r="B956" t="inlineStr">
        <is>
          <t>평일</t>
        </is>
      </c>
      <c r="C956" t="n">
        <v>0.3125</v>
      </c>
      <c r="D956">
        <f>IF(AND(A956&amp;""='4_버스'!$B$7&amp;"",B956='4_버스'!$E$7),C956,"")</f>
        <v/>
      </c>
    </row>
    <row r="957">
      <c r="A957" t="inlineStr">
        <is>
          <t>급행1</t>
        </is>
      </c>
      <c r="B957" t="inlineStr">
        <is>
          <t>평일</t>
        </is>
      </c>
      <c r="C957" t="n">
        <v>0.3333333333333333</v>
      </c>
      <c r="D957">
        <f>IF(AND(A957&amp;""='4_버스'!$B$7&amp;"",B957='4_버스'!$E$7),C957,"")</f>
        <v/>
      </c>
    </row>
    <row r="958">
      <c r="A958" t="inlineStr">
        <is>
          <t>급행1</t>
        </is>
      </c>
      <c r="B958" t="inlineStr">
        <is>
          <t>평일</t>
        </is>
      </c>
      <c r="C958" t="n">
        <v>0.3645833333333333</v>
      </c>
      <c r="D958">
        <f>IF(AND(A958&amp;""='4_버스'!$B$7&amp;"",B958='4_버스'!$E$7),C958,"")</f>
        <v/>
      </c>
    </row>
    <row r="959">
      <c r="A959" t="inlineStr">
        <is>
          <t>급행1</t>
        </is>
      </c>
      <c r="B959" t="inlineStr">
        <is>
          <t>평일</t>
        </is>
      </c>
      <c r="C959" t="n">
        <v>0.3854166666666667</v>
      </c>
      <c r="D959">
        <f>IF(AND(A959&amp;""='4_버스'!$B$7&amp;"",B959='4_버스'!$E$7),C959,"")</f>
        <v/>
      </c>
    </row>
    <row r="960">
      <c r="A960" t="inlineStr">
        <is>
          <t>급행1</t>
        </is>
      </c>
      <c r="B960" t="inlineStr">
        <is>
          <t>평일</t>
        </is>
      </c>
      <c r="C960" t="n">
        <v>0.4166666666666667</v>
      </c>
      <c r="D960">
        <f>IF(AND(A960&amp;""='4_버스'!$B$7&amp;"",B960='4_버스'!$E$7),C960,"")</f>
        <v/>
      </c>
    </row>
    <row r="961">
      <c r="A961" t="inlineStr">
        <is>
          <t>급행1</t>
        </is>
      </c>
      <c r="B961" t="inlineStr">
        <is>
          <t>평일</t>
        </is>
      </c>
      <c r="C961" t="n">
        <v>0.4340277777777778</v>
      </c>
      <c r="D961">
        <f>IF(AND(A961&amp;""='4_버스'!$B$7&amp;"",B961='4_버스'!$E$7),C961,"")</f>
        <v/>
      </c>
    </row>
    <row r="962">
      <c r="A962" t="inlineStr">
        <is>
          <t>급행1</t>
        </is>
      </c>
      <c r="B962" t="inlineStr">
        <is>
          <t>평일</t>
        </is>
      </c>
      <c r="C962" t="n">
        <v>0.4791666666666666</v>
      </c>
      <c r="D962">
        <f>IF(AND(A962&amp;""='4_버스'!$B$7&amp;"",B962='4_버스'!$E$7),C962,"")</f>
        <v/>
      </c>
    </row>
    <row r="963">
      <c r="A963" t="inlineStr">
        <is>
          <t>급행1</t>
        </is>
      </c>
      <c r="B963" t="inlineStr">
        <is>
          <t>평일</t>
        </is>
      </c>
      <c r="C963" t="n">
        <v>0.5069444444444444</v>
      </c>
      <c r="D963">
        <f>IF(AND(A963&amp;""='4_버스'!$B$7&amp;"",B963='4_버스'!$E$7),C963,"")</f>
        <v/>
      </c>
    </row>
    <row r="964">
      <c r="A964" t="inlineStr">
        <is>
          <t>급행1</t>
        </is>
      </c>
      <c r="B964" t="inlineStr">
        <is>
          <t>평일</t>
        </is>
      </c>
      <c r="C964" t="n">
        <v>0.5277777777777778</v>
      </c>
      <c r="D964">
        <f>IF(AND(A964&amp;""='4_버스'!$B$7&amp;"",B964='4_버스'!$E$7),C964,"")</f>
        <v/>
      </c>
    </row>
    <row r="965">
      <c r="A965" t="inlineStr">
        <is>
          <t>급행1</t>
        </is>
      </c>
      <c r="B965" t="inlineStr">
        <is>
          <t>평일</t>
        </is>
      </c>
      <c r="C965" t="n">
        <v>0.5555555555555555</v>
      </c>
      <c r="D965">
        <f>IF(AND(A965&amp;""='4_버스'!$B$7&amp;"",B965='4_버스'!$E$7),C965,"")</f>
        <v/>
      </c>
    </row>
    <row r="966">
      <c r="A966" t="inlineStr">
        <is>
          <t>급행1</t>
        </is>
      </c>
      <c r="B966" t="inlineStr">
        <is>
          <t>평일</t>
        </is>
      </c>
      <c r="C966" t="n">
        <v>0.5868055555555556</v>
      </c>
      <c r="D966">
        <f>IF(AND(A966&amp;""='4_버스'!$B$7&amp;"",B966='4_버스'!$E$7),C966,"")</f>
        <v/>
      </c>
    </row>
    <row r="967">
      <c r="A967" t="inlineStr">
        <is>
          <t>급행1</t>
        </is>
      </c>
      <c r="B967" t="inlineStr">
        <is>
          <t>평일</t>
        </is>
      </c>
      <c r="C967" t="n">
        <v>0.607638888888889</v>
      </c>
      <c r="D967">
        <f>IF(AND(A967&amp;""='4_버스'!$B$7&amp;"",B967='4_버스'!$E$7),C967,"")</f>
        <v/>
      </c>
    </row>
    <row r="968">
      <c r="A968" t="inlineStr">
        <is>
          <t>급행1</t>
        </is>
      </c>
      <c r="B968" t="inlineStr">
        <is>
          <t>평일</t>
        </is>
      </c>
      <c r="C968" t="n">
        <v>0.6388888888888888</v>
      </c>
      <c r="D968">
        <f>IF(AND(A968&amp;""='4_버스'!$B$7&amp;"",B968='4_버스'!$E$7),C968,"")</f>
        <v/>
      </c>
    </row>
    <row r="969">
      <c r="A969" t="inlineStr">
        <is>
          <t>급행1</t>
        </is>
      </c>
      <c r="B969" t="inlineStr">
        <is>
          <t>평일</t>
        </is>
      </c>
      <c r="C969" t="n">
        <v>0.6631944444444444</v>
      </c>
      <c r="D969">
        <f>IF(AND(A969&amp;""='4_버스'!$B$7&amp;"",B969='4_버스'!$E$7),C969,"")</f>
        <v/>
      </c>
    </row>
    <row r="970">
      <c r="A970" t="inlineStr">
        <is>
          <t>급행1</t>
        </is>
      </c>
      <c r="B970" t="inlineStr">
        <is>
          <t>평일</t>
        </is>
      </c>
      <c r="C970" t="n">
        <v>0.6840277777777778</v>
      </c>
      <c r="D970">
        <f>IF(AND(A970&amp;""='4_버스'!$B$7&amp;"",B970='4_버스'!$E$7),C970,"")</f>
        <v/>
      </c>
    </row>
    <row r="971">
      <c r="A971" t="inlineStr">
        <is>
          <t>급행1</t>
        </is>
      </c>
      <c r="B971" t="inlineStr">
        <is>
          <t>평일</t>
        </is>
      </c>
      <c r="C971" t="n">
        <v>0.71875</v>
      </c>
      <c r="D971">
        <f>IF(AND(A971&amp;""='4_버스'!$B$7&amp;"",B971='4_버스'!$E$7),C971,"")</f>
        <v/>
      </c>
    </row>
    <row r="972">
      <c r="A972" t="inlineStr">
        <is>
          <t>급행1</t>
        </is>
      </c>
      <c r="B972" t="inlineStr">
        <is>
          <t>평일</t>
        </is>
      </c>
      <c r="C972" t="n">
        <v>0.732638888888889</v>
      </c>
      <c r="D972">
        <f>IF(AND(A972&amp;""='4_버스'!$B$7&amp;"",B972='4_버스'!$E$7),C972,"")</f>
        <v/>
      </c>
    </row>
    <row r="973">
      <c r="A973" t="inlineStr">
        <is>
          <t>급행1</t>
        </is>
      </c>
      <c r="B973" t="inlineStr">
        <is>
          <t>평일</t>
        </is>
      </c>
      <c r="C973" t="n">
        <v>0.7638888888888888</v>
      </c>
      <c r="D973">
        <f>IF(AND(A973&amp;""='4_버스'!$B$7&amp;"",B973='4_버스'!$E$7),C973,"")</f>
        <v/>
      </c>
    </row>
    <row r="974">
      <c r="A974" t="inlineStr">
        <is>
          <t>급행1</t>
        </is>
      </c>
      <c r="B974" t="inlineStr">
        <is>
          <t>평일</t>
        </is>
      </c>
      <c r="C974" t="n">
        <v>0.7881944444444444</v>
      </c>
      <c r="D974">
        <f>IF(AND(A974&amp;""='4_버스'!$B$7&amp;"",B974='4_버스'!$E$7),C974,"")</f>
        <v/>
      </c>
    </row>
    <row r="975">
      <c r="A975" t="inlineStr">
        <is>
          <t>급행1</t>
        </is>
      </c>
      <c r="B975" t="inlineStr">
        <is>
          <t>평일</t>
        </is>
      </c>
      <c r="C975" t="n">
        <v>0.8055555555555555</v>
      </c>
      <c r="D975">
        <f>IF(AND(A975&amp;""='4_버스'!$B$7&amp;"",B975='4_버스'!$E$7),C975,"")</f>
        <v/>
      </c>
    </row>
    <row r="976">
      <c r="A976" t="inlineStr">
        <is>
          <t>급행2</t>
        </is>
      </c>
      <c r="B976" t="inlineStr">
        <is>
          <t>평일</t>
        </is>
      </c>
      <c r="C976" t="n">
        <v>0.3055555555555556</v>
      </c>
      <c r="D976">
        <f>IF(AND(A976&amp;""='4_버스'!$B$7&amp;"",B976='4_버스'!$E$7),C976,"")</f>
        <v/>
      </c>
    </row>
    <row r="977">
      <c r="A977" t="inlineStr">
        <is>
          <t>급행2</t>
        </is>
      </c>
      <c r="B977" t="inlineStr">
        <is>
          <t>평일</t>
        </is>
      </c>
      <c r="C977" t="n">
        <v>0.3194444444444445</v>
      </c>
      <c r="D977">
        <f>IF(AND(A977&amp;""='4_버스'!$B$7&amp;"",B977='4_버스'!$E$7),C977,"")</f>
        <v/>
      </c>
    </row>
    <row r="978">
      <c r="A978" t="inlineStr">
        <is>
          <t>급행2</t>
        </is>
      </c>
      <c r="B978" t="inlineStr">
        <is>
          <t>평일</t>
        </is>
      </c>
      <c r="C978" t="n">
        <v>0.4166666666666667</v>
      </c>
      <c r="D978">
        <f>IF(AND(A978&amp;""='4_버스'!$B$7&amp;"",B978='4_버스'!$E$7),C978,"")</f>
        <v/>
      </c>
    </row>
    <row r="979">
      <c r="A979" t="inlineStr">
        <is>
          <t>급행2</t>
        </is>
      </c>
      <c r="B979" t="inlineStr">
        <is>
          <t>평일</t>
        </is>
      </c>
      <c r="C979" t="n">
        <v>0.3541666666666666</v>
      </c>
      <c r="D979">
        <f>IF(AND(A979&amp;""='4_버스'!$B$7&amp;"",B979='4_버스'!$E$7),C979,"")</f>
        <v/>
      </c>
    </row>
    <row r="980">
      <c r="A980" t="inlineStr">
        <is>
          <t>급행2</t>
        </is>
      </c>
      <c r="B980" t="inlineStr">
        <is>
          <t>평일</t>
        </is>
      </c>
      <c r="C980" t="n">
        <v>0.4652777777777777</v>
      </c>
      <c r="D980">
        <f>IF(AND(A980&amp;""='4_버스'!$B$7&amp;"",B980='4_버스'!$E$7),C980,"")</f>
        <v/>
      </c>
    </row>
    <row r="981">
      <c r="A981" t="inlineStr">
        <is>
          <t>급행2</t>
        </is>
      </c>
      <c r="B981" t="inlineStr">
        <is>
          <t>평일</t>
        </is>
      </c>
      <c r="C981" t="n">
        <v>0.5833333333333334</v>
      </c>
      <c r="D981">
        <f>IF(AND(A981&amp;""='4_버스'!$B$7&amp;"",B981='4_버스'!$E$7),C981,"")</f>
        <v/>
      </c>
    </row>
    <row r="982">
      <c r="A982" t="inlineStr">
        <is>
          <t>급행2</t>
        </is>
      </c>
      <c r="B982" t="inlineStr">
        <is>
          <t>평일</t>
        </is>
      </c>
      <c r="C982" t="n">
        <v>0.7013888888888888</v>
      </c>
      <c r="D982">
        <f>IF(AND(A982&amp;""='4_버스'!$B$7&amp;"",B982='4_버스'!$E$7),C982,"")</f>
        <v/>
      </c>
    </row>
    <row r="983">
      <c r="A983" t="inlineStr">
        <is>
          <t>급행2</t>
        </is>
      </c>
      <c r="B983" t="inlineStr">
        <is>
          <t>평일</t>
        </is>
      </c>
      <c r="C983" t="n">
        <v>0.5138888888888888</v>
      </c>
      <c r="D983">
        <f>IF(AND(A983&amp;""='4_버스'!$B$7&amp;"",B983='4_버스'!$E$7),C983,"")</f>
        <v/>
      </c>
    </row>
    <row r="984">
      <c r="A984" t="inlineStr">
        <is>
          <t>급행2</t>
        </is>
      </c>
      <c r="B984" t="inlineStr">
        <is>
          <t>평일</t>
        </is>
      </c>
      <c r="C984" t="n">
        <v>0.6319444444444444</v>
      </c>
      <c r="D984">
        <f>IF(AND(A984&amp;""='4_버스'!$B$7&amp;"",B984='4_버스'!$E$7),C984,"")</f>
        <v/>
      </c>
    </row>
    <row r="985">
      <c r="A985" t="inlineStr">
        <is>
          <t>급행2</t>
        </is>
      </c>
      <c r="B985" t="inlineStr">
        <is>
          <t>평일</t>
        </is>
      </c>
      <c r="C985" t="n">
        <v>0.7361111111111112</v>
      </c>
      <c r="D985">
        <f>IF(AND(A985&amp;""='4_버스'!$B$7&amp;"",B985='4_버스'!$E$7),C985,"")</f>
        <v/>
      </c>
    </row>
    <row r="986">
      <c r="A986" t="inlineStr">
        <is>
          <t>급행2</t>
        </is>
      </c>
      <c r="B986" t="inlineStr">
        <is>
          <t>평일</t>
        </is>
      </c>
      <c r="C986" t="n">
        <v>0.5555555555555555</v>
      </c>
      <c r="D986">
        <f>IF(AND(A986&amp;""='4_버스'!$B$7&amp;"",B986='4_버스'!$E$7),C986,"")</f>
        <v/>
      </c>
    </row>
    <row r="987">
      <c r="A987" t="inlineStr">
        <is>
          <t>급행2</t>
        </is>
      </c>
      <c r="B987" t="inlineStr">
        <is>
          <t>평일</t>
        </is>
      </c>
      <c r="C987" t="n">
        <v>0.6597222222222222</v>
      </c>
      <c r="D987">
        <f>IF(AND(A987&amp;""='4_버스'!$B$7&amp;"",B987='4_버스'!$E$7),C987,"")</f>
        <v/>
      </c>
    </row>
    <row r="988">
      <c r="A988" t="inlineStr">
        <is>
          <t>급행2</t>
        </is>
      </c>
      <c r="B988" t="inlineStr">
        <is>
          <t>평일</t>
        </is>
      </c>
      <c r="C988" t="n">
        <v>0.7569444444444444</v>
      </c>
      <c r="D988">
        <f>IF(AND(A988&amp;""='4_버스'!$B$7&amp;"",B988='4_버스'!$E$7),C988,"")</f>
        <v/>
      </c>
    </row>
    <row r="989">
      <c r="A989" t="inlineStr">
        <is>
          <t>급행2</t>
        </is>
      </c>
      <c r="B989" t="inlineStr">
        <is>
          <t>평일</t>
        </is>
      </c>
      <c r="C989" t="n">
        <v>0.7777777777777778</v>
      </c>
      <c r="D989">
        <f>IF(AND(A989&amp;""='4_버스'!$B$7&amp;"",B989='4_버스'!$E$7),C989,"")</f>
        <v/>
      </c>
    </row>
    <row r="990">
      <c r="A990" t="inlineStr">
        <is>
          <t>급행3</t>
        </is>
      </c>
      <c r="B990" t="inlineStr">
        <is>
          <t>평일</t>
        </is>
      </c>
      <c r="C990" t="n">
        <v>0.34375</v>
      </c>
      <c r="D990">
        <f>IF(AND(A990&amp;""='4_버스'!$B$7&amp;"",B990='4_버스'!$E$7),C990,"")</f>
        <v/>
      </c>
    </row>
    <row r="991">
      <c r="A991" t="inlineStr">
        <is>
          <t>급행3</t>
        </is>
      </c>
      <c r="B991" t="inlineStr">
        <is>
          <t>평일</t>
        </is>
      </c>
      <c r="C991" t="n">
        <v>0.3993055555555556</v>
      </c>
      <c r="D991">
        <f>IF(AND(A991&amp;""='4_버스'!$B$7&amp;"",B991='4_버스'!$E$7),C991,"")</f>
        <v/>
      </c>
    </row>
    <row r="992">
      <c r="A992" t="inlineStr">
        <is>
          <t>급행3</t>
        </is>
      </c>
      <c r="B992" t="inlineStr">
        <is>
          <t>평일</t>
        </is>
      </c>
      <c r="C992" t="n">
        <v>0.5520833333333333</v>
      </c>
      <c r="D992">
        <f>IF(AND(A992&amp;""='4_버스'!$B$7&amp;"",B992='4_버스'!$E$7),C992,"")</f>
        <v/>
      </c>
    </row>
    <row r="993">
      <c r="A993" t="inlineStr">
        <is>
          <t>급행3</t>
        </is>
      </c>
      <c r="B993" t="inlineStr">
        <is>
          <t>평일</t>
        </is>
      </c>
      <c r="C993" t="n">
        <v>0.4027777777777778</v>
      </c>
      <c r="D993">
        <f>IF(AND(A993&amp;""='4_버스'!$B$7&amp;"",B993='4_버스'!$E$7),C993,"")</f>
        <v/>
      </c>
    </row>
    <row r="994">
      <c r="A994" t="inlineStr">
        <is>
          <t>급행3</t>
        </is>
      </c>
      <c r="B994" t="inlineStr">
        <is>
          <t>평일</t>
        </is>
      </c>
      <c r="C994" t="n">
        <v>0.4652777777777777</v>
      </c>
      <c r="D994">
        <f>IF(AND(A994&amp;""='4_버스'!$B$7&amp;"",B994='4_버스'!$E$7),C994,"")</f>
        <v/>
      </c>
    </row>
    <row r="995">
      <c r="A995" t="inlineStr">
        <is>
          <t>급행3</t>
        </is>
      </c>
      <c r="B995" t="inlineStr">
        <is>
          <t>평일</t>
        </is>
      </c>
      <c r="C995" t="n">
        <v>0.6215277777777778</v>
      </c>
      <c r="D995">
        <f>IF(AND(A995&amp;""='4_버스'!$B$7&amp;"",B995='4_버스'!$E$7),C995,"")</f>
        <v/>
      </c>
    </row>
    <row r="996">
      <c r="A996" t="inlineStr">
        <is>
          <t>급행3</t>
        </is>
      </c>
      <c r="B996" t="inlineStr">
        <is>
          <t>평일</t>
        </is>
      </c>
      <c r="C996" t="n">
        <v>0.8263888888888888</v>
      </c>
      <c r="D996">
        <f>IF(AND(A996&amp;""='4_버스'!$B$7&amp;"",B996='4_버스'!$E$7),C996,"")</f>
        <v/>
      </c>
    </row>
    <row r="997">
      <c r="A997" t="inlineStr">
        <is>
          <t>급행3</t>
        </is>
      </c>
      <c r="B997" t="inlineStr">
        <is>
          <t>평일</t>
        </is>
      </c>
      <c r="C997" t="n">
        <v>0.7222222222222222</v>
      </c>
      <c r="D997">
        <f>IF(AND(A997&amp;""='4_버스'!$B$7&amp;"",B997='4_버스'!$E$7),C997,"")</f>
        <v/>
      </c>
    </row>
    <row r="998">
      <c r="A998" t="inlineStr">
        <is>
          <t>급행3</t>
        </is>
      </c>
      <c r="B998" t="inlineStr">
        <is>
          <t>평일</t>
        </is>
      </c>
      <c r="C998" t="n">
        <v>0.2569444444444444</v>
      </c>
      <c r="D998">
        <f>IF(AND(A998&amp;""='4_버스'!$B$7&amp;"",B998='4_버스'!$E$7),C998,"")</f>
        <v/>
      </c>
    </row>
    <row r="999">
      <c r="A999" t="inlineStr">
        <is>
          <t>급행3</t>
        </is>
      </c>
      <c r="B999" t="inlineStr">
        <is>
          <t>평일</t>
        </is>
      </c>
      <c r="C999" t="n">
        <v>0.2986111111111111</v>
      </c>
      <c r="D999">
        <f>IF(AND(A999&amp;""='4_버스'!$B$7&amp;"",B999='4_버스'!$E$7),C999,"")</f>
        <v/>
      </c>
    </row>
    <row r="1000">
      <c r="A1000" t="inlineStr">
        <is>
          <t>급행3</t>
        </is>
      </c>
      <c r="B1000" t="inlineStr">
        <is>
          <t>평일</t>
        </is>
      </c>
      <c r="C1000" t="n">
        <v>0.5555555555555555</v>
      </c>
      <c r="D1000">
        <f>IF(AND(A1000&amp;""='4_버스'!$B$7&amp;"",B1000='4_버스'!$E$7),C1000,"")</f>
        <v/>
      </c>
    </row>
    <row r="1001">
      <c r="A1001" t="inlineStr">
        <is>
          <t>급행3</t>
        </is>
      </c>
      <c r="B1001" t="inlineStr">
        <is>
          <t>평일</t>
        </is>
      </c>
      <c r="C1001" t="n">
        <v>0.5104166666666666</v>
      </c>
      <c r="D1001">
        <f>IF(AND(A1001&amp;""='4_버스'!$B$7&amp;"",B1001='4_버스'!$E$7),C1001,"")</f>
        <v/>
      </c>
    </row>
    <row r="1002">
      <c r="A1002" t="inlineStr">
        <is>
          <t>급행3</t>
        </is>
      </c>
      <c r="B1002" t="inlineStr">
        <is>
          <t>평일</t>
        </is>
      </c>
      <c r="C1002" t="n">
        <v>0.6770833333333333</v>
      </c>
      <c r="D1002">
        <f>IF(AND(A1002&amp;""='4_버스'!$B$7&amp;"",B1002='4_버스'!$E$7),C1002,"")</f>
        <v/>
      </c>
    </row>
    <row r="1003">
      <c r="A1003" t="inlineStr">
        <is>
          <t>길안1</t>
        </is>
      </c>
      <c r="B1003" t="inlineStr">
        <is>
          <t>평일</t>
        </is>
      </c>
      <c r="C1003" t="n">
        <v>0.4444444444444445</v>
      </c>
      <c r="D1003">
        <f>IF(AND(A1003&amp;""='4_버스'!$B$7&amp;"",B1003='4_버스'!$E$7),C1003,"")</f>
        <v/>
      </c>
    </row>
    <row r="1004">
      <c r="A1004" t="inlineStr">
        <is>
          <t>길안1</t>
        </is>
      </c>
      <c r="B1004" t="inlineStr">
        <is>
          <t>평일</t>
        </is>
      </c>
      <c r="C1004" t="n">
        <v>0.3229166666666667</v>
      </c>
      <c r="D1004">
        <f>IF(AND(A1004&amp;""='4_버스'!$B$7&amp;"",B1004='4_버스'!$E$7),C1004,"")</f>
        <v/>
      </c>
    </row>
    <row r="1005">
      <c r="A1005" t="inlineStr">
        <is>
          <t>길안1</t>
        </is>
      </c>
      <c r="B1005" t="inlineStr">
        <is>
          <t>평일</t>
        </is>
      </c>
      <c r="C1005" t="n">
        <v>0.7152777777777778</v>
      </c>
      <c r="D1005">
        <f>IF(AND(A1005&amp;""='4_버스'!$B$7&amp;"",B1005='4_버스'!$E$7),C1005,"")</f>
        <v/>
      </c>
    </row>
    <row r="1006">
      <c r="A1006" t="inlineStr">
        <is>
          <t>길안1</t>
        </is>
      </c>
      <c r="B1006" t="inlineStr">
        <is>
          <t>평일</t>
        </is>
      </c>
      <c r="C1006" t="n">
        <v>0.6805555555555555</v>
      </c>
      <c r="D1006">
        <f>IF(AND(A1006&amp;""='4_버스'!$B$7&amp;"",B1006='4_버스'!$E$7),C1006,"")</f>
        <v/>
      </c>
    </row>
    <row r="1007">
      <c r="A1007" t="inlineStr">
        <is>
          <t>길안1</t>
        </is>
      </c>
      <c r="B1007" t="inlineStr">
        <is>
          <t>평일</t>
        </is>
      </c>
      <c r="C1007" t="n">
        <v>0.7430555555555556</v>
      </c>
      <c r="D1007">
        <f>IF(AND(A1007&amp;""='4_버스'!$B$7&amp;"",B1007='4_버스'!$E$7),C1007,"")</f>
        <v/>
      </c>
    </row>
    <row r="1008">
      <c r="A1008" t="inlineStr">
        <is>
          <t>길안1</t>
        </is>
      </c>
      <c r="B1008" t="inlineStr">
        <is>
          <t>평일</t>
        </is>
      </c>
      <c r="C1008" t="n">
        <v>0.2708333333333333</v>
      </c>
      <c r="D1008">
        <f>IF(AND(A1008&amp;""='4_버스'!$B$7&amp;"",B1008='4_버스'!$E$7),C1008,"")</f>
        <v/>
      </c>
    </row>
    <row r="1009">
      <c r="A1009" t="inlineStr">
        <is>
          <t>길안1</t>
        </is>
      </c>
      <c r="B1009" t="inlineStr">
        <is>
          <t>평일</t>
        </is>
      </c>
      <c r="C1009" t="n">
        <v>0.2777777777777778</v>
      </c>
      <c r="D1009">
        <f>IF(AND(A1009&amp;""='4_버스'!$B$7&amp;"",B1009='4_버스'!$E$7),C1009,"")</f>
        <v/>
      </c>
    </row>
    <row r="1010">
      <c r="A1010" t="inlineStr">
        <is>
          <t>길안1</t>
        </is>
      </c>
      <c r="B1010" t="inlineStr">
        <is>
          <t>평일</t>
        </is>
      </c>
      <c r="C1010" t="n">
        <v>0.4097222222222222</v>
      </c>
      <c r="D1010">
        <f>IF(AND(A1010&amp;""='4_버스'!$B$7&amp;"",B1010='4_버스'!$E$7),C1010,"")</f>
        <v/>
      </c>
    </row>
    <row r="1011">
      <c r="A1011" t="inlineStr">
        <is>
          <t>길안1</t>
        </is>
      </c>
      <c r="B1011" t="inlineStr">
        <is>
          <t>평일</t>
        </is>
      </c>
      <c r="C1011" t="n">
        <v>0.5590277777777778</v>
      </c>
      <c r="D1011">
        <f>IF(AND(A1011&amp;""='4_버스'!$B$7&amp;"",B1011='4_버스'!$E$7),C1011,"")</f>
        <v/>
      </c>
    </row>
    <row r="1012">
      <c r="A1012" t="inlineStr">
        <is>
          <t>길안1</t>
        </is>
      </c>
      <c r="B1012" t="inlineStr">
        <is>
          <t>평일</t>
        </is>
      </c>
      <c r="C1012" t="n">
        <v>0.7673611111111112</v>
      </c>
      <c r="D1012">
        <f>IF(AND(A1012&amp;""='4_버스'!$B$7&amp;"",B1012='4_버스'!$E$7),C1012,"")</f>
        <v/>
      </c>
    </row>
    <row r="1013">
      <c r="A1013" t="inlineStr">
        <is>
          <t>길안1</t>
        </is>
      </c>
      <c r="B1013" t="inlineStr">
        <is>
          <t>평일</t>
        </is>
      </c>
      <c r="C1013" t="n">
        <v>0.4409722222222223</v>
      </c>
      <c r="D1013">
        <f>IF(AND(A1013&amp;""='4_버스'!$B$7&amp;"",B1013='4_버스'!$E$7),C1013,"")</f>
        <v/>
      </c>
    </row>
    <row r="1014">
      <c r="A1014" t="inlineStr">
        <is>
          <t>길안1</t>
        </is>
      </c>
      <c r="B1014" t="inlineStr">
        <is>
          <t>평일</t>
        </is>
      </c>
      <c r="C1014" t="n">
        <v>0.5</v>
      </c>
      <c r="D1014">
        <f>IF(AND(A1014&amp;""='4_버스'!$B$7&amp;"",B1014='4_버스'!$E$7),C1014,"")</f>
        <v/>
      </c>
    </row>
    <row r="1015">
      <c r="A1015" t="inlineStr">
        <is>
          <t>길안1</t>
        </is>
      </c>
      <c r="B1015" t="inlineStr">
        <is>
          <t>평일</t>
        </is>
      </c>
      <c r="C1015" t="n">
        <v>0.5555555555555555</v>
      </c>
      <c r="D1015">
        <f>IF(AND(A1015&amp;""='4_버스'!$B$7&amp;"",B1015='4_버스'!$E$7),C1015,"")</f>
        <v/>
      </c>
    </row>
    <row r="1016">
      <c r="A1016" t="inlineStr">
        <is>
          <t>길안1</t>
        </is>
      </c>
      <c r="B1016" t="inlineStr">
        <is>
          <t>평일</t>
        </is>
      </c>
      <c r="C1016" t="n">
        <v>0.6215277777777778</v>
      </c>
      <c r="D1016">
        <f>IF(AND(A1016&amp;""='4_버스'!$B$7&amp;"",B1016='4_버스'!$E$7),C1016,"")</f>
        <v/>
      </c>
    </row>
    <row r="1017">
      <c r="A1017" t="inlineStr">
        <is>
          <t>길안1</t>
        </is>
      </c>
      <c r="B1017" t="inlineStr">
        <is>
          <t>평일</t>
        </is>
      </c>
      <c r="C1017" t="n">
        <v>0.375</v>
      </c>
      <c r="D1017">
        <f>IF(AND(A1017&amp;""='4_버스'!$B$7&amp;"",B1017='4_버스'!$E$7),C1017,"")</f>
        <v/>
      </c>
    </row>
    <row r="1018">
      <c r="A1018" t="inlineStr">
        <is>
          <t>길안1</t>
        </is>
      </c>
      <c r="B1018" t="inlineStr">
        <is>
          <t>평일</t>
        </is>
      </c>
      <c r="C1018" t="n">
        <v>0.7465277777777778</v>
      </c>
      <c r="D1018">
        <f>IF(AND(A1018&amp;""='4_버스'!$B$7&amp;"",B1018='4_버스'!$E$7),C1018,"")</f>
        <v/>
      </c>
    </row>
    <row r="1019">
      <c r="A1019" t="inlineStr">
        <is>
          <t>길안1</t>
        </is>
      </c>
      <c r="B1019" t="inlineStr">
        <is>
          <t>평일</t>
        </is>
      </c>
      <c r="C1019" t="n">
        <v>0.3020833333333334</v>
      </c>
      <c r="D1019">
        <f>IF(AND(A1019&amp;""='4_버스'!$B$7&amp;"",B1019='4_버스'!$E$7),C1019,"")</f>
        <v/>
      </c>
    </row>
    <row r="1020">
      <c r="A1020" t="inlineStr">
        <is>
          <t>길안1</t>
        </is>
      </c>
      <c r="B1020" t="inlineStr">
        <is>
          <t>평일</t>
        </is>
      </c>
      <c r="C1020" t="n">
        <v>0.6215277777777778</v>
      </c>
      <c r="D1020">
        <f>IF(AND(A1020&amp;""='4_버스'!$B$7&amp;"",B1020='4_버스'!$E$7),C1020,"")</f>
        <v/>
      </c>
    </row>
    <row r="1021">
      <c r="A1021" t="inlineStr">
        <is>
          <t>길안1</t>
        </is>
      </c>
      <c r="B1021" t="inlineStr">
        <is>
          <t>평일</t>
        </is>
      </c>
      <c r="C1021" t="n">
        <v>0.7951388888888888</v>
      </c>
      <c r="D1021">
        <f>IF(AND(A1021&amp;""='4_버스'!$B$7&amp;"",B1021='4_버스'!$E$7),C1021,"")</f>
        <v/>
      </c>
    </row>
    <row r="1022">
      <c r="A1022" t="inlineStr">
        <is>
          <t>녹전1</t>
        </is>
      </c>
      <c r="B1022" t="inlineStr">
        <is>
          <t>평일</t>
        </is>
      </c>
      <c r="C1022" t="n">
        <v>0.4236111111111111</v>
      </c>
      <c r="D1022">
        <f>IF(AND(A1022&amp;""='4_버스'!$B$7&amp;"",B1022='4_버스'!$E$7),C1022,"")</f>
        <v/>
      </c>
    </row>
    <row r="1023">
      <c r="A1023" t="inlineStr">
        <is>
          <t>녹전1</t>
        </is>
      </c>
      <c r="B1023" t="inlineStr">
        <is>
          <t>평일</t>
        </is>
      </c>
      <c r="C1023" t="n">
        <v>0.3263888888888889</v>
      </c>
      <c r="D1023">
        <f>IF(AND(A1023&amp;""='4_버스'!$B$7&amp;"",B1023='4_버스'!$E$7),C1023,"")</f>
        <v/>
      </c>
    </row>
    <row r="1024">
      <c r="A1024" t="inlineStr">
        <is>
          <t>녹전1</t>
        </is>
      </c>
      <c r="B1024" t="inlineStr">
        <is>
          <t>평일</t>
        </is>
      </c>
      <c r="C1024" t="n">
        <v>0.3368055555555555</v>
      </c>
      <c r="D1024">
        <f>IF(AND(A1024&amp;""='4_버스'!$B$7&amp;"",B1024='4_버스'!$E$7),C1024,"")</f>
        <v/>
      </c>
    </row>
    <row r="1025">
      <c r="A1025" t="inlineStr">
        <is>
          <t>녹전1</t>
        </is>
      </c>
      <c r="B1025" t="inlineStr">
        <is>
          <t>평일</t>
        </is>
      </c>
      <c r="C1025" t="n">
        <v>0.3576388888888889</v>
      </c>
      <c r="D1025">
        <f>IF(AND(A1025&amp;""='4_버스'!$B$7&amp;"",B1025='4_버스'!$E$7),C1025,"")</f>
        <v/>
      </c>
    </row>
    <row r="1026">
      <c r="A1026" t="inlineStr">
        <is>
          <t>북후1</t>
        </is>
      </c>
      <c r="B1026" t="inlineStr">
        <is>
          <t>평일</t>
        </is>
      </c>
      <c r="C1026" t="n">
        <v>0.3125</v>
      </c>
      <c r="D1026">
        <f>IF(AND(A1026&amp;""='4_버스'!$B$7&amp;"",B1026='4_버스'!$E$7),C1026,"")</f>
        <v/>
      </c>
    </row>
    <row r="1027">
      <c r="A1027" t="inlineStr">
        <is>
          <t>북후1</t>
        </is>
      </c>
      <c r="B1027" t="inlineStr">
        <is>
          <t>평일</t>
        </is>
      </c>
      <c r="C1027" t="n">
        <v>0.4375</v>
      </c>
      <c r="D1027">
        <f>IF(AND(A1027&amp;""='4_버스'!$B$7&amp;"",B1027='4_버스'!$E$7),C1027,"")</f>
        <v/>
      </c>
    </row>
    <row r="1028">
      <c r="A1028" t="inlineStr">
        <is>
          <t>북후1</t>
        </is>
      </c>
      <c r="B1028" t="inlineStr">
        <is>
          <t>평일</t>
        </is>
      </c>
      <c r="C1028" t="n">
        <v>0.2916666666666667</v>
      </c>
      <c r="D1028">
        <f>IF(AND(A1028&amp;""='4_버스'!$B$7&amp;"",B1028='4_버스'!$E$7),C1028,"")</f>
        <v/>
      </c>
    </row>
    <row r="1029">
      <c r="A1029" t="inlineStr">
        <is>
          <t>북후1</t>
        </is>
      </c>
      <c r="B1029" t="inlineStr">
        <is>
          <t>평일</t>
        </is>
      </c>
      <c r="C1029" t="n">
        <v>0.40625</v>
      </c>
      <c r="D1029">
        <f>IF(AND(A1029&amp;""='4_버스'!$B$7&amp;"",B1029='4_버스'!$E$7),C1029,"")</f>
        <v/>
      </c>
    </row>
    <row r="1030">
      <c r="A1030" t="inlineStr">
        <is>
          <t>북후1</t>
        </is>
      </c>
      <c r="B1030" t="inlineStr">
        <is>
          <t>평일</t>
        </is>
      </c>
      <c r="C1030" t="n">
        <v>0.4930555555555555</v>
      </c>
      <c r="D1030">
        <f>IF(AND(A1030&amp;""='4_버스'!$B$7&amp;"",B1030='4_버스'!$E$7),C1030,"")</f>
        <v/>
      </c>
    </row>
    <row r="1031">
      <c r="A1031" t="inlineStr">
        <is>
          <t>북후1</t>
        </is>
      </c>
      <c r="B1031" t="inlineStr">
        <is>
          <t>평일</t>
        </is>
      </c>
      <c r="C1031" t="n">
        <v>0.4479166666666667</v>
      </c>
      <c r="D1031">
        <f>IF(AND(A1031&amp;""='4_버스'!$B$7&amp;"",B1031='4_버스'!$E$7),C1031,"")</f>
        <v/>
      </c>
    </row>
    <row r="1032">
      <c r="A1032" t="inlineStr">
        <is>
          <t>순환1</t>
        </is>
      </c>
      <c r="B1032" t="inlineStr">
        <is>
          <t>평일</t>
        </is>
      </c>
      <c r="C1032" t="n">
        <v>0.2604166666666667</v>
      </c>
      <c r="D1032">
        <f>IF(AND(A1032&amp;""='4_버스'!$B$7&amp;"",B1032='4_버스'!$E$7),C1032,"")</f>
        <v/>
      </c>
    </row>
    <row r="1033">
      <c r="A1033" t="inlineStr">
        <is>
          <t>순환1</t>
        </is>
      </c>
      <c r="B1033" t="inlineStr">
        <is>
          <t>평일</t>
        </is>
      </c>
      <c r="C1033" t="n">
        <v>0.2743055555555556</v>
      </c>
      <c r="D1033">
        <f>IF(AND(A1033&amp;""='4_버스'!$B$7&amp;"",B1033='4_버스'!$E$7),C1033,"")</f>
        <v/>
      </c>
    </row>
    <row r="1034">
      <c r="A1034" t="inlineStr">
        <is>
          <t>순환1</t>
        </is>
      </c>
      <c r="B1034" t="inlineStr">
        <is>
          <t>평일</t>
        </is>
      </c>
      <c r="C1034" t="n">
        <v>0.2881944444444444</v>
      </c>
      <c r="D1034">
        <f>IF(AND(A1034&amp;""='4_버스'!$B$7&amp;"",B1034='4_버스'!$E$7),C1034,"")</f>
        <v/>
      </c>
    </row>
    <row r="1035">
      <c r="A1035" t="inlineStr">
        <is>
          <t>순환1</t>
        </is>
      </c>
      <c r="B1035" t="inlineStr">
        <is>
          <t>평일</t>
        </is>
      </c>
      <c r="C1035" t="n">
        <v>0.3020833333333334</v>
      </c>
      <c r="D1035">
        <f>IF(AND(A1035&amp;""='4_버스'!$B$7&amp;"",B1035='4_버스'!$E$7),C1035,"")</f>
        <v/>
      </c>
    </row>
    <row r="1036">
      <c r="A1036" t="inlineStr">
        <is>
          <t>순환1</t>
        </is>
      </c>
      <c r="B1036" t="inlineStr">
        <is>
          <t>평일</t>
        </is>
      </c>
      <c r="C1036" t="n">
        <v>0.3159722222222223</v>
      </c>
      <c r="D1036">
        <f>IF(AND(A1036&amp;""='4_버스'!$B$7&amp;"",B1036='4_버스'!$E$7),C1036,"")</f>
        <v/>
      </c>
    </row>
    <row r="1037">
      <c r="A1037" t="inlineStr">
        <is>
          <t>순환1</t>
        </is>
      </c>
      <c r="B1037" t="inlineStr">
        <is>
          <t>평일</t>
        </is>
      </c>
      <c r="C1037" t="n">
        <v>0.3298611111111112</v>
      </c>
      <c r="D1037">
        <f>IF(AND(A1037&amp;""='4_버스'!$B$7&amp;"",B1037='4_버스'!$E$7),C1037,"")</f>
        <v/>
      </c>
    </row>
    <row r="1038">
      <c r="A1038" t="inlineStr">
        <is>
          <t>순환1</t>
        </is>
      </c>
      <c r="B1038" t="inlineStr">
        <is>
          <t>평일</t>
        </is>
      </c>
      <c r="C1038" t="n">
        <v>0.34375</v>
      </c>
      <c r="D1038">
        <f>IF(AND(A1038&amp;""='4_버스'!$B$7&amp;"",B1038='4_버스'!$E$7),C1038,"")</f>
        <v/>
      </c>
    </row>
    <row r="1039">
      <c r="A1039" t="inlineStr">
        <is>
          <t>순환1</t>
        </is>
      </c>
      <c r="B1039" t="inlineStr">
        <is>
          <t>평일</t>
        </is>
      </c>
      <c r="C1039" t="n">
        <v>0.3576388888888889</v>
      </c>
      <c r="D1039">
        <f>IF(AND(A1039&amp;""='4_버스'!$B$7&amp;"",B1039='4_버스'!$E$7),C1039,"")</f>
        <v/>
      </c>
    </row>
    <row r="1040">
      <c r="A1040" t="inlineStr">
        <is>
          <t>순환1</t>
        </is>
      </c>
      <c r="B1040" t="inlineStr">
        <is>
          <t>평일</t>
        </is>
      </c>
      <c r="C1040" t="n">
        <v>0.3715277777777778</v>
      </c>
      <c r="D1040">
        <f>IF(AND(A1040&amp;""='4_버스'!$B$7&amp;"",B1040='4_버스'!$E$7),C1040,"")</f>
        <v/>
      </c>
    </row>
    <row r="1041">
      <c r="A1041" t="inlineStr">
        <is>
          <t>순환1</t>
        </is>
      </c>
      <c r="B1041" t="inlineStr">
        <is>
          <t>평일</t>
        </is>
      </c>
      <c r="C1041" t="n">
        <v>0.3854166666666667</v>
      </c>
      <c r="D1041">
        <f>IF(AND(A1041&amp;""='4_버스'!$B$7&amp;"",B1041='4_버스'!$E$7),C1041,"")</f>
        <v/>
      </c>
    </row>
    <row r="1042">
      <c r="A1042" t="inlineStr">
        <is>
          <t>순환1</t>
        </is>
      </c>
      <c r="B1042" t="inlineStr">
        <is>
          <t>평일</t>
        </is>
      </c>
      <c r="C1042" t="n">
        <v>0.3993055555555556</v>
      </c>
      <c r="D1042">
        <f>IF(AND(A1042&amp;""='4_버스'!$B$7&amp;"",B1042='4_버스'!$E$7),C1042,"")</f>
        <v/>
      </c>
    </row>
    <row r="1043">
      <c r="A1043" t="inlineStr">
        <is>
          <t>순환1</t>
        </is>
      </c>
      <c r="B1043" t="inlineStr">
        <is>
          <t>평일</t>
        </is>
      </c>
      <c r="C1043" t="n">
        <v>0.4131944444444444</v>
      </c>
      <c r="D1043">
        <f>IF(AND(A1043&amp;""='4_버스'!$B$7&amp;"",B1043='4_버스'!$E$7),C1043,"")</f>
        <v/>
      </c>
    </row>
    <row r="1044">
      <c r="A1044" t="inlineStr">
        <is>
          <t>순환1</t>
        </is>
      </c>
      <c r="B1044" t="inlineStr">
        <is>
          <t>평일</t>
        </is>
      </c>
      <c r="C1044" t="n">
        <v>0.4270833333333334</v>
      </c>
      <c r="D1044">
        <f>IF(AND(A1044&amp;""='4_버스'!$B$7&amp;"",B1044='4_버스'!$E$7),C1044,"")</f>
        <v/>
      </c>
    </row>
    <row r="1045">
      <c r="A1045" t="inlineStr">
        <is>
          <t>순환1</t>
        </is>
      </c>
      <c r="B1045" t="inlineStr">
        <is>
          <t>평일</t>
        </is>
      </c>
      <c r="C1045" t="n">
        <v>0.4409722222222223</v>
      </c>
      <c r="D1045">
        <f>IF(AND(A1045&amp;""='4_버스'!$B$7&amp;"",B1045='4_버스'!$E$7),C1045,"")</f>
        <v/>
      </c>
    </row>
    <row r="1046">
      <c r="A1046" t="inlineStr">
        <is>
          <t>순환1</t>
        </is>
      </c>
      <c r="B1046" t="inlineStr">
        <is>
          <t>평일</t>
        </is>
      </c>
      <c r="C1046" t="n">
        <v>0.4548611111111112</v>
      </c>
      <c r="D1046">
        <f>IF(AND(A1046&amp;""='4_버스'!$B$7&amp;"",B1046='4_버스'!$E$7),C1046,"")</f>
        <v/>
      </c>
    </row>
    <row r="1047">
      <c r="A1047" t="inlineStr">
        <is>
          <t>순환1</t>
        </is>
      </c>
      <c r="B1047" t="inlineStr">
        <is>
          <t>평일</t>
        </is>
      </c>
      <c r="C1047" t="n">
        <v>0.46875</v>
      </c>
      <c r="D1047">
        <f>IF(AND(A1047&amp;""='4_버스'!$B$7&amp;"",B1047='4_버스'!$E$7),C1047,"")</f>
        <v/>
      </c>
    </row>
    <row r="1048">
      <c r="A1048" t="inlineStr">
        <is>
          <t>순환1</t>
        </is>
      </c>
      <c r="B1048" t="inlineStr">
        <is>
          <t>평일</t>
        </is>
      </c>
      <c r="C1048" t="n">
        <v>0.4826388888888889</v>
      </c>
      <c r="D1048">
        <f>IF(AND(A1048&amp;""='4_버스'!$B$7&amp;"",B1048='4_버스'!$E$7),C1048,"")</f>
        <v/>
      </c>
    </row>
    <row r="1049">
      <c r="A1049" t="inlineStr">
        <is>
          <t>순환1</t>
        </is>
      </c>
      <c r="B1049" t="inlineStr">
        <is>
          <t>평일</t>
        </is>
      </c>
      <c r="C1049" t="n">
        <v>0.4965277777777778</v>
      </c>
      <c r="D1049">
        <f>IF(AND(A1049&amp;""='4_버스'!$B$7&amp;"",B1049='4_버스'!$E$7),C1049,"")</f>
        <v/>
      </c>
    </row>
    <row r="1050">
      <c r="A1050" t="inlineStr">
        <is>
          <t>순환1</t>
        </is>
      </c>
      <c r="B1050" t="inlineStr">
        <is>
          <t>평일</t>
        </is>
      </c>
      <c r="C1050" t="n">
        <v>0.5104166666666666</v>
      </c>
      <c r="D1050">
        <f>IF(AND(A1050&amp;""='4_버스'!$B$7&amp;"",B1050='4_버스'!$E$7),C1050,"")</f>
        <v/>
      </c>
    </row>
    <row r="1051">
      <c r="A1051" t="inlineStr">
        <is>
          <t>순환1</t>
        </is>
      </c>
      <c r="B1051" t="inlineStr">
        <is>
          <t>평일</t>
        </is>
      </c>
      <c r="C1051" t="n">
        <v>0.5243055555555556</v>
      </c>
      <c r="D1051">
        <f>IF(AND(A1051&amp;""='4_버스'!$B$7&amp;"",B1051='4_버스'!$E$7),C1051,"")</f>
        <v/>
      </c>
    </row>
    <row r="1052">
      <c r="A1052" t="inlineStr">
        <is>
          <t>순환1</t>
        </is>
      </c>
      <c r="B1052" t="inlineStr">
        <is>
          <t>평일</t>
        </is>
      </c>
      <c r="C1052" t="n">
        <v>0.5381944444444444</v>
      </c>
      <c r="D1052">
        <f>IF(AND(A1052&amp;""='4_버스'!$B$7&amp;"",B1052='4_버스'!$E$7),C1052,"")</f>
        <v/>
      </c>
    </row>
    <row r="1053">
      <c r="A1053" t="inlineStr">
        <is>
          <t>순환1</t>
        </is>
      </c>
      <c r="B1053" t="inlineStr">
        <is>
          <t>평일</t>
        </is>
      </c>
      <c r="C1053" t="n">
        <v>0.5520833333333333</v>
      </c>
      <c r="D1053">
        <f>IF(AND(A1053&amp;""='4_버스'!$B$7&amp;"",B1053='4_버스'!$E$7),C1053,"")</f>
        <v/>
      </c>
    </row>
    <row r="1054">
      <c r="A1054" t="inlineStr">
        <is>
          <t>순환1</t>
        </is>
      </c>
      <c r="B1054" t="inlineStr">
        <is>
          <t>평일</t>
        </is>
      </c>
      <c r="C1054" t="n">
        <v>0.5659722222222222</v>
      </c>
      <c r="D1054">
        <f>IF(AND(A1054&amp;""='4_버스'!$B$7&amp;"",B1054='4_버스'!$E$7),C1054,"")</f>
        <v/>
      </c>
    </row>
    <row r="1055">
      <c r="A1055" t="inlineStr">
        <is>
          <t>순환1</t>
        </is>
      </c>
      <c r="B1055" t="inlineStr">
        <is>
          <t>평일</t>
        </is>
      </c>
      <c r="C1055" t="n">
        <v>0.579861111111111</v>
      </c>
      <c r="D1055">
        <f>IF(AND(A1055&amp;""='4_버스'!$B$7&amp;"",B1055='4_버스'!$E$7),C1055,"")</f>
        <v/>
      </c>
    </row>
    <row r="1056">
      <c r="A1056" t="inlineStr">
        <is>
          <t>순환1</t>
        </is>
      </c>
      <c r="B1056" t="inlineStr">
        <is>
          <t>평일</t>
        </is>
      </c>
      <c r="C1056" t="n">
        <v>0.59375</v>
      </c>
      <c r="D1056">
        <f>IF(AND(A1056&amp;""='4_버스'!$B$7&amp;"",B1056='4_버스'!$E$7),C1056,"")</f>
        <v/>
      </c>
    </row>
    <row r="1057">
      <c r="A1057" t="inlineStr">
        <is>
          <t>순환1</t>
        </is>
      </c>
      <c r="B1057" t="inlineStr">
        <is>
          <t>평일</t>
        </is>
      </c>
      <c r="C1057" t="n">
        <v>0.607638888888889</v>
      </c>
      <c r="D1057">
        <f>IF(AND(A1057&amp;""='4_버스'!$B$7&amp;"",B1057='4_버스'!$E$7),C1057,"")</f>
        <v/>
      </c>
    </row>
    <row r="1058">
      <c r="A1058" t="inlineStr">
        <is>
          <t>순환1</t>
        </is>
      </c>
      <c r="B1058" t="inlineStr">
        <is>
          <t>평일</t>
        </is>
      </c>
      <c r="C1058" t="n">
        <v>0.6215277777777778</v>
      </c>
      <c r="D1058">
        <f>IF(AND(A1058&amp;""='4_버스'!$B$7&amp;"",B1058='4_버스'!$E$7),C1058,"")</f>
        <v/>
      </c>
    </row>
    <row r="1059">
      <c r="A1059" t="inlineStr">
        <is>
          <t>순환1</t>
        </is>
      </c>
      <c r="B1059" t="inlineStr">
        <is>
          <t>평일</t>
        </is>
      </c>
      <c r="C1059" t="n">
        <v>0.6354166666666666</v>
      </c>
      <c r="D1059">
        <f>IF(AND(A1059&amp;""='4_버스'!$B$7&amp;"",B1059='4_버스'!$E$7),C1059,"")</f>
        <v/>
      </c>
    </row>
    <row r="1060">
      <c r="A1060" t="inlineStr">
        <is>
          <t>순환1</t>
        </is>
      </c>
      <c r="B1060" t="inlineStr">
        <is>
          <t>평일</t>
        </is>
      </c>
      <c r="C1060" t="n">
        <v>0.6493055555555556</v>
      </c>
      <c r="D1060">
        <f>IF(AND(A1060&amp;""='4_버스'!$B$7&amp;"",B1060='4_버스'!$E$7),C1060,"")</f>
        <v/>
      </c>
    </row>
    <row r="1061">
      <c r="A1061" t="inlineStr">
        <is>
          <t>순환1</t>
        </is>
      </c>
      <c r="B1061" t="inlineStr">
        <is>
          <t>평일</t>
        </is>
      </c>
      <c r="C1061" t="n">
        <v>0.6631944444444444</v>
      </c>
      <c r="D1061">
        <f>IF(AND(A1061&amp;""='4_버스'!$B$7&amp;"",B1061='4_버스'!$E$7),C1061,"")</f>
        <v/>
      </c>
    </row>
    <row r="1062">
      <c r="A1062" t="inlineStr">
        <is>
          <t>순환1</t>
        </is>
      </c>
      <c r="B1062" t="inlineStr">
        <is>
          <t>평일</t>
        </is>
      </c>
      <c r="C1062" t="n">
        <v>0.6770833333333333</v>
      </c>
      <c r="D1062">
        <f>IF(AND(A1062&amp;""='4_버스'!$B$7&amp;"",B1062='4_버스'!$E$7),C1062,"")</f>
        <v/>
      </c>
    </row>
    <row r="1063">
      <c r="A1063" t="inlineStr">
        <is>
          <t>순환1</t>
        </is>
      </c>
      <c r="B1063" t="inlineStr">
        <is>
          <t>평일</t>
        </is>
      </c>
      <c r="C1063" t="n">
        <v>0.6909722222222222</v>
      </c>
      <c r="D1063">
        <f>IF(AND(A1063&amp;""='4_버스'!$B$7&amp;"",B1063='4_버스'!$E$7),C1063,"")</f>
        <v/>
      </c>
    </row>
    <row r="1064">
      <c r="A1064" t="inlineStr">
        <is>
          <t>순환1</t>
        </is>
      </c>
      <c r="B1064" t="inlineStr">
        <is>
          <t>평일</t>
        </is>
      </c>
      <c r="C1064" t="n">
        <v>0.704861111111111</v>
      </c>
      <c r="D1064">
        <f>IF(AND(A1064&amp;""='4_버스'!$B$7&amp;"",B1064='4_버스'!$E$7),C1064,"")</f>
        <v/>
      </c>
    </row>
    <row r="1065">
      <c r="A1065" t="inlineStr">
        <is>
          <t>순환1</t>
        </is>
      </c>
      <c r="B1065" t="inlineStr">
        <is>
          <t>평일</t>
        </is>
      </c>
      <c r="C1065" t="n">
        <v>0.71875</v>
      </c>
      <c r="D1065">
        <f>IF(AND(A1065&amp;""='4_버스'!$B$7&amp;"",B1065='4_버스'!$E$7),C1065,"")</f>
        <v/>
      </c>
    </row>
    <row r="1066">
      <c r="A1066" t="inlineStr">
        <is>
          <t>순환1</t>
        </is>
      </c>
      <c r="B1066" t="inlineStr">
        <is>
          <t>평일</t>
        </is>
      </c>
      <c r="C1066" t="n">
        <v>0.732638888888889</v>
      </c>
      <c r="D1066">
        <f>IF(AND(A1066&amp;""='4_버스'!$B$7&amp;"",B1066='4_버스'!$E$7),C1066,"")</f>
        <v/>
      </c>
    </row>
    <row r="1067">
      <c r="A1067" t="inlineStr">
        <is>
          <t>순환1</t>
        </is>
      </c>
      <c r="B1067" t="inlineStr">
        <is>
          <t>평일</t>
        </is>
      </c>
      <c r="C1067" t="n">
        <v>0.7465277777777778</v>
      </c>
      <c r="D1067">
        <f>IF(AND(A1067&amp;""='4_버스'!$B$7&amp;"",B1067='4_버스'!$E$7),C1067,"")</f>
        <v/>
      </c>
    </row>
    <row r="1068">
      <c r="A1068" t="inlineStr">
        <is>
          <t>순환1</t>
        </is>
      </c>
      <c r="B1068" t="inlineStr">
        <is>
          <t>평일</t>
        </is>
      </c>
      <c r="C1068" t="n">
        <v>0.7604166666666666</v>
      </c>
      <c r="D1068">
        <f>IF(AND(A1068&amp;""='4_버스'!$B$7&amp;"",B1068='4_버스'!$E$7),C1068,"")</f>
        <v/>
      </c>
    </row>
    <row r="1069">
      <c r="A1069" t="inlineStr">
        <is>
          <t>순환1</t>
        </is>
      </c>
      <c r="B1069" t="inlineStr">
        <is>
          <t>평일</t>
        </is>
      </c>
      <c r="C1069" t="n">
        <v>0.7743055555555556</v>
      </c>
      <c r="D1069">
        <f>IF(AND(A1069&amp;""='4_버스'!$B$7&amp;"",B1069='4_버스'!$E$7),C1069,"")</f>
        <v/>
      </c>
    </row>
    <row r="1070">
      <c r="A1070" t="inlineStr">
        <is>
          <t>순환1</t>
        </is>
      </c>
      <c r="B1070" t="inlineStr">
        <is>
          <t>평일</t>
        </is>
      </c>
      <c r="C1070" t="n">
        <v>0.7881944444444444</v>
      </c>
      <c r="D1070">
        <f>IF(AND(A1070&amp;""='4_버스'!$B$7&amp;"",B1070='4_버스'!$E$7),C1070,"")</f>
        <v/>
      </c>
    </row>
    <row r="1071">
      <c r="A1071" t="inlineStr">
        <is>
          <t>순환1</t>
        </is>
      </c>
      <c r="B1071" t="inlineStr">
        <is>
          <t>평일</t>
        </is>
      </c>
      <c r="C1071" t="n">
        <v>0.8020833333333333</v>
      </c>
      <c r="D1071">
        <f>IF(AND(A1071&amp;""='4_버스'!$B$7&amp;"",B1071='4_버스'!$E$7),C1071,"")</f>
        <v/>
      </c>
    </row>
    <row r="1072">
      <c r="A1072" t="inlineStr">
        <is>
          <t>순환1</t>
        </is>
      </c>
      <c r="B1072" t="inlineStr">
        <is>
          <t>평일</t>
        </is>
      </c>
      <c r="C1072" t="n">
        <v>0.8159722222222222</v>
      </c>
      <c r="D1072">
        <f>IF(AND(A1072&amp;""='4_버스'!$B$7&amp;"",B1072='4_버스'!$E$7),C1072,"")</f>
        <v/>
      </c>
    </row>
    <row r="1073">
      <c r="A1073" t="inlineStr">
        <is>
          <t>순환1</t>
        </is>
      </c>
      <c r="B1073" t="inlineStr">
        <is>
          <t>평일</t>
        </is>
      </c>
      <c r="C1073" t="n">
        <v>0.829861111111111</v>
      </c>
      <c r="D1073">
        <f>IF(AND(A1073&amp;""='4_버스'!$B$7&amp;"",B1073='4_버스'!$E$7),C1073,"")</f>
        <v/>
      </c>
    </row>
    <row r="1074">
      <c r="A1074" t="inlineStr">
        <is>
          <t>순환1</t>
        </is>
      </c>
      <c r="B1074" t="inlineStr">
        <is>
          <t>평일</t>
        </is>
      </c>
      <c r="C1074" t="n">
        <v>0.84375</v>
      </c>
      <c r="D1074">
        <f>IF(AND(A1074&amp;""='4_버스'!$B$7&amp;"",B1074='4_버스'!$E$7),C1074,"")</f>
        <v/>
      </c>
    </row>
    <row r="1075">
      <c r="A1075" t="inlineStr">
        <is>
          <t>순환1</t>
        </is>
      </c>
      <c r="B1075" t="inlineStr">
        <is>
          <t>평일</t>
        </is>
      </c>
      <c r="C1075" t="n">
        <v>0.857638888888889</v>
      </c>
      <c r="D1075">
        <f>IF(AND(A1075&amp;""='4_버스'!$B$7&amp;"",B1075='4_버스'!$E$7),C1075,"")</f>
        <v/>
      </c>
    </row>
    <row r="1076">
      <c r="A1076" t="inlineStr">
        <is>
          <t>순환1</t>
        </is>
      </c>
      <c r="B1076" t="inlineStr">
        <is>
          <t>평일</t>
        </is>
      </c>
      <c r="C1076" t="n">
        <v>0.8715277777777778</v>
      </c>
      <c r="D1076">
        <f>IF(AND(A1076&amp;""='4_버스'!$B$7&amp;"",B1076='4_버스'!$E$7),C1076,"")</f>
        <v/>
      </c>
    </row>
    <row r="1077">
      <c r="A1077" t="inlineStr">
        <is>
          <t>순환1</t>
        </is>
      </c>
      <c r="B1077" t="inlineStr">
        <is>
          <t>평일</t>
        </is>
      </c>
      <c r="C1077" t="n">
        <v>0.8854166666666666</v>
      </c>
      <c r="D1077">
        <f>IF(AND(A1077&amp;""='4_버스'!$B$7&amp;"",B1077='4_버스'!$E$7),C1077,"")</f>
        <v/>
      </c>
    </row>
    <row r="1078">
      <c r="A1078" t="inlineStr">
        <is>
          <t>순환1</t>
        </is>
      </c>
      <c r="B1078" t="inlineStr">
        <is>
          <t>평일</t>
        </is>
      </c>
      <c r="C1078" t="n">
        <v>0.2638888888888889</v>
      </c>
      <c r="D1078">
        <f>IF(AND(A1078&amp;""='4_버스'!$B$7&amp;"",B1078='4_버스'!$E$7),C1078,"")</f>
        <v/>
      </c>
    </row>
    <row r="1079">
      <c r="A1079" t="inlineStr">
        <is>
          <t>순환1</t>
        </is>
      </c>
      <c r="B1079" t="inlineStr">
        <is>
          <t>평일</t>
        </is>
      </c>
      <c r="C1079" t="n">
        <v>0.2777777777777778</v>
      </c>
      <c r="D1079">
        <f>IF(AND(A1079&amp;""='4_버스'!$B$7&amp;"",B1079='4_버스'!$E$7),C1079,"")</f>
        <v/>
      </c>
    </row>
    <row r="1080">
      <c r="A1080" t="inlineStr">
        <is>
          <t>순환1</t>
        </is>
      </c>
      <c r="B1080" t="inlineStr">
        <is>
          <t>평일</t>
        </is>
      </c>
      <c r="C1080" t="n">
        <v>0.8993055555555556</v>
      </c>
      <c r="D1080">
        <f>IF(AND(A1080&amp;""='4_버스'!$B$7&amp;"",B1080='4_버스'!$E$7),C1080,"")</f>
        <v/>
      </c>
    </row>
    <row r="1081">
      <c r="A1081" t="inlineStr">
        <is>
          <t>순환1-1</t>
        </is>
      </c>
      <c r="B1081" t="inlineStr">
        <is>
          <t>평일</t>
        </is>
      </c>
      <c r="C1081" t="n">
        <v>0.2777777777777778</v>
      </c>
      <c r="D1081">
        <f>IF(AND(A1081&amp;""='4_버스'!$B$7&amp;"",B1081='4_버스'!$E$7),C1081,"")</f>
        <v/>
      </c>
    </row>
    <row r="1082">
      <c r="A1082" t="inlineStr">
        <is>
          <t>순환1-1</t>
        </is>
      </c>
      <c r="B1082" t="inlineStr">
        <is>
          <t>평일</t>
        </is>
      </c>
      <c r="C1082" t="n">
        <v>0.2916666666666667</v>
      </c>
      <c r="D1082">
        <f>IF(AND(A1082&amp;""='4_버스'!$B$7&amp;"",B1082='4_버스'!$E$7),C1082,"")</f>
        <v/>
      </c>
    </row>
    <row r="1083">
      <c r="A1083" t="inlineStr">
        <is>
          <t>순환1-1</t>
        </is>
      </c>
      <c r="B1083" t="inlineStr">
        <is>
          <t>평일</t>
        </is>
      </c>
      <c r="C1083" t="n">
        <v>0.3090277777777778</v>
      </c>
      <c r="D1083">
        <f>IF(AND(A1083&amp;""='4_버스'!$B$7&amp;"",B1083='4_버스'!$E$7),C1083,"")</f>
        <v/>
      </c>
    </row>
    <row r="1084">
      <c r="A1084" t="inlineStr">
        <is>
          <t>순환1-1</t>
        </is>
      </c>
      <c r="B1084" t="inlineStr">
        <is>
          <t>평일</t>
        </is>
      </c>
      <c r="C1084" t="n">
        <v>0.3229166666666667</v>
      </c>
      <c r="D1084">
        <f>IF(AND(A1084&amp;""='4_버스'!$B$7&amp;"",B1084='4_버스'!$E$7),C1084,"")</f>
        <v/>
      </c>
    </row>
    <row r="1085">
      <c r="A1085" t="inlineStr">
        <is>
          <t>순환1-1</t>
        </is>
      </c>
      <c r="B1085" t="inlineStr">
        <is>
          <t>평일</t>
        </is>
      </c>
      <c r="C1085" t="n">
        <v>0.3368055555555555</v>
      </c>
      <c r="D1085">
        <f>IF(AND(A1085&amp;""='4_버스'!$B$7&amp;"",B1085='4_버스'!$E$7),C1085,"")</f>
        <v/>
      </c>
    </row>
    <row r="1086">
      <c r="A1086" t="inlineStr">
        <is>
          <t>순환1-1</t>
        </is>
      </c>
      <c r="B1086" t="inlineStr">
        <is>
          <t>평일</t>
        </is>
      </c>
      <c r="C1086" t="n">
        <v>0.3506944444444444</v>
      </c>
      <c r="D1086">
        <f>IF(AND(A1086&amp;""='4_버스'!$B$7&amp;"",B1086='4_버스'!$E$7),C1086,"")</f>
        <v/>
      </c>
    </row>
    <row r="1087">
      <c r="A1087" t="inlineStr">
        <is>
          <t>순환1-1</t>
        </is>
      </c>
      <c r="B1087" t="inlineStr">
        <is>
          <t>평일</t>
        </is>
      </c>
      <c r="C1087" t="n">
        <v>0.3645833333333333</v>
      </c>
      <c r="D1087">
        <f>IF(AND(A1087&amp;""='4_버스'!$B$7&amp;"",B1087='4_버스'!$E$7),C1087,"")</f>
        <v/>
      </c>
    </row>
    <row r="1088">
      <c r="A1088" t="inlineStr">
        <is>
          <t>순환1-1</t>
        </is>
      </c>
      <c r="B1088" t="inlineStr">
        <is>
          <t>평일</t>
        </is>
      </c>
      <c r="C1088" t="n">
        <v>0.3784722222222222</v>
      </c>
      <c r="D1088">
        <f>IF(AND(A1088&amp;""='4_버스'!$B$7&amp;"",B1088='4_버스'!$E$7),C1088,"")</f>
        <v/>
      </c>
    </row>
    <row r="1089">
      <c r="A1089" t="inlineStr">
        <is>
          <t>순환1-1</t>
        </is>
      </c>
      <c r="B1089" t="inlineStr">
        <is>
          <t>평일</t>
        </is>
      </c>
      <c r="C1089" t="n">
        <v>0.3923611111111111</v>
      </c>
      <c r="D1089">
        <f>IF(AND(A1089&amp;""='4_버스'!$B$7&amp;"",B1089='4_버스'!$E$7),C1089,"")</f>
        <v/>
      </c>
    </row>
    <row r="1090">
      <c r="A1090" t="inlineStr">
        <is>
          <t>순환1-1</t>
        </is>
      </c>
      <c r="B1090" t="inlineStr">
        <is>
          <t>평일</t>
        </is>
      </c>
      <c r="C1090" t="n">
        <v>0.40625</v>
      </c>
      <c r="D1090">
        <f>IF(AND(A1090&amp;""='4_버스'!$B$7&amp;"",B1090='4_버스'!$E$7),C1090,"")</f>
        <v/>
      </c>
    </row>
    <row r="1091">
      <c r="A1091" t="inlineStr">
        <is>
          <t>순환1-1</t>
        </is>
      </c>
      <c r="B1091" t="inlineStr">
        <is>
          <t>평일</t>
        </is>
      </c>
      <c r="C1091" t="n">
        <v>0.4201388888888889</v>
      </c>
      <c r="D1091">
        <f>IF(AND(A1091&amp;""='4_버스'!$B$7&amp;"",B1091='4_버스'!$E$7),C1091,"")</f>
        <v/>
      </c>
    </row>
    <row r="1092">
      <c r="A1092" t="inlineStr">
        <is>
          <t>순환1-1</t>
        </is>
      </c>
      <c r="B1092" t="inlineStr">
        <is>
          <t>평일</t>
        </is>
      </c>
      <c r="C1092" t="n">
        <v>0.4340277777777778</v>
      </c>
      <c r="D1092">
        <f>IF(AND(A1092&amp;""='4_버스'!$B$7&amp;"",B1092='4_버스'!$E$7),C1092,"")</f>
        <v/>
      </c>
    </row>
    <row r="1093">
      <c r="A1093" t="inlineStr">
        <is>
          <t>순환1-1</t>
        </is>
      </c>
      <c r="B1093" t="inlineStr">
        <is>
          <t>평일</t>
        </is>
      </c>
      <c r="C1093" t="n">
        <v>0.4479166666666667</v>
      </c>
      <c r="D1093">
        <f>IF(AND(A1093&amp;""='4_버스'!$B$7&amp;"",B1093='4_버스'!$E$7),C1093,"")</f>
        <v/>
      </c>
    </row>
    <row r="1094">
      <c r="A1094" t="inlineStr">
        <is>
          <t>순환1-1</t>
        </is>
      </c>
      <c r="B1094" t="inlineStr">
        <is>
          <t>평일</t>
        </is>
      </c>
      <c r="C1094" t="n">
        <v>0.4618055555555555</v>
      </c>
      <c r="D1094">
        <f>IF(AND(A1094&amp;""='4_버스'!$B$7&amp;"",B1094='4_버스'!$E$7),C1094,"")</f>
        <v/>
      </c>
    </row>
    <row r="1095">
      <c r="A1095" t="inlineStr">
        <is>
          <t>순환1-1</t>
        </is>
      </c>
      <c r="B1095" t="inlineStr">
        <is>
          <t>평일</t>
        </is>
      </c>
      <c r="C1095" t="n">
        <v>0.4756944444444444</v>
      </c>
      <c r="D1095">
        <f>IF(AND(A1095&amp;""='4_버스'!$B$7&amp;"",B1095='4_버스'!$E$7),C1095,"")</f>
        <v/>
      </c>
    </row>
    <row r="1096">
      <c r="A1096" t="inlineStr">
        <is>
          <t>순환1-1</t>
        </is>
      </c>
      <c r="B1096" t="inlineStr">
        <is>
          <t>평일</t>
        </is>
      </c>
      <c r="C1096" t="n">
        <v>0.4895833333333333</v>
      </c>
      <c r="D1096">
        <f>IF(AND(A1096&amp;""='4_버스'!$B$7&amp;"",B1096='4_버스'!$E$7),C1096,"")</f>
        <v/>
      </c>
    </row>
    <row r="1097">
      <c r="A1097" t="inlineStr">
        <is>
          <t>순환1-1</t>
        </is>
      </c>
      <c r="B1097" t="inlineStr">
        <is>
          <t>평일</t>
        </is>
      </c>
      <c r="C1097" t="n">
        <v>0.5034722222222222</v>
      </c>
      <c r="D1097">
        <f>IF(AND(A1097&amp;""='4_버스'!$B$7&amp;"",B1097='4_버스'!$E$7),C1097,"")</f>
        <v/>
      </c>
    </row>
    <row r="1098">
      <c r="A1098" t="inlineStr">
        <is>
          <t>순환1-1</t>
        </is>
      </c>
      <c r="B1098" t="inlineStr">
        <is>
          <t>평일</t>
        </is>
      </c>
      <c r="C1098" t="n">
        <v>0.5173611111111112</v>
      </c>
      <c r="D1098">
        <f>IF(AND(A1098&amp;""='4_버스'!$B$7&amp;"",B1098='4_버스'!$E$7),C1098,"")</f>
        <v/>
      </c>
    </row>
    <row r="1099">
      <c r="A1099" t="inlineStr">
        <is>
          <t>순환1-1</t>
        </is>
      </c>
      <c r="B1099" t="inlineStr">
        <is>
          <t>평일</t>
        </is>
      </c>
      <c r="C1099" t="n">
        <v>0.53125</v>
      </c>
      <c r="D1099">
        <f>IF(AND(A1099&amp;""='4_버스'!$B$7&amp;"",B1099='4_버스'!$E$7),C1099,"")</f>
        <v/>
      </c>
    </row>
    <row r="1100">
      <c r="A1100" t="inlineStr">
        <is>
          <t>순환1-1</t>
        </is>
      </c>
      <c r="B1100" t="inlineStr">
        <is>
          <t>평일</t>
        </is>
      </c>
      <c r="C1100" t="n">
        <v>0.5451388888888888</v>
      </c>
      <c r="D1100">
        <f>IF(AND(A1100&amp;""='4_버스'!$B$7&amp;"",B1100='4_버스'!$E$7),C1100,"")</f>
        <v/>
      </c>
    </row>
    <row r="1101">
      <c r="A1101" t="inlineStr">
        <is>
          <t>순환1-1</t>
        </is>
      </c>
      <c r="B1101" t="inlineStr">
        <is>
          <t>평일</t>
        </is>
      </c>
      <c r="C1101" t="n">
        <v>0.5590277777777778</v>
      </c>
      <c r="D1101">
        <f>IF(AND(A1101&amp;""='4_버스'!$B$7&amp;"",B1101='4_버스'!$E$7),C1101,"")</f>
        <v/>
      </c>
    </row>
    <row r="1102">
      <c r="A1102" t="inlineStr">
        <is>
          <t>순환1-1</t>
        </is>
      </c>
      <c r="B1102" t="inlineStr">
        <is>
          <t>평일</t>
        </is>
      </c>
      <c r="C1102" t="n">
        <v>0.5729166666666666</v>
      </c>
      <c r="D1102">
        <f>IF(AND(A1102&amp;""='4_버스'!$B$7&amp;"",B1102='4_버스'!$E$7),C1102,"")</f>
        <v/>
      </c>
    </row>
    <row r="1103">
      <c r="A1103" t="inlineStr">
        <is>
          <t>순환1-1</t>
        </is>
      </c>
      <c r="B1103" t="inlineStr">
        <is>
          <t>평일</t>
        </is>
      </c>
      <c r="C1103" t="n">
        <v>0.5868055555555556</v>
      </c>
      <c r="D1103">
        <f>IF(AND(A1103&amp;""='4_버스'!$B$7&amp;"",B1103='4_버스'!$E$7),C1103,"")</f>
        <v/>
      </c>
    </row>
    <row r="1104">
      <c r="A1104" t="inlineStr">
        <is>
          <t>순환1-1</t>
        </is>
      </c>
      <c r="B1104" t="inlineStr">
        <is>
          <t>평일</t>
        </is>
      </c>
      <c r="C1104" t="n">
        <v>0.6006944444444445</v>
      </c>
      <c r="D1104">
        <f>IF(AND(A1104&amp;""='4_버스'!$B$7&amp;"",B1104='4_버스'!$E$7),C1104,"")</f>
        <v/>
      </c>
    </row>
    <row r="1105">
      <c r="A1105" t="inlineStr">
        <is>
          <t>순환1-1</t>
        </is>
      </c>
      <c r="B1105" t="inlineStr">
        <is>
          <t>평일</t>
        </is>
      </c>
      <c r="C1105" t="n">
        <v>0.6145833333333334</v>
      </c>
      <c r="D1105">
        <f>IF(AND(A1105&amp;""='4_버스'!$B$7&amp;"",B1105='4_버스'!$E$7),C1105,"")</f>
        <v/>
      </c>
    </row>
    <row r="1106">
      <c r="A1106" t="inlineStr">
        <is>
          <t>순환1-1</t>
        </is>
      </c>
      <c r="B1106" t="inlineStr">
        <is>
          <t>평일</t>
        </is>
      </c>
      <c r="C1106" t="n">
        <v>0.6284722222222222</v>
      </c>
      <c r="D1106">
        <f>IF(AND(A1106&amp;""='4_버스'!$B$7&amp;"",B1106='4_버스'!$E$7),C1106,"")</f>
        <v/>
      </c>
    </row>
    <row r="1107">
      <c r="A1107" t="inlineStr">
        <is>
          <t>순환1-1</t>
        </is>
      </c>
      <c r="B1107" t="inlineStr">
        <is>
          <t>평일</t>
        </is>
      </c>
      <c r="C1107" t="n">
        <v>0.6423611111111112</v>
      </c>
      <c r="D1107">
        <f>IF(AND(A1107&amp;""='4_버스'!$B$7&amp;"",B1107='4_버스'!$E$7),C1107,"")</f>
        <v/>
      </c>
    </row>
    <row r="1108">
      <c r="A1108" t="inlineStr">
        <is>
          <t>순환1-1</t>
        </is>
      </c>
      <c r="B1108" t="inlineStr">
        <is>
          <t>평일</t>
        </is>
      </c>
      <c r="C1108" t="n">
        <v>0.65625</v>
      </c>
      <c r="D1108">
        <f>IF(AND(A1108&amp;""='4_버스'!$B$7&amp;"",B1108='4_버스'!$E$7),C1108,"")</f>
        <v/>
      </c>
    </row>
    <row r="1109">
      <c r="A1109" t="inlineStr">
        <is>
          <t>순환1-1</t>
        </is>
      </c>
      <c r="B1109" t="inlineStr">
        <is>
          <t>평일</t>
        </is>
      </c>
      <c r="C1109" t="n">
        <v>0.6701388888888888</v>
      </c>
      <c r="D1109">
        <f>IF(AND(A1109&amp;""='4_버스'!$B$7&amp;"",B1109='4_버스'!$E$7),C1109,"")</f>
        <v/>
      </c>
    </row>
    <row r="1110">
      <c r="A1110" t="inlineStr">
        <is>
          <t>순환1-1</t>
        </is>
      </c>
      <c r="B1110" t="inlineStr">
        <is>
          <t>평일</t>
        </is>
      </c>
      <c r="C1110" t="n">
        <v>0.6840277777777778</v>
      </c>
      <c r="D1110">
        <f>IF(AND(A1110&amp;""='4_버스'!$B$7&amp;"",B1110='4_버스'!$E$7),C1110,"")</f>
        <v/>
      </c>
    </row>
    <row r="1111">
      <c r="A1111" t="inlineStr">
        <is>
          <t>순환1-1</t>
        </is>
      </c>
      <c r="B1111" t="inlineStr">
        <is>
          <t>평일</t>
        </is>
      </c>
      <c r="C1111" t="n">
        <v>0.6979166666666666</v>
      </c>
      <c r="D1111">
        <f>IF(AND(A1111&amp;""='4_버스'!$B$7&amp;"",B1111='4_버스'!$E$7),C1111,"")</f>
        <v/>
      </c>
    </row>
    <row r="1112">
      <c r="A1112" t="inlineStr">
        <is>
          <t>순환1-1</t>
        </is>
      </c>
      <c r="B1112" t="inlineStr">
        <is>
          <t>평일</t>
        </is>
      </c>
      <c r="C1112" t="n">
        <v>0.7118055555555556</v>
      </c>
      <c r="D1112">
        <f>IF(AND(A1112&amp;""='4_버스'!$B$7&amp;"",B1112='4_버스'!$E$7),C1112,"")</f>
        <v/>
      </c>
    </row>
    <row r="1113">
      <c r="A1113" t="inlineStr">
        <is>
          <t>순환1-1</t>
        </is>
      </c>
      <c r="B1113" t="inlineStr">
        <is>
          <t>평일</t>
        </is>
      </c>
      <c r="C1113" t="n">
        <v>0.7256944444444445</v>
      </c>
      <c r="D1113">
        <f>IF(AND(A1113&amp;""='4_버스'!$B$7&amp;"",B1113='4_버스'!$E$7),C1113,"")</f>
        <v/>
      </c>
    </row>
    <row r="1114">
      <c r="A1114" t="inlineStr">
        <is>
          <t>순환1-1</t>
        </is>
      </c>
      <c r="B1114" t="inlineStr">
        <is>
          <t>평일</t>
        </is>
      </c>
      <c r="C1114" t="n">
        <v>0.7395833333333334</v>
      </c>
      <c r="D1114">
        <f>IF(AND(A1114&amp;""='4_버스'!$B$7&amp;"",B1114='4_버스'!$E$7),C1114,"")</f>
        <v/>
      </c>
    </row>
    <row r="1115">
      <c r="A1115" t="inlineStr">
        <is>
          <t>순환1-1</t>
        </is>
      </c>
      <c r="B1115" t="inlineStr">
        <is>
          <t>평일</t>
        </is>
      </c>
      <c r="C1115" t="n">
        <v>0.7534722222222222</v>
      </c>
      <c r="D1115">
        <f>IF(AND(A1115&amp;""='4_버스'!$B$7&amp;"",B1115='4_버스'!$E$7),C1115,"")</f>
        <v/>
      </c>
    </row>
    <row r="1116">
      <c r="A1116" t="inlineStr">
        <is>
          <t>순환1-1</t>
        </is>
      </c>
      <c r="B1116" t="inlineStr">
        <is>
          <t>평일</t>
        </is>
      </c>
      <c r="C1116" t="n">
        <v>0.7673611111111112</v>
      </c>
      <c r="D1116">
        <f>IF(AND(A1116&amp;""='4_버스'!$B$7&amp;"",B1116='4_버스'!$E$7),C1116,"")</f>
        <v/>
      </c>
    </row>
    <row r="1117">
      <c r="A1117" t="inlineStr">
        <is>
          <t>순환1-1</t>
        </is>
      </c>
      <c r="B1117" t="inlineStr">
        <is>
          <t>평일</t>
        </is>
      </c>
      <c r="C1117" t="n">
        <v>0.78125</v>
      </c>
      <c r="D1117">
        <f>IF(AND(A1117&amp;""='4_버스'!$B$7&amp;"",B1117='4_버스'!$E$7),C1117,"")</f>
        <v/>
      </c>
    </row>
    <row r="1118">
      <c r="A1118" t="inlineStr">
        <is>
          <t>순환1-1</t>
        </is>
      </c>
      <c r="B1118" t="inlineStr">
        <is>
          <t>평일</t>
        </is>
      </c>
      <c r="C1118" t="n">
        <v>0.7951388888888888</v>
      </c>
      <c r="D1118">
        <f>IF(AND(A1118&amp;""='4_버스'!$B$7&amp;"",B1118='4_버스'!$E$7),C1118,"")</f>
        <v/>
      </c>
    </row>
    <row r="1119">
      <c r="A1119" t="inlineStr">
        <is>
          <t>순환1-1</t>
        </is>
      </c>
      <c r="B1119" t="inlineStr">
        <is>
          <t>평일</t>
        </is>
      </c>
      <c r="C1119" t="n">
        <v>0.8090277777777778</v>
      </c>
      <c r="D1119">
        <f>IF(AND(A1119&amp;""='4_버스'!$B$7&amp;"",B1119='4_버스'!$E$7),C1119,"")</f>
        <v/>
      </c>
    </row>
    <row r="1120">
      <c r="A1120" t="inlineStr">
        <is>
          <t>순환1-1</t>
        </is>
      </c>
      <c r="B1120" t="inlineStr">
        <is>
          <t>평일</t>
        </is>
      </c>
      <c r="C1120" t="n">
        <v>0.8229166666666666</v>
      </c>
      <c r="D1120">
        <f>IF(AND(A1120&amp;""='4_버스'!$B$7&amp;"",B1120='4_버스'!$E$7),C1120,"")</f>
        <v/>
      </c>
    </row>
    <row r="1121">
      <c r="A1121" t="inlineStr">
        <is>
          <t>순환1-1</t>
        </is>
      </c>
      <c r="B1121" t="inlineStr">
        <is>
          <t>평일</t>
        </is>
      </c>
      <c r="C1121" t="n">
        <v>0.8368055555555556</v>
      </c>
      <c r="D1121">
        <f>IF(AND(A1121&amp;""='4_버스'!$B$7&amp;"",B1121='4_버스'!$E$7),C1121,"")</f>
        <v/>
      </c>
    </row>
    <row r="1122">
      <c r="A1122" t="inlineStr">
        <is>
          <t>순환1-1</t>
        </is>
      </c>
      <c r="B1122" t="inlineStr">
        <is>
          <t>평일</t>
        </is>
      </c>
      <c r="C1122" t="n">
        <v>0.8506944444444445</v>
      </c>
      <c r="D1122">
        <f>IF(AND(A1122&amp;""='4_버스'!$B$7&amp;"",B1122='4_버스'!$E$7),C1122,"")</f>
        <v/>
      </c>
    </row>
    <row r="1123">
      <c r="A1123" t="inlineStr">
        <is>
          <t>순환1-1</t>
        </is>
      </c>
      <c r="B1123" t="inlineStr">
        <is>
          <t>평일</t>
        </is>
      </c>
      <c r="C1123" t="n">
        <v>0.8645833333333334</v>
      </c>
      <c r="D1123">
        <f>IF(AND(A1123&amp;""='4_버스'!$B$7&amp;"",B1123='4_버스'!$E$7),C1123,"")</f>
        <v/>
      </c>
    </row>
    <row r="1124">
      <c r="A1124" t="inlineStr">
        <is>
          <t>순환1-1</t>
        </is>
      </c>
      <c r="B1124" t="inlineStr">
        <is>
          <t>평일</t>
        </is>
      </c>
      <c r="C1124" t="n">
        <v>0.8784722222222222</v>
      </c>
      <c r="D1124">
        <f>IF(AND(A1124&amp;""='4_버스'!$B$7&amp;"",B1124='4_버스'!$E$7),C1124,"")</f>
        <v/>
      </c>
    </row>
    <row r="1125">
      <c r="A1125" t="inlineStr">
        <is>
          <t>순환1-1</t>
        </is>
      </c>
      <c r="B1125" t="inlineStr">
        <is>
          <t>평일</t>
        </is>
      </c>
      <c r="C1125" t="n">
        <v>0.8923611111111112</v>
      </c>
      <c r="D1125">
        <f>IF(AND(A1125&amp;""='4_버스'!$B$7&amp;"",B1125='4_버스'!$E$7),C1125,"")</f>
        <v/>
      </c>
    </row>
    <row r="1126">
      <c r="A1126" t="inlineStr">
        <is>
          <t>순환1-1</t>
        </is>
      </c>
      <c r="B1126" t="inlineStr">
        <is>
          <t>평일</t>
        </is>
      </c>
      <c r="C1126" t="n">
        <v>0.2708333333333333</v>
      </c>
      <c r="D1126">
        <f>IF(AND(A1126&amp;""='4_버스'!$B$7&amp;"",B1126='4_버스'!$E$7),C1126,"")</f>
        <v/>
      </c>
    </row>
    <row r="1127">
      <c r="A1127" t="inlineStr">
        <is>
          <t>순환1-1</t>
        </is>
      </c>
      <c r="B1127" t="inlineStr">
        <is>
          <t>평일</t>
        </is>
      </c>
      <c r="C1127" t="n">
        <v>0.2847222222222222</v>
      </c>
      <c r="D1127">
        <f>IF(AND(A1127&amp;""='4_버스'!$B$7&amp;"",B1127='4_버스'!$E$7),C1127,"")</f>
        <v/>
      </c>
    </row>
    <row r="1128">
      <c r="A1128" t="inlineStr">
        <is>
          <t>순환1-1</t>
        </is>
      </c>
      <c r="B1128" t="inlineStr">
        <is>
          <t>평일</t>
        </is>
      </c>
      <c r="C1128" t="n">
        <v>0.2986111111111111</v>
      </c>
      <c r="D1128">
        <f>IF(AND(A1128&amp;""='4_버스'!$B$7&amp;"",B1128='4_버스'!$E$7),C1128,"")</f>
        <v/>
      </c>
    </row>
    <row r="1129">
      <c r="A1129" t="inlineStr">
        <is>
          <t>순환2</t>
        </is>
      </c>
      <c r="B1129" t="inlineStr">
        <is>
          <t>공휴일(일요일)</t>
        </is>
      </c>
      <c r="C1129" t="n">
        <v>0.3090277777777778</v>
      </c>
      <c r="D1129">
        <f>IF(AND(A1129&amp;""='4_버스'!$B$7&amp;"",B1129='4_버스'!$E$7),C1129,"")</f>
        <v/>
      </c>
    </row>
    <row r="1130">
      <c r="A1130" t="inlineStr">
        <is>
          <t>순환2</t>
        </is>
      </c>
      <c r="B1130" t="inlineStr">
        <is>
          <t>공휴일(일요일)</t>
        </is>
      </c>
      <c r="C1130" t="n">
        <v>0.3368055555555555</v>
      </c>
      <c r="D1130">
        <f>IF(AND(A1130&amp;""='4_버스'!$B$7&amp;"",B1130='4_버스'!$E$7),C1130,"")</f>
        <v/>
      </c>
    </row>
    <row r="1131">
      <c r="A1131" t="inlineStr">
        <is>
          <t>순환2</t>
        </is>
      </c>
      <c r="B1131" t="inlineStr">
        <is>
          <t>공휴일(일요일)</t>
        </is>
      </c>
      <c r="C1131" t="n">
        <v>0.3611111111111111</v>
      </c>
      <c r="D1131">
        <f>IF(AND(A1131&amp;""='4_버스'!$B$7&amp;"",B1131='4_버스'!$E$7),C1131,"")</f>
        <v/>
      </c>
    </row>
    <row r="1132">
      <c r="A1132" t="inlineStr">
        <is>
          <t>순환2</t>
        </is>
      </c>
      <c r="B1132" t="inlineStr">
        <is>
          <t>공휴일(일요일)</t>
        </is>
      </c>
      <c r="C1132" t="n">
        <v>0.375</v>
      </c>
      <c r="D1132">
        <f>IF(AND(A1132&amp;""='4_버스'!$B$7&amp;"",B1132='4_버스'!$E$7),C1132,"")</f>
        <v/>
      </c>
    </row>
    <row r="1133">
      <c r="A1133" t="inlineStr">
        <is>
          <t>순환2</t>
        </is>
      </c>
      <c r="B1133" t="inlineStr">
        <is>
          <t>공휴일(일요일)</t>
        </is>
      </c>
      <c r="C1133" t="n">
        <v>0.4027777777777778</v>
      </c>
      <c r="D1133">
        <f>IF(AND(A1133&amp;""='4_버스'!$B$7&amp;"",B1133='4_버스'!$E$7),C1133,"")</f>
        <v/>
      </c>
    </row>
    <row r="1134">
      <c r="A1134" t="inlineStr">
        <is>
          <t>순환2</t>
        </is>
      </c>
      <c r="B1134" t="inlineStr">
        <is>
          <t>공휴일(일요일)</t>
        </is>
      </c>
      <c r="C1134" t="n">
        <v>0.4166666666666667</v>
      </c>
      <c r="D1134">
        <f>IF(AND(A1134&amp;""='4_버스'!$B$7&amp;"",B1134='4_버스'!$E$7),C1134,"")</f>
        <v/>
      </c>
    </row>
    <row r="1135">
      <c r="A1135" t="inlineStr">
        <is>
          <t>순환2</t>
        </is>
      </c>
      <c r="B1135" t="inlineStr">
        <is>
          <t>공휴일(일요일)</t>
        </is>
      </c>
      <c r="C1135" t="n">
        <v>0.4583333333333333</v>
      </c>
      <c r="D1135">
        <f>IF(AND(A1135&amp;""='4_버스'!$B$7&amp;"",B1135='4_버스'!$E$7),C1135,"")</f>
        <v/>
      </c>
    </row>
    <row r="1136">
      <c r="A1136" t="inlineStr">
        <is>
          <t>순환2</t>
        </is>
      </c>
      <c r="B1136" t="inlineStr">
        <is>
          <t>공휴일(일요일)</t>
        </is>
      </c>
      <c r="C1136" t="n">
        <v>0.4895833333333333</v>
      </c>
      <c r="D1136">
        <f>IF(AND(A1136&amp;""='4_버스'!$B$7&amp;"",B1136='4_버스'!$E$7),C1136,"")</f>
        <v/>
      </c>
    </row>
    <row r="1137">
      <c r="A1137" t="inlineStr">
        <is>
          <t>순환2</t>
        </is>
      </c>
      <c r="B1137" t="inlineStr">
        <is>
          <t>공휴일(일요일)</t>
        </is>
      </c>
      <c r="C1137" t="n">
        <v>0.5104166666666666</v>
      </c>
      <c r="D1137">
        <f>IF(AND(A1137&amp;""='4_버스'!$B$7&amp;"",B1137='4_버스'!$E$7),C1137,"")</f>
        <v/>
      </c>
    </row>
    <row r="1138">
      <c r="A1138" t="inlineStr">
        <is>
          <t>순환2</t>
        </is>
      </c>
      <c r="B1138" t="inlineStr">
        <is>
          <t>공휴일(일요일)</t>
        </is>
      </c>
      <c r="C1138" t="n">
        <v>0.5416666666666666</v>
      </c>
      <c r="D1138">
        <f>IF(AND(A1138&amp;""='4_버스'!$B$7&amp;"",B1138='4_버스'!$E$7),C1138,"")</f>
        <v/>
      </c>
    </row>
    <row r="1139">
      <c r="A1139" t="inlineStr">
        <is>
          <t>순환2</t>
        </is>
      </c>
      <c r="B1139" t="inlineStr">
        <is>
          <t>공휴일(일요일)</t>
        </is>
      </c>
      <c r="C1139" t="n">
        <v>0.5729166666666666</v>
      </c>
      <c r="D1139">
        <f>IF(AND(A1139&amp;""='4_버스'!$B$7&amp;"",B1139='4_버스'!$E$7),C1139,"")</f>
        <v/>
      </c>
    </row>
    <row r="1140">
      <c r="A1140" t="inlineStr">
        <is>
          <t>순환2</t>
        </is>
      </c>
      <c r="B1140" t="inlineStr">
        <is>
          <t>공휴일(일요일)</t>
        </is>
      </c>
      <c r="C1140" t="n">
        <v>0.5972222222222222</v>
      </c>
      <c r="D1140">
        <f>IF(AND(A1140&amp;""='4_버스'!$B$7&amp;"",B1140='4_버스'!$E$7),C1140,"")</f>
        <v/>
      </c>
    </row>
    <row r="1141">
      <c r="A1141" t="inlineStr">
        <is>
          <t>순환2</t>
        </is>
      </c>
      <c r="B1141" t="inlineStr">
        <is>
          <t>공휴일(일요일)</t>
        </is>
      </c>
      <c r="C1141" t="n">
        <v>0.6111111111111112</v>
      </c>
      <c r="D1141">
        <f>IF(AND(A1141&amp;""='4_버스'!$B$7&amp;"",B1141='4_버스'!$E$7),C1141,"")</f>
        <v/>
      </c>
    </row>
    <row r="1142">
      <c r="A1142" t="inlineStr">
        <is>
          <t>순환2</t>
        </is>
      </c>
      <c r="B1142" t="inlineStr">
        <is>
          <t>공휴일(일요일)</t>
        </is>
      </c>
      <c r="C1142" t="n">
        <v>0.625</v>
      </c>
      <c r="D1142">
        <f>IF(AND(A1142&amp;""='4_버스'!$B$7&amp;"",B1142='4_버스'!$E$7),C1142,"")</f>
        <v/>
      </c>
    </row>
    <row r="1143">
      <c r="A1143" t="inlineStr">
        <is>
          <t>순환2</t>
        </is>
      </c>
      <c r="B1143" t="inlineStr">
        <is>
          <t>공휴일(일요일)</t>
        </is>
      </c>
      <c r="C1143" t="n">
        <v>0.6458333333333334</v>
      </c>
      <c r="D1143">
        <f>IF(AND(A1143&amp;""='4_버스'!$B$7&amp;"",B1143='4_버스'!$E$7),C1143,"")</f>
        <v/>
      </c>
    </row>
    <row r="1144">
      <c r="A1144" t="inlineStr">
        <is>
          <t>순환2</t>
        </is>
      </c>
      <c r="B1144" t="inlineStr">
        <is>
          <t>공휴일(일요일)</t>
        </is>
      </c>
      <c r="C1144" t="n">
        <v>0.6805555555555555</v>
      </c>
      <c r="D1144">
        <f>IF(AND(A1144&amp;""='4_버스'!$B$7&amp;"",B1144='4_버스'!$E$7),C1144,"")</f>
        <v/>
      </c>
    </row>
    <row r="1145">
      <c r="A1145" t="inlineStr">
        <is>
          <t>순환2</t>
        </is>
      </c>
      <c r="B1145" t="inlineStr">
        <is>
          <t>공휴일(일요일)</t>
        </is>
      </c>
      <c r="C1145" t="n">
        <v>0.7361111111111112</v>
      </c>
      <c r="D1145">
        <f>IF(AND(A1145&amp;""='4_버스'!$B$7&amp;"",B1145='4_버스'!$E$7),C1145,"")</f>
        <v/>
      </c>
    </row>
    <row r="1146">
      <c r="A1146" t="inlineStr">
        <is>
          <t>순환2</t>
        </is>
      </c>
      <c r="B1146" t="inlineStr">
        <is>
          <t>공휴일(일요일)</t>
        </is>
      </c>
      <c r="C1146" t="n">
        <v>0.7534722222222222</v>
      </c>
      <c r="D1146">
        <f>IF(AND(A1146&amp;""='4_버스'!$B$7&amp;"",B1146='4_버스'!$E$7),C1146,"")</f>
        <v/>
      </c>
    </row>
    <row r="1147">
      <c r="A1147" t="inlineStr">
        <is>
          <t>순환2</t>
        </is>
      </c>
      <c r="B1147" t="inlineStr">
        <is>
          <t>공휴일(일요일)</t>
        </is>
      </c>
      <c r="C1147" t="n">
        <v>0.7708333333333334</v>
      </c>
      <c r="D1147">
        <f>IF(AND(A1147&amp;""='4_버스'!$B$7&amp;"",B1147='4_버스'!$E$7),C1147,"")</f>
        <v/>
      </c>
    </row>
    <row r="1148">
      <c r="A1148" t="inlineStr">
        <is>
          <t>순환2</t>
        </is>
      </c>
      <c r="B1148" t="inlineStr">
        <is>
          <t>공휴일(일요일)</t>
        </is>
      </c>
      <c r="C1148" t="n">
        <v>0.7881944444444444</v>
      </c>
      <c r="D1148">
        <f>IF(AND(A1148&amp;""='4_버스'!$B$7&amp;"",B1148='4_버스'!$E$7),C1148,"")</f>
        <v/>
      </c>
    </row>
    <row r="1149">
      <c r="A1149" t="inlineStr">
        <is>
          <t>순환2</t>
        </is>
      </c>
      <c r="B1149" t="inlineStr">
        <is>
          <t>공휴일(일요일)</t>
        </is>
      </c>
      <c r="C1149" t="n">
        <v>0.8055555555555555</v>
      </c>
      <c r="D1149">
        <f>IF(AND(A1149&amp;""='4_버스'!$B$7&amp;"",B1149='4_버스'!$E$7),C1149,"")</f>
        <v/>
      </c>
    </row>
    <row r="1150">
      <c r="A1150" t="inlineStr">
        <is>
          <t>순환2</t>
        </is>
      </c>
      <c r="B1150" t="inlineStr">
        <is>
          <t>공휴일(일요일)</t>
        </is>
      </c>
      <c r="C1150" t="n">
        <v>0.8263888888888888</v>
      </c>
      <c r="D1150">
        <f>IF(AND(A1150&amp;""='4_버스'!$B$7&amp;"",B1150='4_버스'!$E$7),C1150,"")</f>
        <v/>
      </c>
    </row>
    <row r="1151">
      <c r="A1151" t="inlineStr">
        <is>
          <t>순환2</t>
        </is>
      </c>
      <c r="B1151" t="inlineStr">
        <is>
          <t>공휴일(일요일)</t>
        </is>
      </c>
      <c r="C1151" t="n">
        <v>0.8541666666666667</v>
      </c>
      <c r="D1151">
        <f>IF(AND(A1151&amp;""='4_버스'!$B$7&amp;"",B1151='4_버스'!$E$7),C1151,"")</f>
        <v/>
      </c>
    </row>
    <row r="1152">
      <c r="A1152" t="inlineStr">
        <is>
          <t>순환2</t>
        </is>
      </c>
      <c r="B1152" t="inlineStr">
        <is>
          <t>공휴일(일요일)</t>
        </is>
      </c>
      <c r="C1152" t="n">
        <v>0.8819444444444444</v>
      </c>
      <c r="D1152">
        <f>IF(AND(A1152&amp;""='4_버스'!$B$7&amp;"",B1152='4_버스'!$E$7),C1152,"")</f>
        <v/>
      </c>
    </row>
    <row r="1153">
      <c r="A1153" t="inlineStr">
        <is>
          <t>순환2</t>
        </is>
      </c>
      <c r="B1153" t="inlineStr">
        <is>
          <t>평일</t>
        </is>
      </c>
      <c r="C1153" t="n">
        <v>0.2708333333333333</v>
      </c>
      <c r="D1153">
        <f>IF(AND(A1153&amp;""='4_버스'!$B$7&amp;"",B1153='4_버스'!$E$7),C1153,"")</f>
        <v/>
      </c>
    </row>
    <row r="1154">
      <c r="A1154" t="inlineStr">
        <is>
          <t>순환2</t>
        </is>
      </c>
      <c r="B1154" t="inlineStr">
        <is>
          <t>평일</t>
        </is>
      </c>
      <c r="C1154" t="n">
        <v>0.3298611111111112</v>
      </c>
      <c r="D1154">
        <f>IF(AND(A1154&amp;""='4_버스'!$B$7&amp;"",B1154='4_버스'!$E$7),C1154,"")</f>
        <v/>
      </c>
    </row>
    <row r="1155">
      <c r="A1155" t="inlineStr">
        <is>
          <t>순환2</t>
        </is>
      </c>
      <c r="B1155" t="inlineStr">
        <is>
          <t>평일</t>
        </is>
      </c>
      <c r="C1155" t="n">
        <v>0.3368055555555555</v>
      </c>
      <c r="D1155">
        <f>IF(AND(A1155&amp;""='4_버스'!$B$7&amp;"",B1155='4_버스'!$E$7),C1155,"")</f>
        <v/>
      </c>
    </row>
    <row r="1156">
      <c r="A1156" t="inlineStr">
        <is>
          <t>순환2</t>
        </is>
      </c>
      <c r="B1156" t="inlineStr">
        <is>
          <t>평일</t>
        </is>
      </c>
      <c r="C1156" t="n">
        <v>0.3611111111111111</v>
      </c>
      <c r="D1156">
        <f>IF(AND(A1156&amp;""='4_버스'!$B$7&amp;"",B1156='4_버스'!$E$7),C1156,"")</f>
        <v/>
      </c>
    </row>
    <row r="1157">
      <c r="A1157" t="inlineStr">
        <is>
          <t>순환2</t>
        </is>
      </c>
      <c r="B1157" t="inlineStr">
        <is>
          <t>평일</t>
        </is>
      </c>
      <c r="C1157" t="n">
        <v>0.375</v>
      </c>
      <c r="D1157">
        <f>IF(AND(A1157&amp;""='4_버스'!$B$7&amp;"",B1157='4_버스'!$E$7),C1157,"")</f>
        <v/>
      </c>
    </row>
    <row r="1158">
      <c r="A1158" t="inlineStr">
        <is>
          <t>순환2</t>
        </is>
      </c>
      <c r="B1158" t="inlineStr">
        <is>
          <t>평일</t>
        </is>
      </c>
      <c r="C1158" t="n">
        <v>0.3888888888888889</v>
      </c>
      <c r="D1158">
        <f>IF(AND(A1158&amp;""='4_버스'!$B$7&amp;"",B1158='4_버스'!$E$7),C1158,"")</f>
        <v/>
      </c>
    </row>
    <row r="1159">
      <c r="A1159" t="inlineStr">
        <is>
          <t>순환2</t>
        </is>
      </c>
      <c r="B1159" t="inlineStr">
        <is>
          <t>평일</t>
        </is>
      </c>
      <c r="C1159" t="n">
        <v>0.4027777777777778</v>
      </c>
      <c r="D1159">
        <f>IF(AND(A1159&amp;""='4_버스'!$B$7&amp;"",B1159='4_버스'!$E$7),C1159,"")</f>
        <v/>
      </c>
    </row>
    <row r="1160">
      <c r="A1160" t="inlineStr">
        <is>
          <t>순환2</t>
        </is>
      </c>
      <c r="B1160" t="inlineStr">
        <is>
          <t>평일</t>
        </is>
      </c>
      <c r="C1160" t="n">
        <v>0.4166666666666667</v>
      </c>
      <c r="D1160">
        <f>IF(AND(A1160&amp;""='4_버스'!$B$7&amp;"",B1160='4_버스'!$E$7),C1160,"")</f>
        <v/>
      </c>
    </row>
    <row r="1161">
      <c r="A1161" t="inlineStr">
        <is>
          <t>순환2</t>
        </is>
      </c>
      <c r="B1161" t="inlineStr">
        <is>
          <t>평일</t>
        </is>
      </c>
      <c r="C1161" t="n">
        <v>0.4444444444444445</v>
      </c>
      <c r="D1161">
        <f>IF(AND(A1161&amp;""='4_버스'!$B$7&amp;"",B1161='4_버스'!$E$7),C1161,"")</f>
        <v/>
      </c>
    </row>
    <row r="1162">
      <c r="A1162" t="inlineStr">
        <is>
          <t>순환2</t>
        </is>
      </c>
      <c r="B1162" t="inlineStr">
        <is>
          <t>평일</t>
        </is>
      </c>
      <c r="C1162" t="n">
        <v>0.4652777777777777</v>
      </c>
      <c r="D1162">
        <f>IF(AND(A1162&amp;""='4_버스'!$B$7&amp;"",B1162='4_버스'!$E$7),C1162,"")</f>
        <v/>
      </c>
    </row>
    <row r="1163">
      <c r="A1163" t="inlineStr">
        <is>
          <t>순환2</t>
        </is>
      </c>
      <c r="B1163" t="inlineStr">
        <is>
          <t>평일</t>
        </is>
      </c>
      <c r="C1163" t="n">
        <v>0.4861111111111111</v>
      </c>
      <c r="D1163">
        <f>IF(AND(A1163&amp;""='4_버스'!$B$7&amp;"",B1163='4_버스'!$E$7),C1163,"")</f>
        <v/>
      </c>
    </row>
    <row r="1164">
      <c r="A1164" t="inlineStr">
        <is>
          <t>순환2</t>
        </is>
      </c>
      <c r="B1164" t="inlineStr">
        <is>
          <t>평일</t>
        </is>
      </c>
      <c r="C1164" t="n">
        <v>0.5</v>
      </c>
      <c r="D1164">
        <f>IF(AND(A1164&amp;""='4_버스'!$B$7&amp;"",B1164='4_버스'!$E$7),C1164,"")</f>
        <v/>
      </c>
    </row>
    <row r="1165">
      <c r="A1165" t="inlineStr">
        <is>
          <t>순환2</t>
        </is>
      </c>
      <c r="B1165" t="inlineStr">
        <is>
          <t>평일</t>
        </is>
      </c>
      <c r="C1165" t="n">
        <v>0.5173611111111112</v>
      </c>
      <c r="D1165">
        <f>IF(AND(A1165&amp;""='4_버스'!$B$7&amp;"",B1165='4_버스'!$E$7),C1165,"")</f>
        <v/>
      </c>
    </row>
    <row r="1166">
      <c r="A1166" t="inlineStr">
        <is>
          <t>순환2</t>
        </is>
      </c>
      <c r="B1166" t="inlineStr">
        <is>
          <t>평일</t>
        </is>
      </c>
      <c r="C1166" t="n">
        <v>0.5277777777777778</v>
      </c>
      <c r="D1166">
        <f>IF(AND(A1166&amp;""='4_버스'!$B$7&amp;"",B1166='4_버스'!$E$7),C1166,"")</f>
        <v/>
      </c>
    </row>
    <row r="1167">
      <c r="A1167" t="inlineStr">
        <is>
          <t>순환2</t>
        </is>
      </c>
      <c r="B1167" t="inlineStr">
        <is>
          <t>평일</t>
        </is>
      </c>
      <c r="C1167" t="n">
        <v>0.5416666666666666</v>
      </c>
      <c r="D1167">
        <f>IF(AND(A1167&amp;""='4_버스'!$B$7&amp;"",B1167='4_버스'!$E$7),C1167,"")</f>
        <v/>
      </c>
    </row>
    <row r="1168">
      <c r="A1168" t="inlineStr">
        <is>
          <t>순환2</t>
        </is>
      </c>
      <c r="B1168" t="inlineStr">
        <is>
          <t>평일</t>
        </is>
      </c>
      <c r="C1168" t="n">
        <v>0.5659722222222222</v>
      </c>
      <c r="D1168">
        <f>IF(AND(A1168&amp;""='4_버스'!$B$7&amp;"",B1168='4_버스'!$E$7),C1168,"")</f>
        <v/>
      </c>
    </row>
    <row r="1169">
      <c r="A1169" t="inlineStr">
        <is>
          <t>순환2</t>
        </is>
      </c>
      <c r="B1169" t="inlineStr">
        <is>
          <t>평일</t>
        </is>
      </c>
      <c r="C1169" t="n">
        <v>0.5833333333333334</v>
      </c>
      <c r="D1169">
        <f>IF(AND(A1169&amp;""='4_버스'!$B$7&amp;"",B1169='4_버스'!$E$7),C1169,"")</f>
        <v/>
      </c>
    </row>
    <row r="1170">
      <c r="A1170" t="inlineStr">
        <is>
          <t>순환2</t>
        </is>
      </c>
      <c r="B1170" t="inlineStr">
        <is>
          <t>평일</t>
        </is>
      </c>
      <c r="C1170" t="n">
        <v>0.5972222222222222</v>
      </c>
      <c r="D1170">
        <f>IF(AND(A1170&amp;""='4_버스'!$B$7&amp;"",B1170='4_버스'!$E$7),C1170,"")</f>
        <v/>
      </c>
    </row>
    <row r="1171">
      <c r="A1171" t="inlineStr">
        <is>
          <t>순환2</t>
        </is>
      </c>
      <c r="B1171" t="inlineStr">
        <is>
          <t>평일</t>
        </is>
      </c>
      <c r="C1171" t="n">
        <v>0.6111111111111112</v>
      </c>
      <c r="D1171">
        <f>IF(AND(A1171&amp;""='4_버스'!$B$7&amp;"",B1171='4_버스'!$E$7),C1171,"")</f>
        <v/>
      </c>
    </row>
    <row r="1172">
      <c r="A1172" t="inlineStr">
        <is>
          <t>순환2</t>
        </is>
      </c>
      <c r="B1172" t="inlineStr">
        <is>
          <t>평일</t>
        </is>
      </c>
      <c r="C1172" t="n">
        <v>0.625</v>
      </c>
      <c r="D1172">
        <f>IF(AND(A1172&amp;""='4_버스'!$B$7&amp;"",B1172='4_버스'!$E$7),C1172,"")</f>
        <v/>
      </c>
    </row>
    <row r="1173">
      <c r="A1173" t="inlineStr">
        <is>
          <t>순환2</t>
        </is>
      </c>
      <c r="B1173" t="inlineStr">
        <is>
          <t>평일</t>
        </is>
      </c>
      <c r="C1173" t="n">
        <v>0.6388888888888888</v>
      </c>
      <c r="D1173">
        <f>IF(AND(A1173&amp;""='4_버스'!$B$7&amp;"",B1173='4_버스'!$E$7),C1173,"")</f>
        <v/>
      </c>
    </row>
    <row r="1174">
      <c r="A1174" t="inlineStr">
        <is>
          <t>순환2</t>
        </is>
      </c>
      <c r="B1174" t="inlineStr">
        <is>
          <t>평일</t>
        </is>
      </c>
      <c r="C1174" t="n">
        <v>0.6805555555555555</v>
      </c>
      <c r="D1174">
        <f>IF(AND(A1174&amp;""='4_버스'!$B$7&amp;"",B1174='4_버스'!$E$7),C1174,"")</f>
        <v/>
      </c>
    </row>
    <row r="1175">
      <c r="A1175" t="inlineStr">
        <is>
          <t>순환2</t>
        </is>
      </c>
      <c r="B1175" t="inlineStr">
        <is>
          <t>평일</t>
        </is>
      </c>
      <c r="C1175" t="n">
        <v>0.6944444444444444</v>
      </c>
      <c r="D1175">
        <f>IF(AND(A1175&amp;""='4_버스'!$B$7&amp;"",B1175='4_버스'!$E$7),C1175,"")</f>
        <v/>
      </c>
    </row>
    <row r="1176">
      <c r="A1176" t="inlineStr">
        <is>
          <t>순환2</t>
        </is>
      </c>
      <c r="B1176" t="inlineStr">
        <is>
          <t>평일</t>
        </is>
      </c>
      <c r="C1176" t="n">
        <v>0.7222222222222222</v>
      </c>
      <c r="D1176">
        <f>IF(AND(A1176&amp;""='4_버스'!$B$7&amp;"",B1176='4_버스'!$E$7),C1176,"")</f>
        <v/>
      </c>
    </row>
    <row r="1177">
      <c r="A1177" t="inlineStr">
        <is>
          <t>순환2</t>
        </is>
      </c>
      <c r="B1177" t="inlineStr">
        <is>
          <t>평일</t>
        </is>
      </c>
      <c r="C1177" t="n">
        <v>0.7361111111111112</v>
      </c>
      <c r="D1177">
        <f>IF(AND(A1177&amp;""='4_버스'!$B$7&amp;"",B1177='4_버스'!$E$7),C1177,"")</f>
        <v/>
      </c>
    </row>
    <row r="1178">
      <c r="A1178" t="inlineStr">
        <is>
          <t>순환2</t>
        </is>
      </c>
      <c r="B1178" t="inlineStr">
        <is>
          <t>평일</t>
        </is>
      </c>
      <c r="C1178" t="n">
        <v>0.7534722222222222</v>
      </c>
      <c r="D1178">
        <f>IF(AND(A1178&amp;""='4_버스'!$B$7&amp;"",B1178='4_버스'!$E$7),C1178,"")</f>
        <v/>
      </c>
    </row>
    <row r="1179">
      <c r="A1179" t="inlineStr">
        <is>
          <t>순환2</t>
        </is>
      </c>
      <c r="B1179" t="inlineStr">
        <is>
          <t>평일</t>
        </is>
      </c>
      <c r="C1179" t="n">
        <v>0.7881944444444444</v>
      </c>
      <c r="D1179">
        <f>IF(AND(A1179&amp;""='4_버스'!$B$7&amp;"",B1179='4_버스'!$E$7),C1179,"")</f>
        <v/>
      </c>
    </row>
    <row r="1180">
      <c r="A1180" t="inlineStr">
        <is>
          <t>순환2</t>
        </is>
      </c>
      <c r="B1180" t="inlineStr">
        <is>
          <t>평일</t>
        </is>
      </c>
      <c r="C1180" t="n">
        <v>0.8055555555555555</v>
      </c>
      <c r="D1180">
        <f>IF(AND(A1180&amp;""='4_버스'!$B$7&amp;"",B1180='4_버스'!$E$7),C1180,"")</f>
        <v/>
      </c>
    </row>
    <row r="1181">
      <c r="A1181" t="inlineStr">
        <is>
          <t>순환2</t>
        </is>
      </c>
      <c r="B1181" t="inlineStr">
        <is>
          <t>평일</t>
        </is>
      </c>
      <c r="C1181" t="n">
        <v>0.8263888888888888</v>
      </c>
      <c r="D1181">
        <f>IF(AND(A1181&amp;""='4_버스'!$B$7&amp;"",B1181='4_버스'!$E$7),C1181,"")</f>
        <v/>
      </c>
    </row>
    <row r="1182">
      <c r="A1182" t="inlineStr">
        <is>
          <t>순환2</t>
        </is>
      </c>
      <c r="B1182" t="inlineStr">
        <is>
          <t>평일</t>
        </is>
      </c>
      <c r="C1182" t="n">
        <v>0.8541666666666667</v>
      </c>
      <c r="D1182">
        <f>IF(AND(A1182&amp;""='4_버스'!$B$7&amp;"",B1182='4_버스'!$E$7),C1182,"")</f>
        <v/>
      </c>
    </row>
    <row r="1183">
      <c r="A1183" t="inlineStr">
        <is>
          <t>순환2</t>
        </is>
      </c>
      <c r="B1183" t="inlineStr">
        <is>
          <t>평일</t>
        </is>
      </c>
      <c r="C1183" t="n">
        <v>0.8819444444444444</v>
      </c>
      <c r="D1183">
        <f>IF(AND(A1183&amp;""='4_버스'!$B$7&amp;"",B1183='4_버스'!$E$7),C1183,"")</f>
        <v/>
      </c>
    </row>
    <row r="1184">
      <c r="A1184" t="inlineStr">
        <is>
          <t>순환2</t>
        </is>
      </c>
      <c r="B1184" t="inlineStr">
        <is>
          <t>공휴일(일요일)</t>
        </is>
      </c>
      <c r="C1184" t="n">
        <v>0.5277777777777778</v>
      </c>
      <c r="D1184">
        <f>IF(AND(A1184&amp;""='4_버스'!$B$7&amp;"",B1184='4_버스'!$E$7),C1184,"")</f>
        <v/>
      </c>
    </row>
    <row r="1185">
      <c r="A1185" t="inlineStr">
        <is>
          <t>순환2</t>
        </is>
      </c>
      <c r="B1185" t="inlineStr">
        <is>
          <t>공휴일(일요일)</t>
        </is>
      </c>
      <c r="C1185" t="n">
        <v>0.6458333333333334</v>
      </c>
      <c r="D1185">
        <f>IF(AND(A1185&amp;""='4_버스'!$B$7&amp;"",B1185='4_버스'!$E$7),C1185,"")</f>
        <v/>
      </c>
    </row>
    <row r="1186">
      <c r="A1186" t="inlineStr">
        <is>
          <t>순환2</t>
        </is>
      </c>
      <c r="B1186" t="inlineStr">
        <is>
          <t>평일</t>
        </is>
      </c>
      <c r="C1186" t="n">
        <v>0.3298611111111112</v>
      </c>
      <c r="D1186">
        <f>IF(AND(A1186&amp;""='4_버스'!$B$7&amp;"",B1186='4_버스'!$E$7),C1186,"")</f>
        <v/>
      </c>
    </row>
    <row r="1187">
      <c r="A1187" t="inlineStr">
        <is>
          <t>순환2</t>
        </is>
      </c>
      <c r="B1187" t="inlineStr">
        <is>
          <t>평일</t>
        </is>
      </c>
      <c r="C1187" t="n">
        <v>0.5277777777777778</v>
      </c>
      <c r="D1187">
        <f>IF(AND(A1187&amp;""='4_버스'!$B$7&amp;"",B1187='4_버스'!$E$7),C1187,"")</f>
        <v/>
      </c>
    </row>
    <row r="1188">
      <c r="A1188" t="inlineStr">
        <is>
          <t>순환2</t>
        </is>
      </c>
      <c r="B1188" t="inlineStr">
        <is>
          <t>평일</t>
        </is>
      </c>
      <c r="C1188" t="n">
        <v>0.6388888888888888</v>
      </c>
      <c r="D1188">
        <f>IF(AND(A1188&amp;""='4_버스'!$B$7&amp;"",B1188='4_버스'!$E$7),C1188,"")</f>
        <v/>
      </c>
    </row>
    <row r="1189">
      <c r="A1189" t="inlineStr">
        <is>
          <t>순환2</t>
        </is>
      </c>
      <c r="B1189" t="inlineStr">
        <is>
          <t>공휴일(일요일)</t>
        </is>
      </c>
      <c r="C1189" t="n">
        <v>0.2847222222222222</v>
      </c>
      <c r="D1189">
        <f>IF(AND(A1189&amp;""='4_버스'!$B$7&amp;"",B1189='4_버스'!$E$7),C1189,"")</f>
        <v/>
      </c>
    </row>
    <row r="1190">
      <c r="A1190" t="inlineStr">
        <is>
          <t>순환2</t>
        </is>
      </c>
      <c r="B1190" t="inlineStr">
        <is>
          <t>공휴일(일요일)</t>
        </is>
      </c>
      <c r="C1190" t="n">
        <v>0.3194444444444445</v>
      </c>
      <c r="D1190">
        <f>IF(AND(A1190&amp;""='4_버스'!$B$7&amp;"",B1190='4_버스'!$E$7),C1190,"")</f>
        <v/>
      </c>
    </row>
    <row r="1191">
      <c r="A1191" t="inlineStr">
        <is>
          <t>순환2</t>
        </is>
      </c>
      <c r="B1191" t="inlineStr">
        <is>
          <t>공휴일(일요일)</t>
        </is>
      </c>
      <c r="C1191" t="n">
        <v>0.3472222222222222</v>
      </c>
      <c r="D1191">
        <f>IF(AND(A1191&amp;""='4_버스'!$B$7&amp;"",B1191='4_버스'!$E$7),C1191,"")</f>
        <v/>
      </c>
    </row>
    <row r="1192">
      <c r="A1192" t="inlineStr">
        <is>
          <t>순환2</t>
        </is>
      </c>
      <c r="B1192" t="inlineStr">
        <is>
          <t>공휴일(일요일)</t>
        </is>
      </c>
      <c r="C1192" t="n">
        <v>0.4340277777777778</v>
      </c>
      <c r="D1192">
        <f>IF(AND(A1192&amp;""='4_버스'!$B$7&amp;"",B1192='4_버스'!$E$7),C1192,"")</f>
        <v/>
      </c>
    </row>
    <row r="1193">
      <c r="A1193" t="inlineStr">
        <is>
          <t>순환2</t>
        </is>
      </c>
      <c r="B1193" t="inlineStr">
        <is>
          <t>공휴일(일요일)</t>
        </is>
      </c>
      <c r="C1193" t="n">
        <v>0.5555555555555555</v>
      </c>
      <c r="D1193">
        <f>IF(AND(A1193&amp;""='4_버스'!$B$7&amp;"",B1193='4_버스'!$E$7),C1193,"")</f>
        <v/>
      </c>
    </row>
    <row r="1194">
      <c r="A1194" t="inlineStr">
        <is>
          <t>순환2</t>
        </is>
      </c>
      <c r="B1194" t="inlineStr">
        <is>
          <t>공휴일(일요일)</t>
        </is>
      </c>
      <c r="C1194" t="n">
        <v>0.6666666666666666</v>
      </c>
      <c r="D1194">
        <f>IF(AND(A1194&amp;""='4_버스'!$B$7&amp;"",B1194='4_버스'!$E$7),C1194,"")</f>
        <v/>
      </c>
    </row>
    <row r="1195">
      <c r="A1195" t="inlineStr">
        <is>
          <t>순환2</t>
        </is>
      </c>
      <c r="B1195" t="inlineStr">
        <is>
          <t>공휴일(일요일)</t>
        </is>
      </c>
      <c r="C1195" t="n">
        <v>0.7118055555555556</v>
      </c>
      <c r="D1195">
        <f>IF(AND(A1195&amp;""='4_버스'!$B$7&amp;"",B1195='4_버스'!$E$7),C1195,"")</f>
        <v/>
      </c>
    </row>
    <row r="1196">
      <c r="A1196" t="inlineStr">
        <is>
          <t>순환2</t>
        </is>
      </c>
      <c r="B1196" t="inlineStr">
        <is>
          <t>평일</t>
        </is>
      </c>
      <c r="C1196" t="n">
        <v>0.2847222222222222</v>
      </c>
      <c r="D1196">
        <f>IF(AND(A1196&amp;""='4_버스'!$B$7&amp;"",B1196='4_버스'!$E$7),C1196,"")</f>
        <v/>
      </c>
    </row>
    <row r="1197">
      <c r="A1197" t="inlineStr">
        <is>
          <t>순환2</t>
        </is>
      </c>
      <c r="B1197" t="inlineStr">
        <is>
          <t>평일</t>
        </is>
      </c>
      <c r="C1197" t="n">
        <v>0.3194444444444445</v>
      </c>
      <c r="D1197">
        <f>IF(AND(A1197&amp;""='4_버스'!$B$7&amp;"",B1197='4_버스'!$E$7),C1197,"")</f>
        <v/>
      </c>
    </row>
    <row r="1198">
      <c r="A1198" t="inlineStr">
        <is>
          <t>순환2</t>
        </is>
      </c>
      <c r="B1198" t="inlineStr">
        <is>
          <t>평일</t>
        </is>
      </c>
      <c r="C1198" t="n">
        <v>0.3472222222222222</v>
      </c>
      <c r="D1198">
        <f>IF(AND(A1198&amp;""='4_버스'!$B$7&amp;"",B1198='4_버스'!$E$7),C1198,"")</f>
        <v/>
      </c>
    </row>
    <row r="1199">
      <c r="A1199" t="inlineStr">
        <is>
          <t>순환2</t>
        </is>
      </c>
      <c r="B1199" t="inlineStr">
        <is>
          <t>평일</t>
        </is>
      </c>
      <c r="C1199" t="n">
        <v>0.4305555555555556</v>
      </c>
      <c r="D1199">
        <f>IF(AND(A1199&amp;""='4_버스'!$B$7&amp;"",B1199='4_버스'!$E$7),C1199,"")</f>
        <v/>
      </c>
    </row>
    <row r="1200">
      <c r="A1200" t="inlineStr">
        <is>
          <t>순환2</t>
        </is>
      </c>
      <c r="B1200" t="inlineStr">
        <is>
          <t>평일</t>
        </is>
      </c>
      <c r="C1200" t="n">
        <v>0.5555555555555555</v>
      </c>
      <c r="D1200">
        <f>IF(AND(A1200&amp;""='4_버스'!$B$7&amp;"",B1200='4_버스'!$E$7),C1200,"")</f>
        <v/>
      </c>
    </row>
    <row r="1201">
      <c r="A1201" t="inlineStr">
        <is>
          <t>순환2</t>
        </is>
      </c>
      <c r="B1201" t="inlineStr">
        <is>
          <t>평일</t>
        </is>
      </c>
      <c r="C1201" t="n">
        <v>0.6527777777777778</v>
      </c>
      <c r="D1201">
        <f>IF(AND(A1201&amp;""='4_버스'!$B$7&amp;"",B1201='4_버스'!$E$7),C1201,"")</f>
        <v/>
      </c>
    </row>
    <row r="1202">
      <c r="A1202" t="inlineStr">
        <is>
          <t>순환2</t>
        </is>
      </c>
      <c r="B1202" t="inlineStr">
        <is>
          <t>평일</t>
        </is>
      </c>
      <c r="C1202" t="n">
        <v>0.6666666666666666</v>
      </c>
      <c r="D1202">
        <f>IF(AND(A1202&amp;""='4_버스'!$B$7&amp;"",B1202='4_버스'!$E$7),C1202,"")</f>
        <v/>
      </c>
    </row>
    <row r="1203">
      <c r="A1203" t="inlineStr">
        <is>
          <t>순환2</t>
        </is>
      </c>
      <c r="B1203" t="inlineStr">
        <is>
          <t>평일</t>
        </is>
      </c>
      <c r="C1203" t="n">
        <v>0.7118055555555556</v>
      </c>
      <c r="D1203">
        <f>IF(AND(A1203&amp;""='4_버스'!$B$7&amp;"",B1203='4_버스'!$E$7),C1203,"")</f>
        <v/>
      </c>
    </row>
    <row r="1204">
      <c r="A1204" t="inlineStr">
        <is>
          <t>순환2</t>
        </is>
      </c>
      <c r="B1204" t="inlineStr">
        <is>
          <t>공휴일(일요일)</t>
        </is>
      </c>
      <c r="C1204" t="n">
        <v>0.2986111111111111</v>
      </c>
      <c r="D1204">
        <f>IF(AND(A1204&amp;""='4_버스'!$B$7&amp;"",B1204='4_버스'!$E$7),C1204,"")</f>
        <v/>
      </c>
    </row>
    <row r="1205">
      <c r="A1205" t="inlineStr">
        <is>
          <t>순환2</t>
        </is>
      </c>
      <c r="B1205" t="inlineStr">
        <is>
          <t>공휴일(일요일)</t>
        </is>
      </c>
      <c r="C1205" t="n">
        <v>0.6944444444444444</v>
      </c>
      <c r="D1205">
        <f>IF(AND(A1205&amp;""='4_버스'!$B$7&amp;"",B1205='4_버스'!$E$7),C1205,"")</f>
        <v/>
      </c>
    </row>
    <row r="1206">
      <c r="A1206" t="inlineStr">
        <is>
          <t>순환2</t>
        </is>
      </c>
      <c r="B1206" t="inlineStr">
        <is>
          <t>평일</t>
        </is>
      </c>
      <c r="C1206" t="n">
        <v>0.2986111111111111</v>
      </c>
      <c r="D1206">
        <f>IF(AND(A1206&amp;""='4_버스'!$B$7&amp;"",B1206='4_버스'!$E$7),C1206,"")</f>
        <v/>
      </c>
    </row>
    <row r="1207">
      <c r="A1207" t="inlineStr">
        <is>
          <t>순환2</t>
        </is>
      </c>
      <c r="B1207" t="inlineStr">
        <is>
          <t>평일</t>
        </is>
      </c>
      <c r="C1207" t="n">
        <v>0.3090277777777778</v>
      </c>
      <c r="D1207">
        <f>IF(AND(A1207&amp;""='4_버스'!$B$7&amp;"",B1207='4_버스'!$E$7),C1207,"")</f>
        <v/>
      </c>
    </row>
    <row r="1208">
      <c r="A1208" t="inlineStr">
        <is>
          <t>순환2</t>
        </is>
      </c>
      <c r="B1208" t="inlineStr">
        <is>
          <t>평일</t>
        </is>
      </c>
      <c r="C1208" t="n">
        <v>0.7222222222222222</v>
      </c>
      <c r="D1208">
        <f>IF(AND(A1208&amp;""='4_버스'!$B$7&amp;"",B1208='4_버스'!$E$7),C1208,"")</f>
        <v/>
      </c>
    </row>
    <row r="1209">
      <c r="A1209" t="inlineStr">
        <is>
          <t>순환2</t>
        </is>
      </c>
      <c r="B1209" t="inlineStr">
        <is>
          <t>평일</t>
        </is>
      </c>
      <c r="C1209" t="n">
        <v>0.7708333333333334</v>
      </c>
      <c r="D1209">
        <f>IF(AND(A1209&amp;""='4_버스'!$B$7&amp;"",B1209='4_버스'!$E$7),C1209,"")</f>
        <v/>
      </c>
    </row>
    <row r="1210">
      <c r="A1210" t="inlineStr">
        <is>
          <t>순환2</t>
        </is>
      </c>
      <c r="B1210" t="inlineStr">
        <is>
          <t>공휴일(일요일)</t>
        </is>
      </c>
      <c r="C1210" t="n">
        <v>0.9097222222222222</v>
      </c>
      <c r="D1210">
        <f>IF(AND(A1210&amp;""='4_버스'!$B$7&amp;"",B1210='4_버스'!$E$7),C1210,"")</f>
        <v/>
      </c>
    </row>
    <row r="1211">
      <c r="A1211" t="inlineStr">
        <is>
          <t>순환2</t>
        </is>
      </c>
      <c r="B1211" t="inlineStr">
        <is>
          <t>공휴일(일요일)</t>
        </is>
      </c>
      <c r="C1211" t="n">
        <v>0.923611111111111</v>
      </c>
      <c r="D1211">
        <f>IF(AND(A1211&amp;""='4_버스'!$B$7&amp;"",B1211='4_버스'!$E$7),C1211,"")</f>
        <v/>
      </c>
    </row>
    <row r="1212">
      <c r="A1212" t="inlineStr">
        <is>
          <t>순환2</t>
        </is>
      </c>
      <c r="B1212" t="inlineStr">
        <is>
          <t>평일</t>
        </is>
      </c>
      <c r="C1212" t="n">
        <v>0.9097222222222222</v>
      </c>
      <c r="D1212">
        <f>IF(AND(A1212&amp;""='4_버스'!$B$7&amp;"",B1212='4_버스'!$E$7),C1212,"")</f>
        <v/>
      </c>
    </row>
    <row r="1213">
      <c r="A1213" t="inlineStr">
        <is>
          <t>순환2</t>
        </is>
      </c>
      <c r="B1213" t="inlineStr">
        <is>
          <t>평일</t>
        </is>
      </c>
      <c r="C1213" t="n">
        <v>0.923611111111111</v>
      </c>
      <c r="D1213">
        <f>IF(AND(A1213&amp;""='4_버스'!$B$7&amp;"",B1213='4_버스'!$E$7),C1213,"")</f>
        <v/>
      </c>
    </row>
    <row r="1214">
      <c r="A1214" t="inlineStr">
        <is>
          <t>순환2</t>
        </is>
      </c>
      <c r="B1214" t="inlineStr">
        <is>
          <t>공휴일(일요일)</t>
        </is>
      </c>
      <c r="C1214" t="n">
        <v>0.2708333333333333</v>
      </c>
      <c r="D1214">
        <f>IF(AND(A1214&amp;""='4_버스'!$B$7&amp;"",B1214='4_버스'!$E$7),C1214,"")</f>
        <v/>
      </c>
    </row>
    <row r="1215">
      <c r="A1215" t="inlineStr">
        <is>
          <t>순환2</t>
        </is>
      </c>
      <c r="B1215" t="inlineStr">
        <is>
          <t>평일</t>
        </is>
      </c>
      <c r="C1215" t="n">
        <v>0.2708333333333333</v>
      </c>
      <c r="D1215">
        <f>IF(AND(A1215&amp;""='4_버스'!$B$7&amp;"",B1215='4_버스'!$E$7),C1215,"")</f>
        <v/>
      </c>
    </row>
    <row r="1216">
      <c r="A1216" t="inlineStr">
        <is>
          <t>순환2-1</t>
        </is>
      </c>
      <c r="B1216" t="inlineStr">
        <is>
          <t>공휴일(일요일)</t>
        </is>
      </c>
      <c r="C1216" t="n">
        <v>0.2881944444444444</v>
      </c>
      <c r="D1216">
        <f>IF(AND(A1216&amp;""='4_버스'!$B$7&amp;"",B1216='4_버스'!$E$7),C1216,"")</f>
        <v/>
      </c>
    </row>
    <row r="1217">
      <c r="A1217" t="inlineStr">
        <is>
          <t>순환2-1</t>
        </is>
      </c>
      <c r="B1217" t="inlineStr">
        <is>
          <t>공휴일(일요일)</t>
        </is>
      </c>
      <c r="C1217" t="n">
        <v>0.3402777777777777</v>
      </c>
      <c r="D1217">
        <f>IF(AND(A1217&amp;""='4_버스'!$B$7&amp;"",B1217='4_버스'!$E$7),C1217,"")</f>
        <v/>
      </c>
    </row>
    <row r="1218">
      <c r="A1218" t="inlineStr">
        <is>
          <t>순환2-1</t>
        </is>
      </c>
      <c r="B1218" t="inlineStr">
        <is>
          <t>공휴일(일요일)</t>
        </is>
      </c>
      <c r="C1218" t="n">
        <v>0.3506944444444444</v>
      </c>
      <c r="D1218">
        <f>IF(AND(A1218&amp;""='4_버스'!$B$7&amp;"",B1218='4_버스'!$E$7),C1218,"")</f>
        <v/>
      </c>
    </row>
    <row r="1219">
      <c r="A1219" t="inlineStr">
        <is>
          <t>순환2-1</t>
        </is>
      </c>
      <c r="B1219" t="inlineStr">
        <is>
          <t>공휴일(일요일)</t>
        </is>
      </c>
      <c r="C1219" t="n">
        <v>0.3611111111111111</v>
      </c>
      <c r="D1219">
        <f>IF(AND(A1219&amp;""='4_버스'!$B$7&amp;"",B1219='4_버스'!$E$7),C1219,"")</f>
        <v/>
      </c>
    </row>
    <row r="1220">
      <c r="A1220" t="inlineStr">
        <is>
          <t>순환2-1</t>
        </is>
      </c>
      <c r="B1220" t="inlineStr">
        <is>
          <t>공휴일(일요일)</t>
        </is>
      </c>
      <c r="C1220" t="n">
        <v>0.375</v>
      </c>
      <c r="D1220">
        <f>IF(AND(A1220&amp;""='4_버스'!$B$7&amp;"",B1220='4_버스'!$E$7),C1220,"")</f>
        <v/>
      </c>
    </row>
    <row r="1221">
      <c r="A1221" t="inlineStr">
        <is>
          <t>순환2-1</t>
        </is>
      </c>
      <c r="B1221" t="inlineStr">
        <is>
          <t>공휴일(일요일)</t>
        </is>
      </c>
      <c r="C1221" t="n">
        <v>0.4097222222222222</v>
      </c>
      <c r="D1221">
        <f>IF(AND(A1221&amp;""='4_버스'!$B$7&amp;"",B1221='4_버스'!$E$7),C1221,"")</f>
        <v/>
      </c>
    </row>
    <row r="1222">
      <c r="A1222" t="inlineStr">
        <is>
          <t>순환2-1</t>
        </is>
      </c>
      <c r="B1222" t="inlineStr">
        <is>
          <t>공휴일(일요일)</t>
        </is>
      </c>
      <c r="C1222" t="n">
        <v>0.4340277777777778</v>
      </c>
      <c r="D1222">
        <f>IF(AND(A1222&amp;""='4_버스'!$B$7&amp;"",B1222='4_버스'!$E$7),C1222,"")</f>
        <v/>
      </c>
    </row>
    <row r="1223">
      <c r="A1223" t="inlineStr">
        <is>
          <t>순환2-1</t>
        </is>
      </c>
      <c r="B1223" t="inlineStr">
        <is>
          <t>공휴일(일요일)</t>
        </is>
      </c>
      <c r="C1223" t="n">
        <v>0.4583333333333333</v>
      </c>
      <c r="D1223">
        <f>IF(AND(A1223&amp;""='4_버스'!$B$7&amp;"",B1223='4_버스'!$E$7),C1223,"")</f>
        <v/>
      </c>
    </row>
    <row r="1224">
      <c r="A1224" t="inlineStr">
        <is>
          <t>순환2-1</t>
        </is>
      </c>
      <c r="B1224" t="inlineStr">
        <is>
          <t>공휴일(일요일)</t>
        </is>
      </c>
      <c r="C1224" t="n">
        <v>0.4826388888888889</v>
      </c>
      <c r="D1224">
        <f>IF(AND(A1224&amp;""='4_버스'!$B$7&amp;"",B1224='4_버스'!$E$7),C1224,"")</f>
        <v/>
      </c>
    </row>
    <row r="1225">
      <c r="A1225" t="inlineStr">
        <is>
          <t>순환2-1</t>
        </is>
      </c>
      <c r="B1225" t="inlineStr">
        <is>
          <t>공휴일(일요일)</t>
        </is>
      </c>
      <c r="C1225" t="n">
        <v>0.5034722222222222</v>
      </c>
      <c r="D1225">
        <f>IF(AND(A1225&amp;""='4_버스'!$B$7&amp;"",B1225='4_버스'!$E$7),C1225,"")</f>
        <v/>
      </c>
    </row>
    <row r="1226">
      <c r="A1226" t="inlineStr">
        <is>
          <t>순환2-1</t>
        </is>
      </c>
      <c r="B1226" t="inlineStr">
        <is>
          <t>공휴일(일요일)</t>
        </is>
      </c>
      <c r="C1226" t="n">
        <v>0.548611111111111</v>
      </c>
      <c r="D1226">
        <f>IF(AND(A1226&amp;""='4_버스'!$B$7&amp;"",B1226='4_버스'!$E$7),C1226,"")</f>
        <v/>
      </c>
    </row>
    <row r="1227">
      <c r="A1227" t="inlineStr">
        <is>
          <t>순환2-1</t>
        </is>
      </c>
      <c r="B1227" t="inlineStr">
        <is>
          <t>공휴일(일요일)</t>
        </is>
      </c>
      <c r="C1227" t="n">
        <v>0.5625</v>
      </c>
      <c r="D1227">
        <f>IF(AND(A1227&amp;""='4_버스'!$B$7&amp;"",B1227='4_버스'!$E$7),C1227,"")</f>
        <v/>
      </c>
    </row>
    <row r="1228">
      <c r="A1228" t="inlineStr">
        <is>
          <t>순환2-1</t>
        </is>
      </c>
      <c r="B1228" t="inlineStr">
        <is>
          <t>공휴일(일요일)</t>
        </is>
      </c>
      <c r="C1228" t="n">
        <v>0.5763888888888888</v>
      </c>
      <c r="D1228">
        <f>IF(AND(A1228&amp;""='4_버스'!$B$7&amp;"",B1228='4_버스'!$E$7),C1228,"")</f>
        <v/>
      </c>
    </row>
    <row r="1229">
      <c r="A1229" t="inlineStr">
        <is>
          <t>순환2-1</t>
        </is>
      </c>
      <c r="B1229" t="inlineStr">
        <is>
          <t>공휴일(일요일)</t>
        </is>
      </c>
      <c r="C1229" t="n">
        <v>0.6180555555555556</v>
      </c>
      <c r="D1229">
        <f>IF(AND(A1229&amp;""='4_버스'!$B$7&amp;"",B1229='4_버스'!$E$7),C1229,"")</f>
        <v/>
      </c>
    </row>
    <row r="1230">
      <c r="A1230" t="inlineStr">
        <is>
          <t>순환2-1</t>
        </is>
      </c>
      <c r="B1230" t="inlineStr">
        <is>
          <t>공휴일(일요일)</t>
        </is>
      </c>
      <c r="C1230" t="n">
        <v>0.6319444444444444</v>
      </c>
      <c r="D1230">
        <f>IF(AND(A1230&amp;""='4_버스'!$B$7&amp;"",B1230='4_버스'!$E$7),C1230,"")</f>
        <v/>
      </c>
    </row>
    <row r="1231">
      <c r="A1231" t="inlineStr">
        <is>
          <t>순환2-1</t>
        </is>
      </c>
      <c r="B1231" t="inlineStr">
        <is>
          <t>공휴일(일요일)</t>
        </is>
      </c>
      <c r="C1231" t="n">
        <v>0.6701388888888888</v>
      </c>
      <c r="D1231">
        <f>IF(AND(A1231&amp;""='4_버스'!$B$7&amp;"",B1231='4_버스'!$E$7),C1231,"")</f>
        <v/>
      </c>
    </row>
    <row r="1232">
      <c r="A1232" t="inlineStr">
        <is>
          <t>순환2-1</t>
        </is>
      </c>
      <c r="B1232" t="inlineStr">
        <is>
          <t>공휴일(일요일)</t>
        </is>
      </c>
      <c r="C1232" t="n">
        <v>0.6840277777777778</v>
      </c>
      <c r="D1232">
        <f>IF(AND(A1232&amp;""='4_버스'!$B$7&amp;"",B1232='4_버스'!$E$7),C1232,"")</f>
        <v/>
      </c>
    </row>
    <row r="1233">
      <c r="A1233" t="inlineStr">
        <is>
          <t>순환2-1</t>
        </is>
      </c>
      <c r="B1233" t="inlineStr">
        <is>
          <t>공휴일(일요일)</t>
        </is>
      </c>
      <c r="C1233" t="n">
        <v>0.7118055555555556</v>
      </c>
      <c r="D1233">
        <f>IF(AND(A1233&amp;""='4_버스'!$B$7&amp;"",B1233='4_버스'!$E$7),C1233,"")</f>
        <v/>
      </c>
    </row>
    <row r="1234">
      <c r="A1234" t="inlineStr">
        <is>
          <t>순환2-1</t>
        </is>
      </c>
      <c r="B1234" t="inlineStr">
        <is>
          <t>공휴일(일요일)</t>
        </is>
      </c>
      <c r="C1234" t="n">
        <v>0.7361111111111112</v>
      </c>
      <c r="D1234">
        <f>IF(AND(A1234&amp;""='4_버스'!$B$7&amp;"",B1234='4_버스'!$E$7),C1234,"")</f>
        <v/>
      </c>
    </row>
    <row r="1235">
      <c r="A1235" t="inlineStr">
        <is>
          <t>순환2-1</t>
        </is>
      </c>
      <c r="B1235" t="inlineStr">
        <is>
          <t>공휴일(일요일)</t>
        </is>
      </c>
      <c r="C1235" t="n">
        <v>0.78125</v>
      </c>
      <c r="D1235">
        <f>IF(AND(A1235&amp;""='4_버스'!$B$7&amp;"",B1235='4_버스'!$E$7),C1235,"")</f>
        <v/>
      </c>
    </row>
    <row r="1236">
      <c r="A1236" t="inlineStr">
        <is>
          <t>순환2-1</t>
        </is>
      </c>
      <c r="B1236" t="inlineStr">
        <is>
          <t>공휴일(일요일)</t>
        </is>
      </c>
      <c r="C1236" t="n">
        <v>0.8402777777777778</v>
      </c>
      <c r="D1236">
        <f>IF(AND(A1236&amp;""='4_버스'!$B$7&amp;"",B1236='4_버스'!$E$7),C1236,"")</f>
        <v/>
      </c>
    </row>
    <row r="1237">
      <c r="A1237" t="inlineStr">
        <is>
          <t>순환2-1</t>
        </is>
      </c>
      <c r="B1237" t="inlineStr">
        <is>
          <t>공휴일(일요일)</t>
        </is>
      </c>
      <c r="C1237" t="n">
        <v>0.8680555555555556</v>
      </c>
      <c r="D1237">
        <f>IF(AND(A1237&amp;""='4_버스'!$B$7&amp;"",B1237='4_버스'!$E$7),C1237,"")</f>
        <v/>
      </c>
    </row>
    <row r="1238">
      <c r="A1238" t="inlineStr">
        <is>
          <t>순환2-1</t>
        </is>
      </c>
      <c r="B1238" t="inlineStr">
        <is>
          <t>평일</t>
        </is>
      </c>
      <c r="C1238" t="n">
        <v>0.2673611111111111</v>
      </c>
      <c r="D1238">
        <f>IF(AND(A1238&amp;""='4_버스'!$B$7&amp;"",B1238='4_버스'!$E$7),C1238,"")</f>
        <v/>
      </c>
    </row>
    <row r="1239">
      <c r="A1239" t="inlineStr">
        <is>
          <t>순환2-1</t>
        </is>
      </c>
      <c r="B1239" t="inlineStr">
        <is>
          <t>평일</t>
        </is>
      </c>
      <c r="C1239" t="n">
        <v>0.2881944444444444</v>
      </c>
      <c r="D1239">
        <f>IF(AND(A1239&amp;""='4_버스'!$B$7&amp;"",B1239='4_버스'!$E$7),C1239,"")</f>
        <v/>
      </c>
    </row>
    <row r="1240">
      <c r="A1240" t="inlineStr">
        <is>
          <t>순환2-1</t>
        </is>
      </c>
      <c r="B1240" t="inlineStr">
        <is>
          <t>평일</t>
        </is>
      </c>
      <c r="C1240" t="n">
        <v>0.3298611111111112</v>
      </c>
      <c r="D1240">
        <f>IF(AND(A1240&amp;""='4_버스'!$B$7&amp;"",B1240='4_버스'!$E$7),C1240,"")</f>
        <v/>
      </c>
    </row>
    <row r="1241">
      <c r="A1241" t="inlineStr">
        <is>
          <t>순환2-1</t>
        </is>
      </c>
      <c r="B1241" t="inlineStr">
        <is>
          <t>평일</t>
        </is>
      </c>
      <c r="C1241" t="n">
        <v>0.3402777777777777</v>
      </c>
      <c r="D1241">
        <f>IF(AND(A1241&amp;""='4_버스'!$B$7&amp;"",B1241='4_버스'!$E$7),C1241,"")</f>
        <v/>
      </c>
    </row>
    <row r="1242">
      <c r="A1242" t="inlineStr">
        <is>
          <t>순환2-1</t>
        </is>
      </c>
      <c r="B1242" t="inlineStr">
        <is>
          <t>평일</t>
        </is>
      </c>
      <c r="C1242" t="n">
        <v>0.3506944444444444</v>
      </c>
      <c r="D1242">
        <f>IF(AND(A1242&amp;""='4_버스'!$B$7&amp;"",B1242='4_버스'!$E$7),C1242,"")</f>
        <v/>
      </c>
    </row>
    <row r="1243">
      <c r="A1243" t="inlineStr">
        <is>
          <t>순환2-1</t>
        </is>
      </c>
      <c r="B1243" t="inlineStr">
        <is>
          <t>평일</t>
        </is>
      </c>
      <c r="C1243" t="n">
        <v>0.3611111111111111</v>
      </c>
      <c r="D1243">
        <f>IF(AND(A1243&amp;""='4_버스'!$B$7&amp;"",B1243='4_버스'!$E$7),C1243,"")</f>
        <v/>
      </c>
    </row>
    <row r="1244">
      <c r="A1244" t="inlineStr">
        <is>
          <t>순환2-1</t>
        </is>
      </c>
      <c r="B1244" t="inlineStr">
        <is>
          <t>평일</t>
        </is>
      </c>
      <c r="C1244" t="n">
        <v>0.375</v>
      </c>
      <c r="D1244">
        <f>IF(AND(A1244&amp;""='4_버스'!$B$7&amp;"",B1244='4_버스'!$E$7),C1244,"")</f>
        <v/>
      </c>
    </row>
    <row r="1245">
      <c r="A1245" t="inlineStr">
        <is>
          <t>순환2-1</t>
        </is>
      </c>
      <c r="B1245" t="inlineStr">
        <is>
          <t>평일</t>
        </is>
      </c>
      <c r="C1245" t="n">
        <v>0.3854166666666667</v>
      </c>
      <c r="D1245">
        <f>IF(AND(A1245&amp;""='4_버스'!$B$7&amp;"",B1245='4_버스'!$E$7),C1245,"")</f>
        <v/>
      </c>
    </row>
    <row r="1246">
      <c r="A1246" t="inlineStr">
        <is>
          <t>순환2-1</t>
        </is>
      </c>
      <c r="B1246" t="inlineStr">
        <is>
          <t>평일</t>
        </is>
      </c>
      <c r="C1246" t="n">
        <v>0.4097222222222222</v>
      </c>
      <c r="D1246">
        <f>IF(AND(A1246&amp;""='4_버스'!$B$7&amp;"",B1246='4_버스'!$E$7),C1246,"")</f>
        <v/>
      </c>
    </row>
    <row r="1247">
      <c r="A1247" t="inlineStr">
        <is>
          <t>순환2-1</t>
        </is>
      </c>
      <c r="B1247" t="inlineStr">
        <is>
          <t>평일</t>
        </is>
      </c>
      <c r="C1247" t="n">
        <v>0.4340277777777778</v>
      </c>
      <c r="D1247">
        <f>IF(AND(A1247&amp;""='4_버스'!$B$7&amp;"",B1247='4_버스'!$E$7),C1247,"")</f>
        <v/>
      </c>
    </row>
    <row r="1248">
      <c r="A1248" t="inlineStr">
        <is>
          <t>순환2-1</t>
        </is>
      </c>
      <c r="B1248" t="inlineStr">
        <is>
          <t>평일</t>
        </is>
      </c>
      <c r="C1248" t="n">
        <v>0.4513888888888889</v>
      </c>
      <c r="D1248">
        <f>IF(AND(A1248&amp;""='4_버스'!$B$7&amp;"",B1248='4_버스'!$E$7),C1248,"")</f>
        <v/>
      </c>
    </row>
    <row r="1249">
      <c r="A1249" t="inlineStr">
        <is>
          <t>순환2-1</t>
        </is>
      </c>
      <c r="B1249" t="inlineStr">
        <is>
          <t>평일</t>
        </is>
      </c>
      <c r="C1249" t="n">
        <v>0.46875</v>
      </c>
      <c r="D1249">
        <f>IF(AND(A1249&amp;""='4_버스'!$B$7&amp;"",B1249='4_버스'!$E$7),C1249,"")</f>
        <v/>
      </c>
    </row>
    <row r="1250">
      <c r="A1250" t="inlineStr">
        <is>
          <t>순환2-1</t>
        </is>
      </c>
      <c r="B1250" t="inlineStr">
        <is>
          <t>평일</t>
        </is>
      </c>
      <c r="C1250" t="n">
        <v>0.4826388888888889</v>
      </c>
      <c r="D1250">
        <f>IF(AND(A1250&amp;""='4_버스'!$B$7&amp;"",B1250='4_버스'!$E$7),C1250,"")</f>
        <v/>
      </c>
    </row>
    <row r="1251">
      <c r="A1251" t="inlineStr">
        <is>
          <t>순환2-1</t>
        </is>
      </c>
      <c r="B1251" t="inlineStr">
        <is>
          <t>평일</t>
        </is>
      </c>
      <c r="C1251" t="n">
        <v>0.4965277777777778</v>
      </c>
      <c r="D1251">
        <f>IF(AND(A1251&amp;""='4_버스'!$B$7&amp;"",B1251='4_버스'!$E$7),C1251,"")</f>
        <v/>
      </c>
    </row>
    <row r="1252">
      <c r="A1252" t="inlineStr">
        <is>
          <t>순환2-1</t>
        </is>
      </c>
      <c r="B1252" t="inlineStr">
        <is>
          <t>평일</t>
        </is>
      </c>
      <c r="C1252" t="n">
        <v>0.5138888888888888</v>
      </c>
      <c r="D1252">
        <f>IF(AND(A1252&amp;""='4_버스'!$B$7&amp;"",B1252='4_버스'!$E$7),C1252,"")</f>
        <v/>
      </c>
    </row>
    <row r="1253">
      <c r="A1253" t="inlineStr">
        <is>
          <t>순환2-1</t>
        </is>
      </c>
      <c r="B1253" t="inlineStr">
        <is>
          <t>평일</t>
        </is>
      </c>
      <c r="C1253" t="n">
        <v>0.548611111111111</v>
      </c>
      <c r="D1253">
        <f>IF(AND(A1253&amp;""='4_버스'!$B$7&amp;"",B1253='4_버스'!$E$7),C1253,"")</f>
        <v/>
      </c>
    </row>
    <row r="1254">
      <c r="A1254" t="inlineStr">
        <is>
          <t>순환2-1</t>
        </is>
      </c>
      <c r="B1254" t="inlineStr">
        <is>
          <t>평일</t>
        </is>
      </c>
      <c r="C1254" t="n">
        <v>0.5625</v>
      </c>
      <c r="D1254">
        <f>IF(AND(A1254&amp;""='4_버스'!$B$7&amp;"",B1254='4_버스'!$E$7),C1254,"")</f>
        <v/>
      </c>
    </row>
    <row r="1255">
      <c r="A1255" t="inlineStr">
        <is>
          <t>순환2-1</t>
        </is>
      </c>
      <c r="B1255" t="inlineStr">
        <is>
          <t>평일</t>
        </is>
      </c>
      <c r="C1255" t="n">
        <v>0.5763888888888888</v>
      </c>
      <c r="D1255">
        <f>IF(AND(A1255&amp;""='4_버스'!$B$7&amp;"",B1255='4_버스'!$E$7),C1255,"")</f>
        <v/>
      </c>
    </row>
    <row r="1256">
      <c r="A1256" t="inlineStr">
        <is>
          <t>순환2-1</t>
        </is>
      </c>
      <c r="B1256" t="inlineStr">
        <is>
          <t>평일</t>
        </is>
      </c>
      <c r="C1256" t="n">
        <v>0.5902777777777778</v>
      </c>
      <c r="D1256">
        <f>IF(AND(A1256&amp;""='4_버스'!$B$7&amp;"",B1256='4_버스'!$E$7),C1256,"")</f>
        <v/>
      </c>
    </row>
    <row r="1257">
      <c r="A1257" t="inlineStr">
        <is>
          <t>순환2-1</t>
        </is>
      </c>
      <c r="B1257" t="inlineStr">
        <is>
          <t>평일</t>
        </is>
      </c>
      <c r="C1257" t="n">
        <v>0.6180555555555556</v>
      </c>
      <c r="D1257">
        <f>IF(AND(A1257&amp;""='4_버스'!$B$7&amp;"",B1257='4_버스'!$E$7),C1257,"")</f>
        <v/>
      </c>
    </row>
    <row r="1258">
      <c r="A1258" t="inlineStr">
        <is>
          <t>순환2-1</t>
        </is>
      </c>
      <c r="B1258" t="inlineStr">
        <is>
          <t>평일</t>
        </is>
      </c>
      <c r="C1258" t="n">
        <v>0.6319444444444444</v>
      </c>
      <c r="D1258">
        <f>IF(AND(A1258&amp;""='4_버스'!$B$7&amp;"",B1258='4_버스'!$E$7),C1258,"")</f>
        <v/>
      </c>
    </row>
    <row r="1259">
      <c r="A1259" t="inlineStr">
        <is>
          <t>순환2-1</t>
        </is>
      </c>
      <c r="B1259" t="inlineStr">
        <is>
          <t>평일</t>
        </is>
      </c>
      <c r="C1259" t="n">
        <v>0.6458333333333334</v>
      </c>
      <c r="D1259">
        <f>IF(AND(A1259&amp;""='4_버스'!$B$7&amp;"",B1259='4_버스'!$E$7),C1259,"")</f>
        <v/>
      </c>
    </row>
    <row r="1260">
      <c r="A1260" t="inlineStr">
        <is>
          <t>순환2-1</t>
        </is>
      </c>
      <c r="B1260" t="inlineStr">
        <is>
          <t>평일</t>
        </is>
      </c>
      <c r="C1260" t="n">
        <v>0.6597222222222222</v>
      </c>
      <c r="D1260">
        <f>IF(AND(A1260&amp;""='4_버스'!$B$7&amp;"",B1260='4_버스'!$E$7),C1260,"")</f>
        <v/>
      </c>
    </row>
    <row r="1261">
      <c r="A1261" t="inlineStr">
        <is>
          <t>순환2-1</t>
        </is>
      </c>
      <c r="B1261" t="inlineStr">
        <is>
          <t>평일</t>
        </is>
      </c>
      <c r="C1261" t="n">
        <v>0.6701388888888888</v>
      </c>
      <c r="D1261">
        <f>IF(AND(A1261&amp;""='4_버스'!$B$7&amp;"",B1261='4_버스'!$E$7),C1261,"")</f>
        <v/>
      </c>
    </row>
    <row r="1262">
      <c r="A1262" t="inlineStr">
        <is>
          <t>순환2-1</t>
        </is>
      </c>
      <c r="B1262" t="inlineStr">
        <is>
          <t>평일</t>
        </is>
      </c>
      <c r="C1262" t="n">
        <v>0.6840277777777778</v>
      </c>
      <c r="D1262">
        <f>IF(AND(A1262&amp;""='4_버스'!$B$7&amp;"",B1262='4_버스'!$E$7),C1262,"")</f>
        <v/>
      </c>
    </row>
    <row r="1263">
      <c r="A1263" t="inlineStr">
        <is>
          <t>순환2-1</t>
        </is>
      </c>
      <c r="B1263" t="inlineStr">
        <is>
          <t>평일</t>
        </is>
      </c>
      <c r="C1263" t="n">
        <v>0.7118055555555556</v>
      </c>
      <c r="D1263">
        <f>IF(AND(A1263&amp;""='4_버스'!$B$7&amp;"",B1263='4_버스'!$E$7),C1263,"")</f>
        <v/>
      </c>
    </row>
    <row r="1264">
      <c r="A1264" t="inlineStr">
        <is>
          <t>순환2-1</t>
        </is>
      </c>
      <c r="B1264" t="inlineStr">
        <is>
          <t>평일</t>
        </is>
      </c>
      <c r="C1264" t="n">
        <v>0.7465277777777778</v>
      </c>
      <c r="D1264">
        <f>IF(AND(A1264&amp;""='4_버스'!$B$7&amp;"",B1264='4_버스'!$E$7),C1264,"")</f>
        <v/>
      </c>
    </row>
    <row r="1265">
      <c r="A1265" t="inlineStr">
        <is>
          <t>순환2-1</t>
        </is>
      </c>
      <c r="B1265" t="inlineStr">
        <is>
          <t>평일</t>
        </is>
      </c>
      <c r="C1265" t="n">
        <v>0.78125</v>
      </c>
      <c r="D1265">
        <f>IF(AND(A1265&amp;""='4_버스'!$B$7&amp;"",B1265='4_버스'!$E$7),C1265,"")</f>
        <v/>
      </c>
    </row>
    <row r="1266">
      <c r="A1266" t="inlineStr">
        <is>
          <t>순환2-1</t>
        </is>
      </c>
      <c r="B1266" t="inlineStr">
        <is>
          <t>평일</t>
        </is>
      </c>
      <c r="C1266" t="n">
        <v>0.7951388888888888</v>
      </c>
      <c r="D1266">
        <f>IF(AND(A1266&amp;""='4_버스'!$B$7&amp;"",B1266='4_버스'!$E$7),C1266,"")</f>
        <v/>
      </c>
    </row>
    <row r="1267">
      <c r="A1267" t="inlineStr">
        <is>
          <t>순환2-1</t>
        </is>
      </c>
      <c r="B1267" t="inlineStr">
        <is>
          <t>평일</t>
        </is>
      </c>
      <c r="C1267" t="n">
        <v>0.8402777777777778</v>
      </c>
      <c r="D1267">
        <f>IF(AND(A1267&amp;""='4_버스'!$B$7&amp;"",B1267='4_버스'!$E$7),C1267,"")</f>
        <v/>
      </c>
    </row>
    <row r="1268">
      <c r="A1268" t="inlineStr">
        <is>
          <t>순환2-1</t>
        </is>
      </c>
      <c r="B1268" t="inlineStr">
        <is>
          <t>평일</t>
        </is>
      </c>
      <c r="C1268" t="n">
        <v>0.8680555555555556</v>
      </c>
      <c r="D1268">
        <f>IF(AND(A1268&amp;""='4_버스'!$B$7&amp;"",B1268='4_버스'!$E$7),C1268,"")</f>
        <v/>
      </c>
    </row>
    <row r="1269">
      <c r="A1269" t="inlineStr">
        <is>
          <t>순환2-1</t>
        </is>
      </c>
      <c r="B1269" t="inlineStr">
        <is>
          <t>공휴일(일요일)</t>
        </is>
      </c>
      <c r="C1269" t="n">
        <v>0.2881944444444444</v>
      </c>
      <c r="D1269">
        <f>IF(AND(A1269&amp;""='4_버스'!$B$7&amp;"",B1269='4_버스'!$E$7),C1269,"")</f>
        <v/>
      </c>
    </row>
    <row r="1270">
      <c r="A1270" t="inlineStr">
        <is>
          <t>순환2-1</t>
        </is>
      </c>
      <c r="B1270" t="inlineStr">
        <is>
          <t>공휴일(일요일)</t>
        </is>
      </c>
      <c r="C1270" t="n">
        <v>0.4826388888888889</v>
      </c>
      <c r="D1270">
        <f>IF(AND(A1270&amp;""='4_버스'!$B$7&amp;"",B1270='4_버스'!$E$7),C1270,"")</f>
        <v/>
      </c>
    </row>
    <row r="1271">
      <c r="A1271" t="inlineStr">
        <is>
          <t>순환2-1</t>
        </is>
      </c>
      <c r="B1271" t="inlineStr">
        <is>
          <t>공휴일(일요일)</t>
        </is>
      </c>
      <c r="C1271" t="n">
        <v>0.6701388888888888</v>
      </c>
      <c r="D1271">
        <f>IF(AND(A1271&amp;""='4_버스'!$B$7&amp;"",B1271='4_버스'!$E$7),C1271,"")</f>
        <v/>
      </c>
    </row>
    <row r="1272">
      <c r="A1272" t="inlineStr">
        <is>
          <t>순환2-1</t>
        </is>
      </c>
      <c r="B1272" t="inlineStr">
        <is>
          <t>평일</t>
        </is>
      </c>
      <c r="C1272" t="n">
        <v>0.2881944444444444</v>
      </c>
      <c r="D1272">
        <f>IF(AND(A1272&amp;""='4_버스'!$B$7&amp;"",B1272='4_버스'!$E$7),C1272,"")</f>
        <v/>
      </c>
    </row>
    <row r="1273">
      <c r="A1273" t="inlineStr">
        <is>
          <t>순환2-1</t>
        </is>
      </c>
      <c r="B1273" t="inlineStr">
        <is>
          <t>평일</t>
        </is>
      </c>
      <c r="C1273" t="n">
        <v>0.4826388888888889</v>
      </c>
      <c r="D1273">
        <f>IF(AND(A1273&amp;""='4_버스'!$B$7&amp;"",B1273='4_버스'!$E$7),C1273,"")</f>
        <v/>
      </c>
    </row>
    <row r="1274">
      <c r="A1274" t="inlineStr">
        <is>
          <t>순환2-1</t>
        </is>
      </c>
      <c r="B1274" t="inlineStr">
        <is>
          <t>평일</t>
        </is>
      </c>
      <c r="C1274" t="n">
        <v>0.6701388888888888</v>
      </c>
      <c r="D1274">
        <f>IF(AND(A1274&amp;""='4_버스'!$B$7&amp;"",B1274='4_버스'!$E$7),C1274,"")</f>
        <v/>
      </c>
    </row>
    <row r="1275">
      <c r="A1275" t="inlineStr">
        <is>
          <t>순환2-1</t>
        </is>
      </c>
      <c r="B1275" t="inlineStr">
        <is>
          <t>공휴일(일요일)</t>
        </is>
      </c>
      <c r="C1275" t="n">
        <v>0.3055555555555556</v>
      </c>
      <c r="D1275">
        <f>IF(AND(A1275&amp;""='4_버스'!$B$7&amp;"",B1275='4_버스'!$E$7),C1275,"")</f>
        <v/>
      </c>
    </row>
    <row r="1276">
      <c r="A1276" t="inlineStr">
        <is>
          <t>순환2-1</t>
        </is>
      </c>
      <c r="B1276" t="inlineStr">
        <is>
          <t>공휴일(일요일)</t>
        </is>
      </c>
      <c r="C1276" t="n">
        <v>0.3194444444444445</v>
      </c>
      <c r="D1276">
        <f>IF(AND(A1276&amp;""='4_버스'!$B$7&amp;"",B1276='4_버스'!$E$7),C1276,"")</f>
        <v/>
      </c>
    </row>
    <row r="1277">
      <c r="A1277" t="inlineStr">
        <is>
          <t>순환2-1</t>
        </is>
      </c>
      <c r="B1277" t="inlineStr">
        <is>
          <t>공휴일(일요일)</t>
        </is>
      </c>
      <c r="C1277" t="n">
        <v>0.3993055555555556</v>
      </c>
      <c r="D1277">
        <f>IF(AND(A1277&amp;""='4_버스'!$B$7&amp;"",B1277='4_버스'!$E$7),C1277,"")</f>
        <v/>
      </c>
    </row>
    <row r="1278">
      <c r="A1278" t="inlineStr">
        <is>
          <t>순환2-1</t>
        </is>
      </c>
      <c r="B1278" t="inlineStr">
        <is>
          <t>공휴일(일요일)</t>
        </is>
      </c>
      <c r="C1278" t="n">
        <v>0.5277777777777778</v>
      </c>
      <c r="D1278">
        <f>IF(AND(A1278&amp;""='4_버스'!$B$7&amp;"",B1278='4_버스'!$E$7),C1278,"")</f>
        <v/>
      </c>
    </row>
    <row r="1279">
      <c r="A1279" t="inlineStr">
        <is>
          <t>순환2-1</t>
        </is>
      </c>
      <c r="B1279" t="inlineStr">
        <is>
          <t>공휴일(일요일)</t>
        </is>
      </c>
      <c r="C1279" t="n">
        <v>0.6006944444444445</v>
      </c>
      <c r="D1279">
        <f>IF(AND(A1279&amp;""='4_버스'!$B$7&amp;"",B1279='4_버스'!$E$7),C1279,"")</f>
        <v/>
      </c>
    </row>
    <row r="1280">
      <c r="A1280" t="inlineStr">
        <is>
          <t>순환2-1</t>
        </is>
      </c>
      <c r="B1280" t="inlineStr">
        <is>
          <t>공휴일(일요일)</t>
        </is>
      </c>
      <c r="C1280" t="n">
        <v>0.6979166666666666</v>
      </c>
      <c r="D1280">
        <f>IF(AND(A1280&amp;""='4_버스'!$B$7&amp;"",B1280='4_버스'!$E$7),C1280,"")</f>
        <v/>
      </c>
    </row>
    <row r="1281">
      <c r="A1281" t="inlineStr">
        <is>
          <t>순환2-1</t>
        </is>
      </c>
      <c r="B1281" t="inlineStr">
        <is>
          <t>공휴일(일요일)</t>
        </is>
      </c>
      <c r="C1281" t="n">
        <v>0.8090277777777778</v>
      </c>
      <c r="D1281">
        <f>IF(AND(A1281&amp;""='4_버스'!$B$7&amp;"",B1281='4_버스'!$E$7),C1281,"")</f>
        <v/>
      </c>
    </row>
    <row r="1282">
      <c r="A1282" t="inlineStr">
        <is>
          <t>순환2-1</t>
        </is>
      </c>
      <c r="B1282" t="inlineStr">
        <is>
          <t>평일</t>
        </is>
      </c>
      <c r="C1282" t="n">
        <v>0.3194444444444445</v>
      </c>
      <c r="D1282">
        <f>IF(AND(A1282&amp;""='4_버스'!$B$7&amp;"",B1282='4_버스'!$E$7),C1282,"")</f>
        <v/>
      </c>
    </row>
    <row r="1283">
      <c r="A1283" t="inlineStr">
        <is>
          <t>순환2-1</t>
        </is>
      </c>
      <c r="B1283" t="inlineStr">
        <is>
          <t>평일</t>
        </is>
      </c>
      <c r="C1283" t="n">
        <v>0.3993055555555556</v>
      </c>
      <c r="D1283">
        <f>IF(AND(A1283&amp;""='4_버스'!$B$7&amp;"",B1283='4_버스'!$E$7),C1283,"")</f>
        <v/>
      </c>
    </row>
    <row r="1284">
      <c r="A1284" t="inlineStr">
        <is>
          <t>순환2-1</t>
        </is>
      </c>
      <c r="B1284" t="inlineStr">
        <is>
          <t>평일</t>
        </is>
      </c>
      <c r="C1284" t="n">
        <v>0.5347222222222222</v>
      </c>
      <c r="D1284">
        <f>IF(AND(A1284&amp;""='4_버스'!$B$7&amp;"",B1284='4_버스'!$E$7),C1284,"")</f>
        <v/>
      </c>
    </row>
    <row r="1285">
      <c r="A1285" t="inlineStr">
        <is>
          <t>순환2-1</t>
        </is>
      </c>
      <c r="B1285" t="inlineStr">
        <is>
          <t>평일</t>
        </is>
      </c>
      <c r="C1285" t="n">
        <v>0.6006944444444445</v>
      </c>
      <c r="D1285">
        <f>IF(AND(A1285&amp;""='4_버스'!$B$7&amp;"",B1285='4_버스'!$E$7),C1285,"")</f>
        <v/>
      </c>
    </row>
    <row r="1286">
      <c r="A1286" t="inlineStr">
        <is>
          <t>순환2-1</t>
        </is>
      </c>
      <c r="B1286" t="inlineStr">
        <is>
          <t>평일</t>
        </is>
      </c>
      <c r="C1286" t="n">
        <v>0.6979166666666666</v>
      </c>
      <c r="D1286">
        <f>IF(AND(A1286&amp;""='4_버스'!$B$7&amp;"",B1286='4_버스'!$E$7),C1286,"")</f>
        <v/>
      </c>
    </row>
    <row r="1287">
      <c r="A1287" t="inlineStr">
        <is>
          <t>순환2-1</t>
        </is>
      </c>
      <c r="B1287" t="inlineStr">
        <is>
          <t>평일</t>
        </is>
      </c>
      <c r="C1287" t="n">
        <v>0.8159722222222222</v>
      </c>
      <c r="D1287">
        <f>IF(AND(A1287&amp;""='4_버스'!$B$7&amp;"",B1287='4_버스'!$E$7),C1287,"")</f>
        <v/>
      </c>
    </row>
    <row r="1288">
      <c r="A1288" t="inlineStr">
        <is>
          <t>순환2-1</t>
        </is>
      </c>
      <c r="B1288" t="inlineStr">
        <is>
          <t>공휴일(일요일)</t>
        </is>
      </c>
      <c r="C1288" t="n">
        <v>0.2986111111111111</v>
      </c>
      <c r="D1288">
        <f>IF(AND(A1288&amp;""='4_버스'!$B$7&amp;"",B1288='4_버스'!$E$7),C1288,"")</f>
        <v/>
      </c>
    </row>
    <row r="1289">
      <c r="A1289" t="inlineStr">
        <is>
          <t>순환2-1</t>
        </is>
      </c>
      <c r="B1289" t="inlineStr">
        <is>
          <t>공휴일(일요일)</t>
        </is>
      </c>
      <c r="C1289" t="n">
        <v>0.4201388888888889</v>
      </c>
      <c r="D1289">
        <f>IF(AND(A1289&amp;""='4_버스'!$B$7&amp;"",B1289='4_버스'!$E$7),C1289,"")</f>
        <v/>
      </c>
    </row>
    <row r="1290">
      <c r="A1290" t="inlineStr">
        <is>
          <t>순환2-1</t>
        </is>
      </c>
      <c r="B1290" t="inlineStr">
        <is>
          <t>공휴일(일요일)</t>
        </is>
      </c>
      <c r="C1290" t="n">
        <v>0.6458333333333334</v>
      </c>
      <c r="D1290">
        <f>IF(AND(A1290&amp;""='4_버스'!$B$7&amp;"",B1290='4_버스'!$E$7),C1290,"")</f>
        <v/>
      </c>
    </row>
    <row r="1291">
      <c r="A1291" t="inlineStr">
        <is>
          <t>순환2-1</t>
        </is>
      </c>
      <c r="B1291" t="inlineStr">
        <is>
          <t>공휴일(일요일)</t>
        </is>
      </c>
      <c r="C1291" t="n">
        <v>0.7638888888888888</v>
      </c>
      <c r="D1291">
        <f>IF(AND(A1291&amp;""='4_버스'!$B$7&amp;"",B1291='4_버스'!$E$7),C1291,"")</f>
        <v/>
      </c>
    </row>
    <row r="1292">
      <c r="A1292" t="inlineStr">
        <is>
          <t>순환2-1</t>
        </is>
      </c>
      <c r="B1292" t="inlineStr">
        <is>
          <t>평일</t>
        </is>
      </c>
      <c r="C1292" t="n">
        <v>0.2986111111111111</v>
      </c>
      <c r="D1292">
        <f>IF(AND(A1292&amp;""='4_버스'!$B$7&amp;"",B1292='4_버스'!$E$7),C1292,"")</f>
        <v/>
      </c>
    </row>
    <row r="1293">
      <c r="A1293" t="inlineStr">
        <is>
          <t>순환2-1</t>
        </is>
      </c>
      <c r="B1293" t="inlineStr">
        <is>
          <t>평일</t>
        </is>
      </c>
      <c r="C1293" t="n">
        <v>0.4201388888888889</v>
      </c>
      <c r="D1293">
        <f>IF(AND(A1293&amp;""='4_버스'!$B$7&amp;"",B1293='4_버스'!$E$7),C1293,"")</f>
        <v/>
      </c>
    </row>
    <row r="1294">
      <c r="A1294" t="inlineStr">
        <is>
          <t>순환2-1</t>
        </is>
      </c>
      <c r="B1294" t="inlineStr">
        <is>
          <t>평일</t>
        </is>
      </c>
      <c r="C1294" t="n">
        <v>0.7256944444444445</v>
      </c>
      <c r="D1294">
        <f>IF(AND(A1294&amp;""='4_버스'!$B$7&amp;"",B1294='4_버스'!$E$7),C1294,"")</f>
        <v/>
      </c>
    </row>
    <row r="1295">
      <c r="A1295" t="inlineStr">
        <is>
          <t>순환2-1</t>
        </is>
      </c>
      <c r="B1295" t="inlineStr">
        <is>
          <t>평일</t>
        </is>
      </c>
      <c r="C1295" t="n">
        <v>0.7638888888888888</v>
      </c>
      <c r="D1295">
        <f>IF(AND(A1295&amp;""='4_버스'!$B$7&amp;"",B1295='4_버스'!$E$7),C1295,"")</f>
        <v/>
      </c>
    </row>
    <row r="1296">
      <c r="A1296" t="inlineStr">
        <is>
          <t>순환2-1</t>
        </is>
      </c>
      <c r="B1296" t="inlineStr">
        <is>
          <t>공휴일(일요일)</t>
        </is>
      </c>
      <c r="C1296" t="n">
        <v>0.8958333333333334</v>
      </c>
      <c r="D1296">
        <f>IF(AND(A1296&amp;""='4_버스'!$B$7&amp;"",B1296='4_버스'!$E$7),C1296,"")</f>
        <v/>
      </c>
    </row>
    <row r="1297">
      <c r="A1297" t="inlineStr">
        <is>
          <t>순환2-1</t>
        </is>
      </c>
      <c r="B1297" t="inlineStr">
        <is>
          <t>평일</t>
        </is>
      </c>
      <c r="C1297" t="n">
        <v>0.8958333333333334</v>
      </c>
      <c r="D1297">
        <f>IF(AND(A1297&amp;""='4_버스'!$B$7&amp;"",B1297='4_버스'!$E$7),C1297,"")</f>
        <v/>
      </c>
    </row>
    <row r="1298">
      <c r="A1298" t="inlineStr">
        <is>
          <t>순환2-1</t>
        </is>
      </c>
      <c r="B1298" t="inlineStr">
        <is>
          <t>공휴일(일요일)</t>
        </is>
      </c>
      <c r="C1298" t="n">
        <v>0.2638888888888889</v>
      </c>
      <c r="D1298">
        <f>IF(AND(A1298&amp;""='4_버스'!$B$7&amp;"",B1298='4_버스'!$E$7),C1298,"")</f>
        <v/>
      </c>
    </row>
    <row r="1299">
      <c r="A1299" t="inlineStr">
        <is>
          <t>순환2-1</t>
        </is>
      </c>
      <c r="B1299" t="inlineStr">
        <is>
          <t>평일</t>
        </is>
      </c>
      <c r="C1299" t="n">
        <v>0.2638888888888889</v>
      </c>
      <c r="D1299">
        <f>IF(AND(A1299&amp;""='4_버스'!$B$7&amp;"",B1299='4_버스'!$E$7),C1299,"")</f>
        <v/>
      </c>
    </row>
    <row r="1300">
      <c r="A1300" t="inlineStr">
        <is>
          <t>순환2-1</t>
        </is>
      </c>
      <c r="B1300" t="inlineStr">
        <is>
          <t>공휴일(일요일)</t>
        </is>
      </c>
      <c r="C1300" t="n">
        <v>0.9166666666666666</v>
      </c>
      <c r="D1300">
        <f>IF(AND(A1300&amp;""='4_버스'!$B$7&amp;"",B1300='4_버스'!$E$7),C1300,"")</f>
        <v/>
      </c>
    </row>
    <row r="1301">
      <c r="A1301" t="inlineStr">
        <is>
          <t>순환2-1</t>
        </is>
      </c>
      <c r="B1301" t="inlineStr">
        <is>
          <t>평일</t>
        </is>
      </c>
      <c r="C1301" t="n">
        <v>0.9166666666666666</v>
      </c>
      <c r="D1301">
        <f>IF(AND(A1301&amp;""='4_버스'!$B$7&amp;"",B1301='4_버스'!$E$7),C1301,"")</f>
        <v/>
      </c>
    </row>
    <row r="1302">
      <c r="A1302" t="inlineStr">
        <is>
          <t>순환3</t>
        </is>
      </c>
      <c r="B1302" t="inlineStr">
        <is>
          <t>공휴일(일요일)</t>
        </is>
      </c>
      <c r="C1302" t="n">
        <v>0.2916666666666667</v>
      </c>
      <c r="D1302">
        <f>IF(AND(A1302&amp;""='4_버스'!$B$7&amp;"",B1302='4_버스'!$E$7),C1302,"")</f>
        <v/>
      </c>
    </row>
    <row r="1303">
      <c r="A1303" t="inlineStr">
        <is>
          <t>순환3</t>
        </is>
      </c>
      <c r="B1303" t="inlineStr">
        <is>
          <t>평일</t>
        </is>
      </c>
      <c r="C1303" t="n">
        <v>0.2916666666666667</v>
      </c>
      <c r="D1303">
        <f>IF(AND(A1303&amp;""='4_버스'!$B$7&amp;"",B1303='4_버스'!$E$7),C1303,"")</f>
        <v/>
      </c>
    </row>
    <row r="1304">
      <c r="A1304" t="inlineStr">
        <is>
          <t>순환3</t>
        </is>
      </c>
      <c r="B1304" t="inlineStr">
        <is>
          <t>평일</t>
        </is>
      </c>
      <c r="C1304" t="n">
        <v>0.3159722222222223</v>
      </c>
      <c r="D1304">
        <f>IF(AND(A1304&amp;""='4_버스'!$B$7&amp;"",B1304='4_버스'!$E$7),C1304,"")</f>
        <v/>
      </c>
    </row>
    <row r="1305">
      <c r="A1305" t="inlineStr">
        <is>
          <t>순환3</t>
        </is>
      </c>
      <c r="B1305" t="inlineStr">
        <is>
          <t>평일</t>
        </is>
      </c>
      <c r="C1305" t="n">
        <v>0.375</v>
      </c>
      <c r="D1305">
        <f>IF(AND(A1305&amp;""='4_버스'!$B$7&amp;"",B1305='4_버스'!$E$7),C1305,"")</f>
        <v/>
      </c>
    </row>
    <row r="1306">
      <c r="A1306" t="inlineStr">
        <is>
          <t>순환3</t>
        </is>
      </c>
      <c r="B1306" t="inlineStr">
        <is>
          <t>평일</t>
        </is>
      </c>
      <c r="C1306" t="n">
        <v>0.4305555555555556</v>
      </c>
      <c r="D1306">
        <f>IF(AND(A1306&amp;""='4_버스'!$B$7&amp;"",B1306='4_버스'!$E$7),C1306,"")</f>
        <v/>
      </c>
    </row>
    <row r="1307">
      <c r="A1307" t="inlineStr">
        <is>
          <t>순환3</t>
        </is>
      </c>
      <c r="B1307" t="inlineStr">
        <is>
          <t>평일</t>
        </is>
      </c>
      <c r="C1307" t="n">
        <v>0.4895833333333333</v>
      </c>
      <c r="D1307">
        <f>IF(AND(A1307&amp;""='4_버스'!$B$7&amp;"",B1307='4_버스'!$E$7),C1307,"")</f>
        <v/>
      </c>
    </row>
    <row r="1308">
      <c r="A1308" t="inlineStr">
        <is>
          <t>순환3</t>
        </is>
      </c>
      <c r="B1308" t="inlineStr">
        <is>
          <t>평일</t>
        </is>
      </c>
      <c r="C1308" t="n">
        <v>0.548611111111111</v>
      </c>
      <c r="D1308">
        <f>IF(AND(A1308&amp;""='4_버스'!$B$7&amp;"",B1308='4_버스'!$E$7),C1308,"")</f>
        <v/>
      </c>
    </row>
    <row r="1309">
      <c r="A1309" t="inlineStr">
        <is>
          <t>순환3</t>
        </is>
      </c>
      <c r="B1309" t="inlineStr">
        <is>
          <t>평일</t>
        </is>
      </c>
      <c r="C1309" t="n">
        <v>0.6354166666666666</v>
      </c>
      <c r="D1309">
        <f>IF(AND(A1309&amp;""='4_버스'!$B$7&amp;"",B1309='4_버스'!$E$7),C1309,"")</f>
        <v/>
      </c>
    </row>
    <row r="1310">
      <c r="A1310" t="inlineStr">
        <is>
          <t>순환3</t>
        </is>
      </c>
      <c r="B1310" t="inlineStr">
        <is>
          <t>평일</t>
        </is>
      </c>
      <c r="C1310" t="n">
        <v>0.6840277777777778</v>
      </c>
      <c r="D1310">
        <f>IF(AND(A1310&amp;""='4_버스'!$B$7&amp;"",B1310='4_버스'!$E$7),C1310,"")</f>
        <v/>
      </c>
    </row>
    <row r="1311">
      <c r="A1311" t="inlineStr">
        <is>
          <t>순환3</t>
        </is>
      </c>
      <c r="B1311" t="inlineStr">
        <is>
          <t>평일</t>
        </is>
      </c>
      <c r="C1311" t="n">
        <v>0.7708333333333334</v>
      </c>
      <c r="D1311">
        <f>IF(AND(A1311&amp;""='4_버스'!$B$7&amp;"",B1311='4_버스'!$E$7),C1311,"")</f>
        <v/>
      </c>
    </row>
    <row r="1312">
      <c r="A1312" t="inlineStr">
        <is>
          <t>순환3-1</t>
        </is>
      </c>
      <c r="B1312" t="inlineStr">
        <is>
          <t>평일</t>
        </is>
      </c>
      <c r="C1312" t="n">
        <v>0.2986111111111111</v>
      </c>
      <c r="D1312">
        <f>IF(AND(A1312&amp;""='4_버스'!$B$7&amp;"",B1312='4_버스'!$E$7),C1312,"")</f>
        <v/>
      </c>
    </row>
    <row r="1313">
      <c r="A1313" t="inlineStr">
        <is>
          <t>순환3-1</t>
        </is>
      </c>
      <c r="B1313" t="inlineStr">
        <is>
          <t>평일</t>
        </is>
      </c>
      <c r="C1313" t="n">
        <v>0.3645833333333333</v>
      </c>
      <c r="D1313">
        <f>IF(AND(A1313&amp;""='4_버스'!$B$7&amp;"",B1313='4_버스'!$E$7),C1313,"")</f>
        <v/>
      </c>
    </row>
    <row r="1314">
      <c r="A1314" t="inlineStr">
        <is>
          <t>순환3-1</t>
        </is>
      </c>
      <c r="B1314" t="inlineStr">
        <is>
          <t>평일</t>
        </is>
      </c>
      <c r="C1314" t="n">
        <v>0.4201388888888889</v>
      </c>
      <c r="D1314">
        <f>IF(AND(A1314&amp;""='4_버스'!$B$7&amp;"",B1314='4_버스'!$E$7),C1314,"")</f>
        <v/>
      </c>
    </row>
    <row r="1315">
      <c r="A1315" t="inlineStr">
        <is>
          <t>순환3-1</t>
        </is>
      </c>
      <c r="B1315" t="inlineStr">
        <is>
          <t>평일</t>
        </is>
      </c>
      <c r="C1315" t="n">
        <v>0.4826388888888889</v>
      </c>
      <c r="D1315">
        <f>IF(AND(A1315&amp;""='4_버스'!$B$7&amp;"",B1315='4_버스'!$E$7),C1315,"")</f>
        <v/>
      </c>
    </row>
    <row r="1316">
      <c r="A1316" t="inlineStr">
        <is>
          <t>순환3-1</t>
        </is>
      </c>
      <c r="B1316" t="inlineStr">
        <is>
          <t>평일</t>
        </is>
      </c>
      <c r="C1316" t="n">
        <v>0.5416666666666666</v>
      </c>
      <c r="D1316">
        <f>IF(AND(A1316&amp;""='4_버스'!$B$7&amp;"",B1316='4_버스'!$E$7),C1316,"")</f>
        <v/>
      </c>
    </row>
    <row r="1317">
      <c r="A1317" t="inlineStr">
        <is>
          <t>순환3-1</t>
        </is>
      </c>
      <c r="B1317" t="inlineStr">
        <is>
          <t>평일</t>
        </is>
      </c>
      <c r="C1317" t="n">
        <v>0.5902777777777778</v>
      </c>
      <c r="D1317">
        <f>IF(AND(A1317&amp;""='4_버스'!$B$7&amp;"",B1317='4_버스'!$E$7),C1317,"")</f>
        <v/>
      </c>
    </row>
    <row r="1318">
      <c r="A1318" t="inlineStr">
        <is>
          <t>순환3-1</t>
        </is>
      </c>
      <c r="B1318" t="inlineStr">
        <is>
          <t>평일</t>
        </is>
      </c>
      <c r="C1318" t="n">
        <v>0.6493055555555556</v>
      </c>
      <c r="D1318">
        <f>IF(AND(A1318&amp;""='4_버스'!$B$7&amp;"",B1318='4_버스'!$E$7),C1318,"")</f>
        <v/>
      </c>
    </row>
    <row r="1319">
      <c r="A1319" t="inlineStr">
        <is>
          <t>순환3-1</t>
        </is>
      </c>
      <c r="B1319" t="inlineStr">
        <is>
          <t>평일</t>
        </is>
      </c>
      <c r="C1319" t="n">
        <v>0.7013888888888888</v>
      </c>
      <c r="D1319">
        <f>IF(AND(A1319&amp;""='4_버스'!$B$7&amp;"",B1319='4_버스'!$E$7),C1319,"")</f>
        <v/>
      </c>
    </row>
    <row r="1320">
      <c r="A1320" t="inlineStr">
        <is>
          <t>순환3-1</t>
        </is>
      </c>
      <c r="B1320" t="inlineStr">
        <is>
          <t>평일</t>
        </is>
      </c>
      <c r="C1320" t="n">
        <v>0.7569444444444444</v>
      </c>
      <c r="D1320">
        <f>IF(AND(A1320&amp;""='4_버스'!$B$7&amp;"",B1320='4_버스'!$E$7),C1320,"")</f>
        <v/>
      </c>
    </row>
    <row r="1321">
      <c r="A1321" t="inlineStr">
        <is>
          <t>예안1</t>
        </is>
      </c>
      <c r="B1321" t="inlineStr">
        <is>
          <t>평일</t>
        </is>
      </c>
      <c r="C1321" t="n">
        <v>0.5416666666666666</v>
      </c>
      <c r="D1321">
        <f>IF(AND(A1321&amp;""='4_버스'!$B$7&amp;"",B1321='4_버스'!$E$7),C1321,"")</f>
        <v/>
      </c>
    </row>
    <row r="1322">
      <c r="A1322" t="inlineStr">
        <is>
          <t>예안1</t>
        </is>
      </c>
      <c r="B1322" t="inlineStr">
        <is>
          <t>평일</t>
        </is>
      </c>
      <c r="C1322" t="n">
        <v>0.6354166666666666</v>
      </c>
      <c r="D1322">
        <f>IF(AND(A1322&amp;""='4_버스'!$B$7&amp;"",B1322='4_버스'!$E$7),C1322,"")</f>
        <v/>
      </c>
    </row>
    <row r="1323">
      <c r="A1323" t="inlineStr">
        <is>
          <t>예안1</t>
        </is>
      </c>
      <c r="B1323" t="inlineStr">
        <is>
          <t>평일</t>
        </is>
      </c>
      <c r="C1323" t="n">
        <v>0.59375</v>
      </c>
      <c r="D1323">
        <f>IF(AND(A1323&amp;""='4_버스'!$B$7&amp;"",B1323='4_버스'!$E$7),C1323,"")</f>
        <v/>
      </c>
    </row>
    <row r="1324">
      <c r="A1324" t="inlineStr">
        <is>
          <t>예안1</t>
        </is>
      </c>
      <c r="B1324" t="inlineStr">
        <is>
          <t>평일</t>
        </is>
      </c>
      <c r="C1324" t="n">
        <v>0.6145833333333334</v>
      </c>
      <c r="D1324">
        <f>IF(AND(A1324&amp;""='4_버스'!$B$7&amp;"",B1324='4_버스'!$E$7),C1324,"")</f>
        <v/>
      </c>
    </row>
    <row r="1325">
      <c r="A1325" t="inlineStr">
        <is>
          <t>예안1</t>
        </is>
      </c>
      <c r="B1325" t="inlineStr">
        <is>
          <t>평일</t>
        </is>
      </c>
      <c r="C1325" t="n">
        <v>0.3541666666666666</v>
      </c>
      <c r="D1325">
        <f>IF(AND(A1325&amp;""='4_버스'!$B$7&amp;"",B1325='4_버스'!$E$7),C1325,"")</f>
        <v/>
      </c>
    </row>
    <row r="1326">
      <c r="A1326" t="inlineStr">
        <is>
          <t>예안1</t>
        </is>
      </c>
      <c r="B1326" t="inlineStr">
        <is>
          <t>평일</t>
        </is>
      </c>
      <c r="C1326" t="n">
        <v>0.3263888888888889</v>
      </c>
      <c r="D1326">
        <f>IF(AND(A1326&amp;""='4_버스'!$B$7&amp;"",B1326='4_버스'!$E$7),C1326,"")</f>
        <v/>
      </c>
    </row>
    <row r="1327">
      <c r="A1327" t="inlineStr">
        <is>
          <t>예안1</t>
        </is>
      </c>
      <c r="B1327" t="inlineStr">
        <is>
          <t>평일</t>
        </is>
      </c>
      <c r="C1327" t="n">
        <v>0.3402777777777777</v>
      </c>
      <c r="D1327">
        <f>IF(AND(A1327&amp;""='4_버스'!$B$7&amp;"",B1327='4_버스'!$E$7),C1327,"")</f>
        <v/>
      </c>
    </row>
    <row r="1328">
      <c r="A1328" t="inlineStr">
        <is>
          <t>예안2</t>
        </is>
      </c>
      <c r="B1328" t="inlineStr">
        <is>
          <t>평일</t>
        </is>
      </c>
      <c r="C1328" t="n">
        <v>0.4340277777777778</v>
      </c>
      <c r="D1328">
        <f>IF(AND(A1328&amp;""='4_버스'!$B$7&amp;"",B1328='4_버스'!$E$7),C1328,"")</f>
        <v/>
      </c>
    </row>
    <row r="1329">
      <c r="A1329" t="inlineStr">
        <is>
          <t>예안2</t>
        </is>
      </c>
      <c r="B1329" t="inlineStr">
        <is>
          <t>평일</t>
        </is>
      </c>
      <c r="C1329" t="n">
        <v>0.375</v>
      </c>
      <c r="D1329">
        <f>IF(AND(A1329&amp;""='4_버스'!$B$7&amp;"",B1329='4_버스'!$E$7),C1329,"")</f>
        <v/>
      </c>
    </row>
    <row r="1330">
      <c r="A1330" t="inlineStr">
        <is>
          <t>예안2</t>
        </is>
      </c>
      <c r="B1330" t="inlineStr">
        <is>
          <t>평일</t>
        </is>
      </c>
      <c r="C1330" t="n">
        <v>0.59375</v>
      </c>
      <c r="D1330">
        <f>IF(AND(A1330&amp;""='4_버스'!$B$7&amp;"",B1330='4_버스'!$E$7),C1330,"")</f>
        <v/>
      </c>
    </row>
    <row r="1331">
      <c r="A1331" t="inlineStr">
        <is>
          <t>예안2</t>
        </is>
      </c>
      <c r="B1331" t="inlineStr">
        <is>
          <t>평일</t>
        </is>
      </c>
      <c r="C1331" t="n">
        <v>0.3819444444444444</v>
      </c>
      <c r="D1331">
        <f>IF(AND(A1331&amp;""='4_버스'!$B$7&amp;"",B1331='4_버스'!$E$7),C1331,"")</f>
        <v/>
      </c>
    </row>
    <row r="1332">
      <c r="A1332" t="inlineStr">
        <is>
          <t>예안2</t>
        </is>
      </c>
      <c r="B1332" t="inlineStr">
        <is>
          <t>평일</t>
        </is>
      </c>
      <c r="C1332" t="n">
        <v>0.3993055555555556</v>
      </c>
      <c r="D1332">
        <f>IF(AND(A1332&amp;""='4_버스'!$B$7&amp;"",B1332='4_버스'!$E$7),C1332,"")</f>
        <v/>
      </c>
    </row>
    <row r="1333">
      <c r="A1333" t="inlineStr">
        <is>
          <t>예안2</t>
        </is>
      </c>
      <c r="B1333" t="inlineStr">
        <is>
          <t>평일</t>
        </is>
      </c>
      <c r="C1333" t="n">
        <v>0.5590277777777778</v>
      </c>
      <c r="D1333">
        <f>IF(AND(A1333&amp;""='4_버스'!$B$7&amp;"",B1333='4_버스'!$E$7),C1333,"")</f>
        <v/>
      </c>
    </row>
    <row r="1334">
      <c r="A1334" t="inlineStr">
        <is>
          <t>임동1</t>
        </is>
      </c>
      <c r="B1334" t="inlineStr">
        <is>
          <t>평일</t>
        </is>
      </c>
      <c r="C1334" t="n">
        <v>0.6979166666666666</v>
      </c>
      <c r="D1334">
        <f>IF(AND(A1334&amp;""='4_버스'!$B$7&amp;"",B1334='4_버스'!$E$7),C1334,"")</f>
        <v/>
      </c>
    </row>
    <row r="1335">
      <c r="A1335" t="inlineStr">
        <is>
          <t>임동1</t>
        </is>
      </c>
      <c r="B1335" t="inlineStr">
        <is>
          <t>평일</t>
        </is>
      </c>
      <c r="C1335" t="n">
        <v>0.3090277777777778</v>
      </c>
      <c r="D1335">
        <f>IF(AND(A1335&amp;""='4_버스'!$B$7&amp;"",B1335='4_버스'!$E$7),C1335,"")</f>
        <v/>
      </c>
    </row>
    <row r="1336">
      <c r="A1336" t="inlineStr">
        <is>
          <t>임동1</t>
        </is>
      </c>
      <c r="B1336" t="inlineStr">
        <is>
          <t>평일</t>
        </is>
      </c>
      <c r="C1336" t="n">
        <v>0.3958333333333333</v>
      </c>
      <c r="D1336">
        <f>IF(AND(A1336&amp;""='4_버스'!$B$7&amp;"",B1336='4_버스'!$E$7),C1336,"")</f>
        <v/>
      </c>
    </row>
    <row r="1337">
      <c r="A1337" t="inlineStr">
        <is>
          <t>임동1</t>
        </is>
      </c>
      <c r="B1337" t="inlineStr">
        <is>
          <t>평일</t>
        </is>
      </c>
      <c r="C1337" t="n">
        <v>0.4513888888888889</v>
      </c>
      <c r="D1337">
        <f>IF(AND(A1337&amp;""='4_버스'!$B$7&amp;"",B1337='4_버스'!$E$7),C1337,"")</f>
        <v/>
      </c>
    </row>
    <row r="1338">
      <c r="A1338" t="inlineStr">
        <is>
          <t>임동1</t>
        </is>
      </c>
      <c r="B1338" t="inlineStr">
        <is>
          <t>평일</t>
        </is>
      </c>
      <c r="C1338" t="n">
        <v>0.6319444444444444</v>
      </c>
      <c r="D1338">
        <f>IF(AND(A1338&amp;""='4_버스'!$B$7&amp;"",B1338='4_버스'!$E$7),C1338,"")</f>
        <v/>
      </c>
    </row>
    <row r="1339">
      <c r="A1339" t="inlineStr">
        <is>
          <t>임동1</t>
        </is>
      </c>
      <c r="B1339" t="inlineStr">
        <is>
          <t>평일</t>
        </is>
      </c>
      <c r="C1339" t="n">
        <v>0.5</v>
      </c>
      <c r="D1339">
        <f>IF(AND(A1339&amp;""='4_버스'!$B$7&amp;"",B1339='4_버스'!$E$7),C1339,"")</f>
        <v/>
      </c>
    </row>
    <row r="1340">
      <c r="A1340" t="inlineStr">
        <is>
          <t>임동1</t>
        </is>
      </c>
      <c r="B1340" t="inlineStr">
        <is>
          <t>평일</t>
        </is>
      </c>
      <c r="C1340" t="n">
        <v>0.6666666666666666</v>
      </c>
      <c r="D1340">
        <f>IF(AND(A1340&amp;""='4_버스'!$B$7&amp;"",B1340='4_버스'!$E$7),C1340,"")</f>
        <v/>
      </c>
    </row>
    <row r="1341">
      <c r="A1341" t="inlineStr">
        <is>
          <t>임동1</t>
        </is>
      </c>
      <c r="B1341" t="inlineStr">
        <is>
          <t>평일</t>
        </is>
      </c>
      <c r="C1341" t="n">
        <v>0.5694444444444444</v>
      </c>
      <c r="D1341">
        <f>IF(AND(A1341&amp;""='4_버스'!$B$7&amp;"",B1341='4_버스'!$E$7),C1341,"")</f>
        <v/>
      </c>
    </row>
    <row r="1342">
      <c r="A1342" t="inlineStr">
        <is>
          <t>풍산1</t>
        </is>
      </c>
      <c r="B1342" t="inlineStr">
        <is>
          <t>평일</t>
        </is>
      </c>
      <c r="C1342" t="n">
        <v>0.3611111111111111</v>
      </c>
      <c r="D1342">
        <f>IF(AND(A1342&amp;""='4_버스'!$B$7&amp;"",B1342='4_버스'!$E$7),C1342,"")</f>
        <v/>
      </c>
    </row>
    <row r="1343">
      <c r="A1343" t="inlineStr">
        <is>
          <t>풍산1</t>
        </is>
      </c>
      <c r="B1343" t="inlineStr">
        <is>
          <t>평일</t>
        </is>
      </c>
      <c r="C1343" t="n">
        <v>0.5625</v>
      </c>
      <c r="D1343">
        <f>IF(AND(A1343&amp;""='4_버스'!$B$7&amp;"",B1343='4_버스'!$E$7),C1343,"")</f>
        <v/>
      </c>
    </row>
    <row r="1344">
      <c r="A1344" t="inlineStr">
        <is>
          <t>풍산1</t>
        </is>
      </c>
      <c r="B1344" t="inlineStr">
        <is>
          <t>평일</t>
        </is>
      </c>
      <c r="C1344" t="n">
        <v>0.6805555555555555</v>
      </c>
      <c r="D1344">
        <f>IF(AND(A1344&amp;""='4_버스'!$B$7&amp;"",B1344='4_버스'!$E$7),C1344,"")</f>
        <v/>
      </c>
    </row>
    <row r="1345">
      <c r="A1345" t="inlineStr">
        <is>
          <t>풍산1</t>
        </is>
      </c>
      <c r="B1345" t="inlineStr">
        <is>
          <t>평일</t>
        </is>
      </c>
      <c r="C1345" t="n">
        <v>0.2569444444444444</v>
      </c>
      <c r="D1345">
        <f>IF(AND(A1345&amp;""='4_버스'!$B$7&amp;"",B1345='4_버스'!$E$7),C1345,"")</f>
        <v/>
      </c>
    </row>
    <row r="1346">
      <c r="A1346" t="inlineStr">
        <is>
          <t>풍산1</t>
        </is>
      </c>
      <c r="B1346" t="inlineStr">
        <is>
          <t>평일</t>
        </is>
      </c>
      <c r="C1346" t="n">
        <v>0.7916666666666666</v>
      </c>
      <c r="D1346">
        <f>IF(AND(A1346&amp;""='4_버스'!$B$7&amp;"",B1346='4_버스'!$E$7),C1346,"")</f>
        <v/>
      </c>
    </row>
    <row r="1347">
      <c r="A1347" t="inlineStr">
        <is>
          <t>풍산1</t>
        </is>
      </c>
      <c r="B1347" t="inlineStr">
        <is>
          <t>평일</t>
        </is>
      </c>
      <c r="C1347" t="n">
        <v>0.2604166666666667</v>
      </c>
      <c r="D1347">
        <f>IF(AND(A1347&amp;""='4_버스'!$B$7&amp;"",B1347='4_버스'!$E$7),C1347,"")</f>
        <v/>
      </c>
    </row>
    <row r="1348">
      <c r="A1348" t="inlineStr">
        <is>
          <t>풍산1</t>
        </is>
      </c>
      <c r="B1348" t="inlineStr">
        <is>
          <t>평일</t>
        </is>
      </c>
      <c r="C1348" t="n">
        <v>0.75</v>
      </c>
      <c r="D1348">
        <f>IF(AND(A1348&amp;""='4_버스'!$B$7&amp;"",B1348='4_버스'!$E$7),C1348,"")</f>
        <v/>
      </c>
    </row>
    <row r="1349">
      <c r="A1349" t="inlineStr">
        <is>
          <t>풍산1</t>
        </is>
      </c>
      <c r="B1349" t="inlineStr">
        <is>
          <t>평일</t>
        </is>
      </c>
      <c r="C1349" t="n">
        <v>0.3472222222222222</v>
      </c>
      <c r="D1349">
        <f>IF(AND(A1349&amp;""='4_버스'!$B$7&amp;"",B1349='4_버스'!$E$7),C1349,"")</f>
        <v/>
      </c>
    </row>
    <row r="1350">
      <c r="A1350" t="inlineStr">
        <is>
          <t>풍산1</t>
        </is>
      </c>
      <c r="B1350" t="inlineStr">
        <is>
          <t>평일</t>
        </is>
      </c>
      <c r="C1350" t="n">
        <v>0.548611111111111</v>
      </c>
      <c r="D1350">
        <f>IF(AND(A1350&amp;""='4_버스'!$B$7&amp;"",B1350='4_버스'!$E$7),C1350,"")</f>
        <v/>
      </c>
    </row>
    <row r="1351">
      <c r="A1351" t="inlineStr">
        <is>
          <t>풍산1</t>
        </is>
      </c>
      <c r="B1351" t="inlineStr">
        <is>
          <t>평일</t>
        </is>
      </c>
      <c r="C1351" t="n">
        <v>0.6666666666666666</v>
      </c>
      <c r="D1351">
        <f>IF(AND(A1351&amp;""='4_버스'!$B$7&amp;"",B1351='4_버스'!$E$7),C1351,"")</f>
        <v/>
      </c>
    </row>
    <row r="1352">
      <c r="A1352" t="inlineStr">
        <is>
          <t>풍산2</t>
        </is>
      </c>
      <c r="B1352" t="inlineStr">
        <is>
          <t>평일</t>
        </is>
      </c>
      <c r="C1352" t="n">
        <v>0.3819444444444444</v>
      </c>
      <c r="D1352">
        <f>IF(AND(A1352&amp;""='4_버스'!$B$7&amp;"",B1352='4_버스'!$E$7),C1352,"")</f>
        <v/>
      </c>
    </row>
    <row r="1353">
      <c r="A1353" t="inlineStr">
        <is>
          <t>풍산2</t>
        </is>
      </c>
      <c r="B1353" t="inlineStr">
        <is>
          <t>평일</t>
        </is>
      </c>
      <c r="C1353" t="n">
        <v>0.4548611111111112</v>
      </c>
      <c r="D1353">
        <f>IF(AND(A1353&amp;""='4_버스'!$B$7&amp;"",B1353='4_버스'!$E$7),C1353,"")</f>
        <v/>
      </c>
    </row>
    <row r="1354">
      <c r="A1354" t="inlineStr">
        <is>
          <t>풍산2</t>
        </is>
      </c>
      <c r="B1354" t="inlineStr">
        <is>
          <t>평일</t>
        </is>
      </c>
      <c r="C1354" t="n">
        <v>0.6041666666666667</v>
      </c>
      <c r="D1354">
        <f>IF(AND(A1354&amp;""='4_버스'!$B$7&amp;"",B1354='4_버스'!$E$7),C1354,"")</f>
        <v/>
      </c>
    </row>
    <row r="1355">
      <c r="A1355" t="inlineStr">
        <is>
          <t>풍산2</t>
        </is>
      </c>
      <c r="B1355" t="inlineStr">
        <is>
          <t>평일</t>
        </is>
      </c>
      <c r="C1355" t="n">
        <v>0.7222222222222222</v>
      </c>
      <c r="D1355">
        <f>IF(AND(A1355&amp;""='4_버스'!$B$7&amp;"",B1355='4_버스'!$E$7),C1355,"")</f>
        <v/>
      </c>
    </row>
    <row r="1356">
      <c r="A1356" t="inlineStr">
        <is>
          <t>풍산2</t>
        </is>
      </c>
      <c r="B1356" t="inlineStr">
        <is>
          <t>평일</t>
        </is>
      </c>
      <c r="C1356" t="n">
        <v>0.25</v>
      </c>
      <c r="D1356">
        <f>IF(AND(A1356&amp;""='4_버스'!$B$7&amp;"",B1356='4_버스'!$E$7),C1356,"")</f>
        <v/>
      </c>
    </row>
    <row r="1357">
      <c r="A1357" t="inlineStr">
        <is>
          <t>풍산2</t>
        </is>
      </c>
      <c r="B1357" t="inlineStr">
        <is>
          <t>평일</t>
        </is>
      </c>
      <c r="C1357" t="n">
        <v>0.6111111111111112</v>
      </c>
      <c r="D1357">
        <f>IF(AND(A1357&amp;""='4_버스'!$B$7&amp;"",B1357='4_버스'!$E$7),C1357,"")</f>
        <v/>
      </c>
    </row>
    <row r="1358">
      <c r="A1358" t="inlineStr">
        <is>
          <t>풍산2</t>
        </is>
      </c>
      <c r="B1358" t="inlineStr">
        <is>
          <t>평일</t>
        </is>
      </c>
      <c r="C1358" t="n">
        <v>0.7361111111111112</v>
      </c>
      <c r="D1358">
        <f>IF(AND(A1358&amp;""='4_버스'!$B$7&amp;"",B1358='4_버스'!$E$7),C1358,"")</f>
        <v/>
      </c>
    </row>
    <row r="1359">
      <c r="A1359" t="inlineStr">
        <is>
          <t>풍산2</t>
        </is>
      </c>
      <c r="B1359" t="inlineStr">
        <is>
          <t>평일</t>
        </is>
      </c>
      <c r="C1359" t="n">
        <v>0.3055555555555556</v>
      </c>
      <c r="D1359">
        <f>IF(AND(A1359&amp;""='4_버스'!$B$7&amp;"",B1359='4_버스'!$E$7),C1359,"")</f>
        <v/>
      </c>
    </row>
    <row r="1360">
      <c r="A1360" t="inlineStr">
        <is>
          <t>풍산2</t>
        </is>
      </c>
      <c r="B1360" t="inlineStr">
        <is>
          <t>평일</t>
        </is>
      </c>
      <c r="C1360" t="n">
        <v>0.7222222222222222</v>
      </c>
      <c r="D1360">
        <f>IF(AND(A1360&amp;""='4_버스'!$B$7&amp;"",B1360='4_버스'!$E$7),C1360,"")</f>
        <v/>
      </c>
    </row>
    <row r="1361">
      <c r="A1361" t="inlineStr">
        <is>
          <t>풍산2</t>
        </is>
      </c>
      <c r="B1361" t="inlineStr">
        <is>
          <t>평일</t>
        </is>
      </c>
      <c r="C1361" t="n">
        <v>0.2708333333333333</v>
      </c>
      <c r="D1361">
        <f>IF(AND(A1361&amp;""='4_버스'!$B$7&amp;"",B1361='4_버스'!$E$7),C1361,"")</f>
        <v/>
      </c>
    </row>
    <row r="1362">
      <c r="A1362" t="inlineStr">
        <is>
          <t>풍산2</t>
        </is>
      </c>
      <c r="B1362" t="inlineStr">
        <is>
          <t>평일</t>
        </is>
      </c>
      <c r="C1362" t="n">
        <v>0.4826388888888889</v>
      </c>
      <c r="D1362">
        <f>IF(AND(A1362&amp;""='4_버스'!$B$7&amp;"",B1362='4_버스'!$E$7),C1362,"")</f>
        <v/>
      </c>
    </row>
    <row r="1363">
      <c r="A1363" t="inlineStr">
        <is>
          <t>풍산2</t>
        </is>
      </c>
      <c r="B1363" t="inlineStr">
        <is>
          <t>평일</t>
        </is>
      </c>
      <c r="C1363" t="n">
        <v>0.4027777777777778</v>
      </c>
      <c r="D1363">
        <f>IF(AND(A1363&amp;""='4_버스'!$B$7&amp;"",B1363='4_버스'!$E$7),C1363,"")</f>
        <v/>
      </c>
    </row>
    <row r="1364">
      <c r="A1364" t="inlineStr">
        <is>
          <t>풍산2</t>
        </is>
      </c>
      <c r="B1364" t="inlineStr">
        <is>
          <t>평일</t>
        </is>
      </c>
      <c r="C1364" t="n">
        <v>0.4722222222222222</v>
      </c>
      <c r="D1364">
        <f>IF(AND(A1364&amp;""='4_버스'!$B$7&amp;"",B1364='4_버스'!$E$7),C1364,"")</f>
        <v/>
      </c>
    </row>
    <row r="1365">
      <c r="A1365" t="inlineStr">
        <is>
          <t>풍산2</t>
        </is>
      </c>
      <c r="B1365" t="inlineStr">
        <is>
          <t>평일</t>
        </is>
      </c>
      <c r="C1365" t="n">
        <v>0.6388888888888888</v>
      </c>
      <c r="D1365">
        <f>IF(AND(A1365&amp;""='4_버스'!$B$7&amp;"",B1365='4_버스'!$E$7),C1365,"")</f>
        <v/>
      </c>
    </row>
    <row r="1366">
      <c r="A1366" t="inlineStr">
        <is>
          <t>풍산2</t>
        </is>
      </c>
      <c r="B1366" t="inlineStr">
        <is>
          <t>평일</t>
        </is>
      </c>
      <c r="C1366" t="n">
        <v>0.4097222222222222</v>
      </c>
      <c r="D1366">
        <f>IF(AND(A1366&amp;""='4_버스'!$B$7&amp;"",B1366='4_버스'!$E$7),C1366,"")</f>
        <v/>
      </c>
    </row>
    <row r="1367">
      <c r="A1367" t="inlineStr">
        <is>
          <t>풍천1</t>
        </is>
      </c>
      <c r="B1367" t="inlineStr">
        <is>
          <t>평일</t>
        </is>
      </c>
      <c r="C1367" t="n">
        <v>0.3541666666666666</v>
      </c>
      <c r="D1367">
        <f>IF(AND(A1367&amp;""='4_버스'!$B$7&amp;"",B1367='4_버스'!$E$7),C1367,"")</f>
        <v/>
      </c>
    </row>
    <row r="1368">
      <c r="A1368" t="inlineStr">
        <is>
          <t>풍천1</t>
        </is>
      </c>
      <c r="B1368" t="inlineStr">
        <is>
          <t>평일</t>
        </is>
      </c>
      <c r="C1368" t="n">
        <v>0.4340277777777778</v>
      </c>
      <c r="D1368">
        <f>IF(AND(A1368&amp;""='4_버스'!$B$7&amp;"",B1368='4_버스'!$E$7),C1368,"")</f>
        <v/>
      </c>
    </row>
    <row r="1369">
      <c r="A1369" t="inlineStr">
        <is>
          <t>풍천1</t>
        </is>
      </c>
      <c r="B1369" t="inlineStr">
        <is>
          <t>평일</t>
        </is>
      </c>
      <c r="C1369" t="n">
        <v>0.6423611111111112</v>
      </c>
      <c r="D1369">
        <f>IF(AND(A1369&amp;""='4_버스'!$B$7&amp;"",B1369='4_버스'!$E$7),C1369,"")</f>
        <v/>
      </c>
    </row>
    <row r="1370">
      <c r="A1370" t="inlineStr">
        <is>
          <t>풍천1</t>
        </is>
      </c>
      <c r="B1370" t="inlineStr">
        <is>
          <t>평일</t>
        </is>
      </c>
      <c r="C1370" t="n">
        <v>0.6909722222222222</v>
      </c>
      <c r="D1370">
        <f>IF(AND(A1370&amp;""='4_버스'!$B$7&amp;"",B1370='4_버스'!$E$7),C1370,"")</f>
        <v/>
      </c>
    </row>
    <row r="1371">
      <c r="A1371" t="inlineStr">
        <is>
          <t>풍천1</t>
        </is>
      </c>
      <c r="B1371" t="inlineStr">
        <is>
          <t>평일</t>
        </is>
      </c>
      <c r="C1371" t="n">
        <v>0.3229166666666667</v>
      </c>
      <c r="D1371">
        <f>IF(AND(A1371&amp;""='4_버스'!$B$7&amp;"",B1371='4_버스'!$E$7),C1371,"")</f>
        <v/>
      </c>
    </row>
    <row r="1372">
      <c r="A1372" t="inlineStr">
        <is>
          <t>풍천1</t>
        </is>
      </c>
      <c r="B1372" t="inlineStr">
        <is>
          <t>평일</t>
        </is>
      </c>
      <c r="C1372" t="n">
        <v>0.4027777777777778</v>
      </c>
      <c r="D1372">
        <f>IF(AND(A1372&amp;""='4_버스'!$B$7&amp;"",B1372='4_버스'!$E$7),C1372,"")</f>
        <v/>
      </c>
    </row>
    <row r="1373">
      <c r="A1373" t="inlineStr">
        <is>
          <t>풍천1</t>
        </is>
      </c>
      <c r="B1373" t="inlineStr">
        <is>
          <t>평일</t>
        </is>
      </c>
      <c r="C1373" t="n">
        <v>0.5104166666666666</v>
      </c>
      <c r="D1373">
        <f>IF(AND(A1373&amp;""='4_버스'!$B$7&amp;"",B1373='4_버스'!$E$7),C1373,"")</f>
        <v/>
      </c>
    </row>
    <row r="1374">
      <c r="A1374" t="inlineStr">
        <is>
          <t>풍천1</t>
        </is>
      </c>
      <c r="B1374" t="inlineStr">
        <is>
          <t>평일</t>
        </is>
      </c>
      <c r="C1374" t="n">
        <v>0.579861111111111</v>
      </c>
      <c r="D1374">
        <f>IF(AND(A1374&amp;""='4_버스'!$B$7&amp;"",B1374='4_버스'!$E$7),C1374,"")</f>
        <v/>
      </c>
    </row>
    <row r="1375">
      <c r="A1375" t="inlineStr">
        <is>
          <t>풍천1</t>
        </is>
      </c>
      <c r="B1375" t="inlineStr">
        <is>
          <t>평일</t>
        </is>
      </c>
      <c r="C1375" t="n">
        <v>0.6388888888888888</v>
      </c>
      <c r="D1375">
        <f>IF(AND(A1375&amp;""='4_버스'!$B$7&amp;"",B1375='4_버스'!$E$7),C1375,"")</f>
        <v/>
      </c>
    </row>
    <row r="1376">
      <c r="A1376" t="inlineStr">
        <is>
          <t>풍천1</t>
        </is>
      </c>
      <c r="B1376" t="inlineStr">
        <is>
          <t>평일</t>
        </is>
      </c>
      <c r="C1376" t="n">
        <v>0.7881944444444444</v>
      </c>
      <c r="D1376">
        <f>IF(AND(A1376&amp;""='4_버스'!$B$7&amp;"",B1376='4_버스'!$E$7),C1376,"")</f>
        <v/>
      </c>
    </row>
    <row r="1377">
      <c r="A1377" t="inlineStr">
        <is>
          <t>풍천2</t>
        </is>
      </c>
      <c r="B1377" t="inlineStr">
        <is>
          <t>평일</t>
        </is>
      </c>
      <c r="C1377" t="n">
        <v>0.3333333333333333</v>
      </c>
      <c r="D1377">
        <f>IF(AND(A1377&amp;""='4_버스'!$B$7&amp;"",B1377='4_버스'!$E$7),C1377,"")</f>
        <v/>
      </c>
    </row>
    <row r="1378">
      <c r="A1378" t="inlineStr">
        <is>
          <t>풍천2</t>
        </is>
      </c>
      <c r="B1378" t="inlineStr">
        <is>
          <t>평일</t>
        </is>
      </c>
      <c r="C1378" t="n">
        <v>0.4444444444444445</v>
      </c>
      <c r="D1378">
        <f>IF(AND(A1378&amp;""='4_버스'!$B$7&amp;"",B1378='4_버스'!$E$7),C1378,"")</f>
        <v/>
      </c>
    </row>
    <row r="1379">
      <c r="A1379" t="inlineStr">
        <is>
          <t>풍천2</t>
        </is>
      </c>
      <c r="B1379" t="inlineStr">
        <is>
          <t>평일</t>
        </is>
      </c>
      <c r="C1379" t="n">
        <v>0.6423611111111112</v>
      </c>
      <c r="D1379">
        <f>IF(AND(A1379&amp;""='4_버스'!$B$7&amp;"",B1379='4_버스'!$E$7),C1379,"")</f>
        <v/>
      </c>
    </row>
    <row r="1380">
      <c r="A1380" t="inlineStr">
        <is>
          <t>풍천2</t>
        </is>
      </c>
      <c r="B1380" t="inlineStr">
        <is>
          <t>평일</t>
        </is>
      </c>
      <c r="C1380" t="n">
        <v>0.7152777777777778</v>
      </c>
      <c r="D1380">
        <f>IF(AND(A1380&amp;""='4_버스'!$B$7&amp;"",B1380='4_버스'!$E$7),C1380,"")</f>
        <v/>
      </c>
    </row>
    <row r="1381">
      <c r="A1381" t="inlineStr">
        <is>
          <t>풍천2</t>
        </is>
      </c>
      <c r="B1381" t="inlineStr">
        <is>
          <t>평일</t>
        </is>
      </c>
      <c r="C1381" t="n">
        <v>0.3645833333333333</v>
      </c>
      <c r="D1381">
        <f>IF(AND(A1381&amp;""='4_버스'!$B$7&amp;"",B1381='4_버스'!$E$7),C1381,"")</f>
        <v/>
      </c>
    </row>
    <row r="1382">
      <c r="A1382" t="inlineStr">
        <is>
          <t>풍천2</t>
        </is>
      </c>
      <c r="B1382" t="inlineStr">
        <is>
          <t>평일</t>
        </is>
      </c>
      <c r="C1382" t="n">
        <v>0.5277777777777778</v>
      </c>
      <c r="D1382">
        <f>IF(AND(A1382&amp;""='4_버스'!$B$7&amp;"",B1382='4_버스'!$E$7),C1382,"")</f>
        <v/>
      </c>
    </row>
    <row r="1383">
      <c r="A1383" t="inlineStr">
        <is>
          <t>풍천2</t>
        </is>
      </c>
      <c r="B1383" t="inlineStr">
        <is>
          <t>평일</t>
        </is>
      </c>
      <c r="C1383" t="n">
        <v>0.6770833333333333</v>
      </c>
      <c r="D1383">
        <f>IF(AND(A1383&amp;""='4_버스'!$B$7&amp;"",B1383='4_버스'!$E$7),C1383,"")</f>
        <v/>
      </c>
    </row>
    <row r="1384">
      <c r="A1384" t="inlineStr">
        <is>
          <t>풍천2</t>
        </is>
      </c>
      <c r="B1384" t="inlineStr">
        <is>
          <t>평일</t>
        </is>
      </c>
      <c r="C1384" t="n">
        <v>0.7430555555555556</v>
      </c>
      <c r="D1384">
        <f>IF(AND(A1384&amp;""='4_버스'!$B$7&amp;"",B1384='4_버스'!$E$7),C1384,"")</f>
        <v/>
      </c>
    </row>
    <row r="1385">
      <c r="A1385" t="inlineStr">
        <is>
          <t>풍천2</t>
        </is>
      </c>
      <c r="B1385" t="inlineStr">
        <is>
          <t>평일</t>
        </is>
      </c>
      <c r="C1385" t="n">
        <v>0.3993055555555556</v>
      </c>
      <c r="D1385">
        <f>IF(AND(A1385&amp;""='4_버스'!$B$7&amp;"",B1385='4_버스'!$E$7),C1385,"")</f>
        <v/>
      </c>
    </row>
    <row r="1386">
      <c r="A1386" t="inlineStr">
        <is>
          <t>풍천2</t>
        </is>
      </c>
      <c r="B1386" t="inlineStr">
        <is>
          <t>평일</t>
        </is>
      </c>
      <c r="C1386" t="n">
        <v>0.6006944444444445</v>
      </c>
      <c r="D1386">
        <f>IF(AND(A1386&amp;""='4_버스'!$B$7&amp;"",B1386='4_버스'!$E$7),C1386,"")</f>
        <v/>
      </c>
    </row>
    <row r="1387">
      <c r="A1387" t="inlineStr">
        <is>
          <t>풍천2</t>
        </is>
      </c>
      <c r="B1387" t="inlineStr">
        <is>
          <t>평일</t>
        </is>
      </c>
      <c r="C1387" t="n">
        <v>0.6284722222222222</v>
      </c>
      <c r="D1387">
        <f>IF(AND(A1387&amp;""='4_버스'!$B$7&amp;"",B1387='4_버스'!$E$7),C1387,"")</f>
        <v/>
      </c>
    </row>
    <row r="1388">
      <c r="A1388" t="inlineStr">
        <is>
          <t>풍천2</t>
        </is>
      </c>
      <c r="B1388" t="inlineStr">
        <is>
          <t>평일</t>
        </is>
      </c>
      <c r="C1388" t="n">
        <v>0.8958333333333334</v>
      </c>
      <c r="D1388">
        <f>IF(AND(A1388&amp;""='4_버스'!$B$7&amp;"",B1388='4_버스'!$E$7),C1388,"")</f>
        <v/>
      </c>
    </row>
    <row r="1389">
      <c r="A1389" t="inlineStr">
        <is>
          <t>풍천3</t>
        </is>
      </c>
      <c r="B1389" t="inlineStr">
        <is>
          <t>평일</t>
        </is>
      </c>
      <c r="C1389" t="n">
        <v>0.3541666666666666</v>
      </c>
      <c r="D1389">
        <f>IF(AND(A1389&amp;""='4_버스'!$B$7&amp;"",B1389='4_버스'!$E$7),C1389,"")</f>
        <v/>
      </c>
    </row>
    <row r="1390">
      <c r="A1390" t="inlineStr">
        <is>
          <t>풍천3</t>
        </is>
      </c>
      <c r="B1390" t="inlineStr">
        <is>
          <t>평일</t>
        </is>
      </c>
      <c r="C1390" t="n">
        <v>0.4583333333333333</v>
      </c>
      <c r="D1390">
        <f>IF(AND(A1390&amp;""='4_버스'!$B$7&amp;"",B1390='4_버스'!$E$7),C1390,"")</f>
        <v/>
      </c>
    </row>
    <row r="1391">
      <c r="A1391" t="inlineStr">
        <is>
          <t>풍천3</t>
        </is>
      </c>
      <c r="B1391" t="inlineStr">
        <is>
          <t>평일</t>
        </is>
      </c>
      <c r="C1391" t="n">
        <v>0.5833333333333334</v>
      </c>
      <c r="D1391">
        <f>IF(AND(A1391&amp;""='4_버스'!$B$7&amp;"",B1391='4_버스'!$E$7),C1391,"")</f>
        <v/>
      </c>
    </row>
    <row r="1392">
      <c r="A1392" t="inlineStr">
        <is>
          <t>풍천3</t>
        </is>
      </c>
      <c r="B1392" t="inlineStr">
        <is>
          <t>평일</t>
        </is>
      </c>
      <c r="C1392" t="n">
        <v>0.6666666666666666</v>
      </c>
      <c r="D1392">
        <f>IF(AND(A1392&amp;""='4_버스'!$B$7&amp;"",B1392='4_버스'!$E$7),C1392,"")</f>
        <v/>
      </c>
    </row>
    <row r="1393">
      <c r="A1393" t="inlineStr">
        <is>
          <t>풍천3</t>
        </is>
      </c>
      <c r="B1393" t="inlineStr">
        <is>
          <t>평일</t>
        </is>
      </c>
      <c r="C1393" t="n">
        <v>0.75</v>
      </c>
      <c r="D1393">
        <f>IF(AND(A1393&amp;""='4_버스'!$B$7&amp;"",B1393='4_버스'!$E$7),C1393,"")</f>
        <v/>
      </c>
    </row>
    <row r="1394">
      <c r="A1394" t="inlineStr">
        <is>
          <t>풍천3-1</t>
        </is>
      </c>
      <c r="B1394" t="inlineStr">
        <is>
          <t>평일</t>
        </is>
      </c>
      <c r="C1394" t="n">
        <v>0.3263888888888889</v>
      </c>
      <c r="D1394">
        <f>IF(AND(A1394&amp;""='4_버스'!$B$7&amp;"",B1394='4_버스'!$E$7),C1394,"")</f>
        <v/>
      </c>
    </row>
    <row r="1395">
      <c r="A1395" t="inlineStr">
        <is>
          <t>풍천3-1</t>
        </is>
      </c>
      <c r="B1395" t="inlineStr">
        <is>
          <t>평일</t>
        </is>
      </c>
      <c r="C1395" t="n">
        <v>0.4166666666666667</v>
      </c>
      <c r="D1395">
        <f>IF(AND(A1395&amp;""='4_버스'!$B$7&amp;"",B1395='4_버스'!$E$7),C1395,"")</f>
        <v/>
      </c>
    </row>
    <row r="1396">
      <c r="A1396" t="inlineStr">
        <is>
          <t>풍천3-1</t>
        </is>
      </c>
      <c r="B1396" t="inlineStr">
        <is>
          <t>평일</t>
        </is>
      </c>
      <c r="C1396" t="n">
        <v>0.5</v>
      </c>
      <c r="D1396">
        <f>IF(AND(A1396&amp;""='4_버스'!$B$7&amp;"",B1396='4_버스'!$E$7),C1396,"")</f>
        <v/>
      </c>
    </row>
    <row r="1397">
      <c r="A1397" t="inlineStr">
        <is>
          <t>풍천3-1</t>
        </is>
      </c>
      <c r="B1397" t="inlineStr">
        <is>
          <t>평일</t>
        </is>
      </c>
      <c r="C1397" t="n">
        <v>0.6319444444444444</v>
      </c>
      <c r="D1397">
        <f>IF(AND(A1397&amp;""='4_버스'!$B$7&amp;"",B1397='4_버스'!$E$7),C1397,"")</f>
        <v/>
      </c>
    </row>
    <row r="1398">
      <c r="A1398" t="inlineStr">
        <is>
          <t>풍천3-1</t>
        </is>
      </c>
      <c r="B1398" t="inlineStr">
        <is>
          <t>평일</t>
        </is>
      </c>
      <c r="C1398" t="n">
        <v>0.7083333333333334</v>
      </c>
      <c r="D1398">
        <f>IF(AND(A1398&amp;""='4_버스'!$B$7&amp;"",B1398='4_버스'!$E$7),C1398,"")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47"/>
  <sheetViews>
    <sheetView workbookViewId="0">
      <selection activeCell="A1" sqref="A1"/>
    </sheetView>
  </sheetViews>
  <sheetFormatPr baseColWidth="8" defaultRowHeight="15"/>
  <sheetData>
    <row r="1">
      <c r="A1" s="90" t="inlineStr">
        <is>
          <t>노선</t>
        </is>
      </c>
    </row>
    <row r="2">
      <c r="A2" t="inlineStr">
        <is>
          <t>110</t>
        </is>
      </c>
    </row>
    <row r="3">
      <c r="A3" t="inlineStr">
        <is>
          <t>111</t>
        </is>
      </c>
    </row>
    <row r="4">
      <c r="A4" t="inlineStr">
        <is>
          <t>112</t>
        </is>
      </c>
    </row>
    <row r="5">
      <c r="A5" t="inlineStr">
        <is>
          <t>113</t>
        </is>
      </c>
    </row>
    <row r="6">
      <c r="A6" t="inlineStr">
        <is>
          <t>114</t>
        </is>
      </c>
    </row>
    <row r="7">
      <c r="A7" t="inlineStr">
        <is>
          <t>210</t>
        </is>
      </c>
    </row>
    <row r="8">
      <c r="A8" t="inlineStr">
        <is>
          <t>211</t>
        </is>
      </c>
    </row>
    <row r="9">
      <c r="A9" t="inlineStr">
        <is>
          <t>212</t>
        </is>
      </c>
    </row>
    <row r="10">
      <c r="A10" t="inlineStr">
        <is>
          <t>213</t>
        </is>
      </c>
    </row>
    <row r="11">
      <c r="A11" t="inlineStr">
        <is>
          <t>310</t>
        </is>
      </c>
    </row>
    <row r="12">
      <c r="A12" t="inlineStr">
        <is>
          <t>311</t>
        </is>
      </c>
    </row>
    <row r="13">
      <c r="A13" t="inlineStr">
        <is>
          <t>312</t>
        </is>
      </c>
    </row>
    <row r="14">
      <c r="A14" t="inlineStr">
        <is>
          <t>313</t>
        </is>
      </c>
    </row>
    <row r="15">
      <c r="A15" t="inlineStr">
        <is>
          <t>410</t>
        </is>
      </c>
    </row>
    <row r="16">
      <c r="A16" t="inlineStr">
        <is>
          <t>411</t>
        </is>
      </c>
    </row>
    <row r="17">
      <c r="A17" t="inlineStr">
        <is>
          <t>412</t>
        </is>
      </c>
    </row>
    <row r="18">
      <c r="A18" t="inlineStr">
        <is>
          <t>413</t>
        </is>
      </c>
    </row>
    <row r="19">
      <c r="A19" t="inlineStr">
        <is>
          <t>510</t>
        </is>
      </c>
    </row>
    <row r="20">
      <c r="A20" t="inlineStr">
        <is>
          <t>511</t>
        </is>
      </c>
    </row>
    <row r="21">
      <c r="A21" t="inlineStr">
        <is>
          <t>512</t>
        </is>
      </c>
    </row>
    <row r="22">
      <c r="A22" t="inlineStr">
        <is>
          <t>513</t>
        </is>
      </c>
    </row>
    <row r="23">
      <c r="A23" t="inlineStr">
        <is>
          <t>514</t>
        </is>
      </c>
    </row>
    <row r="24">
      <c r="A24" t="inlineStr">
        <is>
          <t>610</t>
        </is>
      </c>
    </row>
    <row r="25">
      <c r="A25" t="inlineStr">
        <is>
          <t>611</t>
        </is>
      </c>
    </row>
    <row r="26">
      <c r="A26" t="inlineStr">
        <is>
          <t>612</t>
        </is>
      </c>
    </row>
    <row r="27">
      <c r="A27" t="inlineStr">
        <is>
          <t>급행1</t>
        </is>
      </c>
    </row>
    <row r="28">
      <c r="A28" t="inlineStr">
        <is>
          <t>급행2</t>
        </is>
      </c>
    </row>
    <row r="29">
      <c r="A29" t="inlineStr">
        <is>
          <t>급행3</t>
        </is>
      </c>
    </row>
    <row r="30">
      <c r="A30" t="inlineStr">
        <is>
          <t>길안1</t>
        </is>
      </c>
    </row>
    <row r="31">
      <c r="A31" t="inlineStr">
        <is>
          <t>녹전1</t>
        </is>
      </c>
    </row>
    <row r="32">
      <c r="A32" t="inlineStr">
        <is>
          <t>북후1</t>
        </is>
      </c>
    </row>
    <row r="33">
      <c r="A33" t="inlineStr">
        <is>
          <t>순환1</t>
        </is>
      </c>
    </row>
    <row r="34">
      <c r="A34" t="inlineStr">
        <is>
          <t>순환1-1</t>
        </is>
      </c>
    </row>
    <row r="35">
      <c r="A35" t="inlineStr">
        <is>
          <t>순환2</t>
        </is>
      </c>
    </row>
    <row r="36">
      <c r="A36" t="inlineStr">
        <is>
          <t>순환2-1</t>
        </is>
      </c>
    </row>
    <row r="37">
      <c r="A37" t="inlineStr">
        <is>
          <t>순환3</t>
        </is>
      </c>
    </row>
    <row r="38">
      <c r="A38" t="inlineStr">
        <is>
          <t>순환3-1</t>
        </is>
      </c>
    </row>
    <row r="39">
      <c r="A39" t="inlineStr">
        <is>
          <t>예안1</t>
        </is>
      </c>
    </row>
    <row r="40">
      <c r="A40" t="inlineStr">
        <is>
          <t>예안2</t>
        </is>
      </c>
    </row>
    <row r="41">
      <c r="A41" t="inlineStr">
        <is>
          <t>임동1</t>
        </is>
      </c>
    </row>
    <row r="42">
      <c r="A42" t="inlineStr">
        <is>
          <t>풍산1</t>
        </is>
      </c>
    </row>
    <row r="43">
      <c r="A43" t="inlineStr">
        <is>
          <t>풍산2</t>
        </is>
      </c>
    </row>
    <row r="44">
      <c r="A44" t="inlineStr">
        <is>
          <t>풍천1</t>
        </is>
      </c>
    </row>
    <row r="45">
      <c r="A45" t="inlineStr">
        <is>
          <t>풍천2</t>
        </is>
      </c>
    </row>
    <row r="46">
      <c r="A46" t="inlineStr">
        <is>
          <t>풍천3</t>
        </is>
      </c>
    </row>
    <row r="47">
      <c r="A47" t="inlineStr">
        <is>
          <t>풍천3-1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3310"/>
  <sheetViews>
    <sheetView workbookViewId="0">
      <selection activeCell="A1" sqref="A1"/>
    </sheetView>
  </sheetViews>
  <sheetFormatPr baseColWidth="8" defaultRowHeight="15"/>
  <sheetData>
    <row r="1">
      <c r="A1" s="90" t="inlineStr">
        <is>
          <t>경도_전체</t>
        </is>
      </c>
      <c r="B1" s="90" t="inlineStr">
        <is>
          <t>위도_전체</t>
        </is>
      </c>
      <c r="C1" s="90" t="inlineStr">
        <is>
          <t>경도_안내기</t>
        </is>
      </c>
      <c r="D1" s="90" t="inlineStr">
        <is>
          <t>위도_안내기</t>
        </is>
      </c>
      <c r="F1" s="90" t="inlineStr">
        <is>
          <t>경도_112</t>
        </is>
      </c>
      <c r="G1" s="90" t="inlineStr">
        <is>
          <t>위도_112</t>
        </is>
      </c>
      <c r="H1" s="90" t="inlineStr">
        <is>
          <t>경도_안동역</t>
        </is>
      </c>
      <c r="I1" s="90" t="inlineStr">
        <is>
          <t>위도_안동역</t>
        </is>
      </c>
      <c r="J1" s="90" t="inlineStr">
        <is>
          <t>경도_원도심</t>
        </is>
      </c>
      <c r="K1" s="90" t="inlineStr">
        <is>
          <t>위도_원도심</t>
        </is>
      </c>
      <c r="L1" s="90" t="inlineStr">
        <is>
          <t>경도_월영교</t>
        </is>
      </c>
      <c r="M1" s="90" t="inlineStr">
        <is>
          <t>위도_월영교</t>
        </is>
      </c>
    </row>
    <row r="2">
      <c r="A2" t="n">
        <v>128.5864</v>
      </c>
      <c r="B2" t="n">
        <v>36.633899</v>
      </c>
      <c r="F2" t="n">
        <v>128.765393</v>
      </c>
      <c r="G2" t="n">
        <v>36.551019</v>
      </c>
      <c r="H2" t="n">
        <v>128.67597</v>
      </c>
      <c r="I2" t="n">
        <v>36.57419</v>
      </c>
      <c r="J2" t="n">
        <v>128.727703</v>
      </c>
      <c r="K2" t="n">
        <v>36.566105</v>
      </c>
      <c r="L2" t="n">
        <v>128.758647</v>
      </c>
      <c r="M2" t="n">
        <v>36.577697</v>
      </c>
    </row>
    <row r="3">
      <c r="A3" t="n">
        <v>128.586348</v>
      </c>
      <c r="B3" t="n">
        <v>36.633991</v>
      </c>
      <c r="F3" t="n">
        <v>128.762477</v>
      </c>
      <c r="G3" t="n">
        <v>36.552204</v>
      </c>
      <c r="H3" t="n">
        <v>128.67597</v>
      </c>
      <c r="I3" t="n">
        <v>36.57419</v>
      </c>
      <c r="J3" t="n">
        <v>128.726724</v>
      </c>
      <c r="K3" t="n">
        <v>36.565713</v>
      </c>
      <c r="L3" t="n">
        <v>128.758814</v>
      </c>
      <c r="M3" t="n">
        <v>36.578155</v>
      </c>
    </row>
    <row r="4">
      <c r="A4" t="n">
        <v>128.747812</v>
      </c>
      <c r="B4" t="n">
        <v>36.561408</v>
      </c>
      <c r="C4" t="n">
        <v>128.747812</v>
      </c>
      <c r="D4" t="n">
        <v>36.561408</v>
      </c>
      <c r="F4" t="n">
        <v>128.760177</v>
      </c>
      <c r="G4" t="n">
        <v>36.5537</v>
      </c>
      <c r="H4" t="n">
        <v>128.675524</v>
      </c>
      <c r="I4" t="n">
        <v>36.573483</v>
      </c>
      <c r="J4" t="n">
        <v>128.726172</v>
      </c>
      <c r="K4" t="n">
        <v>36.566704</v>
      </c>
      <c r="L4" t="n">
        <v>128.761692</v>
      </c>
      <c r="M4" t="n">
        <v>36.580393</v>
      </c>
    </row>
    <row r="5">
      <c r="A5" t="n">
        <v>128.748775</v>
      </c>
      <c r="B5" t="n">
        <v>36.560797</v>
      </c>
      <c r="C5" t="n">
        <v>128.748775</v>
      </c>
      <c r="D5" t="n">
        <v>36.560797</v>
      </c>
      <c r="F5" t="n">
        <v>128.757544</v>
      </c>
      <c r="G5" t="n">
        <v>36.555419</v>
      </c>
      <c r="H5" t="n">
        <v>128.67566</v>
      </c>
      <c r="I5" t="n">
        <v>36.57349</v>
      </c>
      <c r="J5" t="n">
        <v>128.727645</v>
      </c>
      <c r="K5" t="n">
        <v>36.563376</v>
      </c>
      <c r="L5" t="n">
        <v>128.761833</v>
      </c>
      <c r="M5" t="n">
        <v>36.580607</v>
      </c>
    </row>
    <row r="6">
      <c r="A6" t="n">
        <v>128.700956</v>
      </c>
      <c r="B6" t="n">
        <v>36.564399</v>
      </c>
      <c r="C6" t="n">
        <v>128.700956</v>
      </c>
      <c r="D6" t="n">
        <v>36.564399</v>
      </c>
      <c r="F6" t="n">
        <v>128.754856</v>
      </c>
      <c r="G6" t="n">
        <v>36.557173</v>
      </c>
      <c r="H6" t="n">
        <v>128.676868</v>
      </c>
      <c r="I6" t="n">
        <v>36.575506</v>
      </c>
      <c r="J6" t="n">
        <v>128.727123</v>
      </c>
      <c r="K6" t="n">
        <v>36.563374</v>
      </c>
    </row>
    <row r="7">
      <c r="A7" t="n">
        <v>128.200983</v>
      </c>
      <c r="B7" t="n">
        <v>36.594511</v>
      </c>
      <c r="F7" t="n">
        <v>128.75264</v>
      </c>
      <c r="G7" t="n">
        <v>36.558602</v>
      </c>
      <c r="J7" t="n">
        <v>128.725644</v>
      </c>
      <c r="K7" t="n">
        <v>36.566804</v>
      </c>
    </row>
    <row r="8">
      <c r="A8" t="n">
        <v>128.200529</v>
      </c>
      <c r="B8" t="n">
        <v>36.594469</v>
      </c>
      <c r="F8" t="n">
        <v>128.75066</v>
      </c>
      <c r="G8" t="n">
        <v>36.559922</v>
      </c>
      <c r="J8" t="n">
        <v>128.72712</v>
      </c>
      <c r="K8" t="n">
        <v>36.563138</v>
      </c>
    </row>
    <row r="9">
      <c r="A9" t="n">
        <v>128.709948</v>
      </c>
      <c r="B9" t="n">
        <v>36.571661</v>
      </c>
      <c r="C9" t="n">
        <v>128.709948</v>
      </c>
      <c r="D9" t="n">
        <v>36.571661</v>
      </c>
      <c r="F9" t="n">
        <v>128.747812</v>
      </c>
      <c r="G9" t="n">
        <v>36.561408</v>
      </c>
      <c r="J9" t="n">
        <v>128.729803</v>
      </c>
      <c r="K9" t="n">
        <v>36.5675</v>
      </c>
    </row>
    <row r="10">
      <c r="A10" t="n">
        <v>128.501056</v>
      </c>
      <c r="B10" t="n">
        <v>36.571655</v>
      </c>
      <c r="F10" t="n">
        <v>128.737246</v>
      </c>
      <c r="G10" t="n">
        <v>36.564038</v>
      </c>
      <c r="J10" t="n">
        <v>128.730125</v>
      </c>
      <c r="K10" t="n">
        <v>36.567516</v>
      </c>
    </row>
    <row r="11">
      <c r="A11" t="n">
        <v>128.544218</v>
      </c>
      <c r="B11" t="n">
        <v>36.600394</v>
      </c>
      <c r="C11" t="n">
        <v>128.544218</v>
      </c>
      <c r="D11" t="n">
        <v>36.600394</v>
      </c>
      <c r="F11" t="n">
        <v>128.734296</v>
      </c>
      <c r="G11" t="n">
        <v>36.563491</v>
      </c>
      <c r="J11" t="n">
        <v>128.730787</v>
      </c>
      <c r="K11" t="n">
        <v>36.563294</v>
      </c>
    </row>
    <row r="12">
      <c r="A12" t="n">
        <v>128.543978</v>
      </c>
      <c r="B12" t="n">
        <v>36.600427</v>
      </c>
      <c r="C12" t="n">
        <v>128.543978</v>
      </c>
      <c r="D12" t="n">
        <v>36.600427</v>
      </c>
      <c r="F12" t="n">
        <v>128.730787</v>
      </c>
      <c r="G12" t="n">
        <v>36.563294</v>
      </c>
      <c r="J12" t="n">
        <v>128.732117</v>
      </c>
      <c r="K12" t="n">
        <v>36.565983</v>
      </c>
    </row>
    <row r="13">
      <c r="A13" t="n">
        <v>128.700345</v>
      </c>
      <c r="B13" t="n">
        <v>36.572195</v>
      </c>
      <c r="F13" t="n">
        <v>128.727645</v>
      </c>
      <c r="G13" t="n">
        <v>36.563376</v>
      </c>
      <c r="J13" t="n">
        <v>128.730896</v>
      </c>
      <c r="K13" t="n">
        <v>36.563049</v>
      </c>
    </row>
    <row r="14">
      <c r="A14" t="n">
        <v>128.459529</v>
      </c>
      <c r="B14" t="n">
        <v>36.657996</v>
      </c>
      <c r="F14" t="n">
        <v>128.723805</v>
      </c>
      <c r="G14" t="n">
        <v>36.563465</v>
      </c>
      <c r="J14" t="n">
        <v>128.731073</v>
      </c>
      <c r="K14" t="n">
        <v>36.563112</v>
      </c>
    </row>
    <row r="15">
      <c r="A15" t="n">
        <v>128.394936</v>
      </c>
      <c r="B15" t="n">
        <v>36.633912</v>
      </c>
      <c r="F15" t="n">
        <v>128.718782</v>
      </c>
      <c r="G15" t="n">
        <v>36.563648</v>
      </c>
      <c r="J15" t="n">
        <v>128.723863</v>
      </c>
      <c r="K15" t="n">
        <v>36.566732</v>
      </c>
    </row>
    <row r="16">
      <c r="A16" t="n">
        <v>128.395244</v>
      </c>
      <c r="B16" t="n">
        <v>36.634087</v>
      </c>
      <c r="F16" t="n">
        <v>128.716609</v>
      </c>
      <c r="G16" t="n">
        <v>36.562456</v>
      </c>
      <c r="J16" t="n">
        <v>128.731284</v>
      </c>
      <c r="K16" t="n">
        <v>36.563039</v>
      </c>
    </row>
    <row r="17">
      <c r="A17" t="n">
        <v>128.376245</v>
      </c>
      <c r="B17" t="n">
        <v>36.640337</v>
      </c>
      <c r="F17" t="n">
        <v>128.715815</v>
      </c>
      <c r="G17" t="n">
        <v>36.559499</v>
      </c>
      <c r="J17" t="n">
        <v>128.730838</v>
      </c>
      <c r="K17" t="n">
        <v>36.56842</v>
      </c>
    </row>
    <row r="18">
      <c r="A18" t="n">
        <v>128.376383</v>
      </c>
      <c r="B18" t="n">
        <v>36.64034</v>
      </c>
      <c r="F18" t="n">
        <v>128.699157</v>
      </c>
      <c r="G18" t="n">
        <v>36.55351</v>
      </c>
      <c r="J18" t="n">
        <v>128.732773</v>
      </c>
      <c r="K18" t="n">
        <v>36.565946</v>
      </c>
    </row>
    <row r="19">
      <c r="A19" t="n">
        <v>128.355995</v>
      </c>
      <c r="B19" t="n">
        <v>36.609642</v>
      </c>
      <c r="F19" t="n">
        <v>128.692568</v>
      </c>
      <c r="G19" t="n">
        <v>36.548398</v>
      </c>
      <c r="J19" t="n">
        <v>128.731149</v>
      </c>
      <c r="K19" t="n">
        <v>36.568499</v>
      </c>
    </row>
    <row r="20">
      <c r="A20" t="n">
        <v>128.355995</v>
      </c>
      <c r="B20" t="n">
        <v>36.609489</v>
      </c>
      <c r="F20" t="n">
        <v>128.687407</v>
      </c>
      <c r="G20" t="n">
        <v>36.54605</v>
      </c>
      <c r="J20" t="n">
        <v>128.723805</v>
      </c>
      <c r="K20" t="n">
        <v>36.563465</v>
      </c>
    </row>
    <row r="21">
      <c r="A21" t="n">
        <v>128.352256</v>
      </c>
      <c r="B21" t="n">
        <v>36.611325</v>
      </c>
      <c r="F21" t="n">
        <v>128.682579</v>
      </c>
      <c r="G21" t="n">
        <v>36.552048</v>
      </c>
      <c r="J21" t="n">
        <v>128.723771</v>
      </c>
      <c r="K21" t="n">
        <v>36.563227</v>
      </c>
    </row>
    <row r="22">
      <c r="A22" t="n">
        <v>128.352328</v>
      </c>
      <c r="B22" t="n">
        <v>36.611229</v>
      </c>
      <c r="F22" t="n">
        <v>128.68487</v>
      </c>
      <c r="G22" t="n">
        <v>36.557149</v>
      </c>
    </row>
    <row r="23">
      <c r="A23" t="n">
        <v>128.519527</v>
      </c>
      <c r="B23" t="n">
        <v>36.571617</v>
      </c>
      <c r="F23" t="n">
        <v>128.676868</v>
      </c>
      <c r="G23" t="n">
        <v>36.575506</v>
      </c>
    </row>
    <row r="24">
      <c r="A24" t="n">
        <v>128.51972</v>
      </c>
      <c r="B24" t="n">
        <v>36.571715</v>
      </c>
      <c r="F24" t="n">
        <v>128.67566</v>
      </c>
      <c r="G24" t="n">
        <v>36.57349</v>
      </c>
    </row>
    <row r="25">
      <c r="A25" t="n">
        <v>128.776616</v>
      </c>
      <c r="B25" t="n">
        <v>36.616301</v>
      </c>
      <c r="F25" t="n">
        <v>128.675524</v>
      </c>
      <c r="G25" t="n">
        <v>36.573483</v>
      </c>
    </row>
    <row r="26">
      <c r="A26" t="n">
        <v>128.777588</v>
      </c>
      <c r="B26" t="n">
        <v>36.616044</v>
      </c>
      <c r="F26" t="n">
        <v>128.684619</v>
      </c>
      <c r="G26" t="n">
        <v>36.557141</v>
      </c>
    </row>
    <row r="27">
      <c r="A27" t="n">
        <v>128.781586</v>
      </c>
      <c r="B27" t="n">
        <v>36.616552</v>
      </c>
      <c r="F27" t="n">
        <v>128.682456</v>
      </c>
      <c r="G27" t="n">
        <v>36.552428</v>
      </c>
    </row>
    <row r="28">
      <c r="A28" t="n">
        <v>128.781615</v>
      </c>
      <c r="B28" t="n">
        <v>36.616662</v>
      </c>
      <c r="F28" t="n">
        <v>128.687166</v>
      </c>
      <c r="G28" t="n">
        <v>36.545892</v>
      </c>
    </row>
    <row r="29">
      <c r="A29" t="n">
        <v>128.776147</v>
      </c>
      <c r="B29" t="n">
        <v>36.604022</v>
      </c>
      <c r="F29" t="n">
        <v>128.692645</v>
      </c>
      <c r="G29" t="n">
        <v>36.548258</v>
      </c>
    </row>
    <row r="30">
      <c r="A30" t="n">
        <v>128.775988</v>
      </c>
      <c r="B30" t="n">
        <v>36.603841</v>
      </c>
      <c r="F30" t="n">
        <v>128.699281</v>
      </c>
      <c r="G30" t="n">
        <v>36.553198</v>
      </c>
    </row>
    <row r="31">
      <c r="A31" t="n">
        <v>128.979015</v>
      </c>
      <c r="B31" t="n">
        <v>36.464722</v>
      </c>
      <c r="F31" t="n">
        <v>128.716306</v>
      </c>
      <c r="G31" t="n">
        <v>36.559764</v>
      </c>
    </row>
    <row r="32">
      <c r="A32" t="n">
        <v>128.842411</v>
      </c>
      <c r="B32" t="n">
        <v>36.61826</v>
      </c>
      <c r="F32" t="n">
        <v>128.716875</v>
      </c>
      <c r="G32" t="n">
        <v>36.562141</v>
      </c>
    </row>
    <row r="33">
      <c r="A33" t="n">
        <v>128.842355</v>
      </c>
      <c r="B33" t="n">
        <v>36.618259</v>
      </c>
      <c r="F33" t="n">
        <v>128.718965</v>
      </c>
      <c r="G33" t="n">
        <v>36.563434</v>
      </c>
    </row>
    <row r="34">
      <c r="A34" t="n">
        <v>128.746971</v>
      </c>
      <c r="B34" t="n">
        <v>36.773235</v>
      </c>
      <c r="F34" t="n">
        <v>128.723771</v>
      </c>
      <c r="G34" t="n">
        <v>36.563227</v>
      </c>
    </row>
    <row r="35">
      <c r="A35" t="n">
        <v>128.747069</v>
      </c>
      <c r="B35" t="n">
        <v>36.773105</v>
      </c>
      <c r="F35" t="n">
        <v>128.72712</v>
      </c>
      <c r="G35" t="n">
        <v>36.563138</v>
      </c>
    </row>
    <row r="36">
      <c r="A36" t="n">
        <v>128.860196</v>
      </c>
      <c r="B36" t="n">
        <v>36.708717</v>
      </c>
      <c r="F36" t="n">
        <v>128.730896</v>
      </c>
      <c r="G36" t="n">
        <v>36.563049</v>
      </c>
    </row>
    <row r="37">
      <c r="A37" t="n">
        <v>128.860194</v>
      </c>
      <c r="B37" t="n">
        <v>36.708667</v>
      </c>
      <c r="F37" t="n">
        <v>128.734102</v>
      </c>
      <c r="G37" t="n">
        <v>36.563196</v>
      </c>
    </row>
    <row r="38">
      <c r="A38" t="n">
        <v>128.889763</v>
      </c>
      <c r="B38" t="n">
        <v>36.767398</v>
      </c>
      <c r="F38" t="n">
        <v>128.738679</v>
      </c>
      <c r="G38" t="n">
        <v>36.564071</v>
      </c>
    </row>
    <row r="39">
      <c r="A39" t="n">
        <v>128.89177</v>
      </c>
      <c r="B39" t="n">
        <v>36.765765</v>
      </c>
      <c r="F39" t="n">
        <v>128.74134</v>
      </c>
      <c r="G39" t="n">
        <v>36.56413</v>
      </c>
    </row>
    <row r="40">
      <c r="A40" t="n">
        <v>128.889624</v>
      </c>
      <c r="B40" t="n">
        <v>36.767353</v>
      </c>
      <c r="F40" t="n">
        <v>128.745527</v>
      </c>
      <c r="G40" t="n">
        <v>36.565115</v>
      </c>
    </row>
    <row r="41">
      <c r="A41" t="n">
        <v>128.86602</v>
      </c>
      <c r="B41" t="n">
        <v>36.773566</v>
      </c>
      <c r="F41" t="n">
        <v>128.753821</v>
      </c>
      <c r="G41" t="n">
        <v>36.571994</v>
      </c>
    </row>
    <row r="42">
      <c r="A42" t="n">
        <v>128.866233</v>
      </c>
      <c r="B42" t="n">
        <v>36.773587</v>
      </c>
      <c r="F42" t="n">
        <v>128.758647</v>
      </c>
      <c r="G42" t="n">
        <v>36.577697</v>
      </c>
    </row>
    <row r="43">
      <c r="A43" t="n">
        <v>128.870897</v>
      </c>
      <c r="B43" t="n">
        <v>36.771396</v>
      </c>
      <c r="F43" t="n">
        <v>128.761692</v>
      </c>
      <c r="G43" t="n">
        <v>36.580393</v>
      </c>
    </row>
    <row r="44">
      <c r="A44" t="n">
        <v>128.871005</v>
      </c>
      <c r="B44" t="n">
        <v>36.771473</v>
      </c>
      <c r="F44" t="n">
        <v>128.766037</v>
      </c>
      <c r="G44" t="n">
        <v>36.579896</v>
      </c>
    </row>
    <row r="45">
      <c r="A45" t="n">
        <v>128.747116</v>
      </c>
      <c r="B45" t="n">
        <v>36.594742</v>
      </c>
      <c r="F45" t="n">
        <v>128.769499</v>
      </c>
      <c r="G45" t="n">
        <v>36.580586</v>
      </c>
    </row>
    <row r="46">
      <c r="A46" t="n">
        <v>128.288962</v>
      </c>
      <c r="B46" t="n">
        <v>36.614199</v>
      </c>
      <c r="F46" t="n">
        <v>128.776636</v>
      </c>
      <c r="G46" t="n">
        <v>36.579324</v>
      </c>
    </row>
    <row r="47">
      <c r="A47" t="n">
        <v>128.28884</v>
      </c>
      <c r="B47" t="n">
        <v>36.614243</v>
      </c>
      <c r="F47" t="n">
        <v>128.782057</v>
      </c>
      <c r="G47" t="n">
        <v>36.576151</v>
      </c>
    </row>
    <row r="48">
      <c r="A48" t="n">
        <v>128.802874</v>
      </c>
      <c r="B48" t="n">
        <v>36.636499</v>
      </c>
      <c r="F48" t="n">
        <v>128.777307</v>
      </c>
      <c r="G48" t="n">
        <v>36.575106</v>
      </c>
    </row>
    <row r="49">
      <c r="A49" t="n">
        <v>128.802911</v>
      </c>
      <c r="B49" t="n">
        <v>36.636382</v>
      </c>
      <c r="F49" t="n">
        <v>128.779489</v>
      </c>
      <c r="G49" t="n">
        <v>36.569886</v>
      </c>
    </row>
    <row r="50">
      <c r="A50" t="n">
        <v>128.791662</v>
      </c>
      <c r="B50" t="n">
        <v>36.652338</v>
      </c>
      <c r="F50" t="n">
        <v>128.781268</v>
      </c>
      <c r="G50" t="n">
        <v>36.567956</v>
      </c>
    </row>
    <row r="51">
      <c r="A51" t="n">
        <v>128.288328</v>
      </c>
      <c r="B51" t="n">
        <v>36.612686</v>
      </c>
      <c r="F51" t="n">
        <v>128.778043</v>
      </c>
      <c r="G51" t="n">
        <v>36.567197</v>
      </c>
    </row>
    <row r="52">
      <c r="A52" t="n">
        <v>128.288495</v>
      </c>
      <c r="B52" t="n">
        <v>36.612713</v>
      </c>
      <c r="F52" t="n">
        <v>128.771646</v>
      </c>
      <c r="G52" t="n">
        <v>36.567925</v>
      </c>
    </row>
    <row r="53">
      <c r="A53" t="n">
        <v>128.526616</v>
      </c>
      <c r="B53" t="n">
        <v>36.56921</v>
      </c>
      <c r="F53" t="n">
        <v>128.759867</v>
      </c>
      <c r="G53" t="n">
        <v>36.561451</v>
      </c>
    </row>
    <row r="54">
      <c r="A54" t="n">
        <v>128.52694</v>
      </c>
      <c r="B54" t="n">
        <v>36.569478</v>
      </c>
      <c r="F54" t="n">
        <v>128.757371</v>
      </c>
      <c r="G54" t="n">
        <v>36.555161</v>
      </c>
    </row>
    <row r="55">
      <c r="A55" t="n">
        <v>128.818019</v>
      </c>
      <c r="B55" t="n">
        <v>36.648447</v>
      </c>
      <c r="F55" t="n">
        <v>128.76125</v>
      </c>
      <c r="G55" t="n">
        <v>36.55265</v>
      </c>
    </row>
    <row r="56">
      <c r="A56" t="n">
        <v>128.818049</v>
      </c>
      <c r="B56" t="n">
        <v>36.648569</v>
      </c>
      <c r="F56" t="n">
        <v>128.762876</v>
      </c>
      <c r="G56" t="n">
        <v>36.551572</v>
      </c>
    </row>
    <row r="57">
      <c r="A57" t="n">
        <v>128.539034</v>
      </c>
      <c r="B57" t="n">
        <v>36.571001</v>
      </c>
      <c r="F57" t="n">
        <v>128.765608</v>
      </c>
      <c r="G57" t="n">
        <v>36.550667</v>
      </c>
    </row>
    <row r="58">
      <c r="A58" t="n">
        <v>128.539179</v>
      </c>
      <c r="B58" t="n">
        <v>36.571182</v>
      </c>
      <c r="F58" t="n">
        <v>128.765393</v>
      </c>
      <c r="G58" t="n">
        <v>36.551019</v>
      </c>
    </row>
    <row r="59">
      <c r="A59" t="n">
        <v>128.64204</v>
      </c>
      <c r="B59" t="n">
        <v>36.655878</v>
      </c>
      <c r="F59" t="n">
        <v>128.762477</v>
      </c>
      <c r="G59" t="n">
        <v>36.552204</v>
      </c>
    </row>
    <row r="60">
      <c r="A60" t="n">
        <v>128.642117</v>
      </c>
      <c r="B60" t="n">
        <v>36.655747</v>
      </c>
      <c r="F60" t="n">
        <v>128.760177</v>
      </c>
      <c r="G60" t="n">
        <v>36.5537</v>
      </c>
    </row>
    <row r="61">
      <c r="A61" t="n">
        <v>128.51593</v>
      </c>
      <c r="B61" t="n">
        <v>36.670263</v>
      </c>
      <c r="F61" t="n">
        <v>128.757544</v>
      </c>
      <c r="G61" t="n">
        <v>36.555419</v>
      </c>
    </row>
    <row r="62">
      <c r="A62" t="n">
        <v>128.516056</v>
      </c>
      <c r="B62" t="n">
        <v>36.670356</v>
      </c>
      <c r="F62" t="n">
        <v>128.762354</v>
      </c>
      <c r="G62" t="n">
        <v>36.562385</v>
      </c>
    </row>
    <row r="63">
      <c r="A63" t="n">
        <v>128.51682</v>
      </c>
      <c r="B63" t="n">
        <v>36.691401</v>
      </c>
      <c r="F63" t="n">
        <v>128.771101</v>
      </c>
      <c r="G63" t="n">
        <v>36.567401</v>
      </c>
    </row>
    <row r="64">
      <c r="A64" t="n">
        <v>128.516919</v>
      </c>
      <c r="B64" t="n">
        <v>36.691322</v>
      </c>
      <c r="F64" t="n">
        <v>128.777794</v>
      </c>
      <c r="G64" t="n">
        <v>36.567209</v>
      </c>
    </row>
    <row r="65">
      <c r="A65" t="n">
        <v>128.486425</v>
      </c>
      <c r="B65" t="n">
        <v>36.662965</v>
      </c>
      <c r="F65" t="n">
        <v>128.781454</v>
      </c>
      <c r="G65" t="n">
        <v>36.56703</v>
      </c>
    </row>
    <row r="66">
      <c r="A66" t="n">
        <v>128.486909</v>
      </c>
      <c r="B66" t="n">
        <v>36.663417</v>
      </c>
      <c r="F66" t="n">
        <v>128.780618</v>
      </c>
      <c r="G66" t="n">
        <v>36.569338</v>
      </c>
    </row>
    <row r="67">
      <c r="A67" t="n">
        <v>128.486383</v>
      </c>
      <c r="B67" t="n">
        <v>36.663132</v>
      </c>
      <c r="F67" t="n">
        <v>128.779002</v>
      </c>
      <c r="G67" t="n">
        <v>36.570387</v>
      </c>
    </row>
    <row r="68">
      <c r="A68" t="n">
        <v>128.976184</v>
      </c>
      <c r="B68" t="n">
        <v>36.651237</v>
      </c>
      <c r="F68" t="n">
        <v>128.778013</v>
      </c>
      <c r="G68" t="n">
        <v>36.575517</v>
      </c>
    </row>
    <row r="69">
      <c r="A69" t="n">
        <v>128.976296</v>
      </c>
      <c r="B69" t="n">
        <v>36.651016</v>
      </c>
      <c r="F69" t="n">
        <v>128.782057</v>
      </c>
      <c r="G69" t="n">
        <v>36.576151</v>
      </c>
    </row>
    <row r="70">
      <c r="A70" t="n">
        <v>128.976566</v>
      </c>
      <c r="B70" t="n">
        <v>36.653938</v>
      </c>
      <c r="F70" t="n">
        <v>128.778372</v>
      </c>
      <c r="G70" t="n">
        <v>36.576527</v>
      </c>
    </row>
    <row r="71">
      <c r="A71" t="n">
        <v>128.976631</v>
      </c>
      <c r="B71" t="n">
        <v>36.653948</v>
      </c>
      <c r="F71" t="n">
        <v>128.776988</v>
      </c>
      <c r="G71" t="n">
        <v>36.579187</v>
      </c>
    </row>
    <row r="72">
      <c r="A72" t="n">
        <v>128.597673</v>
      </c>
      <c r="B72" t="n">
        <v>36.490043</v>
      </c>
      <c r="F72" t="n">
        <v>128.769513</v>
      </c>
      <c r="G72" t="n">
        <v>36.580702</v>
      </c>
    </row>
    <row r="73">
      <c r="A73" t="n">
        <v>128.638927</v>
      </c>
      <c r="B73" t="n">
        <v>36.541124</v>
      </c>
      <c r="F73" t="n">
        <v>128.765863</v>
      </c>
      <c r="G73" t="n">
        <v>36.580021</v>
      </c>
    </row>
    <row r="74">
      <c r="A74" t="n">
        <v>128.638802</v>
      </c>
      <c r="B74" t="n">
        <v>36.541163</v>
      </c>
      <c r="F74" t="n">
        <v>128.761833</v>
      </c>
      <c r="G74" t="n">
        <v>36.580607</v>
      </c>
    </row>
    <row r="75">
      <c r="A75" t="n">
        <v>128.63722</v>
      </c>
      <c r="B75" t="n">
        <v>36.543146</v>
      </c>
      <c r="F75" t="n">
        <v>128.758814</v>
      </c>
      <c r="G75" t="n">
        <v>36.578155</v>
      </c>
    </row>
    <row r="76">
      <c r="A76" t="n">
        <v>128.637494</v>
      </c>
      <c r="B76" t="n">
        <v>36.543152</v>
      </c>
      <c r="F76" t="n">
        <v>128.753474</v>
      </c>
      <c r="G76" t="n">
        <v>36.571769</v>
      </c>
    </row>
    <row r="77">
      <c r="A77" t="n">
        <v>128.487616</v>
      </c>
      <c r="B77" t="n">
        <v>36.691521</v>
      </c>
      <c r="F77" t="n">
        <v>128.748945</v>
      </c>
      <c r="G77" t="n">
        <v>36.567595</v>
      </c>
    </row>
    <row r="78">
      <c r="A78" t="n">
        <v>128.487628</v>
      </c>
      <c r="B78" t="n">
        <v>36.691643</v>
      </c>
      <c r="F78" t="n">
        <v>128.744705</v>
      </c>
      <c r="G78" t="n">
        <v>36.564751</v>
      </c>
    </row>
    <row r="79">
      <c r="A79" t="n">
        <v>128.479082</v>
      </c>
      <c r="B79" t="n">
        <v>36.697622</v>
      </c>
      <c r="F79" t="n">
        <v>128.737246</v>
      </c>
      <c r="G79" t="n">
        <v>36.564038</v>
      </c>
    </row>
    <row r="80">
      <c r="A80" t="n">
        <v>128.483543</v>
      </c>
      <c r="B80" t="n">
        <v>36.689074</v>
      </c>
      <c r="F80" t="n">
        <v>128.734296</v>
      </c>
      <c r="G80" t="n">
        <v>36.563491</v>
      </c>
    </row>
    <row r="81">
      <c r="A81" t="n">
        <v>128.471477</v>
      </c>
      <c r="B81" t="n">
        <v>36.684876</v>
      </c>
      <c r="F81" t="n">
        <v>128.730787</v>
      </c>
      <c r="G81" t="n">
        <v>36.563294</v>
      </c>
    </row>
    <row r="82">
      <c r="A82" t="n">
        <v>128.471403</v>
      </c>
      <c r="B82" t="n">
        <v>36.684979</v>
      </c>
      <c r="F82" t="n">
        <v>128.727645</v>
      </c>
      <c r="G82" t="n">
        <v>36.563376</v>
      </c>
    </row>
    <row r="83">
      <c r="A83" t="n">
        <v>128.752323</v>
      </c>
      <c r="B83" t="n">
        <v>36.502357</v>
      </c>
      <c r="F83" t="n">
        <v>128.723805</v>
      </c>
      <c r="G83" t="n">
        <v>36.563465</v>
      </c>
    </row>
    <row r="84">
      <c r="A84" t="n">
        <v>128.754496</v>
      </c>
      <c r="B84" t="n">
        <v>36.507339</v>
      </c>
      <c r="F84" t="n">
        <v>128.718782</v>
      </c>
      <c r="G84" t="n">
        <v>36.563648</v>
      </c>
    </row>
    <row r="85">
      <c r="A85" t="n">
        <v>128.345898</v>
      </c>
      <c r="B85" t="n">
        <v>36.623669</v>
      </c>
      <c r="F85" t="n">
        <v>128.716609</v>
      </c>
      <c r="G85" t="n">
        <v>36.562456</v>
      </c>
    </row>
    <row r="86">
      <c r="A86" t="n">
        <v>128.345869</v>
      </c>
      <c r="B86" t="n">
        <v>36.623788</v>
      </c>
      <c r="F86" t="n">
        <v>128.715815</v>
      </c>
      <c r="G86" t="n">
        <v>36.559499</v>
      </c>
    </row>
    <row r="87">
      <c r="A87" t="n">
        <v>128.347159</v>
      </c>
      <c r="B87" t="n">
        <v>36.624411</v>
      </c>
      <c r="F87" t="n">
        <v>128.699157</v>
      </c>
      <c r="G87" t="n">
        <v>36.55351</v>
      </c>
    </row>
    <row r="88">
      <c r="A88" t="n">
        <v>128.347092</v>
      </c>
      <c r="B88" t="n">
        <v>36.624506</v>
      </c>
      <c r="F88" t="n">
        <v>128.692568</v>
      </c>
      <c r="G88" t="n">
        <v>36.548398</v>
      </c>
    </row>
    <row r="89">
      <c r="A89" t="n">
        <v>128.652808</v>
      </c>
      <c r="B89" t="n">
        <v>36.572487</v>
      </c>
      <c r="F89" t="n">
        <v>128.687407</v>
      </c>
      <c r="G89" t="n">
        <v>36.54605</v>
      </c>
    </row>
    <row r="90">
      <c r="A90" t="n">
        <v>128.652938</v>
      </c>
      <c r="B90" t="n">
        <v>36.572578</v>
      </c>
      <c r="F90" t="n">
        <v>128.682579</v>
      </c>
      <c r="G90" t="n">
        <v>36.552048</v>
      </c>
    </row>
    <row r="91">
      <c r="A91" t="n">
        <v>128.271389</v>
      </c>
      <c r="B91" t="n">
        <v>36.476121</v>
      </c>
      <c r="F91" t="n">
        <v>128.68487</v>
      </c>
      <c r="G91" t="n">
        <v>36.557149</v>
      </c>
    </row>
    <row r="92">
      <c r="A92" t="n">
        <v>128.730491</v>
      </c>
      <c r="B92" t="n">
        <v>36.763122</v>
      </c>
      <c r="F92" t="n">
        <v>128.676868</v>
      </c>
      <c r="G92" t="n">
        <v>36.575506</v>
      </c>
    </row>
    <row r="93">
      <c r="A93" t="n">
        <v>128.730584</v>
      </c>
      <c r="B93" t="n">
        <v>36.763004</v>
      </c>
      <c r="F93" t="n">
        <v>128.67566</v>
      </c>
      <c r="G93" t="n">
        <v>36.57349</v>
      </c>
    </row>
    <row r="94">
      <c r="A94" t="n">
        <v>128.729497</v>
      </c>
      <c r="B94" t="n">
        <v>36.759925</v>
      </c>
      <c r="F94" t="n">
        <v>128.731284</v>
      </c>
      <c r="G94" t="n">
        <v>36.563039</v>
      </c>
    </row>
    <row r="95">
      <c r="A95" t="n">
        <v>128.729389</v>
      </c>
      <c r="B95" t="n">
        <v>36.760023</v>
      </c>
      <c r="F95" t="n">
        <v>128.734102</v>
      </c>
      <c r="G95" t="n">
        <v>36.563196</v>
      </c>
    </row>
    <row r="96">
      <c r="A96" t="n">
        <v>128.973535</v>
      </c>
      <c r="B96" t="n">
        <v>36.578494</v>
      </c>
      <c r="F96" t="n">
        <v>128.738679</v>
      </c>
      <c r="G96" t="n">
        <v>36.564071</v>
      </c>
    </row>
    <row r="97">
      <c r="A97" t="n">
        <v>128.514518</v>
      </c>
      <c r="B97" t="n">
        <v>36.563819</v>
      </c>
      <c r="F97" t="n">
        <v>128.74134</v>
      </c>
      <c r="G97" t="n">
        <v>36.56413</v>
      </c>
    </row>
    <row r="98">
      <c r="A98" t="n">
        <v>128.514312</v>
      </c>
      <c r="B98" t="n">
        <v>36.563862</v>
      </c>
      <c r="F98" t="n">
        <v>128.745527</v>
      </c>
      <c r="G98" t="n">
        <v>36.565115</v>
      </c>
    </row>
    <row r="99">
      <c r="A99" t="n">
        <v>128.516504</v>
      </c>
      <c r="B99" t="n">
        <v>36.56328</v>
      </c>
      <c r="F99" t="n">
        <v>128.753821</v>
      </c>
      <c r="G99" t="n">
        <v>36.571994</v>
      </c>
    </row>
    <row r="100">
      <c r="A100" t="n">
        <v>128.516337</v>
      </c>
      <c r="B100" t="n">
        <v>36.563465</v>
      </c>
      <c r="F100" t="n">
        <v>128.758647</v>
      </c>
      <c r="G100" t="n">
        <v>36.577697</v>
      </c>
    </row>
    <row r="101">
      <c r="A101" t="n">
        <v>128.973486</v>
      </c>
      <c r="B101" t="n">
        <v>36.578545</v>
      </c>
      <c r="F101" t="n">
        <v>128.761692</v>
      </c>
      <c r="G101" t="n">
        <v>36.580393</v>
      </c>
    </row>
    <row r="102">
      <c r="A102" t="n">
        <v>128.961135</v>
      </c>
      <c r="B102" t="n">
        <v>36.566795</v>
      </c>
      <c r="F102" t="n">
        <v>128.766037</v>
      </c>
      <c r="G102" t="n">
        <v>36.579896</v>
      </c>
    </row>
    <row r="103">
      <c r="A103" t="n">
        <v>128.515384</v>
      </c>
      <c r="B103" t="n">
        <v>36.557605</v>
      </c>
      <c r="F103" t="n">
        <v>128.769499</v>
      </c>
      <c r="G103" t="n">
        <v>36.580586</v>
      </c>
    </row>
    <row r="104">
      <c r="A104" t="n">
        <v>128.964629</v>
      </c>
      <c r="B104" t="n">
        <v>36.57035</v>
      </c>
      <c r="F104" t="n">
        <v>128.776636</v>
      </c>
      <c r="G104" t="n">
        <v>36.579324</v>
      </c>
    </row>
    <row r="105">
      <c r="A105" t="n">
        <v>128.974066</v>
      </c>
      <c r="B105" t="n">
        <v>36.566903</v>
      </c>
      <c r="F105" t="n">
        <v>128.777307</v>
      </c>
      <c r="G105" t="n">
        <v>36.575106</v>
      </c>
    </row>
    <row r="106">
      <c r="A106" t="n">
        <v>128.515309</v>
      </c>
      <c r="B106" t="n">
        <v>36.557718</v>
      </c>
      <c r="F106" t="n">
        <v>128.779489</v>
      </c>
      <c r="G106" t="n">
        <v>36.569886</v>
      </c>
    </row>
    <row r="107">
      <c r="A107" t="n">
        <v>128.961117</v>
      </c>
      <c r="B107" t="n">
        <v>36.566649</v>
      </c>
      <c r="F107" t="n">
        <v>128.781268</v>
      </c>
      <c r="G107" t="n">
        <v>36.567956</v>
      </c>
    </row>
    <row r="108">
      <c r="A108" t="n">
        <v>128.964549</v>
      </c>
      <c r="B108" t="n">
        <v>36.570394</v>
      </c>
      <c r="F108" t="n">
        <v>128.781268</v>
      </c>
      <c r="G108" t="n">
        <v>36.567956</v>
      </c>
    </row>
    <row r="109">
      <c r="A109" t="n">
        <v>128.509025</v>
      </c>
      <c r="B109" t="n">
        <v>36.564546</v>
      </c>
      <c r="F109" t="n">
        <v>128.778043</v>
      </c>
      <c r="G109" t="n">
        <v>36.567197</v>
      </c>
    </row>
    <row r="110">
      <c r="A110" t="n">
        <v>128.508979</v>
      </c>
      <c r="B110" t="n">
        <v>36.564594</v>
      </c>
      <c r="F110" t="n">
        <v>128.778013</v>
      </c>
      <c r="G110" t="n">
        <v>36.575517</v>
      </c>
    </row>
    <row r="111">
      <c r="A111" t="n">
        <v>128.443337</v>
      </c>
      <c r="B111" t="n">
        <v>36.564748</v>
      </c>
      <c r="F111" t="n">
        <v>128.778372</v>
      </c>
      <c r="G111" t="n">
        <v>36.576527</v>
      </c>
    </row>
    <row r="112">
      <c r="A112" t="n">
        <v>128.443547</v>
      </c>
      <c r="B112" t="n">
        <v>36.56488</v>
      </c>
      <c r="F112" t="n">
        <v>128.776988</v>
      </c>
      <c r="G112" t="n">
        <v>36.579187</v>
      </c>
    </row>
    <row r="113">
      <c r="A113" t="n">
        <v>128.784373</v>
      </c>
      <c r="B113" t="n">
        <v>36.782298</v>
      </c>
      <c r="F113" t="n">
        <v>128.769513</v>
      </c>
      <c r="G113" t="n">
        <v>36.580702</v>
      </c>
    </row>
    <row r="114">
      <c r="A114" t="n">
        <v>128.785043</v>
      </c>
      <c r="B114" t="n">
        <v>36.7886</v>
      </c>
      <c r="F114" t="n">
        <v>128.765863</v>
      </c>
      <c r="G114" t="n">
        <v>36.580021</v>
      </c>
    </row>
    <row r="115">
      <c r="A115" t="n">
        <v>128.784243</v>
      </c>
      <c r="B115" t="n">
        <v>36.782336</v>
      </c>
      <c r="F115" t="n">
        <v>128.761833</v>
      </c>
      <c r="G115" t="n">
        <v>36.580607</v>
      </c>
    </row>
    <row r="116">
      <c r="A116" t="n">
        <v>128.78517</v>
      </c>
      <c r="B116" t="n">
        <v>36.788635</v>
      </c>
      <c r="F116" t="n">
        <v>128.758814</v>
      </c>
      <c r="G116" t="n">
        <v>36.578155</v>
      </c>
    </row>
    <row r="117">
      <c r="A117" t="n">
        <v>128.617643</v>
      </c>
      <c r="B117" t="n">
        <v>36.681754</v>
      </c>
      <c r="F117" t="n">
        <v>128.753474</v>
      </c>
      <c r="G117" t="n">
        <v>36.571769</v>
      </c>
    </row>
    <row r="118">
      <c r="A118" t="n">
        <v>128.617647</v>
      </c>
      <c r="B118" t="n">
        <v>36.681632</v>
      </c>
      <c r="F118" t="n">
        <v>128.748945</v>
      </c>
      <c r="G118" t="n">
        <v>36.567595</v>
      </c>
    </row>
    <row r="119">
      <c r="A119" t="n">
        <v>128.775175</v>
      </c>
      <c r="B119" t="n">
        <v>36.661413</v>
      </c>
      <c r="F119" t="n">
        <v>128.744705</v>
      </c>
      <c r="G119" t="n">
        <v>36.564751</v>
      </c>
    </row>
    <row r="120">
      <c r="A120" t="n">
        <v>128.775311</v>
      </c>
      <c r="B120" t="n">
        <v>36.661622</v>
      </c>
      <c r="F120" t="n">
        <v>128.741447</v>
      </c>
      <c r="G120" t="n">
        <v>36.562844</v>
      </c>
    </row>
    <row r="121">
      <c r="A121" t="n">
        <v>128.76238</v>
      </c>
      <c r="B121" t="n">
        <v>36.666204</v>
      </c>
      <c r="F121" t="n">
        <v>128.729742</v>
      </c>
      <c r="G121" t="n">
        <v>36.559509</v>
      </c>
    </row>
    <row r="122">
      <c r="A122" t="n">
        <v>128.7625</v>
      </c>
      <c r="B122" t="n">
        <v>36.666257</v>
      </c>
      <c r="F122" t="n">
        <v>128.723326</v>
      </c>
      <c r="G122" t="n">
        <v>36.558764</v>
      </c>
    </row>
    <row r="123">
      <c r="A123" t="n">
        <v>128.758752</v>
      </c>
      <c r="B123" t="n">
        <v>36.656146</v>
      </c>
      <c r="F123" t="n">
        <v>128.720959</v>
      </c>
      <c r="G123" t="n">
        <v>36.560075</v>
      </c>
    </row>
    <row r="124">
      <c r="A124" t="n">
        <v>128.758643</v>
      </c>
      <c r="B124" t="n">
        <v>36.656212</v>
      </c>
      <c r="F124" t="n">
        <v>128.720907</v>
      </c>
      <c r="G124" t="n">
        <v>36.562363</v>
      </c>
    </row>
    <row r="125">
      <c r="A125" t="n">
        <v>128.773719</v>
      </c>
      <c r="B125" t="n">
        <v>36.660226</v>
      </c>
      <c r="F125" t="n">
        <v>128.723771</v>
      </c>
      <c r="G125" t="n">
        <v>36.563227</v>
      </c>
    </row>
    <row r="126">
      <c r="A126" t="n">
        <v>128.767115</v>
      </c>
      <c r="B126" t="n">
        <v>36.663363</v>
      </c>
      <c r="F126" t="n">
        <v>128.72712</v>
      </c>
      <c r="G126" t="n">
        <v>36.563138</v>
      </c>
    </row>
    <row r="127">
      <c r="A127" t="n">
        <v>128.767062</v>
      </c>
      <c r="B127" t="n">
        <v>36.663262</v>
      </c>
      <c r="F127" t="n">
        <v>128.731284</v>
      </c>
      <c r="G127" t="n">
        <v>36.563039</v>
      </c>
    </row>
    <row r="128">
      <c r="A128" t="n">
        <v>128.773943</v>
      </c>
      <c r="B128" t="n">
        <v>36.660289</v>
      </c>
      <c r="F128" t="n">
        <v>128.675524</v>
      </c>
      <c r="G128" t="n">
        <v>36.573483</v>
      </c>
    </row>
    <row r="129">
      <c r="A129" t="n">
        <v>128.527761</v>
      </c>
      <c r="B129" t="n">
        <v>36.722301</v>
      </c>
      <c r="F129" t="n">
        <v>128.684619</v>
      </c>
      <c r="G129" t="n">
        <v>36.557141</v>
      </c>
    </row>
    <row r="130">
      <c r="A130" t="n">
        <v>128.526735</v>
      </c>
      <c r="B130" t="n">
        <v>36.720717</v>
      </c>
      <c r="F130" t="n">
        <v>128.682456</v>
      </c>
      <c r="G130" t="n">
        <v>36.552428</v>
      </c>
    </row>
    <row r="131">
      <c r="A131" t="n">
        <v>128.526762</v>
      </c>
      <c r="B131" t="n">
        <v>36.720481</v>
      </c>
      <c r="F131" t="n">
        <v>128.687166</v>
      </c>
      <c r="G131" t="n">
        <v>36.545892</v>
      </c>
    </row>
    <row r="132">
      <c r="A132" t="n">
        <v>128.208502</v>
      </c>
      <c r="B132" t="n">
        <v>36.609046</v>
      </c>
      <c r="F132" t="n">
        <v>128.692645</v>
      </c>
      <c r="G132" t="n">
        <v>36.548258</v>
      </c>
    </row>
    <row r="133">
      <c r="A133" t="n">
        <v>128.535458</v>
      </c>
      <c r="B133" t="n">
        <v>36.59172</v>
      </c>
      <c r="F133" t="n">
        <v>128.699281</v>
      </c>
      <c r="G133" t="n">
        <v>36.553198</v>
      </c>
    </row>
    <row r="134">
      <c r="A134" t="n">
        <v>128.535229</v>
      </c>
      <c r="B134" t="n">
        <v>36.591483</v>
      </c>
      <c r="F134" t="n">
        <v>128.716306</v>
      </c>
      <c r="G134" t="n">
        <v>36.559764</v>
      </c>
    </row>
    <row r="135">
      <c r="A135" t="n">
        <v>128.782672</v>
      </c>
      <c r="B135" t="n">
        <v>36.589819</v>
      </c>
      <c r="F135" t="n">
        <v>128.716875</v>
      </c>
      <c r="G135" t="n">
        <v>36.562141</v>
      </c>
    </row>
    <row r="136">
      <c r="A136" t="n">
        <v>128.782646</v>
      </c>
      <c r="B136" t="n">
        <v>36.589644</v>
      </c>
      <c r="F136" t="n">
        <v>128.718965</v>
      </c>
      <c r="G136" t="n">
        <v>36.563434</v>
      </c>
    </row>
    <row r="137">
      <c r="A137" t="n">
        <v>128.732964</v>
      </c>
      <c r="B137" t="n">
        <v>36.550607</v>
      </c>
      <c r="C137" t="n">
        <v>128.732964</v>
      </c>
      <c r="D137" t="n">
        <v>36.550607</v>
      </c>
      <c r="F137" t="n">
        <v>128.723771</v>
      </c>
      <c r="G137" t="n">
        <v>36.563227</v>
      </c>
    </row>
    <row r="138">
      <c r="A138" t="n">
        <v>128.725856</v>
      </c>
      <c r="B138" t="n">
        <v>36.548187</v>
      </c>
      <c r="F138" t="n">
        <v>128.72712</v>
      </c>
      <c r="G138" t="n">
        <v>36.563138</v>
      </c>
    </row>
    <row r="139">
      <c r="A139" t="n">
        <v>128.725744</v>
      </c>
      <c r="B139" t="n">
        <v>36.547942</v>
      </c>
      <c r="F139" t="n">
        <v>128.730896</v>
      </c>
      <c r="G139" t="n">
        <v>36.563049</v>
      </c>
    </row>
    <row r="140">
      <c r="A140" t="n">
        <v>128.721268</v>
      </c>
      <c r="B140" t="n">
        <v>36.550813</v>
      </c>
      <c r="C140" t="n">
        <v>128.721268</v>
      </c>
      <c r="D140" t="n">
        <v>36.550813</v>
      </c>
      <c r="F140" t="n">
        <v>128.734102</v>
      </c>
      <c r="G140" t="n">
        <v>36.563196</v>
      </c>
    </row>
    <row r="141">
      <c r="A141" t="n">
        <v>128.703955</v>
      </c>
      <c r="B141" t="n">
        <v>36.546565</v>
      </c>
      <c r="F141" t="n">
        <v>128.738679</v>
      </c>
      <c r="G141" t="n">
        <v>36.564071</v>
      </c>
    </row>
    <row r="142">
      <c r="A142" t="n">
        <v>128.719298</v>
      </c>
      <c r="B142" t="n">
        <v>36.552139</v>
      </c>
      <c r="F142" t="n">
        <v>128.74134</v>
      </c>
      <c r="G142" t="n">
        <v>36.56413</v>
      </c>
    </row>
    <row r="143">
      <c r="A143" t="n">
        <v>128.71953</v>
      </c>
      <c r="B143" t="n">
        <v>36.552</v>
      </c>
      <c r="F143" t="n">
        <v>128.745527</v>
      </c>
      <c r="G143" t="n">
        <v>36.565115</v>
      </c>
    </row>
    <row r="144">
      <c r="A144" t="n">
        <v>128.741447</v>
      </c>
      <c r="B144" t="n">
        <v>36.562844</v>
      </c>
      <c r="F144" t="n">
        <v>128.753821</v>
      </c>
      <c r="G144" t="n">
        <v>36.571994</v>
      </c>
    </row>
    <row r="145">
      <c r="A145" t="n">
        <v>128.667477</v>
      </c>
      <c r="B145" t="n">
        <v>36.534839</v>
      </c>
      <c r="F145" t="n">
        <v>128.758647</v>
      </c>
      <c r="G145" t="n">
        <v>36.577697</v>
      </c>
    </row>
    <row r="146">
      <c r="A146" t="n">
        <v>128.667187</v>
      </c>
      <c r="B146" t="n">
        <v>36.534841</v>
      </c>
      <c r="F146" t="n">
        <v>128.761692</v>
      </c>
      <c r="G146" t="n">
        <v>36.580393</v>
      </c>
    </row>
    <row r="147">
      <c r="A147" t="n">
        <v>128.669463</v>
      </c>
      <c r="B147" t="n">
        <v>36.530603</v>
      </c>
      <c r="F147" t="n">
        <v>128.766037</v>
      </c>
      <c r="G147" t="n">
        <v>36.579896</v>
      </c>
    </row>
    <row r="148">
      <c r="A148" t="n">
        <v>128.669332</v>
      </c>
      <c r="B148" t="n">
        <v>36.530531</v>
      </c>
      <c r="F148" t="n">
        <v>128.769499</v>
      </c>
      <c r="G148" t="n">
        <v>36.580586</v>
      </c>
    </row>
    <row r="149">
      <c r="A149" t="n">
        <v>128.813102</v>
      </c>
      <c r="B149" t="n">
        <v>36.539552</v>
      </c>
      <c r="F149" t="n">
        <v>128.776636</v>
      </c>
      <c r="G149" t="n">
        <v>36.579324</v>
      </c>
    </row>
    <row r="150">
      <c r="A150" t="n">
        <v>128.813332</v>
      </c>
      <c r="B150" t="n">
        <v>36.53947</v>
      </c>
      <c r="F150" t="n">
        <v>128.782057</v>
      </c>
      <c r="G150" t="n">
        <v>36.576151</v>
      </c>
    </row>
    <row r="151">
      <c r="A151" t="n">
        <v>128.366513</v>
      </c>
      <c r="B151" t="n">
        <v>36.608116</v>
      </c>
      <c r="F151" t="n">
        <v>128.777307</v>
      </c>
      <c r="G151" t="n">
        <v>36.575106</v>
      </c>
    </row>
    <row r="152">
      <c r="A152" t="n">
        <v>128.366598</v>
      </c>
      <c r="B152" t="n">
        <v>36.608186</v>
      </c>
      <c r="F152" t="n">
        <v>128.779489</v>
      </c>
      <c r="G152" t="n">
        <v>36.569886</v>
      </c>
    </row>
    <row r="153">
      <c r="A153" t="n">
        <v>128.328735</v>
      </c>
      <c r="B153" t="n">
        <v>36.625426</v>
      </c>
      <c r="F153" t="n">
        <v>128.781268</v>
      </c>
      <c r="G153" t="n">
        <v>36.567956</v>
      </c>
    </row>
    <row r="154">
      <c r="A154" t="n">
        <v>128.36318</v>
      </c>
      <c r="B154" t="n">
        <v>36.609052</v>
      </c>
      <c r="F154" t="n">
        <v>128.778043</v>
      </c>
      <c r="G154" t="n">
        <v>36.567197</v>
      </c>
    </row>
    <row r="155">
      <c r="A155" t="n">
        <v>128.36298</v>
      </c>
      <c r="B155" t="n">
        <v>36.609124</v>
      </c>
      <c r="F155" t="n">
        <v>128.771646</v>
      </c>
      <c r="G155" t="n">
        <v>36.567925</v>
      </c>
    </row>
    <row r="156">
      <c r="A156" t="n">
        <v>128.477892</v>
      </c>
      <c r="B156" t="n">
        <v>36.546611</v>
      </c>
      <c r="F156" t="n">
        <v>128.759867</v>
      </c>
      <c r="G156" t="n">
        <v>36.561451</v>
      </c>
    </row>
    <row r="157">
      <c r="A157" t="n">
        <v>128.477735</v>
      </c>
      <c r="B157" t="n">
        <v>36.546456</v>
      </c>
      <c r="F157" t="n">
        <v>128.757371</v>
      </c>
      <c r="G157" t="n">
        <v>36.555161</v>
      </c>
    </row>
    <row r="158">
      <c r="A158" t="n">
        <v>128.75147</v>
      </c>
      <c r="B158" t="n">
        <v>36.549445</v>
      </c>
      <c r="F158" t="n">
        <v>128.76125</v>
      </c>
      <c r="G158" t="n">
        <v>36.55265</v>
      </c>
    </row>
    <row r="159">
      <c r="A159" t="n">
        <v>128.751874</v>
      </c>
      <c r="B159" t="n">
        <v>36.54938</v>
      </c>
      <c r="F159" t="n">
        <v>128.762876</v>
      </c>
      <c r="G159" t="n">
        <v>36.551572</v>
      </c>
    </row>
    <row r="160">
      <c r="A160" t="n">
        <v>128.465656</v>
      </c>
      <c r="B160" t="n">
        <v>36.678571</v>
      </c>
      <c r="F160" t="n">
        <v>128.765608</v>
      </c>
      <c r="G160" t="n">
        <v>36.550667</v>
      </c>
    </row>
    <row r="161">
      <c r="A161" t="n">
        <v>128.465533</v>
      </c>
      <c r="B161" t="n">
        <v>36.678517</v>
      </c>
      <c r="F161" t="n">
        <v>128.765393</v>
      </c>
      <c r="G161" t="n">
        <v>36.551019</v>
      </c>
    </row>
    <row r="162">
      <c r="A162" t="n">
        <v>128.465644</v>
      </c>
      <c r="B162" t="n">
        <v>36.678619</v>
      </c>
      <c r="F162" t="n">
        <v>128.762477</v>
      </c>
      <c r="G162" t="n">
        <v>36.552204</v>
      </c>
    </row>
    <row r="163">
      <c r="A163" t="n">
        <v>128.695955</v>
      </c>
      <c r="B163" t="n">
        <v>36.527884</v>
      </c>
      <c r="F163" t="n">
        <v>128.760177</v>
      </c>
      <c r="G163" t="n">
        <v>36.5537</v>
      </c>
    </row>
    <row r="164">
      <c r="A164" t="n">
        <v>128.516909</v>
      </c>
      <c r="B164" t="n">
        <v>36.4425</v>
      </c>
      <c r="F164" t="n">
        <v>128.757544</v>
      </c>
      <c r="G164" t="n">
        <v>36.555419</v>
      </c>
    </row>
    <row r="165">
      <c r="A165" t="n">
        <v>128.516779</v>
      </c>
      <c r="B165" t="n">
        <v>36.442692</v>
      </c>
      <c r="F165" t="n">
        <v>128.762354</v>
      </c>
      <c r="G165" t="n">
        <v>36.562385</v>
      </c>
    </row>
    <row r="166">
      <c r="A166" t="n">
        <v>128.515839</v>
      </c>
      <c r="B166" t="n">
        <v>36.436457</v>
      </c>
      <c r="F166" t="n">
        <v>128.771101</v>
      </c>
      <c r="G166" t="n">
        <v>36.567401</v>
      </c>
    </row>
    <row r="167">
      <c r="A167" t="n">
        <v>128.515953</v>
      </c>
      <c r="B167" t="n">
        <v>36.436444</v>
      </c>
      <c r="F167" t="n">
        <v>128.777794</v>
      </c>
      <c r="G167" t="n">
        <v>36.567209</v>
      </c>
    </row>
    <row r="168">
      <c r="A168" t="n">
        <v>128.658866</v>
      </c>
      <c r="B168" t="n">
        <v>36.539769</v>
      </c>
      <c r="F168" t="n">
        <v>128.781454</v>
      </c>
      <c r="G168" t="n">
        <v>36.56703</v>
      </c>
    </row>
    <row r="169">
      <c r="A169" t="n">
        <v>128.658957</v>
      </c>
      <c r="B169" t="n">
        <v>36.539849</v>
      </c>
      <c r="F169" t="n">
        <v>128.780618</v>
      </c>
      <c r="G169" t="n">
        <v>36.569338</v>
      </c>
    </row>
    <row r="170">
      <c r="A170" t="n">
        <v>128.665257</v>
      </c>
      <c r="B170" t="n">
        <v>36.536105</v>
      </c>
      <c r="F170" t="n">
        <v>128.779002</v>
      </c>
      <c r="G170" t="n">
        <v>36.570387</v>
      </c>
    </row>
    <row r="171">
      <c r="A171" t="n">
        <v>128.665152</v>
      </c>
      <c r="B171" t="n">
        <v>36.536022</v>
      </c>
      <c r="F171" t="n">
        <v>128.778013</v>
      </c>
      <c r="G171" t="n">
        <v>36.575517</v>
      </c>
    </row>
    <row r="172">
      <c r="A172" t="n">
        <v>128.655673</v>
      </c>
      <c r="B172" t="n">
        <v>36.540675</v>
      </c>
      <c r="F172" t="n">
        <v>128.782057</v>
      </c>
      <c r="G172" t="n">
        <v>36.576151</v>
      </c>
    </row>
    <row r="173">
      <c r="A173" t="n">
        <v>128.655572</v>
      </c>
      <c r="B173" t="n">
        <v>36.540563</v>
      </c>
      <c r="F173" t="n">
        <v>128.778372</v>
      </c>
      <c r="G173" t="n">
        <v>36.576527</v>
      </c>
    </row>
    <row r="174">
      <c r="A174" t="n">
        <v>128.713404</v>
      </c>
      <c r="B174" t="n">
        <v>36.560364</v>
      </c>
      <c r="C174" t="n">
        <v>128.713404</v>
      </c>
      <c r="D174" t="n">
        <v>36.560364</v>
      </c>
      <c r="F174" t="n">
        <v>128.776988</v>
      </c>
      <c r="G174" t="n">
        <v>36.579187</v>
      </c>
    </row>
    <row r="175">
      <c r="A175" t="n">
        <v>128.712877</v>
      </c>
      <c r="B175" t="n">
        <v>36.559764</v>
      </c>
      <c r="C175" t="n">
        <v>128.712877</v>
      </c>
      <c r="D175" t="n">
        <v>36.559764</v>
      </c>
      <c r="F175" t="n">
        <v>128.769513</v>
      </c>
      <c r="G175" t="n">
        <v>36.580702</v>
      </c>
    </row>
    <row r="176">
      <c r="A176" t="n">
        <v>128.457242</v>
      </c>
      <c r="B176" t="n">
        <v>36.642596</v>
      </c>
      <c r="C176" t="n">
        <v>128.457242</v>
      </c>
      <c r="D176" t="n">
        <v>36.642596</v>
      </c>
      <c r="F176" t="n">
        <v>128.765863</v>
      </c>
      <c r="G176" t="n">
        <v>36.580021</v>
      </c>
    </row>
    <row r="177">
      <c r="A177" t="n">
        <v>128.458809</v>
      </c>
      <c r="B177" t="n">
        <v>36.638078</v>
      </c>
      <c r="F177" t="n">
        <v>128.761833</v>
      </c>
      <c r="G177" t="n">
        <v>36.580607</v>
      </c>
    </row>
    <row r="178">
      <c r="A178" t="n">
        <v>128.458497</v>
      </c>
      <c r="B178" t="n">
        <v>36.638197</v>
      </c>
      <c r="F178" t="n">
        <v>128.758814</v>
      </c>
      <c r="G178" t="n">
        <v>36.578155</v>
      </c>
    </row>
    <row r="179">
      <c r="A179" t="n">
        <v>128.500593</v>
      </c>
      <c r="B179" t="n">
        <v>36.576587</v>
      </c>
      <c r="C179" t="n">
        <v>128.500593</v>
      </c>
      <c r="D179" t="n">
        <v>36.576587</v>
      </c>
      <c r="F179" t="n">
        <v>128.753474</v>
      </c>
      <c r="G179" t="n">
        <v>36.571769</v>
      </c>
    </row>
    <row r="180">
      <c r="A180" t="n">
        <v>128.499054</v>
      </c>
      <c r="B180" t="n">
        <v>36.576852</v>
      </c>
      <c r="C180" t="n">
        <v>128.499054</v>
      </c>
      <c r="D180" t="n">
        <v>36.576852</v>
      </c>
      <c r="F180" t="n">
        <v>128.748945</v>
      </c>
      <c r="G180" t="n">
        <v>36.567595</v>
      </c>
    </row>
    <row r="181">
      <c r="A181" t="n">
        <v>128.502465</v>
      </c>
      <c r="B181" t="n">
        <v>36.555578</v>
      </c>
      <c r="F181" t="n">
        <v>128.744705</v>
      </c>
      <c r="G181" t="n">
        <v>36.564751</v>
      </c>
    </row>
    <row r="182">
      <c r="A182" t="n">
        <v>128.502421</v>
      </c>
      <c r="B182" t="n">
        <v>36.555469</v>
      </c>
      <c r="F182" t="n">
        <v>128.741447</v>
      </c>
      <c r="G182" t="n">
        <v>36.562844</v>
      </c>
    </row>
    <row r="183">
      <c r="A183" t="n">
        <v>128.456403</v>
      </c>
      <c r="B183" t="n">
        <v>36.642344</v>
      </c>
      <c r="F183" t="n">
        <v>128.729742</v>
      </c>
      <c r="G183" t="n">
        <v>36.559509</v>
      </c>
    </row>
    <row r="184">
      <c r="A184" t="n">
        <v>128.45663</v>
      </c>
      <c r="B184" t="n">
        <v>36.641771</v>
      </c>
      <c r="F184" t="n">
        <v>128.72712</v>
      </c>
      <c r="G184" t="n">
        <v>36.563138</v>
      </c>
    </row>
    <row r="185">
      <c r="A185" t="n">
        <v>128.509178</v>
      </c>
      <c r="B185" t="n">
        <v>36.573854</v>
      </c>
      <c r="C185" t="n">
        <v>128.509178</v>
      </c>
      <c r="D185" t="n">
        <v>36.573854</v>
      </c>
      <c r="F185" t="n">
        <v>128.730896</v>
      </c>
      <c r="G185" t="n">
        <v>36.563049</v>
      </c>
    </row>
    <row r="186">
      <c r="A186" t="n">
        <v>128.508857</v>
      </c>
      <c r="B186" t="n">
        <v>36.573872</v>
      </c>
      <c r="C186" t="n">
        <v>128.508857</v>
      </c>
      <c r="D186" t="n">
        <v>36.573872</v>
      </c>
    </row>
    <row r="187">
      <c r="A187" t="n">
        <v>128.502221</v>
      </c>
      <c r="B187" t="n">
        <v>36.569822</v>
      </c>
      <c r="C187" t="n">
        <v>128.502221</v>
      </c>
      <c r="D187" t="n">
        <v>36.569822</v>
      </c>
    </row>
    <row r="188">
      <c r="A188" t="n">
        <v>128.780618</v>
      </c>
      <c r="B188" t="n">
        <v>36.569338</v>
      </c>
    </row>
    <row r="189">
      <c r="A189" t="n">
        <v>128.545881</v>
      </c>
      <c r="B189" t="n">
        <v>36.594561</v>
      </c>
    </row>
    <row r="190">
      <c r="A190" t="n">
        <v>128.546068</v>
      </c>
      <c r="B190" t="n">
        <v>36.594703</v>
      </c>
    </row>
    <row r="191">
      <c r="A191" t="n">
        <v>128.508816</v>
      </c>
      <c r="B191" t="n">
        <v>36.570325</v>
      </c>
      <c r="C191" t="n">
        <v>128.508816</v>
      </c>
      <c r="D191" t="n">
        <v>36.570325</v>
      </c>
    </row>
    <row r="192">
      <c r="A192" t="n">
        <v>128.508599</v>
      </c>
      <c r="B192" t="n">
        <v>36.571348</v>
      </c>
      <c r="C192" t="n">
        <v>128.508599</v>
      </c>
      <c r="D192" t="n">
        <v>36.571348</v>
      </c>
    </row>
    <row r="193">
      <c r="A193" t="n">
        <v>128.46081</v>
      </c>
      <c r="B193" t="n">
        <v>36.662225</v>
      </c>
    </row>
    <row r="194">
      <c r="A194" t="n">
        <v>128.460682</v>
      </c>
      <c r="B194" t="n">
        <v>36.662264</v>
      </c>
      <c r="C194" t="n">
        <v>128.460682</v>
      </c>
      <c r="D194" t="n">
        <v>36.662264</v>
      </c>
    </row>
    <row r="195">
      <c r="A195" t="n">
        <v>128.484935</v>
      </c>
      <c r="B195" t="n">
        <v>36.578226</v>
      </c>
      <c r="C195" t="n">
        <v>128.484935</v>
      </c>
      <c r="D195" t="n">
        <v>36.578226</v>
      </c>
    </row>
    <row r="196">
      <c r="A196" t="n">
        <v>128.484257</v>
      </c>
      <c r="B196" t="n">
        <v>36.578343</v>
      </c>
      <c r="C196" t="n">
        <v>128.484257</v>
      </c>
      <c r="D196" t="n">
        <v>36.578343</v>
      </c>
    </row>
    <row r="197">
      <c r="A197" t="n">
        <v>128.698211</v>
      </c>
      <c r="B197" t="n">
        <v>36.65284</v>
      </c>
    </row>
    <row r="198">
      <c r="A198" t="n">
        <v>128.698246</v>
      </c>
      <c r="B198" t="n">
        <v>36.652867</v>
      </c>
    </row>
    <row r="199">
      <c r="A199" t="n">
        <v>128.705398</v>
      </c>
      <c r="B199" t="n">
        <v>36.569949</v>
      </c>
      <c r="C199" t="n">
        <v>128.705398</v>
      </c>
      <c r="D199" t="n">
        <v>36.569949</v>
      </c>
    </row>
    <row r="200">
      <c r="A200" t="n">
        <v>128.511525</v>
      </c>
      <c r="B200" t="n">
        <v>36.577323</v>
      </c>
      <c r="C200" t="n">
        <v>128.511525</v>
      </c>
      <c r="D200" t="n">
        <v>36.577323</v>
      </c>
    </row>
    <row r="201">
      <c r="A201" t="n">
        <v>128.513166</v>
      </c>
      <c r="B201" t="n">
        <v>36.577732</v>
      </c>
      <c r="C201" t="n">
        <v>128.513166</v>
      </c>
      <c r="D201" t="n">
        <v>36.577732</v>
      </c>
    </row>
    <row r="202">
      <c r="A202" t="n">
        <v>128.581155</v>
      </c>
      <c r="B202" t="n">
        <v>36.581814</v>
      </c>
    </row>
    <row r="203">
      <c r="A203" t="n">
        <v>128.580969</v>
      </c>
      <c r="B203" t="n">
        <v>36.581782</v>
      </c>
    </row>
    <row r="204">
      <c r="A204" t="n">
        <v>128.824933</v>
      </c>
      <c r="B204" t="n">
        <v>36.711623</v>
      </c>
    </row>
    <row r="205">
      <c r="A205" t="n">
        <v>128.825054</v>
      </c>
      <c r="B205" t="n">
        <v>36.711549</v>
      </c>
    </row>
    <row r="206">
      <c r="A206" t="n">
        <v>128.719434</v>
      </c>
      <c r="B206" t="n">
        <v>36.568461</v>
      </c>
      <c r="C206" t="n">
        <v>128.719434</v>
      </c>
      <c r="D206" t="n">
        <v>36.568461</v>
      </c>
    </row>
    <row r="207">
      <c r="A207" t="n">
        <v>128.683438</v>
      </c>
      <c r="B207" t="n">
        <v>36.574543</v>
      </c>
      <c r="C207" t="n">
        <v>128.683438</v>
      </c>
      <c r="D207" t="n">
        <v>36.574543</v>
      </c>
    </row>
    <row r="208">
      <c r="A208" t="n">
        <v>128.683974</v>
      </c>
      <c r="B208" t="n">
        <v>36.574266</v>
      </c>
      <c r="C208" t="n">
        <v>128.683974</v>
      </c>
      <c r="D208" t="n">
        <v>36.574266</v>
      </c>
    </row>
    <row r="209">
      <c r="A209" t="n">
        <v>128.733807</v>
      </c>
      <c r="B209" t="n">
        <v>36.575475</v>
      </c>
      <c r="C209" t="n">
        <v>128.733807</v>
      </c>
      <c r="D209" t="n">
        <v>36.575475</v>
      </c>
    </row>
    <row r="210">
      <c r="A210" t="n">
        <v>128.733558</v>
      </c>
      <c r="B210" t="n">
        <v>36.576204</v>
      </c>
      <c r="C210" t="n">
        <v>128.733558</v>
      </c>
      <c r="D210" t="n">
        <v>36.576204</v>
      </c>
    </row>
    <row r="211">
      <c r="A211" t="n">
        <v>128.418662</v>
      </c>
      <c r="B211" t="n">
        <v>36.618621</v>
      </c>
    </row>
    <row r="212">
      <c r="A212" t="n">
        <v>128.418813</v>
      </c>
      <c r="B212" t="n">
        <v>36.618158</v>
      </c>
    </row>
    <row r="213">
      <c r="A213" t="n">
        <v>128.407767</v>
      </c>
      <c r="B213" t="n">
        <v>36.613706</v>
      </c>
    </row>
    <row r="214">
      <c r="A214" t="n">
        <v>128.418008</v>
      </c>
      <c r="B214" t="n">
        <v>36.615299</v>
      </c>
    </row>
    <row r="215">
      <c r="A215" t="n">
        <v>128.414732</v>
      </c>
      <c r="B215" t="n">
        <v>36.611149</v>
      </c>
    </row>
    <row r="216">
      <c r="A216" t="n">
        <v>128.414822</v>
      </c>
      <c r="B216" t="n">
        <v>36.611274</v>
      </c>
    </row>
    <row r="217">
      <c r="A217" t="n">
        <v>128.41468</v>
      </c>
      <c r="B217" t="n">
        <v>36.611527</v>
      </c>
    </row>
    <row r="218">
      <c r="A218" t="n">
        <v>128.414606</v>
      </c>
      <c r="B218" t="n">
        <v>36.611273</v>
      </c>
    </row>
    <row r="219">
      <c r="A219" t="n">
        <v>128.919928</v>
      </c>
      <c r="B219" t="n">
        <v>36.310066</v>
      </c>
    </row>
    <row r="220">
      <c r="A220" t="n">
        <v>128.920068</v>
      </c>
      <c r="B220" t="n">
        <v>36.310051</v>
      </c>
    </row>
    <row r="221">
      <c r="A221" t="n">
        <v>128.733062</v>
      </c>
      <c r="B221" t="n">
        <v>36.578358</v>
      </c>
      <c r="C221" t="n">
        <v>128.733062</v>
      </c>
      <c r="D221" t="n">
        <v>36.578358</v>
      </c>
    </row>
    <row r="222">
      <c r="A222" t="n">
        <v>128.604808</v>
      </c>
      <c r="B222" t="n">
        <v>36.610195</v>
      </c>
    </row>
    <row r="223">
      <c r="A223" t="n">
        <v>128.604882</v>
      </c>
      <c r="B223" t="n">
        <v>36.610133</v>
      </c>
    </row>
    <row r="224">
      <c r="A224" t="n">
        <v>128.941701</v>
      </c>
      <c r="B224" t="n">
        <v>36.402639</v>
      </c>
    </row>
    <row r="225">
      <c r="A225" t="n">
        <v>128.9417</v>
      </c>
      <c r="B225" t="n">
        <v>36.402548</v>
      </c>
    </row>
    <row r="226">
      <c r="A226" t="n">
        <v>128.642447</v>
      </c>
      <c r="B226" t="n">
        <v>36.550924</v>
      </c>
    </row>
    <row r="227">
      <c r="A227" t="n">
        <v>128.640958</v>
      </c>
      <c r="B227" t="n">
        <v>36.552002</v>
      </c>
    </row>
    <row r="228">
      <c r="A228" t="n">
        <v>128.641028</v>
      </c>
      <c r="B228" t="n">
        <v>36.5521</v>
      </c>
    </row>
    <row r="229">
      <c r="A229" t="n">
        <v>128.642313</v>
      </c>
      <c r="B229" t="n">
        <v>36.550871</v>
      </c>
    </row>
    <row r="230">
      <c r="A230" t="n">
        <v>128.650858</v>
      </c>
      <c r="B230" t="n">
        <v>36.54765</v>
      </c>
    </row>
    <row r="231">
      <c r="A231" t="n">
        <v>128.663912</v>
      </c>
      <c r="B231" t="n">
        <v>36.553245</v>
      </c>
    </row>
    <row r="232">
      <c r="A232" t="n">
        <v>128.66404</v>
      </c>
      <c r="B232" t="n">
        <v>36.553198</v>
      </c>
    </row>
    <row r="233">
      <c r="A233" t="n">
        <v>128.655491</v>
      </c>
      <c r="B233" t="n">
        <v>36.547499</v>
      </c>
    </row>
    <row r="234">
      <c r="A234" t="n">
        <v>128.659796</v>
      </c>
      <c r="B234" t="n">
        <v>36.548252</v>
      </c>
    </row>
    <row r="235">
      <c r="A235" t="n">
        <v>128.65977</v>
      </c>
      <c r="B235" t="n">
        <v>36.54834</v>
      </c>
    </row>
    <row r="236">
      <c r="A236" t="n">
        <v>128.655271</v>
      </c>
      <c r="B236" t="n">
        <v>36.547614</v>
      </c>
    </row>
    <row r="237">
      <c r="A237" t="n">
        <v>128.925797</v>
      </c>
      <c r="B237" t="n">
        <v>36.72458</v>
      </c>
    </row>
    <row r="238">
      <c r="A238" t="n">
        <v>128.925884</v>
      </c>
      <c r="B238" t="n">
        <v>36.724488</v>
      </c>
    </row>
    <row r="239">
      <c r="A239" t="n">
        <v>128.509182</v>
      </c>
      <c r="B239" t="n">
        <v>36.816757</v>
      </c>
    </row>
    <row r="240">
      <c r="A240" t="n">
        <v>128.509068</v>
      </c>
      <c r="B240" t="n">
        <v>36.81686</v>
      </c>
    </row>
    <row r="241">
      <c r="A241" t="n">
        <v>128.840754</v>
      </c>
      <c r="B241" t="n">
        <v>36.741693</v>
      </c>
    </row>
    <row r="242">
      <c r="A242" t="n">
        <v>128.840886</v>
      </c>
      <c r="B242" t="n">
        <v>36.741701</v>
      </c>
    </row>
    <row r="243">
      <c r="A243" t="n">
        <v>128.86077</v>
      </c>
      <c r="B243" t="n">
        <v>36.493514</v>
      </c>
    </row>
    <row r="244">
      <c r="A244" t="n">
        <v>128.860802</v>
      </c>
      <c r="B244" t="n">
        <v>36.493448</v>
      </c>
    </row>
    <row r="245">
      <c r="A245" t="n">
        <v>128.972814</v>
      </c>
      <c r="B245" t="n">
        <v>36.643483</v>
      </c>
    </row>
    <row r="246">
      <c r="A246" t="n">
        <v>128.972832</v>
      </c>
      <c r="B246" t="n">
        <v>36.643562</v>
      </c>
    </row>
    <row r="247">
      <c r="A247" t="n">
        <v>128.92491</v>
      </c>
      <c r="B247" t="n">
        <v>36.408222</v>
      </c>
    </row>
    <row r="248">
      <c r="A248" t="n">
        <v>128.923973</v>
      </c>
      <c r="B248" t="n">
        <v>36.397713</v>
      </c>
    </row>
    <row r="249">
      <c r="A249" t="n">
        <v>128.924976</v>
      </c>
      <c r="B249" t="n">
        <v>36.408086</v>
      </c>
    </row>
    <row r="250">
      <c r="A250" t="n">
        <v>128.93323</v>
      </c>
      <c r="B250" t="n">
        <v>36.401997</v>
      </c>
    </row>
    <row r="251">
      <c r="A251" t="n">
        <v>128.933383</v>
      </c>
      <c r="B251" t="n">
        <v>36.402176</v>
      </c>
    </row>
    <row r="252">
      <c r="A252" t="n">
        <v>128.459787</v>
      </c>
      <c r="B252" t="n">
        <v>36.819326</v>
      </c>
    </row>
    <row r="253">
      <c r="A253" t="n">
        <v>128.459655</v>
      </c>
      <c r="B253" t="n">
        <v>36.81934</v>
      </c>
    </row>
    <row r="254">
      <c r="A254" t="n">
        <v>128.367439</v>
      </c>
      <c r="B254" t="n">
        <v>36.650955</v>
      </c>
    </row>
    <row r="255">
      <c r="A255" t="n">
        <v>128.367454</v>
      </c>
      <c r="B255" t="n">
        <v>36.651182</v>
      </c>
    </row>
    <row r="256">
      <c r="A256" t="n">
        <v>128.367569</v>
      </c>
      <c r="B256" t="n">
        <v>36.65105</v>
      </c>
    </row>
    <row r="257">
      <c r="A257" t="n">
        <v>128.367079</v>
      </c>
      <c r="B257" t="n">
        <v>36.651107</v>
      </c>
    </row>
    <row r="258">
      <c r="A258" t="n">
        <v>128.358461</v>
      </c>
      <c r="B258" t="n">
        <v>36.651512</v>
      </c>
    </row>
    <row r="259">
      <c r="A259" t="n">
        <v>128.358385</v>
      </c>
      <c r="B259" t="n">
        <v>36.651398</v>
      </c>
    </row>
    <row r="260">
      <c r="A260" t="n">
        <v>128.923843</v>
      </c>
      <c r="B260" t="n">
        <v>36.397607</v>
      </c>
    </row>
    <row r="261">
      <c r="A261" t="n">
        <v>128.453444</v>
      </c>
      <c r="B261" t="n">
        <v>36.61394</v>
      </c>
    </row>
    <row r="262">
      <c r="A262" t="n">
        <v>128.453716</v>
      </c>
      <c r="B262" t="n">
        <v>36.614162</v>
      </c>
    </row>
    <row r="263">
      <c r="A263" t="n">
        <v>128.837573</v>
      </c>
      <c r="B263" t="n">
        <v>36.769737</v>
      </c>
    </row>
    <row r="264">
      <c r="A264" t="n">
        <v>128.292183</v>
      </c>
      <c r="B264" t="n">
        <v>36.480759</v>
      </c>
    </row>
    <row r="265">
      <c r="A265" t="n">
        <v>128.292097</v>
      </c>
      <c r="B265" t="n">
        <v>36.480851</v>
      </c>
    </row>
    <row r="266">
      <c r="A266" t="n">
        <v>128.398045</v>
      </c>
      <c r="B266" t="n">
        <v>36.644771</v>
      </c>
    </row>
    <row r="267">
      <c r="A267" t="n">
        <v>128.399905</v>
      </c>
      <c r="B267" t="n">
        <v>36.645338</v>
      </c>
    </row>
    <row r="268">
      <c r="A268" t="n">
        <v>128.39989</v>
      </c>
      <c r="B268" t="n">
        <v>36.645454</v>
      </c>
    </row>
    <row r="269">
      <c r="A269" t="n">
        <v>128.398146</v>
      </c>
      <c r="B269" t="n">
        <v>36.64485</v>
      </c>
    </row>
    <row r="270">
      <c r="A270" t="n">
        <v>128.291878</v>
      </c>
      <c r="B270" t="n">
        <v>36.479748</v>
      </c>
    </row>
    <row r="271">
      <c r="A271" t="n">
        <v>128.619564</v>
      </c>
      <c r="B271" t="n">
        <v>36.515275</v>
      </c>
    </row>
    <row r="272">
      <c r="A272" t="n">
        <v>128.619532</v>
      </c>
      <c r="B272" t="n">
        <v>36.515116</v>
      </c>
    </row>
    <row r="273">
      <c r="A273" t="n">
        <v>128.600293</v>
      </c>
      <c r="B273" t="n">
        <v>36.493418</v>
      </c>
    </row>
    <row r="274">
      <c r="A274" t="n">
        <v>128.600393</v>
      </c>
      <c r="B274" t="n">
        <v>36.493337</v>
      </c>
    </row>
    <row r="275">
      <c r="A275" t="n">
        <v>128.768323</v>
      </c>
      <c r="B275" t="n">
        <v>36.621334</v>
      </c>
    </row>
    <row r="276">
      <c r="A276" t="n">
        <v>128.768098</v>
      </c>
      <c r="B276" t="n">
        <v>36.621397</v>
      </c>
    </row>
    <row r="277">
      <c r="A277" t="n">
        <v>128.737709</v>
      </c>
      <c r="B277" t="n">
        <v>36.456699</v>
      </c>
    </row>
    <row r="278">
      <c r="A278" t="n">
        <v>128.662622</v>
      </c>
      <c r="B278" t="n">
        <v>36.466075</v>
      </c>
    </row>
    <row r="279">
      <c r="A279" t="n">
        <v>128.830141</v>
      </c>
      <c r="B279" t="n">
        <v>36.467178</v>
      </c>
    </row>
    <row r="280">
      <c r="A280" t="n">
        <v>128.94972</v>
      </c>
      <c r="B280" t="n">
        <v>36.56049</v>
      </c>
    </row>
    <row r="281">
      <c r="A281" t="n">
        <v>128.964009</v>
      </c>
      <c r="B281" t="n">
        <v>36.555118</v>
      </c>
    </row>
    <row r="282">
      <c r="A282" t="n">
        <v>128.963917</v>
      </c>
      <c r="B282" t="n">
        <v>36.555158</v>
      </c>
    </row>
    <row r="283">
      <c r="A283" t="n">
        <v>128.964498</v>
      </c>
      <c r="B283" t="n">
        <v>36.558772</v>
      </c>
    </row>
    <row r="284">
      <c r="A284" t="n">
        <v>128.964654</v>
      </c>
      <c r="B284" t="n">
        <v>36.558763</v>
      </c>
    </row>
    <row r="285">
      <c r="A285" t="n">
        <v>128.949722</v>
      </c>
      <c r="B285" t="n">
        <v>36.560434</v>
      </c>
    </row>
    <row r="286">
      <c r="A286" t="n">
        <v>128.946886</v>
      </c>
      <c r="B286" t="n">
        <v>36.559791</v>
      </c>
    </row>
    <row r="287">
      <c r="A287" t="n">
        <v>128.946876</v>
      </c>
      <c r="B287" t="n">
        <v>36.559859</v>
      </c>
    </row>
    <row r="288">
      <c r="A288" t="n">
        <v>128.968123</v>
      </c>
      <c r="B288" t="n">
        <v>36.542429</v>
      </c>
    </row>
    <row r="289">
      <c r="A289" t="n">
        <v>128.968473</v>
      </c>
      <c r="B289" t="n">
        <v>36.548505</v>
      </c>
    </row>
    <row r="290">
      <c r="A290" t="n">
        <v>128.968032</v>
      </c>
      <c r="B290" t="n">
        <v>36.542449</v>
      </c>
    </row>
    <row r="291">
      <c r="A291" t="n">
        <v>128.968562</v>
      </c>
      <c r="B291" t="n">
        <v>36.548495</v>
      </c>
    </row>
    <row r="292">
      <c r="A292" t="n">
        <v>128.96369</v>
      </c>
      <c r="B292" t="n">
        <v>36.55388</v>
      </c>
    </row>
    <row r="293">
      <c r="A293" t="n">
        <v>128.963754</v>
      </c>
      <c r="B293" t="n">
        <v>36.553872</v>
      </c>
    </row>
    <row r="294">
      <c r="A294" t="n">
        <v>128.484733</v>
      </c>
      <c r="B294" t="n">
        <v>36.643646</v>
      </c>
    </row>
    <row r="295">
      <c r="A295" t="n">
        <v>128.459465</v>
      </c>
      <c r="B295" t="n">
        <v>36.822426</v>
      </c>
    </row>
    <row r="296">
      <c r="A296" t="n">
        <v>128.459329</v>
      </c>
      <c r="B296" t="n">
        <v>36.822431</v>
      </c>
    </row>
    <row r="297">
      <c r="A297" t="n">
        <v>128.45718</v>
      </c>
      <c r="B297" t="n">
        <v>36.808578</v>
      </c>
    </row>
    <row r="298">
      <c r="A298" t="n">
        <v>128.457664</v>
      </c>
      <c r="B298" t="n">
        <v>36.792166</v>
      </c>
    </row>
    <row r="299">
      <c r="A299" t="n">
        <v>128.457529</v>
      </c>
      <c r="B299" t="n">
        <v>36.792186</v>
      </c>
    </row>
    <row r="300">
      <c r="A300" t="n">
        <v>128.786649</v>
      </c>
      <c r="B300" t="n">
        <v>36.618271</v>
      </c>
    </row>
    <row r="301">
      <c r="A301" t="n">
        <v>128.786519</v>
      </c>
      <c r="B301" t="n">
        <v>36.618377</v>
      </c>
    </row>
    <row r="302">
      <c r="A302" t="n">
        <v>128.797814</v>
      </c>
      <c r="B302" t="n">
        <v>36.794535</v>
      </c>
    </row>
    <row r="303">
      <c r="A303" t="n">
        <v>128.887605</v>
      </c>
      <c r="B303" t="n">
        <v>36.462226</v>
      </c>
    </row>
    <row r="304">
      <c r="A304" t="n">
        <v>128.356116</v>
      </c>
      <c r="B304" t="n">
        <v>36.625903</v>
      </c>
      <c r="C304" t="n">
        <v>128.356116</v>
      </c>
      <c r="D304" t="n">
        <v>36.625903</v>
      </c>
    </row>
    <row r="305">
      <c r="A305" t="n">
        <v>128.35619</v>
      </c>
      <c r="B305" t="n">
        <v>36.626025</v>
      </c>
      <c r="C305" t="n">
        <v>128.35619</v>
      </c>
      <c r="D305" t="n">
        <v>36.626025</v>
      </c>
    </row>
    <row r="306">
      <c r="A306" t="n">
        <v>128.321771</v>
      </c>
      <c r="B306" t="n">
        <v>36.496675</v>
      </c>
    </row>
    <row r="307">
      <c r="A307" t="n">
        <v>128.321878</v>
      </c>
      <c r="B307" t="n">
        <v>36.496746</v>
      </c>
    </row>
    <row r="308">
      <c r="A308" t="n">
        <v>128.322167</v>
      </c>
      <c r="B308" t="n">
        <v>36.49674</v>
      </c>
    </row>
    <row r="309">
      <c r="A309" t="n">
        <v>128.463113</v>
      </c>
      <c r="B309" t="n">
        <v>36.657134</v>
      </c>
    </row>
    <row r="310">
      <c r="A310" t="n">
        <v>128.463188</v>
      </c>
      <c r="B310" t="n">
        <v>36.657022</v>
      </c>
    </row>
    <row r="311">
      <c r="A311" t="n">
        <v>128.761692</v>
      </c>
      <c r="B311" t="n">
        <v>36.580393</v>
      </c>
    </row>
    <row r="312">
      <c r="A312" t="n">
        <v>128.761833</v>
      </c>
      <c r="B312" t="n">
        <v>36.580607</v>
      </c>
    </row>
    <row r="313">
      <c r="A313" t="n">
        <v>128.437218</v>
      </c>
      <c r="B313" t="n">
        <v>36.738851</v>
      </c>
    </row>
    <row r="314">
      <c r="A314" t="n">
        <v>128.437064</v>
      </c>
      <c r="B314" t="n">
        <v>36.738888</v>
      </c>
    </row>
    <row r="315">
      <c r="A315" t="n">
        <v>128.654012</v>
      </c>
      <c r="B315" t="n">
        <v>36.585659</v>
      </c>
      <c r="C315" t="n">
        <v>128.654012</v>
      </c>
      <c r="D315" t="n">
        <v>36.585659</v>
      </c>
    </row>
    <row r="316">
      <c r="A316" t="n">
        <v>128.663013</v>
      </c>
      <c r="B316" t="n">
        <v>36.502657</v>
      </c>
    </row>
    <row r="317">
      <c r="A317" t="n">
        <v>128.494409</v>
      </c>
      <c r="B317" t="n">
        <v>36.721486</v>
      </c>
    </row>
    <row r="318">
      <c r="A318" t="n">
        <v>128.494573</v>
      </c>
      <c r="B318" t="n">
        <v>36.721507</v>
      </c>
    </row>
    <row r="319">
      <c r="A319" t="n">
        <v>128.498486</v>
      </c>
      <c r="B319" t="n">
        <v>36.716171</v>
      </c>
    </row>
    <row r="320">
      <c r="A320" t="n">
        <v>128.498366</v>
      </c>
      <c r="B320" t="n">
        <v>36.716296</v>
      </c>
    </row>
    <row r="321">
      <c r="A321" t="n">
        <v>128.508685</v>
      </c>
      <c r="B321" t="n">
        <v>36.548482</v>
      </c>
    </row>
    <row r="322">
      <c r="A322" t="n">
        <v>128.498751</v>
      </c>
      <c r="B322" t="n">
        <v>36.540665</v>
      </c>
    </row>
    <row r="323">
      <c r="A323" t="n">
        <v>128.498996</v>
      </c>
      <c r="B323" t="n">
        <v>36.540774</v>
      </c>
    </row>
    <row r="324">
      <c r="A324" t="n">
        <v>128.506159</v>
      </c>
      <c r="B324" t="n">
        <v>36.543791</v>
      </c>
    </row>
    <row r="325">
      <c r="A325" t="n">
        <v>128.506176</v>
      </c>
      <c r="B325" t="n">
        <v>36.543899</v>
      </c>
    </row>
    <row r="326">
      <c r="A326" t="n">
        <v>128.492966</v>
      </c>
      <c r="B326" t="n">
        <v>36.537792</v>
      </c>
    </row>
    <row r="327">
      <c r="A327" t="n">
        <v>128.493019</v>
      </c>
      <c r="B327" t="n">
        <v>36.53769</v>
      </c>
    </row>
    <row r="328">
      <c r="A328" t="n">
        <v>128.513008</v>
      </c>
      <c r="B328" t="n">
        <v>36.532316</v>
      </c>
    </row>
    <row r="329">
      <c r="A329" t="n">
        <v>128.513108</v>
      </c>
      <c r="B329" t="n">
        <v>36.532213</v>
      </c>
    </row>
    <row r="330">
      <c r="A330" t="n">
        <v>128.841316</v>
      </c>
      <c r="B330" t="n">
        <v>36.548103</v>
      </c>
    </row>
    <row r="331">
      <c r="A331" t="n">
        <v>128.841177</v>
      </c>
      <c r="B331" t="n">
        <v>36.548153</v>
      </c>
    </row>
    <row r="332">
      <c r="A332" t="n">
        <v>128.682226</v>
      </c>
      <c r="B332" t="n">
        <v>36.443376</v>
      </c>
    </row>
    <row r="333">
      <c r="A333" t="n">
        <v>128.679271</v>
      </c>
      <c r="B333" t="n">
        <v>36.444849</v>
      </c>
    </row>
    <row r="334">
      <c r="A334" t="n">
        <v>128.672104</v>
      </c>
      <c r="B334" t="n">
        <v>36.454376</v>
      </c>
    </row>
    <row r="335">
      <c r="A335" t="n">
        <v>128.689949</v>
      </c>
      <c r="B335" t="n">
        <v>36.566371</v>
      </c>
    </row>
    <row r="336">
      <c r="A336" t="n">
        <v>128.68979</v>
      </c>
      <c r="B336" t="n">
        <v>36.566525</v>
      </c>
    </row>
    <row r="337">
      <c r="A337" t="n">
        <v>128.670187</v>
      </c>
      <c r="B337" t="n">
        <v>36.50443</v>
      </c>
    </row>
    <row r="338">
      <c r="A338" t="n">
        <v>128.670267</v>
      </c>
      <c r="B338" t="n">
        <v>36.504468</v>
      </c>
    </row>
    <row r="339">
      <c r="A339" t="n">
        <v>128.666723</v>
      </c>
      <c r="B339" t="n">
        <v>36.502616</v>
      </c>
    </row>
    <row r="340">
      <c r="A340" t="n">
        <v>128.658464</v>
      </c>
      <c r="B340" t="n">
        <v>36.503522</v>
      </c>
    </row>
    <row r="341">
      <c r="A341" t="n">
        <v>128.666779</v>
      </c>
      <c r="B341" t="n">
        <v>36.502833</v>
      </c>
    </row>
    <row r="342">
      <c r="A342" t="n">
        <v>128.666499</v>
      </c>
      <c r="B342" t="n">
        <v>36.509754</v>
      </c>
    </row>
    <row r="343">
      <c r="A343" t="n">
        <v>128.66184</v>
      </c>
      <c r="B343" t="n">
        <v>36.511729</v>
      </c>
    </row>
    <row r="344">
      <c r="A344" t="n">
        <v>128.652384</v>
      </c>
      <c r="B344" t="n">
        <v>36.506812</v>
      </c>
    </row>
    <row r="345">
      <c r="A345" t="n">
        <v>128.655812</v>
      </c>
      <c r="B345" t="n">
        <v>36.510358</v>
      </c>
    </row>
    <row r="346">
      <c r="A346" t="n">
        <v>128.657299</v>
      </c>
      <c r="B346" t="n">
        <v>36.504012</v>
      </c>
    </row>
    <row r="347">
      <c r="A347" t="n">
        <v>128.387645</v>
      </c>
      <c r="B347" t="n">
        <v>36.651811</v>
      </c>
    </row>
    <row r="348">
      <c r="A348" t="n">
        <v>128.387584</v>
      </c>
      <c r="B348" t="n">
        <v>36.651709</v>
      </c>
    </row>
    <row r="349">
      <c r="A349" t="n">
        <v>128.697719</v>
      </c>
      <c r="B349" t="n">
        <v>36.649282</v>
      </c>
    </row>
    <row r="350">
      <c r="A350" t="n">
        <v>128.677968</v>
      </c>
      <c r="B350" t="n">
        <v>36.651823</v>
      </c>
    </row>
    <row r="351">
      <c r="A351" t="n">
        <v>128.677926</v>
      </c>
      <c r="B351" t="n">
        <v>36.651752</v>
      </c>
    </row>
    <row r="352">
      <c r="A352" t="n">
        <v>128.69786</v>
      </c>
      <c r="B352" t="n">
        <v>36.649271</v>
      </c>
    </row>
    <row r="353">
      <c r="A353" t="n">
        <v>128.797341</v>
      </c>
      <c r="B353" t="n">
        <v>36.712487</v>
      </c>
    </row>
    <row r="354">
      <c r="A354" t="n">
        <v>128.80062</v>
      </c>
      <c r="B354" t="n">
        <v>36.711429</v>
      </c>
    </row>
    <row r="355">
      <c r="A355" t="n">
        <v>128.800865</v>
      </c>
      <c r="B355" t="n">
        <v>36.711326</v>
      </c>
    </row>
    <row r="356">
      <c r="A356" t="n">
        <v>128.80054</v>
      </c>
      <c r="B356" t="n">
        <v>36.711326</v>
      </c>
    </row>
    <row r="357">
      <c r="A357" t="n">
        <v>128.796978</v>
      </c>
      <c r="B357" t="n">
        <v>36.712519</v>
      </c>
    </row>
    <row r="358">
      <c r="A358" t="n">
        <v>128.299024</v>
      </c>
      <c r="B358" t="n">
        <v>36.48751</v>
      </c>
    </row>
    <row r="359">
      <c r="A359" t="n">
        <v>128.299058</v>
      </c>
      <c r="B359" t="n">
        <v>36.487397</v>
      </c>
    </row>
    <row r="360">
      <c r="A360" t="n">
        <v>128.299571</v>
      </c>
      <c r="B360" t="n">
        <v>36.488813</v>
      </c>
    </row>
    <row r="361">
      <c r="A361" t="n">
        <v>128.299466</v>
      </c>
      <c r="B361" t="n">
        <v>36.488834</v>
      </c>
    </row>
    <row r="362">
      <c r="A362" t="n">
        <v>128.536753</v>
      </c>
      <c r="B362" t="n">
        <v>36.595166</v>
      </c>
    </row>
    <row r="363">
      <c r="A363" t="n">
        <v>128.53688</v>
      </c>
      <c r="B363" t="n">
        <v>36.595206</v>
      </c>
    </row>
    <row r="364">
      <c r="A364" t="n">
        <v>128.53942</v>
      </c>
      <c r="B364" t="n">
        <v>36.590873</v>
      </c>
    </row>
    <row r="365">
      <c r="A365" t="n">
        <v>128.539481</v>
      </c>
      <c r="B365" t="n">
        <v>36.591033</v>
      </c>
    </row>
    <row r="366">
      <c r="A366" t="n">
        <v>128.370084</v>
      </c>
      <c r="B366" t="n">
        <v>36.648917</v>
      </c>
    </row>
    <row r="367">
      <c r="A367" t="n">
        <v>128.370097</v>
      </c>
      <c r="B367" t="n">
        <v>36.64903</v>
      </c>
    </row>
    <row r="368">
      <c r="A368" t="n">
        <v>128.668972</v>
      </c>
      <c r="B368" t="n">
        <v>36.588418</v>
      </c>
    </row>
    <row r="369">
      <c r="A369" t="n">
        <v>128.669073</v>
      </c>
      <c r="B369" t="n">
        <v>36.588499</v>
      </c>
    </row>
    <row r="370">
      <c r="A370" t="n">
        <v>128.664989</v>
      </c>
      <c r="B370" t="n">
        <v>36.582975</v>
      </c>
    </row>
    <row r="371">
      <c r="A371" t="n">
        <v>128.669103</v>
      </c>
      <c r="B371" t="n">
        <v>36.588348</v>
      </c>
    </row>
    <row r="372">
      <c r="A372" t="n">
        <v>128.669203</v>
      </c>
      <c r="B372" t="n">
        <v>36.588419</v>
      </c>
    </row>
    <row r="373">
      <c r="A373" t="n">
        <v>128.677846</v>
      </c>
      <c r="B373" t="n">
        <v>36.594745</v>
      </c>
    </row>
    <row r="374">
      <c r="A374" t="n">
        <v>128.677958</v>
      </c>
      <c r="B374" t="n">
        <v>36.594833</v>
      </c>
    </row>
    <row r="375">
      <c r="A375" t="n">
        <v>128.662675</v>
      </c>
      <c r="B375" t="n">
        <v>36.594779</v>
      </c>
    </row>
    <row r="376">
      <c r="A376" t="n">
        <v>128.731073</v>
      </c>
      <c r="B376" t="n">
        <v>36.563112</v>
      </c>
    </row>
    <row r="377">
      <c r="A377" t="n">
        <v>128.730896</v>
      </c>
      <c r="B377" t="n">
        <v>36.563049</v>
      </c>
      <c r="C377" t="n">
        <v>128.730896</v>
      </c>
      <c r="D377" t="n">
        <v>36.563049</v>
      </c>
    </row>
    <row r="378">
      <c r="A378" t="n">
        <v>128.731284</v>
      </c>
      <c r="B378" t="n">
        <v>36.563039</v>
      </c>
    </row>
    <row r="379">
      <c r="A379" t="n">
        <v>128.730787</v>
      </c>
      <c r="B379" t="n">
        <v>36.563294</v>
      </c>
      <c r="C379" t="n">
        <v>128.730787</v>
      </c>
      <c r="D379" t="n">
        <v>36.563294</v>
      </c>
    </row>
    <row r="380">
      <c r="A380" t="n">
        <v>128.506265</v>
      </c>
      <c r="B380" t="n">
        <v>36.464824</v>
      </c>
    </row>
    <row r="381">
      <c r="A381" t="n">
        <v>128.505619</v>
      </c>
      <c r="B381" t="n">
        <v>36.470151</v>
      </c>
    </row>
    <row r="382">
      <c r="A382" t="n">
        <v>128.506429</v>
      </c>
      <c r="B382" t="n">
        <v>36.464778</v>
      </c>
    </row>
    <row r="383">
      <c r="A383" t="n">
        <v>128.5055</v>
      </c>
      <c r="B383" t="n">
        <v>36.470079</v>
      </c>
    </row>
    <row r="384">
      <c r="A384" t="n">
        <v>128.494954</v>
      </c>
      <c r="B384" t="n">
        <v>36.478027</v>
      </c>
    </row>
    <row r="385">
      <c r="A385" t="n">
        <v>128.493162</v>
      </c>
      <c r="B385" t="n">
        <v>36.480826</v>
      </c>
    </row>
    <row r="386">
      <c r="A386" t="n">
        <v>128.498647</v>
      </c>
      <c r="B386" t="n">
        <v>36.47493</v>
      </c>
    </row>
    <row r="387">
      <c r="A387" t="n">
        <v>128.495072</v>
      </c>
      <c r="B387" t="n">
        <v>36.478106</v>
      </c>
    </row>
    <row r="388">
      <c r="A388" t="n">
        <v>128.493059</v>
      </c>
      <c r="B388" t="n">
        <v>36.481061</v>
      </c>
    </row>
    <row r="389">
      <c r="A389" t="n">
        <v>128.498462</v>
      </c>
      <c r="B389" t="n">
        <v>36.474987</v>
      </c>
    </row>
    <row r="390">
      <c r="A390" t="n">
        <v>128.50843</v>
      </c>
      <c r="B390" t="n">
        <v>36.460107</v>
      </c>
    </row>
    <row r="391">
      <c r="A391" t="n">
        <v>128.503587</v>
      </c>
      <c r="B391" t="n">
        <v>36.472904</v>
      </c>
    </row>
    <row r="392">
      <c r="A392" t="n">
        <v>128.509605</v>
      </c>
      <c r="B392" t="n">
        <v>36.457542</v>
      </c>
    </row>
    <row r="393">
      <c r="A393" t="n">
        <v>128.508268</v>
      </c>
      <c r="B393" t="n">
        <v>36.460119</v>
      </c>
    </row>
    <row r="394">
      <c r="A394" t="n">
        <v>128.509466</v>
      </c>
      <c r="B394" t="n">
        <v>36.45759</v>
      </c>
    </row>
    <row r="395">
      <c r="A395" t="n">
        <v>128.503327</v>
      </c>
      <c r="B395" t="n">
        <v>36.472819</v>
      </c>
    </row>
    <row r="396">
      <c r="A396" t="n">
        <v>128.500715</v>
      </c>
      <c r="B396" t="n">
        <v>36.473701</v>
      </c>
    </row>
    <row r="397">
      <c r="A397" t="n">
        <v>128.734102</v>
      </c>
      <c r="B397" t="n">
        <v>36.563196</v>
      </c>
      <c r="C397" t="n">
        <v>128.734102</v>
      </c>
      <c r="D397" t="n">
        <v>36.563196</v>
      </c>
    </row>
    <row r="398">
      <c r="A398" t="n">
        <v>128.734296</v>
      </c>
      <c r="B398" t="n">
        <v>36.563491</v>
      </c>
      <c r="C398" t="n">
        <v>128.734296</v>
      </c>
      <c r="D398" t="n">
        <v>36.563491</v>
      </c>
    </row>
    <row r="399">
      <c r="A399" t="n">
        <v>128.713777</v>
      </c>
      <c r="B399" t="n">
        <v>36.459536</v>
      </c>
    </row>
    <row r="400">
      <c r="A400" t="n">
        <v>128.713913</v>
      </c>
      <c r="B400" t="n">
        <v>36.459629</v>
      </c>
    </row>
    <row r="401">
      <c r="A401" t="n">
        <v>128.725336</v>
      </c>
      <c r="B401" t="n">
        <v>36.462056</v>
      </c>
    </row>
    <row r="402">
      <c r="A402" t="n">
        <v>128.726366</v>
      </c>
      <c r="B402" t="n">
        <v>36.463226</v>
      </c>
    </row>
    <row r="403">
      <c r="A403" t="n">
        <v>128.726464</v>
      </c>
      <c r="B403" t="n">
        <v>36.463294</v>
      </c>
    </row>
    <row r="404">
      <c r="A404" t="n">
        <v>128.725298</v>
      </c>
      <c r="B404" t="n">
        <v>36.462142</v>
      </c>
    </row>
    <row r="405">
      <c r="A405" t="n">
        <v>128.734709</v>
      </c>
      <c r="B405" t="n">
        <v>36.471896</v>
      </c>
    </row>
    <row r="406">
      <c r="A406" t="n">
        <v>128.389273</v>
      </c>
      <c r="B406" t="n">
        <v>36.685564</v>
      </c>
    </row>
    <row r="407">
      <c r="A407" t="n">
        <v>128.389066</v>
      </c>
      <c r="B407" t="n">
        <v>36.685363</v>
      </c>
    </row>
    <row r="408">
      <c r="A408" t="n">
        <v>128.38603</v>
      </c>
      <c r="B408" t="n">
        <v>36.687274</v>
      </c>
    </row>
    <row r="409">
      <c r="A409" t="n">
        <v>128.38619</v>
      </c>
      <c r="B409" t="n">
        <v>36.687288</v>
      </c>
    </row>
    <row r="410">
      <c r="A410" t="n">
        <v>128.463365</v>
      </c>
      <c r="B410" t="n">
        <v>36.541176</v>
      </c>
    </row>
    <row r="411">
      <c r="A411" t="n">
        <v>128.463682</v>
      </c>
      <c r="B411" t="n">
        <v>36.54183</v>
      </c>
    </row>
    <row r="412">
      <c r="A412" t="n">
        <v>128.463291</v>
      </c>
      <c r="B412" t="n">
        <v>36.541051</v>
      </c>
    </row>
    <row r="413">
      <c r="A413" t="n">
        <v>128.463555</v>
      </c>
      <c r="B413" t="n">
        <v>36.541795</v>
      </c>
    </row>
    <row r="414">
      <c r="A414" t="n">
        <v>128.468667</v>
      </c>
      <c r="B414" t="n">
        <v>36.542149</v>
      </c>
    </row>
    <row r="415">
      <c r="A415" t="n">
        <v>128.468217</v>
      </c>
      <c r="B415" t="n">
        <v>36.541885</v>
      </c>
    </row>
    <row r="416">
      <c r="A416" t="n">
        <v>128.458772</v>
      </c>
      <c r="B416" t="n">
        <v>36.540374</v>
      </c>
    </row>
    <row r="417">
      <c r="A417" t="n">
        <v>128.458699</v>
      </c>
      <c r="B417" t="n">
        <v>36.540465</v>
      </c>
    </row>
    <row r="418">
      <c r="A418" t="n">
        <v>128.465493</v>
      </c>
      <c r="B418" t="n">
        <v>36.541914</v>
      </c>
    </row>
    <row r="419">
      <c r="A419" t="n">
        <v>128.465646</v>
      </c>
      <c r="B419" t="n">
        <v>36.541905</v>
      </c>
      <c r="C419" t="n">
        <v>128.465646</v>
      </c>
      <c r="D419" t="n">
        <v>36.541905</v>
      </c>
    </row>
    <row r="420">
      <c r="A420" t="n">
        <v>128.287927</v>
      </c>
      <c r="B420" t="n">
        <v>36.546806</v>
      </c>
    </row>
    <row r="421">
      <c r="A421" t="n">
        <v>128.287952</v>
      </c>
      <c r="B421" t="n">
        <v>36.546918</v>
      </c>
    </row>
    <row r="422">
      <c r="A422" t="n">
        <v>128.902865</v>
      </c>
      <c r="B422" t="n">
        <v>36.643714</v>
      </c>
    </row>
    <row r="423">
      <c r="A423" t="n">
        <v>128.902864</v>
      </c>
      <c r="B423" t="n">
        <v>36.643583</v>
      </c>
    </row>
    <row r="424">
      <c r="A424" t="n">
        <v>128.916971</v>
      </c>
      <c r="B424" t="n">
        <v>36.646161</v>
      </c>
    </row>
    <row r="425">
      <c r="A425" t="n">
        <v>128.916902</v>
      </c>
      <c r="B425" t="n">
        <v>36.646088</v>
      </c>
    </row>
    <row r="426">
      <c r="A426" t="n">
        <v>128.901293</v>
      </c>
      <c r="B426" t="n">
        <v>36.644241</v>
      </c>
    </row>
    <row r="427">
      <c r="A427" t="n">
        <v>128.901219</v>
      </c>
      <c r="B427" t="n">
        <v>36.644186</v>
      </c>
    </row>
    <row r="428">
      <c r="A428" t="n">
        <v>128.680913</v>
      </c>
      <c r="B428" t="n">
        <v>36.510998</v>
      </c>
    </row>
    <row r="429">
      <c r="A429" t="n">
        <v>128.373812</v>
      </c>
      <c r="B429" t="n">
        <v>36.529708</v>
      </c>
    </row>
    <row r="430">
      <c r="A430" t="n">
        <v>128.373676</v>
      </c>
      <c r="B430" t="n">
        <v>36.529728</v>
      </c>
    </row>
    <row r="431">
      <c r="A431" t="n">
        <v>128.373754</v>
      </c>
      <c r="B431" t="n">
        <v>36.52987</v>
      </c>
    </row>
    <row r="432">
      <c r="A432" t="n">
        <v>128.76057</v>
      </c>
      <c r="B432" t="n">
        <v>36.526897</v>
      </c>
    </row>
    <row r="433">
      <c r="A433" t="n">
        <v>128.771165</v>
      </c>
      <c r="B433" t="n">
        <v>36.52634</v>
      </c>
    </row>
    <row r="434">
      <c r="A434" t="n">
        <v>128.76041</v>
      </c>
      <c r="B434" t="n">
        <v>36.52696</v>
      </c>
    </row>
    <row r="435">
      <c r="A435" t="n">
        <v>128.642295</v>
      </c>
      <c r="B435" t="n">
        <v>36.675701</v>
      </c>
    </row>
    <row r="436">
      <c r="A436" t="n">
        <v>128.642166</v>
      </c>
      <c r="B436" t="n">
        <v>36.675738</v>
      </c>
    </row>
    <row r="437">
      <c r="A437" t="n">
        <v>128.792347</v>
      </c>
      <c r="B437" t="n">
        <v>36.712223</v>
      </c>
    </row>
    <row r="438">
      <c r="A438" t="n">
        <v>128.792277</v>
      </c>
      <c r="B438" t="n">
        <v>36.712115</v>
      </c>
    </row>
    <row r="439">
      <c r="A439" t="n">
        <v>128.781469</v>
      </c>
      <c r="B439" t="n">
        <v>36.723512</v>
      </c>
    </row>
    <row r="440">
      <c r="A440" t="n">
        <v>128.781608</v>
      </c>
      <c r="B440" t="n">
        <v>36.723566</v>
      </c>
    </row>
    <row r="441">
      <c r="A441" t="n">
        <v>128.945946</v>
      </c>
      <c r="B441" t="n">
        <v>36.453409</v>
      </c>
    </row>
    <row r="442">
      <c r="A442" t="n">
        <v>128.94601</v>
      </c>
      <c r="B442" t="n">
        <v>36.453311</v>
      </c>
    </row>
    <row r="443">
      <c r="A443" t="n">
        <v>128.956147</v>
      </c>
      <c r="B443" t="n">
        <v>36.449927</v>
      </c>
    </row>
    <row r="444">
      <c r="A444" t="n">
        <v>128.956254</v>
      </c>
      <c r="B444" t="n">
        <v>36.449788</v>
      </c>
    </row>
    <row r="445">
      <c r="A445" t="n">
        <v>128.939809</v>
      </c>
      <c r="B445" t="n">
        <v>36.455644</v>
      </c>
    </row>
    <row r="446">
      <c r="A446" t="n">
        <v>128.941481</v>
      </c>
      <c r="B446" t="n">
        <v>36.454626</v>
      </c>
    </row>
    <row r="447">
      <c r="A447" t="n">
        <v>128.938274</v>
      </c>
      <c r="B447" t="n">
        <v>36.472728</v>
      </c>
    </row>
    <row r="448">
      <c r="A448" t="n">
        <v>128.938378</v>
      </c>
      <c r="B448" t="n">
        <v>36.47276</v>
      </c>
    </row>
    <row r="449">
      <c r="A449" t="n">
        <v>128.943685</v>
      </c>
      <c r="B449" t="n">
        <v>36.454421</v>
      </c>
    </row>
    <row r="450">
      <c r="A450" t="n">
        <v>128.943471</v>
      </c>
      <c r="B450" t="n">
        <v>36.454366</v>
      </c>
    </row>
    <row r="451">
      <c r="A451" t="n">
        <v>128.727123</v>
      </c>
      <c r="B451" t="n">
        <v>36.563374</v>
      </c>
    </row>
    <row r="452">
      <c r="A452" t="n">
        <v>128.659389</v>
      </c>
      <c r="B452" t="n">
        <v>36.476551</v>
      </c>
    </row>
    <row r="453">
      <c r="A453" t="n">
        <v>128.659149</v>
      </c>
      <c r="B453" t="n">
        <v>36.476472</v>
      </c>
    </row>
    <row r="454">
      <c r="A454" t="n">
        <v>128.652918</v>
      </c>
      <c r="B454" t="n">
        <v>36.477069</v>
      </c>
    </row>
    <row r="455">
      <c r="A455" t="n">
        <v>128.653029</v>
      </c>
      <c r="B455" t="n">
        <v>36.477158</v>
      </c>
    </row>
    <row r="456">
      <c r="A456" t="n">
        <v>128.793021</v>
      </c>
      <c r="B456" t="n">
        <v>36.587812</v>
      </c>
    </row>
    <row r="457">
      <c r="A457" t="n">
        <v>128.793131</v>
      </c>
      <c r="B457" t="n">
        <v>36.587739</v>
      </c>
    </row>
    <row r="458">
      <c r="A458" t="n">
        <v>128.668107</v>
      </c>
      <c r="B458" t="n">
        <v>36.481168</v>
      </c>
    </row>
    <row r="459">
      <c r="A459" t="n">
        <v>128.672221</v>
      </c>
      <c r="B459" t="n">
        <v>36.480723</v>
      </c>
    </row>
    <row r="460">
      <c r="A460" t="n">
        <v>128.674956</v>
      </c>
      <c r="B460" t="n">
        <v>36.480426</v>
      </c>
    </row>
    <row r="461">
      <c r="A461" t="n">
        <v>128.674938</v>
      </c>
      <c r="B461" t="n">
        <v>36.480507</v>
      </c>
    </row>
    <row r="462">
      <c r="A462" t="n">
        <v>128.366371</v>
      </c>
      <c r="B462" t="n">
        <v>36.581224</v>
      </c>
    </row>
    <row r="463">
      <c r="A463" t="n">
        <v>128.366147</v>
      </c>
      <c r="B463" t="n">
        <v>36.581286</v>
      </c>
    </row>
    <row r="464">
      <c r="A464" t="n">
        <v>128.947131</v>
      </c>
      <c r="B464" t="n">
        <v>36.752089</v>
      </c>
    </row>
    <row r="465">
      <c r="A465" t="n">
        <v>128.947046</v>
      </c>
      <c r="B465" t="n">
        <v>36.752155</v>
      </c>
    </row>
    <row r="466">
      <c r="A466" t="n">
        <v>128.392557</v>
      </c>
      <c r="B466" t="n">
        <v>36.793495</v>
      </c>
    </row>
    <row r="467">
      <c r="A467" t="n">
        <v>128.392508</v>
      </c>
      <c r="B467" t="n">
        <v>36.79339</v>
      </c>
    </row>
    <row r="468">
      <c r="A468" t="n">
        <v>128.462085</v>
      </c>
      <c r="B468" t="n">
        <v>36.502079</v>
      </c>
    </row>
    <row r="469">
      <c r="A469" t="n">
        <v>128.462929</v>
      </c>
      <c r="B469" t="n">
        <v>36.507486</v>
      </c>
    </row>
    <row r="470">
      <c r="A470" t="n">
        <v>128.462963</v>
      </c>
      <c r="B470" t="n">
        <v>36.505736</v>
      </c>
    </row>
    <row r="471">
      <c r="A471" t="n">
        <v>128.461972</v>
      </c>
      <c r="B471" t="n">
        <v>36.502141</v>
      </c>
    </row>
    <row r="472">
      <c r="A472" t="n">
        <v>128.462798</v>
      </c>
      <c r="B472" t="n">
        <v>36.507461</v>
      </c>
    </row>
    <row r="473">
      <c r="A473" t="n">
        <v>128.462859</v>
      </c>
      <c r="B473" t="n">
        <v>36.505854</v>
      </c>
    </row>
    <row r="474">
      <c r="A474" t="n">
        <v>128.596584</v>
      </c>
      <c r="B474" t="n">
        <v>36.476382</v>
      </c>
    </row>
    <row r="475">
      <c r="A475" t="n">
        <v>128.6158</v>
      </c>
      <c r="B475" t="n">
        <v>36.465861</v>
      </c>
    </row>
    <row r="476">
      <c r="A476" t="n">
        <v>128.596564</v>
      </c>
      <c r="B476" t="n">
        <v>36.476493</v>
      </c>
    </row>
    <row r="477">
      <c r="A477" t="n">
        <v>128.795091</v>
      </c>
      <c r="B477" t="n">
        <v>36.538862</v>
      </c>
    </row>
    <row r="478">
      <c r="A478" t="n">
        <v>128.794452</v>
      </c>
      <c r="B478" t="n">
        <v>36.540557</v>
      </c>
      <c r="C478" t="n">
        <v>128.794452</v>
      </c>
      <c r="D478" t="n">
        <v>36.540557</v>
      </c>
    </row>
    <row r="479">
      <c r="A479" t="n">
        <v>128.795094</v>
      </c>
      <c r="B479" t="n">
        <v>36.538864</v>
      </c>
    </row>
    <row r="480">
      <c r="A480" t="n">
        <v>128.794434</v>
      </c>
      <c r="B480" t="n">
        <v>36.540643</v>
      </c>
    </row>
    <row r="481">
      <c r="A481" t="n">
        <v>128.798375</v>
      </c>
      <c r="B481" t="n">
        <v>36.54014</v>
      </c>
    </row>
    <row r="482">
      <c r="A482" t="n">
        <v>128.798448</v>
      </c>
      <c r="B482" t="n">
        <v>36.540187</v>
      </c>
    </row>
    <row r="483">
      <c r="A483" t="n">
        <v>128.796137</v>
      </c>
      <c r="B483" t="n">
        <v>36.541101</v>
      </c>
      <c r="C483" t="n">
        <v>128.796137</v>
      </c>
      <c r="D483" t="n">
        <v>36.541101</v>
      </c>
    </row>
    <row r="484">
      <c r="A484" t="n">
        <v>128.796129</v>
      </c>
      <c r="B484" t="n">
        <v>36.541259</v>
      </c>
    </row>
    <row r="485">
      <c r="A485" t="n">
        <v>128.799826</v>
      </c>
      <c r="B485" t="n">
        <v>36.538675</v>
      </c>
    </row>
    <row r="486">
      <c r="A486" t="n">
        <v>128.799904</v>
      </c>
      <c r="B486" t="n">
        <v>36.538823</v>
      </c>
    </row>
    <row r="487">
      <c r="A487" t="n">
        <v>128.549872</v>
      </c>
      <c r="B487" t="n">
        <v>36.588346</v>
      </c>
      <c r="C487" t="n">
        <v>128.549872</v>
      </c>
      <c r="D487" t="n">
        <v>36.588346</v>
      </c>
    </row>
    <row r="488">
      <c r="A488" t="n">
        <v>128.550495</v>
      </c>
      <c r="B488" t="n">
        <v>36.588013</v>
      </c>
      <c r="C488" t="n">
        <v>128.550495</v>
      </c>
      <c r="D488" t="n">
        <v>36.588013</v>
      </c>
    </row>
    <row r="489">
      <c r="A489" t="n">
        <v>128.919644</v>
      </c>
      <c r="B489" t="n">
        <v>36.414407</v>
      </c>
    </row>
    <row r="490">
      <c r="A490" t="n">
        <v>128.919652</v>
      </c>
      <c r="B490" t="n">
        <v>36.414295</v>
      </c>
    </row>
    <row r="491">
      <c r="A491" t="n">
        <v>128.755321</v>
      </c>
      <c r="B491" t="n">
        <v>36.554779</v>
      </c>
      <c r="C491" t="n">
        <v>128.755321</v>
      </c>
      <c r="D491" t="n">
        <v>36.554779</v>
      </c>
    </row>
    <row r="492">
      <c r="A492" t="n">
        <v>128.754994</v>
      </c>
      <c r="B492" t="n">
        <v>36.554907</v>
      </c>
      <c r="C492" t="n">
        <v>128.754994</v>
      </c>
      <c r="D492" t="n">
        <v>36.554907</v>
      </c>
    </row>
    <row r="493">
      <c r="A493" t="n">
        <v>128.97538</v>
      </c>
      <c r="B493" t="n">
        <v>36.647006</v>
      </c>
    </row>
    <row r="494">
      <c r="A494" t="n">
        <v>128.975424</v>
      </c>
      <c r="B494" t="n">
        <v>36.646976</v>
      </c>
    </row>
    <row r="495">
      <c r="A495" t="n">
        <v>128.800035</v>
      </c>
      <c r="B495" t="n">
        <v>36.674829</v>
      </c>
    </row>
    <row r="496">
      <c r="A496" t="n">
        <v>128.799936</v>
      </c>
      <c r="B496" t="n">
        <v>36.674545</v>
      </c>
    </row>
    <row r="497">
      <c r="A497" t="n">
        <v>128.447908</v>
      </c>
      <c r="B497" t="n">
        <v>36.650815</v>
      </c>
    </row>
    <row r="498">
      <c r="A498" t="n">
        <v>128.935739</v>
      </c>
      <c r="B498" t="n">
        <v>36.737629</v>
      </c>
    </row>
    <row r="499">
      <c r="A499" t="n">
        <v>128.935724</v>
      </c>
      <c r="B499" t="n">
        <v>36.737492</v>
      </c>
    </row>
    <row r="500">
      <c r="A500" t="n">
        <v>128.936169</v>
      </c>
      <c r="B500" t="n">
        <v>36.741404</v>
      </c>
    </row>
    <row r="501">
      <c r="A501" t="n">
        <v>128.528133</v>
      </c>
      <c r="B501" t="n">
        <v>36.506882</v>
      </c>
    </row>
    <row r="502">
      <c r="A502" t="n">
        <v>128.528121</v>
      </c>
      <c r="B502" t="n">
        <v>36.506978</v>
      </c>
    </row>
    <row r="503">
      <c r="A503" t="n">
        <v>128.503284</v>
      </c>
      <c r="B503" t="n">
        <v>36.526231</v>
      </c>
    </row>
    <row r="504">
      <c r="A504" t="n">
        <v>128.503157</v>
      </c>
      <c r="B504" t="n">
        <v>36.526282</v>
      </c>
    </row>
    <row r="505">
      <c r="A505" t="n">
        <v>128.664183</v>
      </c>
      <c r="B505" t="n">
        <v>36.624989</v>
      </c>
    </row>
    <row r="506">
      <c r="A506" t="n">
        <v>128.664236</v>
      </c>
      <c r="B506" t="n">
        <v>36.624897</v>
      </c>
    </row>
    <row r="507">
      <c r="A507" t="n">
        <v>128.771101</v>
      </c>
      <c r="B507" t="n">
        <v>36.567401</v>
      </c>
    </row>
    <row r="508">
      <c r="A508" t="n">
        <v>128.771646</v>
      </c>
      <c r="B508" t="n">
        <v>36.567925</v>
      </c>
    </row>
    <row r="509">
      <c r="A509" t="n">
        <v>128.88966</v>
      </c>
      <c r="B509" t="n">
        <v>36.683336</v>
      </c>
    </row>
    <row r="510">
      <c r="A510" t="n">
        <v>128.889574</v>
      </c>
      <c r="B510" t="n">
        <v>36.683303</v>
      </c>
    </row>
    <row r="511">
      <c r="A511" t="n">
        <v>128.861332</v>
      </c>
      <c r="B511" t="n">
        <v>36.668609</v>
      </c>
    </row>
    <row r="512">
      <c r="A512" t="n">
        <v>128.861361</v>
      </c>
      <c r="B512" t="n">
        <v>36.668519</v>
      </c>
    </row>
    <row r="513">
      <c r="A513" t="n">
        <v>128.682347</v>
      </c>
      <c r="B513" t="n">
        <v>36.466436</v>
      </c>
    </row>
    <row r="514">
      <c r="A514" t="n">
        <v>128.682287</v>
      </c>
      <c r="B514" t="n">
        <v>36.466522</v>
      </c>
    </row>
    <row r="515">
      <c r="A515" t="n">
        <v>128.675984</v>
      </c>
      <c r="B515" t="n">
        <v>36.466999</v>
      </c>
    </row>
    <row r="516">
      <c r="A516" t="n">
        <v>128.675865</v>
      </c>
      <c r="B516" t="n">
        <v>36.466819</v>
      </c>
    </row>
    <row r="517">
      <c r="A517" t="n">
        <v>128.781454</v>
      </c>
      <c r="B517" t="n">
        <v>36.56703</v>
      </c>
    </row>
    <row r="518">
      <c r="A518" t="n">
        <v>128.692241</v>
      </c>
      <c r="B518" t="n">
        <v>36.567877</v>
      </c>
      <c r="C518" t="n">
        <v>128.692241</v>
      </c>
      <c r="D518" t="n">
        <v>36.567877</v>
      </c>
    </row>
    <row r="519">
      <c r="A519" t="n">
        <v>128.69213</v>
      </c>
      <c r="B519" t="n">
        <v>36.567663</v>
      </c>
      <c r="C519" t="n">
        <v>128.69213</v>
      </c>
      <c r="D519" t="n">
        <v>36.567663</v>
      </c>
    </row>
    <row r="520">
      <c r="A520" t="n">
        <v>128.535894</v>
      </c>
      <c r="B520" t="n">
        <v>36.506112</v>
      </c>
    </row>
    <row r="521">
      <c r="A521" t="n">
        <v>128.672543</v>
      </c>
      <c r="B521" t="n">
        <v>36.604294</v>
      </c>
    </row>
    <row r="522">
      <c r="A522" t="n">
        <v>128.535979</v>
      </c>
      <c r="B522" t="n">
        <v>36.506195</v>
      </c>
    </row>
    <row r="523">
      <c r="A523" t="n">
        <v>128.66838</v>
      </c>
      <c r="B523" t="n">
        <v>36.609859</v>
      </c>
    </row>
    <row r="524">
      <c r="A524" t="n">
        <v>128.667769</v>
      </c>
      <c r="B524" t="n">
        <v>36.610264</v>
      </c>
    </row>
    <row r="525">
      <c r="A525" t="n">
        <v>128.52074</v>
      </c>
      <c r="B525" t="n">
        <v>36.505976</v>
      </c>
    </row>
    <row r="526">
      <c r="A526" t="n">
        <v>128.676574</v>
      </c>
      <c r="B526" t="n">
        <v>36.598879</v>
      </c>
    </row>
    <row r="527">
      <c r="A527" t="n">
        <v>128.676338</v>
      </c>
      <c r="B527" t="n">
        <v>36.599003</v>
      </c>
    </row>
    <row r="528">
      <c r="A528" t="n">
        <v>128.664937</v>
      </c>
      <c r="B528" t="n">
        <v>36.613839</v>
      </c>
    </row>
    <row r="529">
      <c r="A529" t="n">
        <v>128.520655</v>
      </c>
      <c r="B529" t="n">
        <v>36.506086</v>
      </c>
    </row>
    <row r="530">
      <c r="A530" t="n">
        <v>128.664866</v>
      </c>
      <c r="B530" t="n">
        <v>36.613767</v>
      </c>
    </row>
    <row r="531">
      <c r="A531" t="n">
        <v>128.857445</v>
      </c>
      <c r="B531" t="n">
        <v>36.667204</v>
      </c>
    </row>
    <row r="532">
      <c r="A532" t="n">
        <v>128.857501</v>
      </c>
      <c r="B532" t="n">
        <v>36.667432</v>
      </c>
    </row>
    <row r="533">
      <c r="A533" t="n">
        <v>128.933225</v>
      </c>
      <c r="B533" t="n">
        <v>36.394288</v>
      </c>
    </row>
    <row r="534">
      <c r="A534" t="n">
        <v>128.932975</v>
      </c>
      <c r="B534" t="n">
        <v>36.394761</v>
      </c>
    </row>
    <row r="535">
      <c r="A535" t="n">
        <v>128.419492</v>
      </c>
      <c r="B535" t="n">
        <v>36.736627</v>
      </c>
    </row>
    <row r="536">
      <c r="A536" t="n">
        <v>128.926868</v>
      </c>
      <c r="B536" t="n">
        <v>36.397606</v>
      </c>
    </row>
    <row r="537">
      <c r="A537" t="n">
        <v>128.927108</v>
      </c>
      <c r="B537" t="n">
        <v>36.39748</v>
      </c>
    </row>
    <row r="538">
      <c r="A538" t="n">
        <v>128.440883</v>
      </c>
      <c r="B538" t="n">
        <v>36.730427</v>
      </c>
    </row>
    <row r="539">
      <c r="A539" t="n">
        <v>128.440834</v>
      </c>
      <c r="B539" t="n">
        <v>36.730881</v>
      </c>
    </row>
    <row r="540">
      <c r="A540" t="n">
        <v>128.714358</v>
      </c>
      <c r="B540" t="n">
        <v>36.709424</v>
      </c>
    </row>
    <row r="541">
      <c r="A541" t="n">
        <v>128.714949</v>
      </c>
      <c r="B541" t="n">
        <v>36.711887</v>
      </c>
    </row>
    <row r="542">
      <c r="A542" t="n">
        <v>128.463422</v>
      </c>
      <c r="B542" t="n">
        <v>36.579794</v>
      </c>
    </row>
    <row r="543">
      <c r="A543" t="n">
        <v>128.460676</v>
      </c>
      <c r="B543" t="n">
        <v>36.559273</v>
      </c>
    </row>
    <row r="544">
      <c r="A544" t="n">
        <v>128.422286</v>
      </c>
      <c r="B544" t="n">
        <v>36.696907</v>
      </c>
    </row>
    <row r="545">
      <c r="A545" t="n">
        <v>128.460534</v>
      </c>
      <c r="B545" t="n">
        <v>36.559311</v>
      </c>
    </row>
    <row r="546">
      <c r="A546" t="n">
        <v>128.418539</v>
      </c>
      <c r="B546" t="n">
        <v>36.623037</v>
      </c>
    </row>
    <row r="547">
      <c r="A547" t="n">
        <v>128.418676</v>
      </c>
      <c r="B547" t="n">
        <v>36.623092</v>
      </c>
    </row>
    <row r="548">
      <c r="A548" t="n">
        <v>128.850396</v>
      </c>
      <c r="B548" t="n">
        <v>36.507141</v>
      </c>
    </row>
    <row r="549">
      <c r="A549" t="n">
        <v>128.850274</v>
      </c>
      <c r="B549" t="n">
        <v>36.507192</v>
      </c>
    </row>
    <row r="550">
      <c r="A550" t="n">
        <v>128.849519</v>
      </c>
      <c r="B550" t="n">
        <v>36.509459</v>
      </c>
    </row>
    <row r="551">
      <c r="A551" t="n">
        <v>128.849671</v>
      </c>
      <c r="B551" t="n">
        <v>36.509449</v>
      </c>
    </row>
    <row r="552">
      <c r="A552" t="n">
        <v>128.852631</v>
      </c>
      <c r="B552" t="n">
        <v>36.504214</v>
      </c>
    </row>
    <row r="553">
      <c r="A553" t="n">
        <v>128.854338</v>
      </c>
      <c r="B553" t="n">
        <v>36.503755</v>
      </c>
    </row>
    <row r="554">
      <c r="A554" t="n">
        <v>128.854738</v>
      </c>
      <c r="B554" t="n">
        <v>36.503684</v>
      </c>
    </row>
    <row r="555">
      <c r="A555" t="n">
        <v>128.852868</v>
      </c>
      <c r="B555" t="n">
        <v>36.504231</v>
      </c>
    </row>
    <row r="556">
      <c r="A556" t="n">
        <v>128.858732</v>
      </c>
      <c r="B556" t="n">
        <v>36.500901</v>
      </c>
    </row>
    <row r="557">
      <c r="A557" t="n">
        <v>128.974066</v>
      </c>
      <c r="B557" t="n">
        <v>36.644271</v>
      </c>
    </row>
    <row r="558">
      <c r="A558" t="n">
        <v>128.974011</v>
      </c>
      <c r="B558" t="n">
        <v>36.644306</v>
      </c>
    </row>
    <row r="559">
      <c r="A559" t="n">
        <v>128.705549</v>
      </c>
      <c r="B559" t="n">
        <v>36.695914</v>
      </c>
    </row>
    <row r="560">
      <c r="A560" t="n">
        <v>128.705481</v>
      </c>
      <c r="B560" t="n">
        <v>36.6956</v>
      </c>
    </row>
    <row r="561">
      <c r="A561" t="n">
        <v>128.569995</v>
      </c>
      <c r="B561" t="n">
        <v>36.707606</v>
      </c>
    </row>
    <row r="562">
      <c r="A562" t="n">
        <v>128.588421</v>
      </c>
      <c r="B562" t="n">
        <v>36.702704</v>
      </c>
    </row>
    <row r="563">
      <c r="A563" t="n">
        <v>128.582665</v>
      </c>
      <c r="B563" t="n">
        <v>36.707609</v>
      </c>
    </row>
    <row r="564">
      <c r="A564" t="n">
        <v>128.588344</v>
      </c>
      <c r="B564" t="n">
        <v>36.702588</v>
      </c>
    </row>
    <row r="565">
      <c r="A565" t="n">
        <v>128.866885</v>
      </c>
      <c r="B565" t="n">
        <v>36.521665</v>
      </c>
    </row>
    <row r="566">
      <c r="A566" t="n">
        <v>128.876186</v>
      </c>
      <c r="B566" t="n">
        <v>36.637756</v>
      </c>
    </row>
    <row r="567">
      <c r="A567" t="n">
        <v>128.876111</v>
      </c>
      <c r="B567" t="n">
        <v>36.637802</v>
      </c>
    </row>
    <row r="568">
      <c r="A568" t="n">
        <v>128.871076</v>
      </c>
      <c r="B568" t="n">
        <v>36.651283</v>
      </c>
    </row>
    <row r="569">
      <c r="A569" t="n">
        <v>128.871185</v>
      </c>
      <c r="B569" t="n">
        <v>36.651365</v>
      </c>
    </row>
    <row r="570">
      <c r="A570" t="n">
        <v>128.465097</v>
      </c>
      <c r="B570" t="n">
        <v>36.535633</v>
      </c>
    </row>
    <row r="571">
      <c r="A571" t="n">
        <v>128.46303</v>
      </c>
      <c r="B571" t="n">
        <v>36.535266</v>
      </c>
    </row>
    <row r="572">
      <c r="A572" t="n">
        <v>128.484624</v>
      </c>
      <c r="B572" t="n">
        <v>36.532948</v>
      </c>
    </row>
    <row r="573">
      <c r="A573" t="n">
        <v>128.484578</v>
      </c>
      <c r="B573" t="n">
        <v>36.533053</v>
      </c>
    </row>
    <row r="574">
      <c r="A574" t="n">
        <v>128.465288</v>
      </c>
      <c r="B574" t="n">
        <v>36.534446</v>
      </c>
    </row>
    <row r="575">
      <c r="A575" t="n">
        <v>128.465131</v>
      </c>
      <c r="B575" t="n">
        <v>36.534511</v>
      </c>
    </row>
    <row r="576">
      <c r="A576" t="n">
        <v>128.473895</v>
      </c>
      <c r="B576" t="n">
        <v>36.527991</v>
      </c>
    </row>
    <row r="577">
      <c r="A577" t="n">
        <v>128.473766</v>
      </c>
      <c r="B577" t="n">
        <v>36.527966</v>
      </c>
    </row>
    <row r="578">
      <c r="A578" t="n">
        <v>128.472125</v>
      </c>
      <c r="B578" t="n">
        <v>36.526954</v>
      </c>
    </row>
    <row r="579">
      <c r="A579" t="n">
        <v>128.470948</v>
      </c>
      <c r="B579" t="n">
        <v>36.533487</v>
      </c>
    </row>
    <row r="580">
      <c r="A580" t="n">
        <v>128.472427</v>
      </c>
      <c r="B580" t="n">
        <v>36.530947</v>
      </c>
    </row>
    <row r="581">
      <c r="A581" t="n">
        <v>128.470778</v>
      </c>
      <c r="B581" t="n">
        <v>36.533493</v>
      </c>
    </row>
    <row r="582">
      <c r="A582" t="n">
        <v>128.472271</v>
      </c>
      <c r="B582" t="n">
        <v>36.530974</v>
      </c>
    </row>
    <row r="583">
      <c r="A583" t="n">
        <v>128.475499</v>
      </c>
      <c r="B583" t="n">
        <v>36.528385</v>
      </c>
    </row>
    <row r="584">
      <c r="A584" t="n">
        <v>128.475418</v>
      </c>
      <c r="B584" t="n">
        <v>36.528249</v>
      </c>
    </row>
    <row r="585">
      <c r="A585" t="n">
        <v>128.757913</v>
      </c>
      <c r="B585" t="n">
        <v>36.795911</v>
      </c>
    </row>
    <row r="586">
      <c r="A586" t="n">
        <v>128.757966</v>
      </c>
      <c r="B586" t="n">
        <v>36.795997</v>
      </c>
    </row>
    <row r="587">
      <c r="A587" t="n">
        <v>128.927808</v>
      </c>
      <c r="B587" t="n">
        <v>36.369816</v>
      </c>
    </row>
    <row r="588">
      <c r="A588" t="n">
        <v>128.896247</v>
      </c>
      <c r="B588" t="n">
        <v>36.456293</v>
      </c>
    </row>
    <row r="589">
      <c r="A589" t="n">
        <v>128.896156</v>
      </c>
      <c r="B589" t="n">
        <v>36.456222</v>
      </c>
    </row>
    <row r="590">
      <c r="A590" t="n">
        <v>128.891203</v>
      </c>
      <c r="B590" t="n">
        <v>36.458704</v>
      </c>
      <c r="C590" t="n">
        <v>128.891203</v>
      </c>
      <c r="D590" t="n">
        <v>36.458704</v>
      </c>
    </row>
    <row r="591">
      <c r="A591" t="n">
        <v>128.891122</v>
      </c>
      <c r="B591" t="n">
        <v>36.458703</v>
      </c>
      <c r="C591" t="n">
        <v>128.891122</v>
      </c>
      <c r="D591" t="n">
        <v>36.458703</v>
      </c>
    </row>
    <row r="592">
      <c r="A592" t="n">
        <v>128.733464</v>
      </c>
      <c r="B592" t="n">
        <v>36.578618</v>
      </c>
      <c r="C592" t="n">
        <v>128.733464</v>
      </c>
      <c r="D592" t="n">
        <v>36.578618</v>
      </c>
    </row>
    <row r="593">
      <c r="A593" t="n">
        <v>128.219306</v>
      </c>
      <c r="B593" t="n">
        <v>36.588741</v>
      </c>
    </row>
    <row r="594">
      <c r="A594" t="n">
        <v>128.219476</v>
      </c>
      <c r="B594" t="n">
        <v>36.588761</v>
      </c>
    </row>
    <row r="595">
      <c r="A595" t="n">
        <v>128.216429</v>
      </c>
      <c r="B595" t="n">
        <v>36.590772</v>
      </c>
    </row>
    <row r="596">
      <c r="A596" t="n">
        <v>128.216366</v>
      </c>
      <c r="B596" t="n">
        <v>36.590999</v>
      </c>
    </row>
    <row r="597">
      <c r="A597" t="n">
        <v>128.819406</v>
      </c>
      <c r="B597" t="n">
        <v>36.530781</v>
      </c>
    </row>
    <row r="598">
      <c r="A598" t="n">
        <v>128.819486</v>
      </c>
      <c r="B598" t="n">
        <v>36.530547</v>
      </c>
    </row>
    <row r="599">
      <c r="A599" t="n">
        <v>128.667718</v>
      </c>
      <c r="B599" t="n">
        <v>36.683877</v>
      </c>
    </row>
    <row r="600">
      <c r="A600" t="n">
        <v>128.719298</v>
      </c>
      <c r="B600" t="n">
        <v>36.573421</v>
      </c>
      <c r="C600" t="n">
        <v>128.719298</v>
      </c>
      <c r="D600" t="n">
        <v>36.573421</v>
      </c>
    </row>
    <row r="601">
      <c r="A601" t="n">
        <v>128.543645</v>
      </c>
      <c r="B601" t="n">
        <v>36.589437</v>
      </c>
    </row>
    <row r="602">
      <c r="A602" t="n">
        <v>128.543784</v>
      </c>
      <c r="B602" t="n">
        <v>36.58931</v>
      </c>
    </row>
    <row r="603">
      <c r="A603" t="n">
        <v>128.61935</v>
      </c>
      <c r="B603" t="n">
        <v>36.559526</v>
      </c>
    </row>
    <row r="604">
      <c r="A604" t="n">
        <v>128.619727</v>
      </c>
      <c r="B604" t="n">
        <v>36.559593</v>
      </c>
    </row>
    <row r="605">
      <c r="A605" t="n">
        <v>128.610781</v>
      </c>
      <c r="B605" t="n">
        <v>36.5078</v>
      </c>
    </row>
    <row r="606">
      <c r="A606" t="n">
        <v>128.610795</v>
      </c>
      <c r="B606" t="n">
        <v>36.507663</v>
      </c>
    </row>
    <row r="607">
      <c r="A607" t="n">
        <v>128.795348</v>
      </c>
      <c r="B607" t="n">
        <v>36.659058</v>
      </c>
    </row>
    <row r="608">
      <c r="A608" t="n">
        <v>128.795414</v>
      </c>
      <c r="B608" t="n">
        <v>36.659118</v>
      </c>
    </row>
    <row r="609">
      <c r="A609" t="n">
        <v>128.812889</v>
      </c>
      <c r="B609" t="n">
        <v>36.645831</v>
      </c>
    </row>
    <row r="610">
      <c r="A610" t="n">
        <v>128.812934</v>
      </c>
      <c r="B610" t="n">
        <v>36.645691</v>
      </c>
    </row>
    <row r="611">
      <c r="A611" t="n">
        <v>128.81313</v>
      </c>
      <c r="B611" t="n">
        <v>36.662902</v>
      </c>
    </row>
    <row r="612">
      <c r="A612" t="n">
        <v>128.81321</v>
      </c>
      <c r="B612" t="n">
        <v>36.662838</v>
      </c>
    </row>
    <row r="613">
      <c r="A613" t="n">
        <v>128.876178</v>
      </c>
      <c r="B613" t="n">
        <v>36.484472</v>
      </c>
    </row>
    <row r="614">
      <c r="A614" t="n">
        <v>128.876175</v>
      </c>
      <c r="B614" t="n">
        <v>36.484357</v>
      </c>
    </row>
    <row r="615">
      <c r="A615" t="n">
        <v>128.878658</v>
      </c>
      <c r="B615" t="n">
        <v>36.482079</v>
      </c>
    </row>
    <row r="616">
      <c r="A616" t="n">
        <v>128.878724</v>
      </c>
      <c r="B616" t="n">
        <v>36.482028</v>
      </c>
    </row>
    <row r="617">
      <c r="A617" t="n">
        <v>128.295029</v>
      </c>
      <c r="B617" t="n">
        <v>36.505985</v>
      </c>
    </row>
    <row r="618">
      <c r="A618" t="n">
        <v>128.273409</v>
      </c>
      <c r="B618" t="n">
        <v>36.5092</v>
      </c>
    </row>
    <row r="619">
      <c r="A619" t="n">
        <v>128.291507</v>
      </c>
      <c r="B619" t="n">
        <v>36.505306</v>
      </c>
    </row>
    <row r="620">
      <c r="A620" t="n">
        <v>128.291485</v>
      </c>
      <c r="B620" t="n">
        <v>36.505411</v>
      </c>
    </row>
    <row r="621">
      <c r="A621" t="n">
        <v>128.696532</v>
      </c>
      <c r="B621" t="n">
        <v>36.52797</v>
      </c>
    </row>
    <row r="622">
      <c r="A622" t="n">
        <v>128.454529</v>
      </c>
      <c r="B622" t="n">
        <v>36.651216</v>
      </c>
      <c r="C622" t="n">
        <v>128.454529</v>
      </c>
      <c r="D622" t="n">
        <v>36.651216</v>
      </c>
    </row>
    <row r="623">
      <c r="A623" t="n">
        <v>128.682456</v>
      </c>
      <c r="B623" t="n">
        <v>36.552428</v>
      </c>
    </row>
    <row r="624">
      <c r="A624" t="n">
        <v>128.682579</v>
      </c>
      <c r="B624" t="n">
        <v>36.552048</v>
      </c>
    </row>
    <row r="625">
      <c r="A625" t="n">
        <v>128.757478</v>
      </c>
      <c r="B625" t="n">
        <v>36.525853</v>
      </c>
    </row>
    <row r="626">
      <c r="A626" t="n">
        <v>128.757543</v>
      </c>
      <c r="B626" t="n">
        <v>36.525768</v>
      </c>
    </row>
    <row r="627">
      <c r="A627" t="n">
        <v>128.770735</v>
      </c>
      <c r="B627" t="n">
        <v>36.525988</v>
      </c>
    </row>
    <row r="628">
      <c r="A628" t="n">
        <v>128.937193</v>
      </c>
      <c r="B628" t="n">
        <v>36.474964</v>
      </c>
    </row>
    <row r="629">
      <c r="A629" t="n">
        <v>128.937328</v>
      </c>
      <c r="B629" t="n">
        <v>36.474989</v>
      </c>
    </row>
    <row r="630">
      <c r="A630" t="n">
        <v>128.691299</v>
      </c>
      <c r="B630" t="n">
        <v>36.52248</v>
      </c>
      <c r="C630" t="n">
        <v>128.691299</v>
      </c>
      <c r="D630" t="n">
        <v>36.52248</v>
      </c>
    </row>
    <row r="631">
      <c r="A631" t="n">
        <v>128.69118</v>
      </c>
      <c r="B631" t="n">
        <v>36.522546</v>
      </c>
    </row>
    <row r="632">
      <c r="A632" t="n">
        <v>128.770305</v>
      </c>
      <c r="B632" t="n">
        <v>36.596389</v>
      </c>
    </row>
    <row r="633">
      <c r="A633" t="n">
        <v>128.770455</v>
      </c>
      <c r="B633" t="n">
        <v>36.596382</v>
      </c>
    </row>
    <row r="634">
      <c r="A634" t="n">
        <v>128.441676</v>
      </c>
      <c r="B634" t="n">
        <v>36.618718</v>
      </c>
    </row>
    <row r="635">
      <c r="A635" t="n">
        <v>128.441511</v>
      </c>
      <c r="B635" t="n">
        <v>36.61865</v>
      </c>
    </row>
    <row r="636">
      <c r="A636" t="n">
        <v>128.717214</v>
      </c>
      <c r="B636" t="n">
        <v>36.52103</v>
      </c>
    </row>
    <row r="637">
      <c r="A637" t="n">
        <v>128.717207</v>
      </c>
      <c r="B637" t="n">
        <v>36.521115</v>
      </c>
    </row>
    <row r="638">
      <c r="A638" t="n">
        <v>128.967448</v>
      </c>
      <c r="B638" t="n">
        <v>36.418429</v>
      </c>
    </row>
    <row r="639">
      <c r="A639" t="n">
        <v>128.873116</v>
      </c>
      <c r="B639" t="n">
        <v>36.729858</v>
      </c>
    </row>
    <row r="640">
      <c r="A640" t="n">
        <v>128.87609</v>
      </c>
      <c r="B640" t="n">
        <v>36.733315</v>
      </c>
    </row>
    <row r="641">
      <c r="A641" t="n">
        <v>128.873053</v>
      </c>
      <c r="B641" t="n">
        <v>36.729884</v>
      </c>
    </row>
    <row r="642">
      <c r="A642" t="n">
        <v>128.876037</v>
      </c>
      <c r="B642" t="n">
        <v>36.733391</v>
      </c>
    </row>
    <row r="643">
      <c r="A643" t="n">
        <v>128.435708</v>
      </c>
      <c r="B643" t="n">
        <v>36.623047</v>
      </c>
    </row>
    <row r="644">
      <c r="A644" t="n">
        <v>128.435853</v>
      </c>
      <c r="B644" t="n">
        <v>36.622924</v>
      </c>
    </row>
    <row r="645">
      <c r="A645" t="n">
        <v>128.433352</v>
      </c>
      <c r="B645" t="n">
        <v>36.618249</v>
      </c>
    </row>
    <row r="646">
      <c r="A646" t="n">
        <v>128.433234</v>
      </c>
      <c r="B646" t="n">
        <v>36.618311</v>
      </c>
    </row>
    <row r="647">
      <c r="A647" t="n">
        <v>128.64741</v>
      </c>
      <c r="B647" t="n">
        <v>36.454449</v>
      </c>
    </row>
    <row r="648">
      <c r="A648" t="n">
        <v>128.444435</v>
      </c>
      <c r="B648" t="n">
        <v>36.70461</v>
      </c>
    </row>
    <row r="649">
      <c r="A649" t="n">
        <v>128.444635</v>
      </c>
      <c r="B649" t="n">
        <v>36.704487</v>
      </c>
    </row>
    <row r="650">
      <c r="A650" t="n">
        <v>128.364066</v>
      </c>
      <c r="B650" t="n">
        <v>36.708155</v>
      </c>
    </row>
    <row r="651">
      <c r="A651" t="n">
        <v>128.364182</v>
      </c>
      <c r="B651" t="n">
        <v>36.708211</v>
      </c>
    </row>
    <row r="652">
      <c r="A652" t="n">
        <v>128.373551</v>
      </c>
      <c r="B652" t="n">
        <v>36.71036</v>
      </c>
    </row>
    <row r="653">
      <c r="A653" t="n">
        <v>128.373647</v>
      </c>
      <c r="B653" t="n">
        <v>36.710439</v>
      </c>
    </row>
    <row r="654">
      <c r="A654" t="n">
        <v>128.387409</v>
      </c>
      <c r="B654" t="n">
        <v>36.761437</v>
      </c>
    </row>
    <row r="655">
      <c r="A655" t="n">
        <v>128.387335</v>
      </c>
      <c r="B655" t="n">
        <v>36.761306</v>
      </c>
    </row>
    <row r="656">
      <c r="A656" t="n">
        <v>128.832218</v>
      </c>
      <c r="B656" t="n">
        <v>36.730871</v>
      </c>
    </row>
    <row r="657">
      <c r="A657" t="n">
        <v>128.833483</v>
      </c>
      <c r="B657" t="n">
        <v>36.73408</v>
      </c>
    </row>
    <row r="658">
      <c r="A658" t="n">
        <v>128.832089</v>
      </c>
      <c r="B658" t="n">
        <v>36.730921</v>
      </c>
    </row>
    <row r="659">
      <c r="A659" t="n">
        <v>128.833497</v>
      </c>
      <c r="B659" t="n">
        <v>36.734256</v>
      </c>
    </row>
    <row r="660">
      <c r="A660" t="n">
        <v>128.85149</v>
      </c>
      <c r="B660" t="n">
        <v>36.789666</v>
      </c>
    </row>
    <row r="661">
      <c r="A661" t="n">
        <v>128.621983</v>
      </c>
      <c r="B661" t="n">
        <v>36.590012</v>
      </c>
    </row>
    <row r="662">
      <c r="A662" t="n">
        <v>128.62266</v>
      </c>
      <c r="B662" t="n">
        <v>36.590195</v>
      </c>
    </row>
    <row r="663">
      <c r="A663" t="n">
        <v>128.621789</v>
      </c>
      <c r="B663" t="n">
        <v>36.590067</v>
      </c>
    </row>
    <row r="664">
      <c r="A664" t="n">
        <v>128.632705</v>
      </c>
      <c r="B664" t="n">
        <v>36.590328</v>
      </c>
    </row>
    <row r="665">
      <c r="A665" t="n">
        <v>128.632718</v>
      </c>
      <c r="B665" t="n">
        <v>36.590486</v>
      </c>
      <c r="C665" t="n">
        <v>128.632718</v>
      </c>
      <c r="D665" t="n">
        <v>36.590486</v>
      </c>
    </row>
    <row r="666">
      <c r="A666" t="n">
        <v>128.632977</v>
      </c>
      <c r="B666" t="n">
        <v>36.589747</v>
      </c>
      <c r="C666" t="n">
        <v>128.632977</v>
      </c>
      <c r="D666" t="n">
        <v>36.589747</v>
      </c>
    </row>
    <row r="667">
      <c r="A667" t="n">
        <v>128.374101</v>
      </c>
      <c r="B667" t="n">
        <v>36.683972</v>
      </c>
    </row>
    <row r="668">
      <c r="A668" t="n">
        <v>128.373904</v>
      </c>
      <c r="B668" t="n">
        <v>36.683935</v>
      </c>
    </row>
    <row r="669">
      <c r="A669" t="n">
        <v>128.361092</v>
      </c>
      <c r="B669" t="n">
        <v>36.683461</v>
      </c>
    </row>
    <row r="670">
      <c r="A670" t="n">
        <v>128.695074</v>
      </c>
      <c r="B670" t="n">
        <v>36.69038</v>
      </c>
    </row>
    <row r="671">
      <c r="A671" t="n">
        <v>128.69495</v>
      </c>
      <c r="B671" t="n">
        <v>36.690282</v>
      </c>
    </row>
    <row r="672">
      <c r="A672" t="n">
        <v>128.703441</v>
      </c>
      <c r="B672" t="n">
        <v>36.520028</v>
      </c>
    </row>
    <row r="673">
      <c r="A673" t="n">
        <v>128.703335</v>
      </c>
      <c r="B673" t="n">
        <v>36.520028</v>
      </c>
    </row>
    <row r="674">
      <c r="A674" t="n">
        <v>128.573213</v>
      </c>
      <c r="B674" t="n">
        <v>36.542499</v>
      </c>
    </row>
    <row r="675">
      <c r="A675" t="n">
        <v>128.57333</v>
      </c>
      <c r="B675" t="n">
        <v>36.542551</v>
      </c>
    </row>
    <row r="676">
      <c r="A676" t="n">
        <v>128.501218</v>
      </c>
      <c r="B676" t="n">
        <v>36.795515</v>
      </c>
    </row>
    <row r="677">
      <c r="A677" t="n">
        <v>128.501301</v>
      </c>
      <c r="B677" t="n">
        <v>36.795417</v>
      </c>
    </row>
    <row r="678">
      <c r="A678" t="n">
        <v>128.491189</v>
      </c>
      <c r="B678" t="n">
        <v>36.673436</v>
      </c>
    </row>
    <row r="679">
      <c r="A679" t="n">
        <v>128.491187</v>
      </c>
      <c r="B679" t="n">
        <v>36.673557</v>
      </c>
    </row>
    <row r="680">
      <c r="A680" t="n">
        <v>128.680776</v>
      </c>
      <c r="B680" t="n">
        <v>36.577976</v>
      </c>
    </row>
    <row r="681">
      <c r="A681" t="n">
        <v>128.676868</v>
      </c>
      <c r="B681" t="n">
        <v>36.575506</v>
      </c>
    </row>
    <row r="682">
      <c r="A682" t="n">
        <v>128.678782</v>
      </c>
      <c r="B682" t="n">
        <v>36.574643</v>
      </c>
      <c r="C682" t="n">
        <v>128.678782</v>
      </c>
      <c r="D682" t="n">
        <v>36.574643</v>
      </c>
    </row>
    <row r="683">
      <c r="A683" t="n">
        <v>128.678782</v>
      </c>
      <c r="B683" t="n">
        <v>36.574643</v>
      </c>
      <c r="C683" t="n">
        <v>128.678782</v>
      </c>
      <c r="D683" t="n">
        <v>36.574643</v>
      </c>
    </row>
    <row r="684">
      <c r="A684" t="n">
        <v>128.678824</v>
      </c>
      <c r="B684" t="n">
        <v>36.574899</v>
      </c>
    </row>
    <row r="685">
      <c r="A685" t="n">
        <v>128.752057</v>
      </c>
      <c r="B685" t="n">
        <v>36.727691</v>
      </c>
    </row>
    <row r="686">
      <c r="A686" t="n">
        <v>128.752235</v>
      </c>
      <c r="B686" t="n">
        <v>36.727621</v>
      </c>
    </row>
    <row r="687">
      <c r="A687" t="n">
        <v>128.747891</v>
      </c>
      <c r="B687" t="n">
        <v>36.740148</v>
      </c>
    </row>
    <row r="688">
      <c r="A688" t="n">
        <v>128.747929</v>
      </c>
      <c r="B688" t="n">
        <v>36.74021</v>
      </c>
    </row>
    <row r="689">
      <c r="A689" t="n">
        <v>128.752294</v>
      </c>
      <c r="B689" t="n">
        <v>36.729794</v>
      </c>
    </row>
    <row r="690">
      <c r="A690" t="n">
        <v>128.752266</v>
      </c>
      <c r="B690" t="n">
        <v>36.729921</v>
      </c>
    </row>
    <row r="691">
      <c r="A691" t="n">
        <v>128.834638</v>
      </c>
      <c r="B691" t="n">
        <v>36.759385</v>
      </c>
    </row>
    <row r="692">
      <c r="A692" t="n">
        <v>128.236392</v>
      </c>
      <c r="B692" t="n">
        <v>36.564198</v>
      </c>
    </row>
    <row r="693">
      <c r="A693" t="n">
        <v>128.771034</v>
      </c>
      <c r="B693" t="n">
        <v>36.652849</v>
      </c>
    </row>
    <row r="694">
      <c r="A694" t="n">
        <v>128.518952</v>
      </c>
      <c r="B694" t="n">
        <v>36.71239</v>
      </c>
    </row>
    <row r="695">
      <c r="A695" t="n">
        <v>128.610187</v>
      </c>
      <c r="B695" t="n">
        <v>36.59004</v>
      </c>
    </row>
    <row r="696">
      <c r="A696" t="n">
        <v>128.609241</v>
      </c>
      <c r="B696" t="n">
        <v>36.588871</v>
      </c>
    </row>
    <row r="697">
      <c r="A697" t="n">
        <v>128.609135</v>
      </c>
      <c r="B697" t="n">
        <v>36.58902</v>
      </c>
    </row>
    <row r="698">
      <c r="A698" t="n">
        <v>128.805477</v>
      </c>
      <c r="B698" t="n">
        <v>36.539045</v>
      </c>
    </row>
    <row r="699">
      <c r="A699" t="n">
        <v>128.208109</v>
      </c>
      <c r="B699" t="n">
        <v>36.608662</v>
      </c>
    </row>
    <row r="700">
      <c r="A700" t="n">
        <v>128.805798</v>
      </c>
      <c r="B700" t="n">
        <v>36.538937</v>
      </c>
    </row>
    <row r="701">
      <c r="A701" t="n">
        <v>128.509058</v>
      </c>
      <c r="B701" t="n">
        <v>36.5563</v>
      </c>
    </row>
    <row r="702">
      <c r="A702" t="n">
        <v>128.502248</v>
      </c>
      <c r="B702" t="n">
        <v>36.570069</v>
      </c>
      <c r="C702" t="n">
        <v>128.502248</v>
      </c>
      <c r="D702" t="n">
        <v>36.570069</v>
      </c>
    </row>
    <row r="703">
      <c r="A703" t="n">
        <v>128.468663</v>
      </c>
      <c r="B703" t="n">
        <v>36.535889</v>
      </c>
    </row>
    <row r="704">
      <c r="A704" t="n">
        <v>128.468798</v>
      </c>
      <c r="B704" t="n">
        <v>36.53592</v>
      </c>
    </row>
    <row r="705">
      <c r="A705" t="n">
        <v>128.732117</v>
      </c>
      <c r="B705" t="n">
        <v>36.565983</v>
      </c>
      <c r="C705" t="n">
        <v>128.732117</v>
      </c>
      <c r="D705" t="n">
        <v>36.565983</v>
      </c>
    </row>
    <row r="706">
      <c r="A706" t="n">
        <v>128.450264</v>
      </c>
      <c r="B706" t="n">
        <v>36.654243</v>
      </c>
    </row>
    <row r="707">
      <c r="A707" t="n">
        <v>128.562795</v>
      </c>
      <c r="B707" t="n">
        <v>36.582733</v>
      </c>
      <c r="C707" t="n">
        <v>128.562795</v>
      </c>
      <c r="D707" t="n">
        <v>36.582733</v>
      </c>
    </row>
    <row r="708">
      <c r="A708" t="n">
        <v>128.200961</v>
      </c>
      <c r="B708" t="n">
        <v>36.597596</v>
      </c>
    </row>
    <row r="709">
      <c r="A709" t="n">
        <v>128.201298</v>
      </c>
      <c r="B709" t="n">
        <v>36.597833</v>
      </c>
    </row>
    <row r="710">
      <c r="A710" t="n">
        <v>128.701116</v>
      </c>
      <c r="B710" t="n">
        <v>36.685051</v>
      </c>
    </row>
    <row r="711">
      <c r="A711" t="n">
        <v>128.700988</v>
      </c>
      <c r="B711" t="n">
        <v>36.684994</v>
      </c>
    </row>
    <row r="712">
      <c r="A712" t="n">
        <v>128.764043</v>
      </c>
      <c r="B712" t="n">
        <v>36.723988</v>
      </c>
    </row>
    <row r="713">
      <c r="A713" t="n">
        <v>128.764147</v>
      </c>
      <c r="B713" t="n">
        <v>36.724062</v>
      </c>
    </row>
    <row r="714">
      <c r="A714" t="n">
        <v>128.73909</v>
      </c>
      <c r="B714" t="n">
        <v>36.709298</v>
      </c>
    </row>
    <row r="715">
      <c r="A715" t="n">
        <v>128.427739</v>
      </c>
      <c r="B715" t="n">
        <v>36.699138</v>
      </c>
    </row>
    <row r="716">
      <c r="A716" t="n">
        <v>128.427618</v>
      </c>
      <c r="B716" t="n">
        <v>36.699023</v>
      </c>
    </row>
    <row r="717">
      <c r="A717" t="n">
        <v>128.355622</v>
      </c>
      <c r="B717" t="n">
        <v>36.447532</v>
      </c>
    </row>
    <row r="718">
      <c r="A718" t="n">
        <v>128.355517</v>
      </c>
      <c r="B718" t="n">
        <v>36.447455</v>
      </c>
    </row>
    <row r="719">
      <c r="A719" t="n">
        <v>128.793699</v>
      </c>
      <c r="B719" t="n">
        <v>36.807207</v>
      </c>
    </row>
    <row r="720">
      <c r="A720" t="n">
        <v>128.511953</v>
      </c>
      <c r="B720" t="n">
        <v>36.68965</v>
      </c>
    </row>
    <row r="721">
      <c r="A721" t="n">
        <v>128.882889</v>
      </c>
      <c r="B721" t="n">
        <v>36.738921</v>
      </c>
    </row>
    <row r="722">
      <c r="A722" t="n">
        <v>128.608421</v>
      </c>
      <c r="B722" t="n">
        <v>36.560118</v>
      </c>
    </row>
    <row r="723">
      <c r="A723" t="n">
        <v>128.608143</v>
      </c>
      <c r="B723" t="n">
        <v>36.560166</v>
      </c>
    </row>
    <row r="724">
      <c r="A724" t="n">
        <v>128.602153</v>
      </c>
      <c r="B724" t="n">
        <v>36.556658</v>
      </c>
    </row>
    <row r="725">
      <c r="A725" t="n">
        <v>128.605803</v>
      </c>
      <c r="B725" t="n">
        <v>36.558555</v>
      </c>
    </row>
    <row r="726">
      <c r="A726" t="n">
        <v>128.608532</v>
      </c>
      <c r="B726" t="n">
        <v>36.560275</v>
      </c>
    </row>
    <row r="727">
      <c r="A727" t="n">
        <v>128.605675</v>
      </c>
      <c r="B727" t="n">
        <v>36.558614</v>
      </c>
    </row>
    <row r="728">
      <c r="A728" t="n">
        <v>128.602141</v>
      </c>
      <c r="B728" t="n">
        <v>36.556786</v>
      </c>
    </row>
    <row r="729">
      <c r="A729" t="n">
        <v>128.626529</v>
      </c>
      <c r="B729" t="n">
        <v>36.557592</v>
      </c>
    </row>
    <row r="730">
      <c r="A730" t="n">
        <v>128.626677</v>
      </c>
      <c r="B730" t="n">
        <v>36.557515</v>
      </c>
    </row>
    <row r="731">
      <c r="A731" t="n">
        <v>128.516323</v>
      </c>
      <c r="B731" t="n">
        <v>36.709141</v>
      </c>
    </row>
    <row r="732">
      <c r="A732" t="n">
        <v>128.430488</v>
      </c>
      <c r="B732" t="n">
        <v>36.615274</v>
      </c>
    </row>
    <row r="733">
      <c r="A733" t="n">
        <v>128.800614</v>
      </c>
      <c r="B733" t="n">
        <v>36.676408</v>
      </c>
    </row>
    <row r="734">
      <c r="A734" t="n">
        <v>128.800473</v>
      </c>
      <c r="B734" t="n">
        <v>36.676507</v>
      </c>
    </row>
    <row r="735">
      <c r="A735" t="n">
        <v>128.834417</v>
      </c>
      <c r="B735" t="n">
        <v>36.754784</v>
      </c>
    </row>
    <row r="736">
      <c r="A736" t="n">
        <v>128.834569</v>
      </c>
      <c r="B736" t="n">
        <v>36.754719</v>
      </c>
    </row>
    <row r="737">
      <c r="A737" t="n">
        <v>128.873656</v>
      </c>
      <c r="B737" t="n">
        <v>36.635168</v>
      </c>
    </row>
    <row r="738">
      <c r="A738" t="n">
        <v>128.874014</v>
      </c>
      <c r="B738" t="n">
        <v>36.63501</v>
      </c>
    </row>
    <row r="739">
      <c r="A739" t="n">
        <v>128.87398</v>
      </c>
      <c r="B739" t="n">
        <v>36.63509</v>
      </c>
    </row>
    <row r="740">
      <c r="A740" t="n">
        <v>128.754663</v>
      </c>
      <c r="B740" t="n">
        <v>36.669689</v>
      </c>
    </row>
    <row r="741">
      <c r="A741" t="n">
        <v>128.754784</v>
      </c>
      <c r="B741" t="n">
        <v>36.66974</v>
      </c>
    </row>
    <row r="742">
      <c r="A742" t="n">
        <v>128.960728</v>
      </c>
      <c r="B742" t="n">
        <v>36.628859</v>
      </c>
    </row>
    <row r="743">
      <c r="A743" t="n">
        <v>128.960334</v>
      </c>
      <c r="B743" t="n">
        <v>36.627081</v>
      </c>
    </row>
    <row r="744">
      <c r="A744" t="n">
        <v>128.960271</v>
      </c>
      <c r="B744" t="n">
        <v>36.626907</v>
      </c>
    </row>
    <row r="745">
      <c r="A745" t="n">
        <v>128.960222</v>
      </c>
      <c r="B745" t="n">
        <v>36.626955</v>
      </c>
    </row>
    <row r="746">
      <c r="A746" t="n">
        <v>128.960656</v>
      </c>
      <c r="B746" t="n">
        <v>36.628856</v>
      </c>
    </row>
    <row r="747">
      <c r="A747" t="n">
        <v>128.971158</v>
      </c>
      <c r="B747" t="n">
        <v>36.640033</v>
      </c>
    </row>
    <row r="748">
      <c r="A748" t="n">
        <v>128.971168</v>
      </c>
      <c r="B748" t="n">
        <v>36.640125</v>
      </c>
    </row>
    <row r="749">
      <c r="A749" t="n">
        <v>128.72854</v>
      </c>
      <c r="B749" t="n">
        <v>36.570174</v>
      </c>
    </row>
    <row r="750">
      <c r="A750" t="n">
        <v>128.728617</v>
      </c>
      <c r="B750" t="n">
        <v>36.570022</v>
      </c>
    </row>
    <row r="751">
      <c r="A751" t="n">
        <v>128.666348</v>
      </c>
      <c r="B751" t="n">
        <v>36.555226</v>
      </c>
    </row>
    <row r="752">
      <c r="A752" t="n">
        <v>128.666268</v>
      </c>
      <c r="B752" t="n">
        <v>36.555307</v>
      </c>
    </row>
    <row r="753">
      <c r="A753" t="n">
        <v>128.619163</v>
      </c>
      <c r="B753" t="n">
        <v>36.618059</v>
      </c>
    </row>
    <row r="754">
      <c r="A754" t="n">
        <v>128.539562</v>
      </c>
      <c r="B754" t="n">
        <v>36.726165</v>
      </c>
    </row>
    <row r="755">
      <c r="A755" t="n">
        <v>128.53948</v>
      </c>
      <c r="B755" t="n">
        <v>36.726067</v>
      </c>
    </row>
    <row r="756">
      <c r="A756" t="n">
        <v>128.54865</v>
      </c>
      <c r="B756" t="n">
        <v>36.728471</v>
      </c>
    </row>
    <row r="757">
      <c r="A757" t="n">
        <v>128.548548</v>
      </c>
      <c r="B757" t="n">
        <v>36.728391</v>
      </c>
    </row>
    <row r="758">
      <c r="A758" t="n">
        <v>128.553613</v>
      </c>
      <c r="B758" t="n">
        <v>36.726991</v>
      </c>
    </row>
    <row r="759">
      <c r="A759" t="n">
        <v>128.53642</v>
      </c>
      <c r="B759" t="n">
        <v>36.735614</v>
      </c>
    </row>
    <row r="760">
      <c r="A760" t="n">
        <v>128.536495</v>
      </c>
      <c r="B760" t="n">
        <v>36.735489</v>
      </c>
    </row>
    <row r="761">
      <c r="A761" t="n">
        <v>128.937317</v>
      </c>
      <c r="B761" t="n">
        <v>36.642649</v>
      </c>
    </row>
    <row r="762">
      <c r="A762" t="n">
        <v>128.940353</v>
      </c>
      <c r="B762" t="n">
        <v>36.36858</v>
      </c>
    </row>
    <row r="763">
      <c r="A763" t="n">
        <v>128.940231</v>
      </c>
      <c r="B763" t="n">
        <v>36.368556</v>
      </c>
    </row>
    <row r="764">
      <c r="A764" t="n">
        <v>128.94173</v>
      </c>
      <c r="B764" t="n">
        <v>36.379765</v>
      </c>
    </row>
    <row r="765">
      <c r="A765" t="n">
        <v>128.941697</v>
      </c>
      <c r="B765" t="n">
        <v>36.379649</v>
      </c>
    </row>
    <row r="766">
      <c r="A766" t="n">
        <v>128.941634</v>
      </c>
      <c r="B766" t="n">
        <v>36.367081</v>
      </c>
    </row>
    <row r="767">
      <c r="A767" t="n">
        <v>128.941591</v>
      </c>
      <c r="B767" t="n">
        <v>36.367009</v>
      </c>
    </row>
    <row r="768">
      <c r="A768" t="n">
        <v>128.965023</v>
      </c>
      <c r="B768" t="n">
        <v>36.371658</v>
      </c>
    </row>
    <row r="769">
      <c r="A769" t="n">
        <v>128.965005</v>
      </c>
      <c r="B769" t="n">
        <v>36.371607</v>
      </c>
    </row>
    <row r="770">
      <c r="A770" t="n">
        <v>128.962433</v>
      </c>
      <c r="B770" t="n">
        <v>36.367492</v>
      </c>
    </row>
    <row r="771">
      <c r="A771" t="n">
        <v>128.962584</v>
      </c>
      <c r="B771" t="n">
        <v>36.367588</v>
      </c>
    </row>
    <row r="772">
      <c r="A772" t="n">
        <v>128.841744</v>
      </c>
      <c r="B772" t="n">
        <v>36.485865</v>
      </c>
    </row>
    <row r="773">
      <c r="A773" t="n">
        <v>128.864647</v>
      </c>
      <c r="B773" t="n">
        <v>36.495453</v>
      </c>
      <c r="C773" t="n">
        <v>128.864647</v>
      </c>
      <c r="D773" t="n">
        <v>36.495453</v>
      </c>
    </row>
    <row r="774">
      <c r="A774" t="n">
        <v>128.841941</v>
      </c>
      <c r="B774" t="n">
        <v>36.485824</v>
      </c>
    </row>
    <row r="775">
      <c r="A775" t="n">
        <v>128.86455</v>
      </c>
      <c r="B775" t="n">
        <v>36.495377</v>
      </c>
    </row>
    <row r="776">
      <c r="A776" t="n">
        <v>128.864834</v>
      </c>
      <c r="B776" t="n">
        <v>36.495354</v>
      </c>
    </row>
    <row r="777">
      <c r="A777" t="n">
        <v>128.832313</v>
      </c>
      <c r="B777" t="n">
        <v>36.480152</v>
      </c>
    </row>
    <row r="778">
      <c r="A778" t="n">
        <v>128.832395</v>
      </c>
      <c r="B778" t="n">
        <v>36.480129</v>
      </c>
    </row>
    <row r="779">
      <c r="A779" t="n">
        <v>128.710634</v>
      </c>
      <c r="B779" t="n">
        <v>36.571735</v>
      </c>
      <c r="C779" t="n">
        <v>128.710634</v>
      </c>
      <c r="D779" t="n">
        <v>36.571735</v>
      </c>
    </row>
    <row r="780">
      <c r="A780" t="n">
        <v>128.839923</v>
      </c>
      <c r="B780" t="n">
        <v>36.485194</v>
      </c>
    </row>
    <row r="781">
      <c r="A781" t="n">
        <v>128.839908</v>
      </c>
      <c r="B781" t="n">
        <v>36.485278</v>
      </c>
    </row>
    <row r="782">
      <c r="A782" t="n">
        <v>128.429068</v>
      </c>
      <c r="B782" t="n">
        <v>36.647053</v>
      </c>
    </row>
    <row r="783">
      <c r="A783" t="n">
        <v>128.428845</v>
      </c>
      <c r="B783" t="n">
        <v>36.647206</v>
      </c>
    </row>
    <row r="784">
      <c r="A784" t="n">
        <v>128.315314</v>
      </c>
      <c r="B784" t="n">
        <v>36.596332</v>
      </c>
    </row>
    <row r="785">
      <c r="A785" t="n">
        <v>128.315181</v>
      </c>
      <c r="B785" t="n">
        <v>36.596354</v>
      </c>
    </row>
    <row r="786">
      <c r="A786" t="n">
        <v>128.318916</v>
      </c>
      <c r="B786" t="n">
        <v>36.588672</v>
      </c>
    </row>
    <row r="787">
      <c r="A787" t="n">
        <v>128.317059</v>
      </c>
      <c r="B787" t="n">
        <v>36.598494</v>
      </c>
    </row>
    <row r="788">
      <c r="A788" t="n">
        <v>128.317143</v>
      </c>
      <c r="B788" t="n">
        <v>36.598403</v>
      </c>
    </row>
    <row r="789">
      <c r="A789" t="n">
        <v>128.441963</v>
      </c>
      <c r="B789" t="n">
        <v>36.542452</v>
      </c>
    </row>
    <row r="790">
      <c r="A790" t="n">
        <v>128.441954</v>
      </c>
      <c r="B790" t="n">
        <v>36.542337</v>
      </c>
    </row>
    <row r="791">
      <c r="A791" t="n">
        <v>128.710631</v>
      </c>
      <c r="B791" t="n">
        <v>36.622258</v>
      </c>
    </row>
    <row r="792">
      <c r="A792" t="n">
        <v>128.711572</v>
      </c>
      <c r="B792" t="n">
        <v>36.62357</v>
      </c>
    </row>
    <row r="793">
      <c r="A793" t="n">
        <v>128.744936</v>
      </c>
      <c r="B793" t="n">
        <v>36.687334</v>
      </c>
    </row>
    <row r="794">
      <c r="A794" t="n">
        <v>128.74479</v>
      </c>
      <c r="B794" t="n">
        <v>36.687309</v>
      </c>
    </row>
    <row r="795">
      <c r="A795" t="n">
        <v>128.74476</v>
      </c>
      <c r="B795" t="n">
        <v>36.688139</v>
      </c>
    </row>
    <row r="796">
      <c r="A796" t="n">
        <v>128.744891</v>
      </c>
      <c r="B796" t="n">
        <v>36.688098</v>
      </c>
    </row>
    <row r="797">
      <c r="A797" t="n">
        <v>128.738472</v>
      </c>
      <c r="B797" t="n">
        <v>36.699752</v>
      </c>
    </row>
    <row r="798">
      <c r="A798" t="n">
        <v>128.738504</v>
      </c>
      <c r="B798" t="n">
        <v>36.69986</v>
      </c>
    </row>
    <row r="799">
      <c r="A799" t="n">
        <v>128.745723</v>
      </c>
      <c r="B799" t="n">
        <v>36.685307</v>
      </c>
    </row>
    <row r="800">
      <c r="A800" t="n">
        <v>128.895564</v>
      </c>
      <c r="B800" t="n">
        <v>36.471379</v>
      </c>
    </row>
    <row r="801">
      <c r="A801" t="n">
        <v>128.622509</v>
      </c>
      <c r="B801" t="n">
        <v>36.621409</v>
      </c>
    </row>
    <row r="802">
      <c r="A802" t="n">
        <v>128.622403</v>
      </c>
      <c r="B802" t="n">
        <v>36.621338</v>
      </c>
    </row>
    <row r="803">
      <c r="A803" t="n">
        <v>128.946854</v>
      </c>
      <c r="B803" t="n">
        <v>36.530834</v>
      </c>
    </row>
    <row r="804">
      <c r="A804" t="n">
        <v>128.947034</v>
      </c>
      <c r="B804" t="n">
        <v>36.530767</v>
      </c>
    </row>
    <row r="805">
      <c r="A805" t="n">
        <v>128.512181</v>
      </c>
      <c r="B805" t="n">
        <v>36.68984</v>
      </c>
    </row>
    <row r="806">
      <c r="A806" t="n">
        <v>128.318738</v>
      </c>
      <c r="B806" t="n">
        <v>36.643435</v>
      </c>
    </row>
    <row r="807">
      <c r="A807" t="n">
        <v>128.3188</v>
      </c>
      <c r="B807" t="n">
        <v>36.643532</v>
      </c>
    </row>
    <row r="808">
      <c r="A808" t="n">
        <v>128.319637</v>
      </c>
      <c r="B808" t="n">
        <v>36.644236</v>
      </c>
    </row>
    <row r="809">
      <c r="A809" t="n">
        <v>128.903028</v>
      </c>
      <c r="B809" t="n">
        <v>36.289093</v>
      </c>
    </row>
    <row r="810">
      <c r="A810" t="n">
        <v>128.902864</v>
      </c>
      <c r="B810" t="n">
        <v>36.289143</v>
      </c>
    </row>
    <row r="811">
      <c r="A811" t="n">
        <v>128.318827</v>
      </c>
      <c r="B811" t="n">
        <v>36.650125</v>
      </c>
    </row>
    <row r="812">
      <c r="A812" t="n">
        <v>128.339429</v>
      </c>
      <c r="B812" t="n">
        <v>36.478331</v>
      </c>
    </row>
    <row r="813">
      <c r="A813" t="n">
        <v>128.340103</v>
      </c>
      <c r="B813" t="n">
        <v>36.479368</v>
      </c>
    </row>
    <row r="814">
      <c r="A814" t="n">
        <v>128.536099</v>
      </c>
      <c r="B814" t="n">
        <v>36.470582</v>
      </c>
    </row>
    <row r="815">
      <c r="A815" t="n">
        <v>128.536206</v>
      </c>
      <c r="B815" t="n">
        <v>36.470658</v>
      </c>
    </row>
    <row r="816">
      <c r="A816" t="n">
        <v>128.537122</v>
      </c>
      <c r="B816" t="n">
        <v>36.465258</v>
      </c>
    </row>
    <row r="817">
      <c r="A817" t="n">
        <v>128.537252</v>
      </c>
      <c r="B817" t="n">
        <v>36.465228</v>
      </c>
    </row>
    <row r="818">
      <c r="A818" t="n">
        <v>128.392127</v>
      </c>
      <c r="B818" t="n">
        <v>36.674193</v>
      </c>
    </row>
    <row r="819">
      <c r="A819" t="n">
        <v>128.397002</v>
      </c>
      <c r="B819" t="n">
        <v>36.676116</v>
      </c>
    </row>
    <row r="820">
      <c r="A820" t="n">
        <v>128.397034</v>
      </c>
      <c r="B820" t="n">
        <v>36.676007</v>
      </c>
    </row>
    <row r="821">
      <c r="A821" t="n">
        <v>128.4045</v>
      </c>
      <c r="B821" t="n">
        <v>36.680311</v>
      </c>
    </row>
    <row r="822">
      <c r="A822" t="n">
        <v>128.502386</v>
      </c>
      <c r="B822" t="n">
        <v>36.708883</v>
      </c>
    </row>
    <row r="823">
      <c r="A823" t="n">
        <v>128.502633</v>
      </c>
      <c r="B823" t="n">
        <v>36.708856</v>
      </c>
    </row>
    <row r="824">
      <c r="A824" t="n">
        <v>128.49256</v>
      </c>
      <c r="B824" t="n">
        <v>36.695184</v>
      </c>
    </row>
    <row r="825">
      <c r="A825" t="n">
        <v>128.492721</v>
      </c>
      <c r="B825" t="n">
        <v>36.695118</v>
      </c>
    </row>
    <row r="826">
      <c r="A826" t="n">
        <v>128.505272</v>
      </c>
      <c r="B826" t="n">
        <v>36.706355</v>
      </c>
    </row>
    <row r="827">
      <c r="A827" t="n">
        <v>128.505038</v>
      </c>
      <c r="B827" t="n">
        <v>36.706442</v>
      </c>
    </row>
    <row r="828">
      <c r="A828" t="n">
        <v>128.49976</v>
      </c>
      <c r="B828" t="n">
        <v>36.71175</v>
      </c>
    </row>
    <row r="829">
      <c r="A829" t="n">
        <v>128.499997</v>
      </c>
      <c r="B829" t="n">
        <v>36.711679</v>
      </c>
    </row>
    <row r="830">
      <c r="A830" t="n">
        <v>128.506568</v>
      </c>
      <c r="B830" t="n">
        <v>36.703232</v>
      </c>
    </row>
    <row r="831">
      <c r="A831" t="n">
        <v>128.506143</v>
      </c>
      <c r="B831" t="n">
        <v>36.702789</v>
      </c>
    </row>
    <row r="832">
      <c r="A832" t="n">
        <v>128.506188</v>
      </c>
      <c r="B832" t="n">
        <v>36.703026</v>
      </c>
    </row>
    <row r="833">
      <c r="A833" t="n">
        <v>128.338573</v>
      </c>
      <c r="B833" t="n">
        <v>36.464551</v>
      </c>
    </row>
    <row r="834">
      <c r="A834" t="n">
        <v>128.338043</v>
      </c>
      <c r="B834" t="n">
        <v>36.46606</v>
      </c>
    </row>
    <row r="835">
      <c r="A835" t="n">
        <v>128.755726</v>
      </c>
      <c r="B835" t="n">
        <v>36.547346</v>
      </c>
    </row>
    <row r="836">
      <c r="A836" t="n">
        <v>128.488582</v>
      </c>
      <c r="B836" t="n">
        <v>36.57485</v>
      </c>
      <c r="C836" t="n">
        <v>128.488582</v>
      </c>
      <c r="D836" t="n">
        <v>36.57485</v>
      </c>
    </row>
    <row r="837">
      <c r="A837" t="n">
        <v>128.335747</v>
      </c>
      <c r="B837" t="n">
        <v>36.532606</v>
      </c>
    </row>
    <row r="838">
      <c r="A838" t="n">
        <v>128.335696</v>
      </c>
      <c r="B838" t="n">
        <v>36.532716</v>
      </c>
    </row>
    <row r="839">
      <c r="A839" t="n">
        <v>128.333988</v>
      </c>
      <c r="B839" t="n">
        <v>36.536111</v>
      </c>
    </row>
    <row r="840">
      <c r="A840" t="n">
        <v>128.333852</v>
      </c>
      <c r="B840" t="n">
        <v>36.536099</v>
      </c>
    </row>
    <row r="841">
      <c r="A841" t="n">
        <v>128.855906</v>
      </c>
      <c r="B841" t="n">
        <v>36.631289</v>
      </c>
    </row>
    <row r="842">
      <c r="A842" t="n">
        <v>128.855916</v>
      </c>
      <c r="B842" t="n">
        <v>36.631093</v>
      </c>
    </row>
    <row r="843">
      <c r="A843" t="n">
        <v>128.861606</v>
      </c>
      <c r="B843" t="n">
        <v>36.633867</v>
      </c>
    </row>
    <row r="844">
      <c r="A844" t="n">
        <v>128.861604</v>
      </c>
      <c r="B844" t="n">
        <v>36.633799</v>
      </c>
    </row>
    <row r="845">
      <c r="A845" t="n">
        <v>128.854253</v>
      </c>
      <c r="B845" t="n">
        <v>36.6228</v>
      </c>
    </row>
    <row r="846">
      <c r="A846" t="n">
        <v>128.854849</v>
      </c>
      <c r="B846" t="n">
        <v>36.629956</v>
      </c>
    </row>
    <row r="847">
      <c r="A847" t="n">
        <v>128.85479</v>
      </c>
      <c r="B847" t="n">
        <v>36.629849</v>
      </c>
    </row>
    <row r="848">
      <c r="A848" t="n">
        <v>128.833065</v>
      </c>
      <c r="B848" t="n">
        <v>36.744917</v>
      </c>
    </row>
    <row r="849">
      <c r="A849" t="n">
        <v>128.833296</v>
      </c>
      <c r="B849" t="n">
        <v>36.744939</v>
      </c>
    </row>
    <row r="850">
      <c r="A850" t="n">
        <v>128.833888</v>
      </c>
      <c r="B850" t="n">
        <v>36.739225</v>
      </c>
    </row>
    <row r="851">
      <c r="A851" t="n">
        <v>128.833777</v>
      </c>
      <c r="B851" t="n">
        <v>36.739407</v>
      </c>
    </row>
    <row r="852">
      <c r="A852" t="n">
        <v>128.830676</v>
      </c>
      <c r="B852" t="n">
        <v>36.722004</v>
      </c>
    </row>
    <row r="853">
      <c r="A853" t="n">
        <v>128.840061</v>
      </c>
      <c r="B853" t="n">
        <v>36.728167</v>
      </c>
      <c r="C853" t="n">
        <v>128.840061</v>
      </c>
      <c r="D853" t="n">
        <v>36.728167</v>
      </c>
    </row>
    <row r="854">
      <c r="A854" t="n">
        <v>128.830817</v>
      </c>
      <c r="B854" t="n">
        <v>36.721752</v>
      </c>
    </row>
    <row r="855">
      <c r="A855" t="n">
        <v>128.840129</v>
      </c>
      <c r="B855" t="n">
        <v>36.728175</v>
      </c>
    </row>
    <row r="856">
      <c r="A856" t="n">
        <v>128.820682</v>
      </c>
      <c r="B856" t="n">
        <v>36.750449</v>
      </c>
    </row>
    <row r="857">
      <c r="A857" t="n">
        <v>128.496018</v>
      </c>
      <c r="B857" t="n">
        <v>36.554913</v>
      </c>
    </row>
    <row r="858">
      <c r="A858" t="n">
        <v>128.496219</v>
      </c>
      <c r="B858" t="n">
        <v>36.555015</v>
      </c>
    </row>
    <row r="859">
      <c r="A859" t="n">
        <v>128.492288</v>
      </c>
      <c r="B859" t="n">
        <v>36.554302</v>
      </c>
    </row>
    <row r="860">
      <c r="A860" t="n">
        <v>128.492349</v>
      </c>
      <c r="B860" t="n">
        <v>36.55443</v>
      </c>
    </row>
    <row r="861">
      <c r="A861" t="n">
        <v>128.486898</v>
      </c>
      <c r="B861" t="n">
        <v>36.550729</v>
      </c>
    </row>
    <row r="862">
      <c r="A862" t="n">
        <v>128.487262</v>
      </c>
      <c r="B862" t="n">
        <v>36.550781</v>
      </c>
    </row>
    <row r="863">
      <c r="A863" t="n">
        <v>128.487855</v>
      </c>
      <c r="B863" t="n">
        <v>36.555004</v>
      </c>
    </row>
    <row r="864">
      <c r="A864" t="n">
        <v>128.806564</v>
      </c>
      <c r="B864" t="n">
        <v>36.660085</v>
      </c>
    </row>
    <row r="865">
      <c r="A865" t="n">
        <v>128.806651</v>
      </c>
      <c r="B865" t="n">
        <v>36.660009</v>
      </c>
    </row>
    <row r="866">
      <c r="A866" t="n">
        <v>128.395808</v>
      </c>
      <c r="B866" t="n">
        <v>36.526222</v>
      </c>
    </row>
    <row r="867">
      <c r="A867" t="n">
        <v>128.391597</v>
      </c>
      <c r="B867" t="n">
        <v>36.525151</v>
      </c>
    </row>
    <row r="868">
      <c r="A868" t="n">
        <v>128.391401</v>
      </c>
      <c r="B868" t="n">
        <v>36.525105</v>
      </c>
    </row>
    <row r="869">
      <c r="A869" t="n">
        <v>128.386999</v>
      </c>
      <c r="B869" t="n">
        <v>36.528015</v>
      </c>
    </row>
    <row r="870">
      <c r="A870" t="n">
        <v>128.387</v>
      </c>
      <c r="B870" t="n">
        <v>36.528123</v>
      </c>
    </row>
    <row r="871">
      <c r="A871" t="n">
        <v>128.716731</v>
      </c>
      <c r="B871" t="n">
        <v>36.640651</v>
      </c>
    </row>
    <row r="872">
      <c r="A872" t="n">
        <v>128.716869</v>
      </c>
      <c r="B872" t="n">
        <v>36.640671</v>
      </c>
    </row>
    <row r="873">
      <c r="A873" t="n">
        <v>128.52322</v>
      </c>
      <c r="B873" t="n">
        <v>36.583227</v>
      </c>
    </row>
    <row r="874">
      <c r="A874" t="n">
        <v>128.420849</v>
      </c>
      <c r="B874" t="n">
        <v>36.776131</v>
      </c>
    </row>
    <row r="875">
      <c r="A875" t="n">
        <v>128.420975</v>
      </c>
      <c r="B875" t="n">
        <v>36.776062</v>
      </c>
    </row>
    <row r="876">
      <c r="A876" t="n">
        <v>128.700513</v>
      </c>
      <c r="B876" t="n">
        <v>36.657948</v>
      </c>
    </row>
    <row r="877">
      <c r="A877" t="n">
        <v>128.956197</v>
      </c>
      <c r="B877" t="n">
        <v>36.72762</v>
      </c>
    </row>
    <row r="878">
      <c r="A878" t="n">
        <v>128.93079</v>
      </c>
      <c r="B878" t="n">
        <v>36.726869</v>
      </c>
    </row>
    <row r="879">
      <c r="A879" t="n">
        <v>128.930685</v>
      </c>
      <c r="B879" t="n">
        <v>36.726918</v>
      </c>
    </row>
    <row r="880">
      <c r="A880" t="n">
        <v>128.956196</v>
      </c>
      <c r="B880" t="n">
        <v>36.727566</v>
      </c>
    </row>
    <row r="881">
      <c r="A881" t="n">
        <v>128.702858</v>
      </c>
      <c r="B881" t="n">
        <v>36.66443</v>
      </c>
    </row>
    <row r="882">
      <c r="A882" t="n">
        <v>128.702715</v>
      </c>
      <c r="B882" t="n">
        <v>36.664383</v>
      </c>
    </row>
    <row r="883">
      <c r="A883" t="n">
        <v>128.700625</v>
      </c>
      <c r="B883" t="n">
        <v>36.659611</v>
      </c>
    </row>
    <row r="884">
      <c r="A884" t="n">
        <v>128.700726</v>
      </c>
      <c r="B884" t="n">
        <v>36.659606</v>
      </c>
    </row>
    <row r="885">
      <c r="A885" t="n">
        <v>128.967837</v>
      </c>
      <c r="B885" t="n">
        <v>36.725937</v>
      </c>
    </row>
    <row r="886">
      <c r="A886" t="n">
        <v>128.700461</v>
      </c>
      <c r="B886" t="n">
        <v>36.658078</v>
      </c>
    </row>
    <row r="887">
      <c r="A887" t="n">
        <v>128.930568</v>
      </c>
      <c r="B887" t="n">
        <v>36.726701</v>
      </c>
    </row>
    <row r="888">
      <c r="A888" t="n">
        <v>128.395726</v>
      </c>
      <c r="B888" t="n">
        <v>36.526056</v>
      </c>
    </row>
    <row r="889">
      <c r="A889" t="n">
        <v>128.403789</v>
      </c>
      <c r="B889" t="n">
        <v>36.528569</v>
      </c>
    </row>
    <row r="890">
      <c r="A890" t="n">
        <v>128.403791</v>
      </c>
      <c r="B890" t="n">
        <v>36.528456</v>
      </c>
    </row>
    <row r="891">
      <c r="A891" t="n">
        <v>128.410167</v>
      </c>
      <c r="B891" t="n">
        <v>36.528282</v>
      </c>
    </row>
    <row r="892">
      <c r="A892" t="n">
        <v>128.410196</v>
      </c>
      <c r="B892" t="n">
        <v>36.528171</v>
      </c>
    </row>
    <row r="893">
      <c r="A893" t="n">
        <v>128.415755</v>
      </c>
      <c r="B893" t="n">
        <v>36.531563</v>
      </c>
    </row>
    <row r="894">
      <c r="A894" t="n">
        <v>128.415674</v>
      </c>
      <c r="B894" t="n">
        <v>36.531722</v>
      </c>
    </row>
    <row r="895">
      <c r="A895" t="n">
        <v>128.922729</v>
      </c>
      <c r="B895" t="n">
        <v>36.695251</v>
      </c>
    </row>
    <row r="896">
      <c r="A896" t="n">
        <v>128.922718</v>
      </c>
      <c r="B896" t="n">
        <v>36.69536</v>
      </c>
    </row>
    <row r="897">
      <c r="A897" t="n">
        <v>128.559963</v>
      </c>
      <c r="B897" t="n">
        <v>36.719565</v>
      </c>
    </row>
    <row r="898">
      <c r="A898" t="n">
        <v>128.559937</v>
      </c>
      <c r="B898" t="n">
        <v>36.719449</v>
      </c>
    </row>
    <row r="899">
      <c r="A899" t="n">
        <v>128.557605</v>
      </c>
      <c r="B899" t="n">
        <v>36.720494</v>
      </c>
    </row>
    <row r="900">
      <c r="A900" t="n">
        <v>128.557135</v>
      </c>
      <c r="B900" t="n">
        <v>36.720628</v>
      </c>
    </row>
    <row r="901">
      <c r="A901" t="n">
        <v>128.37747</v>
      </c>
      <c r="B901" t="n">
        <v>36.769992</v>
      </c>
    </row>
    <row r="902">
      <c r="A902" t="n">
        <v>128.377539</v>
      </c>
      <c r="B902" t="n">
        <v>36.770096</v>
      </c>
    </row>
    <row r="903">
      <c r="A903" t="n">
        <v>128.536577</v>
      </c>
      <c r="B903" t="n">
        <v>36.759429</v>
      </c>
    </row>
    <row r="904">
      <c r="A904" t="n">
        <v>128.536711</v>
      </c>
      <c r="B904" t="n">
        <v>36.759467</v>
      </c>
    </row>
    <row r="905">
      <c r="A905" t="n">
        <v>128.958744</v>
      </c>
      <c r="B905" t="n">
        <v>36.805525</v>
      </c>
    </row>
    <row r="906">
      <c r="A906" t="n">
        <v>128.95885</v>
      </c>
      <c r="B906" t="n">
        <v>36.805596</v>
      </c>
    </row>
    <row r="907">
      <c r="A907" t="n">
        <v>128.962411</v>
      </c>
      <c r="B907" t="n">
        <v>36.801819</v>
      </c>
    </row>
    <row r="908">
      <c r="A908" t="n">
        <v>128.962266</v>
      </c>
      <c r="B908" t="n">
        <v>36.801807</v>
      </c>
    </row>
    <row r="909">
      <c r="A909" t="n">
        <v>128.469197</v>
      </c>
      <c r="B909" t="n">
        <v>36.656297</v>
      </c>
    </row>
    <row r="910">
      <c r="A910" t="n">
        <v>128.469214</v>
      </c>
      <c r="B910" t="n">
        <v>36.656406</v>
      </c>
    </row>
    <row r="911">
      <c r="A911" t="n">
        <v>128.817634</v>
      </c>
      <c r="B911" t="n">
        <v>36.70434</v>
      </c>
    </row>
    <row r="912">
      <c r="A912" t="n">
        <v>128.8176</v>
      </c>
      <c r="B912" t="n">
        <v>36.704449</v>
      </c>
    </row>
    <row r="913">
      <c r="A913" t="n">
        <v>128.455091</v>
      </c>
      <c r="B913" t="n">
        <v>36.775671</v>
      </c>
    </row>
    <row r="914">
      <c r="A914" t="n">
        <v>128.454979</v>
      </c>
      <c r="B914" t="n">
        <v>36.775738</v>
      </c>
    </row>
    <row r="915">
      <c r="A915" t="n">
        <v>128.656681</v>
      </c>
      <c r="B915" t="n">
        <v>36.685511</v>
      </c>
    </row>
    <row r="916">
      <c r="A916" t="n">
        <v>128.656589</v>
      </c>
      <c r="B916" t="n">
        <v>36.68551</v>
      </c>
    </row>
    <row r="917">
      <c r="A917" t="n">
        <v>128.408802</v>
      </c>
      <c r="B917" t="n">
        <v>36.600312</v>
      </c>
    </row>
    <row r="918">
      <c r="A918" t="n">
        <v>128.408832</v>
      </c>
      <c r="B918" t="n">
        <v>36.600456</v>
      </c>
    </row>
    <row r="919">
      <c r="A919" t="n">
        <v>128.417437</v>
      </c>
      <c r="B919" t="n">
        <v>36.606128</v>
      </c>
    </row>
    <row r="920">
      <c r="A920" t="n">
        <v>128.417252</v>
      </c>
      <c r="B920" t="n">
        <v>36.606211</v>
      </c>
    </row>
    <row r="921">
      <c r="A921" t="n">
        <v>128.417302</v>
      </c>
      <c r="B921" t="n">
        <v>36.606124</v>
      </c>
    </row>
    <row r="922">
      <c r="A922" t="n">
        <v>128.40562</v>
      </c>
      <c r="B922" t="n">
        <v>36.59993</v>
      </c>
    </row>
    <row r="923">
      <c r="A923" t="n">
        <v>128.706682</v>
      </c>
      <c r="B923" t="n">
        <v>36.547986</v>
      </c>
    </row>
    <row r="924">
      <c r="A924" t="n">
        <v>128.704625</v>
      </c>
      <c r="B924" t="n">
        <v>36.624237</v>
      </c>
    </row>
    <row r="925">
      <c r="A925" t="n">
        <v>128.704773</v>
      </c>
      <c r="B925" t="n">
        <v>36.624231</v>
      </c>
    </row>
    <row r="926">
      <c r="A926" t="n">
        <v>128.69872</v>
      </c>
      <c r="B926" t="n">
        <v>36.686875</v>
      </c>
    </row>
    <row r="927">
      <c r="A927" t="n">
        <v>128.698842</v>
      </c>
      <c r="B927" t="n">
        <v>36.68693</v>
      </c>
    </row>
    <row r="928">
      <c r="A928" t="n">
        <v>128.688546</v>
      </c>
      <c r="B928" t="n">
        <v>36.687414</v>
      </c>
    </row>
    <row r="929">
      <c r="A929" t="n">
        <v>128.688676</v>
      </c>
      <c r="B929" t="n">
        <v>36.687496</v>
      </c>
    </row>
    <row r="930">
      <c r="A930" t="n">
        <v>128.671886</v>
      </c>
      <c r="B930" t="n">
        <v>36.687841</v>
      </c>
    </row>
    <row r="931">
      <c r="A931" t="n">
        <v>128.678907</v>
      </c>
      <c r="B931" t="n">
        <v>36.693572</v>
      </c>
    </row>
    <row r="932">
      <c r="A932" t="n">
        <v>128.678814</v>
      </c>
      <c r="B932" t="n">
        <v>36.693673</v>
      </c>
    </row>
    <row r="933">
      <c r="A933" t="n">
        <v>128.671772</v>
      </c>
      <c r="B933" t="n">
        <v>36.68773</v>
      </c>
    </row>
    <row r="934">
      <c r="A934" t="n">
        <v>128.681462</v>
      </c>
      <c r="B934" t="n">
        <v>36.691949</v>
      </c>
    </row>
    <row r="935">
      <c r="A935" t="n">
        <v>128.68139</v>
      </c>
      <c r="B935" t="n">
        <v>36.691852</v>
      </c>
    </row>
    <row r="936">
      <c r="A936" t="n">
        <v>128.414056</v>
      </c>
      <c r="B936" t="n">
        <v>36.781928</v>
      </c>
    </row>
    <row r="937">
      <c r="A937" t="n">
        <v>128.414135</v>
      </c>
      <c r="B937" t="n">
        <v>36.782028</v>
      </c>
    </row>
    <row r="938">
      <c r="A938" t="n">
        <v>128.412268</v>
      </c>
      <c r="B938" t="n">
        <v>36.783837</v>
      </c>
    </row>
    <row r="939">
      <c r="A939" t="n">
        <v>128.411965</v>
      </c>
      <c r="B939" t="n">
        <v>36.783942</v>
      </c>
    </row>
    <row r="940">
      <c r="A940" t="n">
        <v>128.348248</v>
      </c>
      <c r="B940" t="n">
        <v>36.7068</v>
      </c>
    </row>
    <row r="941">
      <c r="A941" t="n">
        <v>128.348222</v>
      </c>
      <c r="B941" t="n">
        <v>36.706934</v>
      </c>
    </row>
    <row r="942">
      <c r="A942" t="n">
        <v>128.512026</v>
      </c>
      <c r="B942" t="n">
        <v>36.664161</v>
      </c>
    </row>
    <row r="943">
      <c r="A943" t="n">
        <v>128.372861</v>
      </c>
      <c r="B943" t="n">
        <v>36.715931</v>
      </c>
    </row>
    <row r="944">
      <c r="A944" t="n">
        <v>128.373385</v>
      </c>
      <c r="B944" t="n">
        <v>36.716255</v>
      </c>
    </row>
    <row r="945">
      <c r="A945" t="n">
        <v>128.789865</v>
      </c>
      <c r="B945" t="n">
        <v>36.66385</v>
      </c>
    </row>
    <row r="946">
      <c r="A946" t="n">
        <v>128.78961</v>
      </c>
      <c r="B946" t="n">
        <v>36.664195</v>
      </c>
    </row>
    <row r="947">
      <c r="A947" t="n">
        <v>128.877373</v>
      </c>
      <c r="B947" t="n">
        <v>36.740686</v>
      </c>
    </row>
    <row r="948">
      <c r="A948" t="n">
        <v>128.88753</v>
      </c>
      <c r="B948" t="n">
        <v>36.651474</v>
      </c>
    </row>
    <row r="949">
      <c r="A949" t="n">
        <v>128.886489</v>
      </c>
      <c r="B949" t="n">
        <v>36.652351</v>
      </c>
    </row>
    <row r="950">
      <c r="A950" t="n">
        <v>128.887599</v>
      </c>
      <c r="B950" t="n">
        <v>36.651554</v>
      </c>
    </row>
    <row r="951">
      <c r="A951" t="n">
        <v>128.886604</v>
      </c>
      <c r="B951" t="n">
        <v>36.652352</v>
      </c>
    </row>
    <row r="952">
      <c r="A952" t="n">
        <v>128.886212</v>
      </c>
      <c r="B952" t="n">
        <v>36.656223</v>
      </c>
    </row>
    <row r="953">
      <c r="A953" t="n">
        <v>128.886343</v>
      </c>
      <c r="B953" t="n">
        <v>36.656124</v>
      </c>
    </row>
    <row r="954">
      <c r="A954" t="n">
        <v>128.64936</v>
      </c>
      <c r="B954" t="n">
        <v>36.568307</v>
      </c>
    </row>
    <row r="955">
      <c r="A955" t="n">
        <v>128.649277</v>
      </c>
      <c r="B955" t="n">
        <v>36.568146</v>
      </c>
    </row>
    <row r="956">
      <c r="A956" t="n">
        <v>128.753213</v>
      </c>
      <c r="B956" t="n">
        <v>36.605697</v>
      </c>
    </row>
    <row r="957">
      <c r="A957" t="n">
        <v>128.941471</v>
      </c>
      <c r="B957" t="n">
        <v>36.603798</v>
      </c>
    </row>
    <row r="958">
      <c r="A958" t="n">
        <v>128.753442</v>
      </c>
      <c r="B958" t="n">
        <v>36.605899</v>
      </c>
    </row>
    <row r="959">
      <c r="A959" t="n">
        <v>128.941566</v>
      </c>
      <c r="B959" t="n">
        <v>36.60379</v>
      </c>
    </row>
    <row r="960">
      <c r="A960" t="n">
        <v>128.880318</v>
      </c>
      <c r="B960" t="n">
        <v>36.56026</v>
      </c>
    </row>
    <row r="961">
      <c r="A961" t="n">
        <v>128.880344</v>
      </c>
      <c r="B961" t="n">
        <v>36.560084</v>
      </c>
    </row>
    <row r="962">
      <c r="A962" t="n">
        <v>128.610197</v>
      </c>
      <c r="B962" t="n">
        <v>36.468234</v>
      </c>
    </row>
    <row r="963">
      <c r="A963" t="n">
        <v>128.610262</v>
      </c>
      <c r="B963" t="n">
        <v>36.468316</v>
      </c>
    </row>
    <row r="964">
      <c r="A964" t="n">
        <v>128.441786</v>
      </c>
      <c r="B964" t="n">
        <v>36.650166</v>
      </c>
    </row>
    <row r="965">
      <c r="A965" t="n">
        <v>128.441523</v>
      </c>
      <c r="B965" t="n">
        <v>36.650455</v>
      </c>
      <c r="C965" t="n">
        <v>128.441523</v>
      </c>
      <c r="D965" t="n">
        <v>36.650455</v>
      </c>
    </row>
    <row r="966">
      <c r="A966" t="n">
        <v>128.781268</v>
      </c>
      <c r="B966" t="n">
        <v>36.567956</v>
      </c>
    </row>
    <row r="967">
      <c r="A967" t="n">
        <v>128.935545</v>
      </c>
      <c r="B967" t="n">
        <v>36.593373</v>
      </c>
    </row>
    <row r="968">
      <c r="A968" t="n">
        <v>128.935656</v>
      </c>
      <c r="B968" t="n">
        <v>36.593342</v>
      </c>
    </row>
    <row r="969">
      <c r="A969" t="n">
        <v>128.982353</v>
      </c>
      <c r="B969" t="n">
        <v>36.599195</v>
      </c>
    </row>
    <row r="970">
      <c r="A970" t="n">
        <v>128.982452</v>
      </c>
      <c r="B970" t="n">
        <v>36.59911</v>
      </c>
    </row>
    <row r="971">
      <c r="A971" t="n">
        <v>128.936916</v>
      </c>
      <c r="B971" t="n">
        <v>36.583742</v>
      </c>
    </row>
    <row r="972">
      <c r="A972" t="n">
        <v>128.936822</v>
      </c>
      <c r="B972" t="n">
        <v>36.583699</v>
      </c>
    </row>
    <row r="973">
      <c r="A973" t="n">
        <v>128.884696</v>
      </c>
      <c r="B973" t="n">
        <v>36.569992</v>
      </c>
    </row>
    <row r="974">
      <c r="A974" t="n">
        <v>128.884824</v>
      </c>
      <c r="B974" t="n">
        <v>36.569965</v>
      </c>
    </row>
    <row r="975">
      <c r="A975" t="n">
        <v>128.731367</v>
      </c>
      <c r="B975" t="n">
        <v>36.65029</v>
      </c>
    </row>
    <row r="976">
      <c r="A976" t="n">
        <v>128.731237</v>
      </c>
      <c r="B976" t="n">
        <v>36.650394</v>
      </c>
    </row>
    <row r="977">
      <c r="A977" t="n">
        <v>128.908016</v>
      </c>
      <c r="B977" t="n">
        <v>36.30229</v>
      </c>
    </row>
    <row r="978">
      <c r="A978" t="n">
        <v>128.908277</v>
      </c>
      <c r="B978" t="n">
        <v>36.30243</v>
      </c>
    </row>
    <row r="979">
      <c r="A979" t="n">
        <v>128.413828</v>
      </c>
      <c r="B979" t="n">
        <v>36.578608</v>
      </c>
    </row>
    <row r="980">
      <c r="A980" t="n">
        <v>128.330769</v>
      </c>
      <c r="B980" t="n">
        <v>36.560861</v>
      </c>
    </row>
    <row r="981">
      <c r="A981" t="n">
        <v>128.58744</v>
      </c>
      <c r="B981" t="n">
        <v>36.554817</v>
      </c>
    </row>
    <row r="982">
      <c r="A982" t="n">
        <v>128.815554</v>
      </c>
      <c r="B982" t="n">
        <v>36.663491</v>
      </c>
    </row>
    <row r="983">
      <c r="A983" t="n">
        <v>128.81554</v>
      </c>
      <c r="B983" t="n">
        <v>36.66359</v>
      </c>
    </row>
    <row r="984">
      <c r="A984" t="n">
        <v>128.384597</v>
      </c>
      <c r="B984" t="n">
        <v>36.540257</v>
      </c>
    </row>
    <row r="985">
      <c r="A985" t="n">
        <v>128.384593</v>
      </c>
      <c r="B985" t="n">
        <v>36.54041</v>
      </c>
    </row>
    <row r="986">
      <c r="A986" t="n">
        <v>128.371736</v>
      </c>
      <c r="B986" t="n">
        <v>36.530394</v>
      </c>
    </row>
    <row r="987">
      <c r="A987" t="n">
        <v>128.370931</v>
      </c>
      <c r="B987" t="n">
        <v>36.53048</v>
      </c>
    </row>
    <row r="988">
      <c r="A988" t="n">
        <v>128.348916</v>
      </c>
      <c r="B988" t="n">
        <v>36.677886</v>
      </c>
    </row>
    <row r="989">
      <c r="A989" t="n">
        <v>128.348889</v>
      </c>
      <c r="B989" t="n">
        <v>36.677996</v>
      </c>
    </row>
    <row r="990">
      <c r="A990" t="n">
        <v>128.537311</v>
      </c>
      <c r="B990" t="n">
        <v>36.70438</v>
      </c>
    </row>
    <row r="991">
      <c r="A991" t="n">
        <v>128.518029</v>
      </c>
      <c r="B991" t="n">
        <v>36.71085</v>
      </c>
    </row>
    <row r="992">
      <c r="A992" t="n">
        <v>128.517911</v>
      </c>
      <c r="B992" t="n">
        <v>36.71078</v>
      </c>
    </row>
    <row r="993">
      <c r="A993" t="n">
        <v>128.517861</v>
      </c>
      <c r="B993" t="n">
        <v>36.710925</v>
      </c>
    </row>
    <row r="994">
      <c r="A994" t="n">
        <v>128.703865</v>
      </c>
      <c r="B994" t="n">
        <v>36.615304</v>
      </c>
    </row>
    <row r="995">
      <c r="A995" t="n">
        <v>128.671347</v>
      </c>
      <c r="B995" t="n">
        <v>36.570402</v>
      </c>
    </row>
    <row r="996">
      <c r="A996" t="n">
        <v>128.670959</v>
      </c>
      <c r="B996" t="n">
        <v>36.565966</v>
      </c>
    </row>
    <row r="997">
      <c r="A997" t="n">
        <v>128.671584</v>
      </c>
      <c r="B997" t="n">
        <v>36.570576</v>
      </c>
    </row>
    <row r="998">
      <c r="A998" t="n">
        <v>128.671095</v>
      </c>
      <c r="B998" t="n">
        <v>36.56595</v>
      </c>
    </row>
    <row r="999">
      <c r="A999" t="n">
        <v>128.574236</v>
      </c>
      <c r="B999" t="n">
        <v>36.594067</v>
      </c>
    </row>
    <row r="1000">
      <c r="A1000" t="n">
        <v>128.574088</v>
      </c>
      <c r="B1000" t="n">
        <v>36.594047</v>
      </c>
    </row>
    <row r="1001">
      <c r="A1001" t="n">
        <v>128.579566</v>
      </c>
      <c r="B1001" t="n">
        <v>36.607495</v>
      </c>
    </row>
    <row r="1002">
      <c r="A1002" t="n">
        <v>128.579381</v>
      </c>
      <c r="B1002" t="n">
        <v>36.607536</v>
      </c>
    </row>
    <row r="1003">
      <c r="A1003" t="n">
        <v>128.902115</v>
      </c>
      <c r="B1003" t="n">
        <v>36.43679</v>
      </c>
    </row>
    <row r="1004">
      <c r="A1004" t="n">
        <v>128.901962</v>
      </c>
      <c r="B1004" t="n">
        <v>36.436713</v>
      </c>
    </row>
    <row r="1005">
      <c r="A1005" t="n">
        <v>128.895449</v>
      </c>
      <c r="B1005" t="n">
        <v>36.432661</v>
      </c>
    </row>
    <row r="1006">
      <c r="A1006" t="n">
        <v>128.895315</v>
      </c>
      <c r="B1006" t="n">
        <v>36.43264</v>
      </c>
    </row>
    <row r="1007">
      <c r="A1007" t="n">
        <v>128.90763</v>
      </c>
      <c r="B1007" t="n">
        <v>36.433888</v>
      </c>
    </row>
    <row r="1008">
      <c r="A1008" t="n">
        <v>128.905753</v>
      </c>
      <c r="B1008" t="n">
        <v>36.435089</v>
      </c>
    </row>
    <row r="1009">
      <c r="A1009" t="n">
        <v>128.905779</v>
      </c>
      <c r="B1009" t="n">
        <v>36.435202</v>
      </c>
    </row>
    <row r="1010">
      <c r="A1010" t="n">
        <v>128.37573</v>
      </c>
      <c r="B1010" t="n">
        <v>36.561712</v>
      </c>
    </row>
    <row r="1011">
      <c r="A1011" t="n">
        <v>128.375845</v>
      </c>
      <c r="B1011" t="n">
        <v>36.561656</v>
      </c>
    </row>
    <row r="1012">
      <c r="A1012" t="n">
        <v>128.911925</v>
      </c>
      <c r="B1012" t="n">
        <v>36.411463</v>
      </c>
    </row>
    <row r="1013">
      <c r="A1013" t="n">
        <v>128.936899</v>
      </c>
      <c r="B1013" t="n">
        <v>36.744915</v>
      </c>
    </row>
    <row r="1014">
      <c r="A1014" t="n">
        <v>128.936905</v>
      </c>
      <c r="B1014" t="n">
        <v>36.744741</v>
      </c>
    </row>
    <row r="1015">
      <c r="A1015" t="n">
        <v>128.938869</v>
      </c>
      <c r="B1015" t="n">
        <v>36.747023</v>
      </c>
    </row>
    <row r="1016">
      <c r="A1016" t="n">
        <v>128.938957</v>
      </c>
      <c r="B1016" t="n">
        <v>36.74696</v>
      </c>
    </row>
    <row r="1017">
      <c r="A1017" t="n">
        <v>128.765127</v>
      </c>
      <c r="B1017" t="n">
        <v>36.685374</v>
      </c>
    </row>
    <row r="1018">
      <c r="A1018" t="n">
        <v>128.764989</v>
      </c>
      <c r="B1018" t="n">
        <v>36.685376</v>
      </c>
    </row>
    <row r="1019">
      <c r="A1019" t="n">
        <v>128.765264</v>
      </c>
      <c r="B1019" t="n">
        <v>36.635093</v>
      </c>
    </row>
    <row r="1020">
      <c r="A1020" t="n">
        <v>128.765132</v>
      </c>
      <c r="B1020" t="n">
        <v>36.63519</v>
      </c>
    </row>
    <row r="1021">
      <c r="A1021" t="n">
        <v>128.245533</v>
      </c>
      <c r="B1021" t="n">
        <v>36.542796</v>
      </c>
    </row>
    <row r="1022">
      <c r="A1022" t="n">
        <v>128.245543</v>
      </c>
      <c r="B1022" t="n">
        <v>36.542949</v>
      </c>
    </row>
    <row r="1023">
      <c r="A1023" t="n">
        <v>128.241182</v>
      </c>
      <c r="B1023" t="n">
        <v>36.542667</v>
      </c>
    </row>
    <row r="1024">
      <c r="A1024" t="n">
        <v>128.241074</v>
      </c>
      <c r="B1024" t="n">
        <v>36.542774</v>
      </c>
    </row>
    <row r="1025">
      <c r="A1025" t="n">
        <v>128.247684</v>
      </c>
      <c r="B1025" t="n">
        <v>36.540868</v>
      </c>
    </row>
    <row r="1026">
      <c r="A1026" t="n">
        <v>128.247686</v>
      </c>
      <c r="B1026" t="n">
        <v>36.541029</v>
      </c>
    </row>
    <row r="1027">
      <c r="A1027" t="n">
        <v>128.251531</v>
      </c>
      <c r="B1027" t="n">
        <v>36.539621</v>
      </c>
    </row>
    <row r="1028">
      <c r="A1028" t="n">
        <v>128.477751</v>
      </c>
      <c r="B1028" t="n">
        <v>36.562911</v>
      </c>
    </row>
    <row r="1029">
      <c r="A1029" t="n">
        <v>128.445506</v>
      </c>
      <c r="B1029" t="n">
        <v>36.70254</v>
      </c>
    </row>
    <row r="1030">
      <c r="A1030" t="n">
        <v>128.894467</v>
      </c>
      <c r="B1030" t="n">
        <v>36.549337</v>
      </c>
    </row>
    <row r="1031">
      <c r="A1031" t="n">
        <v>128.89449</v>
      </c>
      <c r="B1031" t="n">
        <v>36.549249</v>
      </c>
    </row>
    <row r="1032">
      <c r="A1032" t="n">
        <v>128.882139</v>
      </c>
      <c r="B1032" t="n">
        <v>36.555836</v>
      </c>
    </row>
    <row r="1033">
      <c r="A1033" t="n">
        <v>128.882555</v>
      </c>
      <c r="B1033" t="n">
        <v>36.555679</v>
      </c>
    </row>
    <row r="1034">
      <c r="A1034" t="n">
        <v>128.886336</v>
      </c>
      <c r="B1034" t="n">
        <v>36.546045</v>
      </c>
    </row>
    <row r="1035">
      <c r="A1035" t="n">
        <v>128.886143</v>
      </c>
      <c r="B1035" t="n">
        <v>36.545919</v>
      </c>
    </row>
    <row r="1036">
      <c r="A1036" t="n">
        <v>128.672121</v>
      </c>
      <c r="B1036" t="n">
        <v>36.46536</v>
      </c>
    </row>
    <row r="1037">
      <c r="A1037" t="n">
        <v>128.663118</v>
      </c>
      <c r="B1037" t="n">
        <v>36.465014</v>
      </c>
    </row>
    <row r="1038">
      <c r="A1038" t="n">
        <v>128.445614</v>
      </c>
      <c r="B1038" t="n">
        <v>36.702652</v>
      </c>
    </row>
    <row r="1039">
      <c r="A1039" t="n">
        <v>128.562942</v>
      </c>
      <c r="B1039" t="n">
        <v>36.594812</v>
      </c>
    </row>
    <row r="1040">
      <c r="A1040" t="n">
        <v>128.563048</v>
      </c>
      <c r="B1040" t="n">
        <v>36.59488</v>
      </c>
    </row>
    <row r="1041">
      <c r="A1041" t="n">
        <v>128.56735</v>
      </c>
      <c r="B1041" t="n">
        <v>36.587807</v>
      </c>
    </row>
    <row r="1042">
      <c r="A1042" t="n">
        <v>128.567204</v>
      </c>
      <c r="B1042" t="n">
        <v>36.587788</v>
      </c>
    </row>
    <row r="1043">
      <c r="A1043" t="n">
        <v>128.560201</v>
      </c>
      <c r="B1043" t="n">
        <v>36.597452</v>
      </c>
    </row>
    <row r="1044">
      <c r="A1044" t="n">
        <v>128.560029</v>
      </c>
      <c r="B1044" t="n">
        <v>36.597525</v>
      </c>
    </row>
    <row r="1045">
      <c r="A1045" t="n">
        <v>128.373406</v>
      </c>
      <c r="B1045" t="n">
        <v>36.629449</v>
      </c>
    </row>
    <row r="1046">
      <c r="A1046" t="n">
        <v>128.373578</v>
      </c>
      <c r="B1046" t="n">
        <v>36.629417</v>
      </c>
    </row>
    <row r="1047">
      <c r="A1047" t="n">
        <v>128.801372</v>
      </c>
      <c r="B1047" t="n">
        <v>36.717266</v>
      </c>
    </row>
    <row r="1048">
      <c r="A1048" t="n">
        <v>128.801408</v>
      </c>
      <c r="B1048" t="n">
        <v>36.717134</v>
      </c>
    </row>
    <row r="1049">
      <c r="A1049" t="n">
        <v>128.775197</v>
      </c>
      <c r="B1049" t="n">
        <v>36.796016</v>
      </c>
    </row>
    <row r="1050">
      <c r="A1050" t="n">
        <v>128.775238</v>
      </c>
      <c r="B1050" t="n">
        <v>36.796129</v>
      </c>
    </row>
    <row r="1051">
      <c r="A1051" t="n">
        <v>128.783985</v>
      </c>
      <c r="B1051" t="n">
        <v>36.799983</v>
      </c>
    </row>
    <row r="1052">
      <c r="A1052" t="n">
        <v>128.783911</v>
      </c>
      <c r="B1052" t="n">
        <v>36.800077</v>
      </c>
    </row>
    <row r="1053">
      <c r="A1053" t="n">
        <v>128.36536</v>
      </c>
      <c r="B1053" t="n">
        <v>36.536493</v>
      </c>
    </row>
    <row r="1054">
      <c r="A1054" t="n">
        <v>128.358444</v>
      </c>
      <c r="B1054" t="n">
        <v>36.543001</v>
      </c>
    </row>
    <row r="1055">
      <c r="A1055" t="n">
        <v>128.35858</v>
      </c>
      <c r="B1055" t="n">
        <v>36.543036</v>
      </c>
    </row>
    <row r="1056">
      <c r="A1056" t="n">
        <v>128.381513</v>
      </c>
      <c r="B1056" t="n">
        <v>36.537902</v>
      </c>
    </row>
    <row r="1057">
      <c r="A1057" t="n">
        <v>128.381265</v>
      </c>
      <c r="B1057" t="n">
        <v>36.537894</v>
      </c>
    </row>
    <row r="1058">
      <c r="A1058" t="n">
        <v>128.357029</v>
      </c>
      <c r="B1058" t="n">
        <v>36.546622</v>
      </c>
    </row>
    <row r="1059">
      <c r="A1059" t="n">
        <v>128.700902</v>
      </c>
      <c r="B1059" t="n">
        <v>36.594272</v>
      </c>
    </row>
    <row r="1060">
      <c r="A1060" t="n">
        <v>128.701036</v>
      </c>
      <c r="B1060" t="n">
        <v>36.594302</v>
      </c>
    </row>
    <row r="1061">
      <c r="A1061" t="n">
        <v>128.70753</v>
      </c>
      <c r="B1061" t="n">
        <v>36.620301</v>
      </c>
    </row>
    <row r="1062">
      <c r="A1062" t="n">
        <v>128.707441</v>
      </c>
      <c r="B1062" t="n">
        <v>36.620364</v>
      </c>
      <c r="C1062" t="n">
        <v>128.707441</v>
      </c>
      <c r="D1062" t="n">
        <v>36.620364</v>
      </c>
    </row>
    <row r="1063">
      <c r="A1063" t="n">
        <v>128.827209</v>
      </c>
      <c r="B1063" t="n">
        <v>36.803205</v>
      </c>
    </row>
    <row r="1064">
      <c r="A1064" t="n">
        <v>128.82713</v>
      </c>
      <c r="B1064" t="n">
        <v>36.803235</v>
      </c>
    </row>
    <row r="1065">
      <c r="A1065" t="n">
        <v>128.68583</v>
      </c>
      <c r="B1065" t="n">
        <v>36.466089</v>
      </c>
    </row>
    <row r="1066">
      <c r="A1066" t="n">
        <v>128.685755</v>
      </c>
      <c r="B1066" t="n">
        <v>36.465989</v>
      </c>
    </row>
    <row r="1067">
      <c r="A1067" t="n">
        <v>128.725232</v>
      </c>
      <c r="B1067" t="n">
        <v>36.587188</v>
      </c>
    </row>
    <row r="1068">
      <c r="A1068" t="n">
        <v>128.724815</v>
      </c>
      <c r="B1068" t="n">
        <v>36.587294</v>
      </c>
    </row>
    <row r="1069">
      <c r="A1069" t="n">
        <v>128.926181</v>
      </c>
      <c r="B1069" t="n">
        <v>36.336086</v>
      </c>
    </row>
    <row r="1070">
      <c r="A1070" t="n">
        <v>128.926279</v>
      </c>
      <c r="B1070" t="n">
        <v>36.336195</v>
      </c>
    </row>
    <row r="1071">
      <c r="A1071" t="n">
        <v>128.898851</v>
      </c>
      <c r="B1071" t="n">
        <v>36.441072</v>
      </c>
    </row>
    <row r="1072">
      <c r="A1072" t="n">
        <v>128.898995</v>
      </c>
      <c r="B1072" t="n">
        <v>36.44118</v>
      </c>
    </row>
    <row r="1073">
      <c r="A1073" t="n">
        <v>128.730838</v>
      </c>
      <c r="B1073" t="n">
        <v>36.56842</v>
      </c>
      <c r="C1073" t="n">
        <v>128.730838</v>
      </c>
      <c r="D1073" t="n">
        <v>36.56842</v>
      </c>
    </row>
    <row r="1074">
      <c r="A1074" t="n">
        <v>128.73431</v>
      </c>
      <c r="B1074" t="n">
        <v>36.581831</v>
      </c>
      <c r="C1074" t="n">
        <v>128.73431</v>
      </c>
      <c r="D1074" t="n">
        <v>36.581831</v>
      </c>
    </row>
    <row r="1075">
      <c r="A1075" t="n">
        <v>128.645571</v>
      </c>
      <c r="B1075" t="n">
        <v>36.595979</v>
      </c>
    </row>
    <row r="1076">
      <c r="A1076" t="n">
        <v>128.645399</v>
      </c>
      <c r="B1076" t="n">
        <v>36.59592</v>
      </c>
    </row>
    <row r="1077">
      <c r="A1077" t="n">
        <v>128.375119</v>
      </c>
      <c r="B1077" t="n">
        <v>36.772635</v>
      </c>
    </row>
    <row r="1078">
      <c r="A1078" t="n">
        <v>128.646363</v>
      </c>
      <c r="B1078" t="n">
        <v>36.429962</v>
      </c>
    </row>
    <row r="1079">
      <c r="A1079" t="n">
        <v>128.636401</v>
      </c>
      <c r="B1079" t="n">
        <v>36.43106</v>
      </c>
    </row>
    <row r="1080">
      <c r="A1080" t="n">
        <v>128.646311</v>
      </c>
      <c r="B1080" t="n">
        <v>36.430061</v>
      </c>
    </row>
    <row r="1081">
      <c r="A1081" t="n">
        <v>128.636494</v>
      </c>
      <c r="B1081" t="n">
        <v>36.431158</v>
      </c>
    </row>
    <row r="1082">
      <c r="A1082" t="n">
        <v>128.655468</v>
      </c>
      <c r="B1082" t="n">
        <v>36.432885</v>
      </c>
    </row>
    <row r="1083">
      <c r="A1083" t="n">
        <v>128.655721</v>
      </c>
      <c r="B1083" t="n">
        <v>36.432849</v>
      </c>
    </row>
    <row r="1084">
      <c r="A1084" t="n">
        <v>128.642123</v>
      </c>
      <c r="B1084" t="n">
        <v>36.42948</v>
      </c>
    </row>
    <row r="1085">
      <c r="A1085" t="n">
        <v>128.642226</v>
      </c>
      <c r="B1085" t="n">
        <v>36.429601</v>
      </c>
    </row>
    <row r="1086">
      <c r="A1086" t="n">
        <v>128.963262</v>
      </c>
      <c r="B1086" t="n">
        <v>36.446825</v>
      </c>
    </row>
    <row r="1087">
      <c r="A1087" t="n">
        <v>128.963126</v>
      </c>
      <c r="B1087" t="n">
        <v>36.446836</v>
      </c>
    </row>
    <row r="1088">
      <c r="A1088" t="n">
        <v>128.96309</v>
      </c>
      <c r="B1088" t="n">
        <v>36.446954</v>
      </c>
    </row>
    <row r="1089">
      <c r="A1089" t="n">
        <v>128.769595</v>
      </c>
      <c r="B1089" t="n">
        <v>36.687646</v>
      </c>
    </row>
    <row r="1090">
      <c r="A1090" t="n">
        <v>128.769697</v>
      </c>
      <c r="B1090" t="n">
        <v>36.687541</v>
      </c>
    </row>
    <row r="1091">
      <c r="A1091" t="n">
        <v>128.698074</v>
      </c>
      <c r="B1091" t="n">
        <v>36.579751</v>
      </c>
    </row>
    <row r="1092">
      <c r="A1092" t="n">
        <v>128.698187</v>
      </c>
      <c r="B1092" t="n">
        <v>36.57934</v>
      </c>
    </row>
    <row r="1093">
      <c r="A1093" t="n">
        <v>128.698376</v>
      </c>
      <c r="B1093" t="n">
        <v>36.582715</v>
      </c>
    </row>
    <row r="1094">
      <c r="A1094" t="n">
        <v>128.792985</v>
      </c>
      <c r="B1094" t="n">
        <v>36.6266</v>
      </c>
    </row>
    <row r="1095">
      <c r="A1095" t="n">
        <v>128.792953</v>
      </c>
      <c r="B1095" t="n">
        <v>36.62672</v>
      </c>
    </row>
    <row r="1096">
      <c r="A1096" t="n">
        <v>128.791374</v>
      </c>
      <c r="B1096" t="n">
        <v>36.622555</v>
      </c>
    </row>
    <row r="1097">
      <c r="A1097" t="n">
        <v>128.791257</v>
      </c>
      <c r="B1097" t="n">
        <v>36.622482</v>
      </c>
    </row>
    <row r="1098">
      <c r="A1098" t="n">
        <v>128.651699</v>
      </c>
      <c r="B1098" t="n">
        <v>36.541077</v>
      </c>
    </row>
    <row r="1099">
      <c r="A1099" t="n">
        <v>128.651659</v>
      </c>
      <c r="B1099" t="n">
        <v>36.540974</v>
      </c>
    </row>
    <row r="1100">
      <c r="A1100" t="n">
        <v>128.19244</v>
      </c>
      <c r="B1100" t="n">
        <v>36.587212</v>
      </c>
    </row>
    <row r="1101">
      <c r="A1101" t="n">
        <v>128.193445</v>
      </c>
      <c r="B1101" t="n">
        <v>36.588301</v>
      </c>
    </row>
    <row r="1102">
      <c r="A1102" t="n">
        <v>128.193135</v>
      </c>
      <c r="B1102" t="n">
        <v>36.588135</v>
      </c>
    </row>
    <row r="1103">
      <c r="A1103" t="n">
        <v>128.95443</v>
      </c>
      <c r="B1103" t="n">
        <v>36.401383</v>
      </c>
    </row>
    <row r="1104">
      <c r="A1104" t="n">
        <v>128.978058</v>
      </c>
      <c r="B1104" t="n">
        <v>36.474228</v>
      </c>
    </row>
    <row r="1105">
      <c r="A1105" t="n">
        <v>128.977961</v>
      </c>
      <c r="B1105" t="n">
        <v>36.474266</v>
      </c>
    </row>
    <row r="1106">
      <c r="A1106" t="n">
        <v>128.530295</v>
      </c>
      <c r="B1106" t="n">
        <v>36.551791</v>
      </c>
    </row>
    <row r="1107">
      <c r="A1107" t="n">
        <v>128.530378</v>
      </c>
      <c r="B1107" t="n">
        <v>36.551725</v>
      </c>
    </row>
    <row r="1108">
      <c r="A1108" t="n">
        <v>128.877409</v>
      </c>
      <c r="B1108" t="n">
        <v>36.746145</v>
      </c>
    </row>
    <row r="1109">
      <c r="A1109" t="n">
        <v>128.98109</v>
      </c>
      <c r="B1109" t="n">
        <v>36.583108</v>
      </c>
    </row>
    <row r="1110">
      <c r="A1110" t="n">
        <v>128.77107</v>
      </c>
      <c r="B1110" t="n">
        <v>36.65494</v>
      </c>
    </row>
    <row r="1111">
      <c r="A1111" t="n">
        <v>128.771004</v>
      </c>
      <c r="B1111" t="n">
        <v>36.652258</v>
      </c>
    </row>
    <row r="1112">
      <c r="A1112" t="n">
        <v>128.771334</v>
      </c>
      <c r="B1112" t="n">
        <v>36.655198</v>
      </c>
    </row>
    <row r="1113">
      <c r="A1113" t="n">
        <v>128.77118</v>
      </c>
      <c r="B1113" t="n">
        <v>36.652418</v>
      </c>
    </row>
    <row r="1114">
      <c r="A1114" t="n">
        <v>128.68144</v>
      </c>
      <c r="B1114" t="n">
        <v>36.515211</v>
      </c>
    </row>
    <row r="1115">
      <c r="A1115" t="n">
        <v>128.680864</v>
      </c>
      <c r="B1115" t="n">
        <v>36.514744</v>
      </c>
    </row>
    <row r="1116">
      <c r="A1116" t="n">
        <v>128.680274</v>
      </c>
      <c r="B1116" t="n">
        <v>36.526041</v>
      </c>
    </row>
    <row r="1117">
      <c r="A1117" t="n">
        <v>128.68024</v>
      </c>
      <c r="B1117" t="n">
        <v>36.525938</v>
      </c>
    </row>
    <row r="1118">
      <c r="A1118" t="n">
        <v>128.676111</v>
      </c>
      <c r="B1118" t="n">
        <v>36.526367</v>
      </c>
    </row>
    <row r="1119">
      <c r="A1119" t="n">
        <v>128.676162</v>
      </c>
      <c r="B1119" t="n">
        <v>36.526468</v>
      </c>
    </row>
    <row r="1120">
      <c r="A1120" t="n">
        <v>128.686388</v>
      </c>
      <c r="B1120" t="n">
        <v>36.519946</v>
      </c>
    </row>
    <row r="1121">
      <c r="A1121" t="n">
        <v>128.686749</v>
      </c>
      <c r="B1121" t="n">
        <v>36.519939</v>
      </c>
    </row>
    <row r="1122">
      <c r="A1122" t="n">
        <v>128.680304</v>
      </c>
      <c r="B1122" t="n">
        <v>36.518837</v>
      </c>
    </row>
    <row r="1123">
      <c r="A1123" t="n">
        <v>128.439626</v>
      </c>
      <c r="B1123" t="n">
        <v>36.629887</v>
      </c>
    </row>
    <row r="1124">
      <c r="A1124" t="n">
        <v>128.439628</v>
      </c>
      <c r="B1124" t="n">
        <v>36.629999</v>
      </c>
    </row>
    <row r="1125">
      <c r="A1125" t="n">
        <v>128.286422</v>
      </c>
      <c r="B1125" t="n">
        <v>36.588429</v>
      </c>
    </row>
    <row r="1126">
      <c r="A1126" t="n">
        <v>128.286255</v>
      </c>
      <c r="B1126" t="n">
        <v>36.588417</v>
      </c>
    </row>
    <row r="1127">
      <c r="A1127" t="n">
        <v>128.288965</v>
      </c>
      <c r="B1127" t="n">
        <v>36.590898</v>
      </c>
    </row>
    <row r="1128">
      <c r="A1128" t="n">
        <v>128.289082</v>
      </c>
      <c r="B1128" t="n">
        <v>36.590834</v>
      </c>
    </row>
    <row r="1129">
      <c r="A1129" t="n">
        <v>128.698852</v>
      </c>
      <c r="B1129" t="n">
        <v>36.542736</v>
      </c>
    </row>
    <row r="1130">
      <c r="A1130" t="n">
        <v>128.695252</v>
      </c>
      <c r="B1130" t="n">
        <v>36.542971</v>
      </c>
    </row>
    <row r="1131">
      <c r="A1131" t="n">
        <v>128.692123</v>
      </c>
      <c r="B1131" t="n">
        <v>36.540848</v>
      </c>
      <c r="C1131" t="n">
        <v>128.692123</v>
      </c>
      <c r="D1131" t="n">
        <v>36.540848</v>
      </c>
    </row>
    <row r="1132">
      <c r="A1132" t="n">
        <v>128.699205</v>
      </c>
      <c r="B1132" t="n">
        <v>36.542849</v>
      </c>
    </row>
    <row r="1133">
      <c r="A1133" t="n">
        <v>128.693907</v>
      </c>
      <c r="B1133" t="n">
        <v>36.541088</v>
      </c>
    </row>
    <row r="1134">
      <c r="A1134" t="n">
        <v>128.316479</v>
      </c>
      <c r="B1134" t="n">
        <v>36.603528</v>
      </c>
    </row>
    <row r="1135">
      <c r="A1135" t="n">
        <v>128.316587</v>
      </c>
      <c r="B1135" t="n">
        <v>36.603594</v>
      </c>
    </row>
    <row r="1136">
      <c r="A1136" t="n">
        <v>128.371086</v>
      </c>
      <c r="B1136" t="n">
        <v>36.566582</v>
      </c>
    </row>
    <row r="1137">
      <c r="A1137" t="n">
        <v>128.370919</v>
      </c>
      <c r="B1137" t="n">
        <v>36.566601</v>
      </c>
    </row>
    <row r="1138">
      <c r="A1138" t="n">
        <v>128.914487</v>
      </c>
      <c r="B1138" t="n">
        <v>36.416728</v>
      </c>
    </row>
    <row r="1139">
      <c r="A1139" t="n">
        <v>128.914605</v>
      </c>
      <c r="B1139" t="n">
        <v>36.416754</v>
      </c>
    </row>
    <row r="1140">
      <c r="A1140" t="n">
        <v>128.909765</v>
      </c>
      <c r="B1140" t="n">
        <v>36.432047</v>
      </c>
    </row>
    <row r="1141">
      <c r="A1141" t="n">
        <v>128.909721</v>
      </c>
      <c r="B1141" t="n">
        <v>36.431958</v>
      </c>
    </row>
    <row r="1142">
      <c r="A1142" t="n">
        <v>128.20642</v>
      </c>
      <c r="B1142" t="n">
        <v>36.593171</v>
      </c>
    </row>
    <row r="1143">
      <c r="A1143" t="n">
        <v>128.20638</v>
      </c>
      <c r="B1143" t="n">
        <v>36.593099</v>
      </c>
    </row>
    <row r="1144">
      <c r="A1144" t="n">
        <v>128.205722</v>
      </c>
      <c r="B1144" t="n">
        <v>36.606226</v>
      </c>
    </row>
    <row r="1145">
      <c r="A1145" t="n">
        <v>128.205583</v>
      </c>
      <c r="B1145" t="n">
        <v>36.606223</v>
      </c>
    </row>
    <row r="1146">
      <c r="A1146" t="n">
        <v>128.5041</v>
      </c>
      <c r="B1146" t="n">
        <v>36.681866</v>
      </c>
    </row>
    <row r="1147">
      <c r="A1147" t="n">
        <v>128.504145</v>
      </c>
      <c r="B1147" t="n">
        <v>36.681754</v>
      </c>
    </row>
    <row r="1148">
      <c r="A1148" t="n">
        <v>128.907073</v>
      </c>
      <c r="B1148" t="n">
        <v>36.676026</v>
      </c>
    </row>
    <row r="1149">
      <c r="A1149" t="n">
        <v>128.907175</v>
      </c>
      <c r="B1149" t="n">
        <v>36.675986</v>
      </c>
    </row>
    <row r="1150">
      <c r="A1150" t="n">
        <v>128.254732</v>
      </c>
      <c r="B1150" t="n">
        <v>36.539514</v>
      </c>
    </row>
    <row r="1151">
      <c r="A1151" t="n">
        <v>128.254902</v>
      </c>
      <c r="B1151" t="n">
        <v>36.539283</v>
      </c>
    </row>
    <row r="1152">
      <c r="A1152" t="n">
        <v>128.777794</v>
      </c>
      <c r="B1152" t="n">
        <v>36.567209</v>
      </c>
    </row>
    <row r="1153">
      <c r="A1153" t="n">
        <v>128.778043</v>
      </c>
      <c r="B1153" t="n">
        <v>36.567197</v>
      </c>
    </row>
    <row r="1154">
      <c r="A1154" t="n">
        <v>128.778372</v>
      </c>
      <c r="B1154" t="n">
        <v>36.576527</v>
      </c>
    </row>
    <row r="1155">
      <c r="A1155" t="n">
        <v>128.769547</v>
      </c>
      <c r="B1155" t="n">
        <v>36.617302</v>
      </c>
    </row>
    <row r="1156">
      <c r="A1156" t="n">
        <v>128.769522</v>
      </c>
      <c r="B1156" t="n">
        <v>36.617194</v>
      </c>
    </row>
    <row r="1157">
      <c r="A1157" t="n">
        <v>128.502089</v>
      </c>
      <c r="B1157" t="n">
        <v>36.6997</v>
      </c>
    </row>
    <row r="1158">
      <c r="A1158" t="n">
        <v>128.502188</v>
      </c>
      <c r="B1158" t="n">
        <v>36.699855</v>
      </c>
    </row>
    <row r="1159">
      <c r="A1159" t="n">
        <v>128.776988</v>
      </c>
      <c r="B1159" t="n">
        <v>36.579187</v>
      </c>
    </row>
    <row r="1160">
      <c r="A1160" t="n">
        <v>128.776636</v>
      </c>
      <c r="B1160" t="n">
        <v>36.579324</v>
      </c>
    </row>
    <row r="1161">
      <c r="A1161" t="n">
        <v>128.712821</v>
      </c>
      <c r="B1161" t="n">
        <v>36.657772</v>
      </c>
    </row>
    <row r="1162">
      <c r="A1162" t="n">
        <v>128.708427</v>
      </c>
      <c r="B1162" t="n">
        <v>36.660071</v>
      </c>
    </row>
    <row r="1163">
      <c r="A1163" t="n">
        <v>128.699305</v>
      </c>
      <c r="B1163" t="n">
        <v>36.645089</v>
      </c>
    </row>
    <row r="1164">
      <c r="A1164" t="n">
        <v>128.829674</v>
      </c>
      <c r="B1164" t="n">
        <v>36.653209</v>
      </c>
    </row>
    <row r="1165">
      <c r="A1165" t="n">
        <v>128.829694</v>
      </c>
      <c r="B1165" t="n">
        <v>36.653348</v>
      </c>
    </row>
    <row r="1166">
      <c r="A1166" t="n">
        <v>128.7152</v>
      </c>
      <c r="B1166" t="n">
        <v>36.590805</v>
      </c>
    </row>
    <row r="1167">
      <c r="A1167" t="n">
        <v>128.715328</v>
      </c>
      <c r="B1167" t="n">
        <v>36.590792</v>
      </c>
    </row>
    <row r="1168">
      <c r="A1168" t="n">
        <v>128.692208</v>
      </c>
      <c r="B1168" t="n">
        <v>36.553127</v>
      </c>
    </row>
    <row r="1169">
      <c r="A1169" t="n">
        <v>128.672362</v>
      </c>
      <c r="B1169" t="n">
        <v>36.572309</v>
      </c>
    </row>
    <row r="1170">
      <c r="A1170" t="n">
        <v>128.672526</v>
      </c>
      <c r="B1170" t="n">
        <v>36.572302</v>
      </c>
    </row>
    <row r="1171">
      <c r="A1171" t="n">
        <v>128.672632</v>
      </c>
      <c r="B1171" t="n">
        <v>36.604378</v>
      </c>
    </row>
    <row r="1172">
      <c r="A1172" t="n">
        <v>128.559456</v>
      </c>
      <c r="B1172" t="n">
        <v>36.748451</v>
      </c>
    </row>
    <row r="1173">
      <c r="A1173" t="n">
        <v>128.559658</v>
      </c>
      <c r="B1173" t="n">
        <v>36.748441</v>
      </c>
    </row>
    <row r="1174">
      <c r="A1174" t="n">
        <v>128.565763</v>
      </c>
      <c r="B1174" t="n">
        <v>36.743567</v>
      </c>
    </row>
    <row r="1175">
      <c r="A1175" t="n">
        <v>128.565627</v>
      </c>
      <c r="B1175" t="n">
        <v>36.743749</v>
      </c>
    </row>
    <row r="1176">
      <c r="A1176" t="n">
        <v>128.562811</v>
      </c>
      <c r="B1176" t="n">
        <v>36.740728</v>
      </c>
    </row>
    <row r="1177">
      <c r="A1177" t="n">
        <v>128.546319</v>
      </c>
      <c r="B1177" t="n">
        <v>36.601686</v>
      </c>
    </row>
    <row r="1178">
      <c r="A1178" t="n">
        <v>128.546589</v>
      </c>
      <c r="B1178" t="n">
        <v>36.601335</v>
      </c>
    </row>
    <row r="1179">
      <c r="A1179" t="n">
        <v>128.509325</v>
      </c>
      <c r="B1179" t="n">
        <v>36.665037</v>
      </c>
    </row>
    <row r="1180">
      <c r="A1180" t="n">
        <v>128.509295</v>
      </c>
      <c r="B1180" t="n">
        <v>36.664931</v>
      </c>
    </row>
    <row r="1181">
      <c r="A1181" t="n">
        <v>128.374578</v>
      </c>
      <c r="B1181" t="n">
        <v>36.702898</v>
      </c>
    </row>
    <row r="1182">
      <c r="A1182" t="n">
        <v>128.374608</v>
      </c>
      <c r="B1182" t="n">
        <v>36.703036</v>
      </c>
    </row>
    <row r="1183">
      <c r="A1183" t="n">
        <v>128.374744</v>
      </c>
      <c r="B1183" t="n">
        <v>36.702996</v>
      </c>
    </row>
    <row r="1184">
      <c r="A1184" t="n">
        <v>128.971718</v>
      </c>
      <c r="B1184" t="n">
        <v>36.641618</v>
      </c>
    </row>
    <row r="1185">
      <c r="A1185" t="n">
        <v>128.971651</v>
      </c>
      <c r="B1185" t="n">
        <v>36.641633</v>
      </c>
    </row>
    <row r="1186">
      <c r="A1186" t="n">
        <v>128.916323</v>
      </c>
      <c r="B1186" t="n">
        <v>36.532457</v>
      </c>
    </row>
    <row r="1187">
      <c r="A1187" t="n">
        <v>128.916409</v>
      </c>
      <c r="B1187" t="n">
        <v>36.532511</v>
      </c>
    </row>
    <row r="1188">
      <c r="A1188" t="n">
        <v>128.96552</v>
      </c>
      <c r="B1188" t="n">
        <v>36.524747</v>
      </c>
    </row>
    <row r="1189">
      <c r="A1189" t="n">
        <v>128.965455</v>
      </c>
      <c r="B1189" t="n">
        <v>36.524692</v>
      </c>
    </row>
    <row r="1190">
      <c r="A1190" t="n">
        <v>128.845939</v>
      </c>
      <c r="B1190" t="n">
        <v>36.604648</v>
      </c>
    </row>
    <row r="1191">
      <c r="A1191" t="n">
        <v>128.220375</v>
      </c>
      <c r="B1191" t="n">
        <v>36.612886</v>
      </c>
    </row>
    <row r="1192">
      <c r="A1192" t="n">
        <v>128.220479</v>
      </c>
      <c r="B1192" t="n">
        <v>36.612762</v>
      </c>
    </row>
    <row r="1193">
      <c r="A1193" t="n">
        <v>128.349702</v>
      </c>
      <c r="B1193" t="n">
        <v>36.500479</v>
      </c>
    </row>
    <row r="1194">
      <c r="A1194" t="n">
        <v>128.349782</v>
      </c>
      <c r="B1194" t="n">
        <v>36.50037</v>
      </c>
    </row>
    <row r="1195">
      <c r="A1195" t="n">
        <v>128.454729</v>
      </c>
      <c r="B1195" t="n">
        <v>36.731563</v>
      </c>
    </row>
    <row r="1196">
      <c r="A1196" t="n">
        <v>128.454867</v>
      </c>
      <c r="B1196" t="n">
        <v>36.731511</v>
      </c>
    </row>
    <row r="1197">
      <c r="A1197" t="n">
        <v>128.232101</v>
      </c>
      <c r="B1197" t="n">
        <v>36.549684</v>
      </c>
    </row>
    <row r="1198">
      <c r="A1198" t="n">
        <v>128.386532</v>
      </c>
      <c r="B1198" t="n">
        <v>36.681922</v>
      </c>
    </row>
    <row r="1199">
      <c r="A1199" t="n">
        <v>128.386633</v>
      </c>
      <c r="B1199" t="n">
        <v>36.681851</v>
      </c>
    </row>
    <row r="1200">
      <c r="A1200" t="n">
        <v>128.380398</v>
      </c>
      <c r="B1200" t="n">
        <v>36.675485</v>
      </c>
    </row>
    <row r="1201">
      <c r="A1201" t="n">
        <v>128.380464</v>
      </c>
      <c r="B1201" t="n">
        <v>36.675377</v>
      </c>
    </row>
    <row r="1202">
      <c r="A1202" t="n">
        <v>128.381288</v>
      </c>
      <c r="B1202" t="n">
        <v>36.67839</v>
      </c>
    </row>
    <row r="1203">
      <c r="A1203" t="n">
        <v>128.381293</v>
      </c>
      <c r="B1203" t="n">
        <v>36.678522</v>
      </c>
    </row>
    <row r="1204">
      <c r="A1204" t="n">
        <v>128.803954</v>
      </c>
      <c r="B1204" t="n">
        <v>36.730389</v>
      </c>
    </row>
    <row r="1205">
      <c r="A1205" t="n">
        <v>128.818928</v>
      </c>
      <c r="B1205" t="n">
        <v>36.661899</v>
      </c>
    </row>
    <row r="1206">
      <c r="A1206" t="n">
        <v>128.818861</v>
      </c>
      <c r="B1206" t="n">
        <v>36.661808</v>
      </c>
    </row>
    <row r="1207">
      <c r="A1207" t="n">
        <v>128.810998</v>
      </c>
      <c r="B1207" t="n">
        <v>36.661285</v>
      </c>
    </row>
    <row r="1208">
      <c r="A1208" t="n">
        <v>128.810956</v>
      </c>
      <c r="B1208" t="n">
        <v>36.661378</v>
      </c>
    </row>
    <row r="1209">
      <c r="A1209" t="n">
        <v>128.821281</v>
      </c>
      <c r="B1209" t="n">
        <v>36.652603</v>
      </c>
    </row>
    <row r="1210">
      <c r="A1210" t="n">
        <v>128.821548</v>
      </c>
      <c r="B1210" t="n">
        <v>36.652533</v>
      </c>
    </row>
    <row r="1211">
      <c r="A1211" t="n">
        <v>128.767355</v>
      </c>
      <c r="B1211" t="n">
        <v>36.749219</v>
      </c>
    </row>
    <row r="1212">
      <c r="A1212" t="n">
        <v>128.763732</v>
      </c>
      <c r="B1212" t="n">
        <v>36.750859</v>
      </c>
    </row>
    <row r="1213">
      <c r="A1213" t="n">
        <v>128.763801</v>
      </c>
      <c r="B1213" t="n">
        <v>36.750955</v>
      </c>
    </row>
    <row r="1214">
      <c r="A1214" t="n">
        <v>128.767222</v>
      </c>
      <c r="B1214" t="n">
        <v>36.749154</v>
      </c>
    </row>
    <row r="1215">
      <c r="A1215" t="n">
        <v>128.489362</v>
      </c>
      <c r="B1215" t="n">
        <v>36.595922</v>
      </c>
    </row>
    <row r="1216">
      <c r="A1216" t="n">
        <v>128.489283</v>
      </c>
      <c r="B1216" t="n">
        <v>36.596034</v>
      </c>
    </row>
    <row r="1217">
      <c r="A1217" t="n">
        <v>128.863216</v>
      </c>
      <c r="B1217" t="n">
        <v>36.647715</v>
      </c>
    </row>
    <row r="1218">
      <c r="A1218" t="n">
        <v>128.863084</v>
      </c>
      <c r="B1218" t="n">
        <v>36.647681</v>
      </c>
    </row>
    <row r="1219">
      <c r="A1219" t="n">
        <v>128.973091</v>
      </c>
      <c r="B1219" t="n">
        <v>36.439827</v>
      </c>
    </row>
    <row r="1220">
      <c r="A1220" t="n">
        <v>128.973069</v>
      </c>
      <c r="B1220" t="n">
        <v>36.439728</v>
      </c>
    </row>
    <row r="1221">
      <c r="A1221" t="n">
        <v>128.831424</v>
      </c>
      <c r="B1221" t="n">
        <v>36.538472</v>
      </c>
    </row>
    <row r="1222">
      <c r="A1222" t="n">
        <v>128.831312</v>
      </c>
      <c r="B1222" t="n">
        <v>36.538612</v>
      </c>
    </row>
    <row r="1223">
      <c r="A1223" t="n">
        <v>128.7814</v>
      </c>
      <c r="B1223" t="n">
        <v>36.669233</v>
      </c>
    </row>
    <row r="1224">
      <c r="A1224" t="n">
        <v>128.781161</v>
      </c>
      <c r="B1224" t="n">
        <v>36.669421</v>
      </c>
    </row>
    <row r="1225">
      <c r="A1225" t="n">
        <v>128.457058</v>
      </c>
      <c r="B1225" t="n">
        <v>36.796805</v>
      </c>
    </row>
    <row r="1226">
      <c r="A1226" t="n">
        <v>128.456956</v>
      </c>
      <c r="B1226" t="n">
        <v>36.796894</v>
      </c>
    </row>
    <row r="1227">
      <c r="A1227" t="n">
        <v>128.45174</v>
      </c>
      <c r="B1227" t="n">
        <v>36.802573</v>
      </c>
    </row>
    <row r="1228">
      <c r="A1228" t="n">
        <v>128.453968</v>
      </c>
      <c r="B1228" t="n">
        <v>36.591701</v>
      </c>
    </row>
    <row r="1229">
      <c r="A1229" t="n">
        <v>128.453896</v>
      </c>
      <c r="B1229" t="n">
        <v>36.591793</v>
      </c>
    </row>
    <row r="1230">
      <c r="A1230" t="n">
        <v>128.869604</v>
      </c>
      <c r="B1230" t="n">
        <v>36.748882</v>
      </c>
    </row>
    <row r="1231">
      <c r="A1231" t="n">
        <v>128.876666</v>
      </c>
      <c r="B1231" t="n">
        <v>36.743948</v>
      </c>
    </row>
    <row r="1232">
      <c r="A1232" t="n">
        <v>128.876752</v>
      </c>
      <c r="B1232" t="n">
        <v>36.744218</v>
      </c>
    </row>
    <row r="1233">
      <c r="A1233" t="n">
        <v>128.869767</v>
      </c>
      <c r="B1233" t="n">
        <v>36.410828</v>
      </c>
    </row>
    <row r="1234">
      <c r="A1234" t="n">
        <v>128.86977</v>
      </c>
      <c r="B1234" t="n">
        <v>36.410932</v>
      </c>
    </row>
    <row r="1235">
      <c r="A1235" t="n">
        <v>128.462641</v>
      </c>
      <c r="B1235" t="n">
        <v>36.669258</v>
      </c>
    </row>
    <row r="1236">
      <c r="A1236" t="n">
        <v>128.462774</v>
      </c>
      <c r="B1236" t="n">
        <v>36.669244</v>
      </c>
    </row>
    <row r="1237">
      <c r="A1237" t="n">
        <v>128.716817</v>
      </c>
      <c r="B1237" t="n">
        <v>36.642115</v>
      </c>
    </row>
    <row r="1238">
      <c r="A1238" t="n">
        <v>128.717246</v>
      </c>
      <c r="B1238" t="n">
        <v>36.642697</v>
      </c>
    </row>
    <row r="1239">
      <c r="A1239" t="n">
        <v>128.54822</v>
      </c>
      <c r="B1239" t="n">
        <v>36.590818</v>
      </c>
    </row>
    <row r="1240">
      <c r="A1240" t="n">
        <v>128.548334</v>
      </c>
      <c r="B1240" t="n">
        <v>36.590976</v>
      </c>
    </row>
    <row r="1241">
      <c r="A1241" t="n">
        <v>128.499336</v>
      </c>
      <c r="B1241" t="n">
        <v>36.759618</v>
      </c>
    </row>
    <row r="1242">
      <c r="A1242" t="n">
        <v>128.499376</v>
      </c>
      <c r="B1242" t="n">
        <v>36.759431</v>
      </c>
    </row>
    <row r="1243">
      <c r="A1243" t="n">
        <v>128.732534</v>
      </c>
      <c r="B1243" t="n">
        <v>36.572479</v>
      </c>
      <c r="C1243" t="n">
        <v>128.732534</v>
      </c>
      <c r="D1243" t="n">
        <v>36.572479</v>
      </c>
    </row>
    <row r="1244">
      <c r="A1244" t="n">
        <v>128.732632</v>
      </c>
      <c r="B1244" t="n">
        <v>36.573854</v>
      </c>
      <c r="C1244" t="n">
        <v>128.732632</v>
      </c>
      <c r="D1244" t="n">
        <v>36.573854</v>
      </c>
    </row>
    <row r="1245">
      <c r="A1245" t="n">
        <v>128.705618</v>
      </c>
      <c r="B1245" t="n">
        <v>36.570063</v>
      </c>
      <c r="C1245" t="n">
        <v>128.705618</v>
      </c>
      <c r="D1245" t="n">
        <v>36.570063</v>
      </c>
    </row>
    <row r="1246">
      <c r="A1246" t="n">
        <v>128.736378</v>
      </c>
      <c r="B1246" t="n">
        <v>36.551837</v>
      </c>
      <c r="C1246" t="n">
        <v>128.736378</v>
      </c>
      <c r="D1246" t="n">
        <v>36.551837</v>
      </c>
    </row>
    <row r="1247">
      <c r="A1247" t="n">
        <v>128.736032</v>
      </c>
      <c r="B1247" t="n">
        <v>36.551858</v>
      </c>
      <c r="C1247" t="n">
        <v>128.736032</v>
      </c>
      <c r="D1247" t="n">
        <v>36.551858</v>
      </c>
    </row>
    <row r="1248">
      <c r="A1248" t="n">
        <v>128.721728</v>
      </c>
      <c r="B1248" t="n">
        <v>36.520092</v>
      </c>
    </row>
    <row r="1249">
      <c r="A1249" t="n">
        <v>128.721644</v>
      </c>
      <c r="B1249" t="n">
        <v>36.520055</v>
      </c>
    </row>
    <row r="1250">
      <c r="A1250" t="n">
        <v>128.738679</v>
      </c>
      <c r="B1250" t="n">
        <v>36.564071</v>
      </c>
      <c r="C1250" t="n">
        <v>128.738679</v>
      </c>
      <c r="D1250" t="n">
        <v>36.564071</v>
      </c>
    </row>
    <row r="1251">
      <c r="A1251" t="n">
        <v>128.737246</v>
      </c>
      <c r="B1251" t="n">
        <v>36.564038</v>
      </c>
      <c r="C1251" t="n">
        <v>128.737246</v>
      </c>
      <c r="D1251" t="n">
        <v>36.564038</v>
      </c>
    </row>
    <row r="1252">
      <c r="A1252" t="n">
        <v>128.934244</v>
      </c>
      <c r="B1252" t="n">
        <v>36.648747</v>
      </c>
    </row>
    <row r="1253">
      <c r="A1253" t="n">
        <v>128.934293</v>
      </c>
      <c r="B1253" t="n">
        <v>36.648811</v>
      </c>
    </row>
    <row r="1254">
      <c r="A1254" t="n">
        <v>128.874459</v>
      </c>
      <c r="B1254" t="n">
        <v>36.496282</v>
      </c>
    </row>
    <row r="1255">
      <c r="A1255" t="n">
        <v>128.874425</v>
      </c>
      <c r="B1255" t="n">
        <v>36.496231</v>
      </c>
    </row>
    <row r="1256">
      <c r="A1256" t="n">
        <v>128.329677</v>
      </c>
      <c r="B1256" t="n">
        <v>36.541696</v>
      </c>
    </row>
    <row r="1257">
      <c r="A1257" t="n">
        <v>128.32986</v>
      </c>
      <c r="B1257" t="n">
        <v>36.541778</v>
      </c>
    </row>
    <row r="1258">
      <c r="A1258" t="n">
        <v>128.538094</v>
      </c>
      <c r="B1258" t="n">
        <v>36.556347</v>
      </c>
    </row>
    <row r="1259">
      <c r="A1259" t="n">
        <v>128.556794</v>
      </c>
      <c r="B1259" t="n">
        <v>36.542164</v>
      </c>
    </row>
    <row r="1260">
      <c r="A1260" t="n">
        <v>128.556877</v>
      </c>
      <c r="B1260" t="n">
        <v>36.542123</v>
      </c>
    </row>
    <row r="1261">
      <c r="A1261" t="n">
        <v>128.808939</v>
      </c>
      <c r="B1261" t="n">
        <v>36.695713</v>
      </c>
    </row>
    <row r="1262">
      <c r="A1262" t="n">
        <v>128.809093</v>
      </c>
      <c r="B1262" t="n">
        <v>36.6956</v>
      </c>
    </row>
    <row r="1263">
      <c r="A1263" t="n">
        <v>128.419171</v>
      </c>
      <c r="B1263" t="n">
        <v>36.778794</v>
      </c>
    </row>
    <row r="1264">
      <c r="A1264" t="n">
        <v>128.419036</v>
      </c>
      <c r="B1264" t="n">
        <v>36.778773</v>
      </c>
    </row>
    <row r="1265">
      <c r="A1265" t="n">
        <v>128.511859</v>
      </c>
      <c r="B1265" t="n">
        <v>36.664272</v>
      </c>
    </row>
    <row r="1266">
      <c r="A1266" t="n">
        <v>128.501694</v>
      </c>
      <c r="B1266" t="n">
        <v>36.666681</v>
      </c>
    </row>
    <row r="1267">
      <c r="A1267" t="n">
        <v>128.50151</v>
      </c>
      <c r="B1267" t="n">
        <v>36.666629</v>
      </c>
    </row>
    <row r="1268">
      <c r="A1268" t="n">
        <v>128.748945</v>
      </c>
      <c r="B1268" t="n">
        <v>36.567595</v>
      </c>
    </row>
    <row r="1269">
      <c r="A1269" t="n">
        <v>128.961459</v>
      </c>
      <c r="B1269" t="n">
        <v>36.459616</v>
      </c>
    </row>
    <row r="1270">
      <c r="A1270" t="n">
        <v>128.961615</v>
      </c>
      <c r="B1270" t="n">
        <v>36.459617</v>
      </c>
    </row>
    <row r="1271">
      <c r="A1271" t="n">
        <v>128.820069</v>
      </c>
      <c r="B1271" t="n">
        <v>36.614682</v>
      </c>
    </row>
    <row r="1272">
      <c r="A1272" t="n">
        <v>128.766605</v>
      </c>
      <c r="B1272" t="n">
        <v>36.681647</v>
      </c>
    </row>
    <row r="1273">
      <c r="A1273" t="n">
        <v>128.766471</v>
      </c>
      <c r="B1273" t="n">
        <v>36.681622</v>
      </c>
    </row>
    <row r="1274">
      <c r="A1274" t="n">
        <v>128.678923</v>
      </c>
      <c r="B1274" t="n">
        <v>36.502434</v>
      </c>
    </row>
    <row r="1275">
      <c r="A1275" t="n">
        <v>128.678902</v>
      </c>
      <c r="B1275" t="n">
        <v>36.502306</v>
      </c>
    </row>
    <row r="1276">
      <c r="A1276" t="n">
        <v>128.716875</v>
      </c>
      <c r="B1276" t="n">
        <v>36.562141</v>
      </c>
    </row>
    <row r="1277">
      <c r="A1277" t="n">
        <v>128.716609</v>
      </c>
      <c r="B1277" t="n">
        <v>36.562456</v>
      </c>
    </row>
    <row r="1278">
      <c r="A1278" t="n">
        <v>128.669637</v>
      </c>
      <c r="B1278" t="n">
        <v>36.579498</v>
      </c>
    </row>
    <row r="1279">
      <c r="A1279" t="n">
        <v>128.741457</v>
      </c>
      <c r="B1279" t="n">
        <v>36.589023</v>
      </c>
      <c r="C1279" t="n">
        <v>128.741457</v>
      </c>
      <c r="D1279" t="n">
        <v>36.589023</v>
      </c>
    </row>
    <row r="1280">
      <c r="A1280" t="n">
        <v>128.741695</v>
      </c>
      <c r="B1280" t="n">
        <v>36.588947</v>
      </c>
      <c r="C1280" t="n">
        <v>128.741695</v>
      </c>
      <c r="D1280" t="n">
        <v>36.588947</v>
      </c>
    </row>
    <row r="1281">
      <c r="A1281" t="n">
        <v>128.487115</v>
      </c>
      <c r="B1281" t="n">
        <v>36.595817</v>
      </c>
    </row>
    <row r="1282">
      <c r="A1282" t="n">
        <v>128.480665</v>
      </c>
      <c r="B1282" t="n">
        <v>36.591305</v>
      </c>
    </row>
    <row r="1283">
      <c r="A1283" t="n">
        <v>128.480533</v>
      </c>
      <c r="B1283" t="n">
        <v>36.591202</v>
      </c>
    </row>
    <row r="1284">
      <c r="A1284" t="n">
        <v>128.493388</v>
      </c>
      <c r="B1284" t="n">
        <v>36.598921</v>
      </c>
    </row>
    <row r="1285">
      <c r="A1285" t="n">
        <v>128.487045</v>
      </c>
      <c r="B1285" t="n">
        <v>36.595925</v>
      </c>
    </row>
    <row r="1286">
      <c r="A1286" t="n">
        <v>128.485647</v>
      </c>
      <c r="B1286" t="n">
        <v>36.594203</v>
      </c>
    </row>
    <row r="1287">
      <c r="A1287" t="n">
        <v>128.48562</v>
      </c>
      <c r="B1287" t="n">
        <v>36.594369</v>
      </c>
    </row>
    <row r="1288">
      <c r="A1288" t="n">
        <v>128.492091</v>
      </c>
      <c r="B1288" t="n">
        <v>36.595711</v>
      </c>
    </row>
    <row r="1289">
      <c r="A1289" t="n">
        <v>128.492029</v>
      </c>
      <c r="B1289" t="n">
        <v>36.595613</v>
      </c>
    </row>
    <row r="1290">
      <c r="A1290" t="n">
        <v>128.69384</v>
      </c>
      <c r="B1290" t="n">
        <v>36.610256</v>
      </c>
    </row>
    <row r="1291">
      <c r="A1291" t="n">
        <v>128.694089</v>
      </c>
      <c r="B1291" t="n">
        <v>36.610326</v>
      </c>
    </row>
    <row r="1292">
      <c r="A1292" t="n">
        <v>128.432555</v>
      </c>
      <c r="B1292" t="n">
        <v>36.582566</v>
      </c>
    </row>
    <row r="1293">
      <c r="A1293" t="n">
        <v>128.432677</v>
      </c>
      <c r="B1293" t="n">
        <v>36.582623</v>
      </c>
    </row>
    <row r="1294">
      <c r="A1294" t="n">
        <v>128.433822</v>
      </c>
      <c r="B1294" t="n">
        <v>36.586852</v>
      </c>
    </row>
    <row r="1295">
      <c r="A1295" t="n">
        <v>128.4337</v>
      </c>
      <c r="B1295" t="n">
        <v>36.58694</v>
      </c>
    </row>
    <row r="1296">
      <c r="A1296" t="n">
        <v>128.417519</v>
      </c>
      <c r="B1296" t="n">
        <v>36.591626</v>
      </c>
    </row>
    <row r="1297">
      <c r="A1297" t="n">
        <v>128.417652</v>
      </c>
      <c r="B1297" t="n">
        <v>36.591597</v>
      </c>
    </row>
    <row r="1298">
      <c r="A1298" t="n">
        <v>128.662721</v>
      </c>
      <c r="B1298" t="n">
        <v>36.648694</v>
      </c>
      <c r="C1298" t="n">
        <v>128.662721</v>
      </c>
      <c r="D1298" t="n">
        <v>36.648694</v>
      </c>
    </row>
    <row r="1299">
      <c r="A1299" t="n">
        <v>128.662599</v>
      </c>
      <c r="B1299" t="n">
        <v>36.648597</v>
      </c>
    </row>
    <row r="1300">
      <c r="A1300" t="n">
        <v>128.523084</v>
      </c>
      <c r="B1300" t="n">
        <v>36.866023</v>
      </c>
    </row>
    <row r="1301">
      <c r="A1301" t="n">
        <v>128.523199</v>
      </c>
      <c r="B1301" t="n">
        <v>36.865877</v>
      </c>
    </row>
    <row r="1302">
      <c r="A1302" t="n">
        <v>128.526213</v>
      </c>
      <c r="B1302" t="n">
        <v>36.846611</v>
      </c>
    </row>
    <row r="1303">
      <c r="A1303" t="n">
        <v>128.526339</v>
      </c>
      <c r="B1303" t="n">
        <v>36.846573</v>
      </c>
    </row>
    <row r="1304">
      <c r="A1304" t="n">
        <v>128.525525</v>
      </c>
      <c r="B1304" t="n">
        <v>36.861224</v>
      </c>
    </row>
    <row r="1305">
      <c r="A1305" t="n">
        <v>128.525695</v>
      </c>
      <c r="B1305" t="n">
        <v>36.861191</v>
      </c>
    </row>
    <row r="1306">
      <c r="A1306" t="n">
        <v>128.448158</v>
      </c>
      <c r="B1306" t="n">
        <v>36.721954</v>
      </c>
    </row>
    <row r="1307">
      <c r="A1307" t="n">
        <v>128.448285</v>
      </c>
      <c r="B1307" t="n">
        <v>36.721887</v>
      </c>
    </row>
    <row r="1308">
      <c r="A1308" t="n">
        <v>128.444472</v>
      </c>
      <c r="B1308" t="n">
        <v>36.712761</v>
      </c>
    </row>
    <row r="1309">
      <c r="A1309" t="n">
        <v>128.444142</v>
      </c>
      <c r="B1309" t="n">
        <v>36.712905</v>
      </c>
    </row>
    <row r="1310">
      <c r="A1310" t="n">
        <v>128.444278</v>
      </c>
      <c r="B1310" t="n">
        <v>36.712944</v>
      </c>
    </row>
    <row r="1311">
      <c r="A1311" t="n">
        <v>128.864769</v>
      </c>
      <c r="B1311" t="n">
        <v>36.703588</v>
      </c>
    </row>
    <row r="1312">
      <c r="A1312" t="n">
        <v>128.86466</v>
      </c>
      <c r="B1312" t="n">
        <v>36.703646</v>
      </c>
    </row>
    <row r="1313">
      <c r="A1313" t="n">
        <v>128.731997</v>
      </c>
      <c r="B1313" t="n">
        <v>36.570079</v>
      </c>
      <c r="C1313" t="n">
        <v>128.731997</v>
      </c>
      <c r="D1313" t="n">
        <v>36.570079</v>
      </c>
    </row>
    <row r="1314">
      <c r="A1314" t="n">
        <v>128.202293</v>
      </c>
      <c r="B1314" t="n">
        <v>36.599489</v>
      </c>
    </row>
    <row r="1315">
      <c r="A1315" t="n">
        <v>128.202015</v>
      </c>
      <c r="B1315" t="n">
        <v>36.599196</v>
      </c>
    </row>
    <row r="1316">
      <c r="A1316" t="n">
        <v>128.582585</v>
      </c>
      <c r="B1316" t="n">
        <v>36.580581</v>
      </c>
    </row>
    <row r="1317">
      <c r="A1317" t="n">
        <v>128.622904</v>
      </c>
      <c r="B1317" t="n">
        <v>36.676867</v>
      </c>
    </row>
    <row r="1318">
      <c r="A1318" t="n">
        <v>128.623032</v>
      </c>
      <c r="B1318" t="n">
        <v>36.676875</v>
      </c>
    </row>
    <row r="1319">
      <c r="A1319" t="n">
        <v>128.700852</v>
      </c>
      <c r="B1319" t="n">
        <v>36.680913</v>
      </c>
      <c r="C1319" t="n">
        <v>128.700852</v>
      </c>
      <c r="D1319" t="n">
        <v>36.680913</v>
      </c>
    </row>
    <row r="1320">
      <c r="A1320" t="n">
        <v>128.700987</v>
      </c>
      <c r="B1320" t="n">
        <v>36.680935</v>
      </c>
    </row>
    <row r="1321">
      <c r="A1321" t="n">
        <v>128.825933</v>
      </c>
      <c r="B1321" t="n">
        <v>36.715876</v>
      </c>
    </row>
    <row r="1322">
      <c r="A1322" t="n">
        <v>128.826057</v>
      </c>
      <c r="B1322" t="n">
        <v>36.715892</v>
      </c>
    </row>
    <row r="1323">
      <c r="A1323" t="n">
        <v>128.960901</v>
      </c>
      <c r="B1323" t="n">
        <v>36.694939</v>
      </c>
    </row>
    <row r="1324">
      <c r="A1324" t="n">
        <v>128.955771</v>
      </c>
      <c r="B1324" t="n">
        <v>36.69537</v>
      </c>
    </row>
    <row r="1325">
      <c r="A1325" t="n">
        <v>128.955611</v>
      </c>
      <c r="B1325" t="n">
        <v>36.695282</v>
      </c>
    </row>
    <row r="1326">
      <c r="A1326" t="n">
        <v>128.958494</v>
      </c>
      <c r="B1326" t="n">
        <v>36.695093</v>
      </c>
    </row>
    <row r="1327">
      <c r="A1327" t="n">
        <v>128.958613</v>
      </c>
      <c r="B1327" t="n">
        <v>36.695204</v>
      </c>
    </row>
    <row r="1328">
      <c r="A1328" t="n">
        <v>128.847478</v>
      </c>
      <c r="B1328" t="n">
        <v>36.53792</v>
      </c>
    </row>
    <row r="1329">
      <c r="A1329" t="n">
        <v>128.847593</v>
      </c>
      <c r="B1329" t="n">
        <v>36.537848</v>
      </c>
    </row>
    <row r="1330">
      <c r="A1330" t="n">
        <v>128.513348</v>
      </c>
      <c r="B1330" t="n">
        <v>36.557132</v>
      </c>
    </row>
    <row r="1331">
      <c r="A1331" t="n">
        <v>128.513101</v>
      </c>
      <c r="B1331" t="n">
        <v>36.557196</v>
      </c>
    </row>
    <row r="1332">
      <c r="A1332" t="n">
        <v>128.959881</v>
      </c>
      <c r="B1332" t="n">
        <v>36.365904</v>
      </c>
    </row>
    <row r="1333">
      <c r="A1333" t="n">
        <v>128.959809</v>
      </c>
      <c r="B1333" t="n">
        <v>36.365996</v>
      </c>
    </row>
    <row r="1334">
      <c r="A1334" t="n">
        <v>128.409019</v>
      </c>
      <c r="B1334" t="n">
        <v>36.764749</v>
      </c>
    </row>
    <row r="1335">
      <c r="A1335" t="n">
        <v>128.408964</v>
      </c>
      <c r="B1335" t="n">
        <v>36.764637</v>
      </c>
    </row>
    <row r="1336">
      <c r="A1336" t="n">
        <v>128.411816</v>
      </c>
      <c r="B1336" t="n">
        <v>36.765058</v>
      </c>
    </row>
    <row r="1337">
      <c r="A1337" t="n">
        <v>128.340728</v>
      </c>
      <c r="B1337" t="n">
        <v>36.680103</v>
      </c>
    </row>
    <row r="1338">
      <c r="A1338" t="n">
        <v>128.411852</v>
      </c>
      <c r="B1338" t="n">
        <v>36.765191</v>
      </c>
    </row>
    <row r="1339">
      <c r="A1339" t="n">
        <v>128.41504</v>
      </c>
      <c r="B1339" t="n">
        <v>36.766374</v>
      </c>
    </row>
    <row r="1340">
      <c r="A1340" t="n">
        <v>128.414653</v>
      </c>
      <c r="B1340" t="n">
        <v>36.765983</v>
      </c>
    </row>
    <row r="1341">
      <c r="A1341" t="n">
        <v>128.414734</v>
      </c>
      <c r="B1341" t="n">
        <v>36.765852</v>
      </c>
    </row>
    <row r="1342">
      <c r="A1342" t="n">
        <v>128.758908</v>
      </c>
      <c r="B1342" t="n">
        <v>36.766774</v>
      </c>
    </row>
    <row r="1343">
      <c r="A1343" t="n">
        <v>128.75904</v>
      </c>
      <c r="B1343" t="n">
        <v>36.766813</v>
      </c>
    </row>
    <row r="1344">
      <c r="A1344" t="n">
        <v>128.703318</v>
      </c>
      <c r="B1344" t="n">
        <v>36.571767</v>
      </c>
      <c r="C1344" t="n">
        <v>128.703318</v>
      </c>
      <c r="D1344" t="n">
        <v>36.571767</v>
      </c>
    </row>
    <row r="1345">
      <c r="A1345" t="n">
        <v>128.944743</v>
      </c>
      <c r="B1345" t="n">
        <v>36.728148</v>
      </c>
    </row>
    <row r="1346">
      <c r="A1346" t="n">
        <v>128.944734</v>
      </c>
      <c r="B1346" t="n">
        <v>36.728209</v>
      </c>
    </row>
    <row r="1347">
      <c r="A1347" t="n">
        <v>128.357345</v>
      </c>
      <c r="B1347" t="n">
        <v>36.714552</v>
      </c>
    </row>
    <row r="1348">
      <c r="A1348" t="n">
        <v>128.357196</v>
      </c>
      <c r="B1348" t="n">
        <v>36.71452</v>
      </c>
    </row>
    <row r="1349">
      <c r="A1349" t="n">
        <v>128.348576</v>
      </c>
      <c r="B1349" t="n">
        <v>36.722831</v>
      </c>
    </row>
    <row r="1350">
      <c r="A1350" t="n">
        <v>128.348326</v>
      </c>
      <c r="B1350" t="n">
        <v>36.722917</v>
      </c>
    </row>
    <row r="1351">
      <c r="A1351" t="n">
        <v>128.346665</v>
      </c>
      <c r="B1351" t="n">
        <v>36.726855</v>
      </c>
    </row>
    <row r="1352">
      <c r="A1352" t="n">
        <v>128.367304</v>
      </c>
      <c r="B1352" t="n">
        <v>36.706321</v>
      </c>
    </row>
    <row r="1353">
      <c r="A1353" t="n">
        <v>128.367359</v>
      </c>
      <c r="B1353" t="n">
        <v>36.706443</v>
      </c>
    </row>
    <row r="1354">
      <c r="A1354" t="n">
        <v>128.768408</v>
      </c>
      <c r="B1354" t="n">
        <v>36.513253</v>
      </c>
    </row>
    <row r="1355">
      <c r="A1355" t="n">
        <v>128.768474</v>
      </c>
      <c r="B1355" t="n">
        <v>36.513214</v>
      </c>
    </row>
    <row r="1356">
      <c r="A1356" t="n">
        <v>128.770254</v>
      </c>
      <c r="B1356" t="n">
        <v>36.70218</v>
      </c>
    </row>
    <row r="1357">
      <c r="A1357" t="n">
        <v>128.770064</v>
      </c>
      <c r="B1357" t="n">
        <v>36.702072</v>
      </c>
    </row>
    <row r="1358">
      <c r="A1358" t="n">
        <v>128.770664</v>
      </c>
      <c r="B1358" t="n">
        <v>36.698419</v>
      </c>
    </row>
    <row r="1359">
      <c r="A1359" t="n">
        <v>128.770513</v>
      </c>
      <c r="B1359" t="n">
        <v>36.698551</v>
      </c>
    </row>
    <row r="1360">
      <c r="A1360" t="n">
        <v>128.898867</v>
      </c>
      <c r="B1360" t="n">
        <v>36.591986</v>
      </c>
    </row>
    <row r="1361">
      <c r="A1361" t="n">
        <v>128.899015</v>
      </c>
      <c r="B1361" t="n">
        <v>36.591961</v>
      </c>
    </row>
    <row r="1362">
      <c r="A1362" t="n">
        <v>128.899308</v>
      </c>
      <c r="B1362" t="n">
        <v>36.589893</v>
      </c>
    </row>
    <row r="1363">
      <c r="A1363" t="n">
        <v>128.899177</v>
      </c>
      <c r="B1363" t="n">
        <v>36.589822</v>
      </c>
    </row>
    <row r="1364">
      <c r="A1364" t="n">
        <v>128.911143</v>
      </c>
      <c r="B1364" t="n">
        <v>36.603063</v>
      </c>
    </row>
    <row r="1365">
      <c r="A1365" t="n">
        <v>128.911204</v>
      </c>
      <c r="B1365" t="n">
        <v>36.602971</v>
      </c>
    </row>
    <row r="1366">
      <c r="A1366" t="n">
        <v>128.905896</v>
      </c>
      <c r="B1366" t="n">
        <v>36.580544</v>
      </c>
    </row>
    <row r="1367">
      <c r="A1367" t="n">
        <v>128.90601</v>
      </c>
      <c r="B1367" t="n">
        <v>36.580573</v>
      </c>
    </row>
    <row r="1368">
      <c r="A1368" t="n">
        <v>128.813599</v>
      </c>
      <c r="B1368" t="n">
        <v>36.607426</v>
      </c>
    </row>
    <row r="1369">
      <c r="A1369" t="n">
        <v>128.517398</v>
      </c>
      <c r="B1369" t="n">
        <v>36.703831</v>
      </c>
    </row>
    <row r="1370">
      <c r="A1370" t="n">
        <v>128.517452</v>
      </c>
      <c r="B1370" t="n">
        <v>36.703701</v>
      </c>
    </row>
    <row r="1371">
      <c r="A1371" t="n">
        <v>128.588503</v>
      </c>
      <c r="B1371" t="n">
        <v>36.655489</v>
      </c>
    </row>
    <row r="1372">
      <c r="A1372" t="n">
        <v>128.588082</v>
      </c>
      <c r="B1372" t="n">
        <v>36.65776</v>
      </c>
    </row>
    <row r="1373">
      <c r="A1373" t="n">
        <v>128.587947</v>
      </c>
      <c r="B1373" t="n">
        <v>36.65774</v>
      </c>
    </row>
    <row r="1374">
      <c r="A1374" t="n">
        <v>128.5655</v>
      </c>
      <c r="B1374" t="n">
        <v>36.695253</v>
      </c>
    </row>
    <row r="1375">
      <c r="A1375" t="n">
        <v>128.565335</v>
      </c>
      <c r="B1375" t="n">
        <v>36.695301</v>
      </c>
    </row>
    <row r="1376">
      <c r="A1376" t="n">
        <v>128.565594</v>
      </c>
      <c r="B1376" t="n">
        <v>36.695342</v>
      </c>
    </row>
    <row r="1377">
      <c r="A1377" t="n">
        <v>128.805067</v>
      </c>
      <c r="B1377" t="n">
        <v>36.608901</v>
      </c>
    </row>
    <row r="1378">
      <c r="A1378" t="n">
        <v>128.805189</v>
      </c>
      <c r="B1378" t="n">
        <v>36.60878</v>
      </c>
    </row>
    <row r="1379">
      <c r="A1379" t="n">
        <v>128.822107</v>
      </c>
      <c r="B1379" t="n">
        <v>36.614912</v>
      </c>
    </row>
    <row r="1380">
      <c r="A1380" t="n">
        <v>128.822101</v>
      </c>
      <c r="B1380" t="n">
        <v>36.615048</v>
      </c>
    </row>
    <row r="1381">
      <c r="A1381" t="n">
        <v>128.803766</v>
      </c>
      <c r="B1381" t="n">
        <v>36.600188</v>
      </c>
    </row>
    <row r="1382">
      <c r="A1382" t="n">
        <v>128.803745</v>
      </c>
      <c r="B1382" t="n">
        <v>36.600077</v>
      </c>
    </row>
    <row r="1383">
      <c r="A1383" t="n">
        <v>128.704655</v>
      </c>
      <c r="B1383" t="n">
        <v>36.689083</v>
      </c>
    </row>
    <row r="1384">
      <c r="A1384" t="n">
        <v>128.704701</v>
      </c>
      <c r="B1384" t="n">
        <v>36.688781</v>
      </c>
    </row>
    <row r="1385">
      <c r="A1385" t="n">
        <v>128.258806</v>
      </c>
      <c r="B1385" t="n">
        <v>36.610944</v>
      </c>
    </row>
    <row r="1386">
      <c r="A1386" t="n">
        <v>128.258435</v>
      </c>
      <c r="B1386" t="n">
        <v>36.61095</v>
      </c>
    </row>
    <row r="1387">
      <c r="A1387" t="n">
        <v>128.228781</v>
      </c>
      <c r="B1387" t="n">
        <v>36.612494</v>
      </c>
    </row>
    <row r="1388">
      <c r="A1388" t="n">
        <v>128.229105</v>
      </c>
      <c r="B1388" t="n">
        <v>36.612302</v>
      </c>
    </row>
    <row r="1389">
      <c r="A1389" t="n">
        <v>128.251565</v>
      </c>
      <c r="B1389" t="n">
        <v>36.609623</v>
      </c>
    </row>
    <row r="1390">
      <c r="A1390" t="n">
        <v>128.25139</v>
      </c>
      <c r="B1390" t="n">
        <v>36.609529</v>
      </c>
    </row>
    <row r="1391">
      <c r="A1391" t="n">
        <v>128.336182</v>
      </c>
      <c r="B1391" t="n">
        <v>36.605503</v>
      </c>
    </row>
    <row r="1392">
      <c r="A1392" t="n">
        <v>128.336274</v>
      </c>
      <c r="B1392" t="n">
        <v>36.605421</v>
      </c>
    </row>
    <row r="1393">
      <c r="A1393" t="n">
        <v>128.298848</v>
      </c>
      <c r="B1393" t="n">
        <v>36.609295</v>
      </c>
    </row>
    <row r="1394">
      <c r="A1394" t="n">
        <v>128.293018</v>
      </c>
      <c r="B1394" t="n">
        <v>36.598724</v>
      </c>
    </row>
    <row r="1395">
      <c r="A1395" t="n">
        <v>128.298744</v>
      </c>
      <c r="B1395" t="n">
        <v>36.609379</v>
      </c>
    </row>
    <row r="1396">
      <c r="A1396" t="n">
        <v>128.473881</v>
      </c>
      <c r="B1396" t="n">
        <v>36.575094</v>
      </c>
      <c r="C1396" t="n">
        <v>128.473881</v>
      </c>
      <c r="D1396" t="n">
        <v>36.575094</v>
      </c>
    </row>
    <row r="1397">
      <c r="A1397" t="n">
        <v>128.473115</v>
      </c>
      <c r="B1397" t="n">
        <v>36.581409</v>
      </c>
      <c r="C1397" t="n">
        <v>128.473115</v>
      </c>
      <c r="D1397" t="n">
        <v>36.581409</v>
      </c>
    </row>
    <row r="1398">
      <c r="A1398" t="n">
        <v>128.472981</v>
      </c>
      <c r="B1398" t="n">
        <v>36.580282</v>
      </c>
      <c r="C1398" t="n">
        <v>128.472981</v>
      </c>
      <c r="D1398" t="n">
        <v>36.580282</v>
      </c>
    </row>
    <row r="1399">
      <c r="A1399" t="n">
        <v>128.473501</v>
      </c>
      <c r="B1399" t="n">
        <v>36.573983</v>
      </c>
    </row>
    <row r="1400">
      <c r="A1400" t="n">
        <v>128.473353</v>
      </c>
      <c r="B1400" t="n">
        <v>36.573938</v>
      </c>
    </row>
    <row r="1401">
      <c r="A1401" t="n">
        <v>128.789514</v>
      </c>
      <c r="B1401" t="n">
        <v>36.620541</v>
      </c>
    </row>
    <row r="1402">
      <c r="A1402" t="n">
        <v>128.789505</v>
      </c>
      <c r="B1402" t="n">
        <v>36.620384</v>
      </c>
    </row>
    <row r="1403">
      <c r="A1403" t="n">
        <v>128.300107</v>
      </c>
      <c r="B1403" t="n">
        <v>36.559953</v>
      </c>
    </row>
    <row r="1404">
      <c r="A1404" t="n">
        <v>128.902144</v>
      </c>
      <c r="B1404" t="n">
        <v>36.584246</v>
      </c>
    </row>
    <row r="1405">
      <c r="A1405" t="n">
        <v>128.626085</v>
      </c>
      <c r="B1405" t="n">
        <v>36.633597</v>
      </c>
    </row>
    <row r="1406">
      <c r="A1406" t="n">
        <v>128.625962</v>
      </c>
      <c r="B1406" t="n">
        <v>36.633649</v>
      </c>
    </row>
    <row r="1407">
      <c r="A1407" t="n">
        <v>128.902247</v>
      </c>
      <c r="B1407" t="n">
        <v>36.584355</v>
      </c>
    </row>
    <row r="1408">
      <c r="A1408" t="n">
        <v>128.924898</v>
      </c>
      <c r="B1408" t="n">
        <v>36.719272</v>
      </c>
    </row>
    <row r="1409">
      <c r="A1409" t="n">
        <v>128.924775</v>
      </c>
      <c r="B1409" t="n">
        <v>36.71926</v>
      </c>
    </row>
    <row r="1410">
      <c r="A1410" t="n">
        <v>128.926173</v>
      </c>
      <c r="B1410" t="n">
        <v>36.705577</v>
      </c>
    </row>
    <row r="1411">
      <c r="A1411" t="n">
        <v>128.92605</v>
      </c>
      <c r="B1411" t="n">
        <v>36.705572</v>
      </c>
    </row>
    <row r="1412">
      <c r="A1412" t="n">
        <v>128.854533</v>
      </c>
      <c r="B1412" t="n">
        <v>36.665521</v>
      </c>
    </row>
    <row r="1413">
      <c r="A1413" t="n">
        <v>128.854941</v>
      </c>
      <c r="B1413" t="n">
        <v>36.665611</v>
      </c>
    </row>
    <row r="1414">
      <c r="A1414" t="n">
        <v>128.854646</v>
      </c>
      <c r="B1414" t="n">
        <v>36.665434</v>
      </c>
    </row>
    <row r="1415">
      <c r="A1415" t="n">
        <v>128.85417</v>
      </c>
      <c r="B1415" t="n">
        <v>36.66215</v>
      </c>
    </row>
    <row r="1416">
      <c r="A1416" t="n">
        <v>128.85407</v>
      </c>
      <c r="B1416" t="n">
        <v>36.661992</v>
      </c>
    </row>
    <row r="1417">
      <c r="A1417" t="n">
        <v>128.703605</v>
      </c>
      <c r="B1417" t="n">
        <v>36.561334</v>
      </c>
      <c r="C1417" t="n">
        <v>128.703605</v>
      </c>
      <c r="D1417" t="n">
        <v>36.561334</v>
      </c>
    </row>
    <row r="1418">
      <c r="A1418" t="n">
        <v>128.703362</v>
      </c>
      <c r="B1418" t="n">
        <v>36.560916</v>
      </c>
      <c r="C1418" t="n">
        <v>128.703362</v>
      </c>
      <c r="D1418" t="n">
        <v>36.560916</v>
      </c>
    </row>
    <row r="1419">
      <c r="A1419" t="n">
        <v>128.69246</v>
      </c>
      <c r="B1419" t="n">
        <v>36.573028</v>
      </c>
      <c r="C1419" t="n">
        <v>128.69246</v>
      </c>
      <c r="D1419" t="n">
        <v>36.573028</v>
      </c>
    </row>
    <row r="1420">
      <c r="A1420" t="n">
        <v>128.692376</v>
      </c>
      <c r="B1420" t="n">
        <v>36.5733</v>
      </c>
      <c r="C1420" t="n">
        <v>128.692376</v>
      </c>
      <c r="D1420" t="n">
        <v>36.5733</v>
      </c>
    </row>
    <row r="1421">
      <c r="A1421" t="n">
        <v>128.704648</v>
      </c>
      <c r="B1421" t="n">
        <v>36.56368</v>
      </c>
      <c r="C1421" t="n">
        <v>128.704648</v>
      </c>
      <c r="D1421" t="n">
        <v>36.56368</v>
      </c>
    </row>
    <row r="1422">
      <c r="A1422" t="n">
        <v>128.704631</v>
      </c>
      <c r="B1422" t="n">
        <v>36.563907</v>
      </c>
      <c r="C1422" t="n">
        <v>128.704631</v>
      </c>
      <c r="D1422" t="n">
        <v>36.563907</v>
      </c>
    </row>
    <row r="1423">
      <c r="A1423" t="n">
        <v>128.284988</v>
      </c>
      <c r="B1423" t="n">
        <v>36.50577</v>
      </c>
    </row>
    <row r="1424">
      <c r="A1424" t="n">
        <v>128.912469</v>
      </c>
      <c r="B1424" t="n">
        <v>36.688893</v>
      </c>
    </row>
    <row r="1425">
      <c r="A1425" t="n">
        <v>128.912597</v>
      </c>
      <c r="B1425" t="n">
        <v>36.688765</v>
      </c>
    </row>
    <row r="1426">
      <c r="A1426" t="n">
        <v>128.740933</v>
      </c>
      <c r="B1426" t="n">
        <v>36.603136</v>
      </c>
    </row>
    <row r="1427">
      <c r="A1427" t="n">
        <v>128.740831</v>
      </c>
      <c r="B1427" t="n">
        <v>36.603081</v>
      </c>
    </row>
    <row r="1428">
      <c r="A1428" t="n">
        <v>128.890523</v>
      </c>
      <c r="B1428" t="n">
        <v>36.383802</v>
      </c>
    </row>
    <row r="1429">
      <c r="A1429" t="n">
        <v>128.890658</v>
      </c>
      <c r="B1429" t="n">
        <v>36.383743</v>
      </c>
    </row>
    <row r="1430">
      <c r="A1430" t="n">
        <v>128.593503</v>
      </c>
      <c r="B1430" t="n">
        <v>36.489443</v>
      </c>
    </row>
    <row r="1431">
      <c r="A1431" t="n">
        <v>128.593652</v>
      </c>
      <c r="B1431" t="n">
        <v>36.489383</v>
      </c>
    </row>
    <row r="1432">
      <c r="A1432" t="n">
        <v>128.593652</v>
      </c>
      <c r="B1432" t="n">
        <v>36.489374</v>
      </c>
    </row>
    <row r="1433">
      <c r="A1433" t="n">
        <v>128.412087</v>
      </c>
      <c r="B1433" t="n">
        <v>36.687192</v>
      </c>
    </row>
    <row r="1434">
      <c r="A1434" t="n">
        <v>128.627008</v>
      </c>
      <c r="B1434" t="n">
        <v>36.55601</v>
      </c>
    </row>
    <row r="1435">
      <c r="A1435" t="n">
        <v>128.626845</v>
      </c>
      <c r="B1435" t="n">
        <v>36.556086</v>
      </c>
    </row>
    <row r="1436">
      <c r="A1436" t="n">
        <v>128.874069</v>
      </c>
      <c r="B1436" t="n">
        <v>36.654044</v>
      </c>
    </row>
    <row r="1437">
      <c r="A1437" t="n">
        <v>128.421679</v>
      </c>
      <c r="B1437" t="n">
        <v>36.636648</v>
      </c>
    </row>
    <row r="1438">
      <c r="A1438" t="n">
        <v>128.421175</v>
      </c>
      <c r="B1438" t="n">
        <v>36.636736</v>
      </c>
    </row>
    <row r="1439">
      <c r="A1439" t="n">
        <v>128.784029</v>
      </c>
      <c r="B1439" t="n">
        <v>36.779826</v>
      </c>
    </row>
    <row r="1440">
      <c r="A1440" t="n">
        <v>128.784214</v>
      </c>
      <c r="B1440" t="n">
        <v>36.779544</v>
      </c>
    </row>
    <row r="1441">
      <c r="A1441" t="n">
        <v>128.496934</v>
      </c>
      <c r="B1441" t="n">
        <v>36.577744</v>
      </c>
      <c r="C1441" t="n">
        <v>128.496934</v>
      </c>
      <c r="D1441" t="n">
        <v>36.577744</v>
      </c>
    </row>
    <row r="1442">
      <c r="A1442" t="n">
        <v>128.496772</v>
      </c>
      <c r="B1442" t="n">
        <v>36.577602</v>
      </c>
      <c r="C1442" t="n">
        <v>128.496772</v>
      </c>
      <c r="D1442" t="n">
        <v>36.577602</v>
      </c>
    </row>
    <row r="1443">
      <c r="A1443" t="n">
        <v>128.615623</v>
      </c>
      <c r="B1443" t="n">
        <v>36.511348</v>
      </c>
    </row>
    <row r="1444">
      <c r="A1444" t="n">
        <v>128.615547</v>
      </c>
      <c r="B1444" t="n">
        <v>36.511449</v>
      </c>
    </row>
    <row r="1445">
      <c r="A1445" t="n">
        <v>128.598348</v>
      </c>
      <c r="B1445" t="n">
        <v>36.593655</v>
      </c>
      <c r="C1445" t="n">
        <v>128.598348</v>
      </c>
      <c r="D1445" t="n">
        <v>36.593655</v>
      </c>
    </row>
    <row r="1446">
      <c r="A1446" t="n">
        <v>128.598353</v>
      </c>
      <c r="B1446" t="n">
        <v>36.593648</v>
      </c>
    </row>
    <row r="1447">
      <c r="A1447" t="n">
        <v>128.591774</v>
      </c>
      <c r="B1447" t="n">
        <v>36.591873</v>
      </c>
    </row>
    <row r="1448">
      <c r="A1448" t="n">
        <v>128.583311</v>
      </c>
      <c r="B1448" t="n">
        <v>36.585565</v>
      </c>
    </row>
    <row r="1449">
      <c r="A1449" t="n">
        <v>128.583546</v>
      </c>
      <c r="B1449" t="n">
        <v>36.585652</v>
      </c>
    </row>
    <row r="1450">
      <c r="A1450" t="n">
        <v>128.727294</v>
      </c>
      <c r="B1450" t="n">
        <v>36.491384</v>
      </c>
    </row>
    <row r="1451">
      <c r="A1451" t="n">
        <v>128.727183</v>
      </c>
      <c r="B1451" t="n">
        <v>36.491405</v>
      </c>
    </row>
    <row r="1452">
      <c r="A1452" t="n">
        <v>128.451866</v>
      </c>
      <c r="B1452" t="n">
        <v>36.802627</v>
      </c>
    </row>
    <row r="1453">
      <c r="A1453" t="n">
        <v>128.652752</v>
      </c>
      <c r="B1453" t="n">
        <v>36.663689</v>
      </c>
    </row>
    <row r="1454">
      <c r="A1454" t="n">
        <v>128.652664</v>
      </c>
      <c r="B1454" t="n">
        <v>36.663768</v>
      </c>
    </row>
    <row r="1455">
      <c r="A1455" t="n">
        <v>128.944669</v>
      </c>
      <c r="B1455" t="n">
        <v>36.608208</v>
      </c>
    </row>
    <row r="1456">
      <c r="A1456" t="n">
        <v>128.944543</v>
      </c>
      <c r="B1456" t="n">
        <v>36.608228</v>
      </c>
    </row>
    <row r="1457">
      <c r="A1457" t="n">
        <v>128.305947</v>
      </c>
      <c r="B1457" t="n">
        <v>36.590595</v>
      </c>
    </row>
    <row r="1458">
      <c r="A1458" t="n">
        <v>128.306008</v>
      </c>
      <c r="B1458" t="n">
        <v>36.590692</v>
      </c>
    </row>
    <row r="1459">
      <c r="A1459" t="n">
        <v>128.586403</v>
      </c>
      <c r="B1459" t="n">
        <v>36.51789</v>
      </c>
    </row>
    <row r="1460">
      <c r="A1460" t="n">
        <v>128.586296</v>
      </c>
      <c r="B1460" t="n">
        <v>36.517878</v>
      </c>
    </row>
    <row r="1461">
      <c r="A1461" t="n">
        <v>128.748205</v>
      </c>
      <c r="B1461" t="n">
        <v>36.585807</v>
      </c>
    </row>
    <row r="1462">
      <c r="A1462" t="n">
        <v>128.748159</v>
      </c>
      <c r="B1462" t="n">
        <v>36.585705</v>
      </c>
    </row>
    <row r="1463">
      <c r="A1463" t="n">
        <v>128.753474</v>
      </c>
      <c r="B1463" t="n">
        <v>36.571769</v>
      </c>
    </row>
    <row r="1464">
      <c r="A1464" t="n">
        <v>128.753821</v>
      </c>
      <c r="B1464" t="n">
        <v>36.571994</v>
      </c>
    </row>
    <row r="1465">
      <c r="A1465" t="n">
        <v>128.372271</v>
      </c>
      <c r="B1465" t="n">
        <v>36.586211</v>
      </c>
    </row>
    <row r="1466">
      <c r="A1466" t="n">
        <v>128.372154</v>
      </c>
      <c r="B1466" t="n">
        <v>36.586295</v>
      </c>
    </row>
    <row r="1467">
      <c r="A1467" t="n">
        <v>128.732068</v>
      </c>
      <c r="B1467" t="n">
        <v>36.571112</v>
      </c>
      <c r="C1467" t="n">
        <v>128.732068</v>
      </c>
      <c r="D1467" t="n">
        <v>36.571112</v>
      </c>
    </row>
    <row r="1468">
      <c r="A1468" t="n">
        <v>128.714179</v>
      </c>
      <c r="B1468" t="n">
        <v>36.571239</v>
      </c>
      <c r="C1468" t="n">
        <v>128.714179</v>
      </c>
      <c r="D1468" t="n">
        <v>36.571239</v>
      </c>
    </row>
    <row r="1469">
      <c r="A1469" t="n">
        <v>128.713886</v>
      </c>
      <c r="B1469" t="n">
        <v>36.571418</v>
      </c>
      <c r="C1469" t="n">
        <v>128.713886</v>
      </c>
      <c r="D1469" t="n">
        <v>36.571418</v>
      </c>
    </row>
    <row r="1470">
      <c r="A1470" t="n">
        <v>128.831199</v>
      </c>
      <c r="B1470" t="n">
        <v>36.599451</v>
      </c>
    </row>
    <row r="1471">
      <c r="A1471" t="n">
        <v>128.831283</v>
      </c>
      <c r="B1471" t="n">
        <v>36.599443</v>
      </c>
    </row>
    <row r="1472">
      <c r="A1472" t="n">
        <v>128.813398</v>
      </c>
      <c r="B1472" t="n">
        <v>36.473133</v>
      </c>
    </row>
    <row r="1473">
      <c r="A1473" t="n">
        <v>128.672404</v>
      </c>
      <c r="B1473" t="n">
        <v>36.639733</v>
      </c>
    </row>
    <row r="1474">
      <c r="A1474" t="n">
        <v>128.672298</v>
      </c>
      <c r="B1474" t="n">
        <v>36.63967</v>
      </c>
    </row>
    <row r="1475">
      <c r="A1475" t="n">
        <v>128.966066</v>
      </c>
      <c r="B1475" t="n">
        <v>36.636659</v>
      </c>
    </row>
    <row r="1476">
      <c r="A1476" t="n">
        <v>128.966</v>
      </c>
      <c r="B1476" t="n">
        <v>36.636697</v>
      </c>
    </row>
    <row r="1477">
      <c r="A1477" t="n">
        <v>128.925511</v>
      </c>
      <c r="B1477" t="n">
        <v>36.713007</v>
      </c>
    </row>
    <row r="1478">
      <c r="A1478" t="n">
        <v>128.925624</v>
      </c>
      <c r="B1478" t="n">
        <v>36.713062</v>
      </c>
    </row>
    <row r="1479">
      <c r="A1479" t="n">
        <v>128.682071</v>
      </c>
      <c r="B1479" t="n">
        <v>36.518684</v>
      </c>
    </row>
    <row r="1480">
      <c r="A1480" t="n">
        <v>128.900871</v>
      </c>
      <c r="B1480" t="n">
        <v>36.594668</v>
      </c>
    </row>
    <row r="1481">
      <c r="A1481" t="n">
        <v>128.681972</v>
      </c>
      <c r="B1481" t="n">
        <v>36.518773</v>
      </c>
    </row>
    <row r="1482">
      <c r="A1482" t="n">
        <v>128.900997</v>
      </c>
      <c r="B1482" t="n">
        <v>36.594651</v>
      </c>
    </row>
    <row r="1483">
      <c r="A1483" t="n">
        <v>128.966413</v>
      </c>
      <c r="B1483" t="n">
        <v>36.726499</v>
      </c>
    </row>
    <row r="1484">
      <c r="A1484" t="n">
        <v>128.96635</v>
      </c>
      <c r="B1484" t="n">
        <v>36.726473</v>
      </c>
    </row>
    <row r="1485">
      <c r="A1485" t="n">
        <v>128.982556</v>
      </c>
      <c r="B1485" t="n">
        <v>36.507463</v>
      </c>
    </row>
    <row r="1486">
      <c r="A1486" t="n">
        <v>128.982519</v>
      </c>
      <c r="B1486" t="n">
        <v>36.507547</v>
      </c>
    </row>
    <row r="1487">
      <c r="A1487" t="n">
        <v>128.553477</v>
      </c>
      <c r="B1487" t="n">
        <v>36.726955</v>
      </c>
    </row>
    <row r="1488">
      <c r="A1488" t="n">
        <v>128.428808</v>
      </c>
      <c r="B1488" t="n">
        <v>36.749948</v>
      </c>
    </row>
    <row r="1489">
      <c r="A1489" t="n">
        <v>128.428697</v>
      </c>
      <c r="B1489" t="n">
        <v>36.749869</v>
      </c>
    </row>
    <row r="1490">
      <c r="A1490" t="n">
        <v>128.618332</v>
      </c>
      <c r="B1490" t="n">
        <v>36.687761</v>
      </c>
    </row>
    <row r="1491">
      <c r="A1491" t="n">
        <v>128.559238</v>
      </c>
      <c r="B1491" t="n">
        <v>36.584782</v>
      </c>
    </row>
    <row r="1492">
      <c r="A1492" t="n">
        <v>128.958283</v>
      </c>
      <c r="B1492" t="n">
        <v>36.624115</v>
      </c>
    </row>
    <row r="1493">
      <c r="A1493" t="n">
        <v>128.618434</v>
      </c>
      <c r="B1493" t="n">
        <v>36.687676</v>
      </c>
    </row>
    <row r="1494">
      <c r="A1494" t="n">
        <v>128.958381</v>
      </c>
      <c r="B1494" t="n">
        <v>36.624132</v>
      </c>
    </row>
    <row r="1495">
      <c r="A1495" t="n">
        <v>128.718606</v>
      </c>
      <c r="B1495" t="n">
        <v>36.512852</v>
      </c>
    </row>
    <row r="1496">
      <c r="A1496" t="n">
        <v>128.713057</v>
      </c>
      <c r="B1496" t="n">
        <v>36.550559</v>
      </c>
    </row>
    <row r="1497">
      <c r="A1497" t="n">
        <v>128.713415</v>
      </c>
      <c r="B1497" t="n">
        <v>36.550859</v>
      </c>
    </row>
    <row r="1498">
      <c r="A1498" t="n">
        <v>128.487256</v>
      </c>
      <c r="B1498" t="n">
        <v>36.534593</v>
      </c>
    </row>
    <row r="1499">
      <c r="A1499" t="n">
        <v>128.487276</v>
      </c>
      <c r="B1499" t="n">
        <v>36.534471</v>
      </c>
    </row>
    <row r="1500">
      <c r="A1500" t="n">
        <v>128.968311</v>
      </c>
      <c r="B1500" t="n">
        <v>36.544679</v>
      </c>
    </row>
    <row r="1501">
      <c r="A1501" t="n">
        <v>128.968213</v>
      </c>
      <c r="B1501" t="n">
        <v>36.54466</v>
      </c>
    </row>
    <row r="1502">
      <c r="A1502" t="n">
        <v>128.575882</v>
      </c>
      <c r="B1502" t="n">
        <v>36.539406</v>
      </c>
    </row>
    <row r="1503">
      <c r="A1503" t="n">
        <v>128.575749</v>
      </c>
      <c r="B1503" t="n">
        <v>36.539445</v>
      </c>
    </row>
    <row r="1504">
      <c r="A1504" t="n">
        <v>128.863337</v>
      </c>
      <c r="B1504" t="n">
        <v>36.497373</v>
      </c>
    </row>
    <row r="1505">
      <c r="A1505" t="n">
        <v>128.53809</v>
      </c>
      <c r="B1505" t="n">
        <v>36.622425</v>
      </c>
    </row>
    <row r="1506">
      <c r="A1506" t="n">
        <v>128.863535</v>
      </c>
      <c r="B1506" t="n">
        <v>36.496685</v>
      </c>
    </row>
    <row r="1507">
      <c r="A1507" t="n">
        <v>128.669399</v>
      </c>
      <c r="B1507" t="n">
        <v>36.508791</v>
      </c>
    </row>
    <row r="1508">
      <c r="A1508" t="n">
        <v>128.630112</v>
      </c>
      <c r="B1508" t="n">
        <v>36.527062</v>
      </c>
    </row>
    <row r="1509">
      <c r="A1509" t="n">
        <v>128.630033</v>
      </c>
      <c r="B1509" t="n">
        <v>36.527177</v>
      </c>
    </row>
    <row r="1510">
      <c r="A1510" t="n">
        <v>128.631466</v>
      </c>
      <c r="B1510" t="n">
        <v>36.62368</v>
      </c>
    </row>
    <row r="1511">
      <c r="A1511" t="n">
        <v>128.700687</v>
      </c>
      <c r="B1511" t="n">
        <v>36.662315</v>
      </c>
    </row>
    <row r="1512">
      <c r="A1512" t="n">
        <v>128.458416</v>
      </c>
      <c r="B1512" t="n">
        <v>36.683386</v>
      </c>
    </row>
    <row r="1513">
      <c r="A1513" t="n">
        <v>128.458755</v>
      </c>
      <c r="B1513" t="n">
        <v>36.675023</v>
      </c>
    </row>
    <row r="1514">
      <c r="A1514" t="n">
        <v>128.458307</v>
      </c>
      <c r="B1514" t="n">
        <v>36.683269</v>
      </c>
    </row>
    <row r="1515">
      <c r="A1515" t="n">
        <v>128.458811</v>
      </c>
      <c r="B1515" t="n">
        <v>36.675124</v>
      </c>
    </row>
    <row r="1516">
      <c r="A1516" t="n">
        <v>128.453721</v>
      </c>
      <c r="B1516" t="n">
        <v>36.678087</v>
      </c>
    </row>
    <row r="1517">
      <c r="A1517" t="n">
        <v>128.453775</v>
      </c>
      <c r="B1517" t="n">
        <v>36.67792</v>
      </c>
    </row>
    <row r="1518">
      <c r="A1518" t="n">
        <v>128.748652</v>
      </c>
      <c r="B1518" t="n">
        <v>36.600505</v>
      </c>
    </row>
    <row r="1519">
      <c r="A1519" t="n">
        <v>128.748926</v>
      </c>
      <c r="B1519" t="n">
        <v>36.60051</v>
      </c>
    </row>
    <row r="1520">
      <c r="A1520" t="n">
        <v>128.384209</v>
      </c>
      <c r="B1520" t="n">
        <v>36.652977</v>
      </c>
    </row>
    <row r="1521">
      <c r="A1521" t="n">
        <v>128.867814</v>
      </c>
      <c r="B1521" t="n">
        <v>36.646746</v>
      </c>
    </row>
    <row r="1522">
      <c r="A1522" t="n">
        <v>128.867581</v>
      </c>
      <c r="B1522" t="n">
        <v>36.646845</v>
      </c>
    </row>
    <row r="1523">
      <c r="A1523" t="n">
        <v>128.351723</v>
      </c>
      <c r="B1523" t="n">
        <v>36.450392</v>
      </c>
    </row>
    <row r="1524">
      <c r="A1524" t="n">
        <v>128.351345</v>
      </c>
      <c r="B1524" t="n">
        <v>36.450566</v>
      </c>
    </row>
    <row r="1525">
      <c r="A1525" t="n">
        <v>128.687095</v>
      </c>
      <c r="B1525" t="n">
        <v>36.565751</v>
      </c>
    </row>
    <row r="1526">
      <c r="A1526" t="n">
        <v>128.566285</v>
      </c>
      <c r="B1526" t="n">
        <v>36.632108</v>
      </c>
    </row>
    <row r="1527">
      <c r="A1527" t="n">
        <v>128.567303</v>
      </c>
      <c r="B1527" t="n">
        <v>36.633664</v>
      </c>
    </row>
    <row r="1528">
      <c r="A1528" t="n">
        <v>128.57438</v>
      </c>
      <c r="B1528" t="n">
        <v>36.626245</v>
      </c>
    </row>
    <row r="1529">
      <c r="A1529" t="n">
        <v>128.811569</v>
      </c>
      <c r="B1529" t="n">
        <v>36.698258</v>
      </c>
      <c r="C1529" t="n">
        <v>128.811569</v>
      </c>
      <c r="D1529" t="n">
        <v>36.698258</v>
      </c>
    </row>
    <row r="1530">
      <c r="A1530" t="n">
        <v>128.811634</v>
      </c>
      <c r="B1530" t="n">
        <v>36.69816</v>
      </c>
      <c r="C1530" t="n">
        <v>128.811634</v>
      </c>
      <c r="D1530" t="n">
        <v>36.69816</v>
      </c>
    </row>
    <row r="1531">
      <c r="A1531" t="n">
        <v>128.719129</v>
      </c>
      <c r="B1531" t="n">
        <v>36.568425</v>
      </c>
      <c r="C1531" t="n">
        <v>128.719129</v>
      </c>
      <c r="D1531" t="n">
        <v>36.568425</v>
      </c>
    </row>
    <row r="1532">
      <c r="A1532" t="n">
        <v>128.718933</v>
      </c>
      <c r="B1532" t="n">
        <v>36.57244</v>
      </c>
      <c r="C1532" t="n">
        <v>128.718933</v>
      </c>
      <c r="D1532" t="n">
        <v>36.57244</v>
      </c>
    </row>
    <row r="1533">
      <c r="A1533" t="n">
        <v>128.742593</v>
      </c>
      <c r="B1533" t="n">
        <v>36.699766</v>
      </c>
    </row>
    <row r="1534">
      <c r="A1534" t="n">
        <v>128.748531</v>
      </c>
      <c r="B1534" t="n">
        <v>36.698673</v>
      </c>
    </row>
    <row r="1535">
      <c r="A1535" t="n">
        <v>128.742782</v>
      </c>
      <c r="B1535" t="n">
        <v>36.699843</v>
      </c>
    </row>
    <row r="1536">
      <c r="A1536" t="n">
        <v>128.744049</v>
      </c>
      <c r="B1536" t="n">
        <v>36.699383</v>
      </c>
    </row>
    <row r="1537">
      <c r="A1537" t="n">
        <v>128.744141</v>
      </c>
      <c r="B1537" t="n">
        <v>36.699258</v>
      </c>
    </row>
    <row r="1538">
      <c r="A1538" t="n">
        <v>128.748379</v>
      </c>
      <c r="B1538" t="n">
        <v>36.698622</v>
      </c>
    </row>
    <row r="1539">
      <c r="A1539" t="n">
        <v>128.641845</v>
      </c>
      <c r="B1539" t="n">
        <v>36.589705</v>
      </c>
      <c r="C1539" t="n">
        <v>128.641845</v>
      </c>
      <c r="D1539" t="n">
        <v>36.589705</v>
      </c>
    </row>
    <row r="1540">
      <c r="A1540" t="n">
        <v>128.618367</v>
      </c>
      <c r="B1540" t="n">
        <v>36.589575</v>
      </c>
      <c r="C1540" t="n">
        <v>128.618367</v>
      </c>
      <c r="D1540" t="n">
        <v>36.589575</v>
      </c>
    </row>
    <row r="1541">
      <c r="A1541" t="n">
        <v>128.618025</v>
      </c>
      <c r="B1541" t="n">
        <v>36.589256</v>
      </c>
      <c r="C1541" t="n">
        <v>128.618025</v>
      </c>
      <c r="D1541" t="n">
        <v>36.589256</v>
      </c>
    </row>
    <row r="1542">
      <c r="A1542" t="n">
        <v>128.613529</v>
      </c>
      <c r="B1542" t="n">
        <v>36.588909</v>
      </c>
    </row>
    <row r="1543">
      <c r="A1543" t="n">
        <v>128.743067</v>
      </c>
      <c r="B1543" t="n">
        <v>36.592934</v>
      </c>
    </row>
    <row r="1544">
      <c r="A1544" t="n">
        <v>128.744782</v>
      </c>
      <c r="B1544" t="n">
        <v>36.593292</v>
      </c>
    </row>
    <row r="1545">
      <c r="A1545" t="n">
        <v>128.749691</v>
      </c>
      <c r="B1545" t="n">
        <v>36.670128</v>
      </c>
    </row>
    <row r="1546">
      <c r="A1546" t="n">
        <v>128.749853</v>
      </c>
      <c r="B1546" t="n">
        <v>36.670178</v>
      </c>
    </row>
    <row r="1547">
      <c r="A1547" t="n">
        <v>128.663653</v>
      </c>
      <c r="B1547" t="n">
        <v>36.616111</v>
      </c>
    </row>
    <row r="1548">
      <c r="A1548" t="n">
        <v>128.663476</v>
      </c>
      <c r="B1548" t="n">
        <v>36.615945</v>
      </c>
      <c r="C1548" t="n">
        <v>128.663476</v>
      </c>
      <c r="D1548" t="n">
        <v>36.615945</v>
      </c>
    </row>
    <row r="1549">
      <c r="A1549" t="n">
        <v>128.663708</v>
      </c>
      <c r="B1549" t="n">
        <v>36.61593</v>
      </c>
    </row>
    <row r="1550">
      <c r="A1550" t="n">
        <v>128.804027</v>
      </c>
      <c r="B1550" t="n">
        <v>36.563236</v>
      </c>
    </row>
    <row r="1551">
      <c r="A1551" t="n">
        <v>128.803891</v>
      </c>
      <c r="B1551" t="n">
        <v>36.56323</v>
      </c>
    </row>
    <row r="1552">
      <c r="A1552" t="n">
        <v>128.813855</v>
      </c>
      <c r="B1552" t="n">
        <v>36.573944</v>
      </c>
    </row>
    <row r="1553">
      <c r="A1553" t="n">
        <v>128.787198</v>
      </c>
      <c r="B1553" t="n">
        <v>36.546185</v>
      </c>
    </row>
    <row r="1554">
      <c r="A1554" t="n">
        <v>128.446354</v>
      </c>
      <c r="B1554" t="n">
        <v>36.698533</v>
      </c>
    </row>
    <row r="1555">
      <c r="A1555" t="n">
        <v>128.446224</v>
      </c>
      <c r="B1555" t="n">
        <v>36.69869</v>
      </c>
    </row>
    <row r="1556">
      <c r="A1556" t="n">
        <v>128.456585</v>
      </c>
      <c r="B1556" t="n">
        <v>36.786395</v>
      </c>
    </row>
    <row r="1557">
      <c r="A1557" t="n">
        <v>128.456723</v>
      </c>
      <c r="B1557" t="n">
        <v>36.786351</v>
      </c>
    </row>
    <row r="1558">
      <c r="A1558" t="n">
        <v>128.730313</v>
      </c>
      <c r="B1558" t="n">
        <v>36.550173</v>
      </c>
      <c r="C1558" t="n">
        <v>128.730313</v>
      </c>
      <c r="D1558" t="n">
        <v>36.550173</v>
      </c>
    </row>
    <row r="1559">
      <c r="A1559" t="n">
        <v>128.481882</v>
      </c>
      <c r="B1559" t="n">
        <v>36.531853</v>
      </c>
    </row>
    <row r="1560">
      <c r="A1560" t="n">
        <v>128.481955</v>
      </c>
      <c r="B1560" t="n">
        <v>36.531754</v>
      </c>
    </row>
    <row r="1561">
      <c r="A1561" t="n">
        <v>128.425285</v>
      </c>
      <c r="B1561" t="n">
        <v>36.650968</v>
      </c>
    </row>
    <row r="1562">
      <c r="A1562" t="n">
        <v>128.425743</v>
      </c>
      <c r="B1562" t="n">
        <v>36.650975</v>
      </c>
    </row>
    <row r="1563">
      <c r="A1563" t="n">
        <v>128.420221</v>
      </c>
      <c r="B1563" t="n">
        <v>36.651634</v>
      </c>
    </row>
    <row r="1564">
      <c r="A1564" t="n">
        <v>128.420192</v>
      </c>
      <c r="B1564" t="n">
        <v>36.651802</v>
      </c>
    </row>
    <row r="1565">
      <c r="A1565" t="n">
        <v>128.433104</v>
      </c>
      <c r="B1565" t="n">
        <v>36.6444</v>
      </c>
    </row>
    <row r="1566">
      <c r="A1566" t="n">
        <v>128.433053</v>
      </c>
      <c r="B1566" t="n">
        <v>36.644487</v>
      </c>
    </row>
    <row r="1567">
      <c r="A1567" t="n">
        <v>128.433143</v>
      </c>
      <c r="B1567" t="n">
        <v>36.644572</v>
      </c>
    </row>
    <row r="1568">
      <c r="A1568" t="n">
        <v>128.407087</v>
      </c>
      <c r="B1568" t="n">
        <v>36.647673</v>
      </c>
    </row>
    <row r="1569">
      <c r="A1569" t="n">
        <v>128.61383</v>
      </c>
      <c r="B1569" t="n">
        <v>36.703411</v>
      </c>
    </row>
    <row r="1570">
      <c r="A1570" t="n">
        <v>128.601388</v>
      </c>
      <c r="B1570" t="n">
        <v>36.714654</v>
      </c>
    </row>
    <row r="1571">
      <c r="A1571" t="n">
        <v>128.613963</v>
      </c>
      <c r="B1571" t="n">
        <v>36.703434</v>
      </c>
    </row>
    <row r="1572">
      <c r="A1572" t="n">
        <v>128.601361</v>
      </c>
      <c r="B1572" t="n">
        <v>36.714623</v>
      </c>
    </row>
    <row r="1573">
      <c r="A1573" t="n">
        <v>128.406753</v>
      </c>
      <c r="B1573" t="n">
        <v>36.716267</v>
      </c>
    </row>
    <row r="1574">
      <c r="A1574" t="n">
        <v>128.406602</v>
      </c>
      <c r="B1574" t="n">
        <v>36.716279</v>
      </c>
    </row>
    <row r="1575">
      <c r="A1575" t="n">
        <v>128.403923</v>
      </c>
      <c r="B1575" t="n">
        <v>36.725532</v>
      </c>
    </row>
    <row r="1576">
      <c r="A1576" t="n">
        <v>128.412754</v>
      </c>
      <c r="B1576" t="n">
        <v>36.690584</v>
      </c>
    </row>
    <row r="1577">
      <c r="A1577" t="n">
        <v>128.412785</v>
      </c>
      <c r="B1577" t="n">
        <v>36.690682</v>
      </c>
    </row>
    <row r="1578">
      <c r="A1578" t="n">
        <v>128.412901</v>
      </c>
      <c r="B1578" t="n">
        <v>36.690609</v>
      </c>
    </row>
    <row r="1579">
      <c r="A1579" t="n">
        <v>128.456042</v>
      </c>
      <c r="B1579" t="n">
        <v>36.592266</v>
      </c>
    </row>
    <row r="1580">
      <c r="A1580" t="n">
        <v>128.456102</v>
      </c>
      <c r="B1580" t="n">
        <v>36.592165</v>
      </c>
    </row>
    <row r="1581">
      <c r="A1581" t="n">
        <v>128.77305</v>
      </c>
      <c r="B1581" t="n">
        <v>36.550164</v>
      </c>
    </row>
    <row r="1582">
      <c r="A1582" t="n">
        <v>128.782057</v>
      </c>
      <c r="B1582" t="n">
        <v>36.576151</v>
      </c>
    </row>
    <row r="1583">
      <c r="A1583" t="n">
        <v>128.740354</v>
      </c>
      <c r="B1583" t="n">
        <v>36.614779</v>
      </c>
    </row>
    <row r="1584">
      <c r="A1584" t="n">
        <v>128.759867</v>
      </c>
      <c r="B1584" t="n">
        <v>36.561451</v>
      </c>
    </row>
    <row r="1585">
      <c r="A1585" t="n">
        <v>128.762354</v>
      </c>
      <c r="B1585" t="n">
        <v>36.562385</v>
      </c>
    </row>
    <row r="1586">
      <c r="A1586" t="n">
        <v>128.642522</v>
      </c>
      <c r="B1586" t="n">
        <v>36.629964</v>
      </c>
    </row>
    <row r="1587">
      <c r="A1587" t="n">
        <v>128.651861</v>
      </c>
      <c r="B1587" t="n">
        <v>36.629741</v>
      </c>
    </row>
    <row r="1588">
      <c r="A1588" t="n">
        <v>128.666311</v>
      </c>
      <c r="B1588" t="n">
        <v>36.627059</v>
      </c>
    </row>
    <row r="1589">
      <c r="A1589" t="n">
        <v>128.734224</v>
      </c>
      <c r="B1589" t="n">
        <v>36.581503</v>
      </c>
    </row>
    <row r="1590">
      <c r="A1590" t="n">
        <v>128.723863</v>
      </c>
      <c r="B1590" t="n">
        <v>36.566732</v>
      </c>
      <c r="C1590" t="n">
        <v>128.723863</v>
      </c>
      <c r="D1590" t="n">
        <v>36.566732</v>
      </c>
    </row>
    <row r="1591">
      <c r="A1591" t="n">
        <v>128.722648</v>
      </c>
      <c r="B1591" t="n">
        <v>36.566827</v>
      </c>
      <c r="C1591" t="n">
        <v>128.722648</v>
      </c>
      <c r="D1591" t="n">
        <v>36.566827</v>
      </c>
    </row>
    <row r="1592">
      <c r="A1592" t="n">
        <v>128.688995</v>
      </c>
      <c r="B1592" t="n">
        <v>36.572668</v>
      </c>
      <c r="C1592" t="n">
        <v>128.688995</v>
      </c>
      <c r="D1592" t="n">
        <v>36.572668</v>
      </c>
    </row>
    <row r="1593">
      <c r="A1593" t="n">
        <v>128.70302</v>
      </c>
      <c r="B1593" t="n">
        <v>36.571651</v>
      </c>
      <c r="C1593" t="n">
        <v>128.70302</v>
      </c>
      <c r="D1593" t="n">
        <v>36.571651</v>
      </c>
    </row>
    <row r="1594">
      <c r="A1594" t="n">
        <v>128.716678</v>
      </c>
      <c r="B1594" t="n">
        <v>36.578939</v>
      </c>
      <c r="C1594" t="n">
        <v>128.716678</v>
      </c>
      <c r="D1594" t="n">
        <v>36.578939</v>
      </c>
    </row>
    <row r="1595">
      <c r="A1595" t="n">
        <v>128.394109</v>
      </c>
      <c r="B1595" t="n">
        <v>36.650318</v>
      </c>
    </row>
    <row r="1596">
      <c r="A1596" t="n">
        <v>128.394043</v>
      </c>
      <c r="B1596" t="n">
        <v>36.650202</v>
      </c>
    </row>
    <row r="1597">
      <c r="A1597" t="n">
        <v>128.40447</v>
      </c>
      <c r="B1597" t="n">
        <v>36.680201</v>
      </c>
    </row>
    <row r="1598">
      <c r="A1598" t="n">
        <v>128.415229</v>
      </c>
      <c r="B1598" t="n">
        <v>36.679245</v>
      </c>
    </row>
    <row r="1599">
      <c r="A1599" t="n">
        <v>128.415233</v>
      </c>
      <c r="B1599" t="n">
        <v>36.679185</v>
      </c>
    </row>
    <row r="1600">
      <c r="A1600" t="n">
        <v>128.462851</v>
      </c>
      <c r="B1600" t="n">
        <v>36.645499</v>
      </c>
    </row>
    <row r="1601">
      <c r="A1601" t="n">
        <v>128.461809</v>
      </c>
      <c r="B1601" t="n">
        <v>36.645546</v>
      </c>
    </row>
    <row r="1602">
      <c r="A1602" t="n">
        <v>128.462731</v>
      </c>
      <c r="B1602" t="n">
        <v>36.645442</v>
      </c>
    </row>
    <row r="1603">
      <c r="A1603" t="n">
        <v>128.462596</v>
      </c>
      <c r="B1603" t="n">
        <v>36.646333</v>
      </c>
    </row>
    <row r="1604">
      <c r="A1604" t="n">
        <v>128.700063</v>
      </c>
      <c r="B1604" t="n">
        <v>36.561002</v>
      </c>
      <c r="C1604" t="n">
        <v>128.700063</v>
      </c>
      <c r="D1604" t="n">
        <v>36.561002</v>
      </c>
    </row>
    <row r="1605">
      <c r="A1605" t="n">
        <v>128.699838</v>
      </c>
      <c r="B1605" t="n">
        <v>36.561077</v>
      </c>
      <c r="C1605" t="n">
        <v>128.699838</v>
      </c>
      <c r="D1605" t="n">
        <v>36.561077</v>
      </c>
    </row>
    <row r="1606">
      <c r="A1606" t="n">
        <v>128.698807</v>
      </c>
      <c r="B1606" t="n">
        <v>36.560004</v>
      </c>
      <c r="C1606" t="n">
        <v>128.698807</v>
      </c>
      <c r="D1606" t="n">
        <v>36.560004</v>
      </c>
    </row>
    <row r="1607">
      <c r="A1607" t="n">
        <v>128.698966</v>
      </c>
      <c r="B1607" t="n">
        <v>36.559884</v>
      </c>
      <c r="C1607" t="n">
        <v>128.698966</v>
      </c>
      <c r="D1607" t="n">
        <v>36.559884</v>
      </c>
    </row>
    <row r="1608">
      <c r="A1608" t="n">
        <v>128.670053</v>
      </c>
      <c r="B1608" t="n">
        <v>36.425046</v>
      </c>
    </row>
    <row r="1609">
      <c r="A1609" t="n">
        <v>128.670067</v>
      </c>
      <c r="B1609" t="n">
        <v>36.424848</v>
      </c>
    </row>
    <row r="1610">
      <c r="A1610" t="n">
        <v>128.68186</v>
      </c>
      <c r="B1610" t="n">
        <v>36.440597</v>
      </c>
    </row>
    <row r="1611">
      <c r="A1611" t="n">
        <v>128.681469</v>
      </c>
      <c r="B1611" t="n">
        <v>36.440659</v>
      </c>
    </row>
    <row r="1612">
      <c r="A1612" t="n">
        <v>128.379893</v>
      </c>
      <c r="B1612" t="n">
        <v>36.613757</v>
      </c>
    </row>
    <row r="1613">
      <c r="A1613" t="n">
        <v>128.37973</v>
      </c>
      <c r="B1613" t="n">
        <v>36.613826</v>
      </c>
    </row>
    <row r="1614">
      <c r="A1614" t="n">
        <v>128.88658</v>
      </c>
      <c r="B1614" t="n">
        <v>36.772779</v>
      </c>
    </row>
    <row r="1615">
      <c r="A1615" t="n">
        <v>128.886543</v>
      </c>
      <c r="B1615" t="n">
        <v>36.77265</v>
      </c>
    </row>
    <row r="1616">
      <c r="A1616" t="n">
        <v>128.786474</v>
      </c>
      <c r="B1616" t="n">
        <v>36.803315</v>
      </c>
    </row>
    <row r="1617">
      <c r="A1617" t="n">
        <v>128.786385</v>
      </c>
      <c r="B1617" t="n">
        <v>36.803362</v>
      </c>
    </row>
    <row r="1618">
      <c r="A1618" t="n">
        <v>128.407933</v>
      </c>
      <c r="B1618" t="n">
        <v>36.61377</v>
      </c>
    </row>
    <row r="1619">
      <c r="A1619" t="n">
        <v>128.549713</v>
      </c>
      <c r="B1619" t="n">
        <v>36.577738</v>
      </c>
      <c r="C1619" t="n">
        <v>128.549713</v>
      </c>
      <c r="D1619" t="n">
        <v>36.577738</v>
      </c>
    </row>
    <row r="1620">
      <c r="A1620" t="n">
        <v>128.543511</v>
      </c>
      <c r="B1620" t="n">
        <v>36.572471</v>
      </c>
    </row>
    <row r="1621">
      <c r="A1621" t="n">
        <v>128.543651</v>
      </c>
      <c r="B1621" t="n">
        <v>36.572636</v>
      </c>
    </row>
    <row r="1622">
      <c r="A1622" t="n">
        <v>128.549293</v>
      </c>
      <c r="B1622" t="n">
        <v>36.57785</v>
      </c>
    </row>
    <row r="1623">
      <c r="A1623" t="n">
        <v>128.899253</v>
      </c>
      <c r="B1623" t="n">
        <v>36.368555</v>
      </c>
    </row>
    <row r="1624">
      <c r="A1624" t="n">
        <v>128.899483</v>
      </c>
      <c r="B1624" t="n">
        <v>36.365525</v>
      </c>
    </row>
    <row r="1625">
      <c r="A1625" t="n">
        <v>128.89937</v>
      </c>
      <c r="B1625" t="n">
        <v>36.368483</v>
      </c>
    </row>
    <row r="1626">
      <c r="A1626" t="n">
        <v>128.829037</v>
      </c>
      <c r="B1626" t="n">
        <v>36.790566</v>
      </c>
    </row>
    <row r="1627">
      <c r="A1627" t="n">
        <v>128.829165</v>
      </c>
      <c r="B1627" t="n">
        <v>36.790633</v>
      </c>
    </row>
    <row r="1628">
      <c r="A1628" t="n">
        <v>128.664566</v>
      </c>
      <c r="B1628" t="n">
        <v>36.465218</v>
      </c>
    </row>
    <row r="1629">
      <c r="A1629" t="n">
        <v>128.664665</v>
      </c>
      <c r="B1629" t="n">
        <v>36.465139</v>
      </c>
    </row>
    <row r="1630">
      <c r="A1630" t="n">
        <v>128.401212</v>
      </c>
      <c r="B1630" t="n">
        <v>36.562576</v>
      </c>
    </row>
    <row r="1631">
      <c r="A1631" t="n">
        <v>128.400978</v>
      </c>
      <c r="B1631" t="n">
        <v>36.562324</v>
      </c>
    </row>
    <row r="1632">
      <c r="A1632" t="n">
        <v>128.366705</v>
      </c>
      <c r="B1632" t="n">
        <v>36.655021</v>
      </c>
    </row>
    <row r="1633">
      <c r="A1633" t="n">
        <v>128.36649</v>
      </c>
      <c r="B1633" t="n">
        <v>36.655014</v>
      </c>
    </row>
    <row r="1634">
      <c r="A1634" t="n">
        <v>128.437415</v>
      </c>
      <c r="B1634" t="n">
        <v>36.724822</v>
      </c>
    </row>
    <row r="1635">
      <c r="A1635" t="n">
        <v>128.437567</v>
      </c>
      <c r="B1635" t="n">
        <v>36.724758</v>
      </c>
    </row>
    <row r="1636">
      <c r="A1636" t="n">
        <v>128.741799</v>
      </c>
      <c r="B1636" t="n">
        <v>36.606027</v>
      </c>
    </row>
    <row r="1637">
      <c r="A1637" t="n">
        <v>128.741924</v>
      </c>
      <c r="B1637" t="n">
        <v>36.605983</v>
      </c>
    </row>
    <row r="1638">
      <c r="A1638" t="n">
        <v>128.789622</v>
      </c>
      <c r="B1638" t="n">
        <v>36.541605</v>
      </c>
      <c r="C1638" t="n">
        <v>128.789622</v>
      </c>
      <c r="D1638" t="n">
        <v>36.541605</v>
      </c>
    </row>
    <row r="1639">
      <c r="A1639" t="n">
        <v>128.789432</v>
      </c>
      <c r="B1639" t="n">
        <v>36.541506</v>
      </c>
    </row>
    <row r="1640">
      <c r="A1640" t="n">
        <v>128.742771</v>
      </c>
      <c r="B1640" t="n">
        <v>36.622046</v>
      </c>
    </row>
    <row r="1641">
      <c r="A1641" t="n">
        <v>128.742629</v>
      </c>
      <c r="B1641" t="n">
        <v>36.622098</v>
      </c>
    </row>
    <row r="1642">
      <c r="A1642" t="n">
        <v>128.443049</v>
      </c>
      <c r="B1642" t="n">
        <v>36.58797</v>
      </c>
    </row>
    <row r="1643">
      <c r="A1643" t="n">
        <v>128.443012</v>
      </c>
      <c r="B1643" t="n">
        <v>36.587869</v>
      </c>
    </row>
    <row r="1644">
      <c r="A1644" t="n">
        <v>128.450103</v>
      </c>
      <c r="B1644" t="n">
        <v>36.587684</v>
      </c>
    </row>
    <row r="1645">
      <c r="A1645" t="n">
        <v>128.450134</v>
      </c>
      <c r="B1645" t="n">
        <v>36.587572</v>
      </c>
    </row>
    <row r="1646">
      <c r="A1646" t="n">
        <v>128.448122</v>
      </c>
      <c r="B1646" t="n">
        <v>36.587261</v>
      </c>
    </row>
    <row r="1647">
      <c r="A1647" t="n">
        <v>128.448305</v>
      </c>
      <c r="B1647" t="n">
        <v>36.587151</v>
      </c>
    </row>
    <row r="1648">
      <c r="A1648" t="n">
        <v>128.639478</v>
      </c>
      <c r="B1648" t="n">
        <v>36.483362</v>
      </c>
    </row>
    <row r="1649">
      <c r="A1649" t="n">
        <v>128.63969</v>
      </c>
      <c r="B1649" t="n">
        <v>36.483504</v>
      </c>
    </row>
    <row r="1650">
      <c r="A1650" t="n">
        <v>128.636629</v>
      </c>
      <c r="B1650" t="n">
        <v>36.488468</v>
      </c>
    </row>
    <row r="1651">
      <c r="A1651" t="n">
        <v>128.296126</v>
      </c>
      <c r="B1651" t="n">
        <v>36.624141</v>
      </c>
    </row>
    <row r="1652">
      <c r="A1652" t="n">
        <v>128.928079</v>
      </c>
      <c r="B1652" t="n">
        <v>36.366079</v>
      </c>
    </row>
    <row r="1653">
      <c r="A1653" t="n">
        <v>128.927751</v>
      </c>
      <c r="B1653" t="n">
        <v>36.364507</v>
      </c>
    </row>
    <row r="1654">
      <c r="A1654" t="n">
        <v>128.929284</v>
      </c>
      <c r="B1654" t="n">
        <v>36.365545</v>
      </c>
    </row>
    <row r="1655">
      <c r="A1655" t="n">
        <v>128.929209</v>
      </c>
      <c r="B1655" t="n">
        <v>36.365487</v>
      </c>
    </row>
    <row r="1656">
      <c r="A1656" t="n">
        <v>128.925067</v>
      </c>
      <c r="B1656" t="n">
        <v>36.346432</v>
      </c>
    </row>
    <row r="1657">
      <c r="A1657" t="n">
        <v>128.925184</v>
      </c>
      <c r="B1657" t="n">
        <v>36.346515</v>
      </c>
    </row>
    <row r="1658">
      <c r="A1658" t="n">
        <v>128.929663</v>
      </c>
      <c r="B1658" t="n">
        <v>36.366671</v>
      </c>
    </row>
    <row r="1659">
      <c r="A1659" t="n">
        <v>128.929557</v>
      </c>
      <c r="B1659" t="n">
        <v>36.366729</v>
      </c>
    </row>
    <row r="1660">
      <c r="A1660" t="n">
        <v>128.95906</v>
      </c>
      <c r="B1660" t="n">
        <v>36.44889</v>
      </c>
    </row>
    <row r="1661">
      <c r="A1661" t="n">
        <v>128.959131</v>
      </c>
      <c r="B1661" t="n">
        <v>36.448965</v>
      </c>
    </row>
    <row r="1662">
      <c r="A1662" t="n">
        <v>128.671248</v>
      </c>
      <c r="B1662" t="n">
        <v>36.578416</v>
      </c>
      <c r="C1662" t="n">
        <v>128.671248</v>
      </c>
      <c r="D1662" t="n">
        <v>36.578416</v>
      </c>
    </row>
    <row r="1663">
      <c r="A1663" t="n">
        <v>128.671162</v>
      </c>
      <c r="B1663" t="n">
        <v>36.578219</v>
      </c>
      <c r="C1663" t="n">
        <v>128.671162</v>
      </c>
      <c r="D1663" t="n">
        <v>36.578219</v>
      </c>
    </row>
    <row r="1664">
      <c r="A1664" t="n">
        <v>128.297433</v>
      </c>
      <c r="B1664" t="n">
        <v>36.627517</v>
      </c>
    </row>
    <row r="1665">
      <c r="A1665" t="n">
        <v>128.297573</v>
      </c>
      <c r="B1665" t="n">
        <v>36.627527</v>
      </c>
    </row>
    <row r="1666">
      <c r="A1666" t="n">
        <v>128.302762</v>
      </c>
      <c r="B1666" t="n">
        <v>36.633508</v>
      </c>
    </row>
    <row r="1667">
      <c r="A1667" t="n">
        <v>128.292039</v>
      </c>
      <c r="B1667" t="n">
        <v>36.622397</v>
      </c>
    </row>
    <row r="1668">
      <c r="A1668" t="n">
        <v>128.292079</v>
      </c>
      <c r="B1668" t="n">
        <v>36.622293</v>
      </c>
    </row>
    <row r="1669">
      <c r="A1669" t="n">
        <v>128.296029</v>
      </c>
      <c r="B1669" t="n">
        <v>36.624212</v>
      </c>
    </row>
    <row r="1670">
      <c r="A1670" t="n">
        <v>128.291676</v>
      </c>
      <c r="B1670" t="n">
        <v>36.627838</v>
      </c>
    </row>
    <row r="1671">
      <c r="A1671" t="n">
        <v>128.672392</v>
      </c>
      <c r="B1671" t="n">
        <v>36.578914</v>
      </c>
    </row>
    <row r="1672">
      <c r="A1672" t="n">
        <v>128.672548</v>
      </c>
      <c r="B1672" t="n">
        <v>36.57874</v>
      </c>
    </row>
    <row r="1673">
      <c r="A1673" t="n">
        <v>128.430508</v>
      </c>
      <c r="B1673" t="n">
        <v>36.752381</v>
      </c>
    </row>
    <row r="1674">
      <c r="A1674" t="n">
        <v>128.35244</v>
      </c>
      <c r="B1674" t="n">
        <v>36.635712</v>
      </c>
    </row>
    <row r="1675">
      <c r="A1675" t="n">
        <v>128.352585</v>
      </c>
      <c r="B1675" t="n">
        <v>36.635647</v>
      </c>
    </row>
    <row r="1676">
      <c r="A1676" t="n">
        <v>128.509406</v>
      </c>
      <c r="B1676" t="n">
        <v>36.592596</v>
      </c>
    </row>
    <row r="1677">
      <c r="A1677" t="n">
        <v>128.509443</v>
      </c>
      <c r="B1677" t="n">
        <v>36.59249</v>
      </c>
    </row>
    <row r="1678">
      <c r="A1678" t="n">
        <v>128.336839</v>
      </c>
      <c r="B1678" t="n">
        <v>36.634307</v>
      </c>
    </row>
    <row r="1679">
      <c r="A1679" t="n">
        <v>128.336733</v>
      </c>
      <c r="B1679" t="n">
        <v>36.634145</v>
      </c>
    </row>
    <row r="1680">
      <c r="A1680" t="n">
        <v>128.345105</v>
      </c>
      <c r="B1680" t="n">
        <v>36.635332</v>
      </c>
    </row>
    <row r="1681">
      <c r="A1681" t="n">
        <v>128.787462</v>
      </c>
      <c r="B1681" t="n">
        <v>36.546151</v>
      </c>
      <c r="C1681" t="n">
        <v>128.787462</v>
      </c>
      <c r="D1681" t="n">
        <v>36.546151</v>
      </c>
    </row>
    <row r="1682">
      <c r="A1682" t="n">
        <v>128.41392</v>
      </c>
      <c r="B1682" t="n">
        <v>36.587118</v>
      </c>
    </row>
    <row r="1683">
      <c r="A1683" t="n">
        <v>128.408212</v>
      </c>
      <c r="B1683" t="n">
        <v>36.569299</v>
      </c>
    </row>
    <row r="1684">
      <c r="A1684" t="n">
        <v>128.414053</v>
      </c>
      <c r="B1684" t="n">
        <v>36.587086</v>
      </c>
    </row>
    <row r="1685">
      <c r="A1685" t="n">
        <v>128.413833</v>
      </c>
      <c r="B1685" t="n">
        <v>36.579165</v>
      </c>
    </row>
    <row r="1686">
      <c r="A1686" t="n">
        <v>128.413685</v>
      </c>
      <c r="B1686" t="n">
        <v>36.578451</v>
      </c>
    </row>
    <row r="1687">
      <c r="A1687" t="n">
        <v>128.413977</v>
      </c>
      <c r="B1687" t="n">
        <v>36.579171</v>
      </c>
    </row>
    <row r="1688">
      <c r="A1688" t="n">
        <v>128.697208</v>
      </c>
      <c r="B1688" t="n">
        <v>36.569631</v>
      </c>
      <c r="C1688" t="n">
        <v>128.697208</v>
      </c>
      <c r="D1688" t="n">
        <v>36.569631</v>
      </c>
    </row>
    <row r="1689">
      <c r="A1689" t="n">
        <v>128.696342</v>
      </c>
      <c r="B1689" t="n">
        <v>36.568244</v>
      </c>
    </row>
    <row r="1690">
      <c r="A1690" t="n">
        <v>128.697401</v>
      </c>
      <c r="B1690" t="n">
        <v>36.573044</v>
      </c>
    </row>
    <row r="1691">
      <c r="A1691" t="n">
        <v>128.69761</v>
      </c>
      <c r="B1691" t="n">
        <v>36.573662</v>
      </c>
    </row>
    <row r="1692">
      <c r="A1692" t="n">
        <v>128.69841</v>
      </c>
      <c r="B1692" t="n">
        <v>36.571849</v>
      </c>
      <c r="C1692" t="n">
        <v>128.69841</v>
      </c>
      <c r="D1692" t="n">
        <v>36.571849</v>
      </c>
    </row>
    <row r="1693">
      <c r="A1693" t="n">
        <v>128.698378</v>
      </c>
      <c r="B1693" t="n">
        <v>36.572034</v>
      </c>
      <c r="C1693" t="n">
        <v>128.698378</v>
      </c>
      <c r="D1693" t="n">
        <v>36.572034</v>
      </c>
    </row>
    <row r="1694">
      <c r="A1694" t="n">
        <v>128.694655</v>
      </c>
      <c r="B1694" t="n">
        <v>36.572971</v>
      </c>
      <c r="C1694" t="n">
        <v>128.694655</v>
      </c>
      <c r="D1694" t="n">
        <v>36.572971</v>
      </c>
    </row>
    <row r="1695">
      <c r="A1695" t="n">
        <v>128.695177</v>
      </c>
      <c r="B1695" t="n">
        <v>36.572539</v>
      </c>
      <c r="C1695" t="n">
        <v>128.695177</v>
      </c>
      <c r="D1695" t="n">
        <v>36.572539</v>
      </c>
    </row>
    <row r="1696">
      <c r="A1696" t="n">
        <v>128.867422</v>
      </c>
      <c r="B1696" t="n">
        <v>36.668086</v>
      </c>
    </row>
    <row r="1697">
      <c r="A1697" t="n">
        <v>128.850687</v>
      </c>
      <c r="B1697" t="n">
        <v>36.435672</v>
      </c>
    </row>
    <row r="1698">
      <c r="A1698" t="n">
        <v>128.850741</v>
      </c>
      <c r="B1698" t="n">
        <v>36.435594</v>
      </c>
    </row>
    <row r="1699">
      <c r="A1699" t="n">
        <v>128.610271</v>
      </c>
      <c r="B1699" t="n">
        <v>36.577405</v>
      </c>
    </row>
    <row r="1700">
      <c r="A1700" t="n">
        <v>128.610394</v>
      </c>
      <c r="B1700" t="n">
        <v>36.577458</v>
      </c>
    </row>
    <row r="1701">
      <c r="A1701" t="n">
        <v>128.615671</v>
      </c>
      <c r="B1701" t="n">
        <v>36.575482</v>
      </c>
    </row>
    <row r="1702">
      <c r="A1702" t="n">
        <v>128.615773</v>
      </c>
      <c r="B1702" t="n">
        <v>36.575554</v>
      </c>
    </row>
    <row r="1703">
      <c r="A1703" t="n">
        <v>128.549897</v>
      </c>
      <c r="B1703" t="n">
        <v>36.681917</v>
      </c>
    </row>
    <row r="1704">
      <c r="A1704" t="n">
        <v>128.544816</v>
      </c>
      <c r="B1704" t="n">
        <v>36.671351</v>
      </c>
    </row>
    <row r="1705">
      <c r="A1705" t="n">
        <v>128.549759</v>
      </c>
      <c r="B1705" t="n">
        <v>36.685686</v>
      </c>
    </row>
    <row r="1706">
      <c r="A1706" t="n">
        <v>128.549805</v>
      </c>
      <c r="B1706" t="n">
        <v>36.685578</v>
      </c>
    </row>
    <row r="1707">
      <c r="A1707" t="n">
        <v>128.549783</v>
      </c>
      <c r="B1707" t="n">
        <v>36.681869</v>
      </c>
    </row>
    <row r="1708">
      <c r="A1708" t="n">
        <v>128.544764</v>
      </c>
      <c r="B1708" t="n">
        <v>36.671447</v>
      </c>
    </row>
    <row r="1709">
      <c r="A1709" t="n">
        <v>128.922873</v>
      </c>
      <c r="B1709" t="n">
        <v>36.554372</v>
      </c>
    </row>
    <row r="1710">
      <c r="A1710" t="n">
        <v>128.92299</v>
      </c>
      <c r="B1710" t="n">
        <v>36.55437</v>
      </c>
    </row>
    <row r="1711">
      <c r="A1711" t="n">
        <v>128.622546</v>
      </c>
      <c r="B1711" t="n">
        <v>36.568826</v>
      </c>
    </row>
    <row r="1712">
      <c r="A1712" t="n">
        <v>128.622694</v>
      </c>
      <c r="B1712" t="n">
        <v>36.568881</v>
      </c>
    </row>
    <row r="1713">
      <c r="A1713" t="n">
        <v>128.62069</v>
      </c>
      <c r="B1713" t="n">
        <v>36.570974</v>
      </c>
    </row>
    <row r="1714">
      <c r="A1714" t="n">
        <v>128.620853</v>
      </c>
      <c r="B1714" t="n">
        <v>36.57098</v>
      </c>
    </row>
    <row r="1715">
      <c r="A1715" t="n">
        <v>128.916536</v>
      </c>
      <c r="B1715" t="n">
        <v>36.556551</v>
      </c>
    </row>
    <row r="1716">
      <c r="A1716" t="n">
        <v>128.916643</v>
      </c>
      <c r="B1716" t="n">
        <v>36.556463</v>
      </c>
    </row>
    <row r="1717">
      <c r="A1717" t="n">
        <v>128.925391</v>
      </c>
      <c r="B1717" t="n">
        <v>36.702616</v>
      </c>
    </row>
    <row r="1718">
      <c r="A1718" t="n">
        <v>128.925268</v>
      </c>
      <c r="B1718" t="n">
        <v>36.7026</v>
      </c>
    </row>
    <row r="1719">
      <c r="A1719" t="n">
        <v>128.611889</v>
      </c>
      <c r="B1719" t="n">
        <v>36.576319</v>
      </c>
    </row>
    <row r="1720">
      <c r="A1720" t="n">
        <v>128.611938</v>
      </c>
      <c r="B1720" t="n">
        <v>36.576426</v>
      </c>
    </row>
    <row r="1721">
      <c r="A1721" t="n">
        <v>128.529091</v>
      </c>
      <c r="B1721" t="n">
        <v>36.605173</v>
      </c>
    </row>
    <row r="1722">
      <c r="A1722" t="n">
        <v>128.528931</v>
      </c>
      <c r="B1722" t="n">
        <v>36.605148</v>
      </c>
    </row>
    <row r="1723">
      <c r="A1723" t="n">
        <v>128.293802</v>
      </c>
      <c r="B1723" t="n">
        <v>36.480561</v>
      </c>
    </row>
    <row r="1724">
      <c r="A1724" t="n">
        <v>128.698322</v>
      </c>
      <c r="B1724" t="n">
        <v>36.530731</v>
      </c>
    </row>
    <row r="1725">
      <c r="A1725" t="n">
        <v>128.705629</v>
      </c>
      <c r="B1725" t="n">
        <v>36.547726</v>
      </c>
    </row>
    <row r="1726">
      <c r="A1726" t="n">
        <v>128.374731</v>
      </c>
      <c r="B1726" t="n">
        <v>36.666613</v>
      </c>
    </row>
    <row r="1727">
      <c r="A1727" t="n">
        <v>128.369933</v>
      </c>
      <c r="B1727" t="n">
        <v>36.669909</v>
      </c>
    </row>
    <row r="1728">
      <c r="A1728" t="n">
        <v>128.362652</v>
      </c>
      <c r="B1728" t="n">
        <v>36.660193</v>
      </c>
    </row>
    <row r="1729">
      <c r="A1729" t="n">
        <v>128.362476</v>
      </c>
      <c r="B1729" t="n">
        <v>36.660181</v>
      </c>
    </row>
    <row r="1730">
      <c r="A1730" t="n">
        <v>128.832352</v>
      </c>
      <c r="B1730" t="n">
        <v>36.787715</v>
      </c>
    </row>
    <row r="1731">
      <c r="A1731" t="n">
        <v>128.832467</v>
      </c>
      <c r="B1731" t="n">
        <v>36.787724</v>
      </c>
    </row>
    <row r="1732">
      <c r="A1732" t="n">
        <v>128.400433</v>
      </c>
      <c r="B1732" t="n">
        <v>36.587825</v>
      </c>
    </row>
    <row r="1733">
      <c r="A1733" t="n">
        <v>128.391444</v>
      </c>
      <c r="B1733" t="n">
        <v>36.591059</v>
      </c>
    </row>
    <row r="1734">
      <c r="A1734" t="n">
        <v>128.391316</v>
      </c>
      <c r="B1734" t="n">
        <v>36.591143</v>
      </c>
    </row>
    <row r="1735">
      <c r="A1735" t="n">
        <v>128.383031</v>
      </c>
      <c r="B1735" t="n">
        <v>36.589026</v>
      </c>
    </row>
    <row r="1736">
      <c r="A1736" t="n">
        <v>128.383178</v>
      </c>
      <c r="B1736" t="n">
        <v>36.588949</v>
      </c>
    </row>
    <row r="1737">
      <c r="A1737" t="n">
        <v>128.40058</v>
      </c>
      <c r="B1737" t="n">
        <v>36.587862</v>
      </c>
    </row>
    <row r="1738">
      <c r="A1738" t="n">
        <v>128.718125</v>
      </c>
      <c r="B1738" t="n">
        <v>36.576954</v>
      </c>
      <c r="C1738" t="n">
        <v>128.718125</v>
      </c>
      <c r="D1738" t="n">
        <v>36.576954</v>
      </c>
    </row>
    <row r="1739">
      <c r="A1739" t="n">
        <v>128.717877</v>
      </c>
      <c r="B1739" t="n">
        <v>36.576845</v>
      </c>
      <c r="C1739" t="n">
        <v>128.717877</v>
      </c>
      <c r="D1739" t="n">
        <v>36.576845</v>
      </c>
    </row>
    <row r="1740">
      <c r="A1740" t="n">
        <v>128.489293</v>
      </c>
      <c r="B1740" t="n">
        <v>36.767181</v>
      </c>
    </row>
    <row r="1741">
      <c r="A1741" t="n">
        <v>128.500736</v>
      </c>
      <c r="B1741" t="n">
        <v>36.761266</v>
      </c>
    </row>
    <row r="1742">
      <c r="A1742" t="n">
        <v>128.500628</v>
      </c>
      <c r="B1742" t="n">
        <v>36.761408</v>
      </c>
    </row>
    <row r="1743">
      <c r="A1743" t="n">
        <v>128.500608</v>
      </c>
      <c r="B1743" t="n">
        <v>36.761302</v>
      </c>
    </row>
    <row r="1744">
      <c r="A1744" t="n">
        <v>128.365091</v>
      </c>
      <c r="B1744" t="n">
        <v>36.706635</v>
      </c>
    </row>
    <row r="1745">
      <c r="A1745" t="n">
        <v>128.365147</v>
      </c>
      <c r="B1745" t="n">
        <v>36.70677</v>
      </c>
    </row>
    <row r="1746">
      <c r="A1746" t="n">
        <v>128.661854</v>
      </c>
      <c r="B1746" t="n">
        <v>36.523582</v>
      </c>
    </row>
    <row r="1747">
      <c r="A1747" t="n">
        <v>128.770497</v>
      </c>
      <c r="B1747" t="n">
        <v>36.550536</v>
      </c>
      <c r="C1747" t="n">
        <v>128.770497</v>
      </c>
      <c r="D1747" t="n">
        <v>36.550536</v>
      </c>
    </row>
    <row r="1748">
      <c r="A1748" t="n">
        <v>128.488377</v>
      </c>
      <c r="B1748" t="n">
        <v>36.671707</v>
      </c>
    </row>
    <row r="1749">
      <c r="A1749" t="n">
        <v>128.488311</v>
      </c>
      <c r="B1749" t="n">
        <v>36.671814</v>
      </c>
    </row>
    <row r="1750">
      <c r="A1750" t="n">
        <v>128.73531</v>
      </c>
      <c r="B1750" t="n">
        <v>36.565735</v>
      </c>
      <c r="C1750" t="n">
        <v>128.73531</v>
      </c>
      <c r="D1750" t="n">
        <v>36.565735</v>
      </c>
    </row>
    <row r="1751">
      <c r="A1751" t="n">
        <v>128.38312</v>
      </c>
      <c r="B1751" t="n">
        <v>36.7302</v>
      </c>
    </row>
    <row r="1752">
      <c r="A1752" t="n">
        <v>128.934133</v>
      </c>
      <c r="B1752" t="n">
        <v>36.695704</v>
      </c>
    </row>
    <row r="1753">
      <c r="A1753" t="n">
        <v>128.934071</v>
      </c>
      <c r="B1753" t="n">
        <v>36.695581</v>
      </c>
    </row>
    <row r="1754">
      <c r="A1754" t="n">
        <v>128.723862</v>
      </c>
      <c r="B1754" t="n">
        <v>36.549955</v>
      </c>
      <c r="C1754" t="n">
        <v>128.723862</v>
      </c>
      <c r="D1754" t="n">
        <v>36.549955</v>
      </c>
    </row>
    <row r="1755">
      <c r="A1755" t="n">
        <v>128.723664</v>
      </c>
      <c r="B1755" t="n">
        <v>36.549852</v>
      </c>
      <c r="C1755" t="n">
        <v>128.723664</v>
      </c>
      <c r="D1755" t="n">
        <v>36.549852</v>
      </c>
    </row>
    <row r="1756">
      <c r="A1756" t="n">
        <v>128.720887</v>
      </c>
      <c r="B1756" t="n">
        <v>36.551289</v>
      </c>
      <c r="C1756" t="n">
        <v>128.720887</v>
      </c>
      <c r="D1756" t="n">
        <v>36.551289</v>
      </c>
    </row>
    <row r="1757">
      <c r="A1757" t="n">
        <v>128.700364</v>
      </c>
      <c r="B1757" t="n">
        <v>36.604115</v>
      </c>
    </row>
    <row r="1758">
      <c r="A1758" t="n">
        <v>128.699744</v>
      </c>
      <c r="B1758" t="n">
        <v>36.604247</v>
      </c>
    </row>
    <row r="1759">
      <c r="A1759" t="n">
        <v>128.195748</v>
      </c>
      <c r="B1759" t="n">
        <v>36.590958</v>
      </c>
    </row>
    <row r="1760">
      <c r="A1760" t="n">
        <v>128.195071</v>
      </c>
      <c r="B1760" t="n">
        <v>36.590365</v>
      </c>
    </row>
    <row r="1761">
      <c r="A1761" t="n">
        <v>128.46559</v>
      </c>
      <c r="B1761" t="n">
        <v>36.744682</v>
      </c>
    </row>
    <row r="1762">
      <c r="A1762" t="n">
        <v>128.438006</v>
      </c>
      <c r="B1762" t="n">
        <v>36.646123</v>
      </c>
      <c r="C1762" t="n">
        <v>128.438006</v>
      </c>
      <c r="D1762" t="n">
        <v>36.646123</v>
      </c>
    </row>
    <row r="1763">
      <c r="A1763" t="n">
        <v>128.437963</v>
      </c>
      <c r="B1763" t="n">
        <v>36.646</v>
      </c>
    </row>
    <row r="1764">
      <c r="A1764" t="n">
        <v>128.439385</v>
      </c>
      <c r="B1764" t="n">
        <v>36.647847</v>
      </c>
      <c r="C1764" t="n">
        <v>128.439385</v>
      </c>
      <c r="D1764" t="n">
        <v>36.647847</v>
      </c>
    </row>
    <row r="1765">
      <c r="A1765" t="n">
        <v>128.744317</v>
      </c>
      <c r="B1765" t="n">
        <v>36.662925</v>
      </c>
    </row>
    <row r="1766">
      <c r="A1766" t="n">
        <v>128.504964</v>
      </c>
      <c r="B1766" t="n">
        <v>36.500916</v>
      </c>
    </row>
    <row r="1767">
      <c r="A1767" t="n">
        <v>128.504915</v>
      </c>
      <c r="B1767" t="n">
        <v>36.501018</v>
      </c>
    </row>
    <row r="1768">
      <c r="A1768" t="n">
        <v>128.457041</v>
      </c>
      <c r="B1768" t="n">
        <v>36.808621</v>
      </c>
    </row>
    <row r="1769">
      <c r="A1769" t="n">
        <v>128.375259</v>
      </c>
      <c r="B1769" t="n">
        <v>36.541866</v>
      </c>
    </row>
    <row r="1770">
      <c r="A1770" t="n">
        <v>128.375248</v>
      </c>
      <c r="B1770" t="n">
        <v>36.541991</v>
      </c>
    </row>
    <row r="1771">
      <c r="A1771" t="n">
        <v>128.934683</v>
      </c>
      <c r="B1771" t="n">
        <v>36.736029</v>
      </c>
    </row>
    <row r="1772">
      <c r="A1772" t="n">
        <v>128.934557</v>
      </c>
      <c r="B1772" t="n">
        <v>36.736036</v>
      </c>
    </row>
    <row r="1773">
      <c r="A1773" t="n">
        <v>128.945364</v>
      </c>
      <c r="B1773" t="n">
        <v>36.751282</v>
      </c>
    </row>
    <row r="1774">
      <c r="A1774" t="n">
        <v>128.319089</v>
      </c>
      <c r="B1774" t="n">
        <v>36.58856</v>
      </c>
    </row>
    <row r="1775">
      <c r="A1775" t="n">
        <v>128.830926</v>
      </c>
      <c r="B1775" t="n">
        <v>36.524325</v>
      </c>
    </row>
    <row r="1776">
      <c r="A1776" t="n">
        <v>128.814943</v>
      </c>
      <c r="B1776" t="n">
        <v>36.532904</v>
      </c>
    </row>
    <row r="1777">
      <c r="A1777" t="n">
        <v>128.81505</v>
      </c>
      <c r="B1777" t="n">
        <v>36.533021</v>
      </c>
      <c r="C1777" t="n">
        <v>128.81505</v>
      </c>
      <c r="D1777" t="n">
        <v>36.533021</v>
      </c>
    </row>
    <row r="1778">
      <c r="A1778" t="n">
        <v>128.499606</v>
      </c>
      <c r="B1778" t="n">
        <v>36.570649</v>
      </c>
    </row>
    <row r="1779">
      <c r="A1779" t="n">
        <v>128.407115</v>
      </c>
      <c r="B1779" t="n">
        <v>36.647791</v>
      </c>
    </row>
    <row r="1780">
      <c r="A1780" t="n">
        <v>128.780261</v>
      </c>
      <c r="B1780" t="n">
        <v>36.5305</v>
      </c>
    </row>
    <row r="1781">
      <c r="A1781" t="n">
        <v>128.783637</v>
      </c>
      <c r="B1781" t="n">
        <v>36.531668</v>
      </c>
    </row>
    <row r="1782">
      <c r="A1782" t="n">
        <v>128.780429</v>
      </c>
      <c r="B1782" t="n">
        <v>36.530662</v>
      </c>
    </row>
    <row r="1783">
      <c r="A1783" t="n">
        <v>128.783627</v>
      </c>
      <c r="B1783" t="n">
        <v>36.531574</v>
      </c>
    </row>
    <row r="1784">
      <c r="A1784" t="n">
        <v>128.77685</v>
      </c>
      <c r="B1784" t="n">
        <v>36.538325</v>
      </c>
    </row>
    <row r="1785">
      <c r="A1785" t="n">
        <v>128.773718</v>
      </c>
      <c r="B1785" t="n">
        <v>36.533553</v>
      </c>
    </row>
    <row r="1786">
      <c r="A1786" t="n">
        <v>128.773825</v>
      </c>
      <c r="B1786" t="n">
        <v>36.533487</v>
      </c>
    </row>
    <row r="1787">
      <c r="A1787" t="n">
        <v>128.454571</v>
      </c>
      <c r="B1787" t="n">
        <v>36.519906</v>
      </c>
    </row>
    <row r="1788">
      <c r="A1788" t="n">
        <v>128.454455</v>
      </c>
      <c r="B1788" t="n">
        <v>36.519844</v>
      </c>
    </row>
    <row r="1789">
      <c r="A1789" t="n">
        <v>128.451255</v>
      </c>
      <c r="B1789" t="n">
        <v>36.517246</v>
      </c>
    </row>
    <row r="1790">
      <c r="A1790" t="n">
        <v>128.45143</v>
      </c>
      <c r="B1790" t="n">
        <v>36.517262</v>
      </c>
    </row>
    <row r="1791">
      <c r="A1791" t="n">
        <v>128.449321</v>
      </c>
      <c r="B1791" t="n">
        <v>36.521542</v>
      </c>
    </row>
    <row r="1792">
      <c r="A1792" t="n">
        <v>128.449311</v>
      </c>
      <c r="B1792" t="n">
        <v>36.52165</v>
      </c>
    </row>
    <row r="1793">
      <c r="A1793" t="n">
        <v>128.452259</v>
      </c>
      <c r="B1793" t="n">
        <v>36.524406</v>
      </c>
    </row>
    <row r="1794">
      <c r="A1794" t="n">
        <v>128.448094</v>
      </c>
      <c r="B1794" t="n">
        <v>36.522855</v>
      </c>
    </row>
    <row r="1795">
      <c r="A1795" t="n">
        <v>128.448139</v>
      </c>
      <c r="B1795" t="n">
        <v>36.522751</v>
      </c>
    </row>
    <row r="1796">
      <c r="A1796" t="n">
        <v>128.452216</v>
      </c>
      <c r="B1796" t="n">
        <v>36.524259</v>
      </c>
    </row>
    <row r="1797">
      <c r="A1797" t="n">
        <v>128.461967</v>
      </c>
      <c r="B1797" t="n">
        <v>36.526088</v>
      </c>
    </row>
    <row r="1798">
      <c r="A1798" t="n">
        <v>128.461904</v>
      </c>
      <c r="B1798" t="n">
        <v>36.525969</v>
      </c>
    </row>
    <row r="1799">
      <c r="A1799" t="n">
        <v>128.723805</v>
      </c>
      <c r="B1799" t="n">
        <v>36.563465</v>
      </c>
      <c r="C1799" t="n">
        <v>128.723805</v>
      </c>
      <c r="D1799" t="n">
        <v>36.563465</v>
      </c>
    </row>
    <row r="1800">
      <c r="A1800" t="n">
        <v>128.723771</v>
      </c>
      <c r="B1800" t="n">
        <v>36.563227</v>
      </c>
      <c r="C1800" t="n">
        <v>128.723771</v>
      </c>
      <c r="D1800" t="n">
        <v>36.563227</v>
      </c>
    </row>
    <row r="1801">
      <c r="A1801" t="n">
        <v>128.554238</v>
      </c>
      <c r="B1801" t="n">
        <v>36.606043</v>
      </c>
    </row>
    <row r="1802">
      <c r="A1802" t="n">
        <v>128.554022</v>
      </c>
      <c r="B1802" t="n">
        <v>36.61035</v>
      </c>
    </row>
    <row r="1803">
      <c r="A1803" t="n">
        <v>128.554437</v>
      </c>
      <c r="B1803" t="n">
        <v>36.606085</v>
      </c>
    </row>
    <row r="1804">
      <c r="A1804" t="n">
        <v>128.553887</v>
      </c>
      <c r="B1804" t="n">
        <v>36.610358</v>
      </c>
    </row>
    <row r="1805">
      <c r="A1805" t="n">
        <v>128.554735</v>
      </c>
      <c r="B1805" t="n">
        <v>36.616163</v>
      </c>
    </row>
    <row r="1806">
      <c r="A1806" t="n">
        <v>128.554747</v>
      </c>
      <c r="B1806" t="n">
        <v>36.615992</v>
      </c>
    </row>
    <row r="1807">
      <c r="A1807" t="n">
        <v>128.556065</v>
      </c>
      <c r="B1807" t="n">
        <v>36.627445</v>
      </c>
    </row>
    <row r="1808">
      <c r="A1808" t="n">
        <v>128.555915</v>
      </c>
      <c r="B1808" t="n">
        <v>36.627339</v>
      </c>
    </row>
    <row r="1809">
      <c r="A1809" t="n">
        <v>128.508259</v>
      </c>
      <c r="B1809" t="n">
        <v>36.65389</v>
      </c>
    </row>
    <row r="1810">
      <c r="A1810" t="n">
        <v>128.493725</v>
      </c>
      <c r="B1810" t="n">
        <v>36.667177</v>
      </c>
    </row>
    <row r="1811">
      <c r="A1811" t="n">
        <v>128.495275</v>
      </c>
      <c r="B1811" t="n">
        <v>36.66798</v>
      </c>
    </row>
    <row r="1812">
      <c r="A1812" t="n">
        <v>128.633414</v>
      </c>
      <c r="B1812" t="n">
        <v>36.671718</v>
      </c>
    </row>
    <row r="1813">
      <c r="A1813" t="n">
        <v>128.632957</v>
      </c>
      <c r="B1813" t="n">
        <v>36.671949</v>
      </c>
    </row>
    <row r="1814">
      <c r="A1814" t="n">
        <v>128.638232</v>
      </c>
      <c r="B1814" t="n">
        <v>36.673743</v>
      </c>
    </row>
    <row r="1815">
      <c r="A1815" t="n">
        <v>128.726724</v>
      </c>
      <c r="B1815" t="n">
        <v>36.565713</v>
      </c>
      <c r="C1815" t="n">
        <v>128.726724</v>
      </c>
      <c r="D1815" t="n">
        <v>36.565713</v>
      </c>
    </row>
    <row r="1816">
      <c r="A1816" t="n">
        <v>128.774127</v>
      </c>
      <c r="B1816" t="n">
        <v>36.74269</v>
      </c>
      <c r="C1816" t="n">
        <v>128.774127</v>
      </c>
      <c r="D1816" t="n">
        <v>36.74269</v>
      </c>
    </row>
    <row r="1817">
      <c r="A1817" t="n">
        <v>128.773987</v>
      </c>
      <c r="B1817" t="n">
        <v>36.742706</v>
      </c>
    </row>
    <row r="1818">
      <c r="A1818" t="n">
        <v>128.783715</v>
      </c>
      <c r="B1818" t="n">
        <v>36.759129</v>
      </c>
    </row>
    <row r="1819">
      <c r="A1819" t="n">
        <v>128.783784</v>
      </c>
      <c r="B1819" t="n">
        <v>36.759063</v>
      </c>
    </row>
    <row r="1820">
      <c r="A1820" t="n">
        <v>128.439366</v>
      </c>
      <c r="B1820" t="n">
        <v>36.539811</v>
      </c>
    </row>
    <row r="1821">
      <c r="A1821" t="n">
        <v>128.437576</v>
      </c>
      <c r="B1821" t="n">
        <v>36.537405</v>
      </c>
    </row>
    <row r="1822">
      <c r="A1822" t="n">
        <v>128.439208</v>
      </c>
      <c r="B1822" t="n">
        <v>36.539714</v>
      </c>
    </row>
    <row r="1823">
      <c r="A1823" t="n">
        <v>128.437428</v>
      </c>
      <c r="B1823" t="n">
        <v>36.53741</v>
      </c>
    </row>
    <row r="1824">
      <c r="A1824" t="n">
        <v>128.425843</v>
      </c>
      <c r="B1824" t="n">
        <v>36.531556</v>
      </c>
    </row>
    <row r="1825">
      <c r="A1825" t="n">
        <v>128.425889</v>
      </c>
      <c r="B1825" t="n">
        <v>36.531669</v>
      </c>
    </row>
    <row r="1826">
      <c r="A1826" t="n">
        <v>128.429303</v>
      </c>
      <c r="B1826" t="n">
        <v>36.53298</v>
      </c>
    </row>
    <row r="1827">
      <c r="A1827" t="n">
        <v>128.429432</v>
      </c>
      <c r="B1827" t="n">
        <v>36.53289</v>
      </c>
    </row>
    <row r="1828">
      <c r="A1828" t="n">
        <v>128.775641</v>
      </c>
      <c r="B1828" t="n">
        <v>36.496418</v>
      </c>
    </row>
    <row r="1829">
      <c r="A1829" t="n">
        <v>128.298919</v>
      </c>
      <c r="B1829" t="n">
        <v>36.593342</v>
      </c>
    </row>
    <row r="1830">
      <c r="A1830" t="n">
        <v>128.298752</v>
      </c>
      <c r="B1830" t="n">
        <v>36.593284</v>
      </c>
    </row>
    <row r="1831">
      <c r="A1831" t="n">
        <v>128.489773</v>
      </c>
      <c r="B1831" t="n">
        <v>36.535404</v>
      </c>
    </row>
    <row r="1832">
      <c r="A1832" t="n">
        <v>128.489768</v>
      </c>
      <c r="B1832" t="n">
        <v>36.535513</v>
      </c>
    </row>
    <row r="1833">
      <c r="A1833" t="n">
        <v>128.93419</v>
      </c>
      <c r="B1833" t="n">
        <v>36.730985</v>
      </c>
    </row>
    <row r="1834">
      <c r="A1834" t="n">
        <v>128.420422</v>
      </c>
      <c r="B1834" t="n">
        <v>36.504465</v>
      </c>
    </row>
    <row r="1835">
      <c r="A1835" t="n">
        <v>128.4207</v>
      </c>
      <c r="B1835" t="n">
        <v>36.50425</v>
      </c>
    </row>
    <row r="1836">
      <c r="A1836" t="n">
        <v>128.424412</v>
      </c>
      <c r="B1836" t="n">
        <v>36.516749</v>
      </c>
    </row>
    <row r="1837">
      <c r="A1837" t="n">
        <v>128.424306</v>
      </c>
      <c r="B1837" t="n">
        <v>36.516814</v>
      </c>
    </row>
    <row r="1838">
      <c r="A1838" t="n">
        <v>128.421336</v>
      </c>
      <c r="B1838" t="n">
        <v>36.509039</v>
      </c>
    </row>
    <row r="1839">
      <c r="A1839" t="n">
        <v>128.421272</v>
      </c>
      <c r="B1839" t="n">
        <v>36.509396</v>
      </c>
    </row>
    <row r="1840">
      <c r="A1840" t="n">
        <v>128.737241</v>
      </c>
      <c r="B1840" t="n">
        <v>36.547488</v>
      </c>
    </row>
    <row r="1841">
      <c r="A1841" t="n">
        <v>128.73584</v>
      </c>
      <c r="B1841" t="n">
        <v>36.54939</v>
      </c>
    </row>
    <row r="1842">
      <c r="A1842" t="n">
        <v>128.736186</v>
      </c>
      <c r="B1842" t="n">
        <v>36.54936</v>
      </c>
      <c r="C1842" t="n">
        <v>128.736186</v>
      </c>
      <c r="D1842" t="n">
        <v>36.54936</v>
      </c>
    </row>
    <row r="1843">
      <c r="A1843" t="n">
        <v>128.973576</v>
      </c>
      <c r="B1843" t="n">
        <v>36.468604</v>
      </c>
    </row>
    <row r="1844">
      <c r="A1844" t="n">
        <v>128.973887</v>
      </c>
      <c r="B1844" t="n">
        <v>36.468675</v>
      </c>
    </row>
    <row r="1845">
      <c r="A1845" t="n">
        <v>128.251587</v>
      </c>
      <c r="B1845" t="n">
        <v>36.539723</v>
      </c>
    </row>
    <row r="1846">
      <c r="A1846" t="n">
        <v>128.691241</v>
      </c>
      <c r="B1846" t="n">
        <v>36.558368</v>
      </c>
      <c r="C1846" t="n">
        <v>128.691241</v>
      </c>
      <c r="D1846" t="n">
        <v>36.558368</v>
      </c>
    </row>
    <row r="1847">
      <c r="A1847" t="n">
        <v>128.691385</v>
      </c>
      <c r="B1847" t="n">
        <v>36.558728</v>
      </c>
      <c r="C1847" t="n">
        <v>128.691385</v>
      </c>
      <c r="D1847" t="n">
        <v>36.558728</v>
      </c>
    </row>
    <row r="1848">
      <c r="A1848" t="n">
        <v>128.712115</v>
      </c>
      <c r="B1848" t="n">
        <v>36.602344</v>
      </c>
    </row>
    <row r="1849">
      <c r="A1849" t="n">
        <v>128.639177</v>
      </c>
      <c r="B1849" t="n">
        <v>36.553796</v>
      </c>
    </row>
    <row r="1850">
      <c r="A1850" t="n">
        <v>128.638917</v>
      </c>
      <c r="B1850" t="n">
        <v>36.553817</v>
      </c>
    </row>
    <row r="1851">
      <c r="A1851" t="n">
        <v>128.881481</v>
      </c>
      <c r="B1851" t="n">
        <v>36.633669</v>
      </c>
    </row>
    <row r="1852">
      <c r="A1852" t="n">
        <v>128.883399</v>
      </c>
      <c r="B1852" t="n">
        <v>36.641991</v>
      </c>
    </row>
    <row r="1853">
      <c r="A1853" t="n">
        <v>128.883294</v>
      </c>
      <c r="B1853" t="n">
        <v>36.642067</v>
      </c>
    </row>
    <row r="1854">
      <c r="A1854" t="n">
        <v>128.765023</v>
      </c>
      <c r="B1854" t="n">
        <v>36.614149</v>
      </c>
    </row>
    <row r="1855">
      <c r="A1855" t="n">
        <v>128.488236</v>
      </c>
      <c r="B1855" t="n">
        <v>36.576193</v>
      </c>
      <c r="C1855" t="n">
        <v>128.488236</v>
      </c>
      <c r="D1855" t="n">
        <v>36.576193</v>
      </c>
    </row>
    <row r="1856">
      <c r="A1856" t="n">
        <v>128.486012</v>
      </c>
      <c r="B1856" t="n">
        <v>36.575315</v>
      </c>
      <c r="C1856" t="n">
        <v>128.486012</v>
      </c>
      <c r="D1856" t="n">
        <v>36.575315</v>
      </c>
    </row>
    <row r="1857">
      <c r="A1857" t="n">
        <v>128.562015</v>
      </c>
      <c r="B1857" t="n">
        <v>36.583103</v>
      </c>
      <c r="C1857" t="n">
        <v>128.562015</v>
      </c>
      <c r="D1857" t="n">
        <v>36.583103</v>
      </c>
    </row>
    <row r="1858">
      <c r="A1858" t="n">
        <v>128.717283</v>
      </c>
      <c r="B1858" t="n">
        <v>36.570589</v>
      </c>
      <c r="C1858" t="n">
        <v>128.717283</v>
      </c>
      <c r="D1858" t="n">
        <v>36.570589</v>
      </c>
    </row>
    <row r="1859">
      <c r="A1859" t="n">
        <v>128.719196</v>
      </c>
      <c r="B1859" t="n">
        <v>36.571332</v>
      </c>
      <c r="C1859" t="n">
        <v>128.719196</v>
      </c>
      <c r="D1859" t="n">
        <v>36.571332</v>
      </c>
    </row>
    <row r="1860">
      <c r="A1860" t="n">
        <v>128.714946</v>
      </c>
      <c r="B1860" t="n">
        <v>36.582432</v>
      </c>
      <c r="C1860" t="n">
        <v>128.714946</v>
      </c>
      <c r="D1860" t="n">
        <v>36.582432</v>
      </c>
    </row>
    <row r="1861">
      <c r="A1861" t="n">
        <v>128.715149</v>
      </c>
      <c r="B1861" t="n">
        <v>36.582698</v>
      </c>
      <c r="C1861" t="n">
        <v>128.715149</v>
      </c>
      <c r="D1861" t="n">
        <v>36.582698</v>
      </c>
    </row>
    <row r="1862">
      <c r="A1862" t="n">
        <v>128.715401</v>
      </c>
      <c r="B1862" t="n">
        <v>36.586015</v>
      </c>
      <c r="C1862" t="n">
        <v>128.715401</v>
      </c>
      <c r="D1862" t="n">
        <v>36.586015</v>
      </c>
    </row>
    <row r="1863">
      <c r="A1863" t="n">
        <v>128.714297</v>
      </c>
      <c r="B1863" t="n">
        <v>36.584679</v>
      </c>
      <c r="C1863" t="n">
        <v>128.714297</v>
      </c>
      <c r="D1863" t="n">
        <v>36.584679</v>
      </c>
    </row>
    <row r="1864">
      <c r="A1864" t="n">
        <v>128.645688</v>
      </c>
      <c r="B1864" t="n">
        <v>36.481087</v>
      </c>
    </row>
    <row r="1865">
      <c r="A1865" t="n">
        <v>128.6456</v>
      </c>
      <c r="B1865" t="n">
        <v>36.481007</v>
      </c>
    </row>
    <row r="1866">
      <c r="A1866" t="n">
        <v>128.710684</v>
      </c>
      <c r="B1866" t="n">
        <v>36.54983</v>
      </c>
      <c r="C1866" t="n">
        <v>128.710684</v>
      </c>
      <c r="D1866" t="n">
        <v>36.54983</v>
      </c>
    </row>
    <row r="1867">
      <c r="A1867" t="n">
        <v>128.710359</v>
      </c>
      <c r="B1867" t="n">
        <v>36.54951</v>
      </c>
      <c r="C1867" t="n">
        <v>128.710359</v>
      </c>
      <c r="D1867" t="n">
        <v>36.54951</v>
      </c>
    </row>
    <row r="1868">
      <c r="A1868" t="n">
        <v>128.758472</v>
      </c>
      <c r="B1868" t="n">
        <v>36.545355</v>
      </c>
    </row>
    <row r="1869">
      <c r="A1869" t="n">
        <v>128.927794</v>
      </c>
      <c r="B1869" t="n">
        <v>36.695005</v>
      </c>
    </row>
    <row r="1870">
      <c r="A1870" t="n">
        <v>128.927715</v>
      </c>
      <c r="B1870" t="n">
        <v>36.694866</v>
      </c>
    </row>
    <row r="1871">
      <c r="A1871" t="n">
        <v>128.611801</v>
      </c>
      <c r="B1871" t="n">
        <v>36.588318</v>
      </c>
    </row>
    <row r="1872">
      <c r="A1872" t="n">
        <v>128.654408</v>
      </c>
      <c r="B1872" t="n">
        <v>36.589105</v>
      </c>
    </row>
    <row r="1873">
      <c r="A1873" t="n">
        <v>128.653389</v>
      </c>
      <c r="B1873" t="n">
        <v>36.58688</v>
      </c>
      <c r="C1873" t="n">
        <v>128.653389</v>
      </c>
      <c r="D1873" t="n">
        <v>36.58688</v>
      </c>
    </row>
    <row r="1874">
      <c r="A1874" t="n">
        <v>128.598728</v>
      </c>
      <c r="B1874" t="n">
        <v>36.593014</v>
      </c>
      <c r="C1874" t="n">
        <v>128.598728</v>
      </c>
      <c r="D1874" t="n">
        <v>36.593014</v>
      </c>
    </row>
    <row r="1875">
      <c r="A1875" t="n">
        <v>128.725644</v>
      </c>
      <c r="B1875" t="n">
        <v>36.566804</v>
      </c>
      <c r="C1875" t="n">
        <v>128.725644</v>
      </c>
      <c r="D1875" t="n">
        <v>36.566804</v>
      </c>
    </row>
    <row r="1876">
      <c r="A1876" t="n">
        <v>128.726172</v>
      </c>
      <c r="B1876" t="n">
        <v>36.566704</v>
      </c>
      <c r="C1876" t="n">
        <v>128.726172</v>
      </c>
      <c r="D1876" t="n">
        <v>36.566704</v>
      </c>
    </row>
    <row r="1877">
      <c r="A1877" t="n">
        <v>128.715815</v>
      </c>
      <c r="B1877" t="n">
        <v>36.559499</v>
      </c>
    </row>
    <row r="1878">
      <c r="A1878" t="n">
        <v>128.716306</v>
      </c>
      <c r="B1878" t="n">
        <v>36.559764</v>
      </c>
    </row>
    <row r="1879">
      <c r="A1879" t="n">
        <v>128.720868</v>
      </c>
      <c r="B1879" t="n">
        <v>36.564758</v>
      </c>
      <c r="C1879" t="n">
        <v>128.720868</v>
      </c>
      <c r="D1879" t="n">
        <v>36.564758</v>
      </c>
    </row>
    <row r="1880">
      <c r="A1880" t="n">
        <v>128.74134</v>
      </c>
      <c r="B1880" t="n">
        <v>36.56413</v>
      </c>
    </row>
    <row r="1881">
      <c r="A1881" t="n">
        <v>128.699281</v>
      </c>
      <c r="B1881" t="n">
        <v>36.553198</v>
      </c>
    </row>
    <row r="1882">
      <c r="A1882" t="n">
        <v>128.699157</v>
      </c>
      <c r="B1882" t="n">
        <v>36.55351</v>
      </c>
    </row>
    <row r="1883">
      <c r="A1883" t="n">
        <v>128.706194</v>
      </c>
      <c r="B1883" t="n">
        <v>36.571498</v>
      </c>
      <c r="C1883" t="n">
        <v>128.706194</v>
      </c>
      <c r="D1883" t="n">
        <v>36.571498</v>
      </c>
    </row>
    <row r="1884">
      <c r="A1884" t="n">
        <v>128.706968</v>
      </c>
      <c r="B1884" t="n">
        <v>36.572423</v>
      </c>
      <c r="C1884" t="n">
        <v>128.706968</v>
      </c>
      <c r="D1884" t="n">
        <v>36.572423</v>
      </c>
    </row>
    <row r="1885">
      <c r="A1885" t="n">
        <v>128.70187</v>
      </c>
      <c r="B1885" t="n">
        <v>36.547532</v>
      </c>
      <c r="C1885" t="n">
        <v>128.70187</v>
      </c>
      <c r="D1885" t="n">
        <v>36.547532</v>
      </c>
    </row>
    <row r="1886">
      <c r="A1886" t="n">
        <v>128.701559</v>
      </c>
      <c r="B1886" t="n">
        <v>36.547618</v>
      </c>
      <c r="C1886" t="n">
        <v>128.701559</v>
      </c>
      <c r="D1886" t="n">
        <v>36.547618</v>
      </c>
    </row>
    <row r="1887">
      <c r="A1887" t="n">
        <v>128.699756</v>
      </c>
      <c r="B1887" t="n">
        <v>36.547493</v>
      </c>
    </row>
    <row r="1888">
      <c r="A1888" t="n">
        <v>128.720581</v>
      </c>
      <c r="B1888" t="n">
        <v>36.565559</v>
      </c>
      <c r="C1888" t="n">
        <v>128.720581</v>
      </c>
      <c r="D1888" t="n">
        <v>36.565559</v>
      </c>
    </row>
    <row r="1889">
      <c r="A1889" t="n">
        <v>128.455045</v>
      </c>
      <c r="B1889" t="n">
        <v>36.651342</v>
      </c>
    </row>
    <row r="1890">
      <c r="A1890" t="n">
        <v>128.766037</v>
      </c>
      <c r="B1890" t="n">
        <v>36.579896</v>
      </c>
    </row>
    <row r="1891">
      <c r="A1891" t="n">
        <v>128.765863</v>
      </c>
      <c r="B1891" t="n">
        <v>36.580021</v>
      </c>
    </row>
    <row r="1892">
      <c r="A1892" t="n">
        <v>128.730125</v>
      </c>
      <c r="B1892" t="n">
        <v>36.567516</v>
      </c>
      <c r="C1892" t="n">
        <v>128.730125</v>
      </c>
      <c r="D1892" t="n">
        <v>36.567516</v>
      </c>
    </row>
    <row r="1893">
      <c r="A1893" t="n">
        <v>128.729803</v>
      </c>
      <c r="B1893" t="n">
        <v>36.5675</v>
      </c>
      <c r="C1893" t="n">
        <v>128.729803</v>
      </c>
      <c r="D1893" t="n">
        <v>36.5675</v>
      </c>
    </row>
    <row r="1894">
      <c r="A1894" t="n">
        <v>128.727703</v>
      </c>
      <c r="B1894" t="n">
        <v>36.566105</v>
      </c>
      <c r="C1894" t="n">
        <v>128.727703</v>
      </c>
      <c r="D1894" t="n">
        <v>36.566105</v>
      </c>
    </row>
    <row r="1895">
      <c r="A1895" t="n">
        <v>128.746118</v>
      </c>
      <c r="B1895" t="n">
        <v>36.556793</v>
      </c>
      <c r="C1895" t="n">
        <v>128.746118</v>
      </c>
      <c r="D1895" t="n">
        <v>36.556793</v>
      </c>
    </row>
    <row r="1896">
      <c r="A1896" t="n">
        <v>128.722964</v>
      </c>
      <c r="B1896" t="n">
        <v>36.569989</v>
      </c>
      <c r="C1896" t="n">
        <v>128.722964</v>
      </c>
      <c r="D1896" t="n">
        <v>36.569989</v>
      </c>
    </row>
    <row r="1897">
      <c r="A1897" t="n">
        <v>128.722838</v>
      </c>
      <c r="B1897" t="n">
        <v>36.570104</v>
      </c>
      <c r="C1897" t="n">
        <v>128.722838</v>
      </c>
      <c r="D1897" t="n">
        <v>36.570104</v>
      </c>
    </row>
    <row r="1898">
      <c r="A1898" t="n">
        <v>128.67597</v>
      </c>
      <c r="B1898" t="n">
        <v>36.57419</v>
      </c>
      <c r="C1898" t="n">
        <v>128.67597</v>
      </c>
      <c r="D1898" t="n">
        <v>36.57419</v>
      </c>
    </row>
    <row r="1899">
      <c r="A1899" t="n">
        <v>128.67597</v>
      </c>
      <c r="B1899" t="n">
        <v>36.57419</v>
      </c>
      <c r="C1899" t="n">
        <v>128.67597</v>
      </c>
      <c r="D1899" t="n">
        <v>36.57419</v>
      </c>
    </row>
    <row r="1900">
      <c r="A1900" t="n">
        <v>128.67566</v>
      </c>
      <c r="B1900" t="n">
        <v>36.57349</v>
      </c>
      <c r="C1900" t="n">
        <v>128.67566</v>
      </c>
      <c r="D1900" t="n">
        <v>36.57349</v>
      </c>
    </row>
    <row r="1901">
      <c r="A1901" t="n">
        <v>128.675524</v>
      </c>
      <c r="B1901" t="n">
        <v>36.573483</v>
      </c>
      <c r="C1901" t="n">
        <v>128.675524</v>
      </c>
      <c r="D1901" t="n">
        <v>36.573483</v>
      </c>
    </row>
    <row r="1902">
      <c r="A1902" t="n">
        <v>128.771894</v>
      </c>
      <c r="B1902" t="n">
        <v>36.657893</v>
      </c>
    </row>
    <row r="1903">
      <c r="A1903" t="n">
        <v>128.771792</v>
      </c>
      <c r="B1903" t="n">
        <v>36.658035</v>
      </c>
    </row>
    <row r="1904">
      <c r="A1904" t="n">
        <v>128.718782</v>
      </c>
      <c r="B1904" t="n">
        <v>36.563648</v>
      </c>
      <c r="C1904" t="n">
        <v>128.718782</v>
      </c>
      <c r="D1904" t="n">
        <v>36.563648</v>
      </c>
    </row>
    <row r="1905">
      <c r="A1905" t="n">
        <v>128.718965</v>
      </c>
      <c r="B1905" t="n">
        <v>36.563434</v>
      </c>
      <c r="C1905" t="n">
        <v>128.718965</v>
      </c>
      <c r="D1905" t="n">
        <v>36.563434</v>
      </c>
    </row>
    <row r="1906">
      <c r="A1906" t="n">
        <v>128.731149</v>
      </c>
      <c r="B1906" t="n">
        <v>36.568499</v>
      </c>
      <c r="C1906" t="n">
        <v>128.731149</v>
      </c>
      <c r="D1906" t="n">
        <v>36.568499</v>
      </c>
    </row>
    <row r="1907">
      <c r="A1907" t="n">
        <v>128.703763</v>
      </c>
      <c r="B1907" t="n">
        <v>36.546658</v>
      </c>
    </row>
    <row r="1908">
      <c r="A1908" t="n">
        <v>128.607694</v>
      </c>
      <c r="B1908" t="n">
        <v>36.591461</v>
      </c>
      <c r="C1908" t="n">
        <v>128.607694</v>
      </c>
      <c r="D1908" t="n">
        <v>36.591461</v>
      </c>
    </row>
    <row r="1909">
      <c r="A1909" t="n">
        <v>128.610673</v>
      </c>
      <c r="B1909" t="n">
        <v>36.591254</v>
      </c>
    </row>
    <row r="1910">
      <c r="A1910" t="n">
        <v>128.713509</v>
      </c>
      <c r="B1910" t="n">
        <v>36.564841</v>
      </c>
      <c r="C1910" t="n">
        <v>128.713509</v>
      </c>
      <c r="D1910" t="n">
        <v>36.564841</v>
      </c>
    </row>
    <row r="1911">
      <c r="A1911" t="n">
        <v>128.712873</v>
      </c>
      <c r="B1911" t="n">
        <v>36.565017</v>
      </c>
      <c r="C1911" t="n">
        <v>128.712873</v>
      </c>
      <c r="D1911" t="n">
        <v>36.565017</v>
      </c>
    </row>
    <row r="1912">
      <c r="A1912" t="n">
        <v>128.727645</v>
      </c>
      <c r="B1912" t="n">
        <v>36.563376</v>
      </c>
      <c r="C1912" t="n">
        <v>128.727645</v>
      </c>
      <c r="D1912" t="n">
        <v>36.563376</v>
      </c>
    </row>
    <row r="1913">
      <c r="A1913" t="n">
        <v>128.72712</v>
      </c>
      <c r="B1913" t="n">
        <v>36.563138</v>
      </c>
      <c r="C1913" t="n">
        <v>128.72712</v>
      </c>
      <c r="D1913" t="n">
        <v>36.563138</v>
      </c>
    </row>
    <row r="1914">
      <c r="A1914" t="n">
        <v>128.647238</v>
      </c>
      <c r="B1914" t="n">
        <v>36.587921</v>
      </c>
      <c r="C1914" t="n">
        <v>128.647238</v>
      </c>
      <c r="D1914" t="n">
        <v>36.587921</v>
      </c>
    </row>
    <row r="1915">
      <c r="A1915" t="n">
        <v>128.555874</v>
      </c>
      <c r="B1915" t="n">
        <v>36.579889</v>
      </c>
    </row>
    <row r="1916">
      <c r="A1916" t="n">
        <v>128.555869</v>
      </c>
      <c r="B1916" t="n">
        <v>36.579762</v>
      </c>
    </row>
    <row r="1917">
      <c r="A1917" t="n">
        <v>128.785384</v>
      </c>
      <c r="B1917" t="n">
        <v>36.549485</v>
      </c>
      <c r="C1917" t="n">
        <v>128.785384</v>
      </c>
      <c r="D1917" t="n">
        <v>36.549485</v>
      </c>
    </row>
    <row r="1918">
      <c r="A1918" t="n">
        <v>128.785562</v>
      </c>
      <c r="B1918" t="n">
        <v>36.549024</v>
      </c>
    </row>
    <row r="1919">
      <c r="A1919" t="n">
        <v>128.739793</v>
      </c>
      <c r="B1919" t="n">
        <v>36.585078</v>
      </c>
    </row>
    <row r="1920">
      <c r="A1920" t="n">
        <v>128.740011</v>
      </c>
      <c r="B1920" t="n">
        <v>36.585588</v>
      </c>
    </row>
    <row r="1921">
      <c r="A1921" t="n">
        <v>128.747111</v>
      </c>
      <c r="B1921" t="n">
        <v>36.594747</v>
      </c>
    </row>
    <row r="1922">
      <c r="A1922" t="n">
        <v>128.740858</v>
      </c>
      <c r="B1922" t="n">
        <v>36.584026</v>
      </c>
    </row>
    <row r="1923">
      <c r="A1923" t="n">
        <v>128.671008</v>
      </c>
      <c r="B1923" t="n">
        <v>36.464988</v>
      </c>
    </row>
    <row r="1924">
      <c r="A1924" t="n">
        <v>128.741368</v>
      </c>
      <c r="B1924" t="n">
        <v>36.715745</v>
      </c>
    </row>
    <row r="1925">
      <c r="A1925" t="n">
        <v>128.741523</v>
      </c>
      <c r="B1925" t="n">
        <v>36.715724</v>
      </c>
    </row>
    <row r="1926">
      <c r="A1926" t="n">
        <v>128.783301</v>
      </c>
      <c r="B1926" t="n">
        <v>36.766632</v>
      </c>
    </row>
    <row r="1927">
      <c r="A1927" t="n">
        <v>128.783206</v>
      </c>
      <c r="B1927" t="n">
        <v>36.766642</v>
      </c>
    </row>
    <row r="1928">
      <c r="A1928" t="n">
        <v>128.674579</v>
      </c>
      <c r="B1928" t="n">
        <v>36.502871</v>
      </c>
    </row>
    <row r="1929">
      <c r="A1929" t="n">
        <v>128.674728</v>
      </c>
      <c r="B1929" t="n">
        <v>36.502899</v>
      </c>
    </row>
    <row r="1930">
      <c r="A1930" t="n">
        <v>128.68069</v>
      </c>
      <c r="B1930" t="n">
        <v>36.508792</v>
      </c>
    </row>
    <row r="1931">
      <c r="A1931" t="n">
        <v>128.680837</v>
      </c>
      <c r="B1931" t="n">
        <v>36.508847</v>
      </c>
    </row>
    <row r="1932">
      <c r="A1932" t="n">
        <v>128.45568</v>
      </c>
      <c r="B1932" t="n">
        <v>36.553971</v>
      </c>
    </row>
    <row r="1933">
      <c r="A1933" t="n">
        <v>128.460779</v>
      </c>
      <c r="B1933" t="n">
        <v>36.553487</v>
      </c>
    </row>
    <row r="1934">
      <c r="A1934" t="n">
        <v>128.460637</v>
      </c>
      <c r="B1934" t="n">
        <v>36.55349</v>
      </c>
    </row>
    <row r="1935">
      <c r="A1935" t="n">
        <v>128.455618</v>
      </c>
      <c r="B1935" t="n">
        <v>36.553873</v>
      </c>
    </row>
    <row r="1936">
      <c r="A1936" t="n">
        <v>128.924043</v>
      </c>
      <c r="B1936" t="n">
        <v>36.634544</v>
      </c>
    </row>
    <row r="1937">
      <c r="A1937" t="n">
        <v>128.508709</v>
      </c>
      <c r="B1937" t="n">
        <v>36.529146</v>
      </c>
    </row>
    <row r="1938">
      <c r="A1938" t="n">
        <v>128.508706</v>
      </c>
      <c r="B1938" t="n">
        <v>36.529286</v>
      </c>
    </row>
    <row r="1939">
      <c r="A1939" t="n">
        <v>128.442502</v>
      </c>
      <c r="B1939" t="n">
        <v>36.702218</v>
      </c>
    </row>
    <row r="1940">
      <c r="A1940" t="n">
        <v>128.442206</v>
      </c>
      <c r="B1940" t="n">
        <v>36.702038</v>
      </c>
    </row>
    <row r="1941">
      <c r="A1941" t="n">
        <v>128.928431</v>
      </c>
      <c r="B1941" t="n">
        <v>36.635721</v>
      </c>
    </row>
    <row r="1942">
      <c r="A1942" t="n">
        <v>128.911249</v>
      </c>
      <c r="B1942" t="n">
        <v>36.632574</v>
      </c>
    </row>
    <row r="1943">
      <c r="A1943" t="n">
        <v>128.911255</v>
      </c>
      <c r="B1943" t="n">
        <v>36.632629</v>
      </c>
    </row>
    <row r="1944">
      <c r="A1944" t="n">
        <v>128.754718</v>
      </c>
      <c r="B1944" t="n">
        <v>36.728143</v>
      </c>
    </row>
    <row r="1945">
      <c r="A1945" t="n">
        <v>128.884903</v>
      </c>
      <c r="B1945" t="n">
        <v>36.778165</v>
      </c>
    </row>
    <row r="1946">
      <c r="A1946" t="n">
        <v>128.885034</v>
      </c>
      <c r="B1946" t="n">
        <v>36.778194</v>
      </c>
    </row>
    <row r="1947">
      <c r="A1947" t="n">
        <v>128.356229</v>
      </c>
      <c r="B1947" t="n">
        <v>36.508656</v>
      </c>
    </row>
    <row r="1948">
      <c r="A1948" t="n">
        <v>128.356263</v>
      </c>
      <c r="B1948" t="n">
        <v>36.508516</v>
      </c>
    </row>
    <row r="1949">
      <c r="A1949" t="n">
        <v>128.358013</v>
      </c>
      <c r="B1949" t="n">
        <v>36.511234</v>
      </c>
    </row>
    <row r="1950">
      <c r="A1950" t="n">
        <v>128.35962</v>
      </c>
      <c r="B1950" t="n">
        <v>36.514866</v>
      </c>
    </row>
    <row r="1951">
      <c r="A1951" t="n">
        <v>128.358213</v>
      </c>
      <c r="B1951" t="n">
        <v>36.511234</v>
      </c>
    </row>
    <row r="1952">
      <c r="A1952" t="n">
        <v>128.359777</v>
      </c>
      <c r="B1952" t="n">
        <v>36.514788</v>
      </c>
    </row>
    <row r="1953">
      <c r="A1953" t="n">
        <v>128.423466</v>
      </c>
      <c r="B1953" t="n">
        <v>36.75475</v>
      </c>
    </row>
    <row r="1954">
      <c r="A1954" t="n">
        <v>128.423602</v>
      </c>
      <c r="B1954" t="n">
        <v>36.754787</v>
      </c>
    </row>
    <row r="1955">
      <c r="A1955" t="n">
        <v>128.717342</v>
      </c>
      <c r="B1955" t="n">
        <v>36.606075</v>
      </c>
    </row>
    <row r="1956">
      <c r="A1956" t="n">
        <v>128.717331</v>
      </c>
      <c r="B1956" t="n">
        <v>36.606184</v>
      </c>
    </row>
    <row r="1957">
      <c r="A1957" t="n">
        <v>128.713324</v>
      </c>
      <c r="B1957" t="n">
        <v>36.604345</v>
      </c>
    </row>
    <row r="1958">
      <c r="A1958" t="n">
        <v>128.713418</v>
      </c>
      <c r="B1958" t="n">
        <v>36.604258</v>
      </c>
    </row>
    <row r="1959">
      <c r="A1959" t="n">
        <v>128.720206</v>
      </c>
      <c r="B1959" t="n">
        <v>36.606054</v>
      </c>
    </row>
    <row r="1960">
      <c r="A1960" t="n">
        <v>128.802858</v>
      </c>
      <c r="B1960" t="n">
        <v>36.683019</v>
      </c>
    </row>
    <row r="1961">
      <c r="A1961" t="n">
        <v>128.802772</v>
      </c>
      <c r="B1961" t="n">
        <v>36.683039</v>
      </c>
    </row>
    <row r="1962">
      <c r="A1962" t="n">
        <v>128.785354</v>
      </c>
      <c r="B1962" t="n">
        <v>36.802073</v>
      </c>
    </row>
    <row r="1963">
      <c r="A1963" t="n">
        <v>128.785271</v>
      </c>
      <c r="B1963" t="n">
        <v>36.802182</v>
      </c>
    </row>
    <row r="1964">
      <c r="A1964" t="n">
        <v>128.675789</v>
      </c>
      <c r="B1964" t="n">
        <v>36.691037</v>
      </c>
    </row>
    <row r="1965">
      <c r="A1965" t="n">
        <v>128.675873</v>
      </c>
      <c r="B1965" t="n">
        <v>36.690935</v>
      </c>
    </row>
    <row r="1966">
      <c r="A1966" t="n">
        <v>128.768597</v>
      </c>
      <c r="B1966" t="n">
        <v>36.523389</v>
      </c>
    </row>
    <row r="1967">
      <c r="A1967" t="n">
        <v>128.76865</v>
      </c>
      <c r="B1967" t="n">
        <v>36.523507</v>
      </c>
    </row>
    <row r="1968">
      <c r="A1968" t="n">
        <v>128.930417</v>
      </c>
      <c r="B1968" t="n">
        <v>36.695313</v>
      </c>
    </row>
    <row r="1969">
      <c r="A1969" t="n">
        <v>128.382804</v>
      </c>
      <c r="B1969" t="n">
        <v>36.762442</v>
      </c>
    </row>
    <row r="1970">
      <c r="A1970" t="n">
        <v>128.382639</v>
      </c>
      <c r="B1970" t="n">
        <v>36.762467</v>
      </c>
    </row>
    <row r="1971">
      <c r="A1971" t="n">
        <v>128.843082</v>
      </c>
      <c r="B1971" t="n">
        <v>36.745422</v>
      </c>
    </row>
    <row r="1972">
      <c r="A1972" t="n">
        <v>128.842996</v>
      </c>
      <c r="B1972" t="n">
        <v>36.745338</v>
      </c>
    </row>
    <row r="1973">
      <c r="A1973" t="n">
        <v>128.568161</v>
      </c>
      <c r="B1973" t="n">
        <v>36.495681</v>
      </c>
    </row>
    <row r="1974">
      <c r="A1974" t="n">
        <v>128.568186</v>
      </c>
      <c r="B1974" t="n">
        <v>36.495533</v>
      </c>
    </row>
    <row r="1975">
      <c r="A1975" t="n">
        <v>128.567979</v>
      </c>
      <c r="B1975" t="n">
        <v>36.495645</v>
      </c>
    </row>
    <row r="1976">
      <c r="A1976" t="n">
        <v>128.56268</v>
      </c>
      <c r="B1976" t="n">
        <v>36.494476</v>
      </c>
    </row>
    <row r="1977">
      <c r="A1977" t="n">
        <v>128.562492</v>
      </c>
      <c r="B1977" t="n">
        <v>36.494582</v>
      </c>
    </row>
    <row r="1978">
      <c r="A1978" t="n">
        <v>128.551162</v>
      </c>
      <c r="B1978" t="n">
        <v>36.498208</v>
      </c>
    </row>
    <row r="1979">
      <c r="A1979" t="n">
        <v>128.552273</v>
      </c>
      <c r="B1979" t="n">
        <v>36.497835</v>
      </c>
    </row>
    <row r="1980">
      <c r="A1980" t="n">
        <v>128.562712</v>
      </c>
      <c r="B1980" t="n">
        <v>36.494568</v>
      </c>
    </row>
    <row r="1981">
      <c r="A1981" t="n">
        <v>128.562522</v>
      </c>
      <c r="B1981" t="n">
        <v>36.494685</v>
      </c>
    </row>
    <row r="1982">
      <c r="A1982" t="n">
        <v>128.562765</v>
      </c>
      <c r="B1982" t="n">
        <v>36.490699</v>
      </c>
    </row>
    <row r="1983">
      <c r="A1983" t="n">
        <v>128.562655</v>
      </c>
      <c r="B1983" t="n">
        <v>36.490764</v>
      </c>
    </row>
    <row r="1984">
      <c r="A1984" t="n">
        <v>128.571019</v>
      </c>
      <c r="B1984" t="n">
        <v>36.470273</v>
      </c>
    </row>
    <row r="1985">
      <c r="A1985" t="n">
        <v>128.564019</v>
      </c>
      <c r="B1985" t="n">
        <v>36.482144</v>
      </c>
    </row>
    <row r="1986">
      <c r="A1986" t="n">
        <v>128.563891</v>
      </c>
      <c r="B1986" t="n">
        <v>36.482178</v>
      </c>
    </row>
    <row r="1987">
      <c r="A1987" t="n">
        <v>128.887528</v>
      </c>
      <c r="B1987" t="n">
        <v>36.484716</v>
      </c>
    </row>
    <row r="1988">
      <c r="A1988" t="n">
        <v>128.887458</v>
      </c>
      <c r="B1988" t="n">
        <v>36.484715</v>
      </c>
    </row>
    <row r="1989">
      <c r="A1989" t="n">
        <v>128.561639</v>
      </c>
      <c r="B1989" t="n">
        <v>36.716738</v>
      </c>
    </row>
    <row r="1990">
      <c r="A1990" t="n">
        <v>128.56152</v>
      </c>
      <c r="B1990" t="n">
        <v>36.716798</v>
      </c>
    </row>
    <row r="1991">
      <c r="A1991" t="n">
        <v>128.569785</v>
      </c>
      <c r="B1991" t="n">
        <v>36.586024</v>
      </c>
    </row>
    <row r="1992">
      <c r="A1992" t="n">
        <v>128.569649</v>
      </c>
      <c r="B1992" t="n">
        <v>36.586019</v>
      </c>
    </row>
    <row r="1993">
      <c r="A1993" t="n">
        <v>128.568959</v>
      </c>
      <c r="B1993" t="n">
        <v>36.587218</v>
      </c>
    </row>
    <row r="1994">
      <c r="A1994" t="n">
        <v>128.568866</v>
      </c>
      <c r="B1994" t="n">
        <v>36.587131</v>
      </c>
    </row>
    <row r="1995">
      <c r="A1995" t="n">
        <v>128.569067</v>
      </c>
      <c r="B1995" t="n">
        <v>36.587063</v>
      </c>
    </row>
    <row r="1996">
      <c r="A1996" t="n">
        <v>128.569159</v>
      </c>
      <c r="B1996" t="n">
        <v>36.587231</v>
      </c>
    </row>
    <row r="1997">
      <c r="A1997" t="n">
        <v>128.412779</v>
      </c>
      <c r="B1997" t="n">
        <v>36.572129</v>
      </c>
    </row>
    <row r="1998">
      <c r="A1998" t="n">
        <v>128.412602</v>
      </c>
      <c r="B1998" t="n">
        <v>36.572157</v>
      </c>
    </row>
    <row r="1999">
      <c r="A1999" t="n">
        <v>128.408179</v>
      </c>
      <c r="B1999" t="n">
        <v>36.569414</v>
      </c>
    </row>
    <row r="2000">
      <c r="A2000" t="n">
        <v>128.414074</v>
      </c>
      <c r="B2000" t="n">
        <v>36.575794</v>
      </c>
    </row>
    <row r="2001">
      <c r="A2001" t="n">
        <v>128.414211</v>
      </c>
      <c r="B2001" t="n">
        <v>36.575802</v>
      </c>
    </row>
    <row r="2002">
      <c r="A2002" t="n">
        <v>128.435241</v>
      </c>
      <c r="B2002" t="n">
        <v>36.576132</v>
      </c>
    </row>
    <row r="2003">
      <c r="A2003" t="n">
        <v>128.435371</v>
      </c>
      <c r="B2003" t="n">
        <v>36.576186</v>
      </c>
    </row>
    <row r="2004">
      <c r="A2004" t="n">
        <v>128.780144</v>
      </c>
      <c r="B2004" t="n">
        <v>36.66316</v>
      </c>
    </row>
    <row r="2005">
      <c r="A2005" t="n">
        <v>128.780391</v>
      </c>
      <c r="B2005" t="n">
        <v>36.663007</v>
      </c>
    </row>
    <row r="2006">
      <c r="A2006" t="n">
        <v>128.769513</v>
      </c>
      <c r="B2006" t="n">
        <v>36.580702</v>
      </c>
    </row>
    <row r="2007">
      <c r="A2007" t="n">
        <v>128.769499</v>
      </c>
      <c r="B2007" t="n">
        <v>36.580586</v>
      </c>
    </row>
    <row r="2008">
      <c r="A2008" t="n">
        <v>128.721777</v>
      </c>
      <c r="B2008" t="n">
        <v>36.672654</v>
      </c>
    </row>
    <row r="2009">
      <c r="A2009" t="n">
        <v>128.721587</v>
      </c>
      <c r="B2009" t="n">
        <v>36.672669</v>
      </c>
    </row>
    <row r="2010">
      <c r="A2010" t="n">
        <v>128.769023</v>
      </c>
      <c r="B2010" t="n">
        <v>36.550319</v>
      </c>
    </row>
    <row r="2011">
      <c r="A2011" t="n">
        <v>128.716241</v>
      </c>
      <c r="B2011" t="n">
        <v>36.563739</v>
      </c>
      <c r="C2011" t="n">
        <v>128.716241</v>
      </c>
      <c r="D2011" t="n">
        <v>36.563739</v>
      </c>
    </row>
    <row r="2012">
      <c r="A2012" t="n">
        <v>128.715965</v>
      </c>
      <c r="B2012" t="n">
        <v>36.563531</v>
      </c>
      <c r="C2012" t="n">
        <v>128.715965</v>
      </c>
      <c r="D2012" t="n">
        <v>36.563531</v>
      </c>
    </row>
    <row r="2013">
      <c r="A2013" t="n">
        <v>128.214922</v>
      </c>
      <c r="B2013" t="n">
        <v>36.612851</v>
      </c>
    </row>
    <row r="2014">
      <c r="A2014" t="n">
        <v>128.214799</v>
      </c>
      <c r="B2014" t="n">
        <v>36.612912</v>
      </c>
    </row>
    <row r="2015">
      <c r="A2015" t="n">
        <v>128.45939</v>
      </c>
      <c r="B2015" t="n">
        <v>36.66391</v>
      </c>
    </row>
    <row r="2016">
      <c r="A2016" t="n">
        <v>128.459547</v>
      </c>
      <c r="B2016" t="n">
        <v>36.663863</v>
      </c>
    </row>
    <row r="2017">
      <c r="A2017" t="n">
        <v>128.457353</v>
      </c>
      <c r="B2017" t="n">
        <v>36.658419</v>
      </c>
    </row>
    <row r="2018">
      <c r="A2018" t="n">
        <v>128.229748</v>
      </c>
      <c r="B2018" t="n">
        <v>36.578345</v>
      </c>
    </row>
    <row r="2019">
      <c r="A2019" t="n">
        <v>128.234569</v>
      </c>
      <c r="B2019" t="n">
        <v>36.559858</v>
      </c>
    </row>
    <row r="2020">
      <c r="A2020" t="n">
        <v>128.234839</v>
      </c>
      <c r="B2020" t="n">
        <v>36.560042</v>
      </c>
    </row>
    <row r="2021">
      <c r="A2021" t="n">
        <v>128.233617</v>
      </c>
      <c r="B2021" t="n">
        <v>36.578455</v>
      </c>
    </row>
    <row r="2022">
      <c r="A2022" t="n">
        <v>128.23375</v>
      </c>
      <c r="B2022" t="n">
        <v>36.577984</v>
      </c>
    </row>
    <row r="2023">
      <c r="A2023" t="n">
        <v>128.212294</v>
      </c>
      <c r="B2023" t="n">
        <v>36.590741</v>
      </c>
    </row>
    <row r="2024">
      <c r="A2024" t="n">
        <v>128.212374</v>
      </c>
      <c r="B2024" t="n">
        <v>36.590832</v>
      </c>
    </row>
    <row r="2025">
      <c r="A2025" t="n">
        <v>128.20895</v>
      </c>
      <c r="B2025" t="n">
        <v>36.59261</v>
      </c>
    </row>
    <row r="2026">
      <c r="A2026" t="n">
        <v>128.208956</v>
      </c>
      <c r="B2026" t="n">
        <v>36.592495</v>
      </c>
    </row>
    <row r="2027">
      <c r="A2027" t="n">
        <v>128.26447</v>
      </c>
      <c r="B2027" t="n">
        <v>36.534211</v>
      </c>
    </row>
    <row r="2028">
      <c r="A2028" t="n">
        <v>128.264582</v>
      </c>
      <c r="B2028" t="n">
        <v>36.534157</v>
      </c>
    </row>
    <row r="2029">
      <c r="A2029" t="n">
        <v>128.721642</v>
      </c>
      <c r="B2029" t="n">
        <v>36.739369</v>
      </c>
    </row>
    <row r="2030">
      <c r="A2030" t="n">
        <v>128.721642</v>
      </c>
      <c r="B2030" t="n">
        <v>36.739372</v>
      </c>
    </row>
    <row r="2031">
      <c r="A2031" t="n">
        <v>128.721766</v>
      </c>
      <c r="B2031" t="n">
        <v>36.739326</v>
      </c>
    </row>
    <row r="2032">
      <c r="A2032" t="n">
        <v>128.808615</v>
      </c>
      <c r="B2032" t="n">
        <v>36.690361</v>
      </c>
    </row>
    <row r="2033">
      <c r="A2033" t="n">
        <v>128.808507</v>
      </c>
      <c r="B2033" t="n">
        <v>36.690458</v>
      </c>
    </row>
    <row r="2034">
      <c r="A2034" t="n">
        <v>128.883204</v>
      </c>
      <c r="B2034" t="n">
        <v>36.662316</v>
      </c>
    </row>
    <row r="2035">
      <c r="A2035" t="n">
        <v>128.883287</v>
      </c>
      <c r="B2035" t="n">
        <v>36.662387</v>
      </c>
    </row>
    <row r="2036">
      <c r="A2036" t="n">
        <v>128.884739</v>
      </c>
      <c r="B2036" t="n">
        <v>36.661154</v>
      </c>
    </row>
    <row r="2037">
      <c r="A2037" t="n">
        <v>128.884674</v>
      </c>
      <c r="B2037" t="n">
        <v>36.661153</v>
      </c>
    </row>
    <row r="2038">
      <c r="A2038" t="n">
        <v>128.815805</v>
      </c>
      <c r="B2038" t="n">
        <v>36.70201</v>
      </c>
    </row>
    <row r="2039">
      <c r="A2039" t="n">
        <v>128.81597</v>
      </c>
      <c r="B2039" t="n">
        <v>36.702007</v>
      </c>
    </row>
    <row r="2040">
      <c r="A2040" t="n">
        <v>128.434599</v>
      </c>
      <c r="B2040" t="n">
        <v>36.645257</v>
      </c>
    </row>
    <row r="2041">
      <c r="A2041" t="n">
        <v>128.434882</v>
      </c>
      <c r="B2041" t="n">
        <v>36.645237</v>
      </c>
    </row>
    <row r="2042">
      <c r="A2042" t="n">
        <v>128.420537</v>
      </c>
      <c r="B2042" t="n">
        <v>36.639905</v>
      </c>
    </row>
    <row r="2043">
      <c r="A2043" t="n">
        <v>128.420308</v>
      </c>
      <c r="B2043" t="n">
        <v>36.639185</v>
      </c>
    </row>
    <row r="2044">
      <c r="A2044" t="n">
        <v>128.419627</v>
      </c>
      <c r="B2044" t="n">
        <v>36.638735</v>
      </c>
    </row>
    <row r="2045">
      <c r="A2045" t="n">
        <v>128.461196</v>
      </c>
      <c r="B2045" t="n">
        <v>36.663657</v>
      </c>
      <c r="C2045" t="n">
        <v>128.461196</v>
      </c>
      <c r="D2045" t="n">
        <v>36.663657</v>
      </c>
    </row>
    <row r="2046">
      <c r="A2046" t="n">
        <v>128.461059</v>
      </c>
      <c r="B2046" t="n">
        <v>36.663607</v>
      </c>
    </row>
    <row r="2047">
      <c r="A2047" t="n">
        <v>128.443462</v>
      </c>
      <c r="B2047" t="n">
        <v>36.648839</v>
      </c>
    </row>
    <row r="2048">
      <c r="A2048" t="n">
        <v>128.442846</v>
      </c>
      <c r="B2048" t="n">
        <v>36.647795</v>
      </c>
      <c r="C2048" t="n">
        <v>128.442846</v>
      </c>
      <c r="D2048" t="n">
        <v>36.647795</v>
      </c>
    </row>
    <row r="2049">
      <c r="A2049" t="n">
        <v>128.443119</v>
      </c>
      <c r="B2049" t="n">
        <v>36.648957</v>
      </c>
      <c r="C2049" t="n">
        <v>128.443119</v>
      </c>
      <c r="D2049" t="n">
        <v>36.648957</v>
      </c>
    </row>
    <row r="2050">
      <c r="A2050" t="n">
        <v>128.44369</v>
      </c>
      <c r="B2050" t="n">
        <v>36.648095</v>
      </c>
    </row>
    <row r="2051">
      <c r="A2051" t="n">
        <v>128.443153</v>
      </c>
      <c r="B2051" t="n">
        <v>36.649083</v>
      </c>
    </row>
    <row r="2052">
      <c r="A2052" t="n">
        <v>128.461112</v>
      </c>
      <c r="B2052" t="n">
        <v>36.664308</v>
      </c>
      <c r="C2052" t="n">
        <v>128.461112</v>
      </c>
      <c r="D2052" t="n">
        <v>36.664308</v>
      </c>
    </row>
    <row r="2053">
      <c r="A2053" t="n">
        <v>128.460987</v>
      </c>
      <c r="B2053" t="n">
        <v>36.664422</v>
      </c>
    </row>
    <row r="2054">
      <c r="A2054" t="n">
        <v>128.460578</v>
      </c>
      <c r="B2054" t="n">
        <v>36.648671</v>
      </c>
    </row>
    <row r="2055">
      <c r="A2055" t="n">
        <v>128.461656</v>
      </c>
      <c r="B2055" t="n">
        <v>36.648025</v>
      </c>
    </row>
    <row r="2056">
      <c r="A2056" t="n">
        <v>128.498783</v>
      </c>
      <c r="B2056" t="n">
        <v>36.722327</v>
      </c>
      <c r="C2056" t="n">
        <v>128.498783</v>
      </c>
      <c r="D2056" t="n">
        <v>36.722327</v>
      </c>
    </row>
    <row r="2057">
      <c r="A2057" t="n">
        <v>128.453612</v>
      </c>
      <c r="B2057" t="n">
        <v>36.656894</v>
      </c>
      <c r="C2057" t="n">
        <v>128.453612</v>
      </c>
      <c r="D2057" t="n">
        <v>36.656894</v>
      </c>
    </row>
    <row r="2058">
      <c r="A2058" t="n">
        <v>128.493176</v>
      </c>
      <c r="B2058" t="n">
        <v>36.667037</v>
      </c>
    </row>
    <row r="2059">
      <c r="A2059" t="n">
        <v>128.458611</v>
      </c>
      <c r="B2059" t="n">
        <v>36.649823</v>
      </c>
    </row>
    <row r="2060">
      <c r="A2060" t="n">
        <v>128.451977</v>
      </c>
      <c r="B2060" t="n">
        <v>36.654921</v>
      </c>
      <c r="C2060" t="n">
        <v>128.451977</v>
      </c>
      <c r="D2060" t="n">
        <v>36.654921</v>
      </c>
    </row>
    <row r="2061">
      <c r="A2061" t="n">
        <v>128.449739</v>
      </c>
      <c r="B2061" t="n">
        <v>36.655312</v>
      </c>
    </row>
    <row r="2062">
      <c r="A2062" t="n">
        <v>128.516582</v>
      </c>
      <c r="B2062" t="n">
        <v>36.69592</v>
      </c>
    </row>
    <row r="2063">
      <c r="A2063" t="n">
        <v>128.5165</v>
      </c>
      <c r="B2063" t="n">
        <v>36.695832</v>
      </c>
    </row>
    <row r="2064">
      <c r="A2064" t="n">
        <v>128.445837</v>
      </c>
      <c r="B2064" t="n">
        <v>36.779956</v>
      </c>
    </row>
    <row r="2065">
      <c r="A2065" t="n">
        <v>128.89326</v>
      </c>
      <c r="B2065" t="n">
        <v>36.479663</v>
      </c>
    </row>
    <row r="2066">
      <c r="A2066" t="n">
        <v>128.884401</v>
      </c>
      <c r="B2066" t="n">
        <v>36.476636</v>
      </c>
    </row>
    <row r="2067">
      <c r="A2067" t="n">
        <v>128.884531</v>
      </c>
      <c r="B2067" t="n">
        <v>36.476263</v>
      </c>
    </row>
    <row r="2068">
      <c r="A2068" t="n">
        <v>128.608829</v>
      </c>
      <c r="B2068" t="n">
        <v>36.608559</v>
      </c>
    </row>
    <row r="2069">
      <c r="A2069" t="n">
        <v>128.608708</v>
      </c>
      <c r="B2069" t="n">
        <v>36.608401</v>
      </c>
    </row>
    <row r="2070">
      <c r="A2070" t="n">
        <v>128.914067</v>
      </c>
      <c r="B2070" t="n">
        <v>36.433316</v>
      </c>
    </row>
    <row r="2071">
      <c r="A2071" t="n">
        <v>128.910594</v>
      </c>
      <c r="B2071" t="n">
        <v>36.431536</v>
      </c>
    </row>
    <row r="2072">
      <c r="A2072" t="n">
        <v>128.910558</v>
      </c>
      <c r="B2072" t="n">
        <v>36.431435</v>
      </c>
    </row>
    <row r="2073">
      <c r="A2073" t="n">
        <v>128.439844</v>
      </c>
      <c r="B2073" t="n">
        <v>36.735569</v>
      </c>
    </row>
    <row r="2074">
      <c r="A2074" t="n">
        <v>128.440186</v>
      </c>
      <c r="B2074" t="n">
        <v>36.735426</v>
      </c>
    </row>
    <row r="2075">
      <c r="A2075" t="n">
        <v>128.858628</v>
      </c>
      <c r="B2075" t="n">
        <v>36.65617</v>
      </c>
    </row>
    <row r="2076">
      <c r="A2076" t="n">
        <v>128.858788</v>
      </c>
      <c r="B2076" t="n">
        <v>36.656179</v>
      </c>
    </row>
    <row r="2077">
      <c r="A2077" t="n">
        <v>128.936792</v>
      </c>
      <c r="B2077" t="n">
        <v>36.465325</v>
      </c>
    </row>
    <row r="2078">
      <c r="A2078" t="n">
        <v>128.936927</v>
      </c>
      <c r="B2078" t="n">
        <v>36.465327</v>
      </c>
    </row>
    <row r="2079">
      <c r="A2079" t="n">
        <v>128.523744</v>
      </c>
      <c r="B2079" t="n">
        <v>36.591984</v>
      </c>
    </row>
    <row r="2080">
      <c r="A2080" t="n">
        <v>128.521284</v>
      </c>
      <c r="B2080" t="n">
        <v>36.592571</v>
      </c>
    </row>
    <row r="2081">
      <c r="A2081" t="n">
        <v>128.518953</v>
      </c>
      <c r="B2081" t="n">
        <v>36.592198</v>
      </c>
    </row>
    <row r="2082">
      <c r="A2082" t="n">
        <v>128.523557</v>
      </c>
      <c r="B2082" t="n">
        <v>36.591932</v>
      </c>
    </row>
    <row r="2083">
      <c r="A2083" t="n">
        <v>128.521413</v>
      </c>
      <c r="B2083" t="n">
        <v>36.592653</v>
      </c>
    </row>
    <row r="2084">
      <c r="A2084" t="n">
        <v>128.518931</v>
      </c>
      <c r="B2084" t="n">
        <v>36.592308</v>
      </c>
    </row>
    <row r="2085">
      <c r="A2085" t="n">
        <v>128.500977</v>
      </c>
      <c r="B2085" t="n">
        <v>36.594063</v>
      </c>
    </row>
    <row r="2086">
      <c r="A2086" t="n">
        <v>128.493758</v>
      </c>
      <c r="B2086" t="n">
        <v>36.594955</v>
      </c>
    </row>
    <row r="2087">
      <c r="A2087" t="n">
        <v>128.493712</v>
      </c>
      <c r="B2087" t="n">
        <v>36.594851</v>
      </c>
    </row>
    <row r="2088">
      <c r="A2088" t="n">
        <v>128.500869</v>
      </c>
      <c r="B2088" t="n">
        <v>36.59399</v>
      </c>
    </row>
    <row r="2089">
      <c r="A2089" t="n">
        <v>128.712071</v>
      </c>
      <c r="B2089" t="n">
        <v>36.616573</v>
      </c>
    </row>
    <row r="2090">
      <c r="A2090" t="n">
        <v>128.712165</v>
      </c>
      <c r="B2090" t="n">
        <v>36.616662</v>
      </c>
    </row>
    <row r="2091">
      <c r="A2091" t="n">
        <v>128.469172</v>
      </c>
      <c r="B2091" t="n">
        <v>36.594231</v>
      </c>
    </row>
    <row r="2092">
      <c r="A2092" t="n">
        <v>128.469261</v>
      </c>
      <c r="B2092" t="n">
        <v>36.594312</v>
      </c>
    </row>
    <row r="2093">
      <c r="A2093" t="n">
        <v>128.555677</v>
      </c>
      <c r="B2093" t="n">
        <v>36.689813</v>
      </c>
    </row>
    <row r="2094">
      <c r="A2094" t="n">
        <v>128.555565</v>
      </c>
      <c r="B2094" t="n">
        <v>36.689875</v>
      </c>
    </row>
    <row r="2095">
      <c r="A2095" t="n">
        <v>128.526685</v>
      </c>
      <c r="B2095" t="n">
        <v>36.663174</v>
      </c>
    </row>
    <row r="2096">
      <c r="A2096" t="n">
        <v>128.533362</v>
      </c>
      <c r="B2096" t="n">
        <v>36.657554</v>
      </c>
    </row>
    <row r="2097">
      <c r="A2097" t="n">
        <v>128.526549</v>
      </c>
      <c r="B2097" t="n">
        <v>36.663199</v>
      </c>
    </row>
    <row r="2098">
      <c r="A2098" t="n">
        <v>128.5332</v>
      </c>
      <c r="B2098" t="n">
        <v>36.657545</v>
      </c>
    </row>
    <row r="2099">
      <c r="A2099" t="n">
        <v>128.552116</v>
      </c>
      <c r="B2099" t="n">
        <v>36.640842</v>
      </c>
    </row>
    <row r="2100">
      <c r="A2100" t="n">
        <v>128.527741</v>
      </c>
      <c r="B2100" t="n">
        <v>36.667483</v>
      </c>
    </row>
    <row r="2101">
      <c r="A2101" t="n">
        <v>128.527197</v>
      </c>
      <c r="B2101" t="n">
        <v>36.667782</v>
      </c>
    </row>
    <row r="2102">
      <c r="A2102" t="n">
        <v>128.527751</v>
      </c>
      <c r="B2102" t="n">
        <v>36.667601</v>
      </c>
    </row>
    <row r="2103">
      <c r="A2103" t="n">
        <v>128.720418</v>
      </c>
      <c r="B2103" t="n">
        <v>36.728721</v>
      </c>
    </row>
    <row r="2104">
      <c r="A2104" t="n">
        <v>128.720545</v>
      </c>
      <c r="B2104" t="n">
        <v>36.72867</v>
      </c>
    </row>
    <row r="2105">
      <c r="A2105" t="n">
        <v>128.718568</v>
      </c>
      <c r="B2105" t="n">
        <v>36.724315</v>
      </c>
    </row>
    <row r="2106">
      <c r="A2106" t="n">
        <v>128.716112</v>
      </c>
      <c r="B2106" t="n">
        <v>36.715415</v>
      </c>
    </row>
    <row r="2107">
      <c r="A2107" t="n">
        <v>128.724092</v>
      </c>
      <c r="B2107" t="n">
        <v>36.743562</v>
      </c>
    </row>
    <row r="2108">
      <c r="A2108" t="n">
        <v>128.716249</v>
      </c>
      <c r="B2108" t="n">
        <v>36.715404</v>
      </c>
    </row>
    <row r="2109">
      <c r="A2109" t="n">
        <v>128.724231</v>
      </c>
      <c r="B2109" t="n">
        <v>36.743602</v>
      </c>
    </row>
    <row r="2110">
      <c r="A2110" t="n">
        <v>128.303272</v>
      </c>
      <c r="B2110" t="n">
        <v>36.514576</v>
      </c>
    </row>
    <row r="2111">
      <c r="A2111" t="n">
        <v>128.303381</v>
      </c>
      <c r="B2111" t="n">
        <v>36.515168</v>
      </c>
    </row>
    <row r="2112">
      <c r="A2112" t="n">
        <v>128.787888</v>
      </c>
      <c r="B2112" t="n">
        <v>36.666723</v>
      </c>
    </row>
    <row r="2113">
      <c r="A2113" t="n">
        <v>128.788559</v>
      </c>
      <c r="B2113" t="n">
        <v>36.666926</v>
      </c>
    </row>
    <row r="2114">
      <c r="A2114" t="n">
        <v>128.787924</v>
      </c>
      <c r="B2114" t="n">
        <v>36.666621</v>
      </c>
    </row>
    <row r="2115">
      <c r="A2115" t="n">
        <v>128.473817</v>
      </c>
      <c r="B2115" t="n">
        <v>36.591053</v>
      </c>
    </row>
    <row r="2116">
      <c r="A2116" t="n">
        <v>128.473962</v>
      </c>
      <c r="B2116" t="n">
        <v>36.59106</v>
      </c>
    </row>
    <row r="2117">
      <c r="A2117" t="n">
        <v>128.798641</v>
      </c>
      <c r="B2117" t="n">
        <v>36.67241</v>
      </c>
    </row>
    <row r="2118">
      <c r="A2118" t="n">
        <v>128.798555</v>
      </c>
      <c r="B2118" t="n">
        <v>36.672517</v>
      </c>
    </row>
    <row r="2119">
      <c r="A2119" t="n">
        <v>128.793365</v>
      </c>
      <c r="B2119" t="n">
        <v>36.668772</v>
      </c>
    </row>
    <row r="2120">
      <c r="A2120" t="n">
        <v>128.805969</v>
      </c>
      <c r="B2120" t="n">
        <v>36.68579</v>
      </c>
    </row>
    <row r="2121">
      <c r="A2121" t="n">
        <v>128.808595</v>
      </c>
      <c r="B2121" t="n">
        <v>36.688024</v>
      </c>
    </row>
    <row r="2122">
      <c r="A2122" t="n">
        <v>128.807068</v>
      </c>
      <c r="B2122" t="n">
        <v>36.686062</v>
      </c>
    </row>
    <row r="2123">
      <c r="A2123" t="n">
        <v>128.793455</v>
      </c>
      <c r="B2123" t="n">
        <v>36.668703</v>
      </c>
    </row>
    <row r="2124">
      <c r="A2124" t="n">
        <v>128.808437</v>
      </c>
      <c r="B2124" t="n">
        <v>36.687976</v>
      </c>
    </row>
    <row r="2125">
      <c r="A2125" t="n">
        <v>128.801359</v>
      </c>
      <c r="B2125" t="n">
        <v>36.678724</v>
      </c>
    </row>
    <row r="2126">
      <c r="A2126" t="n">
        <v>128.801505</v>
      </c>
      <c r="B2126" t="n">
        <v>36.67896</v>
      </c>
    </row>
    <row r="2127">
      <c r="A2127" t="n">
        <v>128.925921</v>
      </c>
      <c r="B2127" t="n">
        <v>36.716893</v>
      </c>
    </row>
    <row r="2128">
      <c r="A2128" t="n">
        <v>128.925798</v>
      </c>
      <c r="B2128" t="n">
        <v>36.716888</v>
      </c>
    </row>
    <row r="2129">
      <c r="A2129" t="n">
        <v>128.417854</v>
      </c>
      <c r="B2129" t="n">
        <v>36.615309</v>
      </c>
    </row>
    <row r="2130">
      <c r="A2130" t="n">
        <v>128.695336</v>
      </c>
      <c r="B2130" t="n">
        <v>36.558609</v>
      </c>
      <c r="C2130" t="n">
        <v>128.695336</v>
      </c>
      <c r="D2130" t="n">
        <v>36.558609</v>
      </c>
    </row>
    <row r="2131">
      <c r="A2131" t="n">
        <v>128.697532</v>
      </c>
      <c r="B2131" t="n">
        <v>36.564252</v>
      </c>
    </row>
    <row r="2132">
      <c r="A2132" t="n">
        <v>128.69735</v>
      </c>
      <c r="B2132" t="n">
        <v>36.563993</v>
      </c>
      <c r="C2132" t="n">
        <v>128.69735</v>
      </c>
      <c r="D2132" t="n">
        <v>36.563993</v>
      </c>
    </row>
    <row r="2133">
      <c r="A2133" t="n">
        <v>128.696557</v>
      </c>
      <c r="B2133" t="n">
        <v>36.568189</v>
      </c>
    </row>
    <row r="2134">
      <c r="A2134" t="n">
        <v>128.692387</v>
      </c>
      <c r="B2134" t="n">
        <v>36.567022</v>
      </c>
      <c r="C2134" t="n">
        <v>128.692387</v>
      </c>
      <c r="D2134" t="n">
        <v>36.567022</v>
      </c>
    </row>
    <row r="2135">
      <c r="A2135" t="n">
        <v>128.695596</v>
      </c>
      <c r="B2135" t="n">
        <v>36.565834</v>
      </c>
      <c r="C2135" t="n">
        <v>128.695596</v>
      </c>
      <c r="D2135" t="n">
        <v>36.565834</v>
      </c>
    </row>
    <row r="2136">
      <c r="A2136" t="n">
        <v>128.69339</v>
      </c>
      <c r="B2136" t="n">
        <v>36.567449</v>
      </c>
    </row>
    <row r="2137">
      <c r="A2137" t="n">
        <v>128.696359</v>
      </c>
      <c r="B2137" t="n">
        <v>36.565338</v>
      </c>
      <c r="C2137" t="n">
        <v>128.696359</v>
      </c>
      <c r="D2137" t="n">
        <v>36.565338</v>
      </c>
    </row>
    <row r="2138">
      <c r="A2138" t="n">
        <v>128.696689</v>
      </c>
      <c r="B2138" t="n">
        <v>36.561342</v>
      </c>
      <c r="C2138" t="n">
        <v>128.696689</v>
      </c>
      <c r="D2138" t="n">
        <v>36.561342</v>
      </c>
    </row>
    <row r="2139">
      <c r="A2139" t="n">
        <v>128.696981</v>
      </c>
      <c r="B2139" t="n">
        <v>36.561559</v>
      </c>
      <c r="C2139" t="n">
        <v>128.696981</v>
      </c>
      <c r="D2139" t="n">
        <v>36.561559</v>
      </c>
    </row>
    <row r="2140">
      <c r="A2140" t="n">
        <v>128.697833</v>
      </c>
      <c r="B2140" t="n">
        <v>36.56111</v>
      </c>
    </row>
    <row r="2141">
      <c r="A2141" t="n">
        <v>128.692282</v>
      </c>
      <c r="B2141" t="n">
        <v>36.567199</v>
      </c>
    </row>
    <row r="2142">
      <c r="A2142" t="n">
        <v>128.693705</v>
      </c>
      <c r="B2142" t="n">
        <v>36.558427</v>
      </c>
      <c r="C2142" t="n">
        <v>128.693705</v>
      </c>
      <c r="D2142" t="n">
        <v>36.558427</v>
      </c>
    </row>
    <row r="2143">
      <c r="A2143" t="n">
        <v>128.701381</v>
      </c>
      <c r="B2143" t="n">
        <v>36.562679</v>
      </c>
      <c r="C2143" t="n">
        <v>128.701381</v>
      </c>
      <c r="D2143" t="n">
        <v>36.562679</v>
      </c>
    </row>
    <row r="2144">
      <c r="A2144" t="n">
        <v>128.701927</v>
      </c>
      <c r="B2144" t="n">
        <v>36.564138</v>
      </c>
      <c r="C2144" t="n">
        <v>128.701927</v>
      </c>
      <c r="D2144" t="n">
        <v>36.564138</v>
      </c>
    </row>
    <row r="2145">
      <c r="A2145" t="n">
        <v>128.69796</v>
      </c>
      <c r="B2145" t="n">
        <v>36.561154</v>
      </c>
    </row>
    <row r="2146">
      <c r="A2146" t="n">
        <v>128.698496</v>
      </c>
      <c r="B2146" t="n">
        <v>36.567212</v>
      </c>
      <c r="C2146" t="n">
        <v>128.698496</v>
      </c>
      <c r="D2146" t="n">
        <v>36.567212</v>
      </c>
    </row>
    <row r="2147">
      <c r="A2147" t="n">
        <v>128.701099</v>
      </c>
      <c r="B2147" t="n">
        <v>36.562021</v>
      </c>
      <c r="C2147" t="n">
        <v>128.701099</v>
      </c>
      <c r="D2147" t="n">
        <v>36.562021</v>
      </c>
    </row>
    <row r="2148">
      <c r="A2148" t="n">
        <v>128.693435</v>
      </c>
      <c r="B2148" t="n">
        <v>36.560929</v>
      </c>
      <c r="C2148" t="n">
        <v>128.693435</v>
      </c>
      <c r="D2148" t="n">
        <v>36.560929</v>
      </c>
    </row>
    <row r="2149">
      <c r="A2149" t="n">
        <v>128.693082</v>
      </c>
      <c r="B2149" t="n">
        <v>36.561123</v>
      </c>
      <c r="C2149" t="n">
        <v>128.693082</v>
      </c>
      <c r="D2149" t="n">
        <v>36.561123</v>
      </c>
    </row>
    <row r="2150">
      <c r="A2150" t="n">
        <v>128.55852</v>
      </c>
      <c r="B2150" t="n">
        <v>36.707938</v>
      </c>
    </row>
    <row r="2151">
      <c r="A2151" t="n">
        <v>128.558383</v>
      </c>
      <c r="B2151" t="n">
        <v>36.70794</v>
      </c>
    </row>
    <row r="2152">
      <c r="A2152" t="n">
        <v>128.555084</v>
      </c>
      <c r="B2152" t="n">
        <v>36.701329</v>
      </c>
    </row>
    <row r="2153">
      <c r="A2153" t="n">
        <v>128.555235</v>
      </c>
      <c r="B2153" t="n">
        <v>36.701328</v>
      </c>
    </row>
    <row r="2154">
      <c r="A2154" t="n">
        <v>128.775562</v>
      </c>
      <c r="B2154" t="n">
        <v>36.744365</v>
      </c>
    </row>
    <row r="2155">
      <c r="A2155" t="n">
        <v>128.775621</v>
      </c>
      <c r="B2155" t="n">
        <v>36.74428</v>
      </c>
    </row>
    <row r="2156">
      <c r="A2156" t="n">
        <v>128.835324</v>
      </c>
      <c r="B2156" t="n">
        <v>36.764005</v>
      </c>
    </row>
    <row r="2157">
      <c r="A2157" t="n">
        <v>128.834736</v>
      </c>
      <c r="B2157" t="n">
        <v>36.758751</v>
      </c>
    </row>
    <row r="2158">
      <c r="A2158" t="n">
        <v>128.837871</v>
      </c>
      <c r="B2158" t="n">
        <v>36.769879</v>
      </c>
    </row>
    <row r="2159">
      <c r="A2159" t="n">
        <v>128.835216</v>
      </c>
      <c r="B2159" t="n">
        <v>36.762865</v>
      </c>
    </row>
    <row r="2160">
      <c r="A2160" t="n">
        <v>128.832953</v>
      </c>
      <c r="B2160" t="n">
        <v>36.746822</v>
      </c>
    </row>
    <row r="2161">
      <c r="A2161" t="n">
        <v>128.832813</v>
      </c>
      <c r="B2161" t="n">
        <v>36.746895</v>
      </c>
    </row>
    <row r="2162">
      <c r="A2162" t="n">
        <v>128.753238</v>
      </c>
      <c r="B2162" t="n">
        <v>36.725216</v>
      </c>
    </row>
    <row r="2163">
      <c r="A2163" t="n">
        <v>128.753137</v>
      </c>
      <c r="B2163" t="n">
        <v>36.725179</v>
      </c>
    </row>
    <row r="2164">
      <c r="A2164" t="n">
        <v>128.748533</v>
      </c>
      <c r="B2164" t="n">
        <v>36.550912</v>
      </c>
      <c r="C2164" t="n">
        <v>128.748533</v>
      </c>
      <c r="D2164" t="n">
        <v>36.550912</v>
      </c>
    </row>
    <row r="2165">
      <c r="A2165" t="n">
        <v>128.701972</v>
      </c>
      <c r="B2165" t="n">
        <v>36.68366</v>
      </c>
    </row>
    <row r="2166">
      <c r="A2166" t="n">
        <v>128.702981</v>
      </c>
      <c r="B2166" t="n">
        <v>36.686216</v>
      </c>
      <c r="C2166" t="n">
        <v>128.702981</v>
      </c>
      <c r="D2166" t="n">
        <v>36.686216</v>
      </c>
    </row>
    <row r="2167">
      <c r="A2167" t="n">
        <v>128.701885</v>
      </c>
      <c r="B2167" t="n">
        <v>36.683814</v>
      </c>
      <c r="C2167" t="n">
        <v>128.701885</v>
      </c>
      <c r="D2167" t="n">
        <v>36.683814</v>
      </c>
    </row>
    <row r="2168">
      <c r="A2168" t="n">
        <v>128.703116</v>
      </c>
      <c r="B2168" t="n">
        <v>36.686085</v>
      </c>
    </row>
    <row r="2169">
      <c r="A2169" t="n">
        <v>128.745294</v>
      </c>
      <c r="B2169" t="n">
        <v>36.692008</v>
      </c>
    </row>
    <row r="2170">
      <c r="A2170" t="n">
        <v>128.745388</v>
      </c>
      <c r="B2170" t="n">
        <v>36.692014</v>
      </c>
    </row>
    <row r="2171">
      <c r="A2171" t="n">
        <v>128.283366</v>
      </c>
      <c r="B2171" t="n">
        <v>36.519828</v>
      </c>
    </row>
    <row r="2172">
      <c r="A2172" t="n">
        <v>128.283503</v>
      </c>
      <c r="B2172" t="n">
        <v>36.519827</v>
      </c>
    </row>
    <row r="2173">
      <c r="A2173" t="n">
        <v>128.283799</v>
      </c>
      <c r="B2173" t="n">
        <v>36.51671</v>
      </c>
    </row>
    <row r="2174">
      <c r="A2174" t="n">
        <v>128.279006</v>
      </c>
      <c r="B2174" t="n">
        <v>36.514958</v>
      </c>
    </row>
    <row r="2175">
      <c r="A2175" t="n">
        <v>128.283651</v>
      </c>
      <c r="B2175" t="n">
        <v>36.516692</v>
      </c>
    </row>
    <row r="2176">
      <c r="A2176" t="n">
        <v>128.28494</v>
      </c>
      <c r="B2176" t="n">
        <v>36.505935</v>
      </c>
    </row>
    <row r="2177">
      <c r="A2177" t="n">
        <v>128.767094</v>
      </c>
      <c r="B2177" t="n">
        <v>36.616701</v>
      </c>
      <c r="C2177" t="n">
        <v>128.767094</v>
      </c>
      <c r="D2177" t="n">
        <v>36.616701</v>
      </c>
    </row>
    <row r="2178">
      <c r="A2178" t="n">
        <v>128.800201</v>
      </c>
      <c r="B2178" t="n">
        <v>36.631941</v>
      </c>
    </row>
    <row r="2179">
      <c r="A2179" t="n">
        <v>128.800337</v>
      </c>
      <c r="B2179" t="n">
        <v>36.63195</v>
      </c>
    </row>
    <row r="2180">
      <c r="A2180" t="n">
        <v>128.767068</v>
      </c>
      <c r="B2180" t="n">
        <v>36.617156</v>
      </c>
      <c r="C2180" t="n">
        <v>128.767068</v>
      </c>
      <c r="D2180" t="n">
        <v>36.617156</v>
      </c>
    </row>
    <row r="2181">
      <c r="A2181" t="n">
        <v>128.718769</v>
      </c>
      <c r="B2181" t="n">
        <v>36.617588</v>
      </c>
    </row>
    <row r="2182">
      <c r="A2182" t="n">
        <v>128.714099</v>
      </c>
      <c r="B2182" t="n">
        <v>36.61588</v>
      </c>
    </row>
    <row r="2183">
      <c r="A2183" t="n">
        <v>128.714231</v>
      </c>
      <c r="B2183" t="n">
        <v>36.615944</v>
      </c>
    </row>
    <row r="2184">
      <c r="A2184" t="n">
        <v>128.450357</v>
      </c>
      <c r="B2184" t="n">
        <v>36.635894</v>
      </c>
    </row>
    <row r="2185">
      <c r="A2185" t="n">
        <v>128.450271</v>
      </c>
      <c r="B2185" t="n">
        <v>36.635796</v>
      </c>
    </row>
    <row r="2186">
      <c r="A2186" t="n">
        <v>128.444822</v>
      </c>
      <c r="B2186" t="n">
        <v>36.636079</v>
      </c>
    </row>
    <row r="2187">
      <c r="A2187" t="n">
        <v>128.444668</v>
      </c>
      <c r="B2187" t="n">
        <v>36.636037</v>
      </c>
    </row>
    <row r="2188">
      <c r="A2188" t="n">
        <v>128.452029</v>
      </c>
      <c r="B2188" t="n">
        <v>36.633059</v>
      </c>
    </row>
    <row r="2189">
      <c r="A2189" t="n">
        <v>128.45223</v>
      </c>
      <c r="B2189" t="n">
        <v>36.633022</v>
      </c>
    </row>
    <row r="2190">
      <c r="A2190" t="n">
        <v>128.740336</v>
      </c>
      <c r="B2190" t="n">
        <v>36.786901</v>
      </c>
    </row>
    <row r="2191">
      <c r="A2191" t="n">
        <v>128.740184</v>
      </c>
      <c r="B2191" t="n">
        <v>36.78685</v>
      </c>
    </row>
    <row r="2192">
      <c r="A2192" t="n">
        <v>128.405711</v>
      </c>
      <c r="B2192" t="n">
        <v>36.585651</v>
      </c>
    </row>
    <row r="2193">
      <c r="A2193" t="n">
        <v>128.405631</v>
      </c>
      <c r="B2193" t="n">
        <v>36.585564</v>
      </c>
    </row>
    <row r="2194">
      <c r="A2194" t="n">
        <v>128.716333</v>
      </c>
      <c r="B2194" t="n">
        <v>36.514775</v>
      </c>
    </row>
    <row r="2195">
      <c r="A2195" t="n">
        <v>128.71628</v>
      </c>
      <c r="B2195" t="n">
        <v>36.514742</v>
      </c>
    </row>
    <row r="2196">
      <c r="A2196" t="n">
        <v>128.718496</v>
      </c>
      <c r="B2196" t="n">
        <v>36.512899</v>
      </c>
    </row>
    <row r="2197">
      <c r="A2197" t="n">
        <v>128.645123</v>
      </c>
      <c r="B2197" t="n">
        <v>36.549908</v>
      </c>
    </row>
    <row r="2198">
      <c r="A2198" t="n">
        <v>128.645187</v>
      </c>
      <c r="B2198" t="n">
        <v>36.549986</v>
      </c>
    </row>
    <row r="2199">
      <c r="A2199" t="n">
        <v>128.849029</v>
      </c>
      <c r="B2199" t="n">
        <v>36.66205</v>
      </c>
    </row>
    <row r="2200">
      <c r="A2200" t="n">
        <v>128.849104</v>
      </c>
      <c r="B2200" t="n">
        <v>36.66197</v>
      </c>
    </row>
    <row r="2201">
      <c r="A2201" t="n">
        <v>128.842819</v>
      </c>
      <c r="B2201" t="n">
        <v>36.65073</v>
      </c>
    </row>
    <row r="2202">
      <c r="A2202" t="n">
        <v>128.842795</v>
      </c>
      <c r="B2202" t="n">
        <v>36.650596</v>
      </c>
    </row>
    <row r="2203">
      <c r="A2203" t="n">
        <v>128.843856</v>
      </c>
      <c r="B2203" t="n">
        <v>36.651589</v>
      </c>
    </row>
    <row r="2204">
      <c r="A2204" t="n">
        <v>128.844733</v>
      </c>
      <c r="B2204" t="n">
        <v>36.651787</v>
      </c>
    </row>
    <row r="2205">
      <c r="A2205" t="n">
        <v>128.847478</v>
      </c>
      <c r="B2205" t="n">
        <v>36.654929</v>
      </c>
    </row>
    <row r="2206">
      <c r="A2206" t="n">
        <v>128.604723</v>
      </c>
      <c r="B2206" t="n">
        <v>36.457237</v>
      </c>
    </row>
    <row r="2207">
      <c r="A2207" t="n">
        <v>128.604817</v>
      </c>
      <c r="B2207" t="n">
        <v>36.457336</v>
      </c>
    </row>
    <row r="2208">
      <c r="A2208" t="n">
        <v>128.934961</v>
      </c>
      <c r="B2208" t="n">
        <v>36.479439</v>
      </c>
    </row>
    <row r="2209">
      <c r="A2209" t="n">
        <v>128.935096</v>
      </c>
      <c r="B2209" t="n">
        <v>36.479443</v>
      </c>
    </row>
    <row r="2210">
      <c r="A2210" t="n">
        <v>128.926724</v>
      </c>
      <c r="B2210" t="n">
        <v>36.489734</v>
      </c>
    </row>
    <row r="2211">
      <c r="A2211" t="n">
        <v>128.360676</v>
      </c>
      <c r="B2211" t="n">
        <v>36.527618</v>
      </c>
    </row>
    <row r="2212">
      <c r="A2212" t="n">
        <v>128.360542</v>
      </c>
      <c r="B2212" t="n">
        <v>36.527642</v>
      </c>
    </row>
    <row r="2213">
      <c r="A2213" t="n">
        <v>128.359227</v>
      </c>
      <c r="B2213" t="n">
        <v>36.519373</v>
      </c>
    </row>
    <row r="2214">
      <c r="A2214" t="n">
        <v>128.358936</v>
      </c>
      <c r="B2214" t="n">
        <v>36.523785</v>
      </c>
    </row>
    <row r="2215">
      <c r="A2215" t="n">
        <v>128.359066</v>
      </c>
      <c r="B2215" t="n">
        <v>36.52382</v>
      </c>
    </row>
    <row r="2216">
      <c r="A2216" t="n">
        <v>128.359069</v>
      </c>
      <c r="B2216" t="n">
        <v>36.519532</v>
      </c>
    </row>
    <row r="2217">
      <c r="A2217" t="n">
        <v>128.359577</v>
      </c>
      <c r="B2217" t="n">
        <v>36.52299</v>
      </c>
    </row>
    <row r="2218">
      <c r="A2218" t="n">
        <v>128.359543</v>
      </c>
      <c r="B2218" t="n">
        <v>36.523136</v>
      </c>
    </row>
    <row r="2219">
      <c r="A2219" t="n">
        <v>128.277629</v>
      </c>
      <c r="B2219" t="n">
        <v>36.607569</v>
      </c>
    </row>
    <row r="2220">
      <c r="A2220" t="n">
        <v>128.277545</v>
      </c>
      <c r="B2220" t="n">
        <v>36.607456</v>
      </c>
    </row>
    <row r="2221">
      <c r="A2221" t="n">
        <v>128.273755</v>
      </c>
      <c r="B2221" t="n">
        <v>36.60759</v>
      </c>
      <c r="C2221" t="n">
        <v>128.273755</v>
      </c>
      <c r="D2221" t="n">
        <v>36.60759</v>
      </c>
    </row>
    <row r="2222">
      <c r="A2222" t="n">
        <v>128.273781</v>
      </c>
      <c r="B2222" t="n">
        <v>36.607469</v>
      </c>
    </row>
    <row r="2223">
      <c r="A2223" t="n">
        <v>128.281891</v>
      </c>
      <c r="B2223" t="n">
        <v>36.607773</v>
      </c>
    </row>
    <row r="2224">
      <c r="A2224" t="n">
        <v>128.281753</v>
      </c>
      <c r="B2224" t="n">
        <v>36.607656</v>
      </c>
      <c r="C2224" t="n">
        <v>128.281753</v>
      </c>
      <c r="D2224" t="n">
        <v>36.607656</v>
      </c>
    </row>
    <row r="2225">
      <c r="A2225" t="n">
        <v>128.800652</v>
      </c>
      <c r="B2225" t="n">
        <v>36.633663</v>
      </c>
    </row>
    <row r="2226">
      <c r="A2226" t="n">
        <v>128.800443</v>
      </c>
      <c r="B2226" t="n">
        <v>36.633576</v>
      </c>
    </row>
    <row r="2227">
      <c r="A2227" t="n">
        <v>128.397942</v>
      </c>
      <c r="B2227" t="n">
        <v>36.7924</v>
      </c>
    </row>
    <row r="2228">
      <c r="A2228" t="n">
        <v>128.39786</v>
      </c>
      <c r="B2228" t="n">
        <v>36.792308</v>
      </c>
    </row>
    <row r="2229">
      <c r="A2229" t="n">
        <v>128.845035</v>
      </c>
      <c r="B2229" t="n">
        <v>36.514155</v>
      </c>
    </row>
    <row r="2230">
      <c r="A2230" t="n">
        <v>128.796097</v>
      </c>
      <c r="B2230" t="n">
        <v>36.532376</v>
      </c>
    </row>
    <row r="2231">
      <c r="A2231" t="n">
        <v>128.796124</v>
      </c>
      <c r="B2231" t="n">
        <v>36.532472</v>
      </c>
      <c r="C2231" t="n">
        <v>128.796124</v>
      </c>
      <c r="D2231" t="n">
        <v>36.532472</v>
      </c>
    </row>
    <row r="2232">
      <c r="A2232" t="n">
        <v>128.412067</v>
      </c>
      <c r="B2232" t="n">
        <v>36.687063</v>
      </c>
    </row>
    <row r="2233">
      <c r="A2233" t="n">
        <v>128.412289</v>
      </c>
      <c r="B2233" t="n">
        <v>36.687089</v>
      </c>
    </row>
    <row r="2234">
      <c r="A2234" t="n">
        <v>128.422312</v>
      </c>
      <c r="B2234" t="n">
        <v>36.697074</v>
      </c>
    </row>
    <row r="2235">
      <c r="A2235" t="n">
        <v>128.368332</v>
      </c>
      <c r="B2235" t="n">
        <v>36.730824</v>
      </c>
    </row>
    <row r="2236">
      <c r="A2236" t="n">
        <v>128.374308</v>
      </c>
      <c r="B2236" t="n">
        <v>36.727699</v>
      </c>
    </row>
    <row r="2237">
      <c r="A2237" t="n">
        <v>128.374091</v>
      </c>
      <c r="B2237" t="n">
        <v>36.727751</v>
      </c>
    </row>
    <row r="2238">
      <c r="A2238" t="n">
        <v>128.408664</v>
      </c>
      <c r="B2238" t="n">
        <v>36.688397</v>
      </c>
    </row>
    <row r="2239">
      <c r="A2239" t="n">
        <v>128.40845</v>
      </c>
      <c r="B2239" t="n">
        <v>36.688235</v>
      </c>
    </row>
    <row r="2240">
      <c r="A2240" t="n">
        <v>128.408243</v>
      </c>
      <c r="B2240" t="n">
        <v>36.688364</v>
      </c>
    </row>
    <row r="2241">
      <c r="A2241" t="n">
        <v>128.406538</v>
      </c>
      <c r="B2241" t="n">
        <v>36.689813</v>
      </c>
    </row>
    <row r="2242">
      <c r="A2242" t="n">
        <v>128.406361</v>
      </c>
      <c r="B2242" t="n">
        <v>36.689864</v>
      </c>
      <c r="C2242" t="n">
        <v>128.406361</v>
      </c>
      <c r="D2242" t="n">
        <v>36.689864</v>
      </c>
    </row>
    <row r="2243">
      <c r="A2243" t="n">
        <v>128.545823</v>
      </c>
      <c r="B2243" t="n">
        <v>36.451152</v>
      </c>
    </row>
    <row r="2244">
      <c r="A2244" t="n">
        <v>128.544945</v>
      </c>
      <c r="B2244" t="n">
        <v>36.457429</v>
      </c>
    </row>
    <row r="2245">
      <c r="A2245" t="n">
        <v>128.544809</v>
      </c>
      <c r="B2245" t="n">
        <v>36.45737</v>
      </c>
    </row>
    <row r="2246">
      <c r="A2246" t="n">
        <v>128.449071</v>
      </c>
      <c r="B2246" t="n">
        <v>36.67891</v>
      </c>
    </row>
    <row r="2247">
      <c r="A2247" t="n">
        <v>128.448977</v>
      </c>
      <c r="B2247" t="n">
        <v>36.678826</v>
      </c>
    </row>
    <row r="2248">
      <c r="A2248" t="n">
        <v>128.762876</v>
      </c>
      <c r="B2248" t="n">
        <v>36.551572</v>
      </c>
      <c r="C2248" t="n">
        <v>128.762876</v>
      </c>
      <c r="D2248" t="n">
        <v>36.551572</v>
      </c>
    </row>
    <row r="2249">
      <c r="A2249" t="n">
        <v>128.754856</v>
      </c>
      <c r="B2249" t="n">
        <v>36.557173</v>
      </c>
      <c r="C2249" t="n">
        <v>128.754856</v>
      </c>
      <c r="D2249" t="n">
        <v>36.557173</v>
      </c>
    </row>
    <row r="2250">
      <c r="A2250" t="n">
        <v>128.747254</v>
      </c>
      <c r="B2250" t="n">
        <v>36.55797</v>
      </c>
      <c r="C2250" t="n">
        <v>128.747254</v>
      </c>
      <c r="D2250" t="n">
        <v>36.55797</v>
      </c>
    </row>
    <row r="2251">
      <c r="A2251" t="n">
        <v>128.748482</v>
      </c>
      <c r="B2251" t="n">
        <v>36.559206</v>
      </c>
      <c r="C2251" t="n">
        <v>128.748482</v>
      </c>
      <c r="D2251" t="n">
        <v>36.559206</v>
      </c>
    </row>
    <row r="2252">
      <c r="A2252" t="n">
        <v>128.743558</v>
      </c>
      <c r="B2252" t="n">
        <v>36.558245</v>
      </c>
      <c r="C2252" t="n">
        <v>128.743558</v>
      </c>
      <c r="D2252" t="n">
        <v>36.558245</v>
      </c>
    </row>
    <row r="2253">
      <c r="A2253" t="n">
        <v>128.76125</v>
      </c>
      <c r="B2253" t="n">
        <v>36.55265</v>
      </c>
      <c r="C2253" t="n">
        <v>128.76125</v>
      </c>
      <c r="D2253" t="n">
        <v>36.55265</v>
      </c>
    </row>
    <row r="2254">
      <c r="A2254" t="n">
        <v>128.762477</v>
      </c>
      <c r="B2254" t="n">
        <v>36.552204</v>
      </c>
      <c r="C2254" t="n">
        <v>128.762477</v>
      </c>
      <c r="D2254" t="n">
        <v>36.552204</v>
      </c>
    </row>
    <row r="2255">
      <c r="A2255" t="n">
        <v>128.760177</v>
      </c>
      <c r="B2255" t="n">
        <v>36.5537</v>
      </c>
      <c r="C2255" t="n">
        <v>128.760177</v>
      </c>
      <c r="D2255" t="n">
        <v>36.5537</v>
      </c>
    </row>
    <row r="2256">
      <c r="A2256" t="n">
        <v>128.75129</v>
      </c>
      <c r="B2256" t="n">
        <v>36.559138</v>
      </c>
      <c r="C2256" t="n">
        <v>128.75129</v>
      </c>
      <c r="D2256" t="n">
        <v>36.559138</v>
      </c>
    </row>
    <row r="2257">
      <c r="A2257" t="n">
        <v>128.75066</v>
      </c>
      <c r="B2257" t="n">
        <v>36.559922</v>
      </c>
      <c r="C2257" t="n">
        <v>128.75066</v>
      </c>
      <c r="D2257" t="n">
        <v>36.559922</v>
      </c>
    </row>
    <row r="2258">
      <c r="A2258" t="n">
        <v>128.743589</v>
      </c>
      <c r="B2258" t="n">
        <v>36.560378</v>
      </c>
      <c r="C2258" t="n">
        <v>128.743589</v>
      </c>
      <c r="D2258" t="n">
        <v>36.560378</v>
      </c>
    </row>
    <row r="2259">
      <c r="A2259" t="n">
        <v>128.757371</v>
      </c>
      <c r="B2259" t="n">
        <v>36.555161</v>
      </c>
      <c r="C2259" t="n">
        <v>128.757371</v>
      </c>
      <c r="D2259" t="n">
        <v>36.555161</v>
      </c>
    </row>
    <row r="2260">
      <c r="A2260" t="n">
        <v>128.757544</v>
      </c>
      <c r="B2260" t="n">
        <v>36.555419</v>
      </c>
      <c r="C2260" t="n">
        <v>128.757544</v>
      </c>
      <c r="D2260" t="n">
        <v>36.555419</v>
      </c>
    </row>
    <row r="2261">
      <c r="A2261" t="n">
        <v>128.765393</v>
      </c>
      <c r="B2261" t="n">
        <v>36.551019</v>
      </c>
      <c r="C2261" t="n">
        <v>128.765393</v>
      </c>
      <c r="D2261" t="n">
        <v>36.551019</v>
      </c>
    </row>
    <row r="2262">
      <c r="A2262" t="n">
        <v>128.765608</v>
      </c>
      <c r="B2262" t="n">
        <v>36.550667</v>
      </c>
      <c r="C2262" t="n">
        <v>128.765608</v>
      </c>
      <c r="D2262" t="n">
        <v>36.550667</v>
      </c>
    </row>
    <row r="2263">
      <c r="A2263" t="n">
        <v>128.754584</v>
      </c>
      <c r="B2263" t="n">
        <v>36.556986</v>
      </c>
      <c r="C2263" t="n">
        <v>128.754584</v>
      </c>
      <c r="D2263" t="n">
        <v>36.556986</v>
      </c>
    </row>
    <row r="2264">
      <c r="A2264" t="n">
        <v>128.75264</v>
      </c>
      <c r="B2264" t="n">
        <v>36.558602</v>
      </c>
      <c r="C2264" t="n">
        <v>128.75264</v>
      </c>
      <c r="D2264" t="n">
        <v>36.558602</v>
      </c>
    </row>
    <row r="2265">
      <c r="A2265" t="n">
        <v>128.458676</v>
      </c>
      <c r="B2265" t="n">
        <v>36.814352</v>
      </c>
    </row>
    <row r="2266">
      <c r="A2266" t="n">
        <v>128.458551</v>
      </c>
      <c r="B2266" t="n">
        <v>36.814438</v>
      </c>
    </row>
    <row r="2267">
      <c r="A2267" t="n">
        <v>128.731802</v>
      </c>
      <c r="B2267" t="n">
        <v>36.664894</v>
      </c>
    </row>
    <row r="2268">
      <c r="A2268" t="n">
        <v>128.731931</v>
      </c>
      <c r="B2268" t="n">
        <v>36.664932</v>
      </c>
    </row>
    <row r="2269">
      <c r="A2269" t="n">
        <v>128.811087</v>
      </c>
      <c r="B2269" t="n">
        <v>36.77196</v>
      </c>
    </row>
    <row r="2270">
      <c r="A2270" t="n">
        <v>128.813826</v>
      </c>
      <c r="B2270" t="n">
        <v>36.768583</v>
      </c>
    </row>
    <row r="2271">
      <c r="A2271" t="n">
        <v>128.813641</v>
      </c>
      <c r="B2271" t="n">
        <v>36.768633</v>
      </c>
    </row>
    <row r="2272">
      <c r="A2272" t="n">
        <v>128.811267</v>
      </c>
      <c r="B2272" t="n">
        <v>36.771977</v>
      </c>
    </row>
    <row r="2273">
      <c r="A2273" t="n">
        <v>128.749369</v>
      </c>
      <c r="B2273" t="n">
        <v>36.550248</v>
      </c>
      <c r="C2273" t="n">
        <v>128.749369</v>
      </c>
      <c r="D2273" t="n">
        <v>36.550248</v>
      </c>
    </row>
    <row r="2274">
      <c r="A2274" t="n">
        <v>128.327181</v>
      </c>
      <c r="B2274" t="n">
        <v>36.570249</v>
      </c>
    </row>
    <row r="2275">
      <c r="A2275" t="n">
        <v>128.327046</v>
      </c>
      <c r="B2275" t="n">
        <v>36.570238</v>
      </c>
    </row>
    <row r="2276">
      <c r="A2276" t="n">
        <v>128.373775</v>
      </c>
      <c r="B2276" t="n">
        <v>36.6125</v>
      </c>
    </row>
    <row r="2277">
      <c r="A2277" t="n">
        <v>128.373934</v>
      </c>
      <c r="B2277" t="n">
        <v>36.612618</v>
      </c>
    </row>
    <row r="2278">
      <c r="A2278" t="n">
        <v>128.466167</v>
      </c>
      <c r="B2278" t="n">
        <v>36.673697</v>
      </c>
    </row>
    <row r="2279">
      <c r="A2279" t="n">
        <v>128.483421</v>
      </c>
      <c r="B2279" t="n">
        <v>36.68876</v>
      </c>
    </row>
    <row r="2280">
      <c r="A2280" t="n">
        <v>128.466276</v>
      </c>
      <c r="B2280" t="n">
        <v>36.673634</v>
      </c>
    </row>
    <row r="2281">
      <c r="A2281" t="n">
        <v>128.479968</v>
      </c>
      <c r="B2281" t="n">
        <v>36.684707</v>
      </c>
    </row>
    <row r="2282">
      <c r="A2282" t="n">
        <v>128.480076</v>
      </c>
      <c r="B2282" t="n">
        <v>36.684555</v>
      </c>
    </row>
    <row r="2283">
      <c r="A2283" t="n">
        <v>128.464607</v>
      </c>
      <c r="B2283" t="n">
        <v>36.672324</v>
      </c>
    </row>
    <row r="2284">
      <c r="A2284" t="n">
        <v>128.463502</v>
      </c>
      <c r="B2284" t="n">
        <v>36.67161</v>
      </c>
    </row>
    <row r="2285">
      <c r="A2285" t="n">
        <v>128.439505</v>
      </c>
      <c r="B2285" t="n">
        <v>36.749342</v>
      </c>
    </row>
    <row r="2286">
      <c r="A2286" t="n">
        <v>128.439677</v>
      </c>
      <c r="B2286" t="n">
        <v>36.749337</v>
      </c>
    </row>
    <row r="2287">
      <c r="A2287" t="n">
        <v>128.444035</v>
      </c>
      <c r="B2287" t="n">
        <v>36.746187</v>
      </c>
    </row>
    <row r="2288">
      <c r="A2288" t="n">
        <v>128.443961</v>
      </c>
      <c r="B2288" t="n">
        <v>36.746278</v>
      </c>
    </row>
    <row r="2289">
      <c r="A2289" t="n">
        <v>128.588447</v>
      </c>
      <c r="B2289" t="n">
        <v>36.694845</v>
      </c>
    </row>
    <row r="2290">
      <c r="A2290" t="n">
        <v>128.57061</v>
      </c>
      <c r="B2290" t="n">
        <v>36.68929</v>
      </c>
    </row>
    <row r="2291">
      <c r="A2291" t="n">
        <v>128.571328</v>
      </c>
      <c r="B2291" t="n">
        <v>36.693005</v>
      </c>
    </row>
    <row r="2292">
      <c r="A2292" t="n">
        <v>128.571457</v>
      </c>
      <c r="B2292" t="n">
        <v>36.69297</v>
      </c>
    </row>
    <row r="2293">
      <c r="A2293" t="n">
        <v>128.58821</v>
      </c>
      <c r="B2293" t="n">
        <v>36.690219</v>
      </c>
    </row>
    <row r="2294">
      <c r="A2294" t="n">
        <v>128.58834</v>
      </c>
      <c r="B2294" t="n">
        <v>36.690344</v>
      </c>
    </row>
    <row r="2295">
      <c r="A2295" t="n">
        <v>128.588584</v>
      </c>
      <c r="B2295" t="n">
        <v>36.694783</v>
      </c>
    </row>
    <row r="2296">
      <c r="A2296" t="n">
        <v>128.554777</v>
      </c>
      <c r="B2296" t="n">
        <v>36.693428</v>
      </c>
    </row>
    <row r="2297">
      <c r="A2297" t="n">
        <v>128.555095</v>
      </c>
      <c r="B2297" t="n">
        <v>36.693303</v>
      </c>
    </row>
    <row r="2298">
      <c r="A2298" t="n">
        <v>128.582562</v>
      </c>
      <c r="B2298" t="n">
        <v>36.580491</v>
      </c>
    </row>
    <row r="2299">
      <c r="A2299" t="n">
        <v>128.700525</v>
      </c>
      <c r="B2299" t="n">
        <v>36.565023</v>
      </c>
      <c r="C2299" t="n">
        <v>128.700525</v>
      </c>
      <c r="D2299" t="n">
        <v>36.565023</v>
      </c>
    </row>
    <row r="2300">
      <c r="A2300" t="n">
        <v>128.320506</v>
      </c>
      <c r="B2300" t="n">
        <v>36.541336</v>
      </c>
    </row>
    <row r="2301">
      <c r="A2301" t="n">
        <v>128.354266</v>
      </c>
      <c r="B2301" t="n">
        <v>36.706795</v>
      </c>
    </row>
    <row r="2302">
      <c r="A2302" t="n">
        <v>128.354172</v>
      </c>
      <c r="B2302" t="n">
        <v>36.706685</v>
      </c>
    </row>
    <row r="2303">
      <c r="A2303" t="n">
        <v>128.322082</v>
      </c>
      <c r="B2303" t="n">
        <v>36.541979</v>
      </c>
    </row>
    <row r="2304">
      <c r="A2304" t="n">
        <v>128.322175</v>
      </c>
      <c r="B2304" t="n">
        <v>36.542094</v>
      </c>
    </row>
    <row r="2305">
      <c r="A2305" t="n">
        <v>128.320765</v>
      </c>
      <c r="B2305" t="n">
        <v>36.541362</v>
      </c>
    </row>
    <row r="2306">
      <c r="A2306" t="n">
        <v>128.780108</v>
      </c>
      <c r="B2306" t="n">
        <v>36.672255</v>
      </c>
    </row>
    <row r="2307">
      <c r="A2307" t="n">
        <v>128.781085</v>
      </c>
      <c r="B2307" t="n">
        <v>36.674725</v>
      </c>
    </row>
    <row r="2308">
      <c r="A2308" t="n">
        <v>128.780235</v>
      </c>
      <c r="B2308" t="n">
        <v>36.672217</v>
      </c>
    </row>
    <row r="2309">
      <c r="A2309" t="n">
        <v>128.781285</v>
      </c>
      <c r="B2309" t="n">
        <v>36.67471</v>
      </c>
    </row>
    <row r="2310">
      <c r="A2310" t="n">
        <v>128.490893</v>
      </c>
      <c r="B2310" t="n">
        <v>36.57694</v>
      </c>
    </row>
    <row r="2311">
      <c r="A2311" t="n">
        <v>128.493845</v>
      </c>
      <c r="B2311" t="n">
        <v>36.577148</v>
      </c>
      <c r="C2311" t="n">
        <v>128.493845</v>
      </c>
      <c r="D2311" t="n">
        <v>36.577148</v>
      </c>
    </row>
    <row r="2312">
      <c r="A2312" t="n">
        <v>128.493981</v>
      </c>
      <c r="B2312" t="n">
        <v>36.576981</v>
      </c>
      <c r="C2312" t="n">
        <v>128.493981</v>
      </c>
      <c r="D2312" t="n">
        <v>36.576981</v>
      </c>
    </row>
    <row r="2313">
      <c r="A2313" t="n">
        <v>128.488645</v>
      </c>
      <c r="B2313" t="n">
        <v>36.577301</v>
      </c>
      <c r="C2313" t="n">
        <v>128.488645</v>
      </c>
      <c r="D2313" t="n">
        <v>36.577301</v>
      </c>
    </row>
    <row r="2314">
      <c r="A2314" t="n">
        <v>128.488134</v>
      </c>
      <c r="B2314" t="n">
        <v>36.576271</v>
      </c>
      <c r="C2314" t="n">
        <v>128.488134</v>
      </c>
      <c r="D2314" t="n">
        <v>36.576271</v>
      </c>
    </row>
    <row r="2315">
      <c r="A2315" t="n">
        <v>128.490904</v>
      </c>
      <c r="B2315" t="n">
        <v>36.576818</v>
      </c>
    </row>
    <row r="2316">
      <c r="A2316" t="n">
        <v>128.488776</v>
      </c>
      <c r="B2316" t="n">
        <v>36.577356</v>
      </c>
      <c r="C2316" t="n">
        <v>128.488776</v>
      </c>
      <c r="D2316" t="n">
        <v>36.577356</v>
      </c>
    </row>
    <row r="2317">
      <c r="A2317" t="n">
        <v>128.706133</v>
      </c>
      <c r="B2317" t="n">
        <v>36.558568</v>
      </c>
      <c r="C2317" t="n">
        <v>128.706133</v>
      </c>
      <c r="D2317" t="n">
        <v>36.558568</v>
      </c>
    </row>
    <row r="2318">
      <c r="A2318" t="n">
        <v>128.69834</v>
      </c>
      <c r="B2318" t="n">
        <v>36.568126</v>
      </c>
      <c r="C2318" t="n">
        <v>128.69834</v>
      </c>
      <c r="D2318" t="n">
        <v>36.568126</v>
      </c>
    </row>
    <row r="2319">
      <c r="A2319" t="n">
        <v>128.618455</v>
      </c>
      <c r="B2319" t="n">
        <v>36.615855</v>
      </c>
    </row>
    <row r="2320">
      <c r="A2320" t="n">
        <v>128.639178</v>
      </c>
      <c r="B2320" t="n">
        <v>36.673364</v>
      </c>
    </row>
    <row r="2321">
      <c r="A2321" t="n">
        <v>128.639158</v>
      </c>
      <c r="B2321" t="n">
        <v>36.673495</v>
      </c>
    </row>
    <row r="2322">
      <c r="A2322" t="n">
        <v>128.664169</v>
      </c>
      <c r="B2322" t="n">
        <v>36.583052</v>
      </c>
    </row>
    <row r="2323">
      <c r="A2323" t="n">
        <v>128.712043</v>
      </c>
      <c r="B2323" t="n">
        <v>36.70188</v>
      </c>
    </row>
    <row r="2324">
      <c r="A2324" t="n">
        <v>128.711963</v>
      </c>
      <c r="B2324" t="n">
        <v>36.701975</v>
      </c>
    </row>
    <row r="2325">
      <c r="A2325" t="n">
        <v>128.481228</v>
      </c>
      <c r="B2325" t="n">
        <v>36.547265</v>
      </c>
    </row>
    <row r="2326">
      <c r="A2326" t="n">
        <v>128.476929</v>
      </c>
      <c r="B2326" t="n">
        <v>36.558891</v>
      </c>
    </row>
    <row r="2327">
      <c r="A2327" t="n">
        <v>128.481212</v>
      </c>
      <c r="B2327" t="n">
        <v>36.547162</v>
      </c>
    </row>
    <row r="2328">
      <c r="A2328" t="n">
        <v>128.476782</v>
      </c>
      <c r="B2328" t="n">
        <v>36.558929</v>
      </c>
    </row>
    <row r="2329">
      <c r="A2329" t="n">
        <v>128.660951</v>
      </c>
      <c r="B2329" t="n">
        <v>36.475674</v>
      </c>
      <c r="C2329" t="n">
        <v>128.660951</v>
      </c>
      <c r="D2329" t="n">
        <v>36.475674</v>
      </c>
    </row>
    <row r="2330">
      <c r="A2330" t="n">
        <v>128.660634</v>
      </c>
      <c r="B2330" t="n">
        <v>36.475807</v>
      </c>
      <c r="C2330" t="n">
        <v>128.660634</v>
      </c>
      <c r="D2330" t="n">
        <v>36.475807</v>
      </c>
    </row>
    <row r="2331">
      <c r="A2331" t="n">
        <v>128.658366</v>
      </c>
      <c r="B2331" t="n">
        <v>36.468311</v>
      </c>
    </row>
    <row r="2332">
      <c r="A2332" t="n">
        <v>128.658462</v>
      </c>
      <c r="B2332" t="n">
        <v>36.468212</v>
      </c>
    </row>
    <row r="2333">
      <c r="A2333" t="n">
        <v>128.91717</v>
      </c>
      <c r="B2333" t="n">
        <v>36.602408</v>
      </c>
    </row>
    <row r="2334">
      <c r="A2334" t="n">
        <v>128.917157</v>
      </c>
      <c r="B2334" t="n">
        <v>36.602338</v>
      </c>
    </row>
    <row r="2335">
      <c r="A2335" t="n">
        <v>128.732773</v>
      </c>
      <c r="B2335" t="n">
        <v>36.565946</v>
      </c>
      <c r="C2335" t="n">
        <v>128.732773</v>
      </c>
      <c r="D2335" t="n">
        <v>36.565946</v>
      </c>
    </row>
    <row r="2336">
      <c r="A2336" t="n">
        <v>128.716945</v>
      </c>
      <c r="B2336" t="n">
        <v>36.579026</v>
      </c>
      <c r="C2336" t="n">
        <v>128.716945</v>
      </c>
      <c r="D2336" t="n">
        <v>36.579026</v>
      </c>
    </row>
    <row r="2337">
      <c r="A2337" t="n">
        <v>128.82399</v>
      </c>
      <c r="B2337" t="n">
        <v>36.749935</v>
      </c>
    </row>
    <row r="2338">
      <c r="A2338" t="n">
        <v>128.82521</v>
      </c>
      <c r="B2338" t="n">
        <v>36.749271</v>
      </c>
    </row>
    <row r="2339">
      <c r="A2339" t="n">
        <v>128.944678</v>
      </c>
      <c r="B2339" t="n">
        <v>36.405329</v>
      </c>
    </row>
    <row r="2340">
      <c r="A2340" t="n">
        <v>128.43939</v>
      </c>
      <c r="B2340" t="n">
        <v>36.595376</v>
      </c>
    </row>
    <row r="2341">
      <c r="A2341" t="n">
        <v>128.439245</v>
      </c>
      <c r="B2341" t="n">
        <v>36.595436</v>
      </c>
    </row>
    <row r="2342">
      <c r="A2342" t="n">
        <v>128.419698</v>
      </c>
      <c r="B2342" t="n">
        <v>36.59656</v>
      </c>
    </row>
    <row r="2343">
      <c r="A2343" t="n">
        <v>128.419561</v>
      </c>
      <c r="B2343" t="n">
        <v>36.596583</v>
      </c>
    </row>
    <row r="2344">
      <c r="A2344" t="n">
        <v>128.43757</v>
      </c>
      <c r="B2344" t="n">
        <v>36.60008</v>
      </c>
    </row>
    <row r="2345">
      <c r="A2345" t="n">
        <v>128.439861</v>
      </c>
      <c r="B2345" t="n">
        <v>36.588863</v>
      </c>
    </row>
    <row r="2346">
      <c r="A2346" t="n">
        <v>128.439643</v>
      </c>
      <c r="B2346" t="n">
        <v>36.588882</v>
      </c>
    </row>
    <row r="2347">
      <c r="A2347" t="n">
        <v>128.919299</v>
      </c>
      <c r="B2347" t="n">
        <v>36.647946</v>
      </c>
    </row>
    <row r="2348">
      <c r="A2348" t="n">
        <v>128.919256</v>
      </c>
      <c r="B2348" t="n">
        <v>36.64789</v>
      </c>
    </row>
    <row r="2349">
      <c r="A2349" t="n">
        <v>128.755637</v>
      </c>
      <c r="B2349" t="n">
        <v>36.791764</v>
      </c>
    </row>
    <row r="2350">
      <c r="A2350" t="n">
        <v>128.755657</v>
      </c>
      <c r="B2350" t="n">
        <v>36.791663</v>
      </c>
    </row>
    <row r="2351">
      <c r="A2351" t="n">
        <v>128.292936</v>
      </c>
      <c r="B2351" t="n">
        <v>36.598638</v>
      </c>
    </row>
    <row r="2352">
      <c r="A2352" t="n">
        <v>128.803992</v>
      </c>
      <c r="B2352" t="n">
        <v>36.566734</v>
      </c>
    </row>
    <row r="2353">
      <c r="A2353" t="n">
        <v>128.804063</v>
      </c>
      <c r="B2353" t="n">
        <v>36.566845</v>
      </c>
    </row>
    <row r="2354">
      <c r="A2354" t="n">
        <v>128.488928</v>
      </c>
      <c r="B2354" t="n">
        <v>36.55263</v>
      </c>
    </row>
    <row r="2355">
      <c r="A2355" t="n">
        <v>128.488936</v>
      </c>
      <c r="B2355" t="n">
        <v>36.552649</v>
      </c>
    </row>
    <row r="2356">
      <c r="A2356" t="n">
        <v>128.489037</v>
      </c>
      <c r="B2356" t="n">
        <v>36.552577</v>
      </c>
    </row>
    <row r="2357">
      <c r="A2357" t="n">
        <v>128.655858</v>
      </c>
      <c r="B2357" t="n">
        <v>36.458124</v>
      </c>
    </row>
    <row r="2358">
      <c r="A2358" t="n">
        <v>128.655999</v>
      </c>
      <c r="B2358" t="n">
        <v>36.457852</v>
      </c>
    </row>
    <row r="2359">
      <c r="A2359" t="n">
        <v>128.652589</v>
      </c>
      <c r="B2359" t="n">
        <v>36.455571</v>
      </c>
    </row>
    <row r="2360">
      <c r="A2360" t="n">
        <v>128.654789</v>
      </c>
      <c r="B2360" t="n">
        <v>36.456581</v>
      </c>
    </row>
    <row r="2361">
      <c r="A2361" t="n">
        <v>128.652583</v>
      </c>
      <c r="B2361" t="n">
        <v>36.45569</v>
      </c>
    </row>
    <row r="2362">
      <c r="A2362" t="n">
        <v>128.654652</v>
      </c>
      <c r="B2362" t="n">
        <v>36.456571</v>
      </c>
    </row>
    <row r="2363">
      <c r="A2363" t="n">
        <v>128.70936</v>
      </c>
      <c r="B2363" t="n">
        <v>36.487163</v>
      </c>
    </row>
    <row r="2364">
      <c r="A2364" t="n">
        <v>128.708002</v>
      </c>
      <c r="B2364" t="n">
        <v>36.519285</v>
      </c>
    </row>
    <row r="2365">
      <c r="A2365" t="n">
        <v>128.708049</v>
      </c>
      <c r="B2365" t="n">
        <v>36.519136</v>
      </c>
    </row>
    <row r="2366">
      <c r="A2366" t="n">
        <v>128.708001</v>
      </c>
      <c r="B2366" t="n">
        <v>36.519105</v>
      </c>
    </row>
    <row r="2367">
      <c r="A2367" t="n">
        <v>128.693907</v>
      </c>
      <c r="B2367" t="n">
        <v>36.541088</v>
      </c>
    </row>
    <row r="2368">
      <c r="A2368" t="n">
        <v>128.698569</v>
      </c>
      <c r="B2368" t="n">
        <v>36.522963</v>
      </c>
    </row>
    <row r="2369">
      <c r="A2369" t="n">
        <v>128.403187</v>
      </c>
      <c r="B2369" t="n">
        <v>36.789394</v>
      </c>
    </row>
    <row r="2370">
      <c r="A2370" t="n">
        <v>128.403448</v>
      </c>
      <c r="B2370" t="n">
        <v>36.789378</v>
      </c>
    </row>
    <row r="2371">
      <c r="A2371" t="n">
        <v>128.866952</v>
      </c>
      <c r="B2371" t="n">
        <v>36.739569</v>
      </c>
    </row>
    <row r="2372">
      <c r="A2372" t="n">
        <v>128.867073</v>
      </c>
      <c r="B2372" t="n">
        <v>36.739688</v>
      </c>
    </row>
    <row r="2373">
      <c r="A2373" t="n">
        <v>128.740393</v>
      </c>
      <c r="B2373" t="n">
        <v>36.787059</v>
      </c>
    </row>
    <row r="2374">
      <c r="A2374" t="n">
        <v>128.740253</v>
      </c>
      <c r="B2374" t="n">
        <v>36.787063</v>
      </c>
    </row>
    <row r="2375">
      <c r="A2375" t="n">
        <v>128.743425</v>
      </c>
      <c r="B2375" t="n">
        <v>36.786538</v>
      </c>
    </row>
    <row r="2376">
      <c r="A2376" t="n">
        <v>128.743371</v>
      </c>
      <c r="B2376" t="n">
        <v>36.786425</v>
      </c>
    </row>
    <row r="2377">
      <c r="A2377" t="n">
        <v>128.768178</v>
      </c>
      <c r="B2377" t="n">
        <v>36.795059</v>
      </c>
    </row>
    <row r="2378">
      <c r="A2378" t="n">
        <v>128.768297</v>
      </c>
      <c r="B2378" t="n">
        <v>36.795156</v>
      </c>
    </row>
    <row r="2379">
      <c r="A2379" t="n">
        <v>128.746881</v>
      </c>
      <c r="B2379" t="n">
        <v>36.786346</v>
      </c>
    </row>
    <row r="2380">
      <c r="A2380" t="n">
        <v>128.746794</v>
      </c>
      <c r="B2380" t="n">
        <v>36.786428</v>
      </c>
    </row>
    <row r="2381">
      <c r="A2381" t="n">
        <v>128.864391</v>
      </c>
      <c r="B2381" t="n">
        <v>36.7393</v>
      </c>
    </row>
    <row r="2382">
      <c r="A2382" t="n">
        <v>128.863899</v>
      </c>
      <c r="B2382" t="n">
        <v>36.739291</v>
      </c>
    </row>
    <row r="2383">
      <c r="A2383" t="n">
        <v>128.752445</v>
      </c>
      <c r="B2383" t="n">
        <v>36.788338</v>
      </c>
    </row>
    <row r="2384">
      <c r="A2384" t="n">
        <v>128.752402</v>
      </c>
      <c r="B2384" t="n">
        <v>36.788445</v>
      </c>
    </row>
    <row r="2385">
      <c r="A2385" t="n">
        <v>128.812723</v>
      </c>
      <c r="B2385" t="n">
        <v>36.486872</v>
      </c>
    </row>
    <row r="2386">
      <c r="A2386" t="n">
        <v>128.811004</v>
      </c>
      <c r="B2386" t="n">
        <v>36.489133</v>
      </c>
    </row>
    <row r="2387">
      <c r="A2387" t="n">
        <v>128.811999</v>
      </c>
      <c r="B2387" t="n">
        <v>36.496098</v>
      </c>
    </row>
    <row r="2388">
      <c r="A2388" t="n">
        <v>128.812647</v>
      </c>
      <c r="B2388" t="n">
        <v>36.486744</v>
      </c>
    </row>
    <row r="2389">
      <c r="A2389" t="n">
        <v>128.810889</v>
      </c>
      <c r="B2389" t="n">
        <v>36.489154</v>
      </c>
    </row>
    <row r="2390">
      <c r="A2390" t="n">
        <v>128.81213</v>
      </c>
      <c r="B2390" t="n">
        <v>36.496078</v>
      </c>
    </row>
    <row r="2391">
      <c r="A2391" t="n">
        <v>128.950752</v>
      </c>
      <c r="B2391" t="n">
        <v>36.696878</v>
      </c>
    </row>
    <row r="2392">
      <c r="A2392" t="n">
        <v>128.950675</v>
      </c>
      <c r="B2392" t="n">
        <v>36.696801</v>
      </c>
    </row>
    <row r="2393">
      <c r="A2393" t="n">
        <v>128.665277</v>
      </c>
      <c r="B2393" t="n">
        <v>36.496205</v>
      </c>
    </row>
    <row r="2394">
      <c r="A2394" t="n">
        <v>128.663134</v>
      </c>
      <c r="B2394" t="n">
        <v>36.495121</v>
      </c>
    </row>
    <row r="2395">
      <c r="A2395" t="n">
        <v>128.656272</v>
      </c>
      <c r="B2395" t="n">
        <v>36.483779</v>
      </c>
      <c r="C2395" t="n">
        <v>128.656272</v>
      </c>
      <c r="D2395" t="n">
        <v>36.483779</v>
      </c>
    </row>
    <row r="2396">
      <c r="A2396" t="n">
        <v>128.656354</v>
      </c>
      <c r="B2396" t="n">
        <v>36.486481</v>
      </c>
    </row>
    <row r="2397">
      <c r="A2397" t="n">
        <v>128.658789</v>
      </c>
      <c r="B2397" t="n">
        <v>36.491552</v>
      </c>
    </row>
    <row r="2398">
      <c r="A2398" t="n">
        <v>128.422057</v>
      </c>
      <c r="B2398" t="n">
        <v>36.497409</v>
      </c>
    </row>
    <row r="2399">
      <c r="A2399" t="n">
        <v>128.541997</v>
      </c>
      <c r="B2399" t="n">
        <v>36.522693</v>
      </c>
    </row>
    <row r="2400">
      <c r="A2400" t="n">
        <v>128.758647</v>
      </c>
      <c r="B2400" t="n">
        <v>36.577697</v>
      </c>
    </row>
    <row r="2401">
      <c r="A2401" t="n">
        <v>128.758814</v>
      </c>
      <c r="B2401" t="n">
        <v>36.578155</v>
      </c>
      <c r="C2401" t="n">
        <v>128.758814</v>
      </c>
      <c r="D2401" t="n">
        <v>36.578155</v>
      </c>
    </row>
    <row r="2402">
      <c r="A2402" t="n">
        <v>128.312194</v>
      </c>
      <c r="B2402" t="n">
        <v>36.61456</v>
      </c>
    </row>
    <row r="2403">
      <c r="A2403" t="n">
        <v>128.312021</v>
      </c>
      <c r="B2403" t="n">
        <v>36.61431</v>
      </c>
    </row>
    <row r="2404">
      <c r="A2404" t="n">
        <v>128.661205</v>
      </c>
      <c r="B2404" t="n">
        <v>36.681481</v>
      </c>
    </row>
    <row r="2405">
      <c r="A2405" t="n">
        <v>128.661153</v>
      </c>
      <c r="B2405" t="n">
        <v>36.681598</v>
      </c>
    </row>
    <row r="2406">
      <c r="A2406" t="n">
        <v>128.652679</v>
      </c>
      <c r="B2406" t="n">
        <v>36.686952</v>
      </c>
    </row>
    <row r="2407">
      <c r="A2407" t="n">
        <v>128.480132</v>
      </c>
      <c r="B2407" t="n">
        <v>36.61845</v>
      </c>
    </row>
    <row r="2408">
      <c r="A2408" t="n">
        <v>128.479824</v>
      </c>
      <c r="B2408" t="n">
        <v>36.618336</v>
      </c>
    </row>
    <row r="2409">
      <c r="A2409" t="n">
        <v>128.4868</v>
      </c>
      <c r="B2409" t="n">
        <v>36.619571</v>
      </c>
    </row>
    <row r="2410">
      <c r="A2410" t="n">
        <v>128.486671</v>
      </c>
      <c r="B2410" t="n">
        <v>36.619365</v>
      </c>
    </row>
    <row r="2411">
      <c r="A2411" t="n">
        <v>128.486917</v>
      </c>
      <c r="B2411" t="n">
        <v>36.619558</v>
      </c>
    </row>
    <row r="2412">
      <c r="A2412" t="n">
        <v>128.948606</v>
      </c>
      <c r="B2412" t="n">
        <v>36.615007</v>
      </c>
    </row>
    <row r="2413">
      <c r="A2413" t="n">
        <v>128.948642</v>
      </c>
      <c r="B2413" t="n">
        <v>36.614903</v>
      </c>
    </row>
    <row r="2414">
      <c r="A2414" t="n">
        <v>128.954751</v>
      </c>
      <c r="B2414" t="n">
        <v>36.621241</v>
      </c>
    </row>
    <row r="2415">
      <c r="A2415" t="n">
        <v>128.954961</v>
      </c>
      <c r="B2415" t="n">
        <v>36.621248</v>
      </c>
    </row>
    <row r="2416">
      <c r="A2416" t="n">
        <v>128.952063</v>
      </c>
      <c r="B2416" t="n">
        <v>36.617019</v>
      </c>
    </row>
    <row r="2417">
      <c r="A2417" t="n">
        <v>128.95195</v>
      </c>
      <c r="B2417" t="n">
        <v>36.617002</v>
      </c>
    </row>
    <row r="2418">
      <c r="A2418" t="n">
        <v>128.954846</v>
      </c>
      <c r="B2418" t="n">
        <v>36.621108</v>
      </c>
    </row>
    <row r="2419">
      <c r="A2419" t="n">
        <v>128.302925</v>
      </c>
      <c r="B2419" t="n">
        <v>36.633534</v>
      </c>
    </row>
    <row r="2420">
      <c r="A2420" t="n">
        <v>128.303184</v>
      </c>
      <c r="B2420" t="n">
        <v>36.634997</v>
      </c>
    </row>
    <row r="2421">
      <c r="A2421" t="n">
        <v>128.303079</v>
      </c>
      <c r="B2421" t="n">
        <v>36.635065</v>
      </c>
    </row>
    <row r="2422">
      <c r="A2422" t="n">
        <v>128.692529</v>
      </c>
      <c r="B2422" t="n">
        <v>36.46407</v>
      </c>
    </row>
    <row r="2423">
      <c r="A2423" t="n">
        <v>128.750016</v>
      </c>
      <c r="B2423" t="n">
        <v>36.654971</v>
      </c>
    </row>
    <row r="2424">
      <c r="A2424" t="n">
        <v>128.749935</v>
      </c>
      <c r="B2424" t="n">
        <v>36.654802</v>
      </c>
    </row>
    <row r="2425">
      <c r="A2425" t="n">
        <v>128.874137</v>
      </c>
      <c r="B2425" t="n">
        <v>36.388453</v>
      </c>
    </row>
    <row r="2426">
      <c r="A2426" t="n">
        <v>128.873948</v>
      </c>
      <c r="B2426" t="n">
        <v>36.388418</v>
      </c>
    </row>
    <row r="2427">
      <c r="A2427" t="n">
        <v>128.712198</v>
      </c>
      <c r="B2427" t="n">
        <v>36.599164</v>
      </c>
    </row>
    <row r="2428">
      <c r="A2428" t="n">
        <v>128.542754</v>
      </c>
      <c r="B2428" t="n">
        <v>36.747241</v>
      </c>
    </row>
    <row r="2429">
      <c r="A2429" t="n">
        <v>128.542603</v>
      </c>
      <c r="B2429" t="n">
        <v>36.747189</v>
      </c>
    </row>
    <row r="2430">
      <c r="A2430" t="n">
        <v>128.455699</v>
      </c>
      <c r="B2430" t="n">
        <v>36.655464</v>
      </c>
      <c r="C2430" t="n">
        <v>128.455699</v>
      </c>
      <c r="D2430" t="n">
        <v>36.655464</v>
      </c>
    </row>
    <row r="2431">
      <c r="A2431" t="n">
        <v>128.455816</v>
      </c>
      <c r="B2431" t="n">
        <v>36.655545</v>
      </c>
    </row>
    <row r="2432">
      <c r="A2432" t="n">
        <v>128.926946</v>
      </c>
      <c r="B2432" t="n">
        <v>36.331129</v>
      </c>
    </row>
    <row r="2433">
      <c r="A2433" t="n">
        <v>128.92679</v>
      </c>
      <c r="B2433" t="n">
        <v>36.330976</v>
      </c>
    </row>
    <row r="2434">
      <c r="A2434" t="n">
        <v>128.779489</v>
      </c>
      <c r="B2434" t="n">
        <v>36.569886</v>
      </c>
    </row>
    <row r="2435">
      <c r="A2435" t="n">
        <v>128.779002</v>
      </c>
      <c r="B2435" t="n">
        <v>36.570387</v>
      </c>
    </row>
    <row r="2436">
      <c r="A2436" t="n">
        <v>128.554859</v>
      </c>
      <c r="B2436" t="n">
        <v>36.756339</v>
      </c>
    </row>
    <row r="2437">
      <c r="A2437" t="n">
        <v>128.554978</v>
      </c>
      <c r="B2437" t="n">
        <v>36.755963</v>
      </c>
    </row>
    <row r="2438">
      <c r="A2438" t="n">
        <v>128.554974</v>
      </c>
      <c r="B2438" t="n">
        <v>36.75607</v>
      </c>
    </row>
    <row r="2439">
      <c r="A2439" t="n">
        <v>128.556315</v>
      </c>
      <c r="B2439" t="n">
        <v>36.755647</v>
      </c>
    </row>
    <row r="2440">
      <c r="A2440" t="n">
        <v>128.556525</v>
      </c>
      <c r="B2440" t="n">
        <v>36.755663</v>
      </c>
    </row>
    <row r="2441">
      <c r="A2441" t="n">
        <v>128.544353</v>
      </c>
      <c r="B2441" t="n">
        <v>36.748989</v>
      </c>
    </row>
    <row r="2442">
      <c r="A2442" t="n">
        <v>128.544458</v>
      </c>
      <c r="B2442" t="n">
        <v>36.748916</v>
      </c>
    </row>
    <row r="2443">
      <c r="A2443" t="n">
        <v>128.688767</v>
      </c>
      <c r="B2443" t="n">
        <v>36.522956</v>
      </c>
    </row>
    <row r="2444">
      <c r="A2444" t="n">
        <v>128.68885</v>
      </c>
      <c r="B2444" t="n">
        <v>36.522725</v>
      </c>
    </row>
    <row r="2445">
      <c r="A2445" t="n">
        <v>128.50617</v>
      </c>
      <c r="B2445" t="n">
        <v>36.807843</v>
      </c>
    </row>
    <row r="2446">
      <c r="A2446" t="n">
        <v>128.506199</v>
      </c>
      <c r="B2446" t="n">
        <v>36.807469</v>
      </c>
    </row>
    <row r="2447">
      <c r="A2447" t="n">
        <v>128.387855</v>
      </c>
      <c r="B2447" t="n">
        <v>36.634674</v>
      </c>
    </row>
    <row r="2448">
      <c r="A2448" t="n">
        <v>128.387773</v>
      </c>
      <c r="B2448" t="n">
        <v>36.634794</v>
      </c>
    </row>
    <row r="2449">
      <c r="A2449" t="n">
        <v>128.39043</v>
      </c>
      <c r="B2449" t="n">
        <v>36.634695</v>
      </c>
    </row>
    <row r="2450">
      <c r="A2450" t="n">
        <v>128.390217</v>
      </c>
      <c r="B2450" t="n">
        <v>36.634577</v>
      </c>
    </row>
    <row r="2451">
      <c r="A2451" t="n">
        <v>128.377375</v>
      </c>
      <c r="B2451" t="n">
        <v>36.636735</v>
      </c>
    </row>
    <row r="2452">
      <c r="A2452" t="n">
        <v>128.377509</v>
      </c>
      <c r="B2452" t="n">
        <v>36.636864</v>
      </c>
    </row>
    <row r="2453">
      <c r="A2453" t="n">
        <v>128.462206</v>
      </c>
      <c r="B2453" t="n">
        <v>36.680194</v>
      </c>
    </row>
    <row r="2454">
      <c r="A2454" t="n">
        <v>128.46242</v>
      </c>
      <c r="B2454" t="n">
        <v>36.680202</v>
      </c>
    </row>
    <row r="2455">
      <c r="A2455" t="n">
        <v>128.234258</v>
      </c>
      <c r="B2455" t="n">
        <v>36.55395</v>
      </c>
    </row>
    <row r="2456">
      <c r="A2456" t="n">
        <v>128.234154</v>
      </c>
      <c r="B2456" t="n">
        <v>36.553852</v>
      </c>
    </row>
    <row r="2457">
      <c r="A2457" t="n">
        <v>128.233339</v>
      </c>
      <c r="B2457" t="n">
        <v>36.552047</v>
      </c>
    </row>
    <row r="2458">
      <c r="A2458" t="n">
        <v>128.231967</v>
      </c>
      <c r="B2458" t="n">
        <v>36.549711</v>
      </c>
    </row>
    <row r="2459">
      <c r="A2459" t="n">
        <v>128.237711</v>
      </c>
      <c r="B2459" t="n">
        <v>36.542227</v>
      </c>
    </row>
    <row r="2460">
      <c r="A2460" t="n">
        <v>128.237686</v>
      </c>
      <c r="B2460" t="n">
        <v>36.542117</v>
      </c>
    </row>
    <row r="2461">
      <c r="A2461" t="n">
        <v>128.23474</v>
      </c>
      <c r="B2461" t="n">
        <v>36.544357</v>
      </c>
    </row>
    <row r="2462">
      <c r="A2462" t="n">
        <v>128.440389</v>
      </c>
      <c r="B2462" t="n">
        <v>36.717909</v>
      </c>
    </row>
    <row r="2463">
      <c r="A2463" t="n">
        <v>128.440284</v>
      </c>
      <c r="B2463" t="n">
        <v>36.717829</v>
      </c>
    </row>
    <row r="2464">
      <c r="A2464" t="n">
        <v>128.234604</v>
      </c>
      <c r="B2464" t="n">
        <v>36.54431</v>
      </c>
    </row>
    <row r="2465">
      <c r="A2465" t="n">
        <v>128.3567</v>
      </c>
      <c r="B2465" t="n">
        <v>36.637768</v>
      </c>
    </row>
    <row r="2466">
      <c r="A2466" t="n">
        <v>128.362865</v>
      </c>
      <c r="B2466" t="n">
        <v>36.638514</v>
      </c>
    </row>
    <row r="2467">
      <c r="A2467" t="n">
        <v>128.362917</v>
      </c>
      <c r="B2467" t="n">
        <v>36.638411</v>
      </c>
    </row>
    <row r="2468">
      <c r="A2468" t="n">
        <v>128.356878</v>
      </c>
      <c r="B2468" t="n">
        <v>36.637699</v>
      </c>
    </row>
    <row r="2469">
      <c r="A2469" t="n">
        <v>128.446644</v>
      </c>
      <c r="B2469" t="n">
        <v>36.761462</v>
      </c>
    </row>
    <row r="2470">
      <c r="A2470" t="n">
        <v>128.446653</v>
      </c>
      <c r="B2470" t="n">
        <v>36.761608</v>
      </c>
    </row>
    <row r="2471">
      <c r="A2471" t="n">
        <v>128.443958</v>
      </c>
      <c r="B2471" t="n">
        <v>36.766118</v>
      </c>
    </row>
    <row r="2472">
      <c r="A2472" t="n">
        <v>128.45433</v>
      </c>
      <c r="B2472" t="n">
        <v>36.773124</v>
      </c>
    </row>
    <row r="2473">
      <c r="A2473" t="n">
        <v>128.452443</v>
      </c>
      <c r="B2473" t="n">
        <v>36.76866</v>
      </c>
    </row>
    <row r="2474">
      <c r="A2474" t="n">
        <v>128.452366</v>
      </c>
      <c r="B2474" t="n">
        <v>36.768804</v>
      </c>
    </row>
    <row r="2475">
      <c r="A2475" t="n">
        <v>128.454454</v>
      </c>
      <c r="B2475" t="n">
        <v>36.773084</v>
      </c>
    </row>
    <row r="2476">
      <c r="A2476" t="n">
        <v>128.452341</v>
      </c>
      <c r="B2476" t="n">
        <v>36.768748</v>
      </c>
    </row>
    <row r="2477">
      <c r="A2477" t="n">
        <v>128.442674</v>
      </c>
      <c r="B2477" t="n">
        <v>36.744098</v>
      </c>
    </row>
    <row r="2478">
      <c r="A2478" t="n">
        <v>128.442516</v>
      </c>
      <c r="B2478" t="n">
        <v>36.744048</v>
      </c>
      <c r="C2478" t="n">
        <v>128.442516</v>
      </c>
      <c r="D2478" t="n">
        <v>36.744048</v>
      </c>
    </row>
    <row r="2479">
      <c r="A2479" t="n">
        <v>128.436454</v>
      </c>
      <c r="B2479" t="n">
        <v>36.751224</v>
      </c>
    </row>
    <row r="2480">
      <c r="A2480" t="n">
        <v>128.43647</v>
      </c>
      <c r="B2480" t="n">
        <v>36.75111</v>
      </c>
    </row>
    <row r="2481">
      <c r="A2481" t="n">
        <v>128.822822</v>
      </c>
      <c r="B2481" t="n">
        <v>36.750414</v>
      </c>
    </row>
    <row r="2482">
      <c r="A2482" t="n">
        <v>128.822626</v>
      </c>
      <c r="B2482" t="n">
        <v>36.750382</v>
      </c>
    </row>
    <row r="2483">
      <c r="A2483" t="n">
        <v>128.382753</v>
      </c>
      <c r="B2483" t="n">
        <v>36.795448</v>
      </c>
    </row>
    <row r="2484">
      <c r="A2484" t="n">
        <v>128.382729</v>
      </c>
      <c r="B2484" t="n">
        <v>36.795556</v>
      </c>
    </row>
    <row r="2485">
      <c r="A2485" t="n">
        <v>128.65123</v>
      </c>
      <c r="B2485" t="n">
        <v>36.547668</v>
      </c>
    </row>
    <row r="2486">
      <c r="A2486" t="n">
        <v>128.27655</v>
      </c>
      <c r="B2486" t="n">
        <v>36.547427</v>
      </c>
    </row>
    <row r="2487">
      <c r="A2487" t="n">
        <v>128.276627</v>
      </c>
      <c r="B2487" t="n">
        <v>36.547529</v>
      </c>
    </row>
    <row r="2488">
      <c r="A2488" t="n">
        <v>128.2295</v>
      </c>
      <c r="B2488" t="n">
        <v>36.576677</v>
      </c>
    </row>
    <row r="2489">
      <c r="A2489" t="n">
        <v>128.229141</v>
      </c>
      <c r="B2489" t="n">
        <v>36.578609</v>
      </c>
    </row>
    <row r="2490">
      <c r="A2490" t="n">
        <v>128.229064</v>
      </c>
      <c r="B2490" t="n">
        <v>36.578533</v>
      </c>
    </row>
    <row r="2491">
      <c r="A2491" t="n">
        <v>128.807624</v>
      </c>
      <c r="B2491" t="n">
        <v>36.736426</v>
      </c>
    </row>
    <row r="2492">
      <c r="A2492" t="n">
        <v>128.807771</v>
      </c>
      <c r="B2492" t="n">
        <v>36.736368</v>
      </c>
    </row>
    <row r="2493">
      <c r="A2493" t="n">
        <v>128.849946</v>
      </c>
      <c r="B2493" t="n">
        <v>36.718305</v>
      </c>
    </row>
    <row r="2494">
      <c r="A2494" t="n">
        <v>128.643561</v>
      </c>
      <c r="B2494" t="n">
        <v>36.608035</v>
      </c>
    </row>
    <row r="2495">
      <c r="A2495" t="n">
        <v>128.643612</v>
      </c>
      <c r="B2495" t="n">
        <v>36.608075</v>
      </c>
    </row>
    <row r="2496">
      <c r="A2496" t="n">
        <v>128.639591</v>
      </c>
      <c r="B2496" t="n">
        <v>36.614499</v>
      </c>
    </row>
    <row r="2497">
      <c r="A2497" t="n">
        <v>128.639323</v>
      </c>
      <c r="B2497" t="n">
        <v>36.614466</v>
      </c>
    </row>
    <row r="2498">
      <c r="A2498" t="n">
        <v>128.644935</v>
      </c>
      <c r="B2498" t="n">
        <v>36.60377</v>
      </c>
    </row>
    <row r="2499">
      <c r="A2499" t="n">
        <v>128.644841</v>
      </c>
      <c r="B2499" t="n">
        <v>36.603691</v>
      </c>
    </row>
    <row r="2500">
      <c r="A2500" t="n">
        <v>128.641761</v>
      </c>
      <c r="B2500" t="n">
        <v>36.610763</v>
      </c>
    </row>
    <row r="2501">
      <c r="A2501" t="n">
        <v>128.641632</v>
      </c>
      <c r="B2501" t="n">
        <v>36.610792</v>
      </c>
    </row>
    <row r="2502">
      <c r="A2502" t="n">
        <v>128.809954</v>
      </c>
      <c r="B2502" t="n">
        <v>36.525388</v>
      </c>
    </row>
    <row r="2503">
      <c r="A2503" t="n">
        <v>128.810054</v>
      </c>
      <c r="B2503" t="n">
        <v>36.525247</v>
      </c>
    </row>
    <row r="2504">
      <c r="A2504" t="n">
        <v>128.955657</v>
      </c>
      <c r="B2504" t="n">
        <v>36.782806</v>
      </c>
    </row>
    <row r="2505">
      <c r="A2505" t="n">
        <v>128.955807</v>
      </c>
      <c r="B2505" t="n">
        <v>36.782832</v>
      </c>
    </row>
    <row r="2506">
      <c r="A2506" t="n">
        <v>128.919725</v>
      </c>
      <c r="B2506" t="n">
        <v>36.632925</v>
      </c>
    </row>
    <row r="2507">
      <c r="A2507" t="n">
        <v>128.918588</v>
      </c>
      <c r="B2507" t="n">
        <v>36.632929</v>
      </c>
    </row>
    <row r="2508">
      <c r="A2508" t="n">
        <v>128.394862</v>
      </c>
      <c r="B2508" t="n">
        <v>36.6172</v>
      </c>
    </row>
    <row r="2509">
      <c r="A2509" t="n">
        <v>128.388895</v>
      </c>
      <c r="B2509" t="n">
        <v>36.617663</v>
      </c>
    </row>
    <row r="2510">
      <c r="A2510" t="n">
        <v>128.394614</v>
      </c>
      <c r="B2510" t="n">
        <v>36.617149</v>
      </c>
    </row>
    <row r="2511">
      <c r="A2511" t="n">
        <v>128.388772</v>
      </c>
      <c r="B2511" t="n">
        <v>36.61755</v>
      </c>
    </row>
    <row r="2512">
      <c r="A2512" t="n">
        <v>128.741079</v>
      </c>
      <c r="B2512" t="n">
        <v>36.619373</v>
      </c>
    </row>
    <row r="2513">
      <c r="A2513" t="n">
        <v>128.74096</v>
      </c>
      <c r="B2513" t="n">
        <v>36.619426</v>
      </c>
    </row>
    <row r="2514">
      <c r="A2514" t="n">
        <v>128.745314</v>
      </c>
      <c r="B2514" t="n">
        <v>36.627626</v>
      </c>
    </row>
    <row r="2515">
      <c r="A2515" t="n">
        <v>128.745241</v>
      </c>
      <c r="B2515" t="n">
        <v>36.627725</v>
      </c>
    </row>
    <row r="2516">
      <c r="A2516" t="n">
        <v>128.742922</v>
      </c>
      <c r="B2516" t="n">
        <v>36.624791</v>
      </c>
    </row>
    <row r="2517">
      <c r="A2517" t="n">
        <v>128.743056</v>
      </c>
      <c r="B2517" t="n">
        <v>36.624752</v>
      </c>
    </row>
    <row r="2518">
      <c r="A2518" t="n">
        <v>128.690696</v>
      </c>
      <c r="B2518" t="n">
        <v>36.611368</v>
      </c>
    </row>
    <row r="2519">
      <c r="A2519" t="n">
        <v>128.692143</v>
      </c>
      <c r="B2519" t="n">
        <v>36.625336</v>
      </c>
    </row>
    <row r="2520">
      <c r="A2520" t="n">
        <v>128.692299</v>
      </c>
      <c r="B2520" t="n">
        <v>36.625327</v>
      </c>
    </row>
    <row r="2521">
      <c r="A2521" t="n">
        <v>128.69069</v>
      </c>
      <c r="B2521" t="n">
        <v>36.611479</v>
      </c>
    </row>
    <row r="2522">
      <c r="A2522" t="n">
        <v>128.70259</v>
      </c>
      <c r="B2522" t="n">
        <v>36.608828</v>
      </c>
    </row>
    <row r="2523">
      <c r="A2523" t="n">
        <v>128.70276</v>
      </c>
      <c r="B2523" t="n">
        <v>36.608803</v>
      </c>
    </row>
    <row r="2524">
      <c r="A2524" t="n">
        <v>128.686202</v>
      </c>
      <c r="B2524" t="n">
        <v>36.574356</v>
      </c>
      <c r="C2524" t="n">
        <v>128.686202</v>
      </c>
      <c r="D2524" t="n">
        <v>36.574356</v>
      </c>
    </row>
    <row r="2525">
      <c r="A2525" t="n">
        <v>128.82149</v>
      </c>
      <c r="B2525" t="n">
        <v>36.707117</v>
      </c>
    </row>
    <row r="2526">
      <c r="A2526" t="n">
        <v>128.821928</v>
      </c>
      <c r="B2526" t="n">
        <v>36.707435</v>
      </c>
    </row>
    <row r="2527">
      <c r="A2527" t="n">
        <v>128.806545</v>
      </c>
      <c r="B2527" t="n">
        <v>36.532515</v>
      </c>
    </row>
    <row r="2528">
      <c r="A2528" t="n">
        <v>128.806667</v>
      </c>
      <c r="B2528" t="n">
        <v>36.53263</v>
      </c>
      <c r="C2528" t="n">
        <v>128.806667</v>
      </c>
      <c r="D2528" t="n">
        <v>36.53263</v>
      </c>
    </row>
    <row r="2529">
      <c r="A2529" t="n">
        <v>128.802344</v>
      </c>
      <c r="B2529" t="n">
        <v>36.531921</v>
      </c>
    </row>
    <row r="2530">
      <c r="A2530" t="n">
        <v>128.802558</v>
      </c>
      <c r="B2530" t="n">
        <v>36.532019</v>
      </c>
    </row>
    <row r="2531">
      <c r="A2531" t="n">
        <v>128.705528</v>
      </c>
      <c r="B2531" t="n">
        <v>36.605834</v>
      </c>
    </row>
    <row r="2532">
      <c r="A2532" t="n">
        <v>128.705262</v>
      </c>
      <c r="B2532" t="n">
        <v>36.605781</v>
      </c>
    </row>
    <row r="2533">
      <c r="A2533" t="n">
        <v>128.741324</v>
      </c>
      <c r="B2533" t="n">
        <v>36.611079</v>
      </c>
    </row>
    <row r="2534">
      <c r="A2534" t="n">
        <v>128.741442</v>
      </c>
      <c r="B2534" t="n">
        <v>36.611098</v>
      </c>
    </row>
    <row r="2535">
      <c r="A2535" t="n">
        <v>128.734235</v>
      </c>
      <c r="B2535" t="n">
        <v>36.613312</v>
      </c>
    </row>
    <row r="2536">
      <c r="A2536" t="n">
        <v>128.734194</v>
      </c>
      <c r="B2536" t="n">
        <v>36.61324</v>
      </c>
    </row>
    <row r="2537">
      <c r="A2537" t="n">
        <v>128.738512</v>
      </c>
      <c r="B2537" t="n">
        <v>36.611139</v>
      </c>
    </row>
    <row r="2538">
      <c r="A2538" t="n">
        <v>128.738686</v>
      </c>
      <c r="B2538" t="n">
        <v>36.611071</v>
      </c>
    </row>
    <row r="2539">
      <c r="A2539" t="n">
        <v>128.787562</v>
      </c>
      <c r="B2539" t="n">
        <v>36.744442</v>
      </c>
    </row>
    <row r="2540">
      <c r="A2540" t="n">
        <v>128.787443</v>
      </c>
      <c r="B2540" t="n">
        <v>36.74436</v>
      </c>
    </row>
    <row r="2541">
      <c r="A2541" t="n">
        <v>128.916815</v>
      </c>
      <c r="B2541" t="n">
        <v>36.693267</v>
      </c>
    </row>
    <row r="2542">
      <c r="A2542" t="n">
        <v>128.913066</v>
      </c>
      <c r="B2542" t="n">
        <v>36.685795</v>
      </c>
    </row>
    <row r="2543">
      <c r="A2543" t="n">
        <v>128.918964</v>
      </c>
      <c r="B2543" t="n">
        <v>36.694011</v>
      </c>
    </row>
    <row r="2544">
      <c r="A2544" t="n">
        <v>128.916755</v>
      </c>
      <c r="B2544" t="n">
        <v>36.693135</v>
      </c>
    </row>
    <row r="2545">
      <c r="A2545" t="n">
        <v>128.918989</v>
      </c>
      <c r="B2545" t="n">
        <v>36.69389</v>
      </c>
    </row>
    <row r="2546">
      <c r="A2546" t="n">
        <v>128.913194</v>
      </c>
      <c r="B2546" t="n">
        <v>36.68575</v>
      </c>
    </row>
    <row r="2547">
      <c r="A2547" t="n">
        <v>128.556765</v>
      </c>
      <c r="B2547" t="n">
        <v>36.522645</v>
      </c>
    </row>
    <row r="2548">
      <c r="A2548" t="n">
        <v>128.565055</v>
      </c>
      <c r="B2548" t="n">
        <v>36.511164</v>
      </c>
    </row>
    <row r="2549">
      <c r="A2549" t="n">
        <v>128.556933</v>
      </c>
      <c r="B2549" t="n">
        <v>36.522569</v>
      </c>
    </row>
    <row r="2550">
      <c r="A2550" t="n">
        <v>128.565185</v>
      </c>
      <c r="B2550" t="n">
        <v>36.511189</v>
      </c>
    </row>
    <row r="2551">
      <c r="A2551" t="n">
        <v>128.545156</v>
      </c>
      <c r="B2551" t="n">
        <v>36.521015</v>
      </c>
    </row>
    <row r="2552">
      <c r="A2552" t="n">
        <v>128.527498</v>
      </c>
      <c r="B2552" t="n">
        <v>36.853849</v>
      </c>
    </row>
    <row r="2553">
      <c r="A2553" t="n">
        <v>128.527634</v>
      </c>
      <c r="B2553" t="n">
        <v>36.85385</v>
      </c>
    </row>
    <row r="2554">
      <c r="A2554" t="n">
        <v>128.664089</v>
      </c>
      <c r="B2554" t="n">
        <v>36.460072</v>
      </c>
    </row>
    <row r="2555">
      <c r="A2555" t="n">
        <v>128.662613</v>
      </c>
      <c r="B2555" t="n">
        <v>36.47061</v>
      </c>
    </row>
    <row r="2556">
      <c r="A2556" t="n">
        <v>128.662371</v>
      </c>
      <c r="B2556" t="n">
        <v>36.470654</v>
      </c>
    </row>
    <row r="2557">
      <c r="A2557" t="n">
        <v>128.745252</v>
      </c>
      <c r="B2557" t="n">
        <v>36.723193</v>
      </c>
    </row>
    <row r="2558">
      <c r="A2558" t="n">
        <v>128.745258</v>
      </c>
      <c r="B2558" t="n">
        <v>36.723009</v>
      </c>
    </row>
    <row r="2559">
      <c r="A2559" t="n">
        <v>128.920006</v>
      </c>
      <c r="B2559" t="n">
        <v>36.568251</v>
      </c>
      <c r="C2559" t="n">
        <v>128.920006</v>
      </c>
      <c r="D2559" t="n">
        <v>36.568251</v>
      </c>
    </row>
    <row r="2560">
      <c r="A2560" t="n">
        <v>128.744705</v>
      </c>
      <c r="B2560" t="n">
        <v>36.564751</v>
      </c>
    </row>
    <row r="2561">
      <c r="A2561" t="n">
        <v>128.745527</v>
      </c>
      <c r="B2561" t="n">
        <v>36.565115</v>
      </c>
    </row>
    <row r="2562">
      <c r="A2562" t="n">
        <v>128.867682</v>
      </c>
      <c r="B2562" t="n">
        <v>36.523308</v>
      </c>
    </row>
    <row r="2563">
      <c r="A2563" t="n">
        <v>128.864239</v>
      </c>
      <c r="B2563" t="n">
        <v>36.521336</v>
      </c>
    </row>
    <row r="2564">
      <c r="A2564" t="n">
        <v>128.867757</v>
      </c>
      <c r="B2564" t="n">
        <v>36.523327</v>
      </c>
    </row>
    <row r="2565">
      <c r="A2565" t="n">
        <v>128.864364</v>
      </c>
      <c r="B2565" t="n">
        <v>36.521344</v>
      </c>
    </row>
    <row r="2566">
      <c r="A2566" t="n">
        <v>128.840079</v>
      </c>
      <c r="B2566" t="n">
        <v>36.52793</v>
      </c>
    </row>
    <row r="2567">
      <c r="A2567" t="n">
        <v>128.881942</v>
      </c>
      <c r="B2567" t="n">
        <v>36.533543</v>
      </c>
    </row>
    <row r="2568">
      <c r="A2568" t="n">
        <v>128.875188</v>
      </c>
      <c r="B2568" t="n">
        <v>36.53313</v>
      </c>
    </row>
    <row r="2569">
      <c r="A2569" t="n">
        <v>128.881992</v>
      </c>
      <c r="B2569" t="n">
        <v>36.533644</v>
      </c>
    </row>
    <row r="2570">
      <c r="A2570" t="n">
        <v>128.875059</v>
      </c>
      <c r="B2570" t="n">
        <v>36.533174</v>
      </c>
    </row>
    <row r="2571">
      <c r="A2571" t="n">
        <v>128.876485</v>
      </c>
      <c r="B2571" t="n">
        <v>36.543085</v>
      </c>
    </row>
    <row r="2572">
      <c r="A2572" t="n">
        <v>128.87628</v>
      </c>
      <c r="B2572" t="n">
        <v>36.543029</v>
      </c>
    </row>
    <row r="2573">
      <c r="A2573" t="n">
        <v>128.863355</v>
      </c>
      <c r="B2573" t="n">
        <v>36.526519</v>
      </c>
    </row>
    <row r="2574">
      <c r="A2574" t="n">
        <v>128.863243</v>
      </c>
      <c r="B2574" t="n">
        <v>36.526593</v>
      </c>
    </row>
    <row r="2575">
      <c r="A2575" t="n">
        <v>128.863467</v>
      </c>
      <c r="B2575" t="n">
        <v>36.52658</v>
      </c>
    </row>
    <row r="2576">
      <c r="A2576" t="n">
        <v>128.843952</v>
      </c>
      <c r="B2576" t="n">
        <v>36.536698</v>
      </c>
    </row>
    <row r="2577">
      <c r="A2577" t="n">
        <v>128.844033</v>
      </c>
      <c r="B2577" t="n">
        <v>36.536608</v>
      </c>
    </row>
    <row r="2578">
      <c r="A2578" t="n">
        <v>128.839545</v>
      </c>
      <c r="B2578" t="n">
        <v>36.536455</v>
      </c>
    </row>
    <row r="2579">
      <c r="A2579" t="n">
        <v>128.839499</v>
      </c>
      <c r="B2579" t="n">
        <v>36.536581</v>
      </c>
    </row>
    <row r="2580">
      <c r="A2580" t="n">
        <v>128.834065</v>
      </c>
      <c r="B2580" t="n">
        <v>36.522323</v>
      </c>
    </row>
    <row r="2581">
      <c r="A2581" t="n">
        <v>128.834018</v>
      </c>
      <c r="B2581" t="n">
        <v>36.522117</v>
      </c>
    </row>
    <row r="2582">
      <c r="A2582" t="n">
        <v>128.830641</v>
      </c>
      <c r="B2582" t="n">
        <v>36.524627</v>
      </c>
      <c r="C2582" t="n">
        <v>128.830641</v>
      </c>
      <c r="D2582" t="n">
        <v>36.524627</v>
      </c>
    </row>
    <row r="2583">
      <c r="A2583" t="n">
        <v>128.333869</v>
      </c>
      <c r="B2583" t="n">
        <v>36.623235</v>
      </c>
    </row>
    <row r="2584">
      <c r="A2584" t="n">
        <v>128.333929</v>
      </c>
      <c r="B2584" t="n">
        <v>36.623351</v>
      </c>
    </row>
    <row r="2585">
      <c r="A2585" t="n">
        <v>128.329009</v>
      </c>
      <c r="B2585" t="n">
        <v>36.625655</v>
      </c>
    </row>
    <row r="2586">
      <c r="A2586" t="n">
        <v>128.869231</v>
      </c>
      <c r="B2586" t="n">
        <v>36.4604</v>
      </c>
    </row>
    <row r="2587">
      <c r="A2587" t="n">
        <v>128.604539</v>
      </c>
      <c r="B2587" t="n">
        <v>36.470372</v>
      </c>
    </row>
    <row r="2588">
      <c r="A2588" t="n">
        <v>128.949629</v>
      </c>
      <c r="B2588" t="n">
        <v>36.76665</v>
      </c>
    </row>
    <row r="2589">
      <c r="A2589" t="n">
        <v>128.949526</v>
      </c>
      <c r="B2589" t="n">
        <v>36.766672</v>
      </c>
    </row>
    <row r="2590">
      <c r="A2590" t="n">
        <v>128.947447</v>
      </c>
      <c r="B2590" t="n">
        <v>36.767465</v>
      </c>
    </row>
    <row r="2591">
      <c r="A2591" t="n">
        <v>128.720609</v>
      </c>
      <c r="B2591" t="n">
        <v>36.55949</v>
      </c>
    </row>
    <row r="2592">
      <c r="A2592" t="n">
        <v>128.720959</v>
      </c>
      <c r="B2592" t="n">
        <v>36.560075</v>
      </c>
    </row>
    <row r="2593">
      <c r="A2593" t="n">
        <v>128.631691</v>
      </c>
      <c r="B2593" t="n">
        <v>36.642131</v>
      </c>
    </row>
    <row r="2594">
      <c r="A2594" t="n">
        <v>128.631591</v>
      </c>
      <c r="B2594" t="n">
        <v>36.642209</v>
      </c>
    </row>
    <row r="2595">
      <c r="A2595" t="n">
        <v>128.533185</v>
      </c>
      <c r="B2595" t="n">
        <v>36.669007</v>
      </c>
    </row>
    <row r="2596">
      <c r="A2596" t="n">
        <v>128.533189</v>
      </c>
      <c r="B2596" t="n">
        <v>36.669124</v>
      </c>
    </row>
    <row r="2597">
      <c r="A2597" t="n">
        <v>128.53815</v>
      </c>
      <c r="B2597" t="n">
        <v>36.669612</v>
      </c>
    </row>
    <row r="2598">
      <c r="A2598" t="n">
        <v>128.537587</v>
      </c>
      <c r="B2598" t="n">
        <v>36.669771</v>
      </c>
    </row>
    <row r="2599">
      <c r="A2599" t="n">
        <v>128.702502</v>
      </c>
      <c r="B2599" t="n">
        <v>36.611156</v>
      </c>
    </row>
    <row r="2600">
      <c r="A2600" t="n">
        <v>128.698945</v>
      </c>
      <c r="B2600" t="n">
        <v>36.644763</v>
      </c>
    </row>
    <row r="2601">
      <c r="A2601" t="n">
        <v>128.401751</v>
      </c>
      <c r="B2601" t="n">
        <v>36.616635</v>
      </c>
    </row>
    <row r="2602">
      <c r="A2602" t="n">
        <v>128.401717</v>
      </c>
      <c r="B2602" t="n">
        <v>36.616526</v>
      </c>
    </row>
    <row r="2603">
      <c r="A2603" t="n">
        <v>128.458497</v>
      </c>
      <c r="B2603" t="n">
        <v>36.526339</v>
      </c>
    </row>
    <row r="2604">
      <c r="A2604" t="n">
        <v>128.458408</v>
      </c>
      <c r="B2604" t="n">
        <v>36.526231</v>
      </c>
    </row>
    <row r="2605">
      <c r="A2605" t="n">
        <v>128.701793</v>
      </c>
      <c r="B2605" t="n">
        <v>36.676864</v>
      </c>
    </row>
    <row r="2606">
      <c r="A2606" t="n">
        <v>128.701322</v>
      </c>
      <c r="B2606" t="n">
        <v>36.676964</v>
      </c>
    </row>
    <row r="2607">
      <c r="A2607" t="n">
        <v>128.703894</v>
      </c>
      <c r="B2607" t="n">
        <v>36.668929</v>
      </c>
    </row>
    <row r="2608">
      <c r="A2608" t="n">
        <v>128.703686</v>
      </c>
      <c r="B2608" t="n">
        <v>36.669651</v>
      </c>
    </row>
    <row r="2609">
      <c r="A2609" t="n">
        <v>128.926405</v>
      </c>
      <c r="B2609" t="n">
        <v>36.649626</v>
      </c>
    </row>
    <row r="2610">
      <c r="A2610" t="n">
        <v>128.926457</v>
      </c>
      <c r="B2610" t="n">
        <v>36.649704</v>
      </c>
    </row>
    <row r="2611">
      <c r="A2611" t="n">
        <v>128.568181</v>
      </c>
      <c r="B2611" t="n">
        <v>36.580991</v>
      </c>
      <c r="C2611" t="n">
        <v>128.568181</v>
      </c>
      <c r="D2611" t="n">
        <v>36.580991</v>
      </c>
    </row>
    <row r="2612">
      <c r="A2612" t="n">
        <v>128.568178</v>
      </c>
      <c r="B2612" t="n">
        <v>36.581107</v>
      </c>
      <c r="C2612" t="n">
        <v>128.568178</v>
      </c>
      <c r="D2612" t="n">
        <v>36.581107</v>
      </c>
    </row>
    <row r="2613">
      <c r="A2613" t="n">
        <v>128.749105</v>
      </c>
      <c r="B2613" t="n">
        <v>36.724438</v>
      </c>
    </row>
    <row r="2614">
      <c r="A2614" t="n">
        <v>128.749093</v>
      </c>
      <c r="B2614" t="n">
        <v>36.72452</v>
      </c>
    </row>
    <row r="2615">
      <c r="A2615" t="n">
        <v>128.53116</v>
      </c>
      <c r="B2615" t="n">
        <v>36.70643</v>
      </c>
    </row>
    <row r="2616">
      <c r="A2616" t="n">
        <v>128.53105</v>
      </c>
      <c r="B2616" t="n">
        <v>36.706347</v>
      </c>
    </row>
    <row r="2617">
      <c r="A2617" t="n">
        <v>128.29047</v>
      </c>
      <c r="B2617" t="n">
        <v>36.618031</v>
      </c>
    </row>
    <row r="2618">
      <c r="A2618" t="n">
        <v>128.290605</v>
      </c>
      <c r="B2618" t="n">
        <v>36.618016</v>
      </c>
    </row>
    <row r="2619">
      <c r="A2619" t="n">
        <v>128.322158</v>
      </c>
      <c r="B2619" t="n">
        <v>36.620521</v>
      </c>
    </row>
    <row r="2620">
      <c r="A2620" t="n">
        <v>128.321675</v>
      </c>
      <c r="B2620" t="n">
        <v>36.619698</v>
      </c>
    </row>
    <row r="2621">
      <c r="A2621" t="n">
        <v>128.778575</v>
      </c>
      <c r="B2621" t="n">
        <v>36.640085</v>
      </c>
    </row>
    <row r="2622">
      <c r="A2622" t="n">
        <v>128.810361</v>
      </c>
      <c r="B2622" t="n">
        <v>36.529689</v>
      </c>
    </row>
    <row r="2623">
      <c r="A2623" t="n">
        <v>128.810374</v>
      </c>
      <c r="B2623" t="n">
        <v>36.529695</v>
      </c>
    </row>
    <row r="2624">
      <c r="A2624" t="n">
        <v>128.663271</v>
      </c>
      <c r="B2624" t="n">
        <v>36.622442</v>
      </c>
    </row>
    <row r="2625">
      <c r="A2625" t="n">
        <v>128.663137</v>
      </c>
      <c r="B2625" t="n">
        <v>36.622406</v>
      </c>
    </row>
    <row r="2626">
      <c r="A2626" t="n">
        <v>128.549549</v>
      </c>
      <c r="B2626" t="n">
        <v>36.61146</v>
      </c>
    </row>
    <row r="2627">
      <c r="A2627" t="n">
        <v>128.549484</v>
      </c>
      <c r="B2627" t="n">
        <v>36.611438</v>
      </c>
    </row>
    <row r="2628">
      <c r="A2628" t="n">
        <v>128.454744</v>
      </c>
      <c r="B2628" t="n">
        <v>36.68989</v>
      </c>
    </row>
    <row r="2629">
      <c r="A2629" t="n">
        <v>128.962911</v>
      </c>
      <c r="B2629" t="n">
        <v>36.817733</v>
      </c>
    </row>
    <row r="2630">
      <c r="A2630" t="n">
        <v>128.963015</v>
      </c>
      <c r="B2630" t="n">
        <v>36.817636</v>
      </c>
    </row>
    <row r="2631">
      <c r="A2631" t="n">
        <v>128.96166</v>
      </c>
      <c r="B2631" t="n">
        <v>36.814697</v>
      </c>
    </row>
    <row r="2632">
      <c r="A2632" t="n">
        <v>128.96192</v>
      </c>
      <c r="B2632" t="n">
        <v>36.814892</v>
      </c>
    </row>
    <row r="2633">
      <c r="A2633" t="n">
        <v>128.696986</v>
      </c>
      <c r="B2633" t="n">
        <v>36.639921</v>
      </c>
      <c r="C2633" t="n">
        <v>128.696986</v>
      </c>
      <c r="D2633" t="n">
        <v>36.639921</v>
      </c>
    </row>
    <row r="2634">
      <c r="A2634" t="n">
        <v>128.697045</v>
      </c>
      <c r="B2634" t="n">
        <v>36.639443</v>
      </c>
    </row>
    <row r="2635">
      <c r="A2635" t="n">
        <v>128.697987</v>
      </c>
      <c r="B2635" t="n">
        <v>36.637686</v>
      </c>
    </row>
    <row r="2636">
      <c r="A2636" t="n">
        <v>128.699746</v>
      </c>
      <c r="B2636" t="n">
        <v>36.635464</v>
      </c>
    </row>
    <row r="2637">
      <c r="A2637" t="n">
        <v>128.69945</v>
      </c>
      <c r="B2637" t="n">
        <v>36.635041</v>
      </c>
    </row>
    <row r="2638">
      <c r="A2638" t="n">
        <v>128.693995</v>
      </c>
      <c r="B2638" t="n">
        <v>36.640807</v>
      </c>
    </row>
    <row r="2639">
      <c r="A2639" t="n">
        <v>128.697058</v>
      </c>
      <c r="B2639" t="n">
        <v>36.631638</v>
      </c>
    </row>
    <row r="2640">
      <c r="A2640" t="n">
        <v>128.696925</v>
      </c>
      <c r="B2640" t="n">
        <v>36.63162</v>
      </c>
    </row>
    <row r="2641">
      <c r="A2641" t="n">
        <v>128.882967</v>
      </c>
      <c r="B2641" t="n">
        <v>36.395146</v>
      </c>
    </row>
    <row r="2642">
      <c r="A2642" t="n">
        <v>128.883104</v>
      </c>
      <c r="B2642" t="n">
        <v>36.395161</v>
      </c>
    </row>
    <row r="2643">
      <c r="A2643" t="n">
        <v>128.858783</v>
      </c>
      <c r="B2643" t="n">
        <v>36.633285</v>
      </c>
    </row>
    <row r="2644">
      <c r="A2644" t="n">
        <v>128.814839</v>
      </c>
      <c r="B2644" t="n">
        <v>36.481022</v>
      </c>
    </row>
    <row r="2645">
      <c r="A2645" t="n">
        <v>128.81465</v>
      </c>
      <c r="B2645" t="n">
        <v>36.481097</v>
      </c>
    </row>
    <row r="2646">
      <c r="A2646" t="n">
        <v>128.8835</v>
      </c>
      <c r="B2646" t="n">
        <v>36.565393</v>
      </c>
    </row>
    <row r="2647">
      <c r="A2647" t="n">
        <v>128.858765</v>
      </c>
      <c r="B2647" t="n">
        <v>36.633227</v>
      </c>
    </row>
    <row r="2648">
      <c r="A2648" t="n">
        <v>128.883638</v>
      </c>
      <c r="B2648" t="n">
        <v>36.565371</v>
      </c>
    </row>
    <row r="2649">
      <c r="A2649" t="n">
        <v>128.537698</v>
      </c>
      <c r="B2649" t="n">
        <v>36.60324</v>
      </c>
    </row>
    <row r="2650">
      <c r="A2650" t="n">
        <v>128.537433</v>
      </c>
      <c r="B2650" t="n">
        <v>36.60341</v>
      </c>
    </row>
    <row r="2651">
      <c r="A2651" t="n">
        <v>128.192122</v>
      </c>
      <c r="B2651" t="n">
        <v>36.585722</v>
      </c>
    </row>
    <row r="2652">
      <c r="A2652" t="n">
        <v>128.732913</v>
      </c>
      <c r="B2652" t="n">
        <v>36.587514</v>
      </c>
    </row>
    <row r="2653">
      <c r="A2653" t="n">
        <v>128.733253</v>
      </c>
      <c r="B2653" t="n">
        <v>36.587658</v>
      </c>
    </row>
    <row r="2654">
      <c r="A2654" t="n">
        <v>128.841062</v>
      </c>
      <c r="B2654" t="n">
        <v>36.68441</v>
      </c>
    </row>
    <row r="2655">
      <c r="A2655" t="n">
        <v>128.841061</v>
      </c>
      <c r="B2655" t="n">
        <v>36.684372</v>
      </c>
    </row>
    <row r="2656">
      <c r="A2656" t="n">
        <v>128.46613</v>
      </c>
      <c r="B2656" t="n">
        <v>36.577629</v>
      </c>
    </row>
    <row r="2657">
      <c r="A2657" t="n">
        <v>128.46626</v>
      </c>
      <c r="B2657" t="n">
        <v>36.577559</v>
      </c>
    </row>
    <row r="2658">
      <c r="A2658" t="n">
        <v>128.86852</v>
      </c>
      <c r="B2658" t="n">
        <v>36.667371</v>
      </c>
    </row>
    <row r="2659">
      <c r="A2659" t="n">
        <v>128.874842</v>
      </c>
      <c r="B2659" t="n">
        <v>36.665568</v>
      </c>
    </row>
    <row r="2660">
      <c r="A2660" t="n">
        <v>128.874762</v>
      </c>
      <c r="B2660" t="n">
        <v>36.665473</v>
      </c>
    </row>
    <row r="2661">
      <c r="A2661" t="n">
        <v>128.874842</v>
      </c>
      <c r="B2661" t="n">
        <v>36.665566</v>
      </c>
    </row>
    <row r="2662">
      <c r="A2662" t="n">
        <v>128.879118</v>
      </c>
      <c r="B2662" t="n">
        <v>36.665251</v>
      </c>
    </row>
    <row r="2663">
      <c r="A2663" t="n">
        <v>128.879071</v>
      </c>
      <c r="B2663" t="n">
        <v>36.665173</v>
      </c>
    </row>
    <row r="2664">
      <c r="A2664" t="n">
        <v>128.738937</v>
      </c>
      <c r="B2664" t="n">
        <v>36.554291</v>
      </c>
    </row>
    <row r="2665">
      <c r="A2665" t="n">
        <v>128.742513</v>
      </c>
      <c r="B2665" t="n">
        <v>36.55339</v>
      </c>
    </row>
    <row r="2666">
      <c r="A2666" t="n">
        <v>128.741728</v>
      </c>
      <c r="B2666" t="n">
        <v>36.55346</v>
      </c>
    </row>
    <row r="2667">
      <c r="A2667" t="n">
        <v>128.745387</v>
      </c>
      <c r="B2667" t="n">
        <v>36.551926</v>
      </c>
      <c r="C2667" t="n">
        <v>128.745387</v>
      </c>
      <c r="D2667" t="n">
        <v>36.551926</v>
      </c>
    </row>
    <row r="2668">
      <c r="A2668" t="n">
        <v>128.698659</v>
      </c>
      <c r="B2668" t="n">
        <v>36.637589</v>
      </c>
    </row>
    <row r="2669">
      <c r="A2669" t="n">
        <v>128.717111</v>
      </c>
      <c r="B2669" t="n">
        <v>36.566597</v>
      </c>
      <c r="C2669" t="n">
        <v>128.717111</v>
      </c>
      <c r="D2669" t="n">
        <v>36.566597</v>
      </c>
    </row>
    <row r="2670">
      <c r="A2670" t="n">
        <v>128.717385</v>
      </c>
      <c r="B2670" t="n">
        <v>36.566486</v>
      </c>
      <c r="C2670" t="n">
        <v>128.717385</v>
      </c>
      <c r="D2670" t="n">
        <v>36.566486</v>
      </c>
    </row>
    <row r="2671">
      <c r="A2671" t="n">
        <v>128.446501</v>
      </c>
      <c r="B2671" t="n">
        <v>36.754309</v>
      </c>
    </row>
    <row r="2672">
      <c r="A2672" t="n">
        <v>128.446637</v>
      </c>
      <c r="B2672" t="n">
        <v>36.754297</v>
      </c>
    </row>
    <row r="2673">
      <c r="A2673" t="n">
        <v>128.733083</v>
      </c>
      <c r="B2673" t="n">
        <v>36.550428</v>
      </c>
      <c r="C2673" t="n">
        <v>128.733083</v>
      </c>
      <c r="D2673" t="n">
        <v>36.550428</v>
      </c>
    </row>
    <row r="2674">
      <c r="A2674" t="n">
        <v>128.471592</v>
      </c>
      <c r="B2674" t="n">
        <v>36.575321</v>
      </c>
      <c r="C2674" t="n">
        <v>128.471592</v>
      </c>
      <c r="D2674" t="n">
        <v>36.575321</v>
      </c>
    </row>
    <row r="2675">
      <c r="A2675" t="n">
        <v>128.438845</v>
      </c>
      <c r="B2675" t="n">
        <v>36.701275</v>
      </c>
    </row>
    <row r="2676">
      <c r="A2676" t="n">
        <v>128.439107</v>
      </c>
      <c r="B2676" t="n">
        <v>36.701277</v>
      </c>
    </row>
    <row r="2677">
      <c r="A2677" t="n">
        <v>128.454731</v>
      </c>
      <c r="B2677" t="n">
        <v>36.690097</v>
      </c>
    </row>
    <row r="2678">
      <c r="A2678" t="n">
        <v>128.680583</v>
      </c>
      <c r="B2678" t="n">
        <v>36.587608</v>
      </c>
    </row>
    <row r="2679">
      <c r="A2679" t="n">
        <v>128.701683</v>
      </c>
      <c r="B2679" t="n">
        <v>36.607498</v>
      </c>
    </row>
    <row r="2680">
      <c r="A2680" t="n">
        <v>128.707746</v>
      </c>
      <c r="B2680" t="n">
        <v>36.605198</v>
      </c>
    </row>
    <row r="2681">
      <c r="A2681" t="n">
        <v>128.70771</v>
      </c>
      <c r="B2681" t="n">
        <v>36.605323</v>
      </c>
    </row>
    <row r="2682">
      <c r="A2682" t="n">
        <v>128.701749</v>
      </c>
      <c r="B2682" t="n">
        <v>36.60759</v>
      </c>
    </row>
    <row r="2683">
      <c r="A2683" t="n">
        <v>128.712796</v>
      </c>
      <c r="B2683" t="n">
        <v>36.594846</v>
      </c>
    </row>
    <row r="2684">
      <c r="A2684" t="n">
        <v>128.712667</v>
      </c>
      <c r="B2684" t="n">
        <v>36.594795</v>
      </c>
    </row>
    <row r="2685">
      <c r="A2685" t="n">
        <v>128.874522</v>
      </c>
      <c r="B2685" t="n">
        <v>36.746662</v>
      </c>
    </row>
    <row r="2686">
      <c r="A2686" t="n">
        <v>128.874648</v>
      </c>
      <c r="B2686" t="n">
        <v>36.746743</v>
      </c>
    </row>
    <row r="2687">
      <c r="A2687" t="n">
        <v>128.925737</v>
      </c>
      <c r="B2687" t="n">
        <v>36.339687</v>
      </c>
    </row>
    <row r="2688">
      <c r="A2688" t="n">
        <v>128.925602</v>
      </c>
      <c r="B2688" t="n">
        <v>36.339728</v>
      </c>
    </row>
    <row r="2689">
      <c r="A2689" t="n">
        <v>128.727318</v>
      </c>
      <c r="B2689" t="n">
        <v>36.587345</v>
      </c>
    </row>
    <row r="2690">
      <c r="A2690" t="n">
        <v>128.727308</v>
      </c>
      <c r="B2690" t="n">
        <v>36.587242</v>
      </c>
    </row>
    <row r="2691">
      <c r="A2691" t="n">
        <v>128.699031</v>
      </c>
      <c r="B2691" t="n">
        <v>36.627421</v>
      </c>
    </row>
    <row r="2692">
      <c r="A2692" t="n">
        <v>128.698971</v>
      </c>
      <c r="B2692" t="n">
        <v>36.627315</v>
      </c>
    </row>
    <row r="2693">
      <c r="A2693" t="n">
        <v>128.539122</v>
      </c>
      <c r="B2693" t="n">
        <v>36.504466</v>
      </c>
    </row>
    <row r="2694">
      <c r="A2694" t="n">
        <v>128.539098</v>
      </c>
      <c r="B2694" t="n">
        <v>36.504557</v>
      </c>
    </row>
    <row r="2695">
      <c r="A2695" t="n">
        <v>128.652339</v>
      </c>
      <c r="B2695" t="n">
        <v>36.6818</v>
      </c>
    </row>
    <row r="2696">
      <c r="A2696" t="n">
        <v>128.652214</v>
      </c>
      <c r="B2696" t="n">
        <v>36.681827</v>
      </c>
    </row>
    <row r="2697">
      <c r="A2697" t="n">
        <v>128.634907</v>
      </c>
      <c r="B2697" t="n">
        <v>36.482663</v>
      </c>
    </row>
    <row r="2698">
      <c r="A2698" t="n">
        <v>128.634916</v>
      </c>
      <c r="B2698" t="n">
        <v>36.482554</v>
      </c>
    </row>
    <row r="2699">
      <c r="A2699" t="n">
        <v>128.454012</v>
      </c>
      <c r="B2699" t="n">
        <v>36.621587</v>
      </c>
    </row>
    <row r="2700">
      <c r="A2700" t="n">
        <v>128.453748</v>
      </c>
      <c r="B2700" t="n">
        <v>36.62165</v>
      </c>
    </row>
    <row r="2701">
      <c r="A2701" t="n">
        <v>128.458641</v>
      </c>
      <c r="B2701" t="n">
        <v>36.62634</v>
      </c>
    </row>
    <row r="2702">
      <c r="A2702" t="n">
        <v>128.45868</v>
      </c>
      <c r="B2702" t="n">
        <v>36.626469</v>
      </c>
    </row>
    <row r="2703">
      <c r="A2703" t="n">
        <v>128.807937</v>
      </c>
      <c r="B2703" t="n">
        <v>36.637479</v>
      </c>
    </row>
    <row r="2704">
      <c r="A2704" t="n">
        <v>128.807984</v>
      </c>
      <c r="B2704" t="n">
        <v>36.637587</v>
      </c>
    </row>
    <row r="2705">
      <c r="A2705" t="n">
        <v>128.44205</v>
      </c>
      <c r="B2705" t="n">
        <v>36.653599</v>
      </c>
    </row>
    <row r="2706">
      <c r="A2706" t="n">
        <v>128.475433</v>
      </c>
      <c r="B2706" t="n">
        <v>36.577958</v>
      </c>
      <c r="C2706" t="n">
        <v>128.475433</v>
      </c>
      <c r="D2706" t="n">
        <v>36.577958</v>
      </c>
    </row>
    <row r="2707">
      <c r="A2707" t="n">
        <v>128.440731</v>
      </c>
      <c r="B2707" t="n">
        <v>36.652785</v>
      </c>
    </row>
    <row r="2708">
      <c r="A2708" t="n">
        <v>128.440859</v>
      </c>
      <c r="B2708" t="n">
        <v>36.652112</v>
      </c>
      <c r="C2708" t="n">
        <v>128.440859</v>
      </c>
      <c r="D2708" t="n">
        <v>36.652112</v>
      </c>
    </row>
    <row r="2709">
      <c r="A2709" t="n">
        <v>128.66038</v>
      </c>
      <c r="B2709" t="n">
        <v>36.501201</v>
      </c>
    </row>
    <row r="2710">
      <c r="A2710" t="n">
        <v>128.847635</v>
      </c>
      <c r="B2710" t="n">
        <v>36.655069</v>
      </c>
    </row>
    <row r="2711">
      <c r="A2711" t="n">
        <v>128.861034</v>
      </c>
      <c r="B2711" t="n">
        <v>36.650783</v>
      </c>
    </row>
    <row r="2712">
      <c r="A2712" t="n">
        <v>128.746097</v>
      </c>
      <c r="B2712" t="n">
        <v>36.650594</v>
      </c>
    </row>
    <row r="2713">
      <c r="A2713" t="n">
        <v>128.746028</v>
      </c>
      <c r="B2713" t="n">
        <v>36.650689</v>
      </c>
    </row>
    <row r="2714">
      <c r="A2714" t="n">
        <v>128.744997</v>
      </c>
      <c r="B2714" t="n">
        <v>36.638438</v>
      </c>
    </row>
    <row r="2715">
      <c r="A2715" t="n">
        <v>128.744642</v>
      </c>
      <c r="B2715" t="n">
        <v>36.638627</v>
      </c>
    </row>
    <row r="2716">
      <c r="A2716" t="n">
        <v>128.744832</v>
      </c>
      <c r="B2716" t="n">
        <v>36.638621</v>
      </c>
    </row>
    <row r="2717">
      <c r="A2717" t="n">
        <v>128.743554</v>
      </c>
      <c r="B2717" t="n">
        <v>36.639756</v>
      </c>
    </row>
    <row r="2718">
      <c r="A2718" t="n">
        <v>128.743428</v>
      </c>
      <c r="B2718" t="n">
        <v>36.639751</v>
      </c>
    </row>
    <row r="2719">
      <c r="A2719" t="n">
        <v>128.756314</v>
      </c>
      <c r="B2719" t="n">
        <v>36.65437</v>
      </c>
    </row>
    <row r="2720">
      <c r="A2720" t="n">
        <v>128.756407</v>
      </c>
      <c r="B2720" t="n">
        <v>36.654287</v>
      </c>
    </row>
    <row r="2721">
      <c r="A2721" t="n">
        <v>128.622138</v>
      </c>
      <c r="B2721" t="n">
        <v>36.519093</v>
      </c>
    </row>
    <row r="2722">
      <c r="A2722" t="n">
        <v>128.622068</v>
      </c>
      <c r="B2722" t="n">
        <v>36.519196</v>
      </c>
    </row>
    <row r="2723">
      <c r="A2723" t="n">
        <v>128.399338</v>
      </c>
      <c r="B2723" t="n">
        <v>36.689154</v>
      </c>
    </row>
    <row r="2724">
      <c r="A2724" t="n">
        <v>128.399165</v>
      </c>
      <c r="B2724" t="n">
        <v>36.689021</v>
      </c>
    </row>
    <row r="2725">
      <c r="A2725" t="n">
        <v>128.76318</v>
      </c>
      <c r="B2725" t="n">
        <v>36.731706</v>
      </c>
    </row>
    <row r="2726">
      <c r="A2726" t="n">
        <v>128.763132</v>
      </c>
      <c r="B2726" t="n">
        <v>36.731789</v>
      </c>
    </row>
    <row r="2727">
      <c r="A2727" t="n">
        <v>128.762114</v>
      </c>
      <c r="B2727" t="n">
        <v>36.740357</v>
      </c>
    </row>
    <row r="2728">
      <c r="A2728" t="n">
        <v>128.777948</v>
      </c>
      <c r="B2728" t="n">
        <v>36.729596</v>
      </c>
    </row>
    <row r="2729">
      <c r="A2729" t="n">
        <v>128.777818</v>
      </c>
      <c r="B2729" t="n">
        <v>36.729568</v>
      </c>
    </row>
    <row r="2730">
      <c r="A2730" t="n">
        <v>128.347879</v>
      </c>
      <c r="B2730" t="n">
        <v>36.670809</v>
      </c>
    </row>
    <row r="2731">
      <c r="A2731" t="n">
        <v>128.346219</v>
      </c>
      <c r="B2731" t="n">
        <v>36.671224</v>
      </c>
    </row>
    <row r="2732">
      <c r="A2732" t="n">
        <v>128.347958</v>
      </c>
      <c r="B2732" t="n">
        <v>36.670776</v>
      </c>
    </row>
    <row r="2733">
      <c r="A2733" t="n">
        <v>128.346373</v>
      </c>
      <c r="B2733" t="n">
        <v>36.671207</v>
      </c>
    </row>
    <row r="2734">
      <c r="A2734" t="n">
        <v>128.594693</v>
      </c>
      <c r="B2734" t="n">
        <v>36.643243</v>
      </c>
    </row>
    <row r="2735">
      <c r="A2735" t="n">
        <v>128.600944</v>
      </c>
      <c r="B2735" t="n">
        <v>36.618525</v>
      </c>
    </row>
    <row r="2736">
      <c r="A2736" t="n">
        <v>128.589932</v>
      </c>
      <c r="B2736" t="n">
        <v>36.640368</v>
      </c>
    </row>
    <row r="2737">
      <c r="A2737" t="n">
        <v>128.59016</v>
      </c>
      <c r="B2737" t="n">
        <v>36.640303</v>
      </c>
    </row>
    <row r="2738">
      <c r="A2738" t="n">
        <v>128.601074</v>
      </c>
      <c r="B2738" t="n">
        <v>36.618562</v>
      </c>
    </row>
    <row r="2739">
      <c r="A2739" t="n">
        <v>128.590056</v>
      </c>
      <c r="B2739" t="n">
        <v>36.640311</v>
      </c>
    </row>
    <row r="2740">
      <c r="A2740" t="n">
        <v>128.73782</v>
      </c>
      <c r="B2740" t="n">
        <v>36.56506</v>
      </c>
      <c r="C2740" t="n">
        <v>128.73782</v>
      </c>
      <c r="D2740" t="n">
        <v>36.56506</v>
      </c>
    </row>
    <row r="2741">
      <c r="A2741" t="n">
        <v>128.503638</v>
      </c>
      <c r="B2741" t="n">
        <v>36.497907</v>
      </c>
    </row>
    <row r="2742">
      <c r="A2742" t="n">
        <v>128.522156</v>
      </c>
      <c r="B2742" t="n">
        <v>36.561895</v>
      </c>
    </row>
    <row r="2743">
      <c r="A2743" t="n">
        <v>128.523894</v>
      </c>
      <c r="B2743" t="n">
        <v>36.564772</v>
      </c>
    </row>
    <row r="2744">
      <c r="A2744" t="n">
        <v>128.523774</v>
      </c>
      <c r="B2744" t="n">
        <v>36.564834</v>
      </c>
    </row>
    <row r="2745">
      <c r="A2745" t="n">
        <v>128.522274</v>
      </c>
      <c r="B2745" t="n">
        <v>36.561837</v>
      </c>
    </row>
    <row r="2746">
      <c r="A2746" t="n">
        <v>128.521675</v>
      </c>
      <c r="B2746" t="n">
        <v>36.564239</v>
      </c>
    </row>
    <row r="2747">
      <c r="A2747" t="n">
        <v>128.449227</v>
      </c>
      <c r="B2747" t="n">
        <v>36.51614</v>
      </c>
    </row>
    <row r="2748">
      <c r="A2748" t="n">
        <v>128.708186</v>
      </c>
      <c r="B2748" t="n">
        <v>36.502782</v>
      </c>
    </row>
    <row r="2749">
      <c r="A2749" t="n">
        <v>128.708252</v>
      </c>
      <c r="B2749" t="n">
        <v>36.502743</v>
      </c>
    </row>
    <row r="2750">
      <c r="A2750" t="n">
        <v>128.725614</v>
      </c>
      <c r="B2750" t="n">
        <v>36.503536</v>
      </c>
    </row>
    <row r="2751">
      <c r="A2751" t="n">
        <v>128.603314</v>
      </c>
      <c r="B2751" t="n">
        <v>36.497871</v>
      </c>
    </row>
    <row r="2752">
      <c r="A2752" t="n">
        <v>128.603434</v>
      </c>
      <c r="B2752" t="n">
        <v>36.497816</v>
      </c>
    </row>
    <row r="2753">
      <c r="A2753" t="n">
        <v>128.605059</v>
      </c>
      <c r="B2753" t="n">
        <v>36.502594</v>
      </c>
    </row>
    <row r="2754">
      <c r="A2754" t="n">
        <v>128.604969</v>
      </c>
      <c r="B2754" t="n">
        <v>36.502681</v>
      </c>
    </row>
    <row r="2755">
      <c r="A2755" t="n">
        <v>128.472709</v>
      </c>
      <c r="B2755" t="n">
        <v>36.576427</v>
      </c>
      <c r="C2755" t="n">
        <v>128.472709</v>
      </c>
      <c r="D2755" t="n">
        <v>36.576427</v>
      </c>
    </row>
    <row r="2756">
      <c r="A2756" t="n">
        <v>128.720907</v>
      </c>
      <c r="B2756" t="n">
        <v>36.562363</v>
      </c>
    </row>
    <row r="2757">
      <c r="A2757" t="n">
        <v>128.720619</v>
      </c>
      <c r="B2757" t="n">
        <v>36.562711</v>
      </c>
    </row>
    <row r="2758">
      <c r="A2758" t="n">
        <v>128.4927</v>
      </c>
      <c r="B2758" t="n">
        <v>36.573889</v>
      </c>
      <c r="C2758" t="n">
        <v>128.4927</v>
      </c>
      <c r="D2758" t="n">
        <v>36.573889</v>
      </c>
    </row>
    <row r="2759">
      <c r="A2759" t="n">
        <v>128.457521</v>
      </c>
      <c r="B2759" t="n">
        <v>36.657156</v>
      </c>
      <c r="C2759" t="n">
        <v>128.457521</v>
      </c>
      <c r="D2759" t="n">
        <v>36.657156</v>
      </c>
    </row>
    <row r="2760">
      <c r="A2760" t="n">
        <v>128.197868</v>
      </c>
      <c r="B2760" t="n">
        <v>36.593414</v>
      </c>
    </row>
    <row r="2761">
      <c r="A2761" t="n">
        <v>128.197859</v>
      </c>
      <c r="B2761" t="n">
        <v>36.593593</v>
      </c>
    </row>
    <row r="2762">
      <c r="A2762" t="n">
        <v>128.590959</v>
      </c>
      <c r="B2762" t="n">
        <v>36.453442</v>
      </c>
    </row>
    <row r="2763">
      <c r="A2763" t="n">
        <v>128.503465</v>
      </c>
      <c r="B2763" t="n">
        <v>36.497928</v>
      </c>
    </row>
    <row r="2764">
      <c r="A2764" t="n">
        <v>128.503642</v>
      </c>
      <c r="B2764" t="n">
        <v>36.497713</v>
      </c>
    </row>
    <row r="2765">
      <c r="A2765" t="n">
        <v>128.503796</v>
      </c>
      <c r="B2765" t="n">
        <v>36.497756</v>
      </c>
    </row>
    <row r="2766">
      <c r="A2766" t="n">
        <v>128.531875</v>
      </c>
      <c r="B2766" t="n">
        <v>36.482525</v>
      </c>
    </row>
    <row r="2767">
      <c r="A2767" t="n">
        <v>128.531676</v>
      </c>
      <c r="B2767" t="n">
        <v>36.48254</v>
      </c>
    </row>
    <row r="2768">
      <c r="A2768" t="n">
        <v>128.503291</v>
      </c>
      <c r="B2768" t="n">
        <v>36.500456</v>
      </c>
    </row>
    <row r="2769">
      <c r="A2769" t="n">
        <v>128.503206</v>
      </c>
      <c r="B2769" t="n">
        <v>36.500589</v>
      </c>
    </row>
    <row r="2770">
      <c r="A2770" t="n">
        <v>128.510382</v>
      </c>
      <c r="B2770" t="n">
        <v>36.496485</v>
      </c>
    </row>
    <row r="2771">
      <c r="A2771" t="n">
        <v>128.510526</v>
      </c>
      <c r="B2771" t="n">
        <v>36.49649</v>
      </c>
    </row>
    <row r="2772">
      <c r="A2772" t="n">
        <v>128.920213</v>
      </c>
      <c r="B2772" t="n">
        <v>36.568279</v>
      </c>
      <c r="C2772" t="n">
        <v>128.920213</v>
      </c>
      <c r="D2772" t="n">
        <v>36.568279</v>
      </c>
    </row>
    <row r="2773">
      <c r="A2773" t="n">
        <v>128.358486</v>
      </c>
      <c r="B2773" t="n">
        <v>36.664615</v>
      </c>
    </row>
    <row r="2774">
      <c r="A2774" t="n">
        <v>128.358414</v>
      </c>
      <c r="B2774" t="n">
        <v>36.664522</v>
      </c>
    </row>
    <row r="2775">
      <c r="A2775" t="n">
        <v>128.938213</v>
      </c>
      <c r="B2775" t="n">
        <v>36.567987</v>
      </c>
    </row>
    <row r="2776">
      <c r="A2776" t="n">
        <v>128.938213</v>
      </c>
      <c r="B2776" t="n">
        <v>36.567987</v>
      </c>
    </row>
    <row r="2777">
      <c r="A2777" t="n">
        <v>128.356871</v>
      </c>
      <c r="B2777" t="n">
        <v>36.666609</v>
      </c>
    </row>
    <row r="2778">
      <c r="A2778" t="n">
        <v>128.356741</v>
      </c>
      <c r="B2778" t="n">
        <v>36.666548</v>
      </c>
    </row>
    <row r="2779">
      <c r="A2779" t="n">
        <v>128.791867</v>
      </c>
      <c r="B2779" t="n">
        <v>36.799171</v>
      </c>
    </row>
    <row r="2780">
      <c r="A2780" t="n">
        <v>128.791889</v>
      </c>
      <c r="B2780" t="n">
        <v>36.79908</v>
      </c>
    </row>
    <row r="2781">
      <c r="A2781" t="n">
        <v>128.522105</v>
      </c>
      <c r="B2781" t="n">
        <v>36.745225</v>
      </c>
    </row>
    <row r="2782">
      <c r="A2782" t="n">
        <v>128.521706</v>
      </c>
      <c r="B2782" t="n">
        <v>36.744969</v>
      </c>
    </row>
    <row r="2783">
      <c r="A2783" t="n">
        <v>128.520558</v>
      </c>
      <c r="B2783" t="n">
        <v>36.739531</v>
      </c>
    </row>
    <row r="2784">
      <c r="A2784" t="n">
        <v>128.52053</v>
      </c>
      <c r="B2784" t="n">
        <v>36.73927</v>
      </c>
    </row>
    <row r="2785">
      <c r="A2785" t="n">
        <v>128.624246</v>
      </c>
      <c r="B2785" t="n">
        <v>36.567114</v>
      </c>
    </row>
    <row r="2786">
      <c r="A2786" t="n">
        <v>128.977839</v>
      </c>
      <c r="B2786" t="n">
        <v>36.438397</v>
      </c>
    </row>
    <row r="2787">
      <c r="A2787" t="n">
        <v>128.710084</v>
      </c>
      <c r="B2787" t="n">
        <v>36.700963</v>
      </c>
    </row>
    <row r="2788">
      <c r="A2788" t="n">
        <v>128.710006</v>
      </c>
      <c r="B2788" t="n">
        <v>36.701058</v>
      </c>
    </row>
    <row r="2789">
      <c r="A2789" t="n">
        <v>128.735606</v>
      </c>
      <c r="B2789" t="n">
        <v>36.703948</v>
      </c>
    </row>
    <row r="2790">
      <c r="A2790" t="n">
        <v>128.735501</v>
      </c>
      <c r="B2790" t="n">
        <v>36.704065</v>
      </c>
    </row>
    <row r="2791">
      <c r="A2791" t="n">
        <v>128.716691</v>
      </c>
      <c r="B2791" t="n">
        <v>36.704202</v>
      </c>
    </row>
    <row r="2792">
      <c r="A2792" t="n">
        <v>128.716566</v>
      </c>
      <c r="B2792" t="n">
        <v>36.704146</v>
      </c>
    </row>
    <row r="2793">
      <c r="A2793" t="n">
        <v>128.72658</v>
      </c>
      <c r="B2793" t="n">
        <v>36.701794</v>
      </c>
    </row>
    <row r="2794">
      <c r="A2794" t="n">
        <v>128.726352</v>
      </c>
      <c r="B2794" t="n">
        <v>36.701735</v>
      </c>
    </row>
    <row r="2795">
      <c r="A2795" t="n">
        <v>128.736108</v>
      </c>
      <c r="B2795" t="n">
        <v>36.705821</v>
      </c>
    </row>
    <row r="2796">
      <c r="A2796" t="n">
        <v>128.735979</v>
      </c>
      <c r="B2796" t="n">
        <v>36.705877</v>
      </c>
    </row>
    <row r="2797">
      <c r="A2797" t="n">
        <v>128.721084</v>
      </c>
      <c r="B2797" t="n">
        <v>36.702937</v>
      </c>
    </row>
    <row r="2798">
      <c r="A2798" t="n">
        <v>128.721004</v>
      </c>
      <c r="B2798" t="n">
        <v>36.702834</v>
      </c>
    </row>
    <row r="2799">
      <c r="A2799" t="n">
        <v>128.768047</v>
      </c>
      <c r="B2799" t="n">
        <v>36.64198</v>
      </c>
    </row>
    <row r="2800">
      <c r="A2800" t="n">
        <v>128.767981</v>
      </c>
      <c r="B2800" t="n">
        <v>36.64199</v>
      </c>
    </row>
    <row r="2801">
      <c r="A2801" t="n">
        <v>128.779611</v>
      </c>
      <c r="B2801" t="n">
        <v>36.639148</v>
      </c>
    </row>
    <row r="2802">
      <c r="A2802" t="n">
        <v>128.768893</v>
      </c>
      <c r="B2802" t="n">
        <v>36.717266</v>
      </c>
    </row>
    <row r="2803">
      <c r="A2803" t="n">
        <v>128.772534</v>
      </c>
      <c r="B2803" t="n">
        <v>36.71273</v>
      </c>
    </row>
    <row r="2804">
      <c r="A2804" t="n">
        <v>128.772594</v>
      </c>
      <c r="B2804" t="n">
        <v>36.712531</v>
      </c>
    </row>
    <row r="2805">
      <c r="A2805" t="n">
        <v>128.768977</v>
      </c>
      <c r="B2805" t="n">
        <v>36.717237</v>
      </c>
    </row>
    <row r="2806">
      <c r="A2806" t="n">
        <v>128.71204</v>
      </c>
      <c r="B2806" t="n">
        <v>36.602551</v>
      </c>
    </row>
    <row r="2807">
      <c r="A2807" t="n">
        <v>128.712919</v>
      </c>
      <c r="B2807" t="n">
        <v>36.599699</v>
      </c>
    </row>
    <row r="2808">
      <c r="A2808" t="n">
        <v>128.711862</v>
      </c>
      <c r="B2808" t="n">
        <v>36.602462</v>
      </c>
    </row>
    <row r="2809">
      <c r="A2809" t="n">
        <v>128.871029</v>
      </c>
      <c r="B2809" t="n">
        <v>36.638794</v>
      </c>
    </row>
    <row r="2810">
      <c r="A2810" t="n">
        <v>128.870858</v>
      </c>
      <c r="B2810" t="n">
        <v>36.638907</v>
      </c>
    </row>
    <row r="2811">
      <c r="A2811" t="n">
        <v>128.990095</v>
      </c>
      <c r="B2811" t="n">
        <v>36.507998</v>
      </c>
    </row>
    <row r="2812">
      <c r="A2812" t="n">
        <v>128.990127</v>
      </c>
      <c r="B2812" t="n">
        <v>36.508072</v>
      </c>
    </row>
    <row r="2813">
      <c r="A2813" t="n">
        <v>128.992921</v>
      </c>
      <c r="B2813" t="n">
        <v>36.507219</v>
      </c>
    </row>
    <row r="2814">
      <c r="A2814" t="n">
        <v>128.992885</v>
      </c>
      <c r="B2814" t="n">
        <v>36.507145</v>
      </c>
    </row>
    <row r="2815">
      <c r="A2815" t="n">
        <v>128.986402</v>
      </c>
      <c r="B2815" t="n">
        <v>36.508706</v>
      </c>
    </row>
    <row r="2816">
      <c r="A2816" t="n">
        <v>128.986378</v>
      </c>
      <c r="B2816" t="n">
        <v>36.508776</v>
      </c>
    </row>
    <row r="2817">
      <c r="A2817" t="n">
        <v>128.381384</v>
      </c>
      <c r="B2817" t="n">
        <v>36.515949</v>
      </c>
    </row>
    <row r="2818">
      <c r="A2818" t="n">
        <v>128.390665</v>
      </c>
      <c r="B2818" t="n">
        <v>36.547345</v>
      </c>
    </row>
    <row r="2819">
      <c r="A2819" t="n">
        <v>128.390905</v>
      </c>
      <c r="B2819" t="n">
        <v>36.547644</v>
      </c>
    </row>
    <row r="2820">
      <c r="A2820" t="n">
        <v>128.388175</v>
      </c>
      <c r="B2820" t="n">
        <v>36.545213</v>
      </c>
    </row>
    <row r="2821">
      <c r="A2821" t="n">
        <v>128.388053</v>
      </c>
      <c r="B2821" t="n">
        <v>36.545261</v>
      </c>
    </row>
    <row r="2822">
      <c r="A2822" t="n">
        <v>128.386869</v>
      </c>
      <c r="B2822" t="n">
        <v>36.54385</v>
      </c>
    </row>
    <row r="2823">
      <c r="A2823" t="n">
        <v>128.387197</v>
      </c>
      <c r="B2823" t="n">
        <v>36.544182</v>
      </c>
    </row>
    <row r="2824">
      <c r="A2824" t="n">
        <v>128.386841</v>
      </c>
      <c r="B2824" t="n">
        <v>36.543999</v>
      </c>
      <c r="C2824" t="n">
        <v>128.386841</v>
      </c>
      <c r="D2824" t="n">
        <v>36.543999</v>
      </c>
    </row>
    <row r="2825">
      <c r="A2825" t="n">
        <v>128.389785</v>
      </c>
      <c r="B2825" t="n">
        <v>36.546697</v>
      </c>
    </row>
    <row r="2826">
      <c r="A2826" t="n">
        <v>128.389566</v>
      </c>
      <c r="B2826" t="n">
        <v>36.546676</v>
      </c>
    </row>
    <row r="2827">
      <c r="A2827" t="n">
        <v>128.37526</v>
      </c>
      <c r="B2827" t="n">
        <v>36.549884</v>
      </c>
    </row>
    <row r="2828">
      <c r="A2828" t="n">
        <v>128.742462</v>
      </c>
      <c r="B2828" t="n">
        <v>36.608464</v>
      </c>
    </row>
    <row r="2829">
      <c r="A2829" t="n">
        <v>128.886974</v>
      </c>
      <c r="B2829" t="n">
        <v>36.685493</v>
      </c>
    </row>
    <row r="2830">
      <c r="A2830" t="n">
        <v>128.886917</v>
      </c>
      <c r="B2830" t="n">
        <v>36.685555</v>
      </c>
    </row>
    <row r="2831">
      <c r="A2831" t="n">
        <v>128.699426</v>
      </c>
      <c r="B2831" t="n">
        <v>36.586057</v>
      </c>
    </row>
    <row r="2832">
      <c r="A2832" t="n">
        <v>128.699308</v>
      </c>
      <c r="B2832" t="n">
        <v>36.586115</v>
      </c>
    </row>
    <row r="2833">
      <c r="A2833" t="n">
        <v>128.371362</v>
      </c>
      <c r="B2833" t="n">
        <v>36.694403</v>
      </c>
    </row>
    <row r="2834">
      <c r="A2834" t="n">
        <v>128.524421</v>
      </c>
      <c r="B2834" t="n">
        <v>36.609001</v>
      </c>
    </row>
    <row r="2835">
      <c r="A2835" t="n">
        <v>128.522101</v>
      </c>
      <c r="B2835" t="n">
        <v>36.610304</v>
      </c>
    </row>
    <row r="2836">
      <c r="A2836" t="n">
        <v>128.524242</v>
      </c>
      <c r="B2836" t="n">
        <v>36.60905</v>
      </c>
    </row>
    <row r="2837">
      <c r="A2837" t="n">
        <v>128.521984</v>
      </c>
      <c r="B2837" t="n">
        <v>36.61023</v>
      </c>
    </row>
    <row r="2838">
      <c r="A2838" t="n">
        <v>128.49739</v>
      </c>
      <c r="B2838" t="n">
        <v>36.614262</v>
      </c>
    </row>
    <row r="2839">
      <c r="A2839" t="n">
        <v>128.494857</v>
      </c>
      <c r="B2839" t="n">
        <v>36.614115</v>
      </c>
    </row>
    <row r="2840">
      <c r="A2840" t="n">
        <v>128.497287</v>
      </c>
      <c r="B2840" t="n">
        <v>36.614107</v>
      </c>
    </row>
    <row r="2841">
      <c r="A2841" t="n">
        <v>128.494061</v>
      </c>
      <c r="B2841" t="n">
        <v>36.615549</v>
      </c>
    </row>
    <row r="2842">
      <c r="A2842" t="n">
        <v>128.494198</v>
      </c>
      <c r="B2842" t="n">
        <v>36.615558</v>
      </c>
    </row>
    <row r="2843">
      <c r="A2843" t="n">
        <v>128.527225</v>
      </c>
      <c r="B2843" t="n">
        <v>36.610181</v>
      </c>
    </row>
    <row r="2844">
      <c r="A2844" t="n">
        <v>128.52711</v>
      </c>
      <c r="B2844" t="n">
        <v>36.610242</v>
      </c>
    </row>
    <row r="2845">
      <c r="A2845" t="n">
        <v>128.491451</v>
      </c>
      <c r="B2845" t="n">
        <v>36.618674</v>
      </c>
    </row>
    <row r="2846">
      <c r="A2846" t="n">
        <v>128.491517</v>
      </c>
      <c r="B2846" t="n">
        <v>36.618745</v>
      </c>
    </row>
    <row r="2847">
      <c r="A2847" t="n">
        <v>128.591789</v>
      </c>
      <c r="B2847" t="n">
        <v>36.579011</v>
      </c>
    </row>
    <row r="2848">
      <c r="A2848" t="n">
        <v>128.754208</v>
      </c>
      <c r="B2848" t="n">
        <v>36.577983</v>
      </c>
    </row>
    <row r="2849">
      <c r="A2849" t="n">
        <v>128.754287</v>
      </c>
      <c r="B2849" t="n">
        <v>36.577615</v>
      </c>
    </row>
    <row r="2850">
      <c r="A2850" t="n">
        <v>128.381555</v>
      </c>
      <c r="B2850" t="n">
        <v>36.765697</v>
      </c>
    </row>
    <row r="2851">
      <c r="A2851" t="n">
        <v>128.381438</v>
      </c>
      <c r="B2851" t="n">
        <v>36.765643</v>
      </c>
    </row>
    <row r="2852">
      <c r="A2852" t="n">
        <v>128.769065</v>
      </c>
      <c r="B2852" t="n">
        <v>36.510736</v>
      </c>
    </row>
    <row r="2853">
      <c r="A2853" t="n">
        <v>128.76919</v>
      </c>
      <c r="B2853" t="n">
        <v>36.510734</v>
      </c>
    </row>
    <row r="2854">
      <c r="A2854" t="n">
        <v>128.66886</v>
      </c>
      <c r="B2854" t="n">
        <v>36.560267</v>
      </c>
    </row>
    <row r="2855">
      <c r="A2855" t="n">
        <v>128.668968</v>
      </c>
      <c r="B2855" t="n">
        <v>36.560227</v>
      </c>
    </row>
    <row r="2856">
      <c r="A2856" t="n">
        <v>128.241997</v>
      </c>
      <c r="B2856" t="n">
        <v>36.61083</v>
      </c>
    </row>
    <row r="2857">
      <c r="A2857" t="n">
        <v>128.241412</v>
      </c>
      <c r="B2857" t="n">
        <v>36.61094</v>
      </c>
    </row>
    <row r="2858">
      <c r="A2858" t="n">
        <v>128.494264</v>
      </c>
      <c r="B2858" t="n">
        <v>36.740441</v>
      </c>
    </row>
    <row r="2859">
      <c r="A2859" t="n">
        <v>128.49412</v>
      </c>
      <c r="B2859" t="n">
        <v>36.740448</v>
      </c>
    </row>
    <row r="2860">
      <c r="A2860" t="n">
        <v>128.500013</v>
      </c>
      <c r="B2860" t="n">
        <v>36.746619</v>
      </c>
    </row>
    <row r="2861">
      <c r="A2861" t="n">
        <v>128.498318</v>
      </c>
      <c r="B2861" t="n">
        <v>36.752767</v>
      </c>
    </row>
    <row r="2862">
      <c r="A2862" t="n">
        <v>128.498449</v>
      </c>
      <c r="B2862" t="n">
        <v>36.752796</v>
      </c>
    </row>
    <row r="2863">
      <c r="A2863" t="n">
        <v>128.499902</v>
      </c>
      <c r="B2863" t="n">
        <v>36.746715</v>
      </c>
    </row>
    <row r="2864">
      <c r="A2864" t="n">
        <v>128.500464</v>
      </c>
      <c r="B2864" t="n">
        <v>36.748503</v>
      </c>
    </row>
    <row r="2865">
      <c r="A2865" t="n">
        <v>128.500545</v>
      </c>
      <c r="B2865" t="n">
        <v>36.748319</v>
      </c>
    </row>
    <row r="2866">
      <c r="A2866" t="n">
        <v>128.499681</v>
      </c>
      <c r="B2866" t="n">
        <v>36.75</v>
      </c>
    </row>
    <row r="2867">
      <c r="A2867" t="n">
        <v>128.499841</v>
      </c>
      <c r="B2867" t="n">
        <v>36.749589</v>
      </c>
    </row>
    <row r="2868">
      <c r="A2868" t="n">
        <v>128.928532</v>
      </c>
      <c r="B2868" t="n">
        <v>36.635622</v>
      </c>
    </row>
    <row r="2869">
      <c r="A2869" t="n">
        <v>128.931018</v>
      </c>
      <c r="B2869" t="n">
        <v>36.634872</v>
      </c>
    </row>
    <row r="2870">
      <c r="A2870" t="n">
        <v>128.930077</v>
      </c>
      <c r="B2870" t="n">
        <v>36.635005</v>
      </c>
    </row>
    <row r="2871">
      <c r="A2871" t="n">
        <v>128.556462</v>
      </c>
      <c r="B2871" t="n">
        <v>36.617526</v>
      </c>
    </row>
    <row r="2872">
      <c r="A2872" t="n">
        <v>128.556422</v>
      </c>
      <c r="B2872" t="n">
        <v>36.617638</v>
      </c>
    </row>
    <row r="2873">
      <c r="A2873" t="n">
        <v>128.856125</v>
      </c>
      <c r="B2873" t="n">
        <v>36.534402</v>
      </c>
      <c r="C2873" t="n">
        <v>128.856125</v>
      </c>
      <c r="D2873" t="n">
        <v>36.534402</v>
      </c>
    </row>
    <row r="2874">
      <c r="A2874" t="n">
        <v>128.855929</v>
      </c>
      <c r="B2874" t="n">
        <v>36.5345</v>
      </c>
    </row>
    <row r="2875">
      <c r="A2875" t="n">
        <v>128.858677</v>
      </c>
      <c r="B2875" t="n">
        <v>36.528653</v>
      </c>
    </row>
    <row r="2876">
      <c r="A2876" t="n">
        <v>128.858681</v>
      </c>
      <c r="B2876" t="n">
        <v>36.528451</v>
      </c>
    </row>
    <row r="2877">
      <c r="A2877" t="n">
        <v>128.857566</v>
      </c>
      <c r="B2877" t="n">
        <v>36.530807</v>
      </c>
    </row>
    <row r="2878">
      <c r="A2878" t="n">
        <v>128.857533</v>
      </c>
      <c r="B2878" t="n">
        <v>36.530596</v>
      </c>
    </row>
    <row r="2879">
      <c r="A2879" t="n">
        <v>128.855459</v>
      </c>
      <c r="B2879" t="n">
        <v>36.555364</v>
      </c>
    </row>
    <row r="2880">
      <c r="A2880" t="n">
        <v>128.855591</v>
      </c>
      <c r="B2880" t="n">
        <v>36.555346</v>
      </c>
    </row>
    <row r="2881">
      <c r="A2881" t="n">
        <v>128.827381</v>
      </c>
      <c r="B2881" t="n">
        <v>36.686885</v>
      </c>
    </row>
    <row r="2882">
      <c r="A2882" t="n">
        <v>128.832092</v>
      </c>
      <c r="B2882" t="n">
        <v>36.6826</v>
      </c>
    </row>
    <row r="2883">
      <c r="A2883" t="n">
        <v>128.832138</v>
      </c>
      <c r="B2883" t="n">
        <v>36.682512</v>
      </c>
    </row>
    <row r="2884">
      <c r="A2884" t="n">
        <v>128.848617</v>
      </c>
      <c r="B2884" t="n">
        <v>36.548393</v>
      </c>
    </row>
    <row r="2885">
      <c r="A2885" t="n">
        <v>128.848465</v>
      </c>
      <c r="B2885" t="n">
        <v>36.548394</v>
      </c>
    </row>
    <row r="2886">
      <c r="A2886" t="n">
        <v>128.614492</v>
      </c>
      <c r="B2886" t="n">
        <v>36.652878</v>
      </c>
    </row>
    <row r="2887">
      <c r="A2887" t="n">
        <v>128.614388</v>
      </c>
      <c r="B2887" t="n">
        <v>36.652898</v>
      </c>
    </row>
    <row r="2888">
      <c r="A2888" t="n">
        <v>128.894916</v>
      </c>
      <c r="B2888" t="n">
        <v>36.453023</v>
      </c>
    </row>
    <row r="2889">
      <c r="A2889" t="n">
        <v>128.894813</v>
      </c>
      <c r="B2889" t="n">
        <v>36.452953</v>
      </c>
    </row>
    <row r="2890">
      <c r="A2890" t="n">
        <v>128.902108</v>
      </c>
      <c r="B2890" t="n">
        <v>36.456751</v>
      </c>
    </row>
    <row r="2891">
      <c r="A2891" t="n">
        <v>128.902036</v>
      </c>
      <c r="B2891" t="n">
        <v>36.456806</v>
      </c>
    </row>
    <row r="2892">
      <c r="A2892" t="n">
        <v>128.941525</v>
      </c>
      <c r="B2892" t="n">
        <v>36.370233</v>
      </c>
    </row>
    <row r="2893">
      <c r="A2893" t="n">
        <v>128.941539</v>
      </c>
      <c r="B2893" t="n">
        <v>36.370306</v>
      </c>
    </row>
    <row r="2894">
      <c r="A2894" t="n">
        <v>128.49023</v>
      </c>
      <c r="B2894" t="n">
        <v>36.731693</v>
      </c>
    </row>
    <row r="2895">
      <c r="A2895" t="n">
        <v>128.490373</v>
      </c>
      <c r="B2895" t="n">
        <v>36.73153</v>
      </c>
    </row>
    <row r="2896">
      <c r="A2896" t="n">
        <v>128.492096</v>
      </c>
      <c r="B2896" t="n">
        <v>36.727366</v>
      </c>
    </row>
    <row r="2897">
      <c r="A2897" t="n">
        <v>128.492003</v>
      </c>
      <c r="B2897" t="n">
        <v>36.727258</v>
      </c>
    </row>
    <row r="2898">
      <c r="A2898" t="n">
        <v>128.333519</v>
      </c>
      <c r="B2898" t="n">
        <v>36.540066</v>
      </c>
    </row>
    <row r="2899">
      <c r="A2899" t="n">
        <v>128.333282</v>
      </c>
      <c r="B2899" t="n">
        <v>36.54021</v>
      </c>
    </row>
    <row r="2900">
      <c r="A2900" t="n">
        <v>128.341527</v>
      </c>
      <c r="B2900" t="n">
        <v>36.530069</v>
      </c>
    </row>
    <row r="2901">
      <c r="A2901" t="n">
        <v>128.341455</v>
      </c>
      <c r="B2901" t="n">
        <v>36.53022</v>
      </c>
    </row>
    <row r="2902">
      <c r="A2902" t="n">
        <v>128.341614</v>
      </c>
      <c r="B2902" t="n">
        <v>36.530194</v>
      </c>
    </row>
    <row r="2903">
      <c r="A2903" t="n">
        <v>128.690464</v>
      </c>
      <c r="B2903" t="n">
        <v>36.572951</v>
      </c>
      <c r="C2903" t="n">
        <v>128.690464</v>
      </c>
      <c r="D2903" t="n">
        <v>36.572951</v>
      </c>
    </row>
    <row r="2904">
      <c r="A2904" t="n">
        <v>128.893396</v>
      </c>
      <c r="B2904" t="n">
        <v>36.786569</v>
      </c>
    </row>
    <row r="2905">
      <c r="A2905" t="n">
        <v>128.893339</v>
      </c>
      <c r="B2905" t="n">
        <v>36.786416</v>
      </c>
    </row>
    <row r="2906">
      <c r="A2906" t="n">
        <v>128.740435</v>
      </c>
      <c r="B2906" t="n">
        <v>36.58466</v>
      </c>
    </row>
    <row r="2907">
      <c r="A2907" t="n">
        <v>128.475329</v>
      </c>
      <c r="B2907" t="n">
        <v>36.634198</v>
      </c>
    </row>
    <row r="2908">
      <c r="A2908" t="n">
        <v>128.475887</v>
      </c>
      <c r="B2908" t="n">
        <v>36.633979</v>
      </c>
    </row>
    <row r="2909">
      <c r="A2909" t="n">
        <v>128.723326</v>
      </c>
      <c r="B2909" t="n">
        <v>36.558764</v>
      </c>
    </row>
    <row r="2910">
      <c r="A2910" t="n">
        <v>128.893794</v>
      </c>
      <c r="B2910" t="n">
        <v>36.280101</v>
      </c>
    </row>
    <row r="2911">
      <c r="A2911" t="n">
        <v>128.893892</v>
      </c>
      <c r="B2911" t="n">
        <v>36.280138</v>
      </c>
    </row>
    <row r="2912">
      <c r="A2912" t="n">
        <v>128.489908</v>
      </c>
      <c r="B2912" t="n">
        <v>36.486617</v>
      </c>
    </row>
    <row r="2913">
      <c r="A2913" t="n">
        <v>128.489801</v>
      </c>
      <c r="B2913" t="n">
        <v>36.486549</v>
      </c>
    </row>
    <row r="2914">
      <c r="A2914" t="n">
        <v>128.48805</v>
      </c>
      <c r="B2914" t="n">
        <v>36.489646</v>
      </c>
    </row>
    <row r="2915">
      <c r="A2915" t="n">
        <v>128.487979</v>
      </c>
      <c r="B2915" t="n">
        <v>36.489552</v>
      </c>
    </row>
    <row r="2916">
      <c r="A2916" t="n">
        <v>128.487909</v>
      </c>
      <c r="B2916" t="n">
        <v>36.489766</v>
      </c>
    </row>
    <row r="2917">
      <c r="A2917" t="n">
        <v>128.467836</v>
      </c>
      <c r="B2917" t="n">
        <v>36.494625</v>
      </c>
    </row>
    <row r="2918">
      <c r="A2918" t="n">
        <v>128.470599</v>
      </c>
      <c r="B2918" t="n">
        <v>36.492344</v>
      </c>
    </row>
    <row r="2919">
      <c r="A2919" t="n">
        <v>128.470376</v>
      </c>
      <c r="B2919" t="n">
        <v>36.492358</v>
      </c>
    </row>
    <row r="2920">
      <c r="A2920" t="n">
        <v>128.467729</v>
      </c>
      <c r="B2920" t="n">
        <v>36.494546</v>
      </c>
    </row>
    <row r="2921">
      <c r="A2921" t="n">
        <v>128.295857</v>
      </c>
      <c r="B2921" t="n">
        <v>36.534112</v>
      </c>
    </row>
    <row r="2922">
      <c r="A2922" t="n">
        <v>128.29581</v>
      </c>
      <c r="B2922" t="n">
        <v>36.534605</v>
      </c>
    </row>
    <row r="2923">
      <c r="A2923" t="n">
        <v>128.298279</v>
      </c>
      <c r="B2923" t="n">
        <v>36.54387</v>
      </c>
    </row>
    <row r="2924">
      <c r="A2924" t="n">
        <v>128.298425</v>
      </c>
      <c r="B2924" t="n">
        <v>36.54392</v>
      </c>
    </row>
    <row r="2925">
      <c r="A2925" t="n">
        <v>128.288023</v>
      </c>
      <c r="B2925" t="n">
        <v>36.529246</v>
      </c>
    </row>
    <row r="2926">
      <c r="A2926" t="n">
        <v>128.28808</v>
      </c>
      <c r="B2926" t="n">
        <v>36.52935</v>
      </c>
    </row>
    <row r="2927">
      <c r="A2927" t="n">
        <v>128.483826</v>
      </c>
      <c r="B2927" t="n">
        <v>36.485604</v>
      </c>
    </row>
    <row r="2928">
      <c r="A2928" t="n">
        <v>128.483701</v>
      </c>
      <c r="B2928" t="n">
        <v>36.485664</v>
      </c>
    </row>
    <row r="2929">
      <c r="A2929" t="n">
        <v>128.386271</v>
      </c>
      <c r="B2929" t="n">
        <v>36.544565</v>
      </c>
    </row>
    <row r="2930">
      <c r="A2930" t="n">
        <v>128.637668</v>
      </c>
      <c r="B2930" t="n">
        <v>36.563564</v>
      </c>
    </row>
    <row r="2931">
      <c r="A2931" t="n">
        <v>128.38107</v>
      </c>
      <c r="B2931" t="n">
        <v>36.702202</v>
      </c>
    </row>
    <row r="2932">
      <c r="A2932" t="n">
        <v>128.380933</v>
      </c>
      <c r="B2932" t="n">
        <v>36.702117</v>
      </c>
    </row>
    <row r="2933">
      <c r="A2933" t="n">
        <v>128.365532</v>
      </c>
      <c r="B2933" t="n">
        <v>36.625898</v>
      </c>
    </row>
    <row r="2934">
      <c r="A2934" t="n">
        <v>128.365401</v>
      </c>
      <c r="B2934" t="n">
        <v>36.625798</v>
      </c>
    </row>
    <row r="2935">
      <c r="A2935" t="n">
        <v>128.455858</v>
      </c>
      <c r="B2935" t="n">
        <v>36.807145</v>
      </c>
    </row>
    <row r="2936">
      <c r="A2936" t="n">
        <v>128.455904</v>
      </c>
      <c r="B2936" t="n">
        <v>36.807289</v>
      </c>
    </row>
    <row r="2937">
      <c r="A2937" t="n">
        <v>128.233579</v>
      </c>
      <c r="B2937" t="n">
        <v>36.611362</v>
      </c>
    </row>
    <row r="2938">
      <c r="A2938" t="n">
        <v>128.233377</v>
      </c>
      <c r="B2938" t="n">
        <v>36.611328</v>
      </c>
    </row>
    <row r="2939">
      <c r="A2939" t="n">
        <v>128.838441</v>
      </c>
      <c r="B2939" t="n">
        <v>36.529257</v>
      </c>
    </row>
    <row r="2940">
      <c r="A2940" t="n">
        <v>128.580401</v>
      </c>
      <c r="B2940" t="n">
        <v>36.621339</v>
      </c>
    </row>
    <row r="2941">
      <c r="A2941" t="n">
        <v>128.838482</v>
      </c>
      <c r="B2941" t="n">
        <v>36.529121</v>
      </c>
    </row>
    <row r="2942">
      <c r="A2942" t="n">
        <v>128.580513</v>
      </c>
      <c r="B2942" t="n">
        <v>36.621465</v>
      </c>
    </row>
    <row r="2943">
      <c r="A2943" t="n">
        <v>128.285218</v>
      </c>
      <c r="B2943" t="n">
        <v>36.603517</v>
      </c>
    </row>
    <row r="2944">
      <c r="A2944" t="n">
        <v>128.285101</v>
      </c>
      <c r="B2944" t="n">
        <v>36.603456</v>
      </c>
    </row>
    <row r="2945">
      <c r="A2945" t="n">
        <v>128.699382</v>
      </c>
      <c r="B2945" t="n">
        <v>36.547034</v>
      </c>
    </row>
    <row r="2946">
      <c r="A2946" t="n">
        <v>128.523182</v>
      </c>
      <c r="B2946" t="n">
        <v>36.540892</v>
      </c>
    </row>
    <row r="2947">
      <c r="A2947" t="n">
        <v>128.523169</v>
      </c>
      <c r="B2947" t="n">
        <v>36.54072</v>
      </c>
    </row>
    <row r="2948">
      <c r="A2948" t="n">
        <v>128.729742</v>
      </c>
      <c r="B2948" t="n">
        <v>36.559509</v>
      </c>
    </row>
    <row r="2949">
      <c r="A2949" t="n">
        <v>128.729888</v>
      </c>
      <c r="B2949" t="n">
        <v>36.559257</v>
      </c>
    </row>
    <row r="2950">
      <c r="A2950" t="n">
        <v>128.445837</v>
      </c>
      <c r="B2950" t="n">
        <v>36.759493</v>
      </c>
    </row>
    <row r="2951">
      <c r="A2951" t="n">
        <v>128.445992</v>
      </c>
      <c r="B2951" t="n">
        <v>36.759312</v>
      </c>
    </row>
    <row r="2952">
      <c r="A2952" t="n">
        <v>128.451118</v>
      </c>
      <c r="B2952" t="n">
        <v>36.765637</v>
      </c>
    </row>
    <row r="2953">
      <c r="A2953" t="n">
        <v>128.45125</v>
      </c>
      <c r="B2953" t="n">
        <v>36.765611</v>
      </c>
    </row>
    <row r="2954">
      <c r="A2954" t="n">
        <v>128.517613</v>
      </c>
      <c r="B2954" t="n">
        <v>36.504965</v>
      </c>
    </row>
    <row r="2955">
      <c r="A2955" t="n">
        <v>128.517557</v>
      </c>
      <c r="B2955" t="n">
        <v>36.505069</v>
      </c>
    </row>
    <row r="2956">
      <c r="A2956" t="n">
        <v>128.759177</v>
      </c>
      <c r="B2956" t="n">
        <v>36.607662</v>
      </c>
    </row>
    <row r="2957">
      <c r="A2957" t="n">
        <v>128.764572</v>
      </c>
      <c r="B2957" t="n">
        <v>36.637495</v>
      </c>
    </row>
    <row r="2958">
      <c r="A2958" t="n">
        <v>128.764622</v>
      </c>
      <c r="B2958" t="n">
        <v>36.637731</v>
      </c>
    </row>
    <row r="2959">
      <c r="A2959" t="n">
        <v>128.766315</v>
      </c>
      <c r="B2959" t="n">
        <v>36.628502</v>
      </c>
    </row>
    <row r="2960">
      <c r="A2960" t="n">
        <v>128.766193</v>
      </c>
      <c r="B2960" t="n">
        <v>36.628526</v>
      </c>
    </row>
    <row r="2961">
      <c r="A2961" t="n">
        <v>128.897927</v>
      </c>
      <c r="B2961" t="n">
        <v>36.680084</v>
      </c>
    </row>
    <row r="2962">
      <c r="A2962" t="n">
        <v>128.898784</v>
      </c>
      <c r="B2962" t="n">
        <v>36.677523</v>
      </c>
    </row>
    <row r="2963">
      <c r="A2963" t="n">
        <v>128.898666</v>
      </c>
      <c r="B2963" t="n">
        <v>36.677604</v>
      </c>
    </row>
    <row r="2964">
      <c r="A2964" t="n">
        <v>128.898034</v>
      </c>
      <c r="B2964" t="n">
        <v>36.680094</v>
      </c>
    </row>
    <row r="2965">
      <c r="A2965" t="n">
        <v>128.899047</v>
      </c>
      <c r="B2965" t="n">
        <v>36.67751</v>
      </c>
    </row>
    <row r="2966">
      <c r="A2966" t="n">
        <v>128.765633</v>
      </c>
      <c r="B2966" t="n">
        <v>36.62503</v>
      </c>
    </row>
    <row r="2967">
      <c r="A2967" t="n">
        <v>128.764692</v>
      </c>
      <c r="B2967" t="n">
        <v>36.613742</v>
      </c>
    </row>
    <row r="2968">
      <c r="A2968" t="n">
        <v>128.76583</v>
      </c>
      <c r="B2968" t="n">
        <v>36.624902</v>
      </c>
    </row>
    <row r="2969">
      <c r="A2969" t="n">
        <v>128.825921</v>
      </c>
      <c r="B2969" t="n">
        <v>36.793184</v>
      </c>
    </row>
    <row r="2970">
      <c r="A2970" t="n">
        <v>128.826012</v>
      </c>
      <c r="B2970" t="n">
        <v>36.793144</v>
      </c>
    </row>
    <row r="2971">
      <c r="A2971" t="n">
        <v>128.708241</v>
      </c>
      <c r="B2971" t="n">
        <v>36.56807</v>
      </c>
      <c r="C2971" t="n">
        <v>128.708241</v>
      </c>
      <c r="D2971" t="n">
        <v>36.56807</v>
      </c>
    </row>
    <row r="2972">
      <c r="A2972" t="n">
        <v>128.753416</v>
      </c>
      <c r="B2972" t="n">
        <v>36.640656</v>
      </c>
    </row>
    <row r="2973">
      <c r="A2973" t="n">
        <v>128.846146</v>
      </c>
      <c r="B2973" t="n">
        <v>36.776614</v>
      </c>
    </row>
    <row r="2974">
      <c r="A2974" t="n">
        <v>128.846387</v>
      </c>
      <c r="B2974" t="n">
        <v>36.776705</v>
      </c>
    </row>
    <row r="2975">
      <c r="A2975" t="n">
        <v>128.852929</v>
      </c>
      <c r="B2975" t="n">
        <v>36.776612</v>
      </c>
    </row>
    <row r="2976">
      <c r="A2976" t="n">
        <v>128.853016</v>
      </c>
      <c r="B2976" t="n">
        <v>36.776719</v>
      </c>
    </row>
    <row r="2977">
      <c r="A2977" t="n">
        <v>128.857241</v>
      </c>
      <c r="B2977" t="n">
        <v>36.775095</v>
      </c>
    </row>
    <row r="2978">
      <c r="A2978" t="n">
        <v>128.856966</v>
      </c>
      <c r="B2978" t="n">
        <v>36.775005</v>
      </c>
    </row>
    <row r="2979">
      <c r="A2979" t="n">
        <v>128.825617</v>
      </c>
      <c r="B2979" t="n">
        <v>36.797123</v>
      </c>
    </row>
    <row r="2980">
      <c r="A2980" t="n">
        <v>128.825758</v>
      </c>
      <c r="B2980" t="n">
        <v>36.797127</v>
      </c>
    </row>
    <row r="2981">
      <c r="A2981" t="n">
        <v>128.842853</v>
      </c>
      <c r="B2981" t="n">
        <v>36.776672</v>
      </c>
    </row>
    <row r="2982">
      <c r="A2982" t="n">
        <v>128.842661</v>
      </c>
      <c r="B2982" t="n">
        <v>36.777502</v>
      </c>
    </row>
    <row r="2983">
      <c r="A2983" t="n">
        <v>128.842856</v>
      </c>
      <c r="B2983" t="n">
        <v>36.77654</v>
      </c>
    </row>
    <row r="2984">
      <c r="A2984" t="n">
        <v>128.672979</v>
      </c>
      <c r="B2984" t="n">
        <v>36.637382</v>
      </c>
    </row>
    <row r="2985">
      <c r="A2985" t="n">
        <v>128.672839</v>
      </c>
      <c r="B2985" t="n">
        <v>36.63744</v>
      </c>
    </row>
    <row r="2986">
      <c r="A2986" t="n">
        <v>128.667441</v>
      </c>
      <c r="B2986" t="n">
        <v>36.645364</v>
      </c>
    </row>
    <row r="2987">
      <c r="A2987" t="n">
        <v>128.667351</v>
      </c>
      <c r="B2987" t="n">
        <v>36.645345</v>
      </c>
    </row>
    <row r="2988">
      <c r="A2988" t="n">
        <v>128.675921</v>
      </c>
      <c r="B2988" t="n">
        <v>36.633703</v>
      </c>
    </row>
    <row r="2989">
      <c r="A2989" t="n">
        <v>128.675772</v>
      </c>
      <c r="B2989" t="n">
        <v>36.633702</v>
      </c>
    </row>
    <row r="2990">
      <c r="A2990" t="n">
        <v>128.714136</v>
      </c>
      <c r="B2990" t="n">
        <v>36.561886</v>
      </c>
      <c r="C2990" t="n">
        <v>128.714136</v>
      </c>
      <c r="D2990" t="n">
        <v>36.561886</v>
      </c>
    </row>
    <row r="2991">
      <c r="A2991" t="n">
        <v>128.710319</v>
      </c>
      <c r="B2991" t="n">
        <v>36.558689</v>
      </c>
      <c r="C2991" t="n">
        <v>128.710319</v>
      </c>
      <c r="D2991" t="n">
        <v>36.558689</v>
      </c>
    </row>
    <row r="2992">
      <c r="A2992" t="n">
        <v>128.709748</v>
      </c>
      <c r="B2992" t="n">
        <v>36.558802</v>
      </c>
      <c r="C2992" t="n">
        <v>128.709748</v>
      </c>
      <c r="D2992" t="n">
        <v>36.558802</v>
      </c>
    </row>
    <row r="2993">
      <c r="A2993" t="n">
        <v>128.709519</v>
      </c>
      <c r="B2993" t="n">
        <v>36.567131</v>
      </c>
      <c r="C2993" t="n">
        <v>128.709519</v>
      </c>
      <c r="D2993" t="n">
        <v>36.567131</v>
      </c>
    </row>
    <row r="2994">
      <c r="A2994" t="n">
        <v>128.710634</v>
      </c>
      <c r="B2994" t="n">
        <v>36.566808</v>
      </c>
      <c r="C2994" t="n">
        <v>128.710634</v>
      </c>
      <c r="D2994" t="n">
        <v>36.566808</v>
      </c>
    </row>
    <row r="2995">
      <c r="A2995" t="n">
        <v>128.710476</v>
      </c>
      <c r="B2995" t="n">
        <v>36.565838</v>
      </c>
      <c r="C2995" t="n">
        <v>128.710476</v>
      </c>
      <c r="D2995" t="n">
        <v>36.565838</v>
      </c>
    </row>
    <row r="2996">
      <c r="A2996" t="n">
        <v>128.710234</v>
      </c>
      <c r="B2996" t="n">
        <v>36.56587</v>
      </c>
      <c r="C2996" t="n">
        <v>128.710234</v>
      </c>
      <c r="D2996" t="n">
        <v>36.56587</v>
      </c>
    </row>
    <row r="2997">
      <c r="A2997" t="n">
        <v>128.705917</v>
      </c>
      <c r="B2997" t="n">
        <v>36.558375</v>
      </c>
      <c r="C2997" t="n">
        <v>128.705917</v>
      </c>
      <c r="D2997" t="n">
        <v>36.558375</v>
      </c>
    </row>
    <row r="2998">
      <c r="A2998" t="n">
        <v>128.71411</v>
      </c>
      <c r="B2998" t="n">
        <v>36.562332</v>
      </c>
      <c r="C2998" t="n">
        <v>128.71411</v>
      </c>
      <c r="D2998" t="n">
        <v>36.562332</v>
      </c>
    </row>
    <row r="2999">
      <c r="A2999" t="n">
        <v>128.707451</v>
      </c>
      <c r="B2999" t="n">
        <v>36.564518</v>
      </c>
      <c r="C2999" t="n">
        <v>128.707451</v>
      </c>
      <c r="D2999" t="n">
        <v>36.564518</v>
      </c>
    </row>
    <row r="3000">
      <c r="A3000" t="n">
        <v>128.707388</v>
      </c>
      <c r="B3000" t="n">
        <v>36.564355</v>
      </c>
      <c r="C3000" t="n">
        <v>128.707388</v>
      </c>
      <c r="D3000" t="n">
        <v>36.564355</v>
      </c>
    </row>
    <row r="3001">
      <c r="A3001" t="n">
        <v>128.757941</v>
      </c>
      <c r="B3001" t="n">
        <v>36.607429</v>
      </c>
    </row>
    <row r="3002">
      <c r="A3002" t="n">
        <v>128.727847</v>
      </c>
      <c r="B3002" t="n">
        <v>36.660708</v>
      </c>
    </row>
    <row r="3003">
      <c r="A3003" t="n">
        <v>128.727934</v>
      </c>
      <c r="B3003" t="n">
        <v>36.660623</v>
      </c>
    </row>
    <row r="3004">
      <c r="A3004" t="n">
        <v>128.963299</v>
      </c>
      <c r="B3004" t="n">
        <v>36.727084</v>
      </c>
    </row>
    <row r="3005">
      <c r="A3005" t="n">
        <v>128.963303</v>
      </c>
      <c r="B3005" t="n">
        <v>36.727015</v>
      </c>
    </row>
    <row r="3006">
      <c r="A3006" t="n">
        <v>128.861351</v>
      </c>
      <c r="B3006" t="n">
        <v>36.730566</v>
      </c>
    </row>
    <row r="3007">
      <c r="A3007" t="n">
        <v>128.861304</v>
      </c>
      <c r="B3007" t="n">
        <v>36.73045</v>
      </c>
    </row>
    <row r="3008">
      <c r="A3008" t="n">
        <v>128.378686</v>
      </c>
      <c r="B3008" t="n">
        <v>36.634234</v>
      </c>
    </row>
    <row r="3009">
      <c r="A3009" t="n">
        <v>128.379442</v>
      </c>
      <c r="B3009" t="n">
        <v>36.634148</v>
      </c>
    </row>
    <row r="3010">
      <c r="A3010" t="n">
        <v>128.379188</v>
      </c>
      <c r="B3010" t="n">
        <v>36.634025</v>
      </c>
    </row>
    <row r="3011">
      <c r="A3011" t="n">
        <v>128.70805</v>
      </c>
      <c r="B3011" t="n">
        <v>36.617962</v>
      </c>
    </row>
    <row r="3012">
      <c r="A3012" t="n">
        <v>128.707985</v>
      </c>
      <c r="B3012" t="n">
        <v>36.617864</v>
      </c>
    </row>
    <row r="3013">
      <c r="A3013" t="n">
        <v>128.776245</v>
      </c>
      <c r="B3013" t="n">
        <v>36.675964</v>
      </c>
    </row>
    <row r="3014">
      <c r="A3014" t="n">
        <v>128.482642</v>
      </c>
      <c r="B3014" t="n">
        <v>36.659261</v>
      </c>
    </row>
    <row r="3015">
      <c r="A3015" t="n">
        <v>128.480369</v>
      </c>
      <c r="B3015" t="n">
        <v>36.658588</v>
      </c>
    </row>
    <row r="3016">
      <c r="A3016" t="n">
        <v>128.48064</v>
      </c>
      <c r="B3016" t="n">
        <v>36.658709</v>
      </c>
    </row>
    <row r="3017">
      <c r="A3017" t="n">
        <v>128.482565</v>
      </c>
      <c r="B3017" t="n">
        <v>36.659351</v>
      </c>
    </row>
    <row r="3018">
      <c r="A3018" t="n">
        <v>128.73745</v>
      </c>
      <c r="B3018" t="n">
        <v>36.582477</v>
      </c>
    </row>
    <row r="3019">
      <c r="A3019" t="n">
        <v>128.736451</v>
      </c>
      <c r="B3019" t="n">
        <v>36.582541</v>
      </c>
    </row>
    <row r="3020">
      <c r="A3020" t="n">
        <v>128.232992</v>
      </c>
      <c r="B3020" t="n">
        <v>36.573184</v>
      </c>
    </row>
    <row r="3021">
      <c r="A3021" t="n">
        <v>128.232883</v>
      </c>
      <c r="B3021" t="n">
        <v>36.573049</v>
      </c>
    </row>
    <row r="3022">
      <c r="A3022" t="n">
        <v>128.479199</v>
      </c>
      <c r="B3022" t="n">
        <v>36.575061</v>
      </c>
      <c r="C3022" t="n">
        <v>128.479199</v>
      </c>
      <c r="D3022" t="n">
        <v>36.575061</v>
      </c>
    </row>
    <row r="3023">
      <c r="A3023" t="n">
        <v>128.771022</v>
      </c>
      <c r="B3023" t="n">
        <v>36.744882</v>
      </c>
    </row>
    <row r="3024">
      <c r="A3024" t="n">
        <v>128.77088</v>
      </c>
      <c r="B3024" t="n">
        <v>36.744829</v>
      </c>
    </row>
    <row r="3025">
      <c r="A3025" t="n">
        <v>128.778013</v>
      </c>
      <c r="B3025" t="n">
        <v>36.575517</v>
      </c>
    </row>
    <row r="3026">
      <c r="A3026" t="n">
        <v>128.777307</v>
      </c>
      <c r="B3026" t="n">
        <v>36.575106</v>
      </c>
    </row>
    <row r="3027">
      <c r="A3027" t="n">
        <v>128.394566</v>
      </c>
      <c r="B3027" t="n">
        <v>36.700451</v>
      </c>
    </row>
    <row r="3028">
      <c r="A3028" t="n">
        <v>128.394729</v>
      </c>
      <c r="B3028" t="n">
        <v>36.700559</v>
      </c>
    </row>
    <row r="3029">
      <c r="A3029" t="n">
        <v>128.701896</v>
      </c>
      <c r="B3029" t="n">
        <v>36.459353</v>
      </c>
    </row>
    <row r="3030">
      <c r="A3030" t="n">
        <v>128.687115</v>
      </c>
      <c r="B3030" t="n">
        <v>36.467403</v>
      </c>
    </row>
    <row r="3031">
      <c r="A3031" t="n">
        <v>128.702067</v>
      </c>
      <c r="B3031" t="n">
        <v>36.459394</v>
      </c>
    </row>
    <row r="3032">
      <c r="A3032" t="n">
        <v>128.873726</v>
      </c>
      <c r="B3032" t="n">
        <v>36.457615</v>
      </c>
    </row>
    <row r="3033">
      <c r="A3033" t="n">
        <v>128.873739</v>
      </c>
      <c r="B3033" t="n">
        <v>36.457678</v>
      </c>
    </row>
    <row r="3034">
      <c r="A3034" t="n">
        <v>128.812956</v>
      </c>
      <c r="B3034" t="n">
        <v>36.511476</v>
      </c>
    </row>
    <row r="3035">
      <c r="A3035" t="n">
        <v>128.81304</v>
      </c>
      <c r="B3035" t="n">
        <v>36.511373</v>
      </c>
    </row>
    <row r="3036">
      <c r="A3036" t="n">
        <v>128.959117</v>
      </c>
      <c r="B3036" t="n">
        <v>36.727032</v>
      </c>
    </row>
    <row r="3037">
      <c r="A3037" t="n">
        <v>128.959242</v>
      </c>
      <c r="B3037" t="n">
        <v>36.727081</v>
      </c>
    </row>
    <row r="3038">
      <c r="A3038" t="n">
        <v>128.948496</v>
      </c>
      <c r="B3038" t="n">
        <v>36.727177</v>
      </c>
    </row>
    <row r="3039">
      <c r="A3039" t="n">
        <v>128.948478</v>
      </c>
      <c r="B3039" t="n">
        <v>36.727231</v>
      </c>
    </row>
    <row r="3040">
      <c r="A3040" t="n">
        <v>128.624066</v>
      </c>
      <c r="B3040" t="n">
        <v>36.434665</v>
      </c>
    </row>
    <row r="3041">
      <c r="A3041" t="n">
        <v>128.623968</v>
      </c>
      <c r="B3041" t="n">
        <v>36.434834</v>
      </c>
    </row>
    <row r="3042">
      <c r="A3042" t="n">
        <v>128.618768</v>
      </c>
      <c r="B3042" t="n">
        <v>36.43009</v>
      </c>
    </row>
    <row r="3043">
      <c r="A3043" t="n">
        <v>128.618635</v>
      </c>
      <c r="B3043" t="n">
        <v>36.43012</v>
      </c>
    </row>
    <row r="3044">
      <c r="A3044" t="n">
        <v>128.615937</v>
      </c>
      <c r="B3044" t="n">
        <v>36.42619</v>
      </c>
    </row>
    <row r="3045">
      <c r="A3045" t="n">
        <v>128.716995</v>
      </c>
      <c r="B3045" t="n">
        <v>36.570562</v>
      </c>
      <c r="C3045" t="n">
        <v>128.716995</v>
      </c>
      <c r="D3045" t="n">
        <v>36.570562</v>
      </c>
    </row>
    <row r="3046">
      <c r="A3046" t="n">
        <v>128.7141</v>
      </c>
      <c r="B3046" t="n">
        <v>36.566326</v>
      </c>
      <c r="C3046" t="n">
        <v>128.7141</v>
      </c>
      <c r="D3046" t="n">
        <v>36.566326</v>
      </c>
    </row>
    <row r="3047">
      <c r="A3047" t="n">
        <v>128.713132</v>
      </c>
      <c r="B3047" t="n">
        <v>36.566377</v>
      </c>
      <c r="C3047" t="n">
        <v>128.713132</v>
      </c>
      <c r="D3047" t="n">
        <v>36.566377</v>
      </c>
    </row>
    <row r="3048">
      <c r="A3048" t="n">
        <v>128.531536</v>
      </c>
      <c r="B3048" t="n">
        <v>36.730926</v>
      </c>
    </row>
    <row r="3049">
      <c r="A3049" t="n">
        <v>128.53159</v>
      </c>
      <c r="B3049" t="n">
        <v>36.730821</v>
      </c>
    </row>
    <row r="3050">
      <c r="A3050" t="n">
        <v>128.518797</v>
      </c>
      <c r="B3050" t="n">
        <v>36.712383</v>
      </c>
    </row>
    <row r="3051">
      <c r="A3051" t="n">
        <v>128.516341</v>
      </c>
      <c r="B3051" t="n">
        <v>36.709326</v>
      </c>
    </row>
    <row r="3052">
      <c r="A3052" t="n">
        <v>128.809883</v>
      </c>
      <c r="B3052" t="n">
        <v>36.539103</v>
      </c>
    </row>
    <row r="3053">
      <c r="A3053" t="n">
        <v>128.809918</v>
      </c>
      <c r="B3053" t="n">
        <v>36.539212</v>
      </c>
    </row>
    <row r="3054">
      <c r="A3054" t="n">
        <v>128.524195</v>
      </c>
      <c r="B3054" t="n">
        <v>36.873097</v>
      </c>
    </row>
    <row r="3055">
      <c r="A3055" t="n">
        <v>128.523564</v>
      </c>
      <c r="B3055" t="n">
        <v>36.871742</v>
      </c>
    </row>
    <row r="3056">
      <c r="A3056" t="n">
        <v>128.524823</v>
      </c>
      <c r="B3056" t="n">
        <v>36.870396</v>
      </c>
    </row>
    <row r="3057">
      <c r="A3057" t="n">
        <v>128.524556</v>
      </c>
      <c r="B3057" t="n">
        <v>36.870367</v>
      </c>
    </row>
    <row r="3058">
      <c r="A3058" t="n">
        <v>128.523998</v>
      </c>
      <c r="B3058" t="n">
        <v>36.872911</v>
      </c>
    </row>
    <row r="3059">
      <c r="A3059" t="n">
        <v>128.52447</v>
      </c>
      <c r="B3059" t="n">
        <v>36.868807</v>
      </c>
    </row>
    <row r="3060">
      <c r="A3060" t="n">
        <v>128.525038</v>
      </c>
      <c r="B3060" t="n">
        <v>36.869363</v>
      </c>
    </row>
    <row r="3061">
      <c r="A3061" t="n">
        <v>128.591328</v>
      </c>
      <c r="B3061" t="n">
        <v>36.590018</v>
      </c>
    </row>
    <row r="3062">
      <c r="A3062" t="n">
        <v>128.565408</v>
      </c>
      <c r="B3062" t="n">
        <v>36.581989</v>
      </c>
      <c r="C3062" t="n">
        <v>128.565408</v>
      </c>
      <c r="D3062" t="n">
        <v>36.581989</v>
      </c>
    </row>
    <row r="3063">
      <c r="A3063" t="n">
        <v>128.565867</v>
      </c>
      <c r="B3063" t="n">
        <v>36.581742</v>
      </c>
      <c r="C3063" t="n">
        <v>128.565867</v>
      </c>
      <c r="D3063" t="n">
        <v>36.581742</v>
      </c>
    </row>
    <row r="3064">
      <c r="A3064" t="n">
        <v>128.536327</v>
      </c>
      <c r="B3064" t="n">
        <v>36.599627</v>
      </c>
    </row>
    <row r="3065">
      <c r="A3065" t="n">
        <v>128.538143</v>
      </c>
      <c r="B3065" t="n">
        <v>36.599631</v>
      </c>
      <c r="C3065" t="n">
        <v>128.538143</v>
      </c>
      <c r="D3065" t="n">
        <v>36.599631</v>
      </c>
    </row>
    <row r="3066">
      <c r="A3066" t="n">
        <v>128.538005</v>
      </c>
      <c r="B3066" t="n">
        <v>36.599641</v>
      </c>
    </row>
    <row r="3067">
      <c r="A3067" t="n">
        <v>128.536227</v>
      </c>
      <c r="B3067" t="n">
        <v>36.599529</v>
      </c>
    </row>
    <row r="3068">
      <c r="A3068" t="n">
        <v>128.574396</v>
      </c>
      <c r="B3068" t="n">
        <v>36.578928</v>
      </c>
      <c r="C3068" t="n">
        <v>128.574396</v>
      </c>
      <c r="D3068" t="n">
        <v>36.578928</v>
      </c>
    </row>
    <row r="3069">
      <c r="A3069" t="n">
        <v>128.573349</v>
      </c>
      <c r="B3069" t="n">
        <v>36.579183</v>
      </c>
      <c r="C3069" t="n">
        <v>128.573349</v>
      </c>
      <c r="D3069" t="n">
        <v>36.579183</v>
      </c>
    </row>
    <row r="3070">
      <c r="A3070" t="n">
        <v>128.57178</v>
      </c>
      <c r="B3070" t="n">
        <v>36.579796</v>
      </c>
      <c r="C3070" t="n">
        <v>128.57178</v>
      </c>
      <c r="D3070" t="n">
        <v>36.579796</v>
      </c>
    </row>
    <row r="3071">
      <c r="A3071" t="n">
        <v>128.572303</v>
      </c>
      <c r="B3071" t="n">
        <v>36.579704</v>
      </c>
      <c r="C3071" t="n">
        <v>128.572303</v>
      </c>
      <c r="D3071" t="n">
        <v>36.579704</v>
      </c>
    </row>
    <row r="3072">
      <c r="A3072" t="n">
        <v>128.573318</v>
      </c>
      <c r="B3072" t="n">
        <v>36.577641</v>
      </c>
    </row>
    <row r="3073">
      <c r="A3073" t="n">
        <v>128.573279</v>
      </c>
      <c r="B3073" t="n">
        <v>36.577778</v>
      </c>
    </row>
    <row r="3074">
      <c r="A3074" t="n">
        <v>128.57649</v>
      </c>
      <c r="B3074" t="n">
        <v>36.578116</v>
      </c>
    </row>
    <row r="3075">
      <c r="A3075" t="n">
        <v>128.577808</v>
      </c>
      <c r="B3075" t="n">
        <v>36.578325</v>
      </c>
    </row>
    <row r="3076">
      <c r="A3076" t="n">
        <v>128.577665</v>
      </c>
      <c r="B3076" t="n">
        <v>36.578162</v>
      </c>
      <c r="C3076" t="n">
        <v>128.577665</v>
      </c>
      <c r="D3076" t="n">
        <v>36.578162</v>
      </c>
    </row>
    <row r="3077">
      <c r="A3077" t="n">
        <v>128.554454</v>
      </c>
      <c r="B3077" t="n">
        <v>36.613155</v>
      </c>
    </row>
    <row r="3078">
      <c r="A3078" t="n">
        <v>128.554565</v>
      </c>
      <c r="B3078" t="n">
        <v>36.613061</v>
      </c>
    </row>
    <row r="3079">
      <c r="A3079" t="n">
        <v>128.575058</v>
      </c>
      <c r="B3079" t="n">
        <v>36.57855</v>
      </c>
      <c r="C3079" t="n">
        <v>128.575058</v>
      </c>
      <c r="D3079" t="n">
        <v>36.57855</v>
      </c>
    </row>
    <row r="3080">
      <c r="A3080" t="n">
        <v>128.299719</v>
      </c>
      <c r="B3080" t="n">
        <v>36.510058</v>
      </c>
    </row>
    <row r="3081">
      <c r="A3081" t="n">
        <v>128.299755</v>
      </c>
      <c r="B3081" t="n">
        <v>36.510181</v>
      </c>
      <c r="C3081" t="n">
        <v>128.299755</v>
      </c>
      <c r="D3081" t="n">
        <v>36.510181</v>
      </c>
    </row>
    <row r="3082">
      <c r="A3082" t="n">
        <v>128.301835</v>
      </c>
      <c r="B3082" t="n">
        <v>36.508523</v>
      </c>
    </row>
    <row r="3083">
      <c r="A3083" t="n">
        <v>128.301781</v>
      </c>
      <c r="B3083" t="n">
        <v>36.508231</v>
      </c>
    </row>
    <row r="3084">
      <c r="A3084" t="n">
        <v>128.301796</v>
      </c>
      <c r="B3084" t="n">
        <v>36.508308</v>
      </c>
    </row>
    <row r="3085">
      <c r="A3085" t="n">
        <v>128.29733</v>
      </c>
      <c r="B3085" t="n">
        <v>36.508191</v>
      </c>
    </row>
    <row r="3086">
      <c r="A3086" t="n">
        <v>128.297473</v>
      </c>
      <c r="B3086" t="n">
        <v>36.508158</v>
      </c>
    </row>
    <row r="3087">
      <c r="A3087" t="n">
        <v>128.300606</v>
      </c>
      <c r="B3087" t="n">
        <v>36.51113</v>
      </c>
    </row>
    <row r="3088">
      <c r="A3088" t="n">
        <v>128.300429</v>
      </c>
      <c r="B3088" t="n">
        <v>36.511119</v>
      </c>
    </row>
    <row r="3089">
      <c r="A3089" t="n">
        <v>128.335445</v>
      </c>
      <c r="B3089" t="n">
        <v>36.633448</v>
      </c>
    </row>
    <row r="3090">
      <c r="A3090" t="n">
        <v>128.509515</v>
      </c>
      <c r="B3090" t="n">
        <v>36.556496</v>
      </c>
    </row>
    <row r="3091">
      <c r="A3091" t="n">
        <v>128.501545</v>
      </c>
      <c r="B3091" t="n">
        <v>36.57601</v>
      </c>
      <c r="C3091" t="n">
        <v>128.501545</v>
      </c>
      <c r="D3091" t="n">
        <v>36.57601</v>
      </c>
    </row>
    <row r="3092">
      <c r="A3092" t="n">
        <v>128.501169</v>
      </c>
      <c r="B3092" t="n">
        <v>36.574733</v>
      </c>
      <c r="C3092" t="n">
        <v>128.501169</v>
      </c>
      <c r="D3092" t="n">
        <v>36.574733</v>
      </c>
    </row>
    <row r="3093">
      <c r="A3093" t="n">
        <v>128.506811</v>
      </c>
      <c r="B3093" t="n">
        <v>36.555816</v>
      </c>
      <c r="C3093" t="n">
        <v>128.506811</v>
      </c>
      <c r="D3093" t="n">
        <v>36.555816</v>
      </c>
    </row>
    <row r="3094">
      <c r="A3094" t="n">
        <v>128.506499</v>
      </c>
      <c r="B3094" t="n">
        <v>36.555838</v>
      </c>
      <c r="C3094" t="n">
        <v>128.506499</v>
      </c>
      <c r="D3094" t="n">
        <v>36.555838</v>
      </c>
    </row>
    <row r="3095">
      <c r="A3095" t="n">
        <v>128.593436</v>
      </c>
      <c r="B3095" t="n">
        <v>36.476084</v>
      </c>
    </row>
    <row r="3096">
      <c r="A3096" t="n">
        <v>128.616357</v>
      </c>
      <c r="B3096" t="n">
        <v>36.466237</v>
      </c>
    </row>
    <row r="3097">
      <c r="A3097" t="n">
        <v>128.422166</v>
      </c>
      <c r="B3097" t="n">
        <v>36.682813</v>
      </c>
    </row>
    <row r="3098">
      <c r="A3098" t="n">
        <v>128.421974</v>
      </c>
      <c r="B3098" t="n">
        <v>36.68277</v>
      </c>
    </row>
    <row r="3099">
      <c r="A3099" t="n">
        <v>128.575273</v>
      </c>
      <c r="B3099" t="n">
        <v>36.568959</v>
      </c>
    </row>
    <row r="3100">
      <c r="A3100" t="n">
        <v>128.574309</v>
      </c>
      <c r="B3100" t="n">
        <v>36.57111</v>
      </c>
    </row>
    <row r="3101">
      <c r="A3101" t="n">
        <v>128.574175</v>
      </c>
      <c r="B3101" t="n">
        <v>36.571173</v>
      </c>
    </row>
    <row r="3102">
      <c r="A3102" t="n">
        <v>128.452779</v>
      </c>
      <c r="B3102" t="n">
        <v>36.798414</v>
      </c>
    </row>
    <row r="3103">
      <c r="A3103" t="n">
        <v>128.452634</v>
      </c>
      <c r="B3103" t="n">
        <v>36.798434</v>
      </c>
    </row>
    <row r="3104">
      <c r="A3104" t="n">
        <v>128.566117</v>
      </c>
      <c r="B3104" t="n">
        <v>36.552992</v>
      </c>
    </row>
    <row r="3105">
      <c r="A3105" t="n">
        <v>128.564948</v>
      </c>
      <c r="B3105" t="n">
        <v>36.558022</v>
      </c>
    </row>
    <row r="3106">
      <c r="A3106" t="n">
        <v>128.565902</v>
      </c>
      <c r="B3106" t="n">
        <v>36.553066</v>
      </c>
    </row>
    <row r="3107">
      <c r="A3107" t="n">
        <v>128.564693</v>
      </c>
      <c r="B3107" t="n">
        <v>36.558033</v>
      </c>
    </row>
    <row r="3108">
      <c r="A3108" t="n">
        <v>128.68487</v>
      </c>
      <c r="B3108" t="n">
        <v>36.557149</v>
      </c>
    </row>
    <row r="3109">
      <c r="A3109" t="n">
        <v>128.684619</v>
      </c>
      <c r="B3109" t="n">
        <v>36.557141</v>
      </c>
    </row>
    <row r="3110">
      <c r="A3110" t="n">
        <v>128.686525</v>
      </c>
      <c r="B3110" t="n">
        <v>36.565453</v>
      </c>
    </row>
    <row r="3111">
      <c r="A3111" t="n">
        <v>128.500819</v>
      </c>
      <c r="B3111" t="n">
        <v>36.782033</v>
      </c>
    </row>
    <row r="3112">
      <c r="A3112" t="n">
        <v>128.50062</v>
      </c>
      <c r="B3112" t="n">
        <v>36.773824</v>
      </c>
    </row>
    <row r="3113">
      <c r="A3113" t="n">
        <v>128.500751</v>
      </c>
      <c r="B3113" t="n">
        <v>36.782172</v>
      </c>
    </row>
    <row r="3114">
      <c r="A3114" t="n">
        <v>128.500772</v>
      </c>
      <c r="B3114" t="n">
        <v>36.773729</v>
      </c>
    </row>
    <row r="3115">
      <c r="A3115" t="n">
        <v>128.500789</v>
      </c>
      <c r="B3115" t="n">
        <v>36.788808</v>
      </c>
    </row>
    <row r="3116">
      <c r="A3116" t="n">
        <v>128.500634</v>
      </c>
      <c r="B3116" t="n">
        <v>36.789063</v>
      </c>
    </row>
    <row r="3117">
      <c r="A3117" t="n">
        <v>128.500361</v>
      </c>
      <c r="B3117" t="n">
        <v>36.77819</v>
      </c>
    </row>
    <row r="3118">
      <c r="A3118" t="n">
        <v>128.500504</v>
      </c>
      <c r="B3118" t="n">
        <v>36.778091</v>
      </c>
    </row>
    <row r="3119">
      <c r="A3119" t="n">
        <v>128.501013</v>
      </c>
      <c r="B3119" t="n">
        <v>36.767177</v>
      </c>
    </row>
    <row r="3120">
      <c r="A3120" t="n">
        <v>128.500876</v>
      </c>
      <c r="B3120" t="n">
        <v>36.767188</v>
      </c>
    </row>
    <row r="3121">
      <c r="A3121" t="n">
        <v>128.269712</v>
      </c>
      <c r="B3121" t="n">
        <v>36.537681</v>
      </c>
    </row>
    <row r="3122">
      <c r="A3122" t="n">
        <v>128.269708</v>
      </c>
      <c r="B3122" t="n">
        <v>36.537809</v>
      </c>
    </row>
    <row r="3123">
      <c r="A3123" t="n">
        <v>128.269796</v>
      </c>
      <c r="B3123" t="n">
        <v>36.537877</v>
      </c>
    </row>
    <row r="3124">
      <c r="A3124" t="n">
        <v>128.272836</v>
      </c>
      <c r="B3124" t="n">
        <v>36.541797</v>
      </c>
    </row>
    <row r="3125">
      <c r="A3125" t="n">
        <v>128.272676</v>
      </c>
      <c r="B3125" t="n">
        <v>36.541869</v>
      </c>
    </row>
    <row r="3126">
      <c r="A3126" t="n">
        <v>128.897935</v>
      </c>
      <c r="B3126" t="n">
        <v>36.648185</v>
      </c>
    </row>
    <row r="3127">
      <c r="A3127" t="n">
        <v>128.897839</v>
      </c>
      <c r="B3127" t="n">
        <v>36.648176</v>
      </c>
    </row>
    <row r="3128">
      <c r="A3128" t="n">
        <v>128.520139</v>
      </c>
      <c r="B3128" t="n">
        <v>36.559807</v>
      </c>
    </row>
    <row r="3129">
      <c r="A3129" t="n">
        <v>128.520082</v>
      </c>
      <c r="B3129" t="n">
        <v>36.559623</v>
      </c>
    </row>
    <row r="3130">
      <c r="A3130" t="n">
        <v>128.523306</v>
      </c>
      <c r="B3130" t="n">
        <v>36.562412</v>
      </c>
    </row>
    <row r="3131">
      <c r="A3131" t="n">
        <v>128.528794</v>
      </c>
      <c r="B3131" t="n">
        <v>36.549703</v>
      </c>
    </row>
    <row r="3132">
      <c r="A3132" t="n">
        <v>128.528657</v>
      </c>
      <c r="B3132" t="n">
        <v>36.549734</v>
      </c>
    </row>
    <row r="3133">
      <c r="A3133" t="n">
        <v>128.519752</v>
      </c>
      <c r="B3133" t="n">
        <v>36.539372</v>
      </c>
    </row>
    <row r="3134">
      <c r="A3134" t="n">
        <v>128.527499</v>
      </c>
      <c r="B3134" t="n">
        <v>36.54834</v>
      </c>
    </row>
    <row r="3135">
      <c r="A3135" t="n">
        <v>128.527555</v>
      </c>
      <c r="B3135" t="n">
        <v>36.548303</v>
      </c>
      <c r="C3135" t="n">
        <v>128.527555</v>
      </c>
      <c r="D3135" t="n">
        <v>36.548303</v>
      </c>
    </row>
    <row r="3136">
      <c r="A3136" t="n">
        <v>128.519779</v>
      </c>
      <c r="B3136" t="n">
        <v>36.539311</v>
      </c>
    </row>
    <row r="3137">
      <c r="A3137" t="n">
        <v>128.530969</v>
      </c>
      <c r="B3137" t="n">
        <v>36.555609</v>
      </c>
    </row>
    <row r="3138">
      <c r="A3138" t="n">
        <v>128.531068</v>
      </c>
      <c r="B3138" t="n">
        <v>36.555527</v>
      </c>
    </row>
    <row r="3139">
      <c r="A3139" t="n">
        <v>128.533208</v>
      </c>
      <c r="B3139" t="n">
        <v>36.569483</v>
      </c>
    </row>
    <row r="3140">
      <c r="A3140" t="n">
        <v>128.533289</v>
      </c>
      <c r="B3140" t="n">
        <v>36.569595</v>
      </c>
    </row>
    <row r="3141">
      <c r="A3141" t="n">
        <v>128.530708</v>
      </c>
      <c r="B3141" t="n">
        <v>36.569318</v>
      </c>
    </row>
    <row r="3142">
      <c r="A3142" t="n">
        <v>128.530236</v>
      </c>
      <c r="B3142" t="n">
        <v>36.569389</v>
      </c>
    </row>
    <row r="3143">
      <c r="A3143" t="n">
        <v>128.647642</v>
      </c>
      <c r="B3143" t="n">
        <v>36.589312</v>
      </c>
    </row>
    <row r="3144">
      <c r="A3144" t="n">
        <v>128.647453</v>
      </c>
      <c r="B3144" t="n">
        <v>36.589384</v>
      </c>
    </row>
    <row r="3145">
      <c r="A3145" t="n">
        <v>128.64702</v>
      </c>
      <c r="B3145" t="n">
        <v>36.588171</v>
      </c>
      <c r="C3145" t="n">
        <v>128.64702</v>
      </c>
      <c r="D3145" t="n">
        <v>36.588171</v>
      </c>
    </row>
    <row r="3146">
      <c r="A3146" t="n">
        <v>128.643304</v>
      </c>
      <c r="B3146" t="n">
        <v>36.589067</v>
      </c>
      <c r="C3146" t="n">
        <v>128.643304</v>
      </c>
      <c r="D3146" t="n">
        <v>36.589067</v>
      </c>
    </row>
    <row r="3147">
      <c r="A3147" t="n">
        <v>128.58654</v>
      </c>
      <c r="B3147" t="n">
        <v>36.630601</v>
      </c>
    </row>
    <row r="3148">
      <c r="A3148" t="n">
        <v>128.586422</v>
      </c>
      <c r="B3148" t="n">
        <v>36.63076</v>
      </c>
    </row>
    <row r="3149">
      <c r="A3149" t="n">
        <v>128.893121</v>
      </c>
      <c r="B3149" t="n">
        <v>36.649306</v>
      </c>
    </row>
    <row r="3150">
      <c r="A3150" t="n">
        <v>128.893152</v>
      </c>
      <c r="B3150" t="n">
        <v>36.649423</v>
      </c>
    </row>
    <row r="3151">
      <c r="A3151" t="n">
        <v>128.375174</v>
      </c>
      <c r="B3151" t="n">
        <v>36.549797</v>
      </c>
    </row>
    <row r="3152">
      <c r="A3152" t="n">
        <v>128.812444</v>
      </c>
      <c r="B3152" t="n">
        <v>36.700029</v>
      </c>
      <c r="C3152" t="n">
        <v>128.812444</v>
      </c>
      <c r="D3152" t="n">
        <v>36.700029</v>
      </c>
    </row>
    <row r="3153">
      <c r="A3153" t="n">
        <v>128.812442</v>
      </c>
      <c r="B3153" t="n">
        <v>36.700591</v>
      </c>
    </row>
    <row r="3154">
      <c r="A3154" t="n">
        <v>128.687407</v>
      </c>
      <c r="B3154" t="n">
        <v>36.54605</v>
      </c>
    </row>
    <row r="3155">
      <c r="A3155" t="n">
        <v>128.687166</v>
      </c>
      <c r="B3155" t="n">
        <v>36.545892</v>
      </c>
    </row>
    <row r="3156">
      <c r="A3156" t="n">
        <v>128.692568</v>
      </c>
      <c r="B3156" t="n">
        <v>36.548398</v>
      </c>
    </row>
    <row r="3157">
      <c r="A3157" t="n">
        <v>128.692645</v>
      </c>
      <c r="B3157" t="n">
        <v>36.548258</v>
      </c>
    </row>
    <row r="3158">
      <c r="A3158" t="n">
        <v>128.810132</v>
      </c>
      <c r="B3158" t="n">
        <v>36.532741</v>
      </c>
    </row>
    <row r="3159">
      <c r="A3159" t="n">
        <v>128.810123</v>
      </c>
      <c r="B3159" t="n">
        <v>36.532636</v>
      </c>
    </row>
    <row r="3160">
      <c r="A3160" t="n">
        <v>128.870293</v>
      </c>
      <c r="B3160" t="n">
        <v>36.491118</v>
      </c>
    </row>
    <row r="3161">
      <c r="A3161" t="n">
        <v>128.870202</v>
      </c>
      <c r="B3161" t="n">
        <v>36.491071</v>
      </c>
    </row>
    <row r="3162">
      <c r="A3162" t="n">
        <v>128.967851</v>
      </c>
      <c r="B3162" t="n">
        <v>36.590029</v>
      </c>
    </row>
    <row r="3163">
      <c r="A3163" t="n">
        <v>128.967985</v>
      </c>
      <c r="B3163" t="n">
        <v>36.590004</v>
      </c>
    </row>
    <row r="3164">
      <c r="A3164" t="n">
        <v>128.619279</v>
      </c>
      <c r="B3164" t="n">
        <v>36.61667</v>
      </c>
    </row>
    <row r="3165">
      <c r="A3165" t="n">
        <v>128.619279</v>
      </c>
      <c r="B3165" t="n">
        <v>36.61667</v>
      </c>
    </row>
    <row r="3166">
      <c r="A3166" t="n">
        <v>128.975159</v>
      </c>
      <c r="B3166" t="n">
        <v>36.665374</v>
      </c>
    </row>
    <row r="3167">
      <c r="A3167" t="n">
        <v>128.975075</v>
      </c>
      <c r="B3167" t="n">
        <v>36.665376</v>
      </c>
    </row>
    <row r="3168">
      <c r="A3168" t="n">
        <v>128.95834</v>
      </c>
      <c r="B3168" t="n">
        <v>36.473067</v>
      </c>
    </row>
    <row r="3169">
      <c r="A3169" t="n">
        <v>128.444945</v>
      </c>
      <c r="B3169" t="n">
        <v>36.569248</v>
      </c>
    </row>
    <row r="3170">
      <c r="A3170" t="n">
        <v>128.429317</v>
      </c>
      <c r="B3170" t="n">
        <v>36.586657</v>
      </c>
    </row>
    <row r="3171">
      <c r="A3171" t="n">
        <v>128.42904</v>
      </c>
      <c r="B3171" t="n">
        <v>36.586593</v>
      </c>
    </row>
    <row r="3172">
      <c r="A3172" t="n">
        <v>128.44508</v>
      </c>
      <c r="B3172" t="n">
        <v>36.569273</v>
      </c>
    </row>
    <row r="3173">
      <c r="A3173" t="n">
        <v>128.528127</v>
      </c>
      <c r="B3173" t="n">
        <v>36.558252</v>
      </c>
    </row>
    <row r="3174">
      <c r="A3174" t="n">
        <v>128.494623</v>
      </c>
      <c r="B3174" t="n">
        <v>36.572623</v>
      </c>
      <c r="C3174" t="n">
        <v>128.494623</v>
      </c>
      <c r="D3174" t="n">
        <v>36.572623</v>
      </c>
    </row>
    <row r="3175">
      <c r="A3175" t="n">
        <v>128.714474</v>
      </c>
      <c r="B3175" t="n">
        <v>36.592923</v>
      </c>
    </row>
    <row r="3176">
      <c r="A3176" t="n">
        <v>128.714198</v>
      </c>
      <c r="B3176" t="n">
        <v>36.593304</v>
      </c>
    </row>
    <row r="3177">
      <c r="A3177" t="n">
        <v>128.460613</v>
      </c>
      <c r="B3177" t="n">
        <v>36.66129</v>
      </c>
    </row>
    <row r="3178">
      <c r="A3178" t="n">
        <v>128.522274</v>
      </c>
      <c r="B3178" t="n">
        <v>36.840539</v>
      </c>
    </row>
    <row r="3179">
      <c r="A3179" t="n">
        <v>128.52238</v>
      </c>
      <c r="B3179" t="n">
        <v>36.840467</v>
      </c>
    </row>
    <row r="3180">
      <c r="A3180" t="n">
        <v>128.514373</v>
      </c>
      <c r="B3180" t="n">
        <v>36.831136</v>
      </c>
    </row>
    <row r="3181">
      <c r="A3181" t="n">
        <v>128.51426</v>
      </c>
      <c r="B3181" t="n">
        <v>36.831219</v>
      </c>
    </row>
    <row r="3182">
      <c r="A3182" t="n">
        <v>128.764501</v>
      </c>
      <c r="B3182" t="n">
        <v>36.61082</v>
      </c>
    </row>
    <row r="3183">
      <c r="A3183" t="n">
        <v>128.764458</v>
      </c>
      <c r="B3183" t="n">
        <v>36.610932</v>
      </c>
    </row>
    <row r="3184">
      <c r="A3184" t="n">
        <v>128.834261</v>
      </c>
      <c r="B3184" t="n">
        <v>36.736807</v>
      </c>
    </row>
    <row r="3185">
      <c r="A3185" t="n">
        <v>128.834413</v>
      </c>
      <c r="B3185" t="n">
        <v>36.736751</v>
      </c>
    </row>
    <row r="3186">
      <c r="A3186" t="n">
        <v>128.472862</v>
      </c>
      <c r="B3186" t="n">
        <v>36.576885</v>
      </c>
      <c r="C3186" t="n">
        <v>128.472862</v>
      </c>
      <c r="D3186" t="n">
        <v>36.576885</v>
      </c>
    </row>
    <row r="3187">
      <c r="A3187" t="n">
        <v>128.739819</v>
      </c>
      <c r="B3187" t="n">
        <v>36.56457</v>
      </c>
      <c r="C3187" t="n">
        <v>128.739819</v>
      </c>
      <c r="D3187" t="n">
        <v>36.56457</v>
      </c>
    </row>
    <row r="3188">
      <c r="A3188" t="n">
        <v>128.466512</v>
      </c>
      <c r="B3188" t="n">
        <v>36.575747</v>
      </c>
      <c r="C3188" t="n">
        <v>128.466512</v>
      </c>
      <c r="D3188" t="n">
        <v>36.575747</v>
      </c>
    </row>
    <row r="3189">
      <c r="A3189" t="n">
        <v>128.46684</v>
      </c>
      <c r="B3189" t="n">
        <v>36.575509</v>
      </c>
      <c r="C3189" t="n">
        <v>128.46684</v>
      </c>
      <c r="D3189" t="n">
        <v>36.575509</v>
      </c>
    </row>
    <row r="3190">
      <c r="A3190" t="n">
        <v>128.309084</v>
      </c>
      <c r="B3190" t="n">
        <v>36.589994</v>
      </c>
    </row>
    <row r="3191">
      <c r="A3191" t="n">
        <v>128.309101</v>
      </c>
      <c r="B3191" t="n">
        <v>36.590102</v>
      </c>
    </row>
    <row r="3192">
      <c r="A3192" t="n">
        <v>128.300947</v>
      </c>
      <c r="B3192" t="n">
        <v>36.578014</v>
      </c>
    </row>
    <row r="3193">
      <c r="A3193" t="n">
        <v>128.312898</v>
      </c>
      <c r="B3193" t="n">
        <v>36.589342</v>
      </c>
    </row>
    <row r="3194">
      <c r="A3194" t="n">
        <v>128.312898</v>
      </c>
      <c r="B3194" t="n">
        <v>36.58945</v>
      </c>
    </row>
    <row r="3195">
      <c r="A3195" t="n">
        <v>128.30217</v>
      </c>
      <c r="B3195" t="n">
        <v>36.591292</v>
      </c>
    </row>
    <row r="3196">
      <c r="A3196" t="n">
        <v>128.30237</v>
      </c>
      <c r="B3196" t="n">
        <v>36.591348</v>
      </c>
    </row>
    <row r="3197">
      <c r="A3197" t="n">
        <v>128.874145</v>
      </c>
      <c r="B3197" t="n">
        <v>36.451267</v>
      </c>
    </row>
    <row r="3198">
      <c r="A3198" t="n">
        <v>128.874215</v>
      </c>
      <c r="B3198" t="n">
        <v>36.451181</v>
      </c>
    </row>
    <row r="3199">
      <c r="A3199" t="n">
        <v>128.512354</v>
      </c>
      <c r="B3199" t="n">
        <v>36.730673</v>
      </c>
    </row>
    <row r="3200">
      <c r="A3200" t="n">
        <v>128.512489</v>
      </c>
      <c r="B3200" t="n">
        <v>36.730638</v>
      </c>
    </row>
    <row r="3201">
      <c r="A3201" t="n">
        <v>128.51347</v>
      </c>
      <c r="B3201" t="n">
        <v>36.73333</v>
      </c>
    </row>
    <row r="3202">
      <c r="A3202" t="n">
        <v>128.715294</v>
      </c>
      <c r="B3202" t="n">
        <v>36.521178</v>
      </c>
    </row>
    <row r="3203">
      <c r="A3203" t="n">
        <v>128.712907</v>
      </c>
      <c r="B3203" t="n">
        <v>36.52076</v>
      </c>
    </row>
    <row r="3204">
      <c r="A3204" t="n">
        <v>128.715237</v>
      </c>
      <c r="B3204" t="n">
        <v>36.521114</v>
      </c>
    </row>
    <row r="3205">
      <c r="A3205" t="n">
        <v>128.513424</v>
      </c>
      <c r="B3205" t="n">
        <v>36.73344</v>
      </c>
    </row>
    <row r="3206">
      <c r="A3206" t="n">
        <v>128.712923</v>
      </c>
      <c r="B3206" t="n">
        <v>36.520662</v>
      </c>
    </row>
    <row r="3207">
      <c r="A3207" t="n">
        <v>128.737475</v>
      </c>
      <c r="B3207" t="n">
        <v>36.518517</v>
      </c>
    </row>
    <row r="3208">
      <c r="A3208" t="n">
        <v>128.736315</v>
      </c>
      <c r="B3208" t="n">
        <v>36.524657</v>
      </c>
    </row>
    <row r="3209">
      <c r="A3209" t="n">
        <v>128.73646</v>
      </c>
      <c r="B3209" t="n">
        <v>36.524537</v>
      </c>
    </row>
    <row r="3210">
      <c r="A3210" t="n">
        <v>128.454343</v>
      </c>
      <c r="B3210" t="n">
        <v>36.655885</v>
      </c>
    </row>
    <row r="3211">
      <c r="A3211" t="n">
        <v>128.963972</v>
      </c>
      <c r="B3211" t="n">
        <v>36.795478</v>
      </c>
    </row>
    <row r="3212">
      <c r="A3212" t="n">
        <v>128.964105</v>
      </c>
      <c r="B3212" t="n">
        <v>36.795493</v>
      </c>
    </row>
    <row r="3213">
      <c r="A3213" t="n">
        <v>128.537918</v>
      </c>
      <c r="B3213" t="n">
        <v>36.621653</v>
      </c>
    </row>
    <row r="3214">
      <c r="A3214" t="n">
        <v>128.537986</v>
      </c>
      <c r="B3214" t="n">
        <v>36.621575</v>
      </c>
    </row>
    <row r="3215">
      <c r="A3215" t="n">
        <v>128.730614</v>
      </c>
      <c r="B3215" t="n">
        <v>36.550385</v>
      </c>
      <c r="C3215" t="n">
        <v>128.730614</v>
      </c>
      <c r="D3215" t="n">
        <v>36.550385</v>
      </c>
    </row>
    <row r="3216">
      <c r="A3216" t="n">
        <v>128.866455</v>
      </c>
      <c r="B3216" t="n">
        <v>36.437904</v>
      </c>
    </row>
    <row r="3217">
      <c r="A3217" t="n">
        <v>128.879438</v>
      </c>
      <c r="B3217" t="n">
        <v>36.455595</v>
      </c>
    </row>
    <row r="3218">
      <c r="A3218" t="n">
        <v>128.879365</v>
      </c>
      <c r="B3218" t="n">
        <v>36.455663</v>
      </c>
    </row>
    <row r="3219">
      <c r="A3219" t="n">
        <v>128.866323</v>
      </c>
      <c r="B3219" t="n">
        <v>36.437987</v>
      </c>
    </row>
    <row r="3220">
      <c r="A3220" t="n">
        <v>128.476074</v>
      </c>
      <c r="B3220" t="n">
        <v>36.618408</v>
      </c>
    </row>
    <row r="3221">
      <c r="A3221" t="n">
        <v>128.476494</v>
      </c>
      <c r="B3221" t="n">
        <v>36.618296</v>
      </c>
    </row>
    <row r="3222">
      <c r="A3222" t="n">
        <v>128.468745</v>
      </c>
      <c r="B3222" t="n">
        <v>36.594867</v>
      </c>
    </row>
    <row r="3223">
      <c r="A3223" t="n">
        <v>128.468706</v>
      </c>
      <c r="B3223" t="n">
        <v>36.594793</v>
      </c>
    </row>
    <row r="3224">
      <c r="A3224" t="n">
        <v>128.468597</v>
      </c>
      <c r="B3224" t="n">
        <v>36.594728</v>
      </c>
    </row>
    <row r="3225">
      <c r="A3225" t="n">
        <v>128.468418</v>
      </c>
      <c r="B3225" t="n">
        <v>36.594793</v>
      </c>
    </row>
    <row r="3226">
      <c r="A3226" t="n">
        <v>128.470911</v>
      </c>
      <c r="B3226" t="n">
        <v>36.593721</v>
      </c>
    </row>
    <row r="3227">
      <c r="A3227" t="n">
        <v>128.47106</v>
      </c>
      <c r="B3227" t="n">
        <v>36.593731</v>
      </c>
    </row>
    <row r="3228">
      <c r="A3228" t="n">
        <v>128.470817</v>
      </c>
      <c r="B3228" t="n">
        <v>36.593846</v>
      </c>
      <c r="C3228" t="n">
        <v>128.470817</v>
      </c>
      <c r="D3228" t="n">
        <v>36.593846</v>
      </c>
    </row>
    <row r="3229">
      <c r="A3229" t="n">
        <v>128.467802</v>
      </c>
      <c r="B3229" t="n">
        <v>36.604947</v>
      </c>
    </row>
    <row r="3230">
      <c r="A3230" t="n">
        <v>128.468181</v>
      </c>
      <c r="B3230" t="n">
        <v>36.603248</v>
      </c>
    </row>
    <row r="3231">
      <c r="A3231" t="n">
        <v>128.477423</v>
      </c>
      <c r="B3231" t="n">
        <v>36.577949</v>
      </c>
      <c r="C3231" t="n">
        <v>128.477423</v>
      </c>
      <c r="D3231" t="n">
        <v>36.577949</v>
      </c>
    </row>
    <row r="3232">
      <c r="A3232" t="n">
        <v>128.479598</v>
      </c>
      <c r="B3232" t="n">
        <v>36.578277</v>
      </c>
      <c r="C3232" t="n">
        <v>128.479598</v>
      </c>
      <c r="D3232" t="n">
        <v>36.578277</v>
      </c>
    </row>
    <row r="3233">
      <c r="A3233" t="n">
        <v>128.477383</v>
      </c>
      <c r="B3233" t="n">
        <v>36.575272</v>
      </c>
      <c r="C3233" t="n">
        <v>128.477383</v>
      </c>
      <c r="D3233" t="n">
        <v>36.575272</v>
      </c>
    </row>
    <row r="3234">
      <c r="A3234" t="n">
        <v>128.481122</v>
      </c>
      <c r="B3234" t="n">
        <v>36.578216</v>
      </c>
      <c r="C3234" t="n">
        <v>128.481122</v>
      </c>
      <c r="D3234" t="n">
        <v>36.578216</v>
      </c>
    </row>
    <row r="3235">
      <c r="A3235" t="n">
        <v>128.779082</v>
      </c>
      <c r="B3235" t="n">
        <v>36.735181</v>
      </c>
    </row>
    <row r="3236">
      <c r="A3236" t="n">
        <v>128.779165</v>
      </c>
      <c r="B3236" t="n">
        <v>36.735268</v>
      </c>
    </row>
    <row r="3237">
      <c r="A3237" t="n">
        <v>128.855757</v>
      </c>
      <c r="B3237" t="n">
        <v>36.435868</v>
      </c>
    </row>
    <row r="3238">
      <c r="A3238" t="n">
        <v>128.855695</v>
      </c>
      <c r="B3238" t="n">
        <v>36.435939</v>
      </c>
    </row>
    <row r="3239">
      <c r="A3239" t="n">
        <v>128.896684</v>
      </c>
      <c r="B3239" t="n">
        <v>36.276519</v>
      </c>
    </row>
    <row r="3240">
      <c r="A3240" t="n">
        <v>128.896541</v>
      </c>
      <c r="B3240" t="n">
        <v>36.276458</v>
      </c>
    </row>
    <row r="3241">
      <c r="A3241" t="n">
        <v>128.733433</v>
      </c>
      <c r="B3241" t="n">
        <v>36.579733</v>
      </c>
      <c r="C3241" t="n">
        <v>128.733433</v>
      </c>
      <c r="D3241" t="n">
        <v>36.579733</v>
      </c>
    </row>
    <row r="3242">
      <c r="A3242" t="n">
        <v>128.343088</v>
      </c>
      <c r="B3242" t="n">
        <v>36.674851</v>
      </c>
    </row>
    <row r="3243">
      <c r="A3243" t="n">
        <v>128.342953</v>
      </c>
      <c r="B3243" t="n">
        <v>36.674836</v>
      </c>
    </row>
    <row r="3244">
      <c r="A3244" t="n">
        <v>128.344153</v>
      </c>
      <c r="B3244" t="n">
        <v>36.671948</v>
      </c>
    </row>
    <row r="3245">
      <c r="A3245" t="n">
        <v>128.344059</v>
      </c>
      <c r="B3245" t="n">
        <v>36.671869</v>
      </c>
    </row>
    <row r="3246">
      <c r="A3246" t="n">
        <v>128.40219</v>
      </c>
      <c r="B3246" t="n">
        <v>36.635253</v>
      </c>
    </row>
    <row r="3247">
      <c r="A3247" t="n">
        <v>128.404462</v>
      </c>
      <c r="B3247" t="n">
        <v>36.635481</v>
      </c>
    </row>
    <row r="3248">
      <c r="A3248" t="n">
        <v>128.404425</v>
      </c>
      <c r="B3248" t="n">
        <v>36.635367</v>
      </c>
    </row>
    <row r="3249">
      <c r="A3249" t="n">
        <v>128.402102</v>
      </c>
      <c r="B3249" t="n">
        <v>36.635135</v>
      </c>
    </row>
    <row r="3250">
      <c r="A3250" t="n">
        <v>128.326455</v>
      </c>
      <c r="B3250" t="n">
        <v>36.600493</v>
      </c>
    </row>
    <row r="3251">
      <c r="A3251" t="n">
        <v>128.338494</v>
      </c>
      <c r="B3251" t="n">
        <v>36.606759</v>
      </c>
    </row>
    <row r="3252">
      <c r="A3252" t="n">
        <v>128.338376</v>
      </c>
      <c r="B3252" t="n">
        <v>36.606816</v>
      </c>
    </row>
    <row r="3253">
      <c r="A3253" t="n">
        <v>128.326307</v>
      </c>
      <c r="B3253" t="n">
        <v>36.600319</v>
      </c>
    </row>
    <row r="3254">
      <c r="A3254" t="n">
        <v>128.204785</v>
      </c>
      <c r="B3254" t="n">
        <v>36.603391</v>
      </c>
    </row>
    <row r="3255">
      <c r="A3255" t="n">
        <v>128.377771</v>
      </c>
      <c r="B3255" t="n">
        <v>36.798545</v>
      </c>
    </row>
    <row r="3256">
      <c r="A3256" t="n">
        <v>128.635587</v>
      </c>
      <c r="B3256" t="n">
        <v>36.557712</v>
      </c>
    </row>
    <row r="3257">
      <c r="A3257" t="n">
        <v>128.635998</v>
      </c>
      <c r="B3257" t="n">
        <v>36.562394</v>
      </c>
    </row>
    <row r="3258">
      <c r="A3258" t="n">
        <v>128.635502</v>
      </c>
      <c r="B3258" t="n">
        <v>36.557943</v>
      </c>
    </row>
    <row r="3259">
      <c r="A3259" t="n">
        <v>128.629568</v>
      </c>
      <c r="B3259" t="n">
        <v>36.563052</v>
      </c>
    </row>
    <row r="3260">
      <c r="A3260" t="n">
        <v>128.629607</v>
      </c>
      <c r="B3260" t="n">
        <v>36.56316</v>
      </c>
    </row>
    <row r="3261">
      <c r="A3261" t="n">
        <v>128.636011</v>
      </c>
      <c r="B3261" t="n">
        <v>36.562495</v>
      </c>
    </row>
    <row r="3262">
      <c r="A3262" t="n">
        <v>128.633977</v>
      </c>
      <c r="B3262" t="n">
        <v>36.562032</v>
      </c>
    </row>
    <row r="3263">
      <c r="A3263" t="n">
        <v>128.633869</v>
      </c>
      <c r="B3263" t="n">
        <v>36.561775</v>
      </c>
    </row>
    <row r="3264">
      <c r="A3264" t="n">
        <v>128.634068</v>
      </c>
      <c r="B3264" t="n">
        <v>36.561976</v>
      </c>
    </row>
    <row r="3265">
      <c r="A3265" t="n">
        <v>128.63411</v>
      </c>
      <c r="B3265" t="n">
        <v>36.561872</v>
      </c>
    </row>
    <row r="3266">
      <c r="A3266" t="n">
        <v>128.326761</v>
      </c>
      <c r="B3266" t="n">
        <v>36.583146</v>
      </c>
    </row>
    <row r="3267">
      <c r="A3267" t="n">
        <v>128.314973</v>
      </c>
      <c r="B3267" t="n">
        <v>36.591864</v>
      </c>
    </row>
    <row r="3268">
      <c r="A3268" t="n">
        <v>128.314732</v>
      </c>
      <c r="B3268" t="n">
        <v>36.592157</v>
      </c>
    </row>
    <row r="3269">
      <c r="A3269" t="n">
        <v>128.314865</v>
      </c>
      <c r="B3269" t="n">
        <v>36.592172</v>
      </c>
    </row>
    <row r="3270">
      <c r="A3270" t="n">
        <v>128.31532</v>
      </c>
      <c r="B3270" t="n">
        <v>36.591951</v>
      </c>
    </row>
    <row r="3271">
      <c r="A3271" t="n">
        <v>128.679778</v>
      </c>
      <c r="B3271" t="n">
        <v>36.450639</v>
      </c>
    </row>
    <row r="3272">
      <c r="A3272" t="n">
        <v>128.271759</v>
      </c>
      <c r="B3272" t="n">
        <v>36.478412</v>
      </c>
    </row>
    <row r="3273">
      <c r="A3273" t="n">
        <v>128.271639</v>
      </c>
      <c r="B3273" t="n">
        <v>36.478458</v>
      </c>
    </row>
    <row r="3274">
      <c r="A3274" t="n">
        <v>128.277812</v>
      </c>
      <c r="B3274" t="n">
        <v>36.486499</v>
      </c>
    </row>
    <row r="3275">
      <c r="A3275" t="n">
        <v>128.282374</v>
      </c>
      <c r="B3275" t="n">
        <v>36.491754</v>
      </c>
    </row>
    <row r="3276">
      <c r="A3276" t="n">
        <v>128.277754</v>
      </c>
      <c r="B3276" t="n">
        <v>36.486143</v>
      </c>
    </row>
    <row r="3277">
      <c r="A3277" t="n">
        <v>128.282237</v>
      </c>
      <c r="B3277" t="n">
        <v>36.491784</v>
      </c>
    </row>
    <row r="3278">
      <c r="A3278" t="n">
        <v>128.281133</v>
      </c>
      <c r="B3278" t="n">
        <v>36.488932</v>
      </c>
    </row>
    <row r="3279">
      <c r="A3279" t="n">
        <v>128.281059</v>
      </c>
      <c r="B3279" t="n">
        <v>36.489032</v>
      </c>
    </row>
    <row r="3280">
      <c r="A3280" t="n">
        <v>128.718134</v>
      </c>
      <c r="B3280" t="n">
        <v>36.630281</v>
      </c>
    </row>
    <row r="3281">
      <c r="A3281" t="n">
        <v>128.718028</v>
      </c>
      <c r="B3281" t="n">
        <v>36.630346</v>
      </c>
    </row>
    <row r="3282">
      <c r="A3282" t="n">
        <v>128.537579</v>
      </c>
      <c r="B3282" t="n">
        <v>36.556362</v>
      </c>
    </row>
    <row r="3283">
      <c r="A3283" t="n">
        <v>128.419068</v>
      </c>
      <c r="B3283" t="n">
        <v>36.771249</v>
      </c>
    </row>
    <row r="3284">
      <c r="A3284" t="n">
        <v>128.419106</v>
      </c>
      <c r="B3284" t="n">
        <v>36.771131</v>
      </c>
    </row>
    <row r="3285">
      <c r="A3285" t="n">
        <v>128.78744</v>
      </c>
      <c r="B3285" t="n">
        <v>36.744358</v>
      </c>
    </row>
    <row r="3286">
      <c r="A3286" t="n">
        <v>128.793717</v>
      </c>
      <c r="B3286" t="n">
        <v>36.747694</v>
      </c>
    </row>
    <row r="3287">
      <c r="A3287" t="n">
        <v>128.783081</v>
      </c>
      <c r="B3287" t="n">
        <v>36.748112</v>
      </c>
    </row>
    <row r="3288">
      <c r="A3288" t="n">
        <v>128.783133</v>
      </c>
      <c r="B3288" t="n">
        <v>36.748204</v>
      </c>
    </row>
    <row r="3289">
      <c r="A3289" t="n">
        <v>128.837276</v>
      </c>
      <c r="B3289" t="n">
        <v>36.444664</v>
      </c>
    </row>
    <row r="3290">
      <c r="A3290" t="n">
        <v>128.342715</v>
      </c>
      <c r="B3290" t="n">
        <v>36.649315</v>
      </c>
    </row>
    <row r="3291">
      <c r="A3291" t="n">
        <v>128.34194</v>
      </c>
      <c r="B3291" t="n">
        <v>36.651192</v>
      </c>
    </row>
    <row r="3292">
      <c r="A3292" t="n">
        <v>128.342681</v>
      </c>
      <c r="B3292" t="n">
        <v>36.649331</v>
      </c>
    </row>
    <row r="3293">
      <c r="A3293" t="n">
        <v>128.326698</v>
      </c>
      <c r="B3293" t="n">
        <v>36.524567</v>
      </c>
    </row>
    <row r="3294">
      <c r="A3294" t="n">
        <v>128.326618</v>
      </c>
      <c r="B3294" t="n">
        <v>36.524683</v>
      </c>
    </row>
    <row r="3295">
      <c r="A3295" t="n">
        <v>128.317575</v>
      </c>
      <c r="B3295" t="n">
        <v>36.52368</v>
      </c>
    </row>
    <row r="3296">
      <c r="A3296" t="n">
        <v>128.31761</v>
      </c>
      <c r="B3296" t="n">
        <v>36.523791</v>
      </c>
    </row>
    <row r="3297">
      <c r="A3297" t="n">
        <v>128.330128</v>
      </c>
      <c r="B3297" t="n">
        <v>36.517787</v>
      </c>
    </row>
    <row r="3298">
      <c r="A3298" t="n">
        <v>128.612901</v>
      </c>
      <c r="B3298" t="n">
        <v>36.509474</v>
      </c>
    </row>
    <row r="3299">
      <c r="A3299" t="n">
        <v>128.612969</v>
      </c>
      <c r="B3299" t="n">
        <v>36.509378</v>
      </c>
    </row>
    <row r="3300">
      <c r="A3300" t="n">
        <v>128.204049</v>
      </c>
      <c r="B3300" t="n">
        <v>36.602633</v>
      </c>
    </row>
    <row r="3301">
      <c r="A3301" t="n">
        <v>128.329039</v>
      </c>
      <c r="B3301" t="n">
        <v>36.505456</v>
      </c>
    </row>
    <row r="3302">
      <c r="A3302" t="n">
        <v>128.329091</v>
      </c>
      <c r="B3302" t="n">
        <v>36.505315</v>
      </c>
    </row>
    <row r="3303">
      <c r="A3303" t="n">
        <v>128.454268</v>
      </c>
      <c r="B3303" t="n">
        <v>36.805137</v>
      </c>
    </row>
    <row r="3304">
      <c r="A3304" t="n">
        <v>128.454132</v>
      </c>
      <c r="B3304" t="n">
        <v>36.805149</v>
      </c>
    </row>
    <row r="3305">
      <c r="A3305" t="n">
        <v>128.511962</v>
      </c>
      <c r="B3305" t="n">
        <v>36.822748</v>
      </c>
    </row>
    <row r="3306">
      <c r="A3306" t="n">
        <v>128.511907</v>
      </c>
      <c r="B3306" t="n">
        <v>36.822962</v>
      </c>
    </row>
    <row r="3307"/>
    <row r="3308">
      <c r="B3308" t="n">
        <v>3305</v>
      </c>
    </row>
    <row r="3309">
      <c r="B3309" t="n">
        <v>316</v>
      </c>
    </row>
    <row r="3310">
      <c r="B3310" t="n">
        <v>0.0956127080181543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sheetData>
    <row r="1">
      <c r="A1" s="90" t="inlineStr">
        <is>
          <t>관광지명</t>
        </is>
      </c>
      <c r="B1" s="90" t="inlineStr">
        <is>
          <t>방문점유율_pct</t>
        </is>
      </c>
      <c r="C1" s="90" t="inlineStr">
        <is>
          <t>방문객소비건수점유율_pct</t>
        </is>
      </c>
      <c r="D1" s="90" t="inlineStr">
        <is>
          <t>소비방문배율</t>
        </is>
      </c>
    </row>
    <row r="2">
      <c r="A2" t="inlineStr">
        <is>
          <t>월영교</t>
        </is>
      </c>
      <c r="B2" t="n">
        <v>15.24</v>
      </c>
      <c r="C2" t="n">
        <v>6.05</v>
      </c>
      <c r="D2" t="n">
        <v>0.4</v>
      </c>
    </row>
    <row r="3">
      <c r="A3" t="inlineStr">
        <is>
          <t>안동문화관광단지</t>
        </is>
      </c>
      <c r="B3" t="n">
        <v>11.02</v>
      </c>
      <c r="C3" t="n">
        <v>2.28</v>
      </c>
      <c r="D3" t="n">
        <v>0.21</v>
      </c>
    </row>
    <row r="4">
      <c r="A4" t="inlineStr">
        <is>
          <t>안동하회마을</t>
        </is>
      </c>
      <c r="B4" t="n">
        <v>6.29</v>
      </c>
      <c r="C4" t="n">
        <v>0.4</v>
      </c>
      <c r="D4" t="n">
        <v>0.06</v>
      </c>
    </row>
    <row r="5">
      <c r="A5" t="inlineStr">
        <is>
          <t>낙강물길공원</t>
        </is>
      </c>
      <c r="B5" t="n">
        <v>2.37</v>
      </c>
      <c r="C5" t="n">
        <v>0</v>
      </c>
      <c r="D5" t="n">
        <v>0</v>
      </c>
    </row>
    <row r="6">
      <c r="A6" t="inlineStr">
        <is>
          <t>만휴정</t>
        </is>
      </c>
      <c r="B6" t="n">
        <v>2.23</v>
      </c>
      <c r="C6" t="n">
        <v>0</v>
      </c>
      <c r="D6" t="n">
        <v>0</v>
      </c>
    </row>
    <row r="7">
      <c r="A7" t="inlineStr">
        <is>
          <t>봉정사</t>
        </is>
      </c>
      <c r="B7" t="n">
        <v>1.71</v>
      </c>
      <c r="C7" t="n">
        <v>0.02</v>
      </c>
      <c r="D7" t="n">
        <v>0.01</v>
      </c>
    </row>
    <row r="8">
      <c r="A8" t="inlineStr">
        <is>
          <t>도산서원</t>
        </is>
      </c>
      <c r="B8" t="n">
        <v>2.27</v>
      </c>
      <c r="C8" t="n">
        <v>0.65</v>
      </c>
      <c r="D8" t="n">
        <v>0.29</v>
      </c>
    </row>
    <row r="9">
      <c r="A9" t="inlineStr">
        <is>
          <t>병산서원</t>
        </is>
      </c>
      <c r="B9" t="n">
        <v>1.13</v>
      </c>
      <c r="C9" t="n">
        <v>0.06</v>
      </c>
      <c r="D9" t="n">
        <v>0.05</v>
      </c>
    </row>
    <row r="10">
      <c r="A10" t="inlineStr">
        <is>
          <t>권정생동화나라</t>
        </is>
      </c>
      <c r="B10" t="n">
        <v>0.43</v>
      </c>
      <c r="C10" t="n">
        <v>0.01</v>
      </c>
      <c r="D10" t="n">
        <v>0.03</v>
      </c>
    </row>
    <row r="11">
      <c r="A11" t="inlineStr">
        <is>
          <t>안동민속촌</t>
        </is>
      </c>
      <c r="B11" t="n">
        <v>1.1</v>
      </c>
      <c r="C11" t="n">
        <v>0.75</v>
      </c>
      <c r="D11" t="n">
        <v>0.68</v>
      </c>
    </row>
    <row r="12">
      <c r="A12" t="inlineStr">
        <is>
          <t>유교문화박물관</t>
        </is>
      </c>
      <c r="B12" t="n">
        <v>0.36</v>
      </c>
      <c r="C12" t="n">
        <v>0.13</v>
      </c>
      <c r="D12" t="n">
        <v>0.37</v>
      </c>
    </row>
    <row r="13">
      <c r="A13" t="inlineStr">
        <is>
          <t>안동포마을</t>
        </is>
      </c>
      <c r="B13" t="n">
        <v>0.07000000000000001</v>
      </c>
      <c r="C13" t="n">
        <v>0</v>
      </c>
      <c r="D13" t="n">
        <v>0</v>
      </c>
    </row>
    <row r="14">
      <c r="A14" t="inlineStr">
        <is>
          <t>독립운동기념관</t>
        </is>
      </c>
      <c r="B14" t="n">
        <v>0.27</v>
      </c>
      <c r="C14" t="n">
        <v>0.25</v>
      </c>
      <c r="D14" t="n">
        <v>0.93</v>
      </c>
    </row>
    <row r="15">
      <c r="A15" t="inlineStr">
        <is>
          <t>암산유원지</t>
        </is>
      </c>
      <c r="B15" t="n">
        <v>0.32</v>
      </c>
      <c r="C15" t="n">
        <v>0.37</v>
      </c>
      <c r="D15" t="n">
        <v>1.17</v>
      </c>
    </row>
    <row r="16">
      <c r="A16" t="inlineStr">
        <is>
          <t>임하호레저타운</t>
        </is>
      </c>
      <c r="B16" t="n">
        <v>0.07000000000000001</v>
      </c>
      <c r="C16" t="n">
        <v>0.14</v>
      </c>
      <c r="D16" t="n">
        <v>1.86</v>
      </c>
    </row>
    <row r="17">
      <c r="A17" t="inlineStr">
        <is>
          <t>안동중앙신시장</t>
        </is>
      </c>
      <c r="B17" t="n">
        <v>11.8</v>
      </c>
      <c r="C17" t="n">
        <v>12.92</v>
      </c>
      <c r="D17" t="n">
        <v>1.09</v>
      </c>
    </row>
    <row r="18">
      <c r="A18" t="inlineStr">
        <is>
          <t>옥동신도시</t>
        </is>
      </c>
      <c r="B18" t="n">
        <v>15.88</v>
      </c>
      <c r="C18" t="n">
        <v>24.51</v>
      </c>
      <c r="D18" t="n">
        <v>1.54</v>
      </c>
    </row>
    <row r="19">
      <c r="A19" t="inlineStr">
        <is>
          <t>경북도청</t>
        </is>
      </c>
      <c r="B19" t="n">
        <v>8.58</v>
      </c>
      <c r="C19" t="n">
        <v>18.81</v>
      </c>
      <c r="D19" t="n">
        <v>2.19</v>
      </c>
    </row>
    <row r="20">
      <c r="A20" t="inlineStr">
        <is>
          <t>안동문화의거리</t>
        </is>
      </c>
      <c r="B20" t="n">
        <v>18.85</v>
      </c>
      <c r="C20" t="n">
        <v>32.66</v>
      </c>
      <c r="D20" t="n">
        <v>1.73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s="90" t="inlineStr">
        <is>
          <t>분류</t>
        </is>
      </c>
      <c r="B1" s="90" t="inlineStr">
        <is>
          <t>이용</t>
        </is>
      </c>
    </row>
    <row r="2">
      <c r="A2" t="inlineStr">
        <is>
          <t>관람</t>
        </is>
      </c>
      <c r="B2" t="n">
        <v>19543</v>
      </c>
    </row>
    <row r="3">
      <c r="A3" t="inlineStr">
        <is>
          <t>식음료</t>
        </is>
      </c>
      <c r="B3" t="n">
        <v>560</v>
      </c>
    </row>
    <row r="4">
      <c r="A4" t="inlineStr">
        <is>
          <t>숙박</t>
        </is>
      </c>
      <c r="B4" t="n">
        <v>193</v>
      </c>
    </row>
    <row r="5">
      <c r="A5" t="inlineStr">
        <is>
          <t>체험</t>
        </is>
      </c>
      <c r="B5" t="n">
        <v>181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시간대</t>
        </is>
      </c>
      <c r="B1" t="inlineStr">
        <is>
          <t>시</t>
        </is>
      </c>
      <c r="C1" t="inlineStr">
        <is>
          <t>승차</t>
        </is>
      </c>
      <c r="D1" t="inlineStr">
        <is>
          <t>하차</t>
        </is>
      </c>
      <c r="E1" t="inlineStr">
        <is>
          <t>창 안 승차</t>
        </is>
      </c>
    </row>
    <row r="2">
      <c r="A2" t="inlineStr">
        <is>
          <t>05시</t>
        </is>
      </c>
      <c r="B2" t="n">
        <v>5</v>
      </c>
      <c r="C2">
        <f>SUMIFS('d_역'!$B$2:$B$2305,'d_역'!$A$2:$A$2305,'3_운영시간'!$B$7&amp;"|"&amp;'3_운영시간'!$E$7&amp;"|"&amp;'3_운영시간'!$H$7&amp;"|승차|05-06")</f>
        <v/>
      </c>
      <c r="D2">
        <f>SUMIFS('d_역'!$B$2:$B$2305,'d_역'!$A$2:$A$2305,'3_운영시간'!$B$7&amp;"|"&amp;'3_운영시간'!$E$7&amp;"|"&amp;'3_운영시간'!$H$7&amp;"|하차|05-06")</f>
        <v/>
      </c>
      <c r="E2">
        <f>IF(AND(B2+1&gt;'3_운영시간'!$K$7,B2&lt;'3_운영시간'!$N$7),C2,"")</f>
        <v/>
      </c>
    </row>
    <row r="3">
      <c r="A3" t="inlineStr">
        <is>
          <t>06시</t>
        </is>
      </c>
      <c r="B3" t="n">
        <v>6</v>
      </c>
      <c r="C3">
        <f>SUMIFS('d_역'!$B$2:$B$2305,'d_역'!$A$2:$A$2305,'3_운영시간'!$B$7&amp;"|"&amp;'3_운영시간'!$E$7&amp;"|"&amp;'3_운영시간'!$H$7&amp;"|승차|06-07")</f>
        <v/>
      </c>
      <c r="D3">
        <f>SUMIFS('d_역'!$B$2:$B$2305,'d_역'!$A$2:$A$2305,'3_운영시간'!$B$7&amp;"|"&amp;'3_운영시간'!$E$7&amp;"|"&amp;'3_운영시간'!$H$7&amp;"|하차|06-07")</f>
        <v/>
      </c>
      <c r="E3">
        <f>IF(AND(B3+1&gt;'3_운영시간'!$K$7,B3&lt;'3_운영시간'!$N$7),C3,"")</f>
        <v/>
      </c>
    </row>
    <row r="4">
      <c r="A4" t="inlineStr">
        <is>
          <t>07시</t>
        </is>
      </c>
      <c r="B4" t="n">
        <v>7</v>
      </c>
      <c r="C4">
        <f>SUMIFS('d_역'!$B$2:$B$2305,'d_역'!$A$2:$A$2305,'3_운영시간'!$B$7&amp;"|"&amp;'3_운영시간'!$E$7&amp;"|"&amp;'3_운영시간'!$H$7&amp;"|승차|07-08")</f>
        <v/>
      </c>
      <c r="D4">
        <f>SUMIFS('d_역'!$B$2:$B$2305,'d_역'!$A$2:$A$2305,'3_운영시간'!$B$7&amp;"|"&amp;'3_운영시간'!$E$7&amp;"|"&amp;'3_운영시간'!$H$7&amp;"|하차|07-08")</f>
        <v/>
      </c>
      <c r="E4">
        <f>IF(AND(B4+1&gt;'3_운영시간'!$K$7,B4&lt;'3_운영시간'!$N$7),C4,"")</f>
        <v/>
      </c>
    </row>
    <row r="5">
      <c r="A5" t="inlineStr">
        <is>
          <t>08시</t>
        </is>
      </c>
      <c r="B5" t="n">
        <v>8</v>
      </c>
      <c r="C5">
        <f>SUMIFS('d_역'!$B$2:$B$2305,'d_역'!$A$2:$A$2305,'3_운영시간'!$B$7&amp;"|"&amp;'3_운영시간'!$E$7&amp;"|"&amp;'3_운영시간'!$H$7&amp;"|승차|08-09")</f>
        <v/>
      </c>
      <c r="D5">
        <f>SUMIFS('d_역'!$B$2:$B$2305,'d_역'!$A$2:$A$2305,'3_운영시간'!$B$7&amp;"|"&amp;'3_운영시간'!$E$7&amp;"|"&amp;'3_운영시간'!$H$7&amp;"|하차|08-09")</f>
        <v/>
      </c>
      <c r="E5">
        <f>IF(AND(B5+1&gt;'3_운영시간'!$K$7,B5&lt;'3_운영시간'!$N$7),C5,"")</f>
        <v/>
      </c>
    </row>
    <row r="6">
      <c r="A6" t="inlineStr">
        <is>
          <t>09시</t>
        </is>
      </c>
      <c r="B6" t="n">
        <v>9</v>
      </c>
      <c r="C6">
        <f>SUMIFS('d_역'!$B$2:$B$2305,'d_역'!$A$2:$A$2305,'3_운영시간'!$B$7&amp;"|"&amp;'3_운영시간'!$E$7&amp;"|"&amp;'3_운영시간'!$H$7&amp;"|승차|09-10")</f>
        <v/>
      </c>
      <c r="D6">
        <f>SUMIFS('d_역'!$B$2:$B$2305,'d_역'!$A$2:$A$2305,'3_운영시간'!$B$7&amp;"|"&amp;'3_운영시간'!$E$7&amp;"|"&amp;'3_운영시간'!$H$7&amp;"|하차|09-10")</f>
        <v/>
      </c>
      <c r="E6">
        <f>IF(AND(B6+1&gt;'3_운영시간'!$K$7,B6&lt;'3_운영시간'!$N$7),C6,"")</f>
        <v/>
      </c>
    </row>
    <row r="7">
      <c r="A7" t="inlineStr">
        <is>
          <t>10시</t>
        </is>
      </c>
      <c r="B7" t="n">
        <v>10</v>
      </c>
      <c r="C7">
        <f>SUMIFS('d_역'!$B$2:$B$2305,'d_역'!$A$2:$A$2305,'3_운영시간'!$B$7&amp;"|"&amp;'3_운영시간'!$E$7&amp;"|"&amp;'3_운영시간'!$H$7&amp;"|승차|10-11")</f>
        <v/>
      </c>
      <c r="D7">
        <f>SUMIFS('d_역'!$B$2:$B$2305,'d_역'!$A$2:$A$2305,'3_운영시간'!$B$7&amp;"|"&amp;'3_운영시간'!$E$7&amp;"|"&amp;'3_운영시간'!$H$7&amp;"|하차|10-11")</f>
        <v/>
      </c>
      <c r="E7">
        <f>IF(AND(B7+1&gt;'3_운영시간'!$K$7,B7&lt;'3_운영시간'!$N$7),C7,"")</f>
        <v/>
      </c>
    </row>
    <row r="8">
      <c r="A8" t="inlineStr">
        <is>
          <t>11시</t>
        </is>
      </c>
      <c r="B8" t="n">
        <v>11</v>
      </c>
      <c r="C8">
        <f>SUMIFS('d_역'!$B$2:$B$2305,'d_역'!$A$2:$A$2305,'3_운영시간'!$B$7&amp;"|"&amp;'3_운영시간'!$E$7&amp;"|"&amp;'3_운영시간'!$H$7&amp;"|승차|11-12")</f>
        <v/>
      </c>
      <c r="D8">
        <f>SUMIFS('d_역'!$B$2:$B$2305,'d_역'!$A$2:$A$2305,'3_운영시간'!$B$7&amp;"|"&amp;'3_운영시간'!$E$7&amp;"|"&amp;'3_운영시간'!$H$7&amp;"|하차|11-12")</f>
        <v/>
      </c>
      <c r="E8">
        <f>IF(AND(B8+1&gt;'3_운영시간'!$K$7,B8&lt;'3_운영시간'!$N$7),C8,"")</f>
        <v/>
      </c>
    </row>
    <row r="9">
      <c r="A9" t="inlineStr">
        <is>
          <t>12시</t>
        </is>
      </c>
      <c r="B9" t="n">
        <v>12</v>
      </c>
      <c r="C9">
        <f>SUMIFS('d_역'!$B$2:$B$2305,'d_역'!$A$2:$A$2305,'3_운영시간'!$B$7&amp;"|"&amp;'3_운영시간'!$E$7&amp;"|"&amp;'3_운영시간'!$H$7&amp;"|승차|12-13")</f>
        <v/>
      </c>
      <c r="D9">
        <f>SUMIFS('d_역'!$B$2:$B$2305,'d_역'!$A$2:$A$2305,'3_운영시간'!$B$7&amp;"|"&amp;'3_운영시간'!$E$7&amp;"|"&amp;'3_운영시간'!$H$7&amp;"|하차|12-13")</f>
        <v/>
      </c>
      <c r="E9">
        <f>IF(AND(B9+1&gt;'3_운영시간'!$K$7,B9&lt;'3_운영시간'!$N$7),C9,"")</f>
        <v/>
      </c>
    </row>
    <row r="10">
      <c r="A10" t="inlineStr">
        <is>
          <t>13시</t>
        </is>
      </c>
      <c r="B10" t="n">
        <v>13</v>
      </c>
      <c r="C10">
        <f>SUMIFS('d_역'!$B$2:$B$2305,'d_역'!$A$2:$A$2305,'3_운영시간'!$B$7&amp;"|"&amp;'3_운영시간'!$E$7&amp;"|"&amp;'3_운영시간'!$H$7&amp;"|승차|13-14")</f>
        <v/>
      </c>
      <c r="D10">
        <f>SUMIFS('d_역'!$B$2:$B$2305,'d_역'!$A$2:$A$2305,'3_운영시간'!$B$7&amp;"|"&amp;'3_운영시간'!$E$7&amp;"|"&amp;'3_운영시간'!$H$7&amp;"|하차|13-14")</f>
        <v/>
      </c>
      <c r="E10">
        <f>IF(AND(B10+1&gt;'3_운영시간'!$K$7,B10&lt;'3_운영시간'!$N$7),C10,"")</f>
        <v/>
      </c>
    </row>
    <row r="11">
      <c r="A11" t="inlineStr">
        <is>
          <t>14시</t>
        </is>
      </c>
      <c r="B11" t="n">
        <v>14</v>
      </c>
      <c r="C11">
        <f>SUMIFS('d_역'!$B$2:$B$2305,'d_역'!$A$2:$A$2305,'3_운영시간'!$B$7&amp;"|"&amp;'3_운영시간'!$E$7&amp;"|"&amp;'3_운영시간'!$H$7&amp;"|승차|14-15")</f>
        <v/>
      </c>
      <c r="D11">
        <f>SUMIFS('d_역'!$B$2:$B$2305,'d_역'!$A$2:$A$2305,'3_운영시간'!$B$7&amp;"|"&amp;'3_운영시간'!$E$7&amp;"|"&amp;'3_운영시간'!$H$7&amp;"|하차|14-15")</f>
        <v/>
      </c>
      <c r="E11">
        <f>IF(AND(B11+1&gt;'3_운영시간'!$K$7,B11&lt;'3_운영시간'!$N$7),C11,"")</f>
        <v/>
      </c>
    </row>
    <row r="12">
      <c r="A12" t="inlineStr">
        <is>
          <t>15시</t>
        </is>
      </c>
      <c r="B12" t="n">
        <v>15</v>
      </c>
      <c r="C12">
        <f>SUMIFS('d_역'!$B$2:$B$2305,'d_역'!$A$2:$A$2305,'3_운영시간'!$B$7&amp;"|"&amp;'3_운영시간'!$E$7&amp;"|"&amp;'3_운영시간'!$H$7&amp;"|승차|15-16")</f>
        <v/>
      </c>
      <c r="D12">
        <f>SUMIFS('d_역'!$B$2:$B$2305,'d_역'!$A$2:$A$2305,'3_운영시간'!$B$7&amp;"|"&amp;'3_운영시간'!$E$7&amp;"|"&amp;'3_운영시간'!$H$7&amp;"|하차|15-16")</f>
        <v/>
      </c>
      <c r="E12">
        <f>IF(AND(B12+1&gt;'3_운영시간'!$K$7,B12&lt;'3_운영시간'!$N$7),C12,"")</f>
        <v/>
      </c>
    </row>
    <row r="13">
      <c r="A13" t="inlineStr">
        <is>
          <t>16시</t>
        </is>
      </c>
      <c r="B13" t="n">
        <v>16</v>
      </c>
      <c r="C13">
        <f>SUMIFS('d_역'!$B$2:$B$2305,'d_역'!$A$2:$A$2305,'3_운영시간'!$B$7&amp;"|"&amp;'3_운영시간'!$E$7&amp;"|"&amp;'3_운영시간'!$H$7&amp;"|승차|16-17")</f>
        <v/>
      </c>
      <c r="D13">
        <f>SUMIFS('d_역'!$B$2:$B$2305,'d_역'!$A$2:$A$2305,'3_운영시간'!$B$7&amp;"|"&amp;'3_운영시간'!$E$7&amp;"|"&amp;'3_운영시간'!$H$7&amp;"|하차|16-17")</f>
        <v/>
      </c>
      <c r="E13">
        <f>IF(AND(B13+1&gt;'3_운영시간'!$K$7,B13&lt;'3_운영시간'!$N$7),C13,"")</f>
        <v/>
      </c>
    </row>
    <row r="14">
      <c r="A14" t="inlineStr">
        <is>
          <t>17시</t>
        </is>
      </c>
      <c r="B14" t="n">
        <v>17</v>
      </c>
      <c r="C14">
        <f>SUMIFS('d_역'!$B$2:$B$2305,'d_역'!$A$2:$A$2305,'3_운영시간'!$B$7&amp;"|"&amp;'3_운영시간'!$E$7&amp;"|"&amp;'3_운영시간'!$H$7&amp;"|승차|17-18")</f>
        <v/>
      </c>
      <c r="D14">
        <f>SUMIFS('d_역'!$B$2:$B$2305,'d_역'!$A$2:$A$2305,'3_운영시간'!$B$7&amp;"|"&amp;'3_운영시간'!$E$7&amp;"|"&amp;'3_운영시간'!$H$7&amp;"|하차|17-18")</f>
        <v/>
      </c>
      <c r="E14">
        <f>IF(AND(B14+1&gt;'3_운영시간'!$K$7,B14&lt;'3_운영시간'!$N$7),C14,"")</f>
        <v/>
      </c>
    </row>
    <row r="15">
      <c r="A15" t="inlineStr">
        <is>
          <t>18시</t>
        </is>
      </c>
      <c r="B15" t="n">
        <v>18</v>
      </c>
      <c r="C15">
        <f>SUMIFS('d_역'!$B$2:$B$2305,'d_역'!$A$2:$A$2305,'3_운영시간'!$B$7&amp;"|"&amp;'3_운영시간'!$E$7&amp;"|"&amp;'3_운영시간'!$H$7&amp;"|승차|18-19")</f>
        <v/>
      </c>
      <c r="D15">
        <f>SUMIFS('d_역'!$B$2:$B$2305,'d_역'!$A$2:$A$2305,'3_운영시간'!$B$7&amp;"|"&amp;'3_운영시간'!$E$7&amp;"|"&amp;'3_운영시간'!$H$7&amp;"|하차|18-19")</f>
        <v/>
      </c>
      <c r="E15">
        <f>IF(AND(B15+1&gt;'3_운영시간'!$K$7,B15&lt;'3_운영시간'!$N$7),C15,"")</f>
        <v/>
      </c>
    </row>
    <row r="16">
      <c r="A16" t="inlineStr">
        <is>
          <t>19시</t>
        </is>
      </c>
      <c r="B16" t="n">
        <v>19</v>
      </c>
      <c r="C16">
        <f>SUMIFS('d_역'!$B$2:$B$2305,'d_역'!$A$2:$A$2305,'3_운영시간'!$B$7&amp;"|"&amp;'3_운영시간'!$E$7&amp;"|"&amp;'3_운영시간'!$H$7&amp;"|승차|19-20")</f>
        <v/>
      </c>
      <c r="D16">
        <f>SUMIFS('d_역'!$B$2:$B$2305,'d_역'!$A$2:$A$2305,'3_운영시간'!$B$7&amp;"|"&amp;'3_운영시간'!$E$7&amp;"|"&amp;'3_운영시간'!$H$7&amp;"|하차|19-20")</f>
        <v/>
      </c>
      <c r="E16">
        <f>IF(AND(B16+1&gt;'3_운영시간'!$K$7,B16&lt;'3_운영시간'!$N$7),C16,"")</f>
        <v/>
      </c>
    </row>
    <row r="17">
      <c r="A17" t="inlineStr">
        <is>
          <t>20시</t>
        </is>
      </c>
      <c r="B17" t="n">
        <v>20</v>
      </c>
      <c r="C17">
        <f>SUMIFS('d_역'!$B$2:$B$2305,'d_역'!$A$2:$A$2305,'3_운영시간'!$B$7&amp;"|"&amp;'3_운영시간'!$E$7&amp;"|"&amp;'3_운영시간'!$H$7&amp;"|승차|20-21")</f>
        <v/>
      </c>
      <c r="D17">
        <f>SUMIFS('d_역'!$B$2:$B$2305,'d_역'!$A$2:$A$2305,'3_운영시간'!$B$7&amp;"|"&amp;'3_운영시간'!$E$7&amp;"|"&amp;'3_운영시간'!$H$7&amp;"|하차|20-21")</f>
        <v/>
      </c>
      <c r="E17">
        <f>IF(AND(B17+1&gt;'3_운영시간'!$K$7,B17&lt;'3_운영시간'!$N$7),C17,"")</f>
        <v/>
      </c>
    </row>
    <row r="18">
      <c r="A18" t="inlineStr">
        <is>
          <t>21시</t>
        </is>
      </c>
      <c r="B18" t="n">
        <v>21</v>
      </c>
      <c r="C18">
        <f>SUMIFS('d_역'!$B$2:$B$2305,'d_역'!$A$2:$A$2305,'3_운영시간'!$B$7&amp;"|"&amp;'3_운영시간'!$E$7&amp;"|"&amp;'3_운영시간'!$H$7&amp;"|승차|21-22")</f>
        <v/>
      </c>
      <c r="D18">
        <f>SUMIFS('d_역'!$B$2:$B$2305,'d_역'!$A$2:$A$2305,'3_운영시간'!$B$7&amp;"|"&amp;'3_운영시간'!$E$7&amp;"|"&amp;'3_운영시간'!$H$7&amp;"|하차|21-22")</f>
        <v/>
      </c>
      <c r="E18">
        <f>IF(AND(B18+1&gt;'3_운영시간'!$K$7,B18&lt;'3_운영시간'!$N$7),C18,"")</f>
        <v/>
      </c>
    </row>
    <row r="19">
      <c r="A19" t="inlineStr">
        <is>
          <t>22시</t>
        </is>
      </c>
      <c r="B19" t="n">
        <v>22</v>
      </c>
      <c r="C19">
        <f>SUMIFS('d_역'!$B$2:$B$2305,'d_역'!$A$2:$A$2305,'3_운영시간'!$B$7&amp;"|"&amp;'3_운영시간'!$E$7&amp;"|"&amp;'3_운영시간'!$H$7&amp;"|승차|22-23")</f>
        <v/>
      </c>
      <c r="D19">
        <f>SUMIFS('d_역'!$B$2:$B$2305,'d_역'!$A$2:$A$2305,'3_운영시간'!$B$7&amp;"|"&amp;'3_운영시간'!$E$7&amp;"|"&amp;'3_운영시간'!$H$7&amp;"|하차|22-23")</f>
        <v/>
      </c>
      <c r="E19">
        <f>IF(AND(B19+1&gt;'3_운영시간'!$K$7,B19&lt;'3_운영시간'!$N$7),C19,"")</f>
        <v/>
      </c>
    </row>
    <row r="20">
      <c r="A20" t="inlineStr">
        <is>
          <t>23시</t>
        </is>
      </c>
      <c r="B20" t="n">
        <v>23</v>
      </c>
      <c r="C20">
        <f>SUMIFS('d_역'!$B$2:$B$2305,'d_역'!$A$2:$A$2305,'3_운영시간'!$B$7&amp;"|"&amp;'3_운영시간'!$E$7&amp;"|"&amp;'3_운영시간'!$H$7&amp;"|승차|23-24")</f>
        <v/>
      </c>
      <c r="D20">
        <f>SUMIFS('d_역'!$B$2:$B$2305,'d_역'!$A$2:$A$2305,'3_운영시간'!$B$7&amp;"|"&amp;'3_운영시간'!$E$7&amp;"|"&amp;'3_운영시간'!$H$7&amp;"|하차|23-24")</f>
        <v/>
      </c>
      <c r="E20">
        <f>IF(AND(B20+1&gt;'3_운영시간'!$K$7,B20&lt;'3_운영시간'!$N$7),C20,"")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시</t>
        </is>
      </c>
      <c r="B1" t="inlineStr">
        <is>
          <t>선택 노선</t>
        </is>
      </c>
      <c r="C1" t="inlineStr">
        <is>
          <t>안동역→원도심</t>
        </is>
      </c>
      <c r="D1" t="inlineStr">
        <is>
          <t>원도심→안동역</t>
        </is>
      </c>
      <c r="E1" t="inlineStr">
        <is>
          <t>원도심→월영교</t>
        </is>
      </c>
      <c r="F1" t="inlineStr">
        <is>
          <t>월영교→원도심</t>
        </is>
      </c>
      <c r="G1" t="inlineStr">
        <is>
          <t>안동역→월영교</t>
        </is>
      </c>
      <c r="H1" t="inlineStr">
        <is>
          <t>월영교→안동역</t>
        </is>
      </c>
      <c r="I1" t="inlineStr">
        <is>
          <t>원도심→월영교(추가 반영)</t>
        </is>
      </c>
    </row>
    <row r="2">
      <c r="A2" t="inlineStr">
        <is>
          <t>05시</t>
        </is>
      </c>
      <c r="B2">
        <f>SUMIFS('d_버스'!$B$2:$B$529,'d_버스'!$A$2:$A$529,'4_버스'!$B$7&amp;"|"&amp;'4_버스'!$E$7&amp;"|5")</f>
        <v/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>
        <f>E2+IF(AND(5&gt;=19,5&lt;21),'4_버스'!$H$7/2,0)</f>
        <v/>
      </c>
    </row>
    <row r="3">
      <c r="A3" t="inlineStr">
        <is>
          <t>06시</t>
        </is>
      </c>
      <c r="B3">
        <f>SUMIFS('d_버스'!$B$2:$B$529,'d_버스'!$A$2:$A$529,'4_버스'!$B$7&amp;"|"&amp;'4_버스'!$E$7&amp;"|6")</f>
        <v/>
      </c>
      <c r="C3" t="n">
        <v>22</v>
      </c>
      <c r="D3" t="n">
        <v>47</v>
      </c>
      <c r="E3" t="n">
        <v>0</v>
      </c>
      <c r="F3" t="n">
        <v>0</v>
      </c>
      <c r="G3" t="n">
        <v>0</v>
      </c>
      <c r="H3" t="n">
        <v>0</v>
      </c>
      <c r="I3">
        <f>E3+IF(AND(6&gt;=19,6&lt;21),'4_버스'!$H$7/2,0)</f>
        <v/>
      </c>
    </row>
    <row r="4">
      <c r="A4" t="inlineStr">
        <is>
          <t>07시</t>
        </is>
      </c>
      <c r="B4">
        <f>SUMIFS('d_버스'!$B$2:$B$529,'d_버스'!$A$2:$A$529,'4_버스'!$B$7&amp;"|"&amp;'4_버스'!$E$7&amp;"|7")</f>
        <v/>
      </c>
      <c r="C4" t="n">
        <v>38</v>
      </c>
      <c r="D4" t="n">
        <v>47</v>
      </c>
      <c r="E4" t="n">
        <v>0</v>
      </c>
      <c r="F4" t="n">
        <v>0</v>
      </c>
      <c r="G4" t="n">
        <v>0</v>
      </c>
      <c r="H4" t="n">
        <v>0</v>
      </c>
      <c r="I4">
        <f>E4+IF(AND(7&gt;=19,7&lt;21),'4_버스'!$H$7/2,0)</f>
        <v/>
      </c>
    </row>
    <row r="5">
      <c r="A5" t="inlineStr">
        <is>
          <t>08시</t>
        </is>
      </c>
      <c r="B5">
        <f>SUMIFS('d_버스'!$B$2:$B$529,'d_버스'!$A$2:$A$529,'4_버스'!$B$7&amp;"|"&amp;'4_버스'!$E$7&amp;"|8")</f>
        <v/>
      </c>
      <c r="C5" t="n">
        <v>39</v>
      </c>
      <c r="D5" t="n">
        <v>36</v>
      </c>
      <c r="E5" t="n">
        <v>1</v>
      </c>
      <c r="F5" t="n">
        <v>1</v>
      </c>
      <c r="G5" t="n">
        <v>1</v>
      </c>
      <c r="H5" t="n">
        <v>1</v>
      </c>
      <c r="I5">
        <f>E5+IF(AND(8&gt;=19,8&lt;21),'4_버스'!$H$7/2,0)</f>
        <v/>
      </c>
    </row>
    <row r="6">
      <c r="A6" t="inlineStr">
        <is>
          <t>09시</t>
        </is>
      </c>
      <c r="B6">
        <f>SUMIFS('d_버스'!$B$2:$B$529,'d_버스'!$A$2:$A$529,'4_버스'!$B$7&amp;"|"&amp;'4_버스'!$E$7&amp;"|9")</f>
        <v/>
      </c>
      <c r="C6" t="n">
        <v>37</v>
      </c>
      <c r="D6" t="n">
        <v>38</v>
      </c>
      <c r="E6" t="n">
        <v>0</v>
      </c>
      <c r="F6" t="n">
        <v>0</v>
      </c>
      <c r="G6" t="n">
        <v>0</v>
      </c>
      <c r="H6" t="n">
        <v>0</v>
      </c>
      <c r="I6">
        <f>E6+IF(AND(9&gt;=19,9&lt;21),'4_버스'!$H$7/2,0)</f>
        <v/>
      </c>
    </row>
    <row r="7">
      <c r="A7" t="inlineStr">
        <is>
          <t>10시</t>
        </is>
      </c>
      <c r="B7">
        <f>SUMIFS('d_버스'!$B$2:$B$529,'d_버스'!$A$2:$A$529,'4_버스'!$B$7&amp;"|"&amp;'4_버스'!$E$7&amp;"|10")</f>
        <v/>
      </c>
      <c r="C7" t="n">
        <v>39</v>
      </c>
      <c r="D7" t="n">
        <v>39</v>
      </c>
      <c r="E7" t="n">
        <v>1</v>
      </c>
      <c r="F7" t="n">
        <v>1</v>
      </c>
      <c r="G7" t="n">
        <v>1</v>
      </c>
      <c r="H7" t="n">
        <v>1</v>
      </c>
      <c r="I7">
        <f>E7+IF(AND(10&gt;=19,10&lt;21),'4_버스'!$H$7/2,0)</f>
        <v/>
      </c>
    </row>
    <row r="8">
      <c r="A8" t="inlineStr">
        <is>
          <t>11시</t>
        </is>
      </c>
      <c r="B8">
        <f>SUMIFS('d_버스'!$B$2:$B$529,'d_버스'!$A$2:$A$529,'4_버스'!$B$7&amp;"|"&amp;'4_버스'!$E$7&amp;"|11")</f>
        <v/>
      </c>
      <c r="C8" t="n">
        <v>35</v>
      </c>
      <c r="D8" t="n">
        <v>36</v>
      </c>
      <c r="E8" t="n">
        <v>0</v>
      </c>
      <c r="F8" t="n">
        <v>0</v>
      </c>
      <c r="G8" t="n">
        <v>0</v>
      </c>
      <c r="H8" t="n">
        <v>0</v>
      </c>
      <c r="I8">
        <f>E8+IF(AND(11&gt;=19,11&lt;21),'4_버스'!$H$7/2,0)</f>
        <v/>
      </c>
    </row>
    <row r="9">
      <c r="A9" t="inlineStr">
        <is>
          <t>12시</t>
        </is>
      </c>
      <c r="B9">
        <f>SUMIFS('d_버스'!$B$2:$B$529,'d_버스'!$A$2:$A$529,'4_버스'!$B$7&amp;"|"&amp;'4_버스'!$E$7&amp;"|12")</f>
        <v/>
      </c>
      <c r="C9" t="n">
        <v>34</v>
      </c>
      <c r="D9" t="n">
        <v>36</v>
      </c>
      <c r="E9" t="n">
        <v>1</v>
      </c>
      <c r="F9" t="n">
        <v>1</v>
      </c>
      <c r="G9" t="n">
        <v>1</v>
      </c>
      <c r="H9" t="n">
        <v>1</v>
      </c>
      <c r="I9">
        <f>E9+IF(AND(12&gt;=19,12&lt;21),'4_버스'!$H$7/2,0)</f>
        <v/>
      </c>
    </row>
    <row r="10">
      <c r="A10" t="inlineStr">
        <is>
          <t>13시</t>
        </is>
      </c>
      <c r="B10">
        <f>SUMIFS('d_버스'!$B$2:$B$529,'d_버스'!$A$2:$A$529,'4_버스'!$B$7&amp;"|"&amp;'4_버스'!$E$7&amp;"|13")</f>
        <v/>
      </c>
      <c r="C10" t="n">
        <v>34</v>
      </c>
      <c r="D10" t="n">
        <v>40</v>
      </c>
      <c r="E10" t="n">
        <v>0</v>
      </c>
      <c r="F10" t="n">
        <v>0</v>
      </c>
      <c r="G10" t="n">
        <v>0</v>
      </c>
      <c r="H10" t="n">
        <v>0</v>
      </c>
      <c r="I10">
        <f>E10+IF(AND(13&gt;=19,13&lt;21),'4_버스'!$H$7/2,0)</f>
        <v/>
      </c>
    </row>
    <row r="11">
      <c r="A11" t="inlineStr">
        <is>
          <t>14시</t>
        </is>
      </c>
      <c r="B11">
        <f>SUMIFS('d_버스'!$B$2:$B$529,'d_버스'!$A$2:$A$529,'4_버스'!$B$7&amp;"|"&amp;'4_버스'!$E$7&amp;"|14")</f>
        <v/>
      </c>
      <c r="C11" t="n">
        <v>38</v>
      </c>
      <c r="D11" t="n">
        <v>38</v>
      </c>
      <c r="E11" t="n">
        <v>0</v>
      </c>
      <c r="F11" t="n">
        <v>0</v>
      </c>
      <c r="G11" t="n">
        <v>0</v>
      </c>
      <c r="H11" t="n">
        <v>0</v>
      </c>
      <c r="I11">
        <f>E11+IF(AND(14&gt;=19,14&lt;21),'4_버스'!$H$7/2,0)</f>
        <v/>
      </c>
    </row>
    <row r="12">
      <c r="A12" t="inlineStr">
        <is>
          <t>15시</t>
        </is>
      </c>
      <c r="B12">
        <f>SUMIFS('d_버스'!$B$2:$B$529,'d_버스'!$A$2:$A$529,'4_버스'!$B$7&amp;"|"&amp;'4_버스'!$E$7&amp;"|15")</f>
        <v/>
      </c>
      <c r="C12" t="n">
        <v>39</v>
      </c>
      <c r="D12" t="n">
        <v>36</v>
      </c>
      <c r="E12" t="n">
        <v>0</v>
      </c>
      <c r="F12" t="n">
        <v>0</v>
      </c>
      <c r="G12" t="n">
        <v>0</v>
      </c>
      <c r="H12" t="n">
        <v>0</v>
      </c>
      <c r="I12">
        <f>E12+IF(AND(15&gt;=19,15&lt;21),'4_버스'!$H$7/2,0)</f>
        <v/>
      </c>
    </row>
    <row r="13">
      <c r="A13" t="inlineStr">
        <is>
          <t>16시</t>
        </is>
      </c>
      <c r="B13">
        <f>SUMIFS('d_버스'!$B$2:$B$529,'d_버스'!$A$2:$A$529,'4_버스'!$B$7&amp;"|"&amp;'4_버스'!$E$7&amp;"|16")</f>
        <v/>
      </c>
      <c r="C13" t="n">
        <v>37</v>
      </c>
      <c r="D13" t="n">
        <v>45</v>
      </c>
      <c r="E13" t="n">
        <v>1</v>
      </c>
      <c r="F13" t="n">
        <v>1</v>
      </c>
      <c r="G13" t="n">
        <v>1</v>
      </c>
      <c r="H13" t="n">
        <v>0</v>
      </c>
      <c r="I13">
        <f>E13+IF(AND(16&gt;=19,16&lt;21),'4_버스'!$H$7/2,0)</f>
        <v/>
      </c>
    </row>
    <row r="14">
      <c r="A14" t="inlineStr">
        <is>
          <t>17시</t>
        </is>
      </c>
      <c r="B14">
        <f>SUMIFS('d_버스'!$B$2:$B$529,'d_버스'!$A$2:$A$529,'4_버스'!$B$7&amp;"|"&amp;'4_버스'!$E$7&amp;"|17")</f>
        <v/>
      </c>
      <c r="C14" t="n">
        <v>36</v>
      </c>
      <c r="D14" t="n">
        <v>30</v>
      </c>
      <c r="E14" t="n">
        <v>1</v>
      </c>
      <c r="F14" t="n">
        <v>0</v>
      </c>
      <c r="G14" t="n">
        <v>0</v>
      </c>
      <c r="H14" t="n">
        <v>0</v>
      </c>
      <c r="I14">
        <f>E14+IF(AND(17&gt;=19,17&lt;21),'4_버스'!$H$7/2,0)</f>
        <v/>
      </c>
    </row>
    <row r="15">
      <c r="A15" t="inlineStr">
        <is>
          <t>18시</t>
        </is>
      </c>
      <c r="B15">
        <f>SUMIFS('d_버스'!$B$2:$B$529,'d_버스'!$A$2:$A$529,'4_버스'!$B$7&amp;"|"&amp;'4_버스'!$E$7&amp;"|18")</f>
        <v/>
      </c>
      <c r="C15" t="n">
        <v>37</v>
      </c>
      <c r="D15" t="n">
        <v>33</v>
      </c>
      <c r="E15" t="n">
        <v>1</v>
      </c>
      <c r="F15" t="n">
        <v>1</v>
      </c>
      <c r="G15" t="n">
        <v>0</v>
      </c>
      <c r="H15" t="n">
        <v>0</v>
      </c>
      <c r="I15">
        <f>E15+IF(AND(18&gt;=19,18&lt;21),'4_버스'!$H$7/2,0)</f>
        <v/>
      </c>
    </row>
    <row r="16">
      <c r="A16" t="inlineStr">
        <is>
          <t>19시</t>
        </is>
      </c>
      <c r="B16">
        <f>SUMIFS('d_버스'!$B$2:$B$529,'d_버스'!$A$2:$A$529,'4_버스'!$B$7&amp;"|"&amp;'4_버스'!$E$7&amp;"|19")</f>
        <v/>
      </c>
      <c r="C16" t="n">
        <v>25</v>
      </c>
      <c r="D16" t="n">
        <v>24</v>
      </c>
      <c r="E16" t="n">
        <v>0</v>
      </c>
      <c r="F16" t="n">
        <v>1</v>
      </c>
      <c r="G16" t="n">
        <v>0</v>
      </c>
      <c r="H16" t="n">
        <v>0</v>
      </c>
      <c r="I16">
        <f>E16+IF(AND(19&gt;=19,19&lt;21),'4_버스'!$H$7/2,0)</f>
        <v/>
      </c>
    </row>
    <row r="17">
      <c r="A17" t="inlineStr">
        <is>
          <t>20시</t>
        </is>
      </c>
      <c r="B17">
        <f>SUMIFS('d_버스'!$B$2:$B$529,'d_버스'!$A$2:$A$529,'4_버스'!$B$7&amp;"|"&amp;'4_버스'!$E$7&amp;"|20")</f>
        <v/>
      </c>
      <c r="C17" t="n">
        <v>18</v>
      </c>
      <c r="D17" t="n">
        <v>19</v>
      </c>
      <c r="E17" t="n">
        <v>0</v>
      </c>
      <c r="F17" t="n">
        <v>0</v>
      </c>
      <c r="G17" t="n">
        <v>0</v>
      </c>
      <c r="H17" t="n">
        <v>0</v>
      </c>
      <c r="I17">
        <f>E17+IF(AND(20&gt;=19,20&lt;21),'4_버스'!$H$7/2,0)</f>
        <v/>
      </c>
    </row>
    <row r="18">
      <c r="A18" t="inlineStr">
        <is>
          <t>21시</t>
        </is>
      </c>
      <c r="B18">
        <f>SUMIFS('d_버스'!$B$2:$B$529,'d_버스'!$A$2:$A$529,'4_버스'!$B$7&amp;"|"&amp;'4_버스'!$E$7&amp;"|21")</f>
        <v/>
      </c>
      <c r="C18" t="n">
        <v>18</v>
      </c>
      <c r="D18" t="n">
        <v>11</v>
      </c>
      <c r="E18" t="n">
        <v>0</v>
      </c>
      <c r="F18" t="n">
        <v>0</v>
      </c>
      <c r="G18" t="n">
        <v>0</v>
      </c>
      <c r="H18" t="n">
        <v>0</v>
      </c>
      <c r="I18">
        <f>E18+IF(AND(21&gt;=19,21&lt;21),'4_버스'!$H$7/2,0)</f>
        <v/>
      </c>
    </row>
    <row r="19">
      <c r="A19" t="inlineStr">
        <is>
          <t>22시</t>
        </is>
      </c>
      <c r="B19">
        <f>SUMIFS('d_버스'!$B$2:$B$529,'d_버스'!$A$2:$A$529,'4_버스'!$B$7&amp;"|"&amp;'4_버스'!$E$7&amp;"|22")</f>
        <v/>
      </c>
      <c r="C19" t="n">
        <v>4</v>
      </c>
      <c r="D19" t="n">
        <v>4</v>
      </c>
      <c r="E19" t="n">
        <v>0</v>
      </c>
      <c r="F19" t="n">
        <v>0</v>
      </c>
      <c r="G19" t="n">
        <v>0</v>
      </c>
      <c r="H19" t="n">
        <v>0</v>
      </c>
      <c r="I19">
        <f>E19+IF(AND(22&gt;=19,22&lt;21),'4_버스'!$H$7/2,0)</f>
        <v/>
      </c>
    </row>
    <row r="20">
      <c r="A20" t="inlineStr">
        <is>
          <t>23시</t>
        </is>
      </c>
      <c r="B20">
        <f>SUMIFS('d_버스'!$B$2:$B$529,'d_버스'!$A$2:$A$529,'4_버스'!$B$7&amp;"|"&amp;'4_버스'!$E$7&amp;"|23")</f>
        <v/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>
        <f>E20+IF(AND(23&gt;=19,23&lt;21),'4_버스'!$H$7/2,0)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업체</t>
        </is>
      </c>
      <c r="B1" t="inlineStr">
        <is>
          <t>업종</t>
        </is>
      </c>
      <c r="C1" t="inlineStr">
        <is>
          <t>영업 종료(시)</t>
        </is>
      </c>
      <c r="D1" t="inlineStr">
        <is>
          <t>식사 가능</t>
        </is>
      </c>
    </row>
    <row r="2">
      <c r="A2" t="inlineStr">
        <is>
          <t>안동댐간고등어직영식당</t>
        </is>
      </c>
      <c r="B2" t="inlineStr">
        <is>
          <t>한식</t>
        </is>
      </c>
      <c r="C2" t="n">
        <v>20</v>
      </c>
      <c r="D2" t="n">
        <v>1</v>
      </c>
    </row>
    <row r="3">
      <c r="A3" t="inlineStr">
        <is>
          <t>맛50년헛제사밥</t>
        </is>
      </c>
      <c r="B3" t="inlineStr">
        <is>
          <t>한식</t>
        </is>
      </c>
      <c r="C3" t="n">
        <v>20</v>
      </c>
      <c r="D3" t="n">
        <v>1</v>
      </c>
    </row>
    <row r="4">
      <c r="A4" t="inlineStr">
        <is>
          <t>호반정</t>
        </is>
      </c>
      <c r="B4" t="inlineStr">
        <is>
          <t>한식</t>
        </is>
      </c>
      <c r="C4" t="n">
        <v>20</v>
      </c>
      <c r="D4" t="n">
        <v>1</v>
      </c>
    </row>
    <row r="5">
      <c r="A5" t="inlineStr">
        <is>
          <t>옛날촌동네</t>
        </is>
      </c>
      <c r="B5" t="inlineStr">
        <is>
          <t>한식</t>
        </is>
      </c>
      <c r="C5" t="n">
        <v>20</v>
      </c>
      <c r="D5" t="n">
        <v>1</v>
      </c>
    </row>
    <row r="6">
      <c r="A6" t="inlineStr">
        <is>
          <t>삼일가든</t>
        </is>
      </c>
      <c r="B6" t="inlineStr">
        <is>
          <t>한식</t>
        </is>
      </c>
      <c r="C6" t="n">
        <v>20.5</v>
      </c>
      <c r="D6" t="n">
        <v>1</v>
      </c>
    </row>
    <row r="7">
      <c r="A7" t="inlineStr">
        <is>
          <t>이정식당</t>
        </is>
      </c>
      <c r="B7" t="inlineStr">
        <is>
          <t>한식</t>
        </is>
      </c>
      <c r="C7" t="n">
        <v>20.5</v>
      </c>
      <c r="D7" t="n">
        <v>1</v>
      </c>
    </row>
    <row r="8">
      <c r="A8" t="inlineStr">
        <is>
          <t>고센피제리아안동댐점</t>
        </is>
      </c>
      <c r="B8" t="inlineStr">
        <is>
          <t>서양식</t>
        </is>
      </c>
      <c r="C8" t="n">
        <v>20.5</v>
      </c>
      <c r="D8" t="n">
        <v>1</v>
      </c>
    </row>
    <row r="9">
      <c r="A9" t="inlineStr">
        <is>
          <t>안동김대감</t>
        </is>
      </c>
      <c r="B9" t="inlineStr">
        <is>
          <t>한식</t>
        </is>
      </c>
      <c r="C9" t="n">
        <v>21</v>
      </c>
      <c r="D9" t="n">
        <v>1</v>
      </c>
    </row>
    <row r="10">
      <c r="A10" t="inlineStr">
        <is>
          <t>와룡가든</t>
        </is>
      </c>
      <c r="B10" t="inlineStr">
        <is>
          <t>한식</t>
        </is>
      </c>
      <c r="C10" t="n">
        <v>21</v>
      </c>
      <c r="D10" t="n">
        <v>1</v>
      </c>
    </row>
    <row r="11">
      <c r="A11" t="inlineStr">
        <is>
          <t>라라룬</t>
        </is>
      </c>
      <c r="B11" t="inlineStr">
        <is>
          <t>카페</t>
        </is>
      </c>
      <c r="C11" t="n">
        <v>22</v>
      </c>
      <c r="D11" t="n">
        <v>0</v>
      </c>
    </row>
    <row r="12">
      <c r="A12" t="inlineStr">
        <is>
          <t>월영당</t>
        </is>
      </c>
      <c r="B12" t="inlineStr">
        <is>
          <t>카페</t>
        </is>
      </c>
      <c r="C12" t="n">
        <v>22</v>
      </c>
      <c r="D12" t="n">
        <v>0</v>
      </c>
    </row>
    <row r="13">
      <c r="A13" t="inlineStr">
        <is>
          <t>카페구름마루</t>
        </is>
      </c>
      <c r="B13" t="inlineStr">
        <is>
          <t>카페</t>
        </is>
      </c>
      <c r="C13" t="n">
        <v>22</v>
      </c>
      <c r="D13" t="n">
        <v>0</v>
      </c>
    </row>
    <row r="14">
      <c r="A14" t="inlineStr">
        <is>
          <t>콩깍지</t>
        </is>
      </c>
      <c r="B14" t="inlineStr">
        <is>
          <t>한식</t>
        </is>
      </c>
      <c r="C14" t="n">
        <v>22</v>
      </c>
      <c r="D14" t="n">
        <v>1</v>
      </c>
    </row>
    <row r="15">
      <c r="A15" t="inlineStr">
        <is>
          <t>월영교달방</t>
        </is>
      </c>
      <c r="B15" t="inlineStr">
        <is>
          <t>카페</t>
        </is>
      </c>
      <c r="C15" t="n">
        <v>23</v>
      </c>
      <c r="D15" t="n">
        <v>0</v>
      </c>
    </row>
    <row r="16">
      <c r="A16" t="inlineStr">
        <is>
          <t>핸즈안동댐점</t>
        </is>
      </c>
      <c r="B16" t="inlineStr">
        <is>
          <t>카페</t>
        </is>
      </c>
      <c r="C16" t="n">
        <v>23</v>
      </c>
      <c r="D16" t="n">
        <v>0</v>
      </c>
    </row>
    <row r="17">
      <c r="A17" t="inlineStr">
        <is>
          <t>나우커피안동댐점</t>
        </is>
      </c>
      <c r="B17" t="inlineStr">
        <is>
          <t>카페</t>
        </is>
      </c>
      <c r="C17" t="n">
        <v>24</v>
      </c>
      <c r="D17" t="n">
        <v>0</v>
      </c>
    </row>
    <row r="18">
      <c r="A18" t="inlineStr">
        <is>
          <t>팝업 부스</t>
        </is>
      </c>
      <c r="B18" t="inlineStr">
        <is>
          <t>팝업</t>
        </is>
      </c>
      <c r="C18">
        <f>'5_월영교'!$E$7</f>
        <v/>
      </c>
      <c r="D18" t="n">
        <v>1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s="90" t="inlineStr">
        <is>
          <t>업종</t>
        </is>
      </c>
      <c r="B1" s="90" t="inlineStr">
        <is>
          <t>월영교 1km</t>
        </is>
      </c>
      <c r="C1" s="90" t="inlineStr">
        <is>
          <t>원도심 1km</t>
        </is>
      </c>
    </row>
    <row r="2">
      <c r="A2" t="inlineStr">
        <is>
          <t>한식</t>
        </is>
      </c>
      <c r="B2" t="n">
        <v>0.5882352941176471</v>
      </c>
      <c r="C2" t="n">
        <v>0.4476439790575916</v>
      </c>
    </row>
    <row r="3">
      <c r="A3" t="inlineStr">
        <is>
          <t>카페(비알코올)</t>
        </is>
      </c>
      <c r="B3" t="n">
        <v>0.3529411764705883</v>
      </c>
      <c r="C3" t="n">
        <v>0.1662303664921466</v>
      </c>
    </row>
    <row r="4">
      <c r="A4" t="inlineStr">
        <is>
          <t>주점</t>
        </is>
      </c>
      <c r="B4" t="n">
        <v>0</v>
      </c>
      <c r="C4" t="n">
        <v>0.112565445026178</v>
      </c>
    </row>
    <row r="5">
      <c r="A5" t="inlineStr">
        <is>
          <t>서양식</t>
        </is>
      </c>
      <c r="B5" t="n">
        <v>0.05882352941176471</v>
      </c>
      <c r="C5" t="n">
        <v>0.01701570680628272</v>
      </c>
    </row>
    <row r="6">
      <c r="A6" t="inlineStr">
        <is>
          <t>기타</t>
        </is>
      </c>
      <c r="B6" t="n">
        <v>0</v>
      </c>
      <c r="C6" t="n">
        <v>0.256544502617801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sheetData>
    <row r="1">
      <c r="A1" t="inlineStr">
        <is>
          <t>파라미터</t>
        </is>
      </c>
      <c r="B1" t="inlineStr">
        <is>
          <t>기본_하한</t>
        </is>
      </c>
      <c r="C1" t="inlineStr">
        <is>
          <t>기본_최빈</t>
        </is>
      </c>
      <c r="D1" t="inlineStr">
        <is>
          <t>기본_상한</t>
        </is>
      </c>
      <c r="E1" t="inlineStr">
        <is>
          <t>확대_하한</t>
        </is>
      </c>
      <c r="F1" t="inlineStr">
        <is>
          <t>확대_최빈</t>
        </is>
      </c>
      <c r="G1" t="inlineStr">
        <is>
          <t>확대_상한</t>
        </is>
      </c>
      <c r="H1" t="inlineStr">
        <is>
          <t>적용_하한</t>
        </is>
      </c>
      <c r="I1" t="inlineStr">
        <is>
          <t>적용_최빈</t>
        </is>
      </c>
      <c r="J1" t="inlineStr">
        <is>
          <t>적용_상한</t>
        </is>
      </c>
    </row>
    <row r="2">
      <c r="A2" t="inlineStr">
        <is>
          <t>p</t>
        </is>
      </c>
      <c r="B2" t="n">
        <v>0.0009805656280567798</v>
      </c>
      <c r="C2" t="n">
        <v>0.004581150493010932</v>
      </c>
      <c r="D2" t="n">
        <v>0.008999634962746644</v>
      </c>
      <c r="E2" t="n">
        <v>0.004581150493010932</v>
      </c>
      <c r="F2" t="n">
        <v>0.02</v>
      </c>
      <c r="G2" t="n">
        <v>0.05</v>
      </c>
      <c r="H2">
        <f>IF('6_기대효과'!$B$7="확대안",E2,IF('6_기대효과'!$B$7="직접 입력",'6_기대효과'!$N$7*0.5,IF('6_기대효과'!$B$7="기준(2%)",0.02,IF('6_기대효과'!$B$7="흥행(4%)",0.04,IF('6_기대효과'!$B$7="목표(10%)",0.1,B2)))))</f>
        <v/>
      </c>
      <c r="I2">
        <f>IF('6_기대효과'!$B$7="확대안",F2,IF('6_기대효과'!$B$7="직접 입력",'6_기대효과'!$N$7*1,IF('6_기대효과'!$B$7="기준(2%)",0.02,IF('6_기대효과'!$B$7="흥행(4%)",0.04,IF('6_기대효과'!$B$7="목표(10%)",0.1,C2)))))</f>
        <v/>
      </c>
      <c r="J2">
        <f>IF('6_기대효과'!$B$7="확대안",G2,IF('6_기대효과'!$B$7="직접 입력",'6_기대효과'!$N$7*1.5,IF('6_기대효과'!$B$7="기준(2%)",0.02,IF('6_기대효과'!$B$7="흥행(4%)",0.04,IF('6_기대효과'!$B$7="목표(10%)",0.1,D2)))))</f>
        <v/>
      </c>
    </row>
    <row r="3">
      <c r="A3" t="inlineStr">
        <is>
          <t>qb</t>
        </is>
      </c>
      <c r="B3" t="n">
        <v>0.1</v>
      </c>
      <c r="C3" t="n">
        <v>0.25</v>
      </c>
      <c r="D3" t="n">
        <v>0.5</v>
      </c>
      <c r="E3" t="n">
        <v>0.1</v>
      </c>
      <c r="F3" t="n">
        <v>0.25</v>
      </c>
      <c r="G3" t="n">
        <v>0.5</v>
      </c>
      <c r="H3">
        <f>IF('6_기대효과'!$B$7="확대안",E3,B3)</f>
        <v/>
      </c>
      <c r="I3">
        <f>IF('6_기대효과'!$B$7="확대안",F3,C3)</f>
        <v/>
      </c>
      <c r="J3">
        <f>IF('6_기대효과'!$B$7="확대안",G3,D3)</f>
        <v/>
      </c>
    </row>
    <row r="4">
      <c r="A4" t="inlineStr">
        <is>
          <t>boat</t>
        </is>
      </c>
      <c r="B4" t="n">
        <v>7000</v>
      </c>
      <c r="C4" t="n">
        <v>9333</v>
      </c>
      <c r="D4" t="n">
        <v>12000</v>
      </c>
      <c r="E4" t="n">
        <v>7000</v>
      </c>
      <c r="F4" t="n">
        <v>9333</v>
      </c>
      <c r="G4" t="n">
        <v>12000</v>
      </c>
      <c r="H4">
        <f>IF('6_기대효과'!$B$7="확대안",E4,B4)</f>
        <v/>
      </c>
      <c r="I4">
        <f>IF('6_기대효과'!$B$7="확대안",F4,C4)</f>
        <v/>
      </c>
      <c r="J4">
        <f>IF('6_기대효과'!$B$7="확대안",G4,D4)</f>
        <v/>
      </c>
    </row>
    <row r="5">
      <c r="A5" t="inlineStr">
        <is>
          <t>qp</t>
        </is>
      </c>
      <c r="B5" t="n">
        <v>0.2</v>
      </c>
      <c r="C5" t="n">
        <v>0.4</v>
      </c>
      <c r="D5" t="n">
        <v>0.6</v>
      </c>
      <c r="E5" t="n">
        <v>0.2</v>
      </c>
      <c r="F5" t="n">
        <v>0.4</v>
      </c>
      <c r="G5" t="n">
        <v>0.6</v>
      </c>
      <c r="H5">
        <f>IF('6_기대효과'!$B$7="확대안",E5,B5)</f>
        <v/>
      </c>
      <c r="I5">
        <f>IF('6_기대효과'!$B$7="확대안",F5,C5)</f>
        <v/>
      </c>
      <c r="J5">
        <f>IF('6_기대효과'!$B$7="확대안",G5,D5)</f>
        <v/>
      </c>
    </row>
    <row r="6">
      <c r="A6" t="inlineStr">
        <is>
          <t>k</t>
        </is>
      </c>
      <c r="B6" t="n">
        <v>0.1</v>
      </c>
      <c r="C6" t="n">
        <v>0.25</v>
      </c>
      <c r="D6" t="n">
        <v>0.5</v>
      </c>
      <c r="E6" t="n">
        <v>0.1</v>
      </c>
      <c r="F6" t="n">
        <v>0.25</v>
      </c>
      <c r="G6" t="n">
        <v>0.5</v>
      </c>
      <c r="H6">
        <f>IF('6_기대효과'!$B$7="확대안",E6,B6)</f>
        <v/>
      </c>
      <c r="I6">
        <f>IF('6_기대효과'!$B$7="확대안",F6,C6)</f>
        <v/>
      </c>
      <c r="J6">
        <f>IF('6_기대효과'!$B$7="확대안",G6,D6)</f>
        <v/>
      </c>
    </row>
    <row r="7">
      <c r="A7" t="inlineStr">
        <is>
          <t>n1</t>
        </is>
      </c>
      <c r="C7" t="n">
        <v>20</v>
      </c>
      <c r="F7" t="n">
        <v>83</v>
      </c>
      <c r="I7">
        <f>IF('6_기대효과'!$B$7="기본안",C7,IF('6_기대효과'!$B$7="직접 입력",'6_기대효과'!$E$7,F7))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체험가격</t>
        </is>
      </c>
      <c r="B1" t="inlineStr">
        <is>
          <t>팝업객단가</t>
        </is>
      </c>
      <c r="C1" t="inlineStr">
        <is>
          <t>완주율</t>
        </is>
      </c>
    </row>
    <row r="2">
      <c r="A2" t="n">
        <v>3000</v>
      </c>
      <c r="B2" t="n">
        <v>1388</v>
      </c>
      <c r="C2" t="n">
        <v>0.168696894117647</v>
      </c>
    </row>
    <row r="3">
      <c r="A3" t="n">
        <v>3000</v>
      </c>
      <c r="B3" t="n">
        <v>1933</v>
      </c>
      <c r="C3" t="n">
        <v>0.1562584134453782</v>
      </c>
    </row>
    <row r="4">
      <c r="A4" t="n">
        <v>4000</v>
      </c>
      <c r="B4" t="n">
        <v>1945</v>
      </c>
      <c r="C4" t="n">
        <v>0.1594299</v>
      </c>
    </row>
    <row r="5">
      <c r="A5" t="n">
        <v>5000</v>
      </c>
      <c r="B5" t="n">
        <v>2149</v>
      </c>
      <c r="C5" t="n">
        <v>0.1476747</v>
      </c>
    </row>
    <row r="6">
      <c r="A6" t="n">
        <v>5000</v>
      </c>
      <c r="B6" t="n">
        <v>2642</v>
      </c>
    </row>
    <row r="7">
      <c r="A7" t="n">
        <v>6000</v>
      </c>
      <c r="B7" t="n">
        <v>2956</v>
      </c>
    </row>
    <row r="8">
      <c r="A8" t="n">
        <v>7000</v>
      </c>
      <c r="B8" t="n">
        <v>3181</v>
      </c>
    </row>
    <row r="9">
      <c r="A9" t="n">
        <v>8000</v>
      </c>
      <c r="B9" t="n">
        <v>3721</v>
      </c>
    </row>
    <row r="10">
      <c r="A10" t="n">
        <v>8000</v>
      </c>
      <c r="B10" t="n">
        <v>3982</v>
      </c>
    </row>
    <row r="11">
      <c r="A11" t="n">
        <v>10000</v>
      </c>
      <c r="B11" t="n">
        <v>4636</v>
      </c>
    </row>
    <row r="12">
      <c r="A12" t="n">
        <v>10000</v>
      </c>
      <c r="B12" t="n">
        <v>5757</v>
      </c>
    </row>
    <row r="13">
      <c r="A13" t="n">
        <v>10000</v>
      </c>
      <c r="B13" t="n">
        <v>5852</v>
      </c>
    </row>
    <row r="14">
      <c r="A14" t="n">
        <v>10000</v>
      </c>
      <c r="B14" t="n">
        <v>5962</v>
      </c>
    </row>
    <row r="15">
      <c r="A15" t="n">
        <v>12000</v>
      </c>
      <c r="B15" t="n">
        <v>6030</v>
      </c>
    </row>
    <row r="16">
      <c r="A16" t="n">
        <v>12000</v>
      </c>
      <c r="B16" t="n">
        <v>6111</v>
      </c>
    </row>
    <row r="17">
      <c r="A17" t="n">
        <v>15000</v>
      </c>
      <c r="B17" t="n">
        <v>6380</v>
      </c>
    </row>
    <row r="18">
      <c r="A18" t="n">
        <v>15000</v>
      </c>
      <c r="B18" t="n">
        <v>6490</v>
      </c>
    </row>
    <row r="19">
      <c r="A19" t="n">
        <v>15000</v>
      </c>
      <c r="B19" t="n">
        <v>7819</v>
      </c>
    </row>
    <row r="20">
      <c r="A20" t="n">
        <v>20000</v>
      </c>
      <c r="B20" t="n">
        <v>7903</v>
      </c>
    </row>
    <row r="21">
      <c r="A21" t="n">
        <v>20000</v>
      </c>
      <c r="B21" t="n">
        <v>8044</v>
      </c>
    </row>
    <row r="22">
      <c r="A22" t="n">
        <v>22000</v>
      </c>
      <c r="B22" t="n">
        <v>8055</v>
      </c>
    </row>
    <row r="23">
      <c r="A23" t="n">
        <v>23000</v>
      </c>
      <c r="B23" t="n">
        <v>8094</v>
      </c>
    </row>
    <row r="24">
      <c r="A24" t="n">
        <v>25000</v>
      </c>
      <c r="B24" t="n">
        <v>8266</v>
      </c>
    </row>
    <row r="25">
      <c r="A25" t="n">
        <v>25000</v>
      </c>
      <c r="B25" t="n">
        <v>8299</v>
      </c>
    </row>
    <row r="26">
      <c r="A26" t="n">
        <v>25000</v>
      </c>
      <c r="B26" t="n">
        <v>8372</v>
      </c>
    </row>
    <row r="27">
      <c r="A27" t="n">
        <v>28000</v>
      </c>
      <c r="B27" t="n">
        <v>8781</v>
      </c>
    </row>
    <row r="28">
      <c r="A28" t="n">
        <v>39000</v>
      </c>
      <c r="B28" t="n">
        <v>8867</v>
      </c>
    </row>
    <row r="29">
      <c r="B29" t="n">
        <v>8981</v>
      </c>
    </row>
    <row r="30">
      <c r="B30" t="n">
        <v>9208</v>
      </c>
    </row>
    <row r="31">
      <c r="B31" t="n">
        <v>9309</v>
      </c>
    </row>
    <row r="32">
      <c r="B32" t="n">
        <v>9358</v>
      </c>
    </row>
    <row r="33">
      <c r="B33" t="n">
        <v>9362</v>
      </c>
    </row>
    <row r="34">
      <c r="B34" t="n">
        <v>9368</v>
      </c>
    </row>
    <row r="35">
      <c r="B35" t="n">
        <v>9568</v>
      </c>
    </row>
    <row r="36">
      <c r="B36" t="n">
        <v>9815</v>
      </c>
    </row>
    <row r="37">
      <c r="B37" t="n">
        <v>9922</v>
      </c>
    </row>
    <row r="38">
      <c r="B38" t="n">
        <v>9969</v>
      </c>
    </row>
    <row r="39">
      <c r="B39" t="n">
        <v>10124</v>
      </c>
    </row>
    <row r="40">
      <c r="B40" t="n">
        <v>10589</v>
      </c>
    </row>
    <row r="41">
      <c r="B41" t="n">
        <v>10868</v>
      </c>
    </row>
    <row r="42">
      <c r="B42" t="n">
        <v>11429</v>
      </c>
    </row>
    <row r="43">
      <c r="B43" t="n">
        <v>11700</v>
      </c>
    </row>
    <row r="44">
      <c r="B44" t="n">
        <v>12309</v>
      </c>
    </row>
    <row r="45">
      <c r="B45" t="n">
        <v>12473</v>
      </c>
    </row>
    <row r="46">
      <c r="B46" t="n">
        <v>12550</v>
      </c>
    </row>
    <row r="47">
      <c r="B47" t="n">
        <v>12625</v>
      </c>
    </row>
    <row r="48">
      <c r="B48" t="n">
        <v>12990</v>
      </c>
    </row>
    <row r="49">
      <c r="B49" t="n">
        <v>13346</v>
      </c>
    </row>
    <row r="50">
      <c r="B50" t="n">
        <v>13440</v>
      </c>
    </row>
    <row r="51">
      <c r="B51" t="n">
        <v>14088</v>
      </c>
    </row>
    <row r="52">
      <c r="B52" t="n">
        <v>14552</v>
      </c>
    </row>
    <row r="53">
      <c r="B53" t="n">
        <v>14930</v>
      </c>
    </row>
    <row r="54">
      <c r="B54" t="n">
        <v>15182</v>
      </c>
    </row>
    <row r="55">
      <c r="B55" t="n">
        <v>15675</v>
      </c>
    </row>
    <row r="56">
      <c r="B56" t="n">
        <v>16950</v>
      </c>
    </row>
    <row r="57">
      <c r="B57" t="n">
        <v>18496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중구동 월 외지인 방문</t>
        </is>
      </c>
      <c r="B1" t="n">
        <v>272615.8888888889</v>
      </c>
    </row>
    <row r="2">
      <c r="A2" t="inlineStr">
        <is>
          <t>원도심 관광 식당</t>
        </is>
      </c>
      <c r="B2" t="n">
        <v>83</v>
      </c>
    </row>
    <row r="3">
      <c r="A3" t="inlineStr">
        <is>
          <t>월영교 주말 저녁 방문기회(8개월)</t>
        </is>
      </c>
      <c r="B3" t="n">
        <v>57604.50726059481</v>
      </c>
    </row>
    <row r="4">
      <c r="A4" t="inlineStr">
        <is>
          <t>강남동 외지인 관광소비(8개월)</t>
        </is>
      </c>
      <c r="B4" t="n">
        <v>10951039000</v>
      </c>
    </row>
    <row r="5">
      <c r="A5" t="inlineStr">
        <is>
          <t>안동 외지인 방문(8개월)</t>
        </is>
      </c>
      <c r="B5" t="n">
        <v>11726312</v>
      </c>
    </row>
    <row r="6">
      <c r="A6" t="inlineStr">
        <is>
          <t>현재 방문당 체험·문화</t>
        </is>
      </c>
      <c r="B6" t="n">
        <v>152.6667549012852</v>
      </c>
    </row>
    <row r="7">
      <c r="A7" t="inlineStr">
        <is>
          <t>목표(전국 중앙 수준)</t>
        </is>
      </c>
      <c r="B7" t="n">
        <v>179.7139910785869</v>
      </c>
    </row>
    <row r="8">
      <c r="A8" t="inlineStr">
        <is>
          <t>목표까지 추가 소비(8개월)</t>
        </is>
      </c>
      <c r="B8" t="n">
        <v>317164330.152727</v>
      </c>
    </row>
    <row r="9">
      <c r="A9" t="inlineStr">
        <is>
          <t>월영야행 부스(기준)</t>
        </is>
      </c>
      <c r="B9" t="n">
        <v>24</v>
      </c>
    </row>
    <row r="10">
      <c r="A10" t="inlineStr">
        <is>
          <t>축제 식음 비중</t>
        </is>
      </c>
      <c r="B10" t="n">
        <v>0.606</v>
      </c>
    </row>
    <row r="11">
      <c r="A11" t="inlineStr">
        <is>
          <t>주말 일수(8개월)</t>
        </is>
      </c>
      <c r="B11" t="n">
        <v>70</v>
      </c>
    </row>
    <row r="12">
      <c r="A12" t="inlineStr">
        <is>
          <t>주민증 월 이용</t>
        </is>
      </c>
      <c r="B12" t="n">
        <v>887.5</v>
      </c>
    </row>
    <row r="13">
      <c r="A13" t="inlineStr">
        <is>
          <t>체험 할인율</t>
        </is>
      </c>
      <c r="B13" t="n">
        <v>0.1</v>
      </c>
    </row>
    <row r="14">
      <c r="A14" t="inlineStr">
        <is>
          <t>실현율 하한</t>
        </is>
      </c>
      <c r="B14" t="n">
        <v>0.33</v>
      </c>
    </row>
    <row r="15">
      <c r="A15" t="inlineStr">
        <is>
          <t>실현율 상한</t>
        </is>
      </c>
      <c r="B15" t="n">
        <v>0.4</v>
      </c>
    </row>
    <row r="16">
      <c r="A16" t="inlineStr">
        <is>
          <t>결제 의향 매우(명)</t>
        </is>
      </c>
      <c r="B16" t="n">
        <v>39</v>
      </c>
    </row>
    <row r="17">
      <c r="A17" t="inlineStr">
        <is>
          <t>결제 의향 응답(명)</t>
        </is>
      </c>
      <c r="B17" t="n">
        <v>72</v>
      </c>
    </row>
    <row r="18">
      <c r="A18" t="inlineStr">
        <is>
          <t>셔틀 매우·차(명)</t>
        </is>
      </c>
      <c r="B18" t="n">
        <v>6</v>
      </c>
    </row>
    <row r="19">
      <c r="A19" t="inlineStr">
        <is>
          <t>셔틀 응답·차(명)</t>
        </is>
      </c>
      <c r="B19" t="n">
        <v>18</v>
      </c>
    </row>
    <row r="20">
      <c r="A20" t="inlineStr">
        <is>
          <t>셔틀 매우·차없음(명)</t>
        </is>
      </c>
      <c r="B20" t="n">
        <v>10</v>
      </c>
    </row>
    <row r="21">
      <c r="A21" t="inlineStr">
        <is>
          <t>셔틀 응답·차없음(명)</t>
        </is>
      </c>
      <c r="B21" t="n">
        <v>18</v>
      </c>
    </row>
    <row r="22">
      <c r="A22" t="inlineStr">
        <is>
          <t>차 없는 방문 비중</t>
        </is>
      </c>
      <c r="B22" t="n">
        <v>0.105</v>
      </c>
    </row>
    <row r="23">
      <c r="A23" t="inlineStr">
        <is>
          <t>결제 의향 매우+있다(명)</t>
        </is>
      </c>
      <c r="B23" t="n">
        <v>57</v>
      </c>
    </row>
    <row r="24">
      <c r="A24" t="inlineStr">
        <is>
          <t>셔틀 매우+있다·차(명)</t>
        </is>
      </c>
      <c r="B24" t="n">
        <v>14</v>
      </c>
    </row>
    <row r="25">
      <c r="A25" t="inlineStr">
        <is>
          <t>셔틀 매우+있다·차없음(명)</t>
        </is>
      </c>
      <c r="B25" t="n">
        <v>17</v>
      </c>
    </row>
    <row r="26">
      <c r="A26" t="inlineStr">
        <is>
          <t>해석 섞기 비율</t>
        </is>
      </c>
      <c r="B26" t="n">
        <v>0.5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D30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u_p</t>
        </is>
      </c>
      <c r="B1" t="inlineStr">
        <is>
          <t>p</t>
        </is>
      </c>
      <c r="C1" t="inlineStr">
        <is>
          <t>u_r</t>
        </is>
      </c>
      <c r="D1" t="inlineStr">
        <is>
          <t>r</t>
        </is>
      </c>
      <c r="E1" t="inlineStr">
        <is>
          <t>체험가격</t>
        </is>
      </c>
      <c r="F1" t="inlineStr">
        <is>
          <t>c</t>
        </is>
      </c>
      <c r="G1" t="inlineStr">
        <is>
          <t>u_lam</t>
        </is>
      </c>
      <c r="H1" t="inlineStr">
        <is>
          <t>lam</t>
        </is>
      </c>
      <c r="I1" t="inlineStr">
        <is>
          <t>u_qb</t>
        </is>
      </c>
      <c r="J1" t="inlineStr">
        <is>
          <t>q_b</t>
        </is>
      </c>
      <c r="K1" t="inlineStr">
        <is>
          <t>u_boat</t>
        </is>
      </c>
      <c r="L1" t="inlineStr">
        <is>
          <t>문보트가격</t>
        </is>
      </c>
      <c r="M1" t="inlineStr">
        <is>
          <t>u_qp</t>
        </is>
      </c>
      <c r="N1" t="inlineStr">
        <is>
          <t>q_p</t>
        </is>
      </c>
      <c r="O1" t="inlineStr">
        <is>
          <t>u_k</t>
        </is>
      </c>
      <c r="P1" t="inlineStr">
        <is>
          <t>k</t>
        </is>
      </c>
      <c r="Q1" t="inlineStr">
        <is>
          <t>팝업객단가</t>
        </is>
      </c>
      <c r="R1" t="inlineStr">
        <is>
          <t>반사실</t>
        </is>
      </c>
      <c r="S1" t="inlineStr">
        <is>
          <t>인증</t>
        </is>
      </c>
      <c r="T1" t="inlineStr">
        <is>
          <t>낮체험</t>
        </is>
      </c>
      <c r="U1" t="inlineStr">
        <is>
          <t>저녁도착</t>
        </is>
      </c>
      <c r="V1" t="inlineStr">
        <is>
          <t>새이동</t>
        </is>
      </c>
      <c r="W1" t="inlineStr">
        <is>
          <t>문보트</t>
        </is>
      </c>
      <c r="X1" t="inlineStr">
        <is>
          <t>체험결제</t>
        </is>
      </c>
      <c r="Y1" t="inlineStr">
        <is>
          <t>체험추가</t>
        </is>
      </c>
      <c r="Z1" t="inlineStr">
        <is>
          <t>팝업추가</t>
        </is>
      </c>
      <c r="AA1" t="inlineStr">
        <is>
          <t>연결추가</t>
        </is>
      </c>
      <c r="AB1" t="inlineStr">
        <is>
          <t>추가합</t>
        </is>
      </c>
      <c r="AC1" t="inlineStr">
        <is>
          <t>방문당증가율</t>
        </is>
      </c>
      <c r="AD1" t="inlineStr">
        <is>
          <t>격차비율</t>
        </is>
      </c>
    </row>
    <row r="2">
      <c r="A2">
        <f>RAND()</f>
        <v/>
      </c>
      <c r="B2">
        <f>IF('d_시나리오'!$J$2='d_시나리오'!$H$2,'d_시나리오'!$I$2,IF(A2&lt;('d_시나리오'!$I$2-'d_시나리오'!$H$2)/('d_시나리오'!$J$2-'d_시나리오'!$H$2),'d_시나리오'!$H$2+SQRT(A2*('d_시나리오'!$J$2-'d_시나리오'!$H$2)*('d_시나리오'!$I$2-'d_시나리오'!$H$2)),'d_시나리오'!$J$2-SQRT((1-A2)*('d_시나리오'!$J$2-'d_시나리오'!$H$2)*('d_시나리오'!$J$2-'d_시나리오'!$I$2))))</f>
        <v/>
      </c>
      <c r="C2">
        <f>RAND()</f>
        <v/>
      </c>
      <c r="D2">
        <f>BETAINV(RAND(),IF(C2&lt;'d_고정'!$B$26,'d_고정'!$B$23,'d_고정'!$B$16)+1,'d_고정'!$B$17-IF(C2&lt;'d_고정'!$B$26,'d_고정'!$B$23,'d_고정'!$B$16)+1)*('d_고정'!$B$14+('d_고정'!$B$15-'d_고정'!$B$14)*RAND())</f>
        <v/>
      </c>
      <c r="E2">
        <f>INDEX('d_분포'!$A$2:$A$28,RANDBETWEEN(1,27))</f>
        <v/>
      </c>
      <c r="F2">
        <f>INDEX('d_분포'!$C$2:$C$5,RANDBETWEEN(1,4))*(0.9+0.2*RAND())</f>
        <v/>
      </c>
      <c r="G2">
        <f>RAND()</f>
        <v/>
      </c>
      <c r="H2">
        <f>(F2+(1-F2)*('d_고정'!$B$22*BETAINV(RAND(),IF(G2&lt;'d_고정'!$B$26,'d_고정'!$B$25,'d_고정'!$B$20)+1,'d_고정'!$B$21-IF(G2&lt;'d_고정'!$B$26,'d_고정'!$B$25,'d_고정'!$B$20)+1)+(1-'d_고정'!$B$22)*BETAINV(RAND(),IF(G2&lt;'d_고정'!$B$26,'d_고정'!$B$24,'d_고정'!$B$18)+1,'d_고정'!$B$19-IF(G2&lt;'d_고정'!$B$26,'d_고정'!$B$24,'d_고정'!$B$18)+1))*('d_고정'!$B$14+('d_고정'!$B$15-'d_고정'!$B$14)*RAND()))/F2</f>
        <v/>
      </c>
      <c r="I2">
        <f>RAND()</f>
        <v/>
      </c>
      <c r="J2">
        <f>IF('d_시나리오'!$J$3='d_시나리오'!$H$3,'d_시나리오'!$I$3,IF(I2&lt;('d_시나리오'!$I$3-'d_시나리오'!$H$3)/('d_시나리오'!$J$3-'d_시나리오'!$H$3),'d_시나리오'!$H$3+SQRT(I2*('d_시나리오'!$J$3-'d_시나리오'!$H$3)*('d_시나리오'!$I$3-'d_시나리오'!$H$3)),'d_시나리오'!$J$3-SQRT((1-I2)*('d_시나리오'!$J$3-'d_시나리오'!$H$3)*('d_시나리오'!$J$3-'d_시나리오'!$I$3))))</f>
        <v/>
      </c>
      <c r="K2">
        <f>RAND()</f>
        <v/>
      </c>
      <c r="L2">
        <f>IF('d_시나리오'!$J$4='d_시나리오'!$H$4,'d_시나리오'!$I$4,IF(K2&lt;('d_시나리오'!$I$4-'d_시나리오'!$H$4)/('d_시나리오'!$J$4-'d_시나리오'!$H$4),'d_시나리오'!$H$4+SQRT(K2*('d_시나리오'!$J$4-'d_시나리오'!$H$4)*('d_시나리오'!$I$4-'d_시나리오'!$H$4)),'d_시나리오'!$J$4-SQRT((1-K2)*('d_시나리오'!$J$4-'d_시나리오'!$H$4)*('d_시나리오'!$J$4-'d_시나리오'!$I$4))))</f>
        <v/>
      </c>
      <c r="M2">
        <f>RAND()</f>
        <v/>
      </c>
      <c r="N2">
        <f>IF('d_시나리오'!$J$5='d_시나리오'!$H$5,'d_시나리오'!$I$5,IF(M2&lt;('d_시나리오'!$I$5-'d_시나리오'!$H$5)/('d_시나리오'!$J$5-'d_시나리오'!$H$5),'d_시나리오'!$H$5+SQRT(M2*('d_시나리오'!$J$5-'d_시나리오'!$H$5)*('d_시나리오'!$I$5-'d_시나리오'!$H$5)),'d_시나리오'!$J$5-SQRT((1-M2)*('d_시나리오'!$J$5-'d_시나리오'!$H$5)*('d_시나리오'!$J$5-'d_시나리오'!$I$5))))</f>
        <v/>
      </c>
      <c r="O2">
        <f>RAND()</f>
        <v/>
      </c>
      <c r="P2">
        <f>IF('d_시나리오'!$J$6='d_시나리오'!$H$6,'d_시나리오'!$I$6,IF(O2&lt;('d_시나리오'!$I$6-'d_시나리오'!$H$6)/('d_시나리오'!$J$6-'d_시나리오'!$H$6),'d_시나리오'!$H$6+SQRT(O2*('d_시나리오'!$J$6-'d_시나리오'!$H$6)*('d_시나리오'!$I$6-'d_시나리오'!$H$6)),'d_시나리오'!$J$6-SQRT((1-O2)*('d_시나리오'!$J$6-'d_시나리오'!$H$6)*('d_시나리오'!$J$6-'d_시나리오'!$I$6))))</f>
        <v/>
      </c>
      <c r="Q2">
        <f>INDEX('d_분포'!$B$2:$B$57,RANDBETWEEN(1,56))</f>
        <v/>
      </c>
      <c r="R2">
        <f>BETAINV(RAND(),5,5)</f>
        <v/>
      </c>
      <c r="S2">
        <f>'d_고정'!$B$1*'6_기대효과'!$H$7*('d_시나리오'!$I$7/'d_고정'!$B$2)*B2</f>
        <v/>
      </c>
      <c r="T2">
        <f>S2*D2</f>
        <v/>
      </c>
      <c r="U2">
        <f>S2*F2*H2</f>
        <v/>
      </c>
      <c r="V2">
        <f>S2*F2*(H2-1)</f>
        <v/>
      </c>
      <c r="W2">
        <f>U2*J2</f>
        <v/>
      </c>
      <c r="X2">
        <f>T2+W2</f>
        <v/>
      </c>
      <c r="Y2">
        <f>(T2*E2+W2*L2)*(1-R2-'d_고정'!$B$13)</f>
        <v/>
      </c>
      <c r="Z2">
        <f>(U2*N2*Q2+'d_고정'!$B$3*('6_기대효과'!$H$7/8)*Q2*'d_고정'!$B$10*P2*('6_기대효과'!$K$7/'d_고정'!$B$9))*(1-R2)</f>
        <v/>
      </c>
      <c r="AA2">
        <f>W2*L2*(1-R2-'d_고정'!$B$13)+U2*MAX(N2-'d_고정'!$B$10*P2*('6_기대효과'!$K$7/'d_고정'!$B$9),0)*Q2*(1-R2)</f>
        <v/>
      </c>
      <c r="AB2">
        <f>Y2+Z2</f>
        <v/>
      </c>
      <c r="AC2">
        <f>Y2/('d_고정'!$B$5*'6_기대효과'!$H$7/8)/'d_고정'!$B$6</f>
        <v/>
      </c>
      <c r="AD2">
        <f>Y2/('d_고정'!$B$8*'6_기대효과'!$H$7/8)</f>
        <v/>
      </c>
    </row>
    <row r="3">
      <c r="A3">
        <f>RAND()</f>
        <v/>
      </c>
      <c r="B3">
        <f>IF('d_시나리오'!$J$2='d_시나리오'!$H$2,'d_시나리오'!$I$2,IF(A3&lt;('d_시나리오'!$I$2-'d_시나리오'!$H$2)/('d_시나리오'!$J$2-'d_시나리오'!$H$2),'d_시나리오'!$H$2+SQRT(A3*('d_시나리오'!$J$2-'d_시나리오'!$H$2)*('d_시나리오'!$I$2-'d_시나리오'!$H$2)),'d_시나리오'!$J$2-SQRT((1-A3)*('d_시나리오'!$J$2-'d_시나리오'!$H$2)*('d_시나리오'!$J$2-'d_시나리오'!$I$2))))</f>
        <v/>
      </c>
      <c r="C3">
        <f>RAND()</f>
        <v/>
      </c>
      <c r="D3">
        <f>BETAINV(RAND(),IF(C3&lt;'d_고정'!$B$26,'d_고정'!$B$23,'d_고정'!$B$16)+1,'d_고정'!$B$17-IF(C3&lt;'d_고정'!$B$26,'d_고정'!$B$23,'d_고정'!$B$16)+1)*('d_고정'!$B$14+('d_고정'!$B$15-'d_고정'!$B$14)*RAND())</f>
        <v/>
      </c>
      <c r="E3">
        <f>INDEX('d_분포'!$A$2:$A$28,RANDBETWEEN(1,27))</f>
        <v/>
      </c>
      <c r="F3">
        <f>INDEX('d_분포'!$C$2:$C$5,RANDBETWEEN(1,4))*(0.9+0.2*RAND())</f>
        <v/>
      </c>
      <c r="G3">
        <f>RAND()</f>
        <v/>
      </c>
      <c r="H3">
        <f>(F3+(1-F3)*('d_고정'!$B$22*BETAINV(RAND(),IF(G3&lt;'d_고정'!$B$26,'d_고정'!$B$25,'d_고정'!$B$20)+1,'d_고정'!$B$21-IF(G3&lt;'d_고정'!$B$26,'d_고정'!$B$25,'d_고정'!$B$20)+1)+(1-'d_고정'!$B$22)*BETAINV(RAND(),IF(G3&lt;'d_고정'!$B$26,'d_고정'!$B$24,'d_고정'!$B$18)+1,'d_고정'!$B$19-IF(G3&lt;'d_고정'!$B$26,'d_고정'!$B$24,'d_고정'!$B$18)+1))*('d_고정'!$B$14+('d_고정'!$B$15-'d_고정'!$B$14)*RAND()))/F3</f>
        <v/>
      </c>
      <c r="I3">
        <f>RAND()</f>
        <v/>
      </c>
      <c r="J3">
        <f>IF('d_시나리오'!$J$3='d_시나리오'!$H$3,'d_시나리오'!$I$3,IF(I3&lt;('d_시나리오'!$I$3-'d_시나리오'!$H$3)/('d_시나리오'!$J$3-'d_시나리오'!$H$3),'d_시나리오'!$H$3+SQRT(I3*('d_시나리오'!$J$3-'d_시나리오'!$H$3)*('d_시나리오'!$I$3-'d_시나리오'!$H$3)),'d_시나리오'!$J$3-SQRT((1-I3)*('d_시나리오'!$J$3-'d_시나리오'!$H$3)*('d_시나리오'!$J$3-'d_시나리오'!$I$3))))</f>
        <v/>
      </c>
      <c r="K3">
        <f>RAND()</f>
        <v/>
      </c>
      <c r="L3">
        <f>IF('d_시나리오'!$J$4='d_시나리오'!$H$4,'d_시나리오'!$I$4,IF(K3&lt;('d_시나리오'!$I$4-'d_시나리오'!$H$4)/('d_시나리오'!$J$4-'d_시나리오'!$H$4),'d_시나리오'!$H$4+SQRT(K3*('d_시나리오'!$J$4-'d_시나리오'!$H$4)*('d_시나리오'!$I$4-'d_시나리오'!$H$4)),'d_시나리오'!$J$4-SQRT((1-K3)*('d_시나리오'!$J$4-'d_시나리오'!$H$4)*('d_시나리오'!$J$4-'d_시나리오'!$I$4))))</f>
        <v/>
      </c>
      <c r="M3">
        <f>RAND()</f>
        <v/>
      </c>
      <c r="N3">
        <f>IF('d_시나리오'!$J$5='d_시나리오'!$H$5,'d_시나리오'!$I$5,IF(M3&lt;('d_시나리오'!$I$5-'d_시나리오'!$H$5)/('d_시나리오'!$J$5-'d_시나리오'!$H$5),'d_시나리오'!$H$5+SQRT(M3*('d_시나리오'!$J$5-'d_시나리오'!$H$5)*('d_시나리오'!$I$5-'d_시나리오'!$H$5)),'d_시나리오'!$J$5-SQRT((1-M3)*('d_시나리오'!$J$5-'d_시나리오'!$H$5)*('d_시나리오'!$J$5-'d_시나리오'!$I$5))))</f>
        <v/>
      </c>
      <c r="O3">
        <f>RAND()</f>
        <v/>
      </c>
      <c r="P3">
        <f>IF('d_시나리오'!$J$6='d_시나리오'!$H$6,'d_시나리오'!$I$6,IF(O3&lt;('d_시나리오'!$I$6-'d_시나리오'!$H$6)/('d_시나리오'!$J$6-'d_시나리오'!$H$6),'d_시나리오'!$H$6+SQRT(O3*('d_시나리오'!$J$6-'d_시나리오'!$H$6)*('d_시나리오'!$I$6-'d_시나리오'!$H$6)),'d_시나리오'!$J$6-SQRT((1-O3)*('d_시나리오'!$J$6-'d_시나리오'!$H$6)*('d_시나리오'!$J$6-'d_시나리오'!$I$6))))</f>
        <v/>
      </c>
      <c r="Q3">
        <f>INDEX('d_분포'!$B$2:$B$57,RANDBETWEEN(1,56))</f>
        <v/>
      </c>
      <c r="R3">
        <f>BETAINV(RAND(),5,5)</f>
        <v/>
      </c>
      <c r="S3">
        <f>'d_고정'!$B$1*'6_기대효과'!$H$7*('d_시나리오'!$I$7/'d_고정'!$B$2)*B3</f>
        <v/>
      </c>
      <c r="T3">
        <f>S3*D3</f>
        <v/>
      </c>
      <c r="U3">
        <f>S3*F3*H3</f>
        <v/>
      </c>
      <c r="V3">
        <f>S3*F3*(H3-1)</f>
        <v/>
      </c>
      <c r="W3">
        <f>U3*J3</f>
        <v/>
      </c>
      <c r="X3">
        <f>T3+W3</f>
        <v/>
      </c>
      <c r="Y3">
        <f>(T3*E3+W3*L3)*(1-R3-'d_고정'!$B$13)</f>
        <v/>
      </c>
      <c r="Z3">
        <f>(U3*N3*Q3+'d_고정'!$B$3*('6_기대효과'!$H$7/8)*Q3*'d_고정'!$B$10*P3*('6_기대효과'!$K$7/'d_고정'!$B$9))*(1-R3)</f>
        <v/>
      </c>
      <c r="AA3">
        <f>W3*L3*(1-R3-'d_고정'!$B$13)+U3*MAX(N3-'d_고정'!$B$10*P3*('6_기대효과'!$K$7/'d_고정'!$B$9),0)*Q3*(1-R3)</f>
        <v/>
      </c>
      <c r="AB3">
        <f>Y3+Z3</f>
        <v/>
      </c>
      <c r="AC3">
        <f>Y3/('d_고정'!$B$5*'6_기대효과'!$H$7/8)/'d_고정'!$B$6</f>
        <v/>
      </c>
      <c r="AD3">
        <f>Y3/('d_고정'!$B$8*'6_기대효과'!$H$7/8)</f>
        <v/>
      </c>
    </row>
    <row r="4">
      <c r="A4">
        <f>RAND()</f>
        <v/>
      </c>
      <c r="B4">
        <f>IF('d_시나리오'!$J$2='d_시나리오'!$H$2,'d_시나리오'!$I$2,IF(A4&lt;('d_시나리오'!$I$2-'d_시나리오'!$H$2)/('d_시나리오'!$J$2-'d_시나리오'!$H$2),'d_시나리오'!$H$2+SQRT(A4*('d_시나리오'!$J$2-'d_시나리오'!$H$2)*('d_시나리오'!$I$2-'d_시나리오'!$H$2)),'d_시나리오'!$J$2-SQRT((1-A4)*('d_시나리오'!$J$2-'d_시나리오'!$H$2)*('d_시나리오'!$J$2-'d_시나리오'!$I$2))))</f>
        <v/>
      </c>
      <c r="C4">
        <f>RAND()</f>
        <v/>
      </c>
      <c r="D4">
        <f>BETAINV(RAND(),IF(C4&lt;'d_고정'!$B$26,'d_고정'!$B$23,'d_고정'!$B$16)+1,'d_고정'!$B$17-IF(C4&lt;'d_고정'!$B$26,'d_고정'!$B$23,'d_고정'!$B$16)+1)*('d_고정'!$B$14+('d_고정'!$B$15-'d_고정'!$B$14)*RAND())</f>
        <v/>
      </c>
      <c r="E4">
        <f>INDEX('d_분포'!$A$2:$A$28,RANDBETWEEN(1,27))</f>
        <v/>
      </c>
      <c r="F4">
        <f>INDEX('d_분포'!$C$2:$C$5,RANDBETWEEN(1,4))*(0.9+0.2*RAND())</f>
        <v/>
      </c>
      <c r="G4">
        <f>RAND()</f>
        <v/>
      </c>
      <c r="H4">
        <f>(F4+(1-F4)*('d_고정'!$B$22*BETAINV(RAND(),IF(G4&lt;'d_고정'!$B$26,'d_고정'!$B$25,'d_고정'!$B$20)+1,'d_고정'!$B$21-IF(G4&lt;'d_고정'!$B$26,'d_고정'!$B$25,'d_고정'!$B$20)+1)+(1-'d_고정'!$B$22)*BETAINV(RAND(),IF(G4&lt;'d_고정'!$B$26,'d_고정'!$B$24,'d_고정'!$B$18)+1,'d_고정'!$B$19-IF(G4&lt;'d_고정'!$B$26,'d_고정'!$B$24,'d_고정'!$B$18)+1))*('d_고정'!$B$14+('d_고정'!$B$15-'d_고정'!$B$14)*RAND()))/F4</f>
        <v/>
      </c>
      <c r="I4">
        <f>RAND()</f>
        <v/>
      </c>
      <c r="J4">
        <f>IF('d_시나리오'!$J$3='d_시나리오'!$H$3,'d_시나리오'!$I$3,IF(I4&lt;('d_시나리오'!$I$3-'d_시나리오'!$H$3)/('d_시나리오'!$J$3-'d_시나리오'!$H$3),'d_시나리오'!$H$3+SQRT(I4*('d_시나리오'!$J$3-'d_시나리오'!$H$3)*('d_시나리오'!$I$3-'d_시나리오'!$H$3)),'d_시나리오'!$J$3-SQRT((1-I4)*('d_시나리오'!$J$3-'d_시나리오'!$H$3)*('d_시나리오'!$J$3-'d_시나리오'!$I$3))))</f>
        <v/>
      </c>
      <c r="K4">
        <f>RAND()</f>
        <v/>
      </c>
      <c r="L4">
        <f>IF('d_시나리오'!$J$4='d_시나리오'!$H$4,'d_시나리오'!$I$4,IF(K4&lt;('d_시나리오'!$I$4-'d_시나리오'!$H$4)/('d_시나리오'!$J$4-'d_시나리오'!$H$4),'d_시나리오'!$H$4+SQRT(K4*('d_시나리오'!$J$4-'d_시나리오'!$H$4)*('d_시나리오'!$I$4-'d_시나리오'!$H$4)),'d_시나리오'!$J$4-SQRT((1-K4)*('d_시나리오'!$J$4-'d_시나리오'!$H$4)*('d_시나리오'!$J$4-'d_시나리오'!$I$4))))</f>
        <v/>
      </c>
      <c r="M4">
        <f>RAND()</f>
        <v/>
      </c>
      <c r="N4">
        <f>IF('d_시나리오'!$J$5='d_시나리오'!$H$5,'d_시나리오'!$I$5,IF(M4&lt;('d_시나리오'!$I$5-'d_시나리오'!$H$5)/('d_시나리오'!$J$5-'d_시나리오'!$H$5),'d_시나리오'!$H$5+SQRT(M4*('d_시나리오'!$J$5-'d_시나리오'!$H$5)*('d_시나리오'!$I$5-'d_시나리오'!$H$5)),'d_시나리오'!$J$5-SQRT((1-M4)*('d_시나리오'!$J$5-'d_시나리오'!$H$5)*('d_시나리오'!$J$5-'d_시나리오'!$I$5))))</f>
        <v/>
      </c>
      <c r="O4">
        <f>RAND()</f>
        <v/>
      </c>
      <c r="P4">
        <f>IF('d_시나리오'!$J$6='d_시나리오'!$H$6,'d_시나리오'!$I$6,IF(O4&lt;('d_시나리오'!$I$6-'d_시나리오'!$H$6)/('d_시나리오'!$J$6-'d_시나리오'!$H$6),'d_시나리오'!$H$6+SQRT(O4*('d_시나리오'!$J$6-'d_시나리오'!$H$6)*('d_시나리오'!$I$6-'d_시나리오'!$H$6)),'d_시나리오'!$J$6-SQRT((1-O4)*('d_시나리오'!$J$6-'d_시나리오'!$H$6)*('d_시나리오'!$J$6-'d_시나리오'!$I$6))))</f>
        <v/>
      </c>
      <c r="Q4">
        <f>INDEX('d_분포'!$B$2:$B$57,RANDBETWEEN(1,56))</f>
        <v/>
      </c>
      <c r="R4">
        <f>BETAINV(RAND(),5,5)</f>
        <v/>
      </c>
      <c r="S4">
        <f>'d_고정'!$B$1*'6_기대효과'!$H$7*('d_시나리오'!$I$7/'d_고정'!$B$2)*B4</f>
        <v/>
      </c>
      <c r="T4">
        <f>S4*D4</f>
        <v/>
      </c>
      <c r="U4">
        <f>S4*F4*H4</f>
        <v/>
      </c>
      <c r="V4">
        <f>S4*F4*(H4-1)</f>
        <v/>
      </c>
      <c r="W4">
        <f>U4*J4</f>
        <v/>
      </c>
      <c r="X4">
        <f>T4+W4</f>
        <v/>
      </c>
      <c r="Y4">
        <f>(T4*E4+W4*L4)*(1-R4-'d_고정'!$B$13)</f>
        <v/>
      </c>
      <c r="Z4">
        <f>(U4*N4*Q4+'d_고정'!$B$3*('6_기대효과'!$H$7/8)*Q4*'d_고정'!$B$10*P4*('6_기대효과'!$K$7/'d_고정'!$B$9))*(1-R4)</f>
        <v/>
      </c>
      <c r="AA4">
        <f>W4*L4*(1-R4-'d_고정'!$B$13)+U4*MAX(N4-'d_고정'!$B$10*P4*('6_기대효과'!$K$7/'d_고정'!$B$9),0)*Q4*(1-R4)</f>
        <v/>
      </c>
      <c r="AB4">
        <f>Y4+Z4</f>
        <v/>
      </c>
      <c r="AC4">
        <f>Y4/('d_고정'!$B$5*'6_기대효과'!$H$7/8)/'d_고정'!$B$6</f>
        <v/>
      </c>
      <c r="AD4">
        <f>Y4/('d_고정'!$B$8*'6_기대효과'!$H$7/8)</f>
        <v/>
      </c>
    </row>
    <row r="5">
      <c r="A5">
        <f>RAND()</f>
        <v/>
      </c>
      <c r="B5">
        <f>IF('d_시나리오'!$J$2='d_시나리오'!$H$2,'d_시나리오'!$I$2,IF(A5&lt;('d_시나리오'!$I$2-'d_시나리오'!$H$2)/('d_시나리오'!$J$2-'d_시나리오'!$H$2),'d_시나리오'!$H$2+SQRT(A5*('d_시나리오'!$J$2-'d_시나리오'!$H$2)*('d_시나리오'!$I$2-'d_시나리오'!$H$2)),'d_시나리오'!$J$2-SQRT((1-A5)*('d_시나리오'!$J$2-'d_시나리오'!$H$2)*('d_시나리오'!$J$2-'d_시나리오'!$I$2))))</f>
        <v/>
      </c>
      <c r="C5">
        <f>RAND()</f>
        <v/>
      </c>
      <c r="D5">
        <f>BETAINV(RAND(),IF(C5&lt;'d_고정'!$B$26,'d_고정'!$B$23,'d_고정'!$B$16)+1,'d_고정'!$B$17-IF(C5&lt;'d_고정'!$B$26,'d_고정'!$B$23,'d_고정'!$B$16)+1)*('d_고정'!$B$14+('d_고정'!$B$15-'d_고정'!$B$14)*RAND())</f>
        <v/>
      </c>
      <c r="E5">
        <f>INDEX('d_분포'!$A$2:$A$28,RANDBETWEEN(1,27))</f>
        <v/>
      </c>
      <c r="F5">
        <f>INDEX('d_분포'!$C$2:$C$5,RANDBETWEEN(1,4))*(0.9+0.2*RAND())</f>
        <v/>
      </c>
      <c r="G5">
        <f>RAND()</f>
        <v/>
      </c>
      <c r="H5">
        <f>(F5+(1-F5)*('d_고정'!$B$22*BETAINV(RAND(),IF(G5&lt;'d_고정'!$B$26,'d_고정'!$B$25,'d_고정'!$B$20)+1,'d_고정'!$B$21-IF(G5&lt;'d_고정'!$B$26,'d_고정'!$B$25,'d_고정'!$B$20)+1)+(1-'d_고정'!$B$22)*BETAINV(RAND(),IF(G5&lt;'d_고정'!$B$26,'d_고정'!$B$24,'d_고정'!$B$18)+1,'d_고정'!$B$19-IF(G5&lt;'d_고정'!$B$26,'d_고정'!$B$24,'d_고정'!$B$18)+1))*('d_고정'!$B$14+('d_고정'!$B$15-'d_고정'!$B$14)*RAND()))/F5</f>
        <v/>
      </c>
      <c r="I5">
        <f>RAND()</f>
        <v/>
      </c>
      <c r="J5">
        <f>IF('d_시나리오'!$J$3='d_시나리오'!$H$3,'d_시나리오'!$I$3,IF(I5&lt;('d_시나리오'!$I$3-'d_시나리오'!$H$3)/('d_시나리오'!$J$3-'d_시나리오'!$H$3),'d_시나리오'!$H$3+SQRT(I5*('d_시나리오'!$J$3-'d_시나리오'!$H$3)*('d_시나리오'!$I$3-'d_시나리오'!$H$3)),'d_시나리오'!$J$3-SQRT((1-I5)*('d_시나리오'!$J$3-'d_시나리오'!$H$3)*('d_시나리오'!$J$3-'d_시나리오'!$I$3))))</f>
        <v/>
      </c>
      <c r="K5">
        <f>RAND()</f>
        <v/>
      </c>
      <c r="L5">
        <f>IF('d_시나리오'!$J$4='d_시나리오'!$H$4,'d_시나리오'!$I$4,IF(K5&lt;('d_시나리오'!$I$4-'d_시나리오'!$H$4)/('d_시나리오'!$J$4-'d_시나리오'!$H$4),'d_시나리오'!$H$4+SQRT(K5*('d_시나리오'!$J$4-'d_시나리오'!$H$4)*('d_시나리오'!$I$4-'d_시나리오'!$H$4)),'d_시나리오'!$J$4-SQRT((1-K5)*('d_시나리오'!$J$4-'d_시나리오'!$H$4)*('d_시나리오'!$J$4-'d_시나리오'!$I$4))))</f>
        <v/>
      </c>
      <c r="M5">
        <f>RAND()</f>
        <v/>
      </c>
      <c r="N5">
        <f>IF('d_시나리오'!$J$5='d_시나리오'!$H$5,'d_시나리오'!$I$5,IF(M5&lt;('d_시나리오'!$I$5-'d_시나리오'!$H$5)/('d_시나리오'!$J$5-'d_시나리오'!$H$5),'d_시나리오'!$H$5+SQRT(M5*('d_시나리오'!$J$5-'d_시나리오'!$H$5)*('d_시나리오'!$I$5-'d_시나리오'!$H$5)),'d_시나리오'!$J$5-SQRT((1-M5)*('d_시나리오'!$J$5-'d_시나리오'!$H$5)*('d_시나리오'!$J$5-'d_시나리오'!$I$5))))</f>
        <v/>
      </c>
      <c r="O5">
        <f>RAND()</f>
        <v/>
      </c>
      <c r="P5">
        <f>IF('d_시나리오'!$J$6='d_시나리오'!$H$6,'d_시나리오'!$I$6,IF(O5&lt;('d_시나리오'!$I$6-'d_시나리오'!$H$6)/('d_시나리오'!$J$6-'d_시나리오'!$H$6),'d_시나리오'!$H$6+SQRT(O5*('d_시나리오'!$J$6-'d_시나리오'!$H$6)*('d_시나리오'!$I$6-'d_시나리오'!$H$6)),'d_시나리오'!$J$6-SQRT((1-O5)*('d_시나리오'!$J$6-'d_시나리오'!$H$6)*('d_시나리오'!$J$6-'d_시나리오'!$I$6))))</f>
        <v/>
      </c>
      <c r="Q5">
        <f>INDEX('d_분포'!$B$2:$B$57,RANDBETWEEN(1,56))</f>
        <v/>
      </c>
      <c r="R5">
        <f>BETAINV(RAND(),5,5)</f>
        <v/>
      </c>
      <c r="S5">
        <f>'d_고정'!$B$1*'6_기대효과'!$H$7*('d_시나리오'!$I$7/'d_고정'!$B$2)*B5</f>
        <v/>
      </c>
      <c r="T5">
        <f>S5*D5</f>
        <v/>
      </c>
      <c r="U5">
        <f>S5*F5*H5</f>
        <v/>
      </c>
      <c r="V5">
        <f>S5*F5*(H5-1)</f>
        <v/>
      </c>
      <c r="W5">
        <f>U5*J5</f>
        <v/>
      </c>
      <c r="X5">
        <f>T5+W5</f>
        <v/>
      </c>
      <c r="Y5">
        <f>(T5*E5+W5*L5)*(1-R5-'d_고정'!$B$13)</f>
        <v/>
      </c>
      <c r="Z5">
        <f>(U5*N5*Q5+'d_고정'!$B$3*('6_기대효과'!$H$7/8)*Q5*'d_고정'!$B$10*P5*('6_기대효과'!$K$7/'d_고정'!$B$9))*(1-R5)</f>
        <v/>
      </c>
      <c r="AA5">
        <f>W5*L5*(1-R5-'d_고정'!$B$13)+U5*MAX(N5-'d_고정'!$B$10*P5*('6_기대효과'!$K$7/'d_고정'!$B$9),0)*Q5*(1-R5)</f>
        <v/>
      </c>
      <c r="AB5">
        <f>Y5+Z5</f>
        <v/>
      </c>
      <c r="AC5">
        <f>Y5/('d_고정'!$B$5*'6_기대효과'!$H$7/8)/'d_고정'!$B$6</f>
        <v/>
      </c>
      <c r="AD5">
        <f>Y5/('d_고정'!$B$8*'6_기대효과'!$H$7/8)</f>
        <v/>
      </c>
    </row>
    <row r="6">
      <c r="A6">
        <f>RAND()</f>
        <v/>
      </c>
      <c r="B6">
        <f>IF('d_시나리오'!$J$2='d_시나리오'!$H$2,'d_시나리오'!$I$2,IF(A6&lt;('d_시나리오'!$I$2-'d_시나리오'!$H$2)/('d_시나리오'!$J$2-'d_시나리오'!$H$2),'d_시나리오'!$H$2+SQRT(A6*('d_시나리오'!$J$2-'d_시나리오'!$H$2)*('d_시나리오'!$I$2-'d_시나리오'!$H$2)),'d_시나리오'!$J$2-SQRT((1-A6)*('d_시나리오'!$J$2-'d_시나리오'!$H$2)*('d_시나리오'!$J$2-'d_시나리오'!$I$2))))</f>
        <v/>
      </c>
      <c r="C6">
        <f>RAND()</f>
        <v/>
      </c>
      <c r="D6">
        <f>BETAINV(RAND(),IF(C6&lt;'d_고정'!$B$26,'d_고정'!$B$23,'d_고정'!$B$16)+1,'d_고정'!$B$17-IF(C6&lt;'d_고정'!$B$26,'d_고정'!$B$23,'d_고정'!$B$16)+1)*('d_고정'!$B$14+('d_고정'!$B$15-'d_고정'!$B$14)*RAND())</f>
        <v/>
      </c>
      <c r="E6">
        <f>INDEX('d_분포'!$A$2:$A$28,RANDBETWEEN(1,27))</f>
        <v/>
      </c>
      <c r="F6">
        <f>INDEX('d_분포'!$C$2:$C$5,RANDBETWEEN(1,4))*(0.9+0.2*RAND())</f>
        <v/>
      </c>
      <c r="G6">
        <f>RAND()</f>
        <v/>
      </c>
      <c r="H6">
        <f>(F6+(1-F6)*('d_고정'!$B$22*BETAINV(RAND(),IF(G6&lt;'d_고정'!$B$26,'d_고정'!$B$25,'d_고정'!$B$20)+1,'d_고정'!$B$21-IF(G6&lt;'d_고정'!$B$26,'d_고정'!$B$25,'d_고정'!$B$20)+1)+(1-'d_고정'!$B$22)*BETAINV(RAND(),IF(G6&lt;'d_고정'!$B$26,'d_고정'!$B$24,'d_고정'!$B$18)+1,'d_고정'!$B$19-IF(G6&lt;'d_고정'!$B$26,'d_고정'!$B$24,'d_고정'!$B$18)+1))*('d_고정'!$B$14+('d_고정'!$B$15-'d_고정'!$B$14)*RAND()))/F6</f>
        <v/>
      </c>
      <c r="I6">
        <f>RAND()</f>
        <v/>
      </c>
      <c r="J6">
        <f>IF('d_시나리오'!$J$3='d_시나리오'!$H$3,'d_시나리오'!$I$3,IF(I6&lt;('d_시나리오'!$I$3-'d_시나리오'!$H$3)/('d_시나리오'!$J$3-'d_시나리오'!$H$3),'d_시나리오'!$H$3+SQRT(I6*('d_시나리오'!$J$3-'d_시나리오'!$H$3)*('d_시나리오'!$I$3-'d_시나리오'!$H$3)),'d_시나리오'!$J$3-SQRT((1-I6)*('d_시나리오'!$J$3-'d_시나리오'!$H$3)*('d_시나리오'!$J$3-'d_시나리오'!$I$3))))</f>
        <v/>
      </c>
      <c r="K6">
        <f>RAND()</f>
        <v/>
      </c>
      <c r="L6">
        <f>IF('d_시나리오'!$J$4='d_시나리오'!$H$4,'d_시나리오'!$I$4,IF(K6&lt;('d_시나리오'!$I$4-'d_시나리오'!$H$4)/('d_시나리오'!$J$4-'d_시나리오'!$H$4),'d_시나리오'!$H$4+SQRT(K6*('d_시나리오'!$J$4-'d_시나리오'!$H$4)*('d_시나리오'!$I$4-'d_시나리오'!$H$4)),'d_시나리오'!$J$4-SQRT((1-K6)*('d_시나리오'!$J$4-'d_시나리오'!$H$4)*('d_시나리오'!$J$4-'d_시나리오'!$I$4))))</f>
        <v/>
      </c>
      <c r="M6">
        <f>RAND()</f>
        <v/>
      </c>
      <c r="N6">
        <f>IF('d_시나리오'!$J$5='d_시나리오'!$H$5,'d_시나리오'!$I$5,IF(M6&lt;('d_시나리오'!$I$5-'d_시나리오'!$H$5)/('d_시나리오'!$J$5-'d_시나리오'!$H$5),'d_시나리오'!$H$5+SQRT(M6*('d_시나리오'!$J$5-'d_시나리오'!$H$5)*('d_시나리오'!$I$5-'d_시나리오'!$H$5)),'d_시나리오'!$J$5-SQRT((1-M6)*('d_시나리오'!$J$5-'d_시나리오'!$H$5)*('d_시나리오'!$J$5-'d_시나리오'!$I$5))))</f>
        <v/>
      </c>
      <c r="O6">
        <f>RAND()</f>
        <v/>
      </c>
      <c r="P6">
        <f>IF('d_시나리오'!$J$6='d_시나리오'!$H$6,'d_시나리오'!$I$6,IF(O6&lt;('d_시나리오'!$I$6-'d_시나리오'!$H$6)/('d_시나리오'!$J$6-'d_시나리오'!$H$6),'d_시나리오'!$H$6+SQRT(O6*('d_시나리오'!$J$6-'d_시나리오'!$H$6)*('d_시나리오'!$I$6-'d_시나리오'!$H$6)),'d_시나리오'!$J$6-SQRT((1-O6)*('d_시나리오'!$J$6-'d_시나리오'!$H$6)*('d_시나리오'!$J$6-'d_시나리오'!$I$6))))</f>
        <v/>
      </c>
      <c r="Q6">
        <f>INDEX('d_분포'!$B$2:$B$57,RANDBETWEEN(1,56))</f>
        <v/>
      </c>
      <c r="R6">
        <f>BETAINV(RAND(),5,5)</f>
        <v/>
      </c>
      <c r="S6">
        <f>'d_고정'!$B$1*'6_기대효과'!$H$7*('d_시나리오'!$I$7/'d_고정'!$B$2)*B6</f>
        <v/>
      </c>
      <c r="T6">
        <f>S6*D6</f>
        <v/>
      </c>
      <c r="U6">
        <f>S6*F6*H6</f>
        <v/>
      </c>
      <c r="V6">
        <f>S6*F6*(H6-1)</f>
        <v/>
      </c>
      <c r="W6">
        <f>U6*J6</f>
        <v/>
      </c>
      <c r="X6">
        <f>T6+W6</f>
        <v/>
      </c>
      <c r="Y6">
        <f>(T6*E6+W6*L6)*(1-R6-'d_고정'!$B$13)</f>
        <v/>
      </c>
      <c r="Z6">
        <f>(U6*N6*Q6+'d_고정'!$B$3*('6_기대효과'!$H$7/8)*Q6*'d_고정'!$B$10*P6*('6_기대효과'!$K$7/'d_고정'!$B$9))*(1-R6)</f>
        <v/>
      </c>
      <c r="AA6">
        <f>W6*L6*(1-R6-'d_고정'!$B$13)+U6*MAX(N6-'d_고정'!$B$10*P6*('6_기대효과'!$K$7/'d_고정'!$B$9),0)*Q6*(1-R6)</f>
        <v/>
      </c>
      <c r="AB6">
        <f>Y6+Z6</f>
        <v/>
      </c>
      <c r="AC6">
        <f>Y6/('d_고정'!$B$5*'6_기대효과'!$H$7/8)/'d_고정'!$B$6</f>
        <v/>
      </c>
      <c r="AD6">
        <f>Y6/('d_고정'!$B$8*'6_기대효과'!$H$7/8)</f>
        <v/>
      </c>
    </row>
    <row r="7">
      <c r="A7">
        <f>RAND()</f>
        <v/>
      </c>
      <c r="B7">
        <f>IF('d_시나리오'!$J$2='d_시나리오'!$H$2,'d_시나리오'!$I$2,IF(A7&lt;('d_시나리오'!$I$2-'d_시나리오'!$H$2)/('d_시나리오'!$J$2-'d_시나리오'!$H$2),'d_시나리오'!$H$2+SQRT(A7*('d_시나리오'!$J$2-'d_시나리오'!$H$2)*('d_시나리오'!$I$2-'d_시나리오'!$H$2)),'d_시나리오'!$J$2-SQRT((1-A7)*('d_시나리오'!$J$2-'d_시나리오'!$H$2)*('d_시나리오'!$J$2-'d_시나리오'!$I$2))))</f>
        <v/>
      </c>
      <c r="C7">
        <f>RAND()</f>
        <v/>
      </c>
      <c r="D7">
        <f>BETAINV(RAND(),IF(C7&lt;'d_고정'!$B$26,'d_고정'!$B$23,'d_고정'!$B$16)+1,'d_고정'!$B$17-IF(C7&lt;'d_고정'!$B$26,'d_고정'!$B$23,'d_고정'!$B$16)+1)*('d_고정'!$B$14+('d_고정'!$B$15-'d_고정'!$B$14)*RAND())</f>
        <v/>
      </c>
      <c r="E7">
        <f>INDEX('d_분포'!$A$2:$A$28,RANDBETWEEN(1,27))</f>
        <v/>
      </c>
      <c r="F7">
        <f>INDEX('d_분포'!$C$2:$C$5,RANDBETWEEN(1,4))*(0.9+0.2*RAND())</f>
        <v/>
      </c>
      <c r="G7">
        <f>RAND()</f>
        <v/>
      </c>
      <c r="H7">
        <f>(F7+(1-F7)*('d_고정'!$B$22*BETAINV(RAND(),IF(G7&lt;'d_고정'!$B$26,'d_고정'!$B$25,'d_고정'!$B$20)+1,'d_고정'!$B$21-IF(G7&lt;'d_고정'!$B$26,'d_고정'!$B$25,'d_고정'!$B$20)+1)+(1-'d_고정'!$B$22)*BETAINV(RAND(),IF(G7&lt;'d_고정'!$B$26,'d_고정'!$B$24,'d_고정'!$B$18)+1,'d_고정'!$B$19-IF(G7&lt;'d_고정'!$B$26,'d_고정'!$B$24,'d_고정'!$B$18)+1))*('d_고정'!$B$14+('d_고정'!$B$15-'d_고정'!$B$14)*RAND()))/F7</f>
        <v/>
      </c>
      <c r="I7">
        <f>RAND()</f>
        <v/>
      </c>
      <c r="J7">
        <f>IF('d_시나리오'!$J$3='d_시나리오'!$H$3,'d_시나리오'!$I$3,IF(I7&lt;('d_시나리오'!$I$3-'d_시나리오'!$H$3)/('d_시나리오'!$J$3-'d_시나리오'!$H$3),'d_시나리오'!$H$3+SQRT(I7*('d_시나리오'!$J$3-'d_시나리오'!$H$3)*('d_시나리오'!$I$3-'d_시나리오'!$H$3)),'d_시나리오'!$J$3-SQRT((1-I7)*('d_시나리오'!$J$3-'d_시나리오'!$H$3)*('d_시나리오'!$J$3-'d_시나리오'!$I$3))))</f>
        <v/>
      </c>
      <c r="K7">
        <f>RAND()</f>
        <v/>
      </c>
      <c r="L7">
        <f>IF('d_시나리오'!$J$4='d_시나리오'!$H$4,'d_시나리오'!$I$4,IF(K7&lt;('d_시나리오'!$I$4-'d_시나리오'!$H$4)/('d_시나리오'!$J$4-'d_시나리오'!$H$4),'d_시나리오'!$H$4+SQRT(K7*('d_시나리오'!$J$4-'d_시나리오'!$H$4)*('d_시나리오'!$I$4-'d_시나리오'!$H$4)),'d_시나리오'!$J$4-SQRT((1-K7)*('d_시나리오'!$J$4-'d_시나리오'!$H$4)*('d_시나리오'!$J$4-'d_시나리오'!$I$4))))</f>
        <v/>
      </c>
      <c r="M7">
        <f>RAND()</f>
        <v/>
      </c>
      <c r="N7">
        <f>IF('d_시나리오'!$J$5='d_시나리오'!$H$5,'d_시나리오'!$I$5,IF(M7&lt;('d_시나리오'!$I$5-'d_시나리오'!$H$5)/('d_시나리오'!$J$5-'d_시나리오'!$H$5),'d_시나리오'!$H$5+SQRT(M7*('d_시나리오'!$J$5-'d_시나리오'!$H$5)*('d_시나리오'!$I$5-'d_시나리오'!$H$5)),'d_시나리오'!$J$5-SQRT((1-M7)*('d_시나리오'!$J$5-'d_시나리오'!$H$5)*('d_시나리오'!$J$5-'d_시나리오'!$I$5))))</f>
        <v/>
      </c>
      <c r="O7">
        <f>RAND()</f>
        <v/>
      </c>
      <c r="P7">
        <f>IF('d_시나리오'!$J$6='d_시나리오'!$H$6,'d_시나리오'!$I$6,IF(O7&lt;('d_시나리오'!$I$6-'d_시나리오'!$H$6)/('d_시나리오'!$J$6-'d_시나리오'!$H$6),'d_시나리오'!$H$6+SQRT(O7*('d_시나리오'!$J$6-'d_시나리오'!$H$6)*('d_시나리오'!$I$6-'d_시나리오'!$H$6)),'d_시나리오'!$J$6-SQRT((1-O7)*('d_시나리오'!$J$6-'d_시나리오'!$H$6)*('d_시나리오'!$J$6-'d_시나리오'!$I$6))))</f>
        <v/>
      </c>
      <c r="Q7">
        <f>INDEX('d_분포'!$B$2:$B$57,RANDBETWEEN(1,56))</f>
        <v/>
      </c>
      <c r="R7">
        <f>BETAINV(RAND(),5,5)</f>
        <v/>
      </c>
      <c r="S7">
        <f>'d_고정'!$B$1*'6_기대효과'!$H$7*('d_시나리오'!$I$7/'d_고정'!$B$2)*B7</f>
        <v/>
      </c>
      <c r="T7">
        <f>S7*D7</f>
        <v/>
      </c>
      <c r="U7">
        <f>S7*F7*H7</f>
        <v/>
      </c>
      <c r="V7">
        <f>S7*F7*(H7-1)</f>
        <v/>
      </c>
      <c r="W7">
        <f>U7*J7</f>
        <v/>
      </c>
      <c r="X7">
        <f>T7+W7</f>
        <v/>
      </c>
      <c r="Y7">
        <f>(T7*E7+W7*L7)*(1-R7-'d_고정'!$B$13)</f>
        <v/>
      </c>
      <c r="Z7">
        <f>(U7*N7*Q7+'d_고정'!$B$3*('6_기대효과'!$H$7/8)*Q7*'d_고정'!$B$10*P7*('6_기대효과'!$K$7/'d_고정'!$B$9))*(1-R7)</f>
        <v/>
      </c>
      <c r="AA7">
        <f>W7*L7*(1-R7-'d_고정'!$B$13)+U7*MAX(N7-'d_고정'!$B$10*P7*('6_기대효과'!$K$7/'d_고정'!$B$9),0)*Q7*(1-R7)</f>
        <v/>
      </c>
      <c r="AB7">
        <f>Y7+Z7</f>
        <v/>
      </c>
      <c r="AC7">
        <f>Y7/('d_고정'!$B$5*'6_기대효과'!$H$7/8)/'d_고정'!$B$6</f>
        <v/>
      </c>
      <c r="AD7">
        <f>Y7/('d_고정'!$B$8*'6_기대효과'!$H$7/8)</f>
        <v/>
      </c>
    </row>
    <row r="8">
      <c r="A8">
        <f>RAND()</f>
        <v/>
      </c>
      <c r="B8">
        <f>IF('d_시나리오'!$J$2='d_시나리오'!$H$2,'d_시나리오'!$I$2,IF(A8&lt;('d_시나리오'!$I$2-'d_시나리오'!$H$2)/('d_시나리오'!$J$2-'d_시나리오'!$H$2),'d_시나리오'!$H$2+SQRT(A8*('d_시나리오'!$J$2-'d_시나리오'!$H$2)*('d_시나리오'!$I$2-'d_시나리오'!$H$2)),'d_시나리오'!$J$2-SQRT((1-A8)*('d_시나리오'!$J$2-'d_시나리오'!$H$2)*('d_시나리오'!$J$2-'d_시나리오'!$I$2))))</f>
        <v/>
      </c>
      <c r="C8">
        <f>RAND()</f>
        <v/>
      </c>
      <c r="D8">
        <f>BETAINV(RAND(),IF(C8&lt;'d_고정'!$B$26,'d_고정'!$B$23,'d_고정'!$B$16)+1,'d_고정'!$B$17-IF(C8&lt;'d_고정'!$B$26,'d_고정'!$B$23,'d_고정'!$B$16)+1)*('d_고정'!$B$14+('d_고정'!$B$15-'d_고정'!$B$14)*RAND())</f>
        <v/>
      </c>
      <c r="E8">
        <f>INDEX('d_분포'!$A$2:$A$28,RANDBETWEEN(1,27))</f>
        <v/>
      </c>
      <c r="F8">
        <f>INDEX('d_분포'!$C$2:$C$5,RANDBETWEEN(1,4))*(0.9+0.2*RAND())</f>
        <v/>
      </c>
      <c r="G8">
        <f>RAND()</f>
        <v/>
      </c>
      <c r="H8">
        <f>(F8+(1-F8)*('d_고정'!$B$22*BETAINV(RAND(),IF(G8&lt;'d_고정'!$B$26,'d_고정'!$B$25,'d_고정'!$B$20)+1,'d_고정'!$B$21-IF(G8&lt;'d_고정'!$B$26,'d_고정'!$B$25,'d_고정'!$B$20)+1)+(1-'d_고정'!$B$22)*BETAINV(RAND(),IF(G8&lt;'d_고정'!$B$26,'d_고정'!$B$24,'d_고정'!$B$18)+1,'d_고정'!$B$19-IF(G8&lt;'d_고정'!$B$26,'d_고정'!$B$24,'d_고정'!$B$18)+1))*('d_고정'!$B$14+('d_고정'!$B$15-'d_고정'!$B$14)*RAND()))/F8</f>
        <v/>
      </c>
      <c r="I8">
        <f>RAND()</f>
        <v/>
      </c>
      <c r="J8">
        <f>IF('d_시나리오'!$J$3='d_시나리오'!$H$3,'d_시나리오'!$I$3,IF(I8&lt;('d_시나리오'!$I$3-'d_시나리오'!$H$3)/('d_시나리오'!$J$3-'d_시나리오'!$H$3),'d_시나리오'!$H$3+SQRT(I8*('d_시나리오'!$J$3-'d_시나리오'!$H$3)*('d_시나리오'!$I$3-'d_시나리오'!$H$3)),'d_시나리오'!$J$3-SQRT((1-I8)*('d_시나리오'!$J$3-'d_시나리오'!$H$3)*('d_시나리오'!$J$3-'d_시나리오'!$I$3))))</f>
        <v/>
      </c>
      <c r="K8">
        <f>RAND()</f>
        <v/>
      </c>
      <c r="L8">
        <f>IF('d_시나리오'!$J$4='d_시나리오'!$H$4,'d_시나리오'!$I$4,IF(K8&lt;('d_시나리오'!$I$4-'d_시나리오'!$H$4)/('d_시나리오'!$J$4-'d_시나리오'!$H$4),'d_시나리오'!$H$4+SQRT(K8*('d_시나리오'!$J$4-'d_시나리오'!$H$4)*('d_시나리오'!$I$4-'d_시나리오'!$H$4)),'d_시나리오'!$J$4-SQRT((1-K8)*('d_시나리오'!$J$4-'d_시나리오'!$H$4)*('d_시나리오'!$J$4-'d_시나리오'!$I$4))))</f>
        <v/>
      </c>
      <c r="M8">
        <f>RAND()</f>
        <v/>
      </c>
      <c r="N8">
        <f>IF('d_시나리오'!$J$5='d_시나리오'!$H$5,'d_시나리오'!$I$5,IF(M8&lt;('d_시나리오'!$I$5-'d_시나리오'!$H$5)/('d_시나리오'!$J$5-'d_시나리오'!$H$5),'d_시나리오'!$H$5+SQRT(M8*('d_시나리오'!$J$5-'d_시나리오'!$H$5)*('d_시나리오'!$I$5-'d_시나리오'!$H$5)),'d_시나리오'!$J$5-SQRT((1-M8)*('d_시나리오'!$J$5-'d_시나리오'!$H$5)*('d_시나리오'!$J$5-'d_시나리오'!$I$5))))</f>
        <v/>
      </c>
      <c r="O8">
        <f>RAND()</f>
        <v/>
      </c>
      <c r="P8">
        <f>IF('d_시나리오'!$J$6='d_시나리오'!$H$6,'d_시나리오'!$I$6,IF(O8&lt;('d_시나리오'!$I$6-'d_시나리오'!$H$6)/('d_시나리오'!$J$6-'d_시나리오'!$H$6),'d_시나리오'!$H$6+SQRT(O8*('d_시나리오'!$J$6-'d_시나리오'!$H$6)*('d_시나리오'!$I$6-'d_시나리오'!$H$6)),'d_시나리오'!$J$6-SQRT((1-O8)*('d_시나리오'!$J$6-'d_시나리오'!$H$6)*('d_시나리오'!$J$6-'d_시나리오'!$I$6))))</f>
        <v/>
      </c>
      <c r="Q8">
        <f>INDEX('d_분포'!$B$2:$B$57,RANDBETWEEN(1,56))</f>
        <v/>
      </c>
      <c r="R8">
        <f>BETAINV(RAND(),5,5)</f>
        <v/>
      </c>
      <c r="S8">
        <f>'d_고정'!$B$1*'6_기대효과'!$H$7*('d_시나리오'!$I$7/'d_고정'!$B$2)*B8</f>
        <v/>
      </c>
      <c r="T8">
        <f>S8*D8</f>
        <v/>
      </c>
      <c r="U8">
        <f>S8*F8*H8</f>
        <v/>
      </c>
      <c r="V8">
        <f>S8*F8*(H8-1)</f>
        <v/>
      </c>
      <c r="W8">
        <f>U8*J8</f>
        <v/>
      </c>
      <c r="X8">
        <f>T8+W8</f>
        <v/>
      </c>
      <c r="Y8">
        <f>(T8*E8+W8*L8)*(1-R8-'d_고정'!$B$13)</f>
        <v/>
      </c>
      <c r="Z8">
        <f>(U8*N8*Q8+'d_고정'!$B$3*('6_기대효과'!$H$7/8)*Q8*'d_고정'!$B$10*P8*('6_기대효과'!$K$7/'d_고정'!$B$9))*(1-R8)</f>
        <v/>
      </c>
      <c r="AA8">
        <f>W8*L8*(1-R8-'d_고정'!$B$13)+U8*MAX(N8-'d_고정'!$B$10*P8*('6_기대효과'!$K$7/'d_고정'!$B$9),0)*Q8*(1-R8)</f>
        <v/>
      </c>
      <c r="AB8">
        <f>Y8+Z8</f>
        <v/>
      </c>
      <c r="AC8">
        <f>Y8/('d_고정'!$B$5*'6_기대효과'!$H$7/8)/'d_고정'!$B$6</f>
        <v/>
      </c>
      <c r="AD8">
        <f>Y8/('d_고정'!$B$8*'6_기대효과'!$H$7/8)</f>
        <v/>
      </c>
    </row>
    <row r="9">
      <c r="A9">
        <f>RAND()</f>
        <v/>
      </c>
      <c r="B9">
        <f>IF('d_시나리오'!$J$2='d_시나리오'!$H$2,'d_시나리오'!$I$2,IF(A9&lt;('d_시나리오'!$I$2-'d_시나리오'!$H$2)/('d_시나리오'!$J$2-'d_시나리오'!$H$2),'d_시나리오'!$H$2+SQRT(A9*('d_시나리오'!$J$2-'d_시나리오'!$H$2)*('d_시나리오'!$I$2-'d_시나리오'!$H$2)),'d_시나리오'!$J$2-SQRT((1-A9)*('d_시나리오'!$J$2-'d_시나리오'!$H$2)*('d_시나리오'!$J$2-'d_시나리오'!$I$2))))</f>
        <v/>
      </c>
      <c r="C9">
        <f>RAND()</f>
        <v/>
      </c>
      <c r="D9">
        <f>BETAINV(RAND(),IF(C9&lt;'d_고정'!$B$26,'d_고정'!$B$23,'d_고정'!$B$16)+1,'d_고정'!$B$17-IF(C9&lt;'d_고정'!$B$26,'d_고정'!$B$23,'d_고정'!$B$16)+1)*('d_고정'!$B$14+('d_고정'!$B$15-'d_고정'!$B$14)*RAND())</f>
        <v/>
      </c>
      <c r="E9">
        <f>INDEX('d_분포'!$A$2:$A$28,RANDBETWEEN(1,27))</f>
        <v/>
      </c>
      <c r="F9">
        <f>INDEX('d_분포'!$C$2:$C$5,RANDBETWEEN(1,4))*(0.9+0.2*RAND())</f>
        <v/>
      </c>
      <c r="G9">
        <f>RAND()</f>
        <v/>
      </c>
      <c r="H9">
        <f>(F9+(1-F9)*('d_고정'!$B$22*BETAINV(RAND(),IF(G9&lt;'d_고정'!$B$26,'d_고정'!$B$25,'d_고정'!$B$20)+1,'d_고정'!$B$21-IF(G9&lt;'d_고정'!$B$26,'d_고정'!$B$25,'d_고정'!$B$20)+1)+(1-'d_고정'!$B$22)*BETAINV(RAND(),IF(G9&lt;'d_고정'!$B$26,'d_고정'!$B$24,'d_고정'!$B$18)+1,'d_고정'!$B$19-IF(G9&lt;'d_고정'!$B$26,'d_고정'!$B$24,'d_고정'!$B$18)+1))*('d_고정'!$B$14+('d_고정'!$B$15-'d_고정'!$B$14)*RAND()))/F9</f>
        <v/>
      </c>
      <c r="I9">
        <f>RAND()</f>
        <v/>
      </c>
      <c r="J9">
        <f>IF('d_시나리오'!$J$3='d_시나리오'!$H$3,'d_시나리오'!$I$3,IF(I9&lt;('d_시나리오'!$I$3-'d_시나리오'!$H$3)/('d_시나리오'!$J$3-'d_시나리오'!$H$3),'d_시나리오'!$H$3+SQRT(I9*('d_시나리오'!$J$3-'d_시나리오'!$H$3)*('d_시나리오'!$I$3-'d_시나리오'!$H$3)),'d_시나리오'!$J$3-SQRT((1-I9)*('d_시나리오'!$J$3-'d_시나리오'!$H$3)*('d_시나리오'!$J$3-'d_시나리오'!$I$3))))</f>
        <v/>
      </c>
      <c r="K9">
        <f>RAND()</f>
        <v/>
      </c>
      <c r="L9">
        <f>IF('d_시나리오'!$J$4='d_시나리오'!$H$4,'d_시나리오'!$I$4,IF(K9&lt;('d_시나리오'!$I$4-'d_시나리오'!$H$4)/('d_시나리오'!$J$4-'d_시나리오'!$H$4),'d_시나리오'!$H$4+SQRT(K9*('d_시나리오'!$J$4-'d_시나리오'!$H$4)*('d_시나리오'!$I$4-'d_시나리오'!$H$4)),'d_시나리오'!$J$4-SQRT((1-K9)*('d_시나리오'!$J$4-'d_시나리오'!$H$4)*('d_시나리오'!$J$4-'d_시나리오'!$I$4))))</f>
        <v/>
      </c>
      <c r="M9">
        <f>RAND()</f>
        <v/>
      </c>
      <c r="N9">
        <f>IF('d_시나리오'!$J$5='d_시나리오'!$H$5,'d_시나리오'!$I$5,IF(M9&lt;('d_시나리오'!$I$5-'d_시나리오'!$H$5)/('d_시나리오'!$J$5-'d_시나리오'!$H$5),'d_시나리오'!$H$5+SQRT(M9*('d_시나리오'!$J$5-'d_시나리오'!$H$5)*('d_시나리오'!$I$5-'d_시나리오'!$H$5)),'d_시나리오'!$J$5-SQRT((1-M9)*('d_시나리오'!$J$5-'d_시나리오'!$H$5)*('d_시나리오'!$J$5-'d_시나리오'!$I$5))))</f>
        <v/>
      </c>
      <c r="O9">
        <f>RAND()</f>
        <v/>
      </c>
      <c r="P9">
        <f>IF('d_시나리오'!$J$6='d_시나리오'!$H$6,'d_시나리오'!$I$6,IF(O9&lt;('d_시나리오'!$I$6-'d_시나리오'!$H$6)/('d_시나리오'!$J$6-'d_시나리오'!$H$6),'d_시나리오'!$H$6+SQRT(O9*('d_시나리오'!$J$6-'d_시나리오'!$H$6)*('d_시나리오'!$I$6-'d_시나리오'!$H$6)),'d_시나리오'!$J$6-SQRT((1-O9)*('d_시나리오'!$J$6-'d_시나리오'!$H$6)*('d_시나리오'!$J$6-'d_시나리오'!$I$6))))</f>
        <v/>
      </c>
      <c r="Q9">
        <f>INDEX('d_분포'!$B$2:$B$57,RANDBETWEEN(1,56))</f>
        <v/>
      </c>
      <c r="R9">
        <f>BETAINV(RAND(),5,5)</f>
        <v/>
      </c>
      <c r="S9">
        <f>'d_고정'!$B$1*'6_기대효과'!$H$7*('d_시나리오'!$I$7/'d_고정'!$B$2)*B9</f>
        <v/>
      </c>
      <c r="T9">
        <f>S9*D9</f>
        <v/>
      </c>
      <c r="U9">
        <f>S9*F9*H9</f>
        <v/>
      </c>
      <c r="V9">
        <f>S9*F9*(H9-1)</f>
        <v/>
      </c>
      <c r="W9">
        <f>U9*J9</f>
        <v/>
      </c>
      <c r="X9">
        <f>T9+W9</f>
        <v/>
      </c>
      <c r="Y9">
        <f>(T9*E9+W9*L9)*(1-R9-'d_고정'!$B$13)</f>
        <v/>
      </c>
      <c r="Z9">
        <f>(U9*N9*Q9+'d_고정'!$B$3*('6_기대효과'!$H$7/8)*Q9*'d_고정'!$B$10*P9*('6_기대효과'!$K$7/'d_고정'!$B$9))*(1-R9)</f>
        <v/>
      </c>
      <c r="AA9">
        <f>W9*L9*(1-R9-'d_고정'!$B$13)+U9*MAX(N9-'d_고정'!$B$10*P9*('6_기대효과'!$K$7/'d_고정'!$B$9),0)*Q9*(1-R9)</f>
        <v/>
      </c>
      <c r="AB9">
        <f>Y9+Z9</f>
        <v/>
      </c>
      <c r="AC9">
        <f>Y9/('d_고정'!$B$5*'6_기대효과'!$H$7/8)/'d_고정'!$B$6</f>
        <v/>
      </c>
      <c r="AD9">
        <f>Y9/('d_고정'!$B$8*'6_기대효과'!$H$7/8)</f>
        <v/>
      </c>
    </row>
    <row r="10">
      <c r="A10">
        <f>RAND()</f>
        <v/>
      </c>
      <c r="B10">
        <f>IF('d_시나리오'!$J$2='d_시나리오'!$H$2,'d_시나리오'!$I$2,IF(A10&lt;('d_시나리오'!$I$2-'d_시나리오'!$H$2)/('d_시나리오'!$J$2-'d_시나리오'!$H$2),'d_시나리오'!$H$2+SQRT(A10*('d_시나리오'!$J$2-'d_시나리오'!$H$2)*('d_시나리오'!$I$2-'d_시나리오'!$H$2)),'d_시나리오'!$J$2-SQRT((1-A10)*('d_시나리오'!$J$2-'d_시나리오'!$H$2)*('d_시나리오'!$J$2-'d_시나리오'!$I$2))))</f>
        <v/>
      </c>
      <c r="C10">
        <f>RAND()</f>
        <v/>
      </c>
      <c r="D10">
        <f>BETAINV(RAND(),IF(C10&lt;'d_고정'!$B$26,'d_고정'!$B$23,'d_고정'!$B$16)+1,'d_고정'!$B$17-IF(C10&lt;'d_고정'!$B$26,'d_고정'!$B$23,'d_고정'!$B$16)+1)*('d_고정'!$B$14+('d_고정'!$B$15-'d_고정'!$B$14)*RAND())</f>
        <v/>
      </c>
      <c r="E10">
        <f>INDEX('d_분포'!$A$2:$A$28,RANDBETWEEN(1,27))</f>
        <v/>
      </c>
      <c r="F10">
        <f>INDEX('d_분포'!$C$2:$C$5,RANDBETWEEN(1,4))*(0.9+0.2*RAND())</f>
        <v/>
      </c>
      <c r="G10">
        <f>RAND()</f>
        <v/>
      </c>
      <c r="H10">
        <f>(F10+(1-F10)*('d_고정'!$B$22*BETAINV(RAND(),IF(G10&lt;'d_고정'!$B$26,'d_고정'!$B$25,'d_고정'!$B$20)+1,'d_고정'!$B$21-IF(G10&lt;'d_고정'!$B$26,'d_고정'!$B$25,'d_고정'!$B$20)+1)+(1-'d_고정'!$B$22)*BETAINV(RAND(),IF(G10&lt;'d_고정'!$B$26,'d_고정'!$B$24,'d_고정'!$B$18)+1,'d_고정'!$B$19-IF(G10&lt;'d_고정'!$B$26,'d_고정'!$B$24,'d_고정'!$B$18)+1))*('d_고정'!$B$14+('d_고정'!$B$15-'d_고정'!$B$14)*RAND()))/F10</f>
        <v/>
      </c>
      <c r="I10">
        <f>RAND()</f>
        <v/>
      </c>
      <c r="J10">
        <f>IF('d_시나리오'!$J$3='d_시나리오'!$H$3,'d_시나리오'!$I$3,IF(I10&lt;('d_시나리오'!$I$3-'d_시나리오'!$H$3)/('d_시나리오'!$J$3-'d_시나리오'!$H$3),'d_시나리오'!$H$3+SQRT(I10*('d_시나리오'!$J$3-'d_시나리오'!$H$3)*('d_시나리오'!$I$3-'d_시나리오'!$H$3)),'d_시나리오'!$J$3-SQRT((1-I10)*('d_시나리오'!$J$3-'d_시나리오'!$H$3)*('d_시나리오'!$J$3-'d_시나리오'!$I$3))))</f>
        <v/>
      </c>
      <c r="K10">
        <f>RAND()</f>
        <v/>
      </c>
      <c r="L10">
        <f>IF('d_시나리오'!$J$4='d_시나리오'!$H$4,'d_시나리오'!$I$4,IF(K10&lt;('d_시나리오'!$I$4-'d_시나리오'!$H$4)/('d_시나리오'!$J$4-'d_시나리오'!$H$4),'d_시나리오'!$H$4+SQRT(K10*('d_시나리오'!$J$4-'d_시나리오'!$H$4)*('d_시나리오'!$I$4-'d_시나리오'!$H$4)),'d_시나리오'!$J$4-SQRT((1-K10)*('d_시나리오'!$J$4-'d_시나리오'!$H$4)*('d_시나리오'!$J$4-'d_시나리오'!$I$4))))</f>
        <v/>
      </c>
      <c r="M10">
        <f>RAND()</f>
        <v/>
      </c>
      <c r="N10">
        <f>IF('d_시나리오'!$J$5='d_시나리오'!$H$5,'d_시나리오'!$I$5,IF(M10&lt;('d_시나리오'!$I$5-'d_시나리오'!$H$5)/('d_시나리오'!$J$5-'d_시나리오'!$H$5),'d_시나리오'!$H$5+SQRT(M10*('d_시나리오'!$J$5-'d_시나리오'!$H$5)*('d_시나리오'!$I$5-'d_시나리오'!$H$5)),'d_시나리오'!$J$5-SQRT((1-M10)*('d_시나리오'!$J$5-'d_시나리오'!$H$5)*('d_시나리오'!$J$5-'d_시나리오'!$I$5))))</f>
        <v/>
      </c>
      <c r="O10">
        <f>RAND()</f>
        <v/>
      </c>
      <c r="P10">
        <f>IF('d_시나리오'!$J$6='d_시나리오'!$H$6,'d_시나리오'!$I$6,IF(O10&lt;('d_시나리오'!$I$6-'d_시나리오'!$H$6)/('d_시나리오'!$J$6-'d_시나리오'!$H$6),'d_시나리오'!$H$6+SQRT(O10*('d_시나리오'!$J$6-'d_시나리오'!$H$6)*('d_시나리오'!$I$6-'d_시나리오'!$H$6)),'d_시나리오'!$J$6-SQRT((1-O10)*('d_시나리오'!$J$6-'d_시나리오'!$H$6)*('d_시나리오'!$J$6-'d_시나리오'!$I$6))))</f>
        <v/>
      </c>
      <c r="Q10">
        <f>INDEX('d_분포'!$B$2:$B$57,RANDBETWEEN(1,56))</f>
        <v/>
      </c>
      <c r="R10">
        <f>BETAINV(RAND(),5,5)</f>
        <v/>
      </c>
      <c r="S10">
        <f>'d_고정'!$B$1*'6_기대효과'!$H$7*('d_시나리오'!$I$7/'d_고정'!$B$2)*B10</f>
        <v/>
      </c>
      <c r="T10">
        <f>S10*D10</f>
        <v/>
      </c>
      <c r="U10">
        <f>S10*F10*H10</f>
        <v/>
      </c>
      <c r="V10">
        <f>S10*F10*(H10-1)</f>
        <v/>
      </c>
      <c r="W10">
        <f>U10*J10</f>
        <v/>
      </c>
      <c r="X10">
        <f>T10+W10</f>
        <v/>
      </c>
      <c r="Y10">
        <f>(T10*E10+W10*L10)*(1-R10-'d_고정'!$B$13)</f>
        <v/>
      </c>
      <c r="Z10">
        <f>(U10*N10*Q10+'d_고정'!$B$3*('6_기대효과'!$H$7/8)*Q10*'d_고정'!$B$10*P10*('6_기대효과'!$K$7/'d_고정'!$B$9))*(1-R10)</f>
        <v/>
      </c>
      <c r="AA10">
        <f>W10*L10*(1-R10-'d_고정'!$B$13)+U10*MAX(N10-'d_고정'!$B$10*P10*('6_기대효과'!$K$7/'d_고정'!$B$9),0)*Q10*(1-R10)</f>
        <v/>
      </c>
      <c r="AB10">
        <f>Y10+Z10</f>
        <v/>
      </c>
      <c r="AC10">
        <f>Y10/('d_고정'!$B$5*'6_기대효과'!$H$7/8)/'d_고정'!$B$6</f>
        <v/>
      </c>
      <c r="AD10">
        <f>Y10/('d_고정'!$B$8*'6_기대효과'!$H$7/8)</f>
        <v/>
      </c>
    </row>
    <row r="11">
      <c r="A11">
        <f>RAND()</f>
        <v/>
      </c>
      <c r="B11">
        <f>IF('d_시나리오'!$J$2='d_시나리오'!$H$2,'d_시나리오'!$I$2,IF(A11&lt;('d_시나리오'!$I$2-'d_시나리오'!$H$2)/('d_시나리오'!$J$2-'d_시나리오'!$H$2),'d_시나리오'!$H$2+SQRT(A11*('d_시나리오'!$J$2-'d_시나리오'!$H$2)*('d_시나리오'!$I$2-'d_시나리오'!$H$2)),'d_시나리오'!$J$2-SQRT((1-A11)*('d_시나리오'!$J$2-'d_시나리오'!$H$2)*('d_시나리오'!$J$2-'d_시나리오'!$I$2))))</f>
        <v/>
      </c>
      <c r="C11">
        <f>RAND()</f>
        <v/>
      </c>
      <c r="D11">
        <f>BETAINV(RAND(),IF(C11&lt;'d_고정'!$B$26,'d_고정'!$B$23,'d_고정'!$B$16)+1,'d_고정'!$B$17-IF(C11&lt;'d_고정'!$B$26,'d_고정'!$B$23,'d_고정'!$B$16)+1)*('d_고정'!$B$14+('d_고정'!$B$15-'d_고정'!$B$14)*RAND())</f>
        <v/>
      </c>
      <c r="E11">
        <f>INDEX('d_분포'!$A$2:$A$28,RANDBETWEEN(1,27))</f>
        <v/>
      </c>
      <c r="F11">
        <f>INDEX('d_분포'!$C$2:$C$5,RANDBETWEEN(1,4))*(0.9+0.2*RAND())</f>
        <v/>
      </c>
      <c r="G11">
        <f>RAND()</f>
        <v/>
      </c>
      <c r="H11">
        <f>(F11+(1-F11)*('d_고정'!$B$22*BETAINV(RAND(),IF(G11&lt;'d_고정'!$B$26,'d_고정'!$B$25,'d_고정'!$B$20)+1,'d_고정'!$B$21-IF(G11&lt;'d_고정'!$B$26,'d_고정'!$B$25,'d_고정'!$B$20)+1)+(1-'d_고정'!$B$22)*BETAINV(RAND(),IF(G11&lt;'d_고정'!$B$26,'d_고정'!$B$24,'d_고정'!$B$18)+1,'d_고정'!$B$19-IF(G11&lt;'d_고정'!$B$26,'d_고정'!$B$24,'d_고정'!$B$18)+1))*('d_고정'!$B$14+('d_고정'!$B$15-'d_고정'!$B$14)*RAND()))/F11</f>
        <v/>
      </c>
      <c r="I11">
        <f>RAND()</f>
        <v/>
      </c>
      <c r="J11">
        <f>IF('d_시나리오'!$J$3='d_시나리오'!$H$3,'d_시나리오'!$I$3,IF(I11&lt;('d_시나리오'!$I$3-'d_시나리오'!$H$3)/('d_시나리오'!$J$3-'d_시나리오'!$H$3),'d_시나리오'!$H$3+SQRT(I11*('d_시나리오'!$J$3-'d_시나리오'!$H$3)*('d_시나리오'!$I$3-'d_시나리오'!$H$3)),'d_시나리오'!$J$3-SQRT((1-I11)*('d_시나리오'!$J$3-'d_시나리오'!$H$3)*('d_시나리오'!$J$3-'d_시나리오'!$I$3))))</f>
        <v/>
      </c>
      <c r="K11">
        <f>RAND()</f>
        <v/>
      </c>
      <c r="L11">
        <f>IF('d_시나리오'!$J$4='d_시나리오'!$H$4,'d_시나리오'!$I$4,IF(K11&lt;('d_시나리오'!$I$4-'d_시나리오'!$H$4)/('d_시나리오'!$J$4-'d_시나리오'!$H$4),'d_시나리오'!$H$4+SQRT(K11*('d_시나리오'!$J$4-'d_시나리오'!$H$4)*('d_시나리오'!$I$4-'d_시나리오'!$H$4)),'d_시나리오'!$J$4-SQRT((1-K11)*('d_시나리오'!$J$4-'d_시나리오'!$H$4)*('d_시나리오'!$J$4-'d_시나리오'!$I$4))))</f>
        <v/>
      </c>
      <c r="M11">
        <f>RAND()</f>
        <v/>
      </c>
      <c r="N11">
        <f>IF('d_시나리오'!$J$5='d_시나리오'!$H$5,'d_시나리오'!$I$5,IF(M11&lt;('d_시나리오'!$I$5-'d_시나리오'!$H$5)/('d_시나리오'!$J$5-'d_시나리오'!$H$5),'d_시나리오'!$H$5+SQRT(M11*('d_시나리오'!$J$5-'d_시나리오'!$H$5)*('d_시나리오'!$I$5-'d_시나리오'!$H$5)),'d_시나리오'!$J$5-SQRT((1-M11)*('d_시나리오'!$J$5-'d_시나리오'!$H$5)*('d_시나리오'!$J$5-'d_시나리오'!$I$5))))</f>
        <v/>
      </c>
      <c r="O11">
        <f>RAND()</f>
        <v/>
      </c>
      <c r="P11">
        <f>IF('d_시나리오'!$J$6='d_시나리오'!$H$6,'d_시나리오'!$I$6,IF(O11&lt;('d_시나리오'!$I$6-'d_시나리오'!$H$6)/('d_시나리오'!$J$6-'d_시나리오'!$H$6),'d_시나리오'!$H$6+SQRT(O11*('d_시나리오'!$J$6-'d_시나리오'!$H$6)*('d_시나리오'!$I$6-'d_시나리오'!$H$6)),'d_시나리오'!$J$6-SQRT((1-O11)*('d_시나리오'!$J$6-'d_시나리오'!$H$6)*('d_시나리오'!$J$6-'d_시나리오'!$I$6))))</f>
        <v/>
      </c>
      <c r="Q11">
        <f>INDEX('d_분포'!$B$2:$B$57,RANDBETWEEN(1,56))</f>
        <v/>
      </c>
      <c r="R11">
        <f>BETAINV(RAND(),5,5)</f>
        <v/>
      </c>
      <c r="S11">
        <f>'d_고정'!$B$1*'6_기대효과'!$H$7*('d_시나리오'!$I$7/'d_고정'!$B$2)*B11</f>
        <v/>
      </c>
      <c r="T11">
        <f>S11*D11</f>
        <v/>
      </c>
      <c r="U11">
        <f>S11*F11*H11</f>
        <v/>
      </c>
      <c r="V11">
        <f>S11*F11*(H11-1)</f>
        <v/>
      </c>
      <c r="W11">
        <f>U11*J11</f>
        <v/>
      </c>
      <c r="X11">
        <f>T11+W11</f>
        <v/>
      </c>
      <c r="Y11">
        <f>(T11*E11+W11*L11)*(1-R11-'d_고정'!$B$13)</f>
        <v/>
      </c>
      <c r="Z11">
        <f>(U11*N11*Q11+'d_고정'!$B$3*('6_기대효과'!$H$7/8)*Q11*'d_고정'!$B$10*P11*('6_기대효과'!$K$7/'d_고정'!$B$9))*(1-R11)</f>
        <v/>
      </c>
      <c r="AA11">
        <f>W11*L11*(1-R11-'d_고정'!$B$13)+U11*MAX(N11-'d_고정'!$B$10*P11*('6_기대효과'!$K$7/'d_고정'!$B$9),0)*Q11*(1-R11)</f>
        <v/>
      </c>
      <c r="AB11">
        <f>Y11+Z11</f>
        <v/>
      </c>
      <c r="AC11">
        <f>Y11/('d_고정'!$B$5*'6_기대효과'!$H$7/8)/'d_고정'!$B$6</f>
        <v/>
      </c>
      <c r="AD11">
        <f>Y11/('d_고정'!$B$8*'6_기대효과'!$H$7/8)</f>
        <v/>
      </c>
    </row>
    <row r="12">
      <c r="A12">
        <f>RAND()</f>
        <v/>
      </c>
      <c r="B12">
        <f>IF('d_시나리오'!$J$2='d_시나리오'!$H$2,'d_시나리오'!$I$2,IF(A12&lt;('d_시나리오'!$I$2-'d_시나리오'!$H$2)/('d_시나리오'!$J$2-'d_시나리오'!$H$2),'d_시나리오'!$H$2+SQRT(A12*('d_시나리오'!$J$2-'d_시나리오'!$H$2)*('d_시나리오'!$I$2-'d_시나리오'!$H$2)),'d_시나리오'!$J$2-SQRT((1-A12)*('d_시나리오'!$J$2-'d_시나리오'!$H$2)*('d_시나리오'!$J$2-'d_시나리오'!$I$2))))</f>
        <v/>
      </c>
      <c r="C12">
        <f>RAND()</f>
        <v/>
      </c>
      <c r="D12">
        <f>BETAINV(RAND(),IF(C12&lt;'d_고정'!$B$26,'d_고정'!$B$23,'d_고정'!$B$16)+1,'d_고정'!$B$17-IF(C12&lt;'d_고정'!$B$26,'d_고정'!$B$23,'d_고정'!$B$16)+1)*('d_고정'!$B$14+('d_고정'!$B$15-'d_고정'!$B$14)*RAND())</f>
        <v/>
      </c>
      <c r="E12">
        <f>INDEX('d_분포'!$A$2:$A$28,RANDBETWEEN(1,27))</f>
        <v/>
      </c>
      <c r="F12">
        <f>INDEX('d_분포'!$C$2:$C$5,RANDBETWEEN(1,4))*(0.9+0.2*RAND())</f>
        <v/>
      </c>
      <c r="G12">
        <f>RAND()</f>
        <v/>
      </c>
      <c r="H12">
        <f>(F12+(1-F12)*('d_고정'!$B$22*BETAINV(RAND(),IF(G12&lt;'d_고정'!$B$26,'d_고정'!$B$25,'d_고정'!$B$20)+1,'d_고정'!$B$21-IF(G12&lt;'d_고정'!$B$26,'d_고정'!$B$25,'d_고정'!$B$20)+1)+(1-'d_고정'!$B$22)*BETAINV(RAND(),IF(G12&lt;'d_고정'!$B$26,'d_고정'!$B$24,'d_고정'!$B$18)+1,'d_고정'!$B$19-IF(G12&lt;'d_고정'!$B$26,'d_고정'!$B$24,'d_고정'!$B$18)+1))*('d_고정'!$B$14+('d_고정'!$B$15-'d_고정'!$B$14)*RAND()))/F12</f>
        <v/>
      </c>
      <c r="I12">
        <f>RAND()</f>
        <v/>
      </c>
      <c r="J12">
        <f>IF('d_시나리오'!$J$3='d_시나리오'!$H$3,'d_시나리오'!$I$3,IF(I12&lt;('d_시나리오'!$I$3-'d_시나리오'!$H$3)/('d_시나리오'!$J$3-'d_시나리오'!$H$3),'d_시나리오'!$H$3+SQRT(I12*('d_시나리오'!$J$3-'d_시나리오'!$H$3)*('d_시나리오'!$I$3-'d_시나리오'!$H$3)),'d_시나리오'!$J$3-SQRT((1-I12)*('d_시나리오'!$J$3-'d_시나리오'!$H$3)*('d_시나리오'!$J$3-'d_시나리오'!$I$3))))</f>
        <v/>
      </c>
      <c r="K12">
        <f>RAND()</f>
        <v/>
      </c>
      <c r="L12">
        <f>IF('d_시나리오'!$J$4='d_시나리오'!$H$4,'d_시나리오'!$I$4,IF(K12&lt;('d_시나리오'!$I$4-'d_시나리오'!$H$4)/('d_시나리오'!$J$4-'d_시나리오'!$H$4),'d_시나리오'!$H$4+SQRT(K12*('d_시나리오'!$J$4-'d_시나리오'!$H$4)*('d_시나리오'!$I$4-'d_시나리오'!$H$4)),'d_시나리오'!$J$4-SQRT((1-K12)*('d_시나리오'!$J$4-'d_시나리오'!$H$4)*('d_시나리오'!$J$4-'d_시나리오'!$I$4))))</f>
        <v/>
      </c>
      <c r="M12">
        <f>RAND()</f>
        <v/>
      </c>
      <c r="N12">
        <f>IF('d_시나리오'!$J$5='d_시나리오'!$H$5,'d_시나리오'!$I$5,IF(M12&lt;('d_시나리오'!$I$5-'d_시나리오'!$H$5)/('d_시나리오'!$J$5-'d_시나리오'!$H$5),'d_시나리오'!$H$5+SQRT(M12*('d_시나리오'!$J$5-'d_시나리오'!$H$5)*('d_시나리오'!$I$5-'d_시나리오'!$H$5)),'d_시나리오'!$J$5-SQRT((1-M12)*('d_시나리오'!$J$5-'d_시나리오'!$H$5)*('d_시나리오'!$J$5-'d_시나리오'!$I$5))))</f>
        <v/>
      </c>
      <c r="O12">
        <f>RAND()</f>
        <v/>
      </c>
      <c r="P12">
        <f>IF('d_시나리오'!$J$6='d_시나리오'!$H$6,'d_시나리오'!$I$6,IF(O12&lt;('d_시나리오'!$I$6-'d_시나리오'!$H$6)/('d_시나리오'!$J$6-'d_시나리오'!$H$6),'d_시나리오'!$H$6+SQRT(O12*('d_시나리오'!$J$6-'d_시나리오'!$H$6)*('d_시나리오'!$I$6-'d_시나리오'!$H$6)),'d_시나리오'!$J$6-SQRT((1-O12)*('d_시나리오'!$J$6-'d_시나리오'!$H$6)*('d_시나리오'!$J$6-'d_시나리오'!$I$6))))</f>
        <v/>
      </c>
      <c r="Q12">
        <f>INDEX('d_분포'!$B$2:$B$57,RANDBETWEEN(1,56))</f>
        <v/>
      </c>
      <c r="R12">
        <f>BETAINV(RAND(),5,5)</f>
        <v/>
      </c>
      <c r="S12">
        <f>'d_고정'!$B$1*'6_기대효과'!$H$7*('d_시나리오'!$I$7/'d_고정'!$B$2)*B12</f>
        <v/>
      </c>
      <c r="T12">
        <f>S12*D12</f>
        <v/>
      </c>
      <c r="U12">
        <f>S12*F12*H12</f>
        <v/>
      </c>
      <c r="V12">
        <f>S12*F12*(H12-1)</f>
        <v/>
      </c>
      <c r="W12">
        <f>U12*J12</f>
        <v/>
      </c>
      <c r="X12">
        <f>T12+W12</f>
        <v/>
      </c>
      <c r="Y12">
        <f>(T12*E12+W12*L12)*(1-R12-'d_고정'!$B$13)</f>
        <v/>
      </c>
      <c r="Z12">
        <f>(U12*N12*Q12+'d_고정'!$B$3*('6_기대효과'!$H$7/8)*Q12*'d_고정'!$B$10*P12*('6_기대효과'!$K$7/'d_고정'!$B$9))*(1-R12)</f>
        <v/>
      </c>
      <c r="AA12">
        <f>W12*L12*(1-R12-'d_고정'!$B$13)+U12*MAX(N12-'d_고정'!$B$10*P12*('6_기대효과'!$K$7/'d_고정'!$B$9),0)*Q12*(1-R12)</f>
        <v/>
      </c>
      <c r="AB12">
        <f>Y12+Z12</f>
        <v/>
      </c>
      <c r="AC12">
        <f>Y12/('d_고정'!$B$5*'6_기대효과'!$H$7/8)/'d_고정'!$B$6</f>
        <v/>
      </c>
      <c r="AD12">
        <f>Y12/('d_고정'!$B$8*'6_기대효과'!$H$7/8)</f>
        <v/>
      </c>
    </row>
    <row r="13">
      <c r="A13">
        <f>RAND()</f>
        <v/>
      </c>
      <c r="B13">
        <f>IF('d_시나리오'!$J$2='d_시나리오'!$H$2,'d_시나리오'!$I$2,IF(A13&lt;('d_시나리오'!$I$2-'d_시나리오'!$H$2)/('d_시나리오'!$J$2-'d_시나리오'!$H$2),'d_시나리오'!$H$2+SQRT(A13*('d_시나리오'!$J$2-'d_시나리오'!$H$2)*('d_시나리오'!$I$2-'d_시나리오'!$H$2)),'d_시나리오'!$J$2-SQRT((1-A13)*('d_시나리오'!$J$2-'d_시나리오'!$H$2)*('d_시나리오'!$J$2-'d_시나리오'!$I$2))))</f>
        <v/>
      </c>
      <c r="C13">
        <f>RAND()</f>
        <v/>
      </c>
      <c r="D13">
        <f>BETAINV(RAND(),IF(C13&lt;'d_고정'!$B$26,'d_고정'!$B$23,'d_고정'!$B$16)+1,'d_고정'!$B$17-IF(C13&lt;'d_고정'!$B$26,'d_고정'!$B$23,'d_고정'!$B$16)+1)*('d_고정'!$B$14+('d_고정'!$B$15-'d_고정'!$B$14)*RAND())</f>
        <v/>
      </c>
      <c r="E13">
        <f>INDEX('d_분포'!$A$2:$A$28,RANDBETWEEN(1,27))</f>
        <v/>
      </c>
      <c r="F13">
        <f>INDEX('d_분포'!$C$2:$C$5,RANDBETWEEN(1,4))*(0.9+0.2*RAND())</f>
        <v/>
      </c>
      <c r="G13">
        <f>RAND()</f>
        <v/>
      </c>
      <c r="H13">
        <f>(F13+(1-F13)*('d_고정'!$B$22*BETAINV(RAND(),IF(G13&lt;'d_고정'!$B$26,'d_고정'!$B$25,'d_고정'!$B$20)+1,'d_고정'!$B$21-IF(G13&lt;'d_고정'!$B$26,'d_고정'!$B$25,'d_고정'!$B$20)+1)+(1-'d_고정'!$B$22)*BETAINV(RAND(),IF(G13&lt;'d_고정'!$B$26,'d_고정'!$B$24,'d_고정'!$B$18)+1,'d_고정'!$B$19-IF(G13&lt;'d_고정'!$B$26,'d_고정'!$B$24,'d_고정'!$B$18)+1))*('d_고정'!$B$14+('d_고정'!$B$15-'d_고정'!$B$14)*RAND()))/F13</f>
        <v/>
      </c>
      <c r="I13">
        <f>RAND()</f>
        <v/>
      </c>
      <c r="J13">
        <f>IF('d_시나리오'!$J$3='d_시나리오'!$H$3,'d_시나리오'!$I$3,IF(I13&lt;('d_시나리오'!$I$3-'d_시나리오'!$H$3)/('d_시나리오'!$J$3-'d_시나리오'!$H$3),'d_시나리오'!$H$3+SQRT(I13*('d_시나리오'!$J$3-'d_시나리오'!$H$3)*('d_시나리오'!$I$3-'d_시나리오'!$H$3)),'d_시나리오'!$J$3-SQRT((1-I13)*('d_시나리오'!$J$3-'d_시나리오'!$H$3)*('d_시나리오'!$J$3-'d_시나리오'!$I$3))))</f>
        <v/>
      </c>
      <c r="K13">
        <f>RAND()</f>
        <v/>
      </c>
      <c r="L13">
        <f>IF('d_시나리오'!$J$4='d_시나리오'!$H$4,'d_시나리오'!$I$4,IF(K13&lt;('d_시나리오'!$I$4-'d_시나리오'!$H$4)/('d_시나리오'!$J$4-'d_시나리오'!$H$4),'d_시나리오'!$H$4+SQRT(K13*('d_시나리오'!$J$4-'d_시나리오'!$H$4)*('d_시나리오'!$I$4-'d_시나리오'!$H$4)),'d_시나리오'!$J$4-SQRT((1-K13)*('d_시나리오'!$J$4-'d_시나리오'!$H$4)*('d_시나리오'!$J$4-'d_시나리오'!$I$4))))</f>
        <v/>
      </c>
      <c r="M13">
        <f>RAND()</f>
        <v/>
      </c>
      <c r="N13">
        <f>IF('d_시나리오'!$J$5='d_시나리오'!$H$5,'d_시나리오'!$I$5,IF(M13&lt;('d_시나리오'!$I$5-'d_시나리오'!$H$5)/('d_시나리오'!$J$5-'d_시나리오'!$H$5),'d_시나리오'!$H$5+SQRT(M13*('d_시나리오'!$J$5-'d_시나리오'!$H$5)*('d_시나리오'!$I$5-'d_시나리오'!$H$5)),'d_시나리오'!$J$5-SQRT((1-M13)*('d_시나리오'!$J$5-'d_시나리오'!$H$5)*('d_시나리오'!$J$5-'d_시나리오'!$I$5))))</f>
        <v/>
      </c>
      <c r="O13">
        <f>RAND()</f>
        <v/>
      </c>
      <c r="P13">
        <f>IF('d_시나리오'!$J$6='d_시나리오'!$H$6,'d_시나리오'!$I$6,IF(O13&lt;('d_시나리오'!$I$6-'d_시나리오'!$H$6)/('d_시나리오'!$J$6-'d_시나리오'!$H$6),'d_시나리오'!$H$6+SQRT(O13*('d_시나리오'!$J$6-'d_시나리오'!$H$6)*('d_시나리오'!$I$6-'d_시나리오'!$H$6)),'d_시나리오'!$J$6-SQRT((1-O13)*('d_시나리오'!$J$6-'d_시나리오'!$H$6)*('d_시나리오'!$J$6-'d_시나리오'!$I$6))))</f>
        <v/>
      </c>
      <c r="Q13">
        <f>INDEX('d_분포'!$B$2:$B$57,RANDBETWEEN(1,56))</f>
        <v/>
      </c>
      <c r="R13">
        <f>BETAINV(RAND(),5,5)</f>
        <v/>
      </c>
      <c r="S13">
        <f>'d_고정'!$B$1*'6_기대효과'!$H$7*('d_시나리오'!$I$7/'d_고정'!$B$2)*B13</f>
        <v/>
      </c>
      <c r="T13">
        <f>S13*D13</f>
        <v/>
      </c>
      <c r="U13">
        <f>S13*F13*H13</f>
        <v/>
      </c>
      <c r="V13">
        <f>S13*F13*(H13-1)</f>
        <v/>
      </c>
      <c r="W13">
        <f>U13*J13</f>
        <v/>
      </c>
      <c r="X13">
        <f>T13+W13</f>
        <v/>
      </c>
      <c r="Y13">
        <f>(T13*E13+W13*L13)*(1-R13-'d_고정'!$B$13)</f>
        <v/>
      </c>
      <c r="Z13">
        <f>(U13*N13*Q13+'d_고정'!$B$3*('6_기대효과'!$H$7/8)*Q13*'d_고정'!$B$10*P13*('6_기대효과'!$K$7/'d_고정'!$B$9))*(1-R13)</f>
        <v/>
      </c>
      <c r="AA13">
        <f>W13*L13*(1-R13-'d_고정'!$B$13)+U13*MAX(N13-'d_고정'!$B$10*P13*('6_기대효과'!$K$7/'d_고정'!$B$9),0)*Q13*(1-R13)</f>
        <v/>
      </c>
      <c r="AB13">
        <f>Y13+Z13</f>
        <v/>
      </c>
      <c r="AC13">
        <f>Y13/('d_고정'!$B$5*'6_기대효과'!$H$7/8)/'d_고정'!$B$6</f>
        <v/>
      </c>
      <c r="AD13">
        <f>Y13/('d_고정'!$B$8*'6_기대효과'!$H$7/8)</f>
        <v/>
      </c>
    </row>
    <row r="14">
      <c r="A14">
        <f>RAND()</f>
        <v/>
      </c>
      <c r="B14">
        <f>IF('d_시나리오'!$J$2='d_시나리오'!$H$2,'d_시나리오'!$I$2,IF(A14&lt;('d_시나리오'!$I$2-'d_시나리오'!$H$2)/('d_시나리오'!$J$2-'d_시나리오'!$H$2),'d_시나리오'!$H$2+SQRT(A14*('d_시나리오'!$J$2-'d_시나리오'!$H$2)*('d_시나리오'!$I$2-'d_시나리오'!$H$2)),'d_시나리오'!$J$2-SQRT((1-A14)*('d_시나리오'!$J$2-'d_시나리오'!$H$2)*('d_시나리오'!$J$2-'d_시나리오'!$I$2))))</f>
        <v/>
      </c>
      <c r="C14">
        <f>RAND()</f>
        <v/>
      </c>
      <c r="D14">
        <f>BETAINV(RAND(),IF(C14&lt;'d_고정'!$B$26,'d_고정'!$B$23,'d_고정'!$B$16)+1,'d_고정'!$B$17-IF(C14&lt;'d_고정'!$B$26,'d_고정'!$B$23,'d_고정'!$B$16)+1)*('d_고정'!$B$14+('d_고정'!$B$15-'d_고정'!$B$14)*RAND())</f>
        <v/>
      </c>
      <c r="E14">
        <f>INDEX('d_분포'!$A$2:$A$28,RANDBETWEEN(1,27))</f>
        <v/>
      </c>
      <c r="F14">
        <f>INDEX('d_분포'!$C$2:$C$5,RANDBETWEEN(1,4))*(0.9+0.2*RAND())</f>
        <v/>
      </c>
      <c r="G14">
        <f>RAND()</f>
        <v/>
      </c>
      <c r="H14">
        <f>(F14+(1-F14)*('d_고정'!$B$22*BETAINV(RAND(),IF(G14&lt;'d_고정'!$B$26,'d_고정'!$B$25,'d_고정'!$B$20)+1,'d_고정'!$B$21-IF(G14&lt;'d_고정'!$B$26,'d_고정'!$B$25,'d_고정'!$B$20)+1)+(1-'d_고정'!$B$22)*BETAINV(RAND(),IF(G14&lt;'d_고정'!$B$26,'d_고정'!$B$24,'d_고정'!$B$18)+1,'d_고정'!$B$19-IF(G14&lt;'d_고정'!$B$26,'d_고정'!$B$24,'d_고정'!$B$18)+1))*('d_고정'!$B$14+('d_고정'!$B$15-'d_고정'!$B$14)*RAND()))/F14</f>
        <v/>
      </c>
      <c r="I14">
        <f>RAND()</f>
        <v/>
      </c>
      <c r="J14">
        <f>IF('d_시나리오'!$J$3='d_시나리오'!$H$3,'d_시나리오'!$I$3,IF(I14&lt;('d_시나리오'!$I$3-'d_시나리오'!$H$3)/('d_시나리오'!$J$3-'d_시나리오'!$H$3),'d_시나리오'!$H$3+SQRT(I14*('d_시나리오'!$J$3-'d_시나리오'!$H$3)*('d_시나리오'!$I$3-'d_시나리오'!$H$3)),'d_시나리오'!$J$3-SQRT((1-I14)*('d_시나리오'!$J$3-'d_시나리오'!$H$3)*('d_시나리오'!$J$3-'d_시나리오'!$I$3))))</f>
        <v/>
      </c>
      <c r="K14">
        <f>RAND()</f>
        <v/>
      </c>
      <c r="L14">
        <f>IF('d_시나리오'!$J$4='d_시나리오'!$H$4,'d_시나리오'!$I$4,IF(K14&lt;('d_시나리오'!$I$4-'d_시나리오'!$H$4)/('d_시나리오'!$J$4-'d_시나리오'!$H$4),'d_시나리오'!$H$4+SQRT(K14*('d_시나리오'!$J$4-'d_시나리오'!$H$4)*('d_시나리오'!$I$4-'d_시나리오'!$H$4)),'d_시나리오'!$J$4-SQRT((1-K14)*('d_시나리오'!$J$4-'d_시나리오'!$H$4)*('d_시나리오'!$J$4-'d_시나리오'!$I$4))))</f>
        <v/>
      </c>
      <c r="M14">
        <f>RAND()</f>
        <v/>
      </c>
      <c r="N14">
        <f>IF('d_시나리오'!$J$5='d_시나리오'!$H$5,'d_시나리오'!$I$5,IF(M14&lt;('d_시나리오'!$I$5-'d_시나리오'!$H$5)/('d_시나리오'!$J$5-'d_시나리오'!$H$5),'d_시나리오'!$H$5+SQRT(M14*('d_시나리오'!$J$5-'d_시나리오'!$H$5)*('d_시나리오'!$I$5-'d_시나리오'!$H$5)),'d_시나리오'!$J$5-SQRT((1-M14)*('d_시나리오'!$J$5-'d_시나리오'!$H$5)*('d_시나리오'!$J$5-'d_시나리오'!$I$5))))</f>
        <v/>
      </c>
      <c r="O14">
        <f>RAND()</f>
        <v/>
      </c>
      <c r="P14">
        <f>IF('d_시나리오'!$J$6='d_시나리오'!$H$6,'d_시나리오'!$I$6,IF(O14&lt;('d_시나리오'!$I$6-'d_시나리오'!$H$6)/('d_시나리오'!$J$6-'d_시나리오'!$H$6),'d_시나리오'!$H$6+SQRT(O14*('d_시나리오'!$J$6-'d_시나리오'!$H$6)*('d_시나리오'!$I$6-'d_시나리오'!$H$6)),'d_시나리오'!$J$6-SQRT((1-O14)*('d_시나리오'!$J$6-'d_시나리오'!$H$6)*('d_시나리오'!$J$6-'d_시나리오'!$I$6))))</f>
        <v/>
      </c>
      <c r="Q14">
        <f>INDEX('d_분포'!$B$2:$B$57,RANDBETWEEN(1,56))</f>
        <v/>
      </c>
      <c r="R14">
        <f>BETAINV(RAND(),5,5)</f>
        <v/>
      </c>
      <c r="S14">
        <f>'d_고정'!$B$1*'6_기대효과'!$H$7*('d_시나리오'!$I$7/'d_고정'!$B$2)*B14</f>
        <v/>
      </c>
      <c r="T14">
        <f>S14*D14</f>
        <v/>
      </c>
      <c r="U14">
        <f>S14*F14*H14</f>
        <v/>
      </c>
      <c r="V14">
        <f>S14*F14*(H14-1)</f>
        <v/>
      </c>
      <c r="W14">
        <f>U14*J14</f>
        <v/>
      </c>
      <c r="X14">
        <f>T14+W14</f>
        <v/>
      </c>
      <c r="Y14">
        <f>(T14*E14+W14*L14)*(1-R14-'d_고정'!$B$13)</f>
        <v/>
      </c>
      <c r="Z14">
        <f>(U14*N14*Q14+'d_고정'!$B$3*('6_기대효과'!$H$7/8)*Q14*'d_고정'!$B$10*P14*('6_기대효과'!$K$7/'d_고정'!$B$9))*(1-R14)</f>
        <v/>
      </c>
      <c r="AA14">
        <f>W14*L14*(1-R14-'d_고정'!$B$13)+U14*MAX(N14-'d_고정'!$B$10*P14*('6_기대효과'!$K$7/'d_고정'!$B$9),0)*Q14*(1-R14)</f>
        <v/>
      </c>
      <c r="AB14">
        <f>Y14+Z14</f>
        <v/>
      </c>
      <c r="AC14">
        <f>Y14/('d_고정'!$B$5*'6_기대효과'!$H$7/8)/'d_고정'!$B$6</f>
        <v/>
      </c>
      <c r="AD14">
        <f>Y14/('d_고정'!$B$8*'6_기대효과'!$H$7/8)</f>
        <v/>
      </c>
    </row>
    <row r="15">
      <c r="A15">
        <f>RAND()</f>
        <v/>
      </c>
      <c r="B15">
        <f>IF('d_시나리오'!$J$2='d_시나리오'!$H$2,'d_시나리오'!$I$2,IF(A15&lt;('d_시나리오'!$I$2-'d_시나리오'!$H$2)/('d_시나리오'!$J$2-'d_시나리오'!$H$2),'d_시나리오'!$H$2+SQRT(A15*('d_시나리오'!$J$2-'d_시나리오'!$H$2)*('d_시나리오'!$I$2-'d_시나리오'!$H$2)),'d_시나리오'!$J$2-SQRT((1-A15)*('d_시나리오'!$J$2-'d_시나리오'!$H$2)*('d_시나리오'!$J$2-'d_시나리오'!$I$2))))</f>
        <v/>
      </c>
      <c r="C15">
        <f>RAND()</f>
        <v/>
      </c>
      <c r="D15">
        <f>BETAINV(RAND(),IF(C15&lt;'d_고정'!$B$26,'d_고정'!$B$23,'d_고정'!$B$16)+1,'d_고정'!$B$17-IF(C15&lt;'d_고정'!$B$26,'d_고정'!$B$23,'d_고정'!$B$16)+1)*('d_고정'!$B$14+('d_고정'!$B$15-'d_고정'!$B$14)*RAND())</f>
        <v/>
      </c>
      <c r="E15">
        <f>INDEX('d_분포'!$A$2:$A$28,RANDBETWEEN(1,27))</f>
        <v/>
      </c>
      <c r="F15">
        <f>INDEX('d_분포'!$C$2:$C$5,RANDBETWEEN(1,4))*(0.9+0.2*RAND())</f>
        <v/>
      </c>
      <c r="G15">
        <f>RAND()</f>
        <v/>
      </c>
      <c r="H15">
        <f>(F15+(1-F15)*('d_고정'!$B$22*BETAINV(RAND(),IF(G15&lt;'d_고정'!$B$26,'d_고정'!$B$25,'d_고정'!$B$20)+1,'d_고정'!$B$21-IF(G15&lt;'d_고정'!$B$26,'d_고정'!$B$25,'d_고정'!$B$20)+1)+(1-'d_고정'!$B$22)*BETAINV(RAND(),IF(G15&lt;'d_고정'!$B$26,'d_고정'!$B$24,'d_고정'!$B$18)+1,'d_고정'!$B$19-IF(G15&lt;'d_고정'!$B$26,'d_고정'!$B$24,'d_고정'!$B$18)+1))*('d_고정'!$B$14+('d_고정'!$B$15-'d_고정'!$B$14)*RAND()))/F15</f>
        <v/>
      </c>
      <c r="I15">
        <f>RAND()</f>
        <v/>
      </c>
      <c r="J15">
        <f>IF('d_시나리오'!$J$3='d_시나리오'!$H$3,'d_시나리오'!$I$3,IF(I15&lt;('d_시나리오'!$I$3-'d_시나리오'!$H$3)/('d_시나리오'!$J$3-'d_시나리오'!$H$3),'d_시나리오'!$H$3+SQRT(I15*('d_시나리오'!$J$3-'d_시나리오'!$H$3)*('d_시나리오'!$I$3-'d_시나리오'!$H$3)),'d_시나리오'!$J$3-SQRT((1-I15)*('d_시나리오'!$J$3-'d_시나리오'!$H$3)*('d_시나리오'!$J$3-'d_시나리오'!$I$3))))</f>
        <v/>
      </c>
      <c r="K15">
        <f>RAND()</f>
        <v/>
      </c>
      <c r="L15">
        <f>IF('d_시나리오'!$J$4='d_시나리오'!$H$4,'d_시나리오'!$I$4,IF(K15&lt;('d_시나리오'!$I$4-'d_시나리오'!$H$4)/('d_시나리오'!$J$4-'d_시나리오'!$H$4),'d_시나리오'!$H$4+SQRT(K15*('d_시나리오'!$J$4-'d_시나리오'!$H$4)*('d_시나리오'!$I$4-'d_시나리오'!$H$4)),'d_시나리오'!$J$4-SQRT((1-K15)*('d_시나리오'!$J$4-'d_시나리오'!$H$4)*('d_시나리오'!$J$4-'d_시나리오'!$I$4))))</f>
        <v/>
      </c>
      <c r="M15">
        <f>RAND()</f>
        <v/>
      </c>
      <c r="N15">
        <f>IF('d_시나리오'!$J$5='d_시나리오'!$H$5,'d_시나리오'!$I$5,IF(M15&lt;('d_시나리오'!$I$5-'d_시나리오'!$H$5)/('d_시나리오'!$J$5-'d_시나리오'!$H$5),'d_시나리오'!$H$5+SQRT(M15*('d_시나리오'!$J$5-'d_시나리오'!$H$5)*('d_시나리오'!$I$5-'d_시나리오'!$H$5)),'d_시나리오'!$J$5-SQRT((1-M15)*('d_시나리오'!$J$5-'d_시나리오'!$H$5)*('d_시나리오'!$J$5-'d_시나리오'!$I$5))))</f>
        <v/>
      </c>
      <c r="O15">
        <f>RAND()</f>
        <v/>
      </c>
      <c r="P15">
        <f>IF('d_시나리오'!$J$6='d_시나리오'!$H$6,'d_시나리오'!$I$6,IF(O15&lt;('d_시나리오'!$I$6-'d_시나리오'!$H$6)/('d_시나리오'!$J$6-'d_시나리오'!$H$6),'d_시나리오'!$H$6+SQRT(O15*('d_시나리오'!$J$6-'d_시나리오'!$H$6)*('d_시나리오'!$I$6-'d_시나리오'!$H$6)),'d_시나리오'!$J$6-SQRT((1-O15)*('d_시나리오'!$J$6-'d_시나리오'!$H$6)*('d_시나리오'!$J$6-'d_시나리오'!$I$6))))</f>
        <v/>
      </c>
      <c r="Q15">
        <f>INDEX('d_분포'!$B$2:$B$57,RANDBETWEEN(1,56))</f>
        <v/>
      </c>
      <c r="R15">
        <f>BETAINV(RAND(),5,5)</f>
        <v/>
      </c>
      <c r="S15">
        <f>'d_고정'!$B$1*'6_기대효과'!$H$7*('d_시나리오'!$I$7/'d_고정'!$B$2)*B15</f>
        <v/>
      </c>
      <c r="T15">
        <f>S15*D15</f>
        <v/>
      </c>
      <c r="U15">
        <f>S15*F15*H15</f>
        <v/>
      </c>
      <c r="V15">
        <f>S15*F15*(H15-1)</f>
        <v/>
      </c>
      <c r="W15">
        <f>U15*J15</f>
        <v/>
      </c>
      <c r="X15">
        <f>T15+W15</f>
        <v/>
      </c>
      <c r="Y15">
        <f>(T15*E15+W15*L15)*(1-R15-'d_고정'!$B$13)</f>
        <v/>
      </c>
      <c r="Z15">
        <f>(U15*N15*Q15+'d_고정'!$B$3*('6_기대효과'!$H$7/8)*Q15*'d_고정'!$B$10*P15*('6_기대효과'!$K$7/'d_고정'!$B$9))*(1-R15)</f>
        <v/>
      </c>
      <c r="AA15">
        <f>W15*L15*(1-R15-'d_고정'!$B$13)+U15*MAX(N15-'d_고정'!$B$10*P15*('6_기대효과'!$K$7/'d_고정'!$B$9),0)*Q15*(1-R15)</f>
        <v/>
      </c>
      <c r="AB15">
        <f>Y15+Z15</f>
        <v/>
      </c>
      <c r="AC15">
        <f>Y15/('d_고정'!$B$5*'6_기대효과'!$H$7/8)/'d_고정'!$B$6</f>
        <v/>
      </c>
      <c r="AD15">
        <f>Y15/('d_고정'!$B$8*'6_기대효과'!$H$7/8)</f>
        <v/>
      </c>
    </row>
    <row r="16">
      <c r="A16">
        <f>RAND()</f>
        <v/>
      </c>
      <c r="B16">
        <f>IF('d_시나리오'!$J$2='d_시나리오'!$H$2,'d_시나리오'!$I$2,IF(A16&lt;('d_시나리오'!$I$2-'d_시나리오'!$H$2)/('d_시나리오'!$J$2-'d_시나리오'!$H$2),'d_시나리오'!$H$2+SQRT(A16*('d_시나리오'!$J$2-'d_시나리오'!$H$2)*('d_시나리오'!$I$2-'d_시나리오'!$H$2)),'d_시나리오'!$J$2-SQRT((1-A16)*('d_시나리오'!$J$2-'d_시나리오'!$H$2)*('d_시나리오'!$J$2-'d_시나리오'!$I$2))))</f>
        <v/>
      </c>
      <c r="C16">
        <f>RAND()</f>
        <v/>
      </c>
      <c r="D16">
        <f>BETAINV(RAND(),IF(C16&lt;'d_고정'!$B$26,'d_고정'!$B$23,'d_고정'!$B$16)+1,'d_고정'!$B$17-IF(C16&lt;'d_고정'!$B$26,'d_고정'!$B$23,'d_고정'!$B$16)+1)*('d_고정'!$B$14+('d_고정'!$B$15-'d_고정'!$B$14)*RAND())</f>
        <v/>
      </c>
      <c r="E16">
        <f>INDEX('d_분포'!$A$2:$A$28,RANDBETWEEN(1,27))</f>
        <v/>
      </c>
      <c r="F16">
        <f>INDEX('d_분포'!$C$2:$C$5,RANDBETWEEN(1,4))*(0.9+0.2*RAND())</f>
        <v/>
      </c>
      <c r="G16">
        <f>RAND()</f>
        <v/>
      </c>
      <c r="H16">
        <f>(F16+(1-F16)*('d_고정'!$B$22*BETAINV(RAND(),IF(G16&lt;'d_고정'!$B$26,'d_고정'!$B$25,'d_고정'!$B$20)+1,'d_고정'!$B$21-IF(G16&lt;'d_고정'!$B$26,'d_고정'!$B$25,'d_고정'!$B$20)+1)+(1-'d_고정'!$B$22)*BETAINV(RAND(),IF(G16&lt;'d_고정'!$B$26,'d_고정'!$B$24,'d_고정'!$B$18)+1,'d_고정'!$B$19-IF(G16&lt;'d_고정'!$B$26,'d_고정'!$B$24,'d_고정'!$B$18)+1))*('d_고정'!$B$14+('d_고정'!$B$15-'d_고정'!$B$14)*RAND()))/F16</f>
        <v/>
      </c>
      <c r="I16">
        <f>RAND()</f>
        <v/>
      </c>
      <c r="J16">
        <f>IF('d_시나리오'!$J$3='d_시나리오'!$H$3,'d_시나리오'!$I$3,IF(I16&lt;('d_시나리오'!$I$3-'d_시나리오'!$H$3)/('d_시나리오'!$J$3-'d_시나리오'!$H$3),'d_시나리오'!$H$3+SQRT(I16*('d_시나리오'!$J$3-'d_시나리오'!$H$3)*('d_시나리오'!$I$3-'d_시나리오'!$H$3)),'d_시나리오'!$J$3-SQRT((1-I16)*('d_시나리오'!$J$3-'d_시나리오'!$H$3)*('d_시나리오'!$J$3-'d_시나리오'!$I$3))))</f>
        <v/>
      </c>
      <c r="K16">
        <f>RAND()</f>
        <v/>
      </c>
      <c r="L16">
        <f>IF('d_시나리오'!$J$4='d_시나리오'!$H$4,'d_시나리오'!$I$4,IF(K16&lt;('d_시나리오'!$I$4-'d_시나리오'!$H$4)/('d_시나리오'!$J$4-'d_시나리오'!$H$4),'d_시나리오'!$H$4+SQRT(K16*('d_시나리오'!$J$4-'d_시나리오'!$H$4)*('d_시나리오'!$I$4-'d_시나리오'!$H$4)),'d_시나리오'!$J$4-SQRT((1-K16)*('d_시나리오'!$J$4-'d_시나리오'!$H$4)*('d_시나리오'!$J$4-'d_시나리오'!$I$4))))</f>
        <v/>
      </c>
      <c r="M16">
        <f>RAND()</f>
        <v/>
      </c>
      <c r="N16">
        <f>IF('d_시나리오'!$J$5='d_시나리오'!$H$5,'d_시나리오'!$I$5,IF(M16&lt;('d_시나리오'!$I$5-'d_시나리오'!$H$5)/('d_시나리오'!$J$5-'d_시나리오'!$H$5),'d_시나리오'!$H$5+SQRT(M16*('d_시나리오'!$J$5-'d_시나리오'!$H$5)*('d_시나리오'!$I$5-'d_시나리오'!$H$5)),'d_시나리오'!$J$5-SQRT((1-M16)*('d_시나리오'!$J$5-'d_시나리오'!$H$5)*('d_시나리오'!$J$5-'d_시나리오'!$I$5))))</f>
        <v/>
      </c>
      <c r="O16">
        <f>RAND()</f>
        <v/>
      </c>
      <c r="P16">
        <f>IF('d_시나리오'!$J$6='d_시나리오'!$H$6,'d_시나리오'!$I$6,IF(O16&lt;('d_시나리오'!$I$6-'d_시나리오'!$H$6)/('d_시나리오'!$J$6-'d_시나리오'!$H$6),'d_시나리오'!$H$6+SQRT(O16*('d_시나리오'!$J$6-'d_시나리오'!$H$6)*('d_시나리오'!$I$6-'d_시나리오'!$H$6)),'d_시나리오'!$J$6-SQRT((1-O16)*('d_시나리오'!$J$6-'d_시나리오'!$H$6)*('d_시나리오'!$J$6-'d_시나리오'!$I$6))))</f>
        <v/>
      </c>
      <c r="Q16">
        <f>INDEX('d_분포'!$B$2:$B$57,RANDBETWEEN(1,56))</f>
        <v/>
      </c>
      <c r="R16">
        <f>BETAINV(RAND(),5,5)</f>
        <v/>
      </c>
      <c r="S16">
        <f>'d_고정'!$B$1*'6_기대효과'!$H$7*('d_시나리오'!$I$7/'d_고정'!$B$2)*B16</f>
        <v/>
      </c>
      <c r="T16">
        <f>S16*D16</f>
        <v/>
      </c>
      <c r="U16">
        <f>S16*F16*H16</f>
        <v/>
      </c>
      <c r="V16">
        <f>S16*F16*(H16-1)</f>
        <v/>
      </c>
      <c r="W16">
        <f>U16*J16</f>
        <v/>
      </c>
      <c r="X16">
        <f>T16+W16</f>
        <v/>
      </c>
      <c r="Y16">
        <f>(T16*E16+W16*L16)*(1-R16-'d_고정'!$B$13)</f>
        <v/>
      </c>
      <c r="Z16">
        <f>(U16*N16*Q16+'d_고정'!$B$3*('6_기대효과'!$H$7/8)*Q16*'d_고정'!$B$10*P16*('6_기대효과'!$K$7/'d_고정'!$B$9))*(1-R16)</f>
        <v/>
      </c>
      <c r="AA16">
        <f>W16*L16*(1-R16-'d_고정'!$B$13)+U16*MAX(N16-'d_고정'!$B$10*P16*('6_기대효과'!$K$7/'d_고정'!$B$9),0)*Q16*(1-R16)</f>
        <v/>
      </c>
      <c r="AB16">
        <f>Y16+Z16</f>
        <v/>
      </c>
      <c r="AC16">
        <f>Y16/('d_고정'!$B$5*'6_기대효과'!$H$7/8)/'d_고정'!$B$6</f>
        <v/>
      </c>
      <c r="AD16">
        <f>Y16/('d_고정'!$B$8*'6_기대효과'!$H$7/8)</f>
        <v/>
      </c>
    </row>
    <row r="17">
      <c r="A17">
        <f>RAND()</f>
        <v/>
      </c>
      <c r="B17">
        <f>IF('d_시나리오'!$J$2='d_시나리오'!$H$2,'d_시나리오'!$I$2,IF(A17&lt;('d_시나리오'!$I$2-'d_시나리오'!$H$2)/('d_시나리오'!$J$2-'d_시나리오'!$H$2),'d_시나리오'!$H$2+SQRT(A17*('d_시나리오'!$J$2-'d_시나리오'!$H$2)*('d_시나리오'!$I$2-'d_시나리오'!$H$2)),'d_시나리오'!$J$2-SQRT((1-A17)*('d_시나리오'!$J$2-'d_시나리오'!$H$2)*('d_시나리오'!$J$2-'d_시나리오'!$I$2))))</f>
        <v/>
      </c>
      <c r="C17">
        <f>RAND()</f>
        <v/>
      </c>
      <c r="D17">
        <f>BETAINV(RAND(),IF(C17&lt;'d_고정'!$B$26,'d_고정'!$B$23,'d_고정'!$B$16)+1,'d_고정'!$B$17-IF(C17&lt;'d_고정'!$B$26,'d_고정'!$B$23,'d_고정'!$B$16)+1)*('d_고정'!$B$14+('d_고정'!$B$15-'d_고정'!$B$14)*RAND())</f>
        <v/>
      </c>
      <c r="E17">
        <f>INDEX('d_분포'!$A$2:$A$28,RANDBETWEEN(1,27))</f>
        <v/>
      </c>
      <c r="F17">
        <f>INDEX('d_분포'!$C$2:$C$5,RANDBETWEEN(1,4))*(0.9+0.2*RAND())</f>
        <v/>
      </c>
      <c r="G17">
        <f>RAND()</f>
        <v/>
      </c>
      <c r="H17">
        <f>(F17+(1-F17)*('d_고정'!$B$22*BETAINV(RAND(),IF(G17&lt;'d_고정'!$B$26,'d_고정'!$B$25,'d_고정'!$B$20)+1,'d_고정'!$B$21-IF(G17&lt;'d_고정'!$B$26,'d_고정'!$B$25,'d_고정'!$B$20)+1)+(1-'d_고정'!$B$22)*BETAINV(RAND(),IF(G17&lt;'d_고정'!$B$26,'d_고정'!$B$24,'d_고정'!$B$18)+1,'d_고정'!$B$19-IF(G17&lt;'d_고정'!$B$26,'d_고정'!$B$24,'d_고정'!$B$18)+1))*('d_고정'!$B$14+('d_고정'!$B$15-'d_고정'!$B$14)*RAND()))/F17</f>
        <v/>
      </c>
      <c r="I17">
        <f>RAND()</f>
        <v/>
      </c>
      <c r="J17">
        <f>IF('d_시나리오'!$J$3='d_시나리오'!$H$3,'d_시나리오'!$I$3,IF(I17&lt;('d_시나리오'!$I$3-'d_시나리오'!$H$3)/('d_시나리오'!$J$3-'d_시나리오'!$H$3),'d_시나리오'!$H$3+SQRT(I17*('d_시나리오'!$J$3-'d_시나리오'!$H$3)*('d_시나리오'!$I$3-'d_시나리오'!$H$3)),'d_시나리오'!$J$3-SQRT((1-I17)*('d_시나리오'!$J$3-'d_시나리오'!$H$3)*('d_시나리오'!$J$3-'d_시나리오'!$I$3))))</f>
        <v/>
      </c>
      <c r="K17">
        <f>RAND()</f>
        <v/>
      </c>
      <c r="L17">
        <f>IF('d_시나리오'!$J$4='d_시나리오'!$H$4,'d_시나리오'!$I$4,IF(K17&lt;('d_시나리오'!$I$4-'d_시나리오'!$H$4)/('d_시나리오'!$J$4-'d_시나리오'!$H$4),'d_시나리오'!$H$4+SQRT(K17*('d_시나리오'!$J$4-'d_시나리오'!$H$4)*('d_시나리오'!$I$4-'d_시나리오'!$H$4)),'d_시나리오'!$J$4-SQRT((1-K17)*('d_시나리오'!$J$4-'d_시나리오'!$H$4)*('d_시나리오'!$J$4-'d_시나리오'!$I$4))))</f>
        <v/>
      </c>
      <c r="M17">
        <f>RAND()</f>
        <v/>
      </c>
      <c r="N17">
        <f>IF('d_시나리오'!$J$5='d_시나리오'!$H$5,'d_시나리오'!$I$5,IF(M17&lt;('d_시나리오'!$I$5-'d_시나리오'!$H$5)/('d_시나리오'!$J$5-'d_시나리오'!$H$5),'d_시나리오'!$H$5+SQRT(M17*('d_시나리오'!$J$5-'d_시나리오'!$H$5)*('d_시나리오'!$I$5-'d_시나리오'!$H$5)),'d_시나리오'!$J$5-SQRT((1-M17)*('d_시나리오'!$J$5-'d_시나리오'!$H$5)*('d_시나리오'!$J$5-'d_시나리오'!$I$5))))</f>
        <v/>
      </c>
      <c r="O17">
        <f>RAND()</f>
        <v/>
      </c>
      <c r="P17">
        <f>IF('d_시나리오'!$J$6='d_시나리오'!$H$6,'d_시나리오'!$I$6,IF(O17&lt;('d_시나리오'!$I$6-'d_시나리오'!$H$6)/('d_시나리오'!$J$6-'d_시나리오'!$H$6),'d_시나리오'!$H$6+SQRT(O17*('d_시나리오'!$J$6-'d_시나리오'!$H$6)*('d_시나리오'!$I$6-'d_시나리오'!$H$6)),'d_시나리오'!$J$6-SQRT((1-O17)*('d_시나리오'!$J$6-'d_시나리오'!$H$6)*('d_시나리오'!$J$6-'d_시나리오'!$I$6))))</f>
        <v/>
      </c>
      <c r="Q17">
        <f>INDEX('d_분포'!$B$2:$B$57,RANDBETWEEN(1,56))</f>
        <v/>
      </c>
      <c r="R17">
        <f>BETAINV(RAND(),5,5)</f>
        <v/>
      </c>
      <c r="S17">
        <f>'d_고정'!$B$1*'6_기대효과'!$H$7*('d_시나리오'!$I$7/'d_고정'!$B$2)*B17</f>
        <v/>
      </c>
      <c r="T17">
        <f>S17*D17</f>
        <v/>
      </c>
      <c r="U17">
        <f>S17*F17*H17</f>
        <v/>
      </c>
      <c r="V17">
        <f>S17*F17*(H17-1)</f>
        <v/>
      </c>
      <c r="W17">
        <f>U17*J17</f>
        <v/>
      </c>
      <c r="X17">
        <f>T17+W17</f>
        <v/>
      </c>
      <c r="Y17">
        <f>(T17*E17+W17*L17)*(1-R17-'d_고정'!$B$13)</f>
        <v/>
      </c>
      <c r="Z17">
        <f>(U17*N17*Q17+'d_고정'!$B$3*('6_기대효과'!$H$7/8)*Q17*'d_고정'!$B$10*P17*('6_기대효과'!$K$7/'d_고정'!$B$9))*(1-R17)</f>
        <v/>
      </c>
      <c r="AA17">
        <f>W17*L17*(1-R17-'d_고정'!$B$13)+U17*MAX(N17-'d_고정'!$B$10*P17*('6_기대효과'!$K$7/'d_고정'!$B$9),0)*Q17*(1-R17)</f>
        <v/>
      </c>
      <c r="AB17">
        <f>Y17+Z17</f>
        <v/>
      </c>
      <c r="AC17">
        <f>Y17/('d_고정'!$B$5*'6_기대효과'!$H$7/8)/'d_고정'!$B$6</f>
        <v/>
      </c>
      <c r="AD17">
        <f>Y17/('d_고정'!$B$8*'6_기대효과'!$H$7/8)</f>
        <v/>
      </c>
    </row>
    <row r="18">
      <c r="A18">
        <f>RAND()</f>
        <v/>
      </c>
      <c r="B18">
        <f>IF('d_시나리오'!$J$2='d_시나리오'!$H$2,'d_시나리오'!$I$2,IF(A18&lt;('d_시나리오'!$I$2-'d_시나리오'!$H$2)/('d_시나리오'!$J$2-'d_시나리오'!$H$2),'d_시나리오'!$H$2+SQRT(A18*('d_시나리오'!$J$2-'d_시나리오'!$H$2)*('d_시나리오'!$I$2-'d_시나리오'!$H$2)),'d_시나리오'!$J$2-SQRT((1-A18)*('d_시나리오'!$J$2-'d_시나리오'!$H$2)*('d_시나리오'!$J$2-'d_시나리오'!$I$2))))</f>
        <v/>
      </c>
      <c r="C18">
        <f>RAND()</f>
        <v/>
      </c>
      <c r="D18">
        <f>BETAINV(RAND(),IF(C18&lt;'d_고정'!$B$26,'d_고정'!$B$23,'d_고정'!$B$16)+1,'d_고정'!$B$17-IF(C18&lt;'d_고정'!$B$26,'d_고정'!$B$23,'d_고정'!$B$16)+1)*('d_고정'!$B$14+('d_고정'!$B$15-'d_고정'!$B$14)*RAND())</f>
        <v/>
      </c>
      <c r="E18">
        <f>INDEX('d_분포'!$A$2:$A$28,RANDBETWEEN(1,27))</f>
        <v/>
      </c>
      <c r="F18">
        <f>INDEX('d_분포'!$C$2:$C$5,RANDBETWEEN(1,4))*(0.9+0.2*RAND())</f>
        <v/>
      </c>
      <c r="G18">
        <f>RAND()</f>
        <v/>
      </c>
      <c r="H18">
        <f>(F18+(1-F18)*('d_고정'!$B$22*BETAINV(RAND(),IF(G18&lt;'d_고정'!$B$26,'d_고정'!$B$25,'d_고정'!$B$20)+1,'d_고정'!$B$21-IF(G18&lt;'d_고정'!$B$26,'d_고정'!$B$25,'d_고정'!$B$20)+1)+(1-'d_고정'!$B$22)*BETAINV(RAND(),IF(G18&lt;'d_고정'!$B$26,'d_고정'!$B$24,'d_고정'!$B$18)+1,'d_고정'!$B$19-IF(G18&lt;'d_고정'!$B$26,'d_고정'!$B$24,'d_고정'!$B$18)+1))*('d_고정'!$B$14+('d_고정'!$B$15-'d_고정'!$B$14)*RAND()))/F18</f>
        <v/>
      </c>
      <c r="I18">
        <f>RAND()</f>
        <v/>
      </c>
      <c r="J18">
        <f>IF('d_시나리오'!$J$3='d_시나리오'!$H$3,'d_시나리오'!$I$3,IF(I18&lt;('d_시나리오'!$I$3-'d_시나리오'!$H$3)/('d_시나리오'!$J$3-'d_시나리오'!$H$3),'d_시나리오'!$H$3+SQRT(I18*('d_시나리오'!$J$3-'d_시나리오'!$H$3)*('d_시나리오'!$I$3-'d_시나리오'!$H$3)),'d_시나리오'!$J$3-SQRT((1-I18)*('d_시나리오'!$J$3-'d_시나리오'!$H$3)*('d_시나리오'!$J$3-'d_시나리오'!$I$3))))</f>
        <v/>
      </c>
      <c r="K18">
        <f>RAND()</f>
        <v/>
      </c>
      <c r="L18">
        <f>IF('d_시나리오'!$J$4='d_시나리오'!$H$4,'d_시나리오'!$I$4,IF(K18&lt;('d_시나리오'!$I$4-'d_시나리오'!$H$4)/('d_시나리오'!$J$4-'d_시나리오'!$H$4),'d_시나리오'!$H$4+SQRT(K18*('d_시나리오'!$J$4-'d_시나리오'!$H$4)*('d_시나리오'!$I$4-'d_시나리오'!$H$4)),'d_시나리오'!$J$4-SQRT((1-K18)*('d_시나리오'!$J$4-'d_시나리오'!$H$4)*('d_시나리오'!$J$4-'d_시나리오'!$I$4))))</f>
        <v/>
      </c>
      <c r="M18">
        <f>RAND()</f>
        <v/>
      </c>
      <c r="N18">
        <f>IF('d_시나리오'!$J$5='d_시나리오'!$H$5,'d_시나리오'!$I$5,IF(M18&lt;('d_시나리오'!$I$5-'d_시나리오'!$H$5)/('d_시나리오'!$J$5-'d_시나리오'!$H$5),'d_시나리오'!$H$5+SQRT(M18*('d_시나리오'!$J$5-'d_시나리오'!$H$5)*('d_시나리오'!$I$5-'d_시나리오'!$H$5)),'d_시나리오'!$J$5-SQRT((1-M18)*('d_시나리오'!$J$5-'d_시나리오'!$H$5)*('d_시나리오'!$J$5-'d_시나리오'!$I$5))))</f>
        <v/>
      </c>
      <c r="O18">
        <f>RAND()</f>
        <v/>
      </c>
      <c r="P18">
        <f>IF('d_시나리오'!$J$6='d_시나리오'!$H$6,'d_시나리오'!$I$6,IF(O18&lt;('d_시나리오'!$I$6-'d_시나리오'!$H$6)/('d_시나리오'!$J$6-'d_시나리오'!$H$6),'d_시나리오'!$H$6+SQRT(O18*('d_시나리오'!$J$6-'d_시나리오'!$H$6)*('d_시나리오'!$I$6-'d_시나리오'!$H$6)),'d_시나리오'!$J$6-SQRT((1-O18)*('d_시나리오'!$J$6-'d_시나리오'!$H$6)*('d_시나리오'!$J$6-'d_시나리오'!$I$6))))</f>
        <v/>
      </c>
      <c r="Q18">
        <f>INDEX('d_분포'!$B$2:$B$57,RANDBETWEEN(1,56))</f>
        <v/>
      </c>
      <c r="R18">
        <f>BETAINV(RAND(),5,5)</f>
        <v/>
      </c>
      <c r="S18">
        <f>'d_고정'!$B$1*'6_기대효과'!$H$7*('d_시나리오'!$I$7/'d_고정'!$B$2)*B18</f>
        <v/>
      </c>
      <c r="T18">
        <f>S18*D18</f>
        <v/>
      </c>
      <c r="U18">
        <f>S18*F18*H18</f>
        <v/>
      </c>
      <c r="V18">
        <f>S18*F18*(H18-1)</f>
        <v/>
      </c>
      <c r="W18">
        <f>U18*J18</f>
        <v/>
      </c>
      <c r="X18">
        <f>T18+W18</f>
        <v/>
      </c>
      <c r="Y18">
        <f>(T18*E18+W18*L18)*(1-R18-'d_고정'!$B$13)</f>
        <v/>
      </c>
      <c r="Z18">
        <f>(U18*N18*Q18+'d_고정'!$B$3*('6_기대효과'!$H$7/8)*Q18*'d_고정'!$B$10*P18*('6_기대효과'!$K$7/'d_고정'!$B$9))*(1-R18)</f>
        <v/>
      </c>
      <c r="AA18">
        <f>W18*L18*(1-R18-'d_고정'!$B$13)+U18*MAX(N18-'d_고정'!$B$10*P18*('6_기대효과'!$K$7/'d_고정'!$B$9),0)*Q18*(1-R18)</f>
        <v/>
      </c>
      <c r="AB18">
        <f>Y18+Z18</f>
        <v/>
      </c>
      <c r="AC18">
        <f>Y18/('d_고정'!$B$5*'6_기대효과'!$H$7/8)/'d_고정'!$B$6</f>
        <v/>
      </c>
      <c r="AD18">
        <f>Y18/('d_고정'!$B$8*'6_기대효과'!$H$7/8)</f>
        <v/>
      </c>
    </row>
    <row r="19">
      <c r="A19">
        <f>RAND()</f>
        <v/>
      </c>
      <c r="B19">
        <f>IF('d_시나리오'!$J$2='d_시나리오'!$H$2,'d_시나리오'!$I$2,IF(A19&lt;('d_시나리오'!$I$2-'d_시나리오'!$H$2)/('d_시나리오'!$J$2-'d_시나리오'!$H$2),'d_시나리오'!$H$2+SQRT(A19*('d_시나리오'!$J$2-'d_시나리오'!$H$2)*('d_시나리오'!$I$2-'d_시나리오'!$H$2)),'d_시나리오'!$J$2-SQRT((1-A19)*('d_시나리오'!$J$2-'d_시나리오'!$H$2)*('d_시나리오'!$J$2-'d_시나리오'!$I$2))))</f>
        <v/>
      </c>
      <c r="C19">
        <f>RAND()</f>
        <v/>
      </c>
      <c r="D19">
        <f>BETAINV(RAND(),IF(C19&lt;'d_고정'!$B$26,'d_고정'!$B$23,'d_고정'!$B$16)+1,'d_고정'!$B$17-IF(C19&lt;'d_고정'!$B$26,'d_고정'!$B$23,'d_고정'!$B$16)+1)*('d_고정'!$B$14+('d_고정'!$B$15-'d_고정'!$B$14)*RAND())</f>
        <v/>
      </c>
      <c r="E19">
        <f>INDEX('d_분포'!$A$2:$A$28,RANDBETWEEN(1,27))</f>
        <v/>
      </c>
      <c r="F19">
        <f>INDEX('d_분포'!$C$2:$C$5,RANDBETWEEN(1,4))*(0.9+0.2*RAND())</f>
        <v/>
      </c>
      <c r="G19">
        <f>RAND()</f>
        <v/>
      </c>
      <c r="H19">
        <f>(F19+(1-F19)*('d_고정'!$B$22*BETAINV(RAND(),IF(G19&lt;'d_고정'!$B$26,'d_고정'!$B$25,'d_고정'!$B$20)+1,'d_고정'!$B$21-IF(G19&lt;'d_고정'!$B$26,'d_고정'!$B$25,'d_고정'!$B$20)+1)+(1-'d_고정'!$B$22)*BETAINV(RAND(),IF(G19&lt;'d_고정'!$B$26,'d_고정'!$B$24,'d_고정'!$B$18)+1,'d_고정'!$B$19-IF(G19&lt;'d_고정'!$B$26,'d_고정'!$B$24,'d_고정'!$B$18)+1))*('d_고정'!$B$14+('d_고정'!$B$15-'d_고정'!$B$14)*RAND()))/F19</f>
        <v/>
      </c>
      <c r="I19">
        <f>RAND()</f>
        <v/>
      </c>
      <c r="J19">
        <f>IF('d_시나리오'!$J$3='d_시나리오'!$H$3,'d_시나리오'!$I$3,IF(I19&lt;('d_시나리오'!$I$3-'d_시나리오'!$H$3)/('d_시나리오'!$J$3-'d_시나리오'!$H$3),'d_시나리오'!$H$3+SQRT(I19*('d_시나리오'!$J$3-'d_시나리오'!$H$3)*('d_시나리오'!$I$3-'d_시나리오'!$H$3)),'d_시나리오'!$J$3-SQRT((1-I19)*('d_시나리오'!$J$3-'d_시나리오'!$H$3)*('d_시나리오'!$J$3-'d_시나리오'!$I$3))))</f>
        <v/>
      </c>
      <c r="K19">
        <f>RAND()</f>
        <v/>
      </c>
      <c r="L19">
        <f>IF('d_시나리오'!$J$4='d_시나리오'!$H$4,'d_시나리오'!$I$4,IF(K19&lt;('d_시나리오'!$I$4-'d_시나리오'!$H$4)/('d_시나리오'!$J$4-'d_시나리오'!$H$4),'d_시나리오'!$H$4+SQRT(K19*('d_시나리오'!$J$4-'d_시나리오'!$H$4)*('d_시나리오'!$I$4-'d_시나리오'!$H$4)),'d_시나리오'!$J$4-SQRT((1-K19)*('d_시나리오'!$J$4-'d_시나리오'!$H$4)*('d_시나리오'!$J$4-'d_시나리오'!$I$4))))</f>
        <v/>
      </c>
      <c r="M19">
        <f>RAND()</f>
        <v/>
      </c>
      <c r="N19">
        <f>IF('d_시나리오'!$J$5='d_시나리오'!$H$5,'d_시나리오'!$I$5,IF(M19&lt;('d_시나리오'!$I$5-'d_시나리오'!$H$5)/('d_시나리오'!$J$5-'d_시나리오'!$H$5),'d_시나리오'!$H$5+SQRT(M19*('d_시나리오'!$J$5-'d_시나리오'!$H$5)*('d_시나리오'!$I$5-'d_시나리오'!$H$5)),'d_시나리오'!$J$5-SQRT((1-M19)*('d_시나리오'!$J$5-'d_시나리오'!$H$5)*('d_시나리오'!$J$5-'d_시나리오'!$I$5))))</f>
        <v/>
      </c>
      <c r="O19">
        <f>RAND()</f>
        <v/>
      </c>
      <c r="P19">
        <f>IF('d_시나리오'!$J$6='d_시나리오'!$H$6,'d_시나리오'!$I$6,IF(O19&lt;('d_시나리오'!$I$6-'d_시나리오'!$H$6)/('d_시나리오'!$J$6-'d_시나리오'!$H$6),'d_시나리오'!$H$6+SQRT(O19*('d_시나리오'!$J$6-'d_시나리오'!$H$6)*('d_시나리오'!$I$6-'d_시나리오'!$H$6)),'d_시나리오'!$J$6-SQRT((1-O19)*('d_시나리오'!$J$6-'d_시나리오'!$H$6)*('d_시나리오'!$J$6-'d_시나리오'!$I$6))))</f>
        <v/>
      </c>
      <c r="Q19">
        <f>INDEX('d_분포'!$B$2:$B$57,RANDBETWEEN(1,56))</f>
        <v/>
      </c>
      <c r="R19">
        <f>BETAINV(RAND(),5,5)</f>
        <v/>
      </c>
      <c r="S19">
        <f>'d_고정'!$B$1*'6_기대효과'!$H$7*('d_시나리오'!$I$7/'d_고정'!$B$2)*B19</f>
        <v/>
      </c>
      <c r="T19">
        <f>S19*D19</f>
        <v/>
      </c>
      <c r="U19">
        <f>S19*F19*H19</f>
        <v/>
      </c>
      <c r="V19">
        <f>S19*F19*(H19-1)</f>
        <v/>
      </c>
      <c r="W19">
        <f>U19*J19</f>
        <v/>
      </c>
      <c r="X19">
        <f>T19+W19</f>
        <v/>
      </c>
      <c r="Y19">
        <f>(T19*E19+W19*L19)*(1-R19-'d_고정'!$B$13)</f>
        <v/>
      </c>
      <c r="Z19">
        <f>(U19*N19*Q19+'d_고정'!$B$3*('6_기대효과'!$H$7/8)*Q19*'d_고정'!$B$10*P19*('6_기대효과'!$K$7/'d_고정'!$B$9))*(1-R19)</f>
        <v/>
      </c>
      <c r="AA19">
        <f>W19*L19*(1-R19-'d_고정'!$B$13)+U19*MAX(N19-'d_고정'!$B$10*P19*('6_기대효과'!$K$7/'d_고정'!$B$9),0)*Q19*(1-R19)</f>
        <v/>
      </c>
      <c r="AB19">
        <f>Y19+Z19</f>
        <v/>
      </c>
      <c r="AC19">
        <f>Y19/('d_고정'!$B$5*'6_기대효과'!$H$7/8)/'d_고정'!$B$6</f>
        <v/>
      </c>
      <c r="AD19">
        <f>Y19/('d_고정'!$B$8*'6_기대효과'!$H$7/8)</f>
        <v/>
      </c>
    </row>
    <row r="20">
      <c r="A20">
        <f>RAND()</f>
        <v/>
      </c>
      <c r="B20">
        <f>IF('d_시나리오'!$J$2='d_시나리오'!$H$2,'d_시나리오'!$I$2,IF(A20&lt;('d_시나리오'!$I$2-'d_시나리오'!$H$2)/('d_시나리오'!$J$2-'d_시나리오'!$H$2),'d_시나리오'!$H$2+SQRT(A20*('d_시나리오'!$J$2-'d_시나리오'!$H$2)*('d_시나리오'!$I$2-'d_시나리오'!$H$2)),'d_시나리오'!$J$2-SQRT((1-A20)*('d_시나리오'!$J$2-'d_시나리오'!$H$2)*('d_시나리오'!$J$2-'d_시나리오'!$I$2))))</f>
        <v/>
      </c>
      <c r="C20">
        <f>RAND()</f>
        <v/>
      </c>
      <c r="D20">
        <f>BETAINV(RAND(),IF(C20&lt;'d_고정'!$B$26,'d_고정'!$B$23,'d_고정'!$B$16)+1,'d_고정'!$B$17-IF(C20&lt;'d_고정'!$B$26,'d_고정'!$B$23,'d_고정'!$B$16)+1)*('d_고정'!$B$14+('d_고정'!$B$15-'d_고정'!$B$14)*RAND())</f>
        <v/>
      </c>
      <c r="E20">
        <f>INDEX('d_분포'!$A$2:$A$28,RANDBETWEEN(1,27))</f>
        <v/>
      </c>
      <c r="F20">
        <f>INDEX('d_분포'!$C$2:$C$5,RANDBETWEEN(1,4))*(0.9+0.2*RAND())</f>
        <v/>
      </c>
      <c r="G20">
        <f>RAND()</f>
        <v/>
      </c>
      <c r="H20">
        <f>(F20+(1-F20)*('d_고정'!$B$22*BETAINV(RAND(),IF(G20&lt;'d_고정'!$B$26,'d_고정'!$B$25,'d_고정'!$B$20)+1,'d_고정'!$B$21-IF(G20&lt;'d_고정'!$B$26,'d_고정'!$B$25,'d_고정'!$B$20)+1)+(1-'d_고정'!$B$22)*BETAINV(RAND(),IF(G20&lt;'d_고정'!$B$26,'d_고정'!$B$24,'d_고정'!$B$18)+1,'d_고정'!$B$19-IF(G20&lt;'d_고정'!$B$26,'d_고정'!$B$24,'d_고정'!$B$18)+1))*('d_고정'!$B$14+('d_고정'!$B$15-'d_고정'!$B$14)*RAND()))/F20</f>
        <v/>
      </c>
      <c r="I20">
        <f>RAND()</f>
        <v/>
      </c>
      <c r="J20">
        <f>IF('d_시나리오'!$J$3='d_시나리오'!$H$3,'d_시나리오'!$I$3,IF(I20&lt;('d_시나리오'!$I$3-'d_시나리오'!$H$3)/('d_시나리오'!$J$3-'d_시나리오'!$H$3),'d_시나리오'!$H$3+SQRT(I20*('d_시나리오'!$J$3-'d_시나리오'!$H$3)*('d_시나리오'!$I$3-'d_시나리오'!$H$3)),'d_시나리오'!$J$3-SQRT((1-I20)*('d_시나리오'!$J$3-'d_시나리오'!$H$3)*('d_시나리오'!$J$3-'d_시나리오'!$I$3))))</f>
        <v/>
      </c>
      <c r="K20">
        <f>RAND()</f>
        <v/>
      </c>
      <c r="L20">
        <f>IF('d_시나리오'!$J$4='d_시나리오'!$H$4,'d_시나리오'!$I$4,IF(K20&lt;('d_시나리오'!$I$4-'d_시나리오'!$H$4)/('d_시나리오'!$J$4-'d_시나리오'!$H$4),'d_시나리오'!$H$4+SQRT(K20*('d_시나리오'!$J$4-'d_시나리오'!$H$4)*('d_시나리오'!$I$4-'d_시나리오'!$H$4)),'d_시나리오'!$J$4-SQRT((1-K20)*('d_시나리오'!$J$4-'d_시나리오'!$H$4)*('d_시나리오'!$J$4-'d_시나리오'!$I$4))))</f>
        <v/>
      </c>
      <c r="M20">
        <f>RAND()</f>
        <v/>
      </c>
      <c r="N20">
        <f>IF('d_시나리오'!$J$5='d_시나리오'!$H$5,'d_시나리오'!$I$5,IF(M20&lt;('d_시나리오'!$I$5-'d_시나리오'!$H$5)/('d_시나리오'!$J$5-'d_시나리오'!$H$5),'d_시나리오'!$H$5+SQRT(M20*('d_시나리오'!$J$5-'d_시나리오'!$H$5)*('d_시나리오'!$I$5-'d_시나리오'!$H$5)),'d_시나리오'!$J$5-SQRT((1-M20)*('d_시나리오'!$J$5-'d_시나리오'!$H$5)*('d_시나리오'!$J$5-'d_시나리오'!$I$5))))</f>
        <v/>
      </c>
      <c r="O20">
        <f>RAND()</f>
        <v/>
      </c>
      <c r="P20">
        <f>IF('d_시나리오'!$J$6='d_시나리오'!$H$6,'d_시나리오'!$I$6,IF(O20&lt;('d_시나리오'!$I$6-'d_시나리오'!$H$6)/('d_시나리오'!$J$6-'d_시나리오'!$H$6),'d_시나리오'!$H$6+SQRT(O20*('d_시나리오'!$J$6-'d_시나리오'!$H$6)*('d_시나리오'!$I$6-'d_시나리오'!$H$6)),'d_시나리오'!$J$6-SQRT((1-O20)*('d_시나리오'!$J$6-'d_시나리오'!$H$6)*('d_시나리오'!$J$6-'d_시나리오'!$I$6))))</f>
        <v/>
      </c>
      <c r="Q20">
        <f>INDEX('d_분포'!$B$2:$B$57,RANDBETWEEN(1,56))</f>
        <v/>
      </c>
      <c r="R20">
        <f>BETAINV(RAND(),5,5)</f>
        <v/>
      </c>
      <c r="S20">
        <f>'d_고정'!$B$1*'6_기대효과'!$H$7*('d_시나리오'!$I$7/'d_고정'!$B$2)*B20</f>
        <v/>
      </c>
      <c r="T20">
        <f>S20*D20</f>
        <v/>
      </c>
      <c r="U20">
        <f>S20*F20*H20</f>
        <v/>
      </c>
      <c r="V20">
        <f>S20*F20*(H20-1)</f>
        <v/>
      </c>
      <c r="W20">
        <f>U20*J20</f>
        <v/>
      </c>
      <c r="X20">
        <f>T20+W20</f>
        <v/>
      </c>
      <c r="Y20">
        <f>(T20*E20+W20*L20)*(1-R20-'d_고정'!$B$13)</f>
        <v/>
      </c>
      <c r="Z20">
        <f>(U20*N20*Q20+'d_고정'!$B$3*('6_기대효과'!$H$7/8)*Q20*'d_고정'!$B$10*P20*('6_기대효과'!$K$7/'d_고정'!$B$9))*(1-R20)</f>
        <v/>
      </c>
      <c r="AA20">
        <f>W20*L20*(1-R20-'d_고정'!$B$13)+U20*MAX(N20-'d_고정'!$B$10*P20*('6_기대효과'!$K$7/'d_고정'!$B$9),0)*Q20*(1-R20)</f>
        <v/>
      </c>
      <c r="AB20">
        <f>Y20+Z20</f>
        <v/>
      </c>
      <c r="AC20">
        <f>Y20/('d_고정'!$B$5*'6_기대효과'!$H$7/8)/'d_고정'!$B$6</f>
        <v/>
      </c>
      <c r="AD20">
        <f>Y20/('d_고정'!$B$8*'6_기대효과'!$H$7/8)</f>
        <v/>
      </c>
    </row>
    <row r="21">
      <c r="A21">
        <f>RAND()</f>
        <v/>
      </c>
      <c r="B21">
        <f>IF('d_시나리오'!$J$2='d_시나리오'!$H$2,'d_시나리오'!$I$2,IF(A21&lt;('d_시나리오'!$I$2-'d_시나리오'!$H$2)/('d_시나리오'!$J$2-'d_시나리오'!$H$2),'d_시나리오'!$H$2+SQRT(A21*('d_시나리오'!$J$2-'d_시나리오'!$H$2)*('d_시나리오'!$I$2-'d_시나리오'!$H$2)),'d_시나리오'!$J$2-SQRT((1-A21)*('d_시나리오'!$J$2-'d_시나리오'!$H$2)*('d_시나리오'!$J$2-'d_시나리오'!$I$2))))</f>
        <v/>
      </c>
      <c r="C21">
        <f>RAND()</f>
        <v/>
      </c>
      <c r="D21">
        <f>BETAINV(RAND(),IF(C21&lt;'d_고정'!$B$26,'d_고정'!$B$23,'d_고정'!$B$16)+1,'d_고정'!$B$17-IF(C21&lt;'d_고정'!$B$26,'d_고정'!$B$23,'d_고정'!$B$16)+1)*('d_고정'!$B$14+('d_고정'!$B$15-'d_고정'!$B$14)*RAND())</f>
        <v/>
      </c>
      <c r="E21">
        <f>INDEX('d_분포'!$A$2:$A$28,RANDBETWEEN(1,27))</f>
        <v/>
      </c>
      <c r="F21">
        <f>INDEX('d_분포'!$C$2:$C$5,RANDBETWEEN(1,4))*(0.9+0.2*RAND())</f>
        <v/>
      </c>
      <c r="G21">
        <f>RAND()</f>
        <v/>
      </c>
      <c r="H21">
        <f>(F21+(1-F21)*('d_고정'!$B$22*BETAINV(RAND(),IF(G21&lt;'d_고정'!$B$26,'d_고정'!$B$25,'d_고정'!$B$20)+1,'d_고정'!$B$21-IF(G21&lt;'d_고정'!$B$26,'d_고정'!$B$25,'d_고정'!$B$20)+1)+(1-'d_고정'!$B$22)*BETAINV(RAND(),IF(G21&lt;'d_고정'!$B$26,'d_고정'!$B$24,'d_고정'!$B$18)+1,'d_고정'!$B$19-IF(G21&lt;'d_고정'!$B$26,'d_고정'!$B$24,'d_고정'!$B$18)+1))*('d_고정'!$B$14+('d_고정'!$B$15-'d_고정'!$B$14)*RAND()))/F21</f>
        <v/>
      </c>
      <c r="I21">
        <f>RAND()</f>
        <v/>
      </c>
      <c r="J21">
        <f>IF('d_시나리오'!$J$3='d_시나리오'!$H$3,'d_시나리오'!$I$3,IF(I21&lt;('d_시나리오'!$I$3-'d_시나리오'!$H$3)/('d_시나리오'!$J$3-'d_시나리오'!$H$3),'d_시나리오'!$H$3+SQRT(I21*('d_시나리오'!$J$3-'d_시나리오'!$H$3)*('d_시나리오'!$I$3-'d_시나리오'!$H$3)),'d_시나리오'!$J$3-SQRT((1-I21)*('d_시나리오'!$J$3-'d_시나리오'!$H$3)*('d_시나리오'!$J$3-'d_시나리오'!$I$3))))</f>
        <v/>
      </c>
      <c r="K21">
        <f>RAND()</f>
        <v/>
      </c>
      <c r="L21">
        <f>IF('d_시나리오'!$J$4='d_시나리오'!$H$4,'d_시나리오'!$I$4,IF(K21&lt;('d_시나리오'!$I$4-'d_시나리오'!$H$4)/('d_시나리오'!$J$4-'d_시나리오'!$H$4),'d_시나리오'!$H$4+SQRT(K21*('d_시나리오'!$J$4-'d_시나리오'!$H$4)*('d_시나리오'!$I$4-'d_시나리오'!$H$4)),'d_시나리오'!$J$4-SQRT((1-K21)*('d_시나리오'!$J$4-'d_시나리오'!$H$4)*('d_시나리오'!$J$4-'d_시나리오'!$I$4))))</f>
        <v/>
      </c>
      <c r="M21">
        <f>RAND()</f>
        <v/>
      </c>
      <c r="N21">
        <f>IF('d_시나리오'!$J$5='d_시나리오'!$H$5,'d_시나리오'!$I$5,IF(M21&lt;('d_시나리오'!$I$5-'d_시나리오'!$H$5)/('d_시나리오'!$J$5-'d_시나리오'!$H$5),'d_시나리오'!$H$5+SQRT(M21*('d_시나리오'!$J$5-'d_시나리오'!$H$5)*('d_시나리오'!$I$5-'d_시나리오'!$H$5)),'d_시나리오'!$J$5-SQRT((1-M21)*('d_시나리오'!$J$5-'d_시나리오'!$H$5)*('d_시나리오'!$J$5-'d_시나리오'!$I$5))))</f>
        <v/>
      </c>
      <c r="O21">
        <f>RAND()</f>
        <v/>
      </c>
      <c r="P21">
        <f>IF('d_시나리오'!$J$6='d_시나리오'!$H$6,'d_시나리오'!$I$6,IF(O21&lt;('d_시나리오'!$I$6-'d_시나리오'!$H$6)/('d_시나리오'!$J$6-'d_시나리오'!$H$6),'d_시나리오'!$H$6+SQRT(O21*('d_시나리오'!$J$6-'d_시나리오'!$H$6)*('d_시나리오'!$I$6-'d_시나리오'!$H$6)),'d_시나리오'!$J$6-SQRT((1-O21)*('d_시나리오'!$J$6-'d_시나리오'!$H$6)*('d_시나리오'!$J$6-'d_시나리오'!$I$6))))</f>
        <v/>
      </c>
      <c r="Q21">
        <f>INDEX('d_분포'!$B$2:$B$57,RANDBETWEEN(1,56))</f>
        <v/>
      </c>
      <c r="R21">
        <f>BETAINV(RAND(),5,5)</f>
        <v/>
      </c>
      <c r="S21">
        <f>'d_고정'!$B$1*'6_기대효과'!$H$7*('d_시나리오'!$I$7/'d_고정'!$B$2)*B21</f>
        <v/>
      </c>
      <c r="T21">
        <f>S21*D21</f>
        <v/>
      </c>
      <c r="U21">
        <f>S21*F21*H21</f>
        <v/>
      </c>
      <c r="V21">
        <f>S21*F21*(H21-1)</f>
        <v/>
      </c>
      <c r="W21">
        <f>U21*J21</f>
        <v/>
      </c>
      <c r="X21">
        <f>T21+W21</f>
        <v/>
      </c>
      <c r="Y21">
        <f>(T21*E21+W21*L21)*(1-R21-'d_고정'!$B$13)</f>
        <v/>
      </c>
      <c r="Z21">
        <f>(U21*N21*Q21+'d_고정'!$B$3*('6_기대효과'!$H$7/8)*Q21*'d_고정'!$B$10*P21*('6_기대효과'!$K$7/'d_고정'!$B$9))*(1-R21)</f>
        <v/>
      </c>
      <c r="AA21">
        <f>W21*L21*(1-R21-'d_고정'!$B$13)+U21*MAX(N21-'d_고정'!$B$10*P21*('6_기대효과'!$K$7/'d_고정'!$B$9),0)*Q21*(1-R21)</f>
        <v/>
      </c>
      <c r="AB21">
        <f>Y21+Z21</f>
        <v/>
      </c>
      <c r="AC21">
        <f>Y21/('d_고정'!$B$5*'6_기대효과'!$H$7/8)/'d_고정'!$B$6</f>
        <v/>
      </c>
      <c r="AD21">
        <f>Y21/('d_고정'!$B$8*'6_기대효과'!$H$7/8)</f>
        <v/>
      </c>
    </row>
    <row r="22">
      <c r="A22">
        <f>RAND()</f>
        <v/>
      </c>
      <c r="B22">
        <f>IF('d_시나리오'!$J$2='d_시나리오'!$H$2,'d_시나리오'!$I$2,IF(A22&lt;('d_시나리오'!$I$2-'d_시나리오'!$H$2)/('d_시나리오'!$J$2-'d_시나리오'!$H$2),'d_시나리오'!$H$2+SQRT(A22*('d_시나리오'!$J$2-'d_시나리오'!$H$2)*('d_시나리오'!$I$2-'d_시나리오'!$H$2)),'d_시나리오'!$J$2-SQRT((1-A22)*('d_시나리오'!$J$2-'d_시나리오'!$H$2)*('d_시나리오'!$J$2-'d_시나리오'!$I$2))))</f>
        <v/>
      </c>
      <c r="C22">
        <f>RAND()</f>
        <v/>
      </c>
      <c r="D22">
        <f>BETAINV(RAND(),IF(C22&lt;'d_고정'!$B$26,'d_고정'!$B$23,'d_고정'!$B$16)+1,'d_고정'!$B$17-IF(C22&lt;'d_고정'!$B$26,'d_고정'!$B$23,'d_고정'!$B$16)+1)*('d_고정'!$B$14+('d_고정'!$B$15-'d_고정'!$B$14)*RAND())</f>
        <v/>
      </c>
      <c r="E22">
        <f>INDEX('d_분포'!$A$2:$A$28,RANDBETWEEN(1,27))</f>
        <v/>
      </c>
      <c r="F22">
        <f>INDEX('d_분포'!$C$2:$C$5,RANDBETWEEN(1,4))*(0.9+0.2*RAND())</f>
        <v/>
      </c>
      <c r="G22">
        <f>RAND()</f>
        <v/>
      </c>
      <c r="H22">
        <f>(F22+(1-F22)*('d_고정'!$B$22*BETAINV(RAND(),IF(G22&lt;'d_고정'!$B$26,'d_고정'!$B$25,'d_고정'!$B$20)+1,'d_고정'!$B$21-IF(G22&lt;'d_고정'!$B$26,'d_고정'!$B$25,'d_고정'!$B$20)+1)+(1-'d_고정'!$B$22)*BETAINV(RAND(),IF(G22&lt;'d_고정'!$B$26,'d_고정'!$B$24,'d_고정'!$B$18)+1,'d_고정'!$B$19-IF(G22&lt;'d_고정'!$B$26,'d_고정'!$B$24,'d_고정'!$B$18)+1))*('d_고정'!$B$14+('d_고정'!$B$15-'d_고정'!$B$14)*RAND()))/F22</f>
        <v/>
      </c>
      <c r="I22">
        <f>RAND()</f>
        <v/>
      </c>
      <c r="J22">
        <f>IF('d_시나리오'!$J$3='d_시나리오'!$H$3,'d_시나리오'!$I$3,IF(I22&lt;('d_시나리오'!$I$3-'d_시나리오'!$H$3)/('d_시나리오'!$J$3-'d_시나리오'!$H$3),'d_시나리오'!$H$3+SQRT(I22*('d_시나리오'!$J$3-'d_시나리오'!$H$3)*('d_시나리오'!$I$3-'d_시나리오'!$H$3)),'d_시나리오'!$J$3-SQRT((1-I22)*('d_시나리오'!$J$3-'d_시나리오'!$H$3)*('d_시나리오'!$J$3-'d_시나리오'!$I$3))))</f>
        <v/>
      </c>
      <c r="K22">
        <f>RAND()</f>
        <v/>
      </c>
      <c r="L22">
        <f>IF('d_시나리오'!$J$4='d_시나리오'!$H$4,'d_시나리오'!$I$4,IF(K22&lt;('d_시나리오'!$I$4-'d_시나리오'!$H$4)/('d_시나리오'!$J$4-'d_시나리오'!$H$4),'d_시나리오'!$H$4+SQRT(K22*('d_시나리오'!$J$4-'d_시나리오'!$H$4)*('d_시나리오'!$I$4-'d_시나리오'!$H$4)),'d_시나리오'!$J$4-SQRT((1-K22)*('d_시나리오'!$J$4-'d_시나리오'!$H$4)*('d_시나리오'!$J$4-'d_시나리오'!$I$4))))</f>
        <v/>
      </c>
      <c r="M22">
        <f>RAND()</f>
        <v/>
      </c>
      <c r="N22">
        <f>IF('d_시나리오'!$J$5='d_시나리오'!$H$5,'d_시나리오'!$I$5,IF(M22&lt;('d_시나리오'!$I$5-'d_시나리오'!$H$5)/('d_시나리오'!$J$5-'d_시나리오'!$H$5),'d_시나리오'!$H$5+SQRT(M22*('d_시나리오'!$J$5-'d_시나리오'!$H$5)*('d_시나리오'!$I$5-'d_시나리오'!$H$5)),'d_시나리오'!$J$5-SQRT((1-M22)*('d_시나리오'!$J$5-'d_시나리오'!$H$5)*('d_시나리오'!$J$5-'d_시나리오'!$I$5))))</f>
        <v/>
      </c>
      <c r="O22">
        <f>RAND()</f>
        <v/>
      </c>
      <c r="P22">
        <f>IF('d_시나리오'!$J$6='d_시나리오'!$H$6,'d_시나리오'!$I$6,IF(O22&lt;('d_시나리오'!$I$6-'d_시나리오'!$H$6)/('d_시나리오'!$J$6-'d_시나리오'!$H$6),'d_시나리오'!$H$6+SQRT(O22*('d_시나리오'!$J$6-'d_시나리오'!$H$6)*('d_시나리오'!$I$6-'d_시나리오'!$H$6)),'d_시나리오'!$J$6-SQRT((1-O22)*('d_시나리오'!$J$6-'d_시나리오'!$H$6)*('d_시나리오'!$J$6-'d_시나리오'!$I$6))))</f>
        <v/>
      </c>
      <c r="Q22">
        <f>INDEX('d_분포'!$B$2:$B$57,RANDBETWEEN(1,56))</f>
        <v/>
      </c>
      <c r="R22">
        <f>BETAINV(RAND(),5,5)</f>
        <v/>
      </c>
      <c r="S22">
        <f>'d_고정'!$B$1*'6_기대효과'!$H$7*('d_시나리오'!$I$7/'d_고정'!$B$2)*B22</f>
        <v/>
      </c>
      <c r="T22">
        <f>S22*D22</f>
        <v/>
      </c>
      <c r="U22">
        <f>S22*F22*H22</f>
        <v/>
      </c>
      <c r="V22">
        <f>S22*F22*(H22-1)</f>
        <v/>
      </c>
      <c r="W22">
        <f>U22*J22</f>
        <v/>
      </c>
      <c r="X22">
        <f>T22+W22</f>
        <v/>
      </c>
      <c r="Y22">
        <f>(T22*E22+W22*L22)*(1-R22-'d_고정'!$B$13)</f>
        <v/>
      </c>
      <c r="Z22">
        <f>(U22*N22*Q22+'d_고정'!$B$3*('6_기대효과'!$H$7/8)*Q22*'d_고정'!$B$10*P22*('6_기대효과'!$K$7/'d_고정'!$B$9))*(1-R22)</f>
        <v/>
      </c>
      <c r="AA22">
        <f>W22*L22*(1-R22-'d_고정'!$B$13)+U22*MAX(N22-'d_고정'!$B$10*P22*('6_기대효과'!$K$7/'d_고정'!$B$9),0)*Q22*(1-R22)</f>
        <v/>
      </c>
      <c r="AB22">
        <f>Y22+Z22</f>
        <v/>
      </c>
      <c r="AC22">
        <f>Y22/('d_고정'!$B$5*'6_기대효과'!$H$7/8)/'d_고정'!$B$6</f>
        <v/>
      </c>
      <c r="AD22">
        <f>Y22/('d_고정'!$B$8*'6_기대효과'!$H$7/8)</f>
        <v/>
      </c>
    </row>
    <row r="23">
      <c r="A23">
        <f>RAND()</f>
        <v/>
      </c>
      <c r="B23">
        <f>IF('d_시나리오'!$J$2='d_시나리오'!$H$2,'d_시나리오'!$I$2,IF(A23&lt;('d_시나리오'!$I$2-'d_시나리오'!$H$2)/('d_시나리오'!$J$2-'d_시나리오'!$H$2),'d_시나리오'!$H$2+SQRT(A23*('d_시나리오'!$J$2-'d_시나리오'!$H$2)*('d_시나리오'!$I$2-'d_시나리오'!$H$2)),'d_시나리오'!$J$2-SQRT((1-A23)*('d_시나리오'!$J$2-'d_시나리오'!$H$2)*('d_시나리오'!$J$2-'d_시나리오'!$I$2))))</f>
        <v/>
      </c>
      <c r="C23">
        <f>RAND()</f>
        <v/>
      </c>
      <c r="D23">
        <f>BETAINV(RAND(),IF(C23&lt;'d_고정'!$B$26,'d_고정'!$B$23,'d_고정'!$B$16)+1,'d_고정'!$B$17-IF(C23&lt;'d_고정'!$B$26,'d_고정'!$B$23,'d_고정'!$B$16)+1)*('d_고정'!$B$14+('d_고정'!$B$15-'d_고정'!$B$14)*RAND())</f>
        <v/>
      </c>
      <c r="E23">
        <f>INDEX('d_분포'!$A$2:$A$28,RANDBETWEEN(1,27))</f>
        <v/>
      </c>
      <c r="F23">
        <f>INDEX('d_분포'!$C$2:$C$5,RANDBETWEEN(1,4))*(0.9+0.2*RAND())</f>
        <v/>
      </c>
      <c r="G23">
        <f>RAND()</f>
        <v/>
      </c>
      <c r="H23">
        <f>(F23+(1-F23)*('d_고정'!$B$22*BETAINV(RAND(),IF(G23&lt;'d_고정'!$B$26,'d_고정'!$B$25,'d_고정'!$B$20)+1,'d_고정'!$B$21-IF(G23&lt;'d_고정'!$B$26,'d_고정'!$B$25,'d_고정'!$B$20)+1)+(1-'d_고정'!$B$22)*BETAINV(RAND(),IF(G23&lt;'d_고정'!$B$26,'d_고정'!$B$24,'d_고정'!$B$18)+1,'d_고정'!$B$19-IF(G23&lt;'d_고정'!$B$26,'d_고정'!$B$24,'d_고정'!$B$18)+1))*('d_고정'!$B$14+('d_고정'!$B$15-'d_고정'!$B$14)*RAND()))/F23</f>
        <v/>
      </c>
      <c r="I23">
        <f>RAND()</f>
        <v/>
      </c>
      <c r="J23">
        <f>IF('d_시나리오'!$J$3='d_시나리오'!$H$3,'d_시나리오'!$I$3,IF(I23&lt;('d_시나리오'!$I$3-'d_시나리오'!$H$3)/('d_시나리오'!$J$3-'d_시나리오'!$H$3),'d_시나리오'!$H$3+SQRT(I23*('d_시나리오'!$J$3-'d_시나리오'!$H$3)*('d_시나리오'!$I$3-'d_시나리오'!$H$3)),'d_시나리오'!$J$3-SQRT((1-I23)*('d_시나리오'!$J$3-'d_시나리오'!$H$3)*('d_시나리오'!$J$3-'d_시나리오'!$I$3))))</f>
        <v/>
      </c>
      <c r="K23">
        <f>RAND()</f>
        <v/>
      </c>
      <c r="L23">
        <f>IF('d_시나리오'!$J$4='d_시나리오'!$H$4,'d_시나리오'!$I$4,IF(K23&lt;('d_시나리오'!$I$4-'d_시나리오'!$H$4)/('d_시나리오'!$J$4-'d_시나리오'!$H$4),'d_시나리오'!$H$4+SQRT(K23*('d_시나리오'!$J$4-'d_시나리오'!$H$4)*('d_시나리오'!$I$4-'d_시나리오'!$H$4)),'d_시나리오'!$J$4-SQRT((1-K23)*('d_시나리오'!$J$4-'d_시나리오'!$H$4)*('d_시나리오'!$J$4-'d_시나리오'!$I$4))))</f>
        <v/>
      </c>
      <c r="M23">
        <f>RAND()</f>
        <v/>
      </c>
      <c r="N23">
        <f>IF('d_시나리오'!$J$5='d_시나리오'!$H$5,'d_시나리오'!$I$5,IF(M23&lt;('d_시나리오'!$I$5-'d_시나리오'!$H$5)/('d_시나리오'!$J$5-'d_시나리오'!$H$5),'d_시나리오'!$H$5+SQRT(M23*('d_시나리오'!$J$5-'d_시나리오'!$H$5)*('d_시나리오'!$I$5-'d_시나리오'!$H$5)),'d_시나리오'!$J$5-SQRT((1-M23)*('d_시나리오'!$J$5-'d_시나리오'!$H$5)*('d_시나리오'!$J$5-'d_시나리오'!$I$5))))</f>
        <v/>
      </c>
      <c r="O23">
        <f>RAND()</f>
        <v/>
      </c>
      <c r="P23">
        <f>IF('d_시나리오'!$J$6='d_시나리오'!$H$6,'d_시나리오'!$I$6,IF(O23&lt;('d_시나리오'!$I$6-'d_시나리오'!$H$6)/('d_시나리오'!$J$6-'d_시나리오'!$H$6),'d_시나리오'!$H$6+SQRT(O23*('d_시나리오'!$J$6-'d_시나리오'!$H$6)*('d_시나리오'!$I$6-'d_시나리오'!$H$6)),'d_시나리오'!$J$6-SQRT((1-O23)*('d_시나리오'!$J$6-'d_시나리오'!$H$6)*('d_시나리오'!$J$6-'d_시나리오'!$I$6))))</f>
        <v/>
      </c>
      <c r="Q23">
        <f>INDEX('d_분포'!$B$2:$B$57,RANDBETWEEN(1,56))</f>
        <v/>
      </c>
      <c r="R23">
        <f>BETAINV(RAND(),5,5)</f>
        <v/>
      </c>
      <c r="S23">
        <f>'d_고정'!$B$1*'6_기대효과'!$H$7*('d_시나리오'!$I$7/'d_고정'!$B$2)*B23</f>
        <v/>
      </c>
      <c r="T23">
        <f>S23*D23</f>
        <v/>
      </c>
      <c r="U23">
        <f>S23*F23*H23</f>
        <v/>
      </c>
      <c r="V23">
        <f>S23*F23*(H23-1)</f>
        <v/>
      </c>
      <c r="W23">
        <f>U23*J23</f>
        <v/>
      </c>
      <c r="X23">
        <f>T23+W23</f>
        <v/>
      </c>
      <c r="Y23">
        <f>(T23*E23+W23*L23)*(1-R23-'d_고정'!$B$13)</f>
        <v/>
      </c>
      <c r="Z23">
        <f>(U23*N23*Q23+'d_고정'!$B$3*('6_기대효과'!$H$7/8)*Q23*'d_고정'!$B$10*P23*('6_기대효과'!$K$7/'d_고정'!$B$9))*(1-R23)</f>
        <v/>
      </c>
      <c r="AA23">
        <f>W23*L23*(1-R23-'d_고정'!$B$13)+U23*MAX(N23-'d_고정'!$B$10*P23*('6_기대효과'!$K$7/'d_고정'!$B$9),0)*Q23*(1-R23)</f>
        <v/>
      </c>
      <c r="AB23">
        <f>Y23+Z23</f>
        <v/>
      </c>
      <c r="AC23">
        <f>Y23/('d_고정'!$B$5*'6_기대효과'!$H$7/8)/'d_고정'!$B$6</f>
        <v/>
      </c>
      <c r="AD23">
        <f>Y23/('d_고정'!$B$8*'6_기대효과'!$H$7/8)</f>
        <v/>
      </c>
    </row>
    <row r="24">
      <c r="A24">
        <f>RAND()</f>
        <v/>
      </c>
      <c r="B24">
        <f>IF('d_시나리오'!$J$2='d_시나리오'!$H$2,'d_시나리오'!$I$2,IF(A24&lt;('d_시나리오'!$I$2-'d_시나리오'!$H$2)/('d_시나리오'!$J$2-'d_시나리오'!$H$2),'d_시나리오'!$H$2+SQRT(A24*('d_시나리오'!$J$2-'d_시나리오'!$H$2)*('d_시나리오'!$I$2-'d_시나리오'!$H$2)),'d_시나리오'!$J$2-SQRT((1-A24)*('d_시나리오'!$J$2-'d_시나리오'!$H$2)*('d_시나리오'!$J$2-'d_시나리오'!$I$2))))</f>
        <v/>
      </c>
      <c r="C24">
        <f>RAND()</f>
        <v/>
      </c>
      <c r="D24">
        <f>BETAINV(RAND(),IF(C24&lt;'d_고정'!$B$26,'d_고정'!$B$23,'d_고정'!$B$16)+1,'d_고정'!$B$17-IF(C24&lt;'d_고정'!$B$26,'d_고정'!$B$23,'d_고정'!$B$16)+1)*('d_고정'!$B$14+('d_고정'!$B$15-'d_고정'!$B$14)*RAND())</f>
        <v/>
      </c>
      <c r="E24">
        <f>INDEX('d_분포'!$A$2:$A$28,RANDBETWEEN(1,27))</f>
        <v/>
      </c>
      <c r="F24">
        <f>INDEX('d_분포'!$C$2:$C$5,RANDBETWEEN(1,4))*(0.9+0.2*RAND())</f>
        <v/>
      </c>
      <c r="G24">
        <f>RAND()</f>
        <v/>
      </c>
      <c r="H24">
        <f>(F24+(1-F24)*('d_고정'!$B$22*BETAINV(RAND(),IF(G24&lt;'d_고정'!$B$26,'d_고정'!$B$25,'d_고정'!$B$20)+1,'d_고정'!$B$21-IF(G24&lt;'d_고정'!$B$26,'d_고정'!$B$25,'d_고정'!$B$20)+1)+(1-'d_고정'!$B$22)*BETAINV(RAND(),IF(G24&lt;'d_고정'!$B$26,'d_고정'!$B$24,'d_고정'!$B$18)+1,'d_고정'!$B$19-IF(G24&lt;'d_고정'!$B$26,'d_고정'!$B$24,'d_고정'!$B$18)+1))*('d_고정'!$B$14+('d_고정'!$B$15-'d_고정'!$B$14)*RAND()))/F24</f>
        <v/>
      </c>
      <c r="I24">
        <f>RAND()</f>
        <v/>
      </c>
      <c r="J24">
        <f>IF('d_시나리오'!$J$3='d_시나리오'!$H$3,'d_시나리오'!$I$3,IF(I24&lt;('d_시나리오'!$I$3-'d_시나리오'!$H$3)/('d_시나리오'!$J$3-'d_시나리오'!$H$3),'d_시나리오'!$H$3+SQRT(I24*('d_시나리오'!$J$3-'d_시나리오'!$H$3)*('d_시나리오'!$I$3-'d_시나리오'!$H$3)),'d_시나리오'!$J$3-SQRT((1-I24)*('d_시나리오'!$J$3-'d_시나리오'!$H$3)*('d_시나리오'!$J$3-'d_시나리오'!$I$3))))</f>
        <v/>
      </c>
      <c r="K24">
        <f>RAND()</f>
        <v/>
      </c>
      <c r="L24">
        <f>IF('d_시나리오'!$J$4='d_시나리오'!$H$4,'d_시나리오'!$I$4,IF(K24&lt;('d_시나리오'!$I$4-'d_시나리오'!$H$4)/('d_시나리오'!$J$4-'d_시나리오'!$H$4),'d_시나리오'!$H$4+SQRT(K24*('d_시나리오'!$J$4-'d_시나리오'!$H$4)*('d_시나리오'!$I$4-'d_시나리오'!$H$4)),'d_시나리오'!$J$4-SQRT((1-K24)*('d_시나리오'!$J$4-'d_시나리오'!$H$4)*('d_시나리오'!$J$4-'d_시나리오'!$I$4))))</f>
        <v/>
      </c>
      <c r="M24">
        <f>RAND()</f>
        <v/>
      </c>
      <c r="N24">
        <f>IF('d_시나리오'!$J$5='d_시나리오'!$H$5,'d_시나리오'!$I$5,IF(M24&lt;('d_시나리오'!$I$5-'d_시나리오'!$H$5)/('d_시나리오'!$J$5-'d_시나리오'!$H$5),'d_시나리오'!$H$5+SQRT(M24*('d_시나리오'!$J$5-'d_시나리오'!$H$5)*('d_시나리오'!$I$5-'d_시나리오'!$H$5)),'d_시나리오'!$J$5-SQRT((1-M24)*('d_시나리오'!$J$5-'d_시나리오'!$H$5)*('d_시나리오'!$J$5-'d_시나리오'!$I$5))))</f>
        <v/>
      </c>
      <c r="O24">
        <f>RAND()</f>
        <v/>
      </c>
      <c r="P24">
        <f>IF('d_시나리오'!$J$6='d_시나리오'!$H$6,'d_시나리오'!$I$6,IF(O24&lt;('d_시나리오'!$I$6-'d_시나리오'!$H$6)/('d_시나리오'!$J$6-'d_시나리오'!$H$6),'d_시나리오'!$H$6+SQRT(O24*('d_시나리오'!$J$6-'d_시나리오'!$H$6)*('d_시나리오'!$I$6-'d_시나리오'!$H$6)),'d_시나리오'!$J$6-SQRT((1-O24)*('d_시나리오'!$J$6-'d_시나리오'!$H$6)*('d_시나리오'!$J$6-'d_시나리오'!$I$6))))</f>
        <v/>
      </c>
      <c r="Q24">
        <f>INDEX('d_분포'!$B$2:$B$57,RANDBETWEEN(1,56))</f>
        <v/>
      </c>
      <c r="R24">
        <f>BETAINV(RAND(),5,5)</f>
        <v/>
      </c>
      <c r="S24">
        <f>'d_고정'!$B$1*'6_기대효과'!$H$7*('d_시나리오'!$I$7/'d_고정'!$B$2)*B24</f>
        <v/>
      </c>
      <c r="T24">
        <f>S24*D24</f>
        <v/>
      </c>
      <c r="U24">
        <f>S24*F24*H24</f>
        <v/>
      </c>
      <c r="V24">
        <f>S24*F24*(H24-1)</f>
        <v/>
      </c>
      <c r="W24">
        <f>U24*J24</f>
        <v/>
      </c>
      <c r="X24">
        <f>T24+W24</f>
        <v/>
      </c>
      <c r="Y24">
        <f>(T24*E24+W24*L24)*(1-R24-'d_고정'!$B$13)</f>
        <v/>
      </c>
      <c r="Z24">
        <f>(U24*N24*Q24+'d_고정'!$B$3*('6_기대효과'!$H$7/8)*Q24*'d_고정'!$B$10*P24*('6_기대효과'!$K$7/'d_고정'!$B$9))*(1-R24)</f>
        <v/>
      </c>
      <c r="AA24">
        <f>W24*L24*(1-R24-'d_고정'!$B$13)+U24*MAX(N24-'d_고정'!$B$10*P24*('6_기대효과'!$K$7/'d_고정'!$B$9),0)*Q24*(1-R24)</f>
        <v/>
      </c>
      <c r="AB24">
        <f>Y24+Z24</f>
        <v/>
      </c>
      <c r="AC24">
        <f>Y24/('d_고정'!$B$5*'6_기대효과'!$H$7/8)/'d_고정'!$B$6</f>
        <v/>
      </c>
      <c r="AD24">
        <f>Y24/('d_고정'!$B$8*'6_기대효과'!$H$7/8)</f>
        <v/>
      </c>
    </row>
    <row r="25">
      <c r="A25">
        <f>RAND()</f>
        <v/>
      </c>
      <c r="B25">
        <f>IF('d_시나리오'!$J$2='d_시나리오'!$H$2,'d_시나리오'!$I$2,IF(A25&lt;('d_시나리오'!$I$2-'d_시나리오'!$H$2)/('d_시나리오'!$J$2-'d_시나리오'!$H$2),'d_시나리오'!$H$2+SQRT(A25*('d_시나리오'!$J$2-'d_시나리오'!$H$2)*('d_시나리오'!$I$2-'d_시나리오'!$H$2)),'d_시나리오'!$J$2-SQRT((1-A25)*('d_시나리오'!$J$2-'d_시나리오'!$H$2)*('d_시나리오'!$J$2-'d_시나리오'!$I$2))))</f>
        <v/>
      </c>
      <c r="C25">
        <f>RAND()</f>
        <v/>
      </c>
      <c r="D25">
        <f>BETAINV(RAND(),IF(C25&lt;'d_고정'!$B$26,'d_고정'!$B$23,'d_고정'!$B$16)+1,'d_고정'!$B$17-IF(C25&lt;'d_고정'!$B$26,'d_고정'!$B$23,'d_고정'!$B$16)+1)*('d_고정'!$B$14+('d_고정'!$B$15-'d_고정'!$B$14)*RAND())</f>
        <v/>
      </c>
      <c r="E25">
        <f>INDEX('d_분포'!$A$2:$A$28,RANDBETWEEN(1,27))</f>
        <v/>
      </c>
      <c r="F25">
        <f>INDEX('d_분포'!$C$2:$C$5,RANDBETWEEN(1,4))*(0.9+0.2*RAND())</f>
        <v/>
      </c>
      <c r="G25">
        <f>RAND()</f>
        <v/>
      </c>
      <c r="H25">
        <f>(F25+(1-F25)*('d_고정'!$B$22*BETAINV(RAND(),IF(G25&lt;'d_고정'!$B$26,'d_고정'!$B$25,'d_고정'!$B$20)+1,'d_고정'!$B$21-IF(G25&lt;'d_고정'!$B$26,'d_고정'!$B$25,'d_고정'!$B$20)+1)+(1-'d_고정'!$B$22)*BETAINV(RAND(),IF(G25&lt;'d_고정'!$B$26,'d_고정'!$B$24,'d_고정'!$B$18)+1,'d_고정'!$B$19-IF(G25&lt;'d_고정'!$B$26,'d_고정'!$B$24,'d_고정'!$B$18)+1))*('d_고정'!$B$14+('d_고정'!$B$15-'d_고정'!$B$14)*RAND()))/F25</f>
        <v/>
      </c>
      <c r="I25">
        <f>RAND()</f>
        <v/>
      </c>
      <c r="J25">
        <f>IF('d_시나리오'!$J$3='d_시나리오'!$H$3,'d_시나리오'!$I$3,IF(I25&lt;('d_시나리오'!$I$3-'d_시나리오'!$H$3)/('d_시나리오'!$J$3-'d_시나리오'!$H$3),'d_시나리오'!$H$3+SQRT(I25*('d_시나리오'!$J$3-'d_시나리오'!$H$3)*('d_시나리오'!$I$3-'d_시나리오'!$H$3)),'d_시나리오'!$J$3-SQRT((1-I25)*('d_시나리오'!$J$3-'d_시나리오'!$H$3)*('d_시나리오'!$J$3-'d_시나리오'!$I$3))))</f>
        <v/>
      </c>
      <c r="K25">
        <f>RAND()</f>
        <v/>
      </c>
      <c r="L25">
        <f>IF('d_시나리오'!$J$4='d_시나리오'!$H$4,'d_시나리오'!$I$4,IF(K25&lt;('d_시나리오'!$I$4-'d_시나리오'!$H$4)/('d_시나리오'!$J$4-'d_시나리오'!$H$4),'d_시나리오'!$H$4+SQRT(K25*('d_시나리오'!$J$4-'d_시나리오'!$H$4)*('d_시나리오'!$I$4-'d_시나리오'!$H$4)),'d_시나리오'!$J$4-SQRT((1-K25)*('d_시나리오'!$J$4-'d_시나리오'!$H$4)*('d_시나리오'!$J$4-'d_시나리오'!$I$4))))</f>
        <v/>
      </c>
      <c r="M25">
        <f>RAND()</f>
        <v/>
      </c>
      <c r="N25">
        <f>IF('d_시나리오'!$J$5='d_시나리오'!$H$5,'d_시나리오'!$I$5,IF(M25&lt;('d_시나리오'!$I$5-'d_시나리오'!$H$5)/('d_시나리오'!$J$5-'d_시나리오'!$H$5),'d_시나리오'!$H$5+SQRT(M25*('d_시나리오'!$J$5-'d_시나리오'!$H$5)*('d_시나리오'!$I$5-'d_시나리오'!$H$5)),'d_시나리오'!$J$5-SQRT((1-M25)*('d_시나리오'!$J$5-'d_시나리오'!$H$5)*('d_시나리오'!$J$5-'d_시나리오'!$I$5))))</f>
        <v/>
      </c>
      <c r="O25">
        <f>RAND()</f>
        <v/>
      </c>
      <c r="P25">
        <f>IF('d_시나리오'!$J$6='d_시나리오'!$H$6,'d_시나리오'!$I$6,IF(O25&lt;('d_시나리오'!$I$6-'d_시나리오'!$H$6)/('d_시나리오'!$J$6-'d_시나리오'!$H$6),'d_시나리오'!$H$6+SQRT(O25*('d_시나리오'!$J$6-'d_시나리오'!$H$6)*('d_시나리오'!$I$6-'d_시나리오'!$H$6)),'d_시나리오'!$J$6-SQRT((1-O25)*('d_시나리오'!$J$6-'d_시나리오'!$H$6)*('d_시나리오'!$J$6-'d_시나리오'!$I$6))))</f>
        <v/>
      </c>
      <c r="Q25">
        <f>INDEX('d_분포'!$B$2:$B$57,RANDBETWEEN(1,56))</f>
        <v/>
      </c>
      <c r="R25">
        <f>BETAINV(RAND(),5,5)</f>
        <v/>
      </c>
      <c r="S25">
        <f>'d_고정'!$B$1*'6_기대효과'!$H$7*('d_시나리오'!$I$7/'d_고정'!$B$2)*B25</f>
        <v/>
      </c>
      <c r="T25">
        <f>S25*D25</f>
        <v/>
      </c>
      <c r="U25">
        <f>S25*F25*H25</f>
        <v/>
      </c>
      <c r="V25">
        <f>S25*F25*(H25-1)</f>
        <v/>
      </c>
      <c r="W25">
        <f>U25*J25</f>
        <v/>
      </c>
      <c r="X25">
        <f>T25+W25</f>
        <v/>
      </c>
      <c r="Y25">
        <f>(T25*E25+W25*L25)*(1-R25-'d_고정'!$B$13)</f>
        <v/>
      </c>
      <c r="Z25">
        <f>(U25*N25*Q25+'d_고정'!$B$3*('6_기대효과'!$H$7/8)*Q25*'d_고정'!$B$10*P25*('6_기대효과'!$K$7/'d_고정'!$B$9))*(1-R25)</f>
        <v/>
      </c>
      <c r="AA25">
        <f>W25*L25*(1-R25-'d_고정'!$B$13)+U25*MAX(N25-'d_고정'!$B$10*P25*('6_기대효과'!$K$7/'d_고정'!$B$9),0)*Q25*(1-R25)</f>
        <v/>
      </c>
      <c r="AB25">
        <f>Y25+Z25</f>
        <v/>
      </c>
      <c r="AC25">
        <f>Y25/('d_고정'!$B$5*'6_기대효과'!$H$7/8)/'d_고정'!$B$6</f>
        <v/>
      </c>
      <c r="AD25">
        <f>Y25/('d_고정'!$B$8*'6_기대효과'!$H$7/8)</f>
        <v/>
      </c>
    </row>
    <row r="26">
      <c r="A26">
        <f>RAND()</f>
        <v/>
      </c>
      <c r="B26">
        <f>IF('d_시나리오'!$J$2='d_시나리오'!$H$2,'d_시나리오'!$I$2,IF(A26&lt;('d_시나리오'!$I$2-'d_시나리오'!$H$2)/('d_시나리오'!$J$2-'d_시나리오'!$H$2),'d_시나리오'!$H$2+SQRT(A26*('d_시나리오'!$J$2-'d_시나리오'!$H$2)*('d_시나리오'!$I$2-'d_시나리오'!$H$2)),'d_시나리오'!$J$2-SQRT((1-A26)*('d_시나리오'!$J$2-'d_시나리오'!$H$2)*('d_시나리오'!$J$2-'d_시나리오'!$I$2))))</f>
        <v/>
      </c>
      <c r="C26">
        <f>RAND()</f>
        <v/>
      </c>
      <c r="D26">
        <f>BETAINV(RAND(),IF(C26&lt;'d_고정'!$B$26,'d_고정'!$B$23,'d_고정'!$B$16)+1,'d_고정'!$B$17-IF(C26&lt;'d_고정'!$B$26,'d_고정'!$B$23,'d_고정'!$B$16)+1)*('d_고정'!$B$14+('d_고정'!$B$15-'d_고정'!$B$14)*RAND())</f>
        <v/>
      </c>
      <c r="E26">
        <f>INDEX('d_분포'!$A$2:$A$28,RANDBETWEEN(1,27))</f>
        <v/>
      </c>
      <c r="F26">
        <f>INDEX('d_분포'!$C$2:$C$5,RANDBETWEEN(1,4))*(0.9+0.2*RAND())</f>
        <v/>
      </c>
      <c r="G26">
        <f>RAND()</f>
        <v/>
      </c>
      <c r="H26">
        <f>(F26+(1-F26)*('d_고정'!$B$22*BETAINV(RAND(),IF(G26&lt;'d_고정'!$B$26,'d_고정'!$B$25,'d_고정'!$B$20)+1,'d_고정'!$B$21-IF(G26&lt;'d_고정'!$B$26,'d_고정'!$B$25,'d_고정'!$B$20)+1)+(1-'d_고정'!$B$22)*BETAINV(RAND(),IF(G26&lt;'d_고정'!$B$26,'d_고정'!$B$24,'d_고정'!$B$18)+1,'d_고정'!$B$19-IF(G26&lt;'d_고정'!$B$26,'d_고정'!$B$24,'d_고정'!$B$18)+1))*('d_고정'!$B$14+('d_고정'!$B$15-'d_고정'!$B$14)*RAND()))/F26</f>
        <v/>
      </c>
      <c r="I26">
        <f>RAND()</f>
        <v/>
      </c>
      <c r="J26">
        <f>IF('d_시나리오'!$J$3='d_시나리오'!$H$3,'d_시나리오'!$I$3,IF(I26&lt;('d_시나리오'!$I$3-'d_시나리오'!$H$3)/('d_시나리오'!$J$3-'d_시나리오'!$H$3),'d_시나리오'!$H$3+SQRT(I26*('d_시나리오'!$J$3-'d_시나리오'!$H$3)*('d_시나리오'!$I$3-'d_시나리오'!$H$3)),'d_시나리오'!$J$3-SQRT((1-I26)*('d_시나리오'!$J$3-'d_시나리오'!$H$3)*('d_시나리오'!$J$3-'d_시나리오'!$I$3))))</f>
        <v/>
      </c>
      <c r="K26">
        <f>RAND()</f>
        <v/>
      </c>
      <c r="L26">
        <f>IF('d_시나리오'!$J$4='d_시나리오'!$H$4,'d_시나리오'!$I$4,IF(K26&lt;('d_시나리오'!$I$4-'d_시나리오'!$H$4)/('d_시나리오'!$J$4-'d_시나리오'!$H$4),'d_시나리오'!$H$4+SQRT(K26*('d_시나리오'!$J$4-'d_시나리오'!$H$4)*('d_시나리오'!$I$4-'d_시나리오'!$H$4)),'d_시나리오'!$J$4-SQRT((1-K26)*('d_시나리오'!$J$4-'d_시나리오'!$H$4)*('d_시나리오'!$J$4-'d_시나리오'!$I$4))))</f>
        <v/>
      </c>
      <c r="M26">
        <f>RAND()</f>
        <v/>
      </c>
      <c r="N26">
        <f>IF('d_시나리오'!$J$5='d_시나리오'!$H$5,'d_시나리오'!$I$5,IF(M26&lt;('d_시나리오'!$I$5-'d_시나리오'!$H$5)/('d_시나리오'!$J$5-'d_시나리오'!$H$5),'d_시나리오'!$H$5+SQRT(M26*('d_시나리오'!$J$5-'d_시나리오'!$H$5)*('d_시나리오'!$I$5-'d_시나리오'!$H$5)),'d_시나리오'!$J$5-SQRT((1-M26)*('d_시나리오'!$J$5-'d_시나리오'!$H$5)*('d_시나리오'!$J$5-'d_시나리오'!$I$5))))</f>
        <v/>
      </c>
      <c r="O26">
        <f>RAND()</f>
        <v/>
      </c>
      <c r="P26">
        <f>IF('d_시나리오'!$J$6='d_시나리오'!$H$6,'d_시나리오'!$I$6,IF(O26&lt;('d_시나리오'!$I$6-'d_시나리오'!$H$6)/('d_시나리오'!$J$6-'d_시나리오'!$H$6),'d_시나리오'!$H$6+SQRT(O26*('d_시나리오'!$J$6-'d_시나리오'!$H$6)*('d_시나리오'!$I$6-'d_시나리오'!$H$6)),'d_시나리오'!$J$6-SQRT((1-O26)*('d_시나리오'!$J$6-'d_시나리오'!$H$6)*('d_시나리오'!$J$6-'d_시나리오'!$I$6))))</f>
        <v/>
      </c>
      <c r="Q26">
        <f>INDEX('d_분포'!$B$2:$B$57,RANDBETWEEN(1,56))</f>
        <v/>
      </c>
      <c r="R26">
        <f>BETAINV(RAND(),5,5)</f>
        <v/>
      </c>
      <c r="S26">
        <f>'d_고정'!$B$1*'6_기대효과'!$H$7*('d_시나리오'!$I$7/'d_고정'!$B$2)*B26</f>
        <v/>
      </c>
      <c r="T26">
        <f>S26*D26</f>
        <v/>
      </c>
      <c r="U26">
        <f>S26*F26*H26</f>
        <v/>
      </c>
      <c r="V26">
        <f>S26*F26*(H26-1)</f>
        <v/>
      </c>
      <c r="W26">
        <f>U26*J26</f>
        <v/>
      </c>
      <c r="X26">
        <f>T26+W26</f>
        <v/>
      </c>
      <c r="Y26">
        <f>(T26*E26+W26*L26)*(1-R26-'d_고정'!$B$13)</f>
        <v/>
      </c>
      <c r="Z26">
        <f>(U26*N26*Q26+'d_고정'!$B$3*('6_기대효과'!$H$7/8)*Q26*'d_고정'!$B$10*P26*('6_기대효과'!$K$7/'d_고정'!$B$9))*(1-R26)</f>
        <v/>
      </c>
      <c r="AA26">
        <f>W26*L26*(1-R26-'d_고정'!$B$13)+U26*MAX(N26-'d_고정'!$B$10*P26*('6_기대효과'!$K$7/'d_고정'!$B$9),0)*Q26*(1-R26)</f>
        <v/>
      </c>
      <c r="AB26">
        <f>Y26+Z26</f>
        <v/>
      </c>
      <c r="AC26">
        <f>Y26/('d_고정'!$B$5*'6_기대효과'!$H$7/8)/'d_고정'!$B$6</f>
        <v/>
      </c>
      <c r="AD26">
        <f>Y26/('d_고정'!$B$8*'6_기대효과'!$H$7/8)</f>
        <v/>
      </c>
    </row>
    <row r="27">
      <c r="A27">
        <f>RAND()</f>
        <v/>
      </c>
      <c r="B27">
        <f>IF('d_시나리오'!$J$2='d_시나리오'!$H$2,'d_시나리오'!$I$2,IF(A27&lt;('d_시나리오'!$I$2-'d_시나리오'!$H$2)/('d_시나리오'!$J$2-'d_시나리오'!$H$2),'d_시나리오'!$H$2+SQRT(A27*('d_시나리오'!$J$2-'d_시나리오'!$H$2)*('d_시나리오'!$I$2-'d_시나리오'!$H$2)),'d_시나리오'!$J$2-SQRT((1-A27)*('d_시나리오'!$J$2-'d_시나리오'!$H$2)*('d_시나리오'!$J$2-'d_시나리오'!$I$2))))</f>
        <v/>
      </c>
      <c r="C27">
        <f>RAND()</f>
        <v/>
      </c>
      <c r="D27">
        <f>BETAINV(RAND(),IF(C27&lt;'d_고정'!$B$26,'d_고정'!$B$23,'d_고정'!$B$16)+1,'d_고정'!$B$17-IF(C27&lt;'d_고정'!$B$26,'d_고정'!$B$23,'d_고정'!$B$16)+1)*('d_고정'!$B$14+('d_고정'!$B$15-'d_고정'!$B$14)*RAND())</f>
        <v/>
      </c>
      <c r="E27">
        <f>INDEX('d_분포'!$A$2:$A$28,RANDBETWEEN(1,27))</f>
        <v/>
      </c>
      <c r="F27">
        <f>INDEX('d_분포'!$C$2:$C$5,RANDBETWEEN(1,4))*(0.9+0.2*RAND())</f>
        <v/>
      </c>
      <c r="G27">
        <f>RAND()</f>
        <v/>
      </c>
      <c r="H27">
        <f>(F27+(1-F27)*('d_고정'!$B$22*BETAINV(RAND(),IF(G27&lt;'d_고정'!$B$26,'d_고정'!$B$25,'d_고정'!$B$20)+1,'d_고정'!$B$21-IF(G27&lt;'d_고정'!$B$26,'d_고정'!$B$25,'d_고정'!$B$20)+1)+(1-'d_고정'!$B$22)*BETAINV(RAND(),IF(G27&lt;'d_고정'!$B$26,'d_고정'!$B$24,'d_고정'!$B$18)+1,'d_고정'!$B$19-IF(G27&lt;'d_고정'!$B$26,'d_고정'!$B$24,'d_고정'!$B$18)+1))*('d_고정'!$B$14+('d_고정'!$B$15-'d_고정'!$B$14)*RAND()))/F27</f>
        <v/>
      </c>
      <c r="I27">
        <f>RAND()</f>
        <v/>
      </c>
      <c r="J27">
        <f>IF('d_시나리오'!$J$3='d_시나리오'!$H$3,'d_시나리오'!$I$3,IF(I27&lt;('d_시나리오'!$I$3-'d_시나리오'!$H$3)/('d_시나리오'!$J$3-'d_시나리오'!$H$3),'d_시나리오'!$H$3+SQRT(I27*('d_시나리오'!$J$3-'d_시나리오'!$H$3)*('d_시나리오'!$I$3-'d_시나리오'!$H$3)),'d_시나리오'!$J$3-SQRT((1-I27)*('d_시나리오'!$J$3-'d_시나리오'!$H$3)*('d_시나리오'!$J$3-'d_시나리오'!$I$3))))</f>
        <v/>
      </c>
      <c r="K27">
        <f>RAND()</f>
        <v/>
      </c>
      <c r="L27">
        <f>IF('d_시나리오'!$J$4='d_시나리오'!$H$4,'d_시나리오'!$I$4,IF(K27&lt;('d_시나리오'!$I$4-'d_시나리오'!$H$4)/('d_시나리오'!$J$4-'d_시나리오'!$H$4),'d_시나리오'!$H$4+SQRT(K27*('d_시나리오'!$J$4-'d_시나리오'!$H$4)*('d_시나리오'!$I$4-'d_시나리오'!$H$4)),'d_시나리오'!$J$4-SQRT((1-K27)*('d_시나리오'!$J$4-'d_시나리오'!$H$4)*('d_시나리오'!$J$4-'d_시나리오'!$I$4))))</f>
        <v/>
      </c>
      <c r="M27">
        <f>RAND()</f>
        <v/>
      </c>
      <c r="N27">
        <f>IF('d_시나리오'!$J$5='d_시나리오'!$H$5,'d_시나리오'!$I$5,IF(M27&lt;('d_시나리오'!$I$5-'d_시나리오'!$H$5)/('d_시나리오'!$J$5-'d_시나리오'!$H$5),'d_시나리오'!$H$5+SQRT(M27*('d_시나리오'!$J$5-'d_시나리오'!$H$5)*('d_시나리오'!$I$5-'d_시나리오'!$H$5)),'d_시나리오'!$J$5-SQRT((1-M27)*('d_시나리오'!$J$5-'d_시나리오'!$H$5)*('d_시나리오'!$J$5-'d_시나리오'!$I$5))))</f>
        <v/>
      </c>
      <c r="O27">
        <f>RAND()</f>
        <v/>
      </c>
      <c r="P27">
        <f>IF('d_시나리오'!$J$6='d_시나리오'!$H$6,'d_시나리오'!$I$6,IF(O27&lt;('d_시나리오'!$I$6-'d_시나리오'!$H$6)/('d_시나리오'!$J$6-'d_시나리오'!$H$6),'d_시나리오'!$H$6+SQRT(O27*('d_시나리오'!$J$6-'d_시나리오'!$H$6)*('d_시나리오'!$I$6-'d_시나리오'!$H$6)),'d_시나리오'!$J$6-SQRT((1-O27)*('d_시나리오'!$J$6-'d_시나리오'!$H$6)*('d_시나리오'!$J$6-'d_시나리오'!$I$6))))</f>
        <v/>
      </c>
      <c r="Q27">
        <f>INDEX('d_분포'!$B$2:$B$57,RANDBETWEEN(1,56))</f>
        <v/>
      </c>
      <c r="R27">
        <f>BETAINV(RAND(),5,5)</f>
        <v/>
      </c>
      <c r="S27">
        <f>'d_고정'!$B$1*'6_기대효과'!$H$7*('d_시나리오'!$I$7/'d_고정'!$B$2)*B27</f>
        <v/>
      </c>
      <c r="T27">
        <f>S27*D27</f>
        <v/>
      </c>
      <c r="U27">
        <f>S27*F27*H27</f>
        <v/>
      </c>
      <c r="V27">
        <f>S27*F27*(H27-1)</f>
        <v/>
      </c>
      <c r="W27">
        <f>U27*J27</f>
        <v/>
      </c>
      <c r="X27">
        <f>T27+W27</f>
        <v/>
      </c>
      <c r="Y27">
        <f>(T27*E27+W27*L27)*(1-R27-'d_고정'!$B$13)</f>
        <v/>
      </c>
      <c r="Z27">
        <f>(U27*N27*Q27+'d_고정'!$B$3*('6_기대효과'!$H$7/8)*Q27*'d_고정'!$B$10*P27*('6_기대효과'!$K$7/'d_고정'!$B$9))*(1-R27)</f>
        <v/>
      </c>
      <c r="AA27">
        <f>W27*L27*(1-R27-'d_고정'!$B$13)+U27*MAX(N27-'d_고정'!$B$10*P27*('6_기대효과'!$K$7/'d_고정'!$B$9),0)*Q27*(1-R27)</f>
        <v/>
      </c>
      <c r="AB27">
        <f>Y27+Z27</f>
        <v/>
      </c>
      <c r="AC27">
        <f>Y27/('d_고정'!$B$5*'6_기대효과'!$H$7/8)/'d_고정'!$B$6</f>
        <v/>
      </c>
      <c r="AD27">
        <f>Y27/('d_고정'!$B$8*'6_기대효과'!$H$7/8)</f>
        <v/>
      </c>
    </row>
    <row r="28">
      <c r="A28">
        <f>RAND()</f>
        <v/>
      </c>
      <c r="B28">
        <f>IF('d_시나리오'!$J$2='d_시나리오'!$H$2,'d_시나리오'!$I$2,IF(A28&lt;('d_시나리오'!$I$2-'d_시나리오'!$H$2)/('d_시나리오'!$J$2-'d_시나리오'!$H$2),'d_시나리오'!$H$2+SQRT(A28*('d_시나리오'!$J$2-'d_시나리오'!$H$2)*('d_시나리오'!$I$2-'d_시나리오'!$H$2)),'d_시나리오'!$J$2-SQRT((1-A28)*('d_시나리오'!$J$2-'d_시나리오'!$H$2)*('d_시나리오'!$J$2-'d_시나리오'!$I$2))))</f>
        <v/>
      </c>
      <c r="C28">
        <f>RAND()</f>
        <v/>
      </c>
      <c r="D28">
        <f>BETAINV(RAND(),IF(C28&lt;'d_고정'!$B$26,'d_고정'!$B$23,'d_고정'!$B$16)+1,'d_고정'!$B$17-IF(C28&lt;'d_고정'!$B$26,'d_고정'!$B$23,'d_고정'!$B$16)+1)*('d_고정'!$B$14+('d_고정'!$B$15-'d_고정'!$B$14)*RAND())</f>
        <v/>
      </c>
      <c r="E28">
        <f>INDEX('d_분포'!$A$2:$A$28,RANDBETWEEN(1,27))</f>
        <v/>
      </c>
      <c r="F28">
        <f>INDEX('d_분포'!$C$2:$C$5,RANDBETWEEN(1,4))*(0.9+0.2*RAND())</f>
        <v/>
      </c>
      <c r="G28">
        <f>RAND()</f>
        <v/>
      </c>
      <c r="H28">
        <f>(F28+(1-F28)*('d_고정'!$B$22*BETAINV(RAND(),IF(G28&lt;'d_고정'!$B$26,'d_고정'!$B$25,'d_고정'!$B$20)+1,'d_고정'!$B$21-IF(G28&lt;'d_고정'!$B$26,'d_고정'!$B$25,'d_고정'!$B$20)+1)+(1-'d_고정'!$B$22)*BETAINV(RAND(),IF(G28&lt;'d_고정'!$B$26,'d_고정'!$B$24,'d_고정'!$B$18)+1,'d_고정'!$B$19-IF(G28&lt;'d_고정'!$B$26,'d_고정'!$B$24,'d_고정'!$B$18)+1))*('d_고정'!$B$14+('d_고정'!$B$15-'d_고정'!$B$14)*RAND()))/F28</f>
        <v/>
      </c>
      <c r="I28">
        <f>RAND()</f>
        <v/>
      </c>
      <c r="J28">
        <f>IF('d_시나리오'!$J$3='d_시나리오'!$H$3,'d_시나리오'!$I$3,IF(I28&lt;('d_시나리오'!$I$3-'d_시나리오'!$H$3)/('d_시나리오'!$J$3-'d_시나리오'!$H$3),'d_시나리오'!$H$3+SQRT(I28*('d_시나리오'!$J$3-'d_시나리오'!$H$3)*('d_시나리오'!$I$3-'d_시나리오'!$H$3)),'d_시나리오'!$J$3-SQRT((1-I28)*('d_시나리오'!$J$3-'d_시나리오'!$H$3)*('d_시나리오'!$J$3-'d_시나리오'!$I$3))))</f>
        <v/>
      </c>
      <c r="K28">
        <f>RAND()</f>
        <v/>
      </c>
      <c r="L28">
        <f>IF('d_시나리오'!$J$4='d_시나리오'!$H$4,'d_시나리오'!$I$4,IF(K28&lt;('d_시나리오'!$I$4-'d_시나리오'!$H$4)/('d_시나리오'!$J$4-'d_시나리오'!$H$4),'d_시나리오'!$H$4+SQRT(K28*('d_시나리오'!$J$4-'d_시나리오'!$H$4)*('d_시나리오'!$I$4-'d_시나리오'!$H$4)),'d_시나리오'!$J$4-SQRT((1-K28)*('d_시나리오'!$J$4-'d_시나리오'!$H$4)*('d_시나리오'!$J$4-'d_시나리오'!$I$4))))</f>
        <v/>
      </c>
      <c r="M28">
        <f>RAND()</f>
        <v/>
      </c>
      <c r="N28">
        <f>IF('d_시나리오'!$J$5='d_시나리오'!$H$5,'d_시나리오'!$I$5,IF(M28&lt;('d_시나리오'!$I$5-'d_시나리오'!$H$5)/('d_시나리오'!$J$5-'d_시나리오'!$H$5),'d_시나리오'!$H$5+SQRT(M28*('d_시나리오'!$J$5-'d_시나리오'!$H$5)*('d_시나리오'!$I$5-'d_시나리오'!$H$5)),'d_시나리오'!$J$5-SQRT((1-M28)*('d_시나리오'!$J$5-'d_시나리오'!$H$5)*('d_시나리오'!$J$5-'d_시나리오'!$I$5))))</f>
        <v/>
      </c>
      <c r="O28">
        <f>RAND()</f>
        <v/>
      </c>
      <c r="P28">
        <f>IF('d_시나리오'!$J$6='d_시나리오'!$H$6,'d_시나리오'!$I$6,IF(O28&lt;('d_시나리오'!$I$6-'d_시나리오'!$H$6)/('d_시나리오'!$J$6-'d_시나리오'!$H$6),'d_시나리오'!$H$6+SQRT(O28*('d_시나리오'!$J$6-'d_시나리오'!$H$6)*('d_시나리오'!$I$6-'d_시나리오'!$H$6)),'d_시나리오'!$J$6-SQRT((1-O28)*('d_시나리오'!$J$6-'d_시나리오'!$H$6)*('d_시나리오'!$J$6-'d_시나리오'!$I$6))))</f>
        <v/>
      </c>
      <c r="Q28">
        <f>INDEX('d_분포'!$B$2:$B$57,RANDBETWEEN(1,56))</f>
        <v/>
      </c>
      <c r="R28">
        <f>BETAINV(RAND(),5,5)</f>
        <v/>
      </c>
      <c r="S28">
        <f>'d_고정'!$B$1*'6_기대효과'!$H$7*('d_시나리오'!$I$7/'d_고정'!$B$2)*B28</f>
        <v/>
      </c>
      <c r="T28">
        <f>S28*D28</f>
        <v/>
      </c>
      <c r="U28">
        <f>S28*F28*H28</f>
        <v/>
      </c>
      <c r="V28">
        <f>S28*F28*(H28-1)</f>
        <v/>
      </c>
      <c r="W28">
        <f>U28*J28</f>
        <v/>
      </c>
      <c r="X28">
        <f>T28+W28</f>
        <v/>
      </c>
      <c r="Y28">
        <f>(T28*E28+W28*L28)*(1-R28-'d_고정'!$B$13)</f>
        <v/>
      </c>
      <c r="Z28">
        <f>(U28*N28*Q28+'d_고정'!$B$3*('6_기대효과'!$H$7/8)*Q28*'d_고정'!$B$10*P28*('6_기대효과'!$K$7/'d_고정'!$B$9))*(1-R28)</f>
        <v/>
      </c>
      <c r="AA28">
        <f>W28*L28*(1-R28-'d_고정'!$B$13)+U28*MAX(N28-'d_고정'!$B$10*P28*('6_기대효과'!$K$7/'d_고정'!$B$9),0)*Q28*(1-R28)</f>
        <v/>
      </c>
      <c r="AB28">
        <f>Y28+Z28</f>
        <v/>
      </c>
      <c r="AC28">
        <f>Y28/('d_고정'!$B$5*'6_기대효과'!$H$7/8)/'d_고정'!$B$6</f>
        <v/>
      </c>
      <c r="AD28">
        <f>Y28/('d_고정'!$B$8*'6_기대효과'!$H$7/8)</f>
        <v/>
      </c>
    </row>
    <row r="29">
      <c r="A29">
        <f>RAND()</f>
        <v/>
      </c>
      <c r="B29">
        <f>IF('d_시나리오'!$J$2='d_시나리오'!$H$2,'d_시나리오'!$I$2,IF(A29&lt;('d_시나리오'!$I$2-'d_시나리오'!$H$2)/('d_시나리오'!$J$2-'d_시나리오'!$H$2),'d_시나리오'!$H$2+SQRT(A29*('d_시나리오'!$J$2-'d_시나리오'!$H$2)*('d_시나리오'!$I$2-'d_시나리오'!$H$2)),'d_시나리오'!$J$2-SQRT((1-A29)*('d_시나리오'!$J$2-'d_시나리오'!$H$2)*('d_시나리오'!$J$2-'d_시나리오'!$I$2))))</f>
        <v/>
      </c>
      <c r="C29">
        <f>RAND()</f>
        <v/>
      </c>
      <c r="D29">
        <f>BETAINV(RAND(),IF(C29&lt;'d_고정'!$B$26,'d_고정'!$B$23,'d_고정'!$B$16)+1,'d_고정'!$B$17-IF(C29&lt;'d_고정'!$B$26,'d_고정'!$B$23,'d_고정'!$B$16)+1)*('d_고정'!$B$14+('d_고정'!$B$15-'d_고정'!$B$14)*RAND())</f>
        <v/>
      </c>
      <c r="E29">
        <f>INDEX('d_분포'!$A$2:$A$28,RANDBETWEEN(1,27))</f>
        <v/>
      </c>
      <c r="F29">
        <f>INDEX('d_분포'!$C$2:$C$5,RANDBETWEEN(1,4))*(0.9+0.2*RAND())</f>
        <v/>
      </c>
      <c r="G29">
        <f>RAND()</f>
        <v/>
      </c>
      <c r="H29">
        <f>(F29+(1-F29)*('d_고정'!$B$22*BETAINV(RAND(),IF(G29&lt;'d_고정'!$B$26,'d_고정'!$B$25,'d_고정'!$B$20)+1,'d_고정'!$B$21-IF(G29&lt;'d_고정'!$B$26,'d_고정'!$B$25,'d_고정'!$B$20)+1)+(1-'d_고정'!$B$22)*BETAINV(RAND(),IF(G29&lt;'d_고정'!$B$26,'d_고정'!$B$24,'d_고정'!$B$18)+1,'d_고정'!$B$19-IF(G29&lt;'d_고정'!$B$26,'d_고정'!$B$24,'d_고정'!$B$18)+1))*('d_고정'!$B$14+('d_고정'!$B$15-'d_고정'!$B$14)*RAND()))/F29</f>
        <v/>
      </c>
      <c r="I29">
        <f>RAND()</f>
        <v/>
      </c>
      <c r="J29">
        <f>IF('d_시나리오'!$J$3='d_시나리오'!$H$3,'d_시나리오'!$I$3,IF(I29&lt;('d_시나리오'!$I$3-'d_시나리오'!$H$3)/('d_시나리오'!$J$3-'d_시나리오'!$H$3),'d_시나리오'!$H$3+SQRT(I29*('d_시나리오'!$J$3-'d_시나리오'!$H$3)*('d_시나리오'!$I$3-'d_시나리오'!$H$3)),'d_시나리오'!$J$3-SQRT((1-I29)*('d_시나리오'!$J$3-'d_시나리오'!$H$3)*('d_시나리오'!$J$3-'d_시나리오'!$I$3))))</f>
        <v/>
      </c>
      <c r="K29">
        <f>RAND()</f>
        <v/>
      </c>
      <c r="L29">
        <f>IF('d_시나리오'!$J$4='d_시나리오'!$H$4,'d_시나리오'!$I$4,IF(K29&lt;('d_시나리오'!$I$4-'d_시나리오'!$H$4)/('d_시나리오'!$J$4-'d_시나리오'!$H$4),'d_시나리오'!$H$4+SQRT(K29*('d_시나리오'!$J$4-'d_시나리오'!$H$4)*('d_시나리오'!$I$4-'d_시나리오'!$H$4)),'d_시나리오'!$J$4-SQRT((1-K29)*('d_시나리오'!$J$4-'d_시나리오'!$H$4)*('d_시나리오'!$J$4-'d_시나리오'!$I$4))))</f>
        <v/>
      </c>
      <c r="M29">
        <f>RAND()</f>
        <v/>
      </c>
      <c r="N29">
        <f>IF('d_시나리오'!$J$5='d_시나리오'!$H$5,'d_시나리오'!$I$5,IF(M29&lt;('d_시나리오'!$I$5-'d_시나리오'!$H$5)/('d_시나리오'!$J$5-'d_시나리오'!$H$5),'d_시나리오'!$H$5+SQRT(M29*('d_시나리오'!$J$5-'d_시나리오'!$H$5)*('d_시나리오'!$I$5-'d_시나리오'!$H$5)),'d_시나리오'!$J$5-SQRT((1-M29)*('d_시나리오'!$J$5-'d_시나리오'!$H$5)*('d_시나리오'!$J$5-'d_시나리오'!$I$5))))</f>
        <v/>
      </c>
      <c r="O29">
        <f>RAND()</f>
        <v/>
      </c>
      <c r="P29">
        <f>IF('d_시나리오'!$J$6='d_시나리오'!$H$6,'d_시나리오'!$I$6,IF(O29&lt;('d_시나리오'!$I$6-'d_시나리오'!$H$6)/('d_시나리오'!$J$6-'d_시나리오'!$H$6),'d_시나리오'!$H$6+SQRT(O29*('d_시나리오'!$J$6-'d_시나리오'!$H$6)*('d_시나리오'!$I$6-'d_시나리오'!$H$6)),'d_시나리오'!$J$6-SQRT((1-O29)*('d_시나리오'!$J$6-'d_시나리오'!$H$6)*('d_시나리오'!$J$6-'d_시나리오'!$I$6))))</f>
        <v/>
      </c>
      <c r="Q29">
        <f>INDEX('d_분포'!$B$2:$B$57,RANDBETWEEN(1,56))</f>
        <v/>
      </c>
      <c r="R29">
        <f>BETAINV(RAND(),5,5)</f>
        <v/>
      </c>
      <c r="S29">
        <f>'d_고정'!$B$1*'6_기대효과'!$H$7*('d_시나리오'!$I$7/'d_고정'!$B$2)*B29</f>
        <v/>
      </c>
      <c r="T29">
        <f>S29*D29</f>
        <v/>
      </c>
      <c r="U29">
        <f>S29*F29*H29</f>
        <v/>
      </c>
      <c r="V29">
        <f>S29*F29*(H29-1)</f>
        <v/>
      </c>
      <c r="W29">
        <f>U29*J29</f>
        <v/>
      </c>
      <c r="X29">
        <f>T29+W29</f>
        <v/>
      </c>
      <c r="Y29">
        <f>(T29*E29+W29*L29)*(1-R29-'d_고정'!$B$13)</f>
        <v/>
      </c>
      <c r="Z29">
        <f>(U29*N29*Q29+'d_고정'!$B$3*('6_기대효과'!$H$7/8)*Q29*'d_고정'!$B$10*P29*('6_기대효과'!$K$7/'d_고정'!$B$9))*(1-R29)</f>
        <v/>
      </c>
      <c r="AA29">
        <f>W29*L29*(1-R29-'d_고정'!$B$13)+U29*MAX(N29-'d_고정'!$B$10*P29*('6_기대효과'!$K$7/'d_고정'!$B$9),0)*Q29*(1-R29)</f>
        <v/>
      </c>
      <c r="AB29">
        <f>Y29+Z29</f>
        <v/>
      </c>
      <c r="AC29">
        <f>Y29/('d_고정'!$B$5*'6_기대효과'!$H$7/8)/'d_고정'!$B$6</f>
        <v/>
      </c>
      <c r="AD29">
        <f>Y29/('d_고정'!$B$8*'6_기대효과'!$H$7/8)</f>
        <v/>
      </c>
    </row>
    <row r="30">
      <c r="A30">
        <f>RAND()</f>
        <v/>
      </c>
      <c r="B30">
        <f>IF('d_시나리오'!$J$2='d_시나리오'!$H$2,'d_시나리오'!$I$2,IF(A30&lt;('d_시나리오'!$I$2-'d_시나리오'!$H$2)/('d_시나리오'!$J$2-'d_시나리오'!$H$2),'d_시나리오'!$H$2+SQRT(A30*('d_시나리오'!$J$2-'d_시나리오'!$H$2)*('d_시나리오'!$I$2-'d_시나리오'!$H$2)),'d_시나리오'!$J$2-SQRT((1-A30)*('d_시나리오'!$J$2-'d_시나리오'!$H$2)*('d_시나리오'!$J$2-'d_시나리오'!$I$2))))</f>
        <v/>
      </c>
      <c r="C30">
        <f>RAND()</f>
        <v/>
      </c>
      <c r="D30">
        <f>BETAINV(RAND(),IF(C30&lt;'d_고정'!$B$26,'d_고정'!$B$23,'d_고정'!$B$16)+1,'d_고정'!$B$17-IF(C30&lt;'d_고정'!$B$26,'d_고정'!$B$23,'d_고정'!$B$16)+1)*('d_고정'!$B$14+('d_고정'!$B$15-'d_고정'!$B$14)*RAND())</f>
        <v/>
      </c>
      <c r="E30">
        <f>INDEX('d_분포'!$A$2:$A$28,RANDBETWEEN(1,27))</f>
        <v/>
      </c>
      <c r="F30">
        <f>INDEX('d_분포'!$C$2:$C$5,RANDBETWEEN(1,4))*(0.9+0.2*RAND())</f>
        <v/>
      </c>
      <c r="G30">
        <f>RAND()</f>
        <v/>
      </c>
      <c r="H30">
        <f>(F30+(1-F30)*('d_고정'!$B$22*BETAINV(RAND(),IF(G30&lt;'d_고정'!$B$26,'d_고정'!$B$25,'d_고정'!$B$20)+1,'d_고정'!$B$21-IF(G30&lt;'d_고정'!$B$26,'d_고정'!$B$25,'d_고정'!$B$20)+1)+(1-'d_고정'!$B$22)*BETAINV(RAND(),IF(G30&lt;'d_고정'!$B$26,'d_고정'!$B$24,'d_고정'!$B$18)+1,'d_고정'!$B$19-IF(G30&lt;'d_고정'!$B$26,'d_고정'!$B$24,'d_고정'!$B$18)+1))*('d_고정'!$B$14+('d_고정'!$B$15-'d_고정'!$B$14)*RAND()))/F30</f>
        <v/>
      </c>
      <c r="I30">
        <f>RAND()</f>
        <v/>
      </c>
      <c r="J30">
        <f>IF('d_시나리오'!$J$3='d_시나리오'!$H$3,'d_시나리오'!$I$3,IF(I30&lt;('d_시나리오'!$I$3-'d_시나리오'!$H$3)/('d_시나리오'!$J$3-'d_시나리오'!$H$3),'d_시나리오'!$H$3+SQRT(I30*('d_시나리오'!$J$3-'d_시나리오'!$H$3)*('d_시나리오'!$I$3-'d_시나리오'!$H$3)),'d_시나리오'!$J$3-SQRT((1-I30)*('d_시나리오'!$J$3-'d_시나리오'!$H$3)*('d_시나리오'!$J$3-'d_시나리오'!$I$3))))</f>
        <v/>
      </c>
      <c r="K30">
        <f>RAND()</f>
        <v/>
      </c>
      <c r="L30">
        <f>IF('d_시나리오'!$J$4='d_시나리오'!$H$4,'d_시나리오'!$I$4,IF(K30&lt;('d_시나리오'!$I$4-'d_시나리오'!$H$4)/('d_시나리오'!$J$4-'d_시나리오'!$H$4),'d_시나리오'!$H$4+SQRT(K30*('d_시나리오'!$J$4-'d_시나리오'!$H$4)*('d_시나리오'!$I$4-'d_시나리오'!$H$4)),'d_시나리오'!$J$4-SQRT((1-K30)*('d_시나리오'!$J$4-'d_시나리오'!$H$4)*('d_시나리오'!$J$4-'d_시나리오'!$I$4))))</f>
        <v/>
      </c>
      <c r="M30">
        <f>RAND()</f>
        <v/>
      </c>
      <c r="N30">
        <f>IF('d_시나리오'!$J$5='d_시나리오'!$H$5,'d_시나리오'!$I$5,IF(M30&lt;('d_시나리오'!$I$5-'d_시나리오'!$H$5)/('d_시나리오'!$J$5-'d_시나리오'!$H$5),'d_시나리오'!$H$5+SQRT(M30*('d_시나리오'!$J$5-'d_시나리오'!$H$5)*('d_시나리오'!$I$5-'d_시나리오'!$H$5)),'d_시나리오'!$J$5-SQRT((1-M30)*('d_시나리오'!$J$5-'d_시나리오'!$H$5)*('d_시나리오'!$J$5-'d_시나리오'!$I$5))))</f>
        <v/>
      </c>
      <c r="O30">
        <f>RAND()</f>
        <v/>
      </c>
      <c r="P30">
        <f>IF('d_시나리오'!$J$6='d_시나리오'!$H$6,'d_시나리오'!$I$6,IF(O30&lt;('d_시나리오'!$I$6-'d_시나리오'!$H$6)/('d_시나리오'!$J$6-'d_시나리오'!$H$6),'d_시나리오'!$H$6+SQRT(O30*('d_시나리오'!$J$6-'d_시나리오'!$H$6)*('d_시나리오'!$I$6-'d_시나리오'!$H$6)),'d_시나리오'!$J$6-SQRT((1-O30)*('d_시나리오'!$J$6-'d_시나리오'!$H$6)*('d_시나리오'!$J$6-'d_시나리오'!$I$6))))</f>
        <v/>
      </c>
      <c r="Q30">
        <f>INDEX('d_분포'!$B$2:$B$57,RANDBETWEEN(1,56))</f>
        <v/>
      </c>
      <c r="R30">
        <f>BETAINV(RAND(),5,5)</f>
        <v/>
      </c>
      <c r="S30">
        <f>'d_고정'!$B$1*'6_기대효과'!$H$7*('d_시나리오'!$I$7/'d_고정'!$B$2)*B30</f>
        <v/>
      </c>
      <c r="T30">
        <f>S30*D30</f>
        <v/>
      </c>
      <c r="U30">
        <f>S30*F30*H30</f>
        <v/>
      </c>
      <c r="V30">
        <f>S30*F30*(H30-1)</f>
        <v/>
      </c>
      <c r="W30">
        <f>U30*J30</f>
        <v/>
      </c>
      <c r="X30">
        <f>T30+W30</f>
        <v/>
      </c>
      <c r="Y30">
        <f>(T30*E30+W30*L30)*(1-R30-'d_고정'!$B$13)</f>
        <v/>
      </c>
      <c r="Z30">
        <f>(U30*N30*Q30+'d_고정'!$B$3*('6_기대효과'!$H$7/8)*Q30*'d_고정'!$B$10*P30*('6_기대효과'!$K$7/'d_고정'!$B$9))*(1-R30)</f>
        <v/>
      </c>
      <c r="AA30">
        <f>W30*L30*(1-R30-'d_고정'!$B$13)+U30*MAX(N30-'d_고정'!$B$10*P30*('6_기대효과'!$K$7/'d_고정'!$B$9),0)*Q30*(1-R30)</f>
        <v/>
      </c>
      <c r="AB30">
        <f>Y30+Z30</f>
        <v/>
      </c>
      <c r="AC30">
        <f>Y30/('d_고정'!$B$5*'6_기대효과'!$H$7/8)/'d_고정'!$B$6</f>
        <v/>
      </c>
      <c r="AD30">
        <f>Y30/('d_고정'!$B$8*'6_기대효과'!$H$7/8)</f>
        <v/>
      </c>
    </row>
    <row r="31">
      <c r="A31">
        <f>RAND()</f>
        <v/>
      </c>
      <c r="B31">
        <f>IF('d_시나리오'!$J$2='d_시나리오'!$H$2,'d_시나리오'!$I$2,IF(A31&lt;('d_시나리오'!$I$2-'d_시나리오'!$H$2)/('d_시나리오'!$J$2-'d_시나리오'!$H$2),'d_시나리오'!$H$2+SQRT(A31*('d_시나리오'!$J$2-'d_시나리오'!$H$2)*('d_시나리오'!$I$2-'d_시나리오'!$H$2)),'d_시나리오'!$J$2-SQRT((1-A31)*('d_시나리오'!$J$2-'d_시나리오'!$H$2)*('d_시나리오'!$J$2-'d_시나리오'!$I$2))))</f>
        <v/>
      </c>
      <c r="C31">
        <f>RAND()</f>
        <v/>
      </c>
      <c r="D31">
        <f>BETAINV(RAND(),IF(C31&lt;'d_고정'!$B$26,'d_고정'!$B$23,'d_고정'!$B$16)+1,'d_고정'!$B$17-IF(C31&lt;'d_고정'!$B$26,'d_고정'!$B$23,'d_고정'!$B$16)+1)*('d_고정'!$B$14+('d_고정'!$B$15-'d_고정'!$B$14)*RAND())</f>
        <v/>
      </c>
      <c r="E31">
        <f>INDEX('d_분포'!$A$2:$A$28,RANDBETWEEN(1,27))</f>
        <v/>
      </c>
      <c r="F31">
        <f>INDEX('d_분포'!$C$2:$C$5,RANDBETWEEN(1,4))*(0.9+0.2*RAND())</f>
        <v/>
      </c>
      <c r="G31">
        <f>RAND()</f>
        <v/>
      </c>
      <c r="H31">
        <f>(F31+(1-F31)*('d_고정'!$B$22*BETAINV(RAND(),IF(G31&lt;'d_고정'!$B$26,'d_고정'!$B$25,'d_고정'!$B$20)+1,'d_고정'!$B$21-IF(G31&lt;'d_고정'!$B$26,'d_고정'!$B$25,'d_고정'!$B$20)+1)+(1-'d_고정'!$B$22)*BETAINV(RAND(),IF(G31&lt;'d_고정'!$B$26,'d_고정'!$B$24,'d_고정'!$B$18)+1,'d_고정'!$B$19-IF(G31&lt;'d_고정'!$B$26,'d_고정'!$B$24,'d_고정'!$B$18)+1))*('d_고정'!$B$14+('d_고정'!$B$15-'d_고정'!$B$14)*RAND()))/F31</f>
        <v/>
      </c>
      <c r="I31">
        <f>RAND()</f>
        <v/>
      </c>
      <c r="J31">
        <f>IF('d_시나리오'!$J$3='d_시나리오'!$H$3,'d_시나리오'!$I$3,IF(I31&lt;('d_시나리오'!$I$3-'d_시나리오'!$H$3)/('d_시나리오'!$J$3-'d_시나리오'!$H$3),'d_시나리오'!$H$3+SQRT(I31*('d_시나리오'!$J$3-'d_시나리오'!$H$3)*('d_시나리오'!$I$3-'d_시나리오'!$H$3)),'d_시나리오'!$J$3-SQRT((1-I31)*('d_시나리오'!$J$3-'d_시나리오'!$H$3)*('d_시나리오'!$J$3-'d_시나리오'!$I$3))))</f>
        <v/>
      </c>
      <c r="K31">
        <f>RAND()</f>
        <v/>
      </c>
      <c r="L31">
        <f>IF('d_시나리오'!$J$4='d_시나리오'!$H$4,'d_시나리오'!$I$4,IF(K31&lt;('d_시나리오'!$I$4-'d_시나리오'!$H$4)/('d_시나리오'!$J$4-'d_시나리오'!$H$4),'d_시나리오'!$H$4+SQRT(K31*('d_시나리오'!$J$4-'d_시나리오'!$H$4)*('d_시나리오'!$I$4-'d_시나리오'!$H$4)),'d_시나리오'!$J$4-SQRT((1-K31)*('d_시나리오'!$J$4-'d_시나리오'!$H$4)*('d_시나리오'!$J$4-'d_시나리오'!$I$4))))</f>
        <v/>
      </c>
      <c r="M31">
        <f>RAND()</f>
        <v/>
      </c>
      <c r="N31">
        <f>IF('d_시나리오'!$J$5='d_시나리오'!$H$5,'d_시나리오'!$I$5,IF(M31&lt;('d_시나리오'!$I$5-'d_시나리오'!$H$5)/('d_시나리오'!$J$5-'d_시나리오'!$H$5),'d_시나리오'!$H$5+SQRT(M31*('d_시나리오'!$J$5-'d_시나리오'!$H$5)*('d_시나리오'!$I$5-'d_시나리오'!$H$5)),'d_시나리오'!$J$5-SQRT((1-M31)*('d_시나리오'!$J$5-'d_시나리오'!$H$5)*('d_시나리오'!$J$5-'d_시나리오'!$I$5))))</f>
        <v/>
      </c>
      <c r="O31">
        <f>RAND()</f>
        <v/>
      </c>
      <c r="P31">
        <f>IF('d_시나리오'!$J$6='d_시나리오'!$H$6,'d_시나리오'!$I$6,IF(O31&lt;('d_시나리오'!$I$6-'d_시나리오'!$H$6)/('d_시나리오'!$J$6-'d_시나리오'!$H$6),'d_시나리오'!$H$6+SQRT(O31*('d_시나리오'!$J$6-'d_시나리오'!$H$6)*('d_시나리오'!$I$6-'d_시나리오'!$H$6)),'d_시나리오'!$J$6-SQRT((1-O31)*('d_시나리오'!$J$6-'d_시나리오'!$H$6)*('d_시나리오'!$J$6-'d_시나리오'!$I$6))))</f>
        <v/>
      </c>
      <c r="Q31">
        <f>INDEX('d_분포'!$B$2:$B$57,RANDBETWEEN(1,56))</f>
        <v/>
      </c>
      <c r="R31">
        <f>BETAINV(RAND(),5,5)</f>
        <v/>
      </c>
      <c r="S31">
        <f>'d_고정'!$B$1*'6_기대효과'!$H$7*('d_시나리오'!$I$7/'d_고정'!$B$2)*B31</f>
        <v/>
      </c>
      <c r="T31">
        <f>S31*D31</f>
        <v/>
      </c>
      <c r="U31">
        <f>S31*F31*H31</f>
        <v/>
      </c>
      <c r="V31">
        <f>S31*F31*(H31-1)</f>
        <v/>
      </c>
      <c r="W31">
        <f>U31*J31</f>
        <v/>
      </c>
      <c r="X31">
        <f>T31+W31</f>
        <v/>
      </c>
      <c r="Y31">
        <f>(T31*E31+W31*L31)*(1-R31-'d_고정'!$B$13)</f>
        <v/>
      </c>
      <c r="Z31">
        <f>(U31*N31*Q31+'d_고정'!$B$3*('6_기대효과'!$H$7/8)*Q31*'d_고정'!$B$10*P31*('6_기대효과'!$K$7/'d_고정'!$B$9))*(1-R31)</f>
        <v/>
      </c>
      <c r="AA31">
        <f>W31*L31*(1-R31-'d_고정'!$B$13)+U31*MAX(N31-'d_고정'!$B$10*P31*('6_기대효과'!$K$7/'d_고정'!$B$9),0)*Q31*(1-R31)</f>
        <v/>
      </c>
      <c r="AB31">
        <f>Y31+Z31</f>
        <v/>
      </c>
      <c r="AC31">
        <f>Y31/('d_고정'!$B$5*'6_기대효과'!$H$7/8)/'d_고정'!$B$6</f>
        <v/>
      </c>
      <c r="AD31">
        <f>Y31/('d_고정'!$B$8*'6_기대효과'!$H$7/8)</f>
        <v/>
      </c>
    </row>
    <row r="32">
      <c r="A32">
        <f>RAND()</f>
        <v/>
      </c>
      <c r="B32">
        <f>IF('d_시나리오'!$J$2='d_시나리오'!$H$2,'d_시나리오'!$I$2,IF(A32&lt;('d_시나리오'!$I$2-'d_시나리오'!$H$2)/('d_시나리오'!$J$2-'d_시나리오'!$H$2),'d_시나리오'!$H$2+SQRT(A32*('d_시나리오'!$J$2-'d_시나리오'!$H$2)*('d_시나리오'!$I$2-'d_시나리오'!$H$2)),'d_시나리오'!$J$2-SQRT((1-A32)*('d_시나리오'!$J$2-'d_시나리오'!$H$2)*('d_시나리오'!$J$2-'d_시나리오'!$I$2))))</f>
        <v/>
      </c>
      <c r="C32">
        <f>RAND()</f>
        <v/>
      </c>
      <c r="D32">
        <f>BETAINV(RAND(),IF(C32&lt;'d_고정'!$B$26,'d_고정'!$B$23,'d_고정'!$B$16)+1,'d_고정'!$B$17-IF(C32&lt;'d_고정'!$B$26,'d_고정'!$B$23,'d_고정'!$B$16)+1)*('d_고정'!$B$14+('d_고정'!$B$15-'d_고정'!$B$14)*RAND())</f>
        <v/>
      </c>
      <c r="E32">
        <f>INDEX('d_분포'!$A$2:$A$28,RANDBETWEEN(1,27))</f>
        <v/>
      </c>
      <c r="F32">
        <f>INDEX('d_분포'!$C$2:$C$5,RANDBETWEEN(1,4))*(0.9+0.2*RAND())</f>
        <v/>
      </c>
      <c r="G32">
        <f>RAND()</f>
        <v/>
      </c>
      <c r="H32">
        <f>(F32+(1-F32)*('d_고정'!$B$22*BETAINV(RAND(),IF(G32&lt;'d_고정'!$B$26,'d_고정'!$B$25,'d_고정'!$B$20)+1,'d_고정'!$B$21-IF(G32&lt;'d_고정'!$B$26,'d_고정'!$B$25,'d_고정'!$B$20)+1)+(1-'d_고정'!$B$22)*BETAINV(RAND(),IF(G32&lt;'d_고정'!$B$26,'d_고정'!$B$24,'d_고정'!$B$18)+1,'d_고정'!$B$19-IF(G32&lt;'d_고정'!$B$26,'d_고정'!$B$24,'d_고정'!$B$18)+1))*('d_고정'!$B$14+('d_고정'!$B$15-'d_고정'!$B$14)*RAND()))/F32</f>
        <v/>
      </c>
      <c r="I32">
        <f>RAND()</f>
        <v/>
      </c>
      <c r="J32">
        <f>IF('d_시나리오'!$J$3='d_시나리오'!$H$3,'d_시나리오'!$I$3,IF(I32&lt;('d_시나리오'!$I$3-'d_시나리오'!$H$3)/('d_시나리오'!$J$3-'d_시나리오'!$H$3),'d_시나리오'!$H$3+SQRT(I32*('d_시나리오'!$J$3-'d_시나리오'!$H$3)*('d_시나리오'!$I$3-'d_시나리오'!$H$3)),'d_시나리오'!$J$3-SQRT((1-I32)*('d_시나리오'!$J$3-'d_시나리오'!$H$3)*('d_시나리오'!$J$3-'d_시나리오'!$I$3))))</f>
        <v/>
      </c>
      <c r="K32">
        <f>RAND()</f>
        <v/>
      </c>
      <c r="L32">
        <f>IF('d_시나리오'!$J$4='d_시나리오'!$H$4,'d_시나리오'!$I$4,IF(K32&lt;('d_시나리오'!$I$4-'d_시나리오'!$H$4)/('d_시나리오'!$J$4-'d_시나리오'!$H$4),'d_시나리오'!$H$4+SQRT(K32*('d_시나리오'!$J$4-'d_시나리오'!$H$4)*('d_시나리오'!$I$4-'d_시나리오'!$H$4)),'d_시나리오'!$J$4-SQRT((1-K32)*('d_시나리오'!$J$4-'d_시나리오'!$H$4)*('d_시나리오'!$J$4-'d_시나리오'!$I$4))))</f>
        <v/>
      </c>
      <c r="M32">
        <f>RAND()</f>
        <v/>
      </c>
      <c r="N32">
        <f>IF('d_시나리오'!$J$5='d_시나리오'!$H$5,'d_시나리오'!$I$5,IF(M32&lt;('d_시나리오'!$I$5-'d_시나리오'!$H$5)/('d_시나리오'!$J$5-'d_시나리오'!$H$5),'d_시나리오'!$H$5+SQRT(M32*('d_시나리오'!$J$5-'d_시나리오'!$H$5)*('d_시나리오'!$I$5-'d_시나리오'!$H$5)),'d_시나리오'!$J$5-SQRT((1-M32)*('d_시나리오'!$J$5-'d_시나리오'!$H$5)*('d_시나리오'!$J$5-'d_시나리오'!$I$5))))</f>
        <v/>
      </c>
      <c r="O32">
        <f>RAND()</f>
        <v/>
      </c>
      <c r="P32">
        <f>IF('d_시나리오'!$J$6='d_시나리오'!$H$6,'d_시나리오'!$I$6,IF(O32&lt;('d_시나리오'!$I$6-'d_시나리오'!$H$6)/('d_시나리오'!$J$6-'d_시나리오'!$H$6),'d_시나리오'!$H$6+SQRT(O32*('d_시나리오'!$J$6-'d_시나리오'!$H$6)*('d_시나리오'!$I$6-'d_시나리오'!$H$6)),'d_시나리오'!$J$6-SQRT((1-O32)*('d_시나리오'!$J$6-'d_시나리오'!$H$6)*('d_시나리오'!$J$6-'d_시나리오'!$I$6))))</f>
        <v/>
      </c>
      <c r="Q32">
        <f>INDEX('d_분포'!$B$2:$B$57,RANDBETWEEN(1,56))</f>
        <v/>
      </c>
      <c r="R32">
        <f>BETAINV(RAND(),5,5)</f>
        <v/>
      </c>
      <c r="S32">
        <f>'d_고정'!$B$1*'6_기대효과'!$H$7*('d_시나리오'!$I$7/'d_고정'!$B$2)*B32</f>
        <v/>
      </c>
      <c r="T32">
        <f>S32*D32</f>
        <v/>
      </c>
      <c r="U32">
        <f>S32*F32*H32</f>
        <v/>
      </c>
      <c r="V32">
        <f>S32*F32*(H32-1)</f>
        <v/>
      </c>
      <c r="W32">
        <f>U32*J32</f>
        <v/>
      </c>
      <c r="X32">
        <f>T32+W32</f>
        <v/>
      </c>
      <c r="Y32">
        <f>(T32*E32+W32*L32)*(1-R32-'d_고정'!$B$13)</f>
        <v/>
      </c>
      <c r="Z32">
        <f>(U32*N32*Q32+'d_고정'!$B$3*('6_기대효과'!$H$7/8)*Q32*'d_고정'!$B$10*P32*('6_기대효과'!$K$7/'d_고정'!$B$9))*(1-R32)</f>
        <v/>
      </c>
      <c r="AA32">
        <f>W32*L32*(1-R32-'d_고정'!$B$13)+U32*MAX(N32-'d_고정'!$B$10*P32*('6_기대효과'!$K$7/'d_고정'!$B$9),0)*Q32*(1-R32)</f>
        <v/>
      </c>
      <c r="AB32">
        <f>Y32+Z32</f>
        <v/>
      </c>
      <c r="AC32">
        <f>Y32/('d_고정'!$B$5*'6_기대효과'!$H$7/8)/'d_고정'!$B$6</f>
        <v/>
      </c>
      <c r="AD32">
        <f>Y32/('d_고정'!$B$8*'6_기대효과'!$H$7/8)</f>
        <v/>
      </c>
    </row>
    <row r="33">
      <c r="A33">
        <f>RAND()</f>
        <v/>
      </c>
      <c r="B33">
        <f>IF('d_시나리오'!$J$2='d_시나리오'!$H$2,'d_시나리오'!$I$2,IF(A33&lt;('d_시나리오'!$I$2-'d_시나리오'!$H$2)/('d_시나리오'!$J$2-'d_시나리오'!$H$2),'d_시나리오'!$H$2+SQRT(A33*('d_시나리오'!$J$2-'d_시나리오'!$H$2)*('d_시나리오'!$I$2-'d_시나리오'!$H$2)),'d_시나리오'!$J$2-SQRT((1-A33)*('d_시나리오'!$J$2-'d_시나리오'!$H$2)*('d_시나리오'!$J$2-'d_시나리오'!$I$2))))</f>
        <v/>
      </c>
      <c r="C33">
        <f>RAND()</f>
        <v/>
      </c>
      <c r="D33">
        <f>BETAINV(RAND(),IF(C33&lt;'d_고정'!$B$26,'d_고정'!$B$23,'d_고정'!$B$16)+1,'d_고정'!$B$17-IF(C33&lt;'d_고정'!$B$26,'d_고정'!$B$23,'d_고정'!$B$16)+1)*('d_고정'!$B$14+('d_고정'!$B$15-'d_고정'!$B$14)*RAND())</f>
        <v/>
      </c>
      <c r="E33">
        <f>INDEX('d_분포'!$A$2:$A$28,RANDBETWEEN(1,27))</f>
        <v/>
      </c>
      <c r="F33">
        <f>INDEX('d_분포'!$C$2:$C$5,RANDBETWEEN(1,4))*(0.9+0.2*RAND())</f>
        <v/>
      </c>
      <c r="G33">
        <f>RAND()</f>
        <v/>
      </c>
      <c r="H33">
        <f>(F33+(1-F33)*('d_고정'!$B$22*BETAINV(RAND(),IF(G33&lt;'d_고정'!$B$26,'d_고정'!$B$25,'d_고정'!$B$20)+1,'d_고정'!$B$21-IF(G33&lt;'d_고정'!$B$26,'d_고정'!$B$25,'d_고정'!$B$20)+1)+(1-'d_고정'!$B$22)*BETAINV(RAND(),IF(G33&lt;'d_고정'!$B$26,'d_고정'!$B$24,'d_고정'!$B$18)+1,'d_고정'!$B$19-IF(G33&lt;'d_고정'!$B$26,'d_고정'!$B$24,'d_고정'!$B$18)+1))*('d_고정'!$B$14+('d_고정'!$B$15-'d_고정'!$B$14)*RAND()))/F33</f>
        <v/>
      </c>
      <c r="I33">
        <f>RAND()</f>
        <v/>
      </c>
      <c r="J33">
        <f>IF('d_시나리오'!$J$3='d_시나리오'!$H$3,'d_시나리오'!$I$3,IF(I33&lt;('d_시나리오'!$I$3-'d_시나리오'!$H$3)/('d_시나리오'!$J$3-'d_시나리오'!$H$3),'d_시나리오'!$H$3+SQRT(I33*('d_시나리오'!$J$3-'d_시나리오'!$H$3)*('d_시나리오'!$I$3-'d_시나리오'!$H$3)),'d_시나리오'!$J$3-SQRT((1-I33)*('d_시나리오'!$J$3-'d_시나리오'!$H$3)*('d_시나리오'!$J$3-'d_시나리오'!$I$3))))</f>
        <v/>
      </c>
      <c r="K33">
        <f>RAND()</f>
        <v/>
      </c>
      <c r="L33">
        <f>IF('d_시나리오'!$J$4='d_시나리오'!$H$4,'d_시나리오'!$I$4,IF(K33&lt;('d_시나리오'!$I$4-'d_시나리오'!$H$4)/('d_시나리오'!$J$4-'d_시나리오'!$H$4),'d_시나리오'!$H$4+SQRT(K33*('d_시나리오'!$J$4-'d_시나리오'!$H$4)*('d_시나리오'!$I$4-'d_시나리오'!$H$4)),'d_시나리오'!$J$4-SQRT((1-K33)*('d_시나리오'!$J$4-'d_시나리오'!$H$4)*('d_시나리오'!$J$4-'d_시나리오'!$I$4))))</f>
        <v/>
      </c>
      <c r="M33">
        <f>RAND()</f>
        <v/>
      </c>
      <c r="N33">
        <f>IF('d_시나리오'!$J$5='d_시나리오'!$H$5,'d_시나리오'!$I$5,IF(M33&lt;('d_시나리오'!$I$5-'d_시나리오'!$H$5)/('d_시나리오'!$J$5-'d_시나리오'!$H$5),'d_시나리오'!$H$5+SQRT(M33*('d_시나리오'!$J$5-'d_시나리오'!$H$5)*('d_시나리오'!$I$5-'d_시나리오'!$H$5)),'d_시나리오'!$J$5-SQRT((1-M33)*('d_시나리오'!$J$5-'d_시나리오'!$H$5)*('d_시나리오'!$J$5-'d_시나리오'!$I$5))))</f>
        <v/>
      </c>
      <c r="O33">
        <f>RAND()</f>
        <v/>
      </c>
      <c r="P33">
        <f>IF('d_시나리오'!$J$6='d_시나리오'!$H$6,'d_시나리오'!$I$6,IF(O33&lt;('d_시나리오'!$I$6-'d_시나리오'!$H$6)/('d_시나리오'!$J$6-'d_시나리오'!$H$6),'d_시나리오'!$H$6+SQRT(O33*('d_시나리오'!$J$6-'d_시나리오'!$H$6)*('d_시나리오'!$I$6-'d_시나리오'!$H$6)),'d_시나리오'!$J$6-SQRT((1-O33)*('d_시나리오'!$J$6-'d_시나리오'!$H$6)*('d_시나리오'!$J$6-'d_시나리오'!$I$6))))</f>
        <v/>
      </c>
      <c r="Q33">
        <f>INDEX('d_분포'!$B$2:$B$57,RANDBETWEEN(1,56))</f>
        <v/>
      </c>
      <c r="R33">
        <f>BETAINV(RAND(),5,5)</f>
        <v/>
      </c>
      <c r="S33">
        <f>'d_고정'!$B$1*'6_기대효과'!$H$7*('d_시나리오'!$I$7/'d_고정'!$B$2)*B33</f>
        <v/>
      </c>
      <c r="T33">
        <f>S33*D33</f>
        <v/>
      </c>
      <c r="U33">
        <f>S33*F33*H33</f>
        <v/>
      </c>
      <c r="V33">
        <f>S33*F33*(H33-1)</f>
        <v/>
      </c>
      <c r="W33">
        <f>U33*J33</f>
        <v/>
      </c>
      <c r="X33">
        <f>T33+W33</f>
        <v/>
      </c>
      <c r="Y33">
        <f>(T33*E33+W33*L33)*(1-R33-'d_고정'!$B$13)</f>
        <v/>
      </c>
      <c r="Z33">
        <f>(U33*N33*Q33+'d_고정'!$B$3*('6_기대효과'!$H$7/8)*Q33*'d_고정'!$B$10*P33*('6_기대효과'!$K$7/'d_고정'!$B$9))*(1-R33)</f>
        <v/>
      </c>
      <c r="AA33">
        <f>W33*L33*(1-R33-'d_고정'!$B$13)+U33*MAX(N33-'d_고정'!$B$10*P33*('6_기대효과'!$K$7/'d_고정'!$B$9),0)*Q33*(1-R33)</f>
        <v/>
      </c>
      <c r="AB33">
        <f>Y33+Z33</f>
        <v/>
      </c>
      <c r="AC33">
        <f>Y33/('d_고정'!$B$5*'6_기대효과'!$H$7/8)/'d_고정'!$B$6</f>
        <v/>
      </c>
      <c r="AD33">
        <f>Y33/('d_고정'!$B$8*'6_기대효과'!$H$7/8)</f>
        <v/>
      </c>
    </row>
    <row r="34">
      <c r="A34">
        <f>RAND()</f>
        <v/>
      </c>
      <c r="B34">
        <f>IF('d_시나리오'!$J$2='d_시나리오'!$H$2,'d_시나리오'!$I$2,IF(A34&lt;('d_시나리오'!$I$2-'d_시나리오'!$H$2)/('d_시나리오'!$J$2-'d_시나리오'!$H$2),'d_시나리오'!$H$2+SQRT(A34*('d_시나리오'!$J$2-'d_시나리오'!$H$2)*('d_시나리오'!$I$2-'d_시나리오'!$H$2)),'d_시나리오'!$J$2-SQRT((1-A34)*('d_시나리오'!$J$2-'d_시나리오'!$H$2)*('d_시나리오'!$J$2-'d_시나리오'!$I$2))))</f>
        <v/>
      </c>
      <c r="C34">
        <f>RAND()</f>
        <v/>
      </c>
      <c r="D34">
        <f>BETAINV(RAND(),IF(C34&lt;'d_고정'!$B$26,'d_고정'!$B$23,'d_고정'!$B$16)+1,'d_고정'!$B$17-IF(C34&lt;'d_고정'!$B$26,'d_고정'!$B$23,'d_고정'!$B$16)+1)*('d_고정'!$B$14+('d_고정'!$B$15-'d_고정'!$B$14)*RAND())</f>
        <v/>
      </c>
      <c r="E34">
        <f>INDEX('d_분포'!$A$2:$A$28,RANDBETWEEN(1,27))</f>
        <v/>
      </c>
      <c r="F34">
        <f>INDEX('d_분포'!$C$2:$C$5,RANDBETWEEN(1,4))*(0.9+0.2*RAND())</f>
        <v/>
      </c>
      <c r="G34">
        <f>RAND()</f>
        <v/>
      </c>
      <c r="H34">
        <f>(F34+(1-F34)*('d_고정'!$B$22*BETAINV(RAND(),IF(G34&lt;'d_고정'!$B$26,'d_고정'!$B$25,'d_고정'!$B$20)+1,'d_고정'!$B$21-IF(G34&lt;'d_고정'!$B$26,'d_고정'!$B$25,'d_고정'!$B$20)+1)+(1-'d_고정'!$B$22)*BETAINV(RAND(),IF(G34&lt;'d_고정'!$B$26,'d_고정'!$B$24,'d_고정'!$B$18)+1,'d_고정'!$B$19-IF(G34&lt;'d_고정'!$B$26,'d_고정'!$B$24,'d_고정'!$B$18)+1))*('d_고정'!$B$14+('d_고정'!$B$15-'d_고정'!$B$14)*RAND()))/F34</f>
        <v/>
      </c>
      <c r="I34">
        <f>RAND()</f>
        <v/>
      </c>
      <c r="J34">
        <f>IF('d_시나리오'!$J$3='d_시나리오'!$H$3,'d_시나리오'!$I$3,IF(I34&lt;('d_시나리오'!$I$3-'d_시나리오'!$H$3)/('d_시나리오'!$J$3-'d_시나리오'!$H$3),'d_시나리오'!$H$3+SQRT(I34*('d_시나리오'!$J$3-'d_시나리오'!$H$3)*('d_시나리오'!$I$3-'d_시나리오'!$H$3)),'d_시나리오'!$J$3-SQRT((1-I34)*('d_시나리오'!$J$3-'d_시나리오'!$H$3)*('d_시나리오'!$J$3-'d_시나리오'!$I$3))))</f>
        <v/>
      </c>
      <c r="K34">
        <f>RAND()</f>
        <v/>
      </c>
      <c r="L34">
        <f>IF('d_시나리오'!$J$4='d_시나리오'!$H$4,'d_시나리오'!$I$4,IF(K34&lt;('d_시나리오'!$I$4-'d_시나리오'!$H$4)/('d_시나리오'!$J$4-'d_시나리오'!$H$4),'d_시나리오'!$H$4+SQRT(K34*('d_시나리오'!$J$4-'d_시나리오'!$H$4)*('d_시나리오'!$I$4-'d_시나리오'!$H$4)),'d_시나리오'!$J$4-SQRT((1-K34)*('d_시나리오'!$J$4-'d_시나리오'!$H$4)*('d_시나리오'!$J$4-'d_시나리오'!$I$4))))</f>
        <v/>
      </c>
      <c r="M34">
        <f>RAND()</f>
        <v/>
      </c>
      <c r="N34">
        <f>IF('d_시나리오'!$J$5='d_시나리오'!$H$5,'d_시나리오'!$I$5,IF(M34&lt;('d_시나리오'!$I$5-'d_시나리오'!$H$5)/('d_시나리오'!$J$5-'d_시나리오'!$H$5),'d_시나리오'!$H$5+SQRT(M34*('d_시나리오'!$J$5-'d_시나리오'!$H$5)*('d_시나리오'!$I$5-'d_시나리오'!$H$5)),'d_시나리오'!$J$5-SQRT((1-M34)*('d_시나리오'!$J$5-'d_시나리오'!$H$5)*('d_시나리오'!$J$5-'d_시나리오'!$I$5))))</f>
        <v/>
      </c>
      <c r="O34">
        <f>RAND()</f>
        <v/>
      </c>
      <c r="P34">
        <f>IF('d_시나리오'!$J$6='d_시나리오'!$H$6,'d_시나리오'!$I$6,IF(O34&lt;('d_시나리오'!$I$6-'d_시나리오'!$H$6)/('d_시나리오'!$J$6-'d_시나리오'!$H$6),'d_시나리오'!$H$6+SQRT(O34*('d_시나리오'!$J$6-'d_시나리오'!$H$6)*('d_시나리오'!$I$6-'d_시나리오'!$H$6)),'d_시나리오'!$J$6-SQRT((1-O34)*('d_시나리오'!$J$6-'d_시나리오'!$H$6)*('d_시나리오'!$J$6-'d_시나리오'!$I$6))))</f>
        <v/>
      </c>
      <c r="Q34">
        <f>INDEX('d_분포'!$B$2:$B$57,RANDBETWEEN(1,56))</f>
        <v/>
      </c>
      <c r="R34">
        <f>BETAINV(RAND(),5,5)</f>
        <v/>
      </c>
      <c r="S34">
        <f>'d_고정'!$B$1*'6_기대효과'!$H$7*('d_시나리오'!$I$7/'d_고정'!$B$2)*B34</f>
        <v/>
      </c>
      <c r="T34">
        <f>S34*D34</f>
        <v/>
      </c>
      <c r="U34">
        <f>S34*F34*H34</f>
        <v/>
      </c>
      <c r="V34">
        <f>S34*F34*(H34-1)</f>
        <v/>
      </c>
      <c r="W34">
        <f>U34*J34</f>
        <v/>
      </c>
      <c r="X34">
        <f>T34+W34</f>
        <v/>
      </c>
      <c r="Y34">
        <f>(T34*E34+W34*L34)*(1-R34-'d_고정'!$B$13)</f>
        <v/>
      </c>
      <c r="Z34">
        <f>(U34*N34*Q34+'d_고정'!$B$3*('6_기대효과'!$H$7/8)*Q34*'d_고정'!$B$10*P34*('6_기대효과'!$K$7/'d_고정'!$B$9))*(1-R34)</f>
        <v/>
      </c>
      <c r="AA34">
        <f>W34*L34*(1-R34-'d_고정'!$B$13)+U34*MAX(N34-'d_고정'!$B$10*P34*('6_기대효과'!$K$7/'d_고정'!$B$9),0)*Q34*(1-R34)</f>
        <v/>
      </c>
      <c r="AB34">
        <f>Y34+Z34</f>
        <v/>
      </c>
      <c r="AC34">
        <f>Y34/('d_고정'!$B$5*'6_기대효과'!$H$7/8)/'d_고정'!$B$6</f>
        <v/>
      </c>
      <c r="AD34">
        <f>Y34/('d_고정'!$B$8*'6_기대효과'!$H$7/8)</f>
        <v/>
      </c>
    </row>
    <row r="35">
      <c r="A35">
        <f>RAND()</f>
        <v/>
      </c>
      <c r="B35">
        <f>IF('d_시나리오'!$J$2='d_시나리오'!$H$2,'d_시나리오'!$I$2,IF(A35&lt;('d_시나리오'!$I$2-'d_시나리오'!$H$2)/('d_시나리오'!$J$2-'d_시나리오'!$H$2),'d_시나리오'!$H$2+SQRT(A35*('d_시나리오'!$J$2-'d_시나리오'!$H$2)*('d_시나리오'!$I$2-'d_시나리오'!$H$2)),'d_시나리오'!$J$2-SQRT((1-A35)*('d_시나리오'!$J$2-'d_시나리오'!$H$2)*('d_시나리오'!$J$2-'d_시나리오'!$I$2))))</f>
        <v/>
      </c>
      <c r="C35">
        <f>RAND()</f>
        <v/>
      </c>
      <c r="D35">
        <f>BETAINV(RAND(),IF(C35&lt;'d_고정'!$B$26,'d_고정'!$B$23,'d_고정'!$B$16)+1,'d_고정'!$B$17-IF(C35&lt;'d_고정'!$B$26,'d_고정'!$B$23,'d_고정'!$B$16)+1)*('d_고정'!$B$14+('d_고정'!$B$15-'d_고정'!$B$14)*RAND())</f>
        <v/>
      </c>
      <c r="E35">
        <f>INDEX('d_분포'!$A$2:$A$28,RANDBETWEEN(1,27))</f>
        <v/>
      </c>
      <c r="F35">
        <f>INDEX('d_분포'!$C$2:$C$5,RANDBETWEEN(1,4))*(0.9+0.2*RAND())</f>
        <v/>
      </c>
      <c r="G35">
        <f>RAND()</f>
        <v/>
      </c>
      <c r="H35">
        <f>(F35+(1-F35)*('d_고정'!$B$22*BETAINV(RAND(),IF(G35&lt;'d_고정'!$B$26,'d_고정'!$B$25,'d_고정'!$B$20)+1,'d_고정'!$B$21-IF(G35&lt;'d_고정'!$B$26,'d_고정'!$B$25,'d_고정'!$B$20)+1)+(1-'d_고정'!$B$22)*BETAINV(RAND(),IF(G35&lt;'d_고정'!$B$26,'d_고정'!$B$24,'d_고정'!$B$18)+1,'d_고정'!$B$19-IF(G35&lt;'d_고정'!$B$26,'d_고정'!$B$24,'d_고정'!$B$18)+1))*('d_고정'!$B$14+('d_고정'!$B$15-'d_고정'!$B$14)*RAND()))/F35</f>
        <v/>
      </c>
      <c r="I35">
        <f>RAND()</f>
        <v/>
      </c>
      <c r="J35">
        <f>IF('d_시나리오'!$J$3='d_시나리오'!$H$3,'d_시나리오'!$I$3,IF(I35&lt;('d_시나리오'!$I$3-'d_시나리오'!$H$3)/('d_시나리오'!$J$3-'d_시나리오'!$H$3),'d_시나리오'!$H$3+SQRT(I35*('d_시나리오'!$J$3-'d_시나리오'!$H$3)*('d_시나리오'!$I$3-'d_시나리오'!$H$3)),'d_시나리오'!$J$3-SQRT((1-I35)*('d_시나리오'!$J$3-'d_시나리오'!$H$3)*('d_시나리오'!$J$3-'d_시나리오'!$I$3))))</f>
        <v/>
      </c>
      <c r="K35">
        <f>RAND()</f>
        <v/>
      </c>
      <c r="L35">
        <f>IF('d_시나리오'!$J$4='d_시나리오'!$H$4,'d_시나리오'!$I$4,IF(K35&lt;('d_시나리오'!$I$4-'d_시나리오'!$H$4)/('d_시나리오'!$J$4-'d_시나리오'!$H$4),'d_시나리오'!$H$4+SQRT(K35*('d_시나리오'!$J$4-'d_시나리오'!$H$4)*('d_시나리오'!$I$4-'d_시나리오'!$H$4)),'d_시나리오'!$J$4-SQRT((1-K35)*('d_시나리오'!$J$4-'d_시나리오'!$H$4)*('d_시나리오'!$J$4-'d_시나리오'!$I$4))))</f>
        <v/>
      </c>
      <c r="M35">
        <f>RAND()</f>
        <v/>
      </c>
      <c r="N35">
        <f>IF('d_시나리오'!$J$5='d_시나리오'!$H$5,'d_시나리오'!$I$5,IF(M35&lt;('d_시나리오'!$I$5-'d_시나리오'!$H$5)/('d_시나리오'!$J$5-'d_시나리오'!$H$5),'d_시나리오'!$H$5+SQRT(M35*('d_시나리오'!$J$5-'d_시나리오'!$H$5)*('d_시나리오'!$I$5-'d_시나리오'!$H$5)),'d_시나리오'!$J$5-SQRT((1-M35)*('d_시나리오'!$J$5-'d_시나리오'!$H$5)*('d_시나리오'!$J$5-'d_시나리오'!$I$5))))</f>
        <v/>
      </c>
      <c r="O35">
        <f>RAND()</f>
        <v/>
      </c>
      <c r="P35">
        <f>IF('d_시나리오'!$J$6='d_시나리오'!$H$6,'d_시나리오'!$I$6,IF(O35&lt;('d_시나리오'!$I$6-'d_시나리오'!$H$6)/('d_시나리오'!$J$6-'d_시나리오'!$H$6),'d_시나리오'!$H$6+SQRT(O35*('d_시나리오'!$J$6-'d_시나리오'!$H$6)*('d_시나리오'!$I$6-'d_시나리오'!$H$6)),'d_시나리오'!$J$6-SQRT((1-O35)*('d_시나리오'!$J$6-'d_시나리오'!$H$6)*('d_시나리오'!$J$6-'d_시나리오'!$I$6))))</f>
        <v/>
      </c>
      <c r="Q35">
        <f>INDEX('d_분포'!$B$2:$B$57,RANDBETWEEN(1,56))</f>
        <v/>
      </c>
      <c r="R35">
        <f>BETAINV(RAND(),5,5)</f>
        <v/>
      </c>
      <c r="S35">
        <f>'d_고정'!$B$1*'6_기대효과'!$H$7*('d_시나리오'!$I$7/'d_고정'!$B$2)*B35</f>
        <v/>
      </c>
      <c r="T35">
        <f>S35*D35</f>
        <v/>
      </c>
      <c r="U35">
        <f>S35*F35*H35</f>
        <v/>
      </c>
      <c r="V35">
        <f>S35*F35*(H35-1)</f>
        <v/>
      </c>
      <c r="W35">
        <f>U35*J35</f>
        <v/>
      </c>
      <c r="X35">
        <f>T35+W35</f>
        <v/>
      </c>
      <c r="Y35">
        <f>(T35*E35+W35*L35)*(1-R35-'d_고정'!$B$13)</f>
        <v/>
      </c>
      <c r="Z35">
        <f>(U35*N35*Q35+'d_고정'!$B$3*('6_기대효과'!$H$7/8)*Q35*'d_고정'!$B$10*P35*('6_기대효과'!$K$7/'d_고정'!$B$9))*(1-R35)</f>
        <v/>
      </c>
      <c r="AA35">
        <f>W35*L35*(1-R35-'d_고정'!$B$13)+U35*MAX(N35-'d_고정'!$B$10*P35*('6_기대효과'!$K$7/'d_고정'!$B$9),0)*Q35*(1-R35)</f>
        <v/>
      </c>
      <c r="AB35">
        <f>Y35+Z35</f>
        <v/>
      </c>
      <c r="AC35">
        <f>Y35/('d_고정'!$B$5*'6_기대효과'!$H$7/8)/'d_고정'!$B$6</f>
        <v/>
      </c>
      <c r="AD35">
        <f>Y35/('d_고정'!$B$8*'6_기대효과'!$H$7/8)</f>
        <v/>
      </c>
    </row>
    <row r="36">
      <c r="A36">
        <f>RAND()</f>
        <v/>
      </c>
      <c r="B36">
        <f>IF('d_시나리오'!$J$2='d_시나리오'!$H$2,'d_시나리오'!$I$2,IF(A36&lt;('d_시나리오'!$I$2-'d_시나리오'!$H$2)/('d_시나리오'!$J$2-'d_시나리오'!$H$2),'d_시나리오'!$H$2+SQRT(A36*('d_시나리오'!$J$2-'d_시나리오'!$H$2)*('d_시나리오'!$I$2-'d_시나리오'!$H$2)),'d_시나리오'!$J$2-SQRT((1-A36)*('d_시나리오'!$J$2-'d_시나리오'!$H$2)*('d_시나리오'!$J$2-'d_시나리오'!$I$2))))</f>
        <v/>
      </c>
      <c r="C36">
        <f>RAND()</f>
        <v/>
      </c>
      <c r="D36">
        <f>BETAINV(RAND(),IF(C36&lt;'d_고정'!$B$26,'d_고정'!$B$23,'d_고정'!$B$16)+1,'d_고정'!$B$17-IF(C36&lt;'d_고정'!$B$26,'d_고정'!$B$23,'d_고정'!$B$16)+1)*('d_고정'!$B$14+('d_고정'!$B$15-'d_고정'!$B$14)*RAND())</f>
        <v/>
      </c>
      <c r="E36">
        <f>INDEX('d_분포'!$A$2:$A$28,RANDBETWEEN(1,27))</f>
        <v/>
      </c>
      <c r="F36">
        <f>INDEX('d_분포'!$C$2:$C$5,RANDBETWEEN(1,4))*(0.9+0.2*RAND())</f>
        <v/>
      </c>
      <c r="G36">
        <f>RAND()</f>
        <v/>
      </c>
      <c r="H36">
        <f>(F36+(1-F36)*('d_고정'!$B$22*BETAINV(RAND(),IF(G36&lt;'d_고정'!$B$26,'d_고정'!$B$25,'d_고정'!$B$20)+1,'d_고정'!$B$21-IF(G36&lt;'d_고정'!$B$26,'d_고정'!$B$25,'d_고정'!$B$20)+1)+(1-'d_고정'!$B$22)*BETAINV(RAND(),IF(G36&lt;'d_고정'!$B$26,'d_고정'!$B$24,'d_고정'!$B$18)+1,'d_고정'!$B$19-IF(G36&lt;'d_고정'!$B$26,'d_고정'!$B$24,'d_고정'!$B$18)+1))*('d_고정'!$B$14+('d_고정'!$B$15-'d_고정'!$B$14)*RAND()))/F36</f>
        <v/>
      </c>
      <c r="I36">
        <f>RAND()</f>
        <v/>
      </c>
      <c r="J36">
        <f>IF('d_시나리오'!$J$3='d_시나리오'!$H$3,'d_시나리오'!$I$3,IF(I36&lt;('d_시나리오'!$I$3-'d_시나리오'!$H$3)/('d_시나리오'!$J$3-'d_시나리오'!$H$3),'d_시나리오'!$H$3+SQRT(I36*('d_시나리오'!$J$3-'d_시나리오'!$H$3)*('d_시나리오'!$I$3-'d_시나리오'!$H$3)),'d_시나리오'!$J$3-SQRT((1-I36)*('d_시나리오'!$J$3-'d_시나리오'!$H$3)*('d_시나리오'!$J$3-'d_시나리오'!$I$3))))</f>
        <v/>
      </c>
      <c r="K36">
        <f>RAND()</f>
        <v/>
      </c>
      <c r="L36">
        <f>IF('d_시나리오'!$J$4='d_시나리오'!$H$4,'d_시나리오'!$I$4,IF(K36&lt;('d_시나리오'!$I$4-'d_시나리오'!$H$4)/('d_시나리오'!$J$4-'d_시나리오'!$H$4),'d_시나리오'!$H$4+SQRT(K36*('d_시나리오'!$J$4-'d_시나리오'!$H$4)*('d_시나리오'!$I$4-'d_시나리오'!$H$4)),'d_시나리오'!$J$4-SQRT((1-K36)*('d_시나리오'!$J$4-'d_시나리오'!$H$4)*('d_시나리오'!$J$4-'d_시나리오'!$I$4))))</f>
        <v/>
      </c>
      <c r="M36">
        <f>RAND()</f>
        <v/>
      </c>
      <c r="N36">
        <f>IF('d_시나리오'!$J$5='d_시나리오'!$H$5,'d_시나리오'!$I$5,IF(M36&lt;('d_시나리오'!$I$5-'d_시나리오'!$H$5)/('d_시나리오'!$J$5-'d_시나리오'!$H$5),'d_시나리오'!$H$5+SQRT(M36*('d_시나리오'!$J$5-'d_시나리오'!$H$5)*('d_시나리오'!$I$5-'d_시나리오'!$H$5)),'d_시나리오'!$J$5-SQRT((1-M36)*('d_시나리오'!$J$5-'d_시나리오'!$H$5)*('d_시나리오'!$J$5-'d_시나리오'!$I$5))))</f>
        <v/>
      </c>
      <c r="O36">
        <f>RAND()</f>
        <v/>
      </c>
      <c r="P36">
        <f>IF('d_시나리오'!$J$6='d_시나리오'!$H$6,'d_시나리오'!$I$6,IF(O36&lt;('d_시나리오'!$I$6-'d_시나리오'!$H$6)/('d_시나리오'!$J$6-'d_시나리오'!$H$6),'d_시나리오'!$H$6+SQRT(O36*('d_시나리오'!$J$6-'d_시나리오'!$H$6)*('d_시나리오'!$I$6-'d_시나리오'!$H$6)),'d_시나리오'!$J$6-SQRT((1-O36)*('d_시나리오'!$J$6-'d_시나리오'!$H$6)*('d_시나리오'!$J$6-'d_시나리오'!$I$6))))</f>
        <v/>
      </c>
      <c r="Q36">
        <f>INDEX('d_분포'!$B$2:$B$57,RANDBETWEEN(1,56))</f>
        <v/>
      </c>
      <c r="R36">
        <f>BETAINV(RAND(),5,5)</f>
        <v/>
      </c>
      <c r="S36">
        <f>'d_고정'!$B$1*'6_기대효과'!$H$7*('d_시나리오'!$I$7/'d_고정'!$B$2)*B36</f>
        <v/>
      </c>
      <c r="T36">
        <f>S36*D36</f>
        <v/>
      </c>
      <c r="U36">
        <f>S36*F36*H36</f>
        <v/>
      </c>
      <c r="V36">
        <f>S36*F36*(H36-1)</f>
        <v/>
      </c>
      <c r="W36">
        <f>U36*J36</f>
        <v/>
      </c>
      <c r="X36">
        <f>T36+W36</f>
        <v/>
      </c>
      <c r="Y36">
        <f>(T36*E36+W36*L36)*(1-R36-'d_고정'!$B$13)</f>
        <v/>
      </c>
      <c r="Z36">
        <f>(U36*N36*Q36+'d_고정'!$B$3*('6_기대효과'!$H$7/8)*Q36*'d_고정'!$B$10*P36*('6_기대효과'!$K$7/'d_고정'!$B$9))*(1-R36)</f>
        <v/>
      </c>
      <c r="AA36">
        <f>W36*L36*(1-R36-'d_고정'!$B$13)+U36*MAX(N36-'d_고정'!$B$10*P36*('6_기대효과'!$K$7/'d_고정'!$B$9),0)*Q36*(1-R36)</f>
        <v/>
      </c>
      <c r="AB36">
        <f>Y36+Z36</f>
        <v/>
      </c>
      <c r="AC36">
        <f>Y36/('d_고정'!$B$5*'6_기대효과'!$H$7/8)/'d_고정'!$B$6</f>
        <v/>
      </c>
      <c r="AD36">
        <f>Y36/('d_고정'!$B$8*'6_기대효과'!$H$7/8)</f>
        <v/>
      </c>
    </row>
    <row r="37">
      <c r="A37">
        <f>RAND()</f>
        <v/>
      </c>
      <c r="B37">
        <f>IF('d_시나리오'!$J$2='d_시나리오'!$H$2,'d_시나리오'!$I$2,IF(A37&lt;('d_시나리오'!$I$2-'d_시나리오'!$H$2)/('d_시나리오'!$J$2-'d_시나리오'!$H$2),'d_시나리오'!$H$2+SQRT(A37*('d_시나리오'!$J$2-'d_시나리오'!$H$2)*('d_시나리오'!$I$2-'d_시나리오'!$H$2)),'d_시나리오'!$J$2-SQRT((1-A37)*('d_시나리오'!$J$2-'d_시나리오'!$H$2)*('d_시나리오'!$J$2-'d_시나리오'!$I$2))))</f>
        <v/>
      </c>
      <c r="C37">
        <f>RAND()</f>
        <v/>
      </c>
      <c r="D37">
        <f>BETAINV(RAND(),IF(C37&lt;'d_고정'!$B$26,'d_고정'!$B$23,'d_고정'!$B$16)+1,'d_고정'!$B$17-IF(C37&lt;'d_고정'!$B$26,'d_고정'!$B$23,'d_고정'!$B$16)+1)*('d_고정'!$B$14+('d_고정'!$B$15-'d_고정'!$B$14)*RAND())</f>
        <v/>
      </c>
      <c r="E37">
        <f>INDEX('d_분포'!$A$2:$A$28,RANDBETWEEN(1,27))</f>
        <v/>
      </c>
      <c r="F37">
        <f>INDEX('d_분포'!$C$2:$C$5,RANDBETWEEN(1,4))*(0.9+0.2*RAND())</f>
        <v/>
      </c>
      <c r="G37">
        <f>RAND()</f>
        <v/>
      </c>
      <c r="H37">
        <f>(F37+(1-F37)*('d_고정'!$B$22*BETAINV(RAND(),IF(G37&lt;'d_고정'!$B$26,'d_고정'!$B$25,'d_고정'!$B$20)+1,'d_고정'!$B$21-IF(G37&lt;'d_고정'!$B$26,'d_고정'!$B$25,'d_고정'!$B$20)+1)+(1-'d_고정'!$B$22)*BETAINV(RAND(),IF(G37&lt;'d_고정'!$B$26,'d_고정'!$B$24,'d_고정'!$B$18)+1,'d_고정'!$B$19-IF(G37&lt;'d_고정'!$B$26,'d_고정'!$B$24,'d_고정'!$B$18)+1))*('d_고정'!$B$14+('d_고정'!$B$15-'d_고정'!$B$14)*RAND()))/F37</f>
        <v/>
      </c>
      <c r="I37">
        <f>RAND()</f>
        <v/>
      </c>
      <c r="J37">
        <f>IF('d_시나리오'!$J$3='d_시나리오'!$H$3,'d_시나리오'!$I$3,IF(I37&lt;('d_시나리오'!$I$3-'d_시나리오'!$H$3)/('d_시나리오'!$J$3-'d_시나리오'!$H$3),'d_시나리오'!$H$3+SQRT(I37*('d_시나리오'!$J$3-'d_시나리오'!$H$3)*('d_시나리오'!$I$3-'d_시나리오'!$H$3)),'d_시나리오'!$J$3-SQRT((1-I37)*('d_시나리오'!$J$3-'d_시나리오'!$H$3)*('d_시나리오'!$J$3-'d_시나리오'!$I$3))))</f>
        <v/>
      </c>
      <c r="K37">
        <f>RAND()</f>
        <v/>
      </c>
      <c r="L37">
        <f>IF('d_시나리오'!$J$4='d_시나리오'!$H$4,'d_시나리오'!$I$4,IF(K37&lt;('d_시나리오'!$I$4-'d_시나리오'!$H$4)/('d_시나리오'!$J$4-'d_시나리오'!$H$4),'d_시나리오'!$H$4+SQRT(K37*('d_시나리오'!$J$4-'d_시나리오'!$H$4)*('d_시나리오'!$I$4-'d_시나리오'!$H$4)),'d_시나리오'!$J$4-SQRT((1-K37)*('d_시나리오'!$J$4-'d_시나리오'!$H$4)*('d_시나리오'!$J$4-'d_시나리오'!$I$4))))</f>
        <v/>
      </c>
      <c r="M37">
        <f>RAND()</f>
        <v/>
      </c>
      <c r="N37">
        <f>IF('d_시나리오'!$J$5='d_시나리오'!$H$5,'d_시나리오'!$I$5,IF(M37&lt;('d_시나리오'!$I$5-'d_시나리오'!$H$5)/('d_시나리오'!$J$5-'d_시나리오'!$H$5),'d_시나리오'!$H$5+SQRT(M37*('d_시나리오'!$J$5-'d_시나리오'!$H$5)*('d_시나리오'!$I$5-'d_시나리오'!$H$5)),'d_시나리오'!$J$5-SQRT((1-M37)*('d_시나리오'!$J$5-'d_시나리오'!$H$5)*('d_시나리오'!$J$5-'d_시나리오'!$I$5))))</f>
        <v/>
      </c>
      <c r="O37">
        <f>RAND()</f>
        <v/>
      </c>
      <c r="P37">
        <f>IF('d_시나리오'!$J$6='d_시나리오'!$H$6,'d_시나리오'!$I$6,IF(O37&lt;('d_시나리오'!$I$6-'d_시나리오'!$H$6)/('d_시나리오'!$J$6-'d_시나리오'!$H$6),'d_시나리오'!$H$6+SQRT(O37*('d_시나리오'!$J$6-'d_시나리오'!$H$6)*('d_시나리오'!$I$6-'d_시나리오'!$H$6)),'d_시나리오'!$J$6-SQRT((1-O37)*('d_시나리오'!$J$6-'d_시나리오'!$H$6)*('d_시나리오'!$J$6-'d_시나리오'!$I$6))))</f>
        <v/>
      </c>
      <c r="Q37">
        <f>INDEX('d_분포'!$B$2:$B$57,RANDBETWEEN(1,56))</f>
        <v/>
      </c>
      <c r="R37">
        <f>BETAINV(RAND(),5,5)</f>
        <v/>
      </c>
      <c r="S37">
        <f>'d_고정'!$B$1*'6_기대효과'!$H$7*('d_시나리오'!$I$7/'d_고정'!$B$2)*B37</f>
        <v/>
      </c>
      <c r="T37">
        <f>S37*D37</f>
        <v/>
      </c>
      <c r="U37">
        <f>S37*F37*H37</f>
        <v/>
      </c>
      <c r="V37">
        <f>S37*F37*(H37-1)</f>
        <v/>
      </c>
      <c r="W37">
        <f>U37*J37</f>
        <v/>
      </c>
      <c r="X37">
        <f>T37+W37</f>
        <v/>
      </c>
      <c r="Y37">
        <f>(T37*E37+W37*L37)*(1-R37-'d_고정'!$B$13)</f>
        <v/>
      </c>
      <c r="Z37">
        <f>(U37*N37*Q37+'d_고정'!$B$3*('6_기대효과'!$H$7/8)*Q37*'d_고정'!$B$10*P37*('6_기대효과'!$K$7/'d_고정'!$B$9))*(1-R37)</f>
        <v/>
      </c>
      <c r="AA37">
        <f>W37*L37*(1-R37-'d_고정'!$B$13)+U37*MAX(N37-'d_고정'!$B$10*P37*('6_기대효과'!$K$7/'d_고정'!$B$9),0)*Q37*(1-R37)</f>
        <v/>
      </c>
      <c r="AB37">
        <f>Y37+Z37</f>
        <v/>
      </c>
      <c r="AC37">
        <f>Y37/('d_고정'!$B$5*'6_기대효과'!$H$7/8)/'d_고정'!$B$6</f>
        <v/>
      </c>
      <c r="AD37">
        <f>Y37/('d_고정'!$B$8*'6_기대효과'!$H$7/8)</f>
        <v/>
      </c>
    </row>
    <row r="38">
      <c r="A38">
        <f>RAND()</f>
        <v/>
      </c>
      <c r="B38">
        <f>IF('d_시나리오'!$J$2='d_시나리오'!$H$2,'d_시나리오'!$I$2,IF(A38&lt;('d_시나리오'!$I$2-'d_시나리오'!$H$2)/('d_시나리오'!$J$2-'d_시나리오'!$H$2),'d_시나리오'!$H$2+SQRT(A38*('d_시나리오'!$J$2-'d_시나리오'!$H$2)*('d_시나리오'!$I$2-'d_시나리오'!$H$2)),'d_시나리오'!$J$2-SQRT((1-A38)*('d_시나리오'!$J$2-'d_시나리오'!$H$2)*('d_시나리오'!$J$2-'d_시나리오'!$I$2))))</f>
        <v/>
      </c>
      <c r="C38">
        <f>RAND()</f>
        <v/>
      </c>
      <c r="D38">
        <f>BETAINV(RAND(),IF(C38&lt;'d_고정'!$B$26,'d_고정'!$B$23,'d_고정'!$B$16)+1,'d_고정'!$B$17-IF(C38&lt;'d_고정'!$B$26,'d_고정'!$B$23,'d_고정'!$B$16)+1)*('d_고정'!$B$14+('d_고정'!$B$15-'d_고정'!$B$14)*RAND())</f>
        <v/>
      </c>
      <c r="E38">
        <f>INDEX('d_분포'!$A$2:$A$28,RANDBETWEEN(1,27))</f>
        <v/>
      </c>
      <c r="F38">
        <f>INDEX('d_분포'!$C$2:$C$5,RANDBETWEEN(1,4))*(0.9+0.2*RAND())</f>
        <v/>
      </c>
      <c r="G38">
        <f>RAND()</f>
        <v/>
      </c>
      <c r="H38">
        <f>(F38+(1-F38)*('d_고정'!$B$22*BETAINV(RAND(),IF(G38&lt;'d_고정'!$B$26,'d_고정'!$B$25,'d_고정'!$B$20)+1,'d_고정'!$B$21-IF(G38&lt;'d_고정'!$B$26,'d_고정'!$B$25,'d_고정'!$B$20)+1)+(1-'d_고정'!$B$22)*BETAINV(RAND(),IF(G38&lt;'d_고정'!$B$26,'d_고정'!$B$24,'d_고정'!$B$18)+1,'d_고정'!$B$19-IF(G38&lt;'d_고정'!$B$26,'d_고정'!$B$24,'d_고정'!$B$18)+1))*('d_고정'!$B$14+('d_고정'!$B$15-'d_고정'!$B$14)*RAND()))/F38</f>
        <v/>
      </c>
      <c r="I38">
        <f>RAND()</f>
        <v/>
      </c>
      <c r="J38">
        <f>IF('d_시나리오'!$J$3='d_시나리오'!$H$3,'d_시나리오'!$I$3,IF(I38&lt;('d_시나리오'!$I$3-'d_시나리오'!$H$3)/('d_시나리오'!$J$3-'d_시나리오'!$H$3),'d_시나리오'!$H$3+SQRT(I38*('d_시나리오'!$J$3-'d_시나리오'!$H$3)*('d_시나리오'!$I$3-'d_시나리오'!$H$3)),'d_시나리오'!$J$3-SQRT((1-I38)*('d_시나리오'!$J$3-'d_시나리오'!$H$3)*('d_시나리오'!$J$3-'d_시나리오'!$I$3))))</f>
        <v/>
      </c>
      <c r="K38">
        <f>RAND()</f>
        <v/>
      </c>
      <c r="L38">
        <f>IF('d_시나리오'!$J$4='d_시나리오'!$H$4,'d_시나리오'!$I$4,IF(K38&lt;('d_시나리오'!$I$4-'d_시나리오'!$H$4)/('d_시나리오'!$J$4-'d_시나리오'!$H$4),'d_시나리오'!$H$4+SQRT(K38*('d_시나리오'!$J$4-'d_시나리오'!$H$4)*('d_시나리오'!$I$4-'d_시나리오'!$H$4)),'d_시나리오'!$J$4-SQRT((1-K38)*('d_시나리오'!$J$4-'d_시나리오'!$H$4)*('d_시나리오'!$J$4-'d_시나리오'!$I$4))))</f>
        <v/>
      </c>
      <c r="M38">
        <f>RAND()</f>
        <v/>
      </c>
      <c r="N38">
        <f>IF('d_시나리오'!$J$5='d_시나리오'!$H$5,'d_시나리오'!$I$5,IF(M38&lt;('d_시나리오'!$I$5-'d_시나리오'!$H$5)/('d_시나리오'!$J$5-'d_시나리오'!$H$5),'d_시나리오'!$H$5+SQRT(M38*('d_시나리오'!$J$5-'d_시나리오'!$H$5)*('d_시나리오'!$I$5-'d_시나리오'!$H$5)),'d_시나리오'!$J$5-SQRT((1-M38)*('d_시나리오'!$J$5-'d_시나리오'!$H$5)*('d_시나리오'!$J$5-'d_시나리오'!$I$5))))</f>
        <v/>
      </c>
      <c r="O38">
        <f>RAND()</f>
        <v/>
      </c>
      <c r="P38">
        <f>IF('d_시나리오'!$J$6='d_시나리오'!$H$6,'d_시나리오'!$I$6,IF(O38&lt;('d_시나리오'!$I$6-'d_시나리오'!$H$6)/('d_시나리오'!$J$6-'d_시나리오'!$H$6),'d_시나리오'!$H$6+SQRT(O38*('d_시나리오'!$J$6-'d_시나리오'!$H$6)*('d_시나리오'!$I$6-'d_시나리오'!$H$6)),'d_시나리오'!$J$6-SQRT((1-O38)*('d_시나리오'!$J$6-'d_시나리오'!$H$6)*('d_시나리오'!$J$6-'d_시나리오'!$I$6))))</f>
        <v/>
      </c>
      <c r="Q38">
        <f>INDEX('d_분포'!$B$2:$B$57,RANDBETWEEN(1,56))</f>
        <v/>
      </c>
      <c r="R38">
        <f>BETAINV(RAND(),5,5)</f>
        <v/>
      </c>
      <c r="S38">
        <f>'d_고정'!$B$1*'6_기대효과'!$H$7*('d_시나리오'!$I$7/'d_고정'!$B$2)*B38</f>
        <v/>
      </c>
      <c r="T38">
        <f>S38*D38</f>
        <v/>
      </c>
      <c r="U38">
        <f>S38*F38*H38</f>
        <v/>
      </c>
      <c r="V38">
        <f>S38*F38*(H38-1)</f>
        <v/>
      </c>
      <c r="W38">
        <f>U38*J38</f>
        <v/>
      </c>
      <c r="X38">
        <f>T38+W38</f>
        <v/>
      </c>
      <c r="Y38">
        <f>(T38*E38+W38*L38)*(1-R38-'d_고정'!$B$13)</f>
        <v/>
      </c>
      <c r="Z38">
        <f>(U38*N38*Q38+'d_고정'!$B$3*('6_기대효과'!$H$7/8)*Q38*'d_고정'!$B$10*P38*('6_기대효과'!$K$7/'d_고정'!$B$9))*(1-R38)</f>
        <v/>
      </c>
      <c r="AA38">
        <f>W38*L38*(1-R38-'d_고정'!$B$13)+U38*MAX(N38-'d_고정'!$B$10*P38*('6_기대효과'!$K$7/'d_고정'!$B$9),0)*Q38*(1-R38)</f>
        <v/>
      </c>
      <c r="AB38">
        <f>Y38+Z38</f>
        <v/>
      </c>
      <c r="AC38">
        <f>Y38/('d_고정'!$B$5*'6_기대효과'!$H$7/8)/'d_고정'!$B$6</f>
        <v/>
      </c>
      <c r="AD38">
        <f>Y38/('d_고정'!$B$8*'6_기대효과'!$H$7/8)</f>
        <v/>
      </c>
    </row>
    <row r="39">
      <c r="A39">
        <f>RAND()</f>
        <v/>
      </c>
      <c r="B39">
        <f>IF('d_시나리오'!$J$2='d_시나리오'!$H$2,'d_시나리오'!$I$2,IF(A39&lt;('d_시나리오'!$I$2-'d_시나리오'!$H$2)/('d_시나리오'!$J$2-'d_시나리오'!$H$2),'d_시나리오'!$H$2+SQRT(A39*('d_시나리오'!$J$2-'d_시나리오'!$H$2)*('d_시나리오'!$I$2-'d_시나리오'!$H$2)),'d_시나리오'!$J$2-SQRT((1-A39)*('d_시나리오'!$J$2-'d_시나리오'!$H$2)*('d_시나리오'!$J$2-'d_시나리오'!$I$2))))</f>
        <v/>
      </c>
      <c r="C39">
        <f>RAND()</f>
        <v/>
      </c>
      <c r="D39">
        <f>BETAINV(RAND(),IF(C39&lt;'d_고정'!$B$26,'d_고정'!$B$23,'d_고정'!$B$16)+1,'d_고정'!$B$17-IF(C39&lt;'d_고정'!$B$26,'d_고정'!$B$23,'d_고정'!$B$16)+1)*('d_고정'!$B$14+('d_고정'!$B$15-'d_고정'!$B$14)*RAND())</f>
        <v/>
      </c>
      <c r="E39">
        <f>INDEX('d_분포'!$A$2:$A$28,RANDBETWEEN(1,27))</f>
        <v/>
      </c>
      <c r="F39">
        <f>INDEX('d_분포'!$C$2:$C$5,RANDBETWEEN(1,4))*(0.9+0.2*RAND())</f>
        <v/>
      </c>
      <c r="G39">
        <f>RAND()</f>
        <v/>
      </c>
      <c r="H39">
        <f>(F39+(1-F39)*('d_고정'!$B$22*BETAINV(RAND(),IF(G39&lt;'d_고정'!$B$26,'d_고정'!$B$25,'d_고정'!$B$20)+1,'d_고정'!$B$21-IF(G39&lt;'d_고정'!$B$26,'d_고정'!$B$25,'d_고정'!$B$20)+1)+(1-'d_고정'!$B$22)*BETAINV(RAND(),IF(G39&lt;'d_고정'!$B$26,'d_고정'!$B$24,'d_고정'!$B$18)+1,'d_고정'!$B$19-IF(G39&lt;'d_고정'!$B$26,'d_고정'!$B$24,'d_고정'!$B$18)+1))*('d_고정'!$B$14+('d_고정'!$B$15-'d_고정'!$B$14)*RAND()))/F39</f>
        <v/>
      </c>
      <c r="I39">
        <f>RAND()</f>
        <v/>
      </c>
      <c r="J39">
        <f>IF('d_시나리오'!$J$3='d_시나리오'!$H$3,'d_시나리오'!$I$3,IF(I39&lt;('d_시나리오'!$I$3-'d_시나리오'!$H$3)/('d_시나리오'!$J$3-'d_시나리오'!$H$3),'d_시나리오'!$H$3+SQRT(I39*('d_시나리오'!$J$3-'d_시나리오'!$H$3)*('d_시나리오'!$I$3-'d_시나리오'!$H$3)),'d_시나리오'!$J$3-SQRT((1-I39)*('d_시나리오'!$J$3-'d_시나리오'!$H$3)*('d_시나리오'!$J$3-'d_시나리오'!$I$3))))</f>
        <v/>
      </c>
      <c r="K39">
        <f>RAND()</f>
        <v/>
      </c>
      <c r="L39">
        <f>IF('d_시나리오'!$J$4='d_시나리오'!$H$4,'d_시나리오'!$I$4,IF(K39&lt;('d_시나리오'!$I$4-'d_시나리오'!$H$4)/('d_시나리오'!$J$4-'d_시나리오'!$H$4),'d_시나리오'!$H$4+SQRT(K39*('d_시나리오'!$J$4-'d_시나리오'!$H$4)*('d_시나리오'!$I$4-'d_시나리오'!$H$4)),'d_시나리오'!$J$4-SQRT((1-K39)*('d_시나리오'!$J$4-'d_시나리오'!$H$4)*('d_시나리오'!$J$4-'d_시나리오'!$I$4))))</f>
        <v/>
      </c>
      <c r="M39">
        <f>RAND()</f>
        <v/>
      </c>
      <c r="N39">
        <f>IF('d_시나리오'!$J$5='d_시나리오'!$H$5,'d_시나리오'!$I$5,IF(M39&lt;('d_시나리오'!$I$5-'d_시나리오'!$H$5)/('d_시나리오'!$J$5-'d_시나리오'!$H$5),'d_시나리오'!$H$5+SQRT(M39*('d_시나리오'!$J$5-'d_시나리오'!$H$5)*('d_시나리오'!$I$5-'d_시나리오'!$H$5)),'d_시나리오'!$J$5-SQRT((1-M39)*('d_시나리오'!$J$5-'d_시나리오'!$H$5)*('d_시나리오'!$J$5-'d_시나리오'!$I$5))))</f>
        <v/>
      </c>
      <c r="O39">
        <f>RAND()</f>
        <v/>
      </c>
      <c r="P39">
        <f>IF('d_시나리오'!$J$6='d_시나리오'!$H$6,'d_시나리오'!$I$6,IF(O39&lt;('d_시나리오'!$I$6-'d_시나리오'!$H$6)/('d_시나리오'!$J$6-'d_시나리오'!$H$6),'d_시나리오'!$H$6+SQRT(O39*('d_시나리오'!$J$6-'d_시나리오'!$H$6)*('d_시나리오'!$I$6-'d_시나리오'!$H$6)),'d_시나리오'!$J$6-SQRT((1-O39)*('d_시나리오'!$J$6-'d_시나리오'!$H$6)*('d_시나리오'!$J$6-'d_시나리오'!$I$6))))</f>
        <v/>
      </c>
      <c r="Q39">
        <f>INDEX('d_분포'!$B$2:$B$57,RANDBETWEEN(1,56))</f>
        <v/>
      </c>
      <c r="R39">
        <f>BETAINV(RAND(),5,5)</f>
        <v/>
      </c>
      <c r="S39">
        <f>'d_고정'!$B$1*'6_기대효과'!$H$7*('d_시나리오'!$I$7/'d_고정'!$B$2)*B39</f>
        <v/>
      </c>
      <c r="T39">
        <f>S39*D39</f>
        <v/>
      </c>
      <c r="U39">
        <f>S39*F39*H39</f>
        <v/>
      </c>
      <c r="V39">
        <f>S39*F39*(H39-1)</f>
        <v/>
      </c>
      <c r="W39">
        <f>U39*J39</f>
        <v/>
      </c>
      <c r="X39">
        <f>T39+W39</f>
        <v/>
      </c>
      <c r="Y39">
        <f>(T39*E39+W39*L39)*(1-R39-'d_고정'!$B$13)</f>
        <v/>
      </c>
      <c r="Z39">
        <f>(U39*N39*Q39+'d_고정'!$B$3*('6_기대효과'!$H$7/8)*Q39*'d_고정'!$B$10*P39*('6_기대효과'!$K$7/'d_고정'!$B$9))*(1-R39)</f>
        <v/>
      </c>
      <c r="AA39">
        <f>W39*L39*(1-R39-'d_고정'!$B$13)+U39*MAX(N39-'d_고정'!$B$10*P39*('6_기대효과'!$K$7/'d_고정'!$B$9),0)*Q39*(1-R39)</f>
        <v/>
      </c>
      <c r="AB39">
        <f>Y39+Z39</f>
        <v/>
      </c>
      <c r="AC39">
        <f>Y39/('d_고정'!$B$5*'6_기대효과'!$H$7/8)/'d_고정'!$B$6</f>
        <v/>
      </c>
      <c r="AD39">
        <f>Y39/('d_고정'!$B$8*'6_기대효과'!$H$7/8)</f>
        <v/>
      </c>
    </row>
    <row r="40">
      <c r="A40">
        <f>RAND()</f>
        <v/>
      </c>
      <c r="B40">
        <f>IF('d_시나리오'!$J$2='d_시나리오'!$H$2,'d_시나리오'!$I$2,IF(A40&lt;('d_시나리오'!$I$2-'d_시나리오'!$H$2)/('d_시나리오'!$J$2-'d_시나리오'!$H$2),'d_시나리오'!$H$2+SQRT(A40*('d_시나리오'!$J$2-'d_시나리오'!$H$2)*('d_시나리오'!$I$2-'d_시나리오'!$H$2)),'d_시나리오'!$J$2-SQRT((1-A40)*('d_시나리오'!$J$2-'d_시나리오'!$H$2)*('d_시나리오'!$J$2-'d_시나리오'!$I$2))))</f>
        <v/>
      </c>
      <c r="C40">
        <f>RAND()</f>
        <v/>
      </c>
      <c r="D40">
        <f>BETAINV(RAND(),IF(C40&lt;'d_고정'!$B$26,'d_고정'!$B$23,'d_고정'!$B$16)+1,'d_고정'!$B$17-IF(C40&lt;'d_고정'!$B$26,'d_고정'!$B$23,'d_고정'!$B$16)+1)*('d_고정'!$B$14+('d_고정'!$B$15-'d_고정'!$B$14)*RAND())</f>
        <v/>
      </c>
      <c r="E40">
        <f>INDEX('d_분포'!$A$2:$A$28,RANDBETWEEN(1,27))</f>
        <v/>
      </c>
      <c r="F40">
        <f>INDEX('d_분포'!$C$2:$C$5,RANDBETWEEN(1,4))*(0.9+0.2*RAND())</f>
        <v/>
      </c>
      <c r="G40">
        <f>RAND()</f>
        <v/>
      </c>
      <c r="H40">
        <f>(F40+(1-F40)*('d_고정'!$B$22*BETAINV(RAND(),IF(G40&lt;'d_고정'!$B$26,'d_고정'!$B$25,'d_고정'!$B$20)+1,'d_고정'!$B$21-IF(G40&lt;'d_고정'!$B$26,'d_고정'!$B$25,'d_고정'!$B$20)+1)+(1-'d_고정'!$B$22)*BETAINV(RAND(),IF(G40&lt;'d_고정'!$B$26,'d_고정'!$B$24,'d_고정'!$B$18)+1,'d_고정'!$B$19-IF(G40&lt;'d_고정'!$B$26,'d_고정'!$B$24,'d_고정'!$B$18)+1))*('d_고정'!$B$14+('d_고정'!$B$15-'d_고정'!$B$14)*RAND()))/F40</f>
        <v/>
      </c>
      <c r="I40">
        <f>RAND()</f>
        <v/>
      </c>
      <c r="J40">
        <f>IF('d_시나리오'!$J$3='d_시나리오'!$H$3,'d_시나리오'!$I$3,IF(I40&lt;('d_시나리오'!$I$3-'d_시나리오'!$H$3)/('d_시나리오'!$J$3-'d_시나리오'!$H$3),'d_시나리오'!$H$3+SQRT(I40*('d_시나리오'!$J$3-'d_시나리오'!$H$3)*('d_시나리오'!$I$3-'d_시나리오'!$H$3)),'d_시나리오'!$J$3-SQRT((1-I40)*('d_시나리오'!$J$3-'d_시나리오'!$H$3)*('d_시나리오'!$J$3-'d_시나리오'!$I$3))))</f>
        <v/>
      </c>
      <c r="K40">
        <f>RAND()</f>
        <v/>
      </c>
      <c r="L40">
        <f>IF('d_시나리오'!$J$4='d_시나리오'!$H$4,'d_시나리오'!$I$4,IF(K40&lt;('d_시나리오'!$I$4-'d_시나리오'!$H$4)/('d_시나리오'!$J$4-'d_시나리오'!$H$4),'d_시나리오'!$H$4+SQRT(K40*('d_시나리오'!$J$4-'d_시나리오'!$H$4)*('d_시나리오'!$I$4-'d_시나리오'!$H$4)),'d_시나리오'!$J$4-SQRT((1-K40)*('d_시나리오'!$J$4-'d_시나리오'!$H$4)*('d_시나리오'!$J$4-'d_시나리오'!$I$4))))</f>
        <v/>
      </c>
      <c r="M40">
        <f>RAND()</f>
        <v/>
      </c>
      <c r="N40">
        <f>IF('d_시나리오'!$J$5='d_시나리오'!$H$5,'d_시나리오'!$I$5,IF(M40&lt;('d_시나리오'!$I$5-'d_시나리오'!$H$5)/('d_시나리오'!$J$5-'d_시나리오'!$H$5),'d_시나리오'!$H$5+SQRT(M40*('d_시나리오'!$J$5-'d_시나리오'!$H$5)*('d_시나리오'!$I$5-'d_시나리오'!$H$5)),'d_시나리오'!$J$5-SQRT((1-M40)*('d_시나리오'!$J$5-'d_시나리오'!$H$5)*('d_시나리오'!$J$5-'d_시나리오'!$I$5))))</f>
        <v/>
      </c>
      <c r="O40">
        <f>RAND()</f>
        <v/>
      </c>
      <c r="P40">
        <f>IF('d_시나리오'!$J$6='d_시나리오'!$H$6,'d_시나리오'!$I$6,IF(O40&lt;('d_시나리오'!$I$6-'d_시나리오'!$H$6)/('d_시나리오'!$J$6-'d_시나리오'!$H$6),'d_시나리오'!$H$6+SQRT(O40*('d_시나리오'!$J$6-'d_시나리오'!$H$6)*('d_시나리오'!$I$6-'d_시나리오'!$H$6)),'d_시나리오'!$J$6-SQRT((1-O40)*('d_시나리오'!$J$6-'d_시나리오'!$H$6)*('d_시나리오'!$J$6-'d_시나리오'!$I$6))))</f>
        <v/>
      </c>
      <c r="Q40">
        <f>INDEX('d_분포'!$B$2:$B$57,RANDBETWEEN(1,56))</f>
        <v/>
      </c>
      <c r="R40">
        <f>BETAINV(RAND(),5,5)</f>
        <v/>
      </c>
      <c r="S40">
        <f>'d_고정'!$B$1*'6_기대효과'!$H$7*('d_시나리오'!$I$7/'d_고정'!$B$2)*B40</f>
        <v/>
      </c>
      <c r="T40">
        <f>S40*D40</f>
        <v/>
      </c>
      <c r="U40">
        <f>S40*F40*H40</f>
        <v/>
      </c>
      <c r="V40">
        <f>S40*F40*(H40-1)</f>
        <v/>
      </c>
      <c r="W40">
        <f>U40*J40</f>
        <v/>
      </c>
      <c r="X40">
        <f>T40+W40</f>
        <v/>
      </c>
      <c r="Y40">
        <f>(T40*E40+W40*L40)*(1-R40-'d_고정'!$B$13)</f>
        <v/>
      </c>
      <c r="Z40">
        <f>(U40*N40*Q40+'d_고정'!$B$3*('6_기대효과'!$H$7/8)*Q40*'d_고정'!$B$10*P40*('6_기대효과'!$K$7/'d_고정'!$B$9))*(1-R40)</f>
        <v/>
      </c>
      <c r="AA40">
        <f>W40*L40*(1-R40-'d_고정'!$B$13)+U40*MAX(N40-'d_고정'!$B$10*P40*('6_기대효과'!$K$7/'d_고정'!$B$9),0)*Q40*(1-R40)</f>
        <v/>
      </c>
      <c r="AB40">
        <f>Y40+Z40</f>
        <v/>
      </c>
      <c r="AC40">
        <f>Y40/('d_고정'!$B$5*'6_기대효과'!$H$7/8)/'d_고정'!$B$6</f>
        <v/>
      </c>
      <c r="AD40">
        <f>Y40/('d_고정'!$B$8*'6_기대효과'!$H$7/8)</f>
        <v/>
      </c>
    </row>
    <row r="41">
      <c r="A41">
        <f>RAND()</f>
        <v/>
      </c>
      <c r="B41">
        <f>IF('d_시나리오'!$J$2='d_시나리오'!$H$2,'d_시나리오'!$I$2,IF(A41&lt;('d_시나리오'!$I$2-'d_시나리오'!$H$2)/('d_시나리오'!$J$2-'d_시나리오'!$H$2),'d_시나리오'!$H$2+SQRT(A41*('d_시나리오'!$J$2-'d_시나리오'!$H$2)*('d_시나리오'!$I$2-'d_시나리오'!$H$2)),'d_시나리오'!$J$2-SQRT((1-A41)*('d_시나리오'!$J$2-'d_시나리오'!$H$2)*('d_시나리오'!$J$2-'d_시나리오'!$I$2))))</f>
        <v/>
      </c>
      <c r="C41">
        <f>RAND()</f>
        <v/>
      </c>
      <c r="D41">
        <f>BETAINV(RAND(),IF(C41&lt;'d_고정'!$B$26,'d_고정'!$B$23,'d_고정'!$B$16)+1,'d_고정'!$B$17-IF(C41&lt;'d_고정'!$B$26,'d_고정'!$B$23,'d_고정'!$B$16)+1)*('d_고정'!$B$14+('d_고정'!$B$15-'d_고정'!$B$14)*RAND())</f>
        <v/>
      </c>
      <c r="E41">
        <f>INDEX('d_분포'!$A$2:$A$28,RANDBETWEEN(1,27))</f>
        <v/>
      </c>
      <c r="F41">
        <f>INDEX('d_분포'!$C$2:$C$5,RANDBETWEEN(1,4))*(0.9+0.2*RAND())</f>
        <v/>
      </c>
      <c r="G41">
        <f>RAND()</f>
        <v/>
      </c>
      <c r="H41">
        <f>(F41+(1-F41)*('d_고정'!$B$22*BETAINV(RAND(),IF(G41&lt;'d_고정'!$B$26,'d_고정'!$B$25,'d_고정'!$B$20)+1,'d_고정'!$B$21-IF(G41&lt;'d_고정'!$B$26,'d_고정'!$B$25,'d_고정'!$B$20)+1)+(1-'d_고정'!$B$22)*BETAINV(RAND(),IF(G41&lt;'d_고정'!$B$26,'d_고정'!$B$24,'d_고정'!$B$18)+1,'d_고정'!$B$19-IF(G41&lt;'d_고정'!$B$26,'d_고정'!$B$24,'d_고정'!$B$18)+1))*('d_고정'!$B$14+('d_고정'!$B$15-'d_고정'!$B$14)*RAND()))/F41</f>
        <v/>
      </c>
      <c r="I41">
        <f>RAND()</f>
        <v/>
      </c>
      <c r="J41">
        <f>IF('d_시나리오'!$J$3='d_시나리오'!$H$3,'d_시나리오'!$I$3,IF(I41&lt;('d_시나리오'!$I$3-'d_시나리오'!$H$3)/('d_시나리오'!$J$3-'d_시나리오'!$H$3),'d_시나리오'!$H$3+SQRT(I41*('d_시나리오'!$J$3-'d_시나리오'!$H$3)*('d_시나리오'!$I$3-'d_시나리오'!$H$3)),'d_시나리오'!$J$3-SQRT((1-I41)*('d_시나리오'!$J$3-'d_시나리오'!$H$3)*('d_시나리오'!$J$3-'d_시나리오'!$I$3))))</f>
        <v/>
      </c>
      <c r="K41">
        <f>RAND()</f>
        <v/>
      </c>
      <c r="L41">
        <f>IF('d_시나리오'!$J$4='d_시나리오'!$H$4,'d_시나리오'!$I$4,IF(K41&lt;('d_시나리오'!$I$4-'d_시나리오'!$H$4)/('d_시나리오'!$J$4-'d_시나리오'!$H$4),'d_시나리오'!$H$4+SQRT(K41*('d_시나리오'!$J$4-'d_시나리오'!$H$4)*('d_시나리오'!$I$4-'d_시나리오'!$H$4)),'d_시나리오'!$J$4-SQRT((1-K41)*('d_시나리오'!$J$4-'d_시나리오'!$H$4)*('d_시나리오'!$J$4-'d_시나리오'!$I$4))))</f>
        <v/>
      </c>
      <c r="M41">
        <f>RAND()</f>
        <v/>
      </c>
      <c r="N41">
        <f>IF('d_시나리오'!$J$5='d_시나리오'!$H$5,'d_시나리오'!$I$5,IF(M41&lt;('d_시나리오'!$I$5-'d_시나리오'!$H$5)/('d_시나리오'!$J$5-'d_시나리오'!$H$5),'d_시나리오'!$H$5+SQRT(M41*('d_시나리오'!$J$5-'d_시나리오'!$H$5)*('d_시나리오'!$I$5-'d_시나리오'!$H$5)),'d_시나리오'!$J$5-SQRT((1-M41)*('d_시나리오'!$J$5-'d_시나리오'!$H$5)*('d_시나리오'!$J$5-'d_시나리오'!$I$5))))</f>
        <v/>
      </c>
      <c r="O41">
        <f>RAND()</f>
        <v/>
      </c>
      <c r="P41">
        <f>IF('d_시나리오'!$J$6='d_시나리오'!$H$6,'d_시나리오'!$I$6,IF(O41&lt;('d_시나리오'!$I$6-'d_시나리오'!$H$6)/('d_시나리오'!$J$6-'d_시나리오'!$H$6),'d_시나리오'!$H$6+SQRT(O41*('d_시나리오'!$J$6-'d_시나리오'!$H$6)*('d_시나리오'!$I$6-'d_시나리오'!$H$6)),'d_시나리오'!$J$6-SQRT((1-O41)*('d_시나리오'!$J$6-'d_시나리오'!$H$6)*('d_시나리오'!$J$6-'d_시나리오'!$I$6))))</f>
        <v/>
      </c>
      <c r="Q41">
        <f>INDEX('d_분포'!$B$2:$B$57,RANDBETWEEN(1,56))</f>
        <v/>
      </c>
      <c r="R41">
        <f>BETAINV(RAND(),5,5)</f>
        <v/>
      </c>
      <c r="S41">
        <f>'d_고정'!$B$1*'6_기대효과'!$H$7*('d_시나리오'!$I$7/'d_고정'!$B$2)*B41</f>
        <v/>
      </c>
      <c r="T41">
        <f>S41*D41</f>
        <v/>
      </c>
      <c r="U41">
        <f>S41*F41*H41</f>
        <v/>
      </c>
      <c r="V41">
        <f>S41*F41*(H41-1)</f>
        <v/>
      </c>
      <c r="W41">
        <f>U41*J41</f>
        <v/>
      </c>
      <c r="X41">
        <f>T41+W41</f>
        <v/>
      </c>
      <c r="Y41">
        <f>(T41*E41+W41*L41)*(1-R41-'d_고정'!$B$13)</f>
        <v/>
      </c>
      <c r="Z41">
        <f>(U41*N41*Q41+'d_고정'!$B$3*('6_기대효과'!$H$7/8)*Q41*'d_고정'!$B$10*P41*('6_기대효과'!$K$7/'d_고정'!$B$9))*(1-R41)</f>
        <v/>
      </c>
      <c r="AA41">
        <f>W41*L41*(1-R41-'d_고정'!$B$13)+U41*MAX(N41-'d_고정'!$B$10*P41*('6_기대효과'!$K$7/'d_고정'!$B$9),0)*Q41*(1-R41)</f>
        <v/>
      </c>
      <c r="AB41">
        <f>Y41+Z41</f>
        <v/>
      </c>
      <c r="AC41">
        <f>Y41/('d_고정'!$B$5*'6_기대효과'!$H$7/8)/'d_고정'!$B$6</f>
        <v/>
      </c>
      <c r="AD41">
        <f>Y41/('d_고정'!$B$8*'6_기대효과'!$H$7/8)</f>
        <v/>
      </c>
    </row>
    <row r="42">
      <c r="A42">
        <f>RAND()</f>
        <v/>
      </c>
      <c r="B42">
        <f>IF('d_시나리오'!$J$2='d_시나리오'!$H$2,'d_시나리오'!$I$2,IF(A42&lt;('d_시나리오'!$I$2-'d_시나리오'!$H$2)/('d_시나리오'!$J$2-'d_시나리오'!$H$2),'d_시나리오'!$H$2+SQRT(A42*('d_시나리오'!$J$2-'d_시나리오'!$H$2)*('d_시나리오'!$I$2-'d_시나리오'!$H$2)),'d_시나리오'!$J$2-SQRT((1-A42)*('d_시나리오'!$J$2-'d_시나리오'!$H$2)*('d_시나리오'!$J$2-'d_시나리오'!$I$2))))</f>
        <v/>
      </c>
      <c r="C42">
        <f>RAND()</f>
        <v/>
      </c>
      <c r="D42">
        <f>BETAINV(RAND(),IF(C42&lt;'d_고정'!$B$26,'d_고정'!$B$23,'d_고정'!$B$16)+1,'d_고정'!$B$17-IF(C42&lt;'d_고정'!$B$26,'d_고정'!$B$23,'d_고정'!$B$16)+1)*('d_고정'!$B$14+('d_고정'!$B$15-'d_고정'!$B$14)*RAND())</f>
        <v/>
      </c>
      <c r="E42">
        <f>INDEX('d_분포'!$A$2:$A$28,RANDBETWEEN(1,27))</f>
        <v/>
      </c>
      <c r="F42">
        <f>INDEX('d_분포'!$C$2:$C$5,RANDBETWEEN(1,4))*(0.9+0.2*RAND())</f>
        <v/>
      </c>
      <c r="G42">
        <f>RAND()</f>
        <v/>
      </c>
      <c r="H42">
        <f>(F42+(1-F42)*('d_고정'!$B$22*BETAINV(RAND(),IF(G42&lt;'d_고정'!$B$26,'d_고정'!$B$25,'d_고정'!$B$20)+1,'d_고정'!$B$21-IF(G42&lt;'d_고정'!$B$26,'d_고정'!$B$25,'d_고정'!$B$20)+1)+(1-'d_고정'!$B$22)*BETAINV(RAND(),IF(G42&lt;'d_고정'!$B$26,'d_고정'!$B$24,'d_고정'!$B$18)+1,'d_고정'!$B$19-IF(G42&lt;'d_고정'!$B$26,'d_고정'!$B$24,'d_고정'!$B$18)+1))*('d_고정'!$B$14+('d_고정'!$B$15-'d_고정'!$B$14)*RAND()))/F42</f>
        <v/>
      </c>
      <c r="I42">
        <f>RAND()</f>
        <v/>
      </c>
      <c r="J42">
        <f>IF('d_시나리오'!$J$3='d_시나리오'!$H$3,'d_시나리오'!$I$3,IF(I42&lt;('d_시나리오'!$I$3-'d_시나리오'!$H$3)/('d_시나리오'!$J$3-'d_시나리오'!$H$3),'d_시나리오'!$H$3+SQRT(I42*('d_시나리오'!$J$3-'d_시나리오'!$H$3)*('d_시나리오'!$I$3-'d_시나리오'!$H$3)),'d_시나리오'!$J$3-SQRT((1-I42)*('d_시나리오'!$J$3-'d_시나리오'!$H$3)*('d_시나리오'!$J$3-'d_시나리오'!$I$3))))</f>
        <v/>
      </c>
      <c r="K42">
        <f>RAND()</f>
        <v/>
      </c>
      <c r="L42">
        <f>IF('d_시나리오'!$J$4='d_시나리오'!$H$4,'d_시나리오'!$I$4,IF(K42&lt;('d_시나리오'!$I$4-'d_시나리오'!$H$4)/('d_시나리오'!$J$4-'d_시나리오'!$H$4),'d_시나리오'!$H$4+SQRT(K42*('d_시나리오'!$J$4-'d_시나리오'!$H$4)*('d_시나리오'!$I$4-'d_시나리오'!$H$4)),'d_시나리오'!$J$4-SQRT((1-K42)*('d_시나리오'!$J$4-'d_시나리오'!$H$4)*('d_시나리오'!$J$4-'d_시나리오'!$I$4))))</f>
        <v/>
      </c>
      <c r="M42">
        <f>RAND()</f>
        <v/>
      </c>
      <c r="N42">
        <f>IF('d_시나리오'!$J$5='d_시나리오'!$H$5,'d_시나리오'!$I$5,IF(M42&lt;('d_시나리오'!$I$5-'d_시나리오'!$H$5)/('d_시나리오'!$J$5-'d_시나리오'!$H$5),'d_시나리오'!$H$5+SQRT(M42*('d_시나리오'!$J$5-'d_시나리오'!$H$5)*('d_시나리오'!$I$5-'d_시나리오'!$H$5)),'d_시나리오'!$J$5-SQRT((1-M42)*('d_시나리오'!$J$5-'d_시나리오'!$H$5)*('d_시나리오'!$J$5-'d_시나리오'!$I$5))))</f>
        <v/>
      </c>
      <c r="O42">
        <f>RAND()</f>
        <v/>
      </c>
      <c r="P42">
        <f>IF('d_시나리오'!$J$6='d_시나리오'!$H$6,'d_시나리오'!$I$6,IF(O42&lt;('d_시나리오'!$I$6-'d_시나리오'!$H$6)/('d_시나리오'!$J$6-'d_시나리오'!$H$6),'d_시나리오'!$H$6+SQRT(O42*('d_시나리오'!$J$6-'d_시나리오'!$H$6)*('d_시나리오'!$I$6-'d_시나리오'!$H$6)),'d_시나리오'!$J$6-SQRT((1-O42)*('d_시나리오'!$J$6-'d_시나리오'!$H$6)*('d_시나리오'!$J$6-'d_시나리오'!$I$6))))</f>
        <v/>
      </c>
      <c r="Q42">
        <f>INDEX('d_분포'!$B$2:$B$57,RANDBETWEEN(1,56))</f>
        <v/>
      </c>
      <c r="R42">
        <f>BETAINV(RAND(),5,5)</f>
        <v/>
      </c>
      <c r="S42">
        <f>'d_고정'!$B$1*'6_기대효과'!$H$7*('d_시나리오'!$I$7/'d_고정'!$B$2)*B42</f>
        <v/>
      </c>
      <c r="T42">
        <f>S42*D42</f>
        <v/>
      </c>
      <c r="U42">
        <f>S42*F42*H42</f>
        <v/>
      </c>
      <c r="V42">
        <f>S42*F42*(H42-1)</f>
        <v/>
      </c>
      <c r="W42">
        <f>U42*J42</f>
        <v/>
      </c>
      <c r="X42">
        <f>T42+W42</f>
        <v/>
      </c>
      <c r="Y42">
        <f>(T42*E42+W42*L42)*(1-R42-'d_고정'!$B$13)</f>
        <v/>
      </c>
      <c r="Z42">
        <f>(U42*N42*Q42+'d_고정'!$B$3*('6_기대효과'!$H$7/8)*Q42*'d_고정'!$B$10*P42*('6_기대효과'!$K$7/'d_고정'!$B$9))*(1-R42)</f>
        <v/>
      </c>
      <c r="AA42">
        <f>W42*L42*(1-R42-'d_고정'!$B$13)+U42*MAX(N42-'d_고정'!$B$10*P42*('6_기대효과'!$K$7/'d_고정'!$B$9),0)*Q42*(1-R42)</f>
        <v/>
      </c>
      <c r="AB42">
        <f>Y42+Z42</f>
        <v/>
      </c>
      <c r="AC42">
        <f>Y42/('d_고정'!$B$5*'6_기대효과'!$H$7/8)/'d_고정'!$B$6</f>
        <v/>
      </c>
      <c r="AD42">
        <f>Y42/('d_고정'!$B$8*'6_기대효과'!$H$7/8)</f>
        <v/>
      </c>
    </row>
    <row r="43">
      <c r="A43">
        <f>RAND()</f>
        <v/>
      </c>
      <c r="B43">
        <f>IF('d_시나리오'!$J$2='d_시나리오'!$H$2,'d_시나리오'!$I$2,IF(A43&lt;('d_시나리오'!$I$2-'d_시나리오'!$H$2)/('d_시나리오'!$J$2-'d_시나리오'!$H$2),'d_시나리오'!$H$2+SQRT(A43*('d_시나리오'!$J$2-'d_시나리오'!$H$2)*('d_시나리오'!$I$2-'d_시나리오'!$H$2)),'d_시나리오'!$J$2-SQRT((1-A43)*('d_시나리오'!$J$2-'d_시나리오'!$H$2)*('d_시나리오'!$J$2-'d_시나리오'!$I$2))))</f>
        <v/>
      </c>
      <c r="C43">
        <f>RAND()</f>
        <v/>
      </c>
      <c r="D43">
        <f>BETAINV(RAND(),IF(C43&lt;'d_고정'!$B$26,'d_고정'!$B$23,'d_고정'!$B$16)+1,'d_고정'!$B$17-IF(C43&lt;'d_고정'!$B$26,'d_고정'!$B$23,'d_고정'!$B$16)+1)*('d_고정'!$B$14+('d_고정'!$B$15-'d_고정'!$B$14)*RAND())</f>
        <v/>
      </c>
      <c r="E43">
        <f>INDEX('d_분포'!$A$2:$A$28,RANDBETWEEN(1,27))</f>
        <v/>
      </c>
      <c r="F43">
        <f>INDEX('d_분포'!$C$2:$C$5,RANDBETWEEN(1,4))*(0.9+0.2*RAND())</f>
        <v/>
      </c>
      <c r="G43">
        <f>RAND()</f>
        <v/>
      </c>
      <c r="H43">
        <f>(F43+(1-F43)*('d_고정'!$B$22*BETAINV(RAND(),IF(G43&lt;'d_고정'!$B$26,'d_고정'!$B$25,'d_고정'!$B$20)+1,'d_고정'!$B$21-IF(G43&lt;'d_고정'!$B$26,'d_고정'!$B$25,'d_고정'!$B$20)+1)+(1-'d_고정'!$B$22)*BETAINV(RAND(),IF(G43&lt;'d_고정'!$B$26,'d_고정'!$B$24,'d_고정'!$B$18)+1,'d_고정'!$B$19-IF(G43&lt;'d_고정'!$B$26,'d_고정'!$B$24,'d_고정'!$B$18)+1))*('d_고정'!$B$14+('d_고정'!$B$15-'d_고정'!$B$14)*RAND()))/F43</f>
        <v/>
      </c>
      <c r="I43">
        <f>RAND()</f>
        <v/>
      </c>
      <c r="J43">
        <f>IF('d_시나리오'!$J$3='d_시나리오'!$H$3,'d_시나리오'!$I$3,IF(I43&lt;('d_시나리오'!$I$3-'d_시나리오'!$H$3)/('d_시나리오'!$J$3-'d_시나리오'!$H$3),'d_시나리오'!$H$3+SQRT(I43*('d_시나리오'!$J$3-'d_시나리오'!$H$3)*('d_시나리오'!$I$3-'d_시나리오'!$H$3)),'d_시나리오'!$J$3-SQRT((1-I43)*('d_시나리오'!$J$3-'d_시나리오'!$H$3)*('d_시나리오'!$J$3-'d_시나리오'!$I$3))))</f>
        <v/>
      </c>
      <c r="K43">
        <f>RAND()</f>
        <v/>
      </c>
      <c r="L43">
        <f>IF('d_시나리오'!$J$4='d_시나리오'!$H$4,'d_시나리오'!$I$4,IF(K43&lt;('d_시나리오'!$I$4-'d_시나리오'!$H$4)/('d_시나리오'!$J$4-'d_시나리오'!$H$4),'d_시나리오'!$H$4+SQRT(K43*('d_시나리오'!$J$4-'d_시나리오'!$H$4)*('d_시나리오'!$I$4-'d_시나리오'!$H$4)),'d_시나리오'!$J$4-SQRT((1-K43)*('d_시나리오'!$J$4-'d_시나리오'!$H$4)*('d_시나리오'!$J$4-'d_시나리오'!$I$4))))</f>
        <v/>
      </c>
      <c r="M43">
        <f>RAND()</f>
        <v/>
      </c>
      <c r="N43">
        <f>IF('d_시나리오'!$J$5='d_시나리오'!$H$5,'d_시나리오'!$I$5,IF(M43&lt;('d_시나리오'!$I$5-'d_시나리오'!$H$5)/('d_시나리오'!$J$5-'d_시나리오'!$H$5),'d_시나리오'!$H$5+SQRT(M43*('d_시나리오'!$J$5-'d_시나리오'!$H$5)*('d_시나리오'!$I$5-'d_시나리오'!$H$5)),'d_시나리오'!$J$5-SQRT((1-M43)*('d_시나리오'!$J$5-'d_시나리오'!$H$5)*('d_시나리오'!$J$5-'d_시나리오'!$I$5))))</f>
        <v/>
      </c>
      <c r="O43">
        <f>RAND()</f>
        <v/>
      </c>
      <c r="P43">
        <f>IF('d_시나리오'!$J$6='d_시나리오'!$H$6,'d_시나리오'!$I$6,IF(O43&lt;('d_시나리오'!$I$6-'d_시나리오'!$H$6)/('d_시나리오'!$J$6-'d_시나리오'!$H$6),'d_시나리오'!$H$6+SQRT(O43*('d_시나리오'!$J$6-'d_시나리오'!$H$6)*('d_시나리오'!$I$6-'d_시나리오'!$H$6)),'d_시나리오'!$J$6-SQRT((1-O43)*('d_시나리오'!$J$6-'d_시나리오'!$H$6)*('d_시나리오'!$J$6-'d_시나리오'!$I$6))))</f>
        <v/>
      </c>
      <c r="Q43">
        <f>INDEX('d_분포'!$B$2:$B$57,RANDBETWEEN(1,56))</f>
        <v/>
      </c>
      <c r="R43">
        <f>BETAINV(RAND(),5,5)</f>
        <v/>
      </c>
      <c r="S43">
        <f>'d_고정'!$B$1*'6_기대효과'!$H$7*('d_시나리오'!$I$7/'d_고정'!$B$2)*B43</f>
        <v/>
      </c>
      <c r="T43">
        <f>S43*D43</f>
        <v/>
      </c>
      <c r="U43">
        <f>S43*F43*H43</f>
        <v/>
      </c>
      <c r="V43">
        <f>S43*F43*(H43-1)</f>
        <v/>
      </c>
      <c r="W43">
        <f>U43*J43</f>
        <v/>
      </c>
      <c r="X43">
        <f>T43+W43</f>
        <v/>
      </c>
      <c r="Y43">
        <f>(T43*E43+W43*L43)*(1-R43-'d_고정'!$B$13)</f>
        <v/>
      </c>
      <c r="Z43">
        <f>(U43*N43*Q43+'d_고정'!$B$3*('6_기대효과'!$H$7/8)*Q43*'d_고정'!$B$10*P43*('6_기대효과'!$K$7/'d_고정'!$B$9))*(1-R43)</f>
        <v/>
      </c>
      <c r="AA43">
        <f>W43*L43*(1-R43-'d_고정'!$B$13)+U43*MAX(N43-'d_고정'!$B$10*P43*('6_기대효과'!$K$7/'d_고정'!$B$9),0)*Q43*(1-R43)</f>
        <v/>
      </c>
      <c r="AB43">
        <f>Y43+Z43</f>
        <v/>
      </c>
      <c r="AC43">
        <f>Y43/('d_고정'!$B$5*'6_기대효과'!$H$7/8)/'d_고정'!$B$6</f>
        <v/>
      </c>
      <c r="AD43">
        <f>Y43/('d_고정'!$B$8*'6_기대효과'!$H$7/8)</f>
        <v/>
      </c>
    </row>
    <row r="44">
      <c r="A44">
        <f>RAND()</f>
        <v/>
      </c>
      <c r="B44">
        <f>IF('d_시나리오'!$J$2='d_시나리오'!$H$2,'d_시나리오'!$I$2,IF(A44&lt;('d_시나리오'!$I$2-'d_시나리오'!$H$2)/('d_시나리오'!$J$2-'d_시나리오'!$H$2),'d_시나리오'!$H$2+SQRT(A44*('d_시나리오'!$J$2-'d_시나리오'!$H$2)*('d_시나리오'!$I$2-'d_시나리오'!$H$2)),'d_시나리오'!$J$2-SQRT((1-A44)*('d_시나리오'!$J$2-'d_시나리오'!$H$2)*('d_시나리오'!$J$2-'d_시나리오'!$I$2))))</f>
        <v/>
      </c>
      <c r="C44">
        <f>RAND()</f>
        <v/>
      </c>
      <c r="D44">
        <f>BETAINV(RAND(),IF(C44&lt;'d_고정'!$B$26,'d_고정'!$B$23,'d_고정'!$B$16)+1,'d_고정'!$B$17-IF(C44&lt;'d_고정'!$B$26,'d_고정'!$B$23,'d_고정'!$B$16)+1)*('d_고정'!$B$14+('d_고정'!$B$15-'d_고정'!$B$14)*RAND())</f>
        <v/>
      </c>
      <c r="E44">
        <f>INDEX('d_분포'!$A$2:$A$28,RANDBETWEEN(1,27))</f>
        <v/>
      </c>
      <c r="F44">
        <f>INDEX('d_분포'!$C$2:$C$5,RANDBETWEEN(1,4))*(0.9+0.2*RAND())</f>
        <v/>
      </c>
      <c r="G44">
        <f>RAND()</f>
        <v/>
      </c>
      <c r="H44">
        <f>(F44+(1-F44)*('d_고정'!$B$22*BETAINV(RAND(),IF(G44&lt;'d_고정'!$B$26,'d_고정'!$B$25,'d_고정'!$B$20)+1,'d_고정'!$B$21-IF(G44&lt;'d_고정'!$B$26,'d_고정'!$B$25,'d_고정'!$B$20)+1)+(1-'d_고정'!$B$22)*BETAINV(RAND(),IF(G44&lt;'d_고정'!$B$26,'d_고정'!$B$24,'d_고정'!$B$18)+1,'d_고정'!$B$19-IF(G44&lt;'d_고정'!$B$26,'d_고정'!$B$24,'d_고정'!$B$18)+1))*('d_고정'!$B$14+('d_고정'!$B$15-'d_고정'!$B$14)*RAND()))/F44</f>
        <v/>
      </c>
      <c r="I44">
        <f>RAND()</f>
        <v/>
      </c>
      <c r="J44">
        <f>IF('d_시나리오'!$J$3='d_시나리오'!$H$3,'d_시나리오'!$I$3,IF(I44&lt;('d_시나리오'!$I$3-'d_시나리오'!$H$3)/('d_시나리오'!$J$3-'d_시나리오'!$H$3),'d_시나리오'!$H$3+SQRT(I44*('d_시나리오'!$J$3-'d_시나리오'!$H$3)*('d_시나리오'!$I$3-'d_시나리오'!$H$3)),'d_시나리오'!$J$3-SQRT((1-I44)*('d_시나리오'!$J$3-'d_시나리오'!$H$3)*('d_시나리오'!$J$3-'d_시나리오'!$I$3))))</f>
        <v/>
      </c>
      <c r="K44">
        <f>RAND()</f>
        <v/>
      </c>
      <c r="L44">
        <f>IF('d_시나리오'!$J$4='d_시나리오'!$H$4,'d_시나리오'!$I$4,IF(K44&lt;('d_시나리오'!$I$4-'d_시나리오'!$H$4)/('d_시나리오'!$J$4-'d_시나리오'!$H$4),'d_시나리오'!$H$4+SQRT(K44*('d_시나리오'!$J$4-'d_시나리오'!$H$4)*('d_시나리오'!$I$4-'d_시나리오'!$H$4)),'d_시나리오'!$J$4-SQRT((1-K44)*('d_시나리오'!$J$4-'d_시나리오'!$H$4)*('d_시나리오'!$J$4-'d_시나리오'!$I$4))))</f>
        <v/>
      </c>
      <c r="M44">
        <f>RAND()</f>
        <v/>
      </c>
      <c r="N44">
        <f>IF('d_시나리오'!$J$5='d_시나리오'!$H$5,'d_시나리오'!$I$5,IF(M44&lt;('d_시나리오'!$I$5-'d_시나리오'!$H$5)/('d_시나리오'!$J$5-'d_시나리오'!$H$5),'d_시나리오'!$H$5+SQRT(M44*('d_시나리오'!$J$5-'d_시나리오'!$H$5)*('d_시나리오'!$I$5-'d_시나리오'!$H$5)),'d_시나리오'!$J$5-SQRT((1-M44)*('d_시나리오'!$J$5-'d_시나리오'!$H$5)*('d_시나리오'!$J$5-'d_시나리오'!$I$5))))</f>
        <v/>
      </c>
      <c r="O44">
        <f>RAND()</f>
        <v/>
      </c>
      <c r="P44">
        <f>IF('d_시나리오'!$J$6='d_시나리오'!$H$6,'d_시나리오'!$I$6,IF(O44&lt;('d_시나리오'!$I$6-'d_시나리오'!$H$6)/('d_시나리오'!$J$6-'d_시나리오'!$H$6),'d_시나리오'!$H$6+SQRT(O44*('d_시나리오'!$J$6-'d_시나리오'!$H$6)*('d_시나리오'!$I$6-'d_시나리오'!$H$6)),'d_시나리오'!$J$6-SQRT((1-O44)*('d_시나리오'!$J$6-'d_시나리오'!$H$6)*('d_시나리오'!$J$6-'d_시나리오'!$I$6))))</f>
        <v/>
      </c>
      <c r="Q44">
        <f>INDEX('d_분포'!$B$2:$B$57,RANDBETWEEN(1,56))</f>
        <v/>
      </c>
      <c r="R44">
        <f>BETAINV(RAND(),5,5)</f>
        <v/>
      </c>
      <c r="S44">
        <f>'d_고정'!$B$1*'6_기대효과'!$H$7*('d_시나리오'!$I$7/'d_고정'!$B$2)*B44</f>
        <v/>
      </c>
      <c r="T44">
        <f>S44*D44</f>
        <v/>
      </c>
      <c r="U44">
        <f>S44*F44*H44</f>
        <v/>
      </c>
      <c r="V44">
        <f>S44*F44*(H44-1)</f>
        <v/>
      </c>
      <c r="W44">
        <f>U44*J44</f>
        <v/>
      </c>
      <c r="X44">
        <f>T44+W44</f>
        <v/>
      </c>
      <c r="Y44">
        <f>(T44*E44+W44*L44)*(1-R44-'d_고정'!$B$13)</f>
        <v/>
      </c>
      <c r="Z44">
        <f>(U44*N44*Q44+'d_고정'!$B$3*('6_기대효과'!$H$7/8)*Q44*'d_고정'!$B$10*P44*('6_기대효과'!$K$7/'d_고정'!$B$9))*(1-R44)</f>
        <v/>
      </c>
      <c r="AA44">
        <f>W44*L44*(1-R44-'d_고정'!$B$13)+U44*MAX(N44-'d_고정'!$B$10*P44*('6_기대효과'!$K$7/'d_고정'!$B$9),0)*Q44*(1-R44)</f>
        <v/>
      </c>
      <c r="AB44">
        <f>Y44+Z44</f>
        <v/>
      </c>
      <c r="AC44">
        <f>Y44/('d_고정'!$B$5*'6_기대효과'!$H$7/8)/'d_고정'!$B$6</f>
        <v/>
      </c>
      <c r="AD44">
        <f>Y44/('d_고정'!$B$8*'6_기대효과'!$H$7/8)</f>
        <v/>
      </c>
    </row>
    <row r="45">
      <c r="A45">
        <f>RAND()</f>
        <v/>
      </c>
      <c r="B45">
        <f>IF('d_시나리오'!$J$2='d_시나리오'!$H$2,'d_시나리오'!$I$2,IF(A45&lt;('d_시나리오'!$I$2-'d_시나리오'!$H$2)/('d_시나리오'!$J$2-'d_시나리오'!$H$2),'d_시나리오'!$H$2+SQRT(A45*('d_시나리오'!$J$2-'d_시나리오'!$H$2)*('d_시나리오'!$I$2-'d_시나리오'!$H$2)),'d_시나리오'!$J$2-SQRT((1-A45)*('d_시나리오'!$J$2-'d_시나리오'!$H$2)*('d_시나리오'!$J$2-'d_시나리오'!$I$2))))</f>
        <v/>
      </c>
      <c r="C45">
        <f>RAND()</f>
        <v/>
      </c>
      <c r="D45">
        <f>BETAINV(RAND(),IF(C45&lt;'d_고정'!$B$26,'d_고정'!$B$23,'d_고정'!$B$16)+1,'d_고정'!$B$17-IF(C45&lt;'d_고정'!$B$26,'d_고정'!$B$23,'d_고정'!$B$16)+1)*('d_고정'!$B$14+('d_고정'!$B$15-'d_고정'!$B$14)*RAND())</f>
        <v/>
      </c>
      <c r="E45">
        <f>INDEX('d_분포'!$A$2:$A$28,RANDBETWEEN(1,27))</f>
        <v/>
      </c>
      <c r="F45">
        <f>INDEX('d_분포'!$C$2:$C$5,RANDBETWEEN(1,4))*(0.9+0.2*RAND())</f>
        <v/>
      </c>
      <c r="G45">
        <f>RAND()</f>
        <v/>
      </c>
      <c r="H45">
        <f>(F45+(1-F45)*('d_고정'!$B$22*BETAINV(RAND(),IF(G45&lt;'d_고정'!$B$26,'d_고정'!$B$25,'d_고정'!$B$20)+1,'d_고정'!$B$21-IF(G45&lt;'d_고정'!$B$26,'d_고정'!$B$25,'d_고정'!$B$20)+1)+(1-'d_고정'!$B$22)*BETAINV(RAND(),IF(G45&lt;'d_고정'!$B$26,'d_고정'!$B$24,'d_고정'!$B$18)+1,'d_고정'!$B$19-IF(G45&lt;'d_고정'!$B$26,'d_고정'!$B$24,'d_고정'!$B$18)+1))*('d_고정'!$B$14+('d_고정'!$B$15-'d_고정'!$B$14)*RAND()))/F45</f>
        <v/>
      </c>
      <c r="I45">
        <f>RAND()</f>
        <v/>
      </c>
      <c r="J45">
        <f>IF('d_시나리오'!$J$3='d_시나리오'!$H$3,'d_시나리오'!$I$3,IF(I45&lt;('d_시나리오'!$I$3-'d_시나리오'!$H$3)/('d_시나리오'!$J$3-'d_시나리오'!$H$3),'d_시나리오'!$H$3+SQRT(I45*('d_시나리오'!$J$3-'d_시나리오'!$H$3)*('d_시나리오'!$I$3-'d_시나리오'!$H$3)),'d_시나리오'!$J$3-SQRT((1-I45)*('d_시나리오'!$J$3-'d_시나리오'!$H$3)*('d_시나리오'!$J$3-'d_시나리오'!$I$3))))</f>
        <v/>
      </c>
      <c r="K45">
        <f>RAND()</f>
        <v/>
      </c>
      <c r="L45">
        <f>IF('d_시나리오'!$J$4='d_시나리오'!$H$4,'d_시나리오'!$I$4,IF(K45&lt;('d_시나리오'!$I$4-'d_시나리오'!$H$4)/('d_시나리오'!$J$4-'d_시나리오'!$H$4),'d_시나리오'!$H$4+SQRT(K45*('d_시나리오'!$J$4-'d_시나리오'!$H$4)*('d_시나리오'!$I$4-'d_시나리오'!$H$4)),'d_시나리오'!$J$4-SQRT((1-K45)*('d_시나리오'!$J$4-'d_시나리오'!$H$4)*('d_시나리오'!$J$4-'d_시나리오'!$I$4))))</f>
        <v/>
      </c>
      <c r="M45">
        <f>RAND()</f>
        <v/>
      </c>
      <c r="N45">
        <f>IF('d_시나리오'!$J$5='d_시나리오'!$H$5,'d_시나리오'!$I$5,IF(M45&lt;('d_시나리오'!$I$5-'d_시나리오'!$H$5)/('d_시나리오'!$J$5-'d_시나리오'!$H$5),'d_시나리오'!$H$5+SQRT(M45*('d_시나리오'!$J$5-'d_시나리오'!$H$5)*('d_시나리오'!$I$5-'d_시나리오'!$H$5)),'d_시나리오'!$J$5-SQRT((1-M45)*('d_시나리오'!$J$5-'d_시나리오'!$H$5)*('d_시나리오'!$J$5-'d_시나리오'!$I$5))))</f>
        <v/>
      </c>
      <c r="O45">
        <f>RAND()</f>
        <v/>
      </c>
      <c r="P45">
        <f>IF('d_시나리오'!$J$6='d_시나리오'!$H$6,'d_시나리오'!$I$6,IF(O45&lt;('d_시나리오'!$I$6-'d_시나리오'!$H$6)/('d_시나리오'!$J$6-'d_시나리오'!$H$6),'d_시나리오'!$H$6+SQRT(O45*('d_시나리오'!$J$6-'d_시나리오'!$H$6)*('d_시나리오'!$I$6-'d_시나리오'!$H$6)),'d_시나리오'!$J$6-SQRT((1-O45)*('d_시나리오'!$J$6-'d_시나리오'!$H$6)*('d_시나리오'!$J$6-'d_시나리오'!$I$6))))</f>
        <v/>
      </c>
      <c r="Q45">
        <f>INDEX('d_분포'!$B$2:$B$57,RANDBETWEEN(1,56))</f>
        <v/>
      </c>
      <c r="R45">
        <f>BETAINV(RAND(),5,5)</f>
        <v/>
      </c>
      <c r="S45">
        <f>'d_고정'!$B$1*'6_기대효과'!$H$7*('d_시나리오'!$I$7/'d_고정'!$B$2)*B45</f>
        <v/>
      </c>
      <c r="T45">
        <f>S45*D45</f>
        <v/>
      </c>
      <c r="U45">
        <f>S45*F45*H45</f>
        <v/>
      </c>
      <c r="V45">
        <f>S45*F45*(H45-1)</f>
        <v/>
      </c>
      <c r="W45">
        <f>U45*J45</f>
        <v/>
      </c>
      <c r="X45">
        <f>T45+W45</f>
        <v/>
      </c>
      <c r="Y45">
        <f>(T45*E45+W45*L45)*(1-R45-'d_고정'!$B$13)</f>
        <v/>
      </c>
      <c r="Z45">
        <f>(U45*N45*Q45+'d_고정'!$B$3*('6_기대효과'!$H$7/8)*Q45*'d_고정'!$B$10*P45*('6_기대효과'!$K$7/'d_고정'!$B$9))*(1-R45)</f>
        <v/>
      </c>
      <c r="AA45">
        <f>W45*L45*(1-R45-'d_고정'!$B$13)+U45*MAX(N45-'d_고정'!$B$10*P45*('6_기대효과'!$K$7/'d_고정'!$B$9),0)*Q45*(1-R45)</f>
        <v/>
      </c>
      <c r="AB45">
        <f>Y45+Z45</f>
        <v/>
      </c>
      <c r="AC45">
        <f>Y45/('d_고정'!$B$5*'6_기대효과'!$H$7/8)/'d_고정'!$B$6</f>
        <v/>
      </c>
      <c r="AD45">
        <f>Y45/('d_고정'!$B$8*'6_기대효과'!$H$7/8)</f>
        <v/>
      </c>
    </row>
    <row r="46">
      <c r="A46">
        <f>RAND()</f>
        <v/>
      </c>
      <c r="B46">
        <f>IF('d_시나리오'!$J$2='d_시나리오'!$H$2,'d_시나리오'!$I$2,IF(A46&lt;('d_시나리오'!$I$2-'d_시나리오'!$H$2)/('d_시나리오'!$J$2-'d_시나리오'!$H$2),'d_시나리오'!$H$2+SQRT(A46*('d_시나리오'!$J$2-'d_시나리오'!$H$2)*('d_시나리오'!$I$2-'d_시나리오'!$H$2)),'d_시나리오'!$J$2-SQRT((1-A46)*('d_시나리오'!$J$2-'d_시나리오'!$H$2)*('d_시나리오'!$J$2-'d_시나리오'!$I$2))))</f>
        <v/>
      </c>
      <c r="C46">
        <f>RAND()</f>
        <v/>
      </c>
      <c r="D46">
        <f>BETAINV(RAND(),IF(C46&lt;'d_고정'!$B$26,'d_고정'!$B$23,'d_고정'!$B$16)+1,'d_고정'!$B$17-IF(C46&lt;'d_고정'!$B$26,'d_고정'!$B$23,'d_고정'!$B$16)+1)*('d_고정'!$B$14+('d_고정'!$B$15-'d_고정'!$B$14)*RAND())</f>
        <v/>
      </c>
      <c r="E46">
        <f>INDEX('d_분포'!$A$2:$A$28,RANDBETWEEN(1,27))</f>
        <v/>
      </c>
      <c r="F46">
        <f>INDEX('d_분포'!$C$2:$C$5,RANDBETWEEN(1,4))*(0.9+0.2*RAND())</f>
        <v/>
      </c>
      <c r="G46">
        <f>RAND()</f>
        <v/>
      </c>
      <c r="H46">
        <f>(F46+(1-F46)*('d_고정'!$B$22*BETAINV(RAND(),IF(G46&lt;'d_고정'!$B$26,'d_고정'!$B$25,'d_고정'!$B$20)+1,'d_고정'!$B$21-IF(G46&lt;'d_고정'!$B$26,'d_고정'!$B$25,'d_고정'!$B$20)+1)+(1-'d_고정'!$B$22)*BETAINV(RAND(),IF(G46&lt;'d_고정'!$B$26,'d_고정'!$B$24,'d_고정'!$B$18)+1,'d_고정'!$B$19-IF(G46&lt;'d_고정'!$B$26,'d_고정'!$B$24,'d_고정'!$B$18)+1))*('d_고정'!$B$14+('d_고정'!$B$15-'d_고정'!$B$14)*RAND()))/F46</f>
        <v/>
      </c>
      <c r="I46">
        <f>RAND()</f>
        <v/>
      </c>
      <c r="J46">
        <f>IF('d_시나리오'!$J$3='d_시나리오'!$H$3,'d_시나리오'!$I$3,IF(I46&lt;('d_시나리오'!$I$3-'d_시나리오'!$H$3)/('d_시나리오'!$J$3-'d_시나리오'!$H$3),'d_시나리오'!$H$3+SQRT(I46*('d_시나리오'!$J$3-'d_시나리오'!$H$3)*('d_시나리오'!$I$3-'d_시나리오'!$H$3)),'d_시나리오'!$J$3-SQRT((1-I46)*('d_시나리오'!$J$3-'d_시나리오'!$H$3)*('d_시나리오'!$J$3-'d_시나리오'!$I$3))))</f>
        <v/>
      </c>
      <c r="K46">
        <f>RAND()</f>
        <v/>
      </c>
      <c r="L46">
        <f>IF('d_시나리오'!$J$4='d_시나리오'!$H$4,'d_시나리오'!$I$4,IF(K46&lt;('d_시나리오'!$I$4-'d_시나리오'!$H$4)/('d_시나리오'!$J$4-'d_시나리오'!$H$4),'d_시나리오'!$H$4+SQRT(K46*('d_시나리오'!$J$4-'d_시나리오'!$H$4)*('d_시나리오'!$I$4-'d_시나리오'!$H$4)),'d_시나리오'!$J$4-SQRT((1-K46)*('d_시나리오'!$J$4-'d_시나리오'!$H$4)*('d_시나리오'!$J$4-'d_시나리오'!$I$4))))</f>
        <v/>
      </c>
      <c r="M46">
        <f>RAND()</f>
        <v/>
      </c>
      <c r="N46">
        <f>IF('d_시나리오'!$J$5='d_시나리오'!$H$5,'d_시나리오'!$I$5,IF(M46&lt;('d_시나리오'!$I$5-'d_시나리오'!$H$5)/('d_시나리오'!$J$5-'d_시나리오'!$H$5),'d_시나리오'!$H$5+SQRT(M46*('d_시나리오'!$J$5-'d_시나리오'!$H$5)*('d_시나리오'!$I$5-'d_시나리오'!$H$5)),'d_시나리오'!$J$5-SQRT((1-M46)*('d_시나리오'!$J$5-'d_시나리오'!$H$5)*('d_시나리오'!$J$5-'d_시나리오'!$I$5))))</f>
        <v/>
      </c>
      <c r="O46">
        <f>RAND()</f>
        <v/>
      </c>
      <c r="P46">
        <f>IF('d_시나리오'!$J$6='d_시나리오'!$H$6,'d_시나리오'!$I$6,IF(O46&lt;('d_시나리오'!$I$6-'d_시나리오'!$H$6)/('d_시나리오'!$J$6-'d_시나리오'!$H$6),'d_시나리오'!$H$6+SQRT(O46*('d_시나리오'!$J$6-'d_시나리오'!$H$6)*('d_시나리오'!$I$6-'d_시나리오'!$H$6)),'d_시나리오'!$J$6-SQRT((1-O46)*('d_시나리오'!$J$6-'d_시나리오'!$H$6)*('d_시나리오'!$J$6-'d_시나리오'!$I$6))))</f>
        <v/>
      </c>
      <c r="Q46">
        <f>INDEX('d_분포'!$B$2:$B$57,RANDBETWEEN(1,56))</f>
        <v/>
      </c>
      <c r="R46">
        <f>BETAINV(RAND(),5,5)</f>
        <v/>
      </c>
      <c r="S46">
        <f>'d_고정'!$B$1*'6_기대효과'!$H$7*('d_시나리오'!$I$7/'d_고정'!$B$2)*B46</f>
        <v/>
      </c>
      <c r="T46">
        <f>S46*D46</f>
        <v/>
      </c>
      <c r="U46">
        <f>S46*F46*H46</f>
        <v/>
      </c>
      <c r="V46">
        <f>S46*F46*(H46-1)</f>
        <v/>
      </c>
      <c r="W46">
        <f>U46*J46</f>
        <v/>
      </c>
      <c r="X46">
        <f>T46+W46</f>
        <v/>
      </c>
      <c r="Y46">
        <f>(T46*E46+W46*L46)*(1-R46-'d_고정'!$B$13)</f>
        <v/>
      </c>
      <c r="Z46">
        <f>(U46*N46*Q46+'d_고정'!$B$3*('6_기대효과'!$H$7/8)*Q46*'d_고정'!$B$10*P46*('6_기대효과'!$K$7/'d_고정'!$B$9))*(1-R46)</f>
        <v/>
      </c>
      <c r="AA46">
        <f>W46*L46*(1-R46-'d_고정'!$B$13)+U46*MAX(N46-'d_고정'!$B$10*P46*('6_기대효과'!$K$7/'d_고정'!$B$9),0)*Q46*(1-R46)</f>
        <v/>
      </c>
      <c r="AB46">
        <f>Y46+Z46</f>
        <v/>
      </c>
      <c r="AC46">
        <f>Y46/('d_고정'!$B$5*'6_기대효과'!$H$7/8)/'d_고정'!$B$6</f>
        <v/>
      </c>
      <c r="AD46">
        <f>Y46/('d_고정'!$B$8*'6_기대효과'!$H$7/8)</f>
        <v/>
      </c>
    </row>
    <row r="47">
      <c r="A47">
        <f>RAND()</f>
        <v/>
      </c>
      <c r="B47">
        <f>IF('d_시나리오'!$J$2='d_시나리오'!$H$2,'d_시나리오'!$I$2,IF(A47&lt;('d_시나리오'!$I$2-'d_시나리오'!$H$2)/('d_시나리오'!$J$2-'d_시나리오'!$H$2),'d_시나리오'!$H$2+SQRT(A47*('d_시나리오'!$J$2-'d_시나리오'!$H$2)*('d_시나리오'!$I$2-'d_시나리오'!$H$2)),'d_시나리오'!$J$2-SQRT((1-A47)*('d_시나리오'!$J$2-'d_시나리오'!$H$2)*('d_시나리오'!$J$2-'d_시나리오'!$I$2))))</f>
        <v/>
      </c>
      <c r="C47">
        <f>RAND()</f>
        <v/>
      </c>
      <c r="D47">
        <f>BETAINV(RAND(),IF(C47&lt;'d_고정'!$B$26,'d_고정'!$B$23,'d_고정'!$B$16)+1,'d_고정'!$B$17-IF(C47&lt;'d_고정'!$B$26,'d_고정'!$B$23,'d_고정'!$B$16)+1)*('d_고정'!$B$14+('d_고정'!$B$15-'d_고정'!$B$14)*RAND())</f>
        <v/>
      </c>
      <c r="E47">
        <f>INDEX('d_분포'!$A$2:$A$28,RANDBETWEEN(1,27))</f>
        <v/>
      </c>
      <c r="F47">
        <f>INDEX('d_분포'!$C$2:$C$5,RANDBETWEEN(1,4))*(0.9+0.2*RAND())</f>
        <v/>
      </c>
      <c r="G47">
        <f>RAND()</f>
        <v/>
      </c>
      <c r="H47">
        <f>(F47+(1-F47)*('d_고정'!$B$22*BETAINV(RAND(),IF(G47&lt;'d_고정'!$B$26,'d_고정'!$B$25,'d_고정'!$B$20)+1,'d_고정'!$B$21-IF(G47&lt;'d_고정'!$B$26,'d_고정'!$B$25,'d_고정'!$B$20)+1)+(1-'d_고정'!$B$22)*BETAINV(RAND(),IF(G47&lt;'d_고정'!$B$26,'d_고정'!$B$24,'d_고정'!$B$18)+1,'d_고정'!$B$19-IF(G47&lt;'d_고정'!$B$26,'d_고정'!$B$24,'d_고정'!$B$18)+1))*('d_고정'!$B$14+('d_고정'!$B$15-'d_고정'!$B$14)*RAND()))/F47</f>
        <v/>
      </c>
      <c r="I47">
        <f>RAND()</f>
        <v/>
      </c>
      <c r="J47">
        <f>IF('d_시나리오'!$J$3='d_시나리오'!$H$3,'d_시나리오'!$I$3,IF(I47&lt;('d_시나리오'!$I$3-'d_시나리오'!$H$3)/('d_시나리오'!$J$3-'d_시나리오'!$H$3),'d_시나리오'!$H$3+SQRT(I47*('d_시나리오'!$J$3-'d_시나리오'!$H$3)*('d_시나리오'!$I$3-'d_시나리오'!$H$3)),'d_시나리오'!$J$3-SQRT((1-I47)*('d_시나리오'!$J$3-'d_시나리오'!$H$3)*('d_시나리오'!$J$3-'d_시나리오'!$I$3))))</f>
        <v/>
      </c>
      <c r="K47">
        <f>RAND()</f>
        <v/>
      </c>
      <c r="L47">
        <f>IF('d_시나리오'!$J$4='d_시나리오'!$H$4,'d_시나리오'!$I$4,IF(K47&lt;('d_시나리오'!$I$4-'d_시나리오'!$H$4)/('d_시나리오'!$J$4-'d_시나리오'!$H$4),'d_시나리오'!$H$4+SQRT(K47*('d_시나리오'!$J$4-'d_시나리오'!$H$4)*('d_시나리오'!$I$4-'d_시나리오'!$H$4)),'d_시나리오'!$J$4-SQRT((1-K47)*('d_시나리오'!$J$4-'d_시나리오'!$H$4)*('d_시나리오'!$J$4-'d_시나리오'!$I$4))))</f>
        <v/>
      </c>
      <c r="M47">
        <f>RAND()</f>
        <v/>
      </c>
      <c r="N47">
        <f>IF('d_시나리오'!$J$5='d_시나리오'!$H$5,'d_시나리오'!$I$5,IF(M47&lt;('d_시나리오'!$I$5-'d_시나리오'!$H$5)/('d_시나리오'!$J$5-'d_시나리오'!$H$5),'d_시나리오'!$H$5+SQRT(M47*('d_시나리오'!$J$5-'d_시나리오'!$H$5)*('d_시나리오'!$I$5-'d_시나리오'!$H$5)),'d_시나리오'!$J$5-SQRT((1-M47)*('d_시나리오'!$J$5-'d_시나리오'!$H$5)*('d_시나리오'!$J$5-'d_시나리오'!$I$5))))</f>
        <v/>
      </c>
      <c r="O47">
        <f>RAND()</f>
        <v/>
      </c>
      <c r="P47">
        <f>IF('d_시나리오'!$J$6='d_시나리오'!$H$6,'d_시나리오'!$I$6,IF(O47&lt;('d_시나리오'!$I$6-'d_시나리오'!$H$6)/('d_시나리오'!$J$6-'d_시나리오'!$H$6),'d_시나리오'!$H$6+SQRT(O47*('d_시나리오'!$J$6-'d_시나리오'!$H$6)*('d_시나리오'!$I$6-'d_시나리오'!$H$6)),'d_시나리오'!$J$6-SQRT((1-O47)*('d_시나리오'!$J$6-'d_시나리오'!$H$6)*('d_시나리오'!$J$6-'d_시나리오'!$I$6))))</f>
        <v/>
      </c>
      <c r="Q47">
        <f>INDEX('d_분포'!$B$2:$B$57,RANDBETWEEN(1,56))</f>
        <v/>
      </c>
      <c r="R47">
        <f>BETAINV(RAND(),5,5)</f>
        <v/>
      </c>
      <c r="S47">
        <f>'d_고정'!$B$1*'6_기대효과'!$H$7*('d_시나리오'!$I$7/'d_고정'!$B$2)*B47</f>
        <v/>
      </c>
      <c r="T47">
        <f>S47*D47</f>
        <v/>
      </c>
      <c r="U47">
        <f>S47*F47*H47</f>
        <v/>
      </c>
      <c r="V47">
        <f>S47*F47*(H47-1)</f>
        <v/>
      </c>
      <c r="W47">
        <f>U47*J47</f>
        <v/>
      </c>
      <c r="X47">
        <f>T47+W47</f>
        <v/>
      </c>
      <c r="Y47">
        <f>(T47*E47+W47*L47)*(1-R47-'d_고정'!$B$13)</f>
        <v/>
      </c>
      <c r="Z47">
        <f>(U47*N47*Q47+'d_고정'!$B$3*('6_기대효과'!$H$7/8)*Q47*'d_고정'!$B$10*P47*('6_기대효과'!$K$7/'d_고정'!$B$9))*(1-R47)</f>
        <v/>
      </c>
      <c r="AA47">
        <f>W47*L47*(1-R47-'d_고정'!$B$13)+U47*MAX(N47-'d_고정'!$B$10*P47*('6_기대효과'!$K$7/'d_고정'!$B$9),0)*Q47*(1-R47)</f>
        <v/>
      </c>
      <c r="AB47">
        <f>Y47+Z47</f>
        <v/>
      </c>
      <c r="AC47">
        <f>Y47/('d_고정'!$B$5*'6_기대효과'!$H$7/8)/'d_고정'!$B$6</f>
        <v/>
      </c>
      <c r="AD47">
        <f>Y47/('d_고정'!$B$8*'6_기대효과'!$H$7/8)</f>
        <v/>
      </c>
    </row>
    <row r="48">
      <c r="A48">
        <f>RAND()</f>
        <v/>
      </c>
      <c r="B48">
        <f>IF('d_시나리오'!$J$2='d_시나리오'!$H$2,'d_시나리오'!$I$2,IF(A48&lt;('d_시나리오'!$I$2-'d_시나리오'!$H$2)/('d_시나리오'!$J$2-'d_시나리오'!$H$2),'d_시나리오'!$H$2+SQRT(A48*('d_시나리오'!$J$2-'d_시나리오'!$H$2)*('d_시나리오'!$I$2-'d_시나리오'!$H$2)),'d_시나리오'!$J$2-SQRT((1-A48)*('d_시나리오'!$J$2-'d_시나리오'!$H$2)*('d_시나리오'!$J$2-'d_시나리오'!$I$2))))</f>
        <v/>
      </c>
      <c r="C48">
        <f>RAND()</f>
        <v/>
      </c>
      <c r="D48">
        <f>BETAINV(RAND(),IF(C48&lt;'d_고정'!$B$26,'d_고정'!$B$23,'d_고정'!$B$16)+1,'d_고정'!$B$17-IF(C48&lt;'d_고정'!$B$26,'d_고정'!$B$23,'d_고정'!$B$16)+1)*('d_고정'!$B$14+('d_고정'!$B$15-'d_고정'!$B$14)*RAND())</f>
        <v/>
      </c>
      <c r="E48">
        <f>INDEX('d_분포'!$A$2:$A$28,RANDBETWEEN(1,27))</f>
        <v/>
      </c>
      <c r="F48">
        <f>INDEX('d_분포'!$C$2:$C$5,RANDBETWEEN(1,4))*(0.9+0.2*RAND())</f>
        <v/>
      </c>
      <c r="G48">
        <f>RAND()</f>
        <v/>
      </c>
      <c r="H48">
        <f>(F48+(1-F48)*('d_고정'!$B$22*BETAINV(RAND(),IF(G48&lt;'d_고정'!$B$26,'d_고정'!$B$25,'d_고정'!$B$20)+1,'d_고정'!$B$21-IF(G48&lt;'d_고정'!$B$26,'d_고정'!$B$25,'d_고정'!$B$20)+1)+(1-'d_고정'!$B$22)*BETAINV(RAND(),IF(G48&lt;'d_고정'!$B$26,'d_고정'!$B$24,'d_고정'!$B$18)+1,'d_고정'!$B$19-IF(G48&lt;'d_고정'!$B$26,'d_고정'!$B$24,'d_고정'!$B$18)+1))*('d_고정'!$B$14+('d_고정'!$B$15-'d_고정'!$B$14)*RAND()))/F48</f>
        <v/>
      </c>
      <c r="I48">
        <f>RAND()</f>
        <v/>
      </c>
      <c r="J48">
        <f>IF('d_시나리오'!$J$3='d_시나리오'!$H$3,'d_시나리오'!$I$3,IF(I48&lt;('d_시나리오'!$I$3-'d_시나리오'!$H$3)/('d_시나리오'!$J$3-'d_시나리오'!$H$3),'d_시나리오'!$H$3+SQRT(I48*('d_시나리오'!$J$3-'d_시나리오'!$H$3)*('d_시나리오'!$I$3-'d_시나리오'!$H$3)),'d_시나리오'!$J$3-SQRT((1-I48)*('d_시나리오'!$J$3-'d_시나리오'!$H$3)*('d_시나리오'!$J$3-'d_시나리오'!$I$3))))</f>
        <v/>
      </c>
      <c r="K48">
        <f>RAND()</f>
        <v/>
      </c>
      <c r="L48">
        <f>IF('d_시나리오'!$J$4='d_시나리오'!$H$4,'d_시나리오'!$I$4,IF(K48&lt;('d_시나리오'!$I$4-'d_시나리오'!$H$4)/('d_시나리오'!$J$4-'d_시나리오'!$H$4),'d_시나리오'!$H$4+SQRT(K48*('d_시나리오'!$J$4-'d_시나리오'!$H$4)*('d_시나리오'!$I$4-'d_시나리오'!$H$4)),'d_시나리오'!$J$4-SQRT((1-K48)*('d_시나리오'!$J$4-'d_시나리오'!$H$4)*('d_시나리오'!$J$4-'d_시나리오'!$I$4))))</f>
        <v/>
      </c>
      <c r="M48">
        <f>RAND()</f>
        <v/>
      </c>
      <c r="N48">
        <f>IF('d_시나리오'!$J$5='d_시나리오'!$H$5,'d_시나리오'!$I$5,IF(M48&lt;('d_시나리오'!$I$5-'d_시나리오'!$H$5)/('d_시나리오'!$J$5-'d_시나리오'!$H$5),'d_시나리오'!$H$5+SQRT(M48*('d_시나리오'!$J$5-'d_시나리오'!$H$5)*('d_시나리오'!$I$5-'d_시나리오'!$H$5)),'d_시나리오'!$J$5-SQRT((1-M48)*('d_시나리오'!$J$5-'d_시나리오'!$H$5)*('d_시나리오'!$J$5-'d_시나리오'!$I$5))))</f>
        <v/>
      </c>
      <c r="O48">
        <f>RAND()</f>
        <v/>
      </c>
      <c r="P48">
        <f>IF('d_시나리오'!$J$6='d_시나리오'!$H$6,'d_시나리오'!$I$6,IF(O48&lt;('d_시나리오'!$I$6-'d_시나리오'!$H$6)/('d_시나리오'!$J$6-'d_시나리오'!$H$6),'d_시나리오'!$H$6+SQRT(O48*('d_시나리오'!$J$6-'d_시나리오'!$H$6)*('d_시나리오'!$I$6-'d_시나리오'!$H$6)),'d_시나리오'!$J$6-SQRT((1-O48)*('d_시나리오'!$J$6-'d_시나리오'!$H$6)*('d_시나리오'!$J$6-'d_시나리오'!$I$6))))</f>
        <v/>
      </c>
      <c r="Q48">
        <f>INDEX('d_분포'!$B$2:$B$57,RANDBETWEEN(1,56))</f>
        <v/>
      </c>
      <c r="R48">
        <f>BETAINV(RAND(),5,5)</f>
        <v/>
      </c>
      <c r="S48">
        <f>'d_고정'!$B$1*'6_기대효과'!$H$7*('d_시나리오'!$I$7/'d_고정'!$B$2)*B48</f>
        <v/>
      </c>
      <c r="T48">
        <f>S48*D48</f>
        <v/>
      </c>
      <c r="U48">
        <f>S48*F48*H48</f>
        <v/>
      </c>
      <c r="V48">
        <f>S48*F48*(H48-1)</f>
        <v/>
      </c>
      <c r="W48">
        <f>U48*J48</f>
        <v/>
      </c>
      <c r="X48">
        <f>T48+W48</f>
        <v/>
      </c>
      <c r="Y48">
        <f>(T48*E48+W48*L48)*(1-R48-'d_고정'!$B$13)</f>
        <v/>
      </c>
      <c r="Z48">
        <f>(U48*N48*Q48+'d_고정'!$B$3*('6_기대효과'!$H$7/8)*Q48*'d_고정'!$B$10*P48*('6_기대효과'!$K$7/'d_고정'!$B$9))*(1-R48)</f>
        <v/>
      </c>
      <c r="AA48">
        <f>W48*L48*(1-R48-'d_고정'!$B$13)+U48*MAX(N48-'d_고정'!$B$10*P48*('6_기대효과'!$K$7/'d_고정'!$B$9),0)*Q48*(1-R48)</f>
        <v/>
      </c>
      <c r="AB48">
        <f>Y48+Z48</f>
        <v/>
      </c>
      <c r="AC48">
        <f>Y48/('d_고정'!$B$5*'6_기대효과'!$H$7/8)/'d_고정'!$B$6</f>
        <v/>
      </c>
      <c r="AD48">
        <f>Y48/('d_고정'!$B$8*'6_기대효과'!$H$7/8)</f>
        <v/>
      </c>
    </row>
    <row r="49">
      <c r="A49">
        <f>RAND()</f>
        <v/>
      </c>
      <c r="B49">
        <f>IF('d_시나리오'!$J$2='d_시나리오'!$H$2,'d_시나리오'!$I$2,IF(A49&lt;('d_시나리오'!$I$2-'d_시나리오'!$H$2)/('d_시나리오'!$J$2-'d_시나리오'!$H$2),'d_시나리오'!$H$2+SQRT(A49*('d_시나리오'!$J$2-'d_시나리오'!$H$2)*('d_시나리오'!$I$2-'d_시나리오'!$H$2)),'d_시나리오'!$J$2-SQRT((1-A49)*('d_시나리오'!$J$2-'d_시나리오'!$H$2)*('d_시나리오'!$J$2-'d_시나리오'!$I$2))))</f>
        <v/>
      </c>
      <c r="C49">
        <f>RAND()</f>
        <v/>
      </c>
      <c r="D49">
        <f>BETAINV(RAND(),IF(C49&lt;'d_고정'!$B$26,'d_고정'!$B$23,'d_고정'!$B$16)+1,'d_고정'!$B$17-IF(C49&lt;'d_고정'!$B$26,'d_고정'!$B$23,'d_고정'!$B$16)+1)*('d_고정'!$B$14+('d_고정'!$B$15-'d_고정'!$B$14)*RAND())</f>
        <v/>
      </c>
      <c r="E49">
        <f>INDEX('d_분포'!$A$2:$A$28,RANDBETWEEN(1,27))</f>
        <v/>
      </c>
      <c r="F49">
        <f>INDEX('d_분포'!$C$2:$C$5,RANDBETWEEN(1,4))*(0.9+0.2*RAND())</f>
        <v/>
      </c>
      <c r="G49">
        <f>RAND()</f>
        <v/>
      </c>
      <c r="H49">
        <f>(F49+(1-F49)*('d_고정'!$B$22*BETAINV(RAND(),IF(G49&lt;'d_고정'!$B$26,'d_고정'!$B$25,'d_고정'!$B$20)+1,'d_고정'!$B$21-IF(G49&lt;'d_고정'!$B$26,'d_고정'!$B$25,'d_고정'!$B$20)+1)+(1-'d_고정'!$B$22)*BETAINV(RAND(),IF(G49&lt;'d_고정'!$B$26,'d_고정'!$B$24,'d_고정'!$B$18)+1,'d_고정'!$B$19-IF(G49&lt;'d_고정'!$B$26,'d_고정'!$B$24,'d_고정'!$B$18)+1))*('d_고정'!$B$14+('d_고정'!$B$15-'d_고정'!$B$14)*RAND()))/F49</f>
        <v/>
      </c>
      <c r="I49">
        <f>RAND()</f>
        <v/>
      </c>
      <c r="J49">
        <f>IF('d_시나리오'!$J$3='d_시나리오'!$H$3,'d_시나리오'!$I$3,IF(I49&lt;('d_시나리오'!$I$3-'d_시나리오'!$H$3)/('d_시나리오'!$J$3-'d_시나리오'!$H$3),'d_시나리오'!$H$3+SQRT(I49*('d_시나리오'!$J$3-'d_시나리오'!$H$3)*('d_시나리오'!$I$3-'d_시나리오'!$H$3)),'d_시나리오'!$J$3-SQRT((1-I49)*('d_시나리오'!$J$3-'d_시나리오'!$H$3)*('d_시나리오'!$J$3-'d_시나리오'!$I$3))))</f>
        <v/>
      </c>
      <c r="K49">
        <f>RAND()</f>
        <v/>
      </c>
      <c r="L49">
        <f>IF('d_시나리오'!$J$4='d_시나리오'!$H$4,'d_시나리오'!$I$4,IF(K49&lt;('d_시나리오'!$I$4-'d_시나리오'!$H$4)/('d_시나리오'!$J$4-'d_시나리오'!$H$4),'d_시나리오'!$H$4+SQRT(K49*('d_시나리오'!$J$4-'d_시나리오'!$H$4)*('d_시나리오'!$I$4-'d_시나리오'!$H$4)),'d_시나리오'!$J$4-SQRT((1-K49)*('d_시나리오'!$J$4-'d_시나리오'!$H$4)*('d_시나리오'!$J$4-'d_시나리오'!$I$4))))</f>
        <v/>
      </c>
      <c r="M49">
        <f>RAND()</f>
        <v/>
      </c>
      <c r="N49">
        <f>IF('d_시나리오'!$J$5='d_시나리오'!$H$5,'d_시나리오'!$I$5,IF(M49&lt;('d_시나리오'!$I$5-'d_시나리오'!$H$5)/('d_시나리오'!$J$5-'d_시나리오'!$H$5),'d_시나리오'!$H$5+SQRT(M49*('d_시나리오'!$J$5-'d_시나리오'!$H$5)*('d_시나리오'!$I$5-'d_시나리오'!$H$5)),'d_시나리오'!$J$5-SQRT((1-M49)*('d_시나리오'!$J$5-'d_시나리오'!$H$5)*('d_시나리오'!$J$5-'d_시나리오'!$I$5))))</f>
        <v/>
      </c>
      <c r="O49">
        <f>RAND()</f>
        <v/>
      </c>
      <c r="P49">
        <f>IF('d_시나리오'!$J$6='d_시나리오'!$H$6,'d_시나리오'!$I$6,IF(O49&lt;('d_시나리오'!$I$6-'d_시나리오'!$H$6)/('d_시나리오'!$J$6-'d_시나리오'!$H$6),'d_시나리오'!$H$6+SQRT(O49*('d_시나리오'!$J$6-'d_시나리오'!$H$6)*('d_시나리오'!$I$6-'d_시나리오'!$H$6)),'d_시나리오'!$J$6-SQRT((1-O49)*('d_시나리오'!$J$6-'d_시나리오'!$H$6)*('d_시나리오'!$J$6-'d_시나리오'!$I$6))))</f>
        <v/>
      </c>
      <c r="Q49">
        <f>INDEX('d_분포'!$B$2:$B$57,RANDBETWEEN(1,56))</f>
        <v/>
      </c>
      <c r="R49">
        <f>BETAINV(RAND(),5,5)</f>
        <v/>
      </c>
      <c r="S49">
        <f>'d_고정'!$B$1*'6_기대효과'!$H$7*('d_시나리오'!$I$7/'d_고정'!$B$2)*B49</f>
        <v/>
      </c>
      <c r="T49">
        <f>S49*D49</f>
        <v/>
      </c>
      <c r="U49">
        <f>S49*F49*H49</f>
        <v/>
      </c>
      <c r="V49">
        <f>S49*F49*(H49-1)</f>
        <v/>
      </c>
      <c r="W49">
        <f>U49*J49</f>
        <v/>
      </c>
      <c r="X49">
        <f>T49+W49</f>
        <v/>
      </c>
      <c r="Y49">
        <f>(T49*E49+W49*L49)*(1-R49-'d_고정'!$B$13)</f>
        <v/>
      </c>
      <c r="Z49">
        <f>(U49*N49*Q49+'d_고정'!$B$3*('6_기대효과'!$H$7/8)*Q49*'d_고정'!$B$10*P49*('6_기대효과'!$K$7/'d_고정'!$B$9))*(1-R49)</f>
        <v/>
      </c>
      <c r="AA49">
        <f>W49*L49*(1-R49-'d_고정'!$B$13)+U49*MAX(N49-'d_고정'!$B$10*P49*('6_기대효과'!$K$7/'d_고정'!$B$9),0)*Q49*(1-R49)</f>
        <v/>
      </c>
      <c r="AB49">
        <f>Y49+Z49</f>
        <v/>
      </c>
      <c r="AC49">
        <f>Y49/('d_고정'!$B$5*'6_기대효과'!$H$7/8)/'d_고정'!$B$6</f>
        <v/>
      </c>
      <c r="AD49">
        <f>Y49/('d_고정'!$B$8*'6_기대효과'!$H$7/8)</f>
        <v/>
      </c>
    </row>
    <row r="50">
      <c r="A50">
        <f>RAND()</f>
        <v/>
      </c>
      <c r="B50">
        <f>IF('d_시나리오'!$J$2='d_시나리오'!$H$2,'d_시나리오'!$I$2,IF(A50&lt;('d_시나리오'!$I$2-'d_시나리오'!$H$2)/('d_시나리오'!$J$2-'d_시나리오'!$H$2),'d_시나리오'!$H$2+SQRT(A50*('d_시나리오'!$J$2-'d_시나리오'!$H$2)*('d_시나리오'!$I$2-'d_시나리오'!$H$2)),'d_시나리오'!$J$2-SQRT((1-A50)*('d_시나리오'!$J$2-'d_시나리오'!$H$2)*('d_시나리오'!$J$2-'d_시나리오'!$I$2))))</f>
        <v/>
      </c>
      <c r="C50">
        <f>RAND()</f>
        <v/>
      </c>
      <c r="D50">
        <f>BETAINV(RAND(),IF(C50&lt;'d_고정'!$B$26,'d_고정'!$B$23,'d_고정'!$B$16)+1,'d_고정'!$B$17-IF(C50&lt;'d_고정'!$B$26,'d_고정'!$B$23,'d_고정'!$B$16)+1)*('d_고정'!$B$14+('d_고정'!$B$15-'d_고정'!$B$14)*RAND())</f>
        <v/>
      </c>
      <c r="E50">
        <f>INDEX('d_분포'!$A$2:$A$28,RANDBETWEEN(1,27))</f>
        <v/>
      </c>
      <c r="F50">
        <f>INDEX('d_분포'!$C$2:$C$5,RANDBETWEEN(1,4))*(0.9+0.2*RAND())</f>
        <v/>
      </c>
      <c r="G50">
        <f>RAND()</f>
        <v/>
      </c>
      <c r="H50">
        <f>(F50+(1-F50)*('d_고정'!$B$22*BETAINV(RAND(),IF(G50&lt;'d_고정'!$B$26,'d_고정'!$B$25,'d_고정'!$B$20)+1,'d_고정'!$B$21-IF(G50&lt;'d_고정'!$B$26,'d_고정'!$B$25,'d_고정'!$B$20)+1)+(1-'d_고정'!$B$22)*BETAINV(RAND(),IF(G50&lt;'d_고정'!$B$26,'d_고정'!$B$24,'d_고정'!$B$18)+1,'d_고정'!$B$19-IF(G50&lt;'d_고정'!$B$26,'d_고정'!$B$24,'d_고정'!$B$18)+1))*('d_고정'!$B$14+('d_고정'!$B$15-'d_고정'!$B$14)*RAND()))/F50</f>
        <v/>
      </c>
      <c r="I50">
        <f>RAND()</f>
        <v/>
      </c>
      <c r="J50">
        <f>IF('d_시나리오'!$J$3='d_시나리오'!$H$3,'d_시나리오'!$I$3,IF(I50&lt;('d_시나리오'!$I$3-'d_시나리오'!$H$3)/('d_시나리오'!$J$3-'d_시나리오'!$H$3),'d_시나리오'!$H$3+SQRT(I50*('d_시나리오'!$J$3-'d_시나리오'!$H$3)*('d_시나리오'!$I$3-'d_시나리오'!$H$3)),'d_시나리오'!$J$3-SQRT((1-I50)*('d_시나리오'!$J$3-'d_시나리오'!$H$3)*('d_시나리오'!$J$3-'d_시나리오'!$I$3))))</f>
        <v/>
      </c>
      <c r="K50">
        <f>RAND()</f>
        <v/>
      </c>
      <c r="L50">
        <f>IF('d_시나리오'!$J$4='d_시나리오'!$H$4,'d_시나리오'!$I$4,IF(K50&lt;('d_시나리오'!$I$4-'d_시나리오'!$H$4)/('d_시나리오'!$J$4-'d_시나리오'!$H$4),'d_시나리오'!$H$4+SQRT(K50*('d_시나리오'!$J$4-'d_시나리오'!$H$4)*('d_시나리오'!$I$4-'d_시나리오'!$H$4)),'d_시나리오'!$J$4-SQRT((1-K50)*('d_시나리오'!$J$4-'d_시나리오'!$H$4)*('d_시나리오'!$J$4-'d_시나리오'!$I$4))))</f>
        <v/>
      </c>
      <c r="M50">
        <f>RAND()</f>
        <v/>
      </c>
      <c r="N50">
        <f>IF('d_시나리오'!$J$5='d_시나리오'!$H$5,'d_시나리오'!$I$5,IF(M50&lt;('d_시나리오'!$I$5-'d_시나리오'!$H$5)/('d_시나리오'!$J$5-'d_시나리오'!$H$5),'d_시나리오'!$H$5+SQRT(M50*('d_시나리오'!$J$5-'d_시나리오'!$H$5)*('d_시나리오'!$I$5-'d_시나리오'!$H$5)),'d_시나리오'!$J$5-SQRT((1-M50)*('d_시나리오'!$J$5-'d_시나리오'!$H$5)*('d_시나리오'!$J$5-'d_시나리오'!$I$5))))</f>
        <v/>
      </c>
      <c r="O50">
        <f>RAND()</f>
        <v/>
      </c>
      <c r="P50">
        <f>IF('d_시나리오'!$J$6='d_시나리오'!$H$6,'d_시나리오'!$I$6,IF(O50&lt;('d_시나리오'!$I$6-'d_시나리오'!$H$6)/('d_시나리오'!$J$6-'d_시나리오'!$H$6),'d_시나리오'!$H$6+SQRT(O50*('d_시나리오'!$J$6-'d_시나리오'!$H$6)*('d_시나리오'!$I$6-'d_시나리오'!$H$6)),'d_시나리오'!$J$6-SQRT((1-O50)*('d_시나리오'!$J$6-'d_시나리오'!$H$6)*('d_시나리오'!$J$6-'d_시나리오'!$I$6))))</f>
        <v/>
      </c>
      <c r="Q50">
        <f>INDEX('d_분포'!$B$2:$B$57,RANDBETWEEN(1,56))</f>
        <v/>
      </c>
      <c r="R50">
        <f>BETAINV(RAND(),5,5)</f>
        <v/>
      </c>
      <c r="S50">
        <f>'d_고정'!$B$1*'6_기대효과'!$H$7*('d_시나리오'!$I$7/'d_고정'!$B$2)*B50</f>
        <v/>
      </c>
      <c r="T50">
        <f>S50*D50</f>
        <v/>
      </c>
      <c r="U50">
        <f>S50*F50*H50</f>
        <v/>
      </c>
      <c r="V50">
        <f>S50*F50*(H50-1)</f>
        <v/>
      </c>
      <c r="W50">
        <f>U50*J50</f>
        <v/>
      </c>
      <c r="X50">
        <f>T50+W50</f>
        <v/>
      </c>
      <c r="Y50">
        <f>(T50*E50+W50*L50)*(1-R50-'d_고정'!$B$13)</f>
        <v/>
      </c>
      <c r="Z50">
        <f>(U50*N50*Q50+'d_고정'!$B$3*('6_기대효과'!$H$7/8)*Q50*'d_고정'!$B$10*P50*('6_기대효과'!$K$7/'d_고정'!$B$9))*(1-R50)</f>
        <v/>
      </c>
      <c r="AA50">
        <f>W50*L50*(1-R50-'d_고정'!$B$13)+U50*MAX(N50-'d_고정'!$B$10*P50*('6_기대효과'!$K$7/'d_고정'!$B$9),0)*Q50*(1-R50)</f>
        <v/>
      </c>
      <c r="AB50">
        <f>Y50+Z50</f>
        <v/>
      </c>
      <c r="AC50">
        <f>Y50/('d_고정'!$B$5*'6_기대효과'!$H$7/8)/'d_고정'!$B$6</f>
        <v/>
      </c>
      <c r="AD50">
        <f>Y50/('d_고정'!$B$8*'6_기대효과'!$H$7/8)</f>
        <v/>
      </c>
    </row>
    <row r="51">
      <c r="A51">
        <f>RAND()</f>
        <v/>
      </c>
      <c r="B51">
        <f>IF('d_시나리오'!$J$2='d_시나리오'!$H$2,'d_시나리오'!$I$2,IF(A51&lt;('d_시나리오'!$I$2-'d_시나리오'!$H$2)/('d_시나리오'!$J$2-'d_시나리오'!$H$2),'d_시나리오'!$H$2+SQRT(A51*('d_시나리오'!$J$2-'d_시나리오'!$H$2)*('d_시나리오'!$I$2-'d_시나리오'!$H$2)),'d_시나리오'!$J$2-SQRT((1-A51)*('d_시나리오'!$J$2-'d_시나리오'!$H$2)*('d_시나리오'!$J$2-'d_시나리오'!$I$2))))</f>
        <v/>
      </c>
      <c r="C51">
        <f>RAND()</f>
        <v/>
      </c>
      <c r="D51">
        <f>BETAINV(RAND(),IF(C51&lt;'d_고정'!$B$26,'d_고정'!$B$23,'d_고정'!$B$16)+1,'d_고정'!$B$17-IF(C51&lt;'d_고정'!$B$26,'d_고정'!$B$23,'d_고정'!$B$16)+1)*('d_고정'!$B$14+('d_고정'!$B$15-'d_고정'!$B$14)*RAND())</f>
        <v/>
      </c>
      <c r="E51">
        <f>INDEX('d_분포'!$A$2:$A$28,RANDBETWEEN(1,27))</f>
        <v/>
      </c>
      <c r="F51">
        <f>INDEX('d_분포'!$C$2:$C$5,RANDBETWEEN(1,4))*(0.9+0.2*RAND())</f>
        <v/>
      </c>
      <c r="G51">
        <f>RAND()</f>
        <v/>
      </c>
      <c r="H51">
        <f>(F51+(1-F51)*('d_고정'!$B$22*BETAINV(RAND(),IF(G51&lt;'d_고정'!$B$26,'d_고정'!$B$25,'d_고정'!$B$20)+1,'d_고정'!$B$21-IF(G51&lt;'d_고정'!$B$26,'d_고정'!$B$25,'d_고정'!$B$20)+1)+(1-'d_고정'!$B$22)*BETAINV(RAND(),IF(G51&lt;'d_고정'!$B$26,'d_고정'!$B$24,'d_고정'!$B$18)+1,'d_고정'!$B$19-IF(G51&lt;'d_고정'!$B$26,'d_고정'!$B$24,'d_고정'!$B$18)+1))*('d_고정'!$B$14+('d_고정'!$B$15-'d_고정'!$B$14)*RAND()))/F51</f>
        <v/>
      </c>
      <c r="I51">
        <f>RAND()</f>
        <v/>
      </c>
      <c r="J51">
        <f>IF('d_시나리오'!$J$3='d_시나리오'!$H$3,'d_시나리오'!$I$3,IF(I51&lt;('d_시나리오'!$I$3-'d_시나리오'!$H$3)/('d_시나리오'!$J$3-'d_시나리오'!$H$3),'d_시나리오'!$H$3+SQRT(I51*('d_시나리오'!$J$3-'d_시나리오'!$H$3)*('d_시나리오'!$I$3-'d_시나리오'!$H$3)),'d_시나리오'!$J$3-SQRT((1-I51)*('d_시나리오'!$J$3-'d_시나리오'!$H$3)*('d_시나리오'!$J$3-'d_시나리오'!$I$3))))</f>
        <v/>
      </c>
      <c r="K51">
        <f>RAND()</f>
        <v/>
      </c>
      <c r="L51">
        <f>IF('d_시나리오'!$J$4='d_시나리오'!$H$4,'d_시나리오'!$I$4,IF(K51&lt;('d_시나리오'!$I$4-'d_시나리오'!$H$4)/('d_시나리오'!$J$4-'d_시나리오'!$H$4),'d_시나리오'!$H$4+SQRT(K51*('d_시나리오'!$J$4-'d_시나리오'!$H$4)*('d_시나리오'!$I$4-'d_시나리오'!$H$4)),'d_시나리오'!$J$4-SQRT((1-K51)*('d_시나리오'!$J$4-'d_시나리오'!$H$4)*('d_시나리오'!$J$4-'d_시나리오'!$I$4))))</f>
        <v/>
      </c>
      <c r="M51">
        <f>RAND()</f>
        <v/>
      </c>
      <c r="N51">
        <f>IF('d_시나리오'!$J$5='d_시나리오'!$H$5,'d_시나리오'!$I$5,IF(M51&lt;('d_시나리오'!$I$5-'d_시나리오'!$H$5)/('d_시나리오'!$J$5-'d_시나리오'!$H$5),'d_시나리오'!$H$5+SQRT(M51*('d_시나리오'!$J$5-'d_시나리오'!$H$5)*('d_시나리오'!$I$5-'d_시나리오'!$H$5)),'d_시나리오'!$J$5-SQRT((1-M51)*('d_시나리오'!$J$5-'d_시나리오'!$H$5)*('d_시나리오'!$J$5-'d_시나리오'!$I$5))))</f>
        <v/>
      </c>
      <c r="O51">
        <f>RAND()</f>
        <v/>
      </c>
      <c r="P51">
        <f>IF('d_시나리오'!$J$6='d_시나리오'!$H$6,'d_시나리오'!$I$6,IF(O51&lt;('d_시나리오'!$I$6-'d_시나리오'!$H$6)/('d_시나리오'!$J$6-'d_시나리오'!$H$6),'d_시나리오'!$H$6+SQRT(O51*('d_시나리오'!$J$6-'d_시나리오'!$H$6)*('d_시나리오'!$I$6-'d_시나리오'!$H$6)),'d_시나리오'!$J$6-SQRT((1-O51)*('d_시나리오'!$J$6-'d_시나리오'!$H$6)*('d_시나리오'!$J$6-'d_시나리오'!$I$6))))</f>
        <v/>
      </c>
      <c r="Q51">
        <f>INDEX('d_분포'!$B$2:$B$57,RANDBETWEEN(1,56))</f>
        <v/>
      </c>
      <c r="R51">
        <f>BETAINV(RAND(),5,5)</f>
        <v/>
      </c>
      <c r="S51">
        <f>'d_고정'!$B$1*'6_기대효과'!$H$7*('d_시나리오'!$I$7/'d_고정'!$B$2)*B51</f>
        <v/>
      </c>
      <c r="T51">
        <f>S51*D51</f>
        <v/>
      </c>
      <c r="U51">
        <f>S51*F51*H51</f>
        <v/>
      </c>
      <c r="V51">
        <f>S51*F51*(H51-1)</f>
        <v/>
      </c>
      <c r="W51">
        <f>U51*J51</f>
        <v/>
      </c>
      <c r="X51">
        <f>T51+W51</f>
        <v/>
      </c>
      <c r="Y51">
        <f>(T51*E51+W51*L51)*(1-R51-'d_고정'!$B$13)</f>
        <v/>
      </c>
      <c r="Z51">
        <f>(U51*N51*Q51+'d_고정'!$B$3*('6_기대효과'!$H$7/8)*Q51*'d_고정'!$B$10*P51*('6_기대효과'!$K$7/'d_고정'!$B$9))*(1-R51)</f>
        <v/>
      </c>
      <c r="AA51">
        <f>W51*L51*(1-R51-'d_고정'!$B$13)+U51*MAX(N51-'d_고정'!$B$10*P51*('6_기대효과'!$K$7/'d_고정'!$B$9),0)*Q51*(1-R51)</f>
        <v/>
      </c>
      <c r="AB51">
        <f>Y51+Z51</f>
        <v/>
      </c>
      <c r="AC51">
        <f>Y51/('d_고정'!$B$5*'6_기대효과'!$H$7/8)/'d_고정'!$B$6</f>
        <v/>
      </c>
      <c r="AD51">
        <f>Y51/('d_고정'!$B$8*'6_기대효과'!$H$7/8)</f>
        <v/>
      </c>
    </row>
    <row r="52">
      <c r="A52">
        <f>RAND()</f>
        <v/>
      </c>
      <c r="B52">
        <f>IF('d_시나리오'!$J$2='d_시나리오'!$H$2,'d_시나리오'!$I$2,IF(A52&lt;('d_시나리오'!$I$2-'d_시나리오'!$H$2)/('d_시나리오'!$J$2-'d_시나리오'!$H$2),'d_시나리오'!$H$2+SQRT(A52*('d_시나리오'!$J$2-'d_시나리오'!$H$2)*('d_시나리오'!$I$2-'d_시나리오'!$H$2)),'d_시나리오'!$J$2-SQRT((1-A52)*('d_시나리오'!$J$2-'d_시나리오'!$H$2)*('d_시나리오'!$J$2-'d_시나리오'!$I$2))))</f>
        <v/>
      </c>
      <c r="C52">
        <f>RAND()</f>
        <v/>
      </c>
      <c r="D52">
        <f>BETAINV(RAND(),IF(C52&lt;'d_고정'!$B$26,'d_고정'!$B$23,'d_고정'!$B$16)+1,'d_고정'!$B$17-IF(C52&lt;'d_고정'!$B$26,'d_고정'!$B$23,'d_고정'!$B$16)+1)*('d_고정'!$B$14+('d_고정'!$B$15-'d_고정'!$B$14)*RAND())</f>
        <v/>
      </c>
      <c r="E52">
        <f>INDEX('d_분포'!$A$2:$A$28,RANDBETWEEN(1,27))</f>
        <v/>
      </c>
      <c r="F52">
        <f>INDEX('d_분포'!$C$2:$C$5,RANDBETWEEN(1,4))*(0.9+0.2*RAND())</f>
        <v/>
      </c>
      <c r="G52">
        <f>RAND()</f>
        <v/>
      </c>
      <c r="H52">
        <f>(F52+(1-F52)*('d_고정'!$B$22*BETAINV(RAND(),IF(G52&lt;'d_고정'!$B$26,'d_고정'!$B$25,'d_고정'!$B$20)+1,'d_고정'!$B$21-IF(G52&lt;'d_고정'!$B$26,'d_고정'!$B$25,'d_고정'!$B$20)+1)+(1-'d_고정'!$B$22)*BETAINV(RAND(),IF(G52&lt;'d_고정'!$B$26,'d_고정'!$B$24,'d_고정'!$B$18)+1,'d_고정'!$B$19-IF(G52&lt;'d_고정'!$B$26,'d_고정'!$B$24,'d_고정'!$B$18)+1))*('d_고정'!$B$14+('d_고정'!$B$15-'d_고정'!$B$14)*RAND()))/F52</f>
        <v/>
      </c>
      <c r="I52">
        <f>RAND()</f>
        <v/>
      </c>
      <c r="J52">
        <f>IF('d_시나리오'!$J$3='d_시나리오'!$H$3,'d_시나리오'!$I$3,IF(I52&lt;('d_시나리오'!$I$3-'d_시나리오'!$H$3)/('d_시나리오'!$J$3-'d_시나리오'!$H$3),'d_시나리오'!$H$3+SQRT(I52*('d_시나리오'!$J$3-'d_시나리오'!$H$3)*('d_시나리오'!$I$3-'d_시나리오'!$H$3)),'d_시나리오'!$J$3-SQRT((1-I52)*('d_시나리오'!$J$3-'d_시나리오'!$H$3)*('d_시나리오'!$J$3-'d_시나리오'!$I$3))))</f>
        <v/>
      </c>
      <c r="K52">
        <f>RAND()</f>
        <v/>
      </c>
      <c r="L52">
        <f>IF('d_시나리오'!$J$4='d_시나리오'!$H$4,'d_시나리오'!$I$4,IF(K52&lt;('d_시나리오'!$I$4-'d_시나리오'!$H$4)/('d_시나리오'!$J$4-'d_시나리오'!$H$4),'d_시나리오'!$H$4+SQRT(K52*('d_시나리오'!$J$4-'d_시나리오'!$H$4)*('d_시나리오'!$I$4-'d_시나리오'!$H$4)),'d_시나리오'!$J$4-SQRT((1-K52)*('d_시나리오'!$J$4-'d_시나리오'!$H$4)*('d_시나리오'!$J$4-'d_시나리오'!$I$4))))</f>
        <v/>
      </c>
      <c r="M52">
        <f>RAND()</f>
        <v/>
      </c>
      <c r="N52">
        <f>IF('d_시나리오'!$J$5='d_시나리오'!$H$5,'d_시나리오'!$I$5,IF(M52&lt;('d_시나리오'!$I$5-'d_시나리오'!$H$5)/('d_시나리오'!$J$5-'d_시나리오'!$H$5),'d_시나리오'!$H$5+SQRT(M52*('d_시나리오'!$J$5-'d_시나리오'!$H$5)*('d_시나리오'!$I$5-'d_시나리오'!$H$5)),'d_시나리오'!$J$5-SQRT((1-M52)*('d_시나리오'!$J$5-'d_시나리오'!$H$5)*('d_시나리오'!$J$5-'d_시나리오'!$I$5))))</f>
        <v/>
      </c>
      <c r="O52">
        <f>RAND()</f>
        <v/>
      </c>
      <c r="P52">
        <f>IF('d_시나리오'!$J$6='d_시나리오'!$H$6,'d_시나리오'!$I$6,IF(O52&lt;('d_시나리오'!$I$6-'d_시나리오'!$H$6)/('d_시나리오'!$J$6-'d_시나리오'!$H$6),'d_시나리오'!$H$6+SQRT(O52*('d_시나리오'!$J$6-'d_시나리오'!$H$6)*('d_시나리오'!$I$6-'d_시나리오'!$H$6)),'d_시나리오'!$J$6-SQRT((1-O52)*('d_시나리오'!$J$6-'d_시나리오'!$H$6)*('d_시나리오'!$J$6-'d_시나리오'!$I$6))))</f>
        <v/>
      </c>
      <c r="Q52">
        <f>INDEX('d_분포'!$B$2:$B$57,RANDBETWEEN(1,56))</f>
        <v/>
      </c>
      <c r="R52">
        <f>BETAINV(RAND(),5,5)</f>
        <v/>
      </c>
      <c r="S52">
        <f>'d_고정'!$B$1*'6_기대효과'!$H$7*('d_시나리오'!$I$7/'d_고정'!$B$2)*B52</f>
        <v/>
      </c>
      <c r="T52">
        <f>S52*D52</f>
        <v/>
      </c>
      <c r="U52">
        <f>S52*F52*H52</f>
        <v/>
      </c>
      <c r="V52">
        <f>S52*F52*(H52-1)</f>
        <v/>
      </c>
      <c r="W52">
        <f>U52*J52</f>
        <v/>
      </c>
      <c r="X52">
        <f>T52+W52</f>
        <v/>
      </c>
      <c r="Y52">
        <f>(T52*E52+W52*L52)*(1-R52-'d_고정'!$B$13)</f>
        <v/>
      </c>
      <c r="Z52">
        <f>(U52*N52*Q52+'d_고정'!$B$3*('6_기대효과'!$H$7/8)*Q52*'d_고정'!$B$10*P52*('6_기대효과'!$K$7/'d_고정'!$B$9))*(1-R52)</f>
        <v/>
      </c>
      <c r="AA52">
        <f>W52*L52*(1-R52-'d_고정'!$B$13)+U52*MAX(N52-'d_고정'!$B$10*P52*('6_기대효과'!$K$7/'d_고정'!$B$9),0)*Q52*(1-R52)</f>
        <v/>
      </c>
      <c r="AB52">
        <f>Y52+Z52</f>
        <v/>
      </c>
      <c r="AC52">
        <f>Y52/('d_고정'!$B$5*'6_기대효과'!$H$7/8)/'d_고정'!$B$6</f>
        <v/>
      </c>
      <c r="AD52">
        <f>Y52/('d_고정'!$B$8*'6_기대효과'!$H$7/8)</f>
        <v/>
      </c>
    </row>
    <row r="53">
      <c r="A53">
        <f>RAND()</f>
        <v/>
      </c>
      <c r="B53">
        <f>IF('d_시나리오'!$J$2='d_시나리오'!$H$2,'d_시나리오'!$I$2,IF(A53&lt;('d_시나리오'!$I$2-'d_시나리오'!$H$2)/('d_시나리오'!$J$2-'d_시나리오'!$H$2),'d_시나리오'!$H$2+SQRT(A53*('d_시나리오'!$J$2-'d_시나리오'!$H$2)*('d_시나리오'!$I$2-'d_시나리오'!$H$2)),'d_시나리오'!$J$2-SQRT((1-A53)*('d_시나리오'!$J$2-'d_시나리오'!$H$2)*('d_시나리오'!$J$2-'d_시나리오'!$I$2))))</f>
        <v/>
      </c>
      <c r="C53">
        <f>RAND()</f>
        <v/>
      </c>
      <c r="D53">
        <f>BETAINV(RAND(),IF(C53&lt;'d_고정'!$B$26,'d_고정'!$B$23,'d_고정'!$B$16)+1,'d_고정'!$B$17-IF(C53&lt;'d_고정'!$B$26,'d_고정'!$B$23,'d_고정'!$B$16)+1)*('d_고정'!$B$14+('d_고정'!$B$15-'d_고정'!$B$14)*RAND())</f>
        <v/>
      </c>
      <c r="E53">
        <f>INDEX('d_분포'!$A$2:$A$28,RANDBETWEEN(1,27))</f>
        <v/>
      </c>
      <c r="F53">
        <f>INDEX('d_분포'!$C$2:$C$5,RANDBETWEEN(1,4))*(0.9+0.2*RAND())</f>
        <v/>
      </c>
      <c r="G53">
        <f>RAND()</f>
        <v/>
      </c>
      <c r="H53">
        <f>(F53+(1-F53)*('d_고정'!$B$22*BETAINV(RAND(),IF(G53&lt;'d_고정'!$B$26,'d_고정'!$B$25,'d_고정'!$B$20)+1,'d_고정'!$B$21-IF(G53&lt;'d_고정'!$B$26,'d_고정'!$B$25,'d_고정'!$B$20)+1)+(1-'d_고정'!$B$22)*BETAINV(RAND(),IF(G53&lt;'d_고정'!$B$26,'d_고정'!$B$24,'d_고정'!$B$18)+1,'d_고정'!$B$19-IF(G53&lt;'d_고정'!$B$26,'d_고정'!$B$24,'d_고정'!$B$18)+1))*('d_고정'!$B$14+('d_고정'!$B$15-'d_고정'!$B$14)*RAND()))/F53</f>
        <v/>
      </c>
      <c r="I53">
        <f>RAND()</f>
        <v/>
      </c>
      <c r="J53">
        <f>IF('d_시나리오'!$J$3='d_시나리오'!$H$3,'d_시나리오'!$I$3,IF(I53&lt;('d_시나리오'!$I$3-'d_시나리오'!$H$3)/('d_시나리오'!$J$3-'d_시나리오'!$H$3),'d_시나리오'!$H$3+SQRT(I53*('d_시나리오'!$J$3-'d_시나리오'!$H$3)*('d_시나리오'!$I$3-'d_시나리오'!$H$3)),'d_시나리오'!$J$3-SQRT((1-I53)*('d_시나리오'!$J$3-'d_시나리오'!$H$3)*('d_시나리오'!$J$3-'d_시나리오'!$I$3))))</f>
        <v/>
      </c>
      <c r="K53">
        <f>RAND()</f>
        <v/>
      </c>
      <c r="L53">
        <f>IF('d_시나리오'!$J$4='d_시나리오'!$H$4,'d_시나리오'!$I$4,IF(K53&lt;('d_시나리오'!$I$4-'d_시나리오'!$H$4)/('d_시나리오'!$J$4-'d_시나리오'!$H$4),'d_시나리오'!$H$4+SQRT(K53*('d_시나리오'!$J$4-'d_시나리오'!$H$4)*('d_시나리오'!$I$4-'d_시나리오'!$H$4)),'d_시나리오'!$J$4-SQRT((1-K53)*('d_시나리오'!$J$4-'d_시나리오'!$H$4)*('d_시나리오'!$J$4-'d_시나리오'!$I$4))))</f>
        <v/>
      </c>
      <c r="M53">
        <f>RAND()</f>
        <v/>
      </c>
      <c r="N53">
        <f>IF('d_시나리오'!$J$5='d_시나리오'!$H$5,'d_시나리오'!$I$5,IF(M53&lt;('d_시나리오'!$I$5-'d_시나리오'!$H$5)/('d_시나리오'!$J$5-'d_시나리오'!$H$5),'d_시나리오'!$H$5+SQRT(M53*('d_시나리오'!$J$5-'d_시나리오'!$H$5)*('d_시나리오'!$I$5-'d_시나리오'!$H$5)),'d_시나리오'!$J$5-SQRT((1-M53)*('d_시나리오'!$J$5-'d_시나리오'!$H$5)*('d_시나리오'!$J$5-'d_시나리오'!$I$5))))</f>
        <v/>
      </c>
      <c r="O53">
        <f>RAND()</f>
        <v/>
      </c>
      <c r="P53">
        <f>IF('d_시나리오'!$J$6='d_시나리오'!$H$6,'d_시나리오'!$I$6,IF(O53&lt;('d_시나리오'!$I$6-'d_시나리오'!$H$6)/('d_시나리오'!$J$6-'d_시나리오'!$H$6),'d_시나리오'!$H$6+SQRT(O53*('d_시나리오'!$J$6-'d_시나리오'!$H$6)*('d_시나리오'!$I$6-'d_시나리오'!$H$6)),'d_시나리오'!$J$6-SQRT((1-O53)*('d_시나리오'!$J$6-'d_시나리오'!$H$6)*('d_시나리오'!$J$6-'d_시나리오'!$I$6))))</f>
        <v/>
      </c>
      <c r="Q53">
        <f>INDEX('d_분포'!$B$2:$B$57,RANDBETWEEN(1,56))</f>
        <v/>
      </c>
      <c r="R53">
        <f>BETAINV(RAND(),5,5)</f>
        <v/>
      </c>
      <c r="S53">
        <f>'d_고정'!$B$1*'6_기대효과'!$H$7*('d_시나리오'!$I$7/'d_고정'!$B$2)*B53</f>
        <v/>
      </c>
      <c r="T53">
        <f>S53*D53</f>
        <v/>
      </c>
      <c r="U53">
        <f>S53*F53*H53</f>
        <v/>
      </c>
      <c r="V53">
        <f>S53*F53*(H53-1)</f>
        <v/>
      </c>
      <c r="W53">
        <f>U53*J53</f>
        <v/>
      </c>
      <c r="X53">
        <f>T53+W53</f>
        <v/>
      </c>
      <c r="Y53">
        <f>(T53*E53+W53*L53)*(1-R53-'d_고정'!$B$13)</f>
        <v/>
      </c>
      <c r="Z53">
        <f>(U53*N53*Q53+'d_고정'!$B$3*('6_기대효과'!$H$7/8)*Q53*'d_고정'!$B$10*P53*('6_기대효과'!$K$7/'d_고정'!$B$9))*(1-R53)</f>
        <v/>
      </c>
      <c r="AA53">
        <f>W53*L53*(1-R53-'d_고정'!$B$13)+U53*MAX(N53-'d_고정'!$B$10*P53*('6_기대효과'!$K$7/'d_고정'!$B$9),0)*Q53*(1-R53)</f>
        <v/>
      </c>
      <c r="AB53">
        <f>Y53+Z53</f>
        <v/>
      </c>
      <c r="AC53">
        <f>Y53/('d_고정'!$B$5*'6_기대효과'!$H$7/8)/'d_고정'!$B$6</f>
        <v/>
      </c>
      <c r="AD53">
        <f>Y53/('d_고정'!$B$8*'6_기대효과'!$H$7/8)</f>
        <v/>
      </c>
    </row>
    <row r="54">
      <c r="A54">
        <f>RAND()</f>
        <v/>
      </c>
      <c r="B54">
        <f>IF('d_시나리오'!$J$2='d_시나리오'!$H$2,'d_시나리오'!$I$2,IF(A54&lt;('d_시나리오'!$I$2-'d_시나리오'!$H$2)/('d_시나리오'!$J$2-'d_시나리오'!$H$2),'d_시나리오'!$H$2+SQRT(A54*('d_시나리오'!$J$2-'d_시나리오'!$H$2)*('d_시나리오'!$I$2-'d_시나리오'!$H$2)),'d_시나리오'!$J$2-SQRT((1-A54)*('d_시나리오'!$J$2-'d_시나리오'!$H$2)*('d_시나리오'!$J$2-'d_시나리오'!$I$2))))</f>
        <v/>
      </c>
      <c r="C54">
        <f>RAND()</f>
        <v/>
      </c>
      <c r="D54">
        <f>BETAINV(RAND(),IF(C54&lt;'d_고정'!$B$26,'d_고정'!$B$23,'d_고정'!$B$16)+1,'d_고정'!$B$17-IF(C54&lt;'d_고정'!$B$26,'d_고정'!$B$23,'d_고정'!$B$16)+1)*('d_고정'!$B$14+('d_고정'!$B$15-'d_고정'!$B$14)*RAND())</f>
        <v/>
      </c>
      <c r="E54">
        <f>INDEX('d_분포'!$A$2:$A$28,RANDBETWEEN(1,27))</f>
        <v/>
      </c>
      <c r="F54">
        <f>INDEX('d_분포'!$C$2:$C$5,RANDBETWEEN(1,4))*(0.9+0.2*RAND())</f>
        <v/>
      </c>
      <c r="G54">
        <f>RAND()</f>
        <v/>
      </c>
      <c r="H54">
        <f>(F54+(1-F54)*('d_고정'!$B$22*BETAINV(RAND(),IF(G54&lt;'d_고정'!$B$26,'d_고정'!$B$25,'d_고정'!$B$20)+1,'d_고정'!$B$21-IF(G54&lt;'d_고정'!$B$26,'d_고정'!$B$25,'d_고정'!$B$20)+1)+(1-'d_고정'!$B$22)*BETAINV(RAND(),IF(G54&lt;'d_고정'!$B$26,'d_고정'!$B$24,'d_고정'!$B$18)+1,'d_고정'!$B$19-IF(G54&lt;'d_고정'!$B$26,'d_고정'!$B$24,'d_고정'!$B$18)+1))*('d_고정'!$B$14+('d_고정'!$B$15-'d_고정'!$B$14)*RAND()))/F54</f>
        <v/>
      </c>
      <c r="I54">
        <f>RAND()</f>
        <v/>
      </c>
      <c r="J54">
        <f>IF('d_시나리오'!$J$3='d_시나리오'!$H$3,'d_시나리오'!$I$3,IF(I54&lt;('d_시나리오'!$I$3-'d_시나리오'!$H$3)/('d_시나리오'!$J$3-'d_시나리오'!$H$3),'d_시나리오'!$H$3+SQRT(I54*('d_시나리오'!$J$3-'d_시나리오'!$H$3)*('d_시나리오'!$I$3-'d_시나리오'!$H$3)),'d_시나리오'!$J$3-SQRT((1-I54)*('d_시나리오'!$J$3-'d_시나리오'!$H$3)*('d_시나리오'!$J$3-'d_시나리오'!$I$3))))</f>
        <v/>
      </c>
      <c r="K54">
        <f>RAND()</f>
        <v/>
      </c>
      <c r="L54">
        <f>IF('d_시나리오'!$J$4='d_시나리오'!$H$4,'d_시나리오'!$I$4,IF(K54&lt;('d_시나리오'!$I$4-'d_시나리오'!$H$4)/('d_시나리오'!$J$4-'d_시나리오'!$H$4),'d_시나리오'!$H$4+SQRT(K54*('d_시나리오'!$J$4-'d_시나리오'!$H$4)*('d_시나리오'!$I$4-'d_시나리오'!$H$4)),'d_시나리오'!$J$4-SQRT((1-K54)*('d_시나리오'!$J$4-'d_시나리오'!$H$4)*('d_시나리오'!$J$4-'d_시나리오'!$I$4))))</f>
        <v/>
      </c>
      <c r="M54">
        <f>RAND()</f>
        <v/>
      </c>
      <c r="N54">
        <f>IF('d_시나리오'!$J$5='d_시나리오'!$H$5,'d_시나리오'!$I$5,IF(M54&lt;('d_시나리오'!$I$5-'d_시나리오'!$H$5)/('d_시나리오'!$J$5-'d_시나리오'!$H$5),'d_시나리오'!$H$5+SQRT(M54*('d_시나리오'!$J$5-'d_시나리오'!$H$5)*('d_시나리오'!$I$5-'d_시나리오'!$H$5)),'d_시나리오'!$J$5-SQRT((1-M54)*('d_시나리오'!$J$5-'d_시나리오'!$H$5)*('d_시나리오'!$J$5-'d_시나리오'!$I$5))))</f>
        <v/>
      </c>
      <c r="O54">
        <f>RAND()</f>
        <v/>
      </c>
      <c r="P54">
        <f>IF('d_시나리오'!$J$6='d_시나리오'!$H$6,'d_시나리오'!$I$6,IF(O54&lt;('d_시나리오'!$I$6-'d_시나리오'!$H$6)/('d_시나리오'!$J$6-'d_시나리오'!$H$6),'d_시나리오'!$H$6+SQRT(O54*('d_시나리오'!$J$6-'d_시나리오'!$H$6)*('d_시나리오'!$I$6-'d_시나리오'!$H$6)),'d_시나리오'!$J$6-SQRT((1-O54)*('d_시나리오'!$J$6-'d_시나리오'!$H$6)*('d_시나리오'!$J$6-'d_시나리오'!$I$6))))</f>
        <v/>
      </c>
      <c r="Q54">
        <f>INDEX('d_분포'!$B$2:$B$57,RANDBETWEEN(1,56))</f>
        <v/>
      </c>
      <c r="R54">
        <f>BETAINV(RAND(),5,5)</f>
        <v/>
      </c>
      <c r="S54">
        <f>'d_고정'!$B$1*'6_기대효과'!$H$7*('d_시나리오'!$I$7/'d_고정'!$B$2)*B54</f>
        <v/>
      </c>
      <c r="T54">
        <f>S54*D54</f>
        <v/>
      </c>
      <c r="U54">
        <f>S54*F54*H54</f>
        <v/>
      </c>
      <c r="V54">
        <f>S54*F54*(H54-1)</f>
        <v/>
      </c>
      <c r="W54">
        <f>U54*J54</f>
        <v/>
      </c>
      <c r="X54">
        <f>T54+W54</f>
        <v/>
      </c>
      <c r="Y54">
        <f>(T54*E54+W54*L54)*(1-R54-'d_고정'!$B$13)</f>
        <v/>
      </c>
      <c r="Z54">
        <f>(U54*N54*Q54+'d_고정'!$B$3*('6_기대효과'!$H$7/8)*Q54*'d_고정'!$B$10*P54*('6_기대효과'!$K$7/'d_고정'!$B$9))*(1-R54)</f>
        <v/>
      </c>
      <c r="AA54">
        <f>W54*L54*(1-R54-'d_고정'!$B$13)+U54*MAX(N54-'d_고정'!$B$10*P54*('6_기대효과'!$K$7/'d_고정'!$B$9),0)*Q54*(1-R54)</f>
        <v/>
      </c>
      <c r="AB54">
        <f>Y54+Z54</f>
        <v/>
      </c>
      <c r="AC54">
        <f>Y54/('d_고정'!$B$5*'6_기대효과'!$H$7/8)/'d_고정'!$B$6</f>
        <v/>
      </c>
      <c r="AD54">
        <f>Y54/('d_고정'!$B$8*'6_기대효과'!$H$7/8)</f>
        <v/>
      </c>
    </row>
    <row r="55">
      <c r="A55">
        <f>RAND()</f>
        <v/>
      </c>
      <c r="B55">
        <f>IF('d_시나리오'!$J$2='d_시나리오'!$H$2,'d_시나리오'!$I$2,IF(A55&lt;('d_시나리오'!$I$2-'d_시나리오'!$H$2)/('d_시나리오'!$J$2-'d_시나리오'!$H$2),'d_시나리오'!$H$2+SQRT(A55*('d_시나리오'!$J$2-'d_시나리오'!$H$2)*('d_시나리오'!$I$2-'d_시나리오'!$H$2)),'d_시나리오'!$J$2-SQRT((1-A55)*('d_시나리오'!$J$2-'d_시나리오'!$H$2)*('d_시나리오'!$J$2-'d_시나리오'!$I$2))))</f>
        <v/>
      </c>
      <c r="C55">
        <f>RAND()</f>
        <v/>
      </c>
      <c r="D55">
        <f>BETAINV(RAND(),IF(C55&lt;'d_고정'!$B$26,'d_고정'!$B$23,'d_고정'!$B$16)+1,'d_고정'!$B$17-IF(C55&lt;'d_고정'!$B$26,'d_고정'!$B$23,'d_고정'!$B$16)+1)*('d_고정'!$B$14+('d_고정'!$B$15-'d_고정'!$B$14)*RAND())</f>
        <v/>
      </c>
      <c r="E55">
        <f>INDEX('d_분포'!$A$2:$A$28,RANDBETWEEN(1,27))</f>
        <v/>
      </c>
      <c r="F55">
        <f>INDEX('d_분포'!$C$2:$C$5,RANDBETWEEN(1,4))*(0.9+0.2*RAND())</f>
        <v/>
      </c>
      <c r="G55">
        <f>RAND()</f>
        <v/>
      </c>
      <c r="H55">
        <f>(F55+(1-F55)*('d_고정'!$B$22*BETAINV(RAND(),IF(G55&lt;'d_고정'!$B$26,'d_고정'!$B$25,'d_고정'!$B$20)+1,'d_고정'!$B$21-IF(G55&lt;'d_고정'!$B$26,'d_고정'!$B$25,'d_고정'!$B$20)+1)+(1-'d_고정'!$B$22)*BETAINV(RAND(),IF(G55&lt;'d_고정'!$B$26,'d_고정'!$B$24,'d_고정'!$B$18)+1,'d_고정'!$B$19-IF(G55&lt;'d_고정'!$B$26,'d_고정'!$B$24,'d_고정'!$B$18)+1))*('d_고정'!$B$14+('d_고정'!$B$15-'d_고정'!$B$14)*RAND()))/F55</f>
        <v/>
      </c>
      <c r="I55">
        <f>RAND()</f>
        <v/>
      </c>
      <c r="J55">
        <f>IF('d_시나리오'!$J$3='d_시나리오'!$H$3,'d_시나리오'!$I$3,IF(I55&lt;('d_시나리오'!$I$3-'d_시나리오'!$H$3)/('d_시나리오'!$J$3-'d_시나리오'!$H$3),'d_시나리오'!$H$3+SQRT(I55*('d_시나리오'!$J$3-'d_시나리오'!$H$3)*('d_시나리오'!$I$3-'d_시나리오'!$H$3)),'d_시나리오'!$J$3-SQRT((1-I55)*('d_시나리오'!$J$3-'d_시나리오'!$H$3)*('d_시나리오'!$J$3-'d_시나리오'!$I$3))))</f>
        <v/>
      </c>
      <c r="K55">
        <f>RAND()</f>
        <v/>
      </c>
      <c r="L55">
        <f>IF('d_시나리오'!$J$4='d_시나리오'!$H$4,'d_시나리오'!$I$4,IF(K55&lt;('d_시나리오'!$I$4-'d_시나리오'!$H$4)/('d_시나리오'!$J$4-'d_시나리오'!$H$4),'d_시나리오'!$H$4+SQRT(K55*('d_시나리오'!$J$4-'d_시나리오'!$H$4)*('d_시나리오'!$I$4-'d_시나리오'!$H$4)),'d_시나리오'!$J$4-SQRT((1-K55)*('d_시나리오'!$J$4-'d_시나리오'!$H$4)*('d_시나리오'!$J$4-'d_시나리오'!$I$4))))</f>
        <v/>
      </c>
      <c r="M55">
        <f>RAND()</f>
        <v/>
      </c>
      <c r="N55">
        <f>IF('d_시나리오'!$J$5='d_시나리오'!$H$5,'d_시나리오'!$I$5,IF(M55&lt;('d_시나리오'!$I$5-'d_시나리오'!$H$5)/('d_시나리오'!$J$5-'d_시나리오'!$H$5),'d_시나리오'!$H$5+SQRT(M55*('d_시나리오'!$J$5-'d_시나리오'!$H$5)*('d_시나리오'!$I$5-'d_시나리오'!$H$5)),'d_시나리오'!$J$5-SQRT((1-M55)*('d_시나리오'!$J$5-'d_시나리오'!$H$5)*('d_시나리오'!$J$5-'d_시나리오'!$I$5))))</f>
        <v/>
      </c>
      <c r="O55">
        <f>RAND()</f>
        <v/>
      </c>
      <c r="P55">
        <f>IF('d_시나리오'!$J$6='d_시나리오'!$H$6,'d_시나리오'!$I$6,IF(O55&lt;('d_시나리오'!$I$6-'d_시나리오'!$H$6)/('d_시나리오'!$J$6-'d_시나리오'!$H$6),'d_시나리오'!$H$6+SQRT(O55*('d_시나리오'!$J$6-'d_시나리오'!$H$6)*('d_시나리오'!$I$6-'d_시나리오'!$H$6)),'d_시나리오'!$J$6-SQRT((1-O55)*('d_시나리오'!$J$6-'d_시나리오'!$H$6)*('d_시나리오'!$J$6-'d_시나리오'!$I$6))))</f>
        <v/>
      </c>
      <c r="Q55">
        <f>INDEX('d_분포'!$B$2:$B$57,RANDBETWEEN(1,56))</f>
        <v/>
      </c>
      <c r="R55">
        <f>BETAINV(RAND(),5,5)</f>
        <v/>
      </c>
      <c r="S55">
        <f>'d_고정'!$B$1*'6_기대효과'!$H$7*('d_시나리오'!$I$7/'d_고정'!$B$2)*B55</f>
        <v/>
      </c>
      <c r="T55">
        <f>S55*D55</f>
        <v/>
      </c>
      <c r="U55">
        <f>S55*F55*H55</f>
        <v/>
      </c>
      <c r="V55">
        <f>S55*F55*(H55-1)</f>
        <v/>
      </c>
      <c r="W55">
        <f>U55*J55</f>
        <v/>
      </c>
      <c r="X55">
        <f>T55+W55</f>
        <v/>
      </c>
      <c r="Y55">
        <f>(T55*E55+W55*L55)*(1-R55-'d_고정'!$B$13)</f>
        <v/>
      </c>
      <c r="Z55">
        <f>(U55*N55*Q55+'d_고정'!$B$3*('6_기대효과'!$H$7/8)*Q55*'d_고정'!$B$10*P55*('6_기대효과'!$K$7/'d_고정'!$B$9))*(1-R55)</f>
        <v/>
      </c>
      <c r="AA55">
        <f>W55*L55*(1-R55-'d_고정'!$B$13)+U55*MAX(N55-'d_고정'!$B$10*P55*('6_기대효과'!$K$7/'d_고정'!$B$9),0)*Q55*(1-R55)</f>
        <v/>
      </c>
      <c r="AB55">
        <f>Y55+Z55</f>
        <v/>
      </c>
      <c r="AC55">
        <f>Y55/('d_고정'!$B$5*'6_기대효과'!$H$7/8)/'d_고정'!$B$6</f>
        <v/>
      </c>
      <c r="AD55">
        <f>Y55/('d_고정'!$B$8*'6_기대효과'!$H$7/8)</f>
        <v/>
      </c>
    </row>
    <row r="56">
      <c r="A56">
        <f>RAND()</f>
        <v/>
      </c>
      <c r="B56">
        <f>IF('d_시나리오'!$J$2='d_시나리오'!$H$2,'d_시나리오'!$I$2,IF(A56&lt;('d_시나리오'!$I$2-'d_시나리오'!$H$2)/('d_시나리오'!$J$2-'d_시나리오'!$H$2),'d_시나리오'!$H$2+SQRT(A56*('d_시나리오'!$J$2-'d_시나리오'!$H$2)*('d_시나리오'!$I$2-'d_시나리오'!$H$2)),'d_시나리오'!$J$2-SQRT((1-A56)*('d_시나리오'!$J$2-'d_시나리오'!$H$2)*('d_시나리오'!$J$2-'d_시나리오'!$I$2))))</f>
        <v/>
      </c>
      <c r="C56">
        <f>RAND()</f>
        <v/>
      </c>
      <c r="D56">
        <f>BETAINV(RAND(),IF(C56&lt;'d_고정'!$B$26,'d_고정'!$B$23,'d_고정'!$B$16)+1,'d_고정'!$B$17-IF(C56&lt;'d_고정'!$B$26,'d_고정'!$B$23,'d_고정'!$B$16)+1)*('d_고정'!$B$14+('d_고정'!$B$15-'d_고정'!$B$14)*RAND())</f>
        <v/>
      </c>
      <c r="E56">
        <f>INDEX('d_분포'!$A$2:$A$28,RANDBETWEEN(1,27))</f>
        <v/>
      </c>
      <c r="F56">
        <f>INDEX('d_분포'!$C$2:$C$5,RANDBETWEEN(1,4))*(0.9+0.2*RAND())</f>
        <v/>
      </c>
      <c r="G56">
        <f>RAND()</f>
        <v/>
      </c>
      <c r="H56">
        <f>(F56+(1-F56)*('d_고정'!$B$22*BETAINV(RAND(),IF(G56&lt;'d_고정'!$B$26,'d_고정'!$B$25,'d_고정'!$B$20)+1,'d_고정'!$B$21-IF(G56&lt;'d_고정'!$B$26,'d_고정'!$B$25,'d_고정'!$B$20)+1)+(1-'d_고정'!$B$22)*BETAINV(RAND(),IF(G56&lt;'d_고정'!$B$26,'d_고정'!$B$24,'d_고정'!$B$18)+1,'d_고정'!$B$19-IF(G56&lt;'d_고정'!$B$26,'d_고정'!$B$24,'d_고정'!$B$18)+1))*('d_고정'!$B$14+('d_고정'!$B$15-'d_고정'!$B$14)*RAND()))/F56</f>
        <v/>
      </c>
      <c r="I56">
        <f>RAND()</f>
        <v/>
      </c>
      <c r="J56">
        <f>IF('d_시나리오'!$J$3='d_시나리오'!$H$3,'d_시나리오'!$I$3,IF(I56&lt;('d_시나리오'!$I$3-'d_시나리오'!$H$3)/('d_시나리오'!$J$3-'d_시나리오'!$H$3),'d_시나리오'!$H$3+SQRT(I56*('d_시나리오'!$J$3-'d_시나리오'!$H$3)*('d_시나리오'!$I$3-'d_시나리오'!$H$3)),'d_시나리오'!$J$3-SQRT((1-I56)*('d_시나리오'!$J$3-'d_시나리오'!$H$3)*('d_시나리오'!$J$3-'d_시나리오'!$I$3))))</f>
        <v/>
      </c>
      <c r="K56">
        <f>RAND()</f>
        <v/>
      </c>
      <c r="L56">
        <f>IF('d_시나리오'!$J$4='d_시나리오'!$H$4,'d_시나리오'!$I$4,IF(K56&lt;('d_시나리오'!$I$4-'d_시나리오'!$H$4)/('d_시나리오'!$J$4-'d_시나리오'!$H$4),'d_시나리오'!$H$4+SQRT(K56*('d_시나리오'!$J$4-'d_시나리오'!$H$4)*('d_시나리오'!$I$4-'d_시나리오'!$H$4)),'d_시나리오'!$J$4-SQRT((1-K56)*('d_시나리오'!$J$4-'d_시나리오'!$H$4)*('d_시나리오'!$J$4-'d_시나리오'!$I$4))))</f>
        <v/>
      </c>
      <c r="M56">
        <f>RAND()</f>
        <v/>
      </c>
      <c r="N56">
        <f>IF('d_시나리오'!$J$5='d_시나리오'!$H$5,'d_시나리오'!$I$5,IF(M56&lt;('d_시나리오'!$I$5-'d_시나리오'!$H$5)/('d_시나리오'!$J$5-'d_시나리오'!$H$5),'d_시나리오'!$H$5+SQRT(M56*('d_시나리오'!$J$5-'d_시나리오'!$H$5)*('d_시나리오'!$I$5-'d_시나리오'!$H$5)),'d_시나리오'!$J$5-SQRT((1-M56)*('d_시나리오'!$J$5-'d_시나리오'!$H$5)*('d_시나리오'!$J$5-'d_시나리오'!$I$5))))</f>
        <v/>
      </c>
      <c r="O56">
        <f>RAND()</f>
        <v/>
      </c>
      <c r="P56">
        <f>IF('d_시나리오'!$J$6='d_시나리오'!$H$6,'d_시나리오'!$I$6,IF(O56&lt;('d_시나리오'!$I$6-'d_시나리오'!$H$6)/('d_시나리오'!$J$6-'d_시나리오'!$H$6),'d_시나리오'!$H$6+SQRT(O56*('d_시나리오'!$J$6-'d_시나리오'!$H$6)*('d_시나리오'!$I$6-'d_시나리오'!$H$6)),'d_시나리오'!$J$6-SQRT((1-O56)*('d_시나리오'!$J$6-'d_시나리오'!$H$6)*('d_시나리오'!$J$6-'d_시나리오'!$I$6))))</f>
        <v/>
      </c>
      <c r="Q56">
        <f>INDEX('d_분포'!$B$2:$B$57,RANDBETWEEN(1,56))</f>
        <v/>
      </c>
      <c r="R56">
        <f>BETAINV(RAND(),5,5)</f>
        <v/>
      </c>
      <c r="S56">
        <f>'d_고정'!$B$1*'6_기대효과'!$H$7*('d_시나리오'!$I$7/'d_고정'!$B$2)*B56</f>
        <v/>
      </c>
      <c r="T56">
        <f>S56*D56</f>
        <v/>
      </c>
      <c r="U56">
        <f>S56*F56*H56</f>
        <v/>
      </c>
      <c r="V56">
        <f>S56*F56*(H56-1)</f>
        <v/>
      </c>
      <c r="W56">
        <f>U56*J56</f>
        <v/>
      </c>
      <c r="X56">
        <f>T56+W56</f>
        <v/>
      </c>
      <c r="Y56">
        <f>(T56*E56+W56*L56)*(1-R56-'d_고정'!$B$13)</f>
        <v/>
      </c>
      <c r="Z56">
        <f>(U56*N56*Q56+'d_고정'!$B$3*('6_기대효과'!$H$7/8)*Q56*'d_고정'!$B$10*P56*('6_기대효과'!$K$7/'d_고정'!$B$9))*(1-R56)</f>
        <v/>
      </c>
      <c r="AA56">
        <f>W56*L56*(1-R56-'d_고정'!$B$13)+U56*MAX(N56-'d_고정'!$B$10*P56*('6_기대효과'!$K$7/'d_고정'!$B$9),0)*Q56*(1-R56)</f>
        <v/>
      </c>
      <c r="AB56">
        <f>Y56+Z56</f>
        <v/>
      </c>
      <c r="AC56">
        <f>Y56/('d_고정'!$B$5*'6_기대효과'!$H$7/8)/'d_고정'!$B$6</f>
        <v/>
      </c>
      <c r="AD56">
        <f>Y56/('d_고정'!$B$8*'6_기대효과'!$H$7/8)</f>
        <v/>
      </c>
    </row>
    <row r="57">
      <c r="A57">
        <f>RAND()</f>
        <v/>
      </c>
      <c r="B57">
        <f>IF('d_시나리오'!$J$2='d_시나리오'!$H$2,'d_시나리오'!$I$2,IF(A57&lt;('d_시나리오'!$I$2-'d_시나리오'!$H$2)/('d_시나리오'!$J$2-'d_시나리오'!$H$2),'d_시나리오'!$H$2+SQRT(A57*('d_시나리오'!$J$2-'d_시나리오'!$H$2)*('d_시나리오'!$I$2-'d_시나리오'!$H$2)),'d_시나리오'!$J$2-SQRT((1-A57)*('d_시나리오'!$J$2-'d_시나리오'!$H$2)*('d_시나리오'!$J$2-'d_시나리오'!$I$2))))</f>
        <v/>
      </c>
      <c r="C57">
        <f>RAND()</f>
        <v/>
      </c>
      <c r="D57">
        <f>BETAINV(RAND(),IF(C57&lt;'d_고정'!$B$26,'d_고정'!$B$23,'d_고정'!$B$16)+1,'d_고정'!$B$17-IF(C57&lt;'d_고정'!$B$26,'d_고정'!$B$23,'d_고정'!$B$16)+1)*('d_고정'!$B$14+('d_고정'!$B$15-'d_고정'!$B$14)*RAND())</f>
        <v/>
      </c>
      <c r="E57">
        <f>INDEX('d_분포'!$A$2:$A$28,RANDBETWEEN(1,27))</f>
        <v/>
      </c>
      <c r="F57">
        <f>INDEX('d_분포'!$C$2:$C$5,RANDBETWEEN(1,4))*(0.9+0.2*RAND())</f>
        <v/>
      </c>
      <c r="G57">
        <f>RAND()</f>
        <v/>
      </c>
      <c r="H57">
        <f>(F57+(1-F57)*('d_고정'!$B$22*BETAINV(RAND(),IF(G57&lt;'d_고정'!$B$26,'d_고정'!$B$25,'d_고정'!$B$20)+1,'d_고정'!$B$21-IF(G57&lt;'d_고정'!$B$26,'d_고정'!$B$25,'d_고정'!$B$20)+1)+(1-'d_고정'!$B$22)*BETAINV(RAND(),IF(G57&lt;'d_고정'!$B$26,'d_고정'!$B$24,'d_고정'!$B$18)+1,'d_고정'!$B$19-IF(G57&lt;'d_고정'!$B$26,'d_고정'!$B$24,'d_고정'!$B$18)+1))*('d_고정'!$B$14+('d_고정'!$B$15-'d_고정'!$B$14)*RAND()))/F57</f>
        <v/>
      </c>
      <c r="I57">
        <f>RAND()</f>
        <v/>
      </c>
      <c r="J57">
        <f>IF('d_시나리오'!$J$3='d_시나리오'!$H$3,'d_시나리오'!$I$3,IF(I57&lt;('d_시나리오'!$I$3-'d_시나리오'!$H$3)/('d_시나리오'!$J$3-'d_시나리오'!$H$3),'d_시나리오'!$H$3+SQRT(I57*('d_시나리오'!$J$3-'d_시나리오'!$H$3)*('d_시나리오'!$I$3-'d_시나리오'!$H$3)),'d_시나리오'!$J$3-SQRT((1-I57)*('d_시나리오'!$J$3-'d_시나리오'!$H$3)*('d_시나리오'!$J$3-'d_시나리오'!$I$3))))</f>
        <v/>
      </c>
      <c r="K57">
        <f>RAND()</f>
        <v/>
      </c>
      <c r="L57">
        <f>IF('d_시나리오'!$J$4='d_시나리오'!$H$4,'d_시나리오'!$I$4,IF(K57&lt;('d_시나리오'!$I$4-'d_시나리오'!$H$4)/('d_시나리오'!$J$4-'d_시나리오'!$H$4),'d_시나리오'!$H$4+SQRT(K57*('d_시나리오'!$J$4-'d_시나리오'!$H$4)*('d_시나리오'!$I$4-'d_시나리오'!$H$4)),'d_시나리오'!$J$4-SQRT((1-K57)*('d_시나리오'!$J$4-'d_시나리오'!$H$4)*('d_시나리오'!$J$4-'d_시나리오'!$I$4))))</f>
        <v/>
      </c>
      <c r="M57">
        <f>RAND()</f>
        <v/>
      </c>
      <c r="N57">
        <f>IF('d_시나리오'!$J$5='d_시나리오'!$H$5,'d_시나리오'!$I$5,IF(M57&lt;('d_시나리오'!$I$5-'d_시나리오'!$H$5)/('d_시나리오'!$J$5-'d_시나리오'!$H$5),'d_시나리오'!$H$5+SQRT(M57*('d_시나리오'!$J$5-'d_시나리오'!$H$5)*('d_시나리오'!$I$5-'d_시나리오'!$H$5)),'d_시나리오'!$J$5-SQRT((1-M57)*('d_시나리오'!$J$5-'d_시나리오'!$H$5)*('d_시나리오'!$J$5-'d_시나리오'!$I$5))))</f>
        <v/>
      </c>
      <c r="O57">
        <f>RAND()</f>
        <v/>
      </c>
      <c r="P57">
        <f>IF('d_시나리오'!$J$6='d_시나리오'!$H$6,'d_시나리오'!$I$6,IF(O57&lt;('d_시나리오'!$I$6-'d_시나리오'!$H$6)/('d_시나리오'!$J$6-'d_시나리오'!$H$6),'d_시나리오'!$H$6+SQRT(O57*('d_시나리오'!$J$6-'d_시나리오'!$H$6)*('d_시나리오'!$I$6-'d_시나리오'!$H$6)),'d_시나리오'!$J$6-SQRT((1-O57)*('d_시나리오'!$J$6-'d_시나리오'!$H$6)*('d_시나리오'!$J$6-'d_시나리오'!$I$6))))</f>
        <v/>
      </c>
      <c r="Q57">
        <f>INDEX('d_분포'!$B$2:$B$57,RANDBETWEEN(1,56))</f>
        <v/>
      </c>
      <c r="R57">
        <f>BETAINV(RAND(),5,5)</f>
        <v/>
      </c>
      <c r="S57">
        <f>'d_고정'!$B$1*'6_기대효과'!$H$7*('d_시나리오'!$I$7/'d_고정'!$B$2)*B57</f>
        <v/>
      </c>
      <c r="T57">
        <f>S57*D57</f>
        <v/>
      </c>
      <c r="U57">
        <f>S57*F57*H57</f>
        <v/>
      </c>
      <c r="V57">
        <f>S57*F57*(H57-1)</f>
        <v/>
      </c>
      <c r="W57">
        <f>U57*J57</f>
        <v/>
      </c>
      <c r="X57">
        <f>T57+W57</f>
        <v/>
      </c>
      <c r="Y57">
        <f>(T57*E57+W57*L57)*(1-R57-'d_고정'!$B$13)</f>
        <v/>
      </c>
      <c r="Z57">
        <f>(U57*N57*Q57+'d_고정'!$B$3*('6_기대효과'!$H$7/8)*Q57*'d_고정'!$B$10*P57*('6_기대효과'!$K$7/'d_고정'!$B$9))*(1-R57)</f>
        <v/>
      </c>
      <c r="AA57">
        <f>W57*L57*(1-R57-'d_고정'!$B$13)+U57*MAX(N57-'d_고정'!$B$10*P57*('6_기대효과'!$K$7/'d_고정'!$B$9),0)*Q57*(1-R57)</f>
        <v/>
      </c>
      <c r="AB57">
        <f>Y57+Z57</f>
        <v/>
      </c>
      <c r="AC57">
        <f>Y57/('d_고정'!$B$5*'6_기대효과'!$H$7/8)/'d_고정'!$B$6</f>
        <v/>
      </c>
      <c r="AD57">
        <f>Y57/('d_고정'!$B$8*'6_기대효과'!$H$7/8)</f>
        <v/>
      </c>
    </row>
    <row r="58">
      <c r="A58">
        <f>RAND()</f>
        <v/>
      </c>
      <c r="B58">
        <f>IF('d_시나리오'!$J$2='d_시나리오'!$H$2,'d_시나리오'!$I$2,IF(A58&lt;('d_시나리오'!$I$2-'d_시나리오'!$H$2)/('d_시나리오'!$J$2-'d_시나리오'!$H$2),'d_시나리오'!$H$2+SQRT(A58*('d_시나리오'!$J$2-'d_시나리오'!$H$2)*('d_시나리오'!$I$2-'d_시나리오'!$H$2)),'d_시나리오'!$J$2-SQRT((1-A58)*('d_시나리오'!$J$2-'d_시나리오'!$H$2)*('d_시나리오'!$J$2-'d_시나리오'!$I$2))))</f>
        <v/>
      </c>
      <c r="C58">
        <f>RAND()</f>
        <v/>
      </c>
      <c r="D58">
        <f>BETAINV(RAND(),IF(C58&lt;'d_고정'!$B$26,'d_고정'!$B$23,'d_고정'!$B$16)+1,'d_고정'!$B$17-IF(C58&lt;'d_고정'!$B$26,'d_고정'!$B$23,'d_고정'!$B$16)+1)*('d_고정'!$B$14+('d_고정'!$B$15-'d_고정'!$B$14)*RAND())</f>
        <v/>
      </c>
      <c r="E58">
        <f>INDEX('d_분포'!$A$2:$A$28,RANDBETWEEN(1,27))</f>
        <v/>
      </c>
      <c r="F58">
        <f>INDEX('d_분포'!$C$2:$C$5,RANDBETWEEN(1,4))*(0.9+0.2*RAND())</f>
        <v/>
      </c>
      <c r="G58">
        <f>RAND()</f>
        <v/>
      </c>
      <c r="H58">
        <f>(F58+(1-F58)*('d_고정'!$B$22*BETAINV(RAND(),IF(G58&lt;'d_고정'!$B$26,'d_고정'!$B$25,'d_고정'!$B$20)+1,'d_고정'!$B$21-IF(G58&lt;'d_고정'!$B$26,'d_고정'!$B$25,'d_고정'!$B$20)+1)+(1-'d_고정'!$B$22)*BETAINV(RAND(),IF(G58&lt;'d_고정'!$B$26,'d_고정'!$B$24,'d_고정'!$B$18)+1,'d_고정'!$B$19-IF(G58&lt;'d_고정'!$B$26,'d_고정'!$B$24,'d_고정'!$B$18)+1))*('d_고정'!$B$14+('d_고정'!$B$15-'d_고정'!$B$14)*RAND()))/F58</f>
        <v/>
      </c>
      <c r="I58">
        <f>RAND()</f>
        <v/>
      </c>
      <c r="J58">
        <f>IF('d_시나리오'!$J$3='d_시나리오'!$H$3,'d_시나리오'!$I$3,IF(I58&lt;('d_시나리오'!$I$3-'d_시나리오'!$H$3)/('d_시나리오'!$J$3-'d_시나리오'!$H$3),'d_시나리오'!$H$3+SQRT(I58*('d_시나리오'!$J$3-'d_시나리오'!$H$3)*('d_시나리오'!$I$3-'d_시나리오'!$H$3)),'d_시나리오'!$J$3-SQRT((1-I58)*('d_시나리오'!$J$3-'d_시나리오'!$H$3)*('d_시나리오'!$J$3-'d_시나리오'!$I$3))))</f>
        <v/>
      </c>
      <c r="K58">
        <f>RAND()</f>
        <v/>
      </c>
      <c r="L58">
        <f>IF('d_시나리오'!$J$4='d_시나리오'!$H$4,'d_시나리오'!$I$4,IF(K58&lt;('d_시나리오'!$I$4-'d_시나리오'!$H$4)/('d_시나리오'!$J$4-'d_시나리오'!$H$4),'d_시나리오'!$H$4+SQRT(K58*('d_시나리오'!$J$4-'d_시나리오'!$H$4)*('d_시나리오'!$I$4-'d_시나리오'!$H$4)),'d_시나리오'!$J$4-SQRT((1-K58)*('d_시나리오'!$J$4-'d_시나리오'!$H$4)*('d_시나리오'!$J$4-'d_시나리오'!$I$4))))</f>
        <v/>
      </c>
      <c r="M58">
        <f>RAND()</f>
        <v/>
      </c>
      <c r="N58">
        <f>IF('d_시나리오'!$J$5='d_시나리오'!$H$5,'d_시나리오'!$I$5,IF(M58&lt;('d_시나리오'!$I$5-'d_시나리오'!$H$5)/('d_시나리오'!$J$5-'d_시나리오'!$H$5),'d_시나리오'!$H$5+SQRT(M58*('d_시나리오'!$J$5-'d_시나리오'!$H$5)*('d_시나리오'!$I$5-'d_시나리오'!$H$5)),'d_시나리오'!$J$5-SQRT((1-M58)*('d_시나리오'!$J$5-'d_시나리오'!$H$5)*('d_시나리오'!$J$5-'d_시나리오'!$I$5))))</f>
        <v/>
      </c>
      <c r="O58">
        <f>RAND()</f>
        <v/>
      </c>
      <c r="P58">
        <f>IF('d_시나리오'!$J$6='d_시나리오'!$H$6,'d_시나리오'!$I$6,IF(O58&lt;('d_시나리오'!$I$6-'d_시나리오'!$H$6)/('d_시나리오'!$J$6-'d_시나리오'!$H$6),'d_시나리오'!$H$6+SQRT(O58*('d_시나리오'!$J$6-'d_시나리오'!$H$6)*('d_시나리오'!$I$6-'d_시나리오'!$H$6)),'d_시나리오'!$J$6-SQRT((1-O58)*('d_시나리오'!$J$6-'d_시나리오'!$H$6)*('d_시나리오'!$J$6-'d_시나리오'!$I$6))))</f>
        <v/>
      </c>
      <c r="Q58">
        <f>INDEX('d_분포'!$B$2:$B$57,RANDBETWEEN(1,56))</f>
        <v/>
      </c>
      <c r="R58">
        <f>BETAINV(RAND(),5,5)</f>
        <v/>
      </c>
      <c r="S58">
        <f>'d_고정'!$B$1*'6_기대효과'!$H$7*('d_시나리오'!$I$7/'d_고정'!$B$2)*B58</f>
        <v/>
      </c>
      <c r="T58">
        <f>S58*D58</f>
        <v/>
      </c>
      <c r="U58">
        <f>S58*F58*H58</f>
        <v/>
      </c>
      <c r="V58">
        <f>S58*F58*(H58-1)</f>
        <v/>
      </c>
      <c r="W58">
        <f>U58*J58</f>
        <v/>
      </c>
      <c r="X58">
        <f>T58+W58</f>
        <v/>
      </c>
      <c r="Y58">
        <f>(T58*E58+W58*L58)*(1-R58-'d_고정'!$B$13)</f>
        <v/>
      </c>
      <c r="Z58">
        <f>(U58*N58*Q58+'d_고정'!$B$3*('6_기대효과'!$H$7/8)*Q58*'d_고정'!$B$10*P58*('6_기대효과'!$K$7/'d_고정'!$B$9))*(1-R58)</f>
        <v/>
      </c>
      <c r="AA58">
        <f>W58*L58*(1-R58-'d_고정'!$B$13)+U58*MAX(N58-'d_고정'!$B$10*P58*('6_기대효과'!$K$7/'d_고정'!$B$9),0)*Q58*(1-R58)</f>
        <v/>
      </c>
      <c r="AB58">
        <f>Y58+Z58</f>
        <v/>
      </c>
      <c r="AC58">
        <f>Y58/('d_고정'!$B$5*'6_기대효과'!$H$7/8)/'d_고정'!$B$6</f>
        <v/>
      </c>
      <c r="AD58">
        <f>Y58/('d_고정'!$B$8*'6_기대효과'!$H$7/8)</f>
        <v/>
      </c>
    </row>
    <row r="59">
      <c r="A59">
        <f>RAND()</f>
        <v/>
      </c>
      <c r="B59">
        <f>IF('d_시나리오'!$J$2='d_시나리오'!$H$2,'d_시나리오'!$I$2,IF(A59&lt;('d_시나리오'!$I$2-'d_시나리오'!$H$2)/('d_시나리오'!$J$2-'d_시나리오'!$H$2),'d_시나리오'!$H$2+SQRT(A59*('d_시나리오'!$J$2-'d_시나리오'!$H$2)*('d_시나리오'!$I$2-'d_시나리오'!$H$2)),'d_시나리오'!$J$2-SQRT((1-A59)*('d_시나리오'!$J$2-'d_시나리오'!$H$2)*('d_시나리오'!$J$2-'d_시나리오'!$I$2))))</f>
        <v/>
      </c>
      <c r="C59">
        <f>RAND()</f>
        <v/>
      </c>
      <c r="D59">
        <f>BETAINV(RAND(),IF(C59&lt;'d_고정'!$B$26,'d_고정'!$B$23,'d_고정'!$B$16)+1,'d_고정'!$B$17-IF(C59&lt;'d_고정'!$B$26,'d_고정'!$B$23,'d_고정'!$B$16)+1)*('d_고정'!$B$14+('d_고정'!$B$15-'d_고정'!$B$14)*RAND())</f>
        <v/>
      </c>
      <c r="E59">
        <f>INDEX('d_분포'!$A$2:$A$28,RANDBETWEEN(1,27))</f>
        <v/>
      </c>
      <c r="F59">
        <f>INDEX('d_분포'!$C$2:$C$5,RANDBETWEEN(1,4))*(0.9+0.2*RAND())</f>
        <v/>
      </c>
      <c r="G59">
        <f>RAND()</f>
        <v/>
      </c>
      <c r="H59">
        <f>(F59+(1-F59)*('d_고정'!$B$22*BETAINV(RAND(),IF(G59&lt;'d_고정'!$B$26,'d_고정'!$B$25,'d_고정'!$B$20)+1,'d_고정'!$B$21-IF(G59&lt;'d_고정'!$B$26,'d_고정'!$B$25,'d_고정'!$B$20)+1)+(1-'d_고정'!$B$22)*BETAINV(RAND(),IF(G59&lt;'d_고정'!$B$26,'d_고정'!$B$24,'d_고정'!$B$18)+1,'d_고정'!$B$19-IF(G59&lt;'d_고정'!$B$26,'d_고정'!$B$24,'d_고정'!$B$18)+1))*('d_고정'!$B$14+('d_고정'!$B$15-'d_고정'!$B$14)*RAND()))/F59</f>
        <v/>
      </c>
      <c r="I59">
        <f>RAND()</f>
        <v/>
      </c>
      <c r="J59">
        <f>IF('d_시나리오'!$J$3='d_시나리오'!$H$3,'d_시나리오'!$I$3,IF(I59&lt;('d_시나리오'!$I$3-'d_시나리오'!$H$3)/('d_시나리오'!$J$3-'d_시나리오'!$H$3),'d_시나리오'!$H$3+SQRT(I59*('d_시나리오'!$J$3-'d_시나리오'!$H$3)*('d_시나리오'!$I$3-'d_시나리오'!$H$3)),'d_시나리오'!$J$3-SQRT((1-I59)*('d_시나리오'!$J$3-'d_시나리오'!$H$3)*('d_시나리오'!$J$3-'d_시나리오'!$I$3))))</f>
        <v/>
      </c>
      <c r="K59">
        <f>RAND()</f>
        <v/>
      </c>
      <c r="L59">
        <f>IF('d_시나리오'!$J$4='d_시나리오'!$H$4,'d_시나리오'!$I$4,IF(K59&lt;('d_시나리오'!$I$4-'d_시나리오'!$H$4)/('d_시나리오'!$J$4-'d_시나리오'!$H$4),'d_시나리오'!$H$4+SQRT(K59*('d_시나리오'!$J$4-'d_시나리오'!$H$4)*('d_시나리오'!$I$4-'d_시나리오'!$H$4)),'d_시나리오'!$J$4-SQRT((1-K59)*('d_시나리오'!$J$4-'d_시나리오'!$H$4)*('d_시나리오'!$J$4-'d_시나리오'!$I$4))))</f>
        <v/>
      </c>
      <c r="M59">
        <f>RAND()</f>
        <v/>
      </c>
      <c r="N59">
        <f>IF('d_시나리오'!$J$5='d_시나리오'!$H$5,'d_시나리오'!$I$5,IF(M59&lt;('d_시나리오'!$I$5-'d_시나리오'!$H$5)/('d_시나리오'!$J$5-'d_시나리오'!$H$5),'d_시나리오'!$H$5+SQRT(M59*('d_시나리오'!$J$5-'d_시나리오'!$H$5)*('d_시나리오'!$I$5-'d_시나리오'!$H$5)),'d_시나리오'!$J$5-SQRT((1-M59)*('d_시나리오'!$J$5-'d_시나리오'!$H$5)*('d_시나리오'!$J$5-'d_시나리오'!$I$5))))</f>
        <v/>
      </c>
      <c r="O59">
        <f>RAND()</f>
        <v/>
      </c>
      <c r="P59">
        <f>IF('d_시나리오'!$J$6='d_시나리오'!$H$6,'d_시나리오'!$I$6,IF(O59&lt;('d_시나리오'!$I$6-'d_시나리오'!$H$6)/('d_시나리오'!$J$6-'d_시나리오'!$H$6),'d_시나리오'!$H$6+SQRT(O59*('d_시나리오'!$J$6-'d_시나리오'!$H$6)*('d_시나리오'!$I$6-'d_시나리오'!$H$6)),'d_시나리오'!$J$6-SQRT((1-O59)*('d_시나리오'!$J$6-'d_시나리오'!$H$6)*('d_시나리오'!$J$6-'d_시나리오'!$I$6))))</f>
        <v/>
      </c>
      <c r="Q59">
        <f>INDEX('d_분포'!$B$2:$B$57,RANDBETWEEN(1,56))</f>
        <v/>
      </c>
      <c r="R59">
        <f>BETAINV(RAND(),5,5)</f>
        <v/>
      </c>
      <c r="S59">
        <f>'d_고정'!$B$1*'6_기대효과'!$H$7*('d_시나리오'!$I$7/'d_고정'!$B$2)*B59</f>
        <v/>
      </c>
      <c r="T59">
        <f>S59*D59</f>
        <v/>
      </c>
      <c r="U59">
        <f>S59*F59*H59</f>
        <v/>
      </c>
      <c r="V59">
        <f>S59*F59*(H59-1)</f>
        <v/>
      </c>
      <c r="W59">
        <f>U59*J59</f>
        <v/>
      </c>
      <c r="X59">
        <f>T59+W59</f>
        <v/>
      </c>
      <c r="Y59">
        <f>(T59*E59+W59*L59)*(1-R59-'d_고정'!$B$13)</f>
        <v/>
      </c>
      <c r="Z59">
        <f>(U59*N59*Q59+'d_고정'!$B$3*('6_기대효과'!$H$7/8)*Q59*'d_고정'!$B$10*P59*('6_기대효과'!$K$7/'d_고정'!$B$9))*(1-R59)</f>
        <v/>
      </c>
      <c r="AA59">
        <f>W59*L59*(1-R59-'d_고정'!$B$13)+U59*MAX(N59-'d_고정'!$B$10*P59*('6_기대효과'!$K$7/'d_고정'!$B$9),0)*Q59*(1-R59)</f>
        <v/>
      </c>
      <c r="AB59">
        <f>Y59+Z59</f>
        <v/>
      </c>
      <c r="AC59">
        <f>Y59/('d_고정'!$B$5*'6_기대효과'!$H$7/8)/'d_고정'!$B$6</f>
        <v/>
      </c>
      <c r="AD59">
        <f>Y59/('d_고정'!$B$8*'6_기대효과'!$H$7/8)</f>
        <v/>
      </c>
    </row>
    <row r="60">
      <c r="A60">
        <f>RAND()</f>
        <v/>
      </c>
      <c r="B60">
        <f>IF('d_시나리오'!$J$2='d_시나리오'!$H$2,'d_시나리오'!$I$2,IF(A60&lt;('d_시나리오'!$I$2-'d_시나리오'!$H$2)/('d_시나리오'!$J$2-'d_시나리오'!$H$2),'d_시나리오'!$H$2+SQRT(A60*('d_시나리오'!$J$2-'d_시나리오'!$H$2)*('d_시나리오'!$I$2-'d_시나리오'!$H$2)),'d_시나리오'!$J$2-SQRT((1-A60)*('d_시나리오'!$J$2-'d_시나리오'!$H$2)*('d_시나리오'!$J$2-'d_시나리오'!$I$2))))</f>
        <v/>
      </c>
      <c r="C60">
        <f>RAND()</f>
        <v/>
      </c>
      <c r="D60">
        <f>BETAINV(RAND(),IF(C60&lt;'d_고정'!$B$26,'d_고정'!$B$23,'d_고정'!$B$16)+1,'d_고정'!$B$17-IF(C60&lt;'d_고정'!$B$26,'d_고정'!$B$23,'d_고정'!$B$16)+1)*('d_고정'!$B$14+('d_고정'!$B$15-'d_고정'!$B$14)*RAND())</f>
        <v/>
      </c>
      <c r="E60">
        <f>INDEX('d_분포'!$A$2:$A$28,RANDBETWEEN(1,27))</f>
        <v/>
      </c>
      <c r="F60">
        <f>INDEX('d_분포'!$C$2:$C$5,RANDBETWEEN(1,4))*(0.9+0.2*RAND())</f>
        <v/>
      </c>
      <c r="G60">
        <f>RAND()</f>
        <v/>
      </c>
      <c r="H60">
        <f>(F60+(1-F60)*('d_고정'!$B$22*BETAINV(RAND(),IF(G60&lt;'d_고정'!$B$26,'d_고정'!$B$25,'d_고정'!$B$20)+1,'d_고정'!$B$21-IF(G60&lt;'d_고정'!$B$26,'d_고정'!$B$25,'d_고정'!$B$20)+1)+(1-'d_고정'!$B$22)*BETAINV(RAND(),IF(G60&lt;'d_고정'!$B$26,'d_고정'!$B$24,'d_고정'!$B$18)+1,'d_고정'!$B$19-IF(G60&lt;'d_고정'!$B$26,'d_고정'!$B$24,'d_고정'!$B$18)+1))*('d_고정'!$B$14+('d_고정'!$B$15-'d_고정'!$B$14)*RAND()))/F60</f>
        <v/>
      </c>
      <c r="I60">
        <f>RAND()</f>
        <v/>
      </c>
      <c r="J60">
        <f>IF('d_시나리오'!$J$3='d_시나리오'!$H$3,'d_시나리오'!$I$3,IF(I60&lt;('d_시나리오'!$I$3-'d_시나리오'!$H$3)/('d_시나리오'!$J$3-'d_시나리오'!$H$3),'d_시나리오'!$H$3+SQRT(I60*('d_시나리오'!$J$3-'d_시나리오'!$H$3)*('d_시나리오'!$I$3-'d_시나리오'!$H$3)),'d_시나리오'!$J$3-SQRT((1-I60)*('d_시나리오'!$J$3-'d_시나리오'!$H$3)*('d_시나리오'!$J$3-'d_시나리오'!$I$3))))</f>
        <v/>
      </c>
      <c r="K60">
        <f>RAND()</f>
        <v/>
      </c>
      <c r="L60">
        <f>IF('d_시나리오'!$J$4='d_시나리오'!$H$4,'d_시나리오'!$I$4,IF(K60&lt;('d_시나리오'!$I$4-'d_시나리오'!$H$4)/('d_시나리오'!$J$4-'d_시나리오'!$H$4),'d_시나리오'!$H$4+SQRT(K60*('d_시나리오'!$J$4-'d_시나리오'!$H$4)*('d_시나리오'!$I$4-'d_시나리오'!$H$4)),'d_시나리오'!$J$4-SQRT((1-K60)*('d_시나리오'!$J$4-'d_시나리오'!$H$4)*('d_시나리오'!$J$4-'d_시나리오'!$I$4))))</f>
        <v/>
      </c>
      <c r="M60">
        <f>RAND()</f>
        <v/>
      </c>
      <c r="N60">
        <f>IF('d_시나리오'!$J$5='d_시나리오'!$H$5,'d_시나리오'!$I$5,IF(M60&lt;('d_시나리오'!$I$5-'d_시나리오'!$H$5)/('d_시나리오'!$J$5-'d_시나리오'!$H$5),'d_시나리오'!$H$5+SQRT(M60*('d_시나리오'!$J$5-'d_시나리오'!$H$5)*('d_시나리오'!$I$5-'d_시나리오'!$H$5)),'d_시나리오'!$J$5-SQRT((1-M60)*('d_시나리오'!$J$5-'d_시나리오'!$H$5)*('d_시나리오'!$J$5-'d_시나리오'!$I$5))))</f>
        <v/>
      </c>
      <c r="O60">
        <f>RAND()</f>
        <v/>
      </c>
      <c r="P60">
        <f>IF('d_시나리오'!$J$6='d_시나리오'!$H$6,'d_시나리오'!$I$6,IF(O60&lt;('d_시나리오'!$I$6-'d_시나리오'!$H$6)/('d_시나리오'!$J$6-'d_시나리오'!$H$6),'d_시나리오'!$H$6+SQRT(O60*('d_시나리오'!$J$6-'d_시나리오'!$H$6)*('d_시나리오'!$I$6-'d_시나리오'!$H$6)),'d_시나리오'!$J$6-SQRT((1-O60)*('d_시나리오'!$J$6-'d_시나리오'!$H$6)*('d_시나리오'!$J$6-'d_시나리오'!$I$6))))</f>
        <v/>
      </c>
      <c r="Q60">
        <f>INDEX('d_분포'!$B$2:$B$57,RANDBETWEEN(1,56))</f>
        <v/>
      </c>
      <c r="R60">
        <f>BETAINV(RAND(),5,5)</f>
        <v/>
      </c>
      <c r="S60">
        <f>'d_고정'!$B$1*'6_기대효과'!$H$7*('d_시나리오'!$I$7/'d_고정'!$B$2)*B60</f>
        <v/>
      </c>
      <c r="T60">
        <f>S60*D60</f>
        <v/>
      </c>
      <c r="U60">
        <f>S60*F60*H60</f>
        <v/>
      </c>
      <c r="V60">
        <f>S60*F60*(H60-1)</f>
        <v/>
      </c>
      <c r="W60">
        <f>U60*J60</f>
        <v/>
      </c>
      <c r="X60">
        <f>T60+W60</f>
        <v/>
      </c>
      <c r="Y60">
        <f>(T60*E60+W60*L60)*(1-R60-'d_고정'!$B$13)</f>
        <v/>
      </c>
      <c r="Z60">
        <f>(U60*N60*Q60+'d_고정'!$B$3*('6_기대효과'!$H$7/8)*Q60*'d_고정'!$B$10*P60*('6_기대효과'!$K$7/'d_고정'!$B$9))*(1-R60)</f>
        <v/>
      </c>
      <c r="AA60">
        <f>W60*L60*(1-R60-'d_고정'!$B$13)+U60*MAX(N60-'d_고정'!$B$10*P60*('6_기대효과'!$K$7/'d_고정'!$B$9),0)*Q60*(1-R60)</f>
        <v/>
      </c>
      <c r="AB60">
        <f>Y60+Z60</f>
        <v/>
      </c>
      <c r="AC60">
        <f>Y60/('d_고정'!$B$5*'6_기대효과'!$H$7/8)/'d_고정'!$B$6</f>
        <v/>
      </c>
      <c r="AD60">
        <f>Y60/('d_고정'!$B$8*'6_기대효과'!$H$7/8)</f>
        <v/>
      </c>
    </row>
    <row r="61">
      <c r="A61">
        <f>RAND()</f>
        <v/>
      </c>
      <c r="B61">
        <f>IF('d_시나리오'!$J$2='d_시나리오'!$H$2,'d_시나리오'!$I$2,IF(A61&lt;('d_시나리오'!$I$2-'d_시나리오'!$H$2)/('d_시나리오'!$J$2-'d_시나리오'!$H$2),'d_시나리오'!$H$2+SQRT(A61*('d_시나리오'!$J$2-'d_시나리오'!$H$2)*('d_시나리오'!$I$2-'d_시나리오'!$H$2)),'d_시나리오'!$J$2-SQRT((1-A61)*('d_시나리오'!$J$2-'d_시나리오'!$H$2)*('d_시나리오'!$J$2-'d_시나리오'!$I$2))))</f>
        <v/>
      </c>
      <c r="C61">
        <f>RAND()</f>
        <v/>
      </c>
      <c r="D61">
        <f>BETAINV(RAND(),IF(C61&lt;'d_고정'!$B$26,'d_고정'!$B$23,'d_고정'!$B$16)+1,'d_고정'!$B$17-IF(C61&lt;'d_고정'!$B$26,'d_고정'!$B$23,'d_고정'!$B$16)+1)*('d_고정'!$B$14+('d_고정'!$B$15-'d_고정'!$B$14)*RAND())</f>
        <v/>
      </c>
      <c r="E61">
        <f>INDEX('d_분포'!$A$2:$A$28,RANDBETWEEN(1,27))</f>
        <v/>
      </c>
      <c r="F61">
        <f>INDEX('d_분포'!$C$2:$C$5,RANDBETWEEN(1,4))*(0.9+0.2*RAND())</f>
        <v/>
      </c>
      <c r="G61">
        <f>RAND()</f>
        <v/>
      </c>
      <c r="H61">
        <f>(F61+(1-F61)*('d_고정'!$B$22*BETAINV(RAND(),IF(G61&lt;'d_고정'!$B$26,'d_고정'!$B$25,'d_고정'!$B$20)+1,'d_고정'!$B$21-IF(G61&lt;'d_고정'!$B$26,'d_고정'!$B$25,'d_고정'!$B$20)+1)+(1-'d_고정'!$B$22)*BETAINV(RAND(),IF(G61&lt;'d_고정'!$B$26,'d_고정'!$B$24,'d_고정'!$B$18)+1,'d_고정'!$B$19-IF(G61&lt;'d_고정'!$B$26,'d_고정'!$B$24,'d_고정'!$B$18)+1))*('d_고정'!$B$14+('d_고정'!$B$15-'d_고정'!$B$14)*RAND()))/F61</f>
        <v/>
      </c>
      <c r="I61">
        <f>RAND()</f>
        <v/>
      </c>
      <c r="J61">
        <f>IF('d_시나리오'!$J$3='d_시나리오'!$H$3,'d_시나리오'!$I$3,IF(I61&lt;('d_시나리오'!$I$3-'d_시나리오'!$H$3)/('d_시나리오'!$J$3-'d_시나리오'!$H$3),'d_시나리오'!$H$3+SQRT(I61*('d_시나리오'!$J$3-'d_시나리오'!$H$3)*('d_시나리오'!$I$3-'d_시나리오'!$H$3)),'d_시나리오'!$J$3-SQRT((1-I61)*('d_시나리오'!$J$3-'d_시나리오'!$H$3)*('d_시나리오'!$J$3-'d_시나리오'!$I$3))))</f>
        <v/>
      </c>
      <c r="K61">
        <f>RAND()</f>
        <v/>
      </c>
      <c r="L61">
        <f>IF('d_시나리오'!$J$4='d_시나리오'!$H$4,'d_시나리오'!$I$4,IF(K61&lt;('d_시나리오'!$I$4-'d_시나리오'!$H$4)/('d_시나리오'!$J$4-'d_시나리오'!$H$4),'d_시나리오'!$H$4+SQRT(K61*('d_시나리오'!$J$4-'d_시나리오'!$H$4)*('d_시나리오'!$I$4-'d_시나리오'!$H$4)),'d_시나리오'!$J$4-SQRT((1-K61)*('d_시나리오'!$J$4-'d_시나리오'!$H$4)*('d_시나리오'!$J$4-'d_시나리오'!$I$4))))</f>
        <v/>
      </c>
      <c r="M61">
        <f>RAND()</f>
        <v/>
      </c>
      <c r="N61">
        <f>IF('d_시나리오'!$J$5='d_시나리오'!$H$5,'d_시나리오'!$I$5,IF(M61&lt;('d_시나리오'!$I$5-'d_시나리오'!$H$5)/('d_시나리오'!$J$5-'d_시나리오'!$H$5),'d_시나리오'!$H$5+SQRT(M61*('d_시나리오'!$J$5-'d_시나리오'!$H$5)*('d_시나리오'!$I$5-'d_시나리오'!$H$5)),'d_시나리오'!$J$5-SQRT((1-M61)*('d_시나리오'!$J$5-'d_시나리오'!$H$5)*('d_시나리오'!$J$5-'d_시나리오'!$I$5))))</f>
        <v/>
      </c>
      <c r="O61">
        <f>RAND()</f>
        <v/>
      </c>
      <c r="P61">
        <f>IF('d_시나리오'!$J$6='d_시나리오'!$H$6,'d_시나리오'!$I$6,IF(O61&lt;('d_시나리오'!$I$6-'d_시나리오'!$H$6)/('d_시나리오'!$J$6-'d_시나리오'!$H$6),'d_시나리오'!$H$6+SQRT(O61*('d_시나리오'!$J$6-'d_시나리오'!$H$6)*('d_시나리오'!$I$6-'d_시나리오'!$H$6)),'d_시나리오'!$J$6-SQRT((1-O61)*('d_시나리오'!$J$6-'d_시나리오'!$H$6)*('d_시나리오'!$J$6-'d_시나리오'!$I$6))))</f>
        <v/>
      </c>
      <c r="Q61">
        <f>INDEX('d_분포'!$B$2:$B$57,RANDBETWEEN(1,56))</f>
        <v/>
      </c>
      <c r="R61">
        <f>BETAINV(RAND(),5,5)</f>
        <v/>
      </c>
      <c r="S61">
        <f>'d_고정'!$B$1*'6_기대효과'!$H$7*('d_시나리오'!$I$7/'d_고정'!$B$2)*B61</f>
        <v/>
      </c>
      <c r="T61">
        <f>S61*D61</f>
        <v/>
      </c>
      <c r="U61">
        <f>S61*F61*H61</f>
        <v/>
      </c>
      <c r="V61">
        <f>S61*F61*(H61-1)</f>
        <v/>
      </c>
      <c r="W61">
        <f>U61*J61</f>
        <v/>
      </c>
      <c r="X61">
        <f>T61+W61</f>
        <v/>
      </c>
      <c r="Y61">
        <f>(T61*E61+W61*L61)*(1-R61-'d_고정'!$B$13)</f>
        <v/>
      </c>
      <c r="Z61">
        <f>(U61*N61*Q61+'d_고정'!$B$3*('6_기대효과'!$H$7/8)*Q61*'d_고정'!$B$10*P61*('6_기대효과'!$K$7/'d_고정'!$B$9))*(1-R61)</f>
        <v/>
      </c>
      <c r="AA61">
        <f>W61*L61*(1-R61-'d_고정'!$B$13)+U61*MAX(N61-'d_고정'!$B$10*P61*('6_기대효과'!$K$7/'d_고정'!$B$9),0)*Q61*(1-R61)</f>
        <v/>
      </c>
      <c r="AB61">
        <f>Y61+Z61</f>
        <v/>
      </c>
      <c r="AC61">
        <f>Y61/('d_고정'!$B$5*'6_기대효과'!$H$7/8)/'d_고정'!$B$6</f>
        <v/>
      </c>
      <c r="AD61">
        <f>Y61/('d_고정'!$B$8*'6_기대효과'!$H$7/8)</f>
        <v/>
      </c>
    </row>
    <row r="62">
      <c r="A62">
        <f>RAND()</f>
        <v/>
      </c>
      <c r="B62">
        <f>IF('d_시나리오'!$J$2='d_시나리오'!$H$2,'d_시나리오'!$I$2,IF(A62&lt;('d_시나리오'!$I$2-'d_시나리오'!$H$2)/('d_시나리오'!$J$2-'d_시나리오'!$H$2),'d_시나리오'!$H$2+SQRT(A62*('d_시나리오'!$J$2-'d_시나리오'!$H$2)*('d_시나리오'!$I$2-'d_시나리오'!$H$2)),'d_시나리오'!$J$2-SQRT((1-A62)*('d_시나리오'!$J$2-'d_시나리오'!$H$2)*('d_시나리오'!$J$2-'d_시나리오'!$I$2))))</f>
        <v/>
      </c>
      <c r="C62">
        <f>RAND()</f>
        <v/>
      </c>
      <c r="D62">
        <f>BETAINV(RAND(),IF(C62&lt;'d_고정'!$B$26,'d_고정'!$B$23,'d_고정'!$B$16)+1,'d_고정'!$B$17-IF(C62&lt;'d_고정'!$B$26,'d_고정'!$B$23,'d_고정'!$B$16)+1)*('d_고정'!$B$14+('d_고정'!$B$15-'d_고정'!$B$14)*RAND())</f>
        <v/>
      </c>
      <c r="E62">
        <f>INDEX('d_분포'!$A$2:$A$28,RANDBETWEEN(1,27))</f>
        <v/>
      </c>
      <c r="F62">
        <f>INDEX('d_분포'!$C$2:$C$5,RANDBETWEEN(1,4))*(0.9+0.2*RAND())</f>
        <v/>
      </c>
      <c r="G62">
        <f>RAND()</f>
        <v/>
      </c>
      <c r="H62">
        <f>(F62+(1-F62)*('d_고정'!$B$22*BETAINV(RAND(),IF(G62&lt;'d_고정'!$B$26,'d_고정'!$B$25,'d_고정'!$B$20)+1,'d_고정'!$B$21-IF(G62&lt;'d_고정'!$B$26,'d_고정'!$B$25,'d_고정'!$B$20)+1)+(1-'d_고정'!$B$22)*BETAINV(RAND(),IF(G62&lt;'d_고정'!$B$26,'d_고정'!$B$24,'d_고정'!$B$18)+1,'d_고정'!$B$19-IF(G62&lt;'d_고정'!$B$26,'d_고정'!$B$24,'d_고정'!$B$18)+1))*('d_고정'!$B$14+('d_고정'!$B$15-'d_고정'!$B$14)*RAND()))/F62</f>
        <v/>
      </c>
      <c r="I62">
        <f>RAND()</f>
        <v/>
      </c>
      <c r="J62">
        <f>IF('d_시나리오'!$J$3='d_시나리오'!$H$3,'d_시나리오'!$I$3,IF(I62&lt;('d_시나리오'!$I$3-'d_시나리오'!$H$3)/('d_시나리오'!$J$3-'d_시나리오'!$H$3),'d_시나리오'!$H$3+SQRT(I62*('d_시나리오'!$J$3-'d_시나리오'!$H$3)*('d_시나리오'!$I$3-'d_시나리오'!$H$3)),'d_시나리오'!$J$3-SQRT((1-I62)*('d_시나리오'!$J$3-'d_시나리오'!$H$3)*('d_시나리오'!$J$3-'d_시나리오'!$I$3))))</f>
        <v/>
      </c>
      <c r="K62">
        <f>RAND()</f>
        <v/>
      </c>
      <c r="L62">
        <f>IF('d_시나리오'!$J$4='d_시나리오'!$H$4,'d_시나리오'!$I$4,IF(K62&lt;('d_시나리오'!$I$4-'d_시나리오'!$H$4)/('d_시나리오'!$J$4-'d_시나리오'!$H$4),'d_시나리오'!$H$4+SQRT(K62*('d_시나리오'!$J$4-'d_시나리오'!$H$4)*('d_시나리오'!$I$4-'d_시나리오'!$H$4)),'d_시나리오'!$J$4-SQRT((1-K62)*('d_시나리오'!$J$4-'d_시나리오'!$H$4)*('d_시나리오'!$J$4-'d_시나리오'!$I$4))))</f>
        <v/>
      </c>
      <c r="M62">
        <f>RAND()</f>
        <v/>
      </c>
      <c r="N62">
        <f>IF('d_시나리오'!$J$5='d_시나리오'!$H$5,'d_시나리오'!$I$5,IF(M62&lt;('d_시나리오'!$I$5-'d_시나리오'!$H$5)/('d_시나리오'!$J$5-'d_시나리오'!$H$5),'d_시나리오'!$H$5+SQRT(M62*('d_시나리오'!$J$5-'d_시나리오'!$H$5)*('d_시나리오'!$I$5-'d_시나리오'!$H$5)),'d_시나리오'!$J$5-SQRT((1-M62)*('d_시나리오'!$J$5-'d_시나리오'!$H$5)*('d_시나리오'!$J$5-'d_시나리오'!$I$5))))</f>
        <v/>
      </c>
      <c r="O62">
        <f>RAND()</f>
        <v/>
      </c>
      <c r="P62">
        <f>IF('d_시나리오'!$J$6='d_시나리오'!$H$6,'d_시나리오'!$I$6,IF(O62&lt;('d_시나리오'!$I$6-'d_시나리오'!$H$6)/('d_시나리오'!$J$6-'d_시나리오'!$H$6),'d_시나리오'!$H$6+SQRT(O62*('d_시나리오'!$J$6-'d_시나리오'!$H$6)*('d_시나리오'!$I$6-'d_시나리오'!$H$6)),'d_시나리오'!$J$6-SQRT((1-O62)*('d_시나리오'!$J$6-'d_시나리오'!$H$6)*('d_시나리오'!$J$6-'d_시나리오'!$I$6))))</f>
        <v/>
      </c>
      <c r="Q62">
        <f>INDEX('d_분포'!$B$2:$B$57,RANDBETWEEN(1,56))</f>
        <v/>
      </c>
      <c r="R62">
        <f>BETAINV(RAND(),5,5)</f>
        <v/>
      </c>
      <c r="S62">
        <f>'d_고정'!$B$1*'6_기대효과'!$H$7*('d_시나리오'!$I$7/'d_고정'!$B$2)*B62</f>
        <v/>
      </c>
      <c r="T62">
        <f>S62*D62</f>
        <v/>
      </c>
      <c r="U62">
        <f>S62*F62*H62</f>
        <v/>
      </c>
      <c r="V62">
        <f>S62*F62*(H62-1)</f>
        <v/>
      </c>
      <c r="W62">
        <f>U62*J62</f>
        <v/>
      </c>
      <c r="X62">
        <f>T62+W62</f>
        <v/>
      </c>
      <c r="Y62">
        <f>(T62*E62+W62*L62)*(1-R62-'d_고정'!$B$13)</f>
        <v/>
      </c>
      <c r="Z62">
        <f>(U62*N62*Q62+'d_고정'!$B$3*('6_기대효과'!$H$7/8)*Q62*'d_고정'!$B$10*P62*('6_기대효과'!$K$7/'d_고정'!$B$9))*(1-R62)</f>
        <v/>
      </c>
      <c r="AA62">
        <f>W62*L62*(1-R62-'d_고정'!$B$13)+U62*MAX(N62-'d_고정'!$B$10*P62*('6_기대효과'!$K$7/'d_고정'!$B$9),0)*Q62*(1-R62)</f>
        <v/>
      </c>
      <c r="AB62">
        <f>Y62+Z62</f>
        <v/>
      </c>
      <c r="AC62">
        <f>Y62/('d_고정'!$B$5*'6_기대효과'!$H$7/8)/'d_고정'!$B$6</f>
        <v/>
      </c>
      <c r="AD62">
        <f>Y62/('d_고정'!$B$8*'6_기대효과'!$H$7/8)</f>
        <v/>
      </c>
    </row>
    <row r="63">
      <c r="A63">
        <f>RAND()</f>
        <v/>
      </c>
      <c r="B63">
        <f>IF('d_시나리오'!$J$2='d_시나리오'!$H$2,'d_시나리오'!$I$2,IF(A63&lt;('d_시나리오'!$I$2-'d_시나리오'!$H$2)/('d_시나리오'!$J$2-'d_시나리오'!$H$2),'d_시나리오'!$H$2+SQRT(A63*('d_시나리오'!$J$2-'d_시나리오'!$H$2)*('d_시나리오'!$I$2-'d_시나리오'!$H$2)),'d_시나리오'!$J$2-SQRT((1-A63)*('d_시나리오'!$J$2-'d_시나리오'!$H$2)*('d_시나리오'!$J$2-'d_시나리오'!$I$2))))</f>
        <v/>
      </c>
      <c r="C63">
        <f>RAND()</f>
        <v/>
      </c>
      <c r="D63">
        <f>BETAINV(RAND(),IF(C63&lt;'d_고정'!$B$26,'d_고정'!$B$23,'d_고정'!$B$16)+1,'d_고정'!$B$17-IF(C63&lt;'d_고정'!$B$26,'d_고정'!$B$23,'d_고정'!$B$16)+1)*('d_고정'!$B$14+('d_고정'!$B$15-'d_고정'!$B$14)*RAND())</f>
        <v/>
      </c>
      <c r="E63">
        <f>INDEX('d_분포'!$A$2:$A$28,RANDBETWEEN(1,27))</f>
        <v/>
      </c>
      <c r="F63">
        <f>INDEX('d_분포'!$C$2:$C$5,RANDBETWEEN(1,4))*(0.9+0.2*RAND())</f>
        <v/>
      </c>
      <c r="G63">
        <f>RAND()</f>
        <v/>
      </c>
      <c r="H63">
        <f>(F63+(1-F63)*('d_고정'!$B$22*BETAINV(RAND(),IF(G63&lt;'d_고정'!$B$26,'d_고정'!$B$25,'d_고정'!$B$20)+1,'d_고정'!$B$21-IF(G63&lt;'d_고정'!$B$26,'d_고정'!$B$25,'d_고정'!$B$20)+1)+(1-'d_고정'!$B$22)*BETAINV(RAND(),IF(G63&lt;'d_고정'!$B$26,'d_고정'!$B$24,'d_고정'!$B$18)+1,'d_고정'!$B$19-IF(G63&lt;'d_고정'!$B$26,'d_고정'!$B$24,'d_고정'!$B$18)+1))*('d_고정'!$B$14+('d_고정'!$B$15-'d_고정'!$B$14)*RAND()))/F63</f>
        <v/>
      </c>
      <c r="I63">
        <f>RAND()</f>
        <v/>
      </c>
      <c r="J63">
        <f>IF('d_시나리오'!$J$3='d_시나리오'!$H$3,'d_시나리오'!$I$3,IF(I63&lt;('d_시나리오'!$I$3-'d_시나리오'!$H$3)/('d_시나리오'!$J$3-'d_시나리오'!$H$3),'d_시나리오'!$H$3+SQRT(I63*('d_시나리오'!$J$3-'d_시나리오'!$H$3)*('d_시나리오'!$I$3-'d_시나리오'!$H$3)),'d_시나리오'!$J$3-SQRT((1-I63)*('d_시나리오'!$J$3-'d_시나리오'!$H$3)*('d_시나리오'!$J$3-'d_시나리오'!$I$3))))</f>
        <v/>
      </c>
      <c r="K63">
        <f>RAND()</f>
        <v/>
      </c>
      <c r="L63">
        <f>IF('d_시나리오'!$J$4='d_시나리오'!$H$4,'d_시나리오'!$I$4,IF(K63&lt;('d_시나리오'!$I$4-'d_시나리오'!$H$4)/('d_시나리오'!$J$4-'d_시나리오'!$H$4),'d_시나리오'!$H$4+SQRT(K63*('d_시나리오'!$J$4-'d_시나리오'!$H$4)*('d_시나리오'!$I$4-'d_시나리오'!$H$4)),'d_시나리오'!$J$4-SQRT((1-K63)*('d_시나리오'!$J$4-'d_시나리오'!$H$4)*('d_시나리오'!$J$4-'d_시나리오'!$I$4))))</f>
        <v/>
      </c>
      <c r="M63">
        <f>RAND()</f>
        <v/>
      </c>
      <c r="N63">
        <f>IF('d_시나리오'!$J$5='d_시나리오'!$H$5,'d_시나리오'!$I$5,IF(M63&lt;('d_시나리오'!$I$5-'d_시나리오'!$H$5)/('d_시나리오'!$J$5-'d_시나리오'!$H$5),'d_시나리오'!$H$5+SQRT(M63*('d_시나리오'!$J$5-'d_시나리오'!$H$5)*('d_시나리오'!$I$5-'d_시나리오'!$H$5)),'d_시나리오'!$J$5-SQRT((1-M63)*('d_시나리오'!$J$5-'d_시나리오'!$H$5)*('d_시나리오'!$J$5-'d_시나리오'!$I$5))))</f>
        <v/>
      </c>
      <c r="O63">
        <f>RAND()</f>
        <v/>
      </c>
      <c r="P63">
        <f>IF('d_시나리오'!$J$6='d_시나리오'!$H$6,'d_시나리오'!$I$6,IF(O63&lt;('d_시나리오'!$I$6-'d_시나리오'!$H$6)/('d_시나리오'!$J$6-'d_시나리오'!$H$6),'d_시나리오'!$H$6+SQRT(O63*('d_시나리오'!$J$6-'d_시나리오'!$H$6)*('d_시나리오'!$I$6-'d_시나리오'!$H$6)),'d_시나리오'!$J$6-SQRT((1-O63)*('d_시나리오'!$J$6-'d_시나리오'!$H$6)*('d_시나리오'!$J$6-'d_시나리오'!$I$6))))</f>
        <v/>
      </c>
      <c r="Q63">
        <f>INDEX('d_분포'!$B$2:$B$57,RANDBETWEEN(1,56))</f>
        <v/>
      </c>
      <c r="R63">
        <f>BETAINV(RAND(),5,5)</f>
        <v/>
      </c>
      <c r="S63">
        <f>'d_고정'!$B$1*'6_기대효과'!$H$7*('d_시나리오'!$I$7/'d_고정'!$B$2)*B63</f>
        <v/>
      </c>
      <c r="T63">
        <f>S63*D63</f>
        <v/>
      </c>
      <c r="U63">
        <f>S63*F63*H63</f>
        <v/>
      </c>
      <c r="V63">
        <f>S63*F63*(H63-1)</f>
        <v/>
      </c>
      <c r="W63">
        <f>U63*J63</f>
        <v/>
      </c>
      <c r="X63">
        <f>T63+W63</f>
        <v/>
      </c>
      <c r="Y63">
        <f>(T63*E63+W63*L63)*(1-R63-'d_고정'!$B$13)</f>
        <v/>
      </c>
      <c r="Z63">
        <f>(U63*N63*Q63+'d_고정'!$B$3*('6_기대효과'!$H$7/8)*Q63*'d_고정'!$B$10*P63*('6_기대효과'!$K$7/'d_고정'!$B$9))*(1-R63)</f>
        <v/>
      </c>
      <c r="AA63">
        <f>W63*L63*(1-R63-'d_고정'!$B$13)+U63*MAX(N63-'d_고정'!$B$10*P63*('6_기대효과'!$K$7/'d_고정'!$B$9),0)*Q63*(1-R63)</f>
        <v/>
      </c>
      <c r="AB63">
        <f>Y63+Z63</f>
        <v/>
      </c>
      <c r="AC63">
        <f>Y63/('d_고정'!$B$5*'6_기대효과'!$H$7/8)/'d_고정'!$B$6</f>
        <v/>
      </c>
      <c r="AD63">
        <f>Y63/('d_고정'!$B$8*'6_기대효과'!$H$7/8)</f>
        <v/>
      </c>
    </row>
    <row r="64">
      <c r="A64">
        <f>RAND()</f>
        <v/>
      </c>
      <c r="B64">
        <f>IF('d_시나리오'!$J$2='d_시나리오'!$H$2,'d_시나리오'!$I$2,IF(A64&lt;('d_시나리오'!$I$2-'d_시나리오'!$H$2)/('d_시나리오'!$J$2-'d_시나리오'!$H$2),'d_시나리오'!$H$2+SQRT(A64*('d_시나리오'!$J$2-'d_시나리오'!$H$2)*('d_시나리오'!$I$2-'d_시나리오'!$H$2)),'d_시나리오'!$J$2-SQRT((1-A64)*('d_시나리오'!$J$2-'d_시나리오'!$H$2)*('d_시나리오'!$J$2-'d_시나리오'!$I$2))))</f>
        <v/>
      </c>
      <c r="C64">
        <f>RAND()</f>
        <v/>
      </c>
      <c r="D64">
        <f>BETAINV(RAND(),IF(C64&lt;'d_고정'!$B$26,'d_고정'!$B$23,'d_고정'!$B$16)+1,'d_고정'!$B$17-IF(C64&lt;'d_고정'!$B$26,'d_고정'!$B$23,'d_고정'!$B$16)+1)*('d_고정'!$B$14+('d_고정'!$B$15-'d_고정'!$B$14)*RAND())</f>
        <v/>
      </c>
      <c r="E64">
        <f>INDEX('d_분포'!$A$2:$A$28,RANDBETWEEN(1,27))</f>
        <v/>
      </c>
      <c r="F64">
        <f>INDEX('d_분포'!$C$2:$C$5,RANDBETWEEN(1,4))*(0.9+0.2*RAND())</f>
        <v/>
      </c>
      <c r="G64">
        <f>RAND()</f>
        <v/>
      </c>
      <c r="H64">
        <f>(F64+(1-F64)*('d_고정'!$B$22*BETAINV(RAND(),IF(G64&lt;'d_고정'!$B$26,'d_고정'!$B$25,'d_고정'!$B$20)+1,'d_고정'!$B$21-IF(G64&lt;'d_고정'!$B$26,'d_고정'!$B$25,'d_고정'!$B$20)+1)+(1-'d_고정'!$B$22)*BETAINV(RAND(),IF(G64&lt;'d_고정'!$B$26,'d_고정'!$B$24,'d_고정'!$B$18)+1,'d_고정'!$B$19-IF(G64&lt;'d_고정'!$B$26,'d_고정'!$B$24,'d_고정'!$B$18)+1))*('d_고정'!$B$14+('d_고정'!$B$15-'d_고정'!$B$14)*RAND()))/F64</f>
        <v/>
      </c>
      <c r="I64">
        <f>RAND()</f>
        <v/>
      </c>
      <c r="J64">
        <f>IF('d_시나리오'!$J$3='d_시나리오'!$H$3,'d_시나리오'!$I$3,IF(I64&lt;('d_시나리오'!$I$3-'d_시나리오'!$H$3)/('d_시나리오'!$J$3-'d_시나리오'!$H$3),'d_시나리오'!$H$3+SQRT(I64*('d_시나리오'!$J$3-'d_시나리오'!$H$3)*('d_시나리오'!$I$3-'d_시나리오'!$H$3)),'d_시나리오'!$J$3-SQRT((1-I64)*('d_시나리오'!$J$3-'d_시나리오'!$H$3)*('d_시나리오'!$J$3-'d_시나리오'!$I$3))))</f>
        <v/>
      </c>
      <c r="K64">
        <f>RAND()</f>
        <v/>
      </c>
      <c r="L64">
        <f>IF('d_시나리오'!$J$4='d_시나리오'!$H$4,'d_시나리오'!$I$4,IF(K64&lt;('d_시나리오'!$I$4-'d_시나리오'!$H$4)/('d_시나리오'!$J$4-'d_시나리오'!$H$4),'d_시나리오'!$H$4+SQRT(K64*('d_시나리오'!$J$4-'d_시나리오'!$H$4)*('d_시나리오'!$I$4-'d_시나리오'!$H$4)),'d_시나리오'!$J$4-SQRT((1-K64)*('d_시나리오'!$J$4-'d_시나리오'!$H$4)*('d_시나리오'!$J$4-'d_시나리오'!$I$4))))</f>
        <v/>
      </c>
      <c r="M64">
        <f>RAND()</f>
        <v/>
      </c>
      <c r="N64">
        <f>IF('d_시나리오'!$J$5='d_시나리오'!$H$5,'d_시나리오'!$I$5,IF(M64&lt;('d_시나리오'!$I$5-'d_시나리오'!$H$5)/('d_시나리오'!$J$5-'d_시나리오'!$H$5),'d_시나리오'!$H$5+SQRT(M64*('d_시나리오'!$J$5-'d_시나리오'!$H$5)*('d_시나리오'!$I$5-'d_시나리오'!$H$5)),'d_시나리오'!$J$5-SQRT((1-M64)*('d_시나리오'!$J$5-'d_시나리오'!$H$5)*('d_시나리오'!$J$5-'d_시나리오'!$I$5))))</f>
        <v/>
      </c>
      <c r="O64">
        <f>RAND()</f>
        <v/>
      </c>
      <c r="P64">
        <f>IF('d_시나리오'!$J$6='d_시나리오'!$H$6,'d_시나리오'!$I$6,IF(O64&lt;('d_시나리오'!$I$6-'d_시나리오'!$H$6)/('d_시나리오'!$J$6-'d_시나리오'!$H$6),'d_시나리오'!$H$6+SQRT(O64*('d_시나리오'!$J$6-'d_시나리오'!$H$6)*('d_시나리오'!$I$6-'d_시나리오'!$H$6)),'d_시나리오'!$J$6-SQRT((1-O64)*('d_시나리오'!$J$6-'d_시나리오'!$H$6)*('d_시나리오'!$J$6-'d_시나리오'!$I$6))))</f>
        <v/>
      </c>
      <c r="Q64">
        <f>INDEX('d_분포'!$B$2:$B$57,RANDBETWEEN(1,56))</f>
        <v/>
      </c>
      <c r="R64">
        <f>BETAINV(RAND(),5,5)</f>
        <v/>
      </c>
      <c r="S64">
        <f>'d_고정'!$B$1*'6_기대효과'!$H$7*('d_시나리오'!$I$7/'d_고정'!$B$2)*B64</f>
        <v/>
      </c>
      <c r="T64">
        <f>S64*D64</f>
        <v/>
      </c>
      <c r="U64">
        <f>S64*F64*H64</f>
        <v/>
      </c>
      <c r="V64">
        <f>S64*F64*(H64-1)</f>
        <v/>
      </c>
      <c r="W64">
        <f>U64*J64</f>
        <v/>
      </c>
      <c r="X64">
        <f>T64+W64</f>
        <v/>
      </c>
      <c r="Y64">
        <f>(T64*E64+W64*L64)*(1-R64-'d_고정'!$B$13)</f>
        <v/>
      </c>
      <c r="Z64">
        <f>(U64*N64*Q64+'d_고정'!$B$3*('6_기대효과'!$H$7/8)*Q64*'d_고정'!$B$10*P64*('6_기대효과'!$K$7/'d_고정'!$B$9))*(1-R64)</f>
        <v/>
      </c>
      <c r="AA64">
        <f>W64*L64*(1-R64-'d_고정'!$B$13)+U64*MAX(N64-'d_고정'!$B$10*P64*('6_기대효과'!$K$7/'d_고정'!$B$9),0)*Q64*(1-R64)</f>
        <v/>
      </c>
      <c r="AB64">
        <f>Y64+Z64</f>
        <v/>
      </c>
      <c r="AC64">
        <f>Y64/('d_고정'!$B$5*'6_기대효과'!$H$7/8)/'d_고정'!$B$6</f>
        <v/>
      </c>
      <c r="AD64">
        <f>Y64/('d_고정'!$B$8*'6_기대효과'!$H$7/8)</f>
        <v/>
      </c>
    </row>
    <row r="65">
      <c r="A65">
        <f>RAND()</f>
        <v/>
      </c>
      <c r="B65">
        <f>IF('d_시나리오'!$J$2='d_시나리오'!$H$2,'d_시나리오'!$I$2,IF(A65&lt;('d_시나리오'!$I$2-'d_시나리오'!$H$2)/('d_시나리오'!$J$2-'d_시나리오'!$H$2),'d_시나리오'!$H$2+SQRT(A65*('d_시나리오'!$J$2-'d_시나리오'!$H$2)*('d_시나리오'!$I$2-'d_시나리오'!$H$2)),'d_시나리오'!$J$2-SQRT((1-A65)*('d_시나리오'!$J$2-'d_시나리오'!$H$2)*('d_시나리오'!$J$2-'d_시나리오'!$I$2))))</f>
        <v/>
      </c>
      <c r="C65">
        <f>RAND()</f>
        <v/>
      </c>
      <c r="D65">
        <f>BETAINV(RAND(),IF(C65&lt;'d_고정'!$B$26,'d_고정'!$B$23,'d_고정'!$B$16)+1,'d_고정'!$B$17-IF(C65&lt;'d_고정'!$B$26,'d_고정'!$B$23,'d_고정'!$B$16)+1)*('d_고정'!$B$14+('d_고정'!$B$15-'d_고정'!$B$14)*RAND())</f>
        <v/>
      </c>
      <c r="E65">
        <f>INDEX('d_분포'!$A$2:$A$28,RANDBETWEEN(1,27))</f>
        <v/>
      </c>
      <c r="F65">
        <f>INDEX('d_분포'!$C$2:$C$5,RANDBETWEEN(1,4))*(0.9+0.2*RAND())</f>
        <v/>
      </c>
      <c r="G65">
        <f>RAND()</f>
        <v/>
      </c>
      <c r="H65">
        <f>(F65+(1-F65)*('d_고정'!$B$22*BETAINV(RAND(),IF(G65&lt;'d_고정'!$B$26,'d_고정'!$B$25,'d_고정'!$B$20)+1,'d_고정'!$B$21-IF(G65&lt;'d_고정'!$B$26,'d_고정'!$B$25,'d_고정'!$B$20)+1)+(1-'d_고정'!$B$22)*BETAINV(RAND(),IF(G65&lt;'d_고정'!$B$26,'d_고정'!$B$24,'d_고정'!$B$18)+1,'d_고정'!$B$19-IF(G65&lt;'d_고정'!$B$26,'d_고정'!$B$24,'d_고정'!$B$18)+1))*('d_고정'!$B$14+('d_고정'!$B$15-'d_고정'!$B$14)*RAND()))/F65</f>
        <v/>
      </c>
      <c r="I65">
        <f>RAND()</f>
        <v/>
      </c>
      <c r="J65">
        <f>IF('d_시나리오'!$J$3='d_시나리오'!$H$3,'d_시나리오'!$I$3,IF(I65&lt;('d_시나리오'!$I$3-'d_시나리오'!$H$3)/('d_시나리오'!$J$3-'d_시나리오'!$H$3),'d_시나리오'!$H$3+SQRT(I65*('d_시나리오'!$J$3-'d_시나리오'!$H$3)*('d_시나리오'!$I$3-'d_시나리오'!$H$3)),'d_시나리오'!$J$3-SQRT((1-I65)*('d_시나리오'!$J$3-'d_시나리오'!$H$3)*('d_시나리오'!$J$3-'d_시나리오'!$I$3))))</f>
        <v/>
      </c>
      <c r="K65">
        <f>RAND()</f>
        <v/>
      </c>
      <c r="L65">
        <f>IF('d_시나리오'!$J$4='d_시나리오'!$H$4,'d_시나리오'!$I$4,IF(K65&lt;('d_시나리오'!$I$4-'d_시나리오'!$H$4)/('d_시나리오'!$J$4-'d_시나리오'!$H$4),'d_시나리오'!$H$4+SQRT(K65*('d_시나리오'!$J$4-'d_시나리오'!$H$4)*('d_시나리오'!$I$4-'d_시나리오'!$H$4)),'d_시나리오'!$J$4-SQRT((1-K65)*('d_시나리오'!$J$4-'d_시나리오'!$H$4)*('d_시나리오'!$J$4-'d_시나리오'!$I$4))))</f>
        <v/>
      </c>
      <c r="M65">
        <f>RAND()</f>
        <v/>
      </c>
      <c r="N65">
        <f>IF('d_시나리오'!$J$5='d_시나리오'!$H$5,'d_시나리오'!$I$5,IF(M65&lt;('d_시나리오'!$I$5-'d_시나리오'!$H$5)/('d_시나리오'!$J$5-'d_시나리오'!$H$5),'d_시나리오'!$H$5+SQRT(M65*('d_시나리오'!$J$5-'d_시나리오'!$H$5)*('d_시나리오'!$I$5-'d_시나리오'!$H$5)),'d_시나리오'!$J$5-SQRT((1-M65)*('d_시나리오'!$J$5-'d_시나리오'!$H$5)*('d_시나리오'!$J$5-'d_시나리오'!$I$5))))</f>
        <v/>
      </c>
      <c r="O65">
        <f>RAND()</f>
        <v/>
      </c>
      <c r="P65">
        <f>IF('d_시나리오'!$J$6='d_시나리오'!$H$6,'d_시나리오'!$I$6,IF(O65&lt;('d_시나리오'!$I$6-'d_시나리오'!$H$6)/('d_시나리오'!$J$6-'d_시나리오'!$H$6),'d_시나리오'!$H$6+SQRT(O65*('d_시나리오'!$J$6-'d_시나리오'!$H$6)*('d_시나리오'!$I$6-'d_시나리오'!$H$6)),'d_시나리오'!$J$6-SQRT((1-O65)*('d_시나리오'!$J$6-'d_시나리오'!$H$6)*('d_시나리오'!$J$6-'d_시나리오'!$I$6))))</f>
        <v/>
      </c>
      <c r="Q65">
        <f>INDEX('d_분포'!$B$2:$B$57,RANDBETWEEN(1,56))</f>
        <v/>
      </c>
      <c r="R65">
        <f>BETAINV(RAND(),5,5)</f>
        <v/>
      </c>
      <c r="S65">
        <f>'d_고정'!$B$1*'6_기대효과'!$H$7*('d_시나리오'!$I$7/'d_고정'!$B$2)*B65</f>
        <v/>
      </c>
      <c r="T65">
        <f>S65*D65</f>
        <v/>
      </c>
      <c r="U65">
        <f>S65*F65*H65</f>
        <v/>
      </c>
      <c r="V65">
        <f>S65*F65*(H65-1)</f>
        <v/>
      </c>
      <c r="W65">
        <f>U65*J65</f>
        <v/>
      </c>
      <c r="X65">
        <f>T65+W65</f>
        <v/>
      </c>
      <c r="Y65">
        <f>(T65*E65+W65*L65)*(1-R65-'d_고정'!$B$13)</f>
        <v/>
      </c>
      <c r="Z65">
        <f>(U65*N65*Q65+'d_고정'!$B$3*('6_기대효과'!$H$7/8)*Q65*'d_고정'!$B$10*P65*('6_기대효과'!$K$7/'d_고정'!$B$9))*(1-R65)</f>
        <v/>
      </c>
      <c r="AA65">
        <f>W65*L65*(1-R65-'d_고정'!$B$13)+U65*MAX(N65-'d_고정'!$B$10*P65*('6_기대효과'!$K$7/'d_고정'!$B$9),0)*Q65*(1-R65)</f>
        <v/>
      </c>
      <c r="AB65">
        <f>Y65+Z65</f>
        <v/>
      </c>
      <c r="AC65">
        <f>Y65/('d_고정'!$B$5*'6_기대효과'!$H$7/8)/'d_고정'!$B$6</f>
        <v/>
      </c>
      <c r="AD65">
        <f>Y65/('d_고정'!$B$8*'6_기대효과'!$H$7/8)</f>
        <v/>
      </c>
    </row>
    <row r="66">
      <c r="A66">
        <f>RAND()</f>
        <v/>
      </c>
      <c r="B66">
        <f>IF('d_시나리오'!$J$2='d_시나리오'!$H$2,'d_시나리오'!$I$2,IF(A66&lt;('d_시나리오'!$I$2-'d_시나리오'!$H$2)/('d_시나리오'!$J$2-'d_시나리오'!$H$2),'d_시나리오'!$H$2+SQRT(A66*('d_시나리오'!$J$2-'d_시나리오'!$H$2)*('d_시나리오'!$I$2-'d_시나리오'!$H$2)),'d_시나리오'!$J$2-SQRT((1-A66)*('d_시나리오'!$J$2-'d_시나리오'!$H$2)*('d_시나리오'!$J$2-'d_시나리오'!$I$2))))</f>
        <v/>
      </c>
      <c r="C66">
        <f>RAND()</f>
        <v/>
      </c>
      <c r="D66">
        <f>BETAINV(RAND(),IF(C66&lt;'d_고정'!$B$26,'d_고정'!$B$23,'d_고정'!$B$16)+1,'d_고정'!$B$17-IF(C66&lt;'d_고정'!$B$26,'d_고정'!$B$23,'d_고정'!$B$16)+1)*('d_고정'!$B$14+('d_고정'!$B$15-'d_고정'!$B$14)*RAND())</f>
        <v/>
      </c>
      <c r="E66">
        <f>INDEX('d_분포'!$A$2:$A$28,RANDBETWEEN(1,27))</f>
        <v/>
      </c>
      <c r="F66">
        <f>INDEX('d_분포'!$C$2:$C$5,RANDBETWEEN(1,4))*(0.9+0.2*RAND())</f>
        <v/>
      </c>
      <c r="G66">
        <f>RAND()</f>
        <v/>
      </c>
      <c r="H66">
        <f>(F66+(1-F66)*('d_고정'!$B$22*BETAINV(RAND(),IF(G66&lt;'d_고정'!$B$26,'d_고정'!$B$25,'d_고정'!$B$20)+1,'d_고정'!$B$21-IF(G66&lt;'d_고정'!$B$26,'d_고정'!$B$25,'d_고정'!$B$20)+1)+(1-'d_고정'!$B$22)*BETAINV(RAND(),IF(G66&lt;'d_고정'!$B$26,'d_고정'!$B$24,'d_고정'!$B$18)+1,'d_고정'!$B$19-IF(G66&lt;'d_고정'!$B$26,'d_고정'!$B$24,'d_고정'!$B$18)+1))*('d_고정'!$B$14+('d_고정'!$B$15-'d_고정'!$B$14)*RAND()))/F66</f>
        <v/>
      </c>
      <c r="I66">
        <f>RAND()</f>
        <v/>
      </c>
      <c r="J66">
        <f>IF('d_시나리오'!$J$3='d_시나리오'!$H$3,'d_시나리오'!$I$3,IF(I66&lt;('d_시나리오'!$I$3-'d_시나리오'!$H$3)/('d_시나리오'!$J$3-'d_시나리오'!$H$3),'d_시나리오'!$H$3+SQRT(I66*('d_시나리오'!$J$3-'d_시나리오'!$H$3)*('d_시나리오'!$I$3-'d_시나리오'!$H$3)),'d_시나리오'!$J$3-SQRT((1-I66)*('d_시나리오'!$J$3-'d_시나리오'!$H$3)*('d_시나리오'!$J$3-'d_시나리오'!$I$3))))</f>
        <v/>
      </c>
      <c r="K66">
        <f>RAND()</f>
        <v/>
      </c>
      <c r="L66">
        <f>IF('d_시나리오'!$J$4='d_시나리오'!$H$4,'d_시나리오'!$I$4,IF(K66&lt;('d_시나리오'!$I$4-'d_시나리오'!$H$4)/('d_시나리오'!$J$4-'d_시나리오'!$H$4),'d_시나리오'!$H$4+SQRT(K66*('d_시나리오'!$J$4-'d_시나리오'!$H$4)*('d_시나리오'!$I$4-'d_시나리오'!$H$4)),'d_시나리오'!$J$4-SQRT((1-K66)*('d_시나리오'!$J$4-'d_시나리오'!$H$4)*('d_시나리오'!$J$4-'d_시나리오'!$I$4))))</f>
        <v/>
      </c>
      <c r="M66">
        <f>RAND()</f>
        <v/>
      </c>
      <c r="N66">
        <f>IF('d_시나리오'!$J$5='d_시나리오'!$H$5,'d_시나리오'!$I$5,IF(M66&lt;('d_시나리오'!$I$5-'d_시나리오'!$H$5)/('d_시나리오'!$J$5-'d_시나리오'!$H$5),'d_시나리오'!$H$5+SQRT(M66*('d_시나리오'!$J$5-'d_시나리오'!$H$5)*('d_시나리오'!$I$5-'d_시나리오'!$H$5)),'d_시나리오'!$J$5-SQRT((1-M66)*('d_시나리오'!$J$5-'d_시나리오'!$H$5)*('d_시나리오'!$J$5-'d_시나리오'!$I$5))))</f>
        <v/>
      </c>
      <c r="O66">
        <f>RAND()</f>
        <v/>
      </c>
      <c r="P66">
        <f>IF('d_시나리오'!$J$6='d_시나리오'!$H$6,'d_시나리오'!$I$6,IF(O66&lt;('d_시나리오'!$I$6-'d_시나리오'!$H$6)/('d_시나리오'!$J$6-'d_시나리오'!$H$6),'d_시나리오'!$H$6+SQRT(O66*('d_시나리오'!$J$6-'d_시나리오'!$H$6)*('d_시나리오'!$I$6-'d_시나리오'!$H$6)),'d_시나리오'!$J$6-SQRT((1-O66)*('d_시나리오'!$J$6-'d_시나리오'!$H$6)*('d_시나리오'!$J$6-'d_시나리오'!$I$6))))</f>
        <v/>
      </c>
      <c r="Q66">
        <f>INDEX('d_분포'!$B$2:$B$57,RANDBETWEEN(1,56))</f>
        <v/>
      </c>
      <c r="R66">
        <f>BETAINV(RAND(),5,5)</f>
        <v/>
      </c>
      <c r="S66">
        <f>'d_고정'!$B$1*'6_기대효과'!$H$7*('d_시나리오'!$I$7/'d_고정'!$B$2)*B66</f>
        <v/>
      </c>
      <c r="T66">
        <f>S66*D66</f>
        <v/>
      </c>
      <c r="U66">
        <f>S66*F66*H66</f>
        <v/>
      </c>
      <c r="V66">
        <f>S66*F66*(H66-1)</f>
        <v/>
      </c>
      <c r="W66">
        <f>U66*J66</f>
        <v/>
      </c>
      <c r="X66">
        <f>T66+W66</f>
        <v/>
      </c>
      <c r="Y66">
        <f>(T66*E66+W66*L66)*(1-R66-'d_고정'!$B$13)</f>
        <v/>
      </c>
      <c r="Z66">
        <f>(U66*N66*Q66+'d_고정'!$B$3*('6_기대효과'!$H$7/8)*Q66*'d_고정'!$B$10*P66*('6_기대효과'!$K$7/'d_고정'!$B$9))*(1-R66)</f>
        <v/>
      </c>
      <c r="AA66">
        <f>W66*L66*(1-R66-'d_고정'!$B$13)+U66*MAX(N66-'d_고정'!$B$10*P66*('6_기대효과'!$K$7/'d_고정'!$B$9),0)*Q66*(1-R66)</f>
        <v/>
      </c>
      <c r="AB66">
        <f>Y66+Z66</f>
        <v/>
      </c>
      <c r="AC66">
        <f>Y66/('d_고정'!$B$5*'6_기대효과'!$H$7/8)/'d_고정'!$B$6</f>
        <v/>
      </c>
      <c r="AD66">
        <f>Y66/('d_고정'!$B$8*'6_기대효과'!$H$7/8)</f>
        <v/>
      </c>
    </row>
    <row r="67">
      <c r="A67">
        <f>RAND()</f>
        <v/>
      </c>
      <c r="B67">
        <f>IF('d_시나리오'!$J$2='d_시나리오'!$H$2,'d_시나리오'!$I$2,IF(A67&lt;('d_시나리오'!$I$2-'d_시나리오'!$H$2)/('d_시나리오'!$J$2-'d_시나리오'!$H$2),'d_시나리오'!$H$2+SQRT(A67*('d_시나리오'!$J$2-'d_시나리오'!$H$2)*('d_시나리오'!$I$2-'d_시나리오'!$H$2)),'d_시나리오'!$J$2-SQRT((1-A67)*('d_시나리오'!$J$2-'d_시나리오'!$H$2)*('d_시나리오'!$J$2-'d_시나리오'!$I$2))))</f>
        <v/>
      </c>
      <c r="C67">
        <f>RAND()</f>
        <v/>
      </c>
      <c r="D67">
        <f>BETAINV(RAND(),IF(C67&lt;'d_고정'!$B$26,'d_고정'!$B$23,'d_고정'!$B$16)+1,'d_고정'!$B$17-IF(C67&lt;'d_고정'!$B$26,'d_고정'!$B$23,'d_고정'!$B$16)+1)*('d_고정'!$B$14+('d_고정'!$B$15-'d_고정'!$B$14)*RAND())</f>
        <v/>
      </c>
      <c r="E67">
        <f>INDEX('d_분포'!$A$2:$A$28,RANDBETWEEN(1,27))</f>
        <v/>
      </c>
      <c r="F67">
        <f>INDEX('d_분포'!$C$2:$C$5,RANDBETWEEN(1,4))*(0.9+0.2*RAND())</f>
        <v/>
      </c>
      <c r="G67">
        <f>RAND()</f>
        <v/>
      </c>
      <c r="H67">
        <f>(F67+(1-F67)*('d_고정'!$B$22*BETAINV(RAND(),IF(G67&lt;'d_고정'!$B$26,'d_고정'!$B$25,'d_고정'!$B$20)+1,'d_고정'!$B$21-IF(G67&lt;'d_고정'!$B$26,'d_고정'!$B$25,'d_고정'!$B$20)+1)+(1-'d_고정'!$B$22)*BETAINV(RAND(),IF(G67&lt;'d_고정'!$B$26,'d_고정'!$B$24,'d_고정'!$B$18)+1,'d_고정'!$B$19-IF(G67&lt;'d_고정'!$B$26,'d_고정'!$B$24,'d_고정'!$B$18)+1))*('d_고정'!$B$14+('d_고정'!$B$15-'d_고정'!$B$14)*RAND()))/F67</f>
        <v/>
      </c>
      <c r="I67">
        <f>RAND()</f>
        <v/>
      </c>
      <c r="J67">
        <f>IF('d_시나리오'!$J$3='d_시나리오'!$H$3,'d_시나리오'!$I$3,IF(I67&lt;('d_시나리오'!$I$3-'d_시나리오'!$H$3)/('d_시나리오'!$J$3-'d_시나리오'!$H$3),'d_시나리오'!$H$3+SQRT(I67*('d_시나리오'!$J$3-'d_시나리오'!$H$3)*('d_시나리오'!$I$3-'d_시나리오'!$H$3)),'d_시나리오'!$J$3-SQRT((1-I67)*('d_시나리오'!$J$3-'d_시나리오'!$H$3)*('d_시나리오'!$J$3-'d_시나리오'!$I$3))))</f>
        <v/>
      </c>
      <c r="K67">
        <f>RAND()</f>
        <v/>
      </c>
      <c r="L67">
        <f>IF('d_시나리오'!$J$4='d_시나리오'!$H$4,'d_시나리오'!$I$4,IF(K67&lt;('d_시나리오'!$I$4-'d_시나리오'!$H$4)/('d_시나리오'!$J$4-'d_시나리오'!$H$4),'d_시나리오'!$H$4+SQRT(K67*('d_시나리오'!$J$4-'d_시나리오'!$H$4)*('d_시나리오'!$I$4-'d_시나리오'!$H$4)),'d_시나리오'!$J$4-SQRT((1-K67)*('d_시나리오'!$J$4-'d_시나리오'!$H$4)*('d_시나리오'!$J$4-'d_시나리오'!$I$4))))</f>
        <v/>
      </c>
      <c r="M67">
        <f>RAND()</f>
        <v/>
      </c>
      <c r="N67">
        <f>IF('d_시나리오'!$J$5='d_시나리오'!$H$5,'d_시나리오'!$I$5,IF(M67&lt;('d_시나리오'!$I$5-'d_시나리오'!$H$5)/('d_시나리오'!$J$5-'d_시나리오'!$H$5),'d_시나리오'!$H$5+SQRT(M67*('d_시나리오'!$J$5-'d_시나리오'!$H$5)*('d_시나리오'!$I$5-'d_시나리오'!$H$5)),'d_시나리오'!$J$5-SQRT((1-M67)*('d_시나리오'!$J$5-'d_시나리오'!$H$5)*('d_시나리오'!$J$5-'d_시나리오'!$I$5))))</f>
        <v/>
      </c>
      <c r="O67">
        <f>RAND()</f>
        <v/>
      </c>
      <c r="P67">
        <f>IF('d_시나리오'!$J$6='d_시나리오'!$H$6,'d_시나리오'!$I$6,IF(O67&lt;('d_시나리오'!$I$6-'d_시나리오'!$H$6)/('d_시나리오'!$J$6-'d_시나리오'!$H$6),'d_시나리오'!$H$6+SQRT(O67*('d_시나리오'!$J$6-'d_시나리오'!$H$6)*('d_시나리오'!$I$6-'d_시나리오'!$H$6)),'d_시나리오'!$J$6-SQRT((1-O67)*('d_시나리오'!$J$6-'d_시나리오'!$H$6)*('d_시나리오'!$J$6-'d_시나리오'!$I$6))))</f>
        <v/>
      </c>
      <c r="Q67">
        <f>INDEX('d_분포'!$B$2:$B$57,RANDBETWEEN(1,56))</f>
        <v/>
      </c>
      <c r="R67">
        <f>BETAINV(RAND(),5,5)</f>
        <v/>
      </c>
      <c r="S67">
        <f>'d_고정'!$B$1*'6_기대효과'!$H$7*('d_시나리오'!$I$7/'d_고정'!$B$2)*B67</f>
        <v/>
      </c>
      <c r="T67">
        <f>S67*D67</f>
        <v/>
      </c>
      <c r="U67">
        <f>S67*F67*H67</f>
        <v/>
      </c>
      <c r="V67">
        <f>S67*F67*(H67-1)</f>
        <v/>
      </c>
      <c r="W67">
        <f>U67*J67</f>
        <v/>
      </c>
      <c r="X67">
        <f>T67+W67</f>
        <v/>
      </c>
      <c r="Y67">
        <f>(T67*E67+W67*L67)*(1-R67-'d_고정'!$B$13)</f>
        <v/>
      </c>
      <c r="Z67">
        <f>(U67*N67*Q67+'d_고정'!$B$3*('6_기대효과'!$H$7/8)*Q67*'d_고정'!$B$10*P67*('6_기대효과'!$K$7/'d_고정'!$B$9))*(1-R67)</f>
        <v/>
      </c>
      <c r="AA67">
        <f>W67*L67*(1-R67-'d_고정'!$B$13)+U67*MAX(N67-'d_고정'!$B$10*P67*('6_기대효과'!$K$7/'d_고정'!$B$9),0)*Q67*(1-R67)</f>
        <v/>
      </c>
      <c r="AB67">
        <f>Y67+Z67</f>
        <v/>
      </c>
      <c r="AC67">
        <f>Y67/('d_고정'!$B$5*'6_기대효과'!$H$7/8)/'d_고정'!$B$6</f>
        <v/>
      </c>
      <c r="AD67">
        <f>Y67/('d_고정'!$B$8*'6_기대효과'!$H$7/8)</f>
        <v/>
      </c>
    </row>
    <row r="68">
      <c r="A68">
        <f>RAND()</f>
        <v/>
      </c>
      <c r="B68">
        <f>IF('d_시나리오'!$J$2='d_시나리오'!$H$2,'d_시나리오'!$I$2,IF(A68&lt;('d_시나리오'!$I$2-'d_시나리오'!$H$2)/('d_시나리오'!$J$2-'d_시나리오'!$H$2),'d_시나리오'!$H$2+SQRT(A68*('d_시나리오'!$J$2-'d_시나리오'!$H$2)*('d_시나리오'!$I$2-'d_시나리오'!$H$2)),'d_시나리오'!$J$2-SQRT((1-A68)*('d_시나리오'!$J$2-'d_시나리오'!$H$2)*('d_시나리오'!$J$2-'d_시나리오'!$I$2))))</f>
        <v/>
      </c>
      <c r="C68">
        <f>RAND()</f>
        <v/>
      </c>
      <c r="D68">
        <f>BETAINV(RAND(),IF(C68&lt;'d_고정'!$B$26,'d_고정'!$B$23,'d_고정'!$B$16)+1,'d_고정'!$B$17-IF(C68&lt;'d_고정'!$B$26,'d_고정'!$B$23,'d_고정'!$B$16)+1)*('d_고정'!$B$14+('d_고정'!$B$15-'d_고정'!$B$14)*RAND())</f>
        <v/>
      </c>
      <c r="E68">
        <f>INDEX('d_분포'!$A$2:$A$28,RANDBETWEEN(1,27))</f>
        <v/>
      </c>
      <c r="F68">
        <f>INDEX('d_분포'!$C$2:$C$5,RANDBETWEEN(1,4))*(0.9+0.2*RAND())</f>
        <v/>
      </c>
      <c r="G68">
        <f>RAND()</f>
        <v/>
      </c>
      <c r="H68">
        <f>(F68+(1-F68)*('d_고정'!$B$22*BETAINV(RAND(),IF(G68&lt;'d_고정'!$B$26,'d_고정'!$B$25,'d_고정'!$B$20)+1,'d_고정'!$B$21-IF(G68&lt;'d_고정'!$B$26,'d_고정'!$B$25,'d_고정'!$B$20)+1)+(1-'d_고정'!$B$22)*BETAINV(RAND(),IF(G68&lt;'d_고정'!$B$26,'d_고정'!$B$24,'d_고정'!$B$18)+1,'d_고정'!$B$19-IF(G68&lt;'d_고정'!$B$26,'d_고정'!$B$24,'d_고정'!$B$18)+1))*('d_고정'!$B$14+('d_고정'!$B$15-'d_고정'!$B$14)*RAND()))/F68</f>
        <v/>
      </c>
      <c r="I68">
        <f>RAND()</f>
        <v/>
      </c>
      <c r="J68">
        <f>IF('d_시나리오'!$J$3='d_시나리오'!$H$3,'d_시나리오'!$I$3,IF(I68&lt;('d_시나리오'!$I$3-'d_시나리오'!$H$3)/('d_시나리오'!$J$3-'d_시나리오'!$H$3),'d_시나리오'!$H$3+SQRT(I68*('d_시나리오'!$J$3-'d_시나리오'!$H$3)*('d_시나리오'!$I$3-'d_시나리오'!$H$3)),'d_시나리오'!$J$3-SQRT((1-I68)*('d_시나리오'!$J$3-'d_시나리오'!$H$3)*('d_시나리오'!$J$3-'d_시나리오'!$I$3))))</f>
        <v/>
      </c>
      <c r="K68">
        <f>RAND()</f>
        <v/>
      </c>
      <c r="L68">
        <f>IF('d_시나리오'!$J$4='d_시나리오'!$H$4,'d_시나리오'!$I$4,IF(K68&lt;('d_시나리오'!$I$4-'d_시나리오'!$H$4)/('d_시나리오'!$J$4-'d_시나리오'!$H$4),'d_시나리오'!$H$4+SQRT(K68*('d_시나리오'!$J$4-'d_시나리오'!$H$4)*('d_시나리오'!$I$4-'d_시나리오'!$H$4)),'d_시나리오'!$J$4-SQRT((1-K68)*('d_시나리오'!$J$4-'d_시나리오'!$H$4)*('d_시나리오'!$J$4-'d_시나리오'!$I$4))))</f>
        <v/>
      </c>
      <c r="M68">
        <f>RAND()</f>
        <v/>
      </c>
      <c r="N68">
        <f>IF('d_시나리오'!$J$5='d_시나리오'!$H$5,'d_시나리오'!$I$5,IF(M68&lt;('d_시나리오'!$I$5-'d_시나리오'!$H$5)/('d_시나리오'!$J$5-'d_시나리오'!$H$5),'d_시나리오'!$H$5+SQRT(M68*('d_시나리오'!$J$5-'d_시나리오'!$H$5)*('d_시나리오'!$I$5-'d_시나리오'!$H$5)),'d_시나리오'!$J$5-SQRT((1-M68)*('d_시나리오'!$J$5-'d_시나리오'!$H$5)*('d_시나리오'!$J$5-'d_시나리오'!$I$5))))</f>
        <v/>
      </c>
      <c r="O68">
        <f>RAND()</f>
        <v/>
      </c>
      <c r="P68">
        <f>IF('d_시나리오'!$J$6='d_시나리오'!$H$6,'d_시나리오'!$I$6,IF(O68&lt;('d_시나리오'!$I$6-'d_시나리오'!$H$6)/('d_시나리오'!$J$6-'d_시나리오'!$H$6),'d_시나리오'!$H$6+SQRT(O68*('d_시나리오'!$J$6-'d_시나리오'!$H$6)*('d_시나리오'!$I$6-'d_시나리오'!$H$6)),'d_시나리오'!$J$6-SQRT((1-O68)*('d_시나리오'!$J$6-'d_시나리오'!$H$6)*('d_시나리오'!$J$6-'d_시나리오'!$I$6))))</f>
        <v/>
      </c>
      <c r="Q68">
        <f>INDEX('d_분포'!$B$2:$B$57,RANDBETWEEN(1,56))</f>
        <v/>
      </c>
      <c r="R68">
        <f>BETAINV(RAND(),5,5)</f>
        <v/>
      </c>
      <c r="S68">
        <f>'d_고정'!$B$1*'6_기대효과'!$H$7*('d_시나리오'!$I$7/'d_고정'!$B$2)*B68</f>
        <v/>
      </c>
      <c r="T68">
        <f>S68*D68</f>
        <v/>
      </c>
      <c r="U68">
        <f>S68*F68*H68</f>
        <v/>
      </c>
      <c r="V68">
        <f>S68*F68*(H68-1)</f>
        <v/>
      </c>
      <c r="W68">
        <f>U68*J68</f>
        <v/>
      </c>
      <c r="X68">
        <f>T68+W68</f>
        <v/>
      </c>
      <c r="Y68">
        <f>(T68*E68+W68*L68)*(1-R68-'d_고정'!$B$13)</f>
        <v/>
      </c>
      <c r="Z68">
        <f>(U68*N68*Q68+'d_고정'!$B$3*('6_기대효과'!$H$7/8)*Q68*'d_고정'!$B$10*P68*('6_기대효과'!$K$7/'d_고정'!$B$9))*(1-R68)</f>
        <v/>
      </c>
      <c r="AA68">
        <f>W68*L68*(1-R68-'d_고정'!$B$13)+U68*MAX(N68-'d_고정'!$B$10*P68*('6_기대효과'!$K$7/'d_고정'!$B$9),0)*Q68*(1-R68)</f>
        <v/>
      </c>
      <c r="AB68">
        <f>Y68+Z68</f>
        <v/>
      </c>
      <c r="AC68">
        <f>Y68/('d_고정'!$B$5*'6_기대효과'!$H$7/8)/'d_고정'!$B$6</f>
        <v/>
      </c>
      <c r="AD68">
        <f>Y68/('d_고정'!$B$8*'6_기대효과'!$H$7/8)</f>
        <v/>
      </c>
    </row>
    <row r="69">
      <c r="A69">
        <f>RAND()</f>
        <v/>
      </c>
      <c r="B69">
        <f>IF('d_시나리오'!$J$2='d_시나리오'!$H$2,'d_시나리오'!$I$2,IF(A69&lt;('d_시나리오'!$I$2-'d_시나리오'!$H$2)/('d_시나리오'!$J$2-'d_시나리오'!$H$2),'d_시나리오'!$H$2+SQRT(A69*('d_시나리오'!$J$2-'d_시나리오'!$H$2)*('d_시나리오'!$I$2-'d_시나리오'!$H$2)),'d_시나리오'!$J$2-SQRT((1-A69)*('d_시나리오'!$J$2-'d_시나리오'!$H$2)*('d_시나리오'!$J$2-'d_시나리오'!$I$2))))</f>
        <v/>
      </c>
      <c r="C69">
        <f>RAND()</f>
        <v/>
      </c>
      <c r="D69">
        <f>BETAINV(RAND(),IF(C69&lt;'d_고정'!$B$26,'d_고정'!$B$23,'d_고정'!$B$16)+1,'d_고정'!$B$17-IF(C69&lt;'d_고정'!$B$26,'d_고정'!$B$23,'d_고정'!$B$16)+1)*('d_고정'!$B$14+('d_고정'!$B$15-'d_고정'!$B$14)*RAND())</f>
        <v/>
      </c>
      <c r="E69">
        <f>INDEX('d_분포'!$A$2:$A$28,RANDBETWEEN(1,27))</f>
        <v/>
      </c>
      <c r="F69">
        <f>INDEX('d_분포'!$C$2:$C$5,RANDBETWEEN(1,4))*(0.9+0.2*RAND())</f>
        <v/>
      </c>
      <c r="G69">
        <f>RAND()</f>
        <v/>
      </c>
      <c r="H69">
        <f>(F69+(1-F69)*('d_고정'!$B$22*BETAINV(RAND(),IF(G69&lt;'d_고정'!$B$26,'d_고정'!$B$25,'d_고정'!$B$20)+1,'d_고정'!$B$21-IF(G69&lt;'d_고정'!$B$26,'d_고정'!$B$25,'d_고정'!$B$20)+1)+(1-'d_고정'!$B$22)*BETAINV(RAND(),IF(G69&lt;'d_고정'!$B$26,'d_고정'!$B$24,'d_고정'!$B$18)+1,'d_고정'!$B$19-IF(G69&lt;'d_고정'!$B$26,'d_고정'!$B$24,'d_고정'!$B$18)+1))*('d_고정'!$B$14+('d_고정'!$B$15-'d_고정'!$B$14)*RAND()))/F69</f>
        <v/>
      </c>
      <c r="I69">
        <f>RAND()</f>
        <v/>
      </c>
      <c r="J69">
        <f>IF('d_시나리오'!$J$3='d_시나리오'!$H$3,'d_시나리오'!$I$3,IF(I69&lt;('d_시나리오'!$I$3-'d_시나리오'!$H$3)/('d_시나리오'!$J$3-'d_시나리오'!$H$3),'d_시나리오'!$H$3+SQRT(I69*('d_시나리오'!$J$3-'d_시나리오'!$H$3)*('d_시나리오'!$I$3-'d_시나리오'!$H$3)),'d_시나리오'!$J$3-SQRT((1-I69)*('d_시나리오'!$J$3-'d_시나리오'!$H$3)*('d_시나리오'!$J$3-'d_시나리오'!$I$3))))</f>
        <v/>
      </c>
      <c r="K69">
        <f>RAND()</f>
        <v/>
      </c>
      <c r="L69">
        <f>IF('d_시나리오'!$J$4='d_시나리오'!$H$4,'d_시나리오'!$I$4,IF(K69&lt;('d_시나리오'!$I$4-'d_시나리오'!$H$4)/('d_시나리오'!$J$4-'d_시나리오'!$H$4),'d_시나리오'!$H$4+SQRT(K69*('d_시나리오'!$J$4-'d_시나리오'!$H$4)*('d_시나리오'!$I$4-'d_시나리오'!$H$4)),'d_시나리오'!$J$4-SQRT((1-K69)*('d_시나리오'!$J$4-'d_시나리오'!$H$4)*('d_시나리오'!$J$4-'d_시나리오'!$I$4))))</f>
        <v/>
      </c>
      <c r="M69">
        <f>RAND()</f>
        <v/>
      </c>
      <c r="N69">
        <f>IF('d_시나리오'!$J$5='d_시나리오'!$H$5,'d_시나리오'!$I$5,IF(M69&lt;('d_시나리오'!$I$5-'d_시나리오'!$H$5)/('d_시나리오'!$J$5-'d_시나리오'!$H$5),'d_시나리오'!$H$5+SQRT(M69*('d_시나리오'!$J$5-'d_시나리오'!$H$5)*('d_시나리오'!$I$5-'d_시나리오'!$H$5)),'d_시나리오'!$J$5-SQRT((1-M69)*('d_시나리오'!$J$5-'d_시나리오'!$H$5)*('d_시나리오'!$J$5-'d_시나리오'!$I$5))))</f>
        <v/>
      </c>
      <c r="O69">
        <f>RAND()</f>
        <v/>
      </c>
      <c r="P69">
        <f>IF('d_시나리오'!$J$6='d_시나리오'!$H$6,'d_시나리오'!$I$6,IF(O69&lt;('d_시나리오'!$I$6-'d_시나리오'!$H$6)/('d_시나리오'!$J$6-'d_시나리오'!$H$6),'d_시나리오'!$H$6+SQRT(O69*('d_시나리오'!$J$6-'d_시나리오'!$H$6)*('d_시나리오'!$I$6-'d_시나리오'!$H$6)),'d_시나리오'!$J$6-SQRT((1-O69)*('d_시나리오'!$J$6-'d_시나리오'!$H$6)*('d_시나리오'!$J$6-'d_시나리오'!$I$6))))</f>
        <v/>
      </c>
      <c r="Q69">
        <f>INDEX('d_분포'!$B$2:$B$57,RANDBETWEEN(1,56))</f>
        <v/>
      </c>
      <c r="R69">
        <f>BETAINV(RAND(),5,5)</f>
        <v/>
      </c>
      <c r="S69">
        <f>'d_고정'!$B$1*'6_기대효과'!$H$7*('d_시나리오'!$I$7/'d_고정'!$B$2)*B69</f>
        <v/>
      </c>
      <c r="T69">
        <f>S69*D69</f>
        <v/>
      </c>
      <c r="U69">
        <f>S69*F69*H69</f>
        <v/>
      </c>
      <c r="V69">
        <f>S69*F69*(H69-1)</f>
        <v/>
      </c>
      <c r="W69">
        <f>U69*J69</f>
        <v/>
      </c>
      <c r="X69">
        <f>T69+W69</f>
        <v/>
      </c>
      <c r="Y69">
        <f>(T69*E69+W69*L69)*(1-R69-'d_고정'!$B$13)</f>
        <v/>
      </c>
      <c r="Z69">
        <f>(U69*N69*Q69+'d_고정'!$B$3*('6_기대효과'!$H$7/8)*Q69*'d_고정'!$B$10*P69*('6_기대효과'!$K$7/'d_고정'!$B$9))*(1-R69)</f>
        <v/>
      </c>
      <c r="AA69">
        <f>W69*L69*(1-R69-'d_고정'!$B$13)+U69*MAX(N69-'d_고정'!$B$10*P69*('6_기대효과'!$K$7/'d_고정'!$B$9),0)*Q69*(1-R69)</f>
        <v/>
      </c>
      <c r="AB69">
        <f>Y69+Z69</f>
        <v/>
      </c>
      <c r="AC69">
        <f>Y69/('d_고정'!$B$5*'6_기대효과'!$H$7/8)/'d_고정'!$B$6</f>
        <v/>
      </c>
      <c r="AD69">
        <f>Y69/('d_고정'!$B$8*'6_기대효과'!$H$7/8)</f>
        <v/>
      </c>
    </row>
    <row r="70">
      <c r="A70">
        <f>RAND()</f>
        <v/>
      </c>
      <c r="B70">
        <f>IF('d_시나리오'!$J$2='d_시나리오'!$H$2,'d_시나리오'!$I$2,IF(A70&lt;('d_시나리오'!$I$2-'d_시나리오'!$H$2)/('d_시나리오'!$J$2-'d_시나리오'!$H$2),'d_시나리오'!$H$2+SQRT(A70*('d_시나리오'!$J$2-'d_시나리오'!$H$2)*('d_시나리오'!$I$2-'d_시나리오'!$H$2)),'d_시나리오'!$J$2-SQRT((1-A70)*('d_시나리오'!$J$2-'d_시나리오'!$H$2)*('d_시나리오'!$J$2-'d_시나리오'!$I$2))))</f>
        <v/>
      </c>
      <c r="C70">
        <f>RAND()</f>
        <v/>
      </c>
      <c r="D70">
        <f>BETAINV(RAND(),IF(C70&lt;'d_고정'!$B$26,'d_고정'!$B$23,'d_고정'!$B$16)+1,'d_고정'!$B$17-IF(C70&lt;'d_고정'!$B$26,'d_고정'!$B$23,'d_고정'!$B$16)+1)*('d_고정'!$B$14+('d_고정'!$B$15-'d_고정'!$B$14)*RAND())</f>
        <v/>
      </c>
      <c r="E70">
        <f>INDEX('d_분포'!$A$2:$A$28,RANDBETWEEN(1,27))</f>
        <v/>
      </c>
      <c r="F70">
        <f>INDEX('d_분포'!$C$2:$C$5,RANDBETWEEN(1,4))*(0.9+0.2*RAND())</f>
        <v/>
      </c>
      <c r="G70">
        <f>RAND()</f>
        <v/>
      </c>
      <c r="H70">
        <f>(F70+(1-F70)*('d_고정'!$B$22*BETAINV(RAND(),IF(G70&lt;'d_고정'!$B$26,'d_고정'!$B$25,'d_고정'!$B$20)+1,'d_고정'!$B$21-IF(G70&lt;'d_고정'!$B$26,'d_고정'!$B$25,'d_고정'!$B$20)+1)+(1-'d_고정'!$B$22)*BETAINV(RAND(),IF(G70&lt;'d_고정'!$B$26,'d_고정'!$B$24,'d_고정'!$B$18)+1,'d_고정'!$B$19-IF(G70&lt;'d_고정'!$B$26,'d_고정'!$B$24,'d_고정'!$B$18)+1))*('d_고정'!$B$14+('d_고정'!$B$15-'d_고정'!$B$14)*RAND()))/F70</f>
        <v/>
      </c>
      <c r="I70">
        <f>RAND()</f>
        <v/>
      </c>
      <c r="J70">
        <f>IF('d_시나리오'!$J$3='d_시나리오'!$H$3,'d_시나리오'!$I$3,IF(I70&lt;('d_시나리오'!$I$3-'d_시나리오'!$H$3)/('d_시나리오'!$J$3-'d_시나리오'!$H$3),'d_시나리오'!$H$3+SQRT(I70*('d_시나리오'!$J$3-'d_시나리오'!$H$3)*('d_시나리오'!$I$3-'d_시나리오'!$H$3)),'d_시나리오'!$J$3-SQRT((1-I70)*('d_시나리오'!$J$3-'d_시나리오'!$H$3)*('d_시나리오'!$J$3-'d_시나리오'!$I$3))))</f>
        <v/>
      </c>
      <c r="K70">
        <f>RAND()</f>
        <v/>
      </c>
      <c r="L70">
        <f>IF('d_시나리오'!$J$4='d_시나리오'!$H$4,'d_시나리오'!$I$4,IF(K70&lt;('d_시나리오'!$I$4-'d_시나리오'!$H$4)/('d_시나리오'!$J$4-'d_시나리오'!$H$4),'d_시나리오'!$H$4+SQRT(K70*('d_시나리오'!$J$4-'d_시나리오'!$H$4)*('d_시나리오'!$I$4-'d_시나리오'!$H$4)),'d_시나리오'!$J$4-SQRT((1-K70)*('d_시나리오'!$J$4-'d_시나리오'!$H$4)*('d_시나리오'!$J$4-'d_시나리오'!$I$4))))</f>
        <v/>
      </c>
      <c r="M70">
        <f>RAND()</f>
        <v/>
      </c>
      <c r="N70">
        <f>IF('d_시나리오'!$J$5='d_시나리오'!$H$5,'d_시나리오'!$I$5,IF(M70&lt;('d_시나리오'!$I$5-'d_시나리오'!$H$5)/('d_시나리오'!$J$5-'d_시나리오'!$H$5),'d_시나리오'!$H$5+SQRT(M70*('d_시나리오'!$J$5-'d_시나리오'!$H$5)*('d_시나리오'!$I$5-'d_시나리오'!$H$5)),'d_시나리오'!$J$5-SQRT((1-M70)*('d_시나리오'!$J$5-'d_시나리오'!$H$5)*('d_시나리오'!$J$5-'d_시나리오'!$I$5))))</f>
        <v/>
      </c>
      <c r="O70">
        <f>RAND()</f>
        <v/>
      </c>
      <c r="P70">
        <f>IF('d_시나리오'!$J$6='d_시나리오'!$H$6,'d_시나리오'!$I$6,IF(O70&lt;('d_시나리오'!$I$6-'d_시나리오'!$H$6)/('d_시나리오'!$J$6-'d_시나리오'!$H$6),'d_시나리오'!$H$6+SQRT(O70*('d_시나리오'!$J$6-'d_시나리오'!$H$6)*('d_시나리오'!$I$6-'d_시나리오'!$H$6)),'d_시나리오'!$J$6-SQRT((1-O70)*('d_시나리오'!$J$6-'d_시나리오'!$H$6)*('d_시나리오'!$J$6-'d_시나리오'!$I$6))))</f>
        <v/>
      </c>
      <c r="Q70">
        <f>INDEX('d_분포'!$B$2:$B$57,RANDBETWEEN(1,56))</f>
        <v/>
      </c>
      <c r="R70">
        <f>BETAINV(RAND(),5,5)</f>
        <v/>
      </c>
      <c r="S70">
        <f>'d_고정'!$B$1*'6_기대효과'!$H$7*('d_시나리오'!$I$7/'d_고정'!$B$2)*B70</f>
        <v/>
      </c>
      <c r="T70">
        <f>S70*D70</f>
        <v/>
      </c>
      <c r="U70">
        <f>S70*F70*H70</f>
        <v/>
      </c>
      <c r="V70">
        <f>S70*F70*(H70-1)</f>
        <v/>
      </c>
      <c r="W70">
        <f>U70*J70</f>
        <v/>
      </c>
      <c r="X70">
        <f>T70+W70</f>
        <v/>
      </c>
      <c r="Y70">
        <f>(T70*E70+W70*L70)*(1-R70-'d_고정'!$B$13)</f>
        <v/>
      </c>
      <c r="Z70">
        <f>(U70*N70*Q70+'d_고정'!$B$3*('6_기대효과'!$H$7/8)*Q70*'d_고정'!$B$10*P70*('6_기대효과'!$K$7/'d_고정'!$B$9))*(1-R70)</f>
        <v/>
      </c>
      <c r="AA70">
        <f>W70*L70*(1-R70-'d_고정'!$B$13)+U70*MAX(N70-'d_고정'!$B$10*P70*('6_기대효과'!$K$7/'d_고정'!$B$9),0)*Q70*(1-R70)</f>
        <v/>
      </c>
      <c r="AB70">
        <f>Y70+Z70</f>
        <v/>
      </c>
      <c r="AC70">
        <f>Y70/('d_고정'!$B$5*'6_기대효과'!$H$7/8)/'d_고정'!$B$6</f>
        <v/>
      </c>
      <c r="AD70">
        <f>Y70/('d_고정'!$B$8*'6_기대효과'!$H$7/8)</f>
        <v/>
      </c>
    </row>
    <row r="71">
      <c r="A71">
        <f>RAND()</f>
        <v/>
      </c>
      <c r="B71">
        <f>IF('d_시나리오'!$J$2='d_시나리오'!$H$2,'d_시나리오'!$I$2,IF(A71&lt;('d_시나리오'!$I$2-'d_시나리오'!$H$2)/('d_시나리오'!$J$2-'d_시나리오'!$H$2),'d_시나리오'!$H$2+SQRT(A71*('d_시나리오'!$J$2-'d_시나리오'!$H$2)*('d_시나리오'!$I$2-'d_시나리오'!$H$2)),'d_시나리오'!$J$2-SQRT((1-A71)*('d_시나리오'!$J$2-'d_시나리오'!$H$2)*('d_시나리오'!$J$2-'d_시나리오'!$I$2))))</f>
        <v/>
      </c>
      <c r="C71">
        <f>RAND()</f>
        <v/>
      </c>
      <c r="D71">
        <f>BETAINV(RAND(),IF(C71&lt;'d_고정'!$B$26,'d_고정'!$B$23,'d_고정'!$B$16)+1,'d_고정'!$B$17-IF(C71&lt;'d_고정'!$B$26,'d_고정'!$B$23,'d_고정'!$B$16)+1)*('d_고정'!$B$14+('d_고정'!$B$15-'d_고정'!$B$14)*RAND())</f>
        <v/>
      </c>
      <c r="E71">
        <f>INDEX('d_분포'!$A$2:$A$28,RANDBETWEEN(1,27))</f>
        <v/>
      </c>
      <c r="F71">
        <f>INDEX('d_분포'!$C$2:$C$5,RANDBETWEEN(1,4))*(0.9+0.2*RAND())</f>
        <v/>
      </c>
      <c r="G71">
        <f>RAND()</f>
        <v/>
      </c>
      <c r="H71">
        <f>(F71+(1-F71)*('d_고정'!$B$22*BETAINV(RAND(),IF(G71&lt;'d_고정'!$B$26,'d_고정'!$B$25,'d_고정'!$B$20)+1,'d_고정'!$B$21-IF(G71&lt;'d_고정'!$B$26,'d_고정'!$B$25,'d_고정'!$B$20)+1)+(1-'d_고정'!$B$22)*BETAINV(RAND(),IF(G71&lt;'d_고정'!$B$26,'d_고정'!$B$24,'d_고정'!$B$18)+1,'d_고정'!$B$19-IF(G71&lt;'d_고정'!$B$26,'d_고정'!$B$24,'d_고정'!$B$18)+1))*('d_고정'!$B$14+('d_고정'!$B$15-'d_고정'!$B$14)*RAND()))/F71</f>
        <v/>
      </c>
      <c r="I71">
        <f>RAND()</f>
        <v/>
      </c>
      <c r="J71">
        <f>IF('d_시나리오'!$J$3='d_시나리오'!$H$3,'d_시나리오'!$I$3,IF(I71&lt;('d_시나리오'!$I$3-'d_시나리오'!$H$3)/('d_시나리오'!$J$3-'d_시나리오'!$H$3),'d_시나리오'!$H$3+SQRT(I71*('d_시나리오'!$J$3-'d_시나리오'!$H$3)*('d_시나리오'!$I$3-'d_시나리오'!$H$3)),'d_시나리오'!$J$3-SQRT((1-I71)*('d_시나리오'!$J$3-'d_시나리오'!$H$3)*('d_시나리오'!$J$3-'d_시나리오'!$I$3))))</f>
        <v/>
      </c>
      <c r="K71">
        <f>RAND()</f>
        <v/>
      </c>
      <c r="L71">
        <f>IF('d_시나리오'!$J$4='d_시나리오'!$H$4,'d_시나리오'!$I$4,IF(K71&lt;('d_시나리오'!$I$4-'d_시나리오'!$H$4)/('d_시나리오'!$J$4-'d_시나리오'!$H$4),'d_시나리오'!$H$4+SQRT(K71*('d_시나리오'!$J$4-'d_시나리오'!$H$4)*('d_시나리오'!$I$4-'d_시나리오'!$H$4)),'d_시나리오'!$J$4-SQRT((1-K71)*('d_시나리오'!$J$4-'d_시나리오'!$H$4)*('d_시나리오'!$J$4-'d_시나리오'!$I$4))))</f>
        <v/>
      </c>
      <c r="M71">
        <f>RAND()</f>
        <v/>
      </c>
      <c r="N71">
        <f>IF('d_시나리오'!$J$5='d_시나리오'!$H$5,'d_시나리오'!$I$5,IF(M71&lt;('d_시나리오'!$I$5-'d_시나리오'!$H$5)/('d_시나리오'!$J$5-'d_시나리오'!$H$5),'d_시나리오'!$H$5+SQRT(M71*('d_시나리오'!$J$5-'d_시나리오'!$H$5)*('d_시나리오'!$I$5-'d_시나리오'!$H$5)),'d_시나리오'!$J$5-SQRT((1-M71)*('d_시나리오'!$J$5-'d_시나리오'!$H$5)*('d_시나리오'!$J$5-'d_시나리오'!$I$5))))</f>
        <v/>
      </c>
      <c r="O71">
        <f>RAND()</f>
        <v/>
      </c>
      <c r="P71">
        <f>IF('d_시나리오'!$J$6='d_시나리오'!$H$6,'d_시나리오'!$I$6,IF(O71&lt;('d_시나리오'!$I$6-'d_시나리오'!$H$6)/('d_시나리오'!$J$6-'d_시나리오'!$H$6),'d_시나리오'!$H$6+SQRT(O71*('d_시나리오'!$J$6-'d_시나리오'!$H$6)*('d_시나리오'!$I$6-'d_시나리오'!$H$6)),'d_시나리오'!$J$6-SQRT((1-O71)*('d_시나리오'!$J$6-'d_시나리오'!$H$6)*('d_시나리오'!$J$6-'d_시나리오'!$I$6))))</f>
        <v/>
      </c>
      <c r="Q71">
        <f>INDEX('d_분포'!$B$2:$B$57,RANDBETWEEN(1,56))</f>
        <v/>
      </c>
      <c r="R71">
        <f>BETAINV(RAND(),5,5)</f>
        <v/>
      </c>
      <c r="S71">
        <f>'d_고정'!$B$1*'6_기대효과'!$H$7*('d_시나리오'!$I$7/'d_고정'!$B$2)*B71</f>
        <v/>
      </c>
      <c r="T71">
        <f>S71*D71</f>
        <v/>
      </c>
      <c r="U71">
        <f>S71*F71*H71</f>
        <v/>
      </c>
      <c r="V71">
        <f>S71*F71*(H71-1)</f>
        <v/>
      </c>
      <c r="W71">
        <f>U71*J71</f>
        <v/>
      </c>
      <c r="X71">
        <f>T71+W71</f>
        <v/>
      </c>
      <c r="Y71">
        <f>(T71*E71+W71*L71)*(1-R71-'d_고정'!$B$13)</f>
        <v/>
      </c>
      <c r="Z71">
        <f>(U71*N71*Q71+'d_고정'!$B$3*('6_기대효과'!$H$7/8)*Q71*'d_고정'!$B$10*P71*('6_기대효과'!$K$7/'d_고정'!$B$9))*(1-R71)</f>
        <v/>
      </c>
      <c r="AA71">
        <f>W71*L71*(1-R71-'d_고정'!$B$13)+U71*MAX(N71-'d_고정'!$B$10*P71*('6_기대효과'!$K$7/'d_고정'!$B$9),0)*Q71*(1-R71)</f>
        <v/>
      </c>
      <c r="AB71">
        <f>Y71+Z71</f>
        <v/>
      </c>
      <c r="AC71">
        <f>Y71/('d_고정'!$B$5*'6_기대효과'!$H$7/8)/'d_고정'!$B$6</f>
        <v/>
      </c>
      <c r="AD71">
        <f>Y71/('d_고정'!$B$8*'6_기대효과'!$H$7/8)</f>
        <v/>
      </c>
    </row>
    <row r="72">
      <c r="A72">
        <f>RAND()</f>
        <v/>
      </c>
      <c r="B72">
        <f>IF('d_시나리오'!$J$2='d_시나리오'!$H$2,'d_시나리오'!$I$2,IF(A72&lt;('d_시나리오'!$I$2-'d_시나리오'!$H$2)/('d_시나리오'!$J$2-'d_시나리오'!$H$2),'d_시나리오'!$H$2+SQRT(A72*('d_시나리오'!$J$2-'d_시나리오'!$H$2)*('d_시나리오'!$I$2-'d_시나리오'!$H$2)),'d_시나리오'!$J$2-SQRT((1-A72)*('d_시나리오'!$J$2-'d_시나리오'!$H$2)*('d_시나리오'!$J$2-'d_시나리오'!$I$2))))</f>
        <v/>
      </c>
      <c r="C72">
        <f>RAND()</f>
        <v/>
      </c>
      <c r="D72">
        <f>BETAINV(RAND(),IF(C72&lt;'d_고정'!$B$26,'d_고정'!$B$23,'d_고정'!$B$16)+1,'d_고정'!$B$17-IF(C72&lt;'d_고정'!$B$26,'d_고정'!$B$23,'d_고정'!$B$16)+1)*('d_고정'!$B$14+('d_고정'!$B$15-'d_고정'!$B$14)*RAND())</f>
        <v/>
      </c>
      <c r="E72">
        <f>INDEX('d_분포'!$A$2:$A$28,RANDBETWEEN(1,27))</f>
        <v/>
      </c>
      <c r="F72">
        <f>INDEX('d_분포'!$C$2:$C$5,RANDBETWEEN(1,4))*(0.9+0.2*RAND())</f>
        <v/>
      </c>
      <c r="G72">
        <f>RAND()</f>
        <v/>
      </c>
      <c r="H72">
        <f>(F72+(1-F72)*('d_고정'!$B$22*BETAINV(RAND(),IF(G72&lt;'d_고정'!$B$26,'d_고정'!$B$25,'d_고정'!$B$20)+1,'d_고정'!$B$21-IF(G72&lt;'d_고정'!$B$26,'d_고정'!$B$25,'d_고정'!$B$20)+1)+(1-'d_고정'!$B$22)*BETAINV(RAND(),IF(G72&lt;'d_고정'!$B$26,'d_고정'!$B$24,'d_고정'!$B$18)+1,'d_고정'!$B$19-IF(G72&lt;'d_고정'!$B$26,'d_고정'!$B$24,'d_고정'!$B$18)+1))*('d_고정'!$B$14+('d_고정'!$B$15-'d_고정'!$B$14)*RAND()))/F72</f>
        <v/>
      </c>
      <c r="I72">
        <f>RAND()</f>
        <v/>
      </c>
      <c r="J72">
        <f>IF('d_시나리오'!$J$3='d_시나리오'!$H$3,'d_시나리오'!$I$3,IF(I72&lt;('d_시나리오'!$I$3-'d_시나리오'!$H$3)/('d_시나리오'!$J$3-'d_시나리오'!$H$3),'d_시나리오'!$H$3+SQRT(I72*('d_시나리오'!$J$3-'d_시나리오'!$H$3)*('d_시나리오'!$I$3-'d_시나리오'!$H$3)),'d_시나리오'!$J$3-SQRT((1-I72)*('d_시나리오'!$J$3-'d_시나리오'!$H$3)*('d_시나리오'!$J$3-'d_시나리오'!$I$3))))</f>
        <v/>
      </c>
      <c r="K72">
        <f>RAND()</f>
        <v/>
      </c>
      <c r="L72">
        <f>IF('d_시나리오'!$J$4='d_시나리오'!$H$4,'d_시나리오'!$I$4,IF(K72&lt;('d_시나리오'!$I$4-'d_시나리오'!$H$4)/('d_시나리오'!$J$4-'d_시나리오'!$H$4),'d_시나리오'!$H$4+SQRT(K72*('d_시나리오'!$J$4-'d_시나리오'!$H$4)*('d_시나리오'!$I$4-'d_시나리오'!$H$4)),'d_시나리오'!$J$4-SQRT((1-K72)*('d_시나리오'!$J$4-'d_시나리오'!$H$4)*('d_시나리오'!$J$4-'d_시나리오'!$I$4))))</f>
        <v/>
      </c>
      <c r="M72">
        <f>RAND()</f>
        <v/>
      </c>
      <c r="N72">
        <f>IF('d_시나리오'!$J$5='d_시나리오'!$H$5,'d_시나리오'!$I$5,IF(M72&lt;('d_시나리오'!$I$5-'d_시나리오'!$H$5)/('d_시나리오'!$J$5-'d_시나리오'!$H$5),'d_시나리오'!$H$5+SQRT(M72*('d_시나리오'!$J$5-'d_시나리오'!$H$5)*('d_시나리오'!$I$5-'d_시나리오'!$H$5)),'d_시나리오'!$J$5-SQRT((1-M72)*('d_시나리오'!$J$5-'d_시나리오'!$H$5)*('d_시나리오'!$J$5-'d_시나리오'!$I$5))))</f>
        <v/>
      </c>
      <c r="O72">
        <f>RAND()</f>
        <v/>
      </c>
      <c r="P72">
        <f>IF('d_시나리오'!$J$6='d_시나리오'!$H$6,'d_시나리오'!$I$6,IF(O72&lt;('d_시나리오'!$I$6-'d_시나리오'!$H$6)/('d_시나리오'!$J$6-'d_시나리오'!$H$6),'d_시나리오'!$H$6+SQRT(O72*('d_시나리오'!$J$6-'d_시나리오'!$H$6)*('d_시나리오'!$I$6-'d_시나리오'!$H$6)),'d_시나리오'!$J$6-SQRT((1-O72)*('d_시나리오'!$J$6-'d_시나리오'!$H$6)*('d_시나리오'!$J$6-'d_시나리오'!$I$6))))</f>
        <v/>
      </c>
      <c r="Q72">
        <f>INDEX('d_분포'!$B$2:$B$57,RANDBETWEEN(1,56))</f>
        <v/>
      </c>
      <c r="R72">
        <f>BETAINV(RAND(),5,5)</f>
        <v/>
      </c>
      <c r="S72">
        <f>'d_고정'!$B$1*'6_기대효과'!$H$7*('d_시나리오'!$I$7/'d_고정'!$B$2)*B72</f>
        <v/>
      </c>
      <c r="T72">
        <f>S72*D72</f>
        <v/>
      </c>
      <c r="U72">
        <f>S72*F72*H72</f>
        <v/>
      </c>
      <c r="V72">
        <f>S72*F72*(H72-1)</f>
        <v/>
      </c>
      <c r="W72">
        <f>U72*J72</f>
        <v/>
      </c>
      <c r="X72">
        <f>T72+W72</f>
        <v/>
      </c>
      <c r="Y72">
        <f>(T72*E72+W72*L72)*(1-R72-'d_고정'!$B$13)</f>
        <v/>
      </c>
      <c r="Z72">
        <f>(U72*N72*Q72+'d_고정'!$B$3*('6_기대효과'!$H$7/8)*Q72*'d_고정'!$B$10*P72*('6_기대효과'!$K$7/'d_고정'!$B$9))*(1-R72)</f>
        <v/>
      </c>
      <c r="AA72">
        <f>W72*L72*(1-R72-'d_고정'!$B$13)+U72*MAX(N72-'d_고정'!$B$10*P72*('6_기대효과'!$K$7/'d_고정'!$B$9),0)*Q72*(1-R72)</f>
        <v/>
      </c>
      <c r="AB72">
        <f>Y72+Z72</f>
        <v/>
      </c>
      <c r="AC72">
        <f>Y72/('d_고정'!$B$5*'6_기대효과'!$H$7/8)/'d_고정'!$B$6</f>
        <v/>
      </c>
      <c r="AD72">
        <f>Y72/('d_고정'!$B$8*'6_기대효과'!$H$7/8)</f>
        <v/>
      </c>
    </row>
    <row r="73">
      <c r="A73">
        <f>RAND()</f>
        <v/>
      </c>
      <c r="B73">
        <f>IF('d_시나리오'!$J$2='d_시나리오'!$H$2,'d_시나리오'!$I$2,IF(A73&lt;('d_시나리오'!$I$2-'d_시나리오'!$H$2)/('d_시나리오'!$J$2-'d_시나리오'!$H$2),'d_시나리오'!$H$2+SQRT(A73*('d_시나리오'!$J$2-'d_시나리오'!$H$2)*('d_시나리오'!$I$2-'d_시나리오'!$H$2)),'d_시나리오'!$J$2-SQRT((1-A73)*('d_시나리오'!$J$2-'d_시나리오'!$H$2)*('d_시나리오'!$J$2-'d_시나리오'!$I$2))))</f>
        <v/>
      </c>
      <c r="C73">
        <f>RAND()</f>
        <v/>
      </c>
      <c r="D73">
        <f>BETAINV(RAND(),IF(C73&lt;'d_고정'!$B$26,'d_고정'!$B$23,'d_고정'!$B$16)+1,'d_고정'!$B$17-IF(C73&lt;'d_고정'!$B$26,'d_고정'!$B$23,'d_고정'!$B$16)+1)*('d_고정'!$B$14+('d_고정'!$B$15-'d_고정'!$B$14)*RAND())</f>
        <v/>
      </c>
      <c r="E73">
        <f>INDEX('d_분포'!$A$2:$A$28,RANDBETWEEN(1,27))</f>
        <v/>
      </c>
      <c r="F73">
        <f>INDEX('d_분포'!$C$2:$C$5,RANDBETWEEN(1,4))*(0.9+0.2*RAND())</f>
        <v/>
      </c>
      <c r="G73">
        <f>RAND()</f>
        <v/>
      </c>
      <c r="H73">
        <f>(F73+(1-F73)*('d_고정'!$B$22*BETAINV(RAND(),IF(G73&lt;'d_고정'!$B$26,'d_고정'!$B$25,'d_고정'!$B$20)+1,'d_고정'!$B$21-IF(G73&lt;'d_고정'!$B$26,'d_고정'!$B$25,'d_고정'!$B$20)+1)+(1-'d_고정'!$B$22)*BETAINV(RAND(),IF(G73&lt;'d_고정'!$B$26,'d_고정'!$B$24,'d_고정'!$B$18)+1,'d_고정'!$B$19-IF(G73&lt;'d_고정'!$B$26,'d_고정'!$B$24,'d_고정'!$B$18)+1))*('d_고정'!$B$14+('d_고정'!$B$15-'d_고정'!$B$14)*RAND()))/F73</f>
        <v/>
      </c>
      <c r="I73">
        <f>RAND()</f>
        <v/>
      </c>
      <c r="J73">
        <f>IF('d_시나리오'!$J$3='d_시나리오'!$H$3,'d_시나리오'!$I$3,IF(I73&lt;('d_시나리오'!$I$3-'d_시나리오'!$H$3)/('d_시나리오'!$J$3-'d_시나리오'!$H$3),'d_시나리오'!$H$3+SQRT(I73*('d_시나리오'!$J$3-'d_시나리오'!$H$3)*('d_시나리오'!$I$3-'d_시나리오'!$H$3)),'d_시나리오'!$J$3-SQRT((1-I73)*('d_시나리오'!$J$3-'d_시나리오'!$H$3)*('d_시나리오'!$J$3-'d_시나리오'!$I$3))))</f>
        <v/>
      </c>
      <c r="K73">
        <f>RAND()</f>
        <v/>
      </c>
      <c r="L73">
        <f>IF('d_시나리오'!$J$4='d_시나리오'!$H$4,'d_시나리오'!$I$4,IF(K73&lt;('d_시나리오'!$I$4-'d_시나리오'!$H$4)/('d_시나리오'!$J$4-'d_시나리오'!$H$4),'d_시나리오'!$H$4+SQRT(K73*('d_시나리오'!$J$4-'d_시나리오'!$H$4)*('d_시나리오'!$I$4-'d_시나리오'!$H$4)),'d_시나리오'!$J$4-SQRT((1-K73)*('d_시나리오'!$J$4-'d_시나리오'!$H$4)*('d_시나리오'!$J$4-'d_시나리오'!$I$4))))</f>
        <v/>
      </c>
      <c r="M73">
        <f>RAND()</f>
        <v/>
      </c>
      <c r="N73">
        <f>IF('d_시나리오'!$J$5='d_시나리오'!$H$5,'d_시나리오'!$I$5,IF(M73&lt;('d_시나리오'!$I$5-'d_시나리오'!$H$5)/('d_시나리오'!$J$5-'d_시나리오'!$H$5),'d_시나리오'!$H$5+SQRT(M73*('d_시나리오'!$J$5-'d_시나리오'!$H$5)*('d_시나리오'!$I$5-'d_시나리오'!$H$5)),'d_시나리오'!$J$5-SQRT((1-M73)*('d_시나리오'!$J$5-'d_시나리오'!$H$5)*('d_시나리오'!$J$5-'d_시나리오'!$I$5))))</f>
        <v/>
      </c>
      <c r="O73">
        <f>RAND()</f>
        <v/>
      </c>
      <c r="P73">
        <f>IF('d_시나리오'!$J$6='d_시나리오'!$H$6,'d_시나리오'!$I$6,IF(O73&lt;('d_시나리오'!$I$6-'d_시나리오'!$H$6)/('d_시나리오'!$J$6-'d_시나리오'!$H$6),'d_시나리오'!$H$6+SQRT(O73*('d_시나리오'!$J$6-'d_시나리오'!$H$6)*('d_시나리오'!$I$6-'d_시나리오'!$H$6)),'d_시나리오'!$J$6-SQRT((1-O73)*('d_시나리오'!$J$6-'d_시나리오'!$H$6)*('d_시나리오'!$J$6-'d_시나리오'!$I$6))))</f>
        <v/>
      </c>
      <c r="Q73">
        <f>INDEX('d_분포'!$B$2:$B$57,RANDBETWEEN(1,56))</f>
        <v/>
      </c>
      <c r="R73">
        <f>BETAINV(RAND(),5,5)</f>
        <v/>
      </c>
      <c r="S73">
        <f>'d_고정'!$B$1*'6_기대효과'!$H$7*('d_시나리오'!$I$7/'d_고정'!$B$2)*B73</f>
        <v/>
      </c>
      <c r="T73">
        <f>S73*D73</f>
        <v/>
      </c>
      <c r="U73">
        <f>S73*F73*H73</f>
        <v/>
      </c>
      <c r="V73">
        <f>S73*F73*(H73-1)</f>
        <v/>
      </c>
      <c r="W73">
        <f>U73*J73</f>
        <v/>
      </c>
      <c r="X73">
        <f>T73+W73</f>
        <v/>
      </c>
      <c r="Y73">
        <f>(T73*E73+W73*L73)*(1-R73-'d_고정'!$B$13)</f>
        <v/>
      </c>
      <c r="Z73">
        <f>(U73*N73*Q73+'d_고정'!$B$3*('6_기대효과'!$H$7/8)*Q73*'d_고정'!$B$10*P73*('6_기대효과'!$K$7/'d_고정'!$B$9))*(1-R73)</f>
        <v/>
      </c>
      <c r="AA73">
        <f>W73*L73*(1-R73-'d_고정'!$B$13)+U73*MAX(N73-'d_고정'!$B$10*P73*('6_기대효과'!$K$7/'d_고정'!$B$9),0)*Q73*(1-R73)</f>
        <v/>
      </c>
      <c r="AB73">
        <f>Y73+Z73</f>
        <v/>
      </c>
      <c r="AC73">
        <f>Y73/('d_고정'!$B$5*'6_기대효과'!$H$7/8)/'d_고정'!$B$6</f>
        <v/>
      </c>
      <c r="AD73">
        <f>Y73/('d_고정'!$B$8*'6_기대효과'!$H$7/8)</f>
        <v/>
      </c>
    </row>
    <row r="74">
      <c r="A74">
        <f>RAND()</f>
        <v/>
      </c>
      <c r="B74">
        <f>IF('d_시나리오'!$J$2='d_시나리오'!$H$2,'d_시나리오'!$I$2,IF(A74&lt;('d_시나리오'!$I$2-'d_시나리오'!$H$2)/('d_시나리오'!$J$2-'d_시나리오'!$H$2),'d_시나리오'!$H$2+SQRT(A74*('d_시나리오'!$J$2-'d_시나리오'!$H$2)*('d_시나리오'!$I$2-'d_시나리오'!$H$2)),'d_시나리오'!$J$2-SQRT((1-A74)*('d_시나리오'!$J$2-'d_시나리오'!$H$2)*('d_시나리오'!$J$2-'d_시나리오'!$I$2))))</f>
        <v/>
      </c>
      <c r="C74">
        <f>RAND()</f>
        <v/>
      </c>
      <c r="D74">
        <f>BETAINV(RAND(),IF(C74&lt;'d_고정'!$B$26,'d_고정'!$B$23,'d_고정'!$B$16)+1,'d_고정'!$B$17-IF(C74&lt;'d_고정'!$B$26,'d_고정'!$B$23,'d_고정'!$B$16)+1)*('d_고정'!$B$14+('d_고정'!$B$15-'d_고정'!$B$14)*RAND())</f>
        <v/>
      </c>
      <c r="E74">
        <f>INDEX('d_분포'!$A$2:$A$28,RANDBETWEEN(1,27))</f>
        <v/>
      </c>
      <c r="F74">
        <f>INDEX('d_분포'!$C$2:$C$5,RANDBETWEEN(1,4))*(0.9+0.2*RAND())</f>
        <v/>
      </c>
      <c r="G74">
        <f>RAND()</f>
        <v/>
      </c>
      <c r="H74">
        <f>(F74+(1-F74)*('d_고정'!$B$22*BETAINV(RAND(),IF(G74&lt;'d_고정'!$B$26,'d_고정'!$B$25,'d_고정'!$B$20)+1,'d_고정'!$B$21-IF(G74&lt;'d_고정'!$B$26,'d_고정'!$B$25,'d_고정'!$B$20)+1)+(1-'d_고정'!$B$22)*BETAINV(RAND(),IF(G74&lt;'d_고정'!$B$26,'d_고정'!$B$24,'d_고정'!$B$18)+1,'d_고정'!$B$19-IF(G74&lt;'d_고정'!$B$26,'d_고정'!$B$24,'d_고정'!$B$18)+1))*('d_고정'!$B$14+('d_고정'!$B$15-'d_고정'!$B$14)*RAND()))/F74</f>
        <v/>
      </c>
      <c r="I74">
        <f>RAND()</f>
        <v/>
      </c>
      <c r="J74">
        <f>IF('d_시나리오'!$J$3='d_시나리오'!$H$3,'d_시나리오'!$I$3,IF(I74&lt;('d_시나리오'!$I$3-'d_시나리오'!$H$3)/('d_시나리오'!$J$3-'d_시나리오'!$H$3),'d_시나리오'!$H$3+SQRT(I74*('d_시나리오'!$J$3-'d_시나리오'!$H$3)*('d_시나리오'!$I$3-'d_시나리오'!$H$3)),'d_시나리오'!$J$3-SQRT((1-I74)*('d_시나리오'!$J$3-'d_시나리오'!$H$3)*('d_시나리오'!$J$3-'d_시나리오'!$I$3))))</f>
        <v/>
      </c>
      <c r="K74">
        <f>RAND()</f>
        <v/>
      </c>
      <c r="L74">
        <f>IF('d_시나리오'!$J$4='d_시나리오'!$H$4,'d_시나리오'!$I$4,IF(K74&lt;('d_시나리오'!$I$4-'d_시나리오'!$H$4)/('d_시나리오'!$J$4-'d_시나리오'!$H$4),'d_시나리오'!$H$4+SQRT(K74*('d_시나리오'!$J$4-'d_시나리오'!$H$4)*('d_시나리오'!$I$4-'d_시나리오'!$H$4)),'d_시나리오'!$J$4-SQRT((1-K74)*('d_시나리오'!$J$4-'d_시나리오'!$H$4)*('d_시나리오'!$J$4-'d_시나리오'!$I$4))))</f>
        <v/>
      </c>
      <c r="M74">
        <f>RAND()</f>
        <v/>
      </c>
      <c r="N74">
        <f>IF('d_시나리오'!$J$5='d_시나리오'!$H$5,'d_시나리오'!$I$5,IF(M74&lt;('d_시나리오'!$I$5-'d_시나리오'!$H$5)/('d_시나리오'!$J$5-'d_시나리오'!$H$5),'d_시나리오'!$H$5+SQRT(M74*('d_시나리오'!$J$5-'d_시나리오'!$H$5)*('d_시나리오'!$I$5-'d_시나리오'!$H$5)),'d_시나리오'!$J$5-SQRT((1-M74)*('d_시나리오'!$J$5-'d_시나리오'!$H$5)*('d_시나리오'!$J$5-'d_시나리오'!$I$5))))</f>
        <v/>
      </c>
      <c r="O74">
        <f>RAND()</f>
        <v/>
      </c>
      <c r="P74">
        <f>IF('d_시나리오'!$J$6='d_시나리오'!$H$6,'d_시나리오'!$I$6,IF(O74&lt;('d_시나리오'!$I$6-'d_시나리오'!$H$6)/('d_시나리오'!$J$6-'d_시나리오'!$H$6),'d_시나리오'!$H$6+SQRT(O74*('d_시나리오'!$J$6-'d_시나리오'!$H$6)*('d_시나리오'!$I$6-'d_시나리오'!$H$6)),'d_시나리오'!$J$6-SQRT((1-O74)*('d_시나리오'!$J$6-'d_시나리오'!$H$6)*('d_시나리오'!$J$6-'d_시나리오'!$I$6))))</f>
        <v/>
      </c>
      <c r="Q74">
        <f>INDEX('d_분포'!$B$2:$B$57,RANDBETWEEN(1,56))</f>
        <v/>
      </c>
      <c r="R74">
        <f>BETAINV(RAND(),5,5)</f>
        <v/>
      </c>
      <c r="S74">
        <f>'d_고정'!$B$1*'6_기대효과'!$H$7*('d_시나리오'!$I$7/'d_고정'!$B$2)*B74</f>
        <v/>
      </c>
      <c r="T74">
        <f>S74*D74</f>
        <v/>
      </c>
      <c r="U74">
        <f>S74*F74*H74</f>
        <v/>
      </c>
      <c r="V74">
        <f>S74*F74*(H74-1)</f>
        <v/>
      </c>
      <c r="W74">
        <f>U74*J74</f>
        <v/>
      </c>
      <c r="X74">
        <f>T74+W74</f>
        <v/>
      </c>
      <c r="Y74">
        <f>(T74*E74+W74*L74)*(1-R74-'d_고정'!$B$13)</f>
        <v/>
      </c>
      <c r="Z74">
        <f>(U74*N74*Q74+'d_고정'!$B$3*('6_기대효과'!$H$7/8)*Q74*'d_고정'!$B$10*P74*('6_기대효과'!$K$7/'d_고정'!$B$9))*(1-R74)</f>
        <v/>
      </c>
      <c r="AA74">
        <f>W74*L74*(1-R74-'d_고정'!$B$13)+U74*MAX(N74-'d_고정'!$B$10*P74*('6_기대효과'!$K$7/'d_고정'!$B$9),0)*Q74*(1-R74)</f>
        <v/>
      </c>
      <c r="AB74">
        <f>Y74+Z74</f>
        <v/>
      </c>
      <c r="AC74">
        <f>Y74/('d_고정'!$B$5*'6_기대효과'!$H$7/8)/'d_고정'!$B$6</f>
        <v/>
      </c>
      <c r="AD74">
        <f>Y74/('d_고정'!$B$8*'6_기대효과'!$H$7/8)</f>
        <v/>
      </c>
    </row>
    <row r="75">
      <c r="A75">
        <f>RAND()</f>
        <v/>
      </c>
      <c r="B75">
        <f>IF('d_시나리오'!$J$2='d_시나리오'!$H$2,'d_시나리오'!$I$2,IF(A75&lt;('d_시나리오'!$I$2-'d_시나리오'!$H$2)/('d_시나리오'!$J$2-'d_시나리오'!$H$2),'d_시나리오'!$H$2+SQRT(A75*('d_시나리오'!$J$2-'d_시나리오'!$H$2)*('d_시나리오'!$I$2-'d_시나리오'!$H$2)),'d_시나리오'!$J$2-SQRT((1-A75)*('d_시나리오'!$J$2-'d_시나리오'!$H$2)*('d_시나리오'!$J$2-'d_시나리오'!$I$2))))</f>
        <v/>
      </c>
      <c r="C75">
        <f>RAND()</f>
        <v/>
      </c>
      <c r="D75">
        <f>BETAINV(RAND(),IF(C75&lt;'d_고정'!$B$26,'d_고정'!$B$23,'d_고정'!$B$16)+1,'d_고정'!$B$17-IF(C75&lt;'d_고정'!$B$26,'d_고정'!$B$23,'d_고정'!$B$16)+1)*('d_고정'!$B$14+('d_고정'!$B$15-'d_고정'!$B$14)*RAND())</f>
        <v/>
      </c>
      <c r="E75">
        <f>INDEX('d_분포'!$A$2:$A$28,RANDBETWEEN(1,27))</f>
        <v/>
      </c>
      <c r="F75">
        <f>INDEX('d_분포'!$C$2:$C$5,RANDBETWEEN(1,4))*(0.9+0.2*RAND())</f>
        <v/>
      </c>
      <c r="G75">
        <f>RAND()</f>
        <v/>
      </c>
      <c r="H75">
        <f>(F75+(1-F75)*('d_고정'!$B$22*BETAINV(RAND(),IF(G75&lt;'d_고정'!$B$26,'d_고정'!$B$25,'d_고정'!$B$20)+1,'d_고정'!$B$21-IF(G75&lt;'d_고정'!$B$26,'d_고정'!$B$25,'d_고정'!$B$20)+1)+(1-'d_고정'!$B$22)*BETAINV(RAND(),IF(G75&lt;'d_고정'!$B$26,'d_고정'!$B$24,'d_고정'!$B$18)+1,'d_고정'!$B$19-IF(G75&lt;'d_고정'!$B$26,'d_고정'!$B$24,'d_고정'!$B$18)+1))*('d_고정'!$B$14+('d_고정'!$B$15-'d_고정'!$B$14)*RAND()))/F75</f>
        <v/>
      </c>
      <c r="I75">
        <f>RAND()</f>
        <v/>
      </c>
      <c r="J75">
        <f>IF('d_시나리오'!$J$3='d_시나리오'!$H$3,'d_시나리오'!$I$3,IF(I75&lt;('d_시나리오'!$I$3-'d_시나리오'!$H$3)/('d_시나리오'!$J$3-'d_시나리오'!$H$3),'d_시나리오'!$H$3+SQRT(I75*('d_시나리오'!$J$3-'d_시나리오'!$H$3)*('d_시나리오'!$I$3-'d_시나리오'!$H$3)),'d_시나리오'!$J$3-SQRT((1-I75)*('d_시나리오'!$J$3-'d_시나리오'!$H$3)*('d_시나리오'!$J$3-'d_시나리오'!$I$3))))</f>
        <v/>
      </c>
      <c r="K75">
        <f>RAND()</f>
        <v/>
      </c>
      <c r="L75">
        <f>IF('d_시나리오'!$J$4='d_시나리오'!$H$4,'d_시나리오'!$I$4,IF(K75&lt;('d_시나리오'!$I$4-'d_시나리오'!$H$4)/('d_시나리오'!$J$4-'d_시나리오'!$H$4),'d_시나리오'!$H$4+SQRT(K75*('d_시나리오'!$J$4-'d_시나리오'!$H$4)*('d_시나리오'!$I$4-'d_시나리오'!$H$4)),'d_시나리오'!$J$4-SQRT((1-K75)*('d_시나리오'!$J$4-'d_시나리오'!$H$4)*('d_시나리오'!$J$4-'d_시나리오'!$I$4))))</f>
        <v/>
      </c>
      <c r="M75">
        <f>RAND()</f>
        <v/>
      </c>
      <c r="N75">
        <f>IF('d_시나리오'!$J$5='d_시나리오'!$H$5,'d_시나리오'!$I$5,IF(M75&lt;('d_시나리오'!$I$5-'d_시나리오'!$H$5)/('d_시나리오'!$J$5-'d_시나리오'!$H$5),'d_시나리오'!$H$5+SQRT(M75*('d_시나리오'!$J$5-'d_시나리오'!$H$5)*('d_시나리오'!$I$5-'d_시나리오'!$H$5)),'d_시나리오'!$J$5-SQRT((1-M75)*('d_시나리오'!$J$5-'d_시나리오'!$H$5)*('d_시나리오'!$J$5-'d_시나리오'!$I$5))))</f>
        <v/>
      </c>
      <c r="O75">
        <f>RAND()</f>
        <v/>
      </c>
      <c r="P75">
        <f>IF('d_시나리오'!$J$6='d_시나리오'!$H$6,'d_시나리오'!$I$6,IF(O75&lt;('d_시나리오'!$I$6-'d_시나리오'!$H$6)/('d_시나리오'!$J$6-'d_시나리오'!$H$6),'d_시나리오'!$H$6+SQRT(O75*('d_시나리오'!$J$6-'d_시나리오'!$H$6)*('d_시나리오'!$I$6-'d_시나리오'!$H$6)),'d_시나리오'!$J$6-SQRT((1-O75)*('d_시나리오'!$J$6-'d_시나리오'!$H$6)*('d_시나리오'!$J$6-'d_시나리오'!$I$6))))</f>
        <v/>
      </c>
      <c r="Q75">
        <f>INDEX('d_분포'!$B$2:$B$57,RANDBETWEEN(1,56))</f>
        <v/>
      </c>
      <c r="R75">
        <f>BETAINV(RAND(),5,5)</f>
        <v/>
      </c>
      <c r="S75">
        <f>'d_고정'!$B$1*'6_기대효과'!$H$7*('d_시나리오'!$I$7/'d_고정'!$B$2)*B75</f>
        <v/>
      </c>
      <c r="T75">
        <f>S75*D75</f>
        <v/>
      </c>
      <c r="U75">
        <f>S75*F75*H75</f>
        <v/>
      </c>
      <c r="V75">
        <f>S75*F75*(H75-1)</f>
        <v/>
      </c>
      <c r="W75">
        <f>U75*J75</f>
        <v/>
      </c>
      <c r="X75">
        <f>T75+W75</f>
        <v/>
      </c>
      <c r="Y75">
        <f>(T75*E75+W75*L75)*(1-R75-'d_고정'!$B$13)</f>
        <v/>
      </c>
      <c r="Z75">
        <f>(U75*N75*Q75+'d_고정'!$B$3*('6_기대효과'!$H$7/8)*Q75*'d_고정'!$B$10*P75*('6_기대효과'!$K$7/'d_고정'!$B$9))*(1-R75)</f>
        <v/>
      </c>
      <c r="AA75">
        <f>W75*L75*(1-R75-'d_고정'!$B$13)+U75*MAX(N75-'d_고정'!$B$10*P75*('6_기대효과'!$K$7/'d_고정'!$B$9),0)*Q75*(1-R75)</f>
        <v/>
      </c>
      <c r="AB75">
        <f>Y75+Z75</f>
        <v/>
      </c>
      <c r="AC75">
        <f>Y75/('d_고정'!$B$5*'6_기대효과'!$H$7/8)/'d_고정'!$B$6</f>
        <v/>
      </c>
      <c r="AD75">
        <f>Y75/('d_고정'!$B$8*'6_기대효과'!$H$7/8)</f>
        <v/>
      </c>
    </row>
    <row r="76">
      <c r="A76">
        <f>RAND()</f>
        <v/>
      </c>
      <c r="B76">
        <f>IF('d_시나리오'!$J$2='d_시나리오'!$H$2,'d_시나리오'!$I$2,IF(A76&lt;('d_시나리오'!$I$2-'d_시나리오'!$H$2)/('d_시나리오'!$J$2-'d_시나리오'!$H$2),'d_시나리오'!$H$2+SQRT(A76*('d_시나리오'!$J$2-'d_시나리오'!$H$2)*('d_시나리오'!$I$2-'d_시나리오'!$H$2)),'d_시나리오'!$J$2-SQRT((1-A76)*('d_시나리오'!$J$2-'d_시나리오'!$H$2)*('d_시나리오'!$J$2-'d_시나리오'!$I$2))))</f>
        <v/>
      </c>
      <c r="C76">
        <f>RAND()</f>
        <v/>
      </c>
      <c r="D76">
        <f>BETAINV(RAND(),IF(C76&lt;'d_고정'!$B$26,'d_고정'!$B$23,'d_고정'!$B$16)+1,'d_고정'!$B$17-IF(C76&lt;'d_고정'!$B$26,'d_고정'!$B$23,'d_고정'!$B$16)+1)*('d_고정'!$B$14+('d_고정'!$B$15-'d_고정'!$B$14)*RAND())</f>
        <v/>
      </c>
      <c r="E76">
        <f>INDEX('d_분포'!$A$2:$A$28,RANDBETWEEN(1,27))</f>
        <v/>
      </c>
      <c r="F76">
        <f>INDEX('d_분포'!$C$2:$C$5,RANDBETWEEN(1,4))*(0.9+0.2*RAND())</f>
        <v/>
      </c>
      <c r="G76">
        <f>RAND()</f>
        <v/>
      </c>
      <c r="H76">
        <f>(F76+(1-F76)*('d_고정'!$B$22*BETAINV(RAND(),IF(G76&lt;'d_고정'!$B$26,'d_고정'!$B$25,'d_고정'!$B$20)+1,'d_고정'!$B$21-IF(G76&lt;'d_고정'!$B$26,'d_고정'!$B$25,'d_고정'!$B$20)+1)+(1-'d_고정'!$B$22)*BETAINV(RAND(),IF(G76&lt;'d_고정'!$B$26,'d_고정'!$B$24,'d_고정'!$B$18)+1,'d_고정'!$B$19-IF(G76&lt;'d_고정'!$B$26,'d_고정'!$B$24,'d_고정'!$B$18)+1))*('d_고정'!$B$14+('d_고정'!$B$15-'d_고정'!$B$14)*RAND()))/F76</f>
        <v/>
      </c>
      <c r="I76">
        <f>RAND()</f>
        <v/>
      </c>
      <c r="J76">
        <f>IF('d_시나리오'!$J$3='d_시나리오'!$H$3,'d_시나리오'!$I$3,IF(I76&lt;('d_시나리오'!$I$3-'d_시나리오'!$H$3)/('d_시나리오'!$J$3-'d_시나리오'!$H$3),'d_시나리오'!$H$3+SQRT(I76*('d_시나리오'!$J$3-'d_시나리오'!$H$3)*('d_시나리오'!$I$3-'d_시나리오'!$H$3)),'d_시나리오'!$J$3-SQRT((1-I76)*('d_시나리오'!$J$3-'d_시나리오'!$H$3)*('d_시나리오'!$J$3-'d_시나리오'!$I$3))))</f>
        <v/>
      </c>
      <c r="K76">
        <f>RAND()</f>
        <v/>
      </c>
      <c r="L76">
        <f>IF('d_시나리오'!$J$4='d_시나리오'!$H$4,'d_시나리오'!$I$4,IF(K76&lt;('d_시나리오'!$I$4-'d_시나리오'!$H$4)/('d_시나리오'!$J$4-'d_시나리오'!$H$4),'d_시나리오'!$H$4+SQRT(K76*('d_시나리오'!$J$4-'d_시나리오'!$H$4)*('d_시나리오'!$I$4-'d_시나리오'!$H$4)),'d_시나리오'!$J$4-SQRT((1-K76)*('d_시나리오'!$J$4-'d_시나리오'!$H$4)*('d_시나리오'!$J$4-'d_시나리오'!$I$4))))</f>
        <v/>
      </c>
      <c r="M76">
        <f>RAND()</f>
        <v/>
      </c>
      <c r="N76">
        <f>IF('d_시나리오'!$J$5='d_시나리오'!$H$5,'d_시나리오'!$I$5,IF(M76&lt;('d_시나리오'!$I$5-'d_시나리오'!$H$5)/('d_시나리오'!$J$5-'d_시나리오'!$H$5),'d_시나리오'!$H$5+SQRT(M76*('d_시나리오'!$J$5-'d_시나리오'!$H$5)*('d_시나리오'!$I$5-'d_시나리오'!$H$5)),'d_시나리오'!$J$5-SQRT((1-M76)*('d_시나리오'!$J$5-'d_시나리오'!$H$5)*('d_시나리오'!$J$5-'d_시나리오'!$I$5))))</f>
        <v/>
      </c>
      <c r="O76">
        <f>RAND()</f>
        <v/>
      </c>
      <c r="P76">
        <f>IF('d_시나리오'!$J$6='d_시나리오'!$H$6,'d_시나리오'!$I$6,IF(O76&lt;('d_시나리오'!$I$6-'d_시나리오'!$H$6)/('d_시나리오'!$J$6-'d_시나리오'!$H$6),'d_시나리오'!$H$6+SQRT(O76*('d_시나리오'!$J$6-'d_시나리오'!$H$6)*('d_시나리오'!$I$6-'d_시나리오'!$H$6)),'d_시나리오'!$J$6-SQRT((1-O76)*('d_시나리오'!$J$6-'d_시나리오'!$H$6)*('d_시나리오'!$J$6-'d_시나리오'!$I$6))))</f>
        <v/>
      </c>
      <c r="Q76">
        <f>INDEX('d_분포'!$B$2:$B$57,RANDBETWEEN(1,56))</f>
        <v/>
      </c>
      <c r="R76">
        <f>BETAINV(RAND(),5,5)</f>
        <v/>
      </c>
      <c r="S76">
        <f>'d_고정'!$B$1*'6_기대효과'!$H$7*('d_시나리오'!$I$7/'d_고정'!$B$2)*B76</f>
        <v/>
      </c>
      <c r="T76">
        <f>S76*D76</f>
        <v/>
      </c>
      <c r="U76">
        <f>S76*F76*H76</f>
        <v/>
      </c>
      <c r="V76">
        <f>S76*F76*(H76-1)</f>
        <v/>
      </c>
      <c r="W76">
        <f>U76*J76</f>
        <v/>
      </c>
      <c r="X76">
        <f>T76+W76</f>
        <v/>
      </c>
      <c r="Y76">
        <f>(T76*E76+W76*L76)*(1-R76-'d_고정'!$B$13)</f>
        <v/>
      </c>
      <c r="Z76">
        <f>(U76*N76*Q76+'d_고정'!$B$3*('6_기대효과'!$H$7/8)*Q76*'d_고정'!$B$10*P76*('6_기대효과'!$K$7/'d_고정'!$B$9))*(1-R76)</f>
        <v/>
      </c>
      <c r="AA76">
        <f>W76*L76*(1-R76-'d_고정'!$B$13)+U76*MAX(N76-'d_고정'!$B$10*P76*('6_기대효과'!$K$7/'d_고정'!$B$9),0)*Q76*(1-R76)</f>
        <v/>
      </c>
      <c r="AB76">
        <f>Y76+Z76</f>
        <v/>
      </c>
      <c r="AC76">
        <f>Y76/('d_고정'!$B$5*'6_기대효과'!$H$7/8)/'d_고정'!$B$6</f>
        <v/>
      </c>
      <c r="AD76">
        <f>Y76/('d_고정'!$B$8*'6_기대효과'!$H$7/8)</f>
        <v/>
      </c>
    </row>
    <row r="77">
      <c r="A77">
        <f>RAND()</f>
        <v/>
      </c>
      <c r="B77">
        <f>IF('d_시나리오'!$J$2='d_시나리오'!$H$2,'d_시나리오'!$I$2,IF(A77&lt;('d_시나리오'!$I$2-'d_시나리오'!$H$2)/('d_시나리오'!$J$2-'d_시나리오'!$H$2),'d_시나리오'!$H$2+SQRT(A77*('d_시나리오'!$J$2-'d_시나리오'!$H$2)*('d_시나리오'!$I$2-'d_시나리오'!$H$2)),'d_시나리오'!$J$2-SQRT((1-A77)*('d_시나리오'!$J$2-'d_시나리오'!$H$2)*('d_시나리오'!$J$2-'d_시나리오'!$I$2))))</f>
        <v/>
      </c>
      <c r="C77">
        <f>RAND()</f>
        <v/>
      </c>
      <c r="D77">
        <f>BETAINV(RAND(),IF(C77&lt;'d_고정'!$B$26,'d_고정'!$B$23,'d_고정'!$B$16)+1,'d_고정'!$B$17-IF(C77&lt;'d_고정'!$B$26,'d_고정'!$B$23,'d_고정'!$B$16)+1)*('d_고정'!$B$14+('d_고정'!$B$15-'d_고정'!$B$14)*RAND())</f>
        <v/>
      </c>
      <c r="E77">
        <f>INDEX('d_분포'!$A$2:$A$28,RANDBETWEEN(1,27))</f>
        <v/>
      </c>
      <c r="F77">
        <f>INDEX('d_분포'!$C$2:$C$5,RANDBETWEEN(1,4))*(0.9+0.2*RAND())</f>
        <v/>
      </c>
      <c r="G77">
        <f>RAND()</f>
        <v/>
      </c>
      <c r="H77">
        <f>(F77+(1-F77)*('d_고정'!$B$22*BETAINV(RAND(),IF(G77&lt;'d_고정'!$B$26,'d_고정'!$B$25,'d_고정'!$B$20)+1,'d_고정'!$B$21-IF(G77&lt;'d_고정'!$B$26,'d_고정'!$B$25,'d_고정'!$B$20)+1)+(1-'d_고정'!$B$22)*BETAINV(RAND(),IF(G77&lt;'d_고정'!$B$26,'d_고정'!$B$24,'d_고정'!$B$18)+1,'d_고정'!$B$19-IF(G77&lt;'d_고정'!$B$26,'d_고정'!$B$24,'d_고정'!$B$18)+1))*('d_고정'!$B$14+('d_고정'!$B$15-'d_고정'!$B$14)*RAND()))/F77</f>
        <v/>
      </c>
      <c r="I77">
        <f>RAND()</f>
        <v/>
      </c>
      <c r="J77">
        <f>IF('d_시나리오'!$J$3='d_시나리오'!$H$3,'d_시나리오'!$I$3,IF(I77&lt;('d_시나리오'!$I$3-'d_시나리오'!$H$3)/('d_시나리오'!$J$3-'d_시나리오'!$H$3),'d_시나리오'!$H$3+SQRT(I77*('d_시나리오'!$J$3-'d_시나리오'!$H$3)*('d_시나리오'!$I$3-'d_시나리오'!$H$3)),'d_시나리오'!$J$3-SQRT((1-I77)*('d_시나리오'!$J$3-'d_시나리오'!$H$3)*('d_시나리오'!$J$3-'d_시나리오'!$I$3))))</f>
        <v/>
      </c>
      <c r="K77">
        <f>RAND()</f>
        <v/>
      </c>
      <c r="L77">
        <f>IF('d_시나리오'!$J$4='d_시나리오'!$H$4,'d_시나리오'!$I$4,IF(K77&lt;('d_시나리오'!$I$4-'d_시나리오'!$H$4)/('d_시나리오'!$J$4-'d_시나리오'!$H$4),'d_시나리오'!$H$4+SQRT(K77*('d_시나리오'!$J$4-'d_시나리오'!$H$4)*('d_시나리오'!$I$4-'d_시나리오'!$H$4)),'d_시나리오'!$J$4-SQRT((1-K77)*('d_시나리오'!$J$4-'d_시나리오'!$H$4)*('d_시나리오'!$J$4-'d_시나리오'!$I$4))))</f>
        <v/>
      </c>
      <c r="M77">
        <f>RAND()</f>
        <v/>
      </c>
      <c r="N77">
        <f>IF('d_시나리오'!$J$5='d_시나리오'!$H$5,'d_시나리오'!$I$5,IF(M77&lt;('d_시나리오'!$I$5-'d_시나리오'!$H$5)/('d_시나리오'!$J$5-'d_시나리오'!$H$5),'d_시나리오'!$H$5+SQRT(M77*('d_시나리오'!$J$5-'d_시나리오'!$H$5)*('d_시나리오'!$I$5-'d_시나리오'!$H$5)),'d_시나리오'!$J$5-SQRT((1-M77)*('d_시나리오'!$J$5-'d_시나리오'!$H$5)*('d_시나리오'!$J$5-'d_시나리오'!$I$5))))</f>
        <v/>
      </c>
      <c r="O77">
        <f>RAND()</f>
        <v/>
      </c>
      <c r="P77">
        <f>IF('d_시나리오'!$J$6='d_시나리오'!$H$6,'d_시나리오'!$I$6,IF(O77&lt;('d_시나리오'!$I$6-'d_시나리오'!$H$6)/('d_시나리오'!$J$6-'d_시나리오'!$H$6),'d_시나리오'!$H$6+SQRT(O77*('d_시나리오'!$J$6-'d_시나리오'!$H$6)*('d_시나리오'!$I$6-'d_시나리오'!$H$6)),'d_시나리오'!$J$6-SQRT((1-O77)*('d_시나리오'!$J$6-'d_시나리오'!$H$6)*('d_시나리오'!$J$6-'d_시나리오'!$I$6))))</f>
        <v/>
      </c>
      <c r="Q77">
        <f>INDEX('d_분포'!$B$2:$B$57,RANDBETWEEN(1,56))</f>
        <v/>
      </c>
      <c r="R77">
        <f>BETAINV(RAND(),5,5)</f>
        <v/>
      </c>
      <c r="S77">
        <f>'d_고정'!$B$1*'6_기대효과'!$H$7*('d_시나리오'!$I$7/'d_고정'!$B$2)*B77</f>
        <v/>
      </c>
      <c r="T77">
        <f>S77*D77</f>
        <v/>
      </c>
      <c r="U77">
        <f>S77*F77*H77</f>
        <v/>
      </c>
      <c r="V77">
        <f>S77*F77*(H77-1)</f>
        <v/>
      </c>
      <c r="W77">
        <f>U77*J77</f>
        <v/>
      </c>
      <c r="X77">
        <f>T77+W77</f>
        <v/>
      </c>
      <c r="Y77">
        <f>(T77*E77+W77*L77)*(1-R77-'d_고정'!$B$13)</f>
        <v/>
      </c>
      <c r="Z77">
        <f>(U77*N77*Q77+'d_고정'!$B$3*('6_기대효과'!$H$7/8)*Q77*'d_고정'!$B$10*P77*('6_기대효과'!$K$7/'d_고정'!$B$9))*(1-R77)</f>
        <v/>
      </c>
      <c r="AA77">
        <f>W77*L77*(1-R77-'d_고정'!$B$13)+U77*MAX(N77-'d_고정'!$B$10*P77*('6_기대효과'!$K$7/'d_고정'!$B$9),0)*Q77*(1-R77)</f>
        <v/>
      </c>
      <c r="AB77">
        <f>Y77+Z77</f>
        <v/>
      </c>
      <c r="AC77">
        <f>Y77/('d_고정'!$B$5*'6_기대효과'!$H$7/8)/'d_고정'!$B$6</f>
        <v/>
      </c>
      <c r="AD77">
        <f>Y77/('d_고정'!$B$8*'6_기대효과'!$H$7/8)</f>
        <v/>
      </c>
    </row>
    <row r="78">
      <c r="A78">
        <f>RAND()</f>
        <v/>
      </c>
      <c r="B78">
        <f>IF('d_시나리오'!$J$2='d_시나리오'!$H$2,'d_시나리오'!$I$2,IF(A78&lt;('d_시나리오'!$I$2-'d_시나리오'!$H$2)/('d_시나리오'!$J$2-'d_시나리오'!$H$2),'d_시나리오'!$H$2+SQRT(A78*('d_시나리오'!$J$2-'d_시나리오'!$H$2)*('d_시나리오'!$I$2-'d_시나리오'!$H$2)),'d_시나리오'!$J$2-SQRT((1-A78)*('d_시나리오'!$J$2-'d_시나리오'!$H$2)*('d_시나리오'!$J$2-'d_시나리오'!$I$2))))</f>
        <v/>
      </c>
      <c r="C78">
        <f>RAND()</f>
        <v/>
      </c>
      <c r="D78">
        <f>BETAINV(RAND(),IF(C78&lt;'d_고정'!$B$26,'d_고정'!$B$23,'d_고정'!$B$16)+1,'d_고정'!$B$17-IF(C78&lt;'d_고정'!$B$26,'d_고정'!$B$23,'d_고정'!$B$16)+1)*('d_고정'!$B$14+('d_고정'!$B$15-'d_고정'!$B$14)*RAND())</f>
        <v/>
      </c>
      <c r="E78">
        <f>INDEX('d_분포'!$A$2:$A$28,RANDBETWEEN(1,27))</f>
        <v/>
      </c>
      <c r="F78">
        <f>INDEX('d_분포'!$C$2:$C$5,RANDBETWEEN(1,4))*(0.9+0.2*RAND())</f>
        <v/>
      </c>
      <c r="G78">
        <f>RAND()</f>
        <v/>
      </c>
      <c r="H78">
        <f>(F78+(1-F78)*('d_고정'!$B$22*BETAINV(RAND(),IF(G78&lt;'d_고정'!$B$26,'d_고정'!$B$25,'d_고정'!$B$20)+1,'d_고정'!$B$21-IF(G78&lt;'d_고정'!$B$26,'d_고정'!$B$25,'d_고정'!$B$20)+1)+(1-'d_고정'!$B$22)*BETAINV(RAND(),IF(G78&lt;'d_고정'!$B$26,'d_고정'!$B$24,'d_고정'!$B$18)+1,'d_고정'!$B$19-IF(G78&lt;'d_고정'!$B$26,'d_고정'!$B$24,'d_고정'!$B$18)+1))*('d_고정'!$B$14+('d_고정'!$B$15-'d_고정'!$B$14)*RAND()))/F78</f>
        <v/>
      </c>
      <c r="I78">
        <f>RAND()</f>
        <v/>
      </c>
      <c r="J78">
        <f>IF('d_시나리오'!$J$3='d_시나리오'!$H$3,'d_시나리오'!$I$3,IF(I78&lt;('d_시나리오'!$I$3-'d_시나리오'!$H$3)/('d_시나리오'!$J$3-'d_시나리오'!$H$3),'d_시나리오'!$H$3+SQRT(I78*('d_시나리오'!$J$3-'d_시나리오'!$H$3)*('d_시나리오'!$I$3-'d_시나리오'!$H$3)),'d_시나리오'!$J$3-SQRT((1-I78)*('d_시나리오'!$J$3-'d_시나리오'!$H$3)*('d_시나리오'!$J$3-'d_시나리오'!$I$3))))</f>
        <v/>
      </c>
      <c r="K78">
        <f>RAND()</f>
        <v/>
      </c>
      <c r="L78">
        <f>IF('d_시나리오'!$J$4='d_시나리오'!$H$4,'d_시나리오'!$I$4,IF(K78&lt;('d_시나리오'!$I$4-'d_시나리오'!$H$4)/('d_시나리오'!$J$4-'d_시나리오'!$H$4),'d_시나리오'!$H$4+SQRT(K78*('d_시나리오'!$J$4-'d_시나리오'!$H$4)*('d_시나리오'!$I$4-'d_시나리오'!$H$4)),'d_시나리오'!$J$4-SQRT((1-K78)*('d_시나리오'!$J$4-'d_시나리오'!$H$4)*('d_시나리오'!$J$4-'d_시나리오'!$I$4))))</f>
        <v/>
      </c>
      <c r="M78">
        <f>RAND()</f>
        <v/>
      </c>
      <c r="N78">
        <f>IF('d_시나리오'!$J$5='d_시나리오'!$H$5,'d_시나리오'!$I$5,IF(M78&lt;('d_시나리오'!$I$5-'d_시나리오'!$H$5)/('d_시나리오'!$J$5-'d_시나리오'!$H$5),'d_시나리오'!$H$5+SQRT(M78*('d_시나리오'!$J$5-'d_시나리오'!$H$5)*('d_시나리오'!$I$5-'d_시나리오'!$H$5)),'d_시나리오'!$J$5-SQRT((1-M78)*('d_시나리오'!$J$5-'d_시나리오'!$H$5)*('d_시나리오'!$J$5-'d_시나리오'!$I$5))))</f>
        <v/>
      </c>
      <c r="O78">
        <f>RAND()</f>
        <v/>
      </c>
      <c r="P78">
        <f>IF('d_시나리오'!$J$6='d_시나리오'!$H$6,'d_시나리오'!$I$6,IF(O78&lt;('d_시나리오'!$I$6-'d_시나리오'!$H$6)/('d_시나리오'!$J$6-'d_시나리오'!$H$6),'d_시나리오'!$H$6+SQRT(O78*('d_시나리오'!$J$6-'d_시나리오'!$H$6)*('d_시나리오'!$I$6-'d_시나리오'!$H$6)),'d_시나리오'!$J$6-SQRT((1-O78)*('d_시나리오'!$J$6-'d_시나리오'!$H$6)*('d_시나리오'!$J$6-'d_시나리오'!$I$6))))</f>
        <v/>
      </c>
      <c r="Q78">
        <f>INDEX('d_분포'!$B$2:$B$57,RANDBETWEEN(1,56))</f>
        <v/>
      </c>
      <c r="R78">
        <f>BETAINV(RAND(),5,5)</f>
        <v/>
      </c>
      <c r="S78">
        <f>'d_고정'!$B$1*'6_기대효과'!$H$7*('d_시나리오'!$I$7/'d_고정'!$B$2)*B78</f>
        <v/>
      </c>
      <c r="T78">
        <f>S78*D78</f>
        <v/>
      </c>
      <c r="U78">
        <f>S78*F78*H78</f>
        <v/>
      </c>
      <c r="V78">
        <f>S78*F78*(H78-1)</f>
        <v/>
      </c>
      <c r="W78">
        <f>U78*J78</f>
        <v/>
      </c>
      <c r="X78">
        <f>T78+W78</f>
        <v/>
      </c>
      <c r="Y78">
        <f>(T78*E78+W78*L78)*(1-R78-'d_고정'!$B$13)</f>
        <v/>
      </c>
      <c r="Z78">
        <f>(U78*N78*Q78+'d_고정'!$B$3*('6_기대효과'!$H$7/8)*Q78*'d_고정'!$B$10*P78*('6_기대효과'!$K$7/'d_고정'!$B$9))*(1-R78)</f>
        <v/>
      </c>
      <c r="AA78">
        <f>W78*L78*(1-R78-'d_고정'!$B$13)+U78*MAX(N78-'d_고정'!$B$10*P78*('6_기대효과'!$K$7/'d_고정'!$B$9),0)*Q78*(1-R78)</f>
        <v/>
      </c>
      <c r="AB78">
        <f>Y78+Z78</f>
        <v/>
      </c>
      <c r="AC78">
        <f>Y78/('d_고정'!$B$5*'6_기대효과'!$H$7/8)/'d_고정'!$B$6</f>
        <v/>
      </c>
      <c r="AD78">
        <f>Y78/('d_고정'!$B$8*'6_기대효과'!$H$7/8)</f>
        <v/>
      </c>
    </row>
    <row r="79">
      <c r="A79">
        <f>RAND()</f>
        <v/>
      </c>
      <c r="B79">
        <f>IF('d_시나리오'!$J$2='d_시나리오'!$H$2,'d_시나리오'!$I$2,IF(A79&lt;('d_시나리오'!$I$2-'d_시나리오'!$H$2)/('d_시나리오'!$J$2-'d_시나리오'!$H$2),'d_시나리오'!$H$2+SQRT(A79*('d_시나리오'!$J$2-'d_시나리오'!$H$2)*('d_시나리오'!$I$2-'d_시나리오'!$H$2)),'d_시나리오'!$J$2-SQRT((1-A79)*('d_시나리오'!$J$2-'d_시나리오'!$H$2)*('d_시나리오'!$J$2-'d_시나리오'!$I$2))))</f>
        <v/>
      </c>
      <c r="C79">
        <f>RAND()</f>
        <v/>
      </c>
      <c r="D79">
        <f>BETAINV(RAND(),IF(C79&lt;'d_고정'!$B$26,'d_고정'!$B$23,'d_고정'!$B$16)+1,'d_고정'!$B$17-IF(C79&lt;'d_고정'!$B$26,'d_고정'!$B$23,'d_고정'!$B$16)+1)*('d_고정'!$B$14+('d_고정'!$B$15-'d_고정'!$B$14)*RAND())</f>
        <v/>
      </c>
      <c r="E79">
        <f>INDEX('d_분포'!$A$2:$A$28,RANDBETWEEN(1,27))</f>
        <v/>
      </c>
      <c r="F79">
        <f>INDEX('d_분포'!$C$2:$C$5,RANDBETWEEN(1,4))*(0.9+0.2*RAND())</f>
        <v/>
      </c>
      <c r="G79">
        <f>RAND()</f>
        <v/>
      </c>
      <c r="H79">
        <f>(F79+(1-F79)*('d_고정'!$B$22*BETAINV(RAND(),IF(G79&lt;'d_고정'!$B$26,'d_고정'!$B$25,'d_고정'!$B$20)+1,'d_고정'!$B$21-IF(G79&lt;'d_고정'!$B$26,'d_고정'!$B$25,'d_고정'!$B$20)+1)+(1-'d_고정'!$B$22)*BETAINV(RAND(),IF(G79&lt;'d_고정'!$B$26,'d_고정'!$B$24,'d_고정'!$B$18)+1,'d_고정'!$B$19-IF(G79&lt;'d_고정'!$B$26,'d_고정'!$B$24,'d_고정'!$B$18)+1))*('d_고정'!$B$14+('d_고정'!$B$15-'d_고정'!$B$14)*RAND()))/F79</f>
        <v/>
      </c>
      <c r="I79">
        <f>RAND()</f>
        <v/>
      </c>
      <c r="J79">
        <f>IF('d_시나리오'!$J$3='d_시나리오'!$H$3,'d_시나리오'!$I$3,IF(I79&lt;('d_시나리오'!$I$3-'d_시나리오'!$H$3)/('d_시나리오'!$J$3-'d_시나리오'!$H$3),'d_시나리오'!$H$3+SQRT(I79*('d_시나리오'!$J$3-'d_시나리오'!$H$3)*('d_시나리오'!$I$3-'d_시나리오'!$H$3)),'d_시나리오'!$J$3-SQRT((1-I79)*('d_시나리오'!$J$3-'d_시나리오'!$H$3)*('d_시나리오'!$J$3-'d_시나리오'!$I$3))))</f>
        <v/>
      </c>
      <c r="K79">
        <f>RAND()</f>
        <v/>
      </c>
      <c r="L79">
        <f>IF('d_시나리오'!$J$4='d_시나리오'!$H$4,'d_시나리오'!$I$4,IF(K79&lt;('d_시나리오'!$I$4-'d_시나리오'!$H$4)/('d_시나리오'!$J$4-'d_시나리오'!$H$4),'d_시나리오'!$H$4+SQRT(K79*('d_시나리오'!$J$4-'d_시나리오'!$H$4)*('d_시나리오'!$I$4-'d_시나리오'!$H$4)),'d_시나리오'!$J$4-SQRT((1-K79)*('d_시나리오'!$J$4-'d_시나리오'!$H$4)*('d_시나리오'!$J$4-'d_시나리오'!$I$4))))</f>
        <v/>
      </c>
      <c r="M79">
        <f>RAND()</f>
        <v/>
      </c>
      <c r="N79">
        <f>IF('d_시나리오'!$J$5='d_시나리오'!$H$5,'d_시나리오'!$I$5,IF(M79&lt;('d_시나리오'!$I$5-'d_시나리오'!$H$5)/('d_시나리오'!$J$5-'d_시나리오'!$H$5),'d_시나리오'!$H$5+SQRT(M79*('d_시나리오'!$J$5-'d_시나리오'!$H$5)*('d_시나리오'!$I$5-'d_시나리오'!$H$5)),'d_시나리오'!$J$5-SQRT((1-M79)*('d_시나리오'!$J$5-'d_시나리오'!$H$5)*('d_시나리오'!$J$5-'d_시나리오'!$I$5))))</f>
        <v/>
      </c>
      <c r="O79">
        <f>RAND()</f>
        <v/>
      </c>
      <c r="P79">
        <f>IF('d_시나리오'!$J$6='d_시나리오'!$H$6,'d_시나리오'!$I$6,IF(O79&lt;('d_시나리오'!$I$6-'d_시나리오'!$H$6)/('d_시나리오'!$J$6-'d_시나리오'!$H$6),'d_시나리오'!$H$6+SQRT(O79*('d_시나리오'!$J$6-'d_시나리오'!$H$6)*('d_시나리오'!$I$6-'d_시나리오'!$H$6)),'d_시나리오'!$J$6-SQRT((1-O79)*('d_시나리오'!$J$6-'d_시나리오'!$H$6)*('d_시나리오'!$J$6-'d_시나리오'!$I$6))))</f>
        <v/>
      </c>
      <c r="Q79">
        <f>INDEX('d_분포'!$B$2:$B$57,RANDBETWEEN(1,56))</f>
        <v/>
      </c>
      <c r="R79">
        <f>BETAINV(RAND(),5,5)</f>
        <v/>
      </c>
      <c r="S79">
        <f>'d_고정'!$B$1*'6_기대효과'!$H$7*('d_시나리오'!$I$7/'d_고정'!$B$2)*B79</f>
        <v/>
      </c>
      <c r="T79">
        <f>S79*D79</f>
        <v/>
      </c>
      <c r="U79">
        <f>S79*F79*H79</f>
        <v/>
      </c>
      <c r="V79">
        <f>S79*F79*(H79-1)</f>
        <v/>
      </c>
      <c r="W79">
        <f>U79*J79</f>
        <v/>
      </c>
      <c r="X79">
        <f>T79+W79</f>
        <v/>
      </c>
      <c r="Y79">
        <f>(T79*E79+W79*L79)*(1-R79-'d_고정'!$B$13)</f>
        <v/>
      </c>
      <c r="Z79">
        <f>(U79*N79*Q79+'d_고정'!$B$3*('6_기대효과'!$H$7/8)*Q79*'d_고정'!$B$10*P79*('6_기대효과'!$K$7/'d_고정'!$B$9))*(1-R79)</f>
        <v/>
      </c>
      <c r="AA79">
        <f>W79*L79*(1-R79-'d_고정'!$B$13)+U79*MAX(N79-'d_고정'!$B$10*P79*('6_기대효과'!$K$7/'d_고정'!$B$9),0)*Q79*(1-R79)</f>
        <v/>
      </c>
      <c r="AB79">
        <f>Y79+Z79</f>
        <v/>
      </c>
      <c r="AC79">
        <f>Y79/('d_고정'!$B$5*'6_기대효과'!$H$7/8)/'d_고정'!$B$6</f>
        <v/>
      </c>
      <c r="AD79">
        <f>Y79/('d_고정'!$B$8*'6_기대효과'!$H$7/8)</f>
        <v/>
      </c>
    </row>
    <row r="80">
      <c r="A80">
        <f>RAND()</f>
        <v/>
      </c>
      <c r="B80">
        <f>IF('d_시나리오'!$J$2='d_시나리오'!$H$2,'d_시나리오'!$I$2,IF(A80&lt;('d_시나리오'!$I$2-'d_시나리오'!$H$2)/('d_시나리오'!$J$2-'d_시나리오'!$H$2),'d_시나리오'!$H$2+SQRT(A80*('d_시나리오'!$J$2-'d_시나리오'!$H$2)*('d_시나리오'!$I$2-'d_시나리오'!$H$2)),'d_시나리오'!$J$2-SQRT((1-A80)*('d_시나리오'!$J$2-'d_시나리오'!$H$2)*('d_시나리오'!$J$2-'d_시나리오'!$I$2))))</f>
        <v/>
      </c>
      <c r="C80">
        <f>RAND()</f>
        <v/>
      </c>
      <c r="D80">
        <f>BETAINV(RAND(),IF(C80&lt;'d_고정'!$B$26,'d_고정'!$B$23,'d_고정'!$B$16)+1,'d_고정'!$B$17-IF(C80&lt;'d_고정'!$B$26,'d_고정'!$B$23,'d_고정'!$B$16)+1)*('d_고정'!$B$14+('d_고정'!$B$15-'d_고정'!$B$14)*RAND())</f>
        <v/>
      </c>
      <c r="E80">
        <f>INDEX('d_분포'!$A$2:$A$28,RANDBETWEEN(1,27))</f>
        <v/>
      </c>
      <c r="F80">
        <f>INDEX('d_분포'!$C$2:$C$5,RANDBETWEEN(1,4))*(0.9+0.2*RAND())</f>
        <v/>
      </c>
      <c r="G80">
        <f>RAND()</f>
        <v/>
      </c>
      <c r="H80">
        <f>(F80+(1-F80)*('d_고정'!$B$22*BETAINV(RAND(),IF(G80&lt;'d_고정'!$B$26,'d_고정'!$B$25,'d_고정'!$B$20)+1,'d_고정'!$B$21-IF(G80&lt;'d_고정'!$B$26,'d_고정'!$B$25,'d_고정'!$B$20)+1)+(1-'d_고정'!$B$22)*BETAINV(RAND(),IF(G80&lt;'d_고정'!$B$26,'d_고정'!$B$24,'d_고정'!$B$18)+1,'d_고정'!$B$19-IF(G80&lt;'d_고정'!$B$26,'d_고정'!$B$24,'d_고정'!$B$18)+1))*('d_고정'!$B$14+('d_고정'!$B$15-'d_고정'!$B$14)*RAND()))/F80</f>
        <v/>
      </c>
      <c r="I80">
        <f>RAND()</f>
        <v/>
      </c>
      <c r="J80">
        <f>IF('d_시나리오'!$J$3='d_시나리오'!$H$3,'d_시나리오'!$I$3,IF(I80&lt;('d_시나리오'!$I$3-'d_시나리오'!$H$3)/('d_시나리오'!$J$3-'d_시나리오'!$H$3),'d_시나리오'!$H$3+SQRT(I80*('d_시나리오'!$J$3-'d_시나리오'!$H$3)*('d_시나리오'!$I$3-'d_시나리오'!$H$3)),'d_시나리오'!$J$3-SQRT((1-I80)*('d_시나리오'!$J$3-'d_시나리오'!$H$3)*('d_시나리오'!$J$3-'d_시나리오'!$I$3))))</f>
        <v/>
      </c>
      <c r="K80">
        <f>RAND()</f>
        <v/>
      </c>
      <c r="L80">
        <f>IF('d_시나리오'!$J$4='d_시나리오'!$H$4,'d_시나리오'!$I$4,IF(K80&lt;('d_시나리오'!$I$4-'d_시나리오'!$H$4)/('d_시나리오'!$J$4-'d_시나리오'!$H$4),'d_시나리오'!$H$4+SQRT(K80*('d_시나리오'!$J$4-'d_시나리오'!$H$4)*('d_시나리오'!$I$4-'d_시나리오'!$H$4)),'d_시나리오'!$J$4-SQRT((1-K80)*('d_시나리오'!$J$4-'d_시나리오'!$H$4)*('d_시나리오'!$J$4-'d_시나리오'!$I$4))))</f>
        <v/>
      </c>
      <c r="M80">
        <f>RAND()</f>
        <v/>
      </c>
      <c r="N80">
        <f>IF('d_시나리오'!$J$5='d_시나리오'!$H$5,'d_시나리오'!$I$5,IF(M80&lt;('d_시나리오'!$I$5-'d_시나리오'!$H$5)/('d_시나리오'!$J$5-'d_시나리오'!$H$5),'d_시나리오'!$H$5+SQRT(M80*('d_시나리오'!$J$5-'d_시나리오'!$H$5)*('d_시나리오'!$I$5-'d_시나리오'!$H$5)),'d_시나리오'!$J$5-SQRT((1-M80)*('d_시나리오'!$J$5-'d_시나리오'!$H$5)*('d_시나리오'!$J$5-'d_시나리오'!$I$5))))</f>
        <v/>
      </c>
      <c r="O80">
        <f>RAND()</f>
        <v/>
      </c>
      <c r="P80">
        <f>IF('d_시나리오'!$J$6='d_시나리오'!$H$6,'d_시나리오'!$I$6,IF(O80&lt;('d_시나리오'!$I$6-'d_시나리오'!$H$6)/('d_시나리오'!$J$6-'d_시나리오'!$H$6),'d_시나리오'!$H$6+SQRT(O80*('d_시나리오'!$J$6-'d_시나리오'!$H$6)*('d_시나리오'!$I$6-'d_시나리오'!$H$6)),'d_시나리오'!$J$6-SQRT((1-O80)*('d_시나리오'!$J$6-'d_시나리오'!$H$6)*('d_시나리오'!$J$6-'d_시나리오'!$I$6))))</f>
        <v/>
      </c>
      <c r="Q80">
        <f>INDEX('d_분포'!$B$2:$B$57,RANDBETWEEN(1,56))</f>
        <v/>
      </c>
      <c r="R80">
        <f>BETAINV(RAND(),5,5)</f>
        <v/>
      </c>
      <c r="S80">
        <f>'d_고정'!$B$1*'6_기대효과'!$H$7*('d_시나리오'!$I$7/'d_고정'!$B$2)*B80</f>
        <v/>
      </c>
      <c r="T80">
        <f>S80*D80</f>
        <v/>
      </c>
      <c r="U80">
        <f>S80*F80*H80</f>
        <v/>
      </c>
      <c r="V80">
        <f>S80*F80*(H80-1)</f>
        <v/>
      </c>
      <c r="W80">
        <f>U80*J80</f>
        <v/>
      </c>
      <c r="X80">
        <f>T80+W80</f>
        <v/>
      </c>
      <c r="Y80">
        <f>(T80*E80+W80*L80)*(1-R80-'d_고정'!$B$13)</f>
        <v/>
      </c>
      <c r="Z80">
        <f>(U80*N80*Q80+'d_고정'!$B$3*('6_기대효과'!$H$7/8)*Q80*'d_고정'!$B$10*P80*('6_기대효과'!$K$7/'d_고정'!$B$9))*(1-R80)</f>
        <v/>
      </c>
      <c r="AA80">
        <f>W80*L80*(1-R80-'d_고정'!$B$13)+U80*MAX(N80-'d_고정'!$B$10*P80*('6_기대효과'!$K$7/'d_고정'!$B$9),0)*Q80*(1-R80)</f>
        <v/>
      </c>
      <c r="AB80">
        <f>Y80+Z80</f>
        <v/>
      </c>
      <c r="AC80">
        <f>Y80/('d_고정'!$B$5*'6_기대효과'!$H$7/8)/'d_고정'!$B$6</f>
        <v/>
      </c>
      <c r="AD80">
        <f>Y80/('d_고정'!$B$8*'6_기대효과'!$H$7/8)</f>
        <v/>
      </c>
    </row>
    <row r="81">
      <c r="A81">
        <f>RAND()</f>
        <v/>
      </c>
      <c r="B81">
        <f>IF('d_시나리오'!$J$2='d_시나리오'!$H$2,'d_시나리오'!$I$2,IF(A81&lt;('d_시나리오'!$I$2-'d_시나리오'!$H$2)/('d_시나리오'!$J$2-'d_시나리오'!$H$2),'d_시나리오'!$H$2+SQRT(A81*('d_시나리오'!$J$2-'d_시나리오'!$H$2)*('d_시나리오'!$I$2-'d_시나리오'!$H$2)),'d_시나리오'!$J$2-SQRT((1-A81)*('d_시나리오'!$J$2-'d_시나리오'!$H$2)*('d_시나리오'!$J$2-'d_시나리오'!$I$2))))</f>
        <v/>
      </c>
      <c r="C81">
        <f>RAND()</f>
        <v/>
      </c>
      <c r="D81">
        <f>BETAINV(RAND(),IF(C81&lt;'d_고정'!$B$26,'d_고정'!$B$23,'d_고정'!$B$16)+1,'d_고정'!$B$17-IF(C81&lt;'d_고정'!$B$26,'d_고정'!$B$23,'d_고정'!$B$16)+1)*('d_고정'!$B$14+('d_고정'!$B$15-'d_고정'!$B$14)*RAND())</f>
        <v/>
      </c>
      <c r="E81">
        <f>INDEX('d_분포'!$A$2:$A$28,RANDBETWEEN(1,27))</f>
        <v/>
      </c>
      <c r="F81">
        <f>INDEX('d_분포'!$C$2:$C$5,RANDBETWEEN(1,4))*(0.9+0.2*RAND())</f>
        <v/>
      </c>
      <c r="G81">
        <f>RAND()</f>
        <v/>
      </c>
      <c r="H81">
        <f>(F81+(1-F81)*('d_고정'!$B$22*BETAINV(RAND(),IF(G81&lt;'d_고정'!$B$26,'d_고정'!$B$25,'d_고정'!$B$20)+1,'d_고정'!$B$21-IF(G81&lt;'d_고정'!$B$26,'d_고정'!$B$25,'d_고정'!$B$20)+1)+(1-'d_고정'!$B$22)*BETAINV(RAND(),IF(G81&lt;'d_고정'!$B$26,'d_고정'!$B$24,'d_고정'!$B$18)+1,'d_고정'!$B$19-IF(G81&lt;'d_고정'!$B$26,'d_고정'!$B$24,'d_고정'!$B$18)+1))*('d_고정'!$B$14+('d_고정'!$B$15-'d_고정'!$B$14)*RAND()))/F81</f>
        <v/>
      </c>
      <c r="I81">
        <f>RAND()</f>
        <v/>
      </c>
      <c r="J81">
        <f>IF('d_시나리오'!$J$3='d_시나리오'!$H$3,'d_시나리오'!$I$3,IF(I81&lt;('d_시나리오'!$I$3-'d_시나리오'!$H$3)/('d_시나리오'!$J$3-'d_시나리오'!$H$3),'d_시나리오'!$H$3+SQRT(I81*('d_시나리오'!$J$3-'d_시나리오'!$H$3)*('d_시나리오'!$I$3-'d_시나리오'!$H$3)),'d_시나리오'!$J$3-SQRT((1-I81)*('d_시나리오'!$J$3-'d_시나리오'!$H$3)*('d_시나리오'!$J$3-'d_시나리오'!$I$3))))</f>
        <v/>
      </c>
      <c r="K81">
        <f>RAND()</f>
        <v/>
      </c>
      <c r="L81">
        <f>IF('d_시나리오'!$J$4='d_시나리오'!$H$4,'d_시나리오'!$I$4,IF(K81&lt;('d_시나리오'!$I$4-'d_시나리오'!$H$4)/('d_시나리오'!$J$4-'d_시나리오'!$H$4),'d_시나리오'!$H$4+SQRT(K81*('d_시나리오'!$J$4-'d_시나리오'!$H$4)*('d_시나리오'!$I$4-'d_시나리오'!$H$4)),'d_시나리오'!$J$4-SQRT((1-K81)*('d_시나리오'!$J$4-'d_시나리오'!$H$4)*('d_시나리오'!$J$4-'d_시나리오'!$I$4))))</f>
        <v/>
      </c>
      <c r="M81">
        <f>RAND()</f>
        <v/>
      </c>
      <c r="N81">
        <f>IF('d_시나리오'!$J$5='d_시나리오'!$H$5,'d_시나리오'!$I$5,IF(M81&lt;('d_시나리오'!$I$5-'d_시나리오'!$H$5)/('d_시나리오'!$J$5-'d_시나리오'!$H$5),'d_시나리오'!$H$5+SQRT(M81*('d_시나리오'!$J$5-'d_시나리오'!$H$5)*('d_시나리오'!$I$5-'d_시나리오'!$H$5)),'d_시나리오'!$J$5-SQRT((1-M81)*('d_시나리오'!$J$5-'d_시나리오'!$H$5)*('d_시나리오'!$J$5-'d_시나리오'!$I$5))))</f>
        <v/>
      </c>
      <c r="O81">
        <f>RAND()</f>
        <v/>
      </c>
      <c r="P81">
        <f>IF('d_시나리오'!$J$6='d_시나리오'!$H$6,'d_시나리오'!$I$6,IF(O81&lt;('d_시나리오'!$I$6-'d_시나리오'!$H$6)/('d_시나리오'!$J$6-'d_시나리오'!$H$6),'d_시나리오'!$H$6+SQRT(O81*('d_시나리오'!$J$6-'d_시나리오'!$H$6)*('d_시나리오'!$I$6-'d_시나리오'!$H$6)),'d_시나리오'!$J$6-SQRT((1-O81)*('d_시나리오'!$J$6-'d_시나리오'!$H$6)*('d_시나리오'!$J$6-'d_시나리오'!$I$6))))</f>
        <v/>
      </c>
      <c r="Q81">
        <f>INDEX('d_분포'!$B$2:$B$57,RANDBETWEEN(1,56))</f>
        <v/>
      </c>
      <c r="R81">
        <f>BETAINV(RAND(),5,5)</f>
        <v/>
      </c>
      <c r="S81">
        <f>'d_고정'!$B$1*'6_기대효과'!$H$7*('d_시나리오'!$I$7/'d_고정'!$B$2)*B81</f>
        <v/>
      </c>
      <c r="T81">
        <f>S81*D81</f>
        <v/>
      </c>
      <c r="U81">
        <f>S81*F81*H81</f>
        <v/>
      </c>
      <c r="V81">
        <f>S81*F81*(H81-1)</f>
        <v/>
      </c>
      <c r="W81">
        <f>U81*J81</f>
        <v/>
      </c>
      <c r="X81">
        <f>T81+W81</f>
        <v/>
      </c>
      <c r="Y81">
        <f>(T81*E81+W81*L81)*(1-R81-'d_고정'!$B$13)</f>
        <v/>
      </c>
      <c r="Z81">
        <f>(U81*N81*Q81+'d_고정'!$B$3*('6_기대효과'!$H$7/8)*Q81*'d_고정'!$B$10*P81*('6_기대효과'!$K$7/'d_고정'!$B$9))*(1-R81)</f>
        <v/>
      </c>
      <c r="AA81">
        <f>W81*L81*(1-R81-'d_고정'!$B$13)+U81*MAX(N81-'d_고정'!$B$10*P81*('6_기대효과'!$K$7/'d_고정'!$B$9),0)*Q81*(1-R81)</f>
        <v/>
      </c>
      <c r="AB81">
        <f>Y81+Z81</f>
        <v/>
      </c>
      <c r="AC81">
        <f>Y81/('d_고정'!$B$5*'6_기대효과'!$H$7/8)/'d_고정'!$B$6</f>
        <v/>
      </c>
      <c r="AD81">
        <f>Y81/('d_고정'!$B$8*'6_기대효과'!$H$7/8)</f>
        <v/>
      </c>
    </row>
    <row r="82">
      <c r="A82">
        <f>RAND()</f>
        <v/>
      </c>
      <c r="B82">
        <f>IF('d_시나리오'!$J$2='d_시나리오'!$H$2,'d_시나리오'!$I$2,IF(A82&lt;('d_시나리오'!$I$2-'d_시나리오'!$H$2)/('d_시나리오'!$J$2-'d_시나리오'!$H$2),'d_시나리오'!$H$2+SQRT(A82*('d_시나리오'!$J$2-'d_시나리오'!$H$2)*('d_시나리오'!$I$2-'d_시나리오'!$H$2)),'d_시나리오'!$J$2-SQRT((1-A82)*('d_시나리오'!$J$2-'d_시나리오'!$H$2)*('d_시나리오'!$J$2-'d_시나리오'!$I$2))))</f>
        <v/>
      </c>
      <c r="C82">
        <f>RAND()</f>
        <v/>
      </c>
      <c r="D82">
        <f>BETAINV(RAND(),IF(C82&lt;'d_고정'!$B$26,'d_고정'!$B$23,'d_고정'!$B$16)+1,'d_고정'!$B$17-IF(C82&lt;'d_고정'!$B$26,'d_고정'!$B$23,'d_고정'!$B$16)+1)*('d_고정'!$B$14+('d_고정'!$B$15-'d_고정'!$B$14)*RAND())</f>
        <v/>
      </c>
      <c r="E82">
        <f>INDEX('d_분포'!$A$2:$A$28,RANDBETWEEN(1,27))</f>
        <v/>
      </c>
      <c r="F82">
        <f>INDEX('d_분포'!$C$2:$C$5,RANDBETWEEN(1,4))*(0.9+0.2*RAND())</f>
        <v/>
      </c>
      <c r="G82">
        <f>RAND()</f>
        <v/>
      </c>
      <c r="H82">
        <f>(F82+(1-F82)*('d_고정'!$B$22*BETAINV(RAND(),IF(G82&lt;'d_고정'!$B$26,'d_고정'!$B$25,'d_고정'!$B$20)+1,'d_고정'!$B$21-IF(G82&lt;'d_고정'!$B$26,'d_고정'!$B$25,'d_고정'!$B$20)+1)+(1-'d_고정'!$B$22)*BETAINV(RAND(),IF(G82&lt;'d_고정'!$B$26,'d_고정'!$B$24,'d_고정'!$B$18)+1,'d_고정'!$B$19-IF(G82&lt;'d_고정'!$B$26,'d_고정'!$B$24,'d_고정'!$B$18)+1))*('d_고정'!$B$14+('d_고정'!$B$15-'d_고정'!$B$14)*RAND()))/F82</f>
        <v/>
      </c>
      <c r="I82">
        <f>RAND()</f>
        <v/>
      </c>
      <c r="J82">
        <f>IF('d_시나리오'!$J$3='d_시나리오'!$H$3,'d_시나리오'!$I$3,IF(I82&lt;('d_시나리오'!$I$3-'d_시나리오'!$H$3)/('d_시나리오'!$J$3-'d_시나리오'!$H$3),'d_시나리오'!$H$3+SQRT(I82*('d_시나리오'!$J$3-'d_시나리오'!$H$3)*('d_시나리오'!$I$3-'d_시나리오'!$H$3)),'d_시나리오'!$J$3-SQRT((1-I82)*('d_시나리오'!$J$3-'d_시나리오'!$H$3)*('d_시나리오'!$J$3-'d_시나리오'!$I$3))))</f>
        <v/>
      </c>
      <c r="K82">
        <f>RAND()</f>
        <v/>
      </c>
      <c r="L82">
        <f>IF('d_시나리오'!$J$4='d_시나리오'!$H$4,'d_시나리오'!$I$4,IF(K82&lt;('d_시나리오'!$I$4-'d_시나리오'!$H$4)/('d_시나리오'!$J$4-'d_시나리오'!$H$4),'d_시나리오'!$H$4+SQRT(K82*('d_시나리오'!$J$4-'d_시나리오'!$H$4)*('d_시나리오'!$I$4-'d_시나리오'!$H$4)),'d_시나리오'!$J$4-SQRT((1-K82)*('d_시나리오'!$J$4-'d_시나리오'!$H$4)*('d_시나리오'!$J$4-'d_시나리오'!$I$4))))</f>
        <v/>
      </c>
      <c r="M82">
        <f>RAND()</f>
        <v/>
      </c>
      <c r="N82">
        <f>IF('d_시나리오'!$J$5='d_시나리오'!$H$5,'d_시나리오'!$I$5,IF(M82&lt;('d_시나리오'!$I$5-'d_시나리오'!$H$5)/('d_시나리오'!$J$5-'d_시나리오'!$H$5),'d_시나리오'!$H$5+SQRT(M82*('d_시나리오'!$J$5-'d_시나리오'!$H$5)*('d_시나리오'!$I$5-'d_시나리오'!$H$5)),'d_시나리오'!$J$5-SQRT((1-M82)*('d_시나리오'!$J$5-'d_시나리오'!$H$5)*('d_시나리오'!$J$5-'d_시나리오'!$I$5))))</f>
        <v/>
      </c>
      <c r="O82">
        <f>RAND()</f>
        <v/>
      </c>
      <c r="P82">
        <f>IF('d_시나리오'!$J$6='d_시나리오'!$H$6,'d_시나리오'!$I$6,IF(O82&lt;('d_시나리오'!$I$6-'d_시나리오'!$H$6)/('d_시나리오'!$J$6-'d_시나리오'!$H$6),'d_시나리오'!$H$6+SQRT(O82*('d_시나리오'!$J$6-'d_시나리오'!$H$6)*('d_시나리오'!$I$6-'d_시나리오'!$H$6)),'d_시나리오'!$J$6-SQRT((1-O82)*('d_시나리오'!$J$6-'d_시나리오'!$H$6)*('d_시나리오'!$J$6-'d_시나리오'!$I$6))))</f>
        <v/>
      </c>
      <c r="Q82">
        <f>INDEX('d_분포'!$B$2:$B$57,RANDBETWEEN(1,56))</f>
        <v/>
      </c>
      <c r="R82">
        <f>BETAINV(RAND(),5,5)</f>
        <v/>
      </c>
      <c r="S82">
        <f>'d_고정'!$B$1*'6_기대효과'!$H$7*('d_시나리오'!$I$7/'d_고정'!$B$2)*B82</f>
        <v/>
      </c>
      <c r="T82">
        <f>S82*D82</f>
        <v/>
      </c>
      <c r="U82">
        <f>S82*F82*H82</f>
        <v/>
      </c>
      <c r="V82">
        <f>S82*F82*(H82-1)</f>
        <v/>
      </c>
      <c r="W82">
        <f>U82*J82</f>
        <v/>
      </c>
      <c r="X82">
        <f>T82+W82</f>
        <v/>
      </c>
      <c r="Y82">
        <f>(T82*E82+W82*L82)*(1-R82-'d_고정'!$B$13)</f>
        <v/>
      </c>
      <c r="Z82">
        <f>(U82*N82*Q82+'d_고정'!$B$3*('6_기대효과'!$H$7/8)*Q82*'d_고정'!$B$10*P82*('6_기대효과'!$K$7/'d_고정'!$B$9))*(1-R82)</f>
        <v/>
      </c>
      <c r="AA82">
        <f>W82*L82*(1-R82-'d_고정'!$B$13)+U82*MAX(N82-'d_고정'!$B$10*P82*('6_기대효과'!$K$7/'d_고정'!$B$9),0)*Q82*(1-R82)</f>
        <v/>
      </c>
      <c r="AB82">
        <f>Y82+Z82</f>
        <v/>
      </c>
      <c r="AC82">
        <f>Y82/('d_고정'!$B$5*'6_기대효과'!$H$7/8)/'d_고정'!$B$6</f>
        <v/>
      </c>
      <c r="AD82">
        <f>Y82/('d_고정'!$B$8*'6_기대효과'!$H$7/8)</f>
        <v/>
      </c>
    </row>
    <row r="83">
      <c r="A83">
        <f>RAND()</f>
        <v/>
      </c>
      <c r="B83">
        <f>IF('d_시나리오'!$J$2='d_시나리오'!$H$2,'d_시나리오'!$I$2,IF(A83&lt;('d_시나리오'!$I$2-'d_시나리오'!$H$2)/('d_시나리오'!$J$2-'d_시나리오'!$H$2),'d_시나리오'!$H$2+SQRT(A83*('d_시나리오'!$J$2-'d_시나리오'!$H$2)*('d_시나리오'!$I$2-'d_시나리오'!$H$2)),'d_시나리오'!$J$2-SQRT((1-A83)*('d_시나리오'!$J$2-'d_시나리오'!$H$2)*('d_시나리오'!$J$2-'d_시나리오'!$I$2))))</f>
        <v/>
      </c>
      <c r="C83">
        <f>RAND()</f>
        <v/>
      </c>
      <c r="D83">
        <f>BETAINV(RAND(),IF(C83&lt;'d_고정'!$B$26,'d_고정'!$B$23,'d_고정'!$B$16)+1,'d_고정'!$B$17-IF(C83&lt;'d_고정'!$B$26,'d_고정'!$B$23,'d_고정'!$B$16)+1)*('d_고정'!$B$14+('d_고정'!$B$15-'d_고정'!$B$14)*RAND())</f>
        <v/>
      </c>
      <c r="E83">
        <f>INDEX('d_분포'!$A$2:$A$28,RANDBETWEEN(1,27))</f>
        <v/>
      </c>
      <c r="F83">
        <f>INDEX('d_분포'!$C$2:$C$5,RANDBETWEEN(1,4))*(0.9+0.2*RAND())</f>
        <v/>
      </c>
      <c r="G83">
        <f>RAND()</f>
        <v/>
      </c>
      <c r="H83">
        <f>(F83+(1-F83)*('d_고정'!$B$22*BETAINV(RAND(),IF(G83&lt;'d_고정'!$B$26,'d_고정'!$B$25,'d_고정'!$B$20)+1,'d_고정'!$B$21-IF(G83&lt;'d_고정'!$B$26,'d_고정'!$B$25,'d_고정'!$B$20)+1)+(1-'d_고정'!$B$22)*BETAINV(RAND(),IF(G83&lt;'d_고정'!$B$26,'d_고정'!$B$24,'d_고정'!$B$18)+1,'d_고정'!$B$19-IF(G83&lt;'d_고정'!$B$26,'d_고정'!$B$24,'d_고정'!$B$18)+1))*('d_고정'!$B$14+('d_고정'!$B$15-'d_고정'!$B$14)*RAND()))/F83</f>
        <v/>
      </c>
      <c r="I83">
        <f>RAND()</f>
        <v/>
      </c>
      <c r="J83">
        <f>IF('d_시나리오'!$J$3='d_시나리오'!$H$3,'d_시나리오'!$I$3,IF(I83&lt;('d_시나리오'!$I$3-'d_시나리오'!$H$3)/('d_시나리오'!$J$3-'d_시나리오'!$H$3),'d_시나리오'!$H$3+SQRT(I83*('d_시나리오'!$J$3-'d_시나리오'!$H$3)*('d_시나리오'!$I$3-'d_시나리오'!$H$3)),'d_시나리오'!$J$3-SQRT((1-I83)*('d_시나리오'!$J$3-'d_시나리오'!$H$3)*('d_시나리오'!$J$3-'d_시나리오'!$I$3))))</f>
        <v/>
      </c>
      <c r="K83">
        <f>RAND()</f>
        <v/>
      </c>
      <c r="L83">
        <f>IF('d_시나리오'!$J$4='d_시나리오'!$H$4,'d_시나리오'!$I$4,IF(K83&lt;('d_시나리오'!$I$4-'d_시나리오'!$H$4)/('d_시나리오'!$J$4-'d_시나리오'!$H$4),'d_시나리오'!$H$4+SQRT(K83*('d_시나리오'!$J$4-'d_시나리오'!$H$4)*('d_시나리오'!$I$4-'d_시나리오'!$H$4)),'d_시나리오'!$J$4-SQRT((1-K83)*('d_시나리오'!$J$4-'d_시나리오'!$H$4)*('d_시나리오'!$J$4-'d_시나리오'!$I$4))))</f>
        <v/>
      </c>
      <c r="M83">
        <f>RAND()</f>
        <v/>
      </c>
      <c r="N83">
        <f>IF('d_시나리오'!$J$5='d_시나리오'!$H$5,'d_시나리오'!$I$5,IF(M83&lt;('d_시나리오'!$I$5-'d_시나리오'!$H$5)/('d_시나리오'!$J$5-'d_시나리오'!$H$5),'d_시나리오'!$H$5+SQRT(M83*('d_시나리오'!$J$5-'d_시나리오'!$H$5)*('d_시나리오'!$I$5-'d_시나리오'!$H$5)),'d_시나리오'!$J$5-SQRT((1-M83)*('d_시나리오'!$J$5-'d_시나리오'!$H$5)*('d_시나리오'!$J$5-'d_시나리오'!$I$5))))</f>
        <v/>
      </c>
      <c r="O83">
        <f>RAND()</f>
        <v/>
      </c>
      <c r="P83">
        <f>IF('d_시나리오'!$J$6='d_시나리오'!$H$6,'d_시나리오'!$I$6,IF(O83&lt;('d_시나리오'!$I$6-'d_시나리오'!$H$6)/('d_시나리오'!$J$6-'d_시나리오'!$H$6),'d_시나리오'!$H$6+SQRT(O83*('d_시나리오'!$J$6-'d_시나리오'!$H$6)*('d_시나리오'!$I$6-'d_시나리오'!$H$6)),'d_시나리오'!$J$6-SQRT((1-O83)*('d_시나리오'!$J$6-'d_시나리오'!$H$6)*('d_시나리오'!$J$6-'d_시나리오'!$I$6))))</f>
        <v/>
      </c>
      <c r="Q83">
        <f>INDEX('d_분포'!$B$2:$B$57,RANDBETWEEN(1,56))</f>
        <v/>
      </c>
      <c r="R83">
        <f>BETAINV(RAND(),5,5)</f>
        <v/>
      </c>
      <c r="S83">
        <f>'d_고정'!$B$1*'6_기대효과'!$H$7*('d_시나리오'!$I$7/'d_고정'!$B$2)*B83</f>
        <v/>
      </c>
      <c r="T83">
        <f>S83*D83</f>
        <v/>
      </c>
      <c r="U83">
        <f>S83*F83*H83</f>
        <v/>
      </c>
      <c r="V83">
        <f>S83*F83*(H83-1)</f>
        <v/>
      </c>
      <c r="W83">
        <f>U83*J83</f>
        <v/>
      </c>
      <c r="X83">
        <f>T83+W83</f>
        <v/>
      </c>
      <c r="Y83">
        <f>(T83*E83+W83*L83)*(1-R83-'d_고정'!$B$13)</f>
        <v/>
      </c>
      <c r="Z83">
        <f>(U83*N83*Q83+'d_고정'!$B$3*('6_기대효과'!$H$7/8)*Q83*'d_고정'!$B$10*P83*('6_기대효과'!$K$7/'d_고정'!$B$9))*(1-R83)</f>
        <v/>
      </c>
      <c r="AA83">
        <f>W83*L83*(1-R83-'d_고정'!$B$13)+U83*MAX(N83-'d_고정'!$B$10*P83*('6_기대효과'!$K$7/'d_고정'!$B$9),0)*Q83*(1-R83)</f>
        <v/>
      </c>
      <c r="AB83">
        <f>Y83+Z83</f>
        <v/>
      </c>
      <c r="AC83">
        <f>Y83/('d_고정'!$B$5*'6_기대효과'!$H$7/8)/'d_고정'!$B$6</f>
        <v/>
      </c>
      <c r="AD83">
        <f>Y83/('d_고정'!$B$8*'6_기대효과'!$H$7/8)</f>
        <v/>
      </c>
    </row>
    <row r="84">
      <c r="A84">
        <f>RAND()</f>
        <v/>
      </c>
      <c r="B84">
        <f>IF('d_시나리오'!$J$2='d_시나리오'!$H$2,'d_시나리오'!$I$2,IF(A84&lt;('d_시나리오'!$I$2-'d_시나리오'!$H$2)/('d_시나리오'!$J$2-'d_시나리오'!$H$2),'d_시나리오'!$H$2+SQRT(A84*('d_시나리오'!$J$2-'d_시나리오'!$H$2)*('d_시나리오'!$I$2-'d_시나리오'!$H$2)),'d_시나리오'!$J$2-SQRT((1-A84)*('d_시나리오'!$J$2-'d_시나리오'!$H$2)*('d_시나리오'!$J$2-'d_시나리오'!$I$2))))</f>
        <v/>
      </c>
      <c r="C84">
        <f>RAND()</f>
        <v/>
      </c>
      <c r="D84">
        <f>BETAINV(RAND(),IF(C84&lt;'d_고정'!$B$26,'d_고정'!$B$23,'d_고정'!$B$16)+1,'d_고정'!$B$17-IF(C84&lt;'d_고정'!$B$26,'d_고정'!$B$23,'d_고정'!$B$16)+1)*('d_고정'!$B$14+('d_고정'!$B$15-'d_고정'!$B$14)*RAND())</f>
        <v/>
      </c>
      <c r="E84">
        <f>INDEX('d_분포'!$A$2:$A$28,RANDBETWEEN(1,27))</f>
        <v/>
      </c>
      <c r="F84">
        <f>INDEX('d_분포'!$C$2:$C$5,RANDBETWEEN(1,4))*(0.9+0.2*RAND())</f>
        <v/>
      </c>
      <c r="G84">
        <f>RAND()</f>
        <v/>
      </c>
      <c r="H84">
        <f>(F84+(1-F84)*('d_고정'!$B$22*BETAINV(RAND(),IF(G84&lt;'d_고정'!$B$26,'d_고정'!$B$25,'d_고정'!$B$20)+1,'d_고정'!$B$21-IF(G84&lt;'d_고정'!$B$26,'d_고정'!$B$25,'d_고정'!$B$20)+1)+(1-'d_고정'!$B$22)*BETAINV(RAND(),IF(G84&lt;'d_고정'!$B$26,'d_고정'!$B$24,'d_고정'!$B$18)+1,'d_고정'!$B$19-IF(G84&lt;'d_고정'!$B$26,'d_고정'!$B$24,'d_고정'!$B$18)+1))*('d_고정'!$B$14+('d_고정'!$B$15-'d_고정'!$B$14)*RAND()))/F84</f>
        <v/>
      </c>
      <c r="I84">
        <f>RAND()</f>
        <v/>
      </c>
      <c r="J84">
        <f>IF('d_시나리오'!$J$3='d_시나리오'!$H$3,'d_시나리오'!$I$3,IF(I84&lt;('d_시나리오'!$I$3-'d_시나리오'!$H$3)/('d_시나리오'!$J$3-'d_시나리오'!$H$3),'d_시나리오'!$H$3+SQRT(I84*('d_시나리오'!$J$3-'d_시나리오'!$H$3)*('d_시나리오'!$I$3-'d_시나리오'!$H$3)),'d_시나리오'!$J$3-SQRT((1-I84)*('d_시나리오'!$J$3-'d_시나리오'!$H$3)*('d_시나리오'!$J$3-'d_시나리오'!$I$3))))</f>
        <v/>
      </c>
      <c r="K84">
        <f>RAND()</f>
        <v/>
      </c>
      <c r="L84">
        <f>IF('d_시나리오'!$J$4='d_시나리오'!$H$4,'d_시나리오'!$I$4,IF(K84&lt;('d_시나리오'!$I$4-'d_시나리오'!$H$4)/('d_시나리오'!$J$4-'d_시나리오'!$H$4),'d_시나리오'!$H$4+SQRT(K84*('d_시나리오'!$J$4-'d_시나리오'!$H$4)*('d_시나리오'!$I$4-'d_시나리오'!$H$4)),'d_시나리오'!$J$4-SQRT((1-K84)*('d_시나리오'!$J$4-'d_시나리오'!$H$4)*('d_시나리오'!$J$4-'d_시나리오'!$I$4))))</f>
        <v/>
      </c>
      <c r="M84">
        <f>RAND()</f>
        <v/>
      </c>
      <c r="N84">
        <f>IF('d_시나리오'!$J$5='d_시나리오'!$H$5,'d_시나리오'!$I$5,IF(M84&lt;('d_시나리오'!$I$5-'d_시나리오'!$H$5)/('d_시나리오'!$J$5-'d_시나리오'!$H$5),'d_시나리오'!$H$5+SQRT(M84*('d_시나리오'!$J$5-'d_시나리오'!$H$5)*('d_시나리오'!$I$5-'d_시나리오'!$H$5)),'d_시나리오'!$J$5-SQRT((1-M84)*('d_시나리오'!$J$5-'d_시나리오'!$H$5)*('d_시나리오'!$J$5-'d_시나리오'!$I$5))))</f>
        <v/>
      </c>
      <c r="O84">
        <f>RAND()</f>
        <v/>
      </c>
      <c r="P84">
        <f>IF('d_시나리오'!$J$6='d_시나리오'!$H$6,'d_시나리오'!$I$6,IF(O84&lt;('d_시나리오'!$I$6-'d_시나리오'!$H$6)/('d_시나리오'!$J$6-'d_시나리오'!$H$6),'d_시나리오'!$H$6+SQRT(O84*('d_시나리오'!$J$6-'d_시나리오'!$H$6)*('d_시나리오'!$I$6-'d_시나리오'!$H$6)),'d_시나리오'!$J$6-SQRT((1-O84)*('d_시나리오'!$J$6-'d_시나리오'!$H$6)*('d_시나리오'!$J$6-'d_시나리오'!$I$6))))</f>
        <v/>
      </c>
      <c r="Q84">
        <f>INDEX('d_분포'!$B$2:$B$57,RANDBETWEEN(1,56))</f>
        <v/>
      </c>
      <c r="R84">
        <f>BETAINV(RAND(),5,5)</f>
        <v/>
      </c>
      <c r="S84">
        <f>'d_고정'!$B$1*'6_기대효과'!$H$7*('d_시나리오'!$I$7/'d_고정'!$B$2)*B84</f>
        <v/>
      </c>
      <c r="T84">
        <f>S84*D84</f>
        <v/>
      </c>
      <c r="U84">
        <f>S84*F84*H84</f>
        <v/>
      </c>
      <c r="V84">
        <f>S84*F84*(H84-1)</f>
        <v/>
      </c>
      <c r="W84">
        <f>U84*J84</f>
        <v/>
      </c>
      <c r="X84">
        <f>T84+W84</f>
        <v/>
      </c>
      <c r="Y84">
        <f>(T84*E84+W84*L84)*(1-R84-'d_고정'!$B$13)</f>
        <v/>
      </c>
      <c r="Z84">
        <f>(U84*N84*Q84+'d_고정'!$B$3*('6_기대효과'!$H$7/8)*Q84*'d_고정'!$B$10*P84*('6_기대효과'!$K$7/'d_고정'!$B$9))*(1-R84)</f>
        <v/>
      </c>
      <c r="AA84">
        <f>W84*L84*(1-R84-'d_고정'!$B$13)+U84*MAX(N84-'d_고정'!$B$10*P84*('6_기대효과'!$K$7/'d_고정'!$B$9),0)*Q84*(1-R84)</f>
        <v/>
      </c>
      <c r="AB84">
        <f>Y84+Z84</f>
        <v/>
      </c>
      <c r="AC84">
        <f>Y84/('d_고정'!$B$5*'6_기대효과'!$H$7/8)/'d_고정'!$B$6</f>
        <v/>
      </c>
      <c r="AD84">
        <f>Y84/('d_고정'!$B$8*'6_기대효과'!$H$7/8)</f>
        <v/>
      </c>
    </row>
    <row r="85">
      <c r="A85">
        <f>RAND()</f>
        <v/>
      </c>
      <c r="B85">
        <f>IF('d_시나리오'!$J$2='d_시나리오'!$H$2,'d_시나리오'!$I$2,IF(A85&lt;('d_시나리오'!$I$2-'d_시나리오'!$H$2)/('d_시나리오'!$J$2-'d_시나리오'!$H$2),'d_시나리오'!$H$2+SQRT(A85*('d_시나리오'!$J$2-'d_시나리오'!$H$2)*('d_시나리오'!$I$2-'d_시나리오'!$H$2)),'d_시나리오'!$J$2-SQRT((1-A85)*('d_시나리오'!$J$2-'d_시나리오'!$H$2)*('d_시나리오'!$J$2-'d_시나리오'!$I$2))))</f>
        <v/>
      </c>
      <c r="C85">
        <f>RAND()</f>
        <v/>
      </c>
      <c r="D85">
        <f>BETAINV(RAND(),IF(C85&lt;'d_고정'!$B$26,'d_고정'!$B$23,'d_고정'!$B$16)+1,'d_고정'!$B$17-IF(C85&lt;'d_고정'!$B$26,'d_고정'!$B$23,'d_고정'!$B$16)+1)*('d_고정'!$B$14+('d_고정'!$B$15-'d_고정'!$B$14)*RAND())</f>
        <v/>
      </c>
      <c r="E85">
        <f>INDEX('d_분포'!$A$2:$A$28,RANDBETWEEN(1,27))</f>
        <v/>
      </c>
      <c r="F85">
        <f>INDEX('d_분포'!$C$2:$C$5,RANDBETWEEN(1,4))*(0.9+0.2*RAND())</f>
        <v/>
      </c>
      <c r="G85">
        <f>RAND()</f>
        <v/>
      </c>
      <c r="H85">
        <f>(F85+(1-F85)*('d_고정'!$B$22*BETAINV(RAND(),IF(G85&lt;'d_고정'!$B$26,'d_고정'!$B$25,'d_고정'!$B$20)+1,'d_고정'!$B$21-IF(G85&lt;'d_고정'!$B$26,'d_고정'!$B$25,'d_고정'!$B$20)+1)+(1-'d_고정'!$B$22)*BETAINV(RAND(),IF(G85&lt;'d_고정'!$B$26,'d_고정'!$B$24,'d_고정'!$B$18)+1,'d_고정'!$B$19-IF(G85&lt;'d_고정'!$B$26,'d_고정'!$B$24,'d_고정'!$B$18)+1))*('d_고정'!$B$14+('d_고정'!$B$15-'d_고정'!$B$14)*RAND()))/F85</f>
        <v/>
      </c>
      <c r="I85">
        <f>RAND()</f>
        <v/>
      </c>
      <c r="J85">
        <f>IF('d_시나리오'!$J$3='d_시나리오'!$H$3,'d_시나리오'!$I$3,IF(I85&lt;('d_시나리오'!$I$3-'d_시나리오'!$H$3)/('d_시나리오'!$J$3-'d_시나리오'!$H$3),'d_시나리오'!$H$3+SQRT(I85*('d_시나리오'!$J$3-'d_시나리오'!$H$3)*('d_시나리오'!$I$3-'d_시나리오'!$H$3)),'d_시나리오'!$J$3-SQRT((1-I85)*('d_시나리오'!$J$3-'d_시나리오'!$H$3)*('d_시나리오'!$J$3-'d_시나리오'!$I$3))))</f>
        <v/>
      </c>
      <c r="K85">
        <f>RAND()</f>
        <v/>
      </c>
      <c r="L85">
        <f>IF('d_시나리오'!$J$4='d_시나리오'!$H$4,'d_시나리오'!$I$4,IF(K85&lt;('d_시나리오'!$I$4-'d_시나리오'!$H$4)/('d_시나리오'!$J$4-'d_시나리오'!$H$4),'d_시나리오'!$H$4+SQRT(K85*('d_시나리오'!$J$4-'d_시나리오'!$H$4)*('d_시나리오'!$I$4-'d_시나리오'!$H$4)),'d_시나리오'!$J$4-SQRT((1-K85)*('d_시나리오'!$J$4-'d_시나리오'!$H$4)*('d_시나리오'!$J$4-'d_시나리오'!$I$4))))</f>
        <v/>
      </c>
      <c r="M85">
        <f>RAND()</f>
        <v/>
      </c>
      <c r="N85">
        <f>IF('d_시나리오'!$J$5='d_시나리오'!$H$5,'d_시나리오'!$I$5,IF(M85&lt;('d_시나리오'!$I$5-'d_시나리오'!$H$5)/('d_시나리오'!$J$5-'d_시나리오'!$H$5),'d_시나리오'!$H$5+SQRT(M85*('d_시나리오'!$J$5-'d_시나리오'!$H$5)*('d_시나리오'!$I$5-'d_시나리오'!$H$5)),'d_시나리오'!$J$5-SQRT((1-M85)*('d_시나리오'!$J$5-'d_시나리오'!$H$5)*('d_시나리오'!$J$5-'d_시나리오'!$I$5))))</f>
        <v/>
      </c>
      <c r="O85">
        <f>RAND()</f>
        <v/>
      </c>
      <c r="P85">
        <f>IF('d_시나리오'!$J$6='d_시나리오'!$H$6,'d_시나리오'!$I$6,IF(O85&lt;('d_시나리오'!$I$6-'d_시나리오'!$H$6)/('d_시나리오'!$J$6-'d_시나리오'!$H$6),'d_시나리오'!$H$6+SQRT(O85*('d_시나리오'!$J$6-'d_시나리오'!$H$6)*('d_시나리오'!$I$6-'d_시나리오'!$H$6)),'d_시나리오'!$J$6-SQRT((1-O85)*('d_시나리오'!$J$6-'d_시나리오'!$H$6)*('d_시나리오'!$J$6-'d_시나리오'!$I$6))))</f>
        <v/>
      </c>
      <c r="Q85">
        <f>INDEX('d_분포'!$B$2:$B$57,RANDBETWEEN(1,56))</f>
        <v/>
      </c>
      <c r="R85">
        <f>BETAINV(RAND(),5,5)</f>
        <v/>
      </c>
      <c r="S85">
        <f>'d_고정'!$B$1*'6_기대효과'!$H$7*('d_시나리오'!$I$7/'d_고정'!$B$2)*B85</f>
        <v/>
      </c>
      <c r="T85">
        <f>S85*D85</f>
        <v/>
      </c>
      <c r="U85">
        <f>S85*F85*H85</f>
        <v/>
      </c>
      <c r="V85">
        <f>S85*F85*(H85-1)</f>
        <v/>
      </c>
      <c r="W85">
        <f>U85*J85</f>
        <v/>
      </c>
      <c r="X85">
        <f>T85+W85</f>
        <v/>
      </c>
      <c r="Y85">
        <f>(T85*E85+W85*L85)*(1-R85-'d_고정'!$B$13)</f>
        <v/>
      </c>
      <c r="Z85">
        <f>(U85*N85*Q85+'d_고정'!$B$3*('6_기대효과'!$H$7/8)*Q85*'d_고정'!$B$10*P85*('6_기대효과'!$K$7/'d_고정'!$B$9))*(1-R85)</f>
        <v/>
      </c>
      <c r="AA85">
        <f>W85*L85*(1-R85-'d_고정'!$B$13)+U85*MAX(N85-'d_고정'!$B$10*P85*('6_기대효과'!$K$7/'d_고정'!$B$9),0)*Q85*(1-R85)</f>
        <v/>
      </c>
      <c r="AB85">
        <f>Y85+Z85</f>
        <v/>
      </c>
      <c r="AC85">
        <f>Y85/('d_고정'!$B$5*'6_기대효과'!$H$7/8)/'d_고정'!$B$6</f>
        <v/>
      </c>
      <c r="AD85">
        <f>Y85/('d_고정'!$B$8*'6_기대효과'!$H$7/8)</f>
        <v/>
      </c>
    </row>
    <row r="86">
      <c r="A86">
        <f>RAND()</f>
        <v/>
      </c>
      <c r="B86">
        <f>IF('d_시나리오'!$J$2='d_시나리오'!$H$2,'d_시나리오'!$I$2,IF(A86&lt;('d_시나리오'!$I$2-'d_시나리오'!$H$2)/('d_시나리오'!$J$2-'d_시나리오'!$H$2),'d_시나리오'!$H$2+SQRT(A86*('d_시나리오'!$J$2-'d_시나리오'!$H$2)*('d_시나리오'!$I$2-'d_시나리오'!$H$2)),'d_시나리오'!$J$2-SQRT((1-A86)*('d_시나리오'!$J$2-'d_시나리오'!$H$2)*('d_시나리오'!$J$2-'d_시나리오'!$I$2))))</f>
        <v/>
      </c>
      <c r="C86">
        <f>RAND()</f>
        <v/>
      </c>
      <c r="D86">
        <f>BETAINV(RAND(),IF(C86&lt;'d_고정'!$B$26,'d_고정'!$B$23,'d_고정'!$B$16)+1,'d_고정'!$B$17-IF(C86&lt;'d_고정'!$B$26,'d_고정'!$B$23,'d_고정'!$B$16)+1)*('d_고정'!$B$14+('d_고정'!$B$15-'d_고정'!$B$14)*RAND())</f>
        <v/>
      </c>
      <c r="E86">
        <f>INDEX('d_분포'!$A$2:$A$28,RANDBETWEEN(1,27))</f>
        <v/>
      </c>
      <c r="F86">
        <f>INDEX('d_분포'!$C$2:$C$5,RANDBETWEEN(1,4))*(0.9+0.2*RAND())</f>
        <v/>
      </c>
      <c r="G86">
        <f>RAND()</f>
        <v/>
      </c>
      <c r="H86">
        <f>(F86+(1-F86)*('d_고정'!$B$22*BETAINV(RAND(),IF(G86&lt;'d_고정'!$B$26,'d_고정'!$B$25,'d_고정'!$B$20)+1,'d_고정'!$B$21-IF(G86&lt;'d_고정'!$B$26,'d_고정'!$B$25,'d_고정'!$B$20)+1)+(1-'d_고정'!$B$22)*BETAINV(RAND(),IF(G86&lt;'d_고정'!$B$26,'d_고정'!$B$24,'d_고정'!$B$18)+1,'d_고정'!$B$19-IF(G86&lt;'d_고정'!$B$26,'d_고정'!$B$24,'d_고정'!$B$18)+1))*('d_고정'!$B$14+('d_고정'!$B$15-'d_고정'!$B$14)*RAND()))/F86</f>
        <v/>
      </c>
      <c r="I86">
        <f>RAND()</f>
        <v/>
      </c>
      <c r="J86">
        <f>IF('d_시나리오'!$J$3='d_시나리오'!$H$3,'d_시나리오'!$I$3,IF(I86&lt;('d_시나리오'!$I$3-'d_시나리오'!$H$3)/('d_시나리오'!$J$3-'d_시나리오'!$H$3),'d_시나리오'!$H$3+SQRT(I86*('d_시나리오'!$J$3-'d_시나리오'!$H$3)*('d_시나리오'!$I$3-'d_시나리오'!$H$3)),'d_시나리오'!$J$3-SQRT((1-I86)*('d_시나리오'!$J$3-'d_시나리오'!$H$3)*('d_시나리오'!$J$3-'d_시나리오'!$I$3))))</f>
        <v/>
      </c>
      <c r="K86">
        <f>RAND()</f>
        <v/>
      </c>
      <c r="L86">
        <f>IF('d_시나리오'!$J$4='d_시나리오'!$H$4,'d_시나리오'!$I$4,IF(K86&lt;('d_시나리오'!$I$4-'d_시나리오'!$H$4)/('d_시나리오'!$J$4-'d_시나리오'!$H$4),'d_시나리오'!$H$4+SQRT(K86*('d_시나리오'!$J$4-'d_시나리오'!$H$4)*('d_시나리오'!$I$4-'d_시나리오'!$H$4)),'d_시나리오'!$J$4-SQRT((1-K86)*('d_시나리오'!$J$4-'d_시나리오'!$H$4)*('d_시나리오'!$J$4-'d_시나리오'!$I$4))))</f>
        <v/>
      </c>
      <c r="M86">
        <f>RAND()</f>
        <v/>
      </c>
      <c r="N86">
        <f>IF('d_시나리오'!$J$5='d_시나리오'!$H$5,'d_시나리오'!$I$5,IF(M86&lt;('d_시나리오'!$I$5-'d_시나리오'!$H$5)/('d_시나리오'!$J$5-'d_시나리오'!$H$5),'d_시나리오'!$H$5+SQRT(M86*('d_시나리오'!$J$5-'d_시나리오'!$H$5)*('d_시나리오'!$I$5-'d_시나리오'!$H$5)),'d_시나리오'!$J$5-SQRT((1-M86)*('d_시나리오'!$J$5-'d_시나리오'!$H$5)*('d_시나리오'!$J$5-'d_시나리오'!$I$5))))</f>
        <v/>
      </c>
      <c r="O86">
        <f>RAND()</f>
        <v/>
      </c>
      <c r="P86">
        <f>IF('d_시나리오'!$J$6='d_시나리오'!$H$6,'d_시나리오'!$I$6,IF(O86&lt;('d_시나리오'!$I$6-'d_시나리오'!$H$6)/('d_시나리오'!$J$6-'d_시나리오'!$H$6),'d_시나리오'!$H$6+SQRT(O86*('d_시나리오'!$J$6-'d_시나리오'!$H$6)*('d_시나리오'!$I$6-'d_시나리오'!$H$6)),'d_시나리오'!$J$6-SQRT((1-O86)*('d_시나리오'!$J$6-'d_시나리오'!$H$6)*('d_시나리오'!$J$6-'d_시나리오'!$I$6))))</f>
        <v/>
      </c>
      <c r="Q86">
        <f>INDEX('d_분포'!$B$2:$B$57,RANDBETWEEN(1,56))</f>
        <v/>
      </c>
      <c r="R86">
        <f>BETAINV(RAND(),5,5)</f>
        <v/>
      </c>
      <c r="S86">
        <f>'d_고정'!$B$1*'6_기대효과'!$H$7*('d_시나리오'!$I$7/'d_고정'!$B$2)*B86</f>
        <v/>
      </c>
      <c r="T86">
        <f>S86*D86</f>
        <v/>
      </c>
      <c r="U86">
        <f>S86*F86*H86</f>
        <v/>
      </c>
      <c r="V86">
        <f>S86*F86*(H86-1)</f>
        <v/>
      </c>
      <c r="W86">
        <f>U86*J86</f>
        <v/>
      </c>
      <c r="X86">
        <f>T86+W86</f>
        <v/>
      </c>
      <c r="Y86">
        <f>(T86*E86+W86*L86)*(1-R86-'d_고정'!$B$13)</f>
        <v/>
      </c>
      <c r="Z86">
        <f>(U86*N86*Q86+'d_고정'!$B$3*('6_기대효과'!$H$7/8)*Q86*'d_고정'!$B$10*P86*('6_기대효과'!$K$7/'d_고정'!$B$9))*(1-R86)</f>
        <v/>
      </c>
      <c r="AA86">
        <f>W86*L86*(1-R86-'d_고정'!$B$13)+U86*MAX(N86-'d_고정'!$B$10*P86*('6_기대효과'!$K$7/'d_고정'!$B$9),0)*Q86*(1-R86)</f>
        <v/>
      </c>
      <c r="AB86">
        <f>Y86+Z86</f>
        <v/>
      </c>
      <c r="AC86">
        <f>Y86/('d_고정'!$B$5*'6_기대효과'!$H$7/8)/'d_고정'!$B$6</f>
        <v/>
      </c>
      <c r="AD86">
        <f>Y86/('d_고정'!$B$8*'6_기대효과'!$H$7/8)</f>
        <v/>
      </c>
    </row>
    <row r="87">
      <c r="A87">
        <f>RAND()</f>
        <v/>
      </c>
      <c r="B87">
        <f>IF('d_시나리오'!$J$2='d_시나리오'!$H$2,'d_시나리오'!$I$2,IF(A87&lt;('d_시나리오'!$I$2-'d_시나리오'!$H$2)/('d_시나리오'!$J$2-'d_시나리오'!$H$2),'d_시나리오'!$H$2+SQRT(A87*('d_시나리오'!$J$2-'d_시나리오'!$H$2)*('d_시나리오'!$I$2-'d_시나리오'!$H$2)),'d_시나리오'!$J$2-SQRT((1-A87)*('d_시나리오'!$J$2-'d_시나리오'!$H$2)*('d_시나리오'!$J$2-'d_시나리오'!$I$2))))</f>
        <v/>
      </c>
      <c r="C87">
        <f>RAND()</f>
        <v/>
      </c>
      <c r="D87">
        <f>BETAINV(RAND(),IF(C87&lt;'d_고정'!$B$26,'d_고정'!$B$23,'d_고정'!$B$16)+1,'d_고정'!$B$17-IF(C87&lt;'d_고정'!$B$26,'d_고정'!$B$23,'d_고정'!$B$16)+1)*('d_고정'!$B$14+('d_고정'!$B$15-'d_고정'!$B$14)*RAND())</f>
        <v/>
      </c>
      <c r="E87">
        <f>INDEX('d_분포'!$A$2:$A$28,RANDBETWEEN(1,27))</f>
        <v/>
      </c>
      <c r="F87">
        <f>INDEX('d_분포'!$C$2:$C$5,RANDBETWEEN(1,4))*(0.9+0.2*RAND())</f>
        <v/>
      </c>
      <c r="G87">
        <f>RAND()</f>
        <v/>
      </c>
      <c r="H87">
        <f>(F87+(1-F87)*('d_고정'!$B$22*BETAINV(RAND(),IF(G87&lt;'d_고정'!$B$26,'d_고정'!$B$25,'d_고정'!$B$20)+1,'d_고정'!$B$21-IF(G87&lt;'d_고정'!$B$26,'d_고정'!$B$25,'d_고정'!$B$20)+1)+(1-'d_고정'!$B$22)*BETAINV(RAND(),IF(G87&lt;'d_고정'!$B$26,'d_고정'!$B$24,'d_고정'!$B$18)+1,'d_고정'!$B$19-IF(G87&lt;'d_고정'!$B$26,'d_고정'!$B$24,'d_고정'!$B$18)+1))*('d_고정'!$B$14+('d_고정'!$B$15-'d_고정'!$B$14)*RAND()))/F87</f>
        <v/>
      </c>
      <c r="I87">
        <f>RAND()</f>
        <v/>
      </c>
      <c r="J87">
        <f>IF('d_시나리오'!$J$3='d_시나리오'!$H$3,'d_시나리오'!$I$3,IF(I87&lt;('d_시나리오'!$I$3-'d_시나리오'!$H$3)/('d_시나리오'!$J$3-'d_시나리오'!$H$3),'d_시나리오'!$H$3+SQRT(I87*('d_시나리오'!$J$3-'d_시나리오'!$H$3)*('d_시나리오'!$I$3-'d_시나리오'!$H$3)),'d_시나리오'!$J$3-SQRT((1-I87)*('d_시나리오'!$J$3-'d_시나리오'!$H$3)*('d_시나리오'!$J$3-'d_시나리오'!$I$3))))</f>
        <v/>
      </c>
      <c r="K87">
        <f>RAND()</f>
        <v/>
      </c>
      <c r="L87">
        <f>IF('d_시나리오'!$J$4='d_시나리오'!$H$4,'d_시나리오'!$I$4,IF(K87&lt;('d_시나리오'!$I$4-'d_시나리오'!$H$4)/('d_시나리오'!$J$4-'d_시나리오'!$H$4),'d_시나리오'!$H$4+SQRT(K87*('d_시나리오'!$J$4-'d_시나리오'!$H$4)*('d_시나리오'!$I$4-'d_시나리오'!$H$4)),'d_시나리오'!$J$4-SQRT((1-K87)*('d_시나리오'!$J$4-'d_시나리오'!$H$4)*('d_시나리오'!$J$4-'d_시나리오'!$I$4))))</f>
        <v/>
      </c>
      <c r="M87">
        <f>RAND()</f>
        <v/>
      </c>
      <c r="N87">
        <f>IF('d_시나리오'!$J$5='d_시나리오'!$H$5,'d_시나리오'!$I$5,IF(M87&lt;('d_시나리오'!$I$5-'d_시나리오'!$H$5)/('d_시나리오'!$J$5-'d_시나리오'!$H$5),'d_시나리오'!$H$5+SQRT(M87*('d_시나리오'!$J$5-'d_시나리오'!$H$5)*('d_시나리오'!$I$5-'d_시나리오'!$H$5)),'d_시나리오'!$J$5-SQRT((1-M87)*('d_시나리오'!$J$5-'d_시나리오'!$H$5)*('d_시나리오'!$J$5-'d_시나리오'!$I$5))))</f>
        <v/>
      </c>
      <c r="O87">
        <f>RAND()</f>
        <v/>
      </c>
      <c r="P87">
        <f>IF('d_시나리오'!$J$6='d_시나리오'!$H$6,'d_시나리오'!$I$6,IF(O87&lt;('d_시나리오'!$I$6-'d_시나리오'!$H$6)/('d_시나리오'!$J$6-'d_시나리오'!$H$6),'d_시나리오'!$H$6+SQRT(O87*('d_시나리오'!$J$6-'d_시나리오'!$H$6)*('d_시나리오'!$I$6-'d_시나리오'!$H$6)),'d_시나리오'!$J$6-SQRT((1-O87)*('d_시나리오'!$J$6-'d_시나리오'!$H$6)*('d_시나리오'!$J$6-'d_시나리오'!$I$6))))</f>
        <v/>
      </c>
      <c r="Q87">
        <f>INDEX('d_분포'!$B$2:$B$57,RANDBETWEEN(1,56))</f>
        <v/>
      </c>
      <c r="R87">
        <f>BETAINV(RAND(),5,5)</f>
        <v/>
      </c>
      <c r="S87">
        <f>'d_고정'!$B$1*'6_기대효과'!$H$7*('d_시나리오'!$I$7/'d_고정'!$B$2)*B87</f>
        <v/>
      </c>
      <c r="T87">
        <f>S87*D87</f>
        <v/>
      </c>
      <c r="U87">
        <f>S87*F87*H87</f>
        <v/>
      </c>
      <c r="V87">
        <f>S87*F87*(H87-1)</f>
        <v/>
      </c>
      <c r="W87">
        <f>U87*J87</f>
        <v/>
      </c>
      <c r="X87">
        <f>T87+W87</f>
        <v/>
      </c>
      <c r="Y87">
        <f>(T87*E87+W87*L87)*(1-R87-'d_고정'!$B$13)</f>
        <v/>
      </c>
      <c r="Z87">
        <f>(U87*N87*Q87+'d_고정'!$B$3*('6_기대효과'!$H$7/8)*Q87*'d_고정'!$B$10*P87*('6_기대효과'!$K$7/'d_고정'!$B$9))*(1-R87)</f>
        <v/>
      </c>
      <c r="AA87">
        <f>W87*L87*(1-R87-'d_고정'!$B$13)+U87*MAX(N87-'d_고정'!$B$10*P87*('6_기대효과'!$K$7/'d_고정'!$B$9),0)*Q87*(1-R87)</f>
        <v/>
      </c>
      <c r="AB87">
        <f>Y87+Z87</f>
        <v/>
      </c>
      <c r="AC87">
        <f>Y87/('d_고정'!$B$5*'6_기대효과'!$H$7/8)/'d_고정'!$B$6</f>
        <v/>
      </c>
      <c r="AD87">
        <f>Y87/('d_고정'!$B$8*'6_기대효과'!$H$7/8)</f>
        <v/>
      </c>
    </row>
    <row r="88">
      <c r="A88">
        <f>RAND()</f>
        <v/>
      </c>
      <c r="B88">
        <f>IF('d_시나리오'!$J$2='d_시나리오'!$H$2,'d_시나리오'!$I$2,IF(A88&lt;('d_시나리오'!$I$2-'d_시나리오'!$H$2)/('d_시나리오'!$J$2-'d_시나리오'!$H$2),'d_시나리오'!$H$2+SQRT(A88*('d_시나리오'!$J$2-'d_시나리오'!$H$2)*('d_시나리오'!$I$2-'d_시나리오'!$H$2)),'d_시나리오'!$J$2-SQRT((1-A88)*('d_시나리오'!$J$2-'d_시나리오'!$H$2)*('d_시나리오'!$J$2-'d_시나리오'!$I$2))))</f>
        <v/>
      </c>
      <c r="C88">
        <f>RAND()</f>
        <v/>
      </c>
      <c r="D88">
        <f>BETAINV(RAND(),IF(C88&lt;'d_고정'!$B$26,'d_고정'!$B$23,'d_고정'!$B$16)+1,'d_고정'!$B$17-IF(C88&lt;'d_고정'!$B$26,'d_고정'!$B$23,'d_고정'!$B$16)+1)*('d_고정'!$B$14+('d_고정'!$B$15-'d_고정'!$B$14)*RAND())</f>
        <v/>
      </c>
      <c r="E88">
        <f>INDEX('d_분포'!$A$2:$A$28,RANDBETWEEN(1,27))</f>
        <v/>
      </c>
      <c r="F88">
        <f>INDEX('d_분포'!$C$2:$C$5,RANDBETWEEN(1,4))*(0.9+0.2*RAND())</f>
        <v/>
      </c>
      <c r="G88">
        <f>RAND()</f>
        <v/>
      </c>
      <c r="H88">
        <f>(F88+(1-F88)*('d_고정'!$B$22*BETAINV(RAND(),IF(G88&lt;'d_고정'!$B$26,'d_고정'!$B$25,'d_고정'!$B$20)+1,'d_고정'!$B$21-IF(G88&lt;'d_고정'!$B$26,'d_고정'!$B$25,'d_고정'!$B$20)+1)+(1-'d_고정'!$B$22)*BETAINV(RAND(),IF(G88&lt;'d_고정'!$B$26,'d_고정'!$B$24,'d_고정'!$B$18)+1,'d_고정'!$B$19-IF(G88&lt;'d_고정'!$B$26,'d_고정'!$B$24,'d_고정'!$B$18)+1))*('d_고정'!$B$14+('d_고정'!$B$15-'d_고정'!$B$14)*RAND()))/F88</f>
        <v/>
      </c>
      <c r="I88">
        <f>RAND()</f>
        <v/>
      </c>
      <c r="J88">
        <f>IF('d_시나리오'!$J$3='d_시나리오'!$H$3,'d_시나리오'!$I$3,IF(I88&lt;('d_시나리오'!$I$3-'d_시나리오'!$H$3)/('d_시나리오'!$J$3-'d_시나리오'!$H$3),'d_시나리오'!$H$3+SQRT(I88*('d_시나리오'!$J$3-'d_시나리오'!$H$3)*('d_시나리오'!$I$3-'d_시나리오'!$H$3)),'d_시나리오'!$J$3-SQRT((1-I88)*('d_시나리오'!$J$3-'d_시나리오'!$H$3)*('d_시나리오'!$J$3-'d_시나리오'!$I$3))))</f>
        <v/>
      </c>
      <c r="K88">
        <f>RAND()</f>
        <v/>
      </c>
      <c r="L88">
        <f>IF('d_시나리오'!$J$4='d_시나리오'!$H$4,'d_시나리오'!$I$4,IF(K88&lt;('d_시나리오'!$I$4-'d_시나리오'!$H$4)/('d_시나리오'!$J$4-'d_시나리오'!$H$4),'d_시나리오'!$H$4+SQRT(K88*('d_시나리오'!$J$4-'d_시나리오'!$H$4)*('d_시나리오'!$I$4-'d_시나리오'!$H$4)),'d_시나리오'!$J$4-SQRT((1-K88)*('d_시나리오'!$J$4-'d_시나리오'!$H$4)*('d_시나리오'!$J$4-'d_시나리오'!$I$4))))</f>
        <v/>
      </c>
      <c r="M88">
        <f>RAND()</f>
        <v/>
      </c>
      <c r="N88">
        <f>IF('d_시나리오'!$J$5='d_시나리오'!$H$5,'d_시나리오'!$I$5,IF(M88&lt;('d_시나리오'!$I$5-'d_시나리오'!$H$5)/('d_시나리오'!$J$5-'d_시나리오'!$H$5),'d_시나리오'!$H$5+SQRT(M88*('d_시나리오'!$J$5-'d_시나리오'!$H$5)*('d_시나리오'!$I$5-'d_시나리오'!$H$5)),'d_시나리오'!$J$5-SQRT((1-M88)*('d_시나리오'!$J$5-'d_시나리오'!$H$5)*('d_시나리오'!$J$5-'d_시나리오'!$I$5))))</f>
        <v/>
      </c>
      <c r="O88">
        <f>RAND()</f>
        <v/>
      </c>
      <c r="P88">
        <f>IF('d_시나리오'!$J$6='d_시나리오'!$H$6,'d_시나리오'!$I$6,IF(O88&lt;('d_시나리오'!$I$6-'d_시나리오'!$H$6)/('d_시나리오'!$J$6-'d_시나리오'!$H$6),'d_시나리오'!$H$6+SQRT(O88*('d_시나리오'!$J$6-'d_시나리오'!$H$6)*('d_시나리오'!$I$6-'d_시나리오'!$H$6)),'d_시나리오'!$J$6-SQRT((1-O88)*('d_시나리오'!$J$6-'d_시나리오'!$H$6)*('d_시나리오'!$J$6-'d_시나리오'!$I$6))))</f>
        <v/>
      </c>
      <c r="Q88">
        <f>INDEX('d_분포'!$B$2:$B$57,RANDBETWEEN(1,56))</f>
        <v/>
      </c>
      <c r="R88">
        <f>BETAINV(RAND(),5,5)</f>
        <v/>
      </c>
      <c r="S88">
        <f>'d_고정'!$B$1*'6_기대효과'!$H$7*('d_시나리오'!$I$7/'d_고정'!$B$2)*B88</f>
        <v/>
      </c>
      <c r="T88">
        <f>S88*D88</f>
        <v/>
      </c>
      <c r="U88">
        <f>S88*F88*H88</f>
        <v/>
      </c>
      <c r="V88">
        <f>S88*F88*(H88-1)</f>
        <v/>
      </c>
      <c r="W88">
        <f>U88*J88</f>
        <v/>
      </c>
      <c r="X88">
        <f>T88+W88</f>
        <v/>
      </c>
      <c r="Y88">
        <f>(T88*E88+W88*L88)*(1-R88-'d_고정'!$B$13)</f>
        <v/>
      </c>
      <c r="Z88">
        <f>(U88*N88*Q88+'d_고정'!$B$3*('6_기대효과'!$H$7/8)*Q88*'d_고정'!$B$10*P88*('6_기대효과'!$K$7/'d_고정'!$B$9))*(1-R88)</f>
        <v/>
      </c>
      <c r="AA88">
        <f>W88*L88*(1-R88-'d_고정'!$B$13)+U88*MAX(N88-'d_고정'!$B$10*P88*('6_기대효과'!$K$7/'d_고정'!$B$9),0)*Q88*(1-R88)</f>
        <v/>
      </c>
      <c r="AB88">
        <f>Y88+Z88</f>
        <v/>
      </c>
      <c r="AC88">
        <f>Y88/('d_고정'!$B$5*'6_기대효과'!$H$7/8)/'d_고정'!$B$6</f>
        <v/>
      </c>
      <c r="AD88">
        <f>Y88/('d_고정'!$B$8*'6_기대효과'!$H$7/8)</f>
        <v/>
      </c>
    </row>
    <row r="89">
      <c r="A89">
        <f>RAND()</f>
        <v/>
      </c>
      <c r="B89">
        <f>IF('d_시나리오'!$J$2='d_시나리오'!$H$2,'d_시나리오'!$I$2,IF(A89&lt;('d_시나리오'!$I$2-'d_시나리오'!$H$2)/('d_시나리오'!$J$2-'d_시나리오'!$H$2),'d_시나리오'!$H$2+SQRT(A89*('d_시나리오'!$J$2-'d_시나리오'!$H$2)*('d_시나리오'!$I$2-'d_시나리오'!$H$2)),'d_시나리오'!$J$2-SQRT((1-A89)*('d_시나리오'!$J$2-'d_시나리오'!$H$2)*('d_시나리오'!$J$2-'d_시나리오'!$I$2))))</f>
        <v/>
      </c>
      <c r="C89">
        <f>RAND()</f>
        <v/>
      </c>
      <c r="D89">
        <f>BETAINV(RAND(),IF(C89&lt;'d_고정'!$B$26,'d_고정'!$B$23,'d_고정'!$B$16)+1,'d_고정'!$B$17-IF(C89&lt;'d_고정'!$B$26,'d_고정'!$B$23,'d_고정'!$B$16)+1)*('d_고정'!$B$14+('d_고정'!$B$15-'d_고정'!$B$14)*RAND())</f>
        <v/>
      </c>
      <c r="E89">
        <f>INDEX('d_분포'!$A$2:$A$28,RANDBETWEEN(1,27))</f>
        <v/>
      </c>
      <c r="F89">
        <f>INDEX('d_분포'!$C$2:$C$5,RANDBETWEEN(1,4))*(0.9+0.2*RAND())</f>
        <v/>
      </c>
      <c r="G89">
        <f>RAND()</f>
        <v/>
      </c>
      <c r="H89">
        <f>(F89+(1-F89)*('d_고정'!$B$22*BETAINV(RAND(),IF(G89&lt;'d_고정'!$B$26,'d_고정'!$B$25,'d_고정'!$B$20)+1,'d_고정'!$B$21-IF(G89&lt;'d_고정'!$B$26,'d_고정'!$B$25,'d_고정'!$B$20)+1)+(1-'d_고정'!$B$22)*BETAINV(RAND(),IF(G89&lt;'d_고정'!$B$26,'d_고정'!$B$24,'d_고정'!$B$18)+1,'d_고정'!$B$19-IF(G89&lt;'d_고정'!$B$26,'d_고정'!$B$24,'d_고정'!$B$18)+1))*('d_고정'!$B$14+('d_고정'!$B$15-'d_고정'!$B$14)*RAND()))/F89</f>
        <v/>
      </c>
      <c r="I89">
        <f>RAND()</f>
        <v/>
      </c>
      <c r="J89">
        <f>IF('d_시나리오'!$J$3='d_시나리오'!$H$3,'d_시나리오'!$I$3,IF(I89&lt;('d_시나리오'!$I$3-'d_시나리오'!$H$3)/('d_시나리오'!$J$3-'d_시나리오'!$H$3),'d_시나리오'!$H$3+SQRT(I89*('d_시나리오'!$J$3-'d_시나리오'!$H$3)*('d_시나리오'!$I$3-'d_시나리오'!$H$3)),'d_시나리오'!$J$3-SQRT((1-I89)*('d_시나리오'!$J$3-'d_시나리오'!$H$3)*('d_시나리오'!$J$3-'d_시나리오'!$I$3))))</f>
        <v/>
      </c>
      <c r="K89">
        <f>RAND()</f>
        <v/>
      </c>
      <c r="L89">
        <f>IF('d_시나리오'!$J$4='d_시나리오'!$H$4,'d_시나리오'!$I$4,IF(K89&lt;('d_시나리오'!$I$4-'d_시나리오'!$H$4)/('d_시나리오'!$J$4-'d_시나리오'!$H$4),'d_시나리오'!$H$4+SQRT(K89*('d_시나리오'!$J$4-'d_시나리오'!$H$4)*('d_시나리오'!$I$4-'d_시나리오'!$H$4)),'d_시나리오'!$J$4-SQRT((1-K89)*('d_시나리오'!$J$4-'d_시나리오'!$H$4)*('d_시나리오'!$J$4-'d_시나리오'!$I$4))))</f>
        <v/>
      </c>
      <c r="M89">
        <f>RAND()</f>
        <v/>
      </c>
      <c r="N89">
        <f>IF('d_시나리오'!$J$5='d_시나리오'!$H$5,'d_시나리오'!$I$5,IF(M89&lt;('d_시나리오'!$I$5-'d_시나리오'!$H$5)/('d_시나리오'!$J$5-'d_시나리오'!$H$5),'d_시나리오'!$H$5+SQRT(M89*('d_시나리오'!$J$5-'d_시나리오'!$H$5)*('d_시나리오'!$I$5-'d_시나리오'!$H$5)),'d_시나리오'!$J$5-SQRT((1-M89)*('d_시나리오'!$J$5-'d_시나리오'!$H$5)*('d_시나리오'!$J$5-'d_시나리오'!$I$5))))</f>
        <v/>
      </c>
      <c r="O89">
        <f>RAND()</f>
        <v/>
      </c>
      <c r="P89">
        <f>IF('d_시나리오'!$J$6='d_시나리오'!$H$6,'d_시나리오'!$I$6,IF(O89&lt;('d_시나리오'!$I$6-'d_시나리오'!$H$6)/('d_시나리오'!$J$6-'d_시나리오'!$H$6),'d_시나리오'!$H$6+SQRT(O89*('d_시나리오'!$J$6-'d_시나리오'!$H$6)*('d_시나리오'!$I$6-'d_시나리오'!$H$6)),'d_시나리오'!$J$6-SQRT((1-O89)*('d_시나리오'!$J$6-'d_시나리오'!$H$6)*('d_시나리오'!$J$6-'d_시나리오'!$I$6))))</f>
        <v/>
      </c>
      <c r="Q89">
        <f>INDEX('d_분포'!$B$2:$B$57,RANDBETWEEN(1,56))</f>
        <v/>
      </c>
      <c r="R89">
        <f>BETAINV(RAND(),5,5)</f>
        <v/>
      </c>
      <c r="S89">
        <f>'d_고정'!$B$1*'6_기대효과'!$H$7*('d_시나리오'!$I$7/'d_고정'!$B$2)*B89</f>
        <v/>
      </c>
      <c r="T89">
        <f>S89*D89</f>
        <v/>
      </c>
      <c r="U89">
        <f>S89*F89*H89</f>
        <v/>
      </c>
      <c r="V89">
        <f>S89*F89*(H89-1)</f>
        <v/>
      </c>
      <c r="W89">
        <f>U89*J89</f>
        <v/>
      </c>
      <c r="X89">
        <f>T89+W89</f>
        <v/>
      </c>
      <c r="Y89">
        <f>(T89*E89+W89*L89)*(1-R89-'d_고정'!$B$13)</f>
        <v/>
      </c>
      <c r="Z89">
        <f>(U89*N89*Q89+'d_고정'!$B$3*('6_기대효과'!$H$7/8)*Q89*'d_고정'!$B$10*P89*('6_기대효과'!$K$7/'d_고정'!$B$9))*(1-R89)</f>
        <v/>
      </c>
      <c r="AA89">
        <f>W89*L89*(1-R89-'d_고정'!$B$13)+U89*MAX(N89-'d_고정'!$B$10*P89*('6_기대효과'!$K$7/'d_고정'!$B$9),0)*Q89*(1-R89)</f>
        <v/>
      </c>
      <c r="AB89">
        <f>Y89+Z89</f>
        <v/>
      </c>
      <c r="AC89">
        <f>Y89/('d_고정'!$B$5*'6_기대효과'!$H$7/8)/'d_고정'!$B$6</f>
        <v/>
      </c>
      <c r="AD89">
        <f>Y89/('d_고정'!$B$8*'6_기대효과'!$H$7/8)</f>
        <v/>
      </c>
    </row>
    <row r="90">
      <c r="A90">
        <f>RAND()</f>
        <v/>
      </c>
      <c r="B90">
        <f>IF('d_시나리오'!$J$2='d_시나리오'!$H$2,'d_시나리오'!$I$2,IF(A90&lt;('d_시나리오'!$I$2-'d_시나리오'!$H$2)/('d_시나리오'!$J$2-'d_시나리오'!$H$2),'d_시나리오'!$H$2+SQRT(A90*('d_시나리오'!$J$2-'d_시나리오'!$H$2)*('d_시나리오'!$I$2-'d_시나리오'!$H$2)),'d_시나리오'!$J$2-SQRT((1-A90)*('d_시나리오'!$J$2-'d_시나리오'!$H$2)*('d_시나리오'!$J$2-'d_시나리오'!$I$2))))</f>
        <v/>
      </c>
      <c r="C90">
        <f>RAND()</f>
        <v/>
      </c>
      <c r="D90">
        <f>BETAINV(RAND(),IF(C90&lt;'d_고정'!$B$26,'d_고정'!$B$23,'d_고정'!$B$16)+1,'d_고정'!$B$17-IF(C90&lt;'d_고정'!$B$26,'d_고정'!$B$23,'d_고정'!$B$16)+1)*('d_고정'!$B$14+('d_고정'!$B$15-'d_고정'!$B$14)*RAND())</f>
        <v/>
      </c>
      <c r="E90">
        <f>INDEX('d_분포'!$A$2:$A$28,RANDBETWEEN(1,27))</f>
        <v/>
      </c>
      <c r="F90">
        <f>INDEX('d_분포'!$C$2:$C$5,RANDBETWEEN(1,4))*(0.9+0.2*RAND())</f>
        <v/>
      </c>
      <c r="G90">
        <f>RAND()</f>
        <v/>
      </c>
      <c r="H90">
        <f>(F90+(1-F90)*('d_고정'!$B$22*BETAINV(RAND(),IF(G90&lt;'d_고정'!$B$26,'d_고정'!$B$25,'d_고정'!$B$20)+1,'d_고정'!$B$21-IF(G90&lt;'d_고정'!$B$26,'d_고정'!$B$25,'d_고정'!$B$20)+1)+(1-'d_고정'!$B$22)*BETAINV(RAND(),IF(G90&lt;'d_고정'!$B$26,'d_고정'!$B$24,'d_고정'!$B$18)+1,'d_고정'!$B$19-IF(G90&lt;'d_고정'!$B$26,'d_고정'!$B$24,'d_고정'!$B$18)+1))*('d_고정'!$B$14+('d_고정'!$B$15-'d_고정'!$B$14)*RAND()))/F90</f>
        <v/>
      </c>
      <c r="I90">
        <f>RAND()</f>
        <v/>
      </c>
      <c r="J90">
        <f>IF('d_시나리오'!$J$3='d_시나리오'!$H$3,'d_시나리오'!$I$3,IF(I90&lt;('d_시나리오'!$I$3-'d_시나리오'!$H$3)/('d_시나리오'!$J$3-'d_시나리오'!$H$3),'d_시나리오'!$H$3+SQRT(I90*('d_시나리오'!$J$3-'d_시나리오'!$H$3)*('d_시나리오'!$I$3-'d_시나리오'!$H$3)),'d_시나리오'!$J$3-SQRT((1-I90)*('d_시나리오'!$J$3-'d_시나리오'!$H$3)*('d_시나리오'!$J$3-'d_시나리오'!$I$3))))</f>
        <v/>
      </c>
      <c r="K90">
        <f>RAND()</f>
        <v/>
      </c>
      <c r="L90">
        <f>IF('d_시나리오'!$J$4='d_시나리오'!$H$4,'d_시나리오'!$I$4,IF(K90&lt;('d_시나리오'!$I$4-'d_시나리오'!$H$4)/('d_시나리오'!$J$4-'d_시나리오'!$H$4),'d_시나리오'!$H$4+SQRT(K90*('d_시나리오'!$J$4-'d_시나리오'!$H$4)*('d_시나리오'!$I$4-'d_시나리오'!$H$4)),'d_시나리오'!$J$4-SQRT((1-K90)*('d_시나리오'!$J$4-'d_시나리오'!$H$4)*('d_시나리오'!$J$4-'d_시나리오'!$I$4))))</f>
        <v/>
      </c>
      <c r="M90">
        <f>RAND()</f>
        <v/>
      </c>
      <c r="N90">
        <f>IF('d_시나리오'!$J$5='d_시나리오'!$H$5,'d_시나리오'!$I$5,IF(M90&lt;('d_시나리오'!$I$5-'d_시나리오'!$H$5)/('d_시나리오'!$J$5-'d_시나리오'!$H$5),'d_시나리오'!$H$5+SQRT(M90*('d_시나리오'!$J$5-'d_시나리오'!$H$5)*('d_시나리오'!$I$5-'d_시나리오'!$H$5)),'d_시나리오'!$J$5-SQRT((1-M90)*('d_시나리오'!$J$5-'d_시나리오'!$H$5)*('d_시나리오'!$J$5-'d_시나리오'!$I$5))))</f>
        <v/>
      </c>
      <c r="O90">
        <f>RAND()</f>
        <v/>
      </c>
      <c r="P90">
        <f>IF('d_시나리오'!$J$6='d_시나리오'!$H$6,'d_시나리오'!$I$6,IF(O90&lt;('d_시나리오'!$I$6-'d_시나리오'!$H$6)/('d_시나리오'!$J$6-'d_시나리오'!$H$6),'d_시나리오'!$H$6+SQRT(O90*('d_시나리오'!$J$6-'d_시나리오'!$H$6)*('d_시나리오'!$I$6-'d_시나리오'!$H$6)),'d_시나리오'!$J$6-SQRT((1-O90)*('d_시나리오'!$J$6-'d_시나리오'!$H$6)*('d_시나리오'!$J$6-'d_시나리오'!$I$6))))</f>
        <v/>
      </c>
      <c r="Q90">
        <f>INDEX('d_분포'!$B$2:$B$57,RANDBETWEEN(1,56))</f>
        <v/>
      </c>
      <c r="R90">
        <f>BETAINV(RAND(),5,5)</f>
        <v/>
      </c>
      <c r="S90">
        <f>'d_고정'!$B$1*'6_기대효과'!$H$7*('d_시나리오'!$I$7/'d_고정'!$B$2)*B90</f>
        <v/>
      </c>
      <c r="T90">
        <f>S90*D90</f>
        <v/>
      </c>
      <c r="U90">
        <f>S90*F90*H90</f>
        <v/>
      </c>
      <c r="V90">
        <f>S90*F90*(H90-1)</f>
        <v/>
      </c>
      <c r="W90">
        <f>U90*J90</f>
        <v/>
      </c>
      <c r="X90">
        <f>T90+W90</f>
        <v/>
      </c>
      <c r="Y90">
        <f>(T90*E90+W90*L90)*(1-R90-'d_고정'!$B$13)</f>
        <v/>
      </c>
      <c r="Z90">
        <f>(U90*N90*Q90+'d_고정'!$B$3*('6_기대효과'!$H$7/8)*Q90*'d_고정'!$B$10*P90*('6_기대효과'!$K$7/'d_고정'!$B$9))*(1-R90)</f>
        <v/>
      </c>
      <c r="AA90">
        <f>W90*L90*(1-R90-'d_고정'!$B$13)+U90*MAX(N90-'d_고정'!$B$10*P90*('6_기대효과'!$K$7/'d_고정'!$B$9),0)*Q90*(1-R90)</f>
        <v/>
      </c>
      <c r="AB90">
        <f>Y90+Z90</f>
        <v/>
      </c>
      <c r="AC90">
        <f>Y90/('d_고정'!$B$5*'6_기대효과'!$H$7/8)/'d_고정'!$B$6</f>
        <v/>
      </c>
      <c r="AD90">
        <f>Y90/('d_고정'!$B$8*'6_기대효과'!$H$7/8)</f>
        <v/>
      </c>
    </row>
    <row r="91">
      <c r="A91">
        <f>RAND()</f>
        <v/>
      </c>
      <c r="B91">
        <f>IF('d_시나리오'!$J$2='d_시나리오'!$H$2,'d_시나리오'!$I$2,IF(A91&lt;('d_시나리오'!$I$2-'d_시나리오'!$H$2)/('d_시나리오'!$J$2-'d_시나리오'!$H$2),'d_시나리오'!$H$2+SQRT(A91*('d_시나리오'!$J$2-'d_시나리오'!$H$2)*('d_시나리오'!$I$2-'d_시나리오'!$H$2)),'d_시나리오'!$J$2-SQRT((1-A91)*('d_시나리오'!$J$2-'d_시나리오'!$H$2)*('d_시나리오'!$J$2-'d_시나리오'!$I$2))))</f>
        <v/>
      </c>
      <c r="C91">
        <f>RAND()</f>
        <v/>
      </c>
      <c r="D91">
        <f>BETAINV(RAND(),IF(C91&lt;'d_고정'!$B$26,'d_고정'!$B$23,'d_고정'!$B$16)+1,'d_고정'!$B$17-IF(C91&lt;'d_고정'!$B$26,'d_고정'!$B$23,'d_고정'!$B$16)+1)*('d_고정'!$B$14+('d_고정'!$B$15-'d_고정'!$B$14)*RAND())</f>
        <v/>
      </c>
      <c r="E91">
        <f>INDEX('d_분포'!$A$2:$A$28,RANDBETWEEN(1,27))</f>
        <v/>
      </c>
      <c r="F91">
        <f>INDEX('d_분포'!$C$2:$C$5,RANDBETWEEN(1,4))*(0.9+0.2*RAND())</f>
        <v/>
      </c>
      <c r="G91">
        <f>RAND()</f>
        <v/>
      </c>
      <c r="H91">
        <f>(F91+(1-F91)*('d_고정'!$B$22*BETAINV(RAND(),IF(G91&lt;'d_고정'!$B$26,'d_고정'!$B$25,'d_고정'!$B$20)+1,'d_고정'!$B$21-IF(G91&lt;'d_고정'!$B$26,'d_고정'!$B$25,'d_고정'!$B$20)+1)+(1-'d_고정'!$B$22)*BETAINV(RAND(),IF(G91&lt;'d_고정'!$B$26,'d_고정'!$B$24,'d_고정'!$B$18)+1,'d_고정'!$B$19-IF(G91&lt;'d_고정'!$B$26,'d_고정'!$B$24,'d_고정'!$B$18)+1))*('d_고정'!$B$14+('d_고정'!$B$15-'d_고정'!$B$14)*RAND()))/F91</f>
        <v/>
      </c>
      <c r="I91">
        <f>RAND()</f>
        <v/>
      </c>
      <c r="J91">
        <f>IF('d_시나리오'!$J$3='d_시나리오'!$H$3,'d_시나리오'!$I$3,IF(I91&lt;('d_시나리오'!$I$3-'d_시나리오'!$H$3)/('d_시나리오'!$J$3-'d_시나리오'!$H$3),'d_시나리오'!$H$3+SQRT(I91*('d_시나리오'!$J$3-'d_시나리오'!$H$3)*('d_시나리오'!$I$3-'d_시나리오'!$H$3)),'d_시나리오'!$J$3-SQRT((1-I91)*('d_시나리오'!$J$3-'d_시나리오'!$H$3)*('d_시나리오'!$J$3-'d_시나리오'!$I$3))))</f>
        <v/>
      </c>
      <c r="K91">
        <f>RAND()</f>
        <v/>
      </c>
      <c r="L91">
        <f>IF('d_시나리오'!$J$4='d_시나리오'!$H$4,'d_시나리오'!$I$4,IF(K91&lt;('d_시나리오'!$I$4-'d_시나리오'!$H$4)/('d_시나리오'!$J$4-'d_시나리오'!$H$4),'d_시나리오'!$H$4+SQRT(K91*('d_시나리오'!$J$4-'d_시나리오'!$H$4)*('d_시나리오'!$I$4-'d_시나리오'!$H$4)),'d_시나리오'!$J$4-SQRT((1-K91)*('d_시나리오'!$J$4-'d_시나리오'!$H$4)*('d_시나리오'!$J$4-'d_시나리오'!$I$4))))</f>
        <v/>
      </c>
      <c r="M91">
        <f>RAND()</f>
        <v/>
      </c>
      <c r="N91">
        <f>IF('d_시나리오'!$J$5='d_시나리오'!$H$5,'d_시나리오'!$I$5,IF(M91&lt;('d_시나리오'!$I$5-'d_시나리오'!$H$5)/('d_시나리오'!$J$5-'d_시나리오'!$H$5),'d_시나리오'!$H$5+SQRT(M91*('d_시나리오'!$J$5-'d_시나리오'!$H$5)*('d_시나리오'!$I$5-'d_시나리오'!$H$5)),'d_시나리오'!$J$5-SQRT((1-M91)*('d_시나리오'!$J$5-'d_시나리오'!$H$5)*('d_시나리오'!$J$5-'d_시나리오'!$I$5))))</f>
        <v/>
      </c>
      <c r="O91">
        <f>RAND()</f>
        <v/>
      </c>
      <c r="P91">
        <f>IF('d_시나리오'!$J$6='d_시나리오'!$H$6,'d_시나리오'!$I$6,IF(O91&lt;('d_시나리오'!$I$6-'d_시나리오'!$H$6)/('d_시나리오'!$J$6-'d_시나리오'!$H$6),'d_시나리오'!$H$6+SQRT(O91*('d_시나리오'!$J$6-'d_시나리오'!$H$6)*('d_시나리오'!$I$6-'d_시나리오'!$H$6)),'d_시나리오'!$J$6-SQRT((1-O91)*('d_시나리오'!$J$6-'d_시나리오'!$H$6)*('d_시나리오'!$J$6-'d_시나리오'!$I$6))))</f>
        <v/>
      </c>
      <c r="Q91">
        <f>INDEX('d_분포'!$B$2:$B$57,RANDBETWEEN(1,56))</f>
        <v/>
      </c>
      <c r="R91">
        <f>BETAINV(RAND(),5,5)</f>
        <v/>
      </c>
      <c r="S91">
        <f>'d_고정'!$B$1*'6_기대효과'!$H$7*('d_시나리오'!$I$7/'d_고정'!$B$2)*B91</f>
        <v/>
      </c>
      <c r="T91">
        <f>S91*D91</f>
        <v/>
      </c>
      <c r="U91">
        <f>S91*F91*H91</f>
        <v/>
      </c>
      <c r="V91">
        <f>S91*F91*(H91-1)</f>
        <v/>
      </c>
      <c r="W91">
        <f>U91*J91</f>
        <v/>
      </c>
      <c r="X91">
        <f>T91+W91</f>
        <v/>
      </c>
      <c r="Y91">
        <f>(T91*E91+W91*L91)*(1-R91-'d_고정'!$B$13)</f>
        <v/>
      </c>
      <c r="Z91">
        <f>(U91*N91*Q91+'d_고정'!$B$3*('6_기대효과'!$H$7/8)*Q91*'d_고정'!$B$10*P91*('6_기대효과'!$K$7/'d_고정'!$B$9))*(1-R91)</f>
        <v/>
      </c>
      <c r="AA91">
        <f>W91*L91*(1-R91-'d_고정'!$B$13)+U91*MAX(N91-'d_고정'!$B$10*P91*('6_기대효과'!$K$7/'d_고정'!$B$9),0)*Q91*(1-R91)</f>
        <v/>
      </c>
      <c r="AB91">
        <f>Y91+Z91</f>
        <v/>
      </c>
      <c r="AC91">
        <f>Y91/('d_고정'!$B$5*'6_기대효과'!$H$7/8)/'d_고정'!$B$6</f>
        <v/>
      </c>
      <c r="AD91">
        <f>Y91/('d_고정'!$B$8*'6_기대효과'!$H$7/8)</f>
        <v/>
      </c>
    </row>
    <row r="92">
      <c r="A92">
        <f>RAND()</f>
        <v/>
      </c>
      <c r="B92">
        <f>IF('d_시나리오'!$J$2='d_시나리오'!$H$2,'d_시나리오'!$I$2,IF(A92&lt;('d_시나리오'!$I$2-'d_시나리오'!$H$2)/('d_시나리오'!$J$2-'d_시나리오'!$H$2),'d_시나리오'!$H$2+SQRT(A92*('d_시나리오'!$J$2-'d_시나리오'!$H$2)*('d_시나리오'!$I$2-'d_시나리오'!$H$2)),'d_시나리오'!$J$2-SQRT((1-A92)*('d_시나리오'!$J$2-'d_시나리오'!$H$2)*('d_시나리오'!$J$2-'d_시나리오'!$I$2))))</f>
        <v/>
      </c>
      <c r="C92">
        <f>RAND()</f>
        <v/>
      </c>
      <c r="D92">
        <f>BETAINV(RAND(),IF(C92&lt;'d_고정'!$B$26,'d_고정'!$B$23,'d_고정'!$B$16)+1,'d_고정'!$B$17-IF(C92&lt;'d_고정'!$B$26,'d_고정'!$B$23,'d_고정'!$B$16)+1)*('d_고정'!$B$14+('d_고정'!$B$15-'d_고정'!$B$14)*RAND())</f>
        <v/>
      </c>
      <c r="E92">
        <f>INDEX('d_분포'!$A$2:$A$28,RANDBETWEEN(1,27))</f>
        <v/>
      </c>
      <c r="F92">
        <f>INDEX('d_분포'!$C$2:$C$5,RANDBETWEEN(1,4))*(0.9+0.2*RAND())</f>
        <v/>
      </c>
      <c r="G92">
        <f>RAND()</f>
        <v/>
      </c>
      <c r="H92">
        <f>(F92+(1-F92)*('d_고정'!$B$22*BETAINV(RAND(),IF(G92&lt;'d_고정'!$B$26,'d_고정'!$B$25,'d_고정'!$B$20)+1,'d_고정'!$B$21-IF(G92&lt;'d_고정'!$B$26,'d_고정'!$B$25,'d_고정'!$B$20)+1)+(1-'d_고정'!$B$22)*BETAINV(RAND(),IF(G92&lt;'d_고정'!$B$26,'d_고정'!$B$24,'d_고정'!$B$18)+1,'d_고정'!$B$19-IF(G92&lt;'d_고정'!$B$26,'d_고정'!$B$24,'d_고정'!$B$18)+1))*('d_고정'!$B$14+('d_고정'!$B$15-'d_고정'!$B$14)*RAND()))/F92</f>
        <v/>
      </c>
      <c r="I92">
        <f>RAND()</f>
        <v/>
      </c>
      <c r="J92">
        <f>IF('d_시나리오'!$J$3='d_시나리오'!$H$3,'d_시나리오'!$I$3,IF(I92&lt;('d_시나리오'!$I$3-'d_시나리오'!$H$3)/('d_시나리오'!$J$3-'d_시나리오'!$H$3),'d_시나리오'!$H$3+SQRT(I92*('d_시나리오'!$J$3-'d_시나리오'!$H$3)*('d_시나리오'!$I$3-'d_시나리오'!$H$3)),'d_시나리오'!$J$3-SQRT((1-I92)*('d_시나리오'!$J$3-'d_시나리오'!$H$3)*('d_시나리오'!$J$3-'d_시나리오'!$I$3))))</f>
        <v/>
      </c>
      <c r="K92">
        <f>RAND()</f>
        <v/>
      </c>
      <c r="L92">
        <f>IF('d_시나리오'!$J$4='d_시나리오'!$H$4,'d_시나리오'!$I$4,IF(K92&lt;('d_시나리오'!$I$4-'d_시나리오'!$H$4)/('d_시나리오'!$J$4-'d_시나리오'!$H$4),'d_시나리오'!$H$4+SQRT(K92*('d_시나리오'!$J$4-'d_시나리오'!$H$4)*('d_시나리오'!$I$4-'d_시나리오'!$H$4)),'d_시나리오'!$J$4-SQRT((1-K92)*('d_시나리오'!$J$4-'d_시나리오'!$H$4)*('d_시나리오'!$J$4-'d_시나리오'!$I$4))))</f>
        <v/>
      </c>
      <c r="M92">
        <f>RAND()</f>
        <v/>
      </c>
      <c r="N92">
        <f>IF('d_시나리오'!$J$5='d_시나리오'!$H$5,'d_시나리오'!$I$5,IF(M92&lt;('d_시나리오'!$I$5-'d_시나리오'!$H$5)/('d_시나리오'!$J$5-'d_시나리오'!$H$5),'d_시나리오'!$H$5+SQRT(M92*('d_시나리오'!$J$5-'d_시나리오'!$H$5)*('d_시나리오'!$I$5-'d_시나리오'!$H$5)),'d_시나리오'!$J$5-SQRT((1-M92)*('d_시나리오'!$J$5-'d_시나리오'!$H$5)*('d_시나리오'!$J$5-'d_시나리오'!$I$5))))</f>
        <v/>
      </c>
      <c r="O92">
        <f>RAND()</f>
        <v/>
      </c>
      <c r="P92">
        <f>IF('d_시나리오'!$J$6='d_시나리오'!$H$6,'d_시나리오'!$I$6,IF(O92&lt;('d_시나리오'!$I$6-'d_시나리오'!$H$6)/('d_시나리오'!$J$6-'d_시나리오'!$H$6),'d_시나리오'!$H$6+SQRT(O92*('d_시나리오'!$J$6-'d_시나리오'!$H$6)*('d_시나리오'!$I$6-'d_시나리오'!$H$6)),'d_시나리오'!$J$6-SQRT((1-O92)*('d_시나리오'!$J$6-'d_시나리오'!$H$6)*('d_시나리오'!$J$6-'d_시나리오'!$I$6))))</f>
        <v/>
      </c>
      <c r="Q92">
        <f>INDEX('d_분포'!$B$2:$B$57,RANDBETWEEN(1,56))</f>
        <v/>
      </c>
      <c r="R92">
        <f>BETAINV(RAND(),5,5)</f>
        <v/>
      </c>
      <c r="S92">
        <f>'d_고정'!$B$1*'6_기대효과'!$H$7*('d_시나리오'!$I$7/'d_고정'!$B$2)*B92</f>
        <v/>
      </c>
      <c r="T92">
        <f>S92*D92</f>
        <v/>
      </c>
      <c r="U92">
        <f>S92*F92*H92</f>
        <v/>
      </c>
      <c r="V92">
        <f>S92*F92*(H92-1)</f>
        <v/>
      </c>
      <c r="W92">
        <f>U92*J92</f>
        <v/>
      </c>
      <c r="X92">
        <f>T92+W92</f>
        <v/>
      </c>
      <c r="Y92">
        <f>(T92*E92+W92*L92)*(1-R92-'d_고정'!$B$13)</f>
        <v/>
      </c>
      <c r="Z92">
        <f>(U92*N92*Q92+'d_고정'!$B$3*('6_기대효과'!$H$7/8)*Q92*'d_고정'!$B$10*P92*('6_기대효과'!$K$7/'d_고정'!$B$9))*(1-R92)</f>
        <v/>
      </c>
      <c r="AA92">
        <f>W92*L92*(1-R92-'d_고정'!$B$13)+U92*MAX(N92-'d_고정'!$B$10*P92*('6_기대효과'!$K$7/'d_고정'!$B$9),0)*Q92*(1-R92)</f>
        <v/>
      </c>
      <c r="AB92">
        <f>Y92+Z92</f>
        <v/>
      </c>
      <c r="AC92">
        <f>Y92/('d_고정'!$B$5*'6_기대효과'!$H$7/8)/'d_고정'!$B$6</f>
        <v/>
      </c>
      <c r="AD92">
        <f>Y92/('d_고정'!$B$8*'6_기대효과'!$H$7/8)</f>
        <v/>
      </c>
    </row>
    <row r="93">
      <c r="A93">
        <f>RAND()</f>
        <v/>
      </c>
      <c r="B93">
        <f>IF('d_시나리오'!$J$2='d_시나리오'!$H$2,'d_시나리오'!$I$2,IF(A93&lt;('d_시나리오'!$I$2-'d_시나리오'!$H$2)/('d_시나리오'!$J$2-'d_시나리오'!$H$2),'d_시나리오'!$H$2+SQRT(A93*('d_시나리오'!$J$2-'d_시나리오'!$H$2)*('d_시나리오'!$I$2-'d_시나리오'!$H$2)),'d_시나리오'!$J$2-SQRT((1-A93)*('d_시나리오'!$J$2-'d_시나리오'!$H$2)*('d_시나리오'!$J$2-'d_시나리오'!$I$2))))</f>
        <v/>
      </c>
      <c r="C93">
        <f>RAND()</f>
        <v/>
      </c>
      <c r="D93">
        <f>BETAINV(RAND(),IF(C93&lt;'d_고정'!$B$26,'d_고정'!$B$23,'d_고정'!$B$16)+1,'d_고정'!$B$17-IF(C93&lt;'d_고정'!$B$26,'d_고정'!$B$23,'d_고정'!$B$16)+1)*('d_고정'!$B$14+('d_고정'!$B$15-'d_고정'!$B$14)*RAND())</f>
        <v/>
      </c>
      <c r="E93">
        <f>INDEX('d_분포'!$A$2:$A$28,RANDBETWEEN(1,27))</f>
        <v/>
      </c>
      <c r="F93">
        <f>INDEX('d_분포'!$C$2:$C$5,RANDBETWEEN(1,4))*(0.9+0.2*RAND())</f>
        <v/>
      </c>
      <c r="G93">
        <f>RAND()</f>
        <v/>
      </c>
      <c r="H93">
        <f>(F93+(1-F93)*('d_고정'!$B$22*BETAINV(RAND(),IF(G93&lt;'d_고정'!$B$26,'d_고정'!$B$25,'d_고정'!$B$20)+1,'d_고정'!$B$21-IF(G93&lt;'d_고정'!$B$26,'d_고정'!$B$25,'d_고정'!$B$20)+1)+(1-'d_고정'!$B$22)*BETAINV(RAND(),IF(G93&lt;'d_고정'!$B$26,'d_고정'!$B$24,'d_고정'!$B$18)+1,'d_고정'!$B$19-IF(G93&lt;'d_고정'!$B$26,'d_고정'!$B$24,'d_고정'!$B$18)+1))*('d_고정'!$B$14+('d_고정'!$B$15-'d_고정'!$B$14)*RAND()))/F93</f>
        <v/>
      </c>
      <c r="I93">
        <f>RAND()</f>
        <v/>
      </c>
      <c r="J93">
        <f>IF('d_시나리오'!$J$3='d_시나리오'!$H$3,'d_시나리오'!$I$3,IF(I93&lt;('d_시나리오'!$I$3-'d_시나리오'!$H$3)/('d_시나리오'!$J$3-'d_시나리오'!$H$3),'d_시나리오'!$H$3+SQRT(I93*('d_시나리오'!$J$3-'d_시나리오'!$H$3)*('d_시나리오'!$I$3-'d_시나리오'!$H$3)),'d_시나리오'!$J$3-SQRT((1-I93)*('d_시나리오'!$J$3-'d_시나리오'!$H$3)*('d_시나리오'!$J$3-'d_시나리오'!$I$3))))</f>
        <v/>
      </c>
      <c r="K93">
        <f>RAND()</f>
        <v/>
      </c>
      <c r="L93">
        <f>IF('d_시나리오'!$J$4='d_시나리오'!$H$4,'d_시나리오'!$I$4,IF(K93&lt;('d_시나리오'!$I$4-'d_시나리오'!$H$4)/('d_시나리오'!$J$4-'d_시나리오'!$H$4),'d_시나리오'!$H$4+SQRT(K93*('d_시나리오'!$J$4-'d_시나리오'!$H$4)*('d_시나리오'!$I$4-'d_시나리오'!$H$4)),'d_시나리오'!$J$4-SQRT((1-K93)*('d_시나리오'!$J$4-'d_시나리오'!$H$4)*('d_시나리오'!$J$4-'d_시나리오'!$I$4))))</f>
        <v/>
      </c>
      <c r="M93">
        <f>RAND()</f>
        <v/>
      </c>
      <c r="N93">
        <f>IF('d_시나리오'!$J$5='d_시나리오'!$H$5,'d_시나리오'!$I$5,IF(M93&lt;('d_시나리오'!$I$5-'d_시나리오'!$H$5)/('d_시나리오'!$J$5-'d_시나리오'!$H$5),'d_시나리오'!$H$5+SQRT(M93*('d_시나리오'!$J$5-'d_시나리오'!$H$5)*('d_시나리오'!$I$5-'d_시나리오'!$H$5)),'d_시나리오'!$J$5-SQRT((1-M93)*('d_시나리오'!$J$5-'d_시나리오'!$H$5)*('d_시나리오'!$J$5-'d_시나리오'!$I$5))))</f>
        <v/>
      </c>
      <c r="O93">
        <f>RAND()</f>
        <v/>
      </c>
      <c r="P93">
        <f>IF('d_시나리오'!$J$6='d_시나리오'!$H$6,'d_시나리오'!$I$6,IF(O93&lt;('d_시나리오'!$I$6-'d_시나리오'!$H$6)/('d_시나리오'!$J$6-'d_시나리오'!$H$6),'d_시나리오'!$H$6+SQRT(O93*('d_시나리오'!$J$6-'d_시나리오'!$H$6)*('d_시나리오'!$I$6-'d_시나리오'!$H$6)),'d_시나리오'!$J$6-SQRT((1-O93)*('d_시나리오'!$J$6-'d_시나리오'!$H$6)*('d_시나리오'!$J$6-'d_시나리오'!$I$6))))</f>
        <v/>
      </c>
      <c r="Q93">
        <f>INDEX('d_분포'!$B$2:$B$57,RANDBETWEEN(1,56))</f>
        <v/>
      </c>
      <c r="R93">
        <f>BETAINV(RAND(),5,5)</f>
        <v/>
      </c>
      <c r="S93">
        <f>'d_고정'!$B$1*'6_기대효과'!$H$7*('d_시나리오'!$I$7/'d_고정'!$B$2)*B93</f>
        <v/>
      </c>
      <c r="T93">
        <f>S93*D93</f>
        <v/>
      </c>
      <c r="U93">
        <f>S93*F93*H93</f>
        <v/>
      </c>
      <c r="V93">
        <f>S93*F93*(H93-1)</f>
        <v/>
      </c>
      <c r="W93">
        <f>U93*J93</f>
        <v/>
      </c>
      <c r="X93">
        <f>T93+W93</f>
        <v/>
      </c>
      <c r="Y93">
        <f>(T93*E93+W93*L93)*(1-R93-'d_고정'!$B$13)</f>
        <v/>
      </c>
      <c r="Z93">
        <f>(U93*N93*Q93+'d_고정'!$B$3*('6_기대효과'!$H$7/8)*Q93*'d_고정'!$B$10*P93*('6_기대효과'!$K$7/'d_고정'!$B$9))*(1-R93)</f>
        <v/>
      </c>
      <c r="AA93">
        <f>W93*L93*(1-R93-'d_고정'!$B$13)+U93*MAX(N93-'d_고정'!$B$10*P93*('6_기대효과'!$K$7/'d_고정'!$B$9),0)*Q93*(1-R93)</f>
        <v/>
      </c>
      <c r="AB93">
        <f>Y93+Z93</f>
        <v/>
      </c>
      <c r="AC93">
        <f>Y93/('d_고정'!$B$5*'6_기대효과'!$H$7/8)/'d_고정'!$B$6</f>
        <v/>
      </c>
      <c r="AD93">
        <f>Y93/('d_고정'!$B$8*'6_기대효과'!$H$7/8)</f>
        <v/>
      </c>
    </row>
    <row r="94">
      <c r="A94">
        <f>RAND()</f>
        <v/>
      </c>
      <c r="B94">
        <f>IF('d_시나리오'!$J$2='d_시나리오'!$H$2,'d_시나리오'!$I$2,IF(A94&lt;('d_시나리오'!$I$2-'d_시나리오'!$H$2)/('d_시나리오'!$J$2-'d_시나리오'!$H$2),'d_시나리오'!$H$2+SQRT(A94*('d_시나리오'!$J$2-'d_시나리오'!$H$2)*('d_시나리오'!$I$2-'d_시나리오'!$H$2)),'d_시나리오'!$J$2-SQRT((1-A94)*('d_시나리오'!$J$2-'d_시나리오'!$H$2)*('d_시나리오'!$J$2-'d_시나리오'!$I$2))))</f>
        <v/>
      </c>
      <c r="C94">
        <f>RAND()</f>
        <v/>
      </c>
      <c r="D94">
        <f>BETAINV(RAND(),IF(C94&lt;'d_고정'!$B$26,'d_고정'!$B$23,'d_고정'!$B$16)+1,'d_고정'!$B$17-IF(C94&lt;'d_고정'!$B$26,'d_고정'!$B$23,'d_고정'!$B$16)+1)*('d_고정'!$B$14+('d_고정'!$B$15-'d_고정'!$B$14)*RAND())</f>
        <v/>
      </c>
      <c r="E94">
        <f>INDEX('d_분포'!$A$2:$A$28,RANDBETWEEN(1,27))</f>
        <v/>
      </c>
      <c r="F94">
        <f>INDEX('d_분포'!$C$2:$C$5,RANDBETWEEN(1,4))*(0.9+0.2*RAND())</f>
        <v/>
      </c>
      <c r="G94">
        <f>RAND()</f>
        <v/>
      </c>
      <c r="H94">
        <f>(F94+(1-F94)*('d_고정'!$B$22*BETAINV(RAND(),IF(G94&lt;'d_고정'!$B$26,'d_고정'!$B$25,'d_고정'!$B$20)+1,'d_고정'!$B$21-IF(G94&lt;'d_고정'!$B$26,'d_고정'!$B$25,'d_고정'!$B$20)+1)+(1-'d_고정'!$B$22)*BETAINV(RAND(),IF(G94&lt;'d_고정'!$B$26,'d_고정'!$B$24,'d_고정'!$B$18)+1,'d_고정'!$B$19-IF(G94&lt;'d_고정'!$B$26,'d_고정'!$B$24,'d_고정'!$B$18)+1))*('d_고정'!$B$14+('d_고정'!$B$15-'d_고정'!$B$14)*RAND()))/F94</f>
        <v/>
      </c>
      <c r="I94">
        <f>RAND()</f>
        <v/>
      </c>
      <c r="J94">
        <f>IF('d_시나리오'!$J$3='d_시나리오'!$H$3,'d_시나리오'!$I$3,IF(I94&lt;('d_시나리오'!$I$3-'d_시나리오'!$H$3)/('d_시나리오'!$J$3-'d_시나리오'!$H$3),'d_시나리오'!$H$3+SQRT(I94*('d_시나리오'!$J$3-'d_시나리오'!$H$3)*('d_시나리오'!$I$3-'d_시나리오'!$H$3)),'d_시나리오'!$J$3-SQRT((1-I94)*('d_시나리오'!$J$3-'d_시나리오'!$H$3)*('d_시나리오'!$J$3-'d_시나리오'!$I$3))))</f>
        <v/>
      </c>
      <c r="K94">
        <f>RAND()</f>
        <v/>
      </c>
      <c r="L94">
        <f>IF('d_시나리오'!$J$4='d_시나리오'!$H$4,'d_시나리오'!$I$4,IF(K94&lt;('d_시나리오'!$I$4-'d_시나리오'!$H$4)/('d_시나리오'!$J$4-'d_시나리오'!$H$4),'d_시나리오'!$H$4+SQRT(K94*('d_시나리오'!$J$4-'d_시나리오'!$H$4)*('d_시나리오'!$I$4-'d_시나리오'!$H$4)),'d_시나리오'!$J$4-SQRT((1-K94)*('d_시나리오'!$J$4-'d_시나리오'!$H$4)*('d_시나리오'!$J$4-'d_시나리오'!$I$4))))</f>
        <v/>
      </c>
      <c r="M94">
        <f>RAND()</f>
        <v/>
      </c>
      <c r="N94">
        <f>IF('d_시나리오'!$J$5='d_시나리오'!$H$5,'d_시나리오'!$I$5,IF(M94&lt;('d_시나리오'!$I$5-'d_시나리오'!$H$5)/('d_시나리오'!$J$5-'d_시나리오'!$H$5),'d_시나리오'!$H$5+SQRT(M94*('d_시나리오'!$J$5-'d_시나리오'!$H$5)*('d_시나리오'!$I$5-'d_시나리오'!$H$5)),'d_시나리오'!$J$5-SQRT((1-M94)*('d_시나리오'!$J$5-'d_시나리오'!$H$5)*('d_시나리오'!$J$5-'d_시나리오'!$I$5))))</f>
        <v/>
      </c>
      <c r="O94">
        <f>RAND()</f>
        <v/>
      </c>
      <c r="P94">
        <f>IF('d_시나리오'!$J$6='d_시나리오'!$H$6,'d_시나리오'!$I$6,IF(O94&lt;('d_시나리오'!$I$6-'d_시나리오'!$H$6)/('d_시나리오'!$J$6-'d_시나리오'!$H$6),'d_시나리오'!$H$6+SQRT(O94*('d_시나리오'!$J$6-'d_시나리오'!$H$6)*('d_시나리오'!$I$6-'d_시나리오'!$H$6)),'d_시나리오'!$J$6-SQRT((1-O94)*('d_시나리오'!$J$6-'d_시나리오'!$H$6)*('d_시나리오'!$J$6-'d_시나리오'!$I$6))))</f>
        <v/>
      </c>
      <c r="Q94">
        <f>INDEX('d_분포'!$B$2:$B$57,RANDBETWEEN(1,56))</f>
        <v/>
      </c>
      <c r="R94">
        <f>BETAINV(RAND(),5,5)</f>
        <v/>
      </c>
      <c r="S94">
        <f>'d_고정'!$B$1*'6_기대효과'!$H$7*('d_시나리오'!$I$7/'d_고정'!$B$2)*B94</f>
        <v/>
      </c>
      <c r="T94">
        <f>S94*D94</f>
        <v/>
      </c>
      <c r="U94">
        <f>S94*F94*H94</f>
        <v/>
      </c>
      <c r="V94">
        <f>S94*F94*(H94-1)</f>
        <v/>
      </c>
      <c r="W94">
        <f>U94*J94</f>
        <v/>
      </c>
      <c r="X94">
        <f>T94+W94</f>
        <v/>
      </c>
      <c r="Y94">
        <f>(T94*E94+W94*L94)*(1-R94-'d_고정'!$B$13)</f>
        <v/>
      </c>
      <c r="Z94">
        <f>(U94*N94*Q94+'d_고정'!$B$3*('6_기대효과'!$H$7/8)*Q94*'d_고정'!$B$10*P94*('6_기대효과'!$K$7/'d_고정'!$B$9))*(1-R94)</f>
        <v/>
      </c>
      <c r="AA94">
        <f>W94*L94*(1-R94-'d_고정'!$B$13)+U94*MAX(N94-'d_고정'!$B$10*P94*('6_기대효과'!$K$7/'d_고정'!$B$9),0)*Q94*(1-R94)</f>
        <v/>
      </c>
      <c r="AB94">
        <f>Y94+Z94</f>
        <v/>
      </c>
      <c r="AC94">
        <f>Y94/('d_고정'!$B$5*'6_기대효과'!$H$7/8)/'d_고정'!$B$6</f>
        <v/>
      </c>
      <c r="AD94">
        <f>Y94/('d_고정'!$B$8*'6_기대효과'!$H$7/8)</f>
        <v/>
      </c>
    </row>
    <row r="95">
      <c r="A95">
        <f>RAND()</f>
        <v/>
      </c>
      <c r="B95">
        <f>IF('d_시나리오'!$J$2='d_시나리오'!$H$2,'d_시나리오'!$I$2,IF(A95&lt;('d_시나리오'!$I$2-'d_시나리오'!$H$2)/('d_시나리오'!$J$2-'d_시나리오'!$H$2),'d_시나리오'!$H$2+SQRT(A95*('d_시나리오'!$J$2-'d_시나리오'!$H$2)*('d_시나리오'!$I$2-'d_시나리오'!$H$2)),'d_시나리오'!$J$2-SQRT((1-A95)*('d_시나리오'!$J$2-'d_시나리오'!$H$2)*('d_시나리오'!$J$2-'d_시나리오'!$I$2))))</f>
        <v/>
      </c>
      <c r="C95">
        <f>RAND()</f>
        <v/>
      </c>
      <c r="D95">
        <f>BETAINV(RAND(),IF(C95&lt;'d_고정'!$B$26,'d_고정'!$B$23,'d_고정'!$B$16)+1,'d_고정'!$B$17-IF(C95&lt;'d_고정'!$B$26,'d_고정'!$B$23,'d_고정'!$B$16)+1)*('d_고정'!$B$14+('d_고정'!$B$15-'d_고정'!$B$14)*RAND())</f>
        <v/>
      </c>
      <c r="E95">
        <f>INDEX('d_분포'!$A$2:$A$28,RANDBETWEEN(1,27))</f>
        <v/>
      </c>
      <c r="F95">
        <f>INDEX('d_분포'!$C$2:$C$5,RANDBETWEEN(1,4))*(0.9+0.2*RAND())</f>
        <v/>
      </c>
      <c r="G95">
        <f>RAND()</f>
        <v/>
      </c>
      <c r="H95">
        <f>(F95+(1-F95)*('d_고정'!$B$22*BETAINV(RAND(),IF(G95&lt;'d_고정'!$B$26,'d_고정'!$B$25,'d_고정'!$B$20)+1,'d_고정'!$B$21-IF(G95&lt;'d_고정'!$B$26,'d_고정'!$B$25,'d_고정'!$B$20)+1)+(1-'d_고정'!$B$22)*BETAINV(RAND(),IF(G95&lt;'d_고정'!$B$26,'d_고정'!$B$24,'d_고정'!$B$18)+1,'d_고정'!$B$19-IF(G95&lt;'d_고정'!$B$26,'d_고정'!$B$24,'d_고정'!$B$18)+1))*('d_고정'!$B$14+('d_고정'!$B$15-'d_고정'!$B$14)*RAND()))/F95</f>
        <v/>
      </c>
      <c r="I95">
        <f>RAND()</f>
        <v/>
      </c>
      <c r="J95">
        <f>IF('d_시나리오'!$J$3='d_시나리오'!$H$3,'d_시나리오'!$I$3,IF(I95&lt;('d_시나리오'!$I$3-'d_시나리오'!$H$3)/('d_시나리오'!$J$3-'d_시나리오'!$H$3),'d_시나리오'!$H$3+SQRT(I95*('d_시나리오'!$J$3-'d_시나리오'!$H$3)*('d_시나리오'!$I$3-'d_시나리오'!$H$3)),'d_시나리오'!$J$3-SQRT((1-I95)*('d_시나리오'!$J$3-'d_시나리오'!$H$3)*('d_시나리오'!$J$3-'d_시나리오'!$I$3))))</f>
        <v/>
      </c>
      <c r="K95">
        <f>RAND()</f>
        <v/>
      </c>
      <c r="L95">
        <f>IF('d_시나리오'!$J$4='d_시나리오'!$H$4,'d_시나리오'!$I$4,IF(K95&lt;('d_시나리오'!$I$4-'d_시나리오'!$H$4)/('d_시나리오'!$J$4-'d_시나리오'!$H$4),'d_시나리오'!$H$4+SQRT(K95*('d_시나리오'!$J$4-'d_시나리오'!$H$4)*('d_시나리오'!$I$4-'d_시나리오'!$H$4)),'d_시나리오'!$J$4-SQRT((1-K95)*('d_시나리오'!$J$4-'d_시나리오'!$H$4)*('d_시나리오'!$J$4-'d_시나리오'!$I$4))))</f>
        <v/>
      </c>
      <c r="M95">
        <f>RAND()</f>
        <v/>
      </c>
      <c r="N95">
        <f>IF('d_시나리오'!$J$5='d_시나리오'!$H$5,'d_시나리오'!$I$5,IF(M95&lt;('d_시나리오'!$I$5-'d_시나리오'!$H$5)/('d_시나리오'!$J$5-'d_시나리오'!$H$5),'d_시나리오'!$H$5+SQRT(M95*('d_시나리오'!$J$5-'d_시나리오'!$H$5)*('d_시나리오'!$I$5-'d_시나리오'!$H$5)),'d_시나리오'!$J$5-SQRT((1-M95)*('d_시나리오'!$J$5-'d_시나리오'!$H$5)*('d_시나리오'!$J$5-'d_시나리오'!$I$5))))</f>
        <v/>
      </c>
      <c r="O95">
        <f>RAND()</f>
        <v/>
      </c>
      <c r="P95">
        <f>IF('d_시나리오'!$J$6='d_시나리오'!$H$6,'d_시나리오'!$I$6,IF(O95&lt;('d_시나리오'!$I$6-'d_시나리오'!$H$6)/('d_시나리오'!$J$6-'d_시나리오'!$H$6),'d_시나리오'!$H$6+SQRT(O95*('d_시나리오'!$J$6-'d_시나리오'!$H$6)*('d_시나리오'!$I$6-'d_시나리오'!$H$6)),'d_시나리오'!$J$6-SQRT((1-O95)*('d_시나리오'!$J$6-'d_시나리오'!$H$6)*('d_시나리오'!$J$6-'d_시나리오'!$I$6))))</f>
        <v/>
      </c>
      <c r="Q95">
        <f>INDEX('d_분포'!$B$2:$B$57,RANDBETWEEN(1,56))</f>
        <v/>
      </c>
      <c r="R95">
        <f>BETAINV(RAND(),5,5)</f>
        <v/>
      </c>
      <c r="S95">
        <f>'d_고정'!$B$1*'6_기대효과'!$H$7*('d_시나리오'!$I$7/'d_고정'!$B$2)*B95</f>
        <v/>
      </c>
      <c r="T95">
        <f>S95*D95</f>
        <v/>
      </c>
      <c r="U95">
        <f>S95*F95*H95</f>
        <v/>
      </c>
      <c r="V95">
        <f>S95*F95*(H95-1)</f>
        <v/>
      </c>
      <c r="W95">
        <f>U95*J95</f>
        <v/>
      </c>
      <c r="X95">
        <f>T95+W95</f>
        <v/>
      </c>
      <c r="Y95">
        <f>(T95*E95+W95*L95)*(1-R95-'d_고정'!$B$13)</f>
        <v/>
      </c>
      <c r="Z95">
        <f>(U95*N95*Q95+'d_고정'!$B$3*('6_기대효과'!$H$7/8)*Q95*'d_고정'!$B$10*P95*('6_기대효과'!$K$7/'d_고정'!$B$9))*(1-R95)</f>
        <v/>
      </c>
      <c r="AA95">
        <f>W95*L95*(1-R95-'d_고정'!$B$13)+U95*MAX(N95-'d_고정'!$B$10*P95*('6_기대효과'!$K$7/'d_고정'!$B$9),0)*Q95*(1-R95)</f>
        <v/>
      </c>
      <c r="AB95">
        <f>Y95+Z95</f>
        <v/>
      </c>
      <c r="AC95">
        <f>Y95/('d_고정'!$B$5*'6_기대효과'!$H$7/8)/'d_고정'!$B$6</f>
        <v/>
      </c>
      <c r="AD95">
        <f>Y95/('d_고정'!$B$8*'6_기대효과'!$H$7/8)</f>
        <v/>
      </c>
    </row>
    <row r="96">
      <c r="A96">
        <f>RAND()</f>
        <v/>
      </c>
      <c r="B96">
        <f>IF('d_시나리오'!$J$2='d_시나리오'!$H$2,'d_시나리오'!$I$2,IF(A96&lt;('d_시나리오'!$I$2-'d_시나리오'!$H$2)/('d_시나리오'!$J$2-'d_시나리오'!$H$2),'d_시나리오'!$H$2+SQRT(A96*('d_시나리오'!$J$2-'d_시나리오'!$H$2)*('d_시나리오'!$I$2-'d_시나리오'!$H$2)),'d_시나리오'!$J$2-SQRT((1-A96)*('d_시나리오'!$J$2-'d_시나리오'!$H$2)*('d_시나리오'!$J$2-'d_시나리오'!$I$2))))</f>
        <v/>
      </c>
      <c r="C96">
        <f>RAND()</f>
        <v/>
      </c>
      <c r="D96">
        <f>BETAINV(RAND(),IF(C96&lt;'d_고정'!$B$26,'d_고정'!$B$23,'d_고정'!$B$16)+1,'d_고정'!$B$17-IF(C96&lt;'d_고정'!$B$26,'d_고정'!$B$23,'d_고정'!$B$16)+1)*('d_고정'!$B$14+('d_고정'!$B$15-'d_고정'!$B$14)*RAND())</f>
        <v/>
      </c>
      <c r="E96">
        <f>INDEX('d_분포'!$A$2:$A$28,RANDBETWEEN(1,27))</f>
        <v/>
      </c>
      <c r="F96">
        <f>INDEX('d_분포'!$C$2:$C$5,RANDBETWEEN(1,4))*(0.9+0.2*RAND())</f>
        <v/>
      </c>
      <c r="G96">
        <f>RAND()</f>
        <v/>
      </c>
      <c r="H96">
        <f>(F96+(1-F96)*('d_고정'!$B$22*BETAINV(RAND(),IF(G96&lt;'d_고정'!$B$26,'d_고정'!$B$25,'d_고정'!$B$20)+1,'d_고정'!$B$21-IF(G96&lt;'d_고정'!$B$26,'d_고정'!$B$25,'d_고정'!$B$20)+1)+(1-'d_고정'!$B$22)*BETAINV(RAND(),IF(G96&lt;'d_고정'!$B$26,'d_고정'!$B$24,'d_고정'!$B$18)+1,'d_고정'!$B$19-IF(G96&lt;'d_고정'!$B$26,'d_고정'!$B$24,'d_고정'!$B$18)+1))*('d_고정'!$B$14+('d_고정'!$B$15-'d_고정'!$B$14)*RAND()))/F96</f>
        <v/>
      </c>
      <c r="I96">
        <f>RAND()</f>
        <v/>
      </c>
      <c r="J96">
        <f>IF('d_시나리오'!$J$3='d_시나리오'!$H$3,'d_시나리오'!$I$3,IF(I96&lt;('d_시나리오'!$I$3-'d_시나리오'!$H$3)/('d_시나리오'!$J$3-'d_시나리오'!$H$3),'d_시나리오'!$H$3+SQRT(I96*('d_시나리오'!$J$3-'d_시나리오'!$H$3)*('d_시나리오'!$I$3-'d_시나리오'!$H$3)),'d_시나리오'!$J$3-SQRT((1-I96)*('d_시나리오'!$J$3-'d_시나리오'!$H$3)*('d_시나리오'!$J$3-'d_시나리오'!$I$3))))</f>
        <v/>
      </c>
      <c r="K96">
        <f>RAND()</f>
        <v/>
      </c>
      <c r="L96">
        <f>IF('d_시나리오'!$J$4='d_시나리오'!$H$4,'d_시나리오'!$I$4,IF(K96&lt;('d_시나리오'!$I$4-'d_시나리오'!$H$4)/('d_시나리오'!$J$4-'d_시나리오'!$H$4),'d_시나리오'!$H$4+SQRT(K96*('d_시나리오'!$J$4-'d_시나리오'!$H$4)*('d_시나리오'!$I$4-'d_시나리오'!$H$4)),'d_시나리오'!$J$4-SQRT((1-K96)*('d_시나리오'!$J$4-'d_시나리오'!$H$4)*('d_시나리오'!$J$4-'d_시나리오'!$I$4))))</f>
        <v/>
      </c>
      <c r="M96">
        <f>RAND()</f>
        <v/>
      </c>
      <c r="N96">
        <f>IF('d_시나리오'!$J$5='d_시나리오'!$H$5,'d_시나리오'!$I$5,IF(M96&lt;('d_시나리오'!$I$5-'d_시나리오'!$H$5)/('d_시나리오'!$J$5-'d_시나리오'!$H$5),'d_시나리오'!$H$5+SQRT(M96*('d_시나리오'!$J$5-'d_시나리오'!$H$5)*('d_시나리오'!$I$5-'d_시나리오'!$H$5)),'d_시나리오'!$J$5-SQRT((1-M96)*('d_시나리오'!$J$5-'d_시나리오'!$H$5)*('d_시나리오'!$J$5-'d_시나리오'!$I$5))))</f>
        <v/>
      </c>
      <c r="O96">
        <f>RAND()</f>
        <v/>
      </c>
      <c r="P96">
        <f>IF('d_시나리오'!$J$6='d_시나리오'!$H$6,'d_시나리오'!$I$6,IF(O96&lt;('d_시나리오'!$I$6-'d_시나리오'!$H$6)/('d_시나리오'!$J$6-'d_시나리오'!$H$6),'d_시나리오'!$H$6+SQRT(O96*('d_시나리오'!$J$6-'d_시나리오'!$H$6)*('d_시나리오'!$I$6-'d_시나리오'!$H$6)),'d_시나리오'!$J$6-SQRT((1-O96)*('d_시나리오'!$J$6-'d_시나리오'!$H$6)*('d_시나리오'!$J$6-'d_시나리오'!$I$6))))</f>
        <v/>
      </c>
      <c r="Q96">
        <f>INDEX('d_분포'!$B$2:$B$57,RANDBETWEEN(1,56))</f>
        <v/>
      </c>
      <c r="R96">
        <f>BETAINV(RAND(),5,5)</f>
        <v/>
      </c>
      <c r="S96">
        <f>'d_고정'!$B$1*'6_기대효과'!$H$7*('d_시나리오'!$I$7/'d_고정'!$B$2)*B96</f>
        <v/>
      </c>
      <c r="T96">
        <f>S96*D96</f>
        <v/>
      </c>
      <c r="U96">
        <f>S96*F96*H96</f>
        <v/>
      </c>
      <c r="V96">
        <f>S96*F96*(H96-1)</f>
        <v/>
      </c>
      <c r="W96">
        <f>U96*J96</f>
        <v/>
      </c>
      <c r="X96">
        <f>T96+W96</f>
        <v/>
      </c>
      <c r="Y96">
        <f>(T96*E96+W96*L96)*(1-R96-'d_고정'!$B$13)</f>
        <v/>
      </c>
      <c r="Z96">
        <f>(U96*N96*Q96+'d_고정'!$B$3*('6_기대효과'!$H$7/8)*Q96*'d_고정'!$B$10*P96*('6_기대효과'!$K$7/'d_고정'!$B$9))*(1-R96)</f>
        <v/>
      </c>
      <c r="AA96">
        <f>W96*L96*(1-R96-'d_고정'!$B$13)+U96*MAX(N96-'d_고정'!$B$10*P96*('6_기대효과'!$K$7/'d_고정'!$B$9),0)*Q96*(1-R96)</f>
        <v/>
      </c>
      <c r="AB96">
        <f>Y96+Z96</f>
        <v/>
      </c>
      <c r="AC96">
        <f>Y96/('d_고정'!$B$5*'6_기대효과'!$H$7/8)/'d_고정'!$B$6</f>
        <v/>
      </c>
      <c r="AD96">
        <f>Y96/('d_고정'!$B$8*'6_기대효과'!$H$7/8)</f>
        <v/>
      </c>
    </row>
    <row r="97">
      <c r="A97">
        <f>RAND()</f>
        <v/>
      </c>
      <c r="B97">
        <f>IF('d_시나리오'!$J$2='d_시나리오'!$H$2,'d_시나리오'!$I$2,IF(A97&lt;('d_시나리오'!$I$2-'d_시나리오'!$H$2)/('d_시나리오'!$J$2-'d_시나리오'!$H$2),'d_시나리오'!$H$2+SQRT(A97*('d_시나리오'!$J$2-'d_시나리오'!$H$2)*('d_시나리오'!$I$2-'d_시나리오'!$H$2)),'d_시나리오'!$J$2-SQRT((1-A97)*('d_시나리오'!$J$2-'d_시나리오'!$H$2)*('d_시나리오'!$J$2-'d_시나리오'!$I$2))))</f>
        <v/>
      </c>
      <c r="C97">
        <f>RAND()</f>
        <v/>
      </c>
      <c r="D97">
        <f>BETAINV(RAND(),IF(C97&lt;'d_고정'!$B$26,'d_고정'!$B$23,'d_고정'!$B$16)+1,'d_고정'!$B$17-IF(C97&lt;'d_고정'!$B$26,'d_고정'!$B$23,'d_고정'!$B$16)+1)*('d_고정'!$B$14+('d_고정'!$B$15-'d_고정'!$B$14)*RAND())</f>
        <v/>
      </c>
      <c r="E97">
        <f>INDEX('d_분포'!$A$2:$A$28,RANDBETWEEN(1,27))</f>
        <v/>
      </c>
      <c r="F97">
        <f>INDEX('d_분포'!$C$2:$C$5,RANDBETWEEN(1,4))*(0.9+0.2*RAND())</f>
        <v/>
      </c>
      <c r="G97">
        <f>RAND()</f>
        <v/>
      </c>
      <c r="H97">
        <f>(F97+(1-F97)*('d_고정'!$B$22*BETAINV(RAND(),IF(G97&lt;'d_고정'!$B$26,'d_고정'!$B$25,'d_고정'!$B$20)+1,'d_고정'!$B$21-IF(G97&lt;'d_고정'!$B$26,'d_고정'!$B$25,'d_고정'!$B$20)+1)+(1-'d_고정'!$B$22)*BETAINV(RAND(),IF(G97&lt;'d_고정'!$B$26,'d_고정'!$B$24,'d_고정'!$B$18)+1,'d_고정'!$B$19-IF(G97&lt;'d_고정'!$B$26,'d_고정'!$B$24,'d_고정'!$B$18)+1))*('d_고정'!$B$14+('d_고정'!$B$15-'d_고정'!$B$14)*RAND()))/F97</f>
        <v/>
      </c>
      <c r="I97">
        <f>RAND()</f>
        <v/>
      </c>
      <c r="J97">
        <f>IF('d_시나리오'!$J$3='d_시나리오'!$H$3,'d_시나리오'!$I$3,IF(I97&lt;('d_시나리오'!$I$3-'d_시나리오'!$H$3)/('d_시나리오'!$J$3-'d_시나리오'!$H$3),'d_시나리오'!$H$3+SQRT(I97*('d_시나리오'!$J$3-'d_시나리오'!$H$3)*('d_시나리오'!$I$3-'d_시나리오'!$H$3)),'d_시나리오'!$J$3-SQRT((1-I97)*('d_시나리오'!$J$3-'d_시나리오'!$H$3)*('d_시나리오'!$J$3-'d_시나리오'!$I$3))))</f>
        <v/>
      </c>
      <c r="K97">
        <f>RAND()</f>
        <v/>
      </c>
      <c r="L97">
        <f>IF('d_시나리오'!$J$4='d_시나리오'!$H$4,'d_시나리오'!$I$4,IF(K97&lt;('d_시나리오'!$I$4-'d_시나리오'!$H$4)/('d_시나리오'!$J$4-'d_시나리오'!$H$4),'d_시나리오'!$H$4+SQRT(K97*('d_시나리오'!$J$4-'d_시나리오'!$H$4)*('d_시나리오'!$I$4-'d_시나리오'!$H$4)),'d_시나리오'!$J$4-SQRT((1-K97)*('d_시나리오'!$J$4-'d_시나리오'!$H$4)*('d_시나리오'!$J$4-'d_시나리오'!$I$4))))</f>
        <v/>
      </c>
      <c r="M97">
        <f>RAND()</f>
        <v/>
      </c>
      <c r="N97">
        <f>IF('d_시나리오'!$J$5='d_시나리오'!$H$5,'d_시나리오'!$I$5,IF(M97&lt;('d_시나리오'!$I$5-'d_시나리오'!$H$5)/('d_시나리오'!$J$5-'d_시나리오'!$H$5),'d_시나리오'!$H$5+SQRT(M97*('d_시나리오'!$J$5-'d_시나리오'!$H$5)*('d_시나리오'!$I$5-'d_시나리오'!$H$5)),'d_시나리오'!$J$5-SQRT((1-M97)*('d_시나리오'!$J$5-'d_시나리오'!$H$5)*('d_시나리오'!$J$5-'d_시나리오'!$I$5))))</f>
        <v/>
      </c>
      <c r="O97">
        <f>RAND()</f>
        <v/>
      </c>
      <c r="P97">
        <f>IF('d_시나리오'!$J$6='d_시나리오'!$H$6,'d_시나리오'!$I$6,IF(O97&lt;('d_시나리오'!$I$6-'d_시나리오'!$H$6)/('d_시나리오'!$J$6-'d_시나리오'!$H$6),'d_시나리오'!$H$6+SQRT(O97*('d_시나리오'!$J$6-'d_시나리오'!$H$6)*('d_시나리오'!$I$6-'d_시나리오'!$H$6)),'d_시나리오'!$J$6-SQRT((1-O97)*('d_시나리오'!$J$6-'d_시나리오'!$H$6)*('d_시나리오'!$J$6-'d_시나리오'!$I$6))))</f>
        <v/>
      </c>
      <c r="Q97">
        <f>INDEX('d_분포'!$B$2:$B$57,RANDBETWEEN(1,56))</f>
        <v/>
      </c>
      <c r="R97">
        <f>BETAINV(RAND(),5,5)</f>
        <v/>
      </c>
      <c r="S97">
        <f>'d_고정'!$B$1*'6_기대효과'!$H$7*('d_시나리오'!$I$7/'d_고정'!$B$2)*B97</f>
        <v/>
      </c>
      <c r="T97">
        <f>S97*D97</f>
        <v/>
      </c>
      <c r="U97">
        <f>S97*F97*H97</f>
        <v/>
      </c>
      <c r="V97">
        <f>S97*F97*(H97-1)</f>
        <v/>
      </c>
      <c r="W97">
        <f>U97*J97</f>
        <v/>
      </c>
      <c r="X97">
        <f>T97+W97</f>
        <v/>
      </c>
      <c r="Y97">
        <f>(T97*E97+W97*L97)*(1-R97-'d_고정'!$B$13)</f>
        <v/>
      </c>
      <c r="Z97">
        <f>(U97*N97*Q97+'d_고정'!$B$3*('6_기대효과'!$H$7/8)*Q97*'d_고정'!$B$10*P97*('6_기대효과'!$K$7/'d_고정'!$B$9))*(1-R97)</f>
        <v/>
      </c>
      <c r="AA97">
        <f>W97*L97*(1-R97-'d_고정'!$B$13)+U97*MAX(N97-'d_고정'!$B$10*P97*('6_기대효과'!$K$7/'d_고정'!$B$9),0)*Q97*(1-R97)</f>
        <v/>
      </c>
      <c r="AB97">
        <f>Y97+Z97</f>
        <v/>
      </c>
      <c r="AC97">
        <f>Y97/('d_고정'!$B$5*'6_기대효과'!$H$7/8)/'d_고정'!$B$6</f>
        <v/>
      </c>
      <c r="AD97">
        <f>Y97/('d_고정'!$B$8*'6_기대효과'!$H$7/8)</f>
        <v/>
      </c>
    </row>
    <row r="98">
      <c r="A98">
        <f>RAND()</f>
        <v/>
      </c>
      <c r="B98">
        <f>IF('d_시나리오'!$J$2='d_시나리오'!$H$2,'d_시나리오'!$I$2,IF(A98&lt;('d_시나리오'!$I$2-'d_시나리오'!$H$2)/('d_시나리오'!$J$2-'d_시나리오'!$H$2),'d_시나리오'!$H$2+SQRT(A98*('d_시나리오'!$J$2-'d_시나리오'!$H$2)*('d_시나리오'!$I$2-'d_시나리오'!$H$2)),'d_시나리오'!$J$2-SQRT((1-A98)*('d_시나리오'!$J$2-'d_시나리오'!$H$2)*('d_시나리오'!$J$2-'d_시나리오'!$I$2))))</f>
        <v/>
      </c>
      <c r="C98">
        <f>RAND()</f>
        <v/>
      </c>
      <c r="D98">
        <f>BETAINV(RAND(),IF(C98&lt;'d_고정'!$B$26,'d_고정'!$B$23,'d_고정'!$B$16)+1,'d_고정'!$B$17-IF(C98&lt;'d_고정'!$B$26,'d_고정'!$B$23,'d_고정'!$B$16)+1)*('d_고정'!$B$14+('d_고정'!$B$15-'d_고정'!$B$14)*RAND())</f>
        <v/>
      </c>
      <c r="E98">
        <f>INDEX('d_분포'!$A$2:$A$28,RANDBETWEEN(1,27))</f>
        <v/>
      </c>
      <c r="F98">
        <f>INDEX('d_분포'!$C$2:$C$5,RANDBETWEEN(1,4))*(0.9+0.2*RAND())</f>
        <v/>
      </c>
      <c r="G98">
        <f>RAND()</f>
        <v/>
      </c>
      <c r="H98">
        <f>(F98+(1-F98)*('d_고정'!$B$22*BETAINV(RAND(),IF(G98&lt;'d_고정'!$B$26,'d_고정'!$B$25,'d_고정'!$B$20)+1,'d_고정'!$B$21-IF(G98&lt;'d_고정'!$B$26,'d_고정'!$B$25,'d_고정'!$B$20)+1)+(1-'d_고정'!$B$22)*BETAINV(RAND(),IF(G98&lt;'d_고정'!$B$26,'d_고정'!$B$24,'d_고정'!$B$18)+1,'d_고정'!$B$19-IF(G98&lt;'d_고정'!$B$26,'d_고정'!$B$24,'d_고정'!$B$18)+1))*('d_고정'!$B$14+('d_고정'!$B$15-'d_고정'!$B$14)*RAND()))/F98</f>
        <v/>
      </c>
      <c r="I98">
        <f>RAND()</f>
        <v/>
      </c>
      <c r="J98">
        <f>IF('d_시나리오'!$J$3='d_시나리오'!$H$3,'d_시나리오'!$I$3,IF(I98&lt;('d_시나리오'!$I$3-'d_시나리오'!$H$3)/('d_시나리오'!$J$3-'d_시나리오'!$H$3),'d_시나리오'!$H$3+SQRT(I98*('d_시나리오'!$J$3-'d_시나리오'!$H$3)*('d_시나리오'!$I$3-'d_시나리오'!$H$3)),'d_시나리오'!$J$3-SQRT((1-I98)*('d_시나리오'!$J$3-'d_시나리오'!$H$3)*('d_시나리오'!$J$3-'d_시나리오'!$I$3))))</f>
        <v/>
      </c>
      <c r="K98">
        <f>RAND()</f>
        <v/>
      </c>
      <c r="L98">
        <f>IF('d_시나리오'!$J$4='d_시나리오'!$H$4,'d_시나리오'!$I$4,IF(K98&lt;('d_시나리오'!$I$4-'d_시나리오'!$H$4)/('d_시나리오'!$J$4-'d_시나리오'!$H$4),'d_시나리오'!$H$4+SQRT(K98*('d_시나리오'!$J$4-'d_시나리오'!$H$4)*('d_시나리오'!$I$4-'d_시나리오'!$H$4)),'d_시나리오'!$J$4-SQRT((1-K98)*('d_시나리오'!$J$4-'d_시나리오'!$H$4)*('d_시나리오'!$J$4-'d_시나리오'!$I$4))))</f>
        <v/>
      </c>
      <c r="M98">
        <f>RAND()</f>
        <v/>
      </c>
      <c r="N98">
        <f>IF('d_시나리오'!$J$5='d_시나리오'!$H$5,'d_시나리오'!$I$5,IF(M98&lt;('d_시나리오'!$I$5-'d_시나리오'!$H$5)/('d_시나리오'!$J$5-'d_시나리오'!$H$5),'d_시나리오'!$H$5+SQRT(M98*('d_시나리오'!$J$5-'d_시나리오'!$H$5)*('d_시나리오'!$I$5-'d_시나리오'!$H$5)),'d_시나리오'!$J$5-SQRT((1-M98)*('d_시나리오'!$J$5-'d_시나리오'!$H$5)*('d_시나리오'!$J$5-'d_시나리오'!$I$5))))</f>
        <v/>
      </c>
      <c r="O98">
        <f>RAND()</f>
        <v/>
      </c>
      <c r="P98">
        <f>IF('d_시나리오'!$J$6='d_시나리오'!$H$6,'d_시나리오'!$I$6,IF(O98&lt;('d_시나리오'!$I$6-'d_시나리오'!$H$6)/('d_시나리오'!$J$6-'d_시나리오'!$H$6),'d_시나리오'!$H$6+SQRT(O98*('d_시나리오'!$J$6-'d_시나리오'!$H$6)*('d_시나리오'!$I$6-'d_시나리오'!$H$6)),'d_시나리오'!$J$6-SQRT((1-O98)*('d_시나리오'!$J$6-'d_시나리오'!$H$6)*('d_시나리오'!$J$6-'d_시나리오'!$I$6))))</f>
        <v/>
      </c>
      <c r="Q98">
        <f>INDEX('d_분포'!$B$2:$B$57,RANDBETWEEN(1,56))</f>
        <v/>
      </c>
      <c r="R98">
        <f>BETAINV(RAND(),5,5)</f>
        <v/>
      </c>
      <c r="S98">
        <f>'d_고정'!$B$1*'6_기대효과'!$H$7*('d_시나리오'!$I$7/'d_고정'!$B$2)*B98</f>
        <v/>
      </c>
      <c r="T98">
        <f>S98*D98</f>
        <v/>
      </c>
      <c r="U98">
        <f>S98*F98*H98</f>
        <v/>
      </c>
      <c r="V98">
        <f>S98*F98*(H98-1)</f>
        <v/>
      </c>
      <c r="W98">
        <f>U98*J98</f>
        <v/>
      </c>
      <c r="X98">
        <f>T98+W98</f>
        <v/>
      </c>
      <c r="Y98">
        <f>(T98*E98+W98*L98)*(1-R98-'d_고정'!$B$13)</f>
        <v/>
      </c>
      <c r="Z98">
        <f>(U98*N98*Q98+'d_고정'!$B$3*('6_기대효과'!$H$7/8)*Q98*'d_고정'!$B$10*P98*('6_기대효과'!$K$7/'d_고정'!$B$9))*(1-R98)</f>
        <v/>
      </c>
      <c r="AA98">
        <f>W98*L98*(1-R98-'d_고정'!$B$13)+U98*MAX(N98-'d_고정'!$B$10*P98*('6_기대효과'!$K$7/'d_고정'!$B$9),0)*Q98*(1-R98)</f>
        <v/>
      </c>
      <c r="AB98">
        <f>Y98+Z98</f>
        <v/>
      </c>
      <c r="AC98">
        <f>Y98/('d_고정'!$B$5*'6_기대효과'!$H$7/8)/'d_고정'!$B$6</f>
        <v/>
      </c>
      <c r="AD98">
        <f>Y98/('d_고정'!$B$8*'6_기대효과'!$H$7/8)</f>
        <v/>
      </c>
    </row>
    <row r="99">
      <c r="A99">
        <f>RAND()</f>
        <v/>
      </c>
      <c r="B99">
        <f>IF('d_시나리오'!$J$2='d_시나리오'!$H$2,'d_시나리오'!$I$2,IF(A99&lt;('d_시나리오'!$I$2-'d_시나리오'!$H$2)/('d_시나리오'!$J$2-'d_시나리오'!$H$2),'d_시나리오'!$H$2+SQRT(A99*('d_시나리오'!$J$2-'d_시나리오'!$H$2)*('d_시나리오'!$I$2-'d_시나리오'!$H$2)),'d_시나리오'!$J$2-SQRT((1-A99)*('d_시나리오'!$J$2-'d_시나리오'!$H$2)*('d_시나리오'!$J$2-'d_시나리오'!$I$2))))</f>
        <v/>
      </c>
      <c r="C99">
        <f>RAND()</f>
        <v/>
      </c>
      <c r="D99">
        <f>BETAINV(RAND(),IF(C99&lt;'d_고정'!$B$26,'d_고정'!$B$23,'d_고정'!$B$16)+1,'d_고정'!$B$17-IF(C99&lt;'d_고정'!$B$26,'d_고정'!$B$23,'d_고정'!$B$16)+1)*('d_고정'!$B$14+('d_고정'!$B$15-'d_고정'!$B$14)*RAND())</f>
        <v/>
      </c>
      <c r="E99">
        <f>INDEX('d_분포'!$A$2:$A$28,RANDBETWEEN(1,27))</f>
        <v/>
      </c>
      <c r="F99">
        <f>INDEX('d_분포'!$C$2:$C$5,RANDBETWEEN(1,4))*(0.9+0.2*RAND())</f>
        <v/>
      </c>
      <c r="G99">
        <f>RAND()</f>
        <v/>
      </c>
      <c r="H99">
        <f>(F99+(1-F99)*('d_고정'!$B$22*BETAINV(RAND(),IF(G99&lt;'d_고정'!$B$26,'d_고정'!$B$25,'d_고정'!$B$20)+1,'d_고정'!$B$21-IF(G99&lt;'d_고정'!$B$26,'d_고정'!$B$25,'d_고정'!$B$20)+1)+(1-'d_고정'!$B$22)*BETAINV(RAND(),IF(G99&lt;'d_고정'!$B$26,'d_고정'!$B$24,'d_고정'!$B$18)+1,'d_고정'!$B$19-IF(G99&lt;'d_고정'!$B$26,'d_고정'!$B$24,'d_고정'!$B$18)+1))*('d_고정'!$B$14+('d_고정'!$B$15-'d_고정'!$B$14)*RAND()))/F99</f>
        <v/>
      </c>
      <c r="I99">
        <f>RAND()</f>
        <v/>
      </c>
      <c r="J99">
        <f>IF('d_시나리오'!$J$3='d_시나리오'!$H$3,'d_시나리오'!$I$3,IF(I99&lt;('d_시나리오'!$I$3-'d_시나리오'!$H$3)/('d_시나리오'!$J$3-'d_시나리오'!$H$3),'d_시나리오'!$H$3+SQRT(I99*('d_시나리오'!$J$3-'d_시나리오'!$H$3)*('d_시나리오'!$I$3-'d_시나리오'!$H$3)),'d_시나리오'!$J$3-SQRT((1-I99)*('d_시나리오'!$J$3-'d_시나리오'!$H$3)*('d_시나리오'!$J$3-'d_시나리오'!$I$3))))</f>
        <v/>
      </c>
      <c r="K99">
        <f>RAND()</f>
        <v/>
      </c>
      <c r="L99">
        <f>IF('d_시나리오'!$J$4='d_시나리오'!$H$4,'d_시나리오'!$I$4,IF(K99&lt;('d_시나리오'!$I$4-'d_시나리오'!$H$4)/('d_시나리오'!$J$4-'d_시나리오'!$H$4),'d_시나리오'!$H$4+SQRT(K99*('d_시나리오'!$J$4-'d_시나리오'!$H$4)*('d_시나리오'!$I$4-'d_시나리오'!$H$4)),'d_시나리오'!$J$4-SQRT((1-K99)*('d_시나리오'!$J$4-'d_시나리오'!$H$4)*('d_시나리오'!$J$4-'d_시나리오'!$I$4))))</f>
        <v/>
      </c>
      <c r="M99">
        <f>RAND()</f>
        <v/>
      </c>
      <c r="N99">
        <f>IF('d_시나리오'!$J$5='d_시나리오'!$H$5,'d_시나리오'!$I$5,IF(M99&lt;('d_시나리오'!$I$5-'d_시나리오'!$H$5)/('d_시나리오'!$J$5-'d_시나리오'!$H$5),'d_시나리오'!$H$5+SQRT(M99*('d_시나리오'!$J$5-'d_시나리오'!$H$5)*('d_시나리오'!$I$5-'d_시나리오'!$H$5)),'d_시나리오'!$J$5-SQRT((1-M99)*('d_시나리오'!$J$5-'d_시나리오'!$H$5)*('d_시나리오'!$J$5-'d_시나리오'!$I$5))))</f>
        <v/>
      </c>
      <c r="O99">
        <f>RAND()</f>
        <v/>
      </c>
      <c r="P99">
        <f>IF('d_시나리오'!$J$6='d_시나리오'!$H$6,'d_시나리오'!$I$6,IF(O99&lt;('d_시나리오'!$I$6-'d_시나리오'!$H$6)/('d_시나리오'!$J$6-'d_시나리오'!$H$6),'d_시나리오'!$H$6+SQRT(O99*('d_시나리오'!$J$6-'d_시나리오'!$H$6)*('d_시나리오'!$I$6-'d_시나리오'!$H$6)),'d_시나리오'!$J$6-SQRT((1-O99)*('d_시나리오'!$J$6-'d_시나리오'!$H$6)*('d_시나리오'!$J$6-'d_시나리오'!$I$6))))</f>
        <v/>
      </c>
      <c r="Q99">
        <f>INDEX('d_분포'!$B$2:$B$57,RANDBETWEEN(1,56))</f>
        <v/>
      </c>
      <c r="R99">
        <f>BETAINV(RAND(),5,5)</f>
        <v/>
      </c>
      <c r="S99">
        <f>'d_고정'!$B$1*'6_기대효과'!$H$7*('d_시나리오'!$I$7/'d_고정'!$B$2)*B99</f>
        <v/>
      </c>
      <c r="T99">
        <f>S99*D99</f>
        <v/>
      </c>
      <c r="U99">
        <f>S99*F99*H99</f>
        <v/>
      </c>
      <c r="V99">
        <f>S99*F99*(H99-1)</f>
        <v/>
      </c>
      <c r="W99">
        <f>U99*J99</f>
        <v/>
      </c>
      <c r="X99">
        <f>T99+W99</f>
        <v/>
      </c>
      <c r="Y99">
        <f>(T99*E99+W99*L99)*(1-R99-'d_고정'!$B$13)</f>
        <v/>
      </c>
      <c r="Z99">
        <f>(U99*N99*Q99+'d_고정'!$B$3*('6_기대효과'!$H$7/8)*Q99*'d_고정'!$B$10*P99*('6_기대효과'!$K$7/'d_고정'!$B$9))*(1-R99)</f>
        <v/>
      </c>
      <c r="AA99">
        <f>W99*L99*(1-R99-'d_고정'!$B$13)+U99*MAX(N99-'d_고정'!$B$10*P99*('6_기대효과'!$K$7/'d_고정'!$B$9),0)*Q99*(1-R99)</f>
        <v/>
      </c>
      <c r="AB99">
        <f>Y99+Z99</f>
        <v/>
      </c>
      <c r="AC99">
        <f>Y99/('d_고정'!$B$5*'6_기대효과'!$H$7/8)/'d_고정'!$B$6</f>
        <v/>
      </c>
      <c r="AD99">
        <f>Y99/('d_고정'!$B$8*'6_기대효과'!$H$7/8)</f>
        <v/>
      </c>
    </row>
    <row r="100">
      <c r="A100">
        <f>RAND()</f>
        <v/>
      </c>
      <c r="B100">
        <f>IF('d_시나리오'!$J$2='d_시나리오'!$H$2,'d_시나리오'!$I$2,IF(A100&lt;('d_시나리오'!$I$2-'d_시나리오'!$H$2)/('d_시나리오'!$J$2-'d_시나리오'!$H$2),'d_시나리오'!$H$2+SQRT(A100*('d_시나리오'!$J$2-'d_시나리오'!$H$2)*('d_시나리오'!$I$2-'d_시나리오'!$H$2)),'d_시나리오'!$J$2-SQRT((1-A100)*('d_시나리오'!$J$2-'d_시나리오'!$H$2)*('d_시나리오'!$J$2-'d_시나리오'!$I$2))))</f>
        <v/>
      </c>
      <c r="C100">
        <f>RAND()</f>
        <v/>
      </c>
      <c r="D100">
        <f>BETAINV(RAND(),IF(C100&lt;'d_고정'!$B$26,'d_고정'!$B$23,'d_고정'!$B$16)+1,'d_고정'!$B$17-IF(C100&lt;'d_고정'!$B$26,'d_고정'!$B$23,'d_고정'!$B$16)+1)*('d_고정'!$B$14+('d_고정'!$B$15-'d_고정'!$B$14)*RAND())</f>
        <v/>
      </c>
      <c r="E100">
        <f>INDEX('d_분포'!$A$2:$A$28,RANDBETWEEN(1,27))</f>
        <v/>
      </c>
      <c r="F100">
        <f>INDEX('d_분포'!$C$2:$C$5,RANDBETWEEN(1,4))*(0.9+0.2*RAND())</f>
        <v/>
      </c>
      <c r="G100">
        <f>RAND()</f>
        <v/>
      </c>
      <c r="H100">
        <f>(F100+(1-F100)*('d_고정'!$B$22*BETAINV(RAND(),IF(G100&lt;'d_고정'!$B$26,'d_고정'!$B$25,'d_고정'!$B$20)+1,'d_고정'!$B$21-IF(G100&lt;'d_고정'!$B$26,'d_고정'!$B$25,'d_고정'!$B$20)+1)+(1-'d_고정'!$B$22)*BETAINV(RAND(),IF(G100&lt;'d_고정'!$B$26,'d_고정'!$B$24,'d_고정'!$B$18)+1,'d_고정'!$B$19-IF(G100&lt;'d_고정'!$B$26,'d_고정'!$B$24,'d_고정'!$B$18)+1))*('d_고정'!$B$14+('d_고정'!$B$15-'d_고정'!$B$14)*RAND()))/F100</f>
        <v/>
      </c>
      <c r="I100">
        <f>RAND()</f>
        <v/>
      </c>
      <c r="J100">
        <f>IF('d_시나리오'!$J$3='d_시나리오'!$H$3,'d_시나리오'!$I$3,IF(I100&lt;('d_시나리오'!$I$3-'d_시나리오'!$H$3)/('d_시나리오'!$J$3-'d_시나리오'!$H$3),'d_시나리오'!$H$3+SQRT(I100*('d_시나리오'!$J$3-'d_시나리오'!$H$3)*('d_시나리오'!$I$3-'d_시나리오'!$H$3)),'d_시나리오'!$J$3-SQRT((1-I100)*('d_시나리오'!$J$3-'d_시나리오'!$H$3)*('d_시나리오'!$J$3-'d_시나리오'!$I$3))))</f>
        <v/>
      </c>
      <c r="K100">
        <f>RAND()</f>
        <v/>
      </c>
      <c r="L100">
        <f>IF('d_시나리오'!$J$4='d_시나리오'!$H$4,'d_시나리오'!$I$4,IF(K100&lt;('d_시나리오'!$I$4-'d_시나리오'!$H$4)/('d_시나리오'!$J$4-'d_시나리오'!$H$4),'d_시나리오'!$H$4+SQRT(K100*('d_시나리오'!$J$4-'d_시나리오'!$H$4)*('d_시나리오'!$I$4-'d_시나리오'!$H$4)),'d_시나리오'!$J$4-SQRT((1-K100)*('d_시나리오'!$J$4-'d_시나리오'!$H$4)*('d_시나리오'!$J$4-'d_시나리오'!$I$4))))</f>
        <v/>
      </c>
      <c r="M100">
        <f>RAND()</f>
        <v/>
      </c>
      <c r="N100">
        <f>IF('d_시나리오'!$J$5='d_시나리오'!$H$5,'d_시나리오'!$I$5,IF(M100&lt;('d_시나리오'!$I$5-'d_시나리오'!$H$5)/('d_시나리오'!$J$5-'d_시나리오'!$H$5),'d_시나리오'!$H$5+SQRT(M100*('d_시나리오'!$J$5-'d_시나리오'!$H$5)*('d_시나리오'!$I$5-'d_시나리오'!$H$5)),'d_시나리오'!$J$5-SQRT((1-M100)*('d_시나리오'!$J$5-'d_시나리오'!$H$5)*('d_시나리오'!$J$5-'d_시나리오'!$I$5))))</f>
        <v/>
      </c>
      <c r="O100">
        <f>RAND()</f>
        <v/>
      </c>
      <c r="P100">
        <f>IF('d_시나리오'!$J$6='d_시나리오'!$H$6,'d_시나리오'!$I$6,IF(O100&lt;('d_시나리오'!$I$6-'d_시나리오'!$H$6)/('d_시나리오'!$J$6-'d_시나리오'!$H$6),'d_시나리오'!$H$6+SQRT(O100*('d_시나리오'!$J$6-'d_시나리오'!$H$6)*('d_시나리오'!$I$6-'d_시나리오'!$H$6)),'d_시나리오'!$J$6-SQRT((1-O100)*('d_시나리오'!$J$6-'d_시나리오'!$H$6)*('d_시나리오'!$J$6-'d_시나리오'!$I$6))))</f>
        <v/>
      </c>
      <c r="Q100">
        <f>INDEX('d_분포'!$B$2:$B$57,RANDBETWEEN(1,56))</f>
        <v/>
      </c>
      <c r="R100">
        <f>BETAINV(RAND(),5,5)</f>
        <v/>
      </c>
      <c r="S100">
        <f>'d_고정'!$B$1*'6_기대효과'!$H$7*('d_시나리오'!$I$7/'d_고정'!$B$2)*B100</f>
        <v/>
      </c>
      <c r="T100">
        <f>S100*D100</f>
        <v/>
      </c>
      <c r="U100">
        <f>S100*F100*H100</f>
        <v/>
      </c>
      <c r="V100">
        <f>S100*F100*(H100-1)</f>
        <v/>
      </c>
      <c r="W100">
        <f>U100*J100</f>
        <v/>
      </c>
      <c r="X100">
        <f>T100+W100</f>
        <v/>
      </c>
      <c r="Y100">
        <f>(T100*E100+W100*L100)*(1-R100-'d_고정'!$B$13)</f>
        <v/>
      </c>
      <c r="Z100">
        <f>(U100*N100*Q100+'d_고정'!$B$3*('6_기대효과'!$H$7/8)*Q100*'d_고정'!$B$10*P100*('6_기대효과'!$K$7/'d_고정'!$B$9))*(1-R100)</f>
        <v/>
      </c>
      <c r="AA100">
        <f>W100*L100*(1-R100-'d_고정'!$B$13)+U100*MAX(N100-'d_고정'!$B$10*P100*('6_기대효과'!$K$7/'d_고정'!$B$9),0)*Q100*(1-R100)</f>
        <v/>
      </c>
      <c r="AB100">
        <f>Y100+Z100</f>
        <v/>
      </c>
      <c r="AC100">
        <f>Y100/('d_고정'!$B$5*'6_기대효과'!$H$7/8)/'d_고정'!$B$6</f>
        <v/>
      </c>
      <c r="AD100">
        <f>Y100/('d_고정'!$B$8*'6_기대효과'!$H$7/8)</f>
        <v/>
      </c>
    </row>
    <row r="101">
      <c r="A101">
        <f>RAND()</f>
        <v/>
      </c>
      <c r="B101">
        <f>IF('d_시나리오'!$J$2='d_시나리오'!$H$2,'d_시나리오'!$I$2,IF(A101&lt;('d_시나리오'!$I$2-'d_시나리오'!$H$2)/('d_시나리오'!$J$2-'d_시나리오'!$H$2),'d_시나리오'!$H$2+SQRT(A101*('d_시나리오'!$J$2-'d_시나리오'!$H$2)*('d_시나리오'!$I$2-'d_시나리오'!$H$2)),'d_시나리오'!$J$2-SQRT((1-A101)*('d_시나리오'!$J$2-'d_시나리오'!$H$2)*('d_시나리오'!$J$2-'d_시나리오'!$I$2))))</f>
        <v/>
      </c>
      <c r="C101">
        <f>RAND()</f>
        <v/>
      </c>
      <c r="D101">
        <f>BETAINV(RAND(),IF(C101&lt;'d_고정'!$B$26,'d_고정'!$B$23,'d_고정'!$B$16)+1,'d_고정'!$B$17-IF(C101&lt;'d_고정'!$B$26,'d_고정'!$B$23,'d_고정'!$B$16)+1)*('d_고정'!$B$14+('d_고정'!$B$15-'d_고정'!$B$14)*RAND())</f>
        <v/>
      </c>
      <c r="E101">
        <f>INDEX('d_분포'!$A$2:$A$28,RANDBETWEEN(1,27))</f>
        <v/>
      </c>
      <c r="F101">
        <f>INDEX('d_분포'!$C$2:$C$5,RANDBETWEEN(1,4))*(0.9+0.2*RAND())</f>
        <v/>
      </c>
      <c r="G101">
        <f>RAND()</f>
        <v/>
      </c>
      <c r="H101">
        <f>(F101+(1-F101)*('d_고정'!$B$22*BETAINV(RAND(),IF(G101&lt;'d_고정'!$B$26,'d_고정'!$B$25,'d_고정'!$B$20)+1,'d_고정'!$B$21-IF(G101&lt;'d_고정'!$B$26,'d_고정'!$B$25,'d_고정'!$B$20)+1)+(1-'d_고정'!$B$22)*BETAINV(RAND(),IF(G101&lt;'d_고정'!$B$26,'d_고정'!$B$24,'d_고정'!$B$18)+1,'d_고정'!$B$19-IF(G101&lt;'d_고정'!$B$26,'d_고정'!$B$24,'d_고정'!$B$18)+1))*('d_고정'!$B$14+('d_고정'!$B$15-'d_고정'!$B$14)*RAND()))/F101</f>
        <v/>
      </c>
      <c r="I101">
        <f>RAND()</f>
        <v/>
      </c>
      <c r="J101">
        <f>IF('d_시나리오'!$J$3='d_시나리오'!$H$3,'d_시나리오'!$I$3,IF(I101&lt;('d_시나리오'!$I$3-'d_시나리오'!$H$3)/('d_시나리오'!$J$3-'d_시나리오'!$H$3),'d_시나리오'!$H$3+SQRT(I101*('d_시나리오'!$J$3-'d_시나리오'!$H$3)*('d_시나리오'!$I$3-'d_시나리오'!$H$3)),'d_시나리오'!$J$3-SQRT((1-I101)*('d_시나리오'!$J$3-'d_시나리오'!$H$3)*('d_시나리오'!$J$3-'d_시나리오'!$I$3))))</f>
        <v/>
      </c>
      <c r="K101">
        <f>RAND()</f>
        <v/>
      </c>
      <c r="L101">
        <f>IF('d_시나리오'!$J$4='d_시나리오'!$H$4,'d_시나리오'!$I$4,IF(K101&lt;('d_시나리오'!$I$4-'d_시나리오'!$H$4)/('d_시나리오'!$J$4-'d_시나리오'!$H$4),'d_시나리오'!$H$4+SQRT(K101*('d_시나리오'!$J$4-'d_시나리오'!$H$4)*('d_시나리오'!$I$4-'d_시나리오'!$H$4)),'d_시나리오'!$J$4-SQRT((1-K101)*('d_시나리오'!$J$4-'d_시나리오'!$H$4)*('d_시나리오'!$J$4-'d_시나리오'!$I$4))))</f>
        <v/>
      </c>
      <c r="M101">
        <f>RAND()</f>
        <v/>
      </c>
      <c r="N101">
        <f>IF('d_시나리오'!$J$5='d_시나리오'!$H$5,'d_시나리오'!$I$5,IF(M101&lt;('d_시나리오'!$I$5-'d_시나리오'!$H$5)/('d_시나리오'!$J$5-'d_시나리오'!$H$5),'d_시나리오'!$H$5+SQRT(M101*('d_시나리오'!$J$5-'d_시나리오'!$H$5)*('d_시나리오'!$I$5-'d_시나리오'!$H$5)),'d_시나리오'!$J$5-SQRT((1-M101)*('d_시나리오'!$J$5-'d_시나리오'!$H$5)*('d_시나리오'!$J$5-'d_시나리오'!$I$5))))</f>
        <v/>
      </c>
      <c r="O101">
        <f>RAND()</f>
        <v/>
      </c>
      <c r="P101">
        <f>IF('d_시나리오'!$J$6='d_시나리오'!$H$6,'d_시나리오'!$I$6,IF(O101&lt;('d_시나리오'!$I$6-'d_시나리오'!$H$6)/('d_시나리오'!$J$6-'d_시나리오'!$H$6),'d_시나리오'!$H$6+SQRT(O101*('d_시나리오'!$J$6-'d_시나리오'!$H$6)*('d_시나리오'!$I$6-'d_시나리오'!$H$6)),'d_시나리오'!$J$6-SQRT((1-O101)*('d_시나리오'!$J$6-'d_시나리오'!$H$6)*('d_시나리오'!$J$6-'d_시나리오'!$I$6))))</f>
        <v/>
      </c>
      <c r="Q101">
        <f>INDEX('d_분포'!$B$2:$B$57,RANDBETWEEN(1,56))</f>
        <v/>
      </c>
      <c r="R101">
        <f>BETAINV(RAND(),5,5)</f>
        <v/>
      </c>
      <c r="S101">
        <f>'d_고정'!$B$1*'6_기대효과'!$H$7*('d_시나리오'!$I$7/'d_고정'!$B$2)*B101</f>
        <v/>
      </c>
      <c r="T101">
        <f>S101*D101</f>
        <v/>
      </c>
      <c r="U101">
        <f>S101*F101*H101</f>
        <v/>
      </c>
      <c r="V101">
        <f>S101*F101*(H101-1)</f>
        <v/>
      </c>
      <c r="W101">
        <f>U101*J101</f>
        <v/>
      </c>
      <c r="X101">
        <f>T101+W101</f>
        <v/>
      </c>
      <c r="Y101">
        <f>(T101*E101+W101*L101)*(1-R101-'d_고정'!$B$13)</f>
        <v/>
      </c>
      <c r="Z101">
        <f>(U101*N101*Q101+'d_고정'!$B$3*('6_기대효과'!$H$7/8)*Q101*'d_고정'!$B$10*P101*('6_기대효과'!$K$7/'d_고정'!$B$9))*(1-R101)</f>
        <v/>
      </c>
      <c r="AA101">
        <f>W101*L101*(1-R101-'d_고정'!$B$13)+U101*MAX(N101-'d_고정'!$B$10*P101*('6_기대효과'!$K$7/'d_고정'!$B$9),0)*Q101*(1-R101)</f>
        <v/>
      </c>
      <c r="AB101">
        <f>Y101+Z101</f>
        <v/>
      </c>
      <c r="AC101">
        <f>Y101/('d_고정'!$B$5*'6_기대효과'!$H$7/8)/'d_고정'!$B$6</f>
        <v/>
      </c>
      <c r="AD101">
        <f>Y101/('d_고정'!$B$8*'6_기대효과'!$H$7/8)</f>
        <v/>
      </c>
    </row>
    <row r="102">
      <c r="A102">
        <f>RAND()</f>
        <v/>
      </c>
      <c r="B102">
        <f>IF('d_시나리오'!$J$2='d_시나리오'!$H$2,'d_시나리오'!$I$2,IF(A102&lt;('d_시나리오'!$I$2-'d_시나리오'!$H$2)/('d_시나리오'!$J$2-'d_시나리오'!$H$2),'d_시나리오'!$H$2+SQRT(A102*('d_시나리오'!$J$2-'d_시나리오'!$H$2)*('d_시나리오'!$I$2-'d_시나리오'!$H$2)),'d_시나리오'!$J$2-SQRT((1-A102)*('d_시나리오'!$J$2-'d_시나리오'!$H$2)*('d_시나리오'!$J$2-'d_시나리오'!$I$2))))</f>
        <v/>
      </c>
      <c r="C102">
        <f>RAND()</f>
        <v/>
      </c>
      <c r="D102">
        <f>BETAINV(RAND(),IF(C102&lt;'d_고정'!$B$26,'d_고정'!$B$23,'d_고정'!$B$16)+1,'d_고정'!$B$17-IF(C102&lt;'d_고정'!$B$26,'d_고정'!$B$23,'d_고정'!$B$16)+1)*('d_고정'!$B$14+('d_고정'!$B$15-'d_고정'!$B$14)*RAND())</f>
        <v/>
      </c>
      <c r="E102">
        <f>INDEX('d_분포'!$A$2:$A$28,RANDBETWEEN(1,27))</f>
        <v/>
      </c>
      <c r="F102">
        <f>INDEX('d_분포'!$C$2:$C$5,RANDBETWEEN(1,4))*(0.9+0.2*RAND())</f>
        <v/>
      </c>
      <c r="G102">
        <f>RAND()</f>
        <v/>
      </c>
      <c r="H102">
        <f>(F102+(1-F102)*('d_고정'!$B$22*BETAINV(RAND(),IF(G102&lt;'d_고정'!$B$26,'d_고정'!$B$25,'d_고정'!$B$20)+1,'d_고정'!$B$21-IF(G102&lt;'d_고정'!$B$26,'d_고정'!$B$25,'d_고정'!$B$20)+1)+(1-'d_고정'!$B$22)*BETAINV(RAND(),IF(G102&lt;'d_고정'!$B$26,'d_고정'!$B$24,'d_고정'!$B$18)+1,'d_고정'!$B$19-IF(G102&lt;'d_고정'!$B$26,'d_고정'!$B$24,'d_고정'!$B$18)+1))*('d_고정'!$B$14+('d_고정'!$B$15-'d_고정'!$B$14)*RAND()))/F102</f>
        <v/>
      </c>
      <c r="I102">
        <f>RAND()</f>
        <v/>
      </c>
      <c r="J102">
        <f>IF('d_시나리오'!$J$3='d_시나리오'!$H$3,'d_시나리오'!$I$3,IF(I102&lt;('d_시나리오'!$I$3-'d_시나리오'!$H$3)/('d_시나리오'!$J$3-'d_시나리오'!$H$3),'d_시나리오'!$H$3+SQRT(I102*('d_시나리오'!$J$3-'d_시나리오'!$H$3)*('d_시나리오'!$I$3-'d_시나리오'!$H$3)),'d_시나리오'!$J$3-SQRT((1-I102)*('d_시나리오'!$J$3-'d_시나리오'!$H$3)*('d_시나리오'!$J$3-'d_시나리오'!$I$3))))</f>
        <v/>
      </c>
      <c r="K102">
        <f>RAND()</f>
        <v/>
      </c>
      <c r="L102">
        <f>IF('d_시나리오'!$J$4='d_시나리오'!$H$4,'d_시나리오'!$I$4,IF(K102&lt;('d_시나리오'!$I$4-'d_시나리오'!$H$4)/('d_시나리오'!$J$4-'d_시나리오'!$H$4),'d_시나리오'!$H$4+SQRT(K102*('d_시나리오'!$J$4-'d_시나리오'!$H$4)*('d_시나리오'!$I$4-'d_시나리오'!$H$4)),'d_시나리오'!$J$4-SQRT((1-K102)*('d_시나리오'!$J$4-'d_시나리오'!$H$4)*('d_시나리오'!$J$4-'d_시나리오'!$I$4))))</f>
        <v/>
      </c>
      <c r="M102">
        <f>RAND()</f>
        <v/>
      </c>
      <c r="N102">
        <f>IF('d_시나리오'!$J$5='d_시나리오'!$H$5,'d_시나리오'!$I$5,IF(M102&lt;('d_시나리오'!$I$5-'d_시나리오'!$H$5)/('d_시나리오'!$J$5-'d_시나리오'!$H$5),'d_시나리오'!$H$5+SQRT(M102*('d_시나리오'!$J$5-'d_시나리오'!$H$5)*('d_시나리오'!$I$5-'d_시나리오'!$H$5)),'d_시나리오'!$J$5-SQRT((1-M102)*('d_시나리오'!$J$5-'d_시나리오'!$H$5)*('d_시나리오'!$J$5-'d_시나리오'!$I$5))))</f>
        <v/>
      </c>
      <c r="O102">
        <f>RAND()</f>
        <v/>
      </c>
      <c r="P102">
        <f>IF('d_시나리오'!$J$6='d_시나리오'!$H$6,'d_시나리오'!$I$6,IF(O102&lt;('d_시나리오'!$I$6-'d_시나리오'!$H$6)/('d_시나리오'!$J$6-'d_시나리오'!$H$6),'d_시나리오'!$H$6+SQRT(O102*('d_시나리오'!$J$6-'d_시나리오'!$H$6)*('d_시나리오'!$I$6-'d_시나리오'!$H$6)),'d_시나리오'!$J$6-SQRT((1-O102)*('d_시나리오'!$J$6-'d_시나리오'!$H$6)*('d_시나리오'!$J$6-'d_시나리오'!$I$6))))</f>
        <v/>
      </c>
      <c r="Q102">
        <f>INDEX('d_분포'!$B$2:$B$57,RANDBETWEEN(1,56))</f>
        <v/>
      </c>
      <c r="R102">
        <f>BETAINV(RAND(),5,5)</f>
        <v/>
      </c>
      <c r="S102">
        <f>'d_고정'!$B$1*'6_기대효과'!$H$7*('d_시나리오'!$I$7/'d_고정'!$B$2)*B102</f>
        <v/>
      </c>
      <c r="T102">
        <f>S102*D102</f>
        <v/>
      </c>
      <c r="U102">
        <f>S102*F102*H102</f>
        <v/>
      </c>
      <c r="V102">
        <f>S102*F102*(H102-1)</f>
        <v/>
      </c>
      <c r="W102">
        <f>U102*J102</f>
        <v/>
      </c>
      <c r="X102">
        <f>T102+W102</f>
        <v/>
      </c>
      <c r="Y102">
        <f>(T102*E102+W102*L102)*(1-R102-'d_고정'!$B$13)</f>
        <v/>
      </c>
      <c r="Z102">
        <f>(U102*N102*Q102+'d_고정'!$B$3*('6_기대효과'!$H$7/8)*Q102*'d_고정'!$B$10*P102*('6_기대효과'!$K$7/'d_고정'!$B$9))*(1-R102)</f>
        <v/>
      </c>
      <c r="AA102">
        <f>W102*L102*(1-R102-'d_고정'!$B$13)+U102*MAX(N102-'d_고정'!$B$10*P102*('6_기대효과'!$K$7/'d_고정'!$B$9),0)*Q102*(1-R102)</f>
        <v/>
      </c>
      <c r="AB102">
        <f>Y102+Z102</f>
        <v/>
      </c>
      <c r="AC102">
        <f>Y102/('d_고정'!$B$5*'6_기대효과'!$H$7/8)/'d_고정'!$B$6</f>
        <v/>
      </c>
      <c r="AD102">
        <f>Y102/('d_고정'!$B$8*'6_기대효과'!$H$7/8)</f>
        <v/>
      </c>
    </row>
    <row r="103">
      <c r="A103">
        <f>RAND()</f>
        <v/>
      </c>
      <c r="B103">
        <f>IF('d_시나리오'!$J$2='d_시나리오'!$H$2,'d_시나리오'!$I$2,IF(A103&lt;('d_시나리오'!$I$2-'d_시나리오'!$H$2)/('d_시나리오'!$J$2-'d_시나리오'!$H$2),'d_시나리오'!$H$2+SQRT(A103*('d_시나리오'!$J$2-'d_시나리오'!$H$2)*('d_시나리오'!$I$2-'d_시나리오'!$H$2)),'d_시나리오'!$J$2-SQRT((1-A103)*('d_시나리오'!$J$2-'d_시나리오'!$H$2)*('d_시나리오'!$J$2-'d_시나리오'!$I$2))))</f>
        <v/>
      </c>
      <c r="C103">
        <f>RAND()</f>
        <v/>
      </c>
      <c r="D103">
        <f>BETAINV(RAND(),IF(C103&lt;'d_고정'!$B$26,'d_고정'!$B$23,'d_고정'!$B$16)+1,'d_고정'!$B$17-IF(C103&lt;'d_고정'!$B$26,'d_고정'!$B$23,'d_고정'!$B$16)+1)*('d_고정'!$B$14+('d_고정'!$B$15-'d_고정'!$B$14)*RAND())</f>
        <v/>
      </c>
      <c r="E103">
        <f>INDEX('d_분포'!$A$2:$A$28,RANDBETWEEN(1,27))</f>
        <v/>
      </c>
      <c r="F103">
        <f>INDEX('d_분포'!$C$2:$C$5,RANDBETWEEN(1,4))*(0.9+0.2*RAND())</f>
        <v/>
      </c>
      <c r="G103">
        <f>RAND()</f>
        <v/>
      </c>
      <c r="H103">
        <f>(F103+(1-F103)*('d_고정'!$B$22*BETAINV(RAND(),IF(G103&lt;'d_고정'!$B$26,'d_고정'!$B$25,'d_고정'!$B$20)+1,'d_고정'!$B$21-IF(G103&lt;'d_고정'!$B$26,'d_고정'!$B$25,'d_고정'!$B$20)+1)+(1-'d_고정'!$B$22)*BETAINV(RAND(),IF(G103&lt;'d_고정'!$B$26,'d_고정'!$B$24,'d_고정'!$B$18)+1,'d_고정'!$B$19-IF(G103&lt;'d_고정'!$B$26,'d_고정'!$B$24,'d_고정'!$B$18)+1))*('d_고정'!$B$14+('d_고정'!$B$15-'d_고정'!$B$14)*RAND()))/F103</f>
        <v/>
      </c>
      <c r="I103">
        <f>RAND()</f>
        <v/>
      </c>
      <c r="J103">
        <f>IF('d_시나리오'!$J$3='d_시나리오'!$H$3,'d_시나리오'!$I$3,IF(I103&lt;('d_시나리오'!$I$3-'d_시나리오'!$H$3)/('d_시나리오'!$J$3-'d_시나리오'!$H$3),'d_시나리오'!$H$3+SQRT(I103*('d_시나리오'!$J$3-'d_시나리오'!$H$3)*('d_시나리오'!$I$3-'d_시나리오'!$H$3)),'d_시나리오'!$J$3-SQRT((1-I103)*('d_시나리오'!$J$3-'d_시나리오'!$H$3)*('d_시나리오'!$J$3-'d_시나리오'!$I$3))))</f>
        <v/>
      </c>
      <c r="K103">
        <f>RAND()</f>
        <v/>
      </c>
      <c r="L103">
        <f>IF('d_시나리오'!$J$4='d_시나리오'!$H$4,'d_시나리오'!$I$4,IF(K103&lt;('d_시나리오'!$I$4-'d_시나리오'!$H$4)/('d_시나리오'!$J$4-'d_시나리오'!$H$4),'d_시나리오'!$H$4+SQRT(K103*('d_시나리오'!$J$4-'d_시나리오'!$H$4)*('d_시나리오'!$I$4-'d_시나리오'!$H$4)),'d_시나리오'!$J$4-SQRT((1-K103)*('d_시나리오'!$J$4-'d_시나리오'!$H$4)*('d_시나리오'!$J$4-'d_시나리오'!$I$4))))</f>
        <v/>
      </c>
      <c r="M103">
        <f>RAND()</f>
        <v/>
      </c>
      <c r="N103">
        <f>IF('d_시나리오'!$J$5='d_시나리오'!$H$5,'d_시나리오'!$I$5,IF(M103&lt;('d_시나리오'!$I$5-'d_시나리오'!$H$5)/('d_시나리오'!$J$5-'d_시나리오'!$H$5),'d_시나리오'!$H$5+SQRT(M103*('d_시나리오'!$J$5-'d_시나리오'!$H$5)*('d_시나리오'!$I$5-'d_시나리오'!$H$5)),'d_시나리오'!$J$5-SQRT((1-M103)*('d_시나리오'!$J$5-'d_시나리오'!$H$5)*('d_시나리오'!$J$5-'d_시나리오'!$I$5))))</f>
        <v/>
      </c>
      <c r="O103">
        <f>RAND()</f>
        <v/>
      </c>
      <c r="P103">
        <f>IF('d_시나리오'!$J$6='d_시나리오'!$H$6,'d_시나리오'!$I$6,IF(O103&lt;('d_시나리오'!$I$6-'d_시나리오'!$H$6)/('d_시나리오'!$J$6-'d_시나리오'!$H$6),'d_시나리오'!$H$6+SQRT(O103*('d_시나리오'!$J$6-'d_시나리오'!$H$6)*('d_시나리오'!$I$6-'d_시나리오'!$H$6)),'d_시나리오'!$J$6-SQRT((1-O103)*('d_시나리오'!$J$6-'d_시나리오'!$H$6)*('d_시나리오'!$J$6-'d_시나리오'!$I$6))))</f>
        <v/>
      </c>
      <c r="Q103">
        <f>INDEX('d_분포'!$B$2:$B$57,RANDBETWEEN(1,56))</f>
        <v/>
      </c>
      <c r="R103">
        <f>BETAINV(RAND(),5,5)</f>
        <v/>
      </c>
      <c r="S103">
        <f>'d_고정'!$B$1*'6_기대효과'!$H$7*('d_시나리오'!$I$7/'d_고정'!$B$2)*B103</f>
        <v/>
      </c>
      <c r="T103">
        <f>S103*D103</f>
        <v/>
      </c>
      <c r="U103">
        <f>S103*F103*H103</f>
        <v/>
      </c>
      <c r="V103">
        <f>S103*F103*(H103-1)</f>
        <v/>
      </c>
      <c r="W103">
        <f>U103*J103</f>
        <v/>
      </c>
      <c r="X103">
        <f>T103+W103</f>
        <v/>
      </c>
      <c r="Y103">
        <f>(T103*E103+W103*L103)*(1-R103-'d_고정'!$B$13)</f>
        <v/>
      </c>
      <c r="Z103">
        <f>(U103*N103*Q103+'d_고정'!$B$3*('6_기대효과'!$H$7/8)*Q103*'d_고정'!$B$10*P103*('6_기대효과'!$K$7/'d_고정'!$B$9))*(1-R103)</f>
        <v/>
      </c>
      <c r="AA103">
        <f>W103*L103*(1-R103-'d_고정'!$B$13)+U103*MAX(N103-'d_고정'!$B$10*P103*('6_기대효과'!$K$7/'d_고정'!$B$9),0)*Q103*(1-R103)</f>
        <v/>
      </c>
      <c r="AB103">
        <f>Y103+Z103</f>
        <v/>
      </c>
      <c r="AC103">
        <f>Y103/('d_고정'!$B$5*'6_기대효과'!$H$7/8)/'d_고정'!$B$6</f>
        <v/>
      </c>
      <c r="AD103">
        <f>Y103/('d_고정'!$B$8*'6_기대효과'!$H$7/8)</f>
        <v/>
      </c>
    </row>
    <row r="104">
      <c r="A104">
        <f>RAND()</f>
        <v/>
      </c>
      <c r="B104">
        <f>IF('d_시나리오'!$J$2='d_시나리오'!$H$2,'d_시나리오'!$I$2,IF(A104&lt;('d_시나리오'!$I$2-'d_시나리오'!$H$2)/('d_시나리오'!$J$2-'d_시나리오'!$H$2),'d_시나리오'!$H$2+SQRT(A104*('d_시나리오'!$J$2-'d_시나리오'!$H$2)*('d_시나리오'!$I$2-'d_시나리오'!$H$2)),'d_시나리오'!$J$2-SQRT((1-A104)*('d_시나리오'!$J$2-'d_시나리오'!$H$2)*('d_시나리오'!$J$2-'d_시나리오'!$I$2))))</f>
        <v/>
      </c>
      <c r="C104">
        <f>RAND()</f>
        <v/>
      </c>
      <c r="D104">
        <f>BETAINV(RAND(),IF(C104&lt;'d_고정'!$B$26,'d_고정'!$B$23,'d_고정'!$B$16)+1,'d_고정'!$B$17-IF(C104&lt;'d_고정'!$B$26,'d_고정'!$B$23,'d_고정'!$B$16)+1)*('d_고정'!$B$14+('d_고정'!$B$15-'d_고정'!$B$14)*RAND())</f>
        <v/>
      </c>
      <c r="E104">
        <f>INDEX('d_분포'!$A$2:$A$28,RANDBETWEEN(1,27))</f>
        <v/>
      </c>
      <c r="F104">
        <f>INDEX('d_분포'!$C$2:$C$5,RANDBETWEEN(1,4))*(0.9+0.2*RAND())</f>
        <v/>
      </c>
      <c r="G104">
        <f>RAND()</f>
        <v/>
      </c>
      <c r="H104">
        <f>(F104+(1-F104)*('d_고정'!$B$22*BETAINV(RAND(),IF(G104&lt;'d_고정'!$B$26,'d_고정'!$B$25,'d_고정'!$B$20)+1,'d_고정'!$B$21-IF(G104&lt;'d_고정'!$B$26,'d_고정'!$B$25,'d_고정'!$B$20)+1)+(1-'d_고정'!$B$22)*BETAINV(RAND(),IF(G104&lt;'d_고정'!$B$26,'d_고정'!$B$24,'d_고정'!$B$18)+1,'d_고정'!$B$19-IF(G104&lt;'d_고정'!$B$26,'d_고정'!$B$24,'d_고정'!$B$18)+1))*('d_고정'!$B$14+('d_고정'!$B$15-'d_고정'!$B$14)*RAND()))/F104</f>
        <v/>
      </c>
      <c r="I104">
        <f>RAND()</f>
        <v/>
      </c>
      <c r="J104">
        <f>IF('d_시나리오'!$J$3='d_시나리오'!$H$3,'d_시나리오'!$I$3,IF(I104&lt;('d_시나리오'!$I$3-'d_시나리오'!$H$3)/('d_시나리오'!$J$3-'d_시나리오'!$H$3),'d_시나리오'!$H$3+SQRT(I104*('d_시나리오'!$J$3-'d_시나리오'!$H$3)*('d_시나리오'!$I$3-'d_시나리오'!$H$3)),'d_시나리오'!$J$3-SQRT((1-I104)*('d_시나리오'!$J$3-'d_시나리오'!$H$3)*('d_시나리오'!$J$3-'d_시나리오'!$I$3))))</f>
        <v/>
      </c>
      <c r="K104">
        <f>RAND()</f>
        <v/>
      </c>
      <c r="L104">
        <f>IF('d_시나리오'!$J$4='d_시나리오'!$H$4,'d_시나리오'!$I$4,IF(K104&lt;('d_시나리오'!$I$4-'d_시나리오'!$H$4)/('d_시나리오'!$J$4-'d_시나리오'!$H$4),'d_시나리오'!$H$4+SQRT(K104*('d_시나리오'!$J$4-'d_시나리오'!$H$4)*('d_시나리오'!$I$4-'d_시나리오'!$H$4)),'d_시나리오'!$J$4-SQRT((1-K104)*('d_시나리오'!$J$4-'d_시나리오'!$H$4)*('d_시나리오'!$J$4-'d_시나리오'!$I$4))))</f>
        <v/>
      </c>
      <c r="M104">
        <f>RAND()</f>
        <v/>
      </c>
      <c r="N104">
        <f>IF('d_시나리오'!$J$5='d_시나리오'!$H$5,'d_시나리오'!$I$5,IF(M104&lt;('d_시나리오'!$I$5-'d_시나리오'!$H$5)/('d_시나리오'!$J$5-'d_시나리오'!$H$5),'d_시나리오'!$H$5+SQRT(M104*('d_시나리오'!$J$5-'d_시나리오'!$H$5)*('d_시나리오'!$I$5-'d_시나리오'!$H$5)),'d_시나리오'!$J$5-SQRT((1-M104)*('d_시나리오'!$J$5-'d_시나리오'!$H$5)*('d_시나리오'!$J$5-'d_시나리오'!$I$5))))</f>
        <v/>
      </c>
      <c r="O104">
        <f>RAND()</f>
        <v/>
      </c>
      <c r="P104">
        <f>IF('d_시나리오'!$J$6='d_시나리오'!$H$6,'d_시나리오'!$I$6,IF(O104&lt;('d_시나리오'!$I$6-'d_시나리오'!$H$6)/('d_시나리오'!$J$6-'d_시나리오'!$H$6),'d_시나리오'!$H$6+SQRT(O104*('d_시나리오'!$J$6-'d_시나리오'!$H$6)*('d_시나리오'!$I$6-'d_시나리오'!$H$6)),'d_시나리오'!$J$6-SQRT((1-O104)*('d_시나리오'!$J$6-'d_시나리오'!$H$6)*('d_시나리오'!$J$6-'d_시나리오'!$I$6))))</f>
        <v/>
      </c>
      <c r="Q104">
        <f>INDEX('d_분포'!$B$2:$B$57,RANDBETWEEN(1,56))</f>
        <v/>
      </c>
      <c r="R104">
        <f>BETAINV(RAND(),5,5)</f>
        <v/>
      </c>
      <c r="S104">
        <f>'d_고정'!$B$1*'6_기대효과'!$H$7*('d_시나리오'!$I$7/'d_고정'!$B$2)*B104</f>
        <v/>
      </c>
      <c r="T104">
        <f>S104*D104</f>
        <v/>
      </c>
      <c r="U104">
        <f>S104*F104*H104</f>
        <v/>
      </c>
      <c r="V104">
        <f>S104*F104*(H104-1)</f>
        <v/>
      </c>
      <c r="W104">
        <f>U104*J104</f>
        <v/>
      </c>
      <c r="X104">
        <f>T104+W104</f>
        <v/>
      </c>
      <c r="Y104">
        <f>(T104*E104+W104*L104)*(1-R104-'d_고정'!$B$13)</f>
        <v/>
      </c>
      <c r="Z104">
        <f>(U104*N104*Q104+'d_고정'!$B$3*('6_기대효과'!$H$7/8)*Q104*'d_고정'!$B$10*P104*('6_기대효과'!$K$7/'d_고정'!$B$9))*(1-R104)</f>
        <v/>
      </c>
      <c r="AA104">
        <f>W104*L104*(1-R104-'d_고정'!$B$13)+U104*MAX(N104-'d_고정'!$B$10*P104*('6_기대효과'!$K$7/'d_고정'!$B$9),0)*Q104*(1-R104)</f>
        <v/>
      </c>
      <c r="AB104">
        <f>Y104+Z104</f>
        <v/>
      </c>
      <c r="AC104">
        <f>Y104/('d_고정'!$B$5*'6_기대효과'!$H$7/8)/'d_고정'!$B$6</f>
        <v/>
      </c>
      <c r="AD104">
        <f>Y104/('d_고정'!$B$8*'6_기대효과'!$H$7/8)</f>
        <v/>
      </c>
    </row>
    <row r="105">
      <c r="A105">
        <f>RAND()</f>
        <v/>
      </c>
      <c r="B105">
        <f>IF('d_시나리오'!$J$2='d_시나리오'!$H$2,'d_시나리오'!$I$2,IF(A105&lt;('d_시나리오'!$I$2-'d_시나리오'!$H$2)/('d_시나리오'!$J$2-'d_시나리오'!$H$2),'d_시나리오'!$H$2+SQRT(A105*('d_시나리오'!$J$2-'d_시나리오'!$H$2)*('d_시나리오'!$I$2-'d_시나리오'!$H$2)),'d_시나리오'!$J$2-SQRT((1-A105)*('d_시나리오'!$J$2-'d_시나리오'!$H$2)*('d_시나리오'!$J$2-'d_시나리오'!$I$2))))</f>
        <v/>
      </c>
      <c r="C105">
        <f>RAND()</f>
        <v/>
      </c>
      <c r="D105">
        <f>BETAINV(RAND(),IF(C105&lt;'d_고정'!$B$26,'d_고정'!$B$23,'d_고정'!$B$16)+1,'d_고정'!$B$17-IF(C105&lt;'d_고정'!$B$26,'d_고정'!$B$23,'d_고정'!$B$16)+1)*('d_고정'!$B$14+('d_고정'!$B$15-'d_고정'!$B$14)*RAND())</f>
        <v/>
      </c>
      <c r="E105">
        <f>INDEX('d_분포'!$A$2:$A$28,RANDBETWEEN(1,27))</f>
        <v/>
      </c>
      <c r="F105">
        <f>INDEX('d_분포'!$C$2:$C$5,RANDBETWEEN(1,4))*(0.9+0.2*RAND())</f>
        <v/>
      </c>
      <c r="G105">
        <f>RAND()</f>
        <v/>
      </c>
      <c r="H105">
        <f>(F105+(1-F105)*('d_고정'!$B$22*BETAINV(RAND(),IF(G105&lt;'d_고정'!$B$26,'d_고정'!$B$25,'d_고정'!$B$20)+1,'d_고정'!$B$21-IF(G105&lt;'d_고정'!$B$26,'d_고정'!$B$25,'d_고정'!$B$20)+1)+(1-'d_고정'!$B$22)*BETAINV(RAND(),IF(G105&lt;'d_고정'!$B$26,'d_고정'!$B$24,'d_고정'!$B$18)+1,'d_고정'!$B$19-IF(G105&lt;'d_고정'!$B$26,'d_고정'!$B$24,'d_고정'!$B$18)+1))*('d_고정'!$B$14+('d_고정'!$B$15-'d_고정'!$B$14)*RAND()))/F105</f>
        <v/>
      </c>
      <c r="I105">
        <f>RAND()</f>
        <v/>
      </c>
      <c r="J105">
        <f>IF('d_시나리오'!$J$3='d_시나리오'!$H$3,'d_시나리오'!$I$3,IF(I105&lt;('d_시나리오'!$I$3-'d_시나리오'!$H$3)/('d_시나리오'!$J$3-'d_시나리오'!$H$3),'d_시나리오'!$H$3+SQRT(I105*('d_시나리오'!$J$3-'d_시나리오'!$H$3)*('d_시나리오'!$I$3-'d_시나리오'!$H$3)),'d_시나리오'!$J$3-SQRT((1-I105)*('d_시나리오'!$J$3-'d_시나리오'!$H$3)*('d_시나리오'!$J$3-'d_시나리오'!$I$3))))</f>
        <v/>
      </c>
      <c r="K105">
        <f>RAND()</f>
        <v/>
      </c>
      <c r="L105">
        <f>IF('d_시나리오'!$J$4='d_시나리오'!$H$4,'d_시나리오'!$I$4,IF(K105&lt;('d_시나리오'!$I$4-'d_시나리오'!$H$4)/('d_시나리오'!$J$4-'d_시나리오'!$H$4),'d_시나리오'!$H$4+SQRT(K105*('d_시나리오'!$J$4-'d_시나리오'!$H$4)*('d_시나리오'!$I$4-'d_시나리오'!$H$4)),'d_시나리오'!$J$4-SQRT((1-K105)*('d_시나리오'!$J$4-'d_시나리오'!$H$4)*('d_시나리오'!$J$4-'d_시나리오'!$I$4))))</f>
        <v/>
      </c>
      <c r="M105">
        <f>RAND()</f>
        <v/>
      </c>
      <c r="N105">
        <f>IF('d_시나리오'!$J$5='d_시나리오'!$H$5,'d_시나리오'!$I$5,IF(M105&lt;('d_시나리오'!$I$5-'d_시나리오'!$H$5)/('d_시나리오'!$J$5-'d_시나리오'!$H$5),'d_시나리오'!$H$5+SQRT(M105*('d_시나리오'!$J$5-'d_시나리오'!$H$5)*('d_시나리오'!$I$5-'d_시나리오'!$H$5)),'d_시나리오'!$J$5-SQRT((1-M105)*('d_시나리오'!$J$5-'d_시나리오'!$H$5)*('d_시나리오'!$J$5-'d_시나리오'!$I$5))))</f>
        <v/>
      </c>
      <c r="O105">
        <f>RAND()</f>
        <v/>
      </c>
      <c r="P105">
        <f>IF('d_시나리오'!$J$6='d_시나리오'!$H$6,'d_시나리오'!$I$6,IF(O105&lt;('d_시나리오'!$I$6-'d_시나리오'!$H$6)/('d_시나리오'!$J$6-'d_시나리오'!$H$6),'d_시나리오'!$H$6+SQRT(O105*('d_시나리오'!$J$6-'d_시나리오'!$H$6)*('d_시나리오'!$I$6-'d_시나리오'!$H$6)),'d_시나리오'!$J$6-SQRT((1-O105)*('d_시나리오'!$J$6-'d_시나리오'!$H$6)*('d_시나리오'!$J$6-'d_시나리오'!$I$6))))</f>
        <v/>
      </c>
      <c r="Q105">
        <f>INDEX('d_분포'!$B$2:$B$57,RANDBETWEEN(1,56))</f>
        <v/>
      </c>
      <c r="R105">
        <f>BETAINV(RAND(),5,5)</f>
        <v/>
      </c>
      <c r="S105">
        <f>'d_고정'!$B$1*'6_기대효과'!$H$7*('d_시나리오'!$I$7/'d_고정'!$B$2)*B105</f>
        <v/>
      </c>
      <c r="T105">
        <f>S105*D105</f>
        <v/>
      </c>
      <c r="U105">
        <f>S105*F105*H105</f>
        <v/>
      </c>
      <c r="V105">
        <f>S105*F105*(H105-1)</f>
        <v/>
      </c>
      <c r="W105">
        <f>U105*J105</f>
        <v/>
      </c>
      <c r="X105">
        <f>T105+W105</f>
        <v/>
      </c>
      <c r="Y105">
        <f>(T105*E105+W105*L105)*(1-R105-'d_고정'!$B$13)</f>
        <v/>
      </c>
      <c r="Z105">
        <f>(U105*N105*Q105+'d_고정'!$B$3*('6_기대효과'!$H$7/8)*Q105*'d_고정'!$B$10*P105*('6_기대효과'!$K$7/'d_고정'!$B$9))*(1-R105)</f>
        <v/>
      </c>
      <c r="AA105">
        <f>W105*L105*(1-R105-'d_고정'!$B$13)+U105*MAX(N105-'d_고정'!$B$10*P105*('6_기대효과'!$K$7/'d_고정'!$B$9),0)*Q105*(1-R105)</f>
        <v/>
      </c>
      <c r="AB105">
        <f>Y105+Z105</f>
        <v/>
      </c>
      <c r="AC105">
        <f>Y105/('d_고정'!$B$5*'6_기대효과'!$H$7/8)/'d_고정'!$B$6</f>
        <v/>
      </c>
      <c r="AD105">
        <f>Y105/('d_고정'!$B$8*'6_기대효과'!$H$7/8)</f>
        <v/>
      </c>
    </row>
    <row r="106">
      <c r="A106">
        <f>RAND()</f>
        <v/>
      </c>
      <c r="B106">
        <f>IF('d_시나리오'!$J$2='d_시나리오'!$H$2,'d_시나리오'!$I$2,IF(A106&lt;('d_시나리오'!$I$2-'d_시나리오'!$H$2)/('d_시나리오'!$J$2-'d_시나리오'!$H$2),'d_시나리오'!$H$2+SQRT(A106*('d_시나리오'!$J$2-'d_시나리오'!$H$2)*('d_시나리오'!$I$2-'d_시나리오'!$H$2)),'d_시나리오'!$J$2-SQRT((1-A106)*('d_시나리오'!$J$2-'d_시나리오'!$H$2)*('d_시나리오'!$J$2-'d_시나리오'!$I$2))))</f>
        <v/>
      </c>
      <c r="C106">
        <f>RAND()</f>
        <v/>
      </c>
      <c r="D106">
        <f>BETAINV(RAND(),IF(C106&lt;'d_고정'!$B$26,'d_고정'!$B$23,'d_고정'!$B$16)+1,'d_고정'!$B$17-IF(C106&lt;'d_고정'!$B$26,'d_고정'!$B$23,'d_고정'!$B$16)+1)*('d_고정'!$B$14+('d_고정'!$B$15-'d_고정'!$B$14)*RAND())</f>
        <v/>
      </c>
      <c r="E106">
        <f>INDEX('d_분포'!$A$2:$A$28,RANDBETWEEN(1,27))</f>
        <v/>
      </c>
      <c r="F106">
        <f>INDEX('d_분포'!$C$2:$C$5,RANDBETWEEN(1,4))*(0.9+0.2*RAND())</f>
        <v/>
      </c>
      <c r="G106">
        <f>RAND()</f>
        <v/>
      </c>
      <c r="H106">
        <f>(F106+(1-F106)*('d_고정'!$B$22*BETAINV(RAND(),IF(G106&lt;'d_고정'!$B$26,'d_고정'!$B$25,'d_고정'!$B$20)+1,'d_고정'!$B$21-IF(G106&lt;'d_고정'!$B$26,'d_고정'!$B$25,'d_고정'!$B$20)+1)+(1-'d_고정'!$B$22)*BETAINV(RAND(),IF(G106&lt;'d_고정'!$B$26,'d_고정'!$B$24,'d_고정'!$B$18)+1,'d_고정'!$B$19-IF(G106&lt;'d_고정'!$B$26,'d_고정'!$B$24,'d_고정'!$B$18)+1))*('d_고정'!$B$14+('d_고정'!$B$15-'d_고정'!$B$14)*RAND()))/F106</f>
        <v/>
      </c>
      <c r="I106">
        <f>RAND()</f>
        <v/>
      </c>
      <c r="J106">
        <f>IF('d_시나리오'!$J$3='d_시나리오'!$H$3,'d_시나리오'!$I$3,IF(I106&lt;('d_시나리오'!$I$3-'d_시나리오'!$H$3)/('d_시나리오'!$J$3-'d_시나리오'!$H$3),'d_시나리오'!$H$3+SQRT(I106*('d_시나리오'!$J$3-'d_시나리오'!$H$3)*('d_시나리오'!$I$3-'d_시나리오'!$H$3)),'d_시나리오'!$J$3-SQRT((1-I106)*('d_시나리오'!$J$3-'d_시나리오'!$H$3)*('d_시나리오'!$J$3-'d_시나리오'!$I$3))))</f>
        <v/>
      </c>
      <c r="K106">
        <f>RAND()</f>
        <v/>
      </c>
      <c r="L106">
        <f>IF('d_시나리오'!$J$4='d_시나리오'!$H$4,'d_시나리오'!$I$4,IF(K106&lt;('d_시나리오'!$I$4-'d_시나리오'!$H$4)/('d_시나리오'!$J$4-'d_시나리오'!$H$4),'d_시나리오'!$H$4+SQRT(K106*('d_시나리오'!$J$4-'d_시나리오'!$H$4)*('d_시나리오'!$I$4-'d_시나리오'!$H$4)),'d_시나리오'!$J$4-SQRT((1-K106)*('d_시나리오'!$J$4-'d_시나리오'!$H$4)*('d_시나리오'!$J$4-'d_시나리오'!$I$4))))</f>
        <v/>
      </c>
      <c r="M106">
        <f>RAND()</f>
        <v/>
      </c>
      <c r="N106">
        <f>IF('d_시나리오'!$J$5='d_시나리오'!$H$5,'d_시나리오'!$I$5,IF(M106&lt;('d_시나리오'!$I$5-'d_시나리오'!$H$5)/('d_시나리오'!$J$5-'d_시나리오'!$H$5),'d_시나리오'!$H$5+SQRT(M106*('d_시나리오'!$J$5-'d_시나리오'!$H$5)*('d_시나리오'!$I$5-'d_시나리오'!$H$5)),'d_시나리오'!$J$5-SQRT((1-M106)*('d_시나리오'!$J$5-'d_시나리오'!$H$5)*('d_시나리오'!$J$5-'d_시나리오'!$I$5))))</f>
        <v/>
      </c>
      <c r="O106">
        <f>RAND()</f>
        <v/>
      </c>
      <c r="P106">
        <f>IF('d_시나리오'!$J$6='d_시나리오'!$H$6,'d_시나리오'!$I$6,IF(O106&lt;('d_시나리오'!$I$6-'d_시나리오'!$H$6)/('d_시나리오'!$J$6-'d_시나리오'!$H$6),'d_시나리오'!$H$6+SQRT(O106*('d_시나리오'!$J$6-'d_시나리오'!$H$6)*('d_시나리오'!$I$6-'d_시나리오'!$H$6)),'d_시나리오'!$J$6-SQRT((1-O106)*('d_시나리오'!$J$6-'d_시나리오'!$H$6)*('d_시나리오'!$J$6-'d_시나리오'!$I$6))))</f>
        <v/>
      </c>
      <c r="Q106">
        <f>INDEX('d_분포'!$B$2:$B$57,RANDBETWEEN(1,56))</f>
        <v/>
      </c>
      <c r="R106">
        <f>BETAINV(RAND(),5,5)</f>
        <v/>
      </c>
      <c r="S106">
        <f>'d_고정'!$B$1*'6_기대효과'!$H$7*('d_시나리오'!$I$7/'d_고정'!$B$2)*B106</f>
        <v/>
      </c>
      <c r="T106">
        <f>S106*D106</f>
        <v/>
      </c>
      <c r="U106">
        <f>S106*F106*H106</f>
        <v/>
      </c>
      <c r="V106">
        <f>S106*F106*(H106-1)</f>
        <v/>
      </c>
      <c r="W106">
        <f>U106*J106</f>
        <v/>
      </c>
      <c r="X106">
        <f>T106+W106</f>
        <v/>
      </c>
      <c r="Y106">
        <f>(T106*E106+W106*L106)*(1-R106-'d_고정'!$B$13)</f>
        <v/>
      </c>
      <c r="Z106">
        <f>(U106*N106*Q106+'d_고정'!$B$3*('6_기대효과'!$H$7/8)*Q106*'d_고정'!$B$10*P106*('6_기대효과'!$K$7/'d_고정'!$B$9))*(1-R106)</f>
        <v/>
      </c>
      <c r="AA106">
        <f>W106*L106*(1-R106-'d_고정'!$B$13)+U106*MAX(N106-'d_고정'!$B$10*P106*('6_기대효과'!$K$7/'d_고정'!$B$9),0)*Q106*(1-R106)</f>
        <v/>
      </c>
      <c r="AB106">
        <f>Y106+Z106</f>
        <v/>
      </c>
      <c r="AC106">
        <f>Y106/('d_고정'!$B$5*'6_기대효과'!$H$7/8)/'d_고정'!$B$6</f>
        <v/>
      </c>
      <c r="AD106">
        <f>Y106/('d_고정'!$B$8*'6_기대효과'!$H$7/8)</f>
        <v/>
      </c>
    </row>
    <row r="107">
      <c r="A107">
        <f>RAND()</f>
        <v/>
      </c>
      <c r="B107">
        <f>IF('d_시나리오'!$J$2='d_시나리오'!$H$2,'d_시나리오'!$I$2,IF(A107&lt;('d_시나리오'!$I$2-'d_시나리오'!$H$2)/('d_시나리오'!$J$2-'d_시나리오'!$H$2),'d_시나리오'!$H$2+SQRT(A107*('d_시나리오'!$J$2-'d_시나리오'!$H$2)*('d_시나리오'!$I$2-'d_시나리오'!$H$2)),'d_시나리오'!$J$2-SQRT((1-A107)*('d_시나리오'!$J$2-'d_시나리오'!$H$2)*('d_시나리오'!$J$2-'d_시나리오'!$I$2))))</f>
        <v/>
      </c>
      <c r="C107">
        <f>RAND()</f>
        <v/>
      </c>
      <c r="D107">
        <f>BETAINV(RAND(),IF(C107&lt;'d_고정'!$B$26,'d_고정'!$B$23,'d_고정'!$B$16)+1,'d_고정'!$B$17-IF(C107&lt;'d_고정'!$B$26,'d_고정'!$B$23,'d_고정'!$B$16)+1)*('d_고정'!$B$14+('d_고정'!$B$15-'d_고정'!$B$14)*RAND())</f>
        <v/>
      </c>
      <c r="E107">
        <f>INDEX('d_분포'!$A$2:$A$28,RANDBETWEEN(1,27))</f>
        <v/>
      </c>
      <c r="F107">
        <f>INDEX('d_분포'!$C$2:$C$5,RANDBETWEEN(1,4))*(0.9+0.2*RAND())</f>
        <v/>
      </c>
      <c r="G107">
        <f>RAND()</f>
        <v/>
      </c>
      <c r="H107">
        <f>(F107+(1-F107)*('d_고정'!$B$22*BETAINV(RAND(),IF(G107&lt;'d_고정'!$B$26,'d_고정'!$B$25,'d_고정'!$B$20)+1,'d_고정'!$B$21-IF(G107&lt;'d_고정'!$B$26,'d_고정'!$B$25,'d_고정'!$B$20)+1)+(1-'d_고정'!$B$22)*BETAINV(RAND(),IF(G107&lt;'d_고정'!$B$26,'d_고정'!$B$24,'d_고정'!$B$18)+1,'d_고정'!$B$19-IF(G107&lt;'d_고정'!$B$26,'d_고정'!$B$24,'d_고정'!$B$18)+1))*('d_고정'!$B$14+('d_고정'!$B$15-'d_고정'!$B$14)*RAND()))/F107</f>
        <v/>
      </c>
      <c r="I107">
        <f>RAND()</f>
        <v/>
      </c>
      <c r="J107">
        <f>IF('d_시나리오'!$J$3='d_시나리오'!$H$3,'d_시나리오'!$I$3,IF(I107&lt;('d_시나리오'!$I$3-'d_시나리오'!$H$3)/('d_시나리오'!$J$3-'d_시나리오'!$H$3),'d_시나리오'!$H$3+SQRT(I107*('d_시나리오'!$J$3-'d_시나리오'!$H$3)*('d_시나리오'!$I$3-'d_시나리오'!$H$3)),'d_시나리오'!$J$3-SQRT((1-I107)*('d_시나리오'!$J$3-'d_시나리오'!$H$3)*('d_시나리오'!$J$3-'d_시나리오'!$I$3))))</f>
        <v/>
      </c>
      <c r="K107">
        <f>RAND()</f>
        <v/>
      </c>
      <c r="L107">
        <f>IF('d_시나리오'!$J$4='d_시나리오'!$H$4,'d_시나리오'!$I$4,IF(K107&lt;('d_시나리오'!$I$4-'d_시나리오'!$H$4)/('d_시나리오'!$J$4-'d_시나리오'!$H$4),'d_시나리오'!$H$4+SQRT(K107*('d_시나리오'!$J$4-'d_시나리오'!$H$4)*('d_시나리오'!$I$4-'d_시나리오'!$H$4)),'d_시나리오'!$J$4-SQRT((1-K107)*('d_시나리오'!$J$4-'d_시나리오'!$H$4)*('d_시나리오'!$J$4-'d_시나리오'!$I$4))))</f>
        <v/>
      </c>
      <c r="M107">
        <f>RAND()</f>
        <v/>
      </c>
      <c r="N107">
        <f>IF('d_시나리오'!$J$5='d_시나리오'!$H$5,'d_시나리오'!$I$5,IF(M107&lt;('d_시나리오'!$I$5-'d_시나리오'!$H$5)/('d_시나리오'!$J$5-'d_시나리오'!$H$5),'d_시나리오'!$H$5+SQRT(M107*('d_시나리오'!$J$5-'d_시나리오'!$H$5)*('d_시나리오'!$I$5-'d_시나리오'!$H$5)),'d_시나리오'!$J$5-SQRT((1-M107)*('d_시나리오'!$J$5-'d_시나리오'!$H$5)*('d_시나리오'!$J$5-'d_시나리오'!$I$5))))</f>
        <v/>
      </c>
      <c r="O107">
        <f>RAND()</f>
        <v/>
      </c>
      <c r="P107">
        <f>IF('d_시나리오'!$J$6='d_시나리오'!$H$6,'d_시나리오'!$I$6,IF(O107&lt;('d_시나리오'!$I$6-'d_시나리오'!$H$6)/('d_시나리오'!$J$6-'d_시나리오'!$H$6),'d_시나리오'!$H$6+SQRT(O107*('d_시나리오'!$J$6-'d_시나리오'!$H$6)*('d_시나리오'!$I$6-'d_시나리오'!$H$6)),'d_시나리오'!$J$6-SQRT((1-O107)*('d_시나리오'!$J$6-'d_시나리오'!$H$6)*('d_시나리오'!$J$6-'d_시나리오'!$I$6))))</f>
        <v/>
      </c>
      <c r="Q107">
        <f>INDEX('d_분포'!$B$2:$B$57,RANDBETWEEN(1,56))</f>
        <v/>
      </c>
      <c r="R107">
        <f>BETAINV(RAND(),5,5)</f>
        <v/>
      </c>
      <c r="S107">
        <f>'d_고정'!$B$1*'6_기대효과'!$H$7*('d_시나리오'!$I$7/'d_고정'!$B$2)*B107</f>
        <v/>
      </c>
      <c r="T107">
        <f>S107*D107</f>
        <v/>
      </c>
      <c r="U107">
        <f>S107*F107*H107</f>
        <v/>
      </c>
      <c r="V107">
        <f>S107*F107*(H107-1)</f>
        <v/>
      </c>
      <c r="W107">
        <f>U107*J107</f>
        <v/>
      </c>
      <c r="X107">
        <f>T107+W107</f>
        <v/>
      </c>
      <c r="Y107">
        <f>(T107*E107+W107*L107)*(1-R107-'d_고정'!$B$13)</f>
        <v/>
      </c>
      <c r="Z107">
        <f>(U107*N107*Q107+'d_고정'!$B$3*('6_기대효과'!$H$7/8)*Q107*'d_고정'!$B$10*P107*('6_기대효과'!$K$7/'d_고정'!$B$9))*(1-R107)</f>
        <v/>
      </c>
      <c r="AA107">
        <f>W107*L107*(1-R107-'d_고정'!$B$13)+U107*MAX(N107-'d_고정'!$B$10*P107*('6_기대효과'!$K$7/'d_고정'!$B$9),0)*Q107*(1-R107)</f>
        <v/>
      </c>
      <c r="AB107">
        <f>Y107+Z107</f>
        <v/>
      </c>
      <c r="AC107">
        <f>Y107/('d_고정'!$B$5*'6_기대효과'!$H$7/8)/'d_고정'!$B$6</f>
        <v/>
      </c>
      <c r="AD107">
        <f>Y107/('d_고정'!$B$8*'6_기대효과'!$H$7/8)</f>
        <v/>
      </c>
    </row>
    <row r="108">
      <c r="A108">
        <f>RAND()</f>
        <v/>
      </c>
      <c r="B108">
        <f>IF('d_시나리오'!$J$2='d_시나리오'!$H$2,'d_시나리오'!$I$2,IF(A108&lt;('d_시나리오'!$I$2-'d_시나리오'!$H$2)/('d_시나리오'!$J$2-'d_시나리오'!$H$2),'d_시나리오'!$H$2+SQRT(A108*('d_시나리오'!$J$2-'d_시나리오'!$H$2)*('d_시나리오'!$I$2-'d_시나리오'!$H$2)),'d_시나리오'!$J$2-SQRT((1-A108)*('d_시나리오'!$J$2-'d_시나리오'!$H$2)*('d_시나리오'!$J$2-'d_시나리오'!$I$2))))</f>
        <v/>
      </c>
      <c r="C108">
        <f>RAND()</f>
        <v/>
      </c>
      <c r="D108">
        <f>BETAINV(RAND(),IF(C108&lt;'d_고정'!$B$26,'d_고정'!$B$23,'d_고정'!$B$16)+1,'d_고정'!$B$17-IF(C108&lt;'d_고정'!$B$26,'d_고정'!$B$23,'d_고정'!$B$16)+1)*('d_고정'!$B$14+('d_고정'!$B$15-'d_고정'!$B$14)*RAND())</f>
        <v/>
      </c>
      <c r="E108">
        <f>INDEX('d_분포'!$A$2:$A$28,RANDBETWEEN(1,27))</f>
        <v/>
      </c>
      <c r="F108">
        <f>INDEX('d_분포'!$C$2:$C$5,RANDBETWEEN(1,4))*(0.9+0.2*RAND())</f>
        <v/>
      </c>
      <c r="G108">
        <f>RAND()</f>
        <v/>
      </c>
      <c r="H108">
        <f>(F108+(1-F108)*('d_고정'!$B$22*BETAINV(RAND(),IF(G108&lt;'d_고정'!$B$26,'d_고정'!$B$25,'d_고정'!$B$20)+1,'d_고정'!$B$21-IF(G108&lt;'d_고정'!$B$26,'d_고정'!$B$25,'d_고정'!$B$20)+1)+(1-'d_고정'!$B$22)*BETAINV(RAND(),IF(G108&lt;'d_고정'!$B$26,'d_고정'!$B$24,'d_고정'!$B$18)+1,'d_고정'!$B$19-IF(G108&lt;'d_고정'!$B$26,'d_고정'!$B$24,'d_고정'!$B$18)+1))*('d_고정'!$B$14+('d_고정'!$B$15-'d_고정'!$B$14)*RAND()))/F108</f>
        <v/>
      </c>
      <c r="I108">
        <f>RAND()</f>
        <v/>
      </c>
      <c r="J108">
        <f>IF('d_시나리오'!$J$3='d_시나리오'!$H$3,'d_시나리오'!$I$3,IF(I108&lt;('d_시나리오'!$I$3-'d_시나리오'!$H$3)/('d_시나리오'!$J$3-'d_시나리오'!$H$3),'d_시나리오'!$H$3+SQRT(I108*('d_시나리오'!$J$3-'d_시나리오'!$H$3)*('d_시나리오'!$I$3-'d_시나리오'!$H$3)),'d_시나리오'!$J$3-SQRT((1-I108)*('d_시나리오'!$J$3-'d_시나리오'!$H$3)*('d_시나리오'!$J$3-'d_시나리오'!$I$3))))</f>
        <v/>
      </c>
      <c r="K108">
        <f>RAND()</f>
        <v/>
      </c>
      <c r="L108">
        <f>IF('d_시나리오'!$J$4='d_시나리오'!$H$4,'d_시나리오'!$I$4,IF(K108&lt;('d_시나리오'!$I$4-'d_시나리오'!$H$4)/('d_시나리오'!$J$4-'d_시나리오'!$H$4),'d_시나리오'!$H$4+SQRT(K108*('d_시나리오'!$J$4-'d_시나리오'!$H$4)*('d_시나리오'!$I$4-'d_시나리오'!$H$4)),'d_시나리오'!$J$4-SQRT((1-K108)*('d_시나리오'!$J$4-'d_시나리오'!$H$4)*('d_시나리오'!$J$4-'d_시나리오'!$I$4))))</f>
        <v/>
      </c>
      <c r="M108">
        <f>RAND()</f>
        <v/>
      </c>
      <c r="N108">
        <f>IF('d_시나리오'!$J$5='d_시나리오'!$H$5,'d_시나리오'!$I$5,IF(M108&lt;('d_시나리오'!$I$5-'d_시나리오'!$H$5)/('d_시나리오'!$J$5-'d_시나리오'!$H$5),'d_시나리오'!$H$5+SQRT(M108*('d_시나리오'!$J$5-'d_시나리오'!$H$5)*('d_시나리오'!$I$5-'d_시나리오'!$H$5)),'d_시나리오'!$J$5-SQRT((1-M108)*('d_시나리오'!$J$5-'d_시나리오'!$H$5)*('d_시나리오'!$J$5-'d_시나리오'!$I$5))))</f>
        <v/>
      </c>
      <c r="O108">
        <f>RAND()</f>
        <v/>
      </c>
      <c r="P108">
        <f>IF('d_시나리오'!$J$6='d_시나리오'!$H$6,'d_시나리오'!$I$6,IF(O108&lt;('d_시나리오'!$I$6-'d_시나리오'!$H$6)/('d_시나리오'!$J$6-'d_시나리오'!$H$6),'d_시나리오'!$H$6+SQRT(O108*('d_시나리오'!$J$6-'d_시나리오'!$H$6)*('d_시나리오'!$I$6-'d_시나리오'!$H$6)),'d_시나리오'!$J$6-SQRT((1-O108)*('d_시나리오'!$J$6-'d_시나리오'!$H$6)*('d_시나리오'!$J$6-'d_시나리오'!$I$6))))</f>
        <v/>
      </c>
      <c r="Q108">
        <f>INDEX('d_분포'!$B$2:$B$57,RANDBETWEEN(1,56))</f>
        <v/>
      </c>
      <c r="R108">
        <f>BETAINV(RAND(),5,5)</f>
        <v/>
      </c>
      <c r="S108">
        <f>'d_고정'!$B$1*'6_기대효과'!$H$7*('d_시나리오'!$I$7/'d_고정'!$B$2)*B108</f>
        <v/>
      </c>
      <c r="T108">
        <f>S108*D108</f>
        <v/>
      </c>
      <c r="U108">
        <f>S108*F108*H108</f>
        <v/>
      </c>
      <c r="V108">
        <f>S108*F108*(H108-1)</f>
        <v/>
      </c>
      <c r="W108">
        <f>U108*J108</f>
        <v/>
      </c>
      <c r="X108">
        <f>T108+W108</f>
        <v/>
      </c>
      <c r="Y108">
        <f>(T108*E108+W108*L108)*(1-R108-'d_고정'!$B$13)</f>
        <v/>
      </c>
      <c r="Z108">
        <f>(U108*N108*Q108+'d_고정'!$B$3*('6_기대효과'!$H$7/8)*Q108*'d_고정'!$B$10*P108*('6_기대효과'!$K$7/'d_고정'!$B$9))*(1-R108)</f>
        <v/>
      </c>
      <c r="AA108">
        <f>W108*L108*(1-R108-'d_고정'!$B$13)+U108*MAX(N108-'d_고정'!$B$10*P108*('6_기대효과'!$K$7/'d_고정'!$B$9),0)*Q108*(1-R108)</f>
        <v/>
      </c>
      <c r="AB108">
        <f>Y108+Z108</f>
        <v/>
      </c>
      <c r="AC108">
        <f>Y108/('d_고정'!$B$5*'6_기대효과'!$H$7/8)/'d_고정'!$B$6</f>
        <v/>
      </c>
      <c r="AD108">
        <f>Y108/('d_고정'!$B$8*'6_기대효과'!$H$7/8)</f>
        <v/>
      </c>
    </row>
    <row r="109">
      <c r="A109">
        <f>RAND()</f>
        <v/>
      </c>
      <c r="B109">
        <f>IF('d_시나리오'!$J$2='d_시나리오'!$H$2,'d_시나리오'!$I$2,IF(A109&lt;('d_시나리오'!$I$2-'d_시나리오'!$H$2)/('d_시나리오'!$J$2-'d_시나리오'!$H$2),'d_시나리오'!$H$2+SQRT(A109*('d_시나리오'!$J$2-'d_시나리오'!$H$2)*('d_시나리오'!$I$2-'d_시나리오'!$H$2)),'d_시나리오'!$J$2-SQRT((1-A109)*('d_시나리오'!$J$2-'d_시나리오'!$H$2)*('d_시나리오'!$J$2-'d_시나리오'!$I$2))))</f>
        <v/>
      </c>
      <c r="C109">
        <f>RAND()</f>
        <v/>
      </c>
      <c r="D109">
        <f>BETAINV(RAND(),IF(C109&lt;'d_고정'!$B$26,'d_고정'!$B$23,'d_고정'!$B$16)+1,'d_고정'!$B$17-IF(C109&lt;'d_고정'!$B$26,'d_고정'!$B$23,'d_고정'!$B$16)+1)*('d_고정'!$B$14+('d_고정'!$B$15-'d_고정'!$B$14)*RAND())</f>
        <v/>
      </c>
      <c r="E109">
        <f>INDEX('d_분포'!$A$2:$A$28,RANDBETWEEN(1,27))</f>
        <v/>
      </c>
      <c r="F109">
        <f>INDEX('d_분포'!$C$2:$C$5,RANDBETWEEN(1,4))*(0.9+0.2*RAND())</f>
        <v/>
      </c>
      <c r="G109">
        <f>RAND()</f>
        <v/>
      </c>
      <c r="H109">
        <f>(F109+(1-F109)*('d_고정'!$B$22*BETAINV(RAND(),IF(G109&lt;'d_고정'!$B$26,'d_고정'!$B$25,'d_고정'!$B$20)+1,'d_고정'!$B$21-IF(G109&lt;'d_고정'!$B$26,'d_고정'!$B$25,'d_고정'!$B$20)+1)+(1-'d_고정'!$B$22)*BETAINV(RAND(),IF(G109&lt;'d_고정'!$B$26,'d_고정'!$B$24,'d_고정'!$B$18)+1,'d_고정'!$B$19-IF(G109&lt;'d_고정'!$B$26,'d_고정'!$B$24,'d_고정'!$B$18)+1))*('d_고정'!$B$14+('d_고정'!$B$15-'d_고정'!$B$14)*RAND()))/F109</f>
        <v/>
      </c>
      <c r="I109">
        <f>RAND()</f>
        <v/>
      </c>
      <c r="J109">
        <f>IF('d_시나리오'!$J$3='d_시나리오'!$H$3,'d_시나리오'!$I$3,IF(I109&lt;('d_시나리오'!$I$3-'d_시나리오'!$H$3)/('d_시나리오'!$J$3-'d_시나리오'!$H$3),'d_시나리오'!$H$3+SQRT(I109*('d_시나리오'!$J$3-'d_시나리오'!$H$3)*('d_시나리오'!$I$3-'d_시나리오'!$H$3)),'d_시나리오'!$J$3-SQRT((1-I109)*('d_시나리오'!$J$3-'d_시나리오'!$H$3)*('d_시나리오'!$J$3-'d_시나리오'!$I$3))))</f>
        <v/>
      </c>
      <c r="K109">
        <f>RAND()</f>
        <v/>
      </c>
      <c r="L109">
        <f>IF('d_시나리오'!$J$4='d_시나리오'!$H$4,'d_시나리오'!$I$4,IF(K109&lt;('d_시나리오'!$I$4-'d_시나리오'!$H$4)/('d_시나리오'!$J$4-'d_시나리오'!$H$4),'d_시나리오'!$H$4+SQRT(K109*('d_시나리오'!$J$4-'d_시나리오'!$H$4)*('d_시나리오'!$I$4-'d_시나리오'!$H$4)),'d_시나리오'!$J$4-SQRT((1-K109)*('d_시나리오'!$J$4-'d_시나리오'!$H$4)*('d_시나리오'!$J$4-'d_시나리오'!$I$4))))</f>
        <v/>
      </c>
      <c r="M109">
        <f>RAND()</f>
        <v/>
      </c>
      <c r="N109">
        <f>IF('d_시나리오'!$J$5='d_시나리오'!$H$5,'d_시나리오'!$I$5,IF(M109&lt;('d_시나리오'!$I$5-'d_시나리오'!$H$5)/('d_시나리오'!$J$5-'d_시나리오'!$H$5),'d_시나리오'!$H$5+SQRT(M109*('d_시나리오'!$J$5-'d_시나리오'!$H$5)*('d_시나리오'!$I$5-'d_시나리오'!$H$5)),'d_시나리오'!$J$5-SQRT((1-M109)*('d_시나리오'!$J$5-'d_시나리오'!$H$5)*('d_시나리오'!$J$5-'d_시나리오'!$I$5))))</f>
        <v/>
      </c>
      <c r="O109">
        <f>RAND()</f>
        <v/>
      </c>
      <c r="P109">
        <f>IF('d_시나리오'!$J$6='d_시나리오'!$H$6,'d_시나리오'!$I$6,IF(O109&lt;('d_시나리오'!$I$6-'d_시나리오'!$H$6)/('d_시나리오'!$J$6-'d_시나리오'!$H$6),'d_시나리오'!$H$6+SQRT(O109*('d_시나리오'!$J$6-'d_시나리오'!$H$6)*('d_시나리오'!$I$6-'d_시나리오'!$H$6)),'d_시나리오'!$J$6-SQRT((1-O109)*('d_시나리오'!$J$6-'d_시나리오'!$H$6)*('d_시나리오'!$J$6-'d_시나리오'!$I$6))))</f>
        <v/>
      </c>
      <c r="Q109">
        <f>INDEX('d_분포'!$B$2:$B$57,RANDBETWEEN(1,56))</f>
        <v/>
      </c>
      <c r="R109">
        <f>BETAINV(RAND(),5,5)</f>
        <v/>
      </c>
      <c r="S109">
        <f>'d_고정'!$B$1*'6_기대효과'!$H$7*('d_시나리오'!$I$7/'d_고정'!$B$2)*B109</f>
        <v/>
      </c>
      <c r="T109">
        <f>S109*D109</f>
        <v/>
      </c>
      <c r="U109">
        <f>S109*F109*H109</f>
        <v/>
      </c>
      <c r="V109">
        <f>S109*F109*(H109-1)</f>
        <v/>
      </c>
      <c r="W109">
        <f>U109*J109</f>
        <v/>
      </c>
      <c r="X109">
        <f>T109+W109</f>
        <v/>
      </c>
      <c r="Y109">
        <f>(T109*E109+W109*L109)*(1-R109-'d_고정'!$B$13)</f>
        <v/>
      </c>
      <c r="Z109">
        <f>(U109*N109*Q109+'d_고정'!$B$3*('6_기대효과'!$H$7/8)*Q109*'d_고정'!$B$10*P109*('6_기대효과'!$K$7/'d_고정'!$B$9))*(1-R109)</f>
        <v/>
      </c>
      <c r="AA109">
        <f>W109*L109*(1-R109-'d_고정'!$B$13)+U109*MAX(N109-'d_고정'!$B$10*P109*('6_기대효과'!$K$7/'d_고정'!$B$9),0)*Q109*(1-R109)</f>
        <v/>
      </c>
      <c r="AB109">
        <f>Y109+Z109</f>
        <v/>
      </c>
      <c r="AC109">
        <f>Y109/('d_고정'!$B$5*'6_기대효과'!$H$7/8)/'d_고정'!$B$6</f>
        <v/>
      </c>
      <c r="AD109">
        <f>Y109/('d_고정'!$B$8*'6_기대효과'!$H$7/8)</f>
        <v/>
      </c>
    </row>
    <row r="110">
      <c r="A110">
        <f>RAND()</f>
        <v/>
      </c>
      <c r="B110">
        <f>IF('d_시나리오'!$J$2='d_시나리오'!$H$2,'d_시나리오'!$I$2,IF(A110&lt;('d_시나리오'!$I$2-'d_시나리오'!$H$2)/('d_시나리오'!$J$2-'d_시나리오'!$H$2),'d_시나리오'!$H$2+SQRT(A110*('d_시나리오'!$J$2-'d_시나리오'!$H$2)*('d_시나리오'!$I$2-'d_시나리오'!$H$2)),'d_시나리오'!$J$2-SQRT((1-A110)*('d_시나리오'!$J$2-'d_시나리오'!$H$2)*('d_시나리오'!$J$2-'d_시나리오'!$I$2))))</f>
        <v/>
      </c>
      <c r="C110">
        <f>RAND()</f>
        <v/>
      </c>
      <c r="D110">
        <f>BETAINV(RAND(),IF(C110&lt;'d_고정'!$B$26,'d_고정'!$B$23,'d_고정'!$B$16)+1,'d_고정'!$B$17-IF(C110&lt;'d_고정'!$B$26,'d_고정'!$B$23,'d_고정'!$B$16)+1)*('d_고정'!$B$14+('d_고정'!$B$15-'d_고정'!$B$14)*RAND())</f>
        <v/>
      </c>
      <c r="E110">
        <f>INDEX('d_분포'!$A$2:$A$28,RANDBETWEEN(1,27))</f>
        <v/>
      </c>
      <c r="F110">
        <f>INDEX('d_분포'!$C$2:$C$5,RANDBETWEEN(1,4))*(0.9+0.2*RAND())</f>
        <v/>
      </c>
      <c r="G110">
        <f>RAND()</f>
        <v/>
      </c>
      <c r="H110">
        <f>(F110+(1-F110)*('d_고정'!$B$22*BETAINV(RAND(),IF(G110&lt;'d_고정'!$B$26,'d_고정'!$B$25,'d_고정'!$B$20)+1,'d_고정'!$B$21-IF(G110&lt;'d_고정'!$B$26,'d_고정'!$B$25,'d_고정'!$B$20)+1)+(1-'d_고정'!$B$22)*BETAINV(RAND(),IF(G110&lt;'d_고정'!$B$26,'d_고정'!$B$24,'d_고정'!$B$18)+1,'d_고정'!$B$19-IF(G110&lt;'d_고정'!$B$26,'d_고정'!$B$24,'d_고정'!$B$18)+1))*('d_고정'!$B$14+('d_고정'!$B$15-'d_고정'!$B$14)*RAND()))/F110</f>
        <v/>
      </c>
      <c r="I110">
        <f>RAND()</f>
        <v/>
      </c>
      <c r="J110">
        <f>IF('d_시나리오'!$J$3='d_시나리오'!$H$3,'d_시나리오'!$I$3,IF(I110&lt;('d_시나리오'!$I$3-'d_시나리오'!$H$3)/('d_시나리오'!$J$3-'d_시나리오'!$H$3),'d_시나리오'!$H$3+SQRT(I110*('d_시나리오'!$J$3-'d_시나리오'!$H$3)*('d_시나리오'!$I$3-'d_시나리오'!$H$3)),'d_시나리오'!$J$3-SQRT((1-I110)*('d_시나리오'!$J$3-'d_시나리오'!$H$3)*('d_시나리오'!$J$3-'d_시나리오'!$I$3))))</f>
        <v/>
      </c>
      <c r="K110">
        <f>RAND()</f>
        <v/>
      </c>
      <c r="L110">
        <f>IF('d_시나리오'!$J$4='d_시나리오'!$H$4,'d_시나리오'!$I$4,IF(K110&lt;('d_시나리오'!$I$4-'d_시나리오'!$H$4)/('d_시나리오'!$J$4-'d_시나리오'!$H$4),'d_시나리오'!$H$4+SQRT(K110*('d_시나리오'!$J$4-'d_시나리오'!$H$4)*('d_시나리오'!$I$4-'d_시나리오'!$H$4)),'d_시나리오'!$J$4-SQRT((1-K110)*('d_시나리오'!$J$4-'d_시나리오'!$H$4)*('d_시나리오'!$J$4-'d_시나리오'!$I$4))))</f>
        <v/>
      </c>
      <c r="M110">
        <f>RAND()</f>
        <v/>
      </c>
      <c r="N110">
        <f>IF('d_시나리오'!$J$5='d_시나리오'!$H$5,'d_시나리오'!$I$5,IF(M110&lt;('d_시나리오'!$I$5-'d_시나리오'!$H$5)/('d_시나리오'!$J$5-'d_시나리오'!$H$5),'d_시나리오'!$H$5+SQRT(M110*('d_시나리오'!$J$5-'d_시나리오'!$H$5)*('d_시나리오'!$I$5-'d_시나리오'!$H$5)),'d_시나리오'!$J$5-SQRT((1-M110)*('d_시나리오'!$J$5-'d_시나리오'!$H$5)*('d_시나리오'!$J$5-'d_시나리오'!$I$5))))</f>
        <v/>
      </c>
      <c r="O110">
        <f>RAND()</f>
        <v/>
      </c>
      <c r="P110">
        <f>IF('d_시나리오'!$J$6='d_시나리오'!$H$6,'d_시나리오'!$I$6,IF(O110&lt;('d_시나리오'!$I$6-'d_시나리오'!$H$6)/('d_시나리오'!$J$6-'d_시나리오'!$H$6),'d_시나리오'!$H$6+SQRT(O110*('d_시나리오'!$J$6-'d_시나리오'!$H$6)*('d_시나리오'!$I$6-'d_시나리오'!$H$6)),'d_시나리오'!$J$6-SQRT((1-O110)*('d_시나리오'!$J$6-'d_시나리오'!$H$6)*('d_시나리오'!$J$6-'d_시나리오'!$I$6))))</f>
        <v/>
      </c>
      <c r="Q110">
        <f>INDEX('d_분포'!$B$2:$B$57,RANDBETWEEN(1,56))</f>
        <v/>
      </c>
      <c r="R110">
        <f>BETAINV(RAND(),5,5)</f>
        <v/>
      </c>
      <c r="S110">
        <f>'d_고정'!$B$1*'6_기대효과'!$H$7*('d_시나리오'!$I$7/'d_고정'!$B$2)*B110</f>
        <v/>
      </c>
      <c r="T110">
        <f>S110*D110</f>
        <v/>
      </c>
      <c r="U110">
        <f>S110*F110*H110</f>
        <v/>
      </c>
      <c r="V110">
        <f>S110*F110*(H110-1)</f>
        <v/>
      </c>
      <c r="W110">
        <f>U110*J110</f>
        <v/>
      </c>
      <c r="X110">
        <f>T110+W110</f>
        <v/>
      </c>
      <c r="Y110">
        <f>(T110*E110+W110*L110)*(1-R110-'d_고정'!$B$13)</f>
        <v/>
      </c>
      <c r="Z110">
        <f>(U110*N110*Q110+'d_고정'!$B$3*('6_기대효과'!$H$7/8)*Q110*'d_고정'!$B$10*P110*('6_기대효과'!$K$7/'d_고정'!$B$9))*(1-R110)</f>
        <v/>
      </c>
      <c r="AA110">
        <f>W110*L110*(1-R110-'d_고정'!$B$13)+U110*MAX(N110-'d_고정'!$B$10*P110*('6_기대효과'!$K$7/'d_고정'!$B$9),0)*Q110*(1-R110)</f>
        <v/>
      </c>
      <c r="AB110">
        <f>Y110+Z110</f>
        <v/>
      </c>
      <c r="AC110">
        <f>Y110/('d_고정'!$B$5*'6_기대효과'!$H$7/8)/'d_고정'!$B$6</f>
        <v/>
      </c>
      <c r="AD110">
        <f>Y110/('d_고정'!$B$8*'6_기대효과'!$H$7/8)</f>
        <v/>
      </c>
    </row>
    <row r="111">
      <c r="A111">
        <f>RAND()</f>
        <v/>
      </c>
      <c r="B111">
        <f>IF('d_시나리오'!$J$2='d_시나리오'!$H$2,'d_시나리오'!$I$2,IF(A111&lt;('d_시나리오'!$I$2-'d_시나리오'!$H$2)/('d_시나리오'!$J$2-'d_시나리오'!$H$2),'d_시나리오'!$H$2+SQRT(A111*('d_시나리오'!$J$2-'d_시나리오'!$H$2)*('d_시나리오'!$I$2-'d_시나리오'!$H$2)),'d_시나리오'!$J$2-SQRT((1-A111)*('d_시나리오'!$J$2-'d_시나리오'!$H$2)*('d_시나리오'!$J$2-'d_시나리오'!$I$2))))</f>
        <v/>
      </c>
      <c r="C111">
        <f>RAND()</f>
        <v/>
      </c>
      <c r="D111">
        <f>BETAINV(RAND(),IF(C111&lt;'d_고정'!$B$26,'d_고정'!$B$23,'d_고정'!$B$16)+1,'d_고정'!$B$17-IF(C111&lt;'d_고정'!$B$26,'d_고정'!$B$23,'d_고정'!$B$16)+1)*('d_고정'!$B$14+('d_고정'!$B$15-'d_고정'!$B$14)*RAND())</f>
        <v/>
      </c>
      <c r="E111">
        <f>INDEX('d_분포'!$A$2:$A$28,RANDBETWEEN(1,27))</f>
        <v/>
      </c>
      <c r="F111">
        <f>INDEX('d_분포'!$C$2:$C$5,RANDBETWEEN(1,4))*(0.9+0.2*RAND())</f>
        <v/>
      </c>
      <c r="G111">
        <f>RAND()</f>
        <v/>
      </c>
      <c r="H111">
        <f>(F111+(1-F111)*('d_고정'!$B$22*BETAINV(RAND(),IF(G111&lt;'d_고정'!$B$26,'d_고정'!$B$25,'d_고정'!$B$20)+1,'d_고정'!$B$21-IF(G111&lt;'d_고정'!$B$26,'d_고정'!$B$25,'d_고정'!$B$20)+1)+(1-'d_고정'!$B$22)*BETAINV(RAND(),IF(G111&lt;'d_고정'!$B$26,'d_고정'!$B$24,'d_고정'!$B$18)+1,'d_고정'!$B$19-IF(G111&lt;'d_고정'!$B$26,'d_고정'!$B$24,'d_고정'!$B$18)+1))*('d_고정'!$B$14+('d_고정'!$B$15-'d_고정'!$B$14)*RAND()))/F111</f>
        <v/>
      </c>
      <c r="I111">
        <f>RAND()</f>
        <v/>
      </c>
      <c r="J111">
        <f>IF('d_시나리오'!$J$3='d_시나리오'!$H$3,'d_시나리오'!$I$3,IF(I111&lt;('d_시나리오'!$I$3-'d_시나리오'!$H$3)/('d_시나리오'!$J$3-'d_시나리오'!$H$3),'d_시나리오'!$H$3+SQRT(I111*('d_시나리오'!$J$3-'d_시나리오'!$H$3)*('d_시나리오'!$I$3-'d_시나리오'!$H$3)),'d_시나리오'!$J$3-SQRT((1-I111)*('d_시나리오'!$J$3-'d_시나리오'!$H$3)*('d_시나리오'!$J$3-'d_시나리오'!$I$3))))</f>
        <v/>
      </c>
      <c r="K111">
        <f>RAND()</f>
        <v/>
      </c>
      <c r="L111">
        <f>IF('d_시나리오'!$J$4='d_시나리오'!$H$4,'d_시나리오'!$I$4,IF(K111&lt;('d_시나리오'!$I$4-'d_시나리오'!$H$4)/('d_시나리오'!$J$4-'d_시나리오'!$H$4),'d_시나리오'!$H$4+SQRT(K111*('d_시나리오'!$J$4-'d_시나리오'!$H$4)*('d_시나리오'!$I$4-'d_시나리오'!$H$4)),'d_시나리오'!$J$4-SQRT((1-K111)*('d_시나리오'!$J$4-'d_시나리오'!$H$4)*('d_시나리오'!$J$4-'d_시나리오'!$I$4))))</f>
        <v/>
      </c>
      <c r="M111">
        <f>RAND()</f>
        <v/>
      </c>
      <c r="N111">
        <f>IF('d_시나리오'!$J$5='d_시나리오'!$H$5,'d_시나리오'!$I$5,IF(M111&lt;('d_시나리오'!$I$5-'d_시나리오'!$H$5)/('d_시나리오'!$J$5-'d_시나리오'!$H$5),'d_시나리오'!$H$5+SQRT(M111*('d_시나리오'!$J$5-'d_시나리오'!$H$5)*('d_시나리오'!$I$5-'d_시나리오'!$H$5)),'d_시나리오'!$J$5-SQRT((1-M111)*('d_시나리오'!$J$5-'d_시나리오'!$H$5)*('d_시나리오'!$J$5-'d_시나리오'!$I$5))))</f>
        <v/>
      </c>
      <c r="O111">
        <f>RAND()</f>
        <v/>
      </c>
      <c r="P111">
        <f>IF('d_시나리오'!$J$6='d_시나리오'!$H$6,'d_시나리오'!$I$6,IF(O111&lt;('d_시나리오'!$I$6-'d_시나리오'!$H$6)/('d_시나리오'!$J$6-'d_시나리오'!$H$6),'d_시나리오'!$H$6+SQRT(O111*('d_시나리오'!$J$6-'d_시나리오'!$H$6)*('d_시나리오'!$I$6-'d_시나리오'!$H$6)),'d_시나리오'!$J$6-SQRT((1-O111)*('d_시나리오'!$J$6-'d_시나리오'!$H$6)*('d_시나리오'!$J$6-'d_시나리오'!$I$6))))</f>
        <v/>
      </c>
      <c r="Q111">
        <f>INDEX('d_분포'!$B$2:$B$57,RANDBETWEEN(1,56))</f>
        <v/>
      </c>
      <c r="R111">
        <f>BETAINV(RAND(),5,5)</f>
        <v/>
      </c>
      <c r="S111">
        <f>'d_고정'!$B$1*'6_기대효과'!$H$7*('d_시나리오'!$I$7/'d_고정'!$B$2)*B111</f>
        <v/>
      </c>
      <c r="T111">
        <f>S111*D111</f>
        <v/>
      </c>
      <c r="U111">
        <f>S111*F111*H111</f>
        <v/>
      </c>
      <c r="V111">
        <f>S111*F111*(H111-1)</f>
        <v/>
      </c>
      <c r="W111">
        <f>U111*J111</f>
        <v/>
      </c>
      <c r="X111">
        <f>T111+W111</f>
        <v/>
      </c>
      <c r="Y111">
        <f>(T111*E111+W111*L111)*(1-R111-'d_고정'!$B$13)</f>
        <v/>
      </c>
      <c r="Z111">
        <f>(U111*N111*Q111+'d_고정'!$B$3*('6_기대효과'!$H$7/8)*Q111*'d_고정'!$B$10*P111*('6_기대효과'!$K$7/'d_고정'!$B$9))*(1-R111)</f>
        <v/>
      </c>
      <c r="AA111">
        <f>W111*L111*(1-R111-'d_고정'!$B$13)+U111*MAX(N111-'d_고정'!$B$10*P111*('6_기대효과'!$K$7/'d_고정'!$B$9),0)*Q111*(1-R111)</f>
        <v/>
      </c>
      <c r="AB111">
        <f>Y111+Z111</f>
        <v/>
      </c>
      <c r="AC111">
        <f>Y111/('d_고정'!$B$5*'6_기대효과'!$H$7/8)/'d_고정'!$B$6</f>
        <v/>
      </c>
      <c r="AD111">
        <f>Y111/('d_고정'!$B$8*'6_기대효과'!$H$7/8)</f>
        <v/>
      </c>
    </row>
    <row r="112">
      <c r="A112">
        <f>RAND()</f>
        <v/>
      </c>
      <c r="B112">
        <f>IF('d_시나리오'!$J$2='d_시나리오'!$H$2,'d_시나리오'!$I$2,IF(A112&lt;('d_시나리오'!$I$2-'d_시나리오'!$H$2)/('d_시나리오'!$J$2-'d_시나리오'!$H$2),'d_시나리오'!$H$2+SQRT(A112*('d_시나리오'!$J$2-'d_시나리오'!$H$2)*('d_시나리오'!$I$2-'d_시나리오'!$H$2)),'d_시나리오'!$J$2-SQRT((1-A112)*('d_시나리오'!$J$2-'d_시나리오'!$H$2)*('d_시나리오'!$J$2-'d_시나리오'!$I$2))))</f>
        <v/>
      </c>
      <c r="C112">
        <f>RAND()</f>
        <v/>
      </c>
      <c r="D112">
        <f>BETAINV(RAND(),IF(C112&lt;'d_고정'!$B$26,'d_고정'!$B$23,'d_고정'!$B$16)+1,'d_고정'!$B$17-IF(C112&lt;'d_고정'!$B$26,'d_고정'!$B$23,'d_고정'!$B$16)+1)*('d_고정'!$B$14+('d_고정'!$B$15-'d_고정'!$B$14)*RAND())</f>
        <v/>
      </c>
      <c r="E112">
        <f>INDEX('d_분포'!$A$2:$A$28,RANDBETWEEN(1,27))</f>
        <v/>
      </c>
      <c r="F112">
        <f>INDEX('d_분포'!$C$2:$C$5,RANDBETWEEN(1,4))*(0.9+0.2*RAND())</f>
        <v/>
      </c>
      <c r="G112">
        <f>RAND()</f>
        <v/>
      </c>
      <c r="H112">
        <f>(F112+(1-F112)*('d_고정'!$B$22*BETAINV(RAND(),IF(G112&lt;'d_고정'!$B$26,'d_고정'!$B$25,'d_고정'!$B$20)+1,'d_고정'!$B$21-IF(G112&lt;'d_고정'!$B$26,'d_고정'!$B$25,'d_고정'!$B$20)+1)+(1-'d_고정'!$B$22)*BETAINV(RAND(),IF(G112&lt;'d_고정'!$B$26,'d_고정'!$B$24,'d_고정'!$B$18)+1,'d_고정'!$B$19-IF(G112&lt;'d_고정'!$B$26,'d_고정'!$B$24,'d_고정'!$B$18)+1))*('d_고정'!$B$14+('d_고정'!$B$15-'d_고정'!$B$14)*RAND()))/F112</f>
        <v/>
      </c>
      <c r="I112">
        <f>RAND()</f>
        <v/>
      </c>
      <c r="J112">
        <f>IF('d_시나리오'!$J$3='d_시나리오'!$H$3,'d_시나리오'!$I$3,IF(I112&lt;('d_시나리오'!$I$3-'d_시나리오'!$H$3)/('d_시나리오'!$J$3-'d_시나리오'!$H$3),'d_시나리오'!$H$3+SQRT(I112*('d_시나리오'!$J$3-'d_시나리오'!$H$3)*('d_시나리오'!$I$3-'d_시나리오'!$H$3)),'d_시나리오'!$J$3-SQRT((1-I112)*('d_시나리오'!$J$3-'d_시나리오'!$H$3)*('d_시나리오'!$J$3-'d_시나리오'!$I$3))))</f>
        <v/>
      </c>
      <c r="K112">
        <f>RAND()</f>
        <v/>
      </c>
      <c r="L112">
        <f>IF('d_시나리오'!$J$4='d_시나리오'!$H$4,'d_시나리오'!$I$4,IF(K112&lt;('d_시나리오'!$I$4-'d_시나리오'!$H$4)/('d_시나리오'!$J$4-'d_시나리오'!$H$4),'d_시나리오'!$H$4+SQRT(K112*('d_시나리오'!$J$4-'d_시나리오'!$H$4)*('d_시나리오'!$I$4-'d_시나리오'!$H$4)),'d_시나리오'!$J$4-SQRT((1-K112)*('d_시나리오'!$J$4-'d_시나리오'!$H$4)*('d_시나리오'!$J$4-'d_시나리오'!$I$4))))</f>
        <v/>
      </c>
      <c r="M112">
        <f>RAND()</f>
        <v/>
      </c>
      <c r="N112">
        <f>IF('d_시나리오'!$J$5='d_시나리오'!$H$5,'d_시나리오'!$I$5,IF(M112&lt;('d_시나리오'!$I$5-'d_시나리오'!$H$5)/('d_시나리오'!$J$5-'d_시나리오'!$H$5),'d_시나리오'!$H$5+SQRT(M112*('d_시나리오'!$J$5-'d_시나리오'!$H$5)*('d_시나리오'!$I$5-'d_시나리오'!$H$5)),'d_시나리오'!$J$5-SQRT((1-M112)*('d_시나리오'!$J$5-'d_시나리오'!$H$5)*('d_시나리오'!$J$5-'d_시나리오'!$I$5))))</f>
        <v/>
      </c>
      <c r="O112">
        <f>RAND()</f>
        <v/>
      </c>
      <c r="P112">
        <f>IF('d_시나리오'!$J$6='d_시나리오'!$H$6,'d_시나리오'!$I$6,IF(O112&lt;('d_시나리오'!$I$6-'d_시나리오'!$H$6)/('d_시나리오'!$J$6-'d_시나리오'!$H$6),'d_시나리오'!$H$6+SQRT(O112*('d_시나리오'!$J$6-'d_시나리오'!$H$6)*('d_시나리오'!$I$6-'d_시나리오'!$H$6)),'d_시나리오'!$J$6-SQRT((1-O112)*('d_시나리오'!$J$6-'d_시나리오'!$H$6)*('d_시나리오'!$J$6-'d_시나리오'!$I$6))))</f>
        <v/>
      </c>
      <c r="Q112">
        <f>INDEX('d_분포'!$B$2:$B$57,RANDBETWEEN(1,56))</f>
        <v/>
      </c>
      <c r="R112">
        <f>BETAINV(RAND(),5,5)</f>
        <v/>
      </c>
      <c r="S112">
        <f>'d_고정'!$B$1*'6_기대효과'!$H$7*('d_시나리오'!$I$7/'d_고정'!$B$2)*B112</f>
        <v/>
      </c>
      <c r="T112">
        <f>S112*D112</f>
        <v/>
      </c>
      <c r="U112">
        <f>S112*F112*H112</f>
        <v/>
      </c>
      <c r="V112">
        <f>S112*F112*(H112-1)</f>
        <v/>
      </c>
      <c r="W112">
        <f>U112*J112</f>
        <v/>
      </c>
      <c r="X112">
        <f>T112+W112</f>
        <v/>
      </c>
      <c r="Y112">
        <f>(T112*E112+W112*L112)*(1-R112-'d_고정'!$B$13)</f>
        <v/>
      </c>
      <c r="Z112">
        <f>(U112*N112*Q112+'d_고정'!$B$3*('6_기대효과'!$H$7/8)*Q112*'d_고정'!$B$10*P112*('6_기대효과'!$K$7/'d_고정'!$B$9))*(1-R112)</f>
        <v/>
      </c>
      <c r="AA112">
        <f>W112*L112*(1-R112-'d_고정'!$B$13)+U112*MAX(N112-'d_고정'!$B$10*P112*('6_기대효과'!$K$7/'d_고정'!$B$9),0)*Q112*(1-R112)</f>
        <v/>
      </c>
      <c r="AB112">
        <f>Y112+Z112</f>
        <v/>
      </c>
      <c r="AC112">
        <f>Y112/('d_고정'!$B$5*'6_기대효과'!$H$7/8)/'d_고정'!$B$6</f>
        <v/>
      </c>
      <c r="AD112">
        <f>Y112/('d_고정'!$B$8*'6_기대효과'!$H$7/8)</f>
        <v/>
      </c>
    </row>
    <row r="113">
      <c r="A113">
        <f>RAND()</f>
        <v/>
      </c>
      <c r="B113">
        <f>IF('d_시나리오'!$J$2='d_시나리오'!$H$2,'d_시나리오'!$I$2,IF(A113&lt;('d_시나리오'!$I$2-'d_시나리오'!$H$2)/('d_시나리오'!$J$2-'d_시나리오'!$H$2),'d_시나리오'!$H$2+SQRT(A113*('d_시나리오'!$J$2-'d_시나리오'!$H$2)*('d_시나리오'!$I$2-'d_시나리오'!$H$2)),'d_시나리오'!$J$2-SQRT((1-A113)*('d_시나리오'!$J$2-'d_시나리오'!$H$2)*('d_시나리오'!$J$2-'d_시나리오'!$I$2))))</f>
        <v/>
      </c>
      <c r="C113">
        <f>RAND()</f>
        <v/>
      </c>
      <c r="D113">
        <f>BETAINV(RAND(),IF(C113&lt;'d_고정'!$B$26,'d_고정'!$B$23,'d_고정'!$B$16)+1,'d_고정'!$B$17-IF(C113&lt;'d_고정'!$B$26,'d_고정'!$B$23,'d_고정'!$B$16)+1)*('d_고정'!$B$14+('d_고정'!$B$15-'d_고정'!$B$14)*RAND())</f>
        <v/>
      </c>
      <c r="E113">
        <f>INDEX('d_분포'!$A$2:$A$28,RANDBETWEEN(1,27))</f>
        <v/>
      </c>
      <c r="F113">
        <f>INDEX('d_분포'!$C$2:$C$5,RANDBETWEEN(1,4))*(0.9+0.2*RAND())</f>
        <v/>
      </c>
      <c r="G113">
        <f>RAND()</f>
        <v/>
      </c>
      <c r="H113">
        <f>(F113+(1-F113)*('d_고정'!$B$22*BETAINV(RAND(),IF(G113&lt;'d_고정'!$B$26,'d_고정'!$B$25,'d_고정'!$B$20)+1,'d_고정'!$B$21-IF(G113&lt;'d_고정'!$B$26,'d_고정'!$B$25,'d_고정'!$B$20)+1)+(1-'d_고정'!$B$22)*BETAINV(RAND(),IF(G113&lt;'d_고정'!$B$26,'d_고정'!$B$24,'d_고정'!$B$18)+1,'d_고정'!$B$19-IF(G113&lt;'d_고정'!$B$26,'d_고정'!$B$24,'d_고정'!$B$18)+1))*('d_고정'!$B$14+('d_고정'!$B$15-'d_고정'!$B$14)*RAND()))/F113</f>
        <v/>
      </c>
      <c r="I113">
        <f>RAND()</f>
        <v/>
      </c>
      <c r="J113">
        <f>IF('d_시나리오'!$J$3='d_시나리오'!$H$3,'d_시나리오'!$I$3,IF(I113&lt;('d_시나리오'!$I$3-'d_시나리오'!$H$3)/('d_시나리오'!$J$3-'d_시나리오'!$H$3),'d_시나리오'!$H$3+SQRT(I113*('d_시나리오'!$J$3-'d_시나리오'!$H$3)*('d_시나리오'!$I$3-'d_시나리오'!$H$3)),'d_시나리오'!$J$3-SQRT((1-I113)*('d_시나리오'!$J$3-'d_시나리오'!$H$3)*('d_시나리오'!$J$3-'d_시나리오'!$I$3))))</f>
        <v/>
      </c>
      <c r="K113">
        <f>RAND()</f>
        <v/>
      </c>
      <c r="L113">
        <f>IF('d_시나리오'!$J$4='d_시나리오'!$H$4,'d_시나리오'!$I$4,IF(K113&lt;('d_시나리오'!$I$4-'d_시나리오'!$H$4)/('d_시나리오'!$J$4-'d_시나리오'!$H$4),'d_시나리오'!$H$4+SQRT(K113*('d_시나리오'!$J$4-'d_시나리오'!$H$4)*('d_시나리오'!$I$4-'d_시나리오'!$H$4)),'d_시나리오'!$J$4-SQRT((1-K113)*('d_시나리오'!$J$4-'d_시나리오'!$H$4)*('d_시나리오'!$J$4-'d_시나리오'!$I$4))))</f>
        <v/>
      </c>
      <c r="M113">
        <f>RAND()</f>
        <v/>
      </c>
      <c r="N113">
        <f>IF('d_시나리오'!$J$5='d_시나리오'!$H$5,'d_시나리오'!$I$5,IF(M113&lt;('d_시나리오'!$I$5-'d_시나리오'!$H$5)/('d_시나리오'!$J$5-'d_시나리오'!$H$5),'d_시나리오'!$H$5+SQRT(M113*('d_시나리오'!$J$5-'d_시나리오'!$H$5)*('d_시나리오'!$I$5-'d_시나리오'!$H$5)),'d_시나리오'!$J$5-SQRT((1-M113)*('d_시나리오'!$J$5-'d_시나리오'!$H$5)*('d_시나리오'!$J$5-'d_시나리오'!$I$5))))</f>
        <v/>
      </c>
      <c r="O113">
        <f>RAND()</f>
        <v/>
      </c>
      <c r="P113">
        <f>IF('d_시나리오'!$J$6='d_시나리오'!$H$6,'d_시나리오'!$I$6,IF(O113&lt;('d_시나리오'!$I$6-'d_시나리오'!$H$6)/('d_시나리오'!$J$6-'d_시나리오'!$H$6),'d_시나리오'!$H$6+SQRT(O113*('d_시나리오'!$J$6-'d_시나리오'!$H$6)*('d_시나리오'!$I$6-'d_시나리오'!$H$6)),'d_시나리오'!$J$6-SQRT((1-O113)*('d_시나리오'!$J$6-'d_시나리오'!$H$6)*('d_시나리오'!$J$6-'d_시나리오'!$I$6))))</f>
        <v/>
      </c>
      <c r="Q113">
        <f>INDEX('d_분포'!$B$2:$B$57,RANDBETWEEN(1,56))</f>
        <v/>
      </c>
      <c r="R113">
        <f>BETAINV(RAND(),5,5)</f>
        <v/>
      </c>
      <c r="S113">
        <f>'d_고정'!$B$1*'6_기대효과'!$H$7*('d_시나리오'!$I$7/'d_고정'!$B$2)*B113</f>
        <v/>
      </c>
      <c r="T113">
        <f>S113*D113</f>
        <v/>
      </c>
      <c r="U113">
        <f>S113*F113*H113</f>
        <v/>
      </c>
      <c r="V113">
        <f>S113*F113*(H113-1)</f>
        <v/>
      </c>
      <c r="W113">
        <f>U113*J113</f>
        <v/>
      </c>
      <c r="X113">
        <f>T113+W113</f>
        <v/>
      </c>
      <c r="Y113">
        <f>(T113*E113+W113*L113)*(1-R113-'d_고정'!$B$13)</f>
        <v/>
      </c>
      <c r="Z113">
        <f>(U113*N113*Q113+'d_고정'!$B$3*('6_기대효과'!$H$7/8)*Q113*'d_고정'!$B$10*P113*('6_기대효과'!$K$7/'d_고정'!$B$9))*(1-R113)</f>
        <v/>
      </c>
      <c r="AA113">
        <f>W113*L113*(1-R113-'d_고정'!$B$13)+U113*MAX(N113-'d_고정'!$B$10*P113*('6_기대효과'!$K$7/'d_고정'!$B$9),0)*Q113*(1-R113)</f>
        <v/>
      </c>
      <c r="AB113">
        <f>Y113+Z113</f>
        <v/>
      </c>
      <c r="AC113">
        <f>Y113/('d_고정'!$B$5*'6_기대효과'!$H$7/8)/'d_고정'!$B$6</f>
        <v/>
      </c>
      <c r="AD113">
        <f>Y113/('d_고정'!$B$8*'6_기대효과'!$H$7/8)</f>
        <v/>
      </c>
    </row>
    <row r="114">
      <c r="A114">
        <f>RAND()</f>
        <v/>
      </c>
      <c r="B114">
        <f>IF('d_시나리오'!$J$2='d_시나리오'!$H$2,'d_시나리오'!$I$2,IF(A114&lt;('d_시나리오'!$I$2-'d_시나리오'!$H$2)/('d_시나리오'!$J$2-'d_시나리오'!$H$2),'d_시나리오'!$H$2+SQRT(A114*('d_시나리오'!$J$2-'d_시나리오'!$H$2)*('d_시나리오'!$I$2-'d_시나리오'!$H$2)),'d_시나리오'!$J$2-SQRT((1-A114)*('d_시나리오'!$J$2-'d_시나리오'!$H$2)*('d_시나리오'!$J$2-'d_시나리오'!$I$2))))</f>
        <v/>
      </c>
      <c r="C114">
        <f>RAND()</f>
        <v/>
      </c>
      <c r="D114">
        <f>BETAINV(RAND(),IF(C114&lt;'d_고정'!$B$26,'d_고정'!$B$23,'d_고정'!$B$16)+1,'d_고정'!$B$17-IF(C114&lt;'d_고정'!$B$26,'d_고정'!$B$23,'d_고정'!$B$16)+1)*('d_고정'!$B$14+('d_고정'!$B$15-'d_고정'!$B$14)*RAND())</f>
        <v/>
      </c>
      <c r="E114">
        <f>INDEX('d_분포'!$A$2:$A$28,RANDBETWEEN(1,27))</f>
        <v/>
      </c>
      <c r="F114">
        <f>INDEX('d_분포'!$C$2:$C$5,RANDBETWEEN(1,4))*(0.9+0.2*RAND())</f>
        <v/>
      </c>
      <c r="G114">
        <f>RAND()</f>
        <v/>
      </c>
      <c r="H114">
        <f>(F114+(1-F114)*('d_고정'!$B$22*BETAINV(RAND(),IF(G114&lt;'d_고정'!$B$26,'d_고정'!$B$25,'d_고정'!$B$20)+1,'d_고정'!$B$21-IF(G114&lt;'d_고정'!$B$26,'d_고정'!$B$25,'d_고정'!$B$20)+1)+(1-'d_고정'!$B$22)*BETAINV(RAND(),IF(G114&lt;'d_고정'!$B$26,'d_고정'!$B$24,'d_고정'!$B$18)+1,'d_고정'!$B$19-IF(G114&lt;'d_고정'!$B$26,'d_고정'!$B$24,'d_고정'!$B$18)+1))*('d_고정'!$B$14+('d_고정'!$B$15-'d_고정'!$B$14)*RAND()))/F114</f>
        <v/>
      </c>
      <c r="I114">
        <f>RAND()</f>
        <v/>
      </c>
      <c r="J114">
        <f>IF('d_시나리오'!$J$3='d_시나리오'!$H$3,'d_시나리오'!$I$3,IF(I114&lt;('d_시나리오'!$I$3-'d_시나리오'!$H$3)/('d_시나리오'!$J$3-'d_시나리오'!$H$3),'d_시나리오'!$H$3+SQRT(I114*('d_시나리오'!$J$3-'d_시나리오'!$H$3)*('d_시나리오'!$I$3-'d_시나리오'!$H$3)),'d_시나리오'!$J$3-SQRT((1-I114)*('d_시나리오'!$J$3-'d_시나리오'!$H$3)*('d_시나리오'!$J$3-'d_시나리오'!$I$3))))</f>
        <v/>
      </c>
      <c r="K114">
        <f>RAND()</f>
        <v/>
      </c>
      <c r="L114">
        <f>IF('d_시나리오'!$J$4='d_시나리오'!$H$4,'d_시나리오'!$I$4,IF(K114&lt;('d_시나리오'!$I$4-'d_시나리오'!$H$4)/('d_시나리오'!$J$4-'d_시나리오'!$H$4),'d_시나리오'!$H$4+SQRT(K114*('d_시나리오'!$J$4-'d_시나리오'!$H$4)*('d_시나리오'!$I$4-'d_시나리오'!$H$4)),'d_시나리오'!$J$4-SQRT((1-K114)*('d_시나리오'!$J$4-'d_시나리오'!$H$4)*('d_시나리오'!$J$4-'d_시나리오'!$I$4))))</f>
        <v/>
      </c>
      <c r="M114">
        <f>RAND()</f>
        <v/>
      </c>
      <c r="N114">
        <f>IF('d_시나리오'!$J$5='d_시나리오'!$H$5,'d_시나리오'!$I$5,IF(M114&lt;('d_시나리오'!$I$5-'d_시나리오'!$H$5)/('d_시나리오'!$J$5-'d_시나리오'!$H$5),'d_시나리오'!$H$5+SQRT(M114*('d_시나리오'!$J$5-'d_시나리오'!$H$5)*('d_시나리오'!$I$5-'d_시나리오'!$H$5)),'d_시나리오'!$J$5-SQRT((1-M114)*('d_시나리오'!$J$5-'d_시나리오'!$H$5)*('d_시나리오'!$J$5-'d_시나리오'!$I$5))))</f>
        <v/>
      </c>
      <c r="O114">
        <f>RAND()</f>
        <v/>
      </c>
      <c r="P114">
        <f>IF('d_시나리오'!$J$6='d_시나리오'!$H$6,'d_시나리오'!$I$6,IF(O114&lt;('d_시나리오'!$I$6-'d_시나리오'!$H$6)/('d_시나리오'!$J$6-'d_시나리오'!$H$6),'d_시나리오'!$H$6+SQRT(O114*('d_시나리오'!$J$6-'d_시나리오'!$H$6)*('d_시나리오'!$I$6-'d_시나리오'!$H$6)),'d_시나리오'!$J$6-SQRT((1-O114)*('d_시나리오'!$J$6-'d_시나리오'!$H$6)*('d_시나리오'!$J$6-'d_시나리오'!$I$6))))</f>
        <v/>
      </c>
      <c r="Q114">
        <f>INDEX('d_분포'!$B$2:$B$57,RANDBETWEEN(1,56))</f>
        <v/>
      </c>
      <c r="R114">
        <f>BETAINV(RAND(),5,5)</f>
        <v/>
      </c>
      <c r="S114">
        <f>'d_고정'!$B$1*'6_기대효과'!$H$7*('d_시나리오'!$I$7/'d_고정'!$B$2)*B114</f>
        <v/>
      </c>
      <c r="T114">
        <f>S114*D114</f>
        <v/>
      </c>
      <c r="U114">
        <f>S114*F114*H114</f>
        <v/>
      </c>
      <c r="V114">
        <f>S114*F114*(H114-1)</f>
        <v/>
      </c>
      <c r="W114">
        <f>U114*J114</f>
        <v/>
      </c>
      <c r="X114">
        <f>T114+W114</f>
        <v/>
      </c>
      <c r="Y114">
        <f>(T114*E114+W114*L114)*(1-R114-'d_고정'!$B$13)</f>
        <v/>
      </c>
      <c r="Z114">
        <f>(U114*N114*Q114+'d_고정'!$B$3*('6_기대효과'!$H$7/8)*Q114*'d_고정'!$B$10*P114*('6_기대효과'!$K$7/'d_고정'!$B$9))*(1-R114)</f>
        <v/>
      </c>
      <c r="AA114">
        <f>W114*L114*(1-R114-'d_고정'!$B$13)+U114*MAX(N114-'d_고정'!$B$10*P114*('6_기대효과'!$K$7/'d_고정'!$B$9),0)*Q114*(1-R114)</f>
        <v/>
      </c>
      <c r="AB114">
        <f>Y114+Z114</f>
        <v/>
      </c>
      <c r="AC114">
        <f>Y114/('d_고정'!$B$5*'6_기대효과'!$H$7/8)/'d_고정'!$B$6</f>
        <v/>
      </c>
      <c r="AD114">
        <f>Y114/('d_고정'!$B$8*'6_기대효과'!$H$7/8)</f>
        <v/>
      </c>
    </row>
    <row r="115">
      <c r="A115">
        <f>RAND()</f>
        <v/>
      </c>
      <c r="B115">
        <f>IF('d_시나리오'!$J$2='d_시나리오'!$H$2,'d_시나리오'!$I$2,IF(A115&lt;('d_시나리오'!$I$2-'d_시나리오'!$H$2)/('d_시나리오'!$J$2-'d_시나리오'!$H$2),'d_시나리오'!$H$2+SQRT(A115*('d_시나리오'!$J$2-'d_시나리오'!$H$2)*('d_시나리오'!$I$2-'d_시나리오'!$H$2)),'d_시나리오'!$J$2-SQRT((1-A115)*('d_시나리오'!$J$2-'d_시나리오'!$H$2)*('d_시나리오'!$J$2-'d_시나리오'!$I$2))))</f>
        <v/>
      </c>
      <c r="C115">
        <f>RAND()</f>
        <v/>
      </c>
      <c r="D115">
        <f>BETAINV(RAND(),IF(C115&lt;'d_고정'!$B$26,'d_고정'!$B$23,'d_고정'!$B$16)+1,'d_고정'!$B$17-IF(C115&lt;'d_고정'!$B$26,'d_고정'!$B$23,'d_고정'!$B$16)+1)*('d_고정'!$B$14+('d_고정'!$B$15-'d_고정'!$B$14)*RAND())</f>
        <v/>
      </c>
      <c r="E115">
        <f>INDEX('d_분포'!$A$2:$A$28,RANDBETWEEN(1,27))</f>
        <v/>
      </c>
      <c r="F115">
        <f>INDEX('d_분포'!$C$2:$C$5,RANDBETWEEN(1,4))*(0.9+0.2*RAND())</f>
        <v/>
      </c>
      <c r="G115">
        <f>RAND()</f>
        <v/>
      </c>
      <c r="H115">
        <f>(F115+(1-F115)*('d_고정'!$B$22*BETAINV(RAND(),IF(G115&lt;'d_고정'!$B$26,'d_고정'!$B$25,'d_고정'!$B$20)+1,'d_고정'!$B$21-IF(G115&lt;'d_고정'!$B$26,'d_고정'!$B$25,'d_고정'!$B$20)+1)+(1-'d_고정'!$B$22)*BETAINV(RAND(),IF(G115&lt;'d_고정'!$B$26,'d_고정'!$B$24,'d_고정'!$B$18)+1,'d_고정'!$B$19-IF(G115&lt;'d_고정'!$B$26,'d_고정'!$B$24,'d_고정'!$B$18)+1))*('d_고정'!$B$14+('d_고정'!$B$15-'d_고정'!$B$14)*RAND()))/F115</f>
        <v/>
      </c>
      <c r="I115">
        <f>RAND()</f>
        <v/>
      </c>
      <c r="J115">
        <f>IF('d_시나리오'!$J$3='d_시나리오'!$H$3,'d_시나리오'!$I$3,IF(I115&lt;('d_시나리오'!$I$3-'d_시나리오'!$H$3)/('d_시나리오'!$J$3-'d_시나리오'!$H$3),'d_시나리오'!$H$3+SQRT(I115*('d_시나리오'!$J$3-'d_시나리오'!$H$3)*('d_시나리오'!$I$3-'d_시나리오'!$H$3)),'d_시나리오'!$J$3-SQRT((1-I115)*('d_시나리오'!$J$3-'d_시나리오'!$H$3)*('d_시나리오'!$J$3-'d_시나리오'!$I$3))))</f>
        <v/>
      </c>
      <c r="K115">
        <f>RAND()</f>
        <v/>
      </c>
      <c r="L115">
        <f>IF('d_시나리오'!$J$4='d_시나리오'!$H$4,'d_시나리오'!$I$4,IF(K115&lt;('d_시나리오'!$I$4-'d_시나리오'!$H$4)/('d_시나리오'!$J$4-'d_시나리오'!$H$4),'d_시나리오'!$H$4+SQRT(K115*('d_시나리오'!$J$4-'d_시나리오'!$H$4)*('d_시나리오'!$I$4-'d_시나리오'!$H$4)),'d_시나리오'!$J$4-SQRT((1-K115)*('d_시나리오'!$J$4-'d_시나리오'!$H$4)*('d_시나리오'!$J$4-'d_시나리오'!$I$4))))</f>
        <v/>
      </c>
      <c r="M115">
        <f>RAND()</f>
        <v/>
      </c>
      <c r="N115">
        <f>IF('d_시나리오'!$J$5='d_시나리오'!$H$5,'d_시나리오'!$I$5,IF(M115&lt;('d_시나리오'!$I$5-'d_시나리오'!$H$5)/('d_시나리오'!$J$5-'d_시나리오'!$H$5),'d_시나리오'!$H$5+SQRT(M115*('d_시나리오'!$J$5-'d_시나리오'!$H$5)*('d_시나리오'!$I$5-'d_시나리오'!$H$5)),'d_시나리오'!$J$5-SQRT((1-M115)*('d_시나리오'!$J$5-'d_시나리오'!$H$5)*('d_시나리오'!$J$5-'d_시나리오'!$I$5))))</f>
        <v/>
      </c>
      <c r="O115">
        <f>RAND()</f>
        <v/>
      </c>
      <c r="P115">
        <f>IF('d_시나리오'!$J$6='d_시나리오'!$H$6,'d_시나리오'!$I$6,IF(O115&lt;('d_시나리오'!$I$6-'d_시나리오'!$H$6)/('d_시나리오'!$J$6-'d_시나리오'!$H$6),'d_시나리오'!$H$6+SQRT(O115*('d_시나리오'!$J$6-'d_시나리오'!$H$6)*('d_시나리오'!$I$6-'d_시나리오'!$H$6)),'d_시나리오'!$J$6-SQRT((1-O115)*('d_시나리오'!$J$6-'d_시나리오'!$H$6)*('d_시나리오'!$J$6-'d_시나리오'!$I$6))))</f>
        <v/>
      </c>
      <c r="Q115">
        <f>INDEX('d_분포'!$B$2:$B$57,RANDBETWEEN(1,56))</f>
        <v/>
      </c>
      <c r="R115">
        <f>BETAINV(RAND(),5,5)</f>
        <v/>
      </c>
      <c r="S115">
        <f>'d_고정'!$B$1*'6_기대효과'!$H$7*('d_시나리오'!$I$7/'d_고정'!$B$2)*B115</f>
        <v/>
      </c>
      <c r="T115">
        <f>S115*D115</f>
        <v/>
      </c>
      <c r="U115">
        <f>S115*F115*H115</f>
        <v/>
      </c>
      <c r="V115">
        <f>S115*F115*(H115-1)</f>
        <v/>
      </c>
      <c r="W115">
        <f>U115*J115</f>
        <v/>
      </c>
      <c r="X115">
        <f>T115+W115</f>
        <v/>
      </c>
      <c r="Y115">
        <f>(T115*E115+W115*L115)*(1-R115-'d_고정'!$B$13)</f>
        <v/>
      </c>
      <c r="Z115">
        <f>(U115*N115*Q115+'d_고정'!$B$3*('6_기대효과'!$H$7/8)*Q115*'d_고정'!$B$10*P115*('6_기대효과'!$K$7/'d_고정'!$B$9))*(1-R115)</f>
        <v/>
      </c>
      <c r="AA115">
        <f>W115*L115*(1-R115-'d_고정'!$B$13)+U115*MAX(N115-'d_고정'!$B$10*P115*('6_기대효과'!$K$7/'d_고정'!$B$9),0)*Q115*(1-R115)</f>
        <v/>
      </c>
      <c r="AB115">
        <f>Y115+Z115</f>
        <v/>
      </c>
      <c r="AC115">
        <f>Y115/('d_고정'!$B$5*'6_기대효과'!$H$7/8)/'d_고정'!$B$6</f>
        <v/>
      </c>
      <c r="AD115">
        <f>Y115/('d_고정'!$B$8*'6_기대효과'!$H$7/8)</f>
        <v/>
      </c>
    </row>
    <row r="116">
      <c r="A116">
        <f>RAND()</f>
        <v/>
      </c>
      <c r="B116">
        <f>IF('d_시나리오'!$J$2='d_시나리오'!$H$2,'d_시나리오'!$I$2,IF(A116&lt;('d_시나리오'!$I$2-'d_시나리오'!$H$2)/('d_시나리오'!$J$2-'d_시나리오'!$H$2),'d_시나리오'!$H$2+SQRT(A116*('d_시나리오'!$J$2-'d_시나리오'!$H$2)*('d_시나리오'!$I$2-'d_시나리오'!$H$2)),'d_시나리오'!$J$2-SQRT((1-A116)*('d_시나리오'!$J$2-'d_시나리오'!$H$2)*('d_시나리오'!$J$2-'d_시나리오'!$I$2))))</f>
        <v/>
      </c>
      <c r="C116">
        <f>RAND()</f>
        <v/>
      </c>
      <c r="D116">
        <f>BETAINV(RAND(),IF(C116&lt;'d_고정'!$B$26,'d_고정'!$B$23,'d_고정'!$B$16)+1,'d_고정'!$B$17-IF(C116&lt;'d_고정'!$B$26,'d_고정'!$B$23,'d_고정'!$B$16)+1)*('d_고정'!$B$14+('d_고정'!$B$15-'d_고정'!$B$14)*RAND())</f>
        <v/>
      </c>
      <c r="E116">
        <f>INDEX('d_분포'!$A$2:$A$28,RANDBETWEEN(1,27))</f>
        <v/>
      </c>
      <c r="F116">
        <f>INDEX('d_분포'!$C$2:$C$5,RANDBETWEEN(1,4))*(0.9+0.2*RAND())</f>
        <v/>
      </c>
      <c r="G116">
        <f>RAND()</f>
        <v/>
      </c>
      <c r="H116">
        <f>(F116+(1-F116)*('d_고정'!$B$22*BETAINV(RAND(),IF(G116&lt;'d_고정'!$B$26,'d_고정'!$B$25,'d_고정'!$B$20)+1,'d_고정'!$B$21-IF(G116&lt;'d_고정'!$B$26,'d_고정'!$B$25,'d_고정'!$B$20)+1)+(1-'d_고정'!$B$22)*BETAINV(RAND(),IF(G116&lt;'d_고정'!$B$26,'d_고정'!$B$24,'d_고정'!$B$18)+1,'d_고정'!$B$19-IF(G116&lt;'d_고정'!$B$26,'d_고정'!$B$24,'d_고정'!$B$18)+1))*('d_고정'!$B$14+('d_고정'!$B$15-'d_고정'!$B$14)*RAND()))/F116</f>
        <v/>
      </c>
      <c r="I116">
        <f>RAND()</f>
        <v/>
      </c>
      <c r="J116">
        <f>IF('d_시나리오'!$J$3='d_시나리오'!$H$3,'d_시나리오'!$I$3,IF(I116&lt;('d_시나리오'!$I$3-'d_시나리오'!$H$3)/('d_시나리오'!$J$3-'d_시나리오'!$H$3),'d_시나리오'!$H$3+SQRT(I116*('d_시나리오'!$J$3-'d_시나리오'!$H$3)*('d_시나리오'!$I$3-'d_시나리오'!$H$3)),'d_시나리오'!$J$3-SQRT((1-I116)*('d_시나리오'!$J$3-'d_시나리오'!$H$3)*('d_시나리오'!$J$3-'d_시나리오'!$I$3))))</f>
        <v/>
      </c>
      <c r="K116">
        <f>RAND()</f>
        <v/>
      </c>
      <c r="L116">
        <f>IF('d_시나리오'!$J$4='d_시나리오'!$H$4,'d_시나리오'!$I$4,IF(K116&lt;('d_시나리오'!$I$4-'d_시나리오'!$H$4)/('d_시나리오'!$J$4-'d_시나리오'!$H$4),'d_시나리오'!$H$4+SQRT(K116*('d_시나리오'!$J$4-'d_시나리오'!$H$4)*('d_시나리오'!$I$4-'d_시나리오'!$H$4)),'d_시나리오'!$J$4-SQRT((1-K116)*('d_시나리오'!$J$4-'d_시나리오'!$H$4)*('d_시나리오'!$J$4-'d_시나리오'!$I$4))))</f>
        <v/>
      </c>
      <c r="M116">
        <f>RAND()</f>
        <v/>
      </c>
      <c r="N116">
        <f>IF('d_시나리오'!$J$5='d_시나리오'!$H$5,'d_시나리오'!$I$5,IF(M116&lt;('d_시나리오'!$I$5-'d_시나리오'!$H$5)/('d_시나리오'!$J$5-'d_시나리오'!$H$5),'d_시나리오'!$H$5+SQRT(M116*('d_시나리오'!$J$5-'d_시나리오'!$H$5)*('d_시나리오'!$I$5-'d_시나리오'!$H$5)),'d_시나리오'!$J$5-SQRT((1-M116)*('d_시나리오'!$J$5-'d_시나리오'!$H$5)*('d_시나리오'!$J$5-'d_시나리오'!$I$5))))</f>
        <v/>
      </c>
      <c r="O116">
        <f>RAND()</f>
        <v/>
      </c>
      <c r="P116">
        <f>IF('d_시나리오'!$J$6='d_시나리오'!$H$6,'d_시나리오'!$I$6,IF(O116&lt;('d_시나리오'!$I$6-'d_시나리오'!$H$6)/('d_시나리오'!$J$6-'d_시나리오'!$H$6),'d_시나리오'!$H$6+SQRT(O116*('d_시나리오'!$J$6-'d_시나리오'!$H$6)*('d_시나리오'!$I$6-'d_시나리오'!$H$6)),'d_시나리오'!$J$6-SQRT((1-O116)*('d_시나리오'!$J$6-'d_시나리오'!$H$6)*('d_시나리오'!$J$6-'d_시나리오'!$I$6))))</f>
        <v/>
      </c>
      <c r="Q116">
        <f>INDEX('d_분포'!$B$2:$B$57,RANDBETWEEN(1,56))</f>
        <v/>
      </c>
      <c r="R116">
        <f>BETAINV(RAND(),5,5)</f>
        <v/>
      </c>
      <c r="S116">
        <f>'d_고정'!$B$1*'6_기대효과'!$H$7*('d_시나리오'!$I$7/'d_고정'!$B$2)*B116</f>
        <v/>
      </c>
      <c r="T116">
        <f>S116*D116</f>
        <v/>
      </c>
      <c r="U116">
        <f>S116*F116*H116</f>
        <v/>
      </c>
      <c r="V116">
        <f>S116*F116*(H116-1)</f>
        <v/>
      </c>
      <c r="W116">
        <f>U116*J116</f>
        <v/>
      </c>
      <c r="X116">
        <f>T116+W116</f>
        <v/>
      </c>
      <c r="Y116">
        <f>(T116*E116+W116*L116)*(1-R116-'d_고정'!$B$13)</f>
        <v/>
      </c>
      <c r="Z116">
        <f>(U116*N116*Q116+'d_고정'!$B$3*('6_기대효과'!$H$7/8)*Q116*'d_고정'!$B$10*P116*('6_기대효과'!$K$7/'d_고정'!$B$9))*(1-R116)</f>
        <v/>
      </c>
      <c r="AA116">
        <f>W116*L116*(1-R116-'d_고정'!$B$13)+U116*MAX(N116-'d_고정'!$B$10*P116*('6_기대효과'!$K$7/'d_고정'!$B$9),0)*Q116*(1-R116)</f>
        <v/>
      </c>
      <c r="AB116">
        <f>Y116+Z116</f>
        <v/>
      </c>
      <c r="AC116">
        <f>Y116/('d_고정'!$B$5*'6_기대효과'!$H$7/8)/'d_고정'!$B$6</f>
        <v/>
      </c>
      <c r="AD116">
        <f>Y116/('d_고정'!$B$8*'6_기대효과'!$H$7/8)</f>
        <v/>
      </c>
    </row>
    <row r="117">
      <c r="A117">
        <f>RAND()</f>
        <v/>
      </c>
      <c r="B117">
        <f>IF('d_시나리오'!$J$2='d_시나리오'!$H$2,'d_시나리오'!$I$2,IF(A117&lt;('d_시나리오'!$I$2-'d_시나리오'!$H$2)/('d_시나리오'!$J$2-'d_시나리오'!$H$2),'d_시나리오'!$H$2+SQRT(A117*('d_시나리오'!$J$2-'d_시나리오'!$H$2)*('d_시나리오'!$I$2-'d_시나리오'!$H$2)),'d_시나리오'!$J$2-SQRT((1-A117)*('d_시나리오'!$J$2-'d_시나리오'!$H$2)*('d_시나리오'!$J$2-'d_시나리오'!$I$2))))</f>
        <v/>
      </c>
      <c r="C117">
        <f>RAND()</f>
        <v/>
      </c>
      <c r="D117">
        <f>BETAINV(RAND(),IF(C117&lt;'d_고정'!$B$26,'d_고정'!$B$23,'d_고정'!$B$16)+1,'d_고정'!$B$17-IF(C117&lt;'d_고정'!$B$26,'d_고정'!$B$23,'d_고정'!$B$16)+1)*('d_고정'!$B$14+('d_고정'!$B$15-'d_고정'!$B$14)*RAND())</f>
        <v/>
      </c>
      <c r="E117">
        <f>INDEX('d_분포'!$A$2:$A$28,RANDBETWEEN(1,27))</f>
        <v/>
      </c>
      <c r="F117">
        <f>INDEX('d_분포'!$C$2:$C$5,RANDBETWEEN(1,4))*(0.9+0.2*RAND())</f>
        <v/>
      </c>
      <c r="G117">
        <f>RAND()</f>
        <v/>
      </c>
      <c r="H117">
        <f>(F117+(1-F117)*('d_고정'!$B$22*BETAINV(RAND(),IF(G117&lt;'d_고정'!$B$26,'d_고정'!$B$25,'d_고정'!$B$20)+1,'d_고정'!$B$21-IF(G117&lt;'d_고정'!$B$26,'d_고정'!$B$25,'d_고정'!$B$20)+1)+(1-'d_고정'!$B$22)*BETAINV(RAND(),IF(G117&lt;'d_고정'!$B$26,'d_고정'!$B$24,'d_고정'!$B$18)+1,'d_고정'!$B$19-IF(G117&lt;'d_고정'!$B$26,'d_고정'!$B$24,'d_고정'!$B$18)+1))*('d_고정'!$B$14+('d_고정'!$B$15-'d_고정'!$B$14)*RAND()))/F117</f>
        <v/>
      </c>
      <c r="I117">
        <f>RAND()</f>
        <v/>
      </c>
      <c r="J117">
        <f>IF('d_시나리오'!$J$3='d_시나리오'!$H$3,'d_시나리오'!$I$3,IF(I117&lt;('d_시나리오'!$I$3-'d_시나리오'!$H$3)/('d_시나리오'!$J$3-'d_시나리오'!$H$3),'d_시나리오'!$H$3+SQRT(I117*('d_시나리오'!$J$3-'d_시나리오'!$H$3)*('d_시나리오'!$I$3-'d_시나리오'!$H$3)),'d_시나리오'!$J$3-SQRT((1-I117)*('d_시나리오'!$J$3-'d_시나리오'!$H$3)*('d_시나리오'!$J$3-'d_시나리오'!$I$3))))</f>
        <v/>
      </c>
      <c r="K117">
        <f>RAND()</f>
        <v/>
      </c>
      <c r="L117">
        <f>IF('d_시나리오'!$J$4='d_시나리오'!$H$4,'d_시나리오'!$I$4,IF(K117&lt;('d_시나리오'!$I$4-'d_시나리오'!$H$4)/('d_시나리오'!$J$4-'d_시나리오'!$H$4),'d_시나리오'!$H$4+SQRT(K117*('d_시나리오'!$J$4-'d_시나리오'!$H$4)*('d_시나리오'!$I$4-'d_시나리오'!$H$4)),'d_시나리오'!$J$4-SQRT((1-K117)*('d_시나리오'!$J$4-'d_시나리오'!$H$4)*('d_시나리오'!$J$4-'d_시나리오'!$I$4))))</f>
        <v/>
      </c>
      <c r="M117">
        <f>RAND()</f>
        <v/>
      </c>
      <c r="N117">
        <f>IF('d_시나리오'!$J$5='d_시나리오'!$H$5,'d_시나리오'!$I$5,IF(M117&lt;('d_시나리오'!$I$5-'d_시나리오'!$H$5)/('d_시나리오'!$J$5-'d_시나리오'!$H$5),'d_시나리오'!$H$5+SQRT(M117*('d_시나리오'!$J$5-'d_시나리오'!$H$5)*('d_시나리오'!$I$5-'d_시나리오'!$H$5)),'d_시나리오'!$J$5-SQRT((1-M117)*('d_시나리오'!$J$5-'d_시나리오'!$H$5)*('d_시나리오'!$J$5-'d_시나리오'!$I$5))))</f>
        <v/>
      </c>
      <c r="O117">
        <f>RAND()</f>
        <v/>
      </c>
      <c r="P117">
        <f>IF('d_시나리오'!$J$6='d_시나리오'!$H$6,'d_시나리오'!$I$6,IF(O117&lt;('d_시나리오'!$I$6-'d_시나리오'!$H$6)/('d_시나리오'!$J$6-'d_시나리오'!$H$6),'d_시나리오'!$H$6+SQRT(O117*('d_시나리오'!$J$6-'d_시나리오'!$H$6)*('d_시나리오'!$I$6-'d_시나리오'!$H$6)),'d_시나리오'!$J$6-SQRT((1-O117)*('d_시나리오'!$J$6-'d_시나리오'!$H$6)*('d_시나리오'!$J$6-'d_시나리오'!$I$6))))</f>
        <v/>
      </c>
      <c r="Q117">
        <f>INDEX('d_분포'!$B$2:$B$57,RANDBETWEEN(1,56))</f>
        <v/>
      </c>
      <c r="R117">
        <f>BETAINV(RAND(),5,5)</f>
        <v/>
      </c>
      <c r="S117">
        <f>'d_고정'!$B$1*'6_기대효과'!$H$7*('d_시나리오'!$I$7/'d_고정'!$B$2)*B117</f>
        <v/>
      </c>
      <c r="T117">
        <f>S117*D117</f>
        <v/>
      </c>
      <c r="U117">
        <f>S117*F117*H117</f>
        <v/>
      </c>
      <c r="V117">
        <f>S117*F117*(H117-1)</f>
        <v/>
      </c>
      <c r="W117">
        <f>U117*J117</f>
        <v/>
      </c>
      <c r="X117">
        <f>T117+W117</f>
        <v/>
      </c>
      <c r="Y117">
        <f>(T117*E117+W117*L117)*(1-R117-'d_고정'!$B$13)</f>
        <v/>
      </c>
      <c r="Z117">
        <f>(U117*N117*Q117+'d_고정'!$B$3*('6_기대효과'!$H$7/8)*Q117*'d_고정'!$B$10*P117*('6_기대효과'!$K$7/'d_고정'!$B$9))*(1-R117)</f>
        <v/>
      </c>
      <c r="AA117">
        <f>W117*L117*(1-R117-'d_고정'!$B$13)+U117*MAX(N117-'d_고정'!$B$10*P117*('6_기대효과'!$K$7/'d_고정'!$B$9),0)*Q117*(1-R117)</f>
        <v/>
      </c>
      <c r="AB117">
        <f>Y117+Z117</f>
        <v/>
      </c>
      <c r="AC117">
        <f>Y117/('d_고정'!$B$5*'6_기대효과'!$H$7/8)/'d_고정'!$B$6</f>
        <v/>
      </c>
      <c r="AD117">
        <f>Y117/('d_고정'!$B$8*'6_기대효과'!$H$7/8)</f>
        <v/>
      </c>
    </row>
    <row r="118">
      <c r="A118">
        <f>RAND()</f>
        <v/>
      </c>
      <c r="B118">
        <f>IF('d_시나리오'!$J$2='d_시나리오'!$H$2,'d_시나리오'!$I$2,IF(A118&lt;('d_시나리오'!$I$2-'d_시나리오'!$H$2)/('d_시나리오'!$J$2-'d_시나리오'!$H$2),'d_시나리오'!$H$2+SQRT(A118*('d_시나리오'!$J$2-'d_시나리오'!$H$2)*('d_시나리오'!$I$2-'d_시나리오'!$H$2)),'d_시나리오'!$J$2-SQRT((1-A118)*('d_시나리오'!$J$2-'d_시나리오'!$H$2)*('d_시나리오'!$J$2-'d_시나리오'!$I$2))))</f>
        <v/>
      </c>
      <c r="C118">
        <f>RAND()</f>
        <v/>
      </c>
      <c r="D118">
        <f>BETAINV(RAND(),IF(C118&lt;'d_고정'!$B$26,'d_고정'!$B$23,'d_고정'!$B$16)+1,'d_고정'!$B$17-IF(C118&lt;'d_고정'!$B$26,'d_고정'!$B$23,'d_고정'!$B$16)+1)*('d_고정'!$B$14+('d_고정'!$B$15-'d_고정'!$B$14)*RAND())</f>
        <v/>
      </c>
      <c r="E118">
        <f>INDEX('d_분포'!$A$2:$A$28,RANDBETWEEN(1,27))</f>
        <v/>
      </c>
      <c r="F118">
        <f>INDEX('d_분포'!$C$2:$C$5,RANDBETWEEN(1,4))*(0.9+0.2*RAND())</f>
        <v/>
      </c>
      <c r="G118">
        <f>RAND()</f>
        <v/>
      </c>
      <c r="H118">
        <f>(F118+(1-F118)*('d_고정'!$B$22*BETAINV(RAND(),IF(G118&lt;'d_고정'!$B$26,'d_고정'!$B$25,'d_고정'!$B$20)+1,'d_고정'!$B$21-IF(G118&lt;'d_고정'!$B$26,'d_고정'!$B$25,'d_고정'!$B$20)+1)+(1-'d_고정'!$B$22)*BETAINV(RAND(),IF(G118&lt;'d_고정'!$B$26,'d_고정'!$B$24,'d_고정'!$B$18)+1,'d_고정'!$B$19-IF(G118&lt;'d_고정'!$B$26,'d_고정'!$B$24,'d_고정'!$B$18)+1))*('d_고정'!$B$14+('d_고정'!$B$15-'d_고정'!$B$14)*RAND()))/F118</f>
        <v/>
      </c>
      <c r="I118">
        <f>RAND()</f>
        <v/>
      </c>
      <c r="J118">
        <f>IF('d_시나리오'!$J$3='d_시나리오'!$H$3,'d_시나리오'!$I$3,IF(I118&lt;('d_시나리오'!$I$3-'d_시나리오'!$H$3)/('d_시나리오'!$J$3-'d_시나리오'!$H$3),'d_시나리오'!$H$3+SQRT(I118*('d_시나리오'!$J$3-'d_시나리오'!$H$3)*('d_시나리오'!$I$3-'d_시나리오'!$H$3)),'d_시나리오'!$J$3-SQRT((1-I118)*('d_시나리오'!$J$3-'d_시나리오'!$H$3)*('d_시나리오'!$J$3-'d_시나리오'!$I$3))))</f>
        <v/>
      </c>
      <c r="K118">
        <f>RAND()</f>
        <v/>
      </c>
      <c r="L118">
        <f>IF('d_시나리오'!$J$4='d_시나리오'!$H$4,'d_시나리오'!$I$4,IF(K118&lt;('d_시나리오'!$I$4-'d_시나리오'!$H$4)/('d_시나리오'!$J$4-'d_시나리오'!$H$4),'d_시나리오'!$H$4+SQRT(K118*('d_시나리오'!$J$4-'d_시나리오'!$H$4)*('d_시나리오'!$I$4-'d_시나리오'!$H$4)),'d_시나리오'!$J$4-SQRT((1-K118)*('d_시나리오'!$J$4-'d_시나리오'!$H$4)*('d_시나리오'!$J$4-'d_시나리오'!$I$4))))</f>
        <v/>
      </c>
      <c r="M118">
        <f>RAND()</f>
        <v/>
      </c>
      <c r="N118">
        <f>IF('d_시나리오'!$J$5='d_시나리오'!$H$5,'d_시나리오'!$I$5,IF(M118&lt;('d_시나리오'!$I$5-'d_시나리오'!$H$5)/('d_시나리오'!$J$5-'d_시나리오'!$H$5),'d_시나리오'!$H$5+SQRT(M118*('d_시나리오'!$J$5-'d_시나리오'!$H$5)*('d_시나리오'!$I$5-'d_시나리오'!$H$5)),'d_시나리오'!$J$5-SQRT((1-M118)*('d_시나리오'!$J$5-'d_시나리오'!$H$5)*('d_시나리오'!$J$5-'d_시나리오'!$I$5))))</f>
        <v/>
      </c>
      <c r="O118">
        <f>RAND()</f>
        <v/>
      </c>
      <c r="P118">
        <f>IF('d_시나리오'!$J$6='d_시나리오'!$H$6,'d_시나리오'!$I$6,IF(O118&lt;('d_시나리오'!$I$6-'d_시나리오'!$H$6)/('d_시나리오'!$J$6-'d_시나리오'!$H$6),'d_시나리오'!$H$6+SQRT(O118*('d_시나리오'!$J$6-'d_시나리오'!$H$6)*('d_시나리오'!$I$6-'d_시나리오'!$H$6)),'d_시나리오'!$J$6-SQRT((1-O118)*('d_시나리오'!$J$6-'d_시나리오'!$H$6)*('d_시나리오'!$J$6-'d_시나리오'!$I$6))))</f>
        <v/>
      </c>
      <c r="Q118">
        <f>INDEX('d_분포'!$B$2:$B$57,RANDBETWEEN(1,56))</f>
        <v/>
      </c>
      <c r="R118">
        <f>BETAINV(RAND(),5,5)</f>
        <v/>
      </c>
      <c r="S118">
        <f>'d_고정'!$B$1*'6_기대효과'!$H$7*('d_시나리오'!$I$7/'d_고정'!$B$2)*B118</f>
        <v/>
      </c>
      <c r="T118">
        <f>S118*D118</f>
        <v/>
      </c>
      <c r="U118">
        <f>S118*F118*H118</f>
        <v/>
      </c>
      <c r="V118">
        <f>S118*F118*(H118-1)</f>
        <v/>
      </c>
      <c r="W118">
        <f>U118*J118</f>
        <v/>
      </c>
      <c r="X118">
        <f>T118+W118</f>
        <v/>
      </c>
      <c r="Y118">
        <f>(T118*E118+W118*L118)*(1-R118-'d_고정'!$B$13)</f>
        <v/>
      </c>
      <c r="Z118">
        <f>(U118*N118*Q118+'d_고정'!$B$3*('6_기대효과'!$H$7/8)*Q118*'d_고정'!$B$10*P118*('6_기대효과'!$K$7/'d_고정'!$B$9))*(1-R118)</f>
        <v/>
      </c>
      <c r="AA118">
        <f>W118*L118*(1-R118-'d_고정'!$B$13)+U118*MAX(N118-'d_고정'!$B$10*P118*('6_기대효과'!$K$7/'d_고정'!$B$9),0)*Q118*(1-R118)</f>
        <v/>
      </c>
      <c r="AB118">
        <f>Y118+Z118</f>
        <v/>
      </c>
      <c r="AC118">
        <f>Y118/('d_고정'!$B$5*'6_기대효과'!$H$7/8)/'d_고정'!$B$6</f>
        <v/>
      </c>
      <c r="AD118">
        <f>Y118/('d_고정'!$B$8*'6_기대효과'!$H$7/8)</f>
        <v/>
      </c>
    </row>
    <row r="119">
      <c r="A119">
        <f>RAND()</f>
        <v/>
      </c>
      <c r="B119">
        <f>IF('d_시나리오'!$J$2='d_시나리오'!$H$2,'d_시나리오'!$I$2,IF(A119&lt;('d_시나리오'!$I$2-'d_시나리오'!$H$2)/('d_시나리오'!$J$2-'d_시나리오'!$H$2),'d_시나리오'!$H$2+SQRT(A119*('d_시나리오'!$J$2-'d_시나리오'!$H$2)*('d_시나리오'!$I$2-'d_시나리오'!$H$2)),'d_시나리오'!$J$2-SQRT((1-A119)*('d_시나리오'!$J$2-'d_시나리오'!$H$2)*('d_시나리오'!$J$2-'d_시나리오'!$I$2))))</f>
        <v/>
      </c>
      <c r="C119">
        <f>RAND()</f>
        <v/>
      </c>
      <c r="D119">
        <f>BETAINV(RAND(),IF(C119&lt;'d_고정'!$B$26,'d_고정'!$B$23,'d_고정'!$B$16)+1,'d_고정'!$B$17-IF(C119&lt;'d_고정'!$B$26,'d_고정'!$B$23,'d_고정'!$B$16)+1)*('d_고정'!$B$14+('d_고정'!$B$15-'d_고정'!$B$14)*RAND())</f>
        <v/>
      </c>
      <c r="E119">
        <f>INDEX('d_분포'!$A$2:$A$28,RANDBETWEEN(1,27))</f>
        <v/>
      </c>
      <c r="F119">
        <f>INDEX('d_분포'!$C$2:$C$5,RANDBETWEEN(1,4))*(0.9+0.2*RAND())</f>
        <v/>
      </c>
      <c r="G119">
        <f>RAND()</f>
        <v/>
      </c>
      <c r="H119">
        <f>(F119+(1-F119)*('d_고정'!$B$22*BETAINV(RAND(),IF(G119&lt;'d_고정'!$B$26,'d_고정'!$B$25,'d_고정'!$B$20)+1,'d_고정'!$B$21-IF(G119&lt;'d_고정'!$B$26,'d_고정'!$B$25,'d_고정'!$B$20)+1)+(1-'d_고정'!$B$22)*BETAINV(RAND(),IF(G119&lt;'d_고정'!$B$26,'d_고정'!$B$24,'d_고정'!$B$18)+1,'d_고정'!$B$19-IF(G119&lt;'d_고정'!$B$26,'d_고정'!$B$24,'d_고정'!$B$18)+1))*('d_고정'!$B$14+('d_고정'!$B$15-'d_고정'!$B$14)*RAND()))/F119</f>
        <v/>
      </c>
      <c r="I119">
        <f>RAND()</f>
        <v/>
      </c>
      <c r="J119">
        <f>IF('d_시나리오'!$J$3='d_시나리오'!$H$3,'d_시나리오'!$I$3,IF(I119&lt;('d_시나리오'!$I$3-'d_시나리오'!$H$3)/('d_시나리오'!$J$3-'d_시나리오'!$H$3),'d_시나리오'!$H$3+SQRT(I119*('d_시나리오'!$J$3-'d_시나리오'!$H$3)*('d_시나리오'!$I$3-'d_시나리오'!$H$3)),'d_시나리오'!$J$3-SQRT((1-I119)*('d_시나리오'!$J$3-'d_시나리오'!$H$3)*('d_시나리오'!$J$3-'d_시나리오'!$I$3))))</f>
        <v/>
      </c>
      <c r="K119">
        <f>RAND()</f>
        <v/>
      </c>
      <c r="L119">
        <f>IF('d_시나리오'!$J$4='d_시나리오'!$H$4,'d_시나리오'!$I$4,IF(K119&lt;('d_시나리오'!$I$4-'d_시나리오'!$H$4)/('d_시나리오'!$J$4-'d_시나리오'!$H$4),'d_시나리오'!$H$4+SQRT(K119*('d_시나리오'!$J$4-'d_시나리오'!$H$4)*('d_시나리오'!$I$4-'d_시나리오'!$H$4)),'d_시나리오'!$J$4-SQRT((1-K119)*('d_시나리오'!$J$4-'d_시나리오'!$H$4)*('d_시나리오'!$J$4-'d_시나리오'!$I$4))))</f>
        <v/>
      </c>
      <c r="M119">
        <f>RAND()</f>
        <v/>
      </c>
      <c r="N119">
        <f>IF('d_시나리오'!$J$5='d_시나리오'!$H$5,'d_시나리오'!$I$5,IF(M119&lt;('d_시나리오'!$I$5-'d_시나리오'!$H$5)/('d_시나리오'!$J$5-'d_시나리오'!$H$5),'d_시나리오'!$H$5+SQRT(M119*('d_시나리오'!$J$5-'d_시나리오'!$H$5)*('d_시나리오'!$I$5-'d_시나리오'!$H$5)),'d_시나리오'!$J$5-SQRT((1-M119)*('d_시나리오'!$J$5-'d_시나리오'!$H$5)*('d_시나리오'!$J$5-'d_시나리오'!$I$5))))</f>
        <v/>
      </c>
      <c r="O119">
        <f>RAND()</f>
        <v/>
      </c>
      <c r="P119">
        <f>IF('d_시나리오'!$J$6='d_시나리오'!$H$6,'d_시나리오'!$I$6,IF(O119&lt;('d_시나리오'!$I$6-'d_시나리오'!$H$6)/('d_시나리오'!$J$6-'d_시나리오'!$H$6),'d_시나리오'!$H$6+SQRT(O119*('d_시나리오'!$J$6-'d_시나리오'!$H$6)*('d_시나리오'!$I$6-'d_시나리오'!$H$6)),'d_시나리오'!$J$6-SQRT((1-O119)*('d_시나리오'!$J$6-'d_시나리오'!$H$6)*('d_시나리오'!$J$6-'d_시나리오'!$I$6))))</f>
        <v/>
      </c>
      <c r="Q119">
        <f>INDEX('d_분포'!$B$2:$B$57,RANDBETWEEN(1,56))</f>
        <v/>
      </c>
      <c r="R119">
        <f>BETAINV(RAND(),5,5)</f>
        <v/>
      </c>
      <c r="S119">
        <f>'d_고정'!$B$1*'6_기대효과'!$H$7*('d_시나리오'!$I$7/'d_고정'!$B$2)*B119</f>
        <v/>
      </c>
      <c r="T119">
        <f>S119*D119</f>
        <v/>
      </c>
      <c r="U119">
        <f>S119*F119*H119</f>
        <v/>
      </c>
      <c r="V119">
        <f>S119*F119*(H119-1)</f>
        <v/>
      </c>
      <c r="W119">
        <f>U119*J119</f>
        <v/>
      </c>
      <c r="X119">
        <f>T119+W119</f>
        <v/>
      </c>
      <c r="Y119">
        <f>(T119*E119+W119*L119)*(1-R119-'d_고정'!$B$13)</f>
        <v/>
      </c>
      <c r="Z119">
        <f>(U119*N119*Q119+'d_고정'!$B$3*('6_기대효과'!$H$7/8)*Q119*'d_고정'!$B$10*P119*('6_기대효과'!$K$7/'d_고정'!$B$9))*(1-R119)</f>
        <v/>
      </c>
      <c r="AA119">
        <f>W119*L119*(1-R119-'d_고정'!$B$13)+U119*MAX(N119-'d_고정'!$B$10*P119*('6_기대효과'!$K$7/'d_고정'!$B$9),0)*Q119*(1-R119)</f>
        <v/>
      </c>
      <c r="AB119">
        <f>Y119+Z119</f>
        <v/>
      </c>
      <c r="AC119">
        <f>Y119/('d_고정'!$B$5*'6_기대효과'!$H$7/8)/'d_고정'!$B$6</f>
        <v/>
      </c>
      <c r="AD119">
        <f>Y119/('d_고정'!$B$8*'6_기대효과'!$H$7/8)</f>
        <v/>
      </c>
    </row>
    <row r="120">
      <c r="A120">
        <f>RAND()</f>
        <v/>
      </c>
      <c r="B120">
        <f>IF('d_시나리오'!$J$2='d_시나리오'!$H$2,'d_시나리오'!$I$2,IF(A120&lt;('d_시나리오'!$I$2-'d_시나리오'!$H$2)/('d_시나리오'!$J$2-'d_시나리오'!$H$2),'d_시나리오'!$H$2+SQRT(A120*('d_시나리오'!$J$2-'d_시나리오'!$H$2)*('d_시나리오'!$I$2-'d_시나리오'!$H$2)),'d_시나리오'!$J$2-SQRT((1-A120)*('d_시나리오'!$J$2-'d_시나리오'!$H$2)*('d_시나리오'!$J$2-'d_시나리오'!$I$2))))</f>
        <v/>
      </c>
      <c r="C120">
        <f>RAND()</f>
        <v/>
      </c>
      <c r="D120">
        <f>BETAINV(RAND(),IF(C120&lt;'d_고정'!$B$26,'d_고정'!$B$23,'d_고정'!$B$16)+1,'d_고정'!$B$17-IF(C120&lt;'d_고정'!$B$26,'d_고정'!$B$23,'d_고정'!$B$16)+1)*('d_고정'!$B$14+('d_고정'!$B$15-'d_고정'!$B$14)*RAND())</f>
        <v/>
      </c>
      <c r="E120">
        <f>INDEX('d_분포'!$A$2:$A$28,RANDBETWEEN(1,27))</f>
        <v/>
      </c>
      <c r="F120">
        <f>INDEX('d_분포'!$C$2:$C$5,RANDBETWEEN(1,4))*(0.9+0.2*RAND())</f>
        <v/>
      </c>
      <c r="G120">
        <f>RAND()</f>
        <v/>
      </c>
      <c r="H120">
        <f>(F120+(1-F120)*('d_고정'!$B$22*BETAINV(RAND(),IF(G120&lt;'d_고정'!$B$26,'d_고정'!$B$25,'d_고정'!$B$20)+1,'d_고정'!$B$21-IF(G120&lt;'d_고정'!$B$26,'d_고정'!$B$25,'d_고정'!$B$20)+1)+(1-'d_고정'!$B$22)*BETAINV(RAND(),IF(G120&lt;'d_고정'!$B$26,'d_고정'!$B$24,'d_고정'!$B$18)+1,'d_고정'!$B$19-IF(G120&lt;'d_고정'!$B$26,'d_고정'!$B$24,'d_고정'!$B$18)+1))*('d_고정'!$B$14+('d_고정'!$B$15-'d_고정'!$B$14)*RAND()))/F120</f>
        <v/>
      </c>
      <c r="I120">
        <f>RAND()</f>
        <v/>
      </c>
      <c r="J120">
        <f>IF('d_시나리오'!$J$3='d_시나리오'!$H$3,'d_시나리오'!$I$3,IF(I120&lt;('d_시나리오'!$I$3-'d_시나리오'!$H$3)/('d_시나리오'!$J$3-'d_시나리오'!$H$3),'d_시나리오'!$H$3+SQRT(I120*('d_시나리오'!$J$3-'d_시나리오'!$H$3)*('d_시나리오'!$I$3-'d_시나리오'!$H$3)),'d_시나리오'!$J$3-SQRT((1-I120)*('d_시나리오'!$J$3-'d_시나리오'!$H$3)*('d_시나리오'!$J$3-'d_시나리오'!$I$3))))</f>
        <v/>
      </c>
      <c r="K120">
        <f>RAND()</f>
        <v/>
      </c>
      <c r="L120">
        <f>IF('d_시나리오'!$J$4='d_시나리오'!$H$4,'d_시나리오'!$I$4,IF(K120&lt;('d_시나리오'!$I$4-'d_시나리오'!$H$4)/('d_시나리오'!$J$4-'d_시나리오'!$H$4),'d_시나리오'!$H$4+SQRT(K120*('d_시나리오'!$J$4-'d_시나리오'!$H$4)*('d_시나리오'!$I$4-'d_시나리오'!$H$4)),'d_시나리오'!$J$4-SQRT((1-K120)*('d_시나리오'!$J$4-'d_시나리오'!$H$4)*('d_시나리오'!$J$4-'d_시나리오'!$I$4))))</f>
        <v/>
      </c>
      <c r="M120">
        <f>RAND()</f>
        <v/>
      </c>
      <c r="N120">
        <f>IF('d_시나리오'!$J$5='d_시나리오'!$H$5,'d_시나리오'!$I$5,IF(M120&lt;('d_시나리오'!$I$5-'d_시나리오'!$H$5)/('d_시나리오'!$J$5-'d_시나리오'!$H$5),'d_시나리오'!$H$5+SQRT(M120*('d_시나리오'!$J$5-'d_시나리오'!$H$5)*('d_시나리오'!$I$5-'d_시나리오'!$H$5)),'d_시나리오'!$J$5-SQRT((1-M120)*('d_시나리오'!$J$5-'d_시나리오'!$H$5)*('d_시나리오'!$J$5-'d_시나리오'!$I$5))))</f>
        <v/>
      </c>
      <c r="O120">
        <f>RAND()</f>
        <v/>
      </c>
      <c r="P120">
        <f>IF('d_시나리오'!$J$6='d_시나리오'!$H$6,'d_시나리오'!$I$6,IF(O120&lt;('d_시나리오'!$I$6-'d_시나리오'!$H$6)/('d_시나리오'!$J$6-'d_시나리오'!$H$6),'d_시나리오'!$H$6+SQRT(O120*('d_시나리오'!$J$6-'d_시나리오'!$H$6)*('d_시나리오'!$I$6-'d_시나리오'!$H$6)),'d_시나리오'!$J$6-SQRT((1-O120)*('d_시나리오'!$J$6-'d_시나리오'!$H$6)*('d_시나리오'!$J$6-'d_시나리오'!$I$6))))</f>
        <v/>
      </c>
      <c r="Q120">
        <f>INDEX('d_분포'!$B$2:$B$57,RANDBETWEEN(1,56))</f>
        <v/>
      </c>
      <c r="R120">
        <f>BETAINV(RAND(),5,5)</f>
        <v/>
      </c>
      <c r="S120">
        <f>'d_고정'!$B$1*'6_기대효과'!$H$7*('d_시나리오'!$I$7/'d_고정'!$B$2)*B120</f>
        <v/>
      </c>
      <c r="T120">
        <f>S120*D120</f>
        <v/>
      </c>
      <c r="U120">
        <f>S120*F120*H120</f>
        <v/>
      </c>
      <c r="V120">
        <f>S120*F120*(H120-1)</f>
        <v/>
      </c>
      <c r="W120">
        <f>U120*J120</f>
        <v/>
      </c>
      <c r="X120">
        <f>T120+W120</f>
        <v/>
      </c>
      <c r="Y120">
        <f>(T120*E120+W120*L120)*(1-R120-'d_고정'!$B$13)</f>
        <v/>
      </c>
      <c r="Z120">
        <f>(U120*N120*Q120+'d_고정'!$B$3*('6_기대효과'!$H$7/8)*Q120*'d_고정'!$B$10*P120*('6_기대효과'!$K$7/'d_고정'!$B$9))*(1-R120)</f>
        <v/>
      </c>
      <c r="AA120">
        <f>W120*L120*(1-R120-'d_고정'!$B$13)+U120*MAX(N120-'d_고정'!$B$10*P120*('6_기대효과'!$K$7/'d_고정'!$B$9),0)*Q120*(1-R120)</f>
        <v/>
      </c>
      <c r="AB120">
        <f>Y120+Z120</f>
        <v/>
      </c>
      <c r="AC120">
        <f>Y120/('d_고정'!$B$5*'6_기대효과'!$H$7/8)/'d_고정'!$B$6</f>
        <v/>
      </c>
      <c r="AD120">
        <f>Y120/('d_고정'!$B$8*'6_기대효과'!$H$7/8)</f>
        <v/>
      </c>
    </row>
    <row r="121">
      <c r="A121">
        <f>RAND()</f>
        <v/>
      </c>
      <c r="B121">
        <f>IF('d_시나리오'!$J$2='d_시나리오'!$H$2,'d_시나리오'!$I$2,IF(A121&lt;('d_시나리오'!$I$2-'d_시나리오'!$H$2)/('d_시나리오'!$J$2-'d_시나리오'!$H$2),'d_시나리오'!$H$2+SQRT(A121*('d_시나리오'!$J$2-'d_시나리오'!$H$2)*('d_시나리오'!$I$2-'d_시나리오'!$H$2)),'d_시나리오'!$J$2-SQRT((1-A121)*('d_시나리오'!$J$2-'d_시나리오'!$H$2)*('d_시나리오'!$J$2-'d_시나리오'!$I$2))))</f>
        <v/>
      </c>
      <c r="C121">
        <f>RAND()</f>
        <v/>
      </c>
      <c r="D121">
        <f>BETAINV(RAND(),IF(C121&lt;'d_고정'!$B$26,'d_고정'!$B$23,'d_고정'!$B$16)+1,'d_고정'!$B$17-IF(C121&lt;'d_고정'!$B$26,'d_고정'!$B$23,'d_고정'!$B$16)+1)*('d_고정'!$B$14+('d_고정'!$B$15-'d_고정'!$B$14)*RAND())</f>
        <v/>
      </c>
      <c r="E121">
        <f>INDEX('d_분포'!$A$2:$A$28,RANDBETWEEN(1,27))</f>
        <v/>
      </c>
      <c r="F121">
        <f>INDEX('d_분포'!$C$2:$C$5,RANDBETWEEN(1,4))*(0.9+0.2*RAND())</f>
        <v/>
      </c>
      <c r="G121">
        <f>RAND()</f>
        <v/>
      </c>
      <c r="H121">
        <f>(F121+(1-F121)*('d_고정'!$B$22*BETAINV(RAND(),IF(G121&lt;'d_고정'!$B$26,'d_고정'!$B$25,'d_고정'!$B$20)+1,'d_고정'!$B$21-IF(G121&lt;'d_고정'!$B$26,'d_고정'!$B$25,'d_고정'!$B$20)+1)+(1-'d_고정'!$B$22)*BETAINV(RAND(),IF(G121&lt;'d_고정'!$B$26,'d_고정'!$B$24,'d_고정'!$B$18)+1,'d_고정'!$B$19-IF(G121&lt;'d_고정'!$B$26,'d_고정'!$B$24,'d_고정'!$B$18)+1))*('d_고정'!$B$14+('d_고정'!$B$15-'d_고정'!$B$14)*RAND()))/F121</f>
        <v/>
      </c>
      <c r="I121">
        <f>RAND()</f>
        <v/>
      </c>
      <c r="J121">
        <f>IF('d_시나리오'!$J$3='d_시나리오'!$H$3,'d_시나리오'!$I$3,IF(I121&lt;('d_시나리오'!$I$3-'d_시나리오'!$H$3)/('d_시나리오'!$J$3-'d_시나리오'!$H$3),'d_시나리오'!$H$3+SQRT(I121*('d_시나리오'!$J$3-'d_시나리오'!$H$3)*('d_시나리오'!$I$3-'d_시나리오'!$H$3)),'d_시나리오'!$J$3-SQRT((1-I121)*('d_시나리오'!$J$3-'d_시나리오'!$H$3)*('d_시나리오'!$J$3-'d_시나리오'!$I$3))))</f>
        <v/>
      </c>
      <c r="K121">
        <f>RAND()</f>
        <v/>
      </c>
      <c r="L121">
        <f>IF('d_시나리오'!$J$4='d_시나리오'!$H$4,'d_시나리오'!$I$4,IF(K121&lt;('d_시나리오'!$I$4-'d_시나리오'!$H$4)/('d_시나리오'!$J$4-'d_시나리오'!$H$4),'d_시나리오'!$H$4+SQRT(K121*('d_시나리오'!$J$4-'d_시나리오'!$H$4)*('d_시나리오'!$I$4-'d_시나리오'!$H$4)),'d_시나리오'!$J$4-SQRT((1-K121)*('d_시나리오'!$J$4-'d_시나리오'!$H$4)*('d_시나리오'!$J$4-'d_시나리오'!$I$4))))</f>
        <v/>
      </c>
      <c r="M121">
        <f>RAND()</f>
        <v/>
      </c>
      <c r="N121">
        <f>IF('d_시나리오'!$J$5='d_시나리오'!$H$5,'d_시나리오'!$I$5,IF(M121&lt;('d_시나리오'!$I$5-'d_시나리오'!$H$5)/('d_시나리오'!$J$5-'d_시나리오'!$H$5),'d_시나리오'!$H$5+SQRT(M121*('d_시나리오'!$J$5-'d_시나리오'!$H$5)*('d_시나리오'!$I$5-'d_시나리오'!$H$5)),'d_시나리오'!$J$5-SQRT((1-M121)*('d_시나리오'!$J$5-'d_시나리오'!$H$5)*('d_시나리오'!$J$5-'d_시나리오'!$I$5))))</f>
        <v/>
      </c>
      <c r="O121">
        <f>RAND()</f>
        <v/>
      </c>
      <c r="P121">
        <f>IF('d_시나리오'!$J$6='d_시나리오'!$H$6,'d_시나리오'!$I$6,IF(O121&lt;('d_시나리오'!$I$6-'d_시나리오'!$H$6)/('d_시나리오'!$J$6-'d_시나리오'!$H$6),'d_시나리오'!$H$6+SQRT(O121*('d_시나리오'!$J$6-'d_시나리오'!$H$6)*('d_시나리오'!$I$6-'d_시나리오'!$H$6)),'d_시나리오'!$J$6-SQRT((1-O121)*('d_시나리오'!$J$6-'d_시나리오'!$H$6)*('d_시나리오'!$J$6-'d_시나리오'!$I$6))))</f>
        <v/>
      </c>
      <c r="Q121">
        <f>INDEX('d_분포'!$B$2:$B$57,RANDBETWEEN(1,56))</f>
        <v/>
      </c>
      <c r="R121">
        <f>BETAINV(RAND(),5,5)</f>
        <v/>
      </c>
      <c r="S121">
        <f>'d_고정'!$B$1*'6_기대효과'!$H$7*('d_시나리오'!$I$7/'d_고정'!$B$2)*B121</f>
        <v/>
      </c>
      <c r="T121">
        <f>S121*D121</f>
        <v/>
      </c>
      <c r="U121">
        <f>S121*F121*H121</f>
        <v/>
      </c>
      <c r="V121">
        <f>S121*F121*(H121-1)</f>
        <v/>
      </c>
      <c r="W121">
        <f>U121*J121</f>
        <v/>
      </c>
      <c r="X121">
        <f>T121+W121</f>
        <v/>
      </c>
      <c r="Y121">
        <f>(T121*E121+W121*L121)*(1-R121-'d_고정'!$B$13)</f>
        <v/>
      </c>
      <c r="Z121">
        <f>(U121*N121*Q121+'d_고정'!$B$3*('6_기대효과'!$H$7/8)*Q121*'d_고정'!$B$10*P121*('6_기대효과'!$K$7/'d_고정'!$B$9))*(1-R121)</f>
        <v/>
      </c>
      <c r="AA121">
        <f>W121*L121*(1-R121-'d_고정'!$B$13)+U121*MAX(N121-'d_고정'!$B$10*P121*('6_기대효과'!$K$7/'d_고정'!$B$9),0)*Q121*(1-R121)</f>
        <v/>
      </c>
      <c r="AB121">
        <f>Y121+Z121</f>
        <v/>
      </c>
      <c r="AC121">
        <f>Y121/('d_고정'!$B$5*'6_기대효과'!$H$7/8)/'d_고정'!$B$6</f>
        <v/>
      </c>
      <c r="AD121">
        <f>Y121/('d_고정'!$B$8*'6_기대효과'!$H$7/8)</f>
        <v/>
      </c>
    </row>
    <row r="122">
      <c r="A122">
        <f>RAND()</f>
        <v/>
      </c>
      <c r="B122">
        <f>IF('d_시나리오'!$J$2='d_시나리오'!$H$2,'d_시나리오'!$I$2,IF(A122&lt;('d_시나리오'!$I$2-'d_시나리오'!$H$2)/('d_시나리오'!$J$2-'d_시나리오'!$H$2),'d_시나리오'!$H$2+SQRT(A122*('d_시나리오'!$J$2-'d_시나리오'!$H$2)*('d_시나리오'!$I$2-'d_시나리오'!$H$2)),'d_시나리오'!$J$2-SQRT((1-A122)*('d_시나리오'!$J$2-'d_시나리오'!$H$2)*('d_시나리오'!$J$2-'d_시나리오'!$I$2))))</f>
        <v/>
      </c>
      <c r="C122">
        <f>RAND()</f>
        <v/>
      </c>
      <c r="D122">
        <f>BETAINV(RAND(),IF(C122&lt;'d_고정'!$B$26,'d_고정'!$B$23,'d_고정'!$B$16)+1,'d_고정'!$B$17-IF(C122&lt;'d_고정'!$B$26,'d_고정'!$B$23,'d_고정'!$B$16)+1)*('d_고정'!$B$14+('d_고정'!$B$15-'d_고정'!$B$14)*RAND())</f>
        <v/>
      </c>
      <c r="E122">
        <f>INDEX('d_분포'!$A$2:$A$28,RANDBETWEEN(1,27))</f>
        <v/>
      </c>
      <c r="F122">
        <f>INDEX('d_분포'!$C$2:$C$5,RANDBETWEEN(1,4))*(0.9+0.2*RAND())</f>
        <v/>
      </c>
      <c r="G122">
        <f>RAND()</f>
        <v/>
      </c>
      <c r="H122">
        <f>(F122+(1-F122)*('d_고정'!$B$22*BETAINV(RAND(),IF(G122&lt;'d_고정'!$B$26,'d_고정'!$B$25,'d_고정'!$B$20)+1,'d_고정'!$B$21-IF(G122&lt;'d_고정'!$B$26,'d_고정'!$B$25,'d_고정'!$B$20)+1)+(1-'d_고정'!$B$22)*BETAINV(RAND(),IF(G122&lt;'d_고정'!$B$26,'d_고정'!$B$24,'d_고정'!$B$18)+1,'d_고정'!$B$19-IF(G122&lt;'d_고정'!$B$26,'d_고정'!$B$24,'d_고정'!$B$18)+1))*('d_고정'!$B$14+('d_고정'!$B$15-'d_고정'!$B$14)*RAND()))/F122</f>
        <v/>
      </c>
      <c r="I122">
        <f>RAND()</f>
        <v/>
      </c>
      <c r="J122">
        <f>IF('d_시나리오'!$J$3='d_시나리오'!$H$3,'d_시나리오'!$I$3,IF(I122&lt;('d_시나리오'!$I$3-'d_시나리오'!$H$3)/('d_시나리오'!$J$3-'d_시나리오'!$H$3),'d_시나리오'!$H$3+SQRT(I122*('d_시나리오'!$J$3-'d_시나리오'!$H$3)*('d_시나리오'!$I$3-'d_시나리오'!$H$3)),'d_시나리오'!$J$3-SQRT((1-I122)*('d_시나리오'!$J$3-'d_시나리오'!$H$3)*('d_시나리오'!$J$3-'d_시나리오'!$I$3))))</f>
        <v/>
      </c>
      <c r="K122">
        <f>RAND()</f>
        <v/>
      </c>
      <c r="L122">
        <f>IF('d_시나리오'!$J$4='d_시나리오'!$H$4,'d_시나리오'!$I$4,IF(K122&lt;('d_시나리오'!$I$4-'d_시나리오'!$H$4)/('d_시나리오'!$J$4-'d_시나리오'!$H$4),'d_시나리오'!$H$4+SQRT(K122*('d_시나리오'!$J$4-'d_시나리오'!$H$4)*('d_시나리오'!$I$4-'d_시나리오'!$H$4)),'d_시나리오'!$J$4-SQRT((1-K122)*('d_시나리오'!$J$4-'d_시나리오'!$H$4)*('d_시나리오'!$J$4-'d_시나리오'!$I$4))))</f>
        <v/>
      </c>
      <c r="M122">
        <f>RAND()</f>
        <v/>
      </c>
      <c r="N122">
        <f>IF('d_시나리오'!$J$5='d_시나리오'!$H$5,'d_시나리오'!$I$5,IF(M122&lt;('d_시나리오'!$I$5-'d_시나리오'!$H$5)/('d_시나리오'!$J$5-'d_시나리오'!$H$5),'d_시나리오'!$H$5+SQRT(M122*('d_시나리오'!$J$5-'d_시나리오'!$H$5)*('d_시나리오'!$I$5-'d_시나리오'!$H$5)),'d_시나리오'!$J$5-SQRT((1-M122)*('d_시나리오'!$J$5-'d_시나리오'!$H$5)*('d_시나리오'!$J$5-'d_시나리오'!$I$5))))</f>
        <v/>
      </c>
      <c r="O122">
        <f>RAND()</f>
        <v/>
      </c>
      <c r="P122">
        <f>IF('d_시나리오'!$J$6='d_시나리오'!$H$6,'d_시나리오'!$I$6,IF(O122&lt;('d_시나리오'!$I$6-'d_시나리오'!$H$6)/('d_시나리오'!$J$6-'d_시나리오'!$H$6),'d_시나리오'!$H$6+SQRT(O122*('d_시나리오'!$J$6-'d_시나리오'!$H$6)*('d_시나리오'!$I$6-'d_시나리오'!$H$6)),'d_시나리오'!$J$6-SQRT((1-O122)*('d_시나리오'!$J$6-'d_시나리오'!$H$6)*('d_시나리오'!$J$6-'d_시나리오'!$I$6))))</f>
        <v/>
      </c>
      <c r="Q122">
        <f>INDEX('d_분포'!$B$2:$B$57,RANDBETWEEN(1,56))</f>
        <v/>
      </c>
      <c r="R122">
        <f>BETAINV(RAND(),5,5)</f>
        <v/>
      </c>
      <c r="S122">
        <f>'d_고정'!$B$1*'6_기대효과'!$H$7*('d_시나리오'!$I$7/'d_고정'!$B$2)*B122</f>
        <v/>
      </c>
      <c r="T122">
        <f>S122*D122</f>
        <v/>
      </c>
      <c r="U122">
        <f>S122*F122*H122</f>
        <v/>
      </c>
      <c r="V122">
        <f>S122*F122*(H122-1)</f>
        <v/>
      </c>
      <c r="W122">
        <f>U122*J122</f>
        <v/>
      </c>
      <c r="X122">
        <f>T122+W122</f>
        <v/>
      </c>
      <c r="Y122">
        <f>(T122*E122+W122*L122)*(1-R122-'d_고정'!$B$13)</f>
        <v/>
      </c>
      <c r="Z122">
        <f>(U122*N122*Q122+'d_고정'!$B$3*('6_기대효과'!$H$7/8)*Q122*'d_고정'!$B$10*P122*('6_기대효과'!$K$7/'d_고정'!$B$9))*(1-R122)</f>
        <v/>
      </c>
      <c r="AA122">
        <f>W122*L122*(1-R122-'d_고정'!$B$13)+U122*MAX(N122-'d_고정'!$B$10*P122*('6_기대효과'!$K$7/'d_고정'!$B$9),0)*Q122*(1-R122)</f>
        <v/>
      </c>
      <c r="AB122">
        <f>Y122+Z122</f>
        <v/>
      </c>
      <c r="AC122">
        <f>Y122/('d_고정'!$B$5*'6_기대효과'!$H$7/8)/'d_고정'!$B$6</f>
        <v/>
      </c>
      <c r="AD122">
        <f>Y122/('d_고정'!$B$8*'6_기대효과'!$H$7/8)</f>
        <v/>
      </c>
    </row>
    <row r="123">
      <c r="A123">
        <f>RAND()</f>
        <v/>
      </c>
      <c r="B123">
        <f>IF('d_시나리오'!$J$2='d_시나리오'!$H$2,'d_시나리오'!$I$2,IF(A123&lt;('d_시나리오'!$I$2-'d_시나리오'!$H$2)/('d_시나리오'!$J$2-'d_시나리오'!$H$2),'d_시나리오'!$H$2+SQRT(A123*('d_시나리오'!$J$2-'d_시나리오'!$H$2)*('d_시나리오'!$I$2-'d_시나리오'!$H$2)),'d_시나리오'!$J$2-SQRT((1-A123)*('d_시나리오'!$J$2-'d_시나리오'!$H$2)*('d_시나리오'!$J$2-'d_시나리오'!$I$2))))</f>
        <v/>
      </c>
      <c r="C123">
        <f>RAND()</f>
        <v/>
      </c>
      <c r="D123">
        <f>BETAINV(RAND(),IF(C123&lt;'d_고정'!$B$26,'d_고정'!$B$23,'d_고정'!$B$16)+1,'d_고정'!$B$17-IF(C123&lt;'d_고정'!$B$26,'d_고정'!$B$23,'d_고정'!$B$16)+1)*('d_고정'!$B$14+('d_고정'!$B$15-'d_고정'!$B$14)*RAND())</f>
        <v/>
      </c>
      <c r="E123">
        <f>INDEX('d_분포'!$A$2:$A$28,RANDBETWEEN(1,27))</f>
        <v/>
      </c>
      <c r="F123">
        <f>INDEX('d_분포'!$C$2:$C$5,RANDBETWEEN(1,4))*(0.9+0.2*RAND())</f>
        <v/>
      </c>
      <c r="G123">
        <f>RAND()</f>
        <v/>
      </c>
      <c r="H123">
        <f>(F123+(1-F123)*('d_고정'!$B$22*BETAINV(RAND(),IF(G123&lt;'d_고정'!$B$26,'d_고정'!$B$25,'d_고정'!$B$20)+1,'d_고정'!$B$21-IF(G123&lt;'d_고정'!$B$26,'d_고정'!$B$25,'d_고정'!$B$20)+1)+(1-'d_고정'!$B$22)*BETAINV(RAND(),IF(G123&lt;'d_고정'!$B$26,'d_고정'!$B$24,'d_고정'!$B$18)+1,'d_고정'!$B$19-IF(G123&lt;'d_고정'!$B$26,'d_고정'!$B$24,'d_고정'!$B$18)+1))*('d_고정'!$B$14+('d_고정'!$B$15-'d_고정'!$B$14)*RAND()))/F123</f>
        <v/>
      </c>
      <c r="I123">
        <f>RAND()</f>
        <v/>
      </c>
      <c r="J123">
        <f>IF('d_시나리오'!$J$3='d_시나리오'!$H$3,'d_시나리오'!$I$3,IF(I123&lt;('d_시나리오'!$I$3-'d_시나리오'!$H$3)/('d_시나리오'!$J$3-'d_시나리오'!$H$3),'d_시나리오'!$H$3+SQRT(I123*('d_시나리오'!$J$3-'d_시나리오'!$H$3)*('d_시나리오'!$I$3-'d_시나리오'!$H$3)),'d_시나리오'!$J$3-SQRT((1-I123)*('d_시나리오'!$J$3-'d_시나리오'!$H$3)*('d_시나리오'!$J$3-'d_시나리오'!$I$3))))</f>
        <v/>
      </c>
      <c r="K123">
        <f>RAND()</f>
        <v/>
      </c>
      <c r="L123">
        <f>IF('d_시나리오'!$J$4='d_시나리오'!$H$4,'d_시나리오'!$I$4,IF(K123&lt;('d_시나리오'!$I$4-'d_시나리오'!$H$4)/('d_시나리오'!$J$4-'d_시나리오'!$H$4),'d_시나리오'!$H$4+SQRT(K123*('d_시나리오'!$J$4-'d_시나리오'!$H$4)*('d_시나리오'!$I$4-'d_시나리오'!$H$4)),'d_시나리오'!$J$4-SQRT((1-K123)*('d_시나리오'!$J$4-'d_시나리오'!$H$4)*('d_시나리오'!$J$4-'d_시나리오'!$I$4))))</f>
        <v/>
      </c>
      <c r="M123">
        <f>RAND()</f>
        <v/>
      </c>
      <c r="N123">
        <f>IF('d_시나리오'!$J$5='d_시나리오'!$H$5,'d_시나리오'!$I$5,IF(M123&lt;('d_시나리오'!$I$5-'d_시나리오'!$H$5)/('d_시나리오'!$J$5-'d_시나리오'!$H$5),'d_시나리오'!$H$5+SQRT(M123*('d_시나리오'!$J$5-'d_시나리오'!$H$5)*('d_시나리오'!$I$5-'d_시나리오'!$H$5)),'d_시나리오'!$J$5-SQRT((1-M123)*('d_시나리오'!$J$5-'d_시나리오'!$H$5)*('d_시나리오'!$J$5-'d_시나리오'!$I$5))))</f>
        <v/>
      </c>
      <c r="O123">
        <f>RAND()</f>
        <v/>
      </c>
      <c r="P123">
        <f>IF('d_시나리오'!$J$6='d_시나리오'!$H$6,'d_시나리오'!$I$6,IF(O123&lt;('d_시나리오'!$I$6-'d_시나리오'!$H$6)/('d_시나리오'!$J$6-'d_시나리오'!$H$6),'d_시나리오'!$H$6+SQRT(O123*('d_시나리오'!$J$6-'d_시나리오'!$H$6)*('d_시나리오'!$I$6-'d_시나리오'!$H$6)),'d_시나리오'!$J$6-SQRT((1-O123)*('d_시나리오'!$J$6-'d_시나리오'!$H$6)*('d_시나리오'!$J$6-'d_시나리오'!$I$6))))</f>
        <v/>
      </c>
      <c r="Q123">
        <f>INDEX('d_분포'!$B$2:$B$57,RANDBETWEEN(1,56))</f>
        <v/>
      </c>
      <c r="R123">
        <f>BETAINV(RAND(),5,5)</f>
        <v/>
      </c>
      <c r="S123">
        <f>'d_고정'!$B$1*'6_기대효과'!$H$7*('d_시나리오'!$I$7/'d_고정'!$B$2)*B123</f>
        <v/>
      </c>
      <c r="T123">
        <f>S123*D123</f>
        <v/>
      </c>
      <c r="U123">
        <f>S123*F123*H123</f>
        <v/>
      </c>
      <c r="V123">
        <f>S123*F123*(H123-1)</f>
        <v/>
      </c>
      <c r="W123">
        <f>U123*J123</f>
        <v/>
      </c>
      <c r="X123">
        <f>T123+W123</f>
        <v/>
      </c>
      <c r="Y123">
        <f>(T123*E123+W123*L123)*(1-R123-'d_고정'!$B$13)</f>
        <v/>
      </c>
      <c r="Z123">
        <f>(U123*N123*Q123+'d_고정'!$B$3*('6_기대효과'!$H$7/8)*Q123*'d_고정'!$B$10*P123*('6_기대효과'!$K$7/'d_고정'!$B$9))*(1-R123)</f>
        <v/>
      </c>
      <c r="AA123">
        <f>W123*L123*(1-R123-'d_고정'!$B$13)+U123*MAX(N123-'d_고정'!$B$10*P123*('6_기대효과'!$K$7/'d_고정'!$B$9),0)*Q123*(1-R123)</f>
        <v/>
      </c>
      <c r="AB123">
        <f>Y123+Z123</f>
        <v/>
      </c>
      <c r="AC123">
        <f>Y123/('d_고정'!$B$5*'6_기대효과'!$H$7/8)/'d_고정'!$B$6</f>
        <v/>
      </c>
      <c r="AD123">
        <f>Y123/('d_고정'!$B$8*'6_기대효과'!$H$7/8)</f>
        <v/>
      </c>
    </row>
    <row r="124">
      <c r="A124">
        <f>RAND()</f>
        <v/>
      </c>
      <c r="B124">
        <f>IF('d_시나리오'!$J$2='d_시나리오'!$H$2,'d_시나리오'!$I$2,IF(A124&lt;('d_시나리오'!$I$2-'d_시나리오'!$H$2)/('d_시나리오'!$J$2-'d_시나리오'!$H$2),'d_시나리오'!$H$2+SQRT(A124*('d_시나리오'!$J$2-'d_시나리오'!$H$2)*('d_시나리오'!$I$2-'d_시나리오'!$H$2)),'d_시나리오'!$J$2-SQRT((1-A124)*('d_시나리오'!$J$2-'d_시나리오'!$H$2)*('d_시나리오'!$J$2-'d_시나리오'!$I$2))))</f>
        <v/>
      </c>
      <c r="C124">
        <f>RAND()</f>
        <v/>
      </c>
      <c r="D124">
        <f>BETAINV(RAND(),IF(C124&lt;'d_고정'!$B$26,'d_고정'!$B$23,'d_고정'!$B$16)+1,'d_고정'!$B$17-IF(C124&lt;'d_고정'!$B$26,'d_고정'!$B$23,'d_고정'!$B$16)+1)*('d_고정'!$B$14+('d_고정'!$B$15-'d_고정'!$B$14)*RAND())</f>
        <v/>
      </c>
      <c r="E124">
        <f>INDEX('d_분포'!$A$2:$A$28,RANDBETWEEN(1,27))</f>
        <v/>
      </c>
      <c r="F124">
        <f>INDEX('d_분포'!$C$2:$C$5,RANDBETWEEN(1,4))*(0.9+0.2*RAND())</f>
        <v/>
      </c>
      <c r="G124">
        <f>RAND()</f>
        <v/>
      </c>
      <c r="H124">
        <f>(F124+(1-F124)*('d_고정'!$B$22*BETAINV(RAND(),IF(G124&lt;'d_고정'!$B$26,'d_고정'!$B$25,'d_고정'!$B$20)+1,'d_고정'!$B$21-IF(G124&lt;'d_고정'!$B$26,'d_고정'!$B$25,'d_고정'!$B$20)+1)+(1-'d_고정'!$B$22)*BETAINV(RAND(),IF(G124&lt;'d_고정'!$B$26,'d_고정'!$B$24,'d_고정'!$B$18)+1,'d_고정'!$B$19-IF(G124&lt;'d_고정'!$B$26,'d_고정'!$B$24,'d_고정'!$B$18)+1))*('d_고정'!$B$14+('d_고정'!$B$15-'d_고정'!$B$14)*RAND()))/F124</f>
        <v/>
      </c>
      <c r="I124">
        <f>RAND()</f>
        <v/>
      </c>
      <c r="J124">
        <f>IF('d_시나리오'!$J$3='d_시나리오'!$H$3,'d_시나리오'!$I$3,IF(I124&lt;('d_시나리오'!$I$3-'d_시나리오'!$H$3)/('d_시나리오'!$J$3-'d_시나리오'!$H$3),'d_시나리오'!$H$3+SQRT(I124*('d_시나리오'!$J$3-'d_시나리오'!$H$3)*('d_시나리오'!$I$3-'d_시나리오'!$H$3)),'d_시나리오'!$J$3-SQRT((1-I124)*('d_시나리오'!$J$3-'d_시나리오'!$H$3)*('d_시나리오'!$J$3-'d_시나리오'!$I$3))))</f>
        <v/>
      </c>
      <c r="K124">
        <f>RAND()</f>
        <v/>
      </c>
      <c r="L124">
        <f>IF('d_시나리오'!$J$4='d_시나리오'!$H$4,'d_시나리오'!$I$4,IF(K124&lt;('d_시나리오'!$I$4-'d_시나리오'!$H$4)/('d_시나리오'!$J$4-'d_시나리오'!$H$4),'d_시나리오'!$H$4+SQRT(K124*('d_시나리오'!$J$4-'d_시나리오'!$H$4)*('d_시나리오'!$I$4-'d_시나리오'!$H$4)),'d_시나리오'!$J$4-SQRT((1-K124)*('d_시나리오'!$J$4-'d_시나리오'!$H$4)*('d_시나리오'!$J$4-'d_시나리오'!$I$4))))</f>
        <v/>
      </c>
      <c r="M124">
        <f>RAND()</f>
        <v/>
      </c>
      <c r="N124">
        <f>IF('d_시나리오'!$J$5='d_시나리오'!$H$5,'d_시나리오'!$I$5,IF(M124&lt;('d_시나리오'!$I$5-'d_시나리오'!$H$5)/('d_시나리오'!$J$5-'d_시나리오'!$H$5),'d_시나리오'!$H$5+SQRT(M124*('d_시나리오'!$J$5-'d_시나리오'!$H$5)*('d_시나리오'!$I$5-'d_시나리오'!$H$5)),'d_시나리오'!$J$5-SQRT((1-M124)*('d_시나리오'!$J$5-'d_시나리오'!$H$5)*('d_시나리오'!$J$5-'d_시나리오'!$I$5))))</f>
        <v/>
      </c>
      <c r="O124">
        <f>RAND()</f>
        <v/>
      </c>
      <c r="P124">
        <f>IF('d_시나리오'!$J$6='d_시나리오'!$H$6,'d_시나리오'!$I$6,IF(O124&lt;('d_시나리오'!$I$6-'d_시나리오'!$H$6)/('d_시나리오'!$J$6-'d_시나리오'!$H$6),'d_시나리오'!$H$6+SQRT(O124*('d_시나리오'!$J$6-'d_시나리오'!$H$6)*('d_시나리오'!$I$6-'d_시나리오'!$H$6)),'d_시나리오'!$J$6-SQRT((1-O124)*('d_시나리오'!$J$6-'d_시나리오'!$H$6)*('d_시나리오'!$J$6-'d_시나리오'!$I$6))))</f>
        <v/>
      </c>
      <c r="Q124">
        <f>INDEX('d_분포'!$B$2:$B$57,RANDBETWEEN(1,56))</f>
        <v/>
      </c>
      <c r="R124">
        <f>BETAINV(RAND(),5,5)</f>
        <v/>
      </c>
      <c r="S124">
        <f>'d_고정'!$B$1*'6_기대효과'!$H$7*('d_시나리오'!$I$7/'d_고정'!$B$2)*B124</f>
        <v/>
      </c>
      <c r="T124">
        <f>S124*D124</f>
        <v/>
      </c>
      <c r="U124">
        <f>S124*F124*H124</f>
        <v/>
      </c>
      <c r="V124">
        <f>S124*F124*(H124-1)</f>
        <v/>
      </c>
      <c r="W124">
        <f>U124*J124</f>
        <v/>
      </c>
      <c r="X124">
        <f>T124+W124</f>
        <v/>
      </c>
      <c r="Y124">
        <f>(T124*E124+W124*L124)*(1-R124-'d_고정'!$B$13)</f>
        <v/>
      </c>
      <c r="Z124">
        <f>(U124*N124*Q124+'d_고정'!$B$3*('6_기대효과'!$H$7/8)*Q124*'d_고정'!$B$10*P124*('6_기대효과'!$K$7/'d_고정'!$B$9))*(1-R124)</f>
        <v/>
      </c>
      <c r="AA124">
        <f>W124*L124*(1-R124-'d_고정'!$B$13)+U124*MAX(N124-'d_고정'!$B$10*P124*('6_기대효과'!$K$7/'d_고정'!$B$9),0)*Q124*(1-R124)</f>
        <v/>
      </c>
      <c r="AB124">
        <f>Y124+Z124</f>
        <v/>
      </c>
      <c r="AC124">
        <f>Y124/('d_고정'!$B$5*'6_기대효과'!$H$7/8)/'d_고정'!$B$6</f>
        <v/>
      </c>
      <c r="AD124">
        <f>Y124/('d_고정'!$B$8*'6_기대효과'!$H$7/8)</f>
        <v/>
      </c>
    </row>
    <row r="125">
      <c r="A125">
        <f>RAND()</f>
        <v/>
      </c>
      <c r="B125">
        <f>IF('d_시나리오'!$J$2='d_시나리오'!$H$2,'d_시나리오'!$I$2,IF(A125&lt;('d_시나리오'!$I$2-'d_시나리오'!$H$2)/('d_시나리오'!$J$2-'d_시나리오'!$H$2),'d_시나리오'!$H$2+SQRT(A125*('d_시나리오'!$J$2-'d_시나리오'!$H$2)*('d_시나리오'!$I$2-'d_시나리오'!$H$2)),'d_시나리오'!$J$2-SQRT((1-A125)*('d_시나리오'!$J$2-'d_시나리오'!$H$2)*('d_시나리오'!$J$2-'d_시나리오'!$I$2))))</f>
        <v/>
      </c>
      <c r="C125">
        <f>RAND()</f>
        <v/>
      </c>
      <c r="D125">
        <f>BETAINV(RAND(),IF(C125&lt;'d_고정'!$B$26,'d_고정'!$B$23,'d_고정'!$B$16)+1,'d_고정'!$B$17-IF(C125&lt;'d_고정'!$B$26,'d_고정'!$B$23,'d_고정'!$B$16)+1)*('d_고정'!$B$14+('d_고정'!$B$15-'d_고정'!$B$14)*RAND())</f>
        <v/>
      </c>
      <c r="E125">
        <f>INDEX('d_분포'!$A$2:$A$28,RANDBETWEEN(1,27))</f>
        <v/>
      </c>
      <c r="F125">
        <f>INDEX('d_분포'!$C$2:$C$5,RANDBETWEEN(1,4))*(0.9+0.2*RAND())</f>
        <v/>
      </c>
      <c r="G125">
        <f>RAND()</f>
        <v/>
      </c>
      <c r="H125">
        <f>(F125+(1-F125)*('d_고정'!$B$22*BETAINV(RAND(),IF(G125&lt;'d_고정'!$B$26,'d_고정'!$B$25,'d_고정'!$B$20)+1,'d_고정'!$B$21-IF(G125&lt;'d_고정'!$B$26,'d_고정'!$B$25,'d_고정'!$B$20)+1)+(1-'d_고정'!$B$22)*BETAINV(RAND(),IF(G125&lt;'d_고정'!$B$26,'d_고정'!$B$24,'d_고정'!$B$18)+1,'d_고정'!$B$19-IF(G125&lt;'d_고정'!$B$26,'d_고정'!$B$24,'d_고정'!$B$18)+1))*('d_고정'!$B$14+('d_고정'!$B$15-'d_고정'!$B$14)*RAND()))/F125</f>
        <v/>
      </c>
      <c r="I125">
        <f>RAND()</f>
        <v/>
      </c>
      <c r="J125">
        <f>IF('d_시나리오'!$J$3='d_시나리오'!$H$3,'d_시나리오'!$I$3,IF(I125&lt;('d_시나리오'!$I$3-'d_시나리오'!$H$3)/('d_시나리오'!$J$3-'d_시나리오'!$H$3),'d_시나리오'!$H$3+SQRT(I125*('d_시나리오'!$J$3-'d_시나리오'!$H$3)*('d_시나리오'!$I$3-'d_시나리오'!$H$3)),'d_시나리오'!$J$3-SQRT((1-I125)*('d_시나리오'!$J$3-'d_시나리오'!$H$3)*('d_시나리오'!$J$3-'d_시나리오'!$I$3))))</f>
        <v/>
      </c>
      <c r="K125">
        <f>RAND()</f>
        <v/>
      </c>
      <c r="L125">
        <f>IF('d_시나리오'!$J$4='d_시나리오'!$H$4,'d_시나리오'!$I$4,IF(K125&lt;('d_시나리오'!$I$4-'d_시나리오'!$H$4)/('d_시나리오'!$J$4-'d_시나리오'!$H$4),'d_시나리오'!$H$4+SQRT(K125*('d_시나리오'!$J$4-'d_시나리오'!$H$4)*('d_시나리오'!$I$4-'d_시나리오'!$H$4)),'d_시나리오'!$J$4-SQRT((1-K125)*('d_시나리오'!$J$4-'d_시나리오'!$H$4)*('d_시나리오'!$J$4-'d_시나리오'!$I$4))))</f>
        <v/>
      </c>
      <c r="M125">
        <f>RAND()</f>
        <v/>
      </c>
      <c r="N125">
        <f>IF('d_시나리오'!$J$5='d_시나리오'!$H$5,'d_시나리오'!$I$5,IF(M125&lt;('d_시나리오'!$I$5-'d_시나리오'!$H$5)/('d_시나리오'!$J$5-'d_시나리오'!$H$5),'d_시나리오'!$H$5+SQRT(M125*('d_시나리오'!$J$5-'d_시나리오'!$H$5)*('d_시나리오'!$I$5-'d_시나리오'!$H$5)),'d_시나리오'!$J$5-SQRT((1-M125)*('d_시나리오'!$J$5-'d_시나리오'!$H$5)*('d_시나리오'!$J$5-'d_시나리오'!$I$5))))</f>
        <v/>
      </c>
      <c r="O125">
        <f>RAND()</f>
        <v/>
      </c>
      <c r="P125">
        <f>IF('d_시나리오'!$J$6='d_시나리오'!$H$6,'d_시나리오'!$I$6,IF(O125&lt;('d_시나리오'!$I$6-'d_시나리오'!$H$6)/('d_시나리오'!$J$6-'d_시나리오'!$H$6),'d_시나리오'!$H$6+SQRT(O125*('d_시나리오'!$J$6-'d_시나리오'!$H$6)*('d_시나리오'!$I$6-'d_시나리오'!$H$6)),'d_시나리오'!$J$6-SQRT((1-O125)*('d_시나리오'!$J$6-'d_시나리오'!$H$6)*('d_시나리오'!$J$6-'d_시나리오'!$I$6))))</f>
        <v/>
      </c>
      <c r="Q125">
        <f>INDEX('d_분포'!$B$2:$B$57,RANDBETWEEN(1,56))</f>
        <v/>
      </c>
      <c r="R125">
        <f>BETAINV(RAND(),5,5)</f>
        <v/>
      </c>
      <c r="S125">
        <f>'d_고정'!$B$1*'6_기대효과'!$H$7*('d_시나리오'!$I$7/'d_고정'!$B$2)*B125</f>
        <v/>
      </c>
      <c r="T125">
        <f>S125*D125</f>
        <v/>
      </c>
      <c r="U125">
        <f>S125*F125*H125</f>
        <v/>
      </c>
      <c r="V125">
        <f>S125*F125*(H125-1)</f>
        <v/>
      </c>
      <c r="W125">
        <f>U125*J125</f>
        <v/>
      </c>
      <c r="X125">
        <f>T125+W125</f>
        <v/>
      </c>
      <c r="Y125">
        <f>(T125*E125+W125*L125)*(1-R125-'d_고정'!$B$13)</f>
        <v/>
      </c>
      <c r="Z125">
        <f>(U125*N125*Q125+'d_고정'!$B$3*('6_기대효과'!$H$7/8)*Q125*'d_고정'!$B$10*P125*('6_기대효과'!$K$7/'d_고정'!$B$9))*(1-R125)</f>
        <v/>
      </c>
      <c r="AA125">
        <f>W125*L125*(1-R125-'d_고정'!$B$13)+U125*MAX(N125-'d_고정'!$B$10*P125*('6_기대효과'!$K$7/'d_고정'!$B$9),0)*Q125*(1-R125)</f>
        <v/>
      </c>
      <c r="AB125">
        <f>Y125+Z125</f>
        <v/>
      </c>
      <c r="AC125">
        <f>Y125/('d_고정'!$B$5*'6_기대효과'!$H$7/8)/'d_고정'!$B$6</f>
        <v/>
      </c>
      <c r="AD125">
        <f>Y125/('d_고정'!$B$8*'6_기대효과'!$H$7/8)</f>
        <v/>
      </c>
    </row>
    <row r="126">
      <c r="A126">
        <f>RAND()</f>
        <v/>
      </c>
      <c r="B126">
        <f>IF('d_시나리오'!$J$2='d_시나리오'!$H$2,'d_시나리오'!$I$2,IF(A126&lt;('d_시나리오'!$I$2-'d_시나리오'!$H$2)/('d_시나리오'!$J$2-'d_시나리오'!$H$2),'d_시나리오'!$H$2+SQRT(A126*('d_시나리오'!$J$2-'d_시나리오'!$H$2)*('d_시나리오'!$I$2-'d_시나리오'!$H$2)),'d_시나리오'!$J$2-SQRT((1-A126)*('d_시나리오'!$J$2-'d_시나리오'!$H$2)*('d_시나리오'!$J$2-'d_시나리오'!$I$2))))</f>
        <v/>
      </c>
      <c r="C126">
        <f>RAND()</f>
        <v/>
      </c>
      <c r="D126">
        <f>BETAINV(RAND(),IF(C126&lt;'d_고정'!$B$26,'d_고정'!$B$23,'d_고정'!$B$16)+1,'d_고정'!$B$17-IF(C126&lt;'d_고정'!$B$26,'d_고정'!$B$23,'d_고정'!$B$16)+1)*('d_고정'!$B$14+('d_고정'!$B$15-'d_고정'!$B$14)*RAND())</f>
        <v/>
      </c>
      <c r="E126">
        <f>INDEX('d_분포'!$A$2:$A$28,RANDBETWEEN(1,27))</f>
        <v/>
      </c>
      <c r="F126">
        <f>INDEX('d_분포'!$C$2:$C$5,RANDBETWEEN(1,4))*(0.9+0.2*RAND())</f>
        <v/>
      </c>
      <c r="G126">
        <f>RAND()</f>
        <v/>
      </c>
      <c r="H126">
        <f>(F126+(1-F126)*('d_고정'!$B$22*BETAINV(RAND(),IF(G126&lt;'d_고정'!$B$26,'d_고정'!$B$25,'d_고정'!$B$20)+1,'d_고정'!$B$21-IF(G126&lt;'d_고정'!$B$26,'d_고정'!$B$25,'d_고정'!$B$20)+1)+(1-'d_고정'!$B$22)*BETAINV(RAND(),IF(G126&lt;'d_고정'!$B$26,'d_고정'!$B$24,'d_고정'!$B$18)+1,'d_고정'!$B$19-IF(G126&lt;'d_고정'!$B$26,'d_고정'!$B$24,'d_고정'!$B$18)+1))*('d_고정'!$B$14+('d_고정'!$B$15-'d_고정'!$B$14)*RAND()))/F126</f>
        <v/>
      </c>
      <c r="I126">
        <f>RAND()</f>
        <v/>
      </c>
      <c r="J126">
        <f>IF('d_시나리오'!$J$3='d_시나리오'!$H$3,'d_시나리오'!$I$3,IF(I126&lt;('d_시나리오'!$I$3-'d_시나리오'!$H$3)/('d_시나리오'!$J$3-'d_시나리오'!$H$3),'d_시나리오'!$H$3+SQRT(I126*('d_시나리오'!$J$3-'d_시나리오'!$H$3)*('d_시나리오'!$I$3-'d_시나리오'!$H$3)),'d_시나리오'!$J$3-SQRT((1-I126)*('d_시나리오'!$J$3-'d_시나리오'!$H$3)*('d_시나리오'!$J$3-'d_시나리오'!$I$3))))</f>
        <v/>
      </c>
      <c r="K126">
        <f>RAND()</f>
        <v/>
      </c>
      <c r="L126">
        <f>IF('d_시나리오'!$J$4='d_시나리오'!$H$4,'d_시나리오'!$I$4,IF(K126&lt;('d_시나리오'!$I$4-'d_시나리오'!$H$4)/('d_시나리오'!$J$4-'d_시나리오'!$H$4),'d_시나리오'!$H$4+SQRT(K126*('d_시나리오'!$J$4-'d_시나리오'!$H$4)*('d_시나리오'!$I$4-'d_시나리오'!$H$4)),'d_시나리오'!$J$4-SQRT((1-K126)*('d_시나리오'!$J$4-'d_시나리오'!$H$4)*('d_시나리오'!$J$4-'d_시나리오'!$I$4))))</f>
        <v/>
      </c>
      <c r="M126">
        <f>RAND()</f>
        <v/>
      </c>
      <c r="N126">
        <f>IF('d_시나리오'!$J$5='d_시나리오'!$H$5,'d_시나리오'!$I$5,IF(M126&lt;('d_시나리오'!$I$5-'d_시나리오'!$H$5)/('d_시나리오'!$J$5-'d_시나리오'!$H$5),'d_시나리오'!$H$5+SQRT(M126*('d_시나리오'!$J$5-'d_시나리오'!$H$5)*('d_시나리오'!$I$5-'d_시나리오'!$H$5)),'d_시나리오'!$J$5-SQRT((1-M126)*('d_시나리오'!$J$5-'d_시나리오'!$H$5)*('d_시나리오'!$J$5-'d_시나리오'!$I$5))))</f>
        <v/>
      </c>
      <c r="O126">
        <f>RAND()</f>
        <v/>
      </c>
      <c r="P126">
        <f>IF('d_시나리오'!$J$6='d_시나리오'!$H$6,'d_시나리오'!$I$6,IF(O126&lt;('d_시나리오'!$I$6-'d_시나리오'!$H$6)/('d_시나리오'!$J$6-'d_시나리오'!$H$6),'d_시나리오'!$H$6+SQRT(O126*('d_시나리오'!$J$6-'d_시나리오'!$H$6)*('d_시나리오'!$I$6-'d_시나리오'!$H$6)),'d_시나리오'!$J$6-SQRT((1-O126)*('d_시나리오'!$J$6-'d_시나리오'!$H$6)*('d_시나리오'!$J$6-'d_시나리오'!$I$6))))</f>
        <v/>
      </c>
      <c r="Q126">
        <f>INDEX('d_분포'!$B$2:$B$57,RANDBETWEEN(1,56))</f>
        <v/>
      </c>
      <c r="R126">
        <f>BETAINV(RAND(),5,5)</f>
        <v/>
      </c>
      <c r="S126">
        <f>'d_고정'!$B$1*'6_기대효과'!$H$7*('d_시나리오'!$I$7/'d_고정'!$B$2)*B126</f>
        <v/>
      </c>
      <c r="T126">
        <f>S126*D126</f>
        <v/>
      </c>
      <c r="U126">
        <f>S126*F126*H126</f>
        <v/>
      </c>
      <c r="V126">
        <f>S126*F126*(H126-1)</f>
        <v/>
      </c>
      <c r="W126">
        <f>U126*J126</f>
        <v/>
      </c>
      <c r="X126">
        <f>T126+W126</f>
        <v/>
      </c>
      <c r="Y126">
        <f>(T126*E126+W126*L126)*(1-R126-'d_고정'!$B$13)</f>
        <v/>
      </c>
      <c r="Z126">
        <f>(U126*N126*Q126+'d_고정'!$B$3*('6_기대효과'!$H$7/8)*Q126*'d_고정'!$B$10*P126*('6_기대효과'!$K$7/'d_고정'!$B$9))*(1-R126)</f>
        <v/>
      </c>
      <c r="AA126">
        <f>W126*L126*(1-R126-'d_고정'!$B$13)+U126*MAX(N126-'d_고정'!$B$10*P126*('6_기대효과'!$K$7/'d_고정'!$B$9),0)*Q126*(1-R126)</f>
        <v/>
      </c>
      <c r="AB126">
        <f>Y126+Z126</f>
        <v/>
      </c>
      <c r="AC126">
        <f>Y126/('d_고정'!$B$5*'6_기대효과'!$H$7/8)/'d_고정'!$B$6</f>
        <v/>
      </c>
      <c r="AD126">
        <f>Y126/('d_고정'!$B$8*'6_기대효과'!$H$7/8)</f>
        <v/>
      </c>
    </row>
    <row r="127">
      <c r="A127">
        <f>RAND()</f>
        <v/>
      </c>
      <c r="B127">
        <f>IF('d_시나리오'!$J$2='d_시나리오'!$H$2,'d_시나리오'!$I$2,IF(A127&lt;('d_시나리오'!$I$2-'d_시나리오'!$H$2)/('d_시나리오'!$J$2-'d_시나리오'!$H$2),'d_시나리오'!$H$2+SQRT(A127*('d_시나리오'!$J$2-'d_시나리오'!$H$2)*('d_시나리오'!$I$2-'d_시나리오'!$H$2)),'d_시나리오'!$J$2-SQRT((1-A127)*('d_시나리오'!$J$2-'d_시나리오'!$H$2)*('d_시나리오'!$J$2-'d_시나리오'!$I$2))))</f>
        <v/>
      </c>
      <c r="C127">
        <f>RAND()</f>
        <v/>
      </c>
      <c r="D127">
        <f>BETAINV(RAND(),IF(C127&lt;'d_고정'!$B$26,'d_고정'!$B$23,'d_고정'!$B$16)+1,'d_고정'!$B$17-IF(C127&lt;'d_고정'!$B$26,'d_고정'!$B$23,'d_고정'!$B$16)+1)*('d_고정'!$B$14+('d_고정'!$B$15-'d_고정'!$B$14)*RAND())</f>
        <v/>
      </c>
      <c r="E127">
        <f>INDEX('d_분포'!$A$2:$A$28,RANDBETWEEN(1,27))</f>
        <v/>
      </c>
      <c r="F127">
        <f>INDEX('d_분포'!$C$2:$C$5,RANDBETWEEN(1,4))*(0.9+0.2*RAND())</f>
        <v/>
      </c>
      <c r="G127">
        <f>RAND()</f>
        <v/>
      </c>
      <c r="H127">
        <f>(F127+(1-F127)*('d_고정'!$B$22*BETAINV(RAND(),IF(G127&lt;'d_고정'!$B$26,'d_고정'!$B$25,'d_고정'!$B$20)+1,'d_고정'!$B$21-IF(G127&lt;'d_고정'!$B$26,'d_고정'!$B$25,'d_고정'!$B$20)+1)+(1-'d_고정'!$B$22)*BETAINV(RAND(),IF(G127&lt;'d_고정'!$B$26,'d_고정'!$B$24,'d_고정'!$B$18)+1,'d_고정'!$B$19-IF(G127&lt;'d_고정'!$B$26,'d_고정'!$B$24,'d_고정'!$B$18)+1))*('d_고정'!$B$14+('d_고정'!$B$15-'d_고정'!$B$14)*RAND()))/F127</f>
        <v/>
      </c>
      <c r="I127">
        <f>RAND()</f>
        <v/>
      </c>
      <c r="J127">
        <f>IF('d_시나리오'!$J$3='d_시나리오'!$H$3,'d_시나리오'!$I$3,IF(I127&lt;('d_시나리오'!$I$3-'d_시나리오'!$H$3)/('d_시나리오'!$J$3-'d_시나리오'!$H$3),'d_시나리오'!$H$3+SQRT(I127*('d_시나리오'!$J$3-'d_시나리오'!$H$3)*('d_시나리오'!$I$3-'d_시나리오'!$H$3)),'d_시나리오'!$J$3-SQRT((1-I127)*('d_시나리오'!$J$3-'d_시나리오'!$H$3)*('d_시나리오'!$J$3-'d_시나리오'!$I$3))))</f>
        <v/>
      </c>
      <c r="K127">
        <f>RAND()</f>
        <v/>
      </c>
      <c r="L127">
        <f>IF('d_시나리오'!$J$4='d_시나리오'!$H$4,'d_시나리오'!$I$4,IF(K127&lt;('d_시나리오'!$I$4-'d_시나리오'!$H$4)/('d_시나리오'!$J$4-'d_시나리오'!$H$4),'d_시나리오'!$H$4+SQRT(K127*('d_시나리오'!$J$4-'d_시나리오'!$H$4)*('d_시나리오'!$I$4-'d_시나리오'!$H$4)),'d_시나리오'!$J$4-SQRT((1-K127)*('d_시나리오'!$J$4-'d_시나리오'!$H$4)*('d_시나리오'!$J$4-'d_시나리오'!$I$4))))</f>
        <v/>
      </c>
      <c r="M127">
        <f>RAND()</f>
        <v/>
      </c>
      <c r="N127">
        <f>IF('d_시나리오'!$J$5='d_시나리오'!$H$5,'d_시나리오'!$I$5,IF(M127&lt;('d_시나리오'!$I$5-'d_시나리오'!$H$5)/('d_시나리오'!$J$5-'d_시나리오'!$H$5),'d_시나리오'!$H$5+SQRT(M127*('d_시나리오'!$J$5-'d_시나리오'!$H$5)*('d_시나리오'!$I$5-'d_시나리오'!$H$5)),'d_시나리오'!$J$5-SQRT((1-M127)*('d_시나리오'!$J$5-'d_시나리오'!$H$5)*('d_시나리오'!$J$5-'d_시나리오'!$I$5))))</f>
        <v/>
      </c>
      <c r="O127">
        <f>RAND()</f>
        <v/>
      </c>
      <c r="P127">
        <f>IF('d_시나리오'!$J$6='d_시나리오'!$H$6,'d_시나리오'!$I$6,IF(O127&lt;('d_시나리오'!$I$6-'d_시나리오'!$H$6)/('d_시나리오'!$J$6-'d_시나리오'!$H$6),'d_시나리오'!$H$6+SQRT(O127*('d_시나리오'!$J$6-'d_시나리오'!$H$6)*('d_시나리오'!$I$6-'d_시나리오'!$H$6)),'d_시나리오'!$J$6-SQRT((1-O127)*('d_시나리오'!$J$6-'d_시나리오'!$H$6)*('d_시나리오'!$J$6-'d_시나리오'!$I$6))))</f>
        <v/>
      </c>
      <c r="Q127">
        <f>INDEX('d_분포'!$B$2:$B$57,RANDBETWEEN(1,56))</f>
        <v/>
      </c>
      <c r="R127">
        <f>BETAINV(RAND(),5,5)</f>
        <v/>
      </c>
      <c r="S127">
        <f>'d_고정'!$B$1*'6_기대효과'!$H$7*('d_시나리오'!$I$7/'d_고정'!$B$2)*B127</f>
        <v/>
      </c>
      <c r="T127">
        <f>S127*D127</f>
        <v/>
      </c>
      <c r="U127">
        <f>S127*F127*H127</f>
        <v/>
      </c>
      <c r="V127">
        <f>S127*F127*(H127-1)</f>
        <v/>
      </c>
      <c r="W127">
        <f>U127*J127</f>
        <v/>
      </c>
      <c r="X127">
        <f>T127+W127</f>
        <v/>
      </c>
      <c r="Y127">
        <f>(T127*E127+W127*L127)*(1-R127-'d_고정'!$B$13)</f>
        <v/>
      </c>
      <c r="Z127">
        <f>(U127*N127*Q127+'d_고정'!$B$3*('6_기대효과'!$H$7/8)*Q127*'d_고정'!$B$10*P127*('6_기대효과'!$K$7/'d_고정'!$B$9))*(1-R127)</f>
        <v/>
      </c>
      <c r="AA127">
        <f>W127*L127*(1-R127-'d_고정'!$B$13)+U127*MAX(N127-'d_고정'!$B$10*P127*('6_기대효과'!$K$7/'d_고정'!$B$9),0)*Q127*(1-R127)</f>
        <v/>
      </c>
      <c r="AB127">
        <f>Y127+Z127</f>
        <v/>
      </c>
      <c r="AC127">
        <f>Y127/('d_고정'!$B$5*'6_기대효과'!$H$7/8)/'d_고정'!$B$6</f>
        <v/>
      </c>
      <c r="AD127">
        <f>Y127/('d_고정'!$B$8*'6_기대효과'!$H$7/8)</f>
        <v/>
      </c>
    </row>
    <row r="128">
      <c r="A128">
        <f>RAND()</f>
        <v/>
      </c>
      <c r="B128">
        <f>IF('d_시나리오'!$J$2='d_시나리오'!$H$2,'d_시나리오'!$I$2,IF(A128&lt;('d_시나리오'!$I$2-'d_시나리오'!$H$2)/('d_시나리오'!$J$2-'d_시나리오'!$H$2),'d_시나리오'!$H$2+SQRT(A128*('d_시나리오'!$J$2-'d_시나리오'!$H$2)*('d_시나리오'!$I$2-'d_시나리오'!$H$2)),'d_시나리오'!$J$2-SQRT((1-A128)*('d_시나리오'!$J$2-'d_시나리오'!$H$2)*('d_시나리오'!$J$2-'d_시나리오'!$I$2))))</f>
        <v/>
      </c>
      <c r="C128">
        <f>RAND()</f>
        <v/>
      </c>
      <c r="D128">
        <f>BETAINV(RAND(),IF(C128&lt;'d_고정'!$B$26,'d_고정'!$B$23,'d_고정'!$B$16)+1,'d_고정'!$B$17-IF(C128&lt;'d_고정'!$B$26,'d_고정'!$B$23,'d_고정'!$B$16)+1)*('d_고정'!$B$14+('d_고정'!$B$15-'d_고정'!$B$14)*RAND())</f>
        <v/>
      </c>
      <c r="E128">
        <f>INDEX('d_분포'!$A$2:$A$28,RANDBETWEEN(1,27))</f>
        <v/>
      </c>
      <c r="F128">
        <f>INDEX('d_분포'!$C$2:$C$5,RANDBETWEEN(1,4))*(0.9+0.2*RAND())</f>
        <v/>
      </c>
      <c r="G128">
        <f>RAND()</f>
        <v/>
      </c>
      <c r="H128">
        <f>(F128+(1-F128)*('d_고정'!$B$22*BETAINV(RAND(),IF(G128&lt;'d_고정'!$B$26,'d_고정'!$B$25,'d_고정'!$B$20)+1,'d_고정'!$B$21-IF(G128&lt;'d_고정'!$B$26,'d_고정'!$B$25,'d_고정'!$B$20)+1)+(1-'d_고정'!$B$22)*BETAINV(RAND(),IF(G128&lt;'d_고정'!$B$26,'d_고정'!$B$24,'d_고정'!$B$18)+1,'d_고정'!$B$19-IF(G128&lt;'d_고정'!$B$26,'d_고정'!$B$24,'d_고정'!$B$18)+1))*('d_고정'!$B$14+('d_고정'!$B$15-'d_고정'!$B$14)*RAND()))/F128</f>
        <v/>
      </c>
      <c r="I128">
        <f>RAND()</f>
        <v/>
      </c>
      <c r="J128">
        <f>IF('d_시나리오'!$J$3='d_시나리오'!$H$3,'d_시나리오'!$I$3,IF(I128&lt;('d_시나리오'!$I$3-'d_시나리오'!$H$3)/('d_시나리오'!$J$3-'d_시나리오'!$H$3),'d_시나리오'!$H$3+SQRT(I128*('d_시나리오'!$J$3-'d_시나리오'!$H$3)*('d_시나리오'!$I$3-'d_시나리오'!$H$3)),'d_시나리오'!$J$3-SQRT((1-I128)*('d_시나리오'!$J$3-'d_시나리오'!$H$3)*('d_시나리오'!$J$3-'d_시나리오'!$I$3))))</f>
        <v/>
      </c>
      <c r="K128">
        <f>RAND()</f>
        <v/>
      </c>
      <c r="L128">
        <f>IF('d_시나리오'!$J$4='d_시나리오'!$H$4,'d_시나리오'!$I$4,IF(K128&lt;('d_시나리오'!$I$4-'d_시나리오'!$H$4)/('d_시나리오'!$J$4-'d_시나리오'!$H$4),'d_시나리오'!$H$4+SQRT(K128*('d_시나리오'!$J$4-'d_시나리오'!$H$4)*('d_시나리오'!$I$4-'d_시나리오'!$H$4)),'d_시나리오'!$J$4-SQRT((1-K128)*('d_시나리오'!$J$4-'d_시나리오'!$H$4)*('d_시나리오'!$J$4-'d_시나리오'!$I$4))))</f>
        <v/>
      </c>
      <c r="M128">
        <f>RAND()</f>
        <v/>
      </c>
      <c r="N128">
        <f>IF('d_시나리오'!$J$5='d_시나리오'!$H$5,'d_시나리오'!$I$5,IF(M128&lt;('d_시나리오'!$I$5-'d_시나리오'!$H$5)/('d_시나리오'!$J$5-'d_시나리오'!$H$5),'d_시나리오'!$H$5+SQRT(M128*('d_시나리오'!$J$5-'d_시나리오'!$H$5)*('d_시나리오'!$I$5-'d_시나리오'!$H$5)),'d_시나리오'!$J$5-SQRT((1-M128)*('d_시나리오'!$J$5-'d_시나리오'!$H$5)*('d_시나리오'!$J$5-'d_시나리오'!$I$5))))</f>
        <v/>
      </c>
      <c r="O128">
        <f>RAND()</f>
        <v/>
      </c>
      <c r="P128">
        <f>IF('d_시나리오'!$J$6='d_시나리오'!$H$6,'d_시나리오'!$I$6,IF(O128&lt;('d_시나리오'!$I$6-'d_시나리오'!$H$6)/('d_시나리오'!$J$6-'d_시나리오'!$H$6),'d_시나리오'!$H$6+SQRT(O128*('d_시나리오'!$J$6-'d_시나리오'!$H$6)*('d_시나리오'!$I$6-'d_시나리오'!$H$6)),'d_시나리오'!$J$6-SQRT((1-O128)*('d_시나리오'!$J$6-'d_시나리오'!$H$6)*('d_시나리오'!$J$6-'d_시나리오'!$I$6))))</f>
        <v/>
      </c>
      <c r="Q128">
        <f>INDEX('d_분포'!$B$2:$B$57,RANDBETWEEN(1,56))</f>
        <v/>
      </c>
      <c r="R128">
        <f>BETAINV(RAND(),5,5)</f>
        <v/>
      </c>
      <c r="S128">
        <f>'d_고정'!$B$1*'6_기대효과'!$H$7*('d_시나리오'!$I$7/'d_고정'!$B$2)*B128</f>
        <v/>
      </c>
      <c r="T128">
        <f>S128*D128</f>
        <v/>
      </c>
      <c r="U128">
        <f>S128*F128*H128</f>
        <v/>
      </c>
      <c r="V128">
        <f>S128*F128*(H128-1)</f>
        <v/>
      </c>
      <c r="W128">
        <f>U128*J128</f>
        <v/>
      </c>
      <c r="X128">
        <f>T128+W128</f>
        <v/>
      </c>
      <c r="Y128">
        <f>(T128*E128+W128*L128)*(1-R128-'d_고정'!$B$13)</f>
        <v/>
      </c>
      <c r="Z128">
        <f>(U128*N128*Q128+'d_고정'!$B$3*('6_기대효과'!$H$7/8)*Q128*'d_고정'!$B$10*P128*('6_기대효과'!$K$7/'d_고정'!$B$9))*(1-R128)</f>
        <v/>
      </c>
      <c r="AA128">
        <f>W128*L128*(1-R128-'d_고정'!$B$13)+U128*MAX(N128-'d_고정'!$B$10*P128*('6_기대효과'!$K$7/'d_고정'!$B$9),0)*Q128*(1-R128)</f>
        <v/>
      </c>
      <c r="AB128">
        <f>Y128+Z128</f>
        <v/>
      </c>
      <c r="AC128">
        <f>Y128/('d_고정'!$B$5*'6_기대효과'!$H$7/8)/'d_고정'!$B$6</f>
        <v/>
      </c>
      <c r="AD128">
        <f>Y128/('d_고정'!$B$8*'6_기대효과'!$H$7/8)</f>
        <v/>
      </c>
    </row>
    <row r="129">
      <c r="A129">
        <f>RAND()</f>
        <v/>
      </c>
      <c r="B129">
        <f>IF('d_시나리오'!$J$2='d_시나리오'!$H$2,'d_시나리오'!$I$2,IF(A129&lt;('d_시나리오'!$I$2-'d_시나리오'!$H$2)/('d_시나리오'!$J$2-'d_시나리오'!$H$2),'d_시나리오'!$H$2+SQRT(A129*('d_시나리오'!$J$2-'d_시나리오'!$H$2)*('d_시나리오'!$I$2-'d_시나리오'!$H$2)),'d_시나리오'!$J$2-SQRT((1-A129)*('d_시나리오'!$J$2-'d_시나리오'!$H$2)*('d_시나리오'!$J$2-'d_시나리오'!$I$2))))</f>
        <v/>
      </c>
      <c r="C129">
        <f>RAND()</f>
        <v/>
      </c>
      <c r="D129">
        <f>BETAINV(RAND(),IF(C129&lt;'d_고정'!$B$26,'d_고정'!$B$23,'d_고정'!$B$16)+1,'d_고정'!$B$17-IF(C129&lt;'d_고정'!$B$26,'d_고정'!$B$23,'d_고정'!$B$16)+1)*('d_고정'!$B$14+('d_고정'!$B$15-'d_고정'!$B$14)*RAND())</f>
        <v/>
      </c>
      <c r="E129">
        <f>INDEX('d_분포'!$A$2:$A$28,RANDBETWEEN(1,27))</f>
        <v/>
      </c>
      <c r="F129">
        <f>INDEX('d_분포'!$C$2:$C$5,RANDBETWEEN(1,4))*(0.9+0.2*RAND())</f>
        <v/>
      </c>
      <c r="G129">
        <f>RAND()</f>
        <v/>
      </c>
      <c r="H129">
        <f>(F129+(1-F129)*('d_고정'!$B$22*BETAINV(RAND(),IF(G129&lt;'d_고정'!$B$26,'d_고정'!$B$25,'d_고정'!$B$20)+1,'d_고정'!$B$21-IF(G129&lt;'d_고정'!$B$26,'d_고정'!$B$25,'d_고정'!$B$20)+1)+(1-'d_고정'!$B$22)*BETAINV(RAND(),IF(G129&lt;'d_고정'!$B$26,'d_고정'!$B$24,'d_고정'!$B$18)+1,'d_고정'!$B$19-IF(G129&lt;'d_고정'!$B$26,'d_고정'!$B$24,'d_고정'!$B$18)+1))*('d_고정'!$B$14+('d_고정'!$B$15-'d_고정'!$B$14)*RAND()))/F129</f>
        <v/>
      </c>
      <c r="I129">
        <f>RAND()</f>
        <v/>
      </c>
      <c r="J129">
        <f>IF('d_시나리오'!$J$3='d_시나리오'!$H$3,'d_시나리오'!$I$3,IF(I129&lt;('d_시나리오'!$I$3-'d_시나리오'!$H$3)/('d_시나리오'!$J$3-'d_시나리오'!$H$3),'d_시나리오'!$H$3+SQRT(I129*('d_시나리오'!$J$3-'d_시나리오'!$H$3)*('d_시나리오'!$I$3-'d_시나리오'!$H$3)),'d_시나리오'!$J$3-SQRT((1-I129)*('d_시나리오'!$J$3-'d_시나리오'!$H$3)*('d_시나리오'!$J$3-'d_시나리오'!$I$3))))</f>
        <v/>
      </c>
      <c r="K129">
        <f>RAND()</f>
        <v/>
      </c>
      <c r="L129">
        <f>IF('d_시나리오'!$J$4='d_시나리오'!$H$4,'d_시나리오'!$I$4,IF(K129&lt;('d_시나리오'!$I$4-'d_시나리오'!$H$4)/('d_시나리오'!$J$4-'d_시나리오'!$H$4),'d_시나리오'!$H$4+SQRT(K129*('d_시나리오'!$J$4-'d_시나리오'!$H$4)*('d_시나리오'!$I$4-'d_시나리오'!$H$4)),'d_시나리오'!$J$4-SQRT((1-K129)*('d_시나리오'!$J$4-'d_시나리오'!$H$4)*('d_시나리오'!$J$4-'d_시나리오'!$I$4))))</f>
        <v/>
      </c>
      <c r="M129">
        <f>RAND()</f>
        <v/>
      </c>
      <c r="N129">
        <f>IF('d_시나리오'!$J$5='d_시나리오'!$H$5,'d_시나리오'!$I$5,IF(M129&lt;('d_시나리오'!$I$5-'d_시나리오'!$H$5)/('d_시나리오'!$J$5-'d_시나리오'!$H$5),'d_시나리오'!$H$5+SQRT(M129*('d_시나리오'!$J$5-'d_시나리오'!$H$5)*('d_시나리오'!$I$5-'d_시나리오'!$H$5)),'d_시나리오'!$J$5-SQRT((1-M129)*('d_시나리오'!$J$5-'d_시나리오'!$H$5)*('d_시나리오'!$J$5-'d_시나리오'!$I$5))))</f>
        <v/>
      </c>
      <c r="O129">
        <f>RAND()</f>
        <v/>
      </c>
      <c r="P129">
        <f>IF('d_시나리오'!$J$6='d_시나리오'!$H$6,'d_시나리오'!$I$6,IF(O129&lt;('d_시나리오'!$I$6-'d_시나리오'!$H$6)/('d_시나리오'!$J$6-'d_시나리오'!$H$6),'d_시나리오'!$H$6+SQRT(O129*('d_시나리오'!$J$6-'d_시나리오'!$H$6)*('d_시나리오'!$I$6-'d_시나리오'!$H$6)),'d_시나리오'!$J$6-SQRT((1-O129)*('d_시나리오'!$J$6-'d_시나리오'!$H$6)*('d_시나리오'!$J$6-'d_시나리오'!$I$6))))</f>
        <v/>
      </c>
      <c r="Q129">
        <f>INDEX('d_분포'!$B$2:$B$57,RANDBETWEEN(1,56))</f>
        <v/>
      </c>
      <c r="R129">
        <f>BETAINV(RAND(),5,5)</f>
        <v/>
      </c>
      <c r="S129">
        <f>'d_고정'!$B$1*'6_기대효과'!$H$7*('d_시나리오'!$I$7/'d_고정'!$B$2)*B129</f>
        <v/>
      </c>
      <c r="T129">
        <f>S129*D129</f>
        <v/>
      </c>
      <c r="U129">
        <f>S129*F129*H129</f>
        <v/>
      </c>
      <c r="V129">
        <f>S129*F129*(H129-1)</f>
        <v/>
      </c>
      <c r="W129">
        <f>U129*J129</f>
        <v/>
      </c>
      <c r="X129">
        <f>T129+W129</f>
        <v/>
      </c>
      <c r="Y129">
        <f>(T129*E129+W129*L129)*(1-R129-'d_고정'!$B$13)</f>
        <v/>
      </c>
      <c r="Z129">
        <f>(U129*N129*Q129+'d_고정'!$B$3*('6_기대효과'!$H$7/8)*Q129*'d_고정'!$B$10*P129*('6_기대효과'!$K$7/'d_고정'!$B$9))*(1-R129)</f>
        <v/>
      </c>
      <c r="AA129">
        <f>W129*L129*(1-R129-'d_고정'!$B$13)+U129*MAX(N129-'d_고정'!$B$10*P129*('6_기대효과'!$K$7/'d_고정'!$B$9),0)*Q129*(1-R129)</f>
        <v/>
      </c>
      <c r="AB129">
        <f>Y129+Z129</f>
        <v/>
      </c>
      <c r="AC129">
        <f>Y129/('d_고정'!$B$5*'6_기대효과'!$H$7/8)/'d_고정'!$B$6</f>
        <v/>
      </c>
      <c r="AD129">
        <f>Y129/('d_고정'!$B$8*'6_기대효과'!$H$7/8)</f>
        <v/>
      </c>
    </row>
    <row r="130">
      <c r="A130">
        <f>RAND()</f>
        <v/>
      </c>
      <c r="B130">
        <f>IF('d_시나리오'!$J$2='d_시나리오'!$H$2,'d_시나리오'!$I$2,IF(A130&lt;('d_시나리오'!$I$2-'d_시나리오'!$H$2)/('d_시나리오'!$J$2-'d_시나리오'!$H$2),'d_시나리오'!$H$2+SQRT(A130*('d_시나리오'!$J$2-'d_시나리오'!$H$2)*('d_시나리오'!$I$2-'d_시나리오'!$H$2)),'d_시나리오'!$J$2-SQRT((1-A130)*('d_시나리오'!$J$2-'d_시나리오'!$H$2)*('d_시나리오'!$J$2-'d_시나리오'!$I$2))))</f>
        <v/>
      </c>
      <c r="C130">
        <f>RAND()</f>
        <v/>
      </c>
      <c r="D130">
        <f>BETAINV(RAND(),IF(C130&lt;'d_고정'!$B$26,'d_고정'!$B$23,'d_고정'!$B$16)+1,'d_고정'!$B$17-IF(C130&lt;'d_고정'!$B$26,'d_고정'!$B$23,'d_고정'!$B$16)+1)*('d_고정'!$B$14+('d_고정'!$B$15-'d_고정'!$B$14)*RAND())</f>
        <v/>
      </c>
      <c r="E130">
        <f>INDEX('d_분포'!$A$2:$A$28,RANDBETWEEN(1,27))</f>
        <v/>
      </c>
      <c r="F130">
        <f>INDEX('d_분포'!$C$2:$C$5,RANDBETWEEN(1,4))*(0.9+0.2*RAND())</f>
        <v/>
      </c>
      <c r="G130">
        <f>RAND()</f>
        <v/>
      </c>
      <c r="H130">
        <f>(F130+(1-F130)*('d_고정'!$B$22*BETAINV(RAND(),IF(G130&lt;'d_고정'!$B$26,'d_고정'!$B$25,'d_고정'!$B$20)+1,'d_고정'!$B$21-IF(G130&lt;'d_고정'!$B$26,'d_고정'!$B$25,'d_고정'!$B$20)+1)+(1-'d_고정'!$B$22)*BETAINV(RAND(),IF(G130&lt;'d_고정'!$B$26,'d_고정'!$B$24,'d_고정'!$B$18)+1,'d_고정'!$B$19-IF(G130&lt;'d_고정'!$B$26,'d_고정'!$B$24,'d_고정'!$B$18)+1))*('d_고정'!$B$14+('d_고정'!$B$15-'d_고정'!$B$14)*RAND()))/F130</f>
        <v/>
      </c>
      <c r="I130">
        <f>RAND()</f>
        <v/>
      </c>
      <c r="J130">
        <f>IF('d_시나리오'!$J$3='d_시나리오'!$H$3,'d_시나리오'!$I$3,IF(I130&lt;('d_시나리오'!$I$3-'d_시나리오'!$H$3)/('d_시나리오'!$J$3-'d_시나리오'!$H$3),'d_시나리오'!$H$3+SQRT(I130*('d_시나리오'!$J$3-'d_시나리오'!$H$3)*('d_시나리오'!$I$3-'d_시나리오'!$H$3)),'d_시나리오'!$J$3-SQRT((1-I130)*('d_시나리오'!$J$3-'d_시나리오'!$H$3)*('d_시나리오'!$J$3-'d_시나리오'!$I$3))))</f>
        <v/>
      </c>
      <c r="K130">
        <f>RAND()</f>
        <v/>
      </c>
      <c r="L130">
        <f>IF('d_시나리오'!$J$4='d_시나리오'!$H$4,'d_시나리오'!$I$4,IF(K130&lt;('d_시나리오'!$I$4-'d_시나리오'!$H$4)/('d_시나리오'!$J$4-'d_시나리오'!$H$4),'d_시나리오'!$H$4+SQRT(K130*('d_시나리오'!$J$4-'d_시나리오'!$H$4)*('d_시나리오'!$I$4-'d_시나리오'!$H$4)),'d_시나리오'!$J$4-SQRT((1-K130)*('d_시나리오'!$J$4-'d_시나리오'!$H$4)*('d_시나리오'!$J$4-'d_시나리오'!$I$4))))</f>
        <v/>
      </c>
      <c r="M130">
        <f>RAND()</f>
        <v/>
      </c>
      <c r="N130">
        <f>IF('d_시나리오'!$J$5='d_시나리오'!$H$5,'d_시나리오'!$I$5,IF(M130&lt;('d_시나리오'!$I$5-'d_시나리오'!$H$5)/('d_시나리오'!$J$5-'d_시나리오'!$H$5),'d_시나리오'!$H$5+SQRT(M130*('d_시나리오'!$J$5-'d_시나리오'!$H$5)*('d_시나리오'!$I$5-'d_시나리오'!$H$5)),'d_시나리오'!$J$5-SQRT((1-M130)*('d_시나리오'!$J$5-'d_시나리오'!$H$5)*('d_시나리오'!$J$5-'d_시나리오'!$I$5))))</f>
        <v/>
      </c>
      <c r="O130">
        <f>RAND()</f>
        <v/>
      </c>
      <c r="P130">
        <f>IF('d_시나리오'!$J$6='d_시나리오'!$H$6,'d_시나리오'!$I$6,IF(O130&lt;('d_시나리오'!$I$6-'d_시나리오'!$H$6)/('d_시나리오'!$J$6-'d_시나리오'!$H$6),'d_시나리오'!$H$6+SQRT(O130*('d_시나리오'!$J$6-'d_시나리오'!$H$6)*('d_시나리오'!$I$6-'d_시나리오'!$H$6)),'d_시나리오'!$J$6-SQRT((1-O130)*('d_시나리오'!$J$6-'d_시나리오'!$H$6)*('d_시나리오'!$J$6-'d_시나리오'!$I$6))))</f>
        <v/>
      </c>
      <c r="Q130">
        <f>INDEX('d_분포'!$B$2:$B$57,RANDBETWEEN(1,56))</f>
        <v/>
      </c>
      <c r="R130">
        <f>BETAINV(RAND(),5,5)</f>
        <v/>
      </c>
      <c r="S130">
        <f>'d_고정'!$B$1*'6_기대효과'!$H$7*('d_시나리오'!$I$7/'d_고정'!$B$2)*B130</f>
        <v/>
      </c>
      <c r="T130">
        <f>S130*D130</f>
        <v/>
      </c>
      <c r="U130">
        <f>S130*F130*H130</f>
        <v/>
      </c>
      <c r="V130">
        <f>S130*F130*(H130-1)</f>
        <v/>
      </c>
      <c r="W130">
        <f>U130*J130</f>
        <v/>
      </c>
      <c r="X130">
        <f>T130+W130</f>
        <v/>
      </c>
      <c r="Y130">
        <f>(T130*E130+W130*L130)*(1-R130-'d_고정'!$B$13)</f>
        <v/>
      </c>
      <c r="Z130">
        <f>(U130*N130*Q130+'d_고정'!$B$3*('6_기대효과'!$H$7/8)*Q130*'d_고정'!$B$10*P130*('6_기대효과'!$K$7/'d_고정'!$B$9))*(1-R130)</f>
        <v/>
      </c>
      <c r="AA130">
        <f>W130*L130*(1-R130-'d_고정'!$B$13)+U130*MAX(N130-'d_고정'!$B$10*P130*('6_기대효과'!$K$7/'d_고정'!$B$9),0)*Q130*(1-R130)</f>
        <v/>
      </c>
      <c r="AB130">
        <f>Y130+Z130</f>
        <v/>
      </c>
      <c r="AC130">
        <f>Y130/('d_고정'!$B$5*'6_기대효과'!$H$7/8)/'d_고정'!$B$6</f>
        <v/>
      </c>
      <c r="AD130">
        <f>Y130/('d_고정'!$B$8*'6_기대효과'!$H$7/8)</f>
        <v/>
      </c>
    </row>
    <row r="131">
      <c r="A131">
        <f>RAND()</f>
        <v/>
      </c>
      <c r="B131">
        <f>IF('d_시나리오'!$J$2='d_시나리오'!$H$2,'d_시나리오'!$I$2,IF(A131&lt;('d_시나리오'!$I$2-'d_시나리오'!$H$2)/('d_시나리오'!$J$2-'d_시나리오'!$H$2),'d_시나리오'!$H$2+SQRT(A131*('d_시나리오'!$J$2-'d_시나리오'!$H$2)*('d_시나리오'!$I$2-'d_시나리오'!$H$2)),'d_시나리오'!$J$2-SQRT((1-A131)*('d_시나리오'!$J$2-'d_시나리오'!$H$2)*('d_시나리오'!$J$2-'d_시나리오'!$I$2))))</f>
        <v/>
      </c>
      <c r="C131">
        <f>RAND()</f>
        <v/>
      </c>
      <c r="D131">
        <f>BETAINV(RAND(),IF(C131&lt;'d_고정'!$B$26,'d_고정'!$B$23,'d_고정'!$B$16)+1,'d_고정'!$B$17-IF(C131&lt;'d_고정'!$B$26,'d_고정'!$B$23,'d_고정'!$B$16)+1)*('d_고정'!$B$14+('d_고정'!$B$15-'d_고정'!$B$14)*RAND())</f>
        <v/>
      </c>
      <c r="E131">
        <f>INDEX('d_분포'!$A$2:$A$28,RANDBETWEEN(1,27))</f>
        <v/>
      </c>
      <c r="F131">
        <f>INDEX('d_분포'!$C$2:$C$5,RANDBETWEEN(1,4))*(0.9+0.2*RAND())</f>
        <v/>
      </c>
      <c r="G131">
        <f>RAND()</f>
        <v/>
      </c>
      <c r="H131">
        <f>(F131+(1-F131)*('d_고정'!$B$22*BETAINV(RAND(),IF(G131&lt;'d_고정'!$B$26,'d_고정'!$B$25,'d_고정'!$B$20)+1,'d_고정'!$B$21-IF(G131&lt;'d_고정'!$B$26,'d_고정'!$B$25,'d_고정'!$B$20)+1)+(1-'d_고정'!$B$22)*BETAINV(RAND(),IF(G131&lt;'d_고정'!$B$26,'d_고정'!$B$24,'d_고정'!$B$18)+1,'d_고정'!$B$19-IF(G131&lt;'d_고정'!$B$26,'d_고정'!$B$24,'d_고정'!$B$18)+1))*('d_고정'!$B$14+('d_고정'!$B$15-'d_고정'!$B$14)*RAND()))/F131</f>
        <v/>
      </c>
      <c r="I131">
        <f>RAND()</f>
        <v/>
      </c>
      <c r="J131">
        <f>IF('d_시나리오'!$J$3='d_시나리오'!$H$3,'d_시나리오'!$I$3,IF(I131&lt;('d_시나리오'!$I$3-'d_시나리오'!$H$3)/('d_시나리오'!$J$3-'d_시나리오'!$H$3),'d_시나리오'!$H$3+SQRT(I131*('d_시나리오'!$J$3-'d_시나리오'!$H$3)*('d_시나리오'!$I$3-'d_시나리오'!$H$3)),'d_시나리오'!$J$3-SQRT((1-I131)*('d_시나리오'!$J$3-'d_시나리오'!$H$3)*('d_시나리오'!$J$3-'d_시나리오'!$I$3))))</f>
        <v/>
      </c>
      <c r="K131">
        <f>RAND()</f>
        <v/>
      </c>
      <c r="L131">
        <f>IF('d_시나리오'!$J$4='d_시나리오'!$H$4,'d_시나리오'!$I$4,IF(K131&lt;('d_시나리오'!$I$4-'d_시나리오'!$H$4)/('d_시나리오'!$J$4-'d_시나리오'!$H$4),'d_시나리오'!$H$4+SQRT(K131*('d_시나리오'!$J$4-'d_시나리오'!$H$4)*('d_시나리오'!$I$4-'d_시나리오'!$H$4)),'d_시나리오'!$J$4-SQRT((1-K131)*('d_시나리오'!$J$4-'d_시나리오'!$H$4)*('d_시나리오'!$J$4-'d_시나리오'!$I$4))))</f>
        <v/>
      </c>
      <c r="M131">
        <f>RAND()</f>
        <v/>
      </c>
      <c r="N131">
        <f>IF('d_시나리오'!$J$5='d_시나리오'!$H$5,'d_시나리오'!$I$5,IF(M131&lt;('d_시나리오'!$I$5-'d_시나리오'!$H$5)/('d_시나리오'!$J$5-'d_시나리오'!$H$5),'d_시나리오'!$H$5+SQRT(M131*('d_시나리오'!$J$5-'d_시나리오'!$H$5)*('d_시나리오'!$I$5-'d_시나리오'!$H$5)),'d_시나리오'!$J$5-SQRT((1-M131)*('d_시나리오'!$J$5-'d_시나리오'!$H$5)*('d_시나리오'!$J$5-'d_시나리오'!$I$5))))</f>
        <v/>
      </c>
      <c r="O131">
        <f>RAND()</f>
        <v/>
      </c>
      <c r="P131">
        <f>IF('d_시나리오'!$J$6='d_시나리오'!$H$6,'d_시나리오'!$I$6,IF(O131&lt;('d_시나리오'!$I$6-'d_시나리오'!$H$6)/('d_시나리오'!$J$6-'d_시나리오'!$H$6),'d_시나리오'!$H$6+SQRT(O131*('d_시나리오'!$J$6-'d_시나리오'!$H$6)*('d_시나리오'!$I$6-'d_시나리오'!$H$6)),'d_시나리오'!$J$6-SQRT((1-O131)*('d_시나리오'!$J$6-'d_시나리오'!$H$6)*('d_시나리오'!$J$6-'d_시나리오'!$I$6))))</f>
        <v/>
      </c>
      <c r="Q131">
        <f>INDEX('d_분포'!$B$2:$B$57,RANDBETWEEN(1,56))</f>
        <v/>
      </c>
      <c r="R131">
        <f>BETAINV(RAND(),5,5)</f>
        <v/>
      </c>
      <c r="S131">
        <f>'d_고정'!$B$1*'6_기대효과'!$H$7*('d_시나리오'!$I$7/'d_고정'!$B$2)*B131</f>
        <v/>
      </c>
      <c r="T131">
        <f>S131*D131</f>
        <v/>
      </c>
      <c r="U131">
        <f>S131*F131*H131</f>
        <v/>
      </c>
      <c r="V131">
        <f>S131*F131*(H131-1)</f>
        <v/>
      </c>
      <c r="W131">
        <f>U131*J131</f>
        <v/>
      </c>
      <c r="X131">
        <f>T131+W131</f>
        <v/>
      </c>
      <c r="Y131">
        <f>(T131*E131+W131*L131)*(1-R131-'d_고정'!$B$13)</f>
        <v/>
      </c>
      <c r="Z131">
        <f>(U131*N131*Q131+'d_고정'!$B$3*('6_기대효과'!$H$7/8)*Q131*'d_고정'!$B$10*P131*('6_기대효과'!$K$7/'d_고정'!$B$9))*(1-R131)</f>
        <v/>
      </c>
      <c r="AA131">
        <f>W131*L131*(1-R131-'d_고정'!$B$13)+U131*MAX(N131-'d_고정'!$B$10*P131*('6_기대효과'!$K$7/'d_고정'!$B$9),0)*Q131*(1-R131)</f>
        <v/>
      </c>
      <c r="AB131">
        <f>Y131+Z131</f>
        <v/>
      </c>
      <c r="AC131">
        <f>Y131/('d_고정'!$B$5*'6_기대효과'!$H$7/8)/'d_고정'!$B$6</f>
        <v/>
      </c>
      <c r="AD131">
        <f>Y131/('d_고정'!$B$8*'6_기대효과'!$H$7/8)</f>
        <v/>
      </c>
    </row>
    <row r="132">
      <c r="A132">
        <f>RAND()</f>
        <v/>
      </c>
      <c r="B132">
        <f>IF('d_시나리오'!$J$2='d_시나리오'!$H$2,'d_시나리오'!$I$2,IF(A132&lt;('d_시나리오'!$I$2-'d_시나리오'!$H$2)/('d_시나리오'!$J$2-'d_시나리오'!$H$2),'d_시나리오'!$H$2+SQRT(A132*('d_시나리오'!$J$2-'d_시나리오'!$H$2)*('d_시나리오'!$I$2-'d_시나리오'!$H$2)),'d_시나리오'!$J$2-SQRT((1-A132)*('d_시나리오'!$J$2-'d_시나리오'!$H$2)*('d_시나리오'!$J$2-'d_시나리오'!$I$2))))</f>
        <v/>
      </c>
      <c r="C132">
        <f>RAND()</f>
        <v/>
      </c>
      <c r="D132">
        <f>BETAINV(RAND(),IF(C132&lt;'d_고정'!$B$26,'d_고정'!$B$23,'d_고정'!$B$16)+1,'d_고정'!$B$17-IF(C132&lt;'d_고정'!$B$26,'d_고정'!$B$23,'d_고정'!$B$16)+1)*('d_고정'!$B$14+('d_고정'!$B$15-'d_고정'!$B$14)*RAND())</f>
        <v/>
      </c>
      <c r="E132">
        <f>INDEX('d_분포'!$A$2:$A$28,RANDBETWEEN(1,27))</f>
        <v/>
      </c>
      <c r="F132">
        <f>INDEX('d_분포'!$C$2:$C$5,RANDBETWEEN(1,4))*(0.9+0.2*RAND())</f>
        <v/>
      </c>
      <c r="G132">
        <f>RAND()</f>
        <v/>
      </c>
      <c r="H132">
        <f>(F132+(1-F132)*('d_고정'!$B$22*BETAINV(RAND(),IF(G132&lt;'d_고정'!$B$26,'d_고정'!$B$25,'d_고정'!$B$20)+1,'d_고정'!$B$21-IF(G132&lt;'d_고정'!$B$26,'d_고정'!$B$25,'d_고정'!$B$20)+1)+(1-'d_고정'!$B$22)*BETAINV(RAND(),IF(G132&lt;'d_고정'!$B$26,'d_고정'!$B$24,'d_고정'!$B$18)+1,'d_고정'!$B$19-IF(G132&lt;'d_고정'!$B$26,'d_고정'!$B$24,'d_고정'!$B$18)+1))*('d_고정'!$B$14+('d_고정'!$B$15-'d_고정'!$B$14)*RAND()))/F132</f>
        <v/>
      </c>
      <c r="I132">
        <f>RAND()</f>
        <v/>
      </c>
      <c r="J132">
        <f>IF('d_시나리오'!$J$3='d_시나리오'!$H$3,'d_시나리오'!$I$3,IF(I132&lt;('d_시나리오'!$I$3-'d_시나리오'!$H$3)/('d_시나리오'!$J$3-'d_시나리오'!$H$3),'d_시나리오'!$H$3+SQRT(I132*('d_시나리오'!$J$3-'d_시나리오'!$H$3)*('d_시나리오'!$I$3-'d_시나리오'!$H$3)),'d_시나리오'!$J$3-SQRT((1-I132)*('d_시나리오'!$J$3-'d_시나리오'!$H$3)*('d_시나리오'!$J$3-'d_시나리오'!$I$3))))</f>
        <v/>
      </c>
      <c r="K132">
        <f>RAND()</f>
        <v/>
      </c>
      <c r="L132">
        <f>IF('d_시나리오'!$J$4='d_시나리오'!$H$4,'d_시나리오'!$I$4,IF(K132&lt;('d_시나리오'!$I$4-'d_시나리오'!$H$4)/('d_시나리오'!$J$4-'d_시나리오'!$H$4),'d_시나리오'!$H$4+SQRT(K132*('d_시나리오'!$J$4-'d_시나리오'!$H$4)*('d_시나리오'!$I$4-'d_시나리오'!$H$4)),'d_시나리오'!$J$4-SQRT((1-K132)*('d_시나리오'!$J$4-'d_시나리오'!$H$4)*('d_시나리오'!$J$4-'d_시나리오'!$I$4))))</f>
        <v/>
      </c>
      <c r="M132">
        <f>RAND()</f>
        <v/>
      </c>
      <c r="N132">
        <f>IF('d_시나리오'!$J$5='d_시나리오'!$H$5,'d_시나리오'!$I$5,IF(M132&lt;('d_시나리오'!$I$5-'d_시나리오'!$H$5)/('d_시나리오'!$J$5-'d_시나리오'!$H$5),'d_시나리오'!$H$5+SQRT(M132*('d_시나리오'!$J$5-'d_시나리오'!$H$5)*('d_시나리오'!$I$5-'d_시나리오'!$H$5)),'d_시나리오'!$J$5-SQRT((1-M132)*('d_시나리오'!$J$5-'d_시나리오'!$H$5)*('d_시나리오'!$J$5-'d_시나리오'!$I$5))))</f>
        <v/>
      </c>
      <c r="O132">
        <f>RAND()</f>
        <v/>
      </c>
      <c r="P132">
        <f>IF('d_시나리오'!$J$6='d_시나리오'!$H$6,'d_시나리오'!$I$6,IF(O132&lt;('d_시나리오'!$I$6-'d_시나리오'!$H$6)/('d_시나리오'!$J$6-'d_시나리오'!$H$6),'d_시나리오'!$H$6+SQRT(O132*('d_시나리오'!$J$6-'d_시나리오'!$H$6)*('d_시나리오'!$I$6-'d_시나리오'!$H$6)),'d_시나리오'!$J$6-SQRT((1-O132)*('d_시나리오'!$J$6-'d_시나리오'!$H$6)*('d_시나리오'!$J$6-'d_시나리오'!$I$6))))</f>
        <v/>
      </c>
      <c r="Q132">
        <f>INDEX('d_분포'!$B$2:$B$57,RANDBETWEEN(1,56))</f>
        <v/>
      </c>
      <c r="R132">
        <f>BETAINV(RAND(),5,5)</f>
        <v/>
      </c>
      <c r="S132">
        <f>'d_고정'!$B$1*'6_기대효과'!$H$7*('d_시나리오'!$I$7/'d_고정'!$B$2)*B132</f>
        <v/>
      </c>
      <c r="T132">
        <f>S132*D132</f>
        <v/>
      </c>
      <c r="U132">
        <f>S132*F132*H132</f>
        <v/>
      </c>
      <c r="V132">
        <f>S132*F132*(H132-1)</f>
        <v/>
      </c>
      <c r="W132">
        <f>U132*J132</f>
        <v/>
      </c>
      <c r="X132">
        <f>T132+W132</f>
        <v/>
      </c>
      <c r="Y132">
        <f>(T132*E132+W132*L132)*(1-R132-'d_고정'!$B$13)</f>
        <v/>
      </c>
      <c r="Z132">
        <f>(U132*N132*Q132+'d_고정'!$B$3*('6_기대효과'!$H$7/8)*Q132*'d_고정'!$B$10*P132*('6_기대효과'!$K$7/'d_고정'!$B$9))*(1-R132)</f>
        <v/>
      </c>
      <c r="AA132">
        <f>W132*L132*(1-R132-'d_고정'!$B$13)+U132*MAX(N132-'d_고정'!$B$10*P132*('6_기대효과'!$K$7/'d_고정'!$B$9),0)*Q132*(1-R132)</f>
        <v/>
      </c>
      <c r="AB132">
        <f>Y132+Z132</f>
        <v/>
      </c>
      <c r="AC132">
        <f>Y132/('d_고정'!$B$5*'6_기대효과'!$H$7/8)/'d_고정'!$B$6</f>
        <v/>
      </c>
      <c r="AD132">
        <f>Y132/('d_고정'!$B$8*'6_기대효과'!$H$7/8)</f>
        <v/>
      </c>
    </row>
    <row r="133">
      <c r="A133">
        <f>RAND()</f>
        <v/>
      </c>
      <c r="B133">
        <f>IF('d_시나리오'!$J$2='d_시나리오'!$H$2,'d_시나리오'!$I$2,IF(A133&lt;('d_시나리오'!$I$2-'d_시나리오'!$H$2)/('d_시나리오'!$J$2-'d_시나리오'!$H$2),'d_시나리오'!$H$2+SQRT(A133*('d_시나리오'!$J$2-'d_시나리오'!$H$2)*('d_시나리오'!$I$2-'d_시나리오'!$H$2)),'d_시나리오'!$J$2-SQRT((1-A133)*('d_시나리오'!$J$2-'d_시나리오'!$H$2)*('d_시나리오'!$J$2-'d_시나리오'!$I$2))))</f>
        <v/>
      </c>
      <c r="C133">
        <f>RAND()</f>
        <v/>
      </c>
      <c r="D133">
        <f>BETAINV(RAND(),IF(C133&lt;'d_고정'!$B$26,'d_고정'!$B$23,'d_고정'!$B$16)+1,'d_고정'!$B$17-IF(C133&lt;'d_고정'!$B$26,'d_고정'!$B$23,'d_고정'!$B$16)+1)*('d_고정'!$B$14+('d_고정'!$B$15-'d_고정'!$B$14)*RAND())</f>
        <v/>
      </c>
      <c r="E133">
        <f>INDEX('d_분포'!$A$2:$A$28,RANDBETWEEN(1,27))</f>
        <v/>
      </c>
      <c r="F133">
        <f>INDEX('d_분포'!$C$2:$C$5,RANDBETWEEN(1,4))*(0.9+0.2*RAND())</f>
        <v/>
      </c>
      <c r="G133">
        <f>RAND()</f>
        <v/>
      </c>
      <c r="H133">
        <f>(F133+(1-F133)*('d_고정'!$B$22*BETAINV(RAND(),IF(G133&lt;'d_고정'!$B$26,'d_고정'!$B$25,'d_고정'!$B$20)+1,'d_고정'!$B$21-IF(G133&lt;'d_고정'!$B$26,'d_고정'!$B$25,'d_고정'!$B$20)+1)+(1-'d_고정'!$B$22)*BETAINV(RAND(),IF(G133&lt;'d_고정'!$B$26,'d_고정'!$B$24,'d_고정'!$B$18)+1,'d_고정'!$B$19-IF(G133&lt;'d_고정'!$B$26,'d_고정'!$B$24,'d_고정'!$B$18)+1))*('d_고정'!$B$14+('d_고정'!$B$15-'d_고정'!$B$14)*RAND()))/F133</f>
        <v/>
      </c>
      <c r="I133">
        <f>RAND()</f>
        <v/>
      </c>
      <c r="J133">
        <f>IF('d_시나리오'!$J$3='d_시나리오'!$H$3,'d_시나리오'!$I$3,IF(I133&lt;('d_시나리오'!$I$3-'d_시나리오'!$H$3)/('d_시나리오'!$J$3-'d_시나리오'!$H$3),'d_시나리오'!$H$3+SQRT(I133*('d_시나리오'!$J$3-'d_시나리오'!$H$3)*('d_시나리오'!$I$3-'d_시나리오'!$H$3)),'d_시나리오'!$J$3-SQRT((1-I133)*('d_시나리오'!$J$3-'d_시나리오'!$H$3)*('d_시나리오'!$J$3-'d_시나리오'!$I$3))))</f>
        <v/>
      </c>
      <c r="K133">
        <f>RAND()</f>
        <v/>
      </c>
      <c r="L133">
        <f>IF('d_시나리오'!$J$4='d_시나리오'!$H$4,'d_시나리오'!$I$4,IF(K133&lt;('d_시나리오'!$I$4-'d_시나리오'!$H$4)/('d_시나리오'!$J$4-'d_시나리오'!$H$4),'d_시나리오'!$H$4+SQRT(K133*('d_시나리오'!$J$4-'d_시나리오'!$H$4)*('d_시나리오'!$I$4-'d_시나리오'!$H$4)),'d_시나리오'!$J$4-SQRT((1-K133)*('d_시나리오'!$J$4-'d_시나리오'!$H$4)*('d_시나리오'!$J$4-'d_시나리오'!$I$4))))</f>
        <v/>
      </c>
      <c r="M133">
        <f>RAND()</f>
        <v/>
      </c>
      <c r="N133">
        <f>IF('d_시나리오'!$J$5='d_시나리오'!$H$5,'d_시나리오'!$I$5,IF(M133&lt;('d_시나리오'!$I$5-'d_시나리오'!$H$5)/('d_시나리오'!$J$5-'d_시나리오'!$H$5),'d_시나리오'!$H$5+SQRT(M133*('d_시나리오'!$J$5-'d_시나리오'!$H$5)*('d_시나리오'!$I$5-'d_시나리오'!$H$5)),'d_시나리오'!$J$5-SQRT((1-M133)*('d_시나리오'!$J$5-'d_시나리오'!$H$5)*('d_시나리오'!$J$5-'d_시나리오'!$I$5))))</f>
        <v/>
      </c>
      <c r="O133">
        <f>RAND()</f>
        <v/>
      </c>
      <c r="P133">
        <f>IF('d_시나리오'!$J$6='d_시나리오'!$H$6,'d_시나리오'!$I$6,IF(O133&lt;('d_시나리오'!$I$6-'d_시나리오'!$H$6)/('d_시나리오'!$J$6-'d_시나리오'!$H$6),'d_시나리오'!$H$6+SQRT(O133*('d_시나리오'!$J$6-'d_시나리오'!$H$6)*('d_시나리오'!$I$6-'d_시나리오'!$H$6)),'d_시나리오'!$J$6-SQRT((1-O133)*('d_시나리오'!$J$6-'d_시나리오'!$H$6)*('d_시나리오'!$J$6-'d_시나리오'!$I$6))))</f>
        <v/>
      </c>
      <c r="Q133">
        <f>INDEX('d_분포'!$B$2:$B$57,RANDBETWEEN(1,56))</f>
        <v/>
      </c>
      <c r="R133">
        <f>BETAINV(RAND(),5,5)</f>
        <v/>
      </c>
      <c r="S133">
        <f>'d_고정'!$B$1*'6_기대효과'!$H$7*('d_시나리오'!$I$7/'d_고정'!$B$2)*B133</f>
        <v/>
      </c>
      <c r="T133">
        <f>S133*D133</f>
        <v/>
      </c>
      <c r="U133">
        <f>S133*F133*H133</f>
        <v/>
      </c>
      <c r="V133">
        <f>S133*F133*(H133-1)</f>
        <v/>
      </c>
      <c r="W133">
        <f>U133*J133</f>
        <v/>
      </c>
      <c r="X133">
        <f>T133+W133</f>
        <v/>
      </c>
      <c r="Y133">
        <f>(T133*E133+W133*L133)*(1-R133-'d_고정'!$B$13)</f>
        <v/>
      </c>
      <c r="Z133">
        <f>(U133*N133*Q133+'d_고정'!$B$3*('6_기대효과'!$H$7/8)*Q133*'d_고정'!$B$10*P133*('6_기대효과'!$K$7/'d_고정'!$B$9))*(1-R133)</f>
        <v/>
      </c>
      <c r="AA133">
        <f>W133*L133*(1-R133-'d_고정'!$B$13)+U133*MAX(N133-'d_고정'!$B$10*P133*('6_기대효과'!$K$7/'d_고정'!$B$9),0)*Q133*(1-R133)</f>
        <v/>
      </c>
      <c r="AB133">
        <f>Y133+Z133</f>
        <v/>
      </c>
      <c r="AC133">
        <f>Y133/('d_고정'!$B$5*'6_기대효과'!$H$7/8)/'d_고정'!$B$6</f>
        <v/>
      </c>
      <c r="AD133">
        <f>Y133/('d_고정'!$B$8*'6_기대효과'!$H$7/8)</f>
        <v/>
      </c>
    </row>
    <row r="134">
      <c r="A134">
        <f>RAND()</f>
        <v/>
      </c>
      <c r="B134">
        <f>IF('d_시나리오'!$J$2='d_시나리오'!$H$2,'d_시나리오'!$I$2,IF(A134&lt;('d_시나리오'!$I$2-'d_시나리오'!$H$2)/('d_시나리오'!$J$2-'d_시나리오'!$H$2),'d_시나리오'!$H$2+SQRT(A134*('d_시나리오'!$J$2-'d_시나리오'!$H$2)*('d_시나리오'!$I$2-'d_시나리오'!$H$2)),'d_시나리오'!$J$2-SQRT((1-A134)*('d_시나리오'!$J$2-'d_시나리오'!$H$2)*('d_시나리오'!$J$2-'d_시나리오'!$I$2))))</f>
        <v/>
      </c>
      <c r="C134">
        <f>RAND()</f>
        <v/>
      </c>
      <c r="D134">
        <f>BETAINV(RAND(),IF(C134&lt;'d_고정'!$B$26,'d_고정'!$B$23,'d_고정'!$B$16)+1,'d_고정'!$B$17-IF(C134&lt;'d_고정'!$B$26,'d_고정'!$B$23,'d_고정'!$B$16)+1)*('d_고정'!$B$14+('d_고정'!$B$15-'d_고정'!$B$14)*RAND())</f>
        <v/>
      </c>
      <c r="E134">
        <f>INDEX('d_분포'!$A$2:$A$28,RANDBETWEEN(1,27))</f>
        <v/>
      </c>
      <c r="F134">
        <f>INDEX('d_분포'!$C$2:$C$5,RANDBETWEEN(1,4))*(0.9+0.2*RAND())</f>
        <v/>
      </c>
      <c r="G134">
        <f>RAND()</f>
        <v/>
      </c>
      <c r="H134">
        <f>(F134+(1-F134)*('d_고정'!$B$22*BETAINV(RAND(),IF(G134&lt;'d_고정'!$B$26,'d_고정'!$B$25,'d_고정'!$B$20)+1,'d_고정'!$B$21-IF(G134&lt;'d_고정'!$B$26,'d_고정'!$B$25,'d_고정'!$B$20)+1)+(1-'d_고정'!$B$22)*BETAINV(RAND(),IF(G134&lt;'d_고정'!$B$26,'d_고정'!$B$24,'d_고정'!$B$18)+1,'d_고정'!$B$19-IF(G134&lt;'d_고정'!$B$26,'d_고정'!$B$24,'d_고정'!$B$18)+1))*('d_고정'!$B$14+('d_고정'!$B$15-'d_고정'!$B$14)*RAND()))/F134</f>
        <v/>
      </c>
      <c r="I134">
        <f>RAND()</f>
        <v/>
      </c>
      <c r="J134">
        <f>IF('d_시나리오'!$J$3='d_시나리오'!$H$3,'d_시나리오'!$I$3,IF(I134&lt;('d_시나리오'!$I$3-'d_시나리오'!$H$3)/('d_시나리오'!$J$3-'d_시나리오'!$H$3),'d_시나리오'!$H$3+SQRT(I134*('d_시나리오'!$J$3-'d_시나리오'!$H$3)*('d_시나리오'!$I$3-'d_시나리오'!$H$3)),'d_시나리오'!$J$3-SQRT((1-I134)*('d_시나리오'!$J$3-'d_시나리오'!$H$3)*('d_시나리오'!$J$3-'d_시나리오'!$I$3))))</f>
        <v/>
      </c>
      <c r="K134">
        <f>RAND()</f>
        <v/>
      </c>
      <c r="L134">
        <f>IF('d_시나리오'!$J$4='d_시나리오'!$H$4,'d_시나리오'!$I$4,IF(K134&lt;('d_시나리오'!$I$4-'d_시나리오'!$H$4)/('d_시나리오'!$J$4-'d_시나리오'!$H$4),'d_시나리오'!$H$4+SQRT(K134*('d_시나리오'!$J$4-'d_시나리오'!$H$4)*('d_시나리오'!$I$4-'d_시나리오'!$H$4)),'d_시나리오'!$J$4-SQRT((1-K134)*('d_시나리오'!$J$4-'d_시나리오'!$H$4)*('d_시나리오'!$J$4-'d_시나리오'!$I$4))))</f>
        <v/>
      </c>
      <c r="M134">
        <f>RAND()</f>
        <v/>
      </c>
      <c r="N134">
        <f>IF('d_시나리오'!$J$5='d_시나리오'!$H$5,'d_시나리오'!$I$5,IF(M134&lt;('d_시나리오'!$I$5-'d_시나리오'!$H$5)/('d_시나리오'!$J$5-'d_시나리오'!$H$5),'d_시나리오'!$H$5+SQRT(M134*('d_시나리오'!$J$5-'d_시나리오'!$H$5)*('d_시나리오'!$I$5-'d_시나리오'!$H$5)),'d_시나리오'!$J$5-SQRT((1-M134)*('d_시나리오'!$J$5-'d_시나리오'!$H$5)*('d_시나리오'!$J$5-'d_시나리오'!$I$5))))</f>
        <v/>
      </c>
      <c r="O134">
        <f>RAND()</f>
        <v/>
      </c>
      <c r="P134">
        <f>IF('d_시나리오'!$J$6='d_시나리오'!$H$6,'d_시나리오'!$I$6,IF(O134&lt;('d_시나리오'!$I$6-'d_시나리오'!$H$6)/('d_시나리오'!$J$6-'d_시나리오'!$H$6),'d_시나리오'!$H$6+SQRT(O134*('d_시나리오'!$J$6-'d_시나리오'!$H$6)*('d_시나리오'!$I$6-'d_시나리오'!$H$6)),'d_시나리오'!$J$6-SQRT((1-O134)*('d_시나리오'!$J$6-'d_시나리오'!$H$6)*('d_시나리오'!$J$6-'d_시나리오'!$I$6))))</f>
        <v/>
      </c>
      <c r="Q134">
        <f>INDEX('d_분포'!$B$2:$B$57,RANDBETWEEN(1,56))</f>
        <v/>
      </c>
      <c r="R134">
        <f>BETAINV(RAND(),5,5)</f>
        <v/>
      </c>
      <c r="S134">
        <f>'d_고정'!$B$1*'6_기대효과'!$H$7*('d_시나리오'!$I$7/'d_고정'!$B$2)*B134</f>
        <v/>
      </c>
      <c r="T134">
        <f>S134*D134</f>
        <v/>
      </c>
      <c r="U134">
        <f>S134*F134*H134</f>
        <v/>
      </c>
      <c r="V134">
        <f>S134*F134*(H134-1)</f>
        <v/>
      </c>
      <c r="W134">
        <f>U134*J134</f>
        <v/>
      </c>
      <c r="X134">
        <f>T134+W134</f>
        <v/>
      </c>
      <c r="Y134">
        <f>(T134*E134+W134*L134)*(1-R134-'d_고정'!$B$13)</f>
        <v/>
      </c>
      <c r="Z134">
        <f>(U134*N134*Q134+'d_고정'!$B$3*('6_기대효과'!$H$7/8)*Q134*'d_고정'!$B$10*P134*('6_기대효과'!$K$7/'d_고정'!$B$9))*(1-R134)</f>
        <v/>
      </c>
      <c r="AA134">
        <f>W134*L134*(1-R134-'d_고정'!$B$13)+U134*MAX(N134-'d_고정'!$B$10*P134*('6_기대효과'!$K$7/'d_고정'!$B$9),0)*Q134*(1-R134)</f>
        <v/>
      </c>
      <c r="AB134">
        <f>Y134+Z134</f>
        <v/>
      </c>
      <c r="AC134">
        <f>Y134/('d_고정'!$B$5*'6_기대효과'!$H$7/8)/'d_고정'!$B$6</f>
        <v/>
      </c>
      <c r="AD134">
        <f>Y134/('d_고정'!$B$8*'6_기대효과'!$H$7/8)</f>
        <v/>
      </c>
    </row>
    <row r="135">
      <c r="A135">
        <f>RAND()</f>
        <v/>
      </c>
      <c r="B135">
        <f>IF('d_시나리오'!$J$2='d_시나리오'!$H$2,'d_시나리오'!$I$2,IF(A135&lt;('d_시나리오'!$I$2-'d_시나리오'!$H$2)/('d_시나리오'!$J$2-'d_시나리오'!$H$2),'d_시나리오'!$H$2+SQRT(A135*('d_시나리오'!$J$2-'d_시나리오'!$H$2)*('d_시나리오'!$I$2-'d_시나리오'!$H$2)),'d_시나리오'!$J$2-SQRT((1-A135)*('d_시나리오'!$J$2-'d_시나리오'!$H$2)*('d_시나리오'!$J$2-'d_시나리오'!$I$2))))</f>
        <v/>
      </c>
      <c r="C135">
        <f>RAND()</f>
        <v/>
      </c>
      <c r="D135">
        <f>BETAINV(RAND(),IF(C135&lt;'d_고정'!$B$26,'d_고정'!$B$23,'d_고정'!$B$16)+1,'d_고정'!$B$17-IF(C135&lt;'d_고정'!$B$26,'d_고정'!$B$23,'d_고정'!$B$16)+1)*('d_고정'!$B$14+('d_고정'!$B$15-'d_고정'!$B$14)*RAND())</f>
        <v/>
      </c>
      <c r="E135">
        <f>INDEX('d_분포'!$A$2:$A$28,RANDBETWEEN(1,27))</f>
        <v/>
      </c>
      <c r="F135">
        <f>INDEX('d_분포'!$C$2:$C$5,RANDBETWEEN(1,4))*(0.9+0.2*RAND())</f>
        <v/>
      </c>
      <c r="G135">
        <f>RAND()</f>
        <v/>
      </c>
      <c r="H135">
        <f>(F135+(1-F135)*('d_고정'!$B$22*BETAINV(RAND(),IF(G135&lt;'d_고정'!$B$26,'d_고정'!$B$25,'d_고정'!$B$20)+1,'d_고정'!$B$21-IF(G135&lt;'d_고정'!$B$26,'d_고정'!$B$25,'d_고정'!$B$20)+1)+(1-'d_고정'!$B$22)*BETAINV(RAND(),IF(G135&lt;'d_고정'!$B$26,'d_고정'!$B$24,'d_고정'!$B$18)+1,'d_고정'!$B$19-IF(G135&lt;'d_고정'!$B$26,'d_고정'!$B$24,'d_고정'!$B$18)+1))*('d_고정'!$B$14+('d_고정'!$B$15-'d_고정'!$B$14)*RAND()))/F135</f>
        <v/>
      </c>
      <c r="I135">
        <f>RAND()</f>
        <v/>
      </c>
      <c r="J135">
        <f>IF('d_시나리오'!$J$3='d_시나리오'!$H$3,'d_시나리오'!$I$3,IF(I135&lt;('d_시나리오'!$I$3-'d_시나리오'!$H$3)/('d_시나리오'!$J$3-'d_시나리오'!$H$3),'d_시나리오'!$H$3+SQRT(I135*('d_시나리오'!$J$3-'d_시나리오'!$H$3)*('d_시나리오'!$I$3-'d_시나리오'!$H$3)),'d_시나리오'!$J$3-SQRT((1-I135)*('d_시나리오'!$J$3-'d_시나리오'!$H$3)*('d_시나리오'!$J$3-'d_시나리오'!$I$3))))</f>
        <v/>
      </c>
      <c r="K135">
        <f>RAND()</f>
        <v/>
      </c>
      <c r="L135">
        <f>IF('d_시나리오'!$J$4='d_시나리오'!$H$4,'d_시나리오'!$I$4,IF(K135&lt;('d_시나리오'!$I$4-'d_시나리오'!$H$4)/('d_시나리오'!$J$4-'d_시나리오'!$H$4),'d_시나리오'!$H$4+SQRT(K135*('d_시나리오'!$J$4-'d_시나리오'!$H$4)*('d_시나리오'!$I$4-'d_시나리오'!$H$4)),'d_시나리오'!$J$4-SQRT((1-K135)*('d_시나리오'!$J$4-'d_시나리오'!$H$4)*('d_시나리오'!$J$4-'d_시나리오'!$I$4))))</f>
        <v/>
      </c>
      <c r="M135">
        <f>RAND()</f>
        <v/>
      </c>
      <c r="N135">
        <f>IF('d_시나리오'!$J$5='d_시나리오'!$H$5,'d_시나리오'!$I$5,IF(M135&lt;('d_시나리오'!$I$5-'d_시나리오'!$H$5)/('d_시나리오'!$J$5-'d_시나리오'!$H$5),'d_시나리오'!$H$5+SQRT(M135*('d_시나리오'!$J$5-'d_시나리오'!$H$5)*('d_시나리오'!$I$5-'d_시나리오'!$H$5)),'d_시나리오'!$J$5-SQRT((1-M135)*('d_시나리오'!$J$5-'d_시나리오'!$H$5)*('d_시나리오'!$J$5-'d_시나리오'!$I$5))))</f>
        <v/>
      </c>
      <c r="O135">
        <f>RAND()</f>
        <v/>
      </c>
      <c r="P135">
        <f>IF('d_시나리오'!$J$6='d_시나리오'!$H$6,'d_시나리오'!$I$6,IF(O135&lt;('d_시나리오'!$I$6-'d_시나리오'!$H$6)/('d_시나리오'!$J$6-'d_시나리오'!$H$6),'d_시나리오'!$H$6+SQRT(O135*('d_시나리오'!$J$6-'d_시나리오'!$H$6)*('d_시나리오'!$I$6-'d_시나리오'!$H$6)),'d_시나리오'!$J$6-SQRT((1-O135)*('d_시나리오'!$J$6-'d_시나리오'!$H$6)*('d_시나리오'!$J$6-'d_시나리오'!$I$6))))</f>
        <v/>
      </c>
      <c r="Q135">
        <f>INDEX('d_분포'!$B$2:$B$57,RANDBETWEEN(1,56))</f>
        <v/>
      </c>
      <c r="R135">
        <f>BETAINV(RAND(),5,5)</f>
        <v/>
      </c>
      <c r="S135">
        <f>'d_고정'!$B$1*'6_기대효과'!$H$7*('d_시나리오'!$I$7/'d_고정'!$B$2)*B135</f>
        <v/>
      </c>
      <c r="T135">
        <f>S135*D135</f>
        <v/>
      </c>
      <c r="U135">
        <f>S135*F135*H135</f>
        <v/>
      </c>
      <c r="V135">
        <f>S135*F135*(H135-1)</f>
        <v/>
      </c>
      <c r="W135">
        <f>U135*J135</f>
        <v/>
      </c>
      <c r="X135">
        <f>T135+W135</f>
        <v/>
      </c>
      <c r="Y135">
        <f>(T135*E135+W135*L135)*(1-R135-'d_고정'!$B$13)</f>
        <v/>
      </c>
      <c r="Z135">
        <f>(U135*N135*Q135+'d_고정'!$B$3*('6_기대효과'!$H$7/8)*Q135*'d_고정'!$B$10*P135*('6_기대효과'!$K$7/'d_고정'!$B$9))*(1-R135)</f>
        <v/>
      </c>
      <c r="AA135">
        <f>W135*L135*(1-R135-'d_고정'!$B$13)+U135*MAX(N135-'d_고정'!$B$10*P135*('6_기대효과'!$K$7/'d_고정'!$B$9),0)*Q135*(1-R135)</f>
        <v/>
      </c>
      <c r="AB135">
        <f>Y135+Z135</f>
        <v/>
      </c>
      <c r="AC135">
        <f>Y135/('d_고정'!$B$5*'6_기대효과'!$H$7/8)/'d_고정'!$B$6</f>
        <v/>
      </c>
      <c r="AD135">
        <f>Y135/('d_고정'!$B$8*'6_기대효과'!$H$7/8)</f>
        <v/>
      </c>
    </row>
    <row r="136">
      <c r="A136">
        <f>RAND()</f>
        <v/>
      </c>
      <c r="B136">
        <f>IF('d_시나리오'!$J$2='d_시나리오'!$H$2,'d_시나리오'!$I$2,IF(A136&lt;('d_시나리오'!$I$2-'d_시나리오'!$H$2)/('d_시나리오'!$J$2-'d_시나리오'!$H$2),'d_시나리오'!$H$2+SQRT(A136*('d_시나리오'!$J$2-'d_시나리오'!$H$2)*('d_시나리오'!$I$2-'d_시나리오'!$H$2)),'d_시나리오'!$J$2-SQRT((1-A136)*('d_시나리오'!$J$2-'d_시나리오'!$H$2)*('d_시나리오'!$J$2-'d_시나리오'!$I$2))))</f>
        <v/>
      </c>
      <c r="C136">
        <f>RAND()</f>
        <v/>
      </c>
      <c r="D136">
        <f>BETAINV(RAND(),IF(C136&lt;'d_고정'!$B$26,'d_고정'!$B$23,'d_고정'!$B$16)+1,'d_고정'!$B$17-IF(C136&lt;'d_고정'!$B$26,'d_고정'!$B$23,'d_고정'!$B$16)+1)*('d_고정'!$B$14+('d_고정'!$B$15-'d_고정'!$B$14)*RAND())</f>
        <v/>
      </c>
      <c r="E136">
        <f>INDEX('d_분포'!$A$2:$A$28,RANDBETWEEN(1,27))</f>
        <v/>
      </c>
      <c r="F136">
        <f>INDEX('d_분포'!$C$2:$C$5,RANDBETWEEN(1,4))*(0.9+0.2*RAND())</f>
        <v/>
      </c>
      <c r="G136">
        <f>RAND()</f>
        <v/>
      </c>
      <c r="H136">
        <f>(F136+(1-F136)*('d_고정'!$B$22*BETAINV(RAND(),IF(G136&lt;'d_고정'!$B$26,'d_고정'!$B$25,'d_고정'!$B$20)+1,'d_고정'!$B$21-IF(G136&lt;'d_고정'!$B$26,'d_고정'!$B$25,'d_고정'!$B$20)+1)+(1-'d_고정'!$B$22)*BETAINV(RAND(),IF(G136&lt;'d_고정'!$B$26,'d_고정'!$B$24,'d_고정'!$B$18)+1,'d_고정'!$B$19-IF(G136&lt;'d_고정'!$B$26,'d_고정'!$B$24,'d_고정'!$B$18)+1))*('d_고정'!$B$14+('d_고정'!$B$15-'d_고정'!$B$14)*RAND()))/F136</f>
        <v/>
      </c>
      <c r="I136">
        <f>RAND()</f>
        <v/>
      </c>
      <c r="J136">
        <f>IF('d_시나리오'!$J$3='d_시나리오'!$H$3,'d_시나리오'!$I$3,IF(I136&lt;('d_시나리오'!$I$3-'d_시나리오'!$H$3)/('d_시나리오'!$J$3-'d_시나리오'!$H$3),'d_시나리오'!$H$3+SQRT(I136*('d_시나리오'!$J$3-'d_시나리오'!$H$3)*('d_시나리오'!$I$3-'d_시나리오'!$H$3)),'d_시나리오'!$J$3-SQRT((1-I136)*('d_시나리오'!$J$3-'d_시나리오'!$H$3)*('d_시나리오'!$J$3-'d_시나리오'!$I$3))))</f>
        <v/>
      </c>
      <c r="K136">
        <f>RAND()</f>
        <v/>
      </c>
      <c r="L136">
        <f>IF('d_시나리오'!$J$4='d_시나리오'!$H$4,'d_시나리오'!$I$4,IF(K136&lt;('d_시나리오'!$I$4-'d_시나리오'!$H$4)/('d_시나리오'!$J$4-'d_시나리오'!$H$4),'d_시나리오'!$H$4+SQRT(K136*('d_시나리오'!$J$4-'d_시나리오'!$H$4)*('d_시나리오'!$I$4-'d_시나리오'!$H$4)),'d_시나리오'!$J$4-SQRT((1-K136)*('d_시나리오'!$J$4-'d_시나리오'!$H$4)*('d_시나리오'!$J$4-'d_시나리오'!$I$4))))</f>
        <v/>
      </c>
      <c r="M136">
        <f>RAND()</f>
        <v/>
      </c>
      <c r="N136">
        <f>IF('d_시나리오'!$J$5='d_시나리오'!$H$5,'d_시나리오'!$I$5,IF(M136&lt;('d_시나리오'!$I$5-'d_시나리오'!$H$5)/('d_시나리오'!$J$5-'d_시나리오'!$H$5),'d_시나리오'!$H$5+SQRT(M136*('d_시나리오'!$J$5-'d_시나리오'!$H$5)*('d_시나리오'!$I$5-'d_시나리오'!$H$5)),'d_시나리오'!$J$5-SQRT((1-M136)*('d_시나리오'!$J$5-'d_시나리오'!$H$5)*('d_시나리오'!$J$5-'d_시나리오'!$I$5))))</f>
        <v/>
      </c>
      <c r="O136">
        <f>RAND()</f>
        <v/>
      </c>
      <c r="P136">
        <f>IF('d_시나리오'!$J$6='d_시나리오'!$H$6,'d_시나리오'!$I$6,IF(O136&lt;('d_시나리오'!$I$6-'d_시나리오'!$H$6)/('d_시나리오'!$J$6-'d_시나리오'!$H$6),'d_시나리오'!$H$6+SQRT(O136*('d_시나리오'!$J$6-'d_시나리오'!$H$6)*('d_시나리오'!$I$6-'d_시나리오'!$H$6)),'d_시나리오'!$J$6-SQRT((1-O136)*('d_시나리오'!$J$6-'d_시나리오'!$H$6)*('d_시나리오'!$J$6-'d_시나리오'!$I$6))))</f>
        <v/>
      </c>
      <c r="Q136">
        <f>INDEX('d_분포'!$B$2:$B$57,RANDBETWEEN(1,56))</f>
        <v/>
      </c>
      <c r="R136">
        <f>BETAINV(RAND(),5,5)</f>
        <v/>
      </c>
      <c r="S136">
        <f>'d_고정'!$B$1*'6_기대효과'!$H$7*('d_시나리오'!$I$7/'d_고정'!$B$2)*B136</f>
        <v/>
      </c>
      <c r="T136">
        <f>S136*D136</f>
        <v/>
      </c>
      <c r="U136">
        <f>S136*F136*H136</f>
        <v/>
      </c>
      <c r="V136">
        <f>S136*F136*(H136-1)</f>
        <v/>
      </c>
      <c r="W136">
        <f>U136*J136</f>
        <v/>
      </c>
      <c r="X136">
        <f>T136+W136</f>
        <v/>
      </c>
      <c r="Y136">
        <f>(T136*E136+W136*L136)*(1-R136-'d_고정'!$B$13)</f>
        <v/>
      </c>
      <c r="Z136">
        <f>(U136*N136*Q136+'d_고정'!$B$3*('6_기대효과'!$H$7/8)*Q136*'d_고정'!$B$10*P136*('6_기대효과'!$K$7/'d_고정'!$B$9))*(1-R136)</f>
        <v/>
      </c>
      <c r="AA136">
        <f>W136*L136*(1-R136-'d_고정'!$B$13)+U136*MAX(N136-'d_고정'!$B$10*P136*('6_기대효과'!$K$7/'d_고정'!$B$9),0)*Q136*(1-R136)</f>
        <v/>
      </c>
      <c r="AB136">
        <f>Y136+Z136</f>
        <v/>
      </c>
      <c r="AC136">
        <f>Y136/('d_고정'!$B$5*'6_기대효과'!$H$7/8)/'d_고정'!$B$6</f>
        <v/>
      </c>
      <c r="AD136">
        <f>Y136/('d_고정'!$B$8*'6_기대효과'!$H$7/8)</f>
        <v/>
      </c>
    </row>
    <row r="137">
      <c r="A137">
        <f>RAND()</f>
        <v/>
      </c>
      <c r="B137">
        <f>IF('d_시나리오'!$J$2='d_시나리오'!$H$2,'d_시나리오'!$I$2,IF(A137&lt;('d_시나리오'!$I$2-'d_시나리오'!$H$2)/('d_시나리오'!$J$2-'d_시나리오'!$H$2),'d_시나리오'!$H$2+SQRT(A137*('d_시나리오'!$J$2-'d_시나리오'!$H$2)*('d_시나리오'!$I$2-'d_시나리오'!$H$2)),'d_시나리오'!$J$2-SQRT((1-A137)*('d_시나리오'!$J$2-'d_시나리오'!$H$2)*('d_시나리오'!$J$2-'d_시나리오'!$I$2))))</f>
        <v/>
      </c>
      <c r="C137">
        <f>RAND()</f>
        <v/>
      </c>
      <c r="D137">
        <f>BETAINV(RAND(),IF(C137&lt;'d_고정'!$B$26,'d_고정'!$B$23,'d_고정'!$B$16)+1,'d_고정'!$B$17-IF(C137&lt;'d_고정'!$B$26,'d_고정'!$B$23,'d_고정'!$B$16)+1)*('d_고정'!$B$14+('d_고정'!$B$15-'d_고정'!$B$14)*RAND())</f>
        <v/>
      </c>
      <c r="E137">
        <f>INDEX('d_분포'!$A$2:$A$28,RANDBETWEEN(1,27))</f>
        <v/>
      </c>
      <c r="F137">
        <f>INDEX('d_분포'!$C$2:$C$5,RANDBETWEEN(1,4))*(0.9+0.2*RAND())</f>
        <v/>
      </c>
      <c r="G137">
        <f>RAND()</f>
        <v/>
      </c>
      <c r="H137">
        <f>(F137+(1-F137)*('d_고정'!$B$22*BETAINV(RAND(),IF(G137&lt;'d_고정'!$B$26,'d_고정'!$B$25,'d_고정'!$B$20)+1,'d_고정'!$B$21-IF(G137&lt;'d_고정'!$B$26,'d_고정'!$B$25,'d_고정'!$B$20)+1)+(1-'d_고정'!$B$22)*BETAINV(RAND(),IF(G137&lt;'d_고정'!$B$26,'d_고정'!$B$24,'d_고정'!$B$18)+1,'d_고정'!$B$19-IF(G137&lt;'d_고정'!$B$26,'d_고정'!$B$24,'d_고정'!$B$18)+1))*('d_고정'!$B$14+('d_고정'!$B$15-'d_고정'!$B$14)*RAND()))/F137</f>
        <v/>
      </c>
      <c r="I137">
        <f>RAND()</f>
        <v/>
      </c>
      <c r="J137">
        <f>IF('d_시나리오'!$J$3='d_시나리오'!$H$3,'d_시나리오'!$I$3,IF(I137&lt;('d_시나리오'!$I$3-'d_시나리오'!$H$3)/('d_시나리오'!$J$3-'d_시나리오'!$H$3),'d_시나리오'!$H$3+SQRT(I137*('d_시나리오'!$J$3-'d_시나리오'!$H$3)*('d_시나리오'!$I$3-'d_시나리오'!$H$3)),'d_시나리오'!$J$3-SQRT((1-I137)*('d_시나리오'!$J$3-'d_시나리오'!$H$3)*('d_시나리오'!$J$3-'d_시나리오'!$I$3))))</f>
        <v/>
      </c>
      <c r="K137">
        <f>RAND()</f>
        <v/>
      </c>
      <c r="L137">
        <f>IF('d_시나리오'!$J$4='d_시나리오'!$H$4,'d_시나리오'!$I$4,IF(K137&lt;('d_시나리오'!$I$4-'d_시나리오'!$H$4)/('d_시나리오'!$J$4-'d_시나리오'!$H$4),'d_시나리오'!$H$4+SQRT(K137*('d_시나리오'!$J$4-'d_시나리오'!$H$4)*('d_시나리오'!$I$4-'d_시나리오'!$H$4)),'d_시나리오'!$J$4-SQRT((1-K137)*('d_시나리오'!$J$4-'d_시나리오'!$H$4)*('d_시나리오'!$J$4-'d_시나리오'!$I$4))))</f>
        <v/>
      </c>
      <c r="M137">
        <f>RAND()</f>
        <v/>
      </c>
      <c r="N137">
        <f>IF('d_시나리오'!$J$5='d_시나리오'!$H$5,'d_시나리오'!$I$5,IF(M137&lt;('d_시나리오'!$I$5-'d_시나리오'!$H$5)/('d_시나리오'!$J$5-'d_시나리오'!$H$5),'d_시나리오'!$H$5+SQRT(M137*('d_시나리오'!$J$5-'d_시나리오'!$H$5)*('d_시나리오'!$I$5-'d_시나리오'!$H$5)),'d_시나리오'!$J$5-SQRT((1-M137)*('d_시나리오'!$J$5-'d_시나리오'!$H$5)*('d_시나리오'!$J$5-'d_시나리오'!$I$5))))</f>
        <v/>
      </c>
      <c r="O137">
        <f>RAND()</f>
        <v/>
      </c>
      <c r="P137">
        <f>IF('d_시나리오'!$J$6='d_시나리오'!$H$6,'d_시나리오'!$I$6,IF(O137&lt;('d_시나리오'!$I$6-'d_시나리오'!$H$6)/('d_시나리오'!$J$6-'d_시나리오'!$H$6),'d_시나리오'!$H$6+SQRT(O137*('d_시나리오'!$J$6-'d_시나리오'!$H$6)*('d_시나리오'!$I$6-'d_시나리오'!$H$6)),'d_시나리오'!$J$6-SQRT((1-O137)*('d_시나리오'!$J$6-'d_시나리오'!$H$6)*('d_시나리오'!$J$6-'d_시나리오'!$I$6))))</f>
        <v/>
      </c>
      <c r="Q137">
        <f>INDEX('d_분포'!$B$2:$B$57,RANDBETWEEN(1,56))</f>
        <v/>
      </c>
      <c r="R137">
        <f>BETAINV(RAND(),5,5)</f>
        <v/>
      </c>
      <c r="S137">
        <f>'d_고정'!$B$1*'6_기대효과'!$H$7*('d_시나리오'!$I$7/'d_고정'!$B$2)*B137</f>
        <v/>
      </c>
      <c r="T137">
        <f>S137*D137</f>
        <v/>
      </c>
      <c r="U137">
        <f>S137*F137*H137</f>
        <v/>
      </c>
      <c r="V137">
        <f>S137*F137*(H137-1)</f>
        <v/>
      </c>
      <c r="W137">
        <f>U137*J137</f>
        <v/>
      </c>
      <c r="X137">
        <f>T137+W137</f>
        <v/>
      </c>
      <c r="Y137">
        <f>(T137*E137+W137*L137)*(1-R137-'d_고정'!$B$13)</f>
        <v/>
      </c>
      <c r="Z137">
        <f>(U137*N137*Q137+'d_고정'!$B$3*('6_기대효과'!$H$7/8)*Q137*'d_고정'!$B$10*P137*('6_기대효과'!$K$7/'d_고정'!$B$9))*(1-R137)</f>
        <v/>
      </c>
      <c r="AA137">
        <f>W137*L137*(1-R137-'d_고정'!$B$13)+U137*MAX(N137-'d_고정'!$B$10*P137*('6_기대효과'!$K$7/'d_고정'!$B$9),0)*Q137*(1-R137)</f>
        <v/>
      </c>
      <c r="AB137">
        <f>Y137+Z137</f>
        <v/>
      </c>
      <c r="AC137">
        <f>Y137/('d_고정'!$B$5*'6_기대효과'!$H$7/8)/'d_고정'!$B$6</f>
        <v/>
      </c>
      <c r="AD137">
        <f>Y137/('d_고정'!$B$8*'6_기대효과'!$H$7/8)</f>
        <v/>
      </c>
    </row>
    <row r="138">
      <c r="A138">
        <f>RAND()</f>
        <v/>
      </c>
      <c r="B138">
        <f>IF('d_시나리오'!$J$2='d_시나리오'!$H$2,'d_시나리오'!$I$2,IF(A138&lt;('d_시나리오'!$I$2-'d_시나리오'!$H$2)/('d_시나리오'!$J$2-'d_시나리오'!$H$2),'d_시나리오'!$H$2+SQRT(A138*('d_시나리오'!$J$2-'d_시나리오'!$H$2)*('d_시나리오'!$I$2-'d_시나리오'!$H$2)),'d_시나리오'!$J$2-SQRT((1-A138)*('d_시나리오'!$J$2-'d_시나리오'!$H$2)*('d_시나리오'!$J$2-'d_시나리오'!$I$2))))</f>
        <v/>
      </c>
      <c r="C138">
        <f>RAND()</f>
        <v/>
      </c>
      <c r="D138">
        <f>BETAINV(RAND(),IF(C138&lt;'d_고정'!$B$26,'d_고정'!$B$23,'d_고정'!$B$16)+1,'d_고정'!$B$17-IF(C138&lt;'d_고정'!$B$26,'d_고정'!$B$23,'d_고정'!$B$16)+1)*('d_고정'!$B$14+('d_고정'!$B$15-'d_고정'!$B$14)*RAND())</f>
        <v/>
      </c>
      <c r="E138">
        <f>INDEX('d_분포'!$A$2:$A$28,RANDBETWEEN(1,27))</f>
        <v/>
      </c>
      <c r="F138">
        <f>INDEX('d_분포'!$C$2:$C$5,RANDBETWEEN(1,4))*(0.9+0.2*RAND())</f>
        <v/>
      </c>
      <c r="G138">
        <f>RAND()</f>
        <v/>
      </c>
      <c r="H138">
        <f>(F138+(1-F138)*('d_고정'!$B$22*BETAINV(RAND(),IF(G138&lt;'d_고정'!$B$26,'d_고정'!$B$25,'d_고정'!$B$20)+1,'d_고정'!$B$21-IF(G138&lt;'d_고정'!$B$26,'d_고정'!$B$25,'d_고정'!$B$20)+1)+(1-'d_고정'!$B$22)*BETAINV(RAND(),IF(G138&lt;'d_고정'!$B$26,'d_고정'!$B$24,'d_고정'!$B$18)+1,'d_고정'!$B$19-IF(G138&lt;'d_고정'!$B$26,'d_고정'!$B$24,'d_고정'!$B$18)+1))*('d_고정'!$B$14+('d_고정'!$B$15-'d_고정'!$B$14)*RAND()))/F138</f>
        <v/>
      </c>
      <c r="I138">
        <f>RAND()</f>
        <v/>
      </c>
      <c r="J138">
        <f>IF('d_시나리오'!$J$3='d_시나리오'!$H$3,'d_시나리오'!$I$3,IF(I138&lt;('d_시나리오'!$I$3-'d_시나리오'!$H$3)/('d_시나리오'!$J$3-'d_시나리오'!$H$3),'d_시나리오'!$H$3+SQRT(I138*('d_시나리오'!$J$3-'d_시나리오'!$H$3)*('d_시나리오'!$I$3-'d_시나리오'!$H$3)),'d_시나리오'!$J$3-SQRT((1-I138)*('d_시나리오'!$J$3-'d_시나리오'!$H$3)*('d_시나리오'!$J$3-'d_시나리오'!$I$3))))</f>
        <v/>
      </c>
      <c r="K138">
        <f>RAND()</f>
        <v/>
      </c>
      <c r="L138">
        <f>IF('d_시나리오'!$J$4='d_시나리오'!$H$4,'d_시나리오'!$I$4,IF(K138&lt;('d_시나리오'!$I$4-'d_시나리오'!$H$4)/('d_시나리오'!$J$4-'d_시나리오'!$H$4),'d_시나리오'!$H$4+SQRT(K138*('d_시나리오'!$J$4-'d_시나리오'!$H$4)*('d_시나리오'!$I$4-'d_시나리오'!$H$4)),'d_시나리오'!$J$4-SQRT((1-K138)*('d_시나리오'!$J$4-'d_시나리오'!$H$4)*('d_시나리오'!$J$4-'d_시나리오'!$I$4))))</f>
        <v/>
      </c>
      <c r="M138">
        <f>RAND()</f>
        <v/>
      </c>
      <c r="N138">
        <f>IF('d_시나리오'!$J$5='d_시나리오'!$H$5,'d_시나리오'!$I$5,IF(M138&lt;('d_시나리오'!$I$5-'d_시나리오'!$H$5)/('d_시나리오'!$J$5-'d_시나리오'!$H$5),'d_시나리오'!$H$5+SQRT(M138*('d_시나리오'!$J$5-'d_시나리오'!$H$5)*('d_시나리오'!$I$5-'d_시나리오'!$H$5)),'d_시나리오'!$J$5-SQRT((1-M138)*('d_시나리오'!$J$5-'d_시나리오'!$H$5)*('d_시나리오'!$J$5-'d_시나리오'!$I$5))))</f>
        <v/>
      </c>
      <c r="O138">
        <f>RAND()</f>
        <v/>
      </c>
      <c r="P138">
        <f>IF('d_시나리오'!$J$6='d_시나리오'!$H$6,'d_시나리오'!$I$6,IF(O138&lt;('d_시나리오'!$I$6-'d_시나리오'!$H$6)/('d_시나리오'!$J$6-'d_시나리오'!$H$6),'d_시나리오'!$H$6+SQRT(O138*('d_시나리오'!$J$6-'d_시나리오'!$H$6)*('d_시나리오'!$I$6-'d_시나리오'!$H$6)),'d_시나리오'!$J$6-SQRT((1-O138)*('d_시나리오'!$J$6-'d_시나리오'!$H$6)*('d_시나리오'!$J$6-'d_시나리오'!$I$6))))</f>
        <v/>
      </c>
      <c r="Q138">
        <f>INDEX('d_분포'!$B$2:$B$57,RANDBETWEEN(1,56))</f>
        <v/>
      </c>
      <c r="R138">
        <f>BETAINV(RAND(),5,5)</f>
        <v/>
      </c>
      <c r="S138">
        <f>'d_고정'!$B$1*'6_기대효과'!$H$7*('d_시나리오'!$I$7/'d_고정'!$B$2)*B138</f>
        <v/>
      </c>
      <c r="T138">
        <f>S138*D138</f>
        <v/>
      </c>
      <c r="U138">
        <f>S138*F138*H138</f>
        <v/>
      </c>
      <c r="V138">
        <f>S138*F138*(H138-1)</f>
        <v/>
      </c>
      <c r="W138">
        <f>U138*J138</f>
        <v/>
      </c>
      <c r="X138">
        <f>T138+W138</f>
        <v/>
      </c>
      <c r="Y138">
        <f>(T138*E138+W138*L138)*(1-R138-'d_고정'!$B$13)</f>
        <v/>
      </c>
      <c r="Z138">
        <f>(U138*N138*Q138+'d_고정'!$B$3*('6_기대효과'!$H$7/8)*Q138*'d_고정'!$B$10*P138*('6_기대효과'!$K$7/'d_고정'!$B$9))*(1-R138)</f>
        <v/>
      </c>
      <c r="AA138">
        <f>W138*L138*(1-R138-'d_고정'!$B$13)+U138*MAX(N138-'d_고정'!$B$10*P138*('6_기대효과'!$K$7/'d_고정'!$B$9),0)*Q138*(1-R138)</f>
        <v/>
      </c>
      <c r="AB138">
        <f>Y138+Z138</f>
        <v/>
      </c>
      <c r="AC138">
        <f>Y138/('d_고정'!$B$5*'6_기대효과'!$H$7/8)/'d_고정'!$B$6</f>
        <v/>
      </c>
      <c r="AD138">
        <f>Y138/('d_고정'!$B$8*'6_기대효과'!$H$7/8)</f>
        <v/>
      </c>
    </row>
    <row r="139">
      <c r="A139">
        <f>RAND()</f>
        <v/>
      </c>
      <c r="B139">
        <f>IF('d_시나리오'!$J$2='d_시나리오'!$H$2,'d_시나리오'!$I$2,IF(A139&lt;('d_시나리오'!$I$2-'d_시나리오'!$H$2)/('d_시나리오'!$J$2-'d_시나리오'!$H$2),'d_시나리오'!$H$2+SQRT(A139*('d_시나리오'!$J$2-'d_시나리오'!$H$2)*('d_시나리오'!$I$2-'d_시나리오'!$H$2)),'d_시나리오'!$J$2-SQRT((1-A139)*('d_시나리오'!$J$2-'d_시나리오'!$H$2)*('d_시나리오'!$J$2-'d_시나리오'!$I$2))))</f>
        <v/>
      </c>
      <c r="C139">
        <f>RAND()</f>
        <v/>
      </c>
      <c r="D139">
        <f>BETAINV(RAND(),IF(C139&lt;'d_고정'!$B$26,'d_고정'!$B$23,'d_고정'!$B$16)+1,'d_고정'!$B$17-IF(C139&lt;'d_고정'!$B$26,'d_고정'!$B$23,'d_고정'!$B$16)+1)*('d_고정'!$B$14+('d_고정'!$B$15-'d_고정'!$B$14)*RAND())</f>
        <v/>
      </c>
      <c r="E139">
        <f>INDEX('d_분포'!$A$2:$A$28,RANDBETWEEN(1,27))</f>
        <v/>
      </c>
      <c r="F139">
        <f>INDEX('d_분포'!$C$2:$C$5,RANDBETWEEN(1,4))*(0.9+0.2*RAND())</f>
        <v/>
      </c>
      <c r="G139">
        <f>RAND()</f>
        <v/>
      </c>
      <c r="H139">
        <f>(F139+(1-F139)*('d_고정'!$B$22*BETAINV(RAND(),IF(G139&lt;'d_고정'!$B$26,'d_고정'!$B$25,'d_고정'!$B$20)+1,'d_고정'!$B$21-IF(G139&lt;'d_고정'!$B$26,'d_고정'!$B$25,'d_고정'!$B$20)+1)+(1-'d_고정'!$B$22)*BETAINV(RAND(),IF(G139&lt;'d_고정'!$B$26,'d_고정'!$B$24,'d_고정'!$B$18)+1,'d_고정'!$B$19-IF(G139&lt;'d_고정'!$B$26,'d_고정'!$B$24,'d_고정'!$B$18)+1))*('d_고정'!$B$14+('d_고정'!$B$15-'d_고정'!$B$14)*RAND()))/F139</f>
        <v/>
      </c>
      <c r="I139">
        <f>RAND()</f>
        <v/>
      </c>
      <c r="J139">
        <f>IF('d_시나리오'!$J$3='d_시나리오'!$H$3,'d_시나리오'!$I$3,IF(I139&lt;('d_시나리오'!$I$3-'d_시나리오'!$H$3)/('d_시나리오'!$J$3-'d_시나리오'!$H$3),'d_시나리오'!$H$3+SQRT(I139*('d_시나리오'!$J$3-'d_시나리오'!$H$3)*('d_시나리오'!$I$3-'d_시나리오'!$H$3)),'d_시나리오'!$J$3-SQRT((1-I139)*('d_시나리오'!$J$3-'d_시나리오'!$H$3)*('d_시나리오'!$J$3-'d_시나리오'!$I$3))))</f>
        <v/>
      </c>
      <c r="K139">
        <f>RAND()</f>
        <v/>
      </c>
      <c r="L139">
        <f>IF('d_시나리오'!$J$4='d_시나리오'!$H$4,'d_시나리오'!$I$4,IF(K139&lt;('d_시나리오'!$I$4-'d_시나리오'!$H$4)/('d_시나리오'!$J$4-'d_시나리오'!$H$4),'d_시나리오'!$H$4+SQRT(K139*('d_시나리오'!$J$4-'d_시나리오'!$H$4)*('d_시나리오'!$I$4-'d_시나리오'!$H$4)),'d_시나리오'!$J$4-SQRT((1-K139)*('d_시나리오'!$J$4-'d_시나리오'!$H$4)*('d_시나리오'!$J$4-'d_시나리오'!$I$4))))</f>
        <v/>
      </c>
      <c r="M139">
        <f>RAND()</f>
        <v/>
      </c>
      <c r="N139">
        <f>IF('d_시나리오'!$J$5='d_시나리오'!$H$5,'d_시나리오'!$I$5,IF(M139&lt;('d_시나리오'!$I$5-'d_시나리오'!$H$5)/('d_시나리오'!$J$5-'d_시나리오'!$H$5),'d_시나리오'!$H$5+SQRT(M139*('d_시나리오'!$J$5-'d_시나리오'!$H$5)*('d_시나리오'!$I$5-'d_시나리오'!$H$5)),'d_시나리오'!$J$5-SQRT((1-M139)*('d_시나리오'!$J$5-'d_시나리오'!$H$5)*('d_시나리오'!$J$5-'d_시나리오'!$I$5))))</f>
        <v/>
      </c>
      <c r="O139">
        <f>RAND()</f>
        <v/>
      </c>
      <c r="P139">
        <f>IF('d_시나리오'!$J$6='d_시나리오'!$H$6,'d_시나리오'!$I$6,IF(O139&lt;('d_시나리오'!$I$6-'d_시나리오'!$H$6)/('d_시나리오'!$J$6-'d_시나리오'!$H$6),'d_시나리오'!$H$6+SQRT(O139*('d_시나리오'!$J$6-'d_시나리오'!$H$6)*('d_시나리오'!$I$6-'d_시나리오'!$H$6)),'d_시나리오'!$J$6-SQRT((1-O139)*('d_시나리오'!$J$6-'d_시나리오'!$H$6)*('d_시나리오'!$J$6-'d_시나리오'!$I$6))))</f>
        <v/>
      </c>
      <c r="Q139">
        <f>INDEX('d_분포'!$B$2:$B$57,RANDBETWEEN(1,56))</f>
        <v/>
      </c>
      <c r="R139">
        <f>BETAINV(RAND(),5,5)</f>
        <v/>
      </c>
      <c r="S139">
        <f>'d_고정'!$B$1*'6_기대효과'!$H$7*('d_시나리오'!$I$7/'d_고정'!$B$2)*B139</f>
        <v/>
      </c>
      <c r="T139">
        <f>S139*D139</f>
        <v/>
      </c>
      <c r="U139">
        <f>S139*F139*H139</f>
        <v/>
      </c>
      <c r="V139">
        <f>S139*F139*(H139-1)</f>
        <v/>
      </c>
      <c r="W139">
        <f>U139*J139</f>
        <v/>
      </c>
      <c r="X139">
        <f>T139+W139</f>
        <v/>
      </c>
      <c r="Y139">
        <f>(T139*E139+W139*L139)*(1-R139-'d_고정'!$B$13)</f>
        <v/>
      </c>
      <c r="Z139">
        <f>(U139*N139*Q139+'d_고정'!$B$3*('6_기대효과'!$H$7/8)*Q139*'d_고정'!$B$10*P139*('6_기대효과'!$K$7/'d_고정'!$B$9))*(1-R139)</f>
        <v/>
      </c>
      <c r="AA139">
        <f>W139*L139*(1-R139-'d_고정'!$B$13)+U139*MAX(N139-'d_고정'!$B$10*P139*('6_기대효과'!$K$7/'d_고정'!$B$9),0)*Q139*(1-R139)</f>
        <v/>
      </c>
      <c r="AB139">
        <f>Y139+Z139</f>
        <v/>
      </c>
      <c r="AC139">
        <f>Y139/('d_고정'!$B$5*'6_기대효과'!$H$7/8)/'d_고정'!$B$6</f>
        <v/>
      </c>
      <c r="AD139">
        <f>Y139/('d_고정'!$B$8*'6_기대효과'!$H$7/8)</f>
        <v/>
      </c>
    </row>
    <row r="140">
      <c r="A140">
        <f>RAND()</f>
        <v/>
      </c>
      <c r="B140">
        <f>IF('d_시나리오'!$J$2='d_시나리오'!$H$2,'d_시나리오'!$I$2,IF(A140&lt;('d_시나리오'!$I$2-'d_시나리오'!$H$2)/('d_시나리오'!$J$2-'d_시나리오'!$H$2),'d_시나리오'!$H$2+SQRT(A140*('d_시나리오'!$J$2-'d_시나리오'!$H$2)*('d_시나리오'!$I$2-'d_시나리오'!$H$2)),'d_시나리오'!$J$2-SQRT((1-A140)*('d_시나리오'!$J$2-'d_시나리오'!$H$2)*('d_시나리오'!$J$2-'d_시나리오'!$I$2))))</f>
        <v/>
      </c>
      <c r="C140">
        <f>RAND()</f>
        <v/>
      </c>
      <c r="D140">
        <f>BETAINV(RAND(),IF(C140&lt;'d_고정'!$B$26,'d_고정'!$B$23,'d_고정'!$B$16)+1,'d_고정'!$B$17-IF(C140&lt;'d_고정'!$B$26,'d_고정'!$B$23,'d_고정'!$B$16)+1)*('d_고정'!$B$14+('d_고정'!$B$15-'d_고정'!$B$14)*RAND())</f>
        <v/>
      </c>
      <c r="E140">
        <f>INDEX('d_분포'!$A$2:$A$28,RANDBETWEEN(1,27))</f>
        <v/>
      </c>
      <c r="F140">
        <f>INDEX('d_분포'!$C$2:$C$5,RANDBETWEEN(1,4))*(0.9+0.2*RAND())</f>
        <v/>
      </c>
      <c r="G140">
        <f>RAND()</f>
        <v/>
      </c>
      <c r="H140">
        <f>(F140+(1-F140)*('d_고정'!$B$22*BETAINV(RAND(),IF(G140&lt;'d_고정'!$B$26,'d_고정'!$B$25,'d_고정'!$B$20)+1,'d_고정'!$B$21-IF(G140&lt;'d_고정'!$B$26,'d_고정'!$B$25,'d_고정'!$B$20)+1)+(1-'d_고정'!$B$22)*BETAINV(RAND(),IF(G140&lt;'d_고정'!$B$26,'d_고정'!$B$24,'d_고정'!$B$18)+1,'d_고정'!$B$19-IF(G140&lt;'d_고정'!$B$26,'d_고정'!$B$24,'d_고정'!$B$18)+1))*('d_고정'!$B$14+('d_고정'!$B$15-'d_고정'!$B$14)*RAND()))/F140</f>
        <v/>
      </c>
      <c r="I140">
        <f>RAND()</f>
        <v/>
      </c>
      <c r="J140">
        <f>IF('d_시나리오'!$J$3='d_시나리오'!$H$3,'d_시나리오'!$I$3,IF(I140&lt;('d_시나리오'!$I$3-'d_시나리오'!$H$3)/('d_시나리오'!$J$3-'d_시나리오'!$H$3),'d_시나리오'!$H$3+SQRT(I140*('d_시나리오'!$J$3-'d_시나리오'!$H$3)*('d_시나리오'!$I$3-'d_시나리오'!$H$3)),'d_시나리오'!$J$3-SQRT((1-I140)*('d_시나리오'!$J$3-'d_시나리오'!$H$3)*('d_시나리오'!$J$3-'d_시나리오'!$I$3))))</f>
        <v/>
      </c>
      <c r="K140">
        <f>RAND()</f>
        <v/>
      </c>
      <c r="L140">
        <f>IF('d_시나리오'!$J$4='d_시나리오'!$H$4,'d_시나리오'!$I$4,IF(K140&lt;('d_시나리오'!$I$4-'d_시나리오'!$H$4)/('d_시나리오'!$J$4-'d_시나리오'!$H$4),'d_시나리오'!$H$4+SQRT(K140*('d_시나리오'!$J$4-'d_시나리오'!$H$4)*('d_시나리오'!$I$4-'d_시나리오'!$H$4)),'d_시나리오'!$J$4-SQRT((1-K140)*('d_시나리오'!$J$4-'d_시나리오'!$H$4)*('d_시나리오'!$J$4-'d_시나리오'!$I$4))))</f>
        <v/>
      </c>
      <c r="M140">
        <f>RAND()</f>
        <v/>
      </c>
      <c r="N140">
        <f>IF('d_시나리오'!$J$5='d_시나리오'!$H$5,'d_시나리오'!$I$5,IF(M140&lt;('d_시나리오'!$I$5-'d_시나리오'!$H$5)/('d_시나리오'!$J$5-'d_시나리오'!$H$5),'d_시나리오'!$H$5+SQRT(M140*('d_시나리오'!$J$5-'d_시나리오'!$H$5)*('d_시나리오'!$I$5-'d_시나리오'!$H$5)),'d_시나리오'!$J$5-SQRT((1-M140)*('d_시나리오'!$J$5-'d_시나리오'!$H$5)*('d_시나리오'!$J$5-'d_시나리오'!$I$5))))</f>
        <v/>
      </c>
      <c r="O140">
        <f>RAND()</f>
        <v/>
      </c>
      <c r="P140">
        <f>IF('d_시나리오'!$J$6='d_시나리오'!$H$6,'d_시나리오'!$I$6,IF(O140&lt;('d_시나리오'!$I$6-'d_시나리오'!$H$6)/('d_시나리오'!$J$6-'d_시나리오'!$H$6),'d_시나리오'!$H$6+SQRT(O140*('d_시나리오'!$J$6-'d_시나리오'!$H$6)*('d_시나리오'!$I$6-'d_시나리오'!$H$6)),'d_시나리오'!$J$6-SQRT((1-O140)*('d_시나리오'!$J$6-'d_시나리오'!$H$6)*('d_시나리오'!$J$6-'d_시나리오'!$I$6))))</f>
        <v/>
      </c>
      <c r="Q140">
        <f>INDEX('d_분포'!$B$2:$B$57,RANDBETWEEN(1,56))</f>
        <v/>
      </c>
      <c r="R140">
        <f>BETAINV(RAND(),5,5)</f>
        <v/>
      </c>
      <c r="S140">
        <f>'d_고정'!$B$1*'6_기대효과'!$H$7*('d_시나리오'!$I$7/'d_고정'!$B$2)*B140</f>
        <v/>
      </c>
      <c r="T140">
        <f>S140*D140</f>
        <v/>
      </c>
      <c r="U140">
        <f>S140*F140*H140</f>
        <v/>
      </c>
      <c r="V140">
        <f>S140*F140*(H140-1)</f>
        <v/>
      </c>
      <c r="W140">
        <f>U140*J140</f>
        <v/>
      </c>
      <c r="X140">
        <f>T140+W140</f>
        <v/>
      </c>
      <c r="Y140">
        <f>(T140*E140+W140*L140)*(1-R140-'d_고정'!$B$13)</f>
        <v/>
      </c>
      <c r="Z140">
        <f>(U140*N140*Q140+'d_고정'!$B$3*('6_기대효과'!$H$7/8)*Q140*'d_고정'!$B$10*P140*('6_기대효과'!$K$7/'d_고정'!$B$9))*(1-R140)</f>
        <v/>
      </c>
      <c r="AA140">
        <f>W140*L140*(1-R140-'d_고정'!$B$13)+U140*MAX(N140-'d_고정'!$B$10*P140*('6_기대효과'!$K$7/'d_고정'!$B$9),0)*Q140*(1-R140)</f>
        <v/>
      </c>
      <c r="AB140">
        <f>Y140+Z140</f>
        <v/>
      </c>
      <c r="AC140">
        <f>Y140/('d_고정'!$B$5*'6_기대효과'!$H$7/8)/'d_고정'!$B$6</f>
        <v/>
      </c>
      <c r="AD140">
        <f>Y140/('d_고정'!$B$8*'6_기대효과'!$H$7/8)</f>
        <v/>
      </c>
    </row>
    <row r="141">
      <c r="A141">
        <f>RAND()</f>
        <v/>
      </c>
      <c r="B141">
        <f>IF('d_시나리오'!$J$2='d_시나리오'!$H$2,'d_시나리오'!$I$2,IF(A141&lt;('d_시나리오'!$I$2-'d_시나리오'!$H$2)/('d_시나리오'!$J$2-'d_시나리오'!$H$2),'d_시나리오'!$H$2+SQRT(A141*('d_시나리오'!$J$2-'d_시나리오'!$H$2)*('d_시나리오'!$I$2-'d_시나리오'!$H$2)),'d_시나리오'!$J$2-SQRT((1-A141)*('d_시나리오'!$J$2-'d_시나리오'!$H$2)*('d_시나리오'!$J$2-'d_시나리오'!$I$2))))</f>
        <v/>
      </c>
      <c r="C141">
        <f>RAND()</f>
        <v/>
      </c>
      <c r="D141">
        <f>BETAINV(RAND(),IF(C141&lt;'d_고정'!$B$26,'d_고정'!$B$23,'d_고정'!$B$16)+1,'d_고정'!$B$17-IF(C141&lt;'d_고정'!$B$26,'d_고정'!$B$23,'d_고정'!$B$16)+1)*('d_고정'!$B$14+('d_고정'!$B$15-'d_고정'!$B$14)*RAND())</f>
        <v/>
      </c>
      <c r="E141">
        <f>INDEX('d_분포'!$A$2:$A$28,RANDBETWEEN(1,27))</f>
        <v/>
      </c>
      <c r="F141">
        <f>INDEX('d_분포'!$C$2:$C$5,RANDBETWEEN(1,4))*(0.9+0.2*RAND())</f>
        <v/>
      </c>
      <c r="G141">
        <f>RAND()</f>
        <v/>
      </c>
      <c r="H141">
        <f>(F141+(1-F141)*('d_고정'!$B$22*BETAINV(RAND(),IF(G141&lt;'d_고정'!$B$26,'d_고정'!$B$25,'d_고정'!$B$20)+1,'d_고정'!$B$21-IF(G141&lt;'d_고정'!$B$26,'d_고정'!$B$25,'d_고정'!$B$20)+1)+(1-'d_고정'!$B$22)*BETAINV(RAND(),IF(G141&lt;'d_고정'!$B$26,'d_고정'!$B$24,'d_고정'!$B$18)+1,'d_고정'!$B$19-IF(G141&lt;'d_고정'!$B$26,'d_고정'!$B$24,'d_고정'!$B$18)+1))*('d_고정'!$B$14+('d_고정'!$B$15-'d_고정'!$B$14)*RAND()))/F141</f>
        <v/>
      </c>
      <c r="I141">
        <f>RAND()</f>
        <v/>
      </c>
      <c r="J141">
        <f>IF('d_시나리오'!$J$3='d_시나리오'!$H$3,'d_시나리오'!$I$3,IF(I141&lt;('d_시나리오'!$I$3-'d_시나리오'!$H$3)/('d_시나리오'!$J$3-'d_시나리오'!$H$3),'d_시나리오'!$H$3+SQRT(I141*('d_시나리오'!$J$3-'d_시나리오'!$H$3)*('d_시나리오'!$I$3-'d_시나리오'!$H$3)),'d_시나리오'!$J$3-SQRT((1-I141)*('d_시나리오'!$J$3-'d_시나리오'!$H$3)*('d_시나리오'!$J$3-'d_시나리오'!$I$3))))</f>
        <v/>
      </c>
      <c r="K141">
        <f>RAND()</f>
        <v/>
      </c>
      <c r="L141">
        <f>IF('d_시나리오'!$J$4='d_시나리오'!$H$4,'d_시나리오'!$I$4,IF(K141&lt;('d_시나리오'!$I$4-'d_시나리오'!$H$4)/('d_시나리오'!$J$4-'d_시나리오'!$H$4),'d_시나리오'!$H$4+SQRT(K141*('d_시나리오'!$J$4-'d_시나리오'!$H$4)*('d_시나리오'!$I$4-'d_시나리오'!$H$4)),'d_시나리오'!$J$4-SQRT((1-K141)*('d_시나리오'!$J$4-'d_시나리오'!$H$4)*('d_시나리오'!$J$4-'d_시나리오'!$I$4))))</f>
        <v/>
      </c>
      <c r="M141">
        <f>RAND()</f>
        <v/>
      </c>
      <c r="N141">
        <f>IF('d_시나리오'!$J$5='d_시나리오'!$H$5,'d_시나리오'!$I$5,IF(M141&lt;('d_시나리오'!$I$5-'d_시나리오'!$H$5)/('d_시나리오'!$J$5-'d_시나리오'!$H$5),'d_시나리오'!$H$5+SQRT(M141*('d_시나리오'!$J$5-'d_시나리오'!$H$5)*('d_시나리오'!$I$5-'d_시나리오'!$H$5)),'d_시나리오'!$J$5-SQRT((1-M141)*('d_시나리오'!$J$5-'d_시나리오'!$H$5)*('d_시나리오'!$J$5-'d_시나리오'!$I$5))))</f>
        <v/>
      </c>
      <c r="O141">
        <f>RAND()</f>
        <v/>
      </c>
      <c r="P141">
        <f>IF('d_시나리오'!$J$6='d_시나리오'!$H$6,'d_시나리오'!$I$6,IF(O141&lt;('d_시나리오'!$I$6-'d_시나리오'!$H$6)/('d_시나리오'!$J$6-'d_시나리오'!$H$6),'d_시나리오'!$H$6+SQRT(O141*('d_시나리오'!$J$6-'d_시나리오'!$H$6)*('d_시나리오'!$I$6-'d_시나리오'!$H$6)),'d_시나리오'!$J$6-SQRT((1-O141)*('d_시나리오'!$J$6-'d_시나리오'!$H$6)*('d_시나리오'!$J$6-'d_시나리오'!$I$6))))</f>
        <v/>
      </c>
      <c r="Q141">
        <f>INDEX('d_분포'!$B$2:$B$57,RANDBETWEEN(1,56))</f>
        <v/>
      </c>
      <c r="R141">
        <f>BETAINV(RAND(),5,5)</f>
        <v/>
      </c>
      <c r="S141">
        <f>'d_고정'!$B$1*'6_기대효과'!$H$7*('d_시나리오'!$I$7/'d_고정'!$B$2)*B141</f>
        <v/>
      </c>
      <c r="T141">
        <f>S141*D141</f>
        <v/>
      </c>
      <c r="U141">
        <f>S141*F141*H141</f>
        <v/>
      </c>
      <c r="V141">
        <f>S141*F141*(H141-1)</f>
        <v/>
      </c>
      <c r="W141">
        <f>U141*J141</f>
        <v/>
      </c>
      <c r="X141">
        <f>T141+W141</f>
        <v/>
      </c>
      <c r="Y141">
        <f>(T141*E141+W141*L141)*(1-R141-'d_고정'!$B$13)</f>
        <v/>
      </c>
      <c r="Z141">
        <f>(U141*N141*Q141+'d_고정'!$B$3*('6_기대효과'!$H$7/8)*Q141*'d_고정'!$B$10*P141*('6_기대효과'!$K$7/'d_고정'!$B$9))*(1-R141)</f>
        <v/>
      </c>
      <c r="AA141">
        <f>W141*L141*(1-R141-'d_고정'!$B$13)+U141*MAX(N141-'d_고정'!$B$10*P141*('6_기대효과'!$K$7/'d_고정'!$B$9),0)*Q141*(1-R141)</f>
        <v/>
      </c>
      <c r="AB141">
        <f>Y141+Z141</f>
        <v/>
      </c>
      <c r="AC141">
        <f>Y141/('d_고정'!$B$5*'6_기대효과'!$H$7/8)/'d_고정'!$B$6</f>
        <v/>
      </c>
      <c r="AD141">
        <f>Y141/('d_고정'!$B$8*'6_기대효과'!$H$7/8)</f>
        <v/>
      </c>
    </row>
    <row r="142">
      <c r="A142">
        <f>RAND()</f>
        <v/>
      </c>
      <c r="B142">
        <f>IF('d_시나리오'!$J$2='d_시나리오'!$H$2,'d_시나리오'!$I$2,IF(A142&lt;('d_시나리오'!$I$2-'d_시나리오'!$H$2)/('d_시나리오'!$J$2-'d_시나리오'!$H$2),'d_시나리오'!$H$2+SQRT(A142*('d_시나리오'!$J$2-'d_시나리오'!$H$2)*('d_시나리오'!$I$2-'d_시나리오'!$H$2)),'d_시나리오'!$J$2-SQRT((1-A142)*('d_시나리오'!$J$2-'d_시나리오'!$H$2)*('d_시나리오'!$J$2-'d_시나리오'!$I$2))))</f>
        <v/>
      </c>
      <c r="C142">
        <f>RAND()</f>
        <v/>
      </c>
      <c r="D142">
        <f>BETAINV(RAND(),IF(C142&lt;'d_고정'!$B$26,'d_고정'!$B$23,'d_고정'!$B$16)+1,'d_고정'!$B$17-IF(C142&lt;'d_고정'!$B$26,'d_고정'!$B$23,'d_고정'!$B$16)+1)*('d_고정'!$B$14+('d_고정'!$B$15-'d_고정'!$B$14)*RAND())</f>
        <v/>
      </c>
      <c r="E142">
        <f>INDEX('d_분포'!$A$2:$A$28,RANDBETWEEN(1,27))</f>
        <v/>
      </c>
      <c r="F142">
        <f>INDEX('d_분포'!$C$2:$C$5,RANDBETWEEN(1,4))*(0.9+0.2*RAND())</f>
        <v/>
      </c>
      <c r="G142">
        <f>RAND()</f>
        <v/>
      </c>
      <c r="H142">
        <f>(F142+(1-F142)*('d_고정'!$B$22*BETAINV(RAND(),IF(G142&lt;'d_고정'!$B$26,'d_고정'!$B$25,'d_고정'!$B$20)+1,'d_고정'!$B$21-IF(G142&lt;'d_고정'!$B$26,'d_고정'!$B$25,'d_고정'!$B$20)+1)+(1-'d_고정'!$B$22)*BETAINV(RAND(),IF(G142&lt;'d_고정'!$B$26,'d_고정'!$B$24,'d_고정'!$B$18)+1,'d_고정'!$B$19-IF(G142&lt;'d_고정'!$B$26,'d_고정'!$B$24,'d_고정'!$B$18)+1))*('d_고정'!$B$14+('d_고정'!$B$15-'d_고정'!$B$14)*RAND()))/F142</f>
        <v/>
      </c>
      <c r="I142">
        <f>RAND()</f>
        <v/>
      </c>
      <c r="J142">
        <f>IF('d_시나리오'!$J$3='d_시나리오'!$H$3,'d_시나리오'!$I$3,IF(I142&lt;('d_시나리오'!$I$3-'d_시나리오'!$H$3)/('d_시나리오'!$J$3-'d_시나리오'!$H$3),'d_시나리오'!$H$3+SQRT(I142*('d_시나리오'!$J$3-'d_시나리오'!$H$3)*('d_시나리오'!$I$3-'d_시나리오'!$H$3)),'d_시나리오'!$J$3-SQRT((1-I142)*('d_시나리오'!$J$3-'d_시나리오'!$H$3)*('d_시나리오'!$J$3-'d_시나리오'!$I$3))))</f>
        <v/>
      </c>
      <c r="K142">
        <f>RAND()</f>
        <v/>
      </c>
      <c r="L142">
        <f>IF('d_시나리오'!$J$4='d_시나리오'!$H$4,'d_시나리오'!$I$4,IF(K142&lt;('d_시나리오'!$I$4-'d_시나리오'!$H$4)/('d_시나리오'!$J$4-'d_시나리오'!$H$4),'d_시나리오'!$H$4+SQRT(K142*('d_시나리오'!$J$4-'d_시나리오'!$H$4)*('d_시나리오'!$I$4-'d_시나리오'!$H$4)),'d_시나리오'!$J$4-SQRT((1-K142)*('d_시나리오'!$J$4-'d_시나리오'!$H$4)*('d_시나리오'!$J$4-'d_시나리오'!$I$4))))</f>
        <v/>
      </c>
      <c r="M142">
        <f>RAND()</f>
        <v/>
      </c>
      <c r="N142">
        <f>IF('d_시나리오'!$J$5='d_시나리오'!$H$5,'d_시나리오'!$I$5,IF(M142&lt;('d_시나리오'!$I$5-'d_시나리오'!$H$5)/('d_시나리오'!$J$5-'d_시나리오'!$H$5),'d_시나리오'!$H$5+SQRT(M142*('d_시나리오'!$J$5-'d_시나리오'!$H$5)*('d_시나리오'!$I$5-'d_시나리오'!$H$5)),'d_시나리오'!$J$5-SQRT((1-M142)*('d_시나리오'!$J$5-'d_시나리오'!$H$5)*('d_시나리오'!$J$5-'d_시나리오'!$I$5))))</f>
        <v/>
      </c>
      <c r="O142">
        <f>RAND()</f>
        <v/>
      </c>
      <c r="P142">
        <f>IF('d_시나리오'!$J$6='d_시나리오'!$H$6,'d_시나리오'!$I$6,IF(O142&lt;('d_시나리오'!$I$6-'d_시나리오'!$H$6)/('d_시나리오'!$J$6-'d_시나리오'!$H$6),'d_시나리오'!$H$6+SQRT(O142*('d_시나리오'!$J$6-'d_시나리오'!$H$6)*('d_시나리오'!$I$6-'d_시나리오'!$H$6)),'d_시나리오'!$J$6-SQRT((1-O142)*('d_시나리오'!$J$6-'d_시나리오'!$H$6)*('d_시나리오'!$J$6-'d_시나리오'!$I$6))))</f>
        <v/>
      </c>
      <c r="Q142">
        <f>INDEX('d_분포'!$B$2:$B$57,RANDBETWEEN(1,56))</f>
        <v/>
      </c>
      <c r="R142">
        <f>BETAINV(RAND(),5,5)</f>
        <v/>
      </c>
      <c r="S142">
        <f>'d_고정'!$B$1*'6_기대효과'!$H$7*('d_시나리오'!$I$7/'d_고정'!$B$2)*B142</f>
        <v/>
      </c>
      <c r="T142">
        <f>S142*D142</f>
        <v/>
      </c>
      <c r="U142">
        <f>S142*F142*H142</f>
        <v/>
      </c>
      <c r="V142">
        <f>S142*F142*(H142-1)</f>
        <v/>
      </c>
      <c r="W142">
        <f>U142*J142</f>
        <v/>
      </c>
      <c r="X142">
        <f>T142+W142</f>
        <v/>
      </c>
      <c r="Y142">
        <f>(T142*E142+W142*L142)*(1-R142-'d_고정'!$B$13)</f>
        <v/>
      </c>
      <c r="Z142">
        <f>(U142*N142*Q142+'d_고정'!$B$3*('6_기대효과'!$H$7/8)*Q142*'d_고정'!$B$10*P142*('6_기대효과'!$K$7/'d_고정'!$B$9))*(1-R142)</f>
        <v/>
      </c>
      <c r="AA142">
        <f>W142*L142*(1-R142-'d_고정'!$B$13)+U142*MAX(N142-'d_고정'!$B$10*P142*('6_기대효과'!$K$7/'d_고정'!$B$9),0)*Q142*(1-R142)</f>
        <v/>
      </c>
      <c r="AB142">
        <f>Y142+Z142</f>
        <v/>
      </c>
      <c r="AC142">
        <f>Y142/('d_고정'!$B$5*'6_기대효과'!$H$7/8)/'d_고정'!$B$6</f>
        <v/>
      </c>
      <c r="AD142">
        <f>Y142/('d_고정'!$B$8*'6_기대효과'!$H$7/8)</f>
        <v/>
      </c>
    </row>
    <row r="143">
      <c r="A143">
        <f>RAND()</f>
        <v/>
      </c>
      <c r="B143">
        <f>IF('d_시나리오'!$J$2='d_시나리오'!$H$2,'d_시나리오'!$I$2,IF(A143&lt;('d_시나리오'!$I$2-'d_시나리오'!$H$2)/('d_시나리오'!$J$2-'d_시나리오'!$H$2),'d_시나리오'!$H$2+SQRT(A143*('d_시나리오'!$J$2-'d_시나리오'!$H$2)*('d_시나리오'!$I$2-'d_시나리오'!$H$2)),'d_시나리오'!$J$2-SQRT((1-A143)*('d_시나리오'!$J$2-'d_시나리오'!$H$2)*('d_시나리오'!$J$2-'d_시나리오'!$I$2))))</f>
        <v/>
      </c>
      <c r="C143">
        <f>RAND()</f>
        <v/>
      </c>
      <c r="D143">
        <f>BETAINV(RAND(),IF(C143&lt;'d_고정'!$B$26,'d_고정'!$B$23,'d_고정'!$B$16)+1,'d_고정'!$B$17-IF(C143&lt;'d_고정'!$B$26,'d_고정'!$B$23,'d_고정'!$B$16)+1)*('d_고정'!$B$14+('d_고정'!$B$15-'d_고정'!$B$14)*RAND())</f>
        <v/>
      </c>
      <c r="E143">
        <f>INDEX('d_분포'!$A$2:$A$28,RANDBETWEEN(1,27))</f>
        <v/>
      </c>
      <c r="F143">
        <f>INDEX('d_분포'!$C$2:$C$5,RANDBETWEEN(1,4))*(0.9+0.2*RAND())</f>
        <v/>
      </c>
      <c r="G143">
        <f>RAND()</f>
        <v/>
      </c>
      <c r="H143">
        <f>(F143+(1-F143)*('d_고정'!$B$22*BETAINV(RAND(),IF(G143&lt;'d_고정'!$B$26,'d_고정'!$B$25,'d_고정'!$B$20)+1,'d_고정'!$B$21-IF(G143&lt;'d_고정'!$B$26,'d_고정'!$B$25,'d_고정'!$B$20)+1)+(1-'d_고정'!$B$22)*BETAINV(RAND(),IF(G143&lt;'d_고정'!$B$26,'d_고정'!$B$24,'d_고정'!$B$18)+1,'d_고정'!$B$19-IF(G143&lt;'d_고정'!$B$26,'d_고정'!$B$24,'d_고정'!$B$18)+1))*('d_고정'!$B$14+('d_고정'!$B$15-'d_고정'!$B$14)*RAND()))/F143</f>
        <v/>
      </c>
      <c r="I143">
        <f>RAND()</f>
        <v/>
      </c>
      <c r="J143">
        <f>IF('d_시나리오'!$J$3='d_시나리오'!$H$3,'d_시나리오'!$I$3,IF(I143&lt;('d_시나리오'!$I$3-'d_시나리오'!$H$3)/('d_시나리오'!$J$3-'d_시나리오'!$H$3),'d_시나리오'!$H$3+SQRT(I143*('d_시나리오'!$J$3-'d_시나리오'!$H$3)*('d_시나리오'!$I$3-'d_시나리오'!$H$3)),'d_시나리오'!$J$3-SQRT((1-I143)*('d_시나리오'!$J$3-'d_시나리오'!$H$3)*('d_시나리오'!$J$3-'d_시나리오'!$I$3))))</f>
        <v/>
      </c>
      <c r="K143">
        <f>RAND()</f>
        <v/>
      </c>
      <c r="L143">
        <f>IF('d_시나리오'!$J$4='d_시나리오'!$H$4,'d_시나리오'!$I$4,IF(K143&lt;('d_시나리오'!$I$4-'d_시나리오'!$H$4)/('d_시나리오'!$J$4-'d_시나리오'!$H$4),'d_시나리오'!$H$4+SQRT(K143*('d_시나리오'!$J$4-'d_시나리오'!$H$4)*('d_시나리오'!$I$4-'d_시나리오'!$H$4)),'d_시나리오'!$J$4-SQRT((1-K143)*('d_시나리오'!$J$4-'d_시나리오'!$H$4)*('d_시나리오'!$J$4-'d_시나리오'!$I$4))))</f>
        <v/>
      </c>
      <c r="M143">
        <f>RAND()</f>
        <v/>
      </c>
      <c r="N143">
        <f>IF('d_시나리오'!$J$5='d_시나리오'!$H$5,'d_시나리오'!$I$5,IF(M143&lt;('d_시나리오'!$I$5-'d_시나리오'!$H$5)/('d_시나리오'!$J$5-'d_시나리오'!$H$5),'d_시나리오'!$H$5+SQRT(M143*('d_시나리오'!$J$5-'d_시나리오'!$H$5)*('d_시나리오'!$I$5-'d_시나리오'!$H$5)),'d_시나리오'!$J$5-SQRT((1-M143)*('d_시나리오'!$J$5-'d_시나리오'!$H$5)*('d_시나리오'!$J$5-'d_시나리오'!$I$5))))</f>
        <v/>
      </c>
      <c r="O143">
        <f>RAND()</f>
        <v/>
      </c>
      <c r="P143">
        <f>IF('d_시나리오'!$J$6='d_시나리오'!$H$6,'d_시나리오'!$I$6,IF(O143&lt;('d_시나리오'!$I$6-'d_시나리오'!$H$6)/('d_시나리오'!$J$6-'d_시나리오'!$H$6),'d_시나리오'!$H$6+SQRT(O143*('d_시나리오'!$J$6-'d_시나리오'!$H$6)*('d_시나리오'!$I$6-'d_시나리오'!$H$6)),'d_시나리오'!$J$6-SQRT((1-O143)*('d_시나리오'!$J$6-'d_시나리오'!$H$6)*('d_시나리오'!$J$6-'d_시나리오'!$I$6))))</f>
        <v/>
      </c>
      <c r="Q143">
        <f>INDEX('d_분포'!$B$2:$B$57,RANDBETWEEN(1,56))</f>
        <v/>
      </c>
      <c r="R143">
        <f>BETAINV(RAND(),5,5)</f>
        <v/>
      </c>
      <c r="S143">
        <f>'d_고정'!$B$1*'6_기대효과'!$H$7*('d_시나리오'!$I$7/'d_고정'!$B$2)*B143</f>
        <v/>
      </c>
      <c r="T143">
        <f>S143*D143</f>
        <v/>
      </c>
      <c r="U143">
        <f>S143*F143*H143</f>
        <v/>
      </c>
      <c r="V143">
        <f>S143*F143*(H143-1)</f>
        <v/>
      </c>
      <c r="W143">
        <f>U143*J143</f>
        <v/>
      </c>
      <c r="X143">
        <f>T143+W143</f>
        <v/>
      </c>
      <c r="Y143">
        <f>(T143*E143+W143*L143)*(1-R143-'d_고정'!$B$13)</f>
        <v/>
      </c>
      <c r="Z143">
        <f>(U143*N143*Q143+'d_고정'!$B$3*('6_기대효과'!$H$7/8)*Q143*'d_고정'!$B$10*P143*('6_기대효과'!$K$7/'d_고정'!$B$9))*(1-R143)</f>
        <v/>
      </c>
      <c r="AA143">
        <f>W143*L143*(1-R143-'d_고정'!$B$13)+U143*MAX(N143-'d_고정'!$B$10*P143*('6_기대효과'!$K$7/'d_고정'!$B$9),0)*Q143*(1-R143)</f>
        <v/>
      </c>
      <c r="AB143">
        <f>Y143+Z143</f>
        <v/>
      </c>
      <c r="AC143">
        <f>Y143/('d_고정'!$B$5*'6_기대효과'!$H$7/8)/'d_고정'!$B$6</f>
        <v/>
      </c>
      <c r="AD143">
        <f>Y143/('d_고정'!$B$8*'6_기대효과'!$H$7/8)</f>
        <v/>
      </c>
    </row>
    <row r="144">
      <c r="A144">
        <f>RAND()</f>
        <v/>
      </c>
      <c r="B144">
        <f>IF('d_시나리오'!$J$2='d_시나리오'!$H$2,'d_시나리오'!$I$2,IF(A144&lt;('d_시나리오'!$I$2-'d_시나리오'!$H$2)/('d_시나리오'!$J$2-'d_시나리오'!$H$2),'d_시나리오'!$H$2+SQRT(A144*('d_시나리오'!$J$2-'d_시나리오'!$H$2)*('d_시나리오'!$I$2-'d_시나리오'!$H$2)),'d_시나리오'!$J$2-SQRT((1-A144)*('d_시나리오'!$J$2-'d_시나리오'!$H$2)*('d_시나리오'!$J$2-'d_시나리오'!$I$2))))</f>
        <v/>
      </c>
      <c r="C144">
        <f>RAND()</f>
        <v/>
      </c>
      <c r="D144">
        <f>BETAINV(RAND(),IF(C144&lt;'d_고정'!$B$26,'d_고정'!$B$23,'d_고정'!$B$16)+1,'d_고정'!$B$17-IF(C144&lt;'d_고정'!$B$26,'d_고정'!$B$23,'d_고정'!$B$16)+1)*('d_고정'!$B$14+('d_고정'!$B$15-'d_고정'!$B$14)*RAND())</f>
        <v/>
      </c>
      <c r="E144">
        <f>INDEX('d_분포'!$A$2:$A$28,RANDBETWEEN(1,27))</f>
        <v/>
      </c>
      <c r="F144">
        <f>INDEX('d_분포'!$C$2:$C$5,RANDBETWEEN(1,4))*(0.9+0.2*RAND())</f>
        <v/>
      </c>
      <c r="G144">
        <f>RAND()</f>
        <v/>
      </c>
      <c r="H144">
        <f>(F144+(1-F144)*('d_고정'!$B$22*BETAINV(RAND(),IF(G144&lt;'d_고정'!$B$26,'d_고정'!$B$25,'d_고정'!$B$20)+1,'d_고정'!$B$21-IF(G144&lt;'d_고정'!$B$26,'d_고정'!$B$25,'d_고정'!$B$20)+1)+(1-'d_고정'!$B$22)*BETAINV(RAND(),IF(G144&lt;'d_고정'!$B$26,'d_고정'!$B$24,'d_고정'!$B$18)+1,'d_고정'!$B$19-IF(G144&lt;'d_고정'!$B$26,'d_고정'!$B$24,'d_고정'!$B$18)+1))*('d_고정'!$B$14+('d_고정'!$B$15-'d_고정'!$B$14)*RAND()))/F144</f>
        <v/>
      </c>
      <c r="I144">
        <f>RAND()</f>
        <v/>
      </c>
      <c r="J144">
        <f>IF('d_시나리오'!$J$3='d_시나리오'!$H$3,'d_시나리오'!$I$3,IF(I144&lt;('d_시나리오'!$I$3-'d_시나리오'!$H$3)/('d_시나리오'!$J$3-'d_시나리오'!$H$3),'d_시나리오'!$H$3+SQRT(I144*('d_시나리오'!$J$3-'d_시나리오'!$H$3)*('d_시나리오'!$I$3-'d_시나리오'!$H$3)),'d_시나리오'!$J$3-SQRT((1-I144)*('d_시나리오'!$J$3-'d_시나리오'!$H$3)*('d_시나리오'!$J$3-'d_시나리오'!$I$3))))</f>
        <v/>
      </c>
      <c r="K144">
        <f>RAND()</f>
        <v/>
      </c>
      <c r="L144">
        <f>IF('d_시나리오'!$J$4='d_시나리오'!$H$4,'d_시나리오'!$I$4,IF(K144&lt;('d_시나리오'!$I$4-'d_시나리오'!$H$4)/('d_시나리오'!$J$4-'d_시나리오'!$H$4),'d_시나리오'!$H$4+SQRT(K144*('d_시나리오'!$J$4-'d_시나리오'!$H$4)*('d_시나리오'!$I$4-'d_시나리오'!$H$4)),'d_시나리오'!$J$4-SQRT((1-K144)*('d_시나리오'!$J$4-'d_시나리오'!$H$4)*('d_시나리오'!$J$4-'d_시나리오'!$I$4))))</f>
        <v/>
      </c>
      <c r="M144">
        <f>RAND()</f>
        <v/>
      </c>
      <c r="N144">
        <f>IF('d_시나리오'!$J$5='d_시나리오'!$H$5,'d_시나리오'!$I$5,IF(M144&lt;('d_시나리오'!$I$5-'d_시나리오'!$H$5)/('d_시나리오'!$J$5-'d_시나리오'!$H$5),'d_시나리오'!$H$5+SQRT(M144*('d_시나리오'!$J$5-'d_시나리오'!$H$5)*('d_시나리오'!$I$5-'d_시나리오'!$H$5)),'d_시나리오'!$J$5-SQRT((1-M144)*('d_시나리오'!$J$5-'d_시나리오'!$H$5)*('d_시나리오'!$J$5-'d_시나리오'!$I$5))))</f>
        <v/>
      </c>
      <c r="O144">
        <f>RAND()</f>
        <v/>
      </c>
      <c r="P144">
        <f>IF('d_시나리오'!$J$6='d_시나리오'!$H$6,'d_시나리오'!$I$6,IF(O144&lt;('d_시나리오'!$I$6-'d_시나리오'!$H$6)/('d_시나리오'!$J$6-'d_시나리오'!$H$6),'d_시나리오'!$H$6+SQRT(O144*('d_시나리오'!$J$6-'d_시나리오'!$H$6)*('d_시나리오'!$I$6-'d_시나리오'!$H$6)),'d_시나리오'!$J$6-SQRT((1-O144)*('d_시나리오'!$J$6-'d_시나리오'!$H$6)*('d_시나리오'!$J$6-'d_시나리오'!$I$6))))</f>
        <v/>
      </c>
      <c r="Q144">
        <f>INDEX('d_분포'!$B$2:$B$57,RANDBETWEEN(1,56))</f>
        <v/>
      </c>
      <c r="R144">
        <f>BETAINV(RAND(),5,5)</f>
        <v/>
      </c>
      <c r="S144">
        <f>'d_고정'!$B$1*'6_기대효과'!$H$7*('d_시나리오'!$I$7/'d_고정'!$B$2)*B144</f>
        <v/>
      </c>
      <c r="T144">
        <f>S144*D144</f>
        <v/>
      </c>
      <c r="U144">
        <f>S144*F144*H144</f>
        <v/>
      </c>
      <c r="V144">
        <f>S144*F144*(H144-1)</f>
        <v/>
      </c>
      <c r="W144">
        <f>U144*J144</f>
        <v/>
      </c>
      <c r="X144">
        <f>T144+W144</f>
        <v/>
      </c>
      <c r="Y144">
        <f>(T144*E144+W144*L144)*(1-R144-'d_고정'!$B$13)</f>
        <v/>
      </c>
      <c r="Z144">
        <f>(U144*N144*Q144+'d_고정'!$B$3*('6_기대효과'!$H$7/8)*Q144*'d_고정'!$B$10*P144*('6_기대효과'!$K$7/'d_고정'!$B$9))*(1-R144)</f>
        <v/>
      </c>
      <c r="AA144">
        <f>W144*L144*(1-R144-'d_고정'!$B$13)+U144*MAX(N144-'d_고정'!$B$10*P144*('6_기대효과'!$K$7/'d_고정'!$B$9),0)*Q144*(1-R144)</f>
        <v/>
      </c>
      <c r="AB144">
        <f>Y144+Z144</f>
        <v/>
      </c>
      <c r="AC144">
        <f>Y144/('d_고정'!$B$5*'6_기대효과'!$H$7/8)/'d_고정'!$B$6</f>
        <v/>
      </c>
      <c r="AD144">
        <f>Y144/('d_고정'!$B$8*'6_기대효과'!$H$7/8)</f>
        <v/>
      </c>
    </row>
    <row r="145">
      <c r="A145">
        <f>RAND()</f>
        <v/>
      </c>
      <c r="B145">
        <f>IF('d_시나리오'!$J$2='d_시나리오'!$H$2,'d_시나리오'!$I$2,IF(A145&lt;('d_시나리오'!$I$2-'d_시나리오'!$H$2)/('d_시나리오'!$J$2-'d_시나리오'!$H$2),'d_시나리오'!$H$2+SQRT(A145*('d_시나리오'!$J$2-'d_시나리오'!$H$2)*('d_시나리오'!$I$2-'d_시나리오'!$H$2)),'d_시나리오'!$J$2-SQRT((1-A145)*('d_시나리오'!$J$2-'d_시나리오'!$H$2)*('d_시나리오'!$J$2-'d_시나리오'!$I$2))))</f>
        <v/>
      </c>
      <c r="C145">
        <f>RAND()</f>
        <v/>
      </c>
      <c r="D145">
        <f>BETAINV(RAND(),IF(C145&lt;'d_고정'!$B$26,'d_고정'!$B$23,'d_고정'!$B$16)+1,'d_고정'!$B$17-IF(C145&lt;'d_고정'!$B$26,'d_고정'!$B$23,'d_고정'!$B$16)+1)*('d_고정'!$B$14+('d_고정'!$B$15-'d_고정'!$B$14)*RAND())</f>
        <v/>
      </c>
      <c r="E145">
        <f>INDEX('d_분포'!$A$2:$A$28,RANDBETWEEN(1,27))</f>
        <v/>
      </c>
      <c r="F145">
        <f>INDEX('d_분포'!$C$2:$C$5,RANDBETWEEN(1,4))*(0.9+0.2*RAND())</f>
        <v/>
      </c>
      <c r="G145">
        <f>RAND()</f>
        <v/>
      </c>
      <c r="H145">
        <f>(F145+(1-F145)*('d_고정'!$B$22*BETAINV(RAND(),IF(G145&lt;'d_고정'!$B$26,'d_고정'!$B$25,'d_고정'!$B$20)+1,'d_고정'!$B$21-IF(G145&lt;'d_고정'!$B$26,'d_고정'!$B$25,'d_고정'!$B$20)+1)+(1-'d_고정'!$B$22)*BETAINV(RAND(),IF(G145&lt;'d_고정'!$B$26,'d_고정'!$B$24,'d_고정'!$B$18)+1,'d_고정'!$B$19-IF(G145&lt;'d_고정'!$B$26,'d_고정'!$B$24,'d_고정'!$B$18)+1))*('d_고정'!$B$14+('d_고정'!$B$15-'d_고정'!$B$14)*RAND()))/F145</f>
        <v/>
      </c>
      <c r="I145">
        <f>RAND()</f>
        <v/>
      </c>
      <c r="J145">
        <f>IF('d_시나리오'!$J$3='d_시나리오'!$H$3,'d_시나리오'!$I$3,IF(I145&lt;('d_시나리오'!$I$3-'d_시나리오'!$H$3)/('d_시나리오'!$J$3-'d_시나리오'!$H$3),'d_시나리오'!$H$3+SQRT(I145*('d_시나리오'!$J$3-'d_시나리오'!$H$3)*('d_시나리오'!$I$3-'d_시나리오'!$H$3)),'d_시나리오'!$J$3-SQRT((1-I145)*('d_시나리오'!$J$3-'d_시나리오'!$H$3)*('d_시나리오'!$J$3-'d_시나리오'!$I$3))))</f>
        <v/>
      </c>
      <c r="K145">
        <f>RAND()</f>
        <v/>
      </c>
      <c r="L145">
        <f>IF('d_시나리오'!$J$4='d_시나리오'!$H$4,'d_시나리오'!$I$4,IF(K145&lt;('d_시나리오'!$I$4-'d_시나리오'!$H$4)/('d_시나리오'!$J$4-'d_시나리오'!$H$4),'d_시나리오'!$H$4+SQRT(K145*('d_시나리오'!$J$4-'d_시나리오'!$H$4)*('d_시나리오'!$I$4-'d_시나리오'!$H$4)),'d_시나리오'!$J$4-SQRT((1-K145)*('d_시나리오'!$J$4-'d_시나리오'!$H$4)*('d_시나리오'!$J$4-'d_시나리오'!$I$4))))</f>
        <v/>
      </c>
      <c r="M145">
        <f>RAND()</f>
        <v/>
      </c>
      <c r="N145">
        <f>IF('d_시나리오'!$J$5='d_시나리오'!$H$5,'d_시나리오'!$I$5,IF(M145&lt;('d_시나리오'!$I$5-'d_시나리오'!$H$5)/('d_시나리오'!$J$5-'d_시나리오'!$H$5),'d_시나리오'!$H$5+SQRT(M145*('d_시나리오'!$J$5-'d_시나리오'!$H$5)*('d_시나리오'!$I$5-'d_시나리오'!$H$5)),'d_시나리오'!$J$5-SQRT((1-M145)*('d_시나리오'!$J$5-'d_시나리오'!$H$5)*('d_시나리오'!$J$5-'d_시나리오'!$I$5))))</f>
        <v/>
      </c>
      <c r="O145">
        <f>RAND()</f>
        <v/>
      </c>
      <c r="P145">
        <f>IF('d_시나리오'!$J$6='d_시나리오'!$H$6,'d_시나리오'!$I$6,IF(O145&lt;('d_시나리오'!$I$6-'d_시나리오'!$H$6)/('d_시나리오'!$J$6-'d_시나리오'!$H$6),'d_시나리오'!$H$6+SQRT(O145*('d_시나리오'!$J$6-'d_시나리오'!$H$6)*('d_시나리오'!$I$6-'d_시나리오'!$H$6)),'d_시나리오'!$J$6-SQRT((1-O145)*('d_시나리오'!$J$6-'d_시나리오'!$H$6)*('d_시나리오'!$J$6-'d_시나리오'!$I$6))))</f>
        <v/>
      </c>
      <c r="Q145">
        <f>INDEX('d_분포'!$B$2:$B$57,RANDBETWEEN(1,56))</f>
        <v/>
      </c>
      <c r="R145">
        <f>BETAINV(RAND(),5,5)</f>
        <v/>
      </c>
      <c r="S145">
        <f>'d_고정'!$B$1*'6_기대효과'!$H$7*('d_시나리오'!$I$7/'d_고정'!$B$2)*B145</f>
        <v/>
      </c>
      <c r="T145">
        <f>S145*D145</f>
        <v/>
      </c>
      <c r="U145">
        <f>S145*F145*H145</f>
        <v/>
      </c>
      <c r="V145">
        <f>S145*F145*(H145-1)</f>
        <v/>
      </c>
      <c r="W145">
        <f>U145*J145</f>
        <v/>
      </c>
      <c r="X145">
        <f>T145+W145</f>
        <v/>
      </c>
      <c r="Y145">
        <f>(T145*E145+W145*L145)*(1-R145-'d_고정'!$B$13)</f>
        <v/>
      </c>
      <c r="Z145">
        <f>(U145*N145*Q145+'d_고정'!$B$3*('6_기대효과'!$H$7/8)*Q145*'d_고정'!$B$10*P145*('6_기대효과'!$K$7/'d_고정'!$B$9))*(1-R145)</f>
        <v/>
      </c>
      <c r="AA145">
        <f>W145*L145*(1-R145-'d_고정'!$B$13)+U145*MAX(N145-'d_고정'!$B$10*P145*('6_기대효과'!$K$7/'d_고정'!$B$9),0)*Q145*(1-R145)</f>
        <v/>
      </c>
      <c r="AB145">
        <f>Y145+Z145</f>
        <v/>
      </c>
      <c r="AC145">
        <f>Y145/('d_고정'!$B$5*'6_기대효과'!$H$7/8)/'d_고정'!$B$6</f>
        <v/>
      </c>
      <c r="AD145">
        <f>Y145/('d_고정'!$B$8*'6_기대효과'!$H$7/8)</f>
        <v/>
      </c>
    </row>
    <row r="146">
      <c r="A146">
        <f>RAND()</f>
        <v/>
      </c>
      <c r="B146">
        <f>IF('d_시나리오'!$J$2='d_시나리오'!$H$2,'d_시나리오'!$I$2,IF(A146&lt;('d_시나리오'!$I$2-'d_시나리오'!$H$2)/('d_시나리오'!$J$2-'d_시나리오'!$H$2),'d_시나리오'!$H$2+SQRT(A146*('d_시나리오'!$J$2-'d_시나리오'!$H$2)*('d_시나리오'!$I$2-'d_시나리오'!$H$2)),'d_시나리오'!$J$2-SQRT((1-A146)*('d_시나리오'!$J$2-'d_시나리오'!$H$2)*('d_시나리오'!$J$2-'d_시나리오'!$I$2))))</f>
        <v/>
      </c>
      <c r="C146">
        <f>RAND()</f>
        <v/>
      </c>
      <c r="D146">
        <f>BETAINV(RAND(),IF(C146&lt;'d_고정'!$B$26,'d_고정'!$B$23,'d_고정'!$B$16)+1,'d_고정'!$B$17-IF(C146&lt;'d_고정'!$B$26,'d_고정'!$B$23,'d_고정'!$B$16)+1)*('d_고정'!$B$14+('d_고정'!$B$15-'d_고정'!$B$14)*RAND())</f>
        <v/>
      </c>
      <c r="E146">
        <f>INDEX('d_분포'!$A$2:$A$28,RANDBETWEEN(1,27))</f>
        <v/>
      </c>
      <c r="F146">
        <f>INDEX('d_분포'!$C$2:$C$5,RANDBETWEEN(1,4))*(0.9+0.2*RAND())</f>
        <v/>
      </c>
      <c r="G146">
        <f>RAND()</f>
        <v/>
      </c>
      <c r="H146">
        <f>(F146+(1-F146)*('d_고정'!$B$22*BETAINV(RAND(),IF(G146&lt;'d_고정'!$B$26,'d_고정'!$B$25,'d_고정'!$B$20)+1,'d_고정'!$B$21-IF(G146&lt;'d_고정'!$B$26,'d_고정'!$B$25,'d_고정'!$B$20)+1)+(1-'d_고정'!$B$22)*BETAINV(RAND(),IF(G146&lt;'d_고정'!$B$26,'d_고정'!$B$24,'d_고정'!$B$18)+1,'d_고정'!$B$19-IF(G146&lt;'d_고정'!$B$26,'d_고정'!$B$24,'d_고정'!$B$18)+1))*('d_고정'!$B$14+('d_고정'!$B$15-'d_고정'!$B$14)*RAND()))/F146</f>
        <v/>
      </c>
      <c r="I146">
        <f>RAND()</f>
        <v/>
      </c>
      <c r="J146">
        <f>IF('d_시나리오'!$J$3='d_시나리오'!$H$3,'d_시나리오'!$I$3,IF(I146&lt;('d_시나리오'!$I$3-'d_시나리오'!$H$3)/('d_시나리오'!$J$3-'d_시나리오'!$H$3),'d_시나리오'!$H$3+SQRT(I146*('d_시나리오'!$J$3-'d_시나리오'!$H$3)*('d_시나리오'!$I$3-'d_시나리오'!$H$3)),'d_시나리오'!$J$3-SQRT((1-I146)*('d_시나리오'!$J$3-'d_시나리오'!$H$3)*('d_시나리오'!$J$3-'d_시나리오'!$I$3))))</f>
        <v/>
      </c>
      <c r="K146">
        <f>RAND()</f>
        <v/>
      </c>
      <c r="L146">
        <f>IF('d_시나리오'!$J$4='d_시나리오'!$H$4,'d_시나리오'!$I$4,IF(K146&lt;('d_시나리오'!$I$4-'d_시나리오'!$H$4)/('d_시나리오'!$J$4-'d_시나리오'!$H$4),'d_시나리오'!$H$4+SQRT(K146*('d_시나리오'!$J$4-'d_시나리오'!$H$4)*('d_시나리오'!$I$4-'d_시나리오'!$H$4)),'d_시나리오'!$J$4-SQRT((1-K146)*('d_시나리오'!$J$4-'d_시나리오'!$H$4)*('d_시나리오'!$J$4-'d_시나리오'!$I$4))))</f>
        <v/>
      </c>
      <c r="M146">
        <f>RAND()</f>
        <v/>
      </c>
      <c r="N146">
        <f>IF('d_시나리오'!$J$5='d_시나리오'!$H$5,'d_시나리오'!$I$5,IF(M146&lt;('d_시나리오'!$I$5-'d_시나리오'!$H$5)/('d_시나리오'!$J$5-'d_시나리오'!$H$5),'d_시나리오'!$H$5+SQRT(M146*('d_시나리오'!$J$5-'d_시나리오'!$H$5)*('d_시나리오'!$I$5-'d_시나리오'!$H$5)),'d_시나리오'!$J$5-SQRT((1-M146)*('d_시나리오'!$J$5-'d_시나리오'!$H$5)*('d_시나리오'!$J$5-'d_시나리오'!$I$5))))</f>
        <v/>
      </c>
      <c r="O146">
        <f>RAND()</f>
        <v/>
      </c>
      <c r="P146">
        <f>IF('d_시나리오'!$J$6='d_시나리오'!$H$6,'d_시나리오'!$I$6,IF(O146&lt;('d_시나리오'!$I$6-'d_시나리오'!$H$6)/('d_시나리오'!$J$6-'d_시나리오'!$H$6),'d_시나리오'!$H$6+SQRT(O146*('d_시나리오'!$J$6-'d_시나리오'!$H$6)*('d_시나리오'!$I$6-'d_시나리오'!$H$6)),'d_시나리오'!$J$6-SQRT((1-O146)*('d_시나리오'!$J$6-'d_시나리오'!$H$6)*('d_시나리오'!$J$6-'d_시나리오'!$I$6))))</f>
        <v/>
      </c>
      <c r="Q146">
        <f>INDEX('d_분포'!$B$2:$B$57,RANDBETWEEN(1,56))</f>
        <v/>
      </c>
      <c r="R146">
        <f>BETAINV(RAND(),5,5)</f>
        <v/>
      </c>
      <c r="S146">
        <f>'d_고정'!$B$1*'6_기대효과'!$H$7*('d_시나리오'!$I$7/'d_고정'!$B$2)*B146</f>
        <v/>
      </c>
      <c r="T146">
        <f>S146*D146</f>
        <v/>
      </c>
      <c r="U146">
        <f>S146*F146*H146</f>
        <v/>
      </c>
      <c r="V146">
        <f>S146*F146*(H146-1)</f>
        <v/>
      </c>
      <c r="W146">
        <f>U146*J146</f>
        <v/>
      </c>
      <c r="X146">
        <f>T146+W146</f>
        <v/>
      </c>
      <c r="Y146">
        <f>(T146*E146+W146*L146)*(1-R146-'d_고정'!$B$13)</f>
        <v/>
      </c>
      <c r="Z146">
        <f>(U146*N146*Q146+'d_고정'!$B$3*('6_기대효과'!$H$7/8)*Q146*'d_고정'!$B$10*P146*('6_기대효과'!$K$7/'d_고정'!$B$9))*(1-R146)</f>
        <v/>
      </c>
      <c r="AA146">
        <f>W146*L146*(1-R146-'d_고정'!$B$13)+U146*MAX(N146-'d_고정'!$B$10*P146*('6_기대효과'!$K$7/'d_고정'!$B$9),0)*Q146*(1-R146)</f>
        <v/>
      </c>
      <c r="AB146">
        <f>Y146+Z146</f>
        <v/>
      </c>
      <c r="AC146">
        <f>Y146/('d_고정'!$B$5*'6_기대효과'!$H$7/8)/'d_고정'!$B$6</f>
        <v/>
      </c>
      <c r="AD146">
        <f>Y146/('d_고정'!$B$8*'6_기대효과'!$H$7/8)</f>
        <v/>
      </c>
    </row>
    <row r="147">
      <c r="A147">
        <f>RAND()</f>
        <v/>
      </c>
      <c r="B147">
        <f>IF('d_시나리오'!$J$2='d_시나리오'!$H$2,'d_시나리오'!$I$2,IF(A147&lt;('d_시나리오'!$I$2-'d_시나리오'!$H$2)/('d_시나리오'!$J$2-'d_시나리오'!$H$2),'d_시나리오'!$H$2+SQRT(A147*('d_시나리오'!$J$2-'d_시나리오'!$H$2)*('d_시나리오'!$I$2-'d_시나리오'!$H$2)),'d_시나리오'!$J$2-SQRT((1-A147)*('d_시나리오'!$J$2-'d_시나리오'!$H$2)*('d_시나리오'!$J$2-'d_시나리오'!$I$2))))</f>
        <v/>
      </c>
      <c r="C147">
        <f>RAND()</f>
        <v/>
      </c>
      <c r="D147">
        <f>BETAINV(RAND(),IF(C147&lt;'d_고정'!$B$26,'d_고정'!$B$23,'d_고정'!$B$16)+1,'d_고정'!$B$17-IF(C147&lt;'d_고정'!$B$26,'d_고정'!$B$23,'d_고정'!$B$16)+1)*('d_고정'!$B$14+('d_고정'!$B$15-'d_고정'!$B$14)*RAND())</f>
        <v/>
      </c>
      <c r="E147">
        <f>INDEX('d_분포'!$A$2:$A$28,RANDBETWEEN(1,27))</f>
        <v/>
      </c>
      <c r="F147">
        <f>INDEX('d_분포'!$C$2:$C$5,RANDBETWEEN(1,4))*(0.9+0.2*RAND())</f>
        <v/>
      </c>
      <c r="G147">
        <f>RAND()</f>
        <v/>
      </c>
      <c r="H147">
        <f>(F147+(1-F147)*('d_고정'!$B$22*BETAINV(RAND(),IF(G147&lt;'d_고정'!$B$26,'d_고정'!$B$25,'d_고정'!$B$20)+1,'d_고정'!$B$21-IF(G147&lt;'d_고정'!$B$26,'d_고정'!$B$25,'d_고정'!$B$20)+1)+(1-'d_고정'!$B$22)*BETAINV(RAND(),IF(G147&lt;'d_고정'!$B$26,'d_고정'!$B$24,'d_고정'!$B$18)+1,'d_고정'!$B$19-IF(G147&lt;'d_고정'!$B$26,'d_고정'!$B$24,'d_고정'!$B$18)+1))*('d_고정'!$B$14+('d_고정'!$B$15-'d_고정'!$B$14)*RAND()))/F147</f>
        <v/>
      </c>
      <c r="I147">
        <f>RAND()</f>
        <v/>
      </c>
      <c r="J147">
        <f>IF('d_시나리오'!$J$3='d_시나리오'!$H$3,'d_시나리오'!$I$3,IF(I147&lt;('d_시나리오'!$I$3-'d_시나리오'!$H$3)/('d_시나리오'!$J$3-'d_시나리오'!$H$3),'d_시나리오'!$H$3+SQRT(I147*('d_시나리오'!$J$3-'d_시나리오'!$H$3)*('d_시나리오'!$I$3-'d_시나리오'!$H$3)),'d_시나리오'!$J$3-SQRT((1-I147)*('d_시나리오'!$J$3-'d_시나리오'!$H$3)*('d_시나리오'!$J$3-'d_시나리오'!$I$3))))</f>
        <v/>
      </c>
      <c r="K147">
        <f>RAND()</f>
        <v/>
      </c>
      <c r="L147">
        <f>IF('d_시나리오'!$J$4='d_시나리오'!$H$4,'d_시나리오'!$I$4,IF(K147&lt;('d_시나리오'!$I$4-'d_시나리오'!$H$4)/('d_시나리오'!$J$4-'d_시나리오'!$H$4),'d_시나리오'!$H$4+SQRT(K147*('d_시나리오'!$J$4-'d_시나리오'!$H$4)*('d_시나리오'!$I$4-'d_시나리오'!$H$4)),'d_시나리오'!$J$4-SQRT((1-K147)*('d_시나리오'!$J$4-'d_시나리오'!$H$4)*('d_시나리오'!$J$4-'d_시나리오'!$I$4))))</f>
        <v/>
      </c>
      <c r="M147">
        <f>RAND()</f>
        <v/>
      </c>
      <c r="N147">
        <f>IF('d_시나리오'!$J$5='d_시나리오'!$H$5,'d_시나리오'!$I$5,IF(M147&lt;('d_시나리오'!$I$5-'d_시나리오'!$H$5)/('d_시나리오'!$J$5-'d_시나리오'!$H$5),'d_시나리오'!$H$5+SQRT(M147*('d_시나리오'!$J$5-'d_시나리오'!$H$5)*('d_시나리오'!$I$5-'d_시나리오'!$H$5)),'d_시나리오'!$J$5-SQRT((1-M147)*('d_시나리오'!$J$5-'d_시나리오'!$H$5)*('d_시나리오'!$J$5-'d_시나리오'!$I$5))))</f>
        <v/>
      </c>
      <c r="O147">
        <f>RAND()</f>
        <v/>
      </c>
      <c r="P147">
        <f>IF('d_시나리오'!$J$6='d_시나리오'!$H$6,'d_시나리오'!$I$6,IF(O147&lt;('d_시나리오'!$I$6-'d_시나리오'!$H$6)/('d_시나리오'!$J$6-'d_시나리오'!$H$6),'d_시나리오'!$H$6+SQRT(O147*('d_시나리오'!$J$6-'d_시나리오'!$H$6)*('d_시나리오'!$I$6-'d_시나리오'!$H$6)),'d_시나리오'!$J$6-SQRT((1-O147)*('d_시나리오'!$J$6-'d_시나리오'!$H$6)*('d_시나리오'!$J$6-'d_시나리오'!$I$6))))</f>
        <v/>
      </c>
      <c r="Q147">
        <f>INDEX('d_분포'!$B$2:$B$57,RANDBETWEEN(1,56))</f>
        <v/>
      </c>
      <c r="R147">
        <f>BETAINV(RAND(),5,5)</f>
        <v/>
      </c>
      <c r="S147">
        <f>'d_고정'!$B$1*'6_기대효과'!$H$7*('d_시나리오'!$I$7/'d_고정'!$B$2)*B147</f>
        <v/>
      </c>
      <c r="T147">
        <f>S147*D147</f>
        <v/>
      </c>
      <c r="U147">
        <f>S147*F147*H147</f>
        <v/>
      </c>
      <c r="V147">
        <f>S147*F147*(H147-1)</f>
        <v/>
      </c>
      <c r="W147">
        <f>U147*J147</f>
        <v/>
      </c>
      <c r="X147">
        <f>T147+W147</f>
        <v/>
      </c>
      <c r="Y147">
        <f>(T147*E147+W147*L147)*(1-R147-'d_고정'!$B$13)</f>
        <v/>
      </c>
      <c r="Z147">
        <f>(U147*N147*Q147+'d_고정'!$B$3*('6_기대효과'!$H$7/8)*Q147*'d_고정'!$B$10*P147*('6_기대효과'!$K$7/'d_고정'!$B$9))*(1-R147)</f>
        <v/>
      </c>
      <c r="AA147">
        <f>W147*L147*(1-R147-'d_고정'!$B$13)+U147*MAX(N147-'d_고정'!$B$10*P147*('6_기대효과'!$K$7/'d_고정'!$B$9),0)*Q147*(1-R147)</f>
        <v/>
      </c>
      <c r="AB147">
        <f>Y147+Z147</f>
        <v/>
      </c>
      <c r="AC147">
        <f>Y147/('d_고정'!$B$5*'6_기대효과'!$H$7/8)/'d_고정'!$B$6</f>
        <v/>
      </c>
      <c r="AD147">
        <f>Y147/('d_고정'!$B$8*'6_기대효과'!$H$7/8)</f>
        <v/>
      </c>
    </row>
    <row r="148">
      <c r="A148">
        <f>RAND()</f>
        <v/>
      </c>
      <c r="B148">
        <f>IF('d_시나리오'!$J$2='d_시나리오'!$H$2,'d_시나리오'!$I$2,IF(A148&lt;('d_시나리오'!$I$2-'d_시나리오'!$H$2)/('d_시나리오'!$J$2-'d_시나리오'!$H$2),'d_시나리오'!$H$2+SQRT(A148*('d_시나리오'!$J$2-'d_시나리오'!$H$2)*('d_시나리오'!$I$2-'d_시나리오'!$H$2)),'d_시나리오'!$J$2-SQRT((1-A148)*('d_시나리오'!$J$2-'d_시나리오'!$H$2)*('d_시나리오'!$J$2-'d_시나리오'!$I$2))))</f>
        <v/>
      </c>
      <c r="C148">
        <f>RAND()</f>
        <v/>
      </c>
      <c r="D148">
        <f>BETAINV(RAND(),IF(C148&lt;'d_고정'!$B$26,'d_고정'!$B$23,'d_고정'!$B$16)+1,'d_고정'!$B$17-IF(C148&lt;'d_고정'!$B$26,'d_고정'!$B$23,'d_고정'!$B$16)+1)*('d_고정'!$B$14+('d_고정'!$B$15-'d_고정'!$B$14)*RAND())</f>
        <v/>
      </c>
      <c r="E148">
        <f>INDEX('d_분포'!$A$2:$A$28,RANDBETWEEN(1,27))</f>
        <v/>
      </c>
      <c r="F148">
        <f>INDEX('d_분포'!$C$2:$C$5,RANDBETWEEN(1,4))*(0.9+0.2*RAND())</f>
        <v/>
      </c>
      <c r="G148">
        <f>RAND()</f>
        <v/>
      </c>
      <c r="H148">
        <f>(F148+(1-F148)*('d_고정'!$B$22*BETAINV(RAND(),IF(G148&lt;'d_고정'!$B$26,'d_고정'!$B$25,'d_고정'!$B$20)+1,'d_고정'!$B$21-IF(G148&lt;'d_고정'!$B$26,'d_고정'!$B$25,'d_고정'!$B$20)+1)+(1-'d_고정'!$B$22)*BETAINV(RAND(),IF(G148&lt;'d_고정'!$B$26,'d_고정'!$B$24,'d_고정'!$B$18)+1,'d_고정'!$B$19-IF(G148&lt;'d_고정'!$B$26,'d_고정'!$B$24,'d_고정'!$B$18)+1))*('d_고정'!$B$14+('d_고정'!$B$15-'d_고정'!$B$14)*RAND()))/F148</f>
        <v/>
      </c>
      <c r="I148">
        <f>RAND()</f>
        <v/>
      </c>
      <c r="J148">
        <f>IF('d_시나리오'!$J$3='d_시나리오'!$H$3,'d_시나리오'!$I$3,IF(I148&lt;('d_시나리오'!$I$3-'d_시나리오'!$H$3)/('d_시나리오'!$J$3-'d_시나리오'!$H$3),'d_시나리오'!$H$3+SQRT(I148*('d_시나리오'!$J$3-'d_시나리오'!$H$3)*('d_시나리오'!$I$3-'d_시나리오'!$H$3)),'d_시나리오'!$J$3-SQRT((1-I148)*('d_시나리오'!$J$3-'d_시나리오'!$H$3)*('d_시나리오'!$J$3-'d_시나리오'!$I$3))))</f>
        <v/>
      </c>
      <c r="K148">
        <f>RAND()</f>
        <v/>
      </c>
      <c r="L148">
        <f>IF('d_시나리오'!$J$4='d_시나리오'!$H$4,'d_시나리오'!$I$4,IF(K148&lt;('d_시나리오'!$I$4-'d_시나리오'!$H$4)/('d_시나리오'!$J$4-'d_시나리오'!$H$4),'d_시나리오'!$H$4+SQRT(K148*('d_시나리오'!$J$4-'d_시나리오'!$H$4)*('d_시나리오'!$I$4-'d_시나리오'!$H$4)),'d_시나리오'!$J$4-SQRT((1-K148)*('d_시나리오'!$J$4-'d_시나리오'!$H$4)*('d_시나리오'!$J$4-'d_시나리오'!$I$4))))</f>
        <v/>
      </c>
      <c r="M148">
        <f>RAND()</f>
        <v/>
      </c>
      <c r="N148">
        <f>IF('d_시나리오'!$J$5='d_시나리오'!$H$5,'d_시나리오'!$I$5,IF(M148&lt;('d_시나리오'!$I$5-'d_시나리오'!$H$5)/('d_시나리오'!$J$5-'d_시나리오'!$H$5),'d_시나리오'!$H$5+SQRT(M148*('d_시나리오'!$J$5-'d_시나리오'!$H$5)*('d_시나리오'!$I$5-'d_시나리오'!$H$5)),'d_시나리오'!$J$5-SQRT((1-M148)*('d_시나리오'!$J$5-'d_시나리오'!$H$5)*('d_시나리오'!$J$5-'d_시나리오'!$I$5))))</f>
        <v/>
      </c>
      <c r="O148">
        <f>RAND()</f>
        <v/>
      </c>
      <c r="P148">
        <f>IF('d_시나리오'!$J$6='d_시나리오'!$H$6,'d_시나리오'!$I$6,IF(O148&lt;('d_시나리오'!$I$6-'d_시나리오'!$H$6)/('d_시나리오'!$J$6-'d_시나리오'!$H$6),'d_시나리오'!$H$6+SQRT(O148*('d_시나리오'!$J$6-'d_시나리오'!$H$6)*('d_시나리오'!$I$6-'d_시나리오'!$H$6)),'d_시나리오'!$J$6-SQRT((1-O148)*('d_시나리오'!$J$6-'d_시나리오'!$H$6)*('d_시나리오'!$J$6-'d_시나리오'!$I$6))))</f>
        <v/>
      </c>
      <c r="Q148">
        <f>INDEX('d_분포'!$B$2:$B$57,RANDBETWEEN(1,56))</f>
        <v/>
      </c>
      <c r="R148">
        <f>BETAINV(RAND(),5,5)</f>
        <v/>
      </c>
      <c r="S148">
        <f>'d_고정'!$B$1*'6_기대효과'!$H$7*('d_시나리오'!$I$7/'d_고정'!$B$2)*B148</f>
        <v/>
      </c>
      <c r="T148">
        <f>S148*D148</f>
        <v/>
      </c>
      <c r="U148">
        <f>S148*F148*H148</f>
        <v/>
      </c>
      <c r="V148">
        <f>S148*F148*(H148-1)</f>
        <v/>
      </c>
      <c r="W148">
        <f>U148*J148</f>
        <v/>
      </c>
      <c r="X148">
        <f>T148+W148</f>
        <v/>
      </c>
      <c r="Y148">
        <f>(T148*E148+W148*L148)*(1-R148-'d_고정'!$B$13)</f>
        <v/>
      </c>
      <c r="Z148">
        <f>(U148*N148*Q148+'d_고정'!$B$3*('6_기대효과'!$H$7/8)*Q148*'d_고정'!$B$10*P148*('6_기대효과'!$K$7/'d_고정'!$B$9))*(1-R148)</f>
        <v/>
      </c>
      <c r="AA148">
        <f>W148*L148*(1-R148-'d_고정'!$B$13)+U148*MAX(N148-'d_고정'!$B$10*P148*('6_기대효과'!$K$7/'d_고정'!$B$9),0)*Q148*(1-R148)</f>
        <v/>
      </c>
      <c r="AB148">
        <f>Y148+Z148</f>
        <v/>
      </c>
      <c r="AC148">
        <f>Y148/('d_고정'!$B$5*'6_기대효과'!$H$7/8)/'d_고정'!$B$6</f>
        <v/>
      </c>
      <c r="AD148">
        <f>Y148/('d_고정'!$B$8*'6_기대효과'!$H$7/8)</f>
        <v/>
      </c>
    </row>
    <row r="149">
      <c r="A149">
        <f>RAND()</f>
        <v/>
      </c>
      <c r="B149">
        <f>IF('d_시나리오'!$J$2='d_시나리오'!$H$2,'d_시나리오'!$I$2,IF(A149&lt;('d_시나리오'!$I$2-'d_시나리오'!$H$2)/('d_시나리오'!$J$2-'d_시나리오'!$H$2),'d_시나리오'!$H$2+SQRT(A149*('d_시나리오'!$J$2-'d_시나리오'!$H$2)*('d_시나리오'!$I$2-'d_시나리오'!$H$2)),'d_시나리오'!$J$2-SQRT((1-A149)*('d_시나리오'!$J$2-'d_시나리오'!$H$2)*('d_시나리오'!$J$2-'d_시나리오'!$I$2))))</f>
        <v/>
      </c>
      <c r="C149">
        <f>RAND()</f>
        <v/>
      </c>
      <c r="D149">
        <f>BETAINV(RAND(),IF(C149&lt;'d_고정'!$B$26,'d_고정'!$B$23,'d_고정'!$B$16)+1,'d_고정'!$B$17-IF(C149&lt;'d_고정'!$B$26,'d_고정'!$B$23,'d_고정'!$B$16)+1)*('d_고정'!$B$14+('d_고정'!$B$15-'d_고정'!$B$14)*RAND())</f>
        <v/>
      </c>
      <c r="E149">
        <f>INDEX('d_분포'!$A$2:$A$28,RANDBETWEEN(1,27))</f>
        <v/>
      </c>
      <c r="F149">
        <f>INDEX('d_분포'!$C$2:$C$5,RANDBETWEEN(1,4))*(0.9+0.2*RAND())</f>
        <v/>
      </c>
      <c r="G149">
        <f>RAND()</f>
        <v/>
      </c>
      <c r="H149">
        <f>(F149+(1-F149)*('d_고정'!$B$22*BETAINV(RAND(),IF(G149&lt;'d_고정'!$B$26,'d_고정'!$B$25,'d_고정'!$B$20)+1,'d_고정'!$B$21-IF(G149&lt;'d_고정'!$B$26,'d_고정'!$B$25,'d_고정'!$B$20)+1)+(1-'d_고정'!$B$22)*BETAINV(RAND(),IF(G149&lt;'d_고정'!$B$26,'d_고정'!$B$24,'d_고정'!$B$18)+1,'d_고정'!$B$19-IF(G149&lt;'d_고정'!$B$26,'d_고정'!$B$24,'d_고정'!$B$18)+1))*('d_고정'!$B$14+('d_고정'!$B$15-'d_고정'!$B$14)*RAND()))/F149</f>
        <v/>
      </c>
      <c r="I149">
        <f>RAND()</f>
        <v/>
      </c>
      <c r="J149">
        <f>IF('d_시나리오'!$J$3='d_시나리오'!$H$3,'d_시나리오'!$I$3,IF(I149&lt;('d_시나리오'!$I$3-'d_시나리오'!$H$3)/('d_시나리오'!$J$3-'d_시나리오'!$H$3),'d_시나리오'!$H$3+SQRT(I149*('d_시나리오'!$J$3-'d_시나리오'!$H$3)*('d_시나리오'!$I$3-'d_시나리오'!$H$3)),'d_시나리오'!$J$3-SQRT((1-I149)*('d_시나리오'!$J$3-'d_시나리오'!$H$3)*('d_시나리오'!$J$3-'d_시나리오'!$I$3))))</f>
        <v/>
      </c>
      <c r="K149">
        <f>RAND()</f>
        <v/>
      </c>
      <c r="L149">
        <f>IF('d_시나리오'!$J$4='d_시나리오'!$H$4,'d_시나리오'!$I$4,IF(K149&lt;('d_시나리오'!$I$4-'d_시나리오'!$H$4)/('d_시나리오'!$J$4-'d_시나리오'!$H$4),'d_시나리오'!$H$4+SQRT(K149*('d_시나리오'!$J$4-'d_시나리오'!$H$4)*('d_시나리오'!$I$4-'d_시나리오'!$H$4)),'d_시나리오'!$J$4-SQRT((1-K149)*('d_시나리오'!$J$4-'d_시나리오'!$H$4)*('d_시나리오'!$J$4-'d_시나리오'!$I$4))))</f>
        <v/>
      </c>
      <c r="M149">
        <f>RAND()</f>
        <v/>
      </c>
      <c r="N149">
        <f>IF('d_시나리오'!$J$5='d_시나리오'!$H$5,'d_시나리오'!$I$5,IF(M149&lt;('d_시나리오'!$I$5-'d_시나리오'!$H$5)/('d_시나리오'!$J$5-'d_시나리오'!$H$5),'d_시나리오'!$H$5+SQRT(M149*('d_시나리오'!$J$5-'d_시나리오'!$H$5)*('d_시나리오'!$I$5-'d_시나리오'!$H$5)),'d_시나리오'!$J$5-SQRT((1-M149)*('d_시나리오'!$J$5-'d_시나리오'!$H$5)*('d_시나리오'!$J$5-'d_시나리오'!$I$5))))</f>
        <v/>
      </c>
      <c r="O149">
        <f>RAND()</f>
        <v/>
      </c>
      <c r="P149">
        <f>IF('d_시나리오'!$J$6='d_시나리오'!$H$6,'d_시나리오'!$I$6,IF(O149&lt;('d_시나리오'!$I$6-'d_시나리오'!$H$6)/('d_시나리오'!$J$6-'d_시나리오'!$H$6),'d_시나리오'!$H$6+SQRT(O149*('d_시나리오'!$J$6-'d_시나리오'!$H$6)*('d_시나리오'!$I$6-'d_시나리오'!$H$6)),'d_시나리오'!$J$6-SQRT((1-O149)*('d_시나리오'!$J$6-'d_시나리오'!$H$6)*('d_시나리오'!$J$6-'d_시나리오'!$I$6))))</f>
        <v/>
      </c>
      <c r="Q149">
        <f>INDEX('d_분포'!$B$2:$B$57,RANDBETWEEN(1,56))</f>
        <v/>
      </c>
      <c r="R149">
        <f>BETAINV(RAND(),5,5)</f>
        <v/>
      </c>
      <c r="S149">
        <f>'d_고정'!$B$1*'6_기대효과'!$H$7*('d_시나리오'!$I$7/'d_고정'!$B$2)*B149</f>
        <v/>
      </c>
      <c r="T149">
        <f>S149*D149</f>
        <v/>
      </c>
      <c r="U149">
        <f>S149*F149*H149</f>
        <v/>
      </c>
      <c r="V149">
        <f>S149*F149*(H149-1)</f>
        <v/>
      </c>
      <c r="W149">
        <f>U149*J149</f>
        <v/>
      </c>
      <c r="X149">
        <f>T149+W149</f>
        <v/>
      </c>
      <c r="Y149">
        <f>(T149*E149+W149*L149)*(1-R149-'d_고정'!$B$13)</f>
        <v/>
      </c>
      <c r="Z149">
        <f>(U149*N149*Q149+'d_고정'!$B$3*('6_기대효과'!$H$7/8)*Q149*'d_고정'!$B$10*P149*('6_기대효과'!$K$7/'d_고정'!$B$9))*(1-R149)</f>
        <v/>
      </c>
      <c r="AA149">
        <f>W149*L149*(1-R149-'d_고정'!$B$13)+U149*MAX(N149-'d_고정'!$B$10*P149*('6_기대효과'!$K$7/'d_고정'!$B$9),0)*Q149*(1-R149)</f>
        <v/>
      </c>
      <c r="AB149">
        <f>Y149+Z149</f>
        <v/>
      </c>
      <c r="AC149">
        <f>Y149/('d_고정'!$B$5*'6_기대효과'!$H$7/8)/'d_고정'!$B$6</f>
        <v/>
      </c>
      <c r="AD149">
        <f>Y149/('d_고정'!$B$8*'6_기대효과'!$H$7/8)</f>
        <v/>
      </c>
    </row>
    <row r="150">
      <c r="A150">
        <f>RAND()</f>
        <v/>
      </c>
      <c r="B150">
        <f>IF('d_시나리오'!$J$2='d_시나리오'!$H$2,'d_시나리오'!$I$2,IF(A150&lt;('d_시나리오'!$I$2-'d_시나리오'!$H$2)/('d_시나리오'!$J$2-'d_시나리오'!$H$2),'d_시나리오'!$H$2+SQRT(A150*('d_시나리오'!$J$2-'d_시나리오'!$H$2)*('d_시나리오'!$I$2-'d_시나리오'!$H$2)),'d_시나리오'!$J$2-SQRT((1-A150)*('d_시나리오'!$J$2-'d_시나리오'!$H$2)*('d_시나리오'!$J$2-'d_시나리오'!$I$2))))</f>
        <v/>
      </c>
      <c r="C150">
        <f>RAND()</f>
        <v/>
      </c>
      <c r="D150">
        <f>BETAINV(RAND(),IF(C150&lt;'d_고정'!$B$26,'d_고정'!$B$23,'d_고정'!$B$16)+1,'d_고정'!$B$17-IF(C150&lt;'d_고정'!$B$26,'d_고정'!$B$23,'d_고정'!$B$16)+1)*('d_고정'!$B$14+('d_고정'!$B$15-'d_고정'!$B$14)*RAND())</f>
        <v/>
      </c>
      <c r="E150">
        <f>INDEX('d_분포'!$A$2:$A$28,RANDBETWEEN(1,27))</f>
        <v/>
      </c>
      <c r="F150">
        <f>INDEX('d_분포'!$C$2:$C$5,RANDBETWEEN(1,4))*(0.9+0.2*RAND())</f>
        <v/>
      </c>
      <c r="G150">
        <f>RAND()</f>
        <v/>
      </c>
      <c r="H150">
        <f>(F150+(1-F150)*('d_고정'!$B$22*BETAINV(RAND(),IF(G150&lt;'d_고정'!$B$26,'d_고정'!$B$25,'d_고정'!$B$20)+1,'d_고정'!$B$21-IF(G150&lt;'d_고정'!$B$26,'d_고정'!$B$25,'d_고정'!$B$20)+1)+(1-'d_고정'!$B$22)*BETAINV(RAND(),IF(G150&lt;'d_고정'!$B$26,'d_고정'!$B$24,'d_고정'!$B$18)+1,'d_고정'!$B$19-IF(G150&lt;'d_고정'!$B$26,'d_고정'!$B$24,'d_고정'!$B$18)+1))*('d_고정'!$B$14+('d_고정'!$B$15-'d_고정'!$B$14)*RAND()))/F150</f>
        <v/>
      </c>
      <c r="I150">
        <f>RAND()</f>
        <v/>
      </c>
      <c r="J150">
        <f>IF('d_시나리오'!$J$3='d_시나리오'!$H$3,'d_시나리오'!$I$3,IF(I150&lt;('d_시나리오'!$I$3-'d_시나리오'!$H$3)/('d_시나리오'!$J$3-'d_시나리오'!$H$3),'d_시나리오'!$H$3+SQRT(I150*('d_시나리오'!$J$3-'d_시나리오'!$H$3)*('d_시나리오'!$I$3-'d_시나리오'!$H$3)),'d_시나리오'!$J$3-SQRT((1-I150)*('d_시나리오'!$J$3-'d_시나리오'!$H$3)*('d_시나리오'!$J$3-'d_시나리오'!$I$3))))</f>
        <v/>
      </c>
      <c r="K150">
        <f>RAND()</f>
        <v/>
      </c>
      <c r="L150">
        <f>IF('d_시나리오'!$J$4='d_시나리오'!$H$4,'d_시나리오'!$I$4,IF(K150&lt;('d_시나리오'!$I$4-'d_시나리오'!$H$4)/('d_시나리오'!$J$4-'d_시나리오'!$H$4),'d_시나리오'!$H$4+SQRT(K150*('d_시나리오'!$J$4-'d_시나리오'!$H$4)*('d_시나리오'!$I$4-'d_시나리오'!$H$4)),'d_시나리오'!$J$4-SQRT((1-K150)*('d_시나리오'!$J$4-'d_시나리오'!$H$4)*('d_시나리오'!$J$4-'d_시나리오'!$I$4))))</f>
        <v/>
      </c>
      <c r="M150">
        <f>RAND()</f>
        <v/>
      </c>
      <c r="N150">
        <f>IF('d_시나리오'!$J$5='d_시나리오'!$H$5,'d_시나리오'!$I$5,IF(M150&lt;('d_시나리오'!$I$5-'d_시나리오'!$H$5)/('d_시나리오'!$J$5-'d_시나리오'!$H$5),'d_시나리오'!$H$5+SQRT(M150*('d_시나리오'!$J$5-'d_시나리오'!$H$5)*('d_시나리오'!$I$5-'d_시나리오'!$H$5)),'d_시나리오'!$J$5-SQRT((1-M150)*('d_시나리오'!$J$5-'d_시나리오'!$H$5)*('d_시나리오'!$J$5-'d_시나리오'!$I$5))))</f>
        <v/>
      </c>
      <c r="O150">
        <f>RAND()</f>
        <v/>
      </c>
      <c r="P150">
        <f>IF('d_시나리오'!$J$6='d_시나리오'!$H$6,'d_시나리오'!$I$6,IF(O150&lt;('d_시나리오'!$I$6-'d_시나리오'!$H$6)/('d_시나리오'!$J$6-'d_시나리오'!$H$6),'d_시나리오'!$H$6+SQRT(O150*('d_시나리오'!$J$6-'d_시나리오'!$H$6)*('d_시나리오'!$I$6-'d_시나리오'!$H$6)),'d_시나리오'!$J$6-SQRT((1-O150)*('d_시나리오'!$J$6-'d_시나리오'!$H$6)*('d_시나리오'!$J$6-'d_시나리오'!$I$6))))</f>
        <v/>
      </c>
      <c r="Q150">
        <f>INDEX('d_분포'!$B$2:$B$57,RANDBETWEEN(1,56))</f>
        <v/>
      </c>
      <c r="R150">
        <f>BETAINV(RAND(),5,5)</f>
        <v/>
      </c>
      <c r="S150">
        <f>'d_고정'!$B$1*'6_기대효과'!$H$7*('d_시나리오'!$I$7/'d_고정'!$B$2)*B150</f>
        <v/>
      </c>
      <c r="T150">
        <f>S150*D150</f>
        <v/>
      </c>
      <c r="U150">
        <f>S150*F150*H150</f>
        <v/>
      </c>
      <c r="V150">
        <f>S150*F150*(H150-1)</f>
        <v/>
      </c>
      <c r="W150">
        <f>U150*J150</f>
        <v/>
      </c>
      <c r="X150">
        <f>T150+W150</f>
        <v/>
      </c>
      <c r="Y150">
        <f>(T150*E150+W150*L150)*(1-R150-'d_고정'!$B$13)</f>
        <v/>
      </c>
      <c r="Z150">
        <f>(U150*N150*Q150+'d_고정'!$B$3*('6_기대효과'!$H$7/8)*Q150*'d_고정'!$B$10*P150*('6_기대효과'!$K$7/'d_고정'!$B$9))*(1-R150)</f>
        <v/>
      </c>
      <c r="AA150">
        <f>W150*L150*(1-R150-'d_고정'!$B$13)+U150*MAX(N150-'d_고정'!$B$10*P150*('6_기대효과'!$K$7/'d_고정'!$B$9),0)*Q150*(1-R150)</f>
        <v/>
      </c>
      <c r="AB150">
        <f>Y150+Z150</f>
        <v/>
      </c>
      <c r="AC150">
        <f>Y150/('d_고정'!$B$5*'6_기대효과'!$H$7/8)/'d_고정'!$B$6</f>
        <v/>
      </c>
      <c r="AD150">
        <f>Y150/('d_고정'!$B$8*'6_기대효과'!$H$7/8)</f>
        <v/>
      </c>
    </row>
    <row r="151">
      <c r="A151">
        <f>RAND()</f>
        <v/>
      </c>
      <c r="B151">
        <f>IF('d_시나리오'!$J$2='d_시나리오'!$H$2,'d_시나리오'!$I$2,IF(A151&lt;('d_시나리오'!$I$2-'d_시나리오'!$H$2)/('d_시나리오'!$J$2-'d_시나리오'!$H$2),'d_시나리오'!$H$2+SQRT(A151*('d_시나리오'!$J$2-'d_시나리오'!$H$2)*('d_시나리오'!$I$2-'d_시나리오'!$H$2)),'d_시나리오'!$J$2-SQRT((1-A151)*('d_시나리오'!$J$2-'d_시나리오'!$H$2)*('d_시나리오'!$J$2-'d_시나리오'!$I$2))))</f>
        <v/>
      </c>
      <c r="C151">
        <f>RAND()</f>
        <v/>
      </c>
      <c r="D151">
        <f>BETAINV(RAND(),IF(C151&lt;'d_고정'!$B$26,'d_고정'!$B$23,'d_고정'!$B$16)+1,'d_고정'!$B$17-IF(C151&lt;'d_고정'!$B$26,'d_고정'!$B$23,'d_고정'!$B$16)+1)*('d_고정'!$B$14+('d_고정'!$B$15-'d_고정'!$B$14)*RAND())</f>
        <v/>
      </c>
      <c r="E151">
        <f>INDEX('d_분포'!$A$2:$A$28,RANDBETWEEN(1,27))</f>
        <v/>
      </c>
      <c r="F151">
        <f>INDEX('d_분포'!$C$2:$C$5,RANDBETWEEN(1,4))*(0.9+0.2*RAND())</f>
        <v/>
      </c>
      <c r="G151">
        <f>RAND()</f>
        <v/>
      </c>
      <c r="H151">
        <f>(F151+(1-F151)*('d_고정'!$B$22*BETAINV(RAND(),IF(G151&lt;'d_고정'!$B$26,'d_고정'!$B$25,'d_고정'!$B$20)+1,'d_고정'!$B$21-IF(G151&lt;'d_고정'!$B$26,'d_고정'!$B$25,'d_고정'!$B$20)+1)+(1-'d_고정'!$B$22)*BETAINV(RAND(),IF(G151&lt;'d_고정'!$B$26,'d_고정'!$B$24,'d_고정'!$B$18)+1,'d_고정'!$B$19-IF(G151&lt;'d_고정'!$B$26,'d_고정'!$B$24,'d_고정'!$B$18)+1))*('d_고정'!$B$14+('d_고정'!$B$15-'d_고정'!$B$14)*RAND()))/F151</f>
        <v/>
      </c>
      <c r="I151">
        <f>RAND()</f>
        <v/>
      </c>
      <c r="J151">
        <f>IF('d_시나리오'!$J$3='d_시나리오'!$H$3,'d_시나리오'!$I$3,IF(I151&lt;('d_시나리오'!$I$3-'d_시나리오'!$H$3)/('d_시나리오'!$J$3-'d_시나리오'!$H$3),'d_시나리오'!$H$3+SQRT(I151*('d_시나리오'!$J$3-'d_시나리오'!$H$3)*('d_시나리오'!$I$3-'d_시나리오'!$H$3)),'d_시나리오'!$J$3-SQRT((1-I151)*('d_시나리오'!$J$3-'d_시나리오'!$H$3)*('d_시나리오'!$J$3-'d_시나리오'!$I$3))))</f>
        <v/>
      </c>
      <c r="K151">
        <f>RAND()</f>
        <v/>
      </c>
      <c r="L151">
        <f>IF('d_시나리오'!$J$4='d_시나리오'!$H$4,'d_시나리오'!$I$4,IF(K151&lt;('d_시나리오'!$I$4-'d_시나리오'!$H$4)/('d_시나리오'!$J$4-'d_시나리오'!$H$4),'d_시나리오'!$H$4+SQRT(K151*('d_시나리오'!$J$4-'d_시나리오'!$H$4)*('d_시나리오'!$I$4-'d_시나리오'!$H$4)),'d_시나리오'!$J$4-SQRT((1-K151)*('d_시나리오'!$J$4-'d_시나리오'!$H$4)*('d_시나리오'!$J$4-'d_시나리오'!$I$4))))</f>
        <v/>
      </c>
      <c r="M151">
        <f>RAND()</f>
        <v/>
      </c>
      <c r="N151">
        <f>IF('d_시나리오'!$J$5='d_시나리오'!$H$5,'d_시나리오'!$I$5,IF(M151&lt;('d_시나리오'!$I$5-'d_시나리오'!$H$5)/('d_시나리오'!$J$5-'d_시나리오'!$H$5),'d_시나리오'!$H$5+SQRT(M151*('d_시나리오'!$J$5-'d_시나리오'!$H$5)*('d_시나리오'!$I$5-'d_시나리오'!$H$5)),'d_시나리오'!$J$5-SQRT((1-M151)*('d_시나리오'!$J$5-'d_시나리오'!$H$5)*('d_시나리오'!$J$5-'d_시나리오'!$I$5))))</f>
        <v/>
      </c>
      <c r="O151">
        <f>RAND()</f>
        <v/>
      </c>
      <c r="P151">
        <f>IF('d_시나리오'!$J$6='d_시나리오'!$H$6,'d_시나리오'!$I$6,IF(O151&lt;('d_시나리오'!$I$6-'d_시나리오'!$H$6)/('d_시나리오'!$J$6-'d_시나리오'!$H$6),'d_시나리오'!$H$6+SQRT(O151*('d_시나리오'!$J$6-'d_시나리오'!$H$6)*('d_시나리오'!$I$6-'d_시나리오'!$H$6)),'d_시나리오'!$J$6-SQRT((1-O151)*('d_시나리오'!$J$6-'d_시나리오'!$H$6)*('d_시나리오'!$J$6-'d_시나리오'!$I$6))))</f>
        <v/>
      </c>
      <c r="Q151">
        <f>INDEX('d_분포'!$B$2:$B$57,RANDBETWEEN(1,56))</f>
        <v/>
      </c>
      <c r="R151">
        <f>BETAINV(RAND(),5,5)</f>
        <v/>
      </c>
      <c r="S151">
        <f>'d_고정'!$B$1*'6_기대효과'!$H$7*('d_시나리오'!$I$7/'d_고정'!$B$2)*B151</f>
        <v/>
      </c>
      <c r="T151">
        <f>S151*D151</f>
        <v/>
      </c>
      <c r="U151">
        <f>S151*F151*H151</f>
        <v/>
      </c>
      <c r="V151">
        <f>S151*F151*(H151-1)</f>
        <v/>
      </c>
      <c r="W151">
        <f>U151*J151</f>
        <v/>
      </c>
      <c r="X151">
        <f>T151+W151</f>
        <v/>
      </c>
      <c r="Y151">
        <f>(T151*E151+W151*L151)*(1-R151-'d_고정'!$B$13)</f>
        <v/>
      </c>
      <c r="Z151">
        <f>(U151*N151*Q151+'d_고정'!$B$3*('6_기대효과'!$H$7/8)*Q151*'d_고정'!$B$10*P151*('6_기대효과'!$K$7/'d_고정'!$B$9))*(1-R151)</f>
        <v/>
      </c>
      <c r="AA151">
        <f>W151*L151*(1-R151-'d_고정'!$B$13)+U151*MAX(N151-'d_고정'!$B$10*P151*('6_기대효과'!$K$7/'d_고정'!$B$9),0)*Q151*(1-R151)</f>
        <v/>
      </c>
      <c r="AB151">
        <f>Y151+Z151</f>
        <v/>
      </c>
      <c r="AC151">
        <f>Y151/('d_고정'!$B$5*'6_기대효과'!$H$7/8)/'d_고정'!$B$6</f>
        <v/>
      </c>
      <c r="AD151">
        <f>Y151/('d_고정'!$B$8*'6_기대효과'!$H$7/8)</f>
        <v/>
      </c>
    </row>
    <row r="152">
      <c r="A152">
        <f>RAND()</f>
        <v/>
      </c>
      <c r="B152">
        <f>IF('d_시나리오'!$J$2='d_시나리오'!$H$2,'d_시나리오'!$I$2,IF(A152&lt;('d_시나리오'!$I$2-'d_시나리오'!$H$2)/('d_시나리오'!$J$2-'d_시나리오'!$H$2),'d_시나리오'!$H$2+SQRT(A152*('d_시나리오'!$J$2-'d_시나리오'!$H$2)*('d_시나리오'!$I$2-'d_시나리오'!$H$2)),'d_시나리오'!$J$2-SQRT((1-A152)*('d_시나리오'!$J$2-'d_시나리오'!$H$2)*('d_시나리오'!$J$2-'d_시나리오'!$I$2))))</f>
        <v/>
      </c>
      <c r="C152">
        <f>RAND()</f>
        <v/>
      </c>
      <c r="D152">
        <f>BETAINV(RAND(),IF(C152&lt;'d_고정'!$B$26,'d_고정'!$B$23,'d_고정'!$B$16)+1,'d_고정'!$B$17-IF(C152&lt;'d_고정'!$B$26,'d_고정'!$B$23,'d_고정'!$B$16)+1)*('d_고정'!$B$14+('d_고정'!$B$15-'d_고정'!$B$14)*RAND())</f>
        <v/>
      </c>
      <c r="E152">
        <f>INDEX('d_분포'!$A$2:$A$28,RANDBETWEEN(1,27))</f>
        <v/>
      </c>
      <c r="F152">
        <f>INDEX('d_분포'!$C$2:$C$5,RANDBETWEEN(1,4))*(0.9+0.2*RAND())</f>
        <v/>
      </c>
      <c r="G152">
        <f>RAND()</f>
        <v/>
      </c>
      <c r="H152">
        <f>(F152+(1-F152)*('d_고정'!$B$22*BETAINV(RAND(),IF(G152&lt;'d_고정'!$B$26,'d_고정'!$B$25,'d_고정'!$B$20)+1,'d_고정'!$B$21-IF(G152&lt;'d_고정'!$B$26,'d_고정'!$B$25,'d_고정'!$B$20)+1)+(1-'d_고정'!$B$22)*BETAINV(RAND(),IF(G152&lt;'d_고정'!$B$26,'d_고정'!$B$24,'d_고정'!$B$18)+1,'d_고정'!$B$19-IF(G152&lt;'d_고정'!$B$26,'d_고정'!$B$24,'d_고정'!$B$18)+1))*('d_고정'!$B$14+('d_고정'!$B$15-'d_고정'!$B$14)*RAND()))/F152</f>
        <v/>
      </c>
      <c r="I152">
        <f>RAND()</f>
        <v/>
      </c>
      <c r="J152">
        <f>IF('d_시나리오'!$J$3='d_시나리오'!$H$3,'d_시나리오'!$I$3,IF(I152&lt;('d_시나리오'!$I$3-'d_시나리오'!$H$3)/('d_시나리오'!$J$3-'d_시나리오'!$H$3),'d_시나리오'!$H$3+SQRT(I152*('d_시나리오'!$J$3-'d_시나리오'!$H$3)*('d_시나리오'!$I$3-'d_시나리오'!$H$3)),'d_시나리오'!$J$3-SQRT((1-I152)*('d_시나리오'!$J$3-'d_시나리오'!$H$3)*('d_시나리오'!$J$3-'d_시나리오'!$I$3))))</f>
        <v/>
      </c>
      <c r="K152">
        <f>RAND()</f>
        <v/>
      </c>
      <c r="L152">
        <f>IF('d_시나리오'!$J$4='d_시나리오'!$H$4,'d_시나리오'!$I$4,IF(K152&lt;('d_시나리오'!$I$4-'d_시나리오'!$H$4)/('d_시나리오'!$J$4-'d_시나리오'!$H$4),'d_시나리오'!$H$4+SQRT(K152*('d_시나리오'!$J$4-'d_시나리오'!$H$4)*('d_시나리오'!$I$4-'d_시나리오'!$H$4)),'d_시나리오'!$J$4-SQRT((1-K152)*('d_시나리오'!$J$4-'d_시나리오'!$H$4)*('d_시나리오'!$J$4-'d_시나리오'!$I$4))))</f>
        <v/>
      </c>
      <c r="M152">
        <f>RAND()</f>
        <v/>
      </c>
      <c r="N152">
        <f>IF('d_시나리오'!$J$5='d_시나리오'!$H$5,'d_시나리오'!$I$5,IF(M152&lt;('d_시나리오'!$I$5-'d_시나리오'!$H$5)/('d_시나리오'!$J$5-'d_시나리오'!$H$5),'d_시나리오'!$H$5+SQRT(M152*('d_시나리오'!$J$5-'d_시나리오'!$H$5)*('d_시나리오'!$I$5-'d_시나리오'!$H$5)),'d_시나리오'!$J$5-SQRT((1-M152)*('d_시나리오'!$J$5-'d_시나리오'!$H$5)*('d_시나리오'!$J$5-'d_시나리오'!$I$5))))</f>
        <v/>
      </c>
      <c r="O152">
        <f>RAND()</f>
        <v/>
      </c>
      <c r="P152">
        <f>IF('d_시나리오'!$J$6='d_시나리오'!$H$6,'d_시나리오'!$I$6,IF(O152&lt;('d_시나리오'!$I$6-'d_시나리오'!$H$6)/('d_시나리오'!$J$6-'d_시나리오'!$H$6),'d_시나리오'!$H$6+SQRT(O152*('d_시나리오'!$J$6-'d_시나리오'!$H$6)*('d_시나리오'!$I$6-'d_시나리오'!$H$6)),'d_시나리오'!$J$6-SQRT((1-O152)*('d_시나리오'!$J$6-'d_시나리오'!$H$6)*('d_시나리오'!$J$6-'d_시나리오'!$I$6))))</f>
        <v/>
      </c>
      <c r="Q152">
        <f>INDEX('d_분포'!$B$2:$B$57,RANDBETWEEN(1,56))</f>
        <v/>
      </c>
      <c r="R152">
        <f>BETAINV(RAND(),5,5)</f>
        <v/>
      </c>
      <c r="S152">
        <f>'d_고정'!$B$1*'6_기대효과'!$H$7*('d_시나리오'!$I$7/'d_고정'!$B$2)*B152</f>
        <v/>
      </c>
      <c r="T152">
        <f>S152*D152</f>
        <v/>
      </c>
      <c r="U152">
        <f>S152*F152*H152</f>
        <v/>
      </c>
      <c r="V152">
        <f>S152*F152*(H152-1)</f>
        <v/>
      </c>
      <c r="W152">
        <f>U152*J152</f>
        <v/>
      </c>
      <c r="X152">
        <f>T152+W152</f>
        <v/>
      </c>
      <c r="Y152">
        <f>(T152*E152+W152*L152)*(1-R152-'d_고정'!$B$13)</f>
        <v/>
      </c>
      <c r="Z152">
        <f>(U152*N152*Q152+'d_고정'!$B$3*('6_기대효과'!$H$7/8)*Q152*'d_고정'!$B$10*P152*('6_기대효과'!$K$7/'d_고정'!$B$9))*(1-R152)</f>
        <v/>
      </c>
      <c r="AA152">
        <f>W152*L152*(1-R152-'d_고정'!$B$13)+U152*MAX(N152-'d_고정'!$B$10*P152*('6_기대효과'!$K$7/'d_고정'!$B$9),0)*Q152*(1-R152)</f>
        <v/>
      </c>
      <c r="AB152">
        <f>Y152+Z152</f>
        <v/>
      </c>
      <c r="AC152">
        <f>Y152/('d_고정'!$B$5*'6_기대효과'!$H$7/8)/'d_고정'!$B$6</f>
        <v/>
      </c>
      <c r="AD152">
        <f>Y152/('d_고정'!$B$8*'6_기대효과'!$H$7/8)</f>
        <v/>
      </c>
    </row>
    <row r="153">
      <c r="A153">
        <f>RAND()</f>
        <v/>
      </c>
      <c r="B153">
        <f>IF('d_시나리오'!$J$2='d_시나리오'!$H$2,'d_시나리오'!$I$2,IF(A153&lt;('d_시나리오'!$I$2-'d_시나리오'!$H$2)/('d_시나리오'!$J$2-'d_시나리오'!$H$2),'d_시나리오'!$H$2+SQRT(A153*('d_시나리오'!$J$2-'d_시나리오'!$H$2)*('d_시나리오'!$I$2-'d_시나리오'!$H$2)),'d_시나리오'!$J$2-SQRT((1-A153)*('d_시나리오'!$J$2-'d_시나리오'!$H$2)*('d_시나리오'!$J$2-'d_시나리오'!$I$2))))</f>
        <v/>
      </c>
      <c r="C153">
        <f>RAND()</f>
        <v/>
      </c>
      <c r="D153">
        <f>BETAINV(RAND(),IF(C153&lt;'d_고정'!$B$26,'d_고정'!$B$23,'d_고정'!$B$16)+1,'d_고정'!$B$17-IF(C153&lt;'d_고정'!$B$26,'d_고정'!$B$23,'d_고정'!$B$16)+1)*('d_고정'!$B$14+('d_고정'!$B$15-'d_고정'!$B$14)*RAND())</f>
        <v/>
      </c>
      <c r="E153">
        <f>INDEX('d_분포'!$A$2:$A$28,RANDBETWEEN(1,27))</f>
        <v/>
      </c>
      <c r="F153">
        <f>INDEX('d_분포'!$C$2:$C$5,RANDBETWEEN(1,4))*(0.9+0.2*RAND())</f>
        <v/>
      </c>
      <c r="G153">
        <f>RAND()</f>
        <v/>
      </c>
      <c r="H153">
        <f>(F153+(1-F153)*('d_고정'!$B$22*BETAINV(RAND(),IF(G153&lt;'d_고정'!$B$26,'d_고정'!$B$25,'d_고정'!$B$20)+1,'d_고정'!$B$21-IF(G153&lt;'d_고정'!$B$26,'d_고정'!$B$25,'d_고정'!$B$20)+1)+(1-'d_고정'!$B$22)*BETAINV(RAND(),IF(G153&lt;'d_고정'!$B$26,'d_고정'!$B$24,'d_고정'!$B$18)+1,'d_고정'!$B$19-IF(G153&lt;'d_고정'!$B$26,'d_고정'!$B$24,'d_고정'!$B$18)+1))*('d_고정'!$B$14+('d_고정'!$B$15-'d_고정'!$B$14)*RAND()))/F153</f>
        <v/>
      </c>
      <c r="I153">
        <f>RAND()</f>
        <v/>
      </c>
      <c r="J153">
        <f>IF('d_시나리오'!$J$3='d_시나리오'!$H$3,'d_시나리오'!$I$3,IF(I153&lt;('d_시나리오'!$I$3-'d_시나리오'!$H$3)/('d_시나리오'!$J$3-'d_시나리오'!$H$3),'d_시나리오'!$H$3+SQRT(I153*('d_시나리오'!$J$3-'d_시나리오'!$H$3)*('d_시나리오'!$I$3-'d_시나리오'!$H$3)),'d_시나리오'!$J$3-SQRT((1-I153)*('d_시나리오'!$J$3-'d_시나리오'!$H$3)*('d_시나리오'!$J$3-'d_시나리오'!$I$3))))</f>
        <v/>
      </c>
      <c r="K153">
        <f>RAND()</f>
        <v/>
      </c>
      <c r="L153">
        <f>IF('d_시나리오'!$J$4='d_시나리오'!$H$4,'d_시나리오'!$I$4,IF(K153&lt;('d_시나리오'!$I$4-'d_시나리오'!$H$4)/('d_시나리오'!$J$4-'d_시나리오'!$H$4),'d_시나리오'!$H$4+SQRT(K153*('d_시나리오'!$J$4-'d_시나리오'!$H$4)*('d_시나리오'!$I$4-'d_시나리오'!$H$4)),'d_시나리오'!$J$4-SQRT((1-K153)*('d_시나리오'!$J$4-'d_시나리오'!$H$4)*('d_시나리오'!$J$4-'d_시나리오'!$I$4))))</f>
        <v/>
      </c>
      <c r="M153">
        <f>RAND()</f>
        <v/>
      </c>
      <c r="N153">
        <f>IF('d_시나리오'!$J$5='d_시나리오'!$H$5,'d_시나리오'!$I$5,IF(M153&lt;('d_시나리오'!$I$5-'d_시나리오'!$H$5)/('d_시나리오'!$J$5-'d_시나리오'!$H$5),'d_시나리오'!$H$5+SQRT(M153*('d_시나리오'!$J$5-'d_시나리오'!$H$5)*('d_시나리오'!$I$5-'d_시나리오'!$H$5)),'d_시나리오'!$J$5-SQRT((1-M153)*('d_시나리오'!$J$5-'d_시나리오'!$H$5)*('d_시나리오'!$J$5-'d_시나리오'!$I$5))))</f>
        <v/>
      </c>
      <c r="O153">
        <f>RAND()</f>
        <v/>
      </c>
      <c r="P153">
        <f>IF('d_시나리오'!$J$6='d_시나리오'!$H$6,'d_시나리오'!$I$6,IF(O153&lt;('d_시나리오'!$I$6-'d_시나리오'!$H$6)/('d_시나리오'!$J$6-'d_시나리오'!$H$6),'d_시나리오'!$H$6+SQRT(O153*('d_시나리오'!$J$6-'d_시나리오'!$H$6)*('d_시나리오'!$I$6-'d_시나리오'!$H$6)),'d_시나리오'!$J$6-SQRT((1-O153)*('d_시나리오'!$J$6-'d_시나리오'!$H$6)*('d_시나리오'!$J$6-'d_시나리오'!$I$6))))</f>
        <v/>
      </c>
      <c r="Q153">
        <f>INDEX('d_분포'!$B$2:$B$57,RANDBETWEEN(1,56))</f>
        <v/>
      </c>
      <c r="R153">
        <f>BETAINV(RAND(),5,5)</f>
        <v/>
      </c>
      <c r="S153">
        <f>'d_고정'!$B$1*'6_기대효과'!$H$7*('d_시나리오'!$I$7/'d_고정'!$B$2)*B153</f>
        <v/>
      </c>
      <c r="T153">
        <f>S153*D153</f>
        <v/>
      </c>
      <c r="U153">
        <f>S153*F153*H153</f>
        <v/>
      </c>
      <c r="V153">
        <f>S153*F153*(H153-1)</f>
        <v/>
      </c>
      <c r="W153">
        <f>U153*J153</f>
        <v/>
      </c>
      <c r="X153">
        <f>T153+W153</f>
        <v/>
      </c>
      <c r="Y153">
        <f>(T153*E153+W153*L153)*(1-R153-'d_고정'!$B$13)</f>
        <v/>
      </c>
      <c r="Z153">
        <f>(U153*N153*Q153+'d_고정'!$B$3*('6_기대효과'!$H$7/8)*Q153*'d_고정'!$B$10*P153*('6_기대효과'!$K$7/'d_고정'!$B$9))*(1-R153)</f>
        <v/>
      </c>
      <c r="AA153">
        <f>W153*L153*(1-R153-'d_고정'!$B$13)+U153*MAX(N153-'d_고정'!$B$10*P153*('6_기대효과'!$K$7/'d_고정'!$B$9),0)*Q153*(1-R153)</f>
        <v/>
      </c>
      <c r="AB153">
        <f>Y153+Z153</f>
        <v/>
      </c>
      <c r="AC153">
        <f>Y153/('d_고정'!$B$5*'6_기대효과'!$H$7/8)/'d_고정'!$B$6</f>
        <v/>
      </c>
      <c r="AD153">
        <f>Y153/('d_고정'!$B$8*'6_기대효과'!$H$7/8)</f>
        <v/>
      </c>
    </row>
    <row r="154">
      <c r="A154">
        <f>RAND()</f>
        <v/>
      </c>
      <c r="B154">
        <f>IF('d_시나리오'!$J$2='d_시나리오'!$H$2,'d_시나리오'!$I$2,IF(A154&lt;('d_시나리오'!$I$2-'d_시나리오'!$H$2)/('d_시나리오'!$J$2-'d_시나리오'!$H$2),'d_시나리오'!$H$2+SQRT(A154*('d_시나리오'!$J$2-'d_시나리오'!$H$2)*('d_시나리오'!$I$2-'d_시나리오'!$H$2)),'d_시나리오'!$J$2-SQRT((1-A154)*('d_시나리오'!$J$2-'d_시나리오'!$H$2)*('d_시나리오'!$J$2-'d_시나리오'!$I$2))))</f>
        <v/>
      </c>
      <c r="C154">
        <f>RAND()</f>
        <v/>
      </c>
      <c r="D154">
        <f>BETAINV(RAND(),IF(C154&lt;'d_고정'!$B$26,'d_고정'!$B$23,'d_고정'!$B$16)+1,'d_고정'!$B$17-IF(C154&lt;'d_고정'!$B$26,'d_고정'!$B$23,'d_고정'!$B$16)+1)*('d_고정'!$B$14+('d_고정'!$B$15-'d_고정'!$B$14)*RAND())</f>
        <v/>
      </c>
      <c r="E154">
        <f>INDEX('d_분포'!$A$2:$A$28,RANDBETWEEN(1,27))</f>
        <v/>
      </c>
      <c r="F154">
        <f>INDEX('d_분포'!$C$2:$C$5,RANDBETWEEN(1,4))*(0.9+0.2*RAND())</f>
        <v/>
      </c>
      <c r="G154">
        <f>RAND()</f>
        <v/>
      </c>
      <c r="H154">
        <f>(F154+(1-F154)*('d_고정'!$B$22*BETAINV(RAND(),IF(G154&lt;'d_고정'!$B$26,'d_고정'!$B$25,'d_고정'!$B$20)+1,'d_고정'!$B$21-IF(G154&lt;'d_고정'!$B$26,'d_고정'!$B$25,'d_고정'!$B$20)+1)+(1-'d_고정'!$B$22)*BETAINV(RAND(),IF(G154&lt;'d_고정'!$B$26,'d_고정'!$B$24,'d_고정'!$B$18)+1,'d_고정'!$B$19-IF(G154&lt;'d_고정'!$B$26,'d_고정'!$B$24,'d_고정'!$B$18)+1))*('d_고정'!$B$14+('d_고정'!$B$15-'d_고정'!$B$14)*RAND()))/F154</f>
        <v/>
      </c>
      <c r="I154">
        <f>RAND()</f>
        <v/>
      </c>
      <c r="J154">
        <f>IF('d_시나리오'!$J$3='d_시나리오'!$H$3,'d_시나리오'!$I$3,IF(I154&lt;('d_시나리오'!$I$3-'d_시나리오'!$H$3)/('d_시나리오'!$J$3-'d_시나리오'!$H$3),'d_시나리오'!$H$3+SQRT(I154*('d_시나리오'!$J$3-'d_시나리오'!$H$3)*('d_시나리오'!$I$3-'d_시나리오'!$H$3)),'d_시나리오'!$J$3-SQRT((1-I154)*('d_시나리오'!$J$3-'d_시나리오'!$H$3)*('d_시나리오'!$J$3-'d_시나리오'!$I$3))))</f>
        <v/>
      </c>
      <c r="K154">
        <f>RAND()</f>
        <v/>
      </c>
      <c r="L154">
        <f>IF('d_시나리오'!$J$4='d_시나리오'!$H$4,'d_시나리오'!$I$4,IF(K154&lt;('d_시나리오'!$I$4-'d_시나리오'!$H$4)/('d_시나리오'!$J$4-'d_시나리오'!$H$4),'d_시나리오'!$H$4+SQRT(K154*('d_시나리오'!$J$4-'d_시나리오'!$H$4)*('d_시나리오'!$I$4-'d_시나리오'!$H$4)),'d_시나리오'!$J$4-SQRT((1-K154)*('d_시나리오'!$J$4-'d_시나리오'!$H$4)*('d_시나리오'!$J$4-'d_시나리오'!$I$4))))</f>
        <v/>
      </c>
      <c r="M154">
        <f>RAND()</f>
        <v/>
      </c>
      <c r="N154">
        <f>IF('d_시나리오'!$J$5='d_시나리오'!$H$5,'d_시나리오'!$I$5,IF(M154&lt;('d_시나리오'!$I$5-'d_시나리오'!$H$5)/('d_시나리오'!$J$5-'d_시나리오'!$H$5),'d_시나리오'!$H$5+SQRT(M154*('d_시나리오'!$J$5-'d_시나리오'!$H$5)*('d_시나리오'!$I$5-'d_시나리오'!$H$5)),'d_시나리오'!$J$5-SQRT((1-M154)*('d_시나리오'!$J$5-'d_시나리오'!$H$5)*('d_시나리오'!$J$5-'d_시나리오'!$I$5))))</f>
        <v/>
      </c>
      <c r="O154">
        <f>RAND()</f>
        <v/>
      </c>
      <c r="P154">
        <f>IF('d_시나리오'!$J$6='d_시나리오'!$H$6,'d_시나리오'!$I$6,IF(O154&lt;('d_시나리오'!$I$6-'d_시나리오'!$H$6)/('d_시나리오'!$J$6-'d_시나리오'!$H$6),'d_시나리오'!$H$6+SQRT(O154*('d_시나리오'!$J$6-'d_시나리오'!$H$6)*('d_시나리오'!$I$6-'d_시나리오'!$H$6)),'d_시나리오'!$J$6-SQRT((1-O154)*('d_시나리오'!$J$6-'d_시나리오'!$H$6)*('d_시나리오'!$J$6-'d_시나리오'!$I$6))))</f>
        <v/>
      </c>
      <c r="Q154">
        <f>INDEX('d_분포'!$B$2:$B$57,RANDBETWEEN(1,56))</f>
        <v/>
      </c>
      <c r="R154">
        <f>BETAINV(RAND(),5,5)</f>
        <v/>
      </c>
      <c r="S154">
        <f>'d_고정'!$B$1*'6_기대효과'!$H$7*('d_시나리오'!$I$7/'d_고정'!$B$2)*B154</f>
        <v/>
      </c>
      <c r="T154">
        <f>S154*D154</f>
        <v/>
      </c>
      <c r="U154">
        <f>S154*F154*H154</f>
        <v/>
      </c>
      <c r="V154">
        <f>S154*F154*(H154-1)</f>
        <v/>
      </c>
      <c r="W154">
        <f>U154*J154</f>
        <v/>
      </c>
      <c r="X154">
        <f>T154+W154</f>
        <v/>
      </c>
      <c r="Y154">
        <f>(T154*E154+W154*L154)*(1-R154-'d_고정'!$B$13)</f>
        <v/>
      </c>
      <c r="Z154">
        <f>(U154*N154*Q154+'d_고정'!$B$3*('6_기대효과'!$H$7/8)*Q154*'d_고정'!$B$10*P154*('6_기대효과'!$K$7/'d_고정'!$B$9))*(1-R154)</f>
        <v/>
      </c>
      <c r="AA154">
        <f>W154*L154*(1-R154-'d_고정'!$B$13)+U154*MAX(N154-'d_고정'!$B$10*P154*('6_기대효과'!$K$7/'d_고정'!$B$9),0)*Q154*(1-R154)</f>
        <v/>
      </c>
      <c r="AB154">
        <f>Y154+Z154</f>
        <v/>
      </c>
      <c r="AC154">
        <f>Y154/('d_고정'!$B$5*'6_기대효과'!$H$7/8)/'d_고정'!$B$6</f>
        <v/>
      </c>
      <c r="AD154">
        <f>Y154/('d_고정'!$B$8*'6_기대효과'!$H$7/8)</f>
        <v/>
      </c>
    </row>
    <row r="155">
      <c r="A155">
        <f>RAND()</f>
        <v/>
      </c>
      <c r="B155">
        <f>IF('d_시나리오'!$J$2='d_시나리오'!$H$2,'d_시나리오'!$I$2,IF(A155&lt;('d_시나리오'!$I$2-'d_시나리오'!$H$2)/('d_시나리오'!$J$2-'d_시나리오'!$H$2),'d_시나리오'!$H$2+SQRT(A155*('d_시나리오'!$J$2-'d_시나리오'!$H$2)*('d_시나리오'!$I$2-'d_시나리오'!$H$2)),'d_시나리오'!$J$2-SQRT((1-A155)*('d_시나리오'!$J$2-'d_시나리오'!$H$2)*('d_시나리오'!$J$2-'d_시나리오'!$I$2))))</f>
        <v/>
      </c>
      <c r="C155">
        <f>RAND()</f>
        <v/>
      </c>
      <c r="D155">
        <f>BETAINV(RAND(),IF(C155&lt;'d_고정'!$B$26,'d_고정'!$B$23,'d_고정'!$B$16)+1,'d_고정'!$B$17-IF(C155&lt;'d_고정'!$B$26,'d_고정'!$B$23,'d_고정'!$B$16)+1)*('d_고정'!$B$14+('d_고정'!$B$15-'d_고정'!$B$14)*RAND())</f>
        <v/>
      </c>
      <c r="E155">
        <f>INDEX('d_분포'!$A$2:$A$28,RANDBETWEEN(1,27))</f>
        <v/>
      </c>
      <c r="F155">
        <f>INDEX('d_분포'!$C$2:$C$5,RANDBETWEEN(1,4))*(0.9+0.2*RAND())</f>
        <v/>
      </c>
      <c r="G155">
        <f>RAND()</f>
        <v/>
      </c>
      <c r="H155">
        <f>(F155+(1-F155)*('d_고정'!$B$22*BETAINV(RAND(),IF(G155&lt;'d_고정'!$B$26,'d_고정'!$B$25,'d_고정'!$B$20)+1,'d_고정'!$B$21-IF(G155&lt;'d_고정'!$B$26,'d_고정'!$B$25,'d_고정'!$B$20)+1)+(1-'d_고정'!$B$22)*BETAINV(RAND(),IF(G155&lt;'d_고정'!$B$26,'d_고정'!$B$24,'d_고정'!$B$18)+1,'d_고정'!$B$19-IF(G155&lt;'d_고정'!$B$26,'d_고정'!$B$24,'d_고정'!$B$18)+1))*('d_고정'!$B$14+('d_고정'!$B$15-'d_고정'!$B$14)*RAND()))/F155</f>
        <v/>
      </c>
      <c r="I155">
        <f>RAND()</f>
        <v/>
      </c>
      <c r="J155">
        <f>IF('d_시나리오'!$J$3='d_시나리오'!$H$3,'d_시나리오'!$I$3,IF(I155&lt;('d_시나리오'!$I$3-'d_시나리오'!$H$3)/('d_시나리오'!$J$3-'d_시나리오'!$H$3),'d_시나리오'!$H$3+SQRT(I155*('d_시나리오'!$J$3-'d_시나리오'!$H$3)*('d_시나리오'!$I$3-'d_시나리오'!$H$3)),'d_시나리오'!$J$3-SQRT((1-I155)*('d_시나리오'!$J$3-'d_시나리오'!$H$3)*('d_시나리오'!$J$3-'d_시나리오'!$I$3))))</f>
        <v/>
      </c>
      <c r="K155">
        <f>RAND()</f>
        <v/>
      </c>
      <c r="L155">
        <f>IF('d_시나리오'!$J$4='d_시나리오'!$H$4,'d_시나리오'!$I$4,IF(K155&lt;('d_시나리오'!$I$4-'d_시나리오'!$H$4)/('d_시나리오'!$J$4-'d_시나리오'!$H$4),'d_시나리오'!$H$4+SQRT(K155*('d_시나리오'!$J$4-'d_시나리오'!$H$4)*('d_시나리오'!$I$4-'d_시나리오'!$H$4)),'d_시나리오'!$J$4-SQRT((1-K155)*('d_시나리오'!$J$4-'d_시나리오'!$H$4)*('d_시나리오'!$J$4-'d_시나리오'!$I$4))))</f>
        <v/>
      </c>
      <c r="M155">
        <f>RAND()</f>
        <v/>
      </c>
      <c r="N155">
        <f>IF('d_시나리오'!$J$5='d_시나리오'!$H$5,'d_시나리오'!$I$5,IF(M155&lt;('d_시나리오'!$I$5-'d_시나리오'!$H$5)/('d_시나리오'!$J$5-'d_시나리오'!$H$5),'d_시나리오'!$H$5+SQRT(M155*('d_시나리오'!$J$5-'d_시나리오'!$H$5)*('d_시나리오'!$I$5-'d_시나리오'!$H$5)),'d_시나리오'!$J$5-SQRT((1-M155)*('d_시나리오'!$J$5-'d_시나리오'!$H$5)*('d_시나리오'!$J$5-'d_시나리오'!$I$5))))</f>
        <v/>
      </c>
      <c r="O155">
        <f>RAND()</f>
        <v/>
      </c>
      <c r="P155">
        <f>IF('d_시나리오'!$J$6='d_시나리오'!$H$6,'d_시나리오'!$I$6,IF(O155&lt;('d_시나리오'!$I$6-'d_시나리오'!$H$6)/('d_시나리오'!$J$6-'d_시나리오'!$H$6),'d_시나리오'!$H$6+SQRT(O155*('d_시나리오'!$J$6-'d_시나리오'!$H$6)*('d_시나리오'!$I$6-'d_시나리오'!$H$6)),'d_시나리오'!$J$6-SQRT((1-O155)*('d_시나리오'!$J$6-'d_시나리오'!$H$6)*('d_시나리오'!$J$6-'d_시나리오'!$I$6))))</f>
        <v/>
      </c>
      <c r="Q155">
        <f>INDEX('d_분포'!$B$2:$B$57,RANDBETWEEN(1,56))</f>
        <v/>
      </c>
      <c r="R155">
        <f>BETAINV(RAND(),5,5)</f>
        <v/>
      </c>
      <c r="S155">
        <f>'d_고정'!$B$1*'6_기대효과'!$H$7*('d_시나리오'!$I$7/'d_고정'!$B$2)*B155</f>
        <v/>
      </c>
      <c r="T155">
        <f>S155*D155</f>
        <v/>
      </c>
      <c r="U155">
        <f>S155*F155*H155</f>
        <v/>
      </c>
      <c r="V155">
        <f>S155*F155*(H155-1)</f>
        <v/>
      </c>
      <c r="W155">
        <f>U155*J155</f>
        <v/>
      </c>
      <c r="X155">
        <f>T155+W155</f>
        <v/>
      </c>
      <c r="Y155">
        <f>(T155*E155+W155*L155)*(1-R155-'d_고정'!$B$13)</f>
        <v/>
      </c>
      <c r="Z155">
        <f>(U155*N155*Q155+'d_고정'!$B$3*('6_기대효과'!$H$7/8)*Q155*'d_고정'!$B$10*P155*('6_기대효과'!$K$7/'d_고정'!$B$9))*(1-R155)</f>
        <v/>
      </c>
      <c r="AA155">
        <f>W155*L155*(1-R155-'d_고정'!$B$13)+U155*MAX(N155-'d_고정'!$B$10*P155*('6_기대효과'!$K$7/'d_고정'!$B$9),0)*Q155*(1-R155)</f>
        <v/>
      </c>
      <c r="AB155">
        <f>Y155+Z155</f>
        <v/>
      </c>
      <c r="AC155">
        <f>Y155/('d_고정'!$B$5*'6_기대효과'!$H$7/8)/'d_고정'!$B$6</f>
        <v/>
      </c>
      <c r="AD155">
        <f>Y155/('d_고정'!$B$8*'6_기대효과'!$H$7/8)</f>
        <v/>
      </c>
    </row>
    <row r="156">
      <c r="A156">
        <f>RAND()</f>
        <v/>
      </c>
      <c r="B156">
        <f>IF('d_시나리오'!$J$2='d_시나리오'!$H$2,'d_시나리오'!$I$2,IF(A156&lt;('d_시나리오'!$I$2-'d_시나리오'!$H$2)/('d_시나리오'!$J$2-'d_시나리오'!$H$2),'d_시나리오'!$H$2+SQRT(A156*('d_시나리오'!$J$2-'d_시나리오'!$H$2)*('d_시나리오'!$I$2-'d_시나리오'!$H$2)),'d_시나리오'!$J$2-SQRT((1-A156)*('d_시나리오'!$J$2-'d_시나리오'!$H$2)*('d_시나리오'!$J$2-'d_시나리오'!$I$2))))</f>
        <v/>
      </c>
      <c r="C156">
        <f>RAND()</f>
        <v/>
      </c>
      <c r="D156">
        <f>BETAINV(RAND(),IF(C156&lt;'d_고정'!$B$26,'d_고정'!$B$23,'d_고정'!$B$16)+1,'d_고정'!$B$17-IF(C156&lt;'d_고정'!$B$26,'d_고정'!$B$23,'d_고정'!$B$16)+1)*('d_고정'!$B$14+('d_고정'!$B$15-'d_고정'!$B$14)*RAND())</f>
        <v/>
      </c>
      <c r="E156">
        <f>INDEX('d_분포'!$A$2:$A$28,RANDBETWEEN(1,27))</f>
        <v/>
      </c>
      <c r="F156">
        <f>INDEX('d_분포'!$C$2:$C$5,RANDBETWEEN(1,4))*(0.9+0.2*RAND())</f>
        <v/>
      </c>
      <c r="G156">
        <f>RAND()</f>
        <v/>
      </c>
      <c r="H156">
        <f>(F156+(1-F156)*('d_고정'!$B$22*BETAINV(RAND(),IF(G156&lt;'d_고정'!$B$26,'d_고정'!$B$25,'d_고정'!$B$20)+1,'d_고정'!$B$21-IF(G156&lt;'d_고정'!$B$26,'d_고정'!$B$25,'d_고정'!$B$20)+1)+(1-'d_고정'!$B$22)*BETAINV(RAND(),IF(G156&lt;'d_고정'!$B$26,'d_고정'!$B$24,'d_고정'!$B$18)+1,'d_고정'!$B$19-IF(G156&lt;'d_고정'!$B$26,'d_고정'!$B$24,'d_고정'!$B$18)+1))*('d_고정'!$B$14+('d_고정'!$B$15-'d_고정'!$B$14)*RAND()))/F156</f>
        <v/>
      </c>
      <c r="I156">
        <f>RAND()</f>
        <v/>
      </c>
      <c r="J156">
        <f>IF('d_시나리오'!$J$3='d_시나리오'!$H$3,'d_시나리오'!$I$3,IF(I156&lt;('d_시나리오'!$I$3-'d_시나리오'!$H$3)/('d_시나리오'!$J$3-'d_시나리오'!$H$3),'d_시나리오'!$H$3+SQRT(I156*('d_시나리오'!$J$3-'d_시나리오'!$H$3)*('d_시나리오'!$I$3-'d_시나리오'!$H$3)),'d_시나리오'!$J$3-SQRT((1-I156)*('d_시나리오'!$J$3-'d_시나리오'!$H$3)*('d_시나리오'!$J$3-'d_시나리오'!$I$3))))</f>
        <v/>
      </c>
      <c r="K156">
        <f>RAND()</f>
        <v/>
      </c>
      <c r="L156">
        <f>IF('d_시나리오'!$J$4='d_시나리오'!$H$4,'d_시나리오'!$I$4,IF(K156&lt;('d_시나리오'!$I$4-'d_시나리오'!$H$4)/('d_시나리오'!$J$4-'d_시나리오'!$H$4),'d_시나리오'!$H$4+SQRT(K156*('d_시나리오'!$J$4-'d_시나리오'!$H$4)*('d_시나리오'!$I$4-'d_시나리오'!$H$4)),'d_시나리오'!$J$4-SQRT((1-K156)*('d_시나리오'!$J$4-'d_시나리오'!$H$4)*('d_시나리오'!$J$4-'d_시나리오'!$I$4))))</f>
        <v/>
      </c>
      <c r="M156">
        <f>RAND()</f>
        <v/>
      </c>
      <c r="N156">
        <f>IF('d_시나리오'!$J$5='d_시나리오'!$H$5,'d_시나리오'!$I$5,IF(M156&lt;('d_시나리오'!$I$5-'d_시나리오'!$H$5)/('d_시나리오'!$J$5-'d_시나리오'!$H$5),'d_시나리오'!$H$5+SQRT(M156*('d_시나리오'!$J$5-'d_시나리오'!$H$5)*('d_시나리오'!$I$5-'d_시나리오'!$H$5)),'d_시나리오'!$J$5-SQRT((1-M156)*('d_시나리오'!$J$5-'d_시나리오'!$H$5)*('d_시나리오'!$J$5-'d_시나리오'!$I$5))))</f>
        <v/>
      </c>
      <c r="O156">
        <f>RAND()</f>
        <v/>
      </c>
      <c r="P156">
        <f>IF('d_시나리오'!$J$6='d_시나리오'!$H$6,'d_시나리오'!$I$6,IF(O156&lt;('d_시나리오'!$I$6-'d_시나리오'!$H$6)/('d_시나리오'!$J$6-'d_시나리오'!$H$6),'d_시나리오'!$H$6+SQRT(O156*('d_시나리오'!$J$6-'d_시나리오'!$H$6)*('d_시나리오'!$I$6-'d_시나리오'!$H$6)),'d_시나리오'!$J$6-SQRT((1-O156)*('d_시나리오'!$J$6-'d_시나리오'!$H$6)*('d_시나리오'!$J$6-'d_시나리오'!$I$6))))</f>
        <v/>
      </c>
      <c r="Q156">
        <f>INDEX('d_분포'!$B$2:$B$57,RANDBETWEEN(1,56))</f>
        <v/>
      </c>
      <c r="R156">
        <f>BETAINV(RAND(),5,5)</f>
        <v/>
      </c>
      <c r="S156">
        <f>'d_고정'!$B$1*'6_기대효과'!$H$7*('d_시나리오'!$I$7/'d_고정'!$B$2)*B156</f>
        <v/>
      </c>
      <c r="T156">
        <f>S156*D156</f>
        <v/>
      </c>
      <c r="U156">
        <f>S156*F156*H156</f>
        <v/>
      </c>
      <c r="V156">
        <f>S156*F156*(H156-1)</f>
        <v/>
      </c>
      <c r="W156">
        <f>U156*J156</f>
        <v/>
      </c>
      <c r="X156">
        <f>T156+W156</f>
        <v/>
      </c>
      <c r="Y156">
        <f>(T156*E156+W156*L156)*(1-R156-'d_고정'!$B$13)</f>
        <v/>
      </c>
      <c r="Z156">
        <f>(U156*N156*Q156+'d_고정'!$B$3*('6_기대효과'!$H$7/8)*Q156*'d_고정'!$B$10*P156*('6_기대효과'!$K$7/'d_고정'!$B$9))*(1-R156)</f>
        <v/>
      </c>
      <c r="AA156">
        <f>W156*L156*(1-R156-'d_고정'!$B$13)+U156*MAX(N156-'d_고정'!$B$10*P156*('6_기대효과'!$K$7/'d_고정'!$B$9),0)*Q156*(1-R156)</f>
        <v/>
      </c>
      <c r="AB156">
        <f>Y156+Z156</f>
        <v/>
      </c>
      <c r="AC156">
        <f>Y156/('d_고정'!$B$5*'6_기대효과'!$H$7/8)/'d_고정'!$B$6</f>
        <v/>
      </c>
      <c r="AD156">
        <f>Y156/('d_고정'!$B$8*'6_기대효과'!$H$7/8)</f>
        <v/>
      </c>
    </row>
    <row r="157">
      <c r="A157">
        <f>RAND()</f>
        <v/>
      </c>
      <c r="B157">
        <f>IF('d_시나리오'!$J$2='d_시나리오'!$H$2,'d_시나리오'!$I$2,IF(A157&lt;('d_시나리오'!$I$2-'d_시나리오'!$H$2)/('d_시나리오'!$J$2-'d_시나리오'!$H$2),'d_시나리오'!$H$2+SQRT(A157*('d_시나리오'!$J$2-'d_시나리오'!$H$2)*('d_시나리오'!$I$2-'d_시나리오'!$H$2)),'d_시나리오'!$J$2-SQRT((1-A157)*('d_시나리오'!$J$2-'d_시나리오'!$H$2)*('d_시나리오'!$J$2-'d_시나리오'!$I$2))))</f>
        <v/>
      </c>
      <c r="C157">
        <f>RAND()</f>
        <v/>
      </c>
      <c r="D157">
        <f>BETAINV(RAND(),IF(C157&lt;'d_고정'!$B$26,'d_고정'!$B$23,'d_고정'!$B$16)+1,'d_고정'!$B$17-IF(C157&lt;'d_고정'!$B$26,'d_고정'!$B$23,'d_고정'!$B$16)+1)*('d_고정'!$B$14+('d_고정'!$B$15-'d_고정'!$B$14)*RAND())</f>
        <v/>
      </c>
      <c r="E157">
        <f>INDEX('d_분포'!$A$2:$A$28,RANDBETWEEN(1,27))</f>
        <v/>
      </c>
      <c r="F157">
        <f>INDEX('d_분포'!$C$2:$C$5,RANDBETWEEN(1,4))*(0.9+0.2*RAND())</f>
        <v/>
      </c>
      <c r="G157">
        <f>RAND()</f>
        <v/>
      </c>
      <c r="H157">
        <f>(F157+(1-F157)*('d_고정'!$B$22*BETAINV(RAND(),IF(G157&lt;'d_고정'!$B$26,'d_고정'!$B$25,'d_고정'!$B$20)+1,'d_고정'!$B$21-IF(G157&lt;'d_고정'!$B$26,'d_고정'!$B$25,'d_고정'!$B$20)+1)+(1-'d_고정'!$B$22)*BETAINV(RAND(),IF(G157&lt;'d_고정'!$B$26,'d_고정'!$B$24,'d_고정'!$B$18)+1,'d_고정'!$B$19-IF(G157&lt;'d_고정'!$B$26,'d_고정'!$B$24,'d_고정'!$B$18)+1))*('d_고정'!$B$14+('d_고정'!$B$15-'d_고정'!$B$14)*RAND()))/F157</f>
        <v/>
      </c>
      <c r="I157">
        <f>RAND()</f>
        <v/>
      </c>
      <c r="J157">
        <f>IF('d_시나리오'!$J$3='d_시나리오'!$H$3,'d_시나리오'!$I$3,IF(I157&lt;('d_시나리오'!$I$3-'d_시나리오'!$H$3)/('d_시나리오'!$J$3-'d_시나리오'!$H$3),'d_시나리오'!$H$3+SQRT(I157*('d_시나리오'!$J$3-'d_시나리오'!$H$3)*('d_시나리오'!$I$3-'d_시나리오'!$H$3)),'d_시나리오'!$J$3-SQRT((1-I157)*('d_시나리오'!$J$3-'d_시나리오'!$H$3)*('d_시나리오'!$J$3-'d_시나리오'!$I$3))))</f>
        <v/>
      </c>
      <c r="K157">
        <f>RAND()</f>
        <v/>
      </c>
      <c r="L157">
        <f>IF('d_시나리오'!$J$4='d_시나리오'!$H$4,'d_시나리오'!$I$4,IF(K157&lt;('d_시나리오'!$I$4-'d_시나리오'!$H$4)/('d_시나리오'!$J$4-'d_시나리오'!$H$4),'d_시나리오'!$H$4+SQRT(K157*('d_시나리오'!$J$4-'d_시나리오'!$H$4)*('d_시나리오'!$I$4-'d_시나리오'!$H$4)),'d_시나리오'!$J$4-SQRT((1-K157)*('d_시나리오'!$J$4-'d_시나리오'!$H$4)*('d_시나리오'!$J$4-'d_시나리오'!$I$4))))</f>
        <v/>
      </c>
      <c r="M157">
        <f>RAND()</f>
        <v/>
      </c>
      <c r="N157">
        <f>IF('d_시나리오'!$J$5='d_시나리오'!$H$5,'d_시나리오'!$I$5,IF(M157&lt;('d_시나리오'!$I$5-'d_시나리오'!$H$5)/('d_시나리오'!$J$5-'d_시나리오'!$H$5),'d_시나리오'!$H$5+SQRT(M157*('d_시나리오'!$J$5-'d_시나리오'!$H$5)*('d_시나리오'!$I$5-'d_시나리오'!$H$5)),'d_시나리오'!$J$5-SQRT((1-M157)*('d_시나리오'!$J$5-'d_시나리오'!$H$5)*('d_시나리오'!$J$5-'d_시나리오'!$I$5))))</f>
        <v/>
      </c>
      <c r="O157">
        <f>RAND()</f>
        <v/>
      </c>
      <c r="P157">
        <f>IF('d_시나리오'!$J$6='d_시나리오'!$H$6,'d_시나리오'!$I$6,IF(O157&lt;('d_시나리오'!$I$6-'d_시나리오'!$H$6)/('d_시나리오'!$J$6-'d_시나리오'!$H$6),'d_시나리오'!$H$6+SQRT(O157*('d_시나리오'!$J$6-'d_시나리오'!$H$6)*('d_시나리오'!$I$6-'d_시나리오'!$H$6)),'d_시나리오'!$J$6-SQRT((1-O157)*('d_시나리오'!$J$6-'d_시나리오'!$H$6)*('d_시나리오'!$J$6-'d_시나리오'!$I$6))))</f>
        <v/>
      </c>
      <c r="Q157">
        <f>INDEX('d_분포'!$B$2:$B$57,RANDBETWEEN(1,56))</f>
        <v/>
      </c>
      <c r="R157">
        <f>BETAINV(RAND(),5,5)</f>
        <v/>
      </c>
      <c r="S157">
        <f>'d_고정'!$B$1*'6_기대효과'!$H$7*('d_시나리오'!$I$7/'d_고정'!$B$2)*B157</f>
        <v/>
      </c>
      <c r="T157">
        <f>S157*D157</f>
        <v/>
      </c>
      <c r="U157">
        <f>S157*F157*H157</f>
        <v/>
      </c>
      <c r="V157">
        <f>S157*F157*(H157-1)</f>
        <v/>
      </c>
      <c r="W157">
        <f>U157*J157</f>
        <v/>
      </c>
      <c r="X157">
        <f>T157+W157</f>
        <v/>
      </c>
      <c r="Y157">
        <f>(T157*E157+W157*L157)*(1-R157-'d_고정'!$B$13)</f>
        <v/>
      </c>
      <c r="Z157">
        <f>(U157*N157*Q157+'d_고정'!$B$3*('6_기대효과'!$H$7/8)*Q157*'d_고정'!$B$10*P157*('6_기대효과'!$K$7/'d_고정'!$B$9))*(1-R157)</f>
        <v/>
      </c>
      <c r="AA157">
        <f>W157*L157*(1-R157-'d_고정'!$B$13)+U157*MAX(N157-'d_고정'!$B$10*P157*('6_기대효과'!$K$7/'d_고정'!$B$9),0)*Q157*(1-R157)</f>
        <v/>
      </c>
      <c r="AB157">
        <f>Y157+Z157</f>
        <v/>
      </c>
      <c r="AC157">
        <f>Y157/('d_고정'!$B$5*'6_기대효과'!$H$7/8)/'d_고정'!$B$6</f>
        <v/>
      </c>
      <c r="AD157">
        <f>Y157/('d_고정'!$B$8*'6_기대효과'!$H$7/8)</f>
        <v/>
      </c>
    </row>
    <row r="158">
      <c r="A158">
        <f>RAND()</f>
        <v/>
      </c>
      <c r="B158">
        <f>IF('d_시나리오'!$J$2='d_시나리오'!$H$2,'d_시나리오'!$I$2,IF(A158&lt;('d_시나리오'!$I$2-'d_시나리오'!$H$2)/('d_시나리오'!$J$2-'d_시나리오'!$H$2),'d_시나리오'!$H$2+SQRT(A158*('d_시나리오'!$J$2-'d_시나리오'!$H$2)*('d_시나리오'!$I$2-'d_시나리오'!$H$2)),'d_시나리오'!$J$2-SQRT((1-A158)*('d_시나리오'!$J$2-'d_시나리오'!$H$2)*('d_시나리오'!$J$2-'d_시나리오'!$I$2))))</f>
        <v/>
      </c>
      <c r="C158">
        <f>RAND()</f>
        <v/>
      </c>
      <c r="D158">
        <f>BETAINV(RAND(),IF(C158&lt;'d_고정'!$B$26,'d_고정'!$B$23,'d_고정'!$B$16)+1,'d_고정'!$B$17-IF(C158&lt;'d_고정'!$B$26,'d_고정'!$B$23,'d_고정'!$B$16)+1)*('d_고정'!$B$14+('d_고정'!$B$15-'d_고정'!$B$14)*RAND())</f>
        <v/>
      </c>
      <c r="E158">
        <f>INDEX('d_분포'!$A$2:$A$28,RANDBETWEEN(1,27))</f>
        <v/>
      </c>
      <c r="F158">
        <f>INDEX('d_분포'!$C$2:$C$5,RANDBETWEEN(1,4))*(0.9+0.2*RAND())</f>
        <v/>
      </c>
      <c r="G158">
        <f>RAND()</f>
        <v/>
      </c>
      <c r="H158">
        <f>(F158+(1-F158)*('d_고정'!$B$22*BETAINV(RAND(),IF(G158&lt;'d_고정'!$B$26,'d_고정'!$B$25,'d_고정'!$B$20)+1,'d_고정'!$B$21-IF(G158&lt;'d_고정'!$B$26,'d_고정'!$B$25,'d_고정'!$B$20)+1)+(1-'d_고정'!$B$22)*BETAINV(RAND(),IF(G158&lt;'d_고정'!$B$26,'d_고정'!$B$24,'d_고정'!$B$18)+1,'d_고정'!$B$19-IF(G158&lt;'d_고정'!$B$26,'d_고정'!$B$24,'d_고정'!$B$18)+1))*('d_고정'!$B$14+('d_고정'!$B$15-'d_고정'!$B$14)*RAND()))/F158</f>
        <v/>
      </c>
      <c r="I158">
        <f>RAND()</f>
        <v/>
      </c>
      <c r="J158">
        <f>IF('d_시나리오'!$J$3='d_시나리오'!$H$3,'d_시나리오'!$I$3,IF(I158&lt;('d_시나리오'!$I$3-'d_시나리오'!$H$3)/('d_시나리오'!$J$3-'d_시나리오'!$H$3),'d_시나리오'!$H$3+SQRT(I158*('d_시나리오'!$J$3-'d_시나리오'!$H$3)*('d_시나리오'!$I$3-'d_시나리오'!$H$3)),'d_시나리오'!$J$3-SQRT((1-I158)*('d_시나리오'!$J$3-'d_시나리오'!$H$3)*('d_시나리오'!$J$3-'d_시나리오'!$I$3))))</f>
        <v/>
      </c>
      <c r="K158">
        <f>RAND()</f>
        <v/>
      </c>
      <c r="L158">
        <f>IF('d_시나리오'!$J$4='d_시나리오'!$H$4,'d_시나리오'!$I$4,IF(K158&lt;('d_시나리오'!$I$4-'d_시나리오'!$H$4)/('d_시나리오'!$J$4-'d_시나리오'!$H$4),'d_시나리오'!$H$4+SQRT(K158*('d_시나리오'!$J$4-'d_시나리오'!$H$4)*('d_시나리오'!$I$4-'d_시나리오'!$H$4)),'d_시나리오'!$J$4-SQRT((1-K158)*('d_시나리오'!$J$4-'d_시나리오'!$H$4)*('d_시나리오'!$J$4-'d_시나리오'!$I$4))))</f>
        <v/>
      </c>
      <c r="M158">
        <f>RAND()</f>
        <v/>
      </c>
      <c r="N158">
        <f>IF('d_시나리오'!$J$5='d_시나리오'!$H$5,'d_시나리오'!$I$5,IF(M158&lt;('d_시나리오'!$I$5-'d_시나리오'!$H$5)/('d_시나리오'!$J$5-'d_시나리오'!$H$5),'d_시나리오'!$H$5+SQRT(M158*('d_시나리오'!$J$5-'d_시나리오'!$H$5)*('d_시나리오'!$I$5-'d_시나리오'!$H$5)),'d_시나리오'!$J$5-SQRT((1-M158)*('d_시나리오'!$J$5-'d_시나리오'!$H$5)*('d_시나리오'!$J$5-'d_시나리오'!$I$5))))</f>
        <v/>
      </c>
      <c r="O158">
        <f>RAND()</f>
        <v/>
      </c>
      <c r="P158">
        <f>IF('d_시나리오'!$J$6='d_시나리오'!$H$6,'d_시나리오'!$I$6,IF(O158&lt;('d_시나리오'!$I$6-'d_시나리오'!$H$6)/('d_시나리오'!$J$6-'d_시나리오'!$H$6),'d_시나리오'!$H$6+SQRT(O158*('d_시나리오'!$J$6-'d_시나리오'!$H$6)*('d_시나리오'!$I$6-'d_시나리오'!$H$6)),'d_시나리오'!$J$6-SQRT((1-O158)*('d_시나리오'!$J$6-'d_시나리오'!$H$6)*('d_시나리오'!$J$6-'d_시나리오'!$I$6))))</f>
        <v/>
      </c>
      <c r="Q158">
        <f>INDEX('d_분포'!$B$2:$B$57,RANDBETWEEN(1,56))</f>
        <v/>
      </c>
      <c r="R158">
        <f>BETAINV(RAND(),5,5)</f>
        <v/>
      </c>
      <c r="S158">
        <f>'d_고정'!$B$1*'6_기대효과'!$H$7*('d_시나리오'!$I$7/'d_고정'!$B$2)*B158</f>
        <v/>
      </c>
      <c r="T158">
        <f>S158*D158</f>
        <v/>
      </c>
      <c r="U158">
        <f>S158*F158*H158</f>
        <v/>
      </c>
      <c r="V158">
        <f>S158*F158*(H158-1)</f>
        <v/>
      </c>
      <c r="W158">
        <f>U158*J158</f>
        <v/>
      </c>
      <c r="X158">
        <f>T158+W158</f>
        <v/>
      </c>
      <c r="Y158">
        <f>(T158*E158+W158*L158)*(1-R158-'d_고정'!$B$13)</f>
        <v/>
      </c>
      <c r="Z158">
        <f>(U158*N158*Q158+'d_고정'!$B$3*('6_기대효과'!$H$7/8)*Q158*'d_고정'!$B$10*P158*('6_기대효과'!$K$7/'d_고정'!$B$9))*(1-R158)</f>
        <v/>
      </c>
      <c r="AA158">
        <f>W158*L158*(1-R158-'d_고정'!$B$13)+U158*MAX(N158-'d_고정'!$B$10*P158*('6_기대효과'!$K$7/'d_고정'!$B$9),0)*Q158*(1-R158)</f>
        <v/>
      </c>
      <c r="AB158">
        <f>Y158+Z158</f>
        <v/>
      </c>
      <c r="AC158">
        <f>Y158/('d_고정'!$B$5*'6_기대효과'!$H$7/8)/'d_고정'!$B$6</f>
        <v/>
      </c>
      <c r="AD158">
        <f>Y158/('d_고정'!$B$8*'6_기대효과'!$H$7/8)</f>
        <v/>
      </c>
    </row>
    <row r="159">
      <c r="A159">
        <f>RAND()</f>
        <v/>
      </c>
      <c r="B159">
        <f>IF('d_시나리오'!$J$2='d_시나리오'!$H$2,'d_시나리오'!$I$2,IF(A159&lt;('d_시나리오'!$I$2-'d_시나리오'!$H$2)/('d_시나리오'!$J$2-'d_시나리오'!$H$2),'d_시나리오'!$H$2+SQRT(A159*('d_시나리오'!$J$2-'d_시나리오'!$H$2)*('d_시나리오'!$I$2-'d_시나리오'!$H$2)),'d_시나리오'!$J$2-SQRT((1-A159)*('d_시나리오'!$J$2-'d_시나리오'!$H$2)*('d_시나리오'!$J$2-'d_시나리오'!$I$2))))</f>
        <v/>
      </c>
      <c r="C159">
        <f>RAND()</f>
        <v/>
      </c>
      <c r="D159">
        <f>BETAINV(RAND(),IF(C159&lt;'d_고정'!$B$26,'d_고정'!$B$23,'d_고정'!$B$16)+1,'d_고정'!$B$17-IF(C159&lt;'d_고정'!$B$26,'d_고정'!$B$23,'d_고정'!$B$16)+1)*('d_고정'!$B$14+('d_고정'!$B$15-'d_고정'!$B$14)*RAND())</f>
        <v/>
      </c>
      <c r="E159">
        <f>INDEX('d_분포'!$A$2:$A$28,RANDBETWEEN(1,27))</f>
        <v/>
      </c>
      <c r="F159">
        <f>INDEX('d_분포'!$C$2:$C$5,RANDBETWEEN(1,4))*(0.9+0.2*RAND())</f>
        <v/>
      </c>
      <c r="G159">
        <f>RAND()</f>
        <v/>
      </c>
      <c r="H159">
        <f>(F159+(1-F159)*('d_고정'!$B$22*BETAINV(RAND(),IF(G159&lt;'d_고정'!$B$26,'d_고정'!$B$25,'d_고정'!$B$20)+1,'d_고정'!$B$21-IF(G159&lt;'d_고정'!$B$26,'d_고정'!$B$25,'d_고정'!$B$20)+1)+(1-'d_고정'!$B$22)*BETAINV(RAND(),IF(G159&lt;'d_고정'!$B$26,'d_고정'!$B$24,'d_고정'!$B$18)+1,'d_고정'!$B$19-IF(G159&lt;'d_고정'!$B$26,'d_고정'!$B$24,'d_고정'!$B$18)+1))*('d_고정'!$B$14+('d_고정'!$B$15-'d_고정'!$B$14)*RAND()))/F159</f>
        <v/>
      </c>
      <c r="I159">
        <f>RAND()</f>
        <v/>
      </c>
      <c r="J159">
        <f>IF('d_시나리오'!$J$3='d_시나리오'!$H$3,'d_시나리오'!$I$3,IF(I159&lt;('d_시나리오'!$I$3-'d_시나리오'!$H$3)/('d_시나리오'!$J$3-'d_시나리오'!$H$3),'d_시나리오'!$H$3+SQRT(I159*('d_시나리오'!$J$3-'d_시나리오'!$H$3)*('d_시나리오'!$I$3-'d_시나리오'!$H$3)),'d_시나리오'!$J$3-SQRT((1-I159)*('d_시나리오'!$J$3-'d_시나리오'!$H$3)*('d_시나리오'!$J$3-'d_시나리오'!$I$3))))</f>
        <v/>
      </c>
      <c r="K159">
        <f>RAND()</f>
        <v/>
      </c>
      <c r="L159">
        <f>IF('d_시나리오'!$J$4='d_시나리오'!$H$4,'d_시나리오'!$I$4,IF(K159&lt;('d_시나리오'!$I$4-'d_시나리오'!$H$4)/('d_시나리오'!$J$4-'d_시나리오'!$H$4),'d_시나리오'!$H$4+SQRT(K159*('d_시나리오'!$J$4-'d_시나리오'!$H$4)*('d_시나리오'!$I$4-'d_시나리오'!$H$4)),'d_시나리오'!$J$4-SQRT((1-K159)*('d_시나리오'!$J$4-'d_시나리오'!$H$4)*('d_시나리오'!$J$4-'d_시나리오'!$I$4))))</f>
        <v/>
      </c>
      <c r="M159">
        <f>RAND()</f>
        <v/>
      </c>
      <c r="N159">
        <f>IF('d_시나리오'!$J$5='d_시나리오'!$H$5,'d_시나리오'!$I$5,IF(M159&lt;('d_시나리오'!$I$5-'d_시나리오'!$H$5)/('d_시나리오'!$J$5-'d_시나리오'!$H$5),'d_시나리오'!$H$5+SQRT(M159*('d_시나리오'!$J$5-'d_시나리오'!$H$5)*('d_시나리오'!$I$5-'d_시나리오'!$H$5)),'d_시나리오'!$J$5-SQRT((1-M159)*('d_시나리오'!$J$5-'d_시나리오'!$H$5)*('d_시나리오'!$J$5-'d_시나리오'!$I$5))))</f>
        <v/>
      </c>
      <c r="O159">
        <f>RAND()</f>
        <v/>
      </c>
      <c r="P159">
        <f>IF('d_시나리오'!$J$6='d_시나리오'!$H$6,'d_시나리오'!$I$6,IF(O159&lt;('d_시나리오'!$I$6-'d_시나리오'!$H$6)/('d_시나리오'!$J$6-'d_시나리오'!$H$6),'d_시나리오'!$H$6+SQRT(O159*('d_시나리오'!$J$6-'d_시나리오'!$H$6)*('d_시나리오'!$I$6-'d_시나리오'!$H$6)),'d_시나리오'!$J$6-SQRT((1-O159)*('d_시나리오'!$J$6-'d_시나리오'!$H$6)*('d_시나리오'!$J$6-'d_시나리오'!$I$6))))</f>
        <v/>
      </c>
      <c r="Q159">
        <f>INDEX('d_분포'!$B$2:$B$57,RANDBETWEEN(1,56))</f>
        <v/>
      </c>
      <c r="R159">
        <f>BETAINV(RAND(),5,5)</f>
        <v/>
      </c>
      <c r="S159">
        <f>'d_고정'!$B$1*'6_기대효과'!$H$7*('d_시나리오'!$I$7/'d_고정'!$B$2)*B159</f>
        <v/>
      </c>
      <c r="T159">
        <f>S159*D159</f>
        <v/>
      </c>
      <c r="U159">
        <f>S159*F159*H159</f>
        <v/>
      </c>
      <c r="V159">
        <f>S159*F159*(H159-1)</f>
        <v/>
      </c>
      <c r="W159">
        <f>U159*J159</f>
        <v/>
      </c>
      <c r="X159">
        <f>T159+W159</f>
        <v/>
      </c>
      <c r="Y159">
        <f>(T159*E159+W159*L159)*(1-R159-'d_고정'!$B$13)</f>
        <v/>
      </c>
      <c r="Z159">
        <f>(U159*N159*Q159+'d_고정'!$B$3*('6_기대효과'!$H$7/8)*Q159*'d_고정'!$B$10*P159*('6_기대효과'!$K$7/'d_고정'!$B$9))*(1-R159)</f>
        <v/>
      </c>
      <c r="AA159">
        <f>W159*L159*(1-R159-'d_고정'!$B$13)+U159*MAX(N159-'d_고정'!$B$10*P159*('6_기대효과'!$K$7/'d_고정'!$B$9),0)*Q159*(1-R159)</f>
        <v/>
      </c>
      <c r="AB159">
        <f>Y159+Z159</f>
        <v/>
      </c>
      <c r="AC159">
        <f>Y159/('d_고정'!$B$5*'6_기대효과'!$H$7/8)/'d_고정'!$B$6</f>
        <v/>
      </c>
      <c r="AD159">
        <f>Y159/('d_고정'!$B$8*'6_기대효과'!$H$7/8)</f>
        <v/>
      </c>
    </row>
    <row r="160">
      <c r="A160">
        <f>RAND()</f>
        <v/>
      </c>
      <c r="B160">
        <f>IF('d_시나리오'!$J$2='d_시나리오'!$H$2,'d_시나리오'!$I$2,IF(A160&lt;('d_시나리오'!$I$2-'d_시나리오'!$H$2)/('d_시나리오'!$J$2-'d_시나리오'!$H$2),'d_시나리오'!$H$2+SQRT(A160*('d_시나리오'!$J$2-'d_시나리오'!$H$2)*('d_시나리오'!$I$2-'d_시나리오'!$H$2)),'d_시나리오'!$J$2-SQRT((1-A160)*('d_시나리오'!$J$2-'d_시나리오'!$H$2)*('d_시나리오'!$J$2-'d_시나리오'!$I$2))))</f>
        <v/>
      </c>
      <c r="C160">
        <f>RAND()</f>
        <v/>
      </c>
      <c r="D160">
        <f>BETAINV(RAND(),IF(C160&lt;'d_고정'!$B$26,'d_고정'!$B$23,'d_고정'!$B$16)+1,'d_고정'!$B$17-IF(C160&lt;'d_고정'!$B$26,'d_고정'!$B$23,'d_고정'!$B$16)+1)*('d_고정'!$B$14+('d_고정'!$B$15-'d_고정'!$B$14)*RAND())</f>
        <v/>
      </c>
      <c r="E160">
        <f>INDEX('d_분포'!$A$2:$A$28,RANDBETWEEN(1,27))</f>
        <v/>
      </c>
      <c r="F160">
        <f>INDEX('d_분포'!$C$2:$C$5,RANDBETWEEN(1,4))*(0.9+0.2*RAND())</f>
        <v/>
      </c>
      <c r="G160">
        <f>RAND()</f>
        <v/>
      </c>
      <c r="H160">
        <f>(F160+(1-F160)*('d_고정'!$B$22*BETAINV(RAND(),IF(G160&lt;'d_고정'!$B$26,'d_고정'!$B$25,'d_고정'!$B$20)+1,'d_고정'!$B$21-IF(G160&lt;'d_고정'!$B$26,'d_고정'!$B$25,'d_고정'!$B$20)+1)+(1-'d_고정'!$B$22)*BETAINV(RAND(),IF(G160&lt;'d_고정'!$B$26,'d_고정'!$B$24,'d_고정'!$B$18)+1,'d_고정'!$B$19-IF(G160&lt;'d_고정'!$B$26,'d_고정'!$B$24,'d_고정'!$B$18)+1))*('d_고정'!$B$14+('d_고정'!$B$15-'d_고정'!$B$14)*RAND()))/F160</f>
        <v/>
      </c>
      <c r="I160">
        <f>RAND()</f>
        <v/>
      </c>
      <c r="J160">
        <f>IF('d_시나리오'!$J$3='d_시나리오'!$H$3,'d_시나리오'!$I$3,IF(I160&lt;('d_시나리오'!$I$3-'d_시나리오'!$H$3)/('d_시나리오'!$J$3-'d_시나리오'!$H$3),'d_시나리오'!$H$3+SQRT(I160*('d_시나리오'!$J$3-'d_시나리오'!$H$3)*('d_시나리오'!$I$3-'d_시나리오'!$H$3)),'d_시나리오'!$J$3-SQRT((1-I160)*('d_시나리오'!$J$3-'d_시나리오'!$H$3)*('d_시나리오'!$J$3-'d_시나리오'!$I$3))))</f>
        <v/>
      </c>
      <c r="K160">
        <f>RAND()</f>
        <v/>
      </c>
      <c r="L160">
        <f>IF('d_시나리오'!$J$4='d_시나리오'!$H$4,'d_시나리오'!$I$4,IF(K160&lt;('d_시나리오'!$I$4-'d_시나리오'!$H$4)/('d_시나리오'!$J$4-'d_시나리오'!$H$4),'d_시나리오'!$H$4+SQRT(K160*('d_시나리오'!$J$4-'d_시나리오'!$H$4)*('d_시나리오'!$I$4-'d_시나리오'!$H$4)),'d_시나리오'!$J$4-SQRT((1-K160)*('d_시나리오'!$J$4-'d_시나리오'!$H$4)*('d_시나리오'!$J$4-'d_시나리오'!$I$4))))</f>
        <v/>
      </c>
      <c r="M160">
        <f>RAND()</f>
        <v/>
      </c>
      <c r="N160">
        <f>IF('d_시나리오'!$J$5='d_시나리오'!$H$5,'d_시나리오'!$I$5,IF(M160&lt;('d_시나리오'!$I$5-'d_시나리오'!$H$5)/('d_시나리오'!$J$5-'d_시나리오'!$H$5),'d_시나리오'!$H$5+SQRT(M160*('d_시나리오'!$J$5-'d_시나리오'!$H$5)*('d_시나리오'!$I$5-'d_시나리오'!$H$5)),'d_시나리오'!$J$5-SQRT((1-M160)*('d_시나리오'!$J$5-'d_시나리오'!$H$5)*('d_시나리오'!$J$5-'d_시나리오'!$I$5))))</f>
        <v/>
      </c>
      <c r="O160">
        <f>RAND()</f>
        <v/>
      </c>
      <c r="P160">
        <f>IF('d_시나리오'!$J$6='d_시나리오'!$H$6,'d_시나리오'!$I$6,IF(O160&lt;('d_시나리오'!$I$6-'d_시나리오'!$H$6)/('d_시나리오'!$J$6-'d_시나리오'!$H$6),'d_시나리오'!$H$6+SQRT(O160*('d_시나리오'!$J$6-'d_시나리오'!$H$6)*('d_시나리오'!$I$6-'d_시나리오'!$H$6)),'d_시나리오'!$J$6-SQRT((1-O160)*('d_시나리오'!$J$6-'d_시나리오'!$H$6)*('d_시나리오'!$J$6-'d_시나리오'!$I$6))))</f>
        <v/>
      </c>
      <c r="Q160">
        <f>INDEX('d_분포'!$B$2:$B$57,RANDBETWEEN(1,56))</f>
        <v/>
      </c>
      <c r="R160">
        <f>BETAINV(RAND(),5,5)</f>
        <v/>
      </c>
      <c r="S160">
        <f>'d_고정'!$B$1*'6_기대효과'!$H$7*('d_시나리오'!$I$7/'d_고정'!$B$2)*B160</f>
        <v/>
      </c>
      <c r="T160">
        <f>S160*D160</f>
        <v/>
      </c>
      <c r="U160">
        <f>S160*F160*H160</f>
        <v/>
      </c>
      <c r="V160">
        <f>S160*F160*(H160-1)</f>
        <v/>
      </c>
      <c r="W160">
        <f>U160*J160</f>
        <v/>
      </c>
      <c r="X160">
        <f>T160+W160</f>
        <v/>
      </c>
      <c r="Y160">
        <f>(T160*E160+W160*L160)*(1-R160-'d_고정'!$B$13)</f>
        <v/>
      </c>
      <c r="Z160">
        <f>(U160*N160*Q160+'d_고정'!$B$3*('6_기대효과'!$H$7/8)*Q160*'d_고정'!$B$10*P160*('6_기대효과'!$K$7/'d_고정'!$B$9))*(1-R160)</f>
        <v/>
      </c>
      <c r="AA160">
        <f>W160*L160*(1-R160-'d_고정'!$B$13)+U160*MAX(N160-'d_고정'!$B$10*P160*('6_기대효과'!$K$7/'d_고정'!$B$9),0)*Q160*(1-R160)</f>
        <v/>
      </c>
      <c r="AB160">
        <f>Y160+Z160</f>
        <v/>
      </c>
      <c r="AC160">
        <f>Y160/('d_고정'!$B$5*'6_기대효과'!$H$7/8)/'d_고정'!$B$6</f>
        <v/>
      </c>
      <c r="AD160">
        <f>Y160/('d_고정'!$B$8*'6_기대효과'!$H$7/8)</f>
        <v/>
      </c>
    </row>
    <row r="161">
      <c r="A161">
        <f>RAND()</f>
        <v/>
      </c>
      <c r="B161">
        <f>IF('d_시나리오'!$J$2='d_시나리오'!$H$2,'d_시나리오'!$I$2,IF(A161&lt;('d_시나리오'!$I$2-'d_시나리오'!$H$2)/('d_시나리오'!$J$2-'d_시나리오'!$H$2),'d_시나리오'!$H$2+SQRT(A161*('d_시나리오'!$J$2-'d_시나리오'!$H$2)*('d_시나리오'!$I$2-'d_시나리오'!$H$2)),'d_시나리오'!$J$2-SQRT((1-A161)*('d_시나리오'!$J$2-'d_시나리오'!$H$2)*('d_시나리오'!$J$2-'d_시나리오'!$I$2))))</f>
        <v/>
      </c>
      <c r="C161">
        <f>RAND()</f>
        <v/>
      </c>
      <c r="D161">
        <f>BETAINV(RAND(),IF(C161&lt;'d_고정'!$B$26,'d_고정'!$B$23,'d_고정'!$B$16)+1,'d_고정'!$B$17-IF(C161&lt;'d_고정'!$B$26,'d_고정'!$B$23,'d_고정'!$B$16)+1)*('d_고정'!$B$14+('d_고정'!$B$15-'d_고정'!$B$14)*RAND())</f>
        <v/>
      </c>
      <c r="E161">
        <f>INDEX('d_분포'!$A$2:$A$28,RANDBETWEEN(1,27))</f>
        <v/>
      </c>
      <c r="F161">
        <f>INDEX('d_분포'!$C$2:$C$5,RANDBETWEEN(1,4))*(0.9+0.2*RAND())</f>
        <v/>
      </c>
      <c r="G161">
        <f>RAND()</f>
        <v/>
      </c>
      <c r="H161">
        <f>(F161+(1-F161)*('d_고정'!$B$22*BETAINV(RAND(),IF(G161&lt;'d_고정'!$B$26,'d_고정'!$B$25,'d_고정'!$B$20)+1,'d_고정'!$B$21-IF(G161&lt;'d_고정'!$B$26,'d_고정'!$B$25,'d_고정'!$B$20)+1)+(1-'d_고정'!$B$22)*BETAINV(RAND(),IF(G161&lt;'d_고정'!$B$26,'d_고정'!$B$24,'d_고정'!$B$18)+1,'d_고정'!$B$19-IF(G161&lt;'d_고정'!$B$26,'d_고정'!$B$24,'d_고정'!$B$18)+1))*('d_고정'!$B$14+('d_고정'!$B$15-'d_고정'!$B$14)*RAND()))/F161</f>
        <v/>
      </c>
      <c r="I161">
        <f>RAND()</f>
        <v/>
      </c>
      <c r="J161">
        <f>IF('d_시나리오'!$J$3='d_시나리오'!$H$3,'d_시나리오'!$I$3,IF(I161&lt;('d_시나리오'!$I$3-'d_시나리오'!$H$3)/('d_시나리오'!$J$3-'d_시나리오'!$H$3),'d_시나리오'!$H$3+SQRT(I161*('d_시나리오'!$J$3-'d_시나리오'!$H$3)*('d_시나리오'!$I$3-'d_시나리오'!$H$3)),'d_시나리오'!$J$3-SQRT((1-I161)*('d_시나리오'!$J$3-'d_시나리오'!$H$3)*('d_시나리오'!$J$3-'d_시나리오'!$I$3))))</f>
        <v/>
      </c>
      <c r="K161">
        <f>RAND()</f>
        <v/>
      </c>
      <c r="L161">
        <f>IF('d_시나리오'!$J$4='d_시나리오'!$H$4,'d_시나리오'!$I$4,IF(K161&lt;('d_시나리오'!$I$4-'d_시나리오'!$H$4)/('d_시나리오'!$J$4-'d_시나리오'!$H$4),'d_시나리오'!$H$4+SQRT(K161*('d_시나리오'!$J$4-'d_시나리오'!$H$4)*('d_시나리오'!$I$4-'d_시나리오'!$H$4)),'d_시나리오'!$J$4-SQRT((1-K161)*('d_시나리오'!$J$4-'d_시나리오'!$H$4)*('d_시나리오'!$J$4-'d_시나리오'!$I$4))))</f>
        <v/>
      </c>
      <c r="M161">
        <f>RAND()</f>
        <v/>
      </c>
      <c r="N161">
        <f>IF('d_시나리오'!$J$5='d_시나리오'!$H$5,'d_시나리오'!$I$5,IF(M161&lt;('d_시나리오'!$I$5-'d_시나리오'!$H$5)/('d_시나리오'!$J$5-'d_시나리오'!$H$5),'d_시나리오'!$H$5+SQRT(M161*('d_시나리오'!$J$5-'d_시나리오'!$H$5)*('d_시나리오'!$I$5-'d_시나리오'!$H$5)),'d_시나리오'!$J$5-SQRT((1-M161)*('d_시나리오'!$J$5-'d_시나리오'!$H$5)*('d_시나리오'!$J$5-'d_시나리오'!$I$5))))</f>
        <v/>
      </c>
      <c r="O161">
        <f>RAND()</f>
        <v/>
      </c>
      <c r="P161">
        <f>IF('d_시나리오'!$J$6='d_시나리오'!$H$6,'d_시나리오'!$I$6,IF(O161&lt;('d_시나리오'!$I$6-'d_시나리오'!$H$6)/('d_시나리오'!$J$6-'d_시나리오'!$H$6),'d_시나리오'!$H$6+SQRT(O161*('d_시나리오'!$J$6-'d_시나리오'!$H$6)*('d_시나리오'!$I$6-'d_시나리오'!$H$6)),'d_시나리오'!$J$6-SQRT((1-O161)*('d_시나리오'!$J$6-'d_시나리오'!$H$6)*('d_시나리오'!$J$6-'d_시나리오'!$I$6))))</f>
        <v/>
      </c>
      <c r="Q161">
        <f>INDEX('d_분포'!$B$2:$B$57,RANDBETWEEN(1,56))</f>
        <v/>
      </c>
      <c r="R161">
        <f>BETAINV(RAND(),5,5)</f>
        <v/>
      </c>
      <c r="S161">
        <f>'d_고정'!$B$1*'6_기대효과'!$H$7*('d_시나리오'!$I$7/'d_고정'!$B$2)*B161</f>
        <v/>
      </c>
      <c r="T161">
        <f>S161*D161</f>
        <v/>
      </c>
      <c r="U161">
        <f>S161*F161*H161</f>
        <v/>
      </c>
      <c r="V161">
        <f>S161*F161*(H161-1)</f>
        <v/>
      </c>
      <c r="W161">
        <f>U161*J161</f>
        <v/>
      </c>
      <c r="X161">
        <f>T161+W161</f>
        <v/>
      </c>
      <c r="Y161">
        <f>(T161*E161+W161*L161)*(1-R161-'d_고정'!$B$13)</f>
        <v/>
      </c>
      <c r="Z161">
        <f>(U161*N161*Q161+'d_고정'!$B$3*('6_기대효과'!$H$7/8)*Q161*'d_고정'!$B$10*P161*('6_기대효과'!$K$7/'d_고정'!$B$9))*(1-R161)</f>
        <v/>
      </c>
      <c r="AA161">
        <f>W161*L161*(1-R161-'d_고정'!$B$13)+U161*MAX(N161-'d_고정'!$B$10*P161*('6_기대효과'!$K$7/'d_고정'!$B$9),0)*Q161*(1-R161)</f>
        <v/>
      </c>
      <c r="AB161">
        <f>Y161+Z161</f>
        <v/>
      </c>
      <c r="AC161">
        <f>Y161/('d_고정'!$B$5*'6_기대효과'!$H$7/8)/'d_고정'!$B$6</f>
        <v/>
      </c>
      <c r="AD161">
        <f>Y161/('d_고정'!$B$8*'6_기대효과'!$H$7/8)</f>
        <v/>
      </c>
    </row>
    <row r="162">
      <c r="A162">
        <f>RAND()</f>
        <v/>
      </c>
      <c r="B162">
        <f>IF('d_시나리오'!$J$2='d_시나리오'!$H$2,'d_시나리오'!$I$2,IF(A162&lt;('d_시나리오'!$I$2-'d_시나리오'!$H$2)/('d_시나리오'!$J$2-'d_시나리오'!$H$2),'d_시나리오'!$H$2+SQRT(A162*('d_시나리오'!$J$2-'d_시나리오'!$H$2)*('d_시나리오'!$I$2-'d_시나리오'!$H$2)),'d_시나리오'!$J$2-SQRT((1-A162)*('d_시나리오'!$J$2-'d_시나리오'!$H$2)*('d_시나리오'!$J$2-'d_시나리오'!$I$2))))</f>
        <v/>
      </c>
      <c r="C162">
        <f>RAND()</f>
        <v/>
      </c>
      <c r="D162">
        <f>BETAINV(RAND(),IF(C162&lt;'d_고정'!$B$26,'d_고정'!$B$23,'d_고정'!$B$16)+1,'d_고정'!$B$17-IF(C162&lt;'d_고정'!$B$26,'d_고정'!$B$23,'d_고정'!$B$16)+1)*('d_고정'!$B$14+('d_고정'!$B$15-'d_고정'!$B$14)*RAND())</f>
        <v/>
      </c>
      <c r="E162">
        <f>INDEX('d_분포'!$A$2:$A$28,RANDBETWEEN(1,27))</f>
        <v/>
      </c>
      <c r="F162">
        <f>INDEX('d_분포'!$C$2:$C$5,RANDBETWEEN(1,4))*(0.9+0.2*RAND())</f>
        <v/>
      </c>
      <c r="G162">
        <f>RAND()</f>
        <v/>
      </c>
      <c r="H162">
        <f>(F162+(1-F162)*('d_고정'!$B$22*BETAINV(RAND(),IF(G162&lt;'d_고정'!$B$26,'d_고정'!$B$25,'d_고정'!$B$20)+1,'d_고정'!$B$21-IF(G162&lt;'d_고정'!$B$26,'d_고정'!$B$25,'d_고정'!$B$20)+1)+(1-'d_고정'!$B$22)*BETAINV(RAND(),IF(G162&lt;'d_고정'!$B$26,'d_고정'!$B$24,'d_고정'!$B$18)+1,'d_고정'!$B$19-IF(G162&lt;'d_고정'!$B$26,'d_고정'!$B$24,'d_고정'!$B$18)+1))*('d_고정'!$B$14+('d_고정'!$B$15-'d_고정'!$B$14)*RAND()))/F162</f>
        <v/>
      </c>
      <c r="I162">
        <f>RAND()</f>
        <v/>
      </c>
      <c r="J162">
        <f>IF('d_시나리오'!$J$3='d_시나리오'!$H$3,'d_시나리오'!$I$3,IF(I162&lt;('d_시나리오'!$I$3-'d_시나리오'!$H$3)/('d_시나리오'!$J$3-'d_시나리오'!$H$3),'d_시나리오'!$H$3+SQRT(I162*('d_시나리오'!$J$3-'d_시나리오'!$H$3)*('d_시나리오'!$I$3-'d_시나리오'!$H$3)),'d_시나리오'!$J$3-SQRT((1-I162)*('d_시나리오'!$J$3-'d_시나리오'!$H$3)*('d_시나리오'!$J$3-'d_시나리오'!$I$3))))</f>
        <v/>
      </c>
      <c r="K162">
        <f>RAND()</f>
        <v/>
      </c>
      <c r="L162">
        <f>IF('d_시나리오'!$J$4='d_시나리오'!$H$4,'d_시나리오'!$I$4,IF(K162&lt;('d_시나리오'!$I$4-'d_시나리오'!$H$4)/('d_시나리오'!$J$4-'d_시나리오'!$H$4),'d_시나리오'!$H$4+SQRT(K162*('d_시나리오'!$J$4-'d_시나리오'!$H$4)*('d_시나리오'!$I$4-'d_시나리오'!$H$4)),'d_시나리오'!$J$4-SQRT((1-K162)*('d_시나리오'!$J$4-'d_시나리오'!$H$4)*('d_시나리오'!$J$4-'d_시나리오'!$I$4))))</f>
        <v/>
      </c>
      <c r="M162">
        <f>RAND()</f>
        <v/>
      </c>
      <c r="N162">
        <f>IF('d_시나리오'!$J$5='d_시나리오'!$H$5,'d_시나리오'!$I$5,IF(M162&lt;('d_시나리오'!$I$5-'d_시나리오'!$H$5)/('d_시나리오'!$J$5-'d_시나리오'!$H$5),'d_시나리오'!$H$5+SQRT(M162*('d_시나리오'!$J$5-'d_시나리오'!$H$5)*('d_시나리오'!$I$5-'d_시나리오'!$H$5)),'d_시나리오'!$J$5-SQRT((1-M162)*('d_시나리오'!$J$5-'d_시나리오'!$H$5)*('d_시나리오'!$J$5-'d_시나리오'!$I$5))))</f>
        <v/>
      </c>
      <c r="O162">
        <f>RAND()</f>
        <v/>
      </c>
      <c r="P162">
        <f>IF('d_시나리오'!$J$6='d_시나리오'!$H$6,'d_시나리오'!$I$6,IF(O162&lt;('d_시나리오'!$I$6-'d_시나리오'!$H$6)/('d_시나리오'!$J$6-'d_시나리오'!$H$6),'d_시나리오'!$H$6+SQRT(O162*('d_시나리오'!$J$6-'d_시나리오'!$H$6)*('d_시나리오'!$I$6-'d_시나리오'!$H$6)),'d_시나리오'!$J$6-SQRT((1-O162)*('d_시나리오'!$J$6-'d_시나리오'!$H$6)*('d_시나리오'!$J$6-'d_시나리오'!$I$6))))</f>
        <v/>
      </c>
      <c r="Q162">
        <f>INDEX('d_분포'!$B$2:$B$57,RANDBETWEEN(1,56))</f>
        <v/>
      </c>
      <c r="R162">
        <f>BETAINV(RAND(),5,5)</f>
        <v/>
      </c>
      <c r="S162">
        <f>'d_고정'!$B$1*'6_기대효과'!$H$7*('d_시나리오'!$I$7/'d_고정'!$B$2)*B162</f>
        <v/>
      </c>
      <c r="T162">
        <f>S162*D162</f>
        <v/>
      </c>
      <c r="U162">
        <f>S162*F162*H162</f>
        <v/>
      </c>
      <c r="V162">
        <f>S162*F162*(H162-1)</f>
        <v/>
      </c>
      <c r="W162">
        <f>U162*J162</f>
        <v/>
      </c>
      <c r="X162">
        <f>T162+W162</f>
        <v/>
      </c>
      <c r="Y162">
        <f>(T162*E162+W162*L162)*(1-R162-'d_고정'!$B$13)</f>
        <v/>
      </c>
      <c r="Z162">
        <f>(U162*N162*Q162+'d_고정'!$B$3*('6_기대효과'!$H$7/8)*Q162*'d_고정'!$B$10*P162*('6_기대효과'!$K$7/'d_고정'!$B$9))*(1-R162)</f>
        <v/>
      </c>
      <c r="AA162">
        <f>W162*L162*(1-R162-'d_고정'!$B$13)+U162*MAX(N162-'d_고정'!$B$10*P162*('6_기대효과'!$K$7/'d_고정'!$B$9),0)*Q162*(1-R162)</f>
        <v/>
      </c>
      <c r="AB162">
        <f>Y162+Z162</f>
        <v/>
      </c>
      <c r="AC162">
        <f>Y162/('d_고정'!$B$5*'6_기대효과'!$H$7/8)/'d_고정'!$B$6</f>
        <v/>
      </c>
      <c r="AD162">
        <f>Y162/('d_고정'!$B$8*'6_기대효과'!$H$7/8)</f>
        <v/>
      </c>
    </row>
    <row r="163">
      <c r="A163">
        <f>RAND()</f>
        <v/>
      </c>
      <c r="B163">
        <f>IF('d_시나리오'!$J$2='d_시나리오'!$H$2,'d_시나리오'!$I$2,IF(A163&lt;('d_시나리오'!$I$2-'d_시나리오'!$H$2)/('d_시나리오'!$J$2-'d_시나리오'!$H$2),'d_시나리오'!$H$2+SQRT(A163*('d_시나리오'!$J$2-'d_시나리오'!$H$2)*('d_시나리오'!$I$2-'d_시나리오'!$H$2)),'d_시나리오'!$J$2-SQRT((1-A163)*('d_시나리오'!$J$2-'d_시나리오'!$H$2)*('d_시나리오'!$J$2-'d_시나리오'!$I$2))))</f>
        <v/>
      </c>
      <c r="C163">
        <f>RAND()</f>
        <v/>
      </c>
      <c r="D163">
        <f>BETAINV(RAND(),IF(C163&lt;'d_고정'!$B$26,'d_고정'!$B$23,'d_고정'!$B$16)+1,'d_고정'!$B$17-IF(C163&lt;'d_고정'!$B$26,'d_고정'!$B$23,'d_고정'!$B$16)+1)*('d_고정'!$B$14+('d_고정'!$B$15-'d_고정'!$B$14)*RAND())</f>
        <v/>
      </c>
      <c r="E163">
        <f>INDEX('d_분포'!$A$2:$A$28,RANDBETWEEN(1,27))</f>
        <v/>
      </c>
      <c r="F163">
        <f>INDEX('d_분포'!$C$2:$C$5,RANDBETWEEN(1,4))*(0.9+0.2*RAND())</f>
        <v/>
      </c>
      <c r="G163">
        <f>RAND()</f>
        <v/>
      </c>
      <c r="H163">
        <f>(F163+(1-F163)*('d_고정'!$B$22*BETAINV(RAND(),IF(G163&lt;'d_고정'!$B$26,'d_고정'!$B$25,'d_고정'!$B$20)+1,'d_고정'!$B$21-IF(G163&lt;'d_고정'!$B$26,'d_고정'!$B$25,'d_고정'!$B$20)+1)+(1-'d_고정'!$B$22)*BETAINV(RAND(),IF(G163&lt;'d_고정'!$B$26,'d_고정'!$B$24,'d_고정'!$B$18)+1,'d_고정'!$B$19-IF(G163&lt;'d_고정'!$B$26,'d_고정'!$B$24,'d_고정'!$B$18)+1))*('d_고정'!$B$14+('d_고정'!$B$15-'d_고정'!$B$14)*RAND()))/F163</f>
        <v/>
      </c>
      <c r="I163">
        <f>RAND()</f>
        <v/>
      </c>
      <c r="J163">
        <f>IF('d_시나리오'!$J$3='d_시나리오'!$H$3,'d_시나리오'!$I$3,IF(I163&lt;('d_시나리오'!$I$3-'d_시나리오'!$H$3)/('d_시나리오'!$J$3-'d_시나리오'!$H$3),'d_시나리오'!$H$3+SQRT(I163*('d_시나리오'!$J$3-'d_시나리오'!$H$3)*('d_시나리오'!$I$3-'d_시나리오'!$H$3)),'d_시나리오'!$J$3-SQRT((1-I163)*('d_시나리오'!$J$3-'d_시나리오'!$H$3)*('d_시나리오'!$J$3-'d_시나리오'!$I$3))))</f>
        <v/>
      </c>
      <c r="K163">
        <f>RAND()</f>
        <v/>
      </c>
      <c r="L163">
        <f>IF('d_시나리오'!$J$4='d_시나리오'!$H$4,'d_시나리오'!$I$4,IF(K163&lt;('d_시나리오'!$I$4-'d_시나리오'!$H$4)/('d_시나리오'!$J$4-'d_시나리오'!$H$4),'d_시나리오'!$H$4+SQRT(K163*('d_시나리오'!$J$4-'d_시나리오'!$H$4)*('d_시나리오'!$I$4-'d_시나리오'!$H$4)),'d_시나리오'!$J$4-SQRT((1-K163)*('d_시나리오'!$J$4-'d_시나리오'!$H$4)*('d_시나리오'!$J$4-'d_시나리오'!$I$4))))</f>
        <v/>
      </c>
      <c r="M163">
        <f>RAND()</f>
        <v/>
      </c>
      <c r="N163">
        <f>IF('d_시나리오'!$J$5='d_시나리오'!$H$5,'d_시나리오'!$I$5,IF(M163&lt;('d_시나리오'!$I$5-'d_시나리오'!$H$5)/('d_시나리오'!$J$5-'d_시나리오'!$H$5),'d_시나리오'!$H$5+SQRT(M163*('d_시나리오'!$J$5-'d_시나리오'!$H$5)*('d_시나리오'!$I$5-'d_시나리오'!$H$5)),'d_시나리오'!$J$5-SQRT((1-M163)*('d_시나리오'!$J$5-'d_시나리오'!$H$5)*('d_시나리오'!$J$5-'d_시나리오'!$I$5))))</f>
        <v/>
      </c>
      <c r="O163">
        <f>RAND()</f>
        <v/>
      </c>
      <c r="P163">
        <f>IF('d_시나리오'!$J$6='d_시나리오'!$H$6,'d_시나리오'!$I$6,IF(O163&lt;('d_시나리오'!$I$6-'d_시나리오'!$H$6)/('d_시나리오'!$J$6-'d_시나리오'!$H$6),'d_시나리오'!$H$6+SQRT(O163*('d_시나리오'!$J$6-'d_시나리오'!$H$6)*('d_시나리오'!$I$6-'d_시나리오'!$H$6)),'d_시나리오'!$J$6-SQRT((1-O163)*('d_시나리오'!$J$6-'d_시나리오'!$H$6)*('d_시나리오'!$J$6-'d_시나리오'!$I$6))))</f>
        <v/>
      </c>
      <c r="Q163">
        <f>INDEX('d_분포'!$B$2:$B$57,RANDBETWEEN(1,56))</f>
        <v/>
      </c>
      <c r="R163">
        <f>BETAINV(RAND(),5,5)</f>
        <v/>
      </c>
      <c r="S163">
        <f>'d_고정'!$B$1*'6_기대효과'!$H$7*('d_시나리오'!$I$7/'d_고정'!$B$2)*B163</f>
        <v/>
      </c>
      <c r="T163">
        <f>S163*D163</f>
        <v/>
      </c>
      <c r="U163">
        <f>S163*F163*H163</f>
        <v/>
      </c>
      <c r="V163">
        <f>S163*F163*(H163-1)</f>
        <v/>
      </c>
      <c r="W163">
        <f>U163*J163</f>
        <v/>
      </c>
      <c r="X163">
        <f>T163+W163</f>
        <v/>
      </c>
      <c r="Y163">
        <f>(T163*E163+W163*L163)*(1-R163-'d_고정'!$B$13)</f>
        <v/>
      </c>
      <c r="Z163">
        <f>(U163*N163*Q163+'d_고정'!$B$3*('6_기대효과'!$H$7/8)*Q163*'d_고정'!$B$10*P163*('6_기대효과'!$K$7/'d_고정'!$B$9))*(1-R163)</f>
        <v/>
      </c>
      <c r="AA163">
        <f>W163*L163*(1-R163-'d_고정'!$B$13)+U163*MAX(N163-'d_고정'!$B$10*P163*('6_기대효과'!$K$7/'d_고정'!$B$9),0)*Q163*(1-R163)</f>
        <v/>
      </c>
      <c r="AB163">
        <f>Y163+Z163</f>
        <v/>
      </c>
      <c r="AC163">
        <f>Y163/('d_고정'!$B$5*'6_기대효과'!$H$7/8)/'d_고정'!$B$6</f>
        <v/>
      </c>
      <c r="AD163">
        <f>Y163/('d_고정'!$B$8*'6_기대효과'!$H$7/8)</f>
        <v/>
      </c>
    </row>
    <row r="164">
      <c r="A164">
        <f>RAND()</f>
        <v/>
      </c>
      <c r="B164">
        <f>IF('d_시나리오'!$J$2='d_시나리오'!$H$2,'d_시나리오'!$I$2,IF(A164&lt;('d_시나리오'!$I$2-'d_시나리오'!$H$2)/('d_시나리오'!$J$2-'d_시나리오'!$H$2),'d_시나리오'!$H$2+SQRT(A164*('d_시나리오'!$J$2-'d_시나리오'!$H$2)*('d_시나리오'!$I$2-'d_시나리오'!$H$2)),'d_시나리오'!$J$2-SQRT((1-A164)*('d_시나리오'!$J$2-'d_시나리오'!$H$2)*('d_시나리오'!$J$2-'d_시나리오'!$I$2))))</f>
        <v/>
      </c>
      <c r="C164">
        <f>RAND()</f>
        <v/>
      </c>
      <c r="D164">
        <f>BETAINV(RAND(),IF(C164&lt;'d_고정'!$B$26,'d_고정'!$B$23,'d_고정'!$B$16)+1,'d_고정'!$B$17-IF(C164&lt;'d_고정'!$B$26,'d_고정'!$B$23,'d_고정'!$B$16)+1)*('d_고정'!$B$14+('d_고정'!$B$15-'d_고정'!$B$14)*RAND())</f>
        <v/>
      </c>
      <c r="E164">
        <f>INDEX('d_분포'!$A$2:$A$28,RANDBETWEEN(1,27))</f>
        <v/>
      </c>
      <c r="F164">
        <f>INDEX('d_분포'!$C$2:$C$5,RANDBETWEEN(1,4))*(0.9+0.2*RAND())</f>
        <v/>
      </c>
      <c r="G164">
        <f>RAND()</f>
        <v/>
      </c>
      <c r="H164">
        <f>(F164+(1-F164)*('d_고정'!$B$22*BETAINV(RAND(),IF(G164&lt;'d_고정'!$B$26,'d_고정'!$B$25,'d_고정'!$B$20)+1,'d_고정'!$B$21-IF(G164&lt;'d_고정'!$B$26,'d_고정'!$B$25,'d_고정'!$B$20)+1)+(1-'d_고정'!$B$22)*BETAINV(RAND(),IF(G164&lt;'d_고정'!$B$26,'d_고정'!$B$24,'d_고정'!$B$18)+1,'d_고정'!$B$19-IF(G164&lt;'d_고정'!$B$26,'d_고정'!$B$24,'d_고정'!$B$18)+1))*('d_고정'!$B$14+('d_고정'!$B$15-'d_고정'!$B$14)*RAND()))/F164</f>
        <v/>
      </c>
      <c r="I164">
        <f>RAND()</f>
        <v/>
      </c>
      <c r="J164">
        <f>IF('d_시나리오'!$J$3='d_시나리오'!$H$3,'d_시나리오'!$I$3,IF(I164&lt;('d_시나리오'!$I$3-'d_시나리오'!$H$3)/('d_시나리오'!$J$3-'d_시나리오'!$H$3),'d_시나리오'!$H$3+SQRT(I164*('d_시나리오'!$J$3-'d_시나리오'!$H$3)*('d_시나리오'!$I$3-'d_시나리오'!$H$3)),'d_시나리오'!$J$3-SQRT((1-I164)*('d_시나리오'!$J$3-'d_시나리오'!$H$3)*('d_시나리오'!$J$3-'d_시나리오'!$I$3))))</f>
        <v/>
      </c>
      <c r="K164">
        <f>RAND()</f>
        <v/>
      </c>
      <c r="L164">
        <f>IF('d_시나리오'!$J$4='d_시나리오'!$H$4,'d_시나리오'!$I$4,IF(K164&lt;('d_시나리오'!$I$4-'d_시나리오'!$H$4)/('d_시나리오'!$J$4-'d_시나리오'!$H$4),'d_시나리오'!$H$4+SQRT(K164*('d_시나리오'!$J$4-'d_시나리오'!$H$4)*('d_시나리오'!$I$4-'d_시나리오'!$H$4)),'d_시나리오'!$J$4-SQRT((1-K164)*('d_시나리오'!$J$4-'d_시나리오'!$H$4)*('d_시나리오'!$J$4-'d_시나리오'!$I$4))))</f>
        <v/>
      </c>
      <c r="M164">
        <f>RAND()</f>
        <v/>
      </c>
      <c r="N164">
        <f>IF('d_시나리오'!$J$5='d_시나리오'!$H$5,'d_시나리오'!$I$5,IF(M164&lt;('d_시나리오'!$I$5-'d_시나리오'!$H$5)/('d_시나리오'!$J$5-'d_시나리오'!$H$5),'d_시나리오'!$H$5+SQRT(M164*('d_시나리오'!$J$5-'d_시나리오'!$H$5)*('d_시나리오'!$I$5-'d_시나리오'!$H$5)),'d_시나리오'!$J$5-SQRT((1-M164)*('d_시나리오'!$J$5-'d_시나리오'!$H$5)*('d_시나리오'!$J$5-'d_시나리오'!$I$5))))</f>
        <v/>
      </c>
      <c r="O164">
        <f>RAND()</f>
        <v/>
      </c>
      <c r="P164">
        <f>IF('d_시나리오'!$J$6='d_시나리오'!$H$6,'d_시나리오'!$I$6,IF(O164&lt;('d_시나리오'!$I$6-'d_시나리오'!$H$6)/('d_시나리오'!$J$6-'d_시나리오'!$H$6),'d_시나리오'!$H$6+SQRT(O164*('d_시나리오'!$J$6-'d_시나리오'!$H$6)*('d_시나리오'!$I$6-'d_시나리오'!$H$6)),'d_시나리오'!$J$6-SQRT((1-O164)*('d_시나리오'!$J$6-'d_시나리오'!$H$6)*('d_시나리오'!$J$6-'d_시나리오'!$I$6))))</f>
        <v/>
      </c>
      <c r="Q164">
        <f>INDEX('d_분포'!$B$2:$B$57,RANDBETWEEN(1,56))</f>
        <v/>
      </c>
      <c r="R164">
        <f>BETAINV(RAND(),5,5)</f>
        <v/>
      </c>
      <c r="S164">
        <f>'d_고정'!$B$1*'6_기대효과'!$H$7*('d_시나리오'!$I$7/'d_고정'!$B$2)*B164</f>
        <v/>
      </c>
      <c r="T164">
        <f>S164*D164</f>
        <v/>
      </c>
      <c r="U164">
        <f>S164*F164*H164</f>
        <v/>
      </c>
      <c r="V164">
        <f>S164*F164*(H164-1)</f>
        <v/>
      </c>
      <c r="W164">
        <f>U164*J164</f>
        <v/>
      </c>
      <c r="X164">
        <f>T164+W164</f>
        <v/>
      </c>
      <c r="Y164">
        <f>(T164*E164+W164*L164)*(1-R164-'d_고정'!$B$13)</f>
        <v/>
      </c>
      <c r="Z164">
        <f>(U164*N164*Q164+'d_고정'!$B$3*('6_기대효과'!$H$7/8)*Q164*'d_고정'!$B$10*P164*('6_기대효과'!$K$7/'d_고정'!$B$9))*(1-R164)</f>
        <v/>
      </c>
      <c r="AA164">
        <f>W164*L164*(1-R164-'d_고정'!$B$13)+U164*MAX(N164-'d_고정'!$B$10*P164*('6_기대효과'!$K$7/'d_고정'!$B$9),0)*Q164*(1-R164)</f>
        <v/>
      </c>
      <c r="AB164">
        <f>Y164+Z164</f>
        <v/>
      </c>
      <c r="AC164">
        <f>Y164/('d_고정'!$B$5*'6_기대효과'!$H$7/8)/'d_고정'!$B$6</f>
        <v/>
      </c>
      <c r="AD164">
        <f>Y164/('d_고정'!$B$8*'6_기대효과'!$H$7/8)</f>
        <v/>
      </c>
    </row>
    <row r="165">
      <c r="A165">
        <f>RAND()</f>
        <v/>
      </c>
      <c r="B165">
        <f>IF('d_시나리오'!$J$2='d_시나리오'!$H$2,'d_시나리오'!$I$2,IF(A165&lt;('d_시나리오'!$I$2-'d_시나리오'!$H$2)/('d_시나리오'!$J$2-'d_시나리오'!$H$2),'d_시나리오'!$H$2+SQRT(A165*('d_시나리오'!$J$2-'d_시나리오'!$H$2)*('d_시나리오'!$I$2-'d_시나리오'!$H$2)),'d_시나리오'!$J$2-SQRT((1-A165)*('d_시나리오'!$J$2-'d_시나리오'!$H$2)*('d_시나리오'!$J$2-'d_시나리오'!$I$2))))</f>
        <v/>
      </c>
      <c r="C165">
        <f>RAND()</f>
        <v/>
      </c>
      <c r="D165">
        <f>BETAINV(RAND(),IF(C165&lt;'d_고정'!$B$26,'d_고정'!$B$23,'d_고정'!$B$16)+1,'d_고정'!$B$17-IF(C165&lt;'d_고정'!$B$26,'d_고정'!$B$23,'d_고정'!$B$16)+1)*('d_고정'!$B$14+('d_고정'!$B$15-'d_고정'!$B$14)*RAND())</f>
        <v/>
      </c>
      <c r="E165">
        <f>INDEX('d_분포'!$A$2:$A$28,RANDBETWEEN(1,27))</f>
        <v/>
      </c>
      <c r="F165">
        <f>INDEX('d_분포'!$C$2:$C$5,RANDBETWEEN(1,4))*(0.9+0.2*RAND())</f>
        <v/>
      </c>
      <c r="G165">
        <f>RAND()</f>
        <v/>
      </c>
      <c r="H165">
        <f>(F165+(1-F165)*('d_고정'!$B$22*BETAINV(RAND(),IF(G165&lt;'d_고정'!$B$26,'d_고정'!$B$25,'d_고정'!$B$20)+1,'d_고정'!$B$21-IF(G165&lt;'d_고정'!$B$26,'d_고정'!$B$25,'d_고정'!$B$20)+1)+(1-'d_고정'!$B$22)*BETAINV(RAND(),IF(G165&lt;'d_고정'!$B$26,'d_고정'!$B$24,'d_고정'!$B$18)+1,'d_고정'!$B$19-IF(G165&lt;'d_고정'!$B$26,'d_고정'!$B$24,'d_고정'!$B$18)+1))*('d_고정'!$B$14+('d_고정'!$B$15-'d_고정'!$B$14)*RAND()))/F165</f>
        <v/>
      </c>
      <c r="I165">
        <f>RAND()</f>
        <v/>
      </c>
      <c r="J165">
        <f>IF('d_시나리오'!$J$3='d_시나리오'!$H$3,'d_시나리오'!$I$3,IF(I165&lt;('d_시나리오'!$I$3-'d_시나리오'!$H$3)/('d_시나리오'!$J$3-'d_시나리오'!$H$3),'d_시나리오'!$H$3+SQRT(I165*('d_시나리오'!$J$3-'d_시나리오'!$H$3)*('d_시나리오'!$I$3-'d_시나리오'!$H$3)),'d_시나리오'!$J$3-SQRT((1-I165)*('d_시나리오'!$J$3-'d_시나리오'!$H$3)*('d_시나리오'!$J$3-'d_시나리오'!$I$3))))</f>
        <v/>
      </c>
      <c r="K165">
        <f>RAND()</f>
        <v/>
      </c>
      <c r="L165">
        <f>IF('d_시나리오'!$J$4='d_시나리오'!$H$4,'d_시나리오'!$I$4,IF(K165&lt;('d_시나리오'!$I$4-'d_시나리오'!$H$4)/('d_시나리오'!$J$4-'d_시나리오'!$H$4),'d_시나리오'!$H$4+SQRT(K165*('d_시나리오'!$J$4-'d_시나리오'!$H$4)*('d_시나리오'!$I$4-'d_시나리오'!$H$4)),'d_시나리오'!$J$4-SQRT((1-K165)*('d_시나리오'!$J$4-'d_시나리오'!$H$4)*('d_시나리오'!$J$4-'d_시나리오'!$I$4))))</f>
        <v/>
      </c>
      <c r="M165">
        <f>RAND()</f>
        <v/>
      </c>
      <c r="N165">
        <f>IF('d_시나리오'!$J$5='d_시나리오'!$H$5,'d_시나리오'!$I$5,IF(M165&lt;('d_시나리오'!$I$5-'d_시나리오'!$H$5)/('d_시나리오'!$J$5-'d_시나리오'!$H$5),'d_시나리오'!$H$5+SQRT(M165*('d_시나리오'!$J$5-'d_시나리오'!$H$5)*('d_시나리오'!$I$5-'d_시나리오'!$H$5)),'d_시나리오'!$J$5-SQRT((1-M165)*('d_시나리오'!$J$5-'d_시나리오'!$H$5)*('d_시나리오'!$J$5-'d_시나리오'!$I$5))))</f>
        <v/>
      </c>
      <c r="O165">
        <f>RAND()</f>
        <v/>
      </c>
      <c r="P165">
        <f>IF('d_시나리오'!$J$6='d_시나리오'!$H$6,'d_시나리오'!$I$6,IF(O165&lt;('d_시나리오'!$I$6-'d_시나리오'!$H$6)/('d_시나리오'!$J$6-'d_시나리오'!$H$6),'d_시나리오'!$H$6+SQRT(O165*('d_시나리오'!$J$6-'d_시나리오'!$H$6)*('d_시나리오'!$I$6-'d_시나리오'!$H$6)),'d_시나리오'!$J$6-SQRT((1-O165)*('d_시나리오'!$J$6-'d_시나리오'!$H$6)*('d_시나리오'!$J$6-'d_시나리오'!$I$6))))</f>
        <v/>
      </c>
      <c r="Q165">
        <f>INDEX('d_분포'!$B$2:$B$57,RANDBETWEEN(1,56))</f>
        <v/>
      </c>
      <c r="R165">
        <f>BETAINV(RAND(),5,5)</f>
        <v/>
      </c>
      <c r="S165">
        <f>'d_고정'!$B$1*'6_기대효과'!$H$7*('d_시나리오'!$I$7/'d_고정'!$B$2)*B165</f>
        <v/>
      </c>
      <c r="T165">
        <f>S165*D165</f>
        <v/>
      </c>
      <c r="U165">
        <f>S165*F165*H165</f>
        <v/>
      </c>
      <c r="V165">
        <f>S165*F165*(H165-1)</f>
        <v/>
      </c>
      <c r="W165">
        <f>U165*J165</f>
        <v/>
      </c>
      <c r="X165">
        <f>T165+W165</f>
        <v/>
      </c>
      <c r="Y165">
        <f>(T165*E165+W165*L165)*(1-R165-'d_고정'!$B$13)</f>
        <v/>
      </c>
      <c r="Z165">
        <f>(U165*N165*Q165+'d_고정'!$B$3*('6_기대효과'!$H$7/8)*Q165*'d_고정'!$B$10*P165*('6_기대효과'!$K$7/'d_고정'!$B$9))*(1-R165)</f>
        <v/>
      </c>
      <c r="AA165">
        <f>W165*L165*(1-R165-'d_고정'!$B$13)+U165*MAX(N165-'d_고정'!$B$10*P165*('6_기대효과'!$K$7/'d_고정'!$B$9),0)*Q165*(1-R165)</f>
        <v/>
      </c>
      <c r="AB165">
        <f>Y165+Z165</f>
        <v/>
      </c>
      <c r="AC165">
        <f>Y165/('d_고정'!$B$5*'6_기대효과'!$H$7/8)/'d_고정'!$B$6</f>
        <v/>
      </c>
      <c r="AD165">
        <f>Y165/('d_고정'!$B$8*'6_기대효과'!$H$7/8)</f>
        <v/>
      </c>
    </row>
    <row r="166">
      <c r="A166">
        <f>RAND()</f>
        <v/>
      </c>
      <c r="B166">
        <f>IF('d_시나리오'!$J$2='d_시나리오'!$H$2,'d_시나리오'!$I$2,IF(A166&lt;('d_시나리오'!$I$2-'d_시나리오'!$H$2)/('d_시나리오'!$J$2-'d_시나리오'!$H$2),'d_시나리오'!$H$2+SQRT(A166*('d_시나리오'!$J$2-'d_시나리오'!$H$2)*('d_시나리오'!$I$2-'d_시나리오'!$H$2)),'d_시나리오'!$J$2-SQRT((1-A166)*('d_시나리오'!$J$2-'d_시나리오'!$H$2)*('d_시나리오'!$J$2-'d_시나리오'!$I$2))))</f>
        <v/>
      </c>
      <c r="C166">
        <f>RAND()</f>
        <v/>
      </c>
      <c r="D166">
        <f>BETAINV(RAND(),IF(C166&lt;'d_고정'!$B$26,'d_고정'!$B$23,'d_고정'!$B$16)+1,'d_고정'!$B$17-IF(C166&lt;'d_고정'!$B$26,'d_고정'!$B$23,'d_고정'!$B$16)+1)*('d_고정'!$B$14+('d_고정'!$B$15-'d_고정'!$B$14)*RAND())</f>
        <v/>
      </c>
      <c r="E166">
        <f>INDEX('d_분포'!$A$2:$A$28,RANDBETWEEN(1,27))</f>
        <v/>
      </c>
      <c r="F166">
        <f>INDEX('d_분포'!$C$2:$C$5,RANDBETWEEN(1,4))*(0.9+0.2*RAND())</f>
        <v/>
      </c>
      <c r="G166">
        <f>RAND()</f>
        <v/>
      </c>
      <c r="H166">
        <f>(F166+(1-F166)*('d_고정'!$B$22*BETAINV(RAND(),IF(G166&lt;'d_고정'!$B$26,'d_고정'!$B$25,'d_고정'!$B$20)+1,'d_고정'!$B$21-IF(G166&lt;'d_고정'!$B$26,'d_고정'!$B$25,'d_고정'!$B$20)+1)+(1-'d_고정'!$B$22)*BETAINV(RAND(),IF(G166&lt;'d_고정'!$B$26,'d_고정'!$B$24,'d_고정'!$B$18)+1,'d_고정'!$B$19-IF(G166&lt;'d_고정'!$B$26,'d_고정'!$B$24,'d_고정'!$B$18)+1))*('d_고정'!$B$14+('d_고정'!$B$15-'d_고정'!$B$14)*RAND()))/F166</f>
        <v/>
      </c>
      <c r="I166">
        <f>RAND()</f>
        <v/>
      </c>
      <c r="J166">
        <f>IF('d_시나리오'!$J$3='d_시나리오'!$H$3,'d_시나리오'!$I$3,IF(I166&lt;('d_시나리오'!$I$3-'d_시나리오'!$H$3)/('d_시나리오'!$J$3-'d_시나리오'!$H$3),'d_시나리오'!$H$3+SQRT(I166*('d_시나리오'!$J$3-'d_시나리오'!$H$3)*('d_시나리오'!$I$3-'d_시나리오'!$H$3)),'d_시나리오'!$J$3-SQRT((1-I166)*('d_시나리오'!$J$3-'d_시나리오'!$H$3)*('d_시나리오'!$J$3-'d_시나리오'!$I$3))))</f>
        <v/>
      </c>
      <c r="K166">
        <f>RAND()</f>
        <v/>
      </c>
      <c r="L166">
        <f>IF('d_시나리오'!$J$4='d_시나리오'!$H$4,'d_시나리오'!$I$4,IF(K166&lt;('d_시나리오'!$I$4-'d_시나리오'!$H$4)/('d_시나리오'!$J$4-'d_시나리오'!$H$4),'d_시나리오'!$H$4+SQRT(K166*('d_시나리오'!$J$4-'d_시나리오'!$H$4)*('d_시나리오'!$I$4-'d_시나리오'!$H$4)),'d_시나리오'!$J$4-SQRT((1-K166)*('d_시나리오'!$J$4-'d_시나리오'!$H$4)*('d_시나리오'!$J$4-'d_시나리오'!$I$4))))</f>
        <v/>
      </c>
      <c r="M166">
        <f>RAND()</f>
        <v/>
      </c>
      <c r="N166">
        <f>IF('d_시나리오'!$J$5='d_시나리오'!$H$5,'d_시나리오'!$I$5,IF(M166&lt;('d_시나리오'!$I$5-'d_시나리오'!$H$5)/('d_시나리오'!$J$5-'d_시나리오'!$H$5),'d_시나리오'!$H$5+SQRT(M166*('d_시나리오'!$J$5-'d_시나리오'!$H$5)*('d_시나리오'!$I$5-'d_시나리오'!$H$5)),'d_시나리오'!$J$5-SQRT((1-M166)*('d_시나리오'!$J$5-'d_시나리오'!$H$5)*('d_시나리오'!$J$5-'d_시나리오'!$I$5))))</f>
        <v/>
      </c>
      <c r="O166">
        <f>RAND()</f>
        <v/>
      </c>
      <c r="P166">
        <f>IF('d_시나리오'!$J$6='d_시나리오'!$H$6,'d_시나리오'!$I$6,IF(O166&lt;('d_시나리오'!$I$6-'d_시나리오'!$H$6)/('d_시나리오'!$J$6-'d_시나리오'!$H$6),'d_시나리오'!$H$6+SQRT(O166*('d_시나리오'!$J$6-'d_시나리오'!$H$6)*('d_시나리오'!$I$6-'d_시나리오'!$H$6)),'d_시나리오'!$J$6-SQRT((1-O166)*('d_시나리오'!$J$6-'d_시나리오'!$H$6)*('d_시나리오'!$J$6-'d_시나리오'!$I$6))))</f>
        <v/>
      </c>
      <c r="Q166">
        <f>INDEX('d_분포'!$B$2:$B$57,RANDBETWEEN(1,56))</f>
        <v/>
      </c>
      <c r="R166">
        <f>BETAINV(RAND(),5,5)</f>
        <v/>
      </c>
      <c r="S166">
        <f>'d_고정'!$B$1*'6_기대효과'!$H$7*('d_시나리오'!$I$7/'d_고정'!$B$2)*B166</f>
        <v/>
      </c>
      <c r="T166">
        <f>S166*D166</f>
        <v/>
      </c>
      <c r="U166">
        <f>S166*F166*H166</f>
        <v/>
      </c>
      <c r="V166">
        <f>S166*F166*(H166-1)</f>
        <v/>
      </c>
      <c r="W166">
        <f>U166*J166</f>
        <v/>
      </c>
      <c r="X166">
        <f>T166+W166</f>
        <v/>
      </c>
      <c r="Y166">
        <f>(T166*E166+W166*L166)*(1-R166-'d_고정'!$B$13)</f>
        <v/>
      </c>
      <c r="Z166">
        <f>(U166*N166*Q166+'d_고정'!$B$3*('6_기대효과'!$H$7/8)*Q166*'d_고정'!$B$10*P166*('6_기대효과'!$K$7/'d_고정'!$B$9))*(1-R166)</f>
        <v/>
      </c>
      <c r="AA166">
        <f>W166*L166*(1-R166-'d_고정'!$B$13)+U166*MAX(N166-'d_고정'!$B$10*P166*('6_기대효과'!$K$7/'d_고정'!$B$9),0)*Q166*(1-R166)</f>
        <v/>
      </c>
      <c r="AB166">
        <f>Y166+Z166</f>
        <v/>
      </c>
      <c r="AC166">
        <f>Y166/('d_고정'!$B$5*'6_기대효과'!$H$7/8)/'d_고정'!$B$6</f>
        <v/>
      </c>
      <c r="AD166">
        <f>Y166/('d_고정'!$B$8*'6_기대효과'!$H$7/8)</f>
        <v/>
      </c>
    </row>
    <row r="167">
      <c r="A167">
        <f>RAND()</f>
        <v/>
      </c>
      <c r="B167">
        <f>IF('d_시나리오'!$J$2='d_시나리오'!$H$2,'d_시나리오'!$I$2,IF(A167&lt;('d_시나리오'!$I$2-'d_시나리오'!$H$2)/('d_시나리오'!$J$2-'d_시나리오'!$H$2),'d_시나리오'!$H$2+SQRT(A167*('d_시나리오'!$J$2-'d_시나리오'!$H$2)*('d_시나리오'!$I$2-'d_시나리오'!$H$2)),'d_시나리오'!$J$2-SQRT((1-A167)*('d_시나리오'!$J$2-'d_시나리오'!$H$2)*('d_시나리오'!$J$2-'d_시나리오'!$I$2))))</f>
        <v/>
      </c>
      <c r="C167">
        <f>RAND()</f>
        <v/>
      </c>
      <c r="D167">
        <f>BETAINV(RAND(),IF(C167&lt;'d_고정'!$B$26,'d_고정'!$B$23,'d_고정'!$B$16)+1,'d_고정'!$B$17-IF(C167&lt;'d_고정'!$B$26,'d_고정'!$B$23,'d_고정'!$B$16)+1)*('d_고정'!$B$14+('d_고정'!$B$15-'d_고정'!$B$14)*RAND())</f>
        <v/>
      </c>
      <c r="E167">
        <f>INDEX('d_분포'!$A$2:$A$28,RANDBETWEEN(1,27))</f>
        <v/>
      </c>
      <c r="F167">
        <f>INDEX('d_분포'!$C$2:$C$5,RANDBETWEEN(1,4))*(0.9+0.2*RAND())</f>
        <v/>
      </c>
      <c r="G167">
        <f>RAND()</f>
        <v/>
      </c>
      <c r="H167">
        <f>(F167+(1-F167)*('d_고정'!$B$22*BETAINV(RAND(),IF(G167&lt;'d_고정'!$B$26,'d_고정'!$B$25,'d_고정'!$B$20)+1,'d_고정'!$B$21-IF(G167&lt;'d_고정'!$B$26,'d_고정'!$B$25,'d_고정'!$B$20)+1)+(1-'d_고정'!$B$22)*BETAINV(RAND(),IF(G167&lt;'d_고정'!$B$26,'d_고정'!$B$24,'d_고정'!$B$18)+1,'d_고정'!$B$19-IF(G167&lt;'d_고정'!$B$26,'d_고정'!$B$24,'d_고정'!$B$18)+1))*('d_고정'!$B$14+('d_고정'!$B$15-'d_고정'!$B$14)*RAND()))/F167</f>
        <v/>
      </c>
      <c r="I167">
        <f>RAND()</f>
        <v/>
      </c>
      <c r="J167">
        <f>IF('d_시나리오'!$J$3='d_시나리오'!$H$3,'d_시나리오'!$I$3,IF(I167&lt;('d_시나리오'!$I$3-'d_시나리오'!$H$3)/('d_시나리오'!$J$3-'d_시나리오'!$H$3),'d_시나리오'!$H$3+SQRT(I167*('d_시나리오'!$J$3-'d_시나리오'!$H$3)*('d_시나리오'!$I$3-'d_시나리오'!$H$3)),'d_시나리오'!$J$3-SQRT((1-I167)*('d_시나리오'!$J$3-'d_시나리오'!$H$3)*('d_시나리오'!$J$3-'d_시나리오'!$I$3))))</f>
        <v/>
      </c>
      <c r="K167">
        <f>RAND()</f>
        <v/>
      </c>
      <c r="L167">
        <f>IF('d_시나리오'!$J$4='d_시나리오'!$H$4,'d_시나리오'!$I$4,IF(K167&lt;('d_시나리오'!$I$4-'d_시나리오'!$H$4)/('d_시나리오'!$J$4-'d_시나리오'!$H$4),'d_시나리오'!$H$4+SQRT(K167*('d_시나리오'!$J$4-'d_시나리오'!$H$4)*('d_시나리오'!$I$4-'d_시나리오'!$H$4)),'d_시나리오'!$J$4-SQRT((1-K167)*('d_시나리오'!$J$4-'d_시나리오'!$H$4)*('d_시나리오'!$J$4-'d_시나리오'!$I$4))))</f>
        <v/>
      </c>
      <c r="M167">
        <f>RAND()</f>
        <v/>
      </c>
      <c r="N167">
        <f>IF('d_시나리오'!$J$5='d_시나리오'!$H$5,'d_시나리오'!$I$5,IF(M167&lt;('d_시나리오'!$I$5-'d_시나리오'!$H$5)/('d_시나리오'!$J$5-'d_시나리오'!$H$5),'d_시나리오'!$H$5+SQRT(M167*('d_시나리오'!$J$5-'d_시나리오'!$H$5)*('d_시나리오'!$I$5-'d_시나리오'!$H$5)),'d_시나리오'!$J$5-SQRT((1-M167)*('d_시나리오'!$J$5-'d_시나리오'!$H$5)*('d_시나리오'!$J$5-'d_시나리오'!$I$5))))</f>
        <v/>
      </c>
      <c r="O167">
        <f>RAND()</f>
        <v/>
      </c>
      <c r="P167">
        <f>IF('d_시나리오'!$J$6='d_시나리오'!$H$6,'d_시나리오'!$I$6,IF(O167&lt;('d_시나리오'!$I$6-'d_시나리오'!$H$6)/('d_시나리오'!$J$6-'d_시나리오'!$H$6),'d_시나리오'!$H$6+SQRT(O167*('d_시나리오'!$J$6-'d_시나리오'!$H$6)*('d_시나리오'!$I$6-'d_시나리오'!$H$6)),'d_시나리오'!$J$6-SQRT((1-O167)*('d_시나리오'!$J$6-'d_시나리오'!$H$6)*('d_시나리오'!$J$6-'d_시나리오'!$I$6))))</f>
        <v/>
      </c>
      <c r="Q167">
        <f>INDEX('d_분포'!$B$2:$B$57,RANDBETWEEN(1,56))</f>
        <v/>
      </c>
      <c r="R167">
        <f>BETAINV(RAND(),5,5)</f>
        <v/>
      </c>
      <c r="S167">
        <f>'d_고정'!$B$1*'6_기대효과'!$H$7*('d_시나리오'!$I$7/'d_고정'!$B$2)*B167</f>
        <v/>
      </c>
      <c r="T167">
        <f>S167*D167</f>
        <v/>
      </c>
      <c r="U167">
        <f>S167*F167*H167</f>
        <v/>
      </c>
      <c r="V167">
        <f>S167*F167*(H167-1)</f>
        <v/>
      </c>
      <c r="W167">
        <f>U167*J167</f>
        <v/>
      </c>
      <c r="X167">
        <f>T167+W167</f>
        <v/>
      </c>
      <c r="Y167">
        <f>(T167*E167+W167*L167)*(1-R167-'d_고정'!$B$13)</f>
        <v/>
      </c>
      <c r="Z167">
        <f>(U167*N167*Q167+'d_고정'!$B$3*('6_기대효과'!$H$7/8)*Q167*'d_고정'!$B$10*P167*('6_기대효과'!$K$7/'d_고정'!$B$9))*(1-R167)</f>
        <v/>
      </c>
      <c r="AA167">
        <f>W167*L167*(1-R167-'d_고정'!$B$13)+U167*MAX(N167-'d_고정'!$B$10*P167*('6_기대효과'!$K$7/'d_고정'!$B$9),0)*Q167*(1-R167)</f>
        <v/>
      </c>
      <c r="AB167">
        <f>Y167+Z167</f>
        <v/>
      </c>
      <c r="AC167">
        <f>Y167/('d_고정'!$B$5*'6_기대효과'!$H$7/8)/'d_고정'!$B$6</f>
        <v/>
      </c>
      <c r="AD167">
        <f>Y167/('d_고정'!$B$8*'6_기대효과'!$H$7/8)</f>
        <v/>
      </c>
    </row>
    <row r="168">
      <c r="A168">
        <f>RAND()</f>
        <v/>
      </c>
      <c r="B168">
        <f>IF('d_시나리오'!$J$2='d_시나리오'!$H$2,'d_시나리오'!$I$2,IF(A168&lt;('d_시나리오'!$I$2-'d_시나리오'!$H$2)/('d_시나리오'!$J$2-'d_시나리오'!$H$2),'d_시나리오'!$H$2+SQRT(A168*('d_시나리오'!$J$2-'d_시나리오'!$H$2)*('d_시나리오'!$I$2-'d_시나리오'!$H$2)),'d_시나리오'!$J$2-SQRT((1-A168)*('d_시나리오'!$J$2-'d_시나리오'!$H$2)*('d_시나리오'!$J$2-'d_시나리오'!$I$2))))</f>
        <v/>
      </c>
      <c r="C168">
        <f>RAND()</f>
        <v/>
      </c>
      <c r="D168">
        <f>BETAINV(RAND(),IF(C168&lt;'d_고정'!$B$26,'d_고정'!$B$23,'d_고정'!$B$16)+1,'d_고정'!$B$17-IF(C168&lt;'d_고정'!$B$26,'d_고정'!$B$23,'d_고정'!$B$16)+1)*('d_고정'!$B$14+('d_고정'!$B$15-'d_고정'!$B$14)*RAND())</f>
        <v/>
      </c>
      <c r="E168">
        <f>INDEX('d_분포'!$A$2:$A$28,RANDBETWEEN(1,27))</f>
        <v/>
      </c>
      <c r="F168">
        <f>INDEX('d_분포'!$C$2:$C$5,RANDBETWEEN(1,4))*(0.9+0.2*RAND())</f>
        <v/>
      </c>
      <c r="G168">
        <f>RAND()</f>
        <v/>
      </c>
      <c r="H168">
        <f>(F168+(1-F168)*('d_고정'!$B$22*BETAINV(RAND(),IF(G168&lt;'d_고정'!$B$26,'d_고정'!$B$25,'d_고정'!$B$20)+1,'d_고정'!$B$21-IF(G168&lt;'d_고정'!$B$26,'d_고정'!$B$25,'d_고정'!$B$20)+1)+(1-'d_고정'!$B$22)*BETAINV(RAND(),IF(G168&lt;'d_고정'!$B$26,'d_고정'!$B$24,'d_고정'!$B$18)+1,'d_고정'!$B$19-IF(G168&lt;'d_고정'!$B$26,'d_고정'!$B$24,'d_고정'!$B$18)+1))*('d_고정'!$B$14+('d_고정'!$B$15-'d_고정'!$B$14)*RAND()))/F168</f>
        <v/>
      </c>
      <c r="I168">
        <f>RAND()</f>
        <v/>
      </c>
      <c r="J168">
        <f>IF('d_시나리오'!$J$3='d_시나리오'!$H$3,'d_시나리오'!$I$3,IF(I168&lt;('d_시나리오'!$I$3-'d_시나리오'!$H$3)/('d_시나리오'!$J$3-'d_시나리오'!$H$3),'d_시나리오'!$H$3+SQRT(I168*('d_시나리오'!$J$3-'d_시나리오'!$H$3)*('d_시나리오'!$I$3-'d_시나리오'!$H$3)),'d_시나리오'!$J$3-SQRT((1-I168)*('d_시나리오'!$J$3-'d_시나리오'!$H$3)*('d_시나리오'!$J$3-'d_시나리오'!$I$3))))</f>
        <v/>
      </c>
      <c r="K168">
        <f>RAND()</f>
        <v/>
      </c>
      <c r="L168">
        <f>IF('d_시나리오'!$J$4='d_시나리오'!$H$4,'d_시나리오'!$I$4,IF(K168&lt;('d_시나리오'!$I$4-'d_시나리오'!$H$4)/('d_시나리오'!$J$4-'d_시나리오'!$H$4),'d_시나리오'!$H$4+SQRT(K168*('d_시나리오'!$J$4-'d_시나리오'!$H$4)*('d_시나리오'!$I$4-'d_시나리오'!$H$4)),'d_시나리오'!$J$4-SQRT((1-K168)*('d_시나리오'!$J$4-'d_시나리오'!$H$4)*('d_시나리오'!$J$4-'d_시나리오'!$I$4))))</f>
        <v/>
      </c>
      <c r="M168">
        <f>RAND()</f>
        <v/>
      </c>
      <c r="N168">
        <f>IF('d_시나리오'!$J$5='d_시나리오'!$H$5,'d_시나리오'!$I$5,IF(M168&lt;('d_시나리오'!$I$5-'d_시나리오'!$H$5)/('d_시나리오'!$J$5-'d_시나리오'!$H$5),'d_시나리오'!$H$5+SQRT(M168*('d_시나리오'!$J$5-'d_시나리오'!$H$5)*('d_시나리오'!$I$5-'d_시나리오'!$H$5)),'d_시나리오'!$J$5-SQRT((1-M168)*('d_시나리오'!$J$5-'d_시나리오'!$H$5)*('d_시나리오'!$J$5-'d_시나리오'!$I$5))))</f>
        <v/>
      </c>
      <c r="O168">
        <f>RAND()</f>
        <v/>
      </c>
      <c r="P168">
        <f>IF('d_시나리오'!$J$6='d_시나리오'!$H$6,'d_시나리오'!$I$6,IF(O168&lt;('d_시나리오'!$I$6-'d_시나리오'!$H$6)/('d_시나리오'!$J$6-'d_시나리오'!$H$6),'d_시나리오'!$H$6+SQRT(O168*('d_시나리오'!$J$6-'d_시나리오'!$H$6)*('d_시나리오'!$I$6-'d_시나리오'!$H$6)),'d_시나리오'!$J$6-SQRT((1-O168)*('d_시나리오'!$J$6-'d_시나리오'!$H$6)*('d_시나리오'!$J$6-'d_시나리오'!$I$6))))</f>
        <v/>
      </c>
      <c r="Q168">
        <f>INDEX('d_분포'!$B$2:$B$57,RANDBETWEEN(1,56))</f>
        <v/>
      </c>
      <c r="R168">
        <f>BETAINV(RAND(),5,5)</f>
        <v/>
      </c>
      <c r="S168">
        <f>'d_고정'!$B$1*'6_기대효과'!$H$7*('d_시나리오'!$I$7/'d_고정'!$B$2)*B168</f>
        <v/>
      </c>
      <c r="T168">
        <f>S168*D168</f>
        <v/>
      </c>
      <c r="U168">
        <f>S168*F168*H168</f>
        <v/>
      </c>
      <c r="V168">
        <f>S168*F168*(H168-1)</f>
        <v/>
      </c>
      <c r="W168">
        <f>U168*J168</f>
        <v/>
      </c>
      <c r="X168">
        <f>T168+W168</f>
        <v/>
      </c>
      <c r="Y168">
        <f>(T168*E168+W168*L168)*(1-R168-'d_고정'!$B$13)</f>
        <v/>
      </c>
      <c r="Z168">
        <f>(U168*N168*Q168+'d_고정'!$B$3*('6_기대효과'!$H$7/8)*Q168*'d_고정'!$B$10*P168*('6_기대효과'!$K$7/'d_고정'!$B$9))*(1-R168)</f>
        <v/>
      </c>
      <c r="AA168">
        <f>W168*L168*(1-R168-'d_고정'!$B$13)+U168*MAX(N168-'d_고정'!$B$10*P168*('6_기대효과'!$K$7/'d_고정'!$B$9),0)*Q168*(1-R168)</f>
        <v/>
      </c>
      <c r="AB168">
        <f>Y168+Z168</f>
        <v/>
      </c>
      <c r="AC168">
        <f>Y168/('d_고정'!$B$5*'6_기대효과'!$H$7/8)/'d_고정'!$B$6</f>
        <v/>
      </c>
      <c r="AD168">
        <f>Y168/('d_고정'!$B$8*'6_기대효과'!$H$7/8)</f>
        <v/>
      </c>
    </row>
    <row r="169">
      <c r="A169">
        <f>RAND()</f>
        <v/>
      </c>
      <c r="B169">
        <f>IF('d_시나리오'!$J$2='d_시나리오'!$H$2,'d_시나리오'!$I$2,IF(A169&lt;('d_시나리오'!$I$2-'d_시나리오'!$H$2)/('d_시나리오'!$J$2-'d_시나리오'!$H$2),'d_시나리오'!$H$2+SQRT(A169*('d_시나리오'!$J$2-'d_시나리오'!$H$2)*('d_시나리오'!$I$2-'d_시나리오'!$H$2)),'d_시나리오'!$J$2-SQRT((1-A169)*('d_시나리오'!$J$2-'d_시나리오'!$H$2)*('d_시나리오'!$J$2-'d_시나리오'!$I$2))))</f>
        <v/>
      </c>
      <c r="C169">
        <f>RAND()</f>
        <v/>
      </c>
      <c r="D169">
        <f>BETAINV(RAND(),IF(C169&lt;'d_고정'!$B$26,'d_고정'!$B$23,'d_고정'!$B$16)+1,'d_고정'!$B$17-IF(C169&lt;'d_고정'!$B$26,'d_고정'!$B$23,'d_고정'!$B$16)+1)*('d_고정'!$B$14+('d_고정'!$B$15-'d_고정'!$B$14)*RAND())</f>
        <v/>
      </c>
      <c r="E169">
        <f>INDEX('d_분포'!$A$2:$A$28,RANDBETWEEN(1,27))</f>
        <v/>
      </c>
      <c r="F169">
        <f>INDEX('d_분포'!$C$2:$C$5,RANDBETWEEN(1,4))*(0.9+0.2*RAND())</f>
        <v/>
      </c>
      <c r="G169">
        <f>RAND()</f>
        <v/>
      </c>
      <c r="H169">
        <f>(F169+(1-F169)*('d_고정'!$B$22*BETAINV(RAND(),IF(G169&lt;'d_고정'!$B$26,'d_고정'!$B$25,'d_고정'!$B$20)+1,'d_고정'!$B$21-IF(G169&lt;'d_고정'!$B$26,'d_고정'!$B$25,'d_고정'!$B$20)+1)+(1-'d_고정'!$B$22)*BETAINV(RAND(),IF(G169&lt;'d_고정'!$B$26,'d_고정'!$B$24,'d_고정'!$B$18)+1,'d_고정'!$B$19-IF(G169&lt;'d_고정'!$B$26,'d_고정'!$B$24,'d_고정'!$B$18)+1))*('d_고정'!$B$14+('d_고정'!$B$15-'d_고정'!$B$14)*RAND()))/F169</f>
        <v/>
      </c>
      <c r="I169">
        <f>RAND()</f>
        <v/>
      </c>
      <c r="J169">
        <f>IF('d_시나리오'!$J$3='d_시나리오'!$H$3,'d_시나리오'!$I$3,IF(I169&lt;('d_시나리오'!$I$3-'d_시나리오'!$H$3)/('d_시나리오'!$J$3-'d_시나리오'!$H$3),'d_시나리오'!$H$3+SQRT(I169*('d_시나리오'!$J$3-'d_시나리오'!$H$3)*('d_시나리오'!$I$3-'d_시나리오'!$H$3)),'d_시나리오'!$J$3-SQRT((1-I169)*('d_시나리오'!$J$3-'d_시나리오'!$H$3)*('d_시나리오'!$J$3-'d_시나리오'!$I$3))))</f>
        <v/>
      </c>
      <c r="K169">
        <f>RAND()</f>
        <v/>
      </c>
      <c r="L169">
        <f>IF('d_시나리오'!$J$4='d_시나리오'!$H$4,'d_시나리오'!$I$4,IF(K169&lt;('d_시나리오'!$I$4-'d_시나리오'!$H$4)/('d_시나리오'!$J$4-'d_시나리오'!$H$4),'d_시나리오'!$H$4+SQRT(K169*('d_시나리오'!$J$4-'d_시나리오'!$H$4)*('d_시나리오'!$I$4-'d_시나리오'!$H$4)),'d_시나리오'!$J$4-SQRT((1-K169)*('d_시나리오'!$J$4-'d_시나리오'!$H$4)*('d_시나리오'!$J$4-'d_시나리오'!$I$4))))</f>
        <v/>
      </c>
      <c r="M169">
        <f>RAND()</f>
        <v/>
      </c>
      <c r="N169">
        <f>IF('d_시나리오'!$J$5='d_시나리오'!$H$5,'d_시나리오'!$I$5,IF(M169&lt;('d_시나리오'!$I$5-'d_시나리오'!$H$5)/('d_시나리오'!$J$5-'d_시나리오'!$H$5),'d_시나리오'!$H$5+SQRT(M169*('d_시나리오'!$J$5-'d_시나리오'!$H$5)*('d_시나리오'!$I$5-'d_시나리오'!$H$5)),'d_시나리오'!$J$5-SQRT((1-M169)*('d_시나리오'!$J$5-'d_시나리오'!$H$5)*('d_시나리오'!$J$5-'d_시나리오'!$I$5))))</f>
        <v/>
      </c>
      <c r="O169">
        <f>RAND()</f>
        <v/>
      </c>
      <c r="P169">
        <f>IF('d_시나리오'!$J$6='d_시나리오'!$H$6,'d_시나리오'!$I$6,IF(O169&lt;('d_시나리오'!$I$6-'d_시나리오'!$H$6)/('d_시나리오'!$J$6-'d_시나리오'!$H$6),'d_시나리오'!$H$6+SQRT(O169*('d_시나리오'!$J$6-'d_시나리오'!$H$6)*('d_시나리오'!$I$6-'d_시나리오'!$H$6)),'d_시나리오'!$J$6-SQRT((1-O169)*('d_시나리오'!$J$6-'d_시나리오'!$H$6)*('d_시나리오'!$J$6-'d_시나리오'!$I$6))))</f>
        <v/>
      </c>
      <c r="Q169">
        <f>INDEX('d_분포'!$B$2:$B$57,RANDBETWEEN(1,56))</f>
        <v/>
      </c>
      <c r="R169">
        <f>BETAINV(RAND(),5,5)</f>
        <v/>
      </c>
      <c r="S169">
        <f>'d_고정'!$B$1*'6_기대효과'!$H$7*('d_시나리오'!$I$7/'d_고정'!$B$2)*B169</f>
        <v/>
      </c>
      <c r="T169">
        <f>S169*D169</f>
        <v/>
      </c>
      <c r="U169">
        <f>S169*F169*H169</f>
        <v/>
      </c>
      <c r="V169">
        <f>S169*F169*(H169-1)</f>
        <v/>
      </c>
      <c r="W169">
        <f>U169*J169</f>
        <v/>
      </c>
      <c r="X169">
        <f>T169+W169</f>
        <v/>
      </c>
      <c r="Y169">
        <f>(T169*E169+W169*L169)*(1-R169-'d_고정'!$B$13)</f>
        <v/>
      </c>
      <c r="Z169">
        <f>(U169*N169*Q169+'d_고정'!$B$3*('6_기대효과'!$H$7/8)*Q169*'d_고정'!$B$10*P169*('6_기대효과'!$K$7/'d_고정'!$B$9))*(1-R169)</f>
        <v/>
      </c>
      <c r="AA169">
        <f>W169*L169*(1-R169-'d_고정'!$B$13)+U169*MAX(N169-'d_고정'!$B$10*P169*('6_기대효과'!$K$7/'d_고정'!$B$9),0)*Q169*(1-R169)</f>
        <v/>
      </c>
      <c r="AB169">
        <f>Y169+Z169</f>
        <v/>
      </c>
      <c r="AC169">
        <f>Y169/('d_고정'!$B$5*'6_기대효과'!$H$7/8)/'d_고정'!$B$6</f>
        <v/>
      </c>
      <c r="AD169">
        <f>Y169/('d_고정'!$B$8*'6_기대효과'!$H$7/8)</f>
        <v/>
      </c>
    </row>
    <row r="170">
      <c r="A170">
        <f>RAND()</f>
        <v/>
      </c>
      <c r="B170">
        <f>IF('d_시나리오'!$J$2='d_시나리오'!$H$2,'d_시나리오'!$I$2,IF(A170&lt;('d_시나리오'!$I$2-'d_시나리오'!$H$2)/('d_시나리오'!$J$2-'d_시나리오'!$H$2),'d_시나리오'!$H$2+SQRT(A170*('d_시나리오'!$J$2-'d_시나리오'!$H$2)*('d_시나리오'!$I$2-'d_시나리오'!$H$2)),'d_시나리오'!$J$2-SQRT((1-A170)*('d_시나리오'!$J$2-'d_시나리오'!$H$2)*('d_시나리오'!$J$2-'d_시나리오'!$I$2))))</f>
        <v/>
      </c>
      <c r="C170">
        <f>RAND()</f>
        <v/>
      </c>
      <c r="D170">
        <f>BETAINV(RAND(),IF(C170&lt;'d_고정'!$B$26,'d_고정'!$B$23,'d_고정'!$B$16)+1,'d_고정'!$B$17-IF(C170&lt;'d_고정'!$B$26,'d_고정'!$B$23,'d_고정'!$B$16)+1)*('d_고정'!$B$14+('d_고정'!$B$15-'d_고정'!$B$14)*RAND())</f>
        <v/>
      </c>
      <c r="E170">
        <f>INDEX('d_분포'!$A$2:$A$28,RANDBETWEEN(1,27))</f>
        <v/>
      </c>
      <c r="F170">
        <f>INDEX('d_분포'!$C$2:$C$5,RANDBETWEEN(1,4))*(0.9+0.2*RAND())</f>
        <v/>
      </c>
      <c r="G170">
        <f>RAND()</f>
        <v/>
      </c>
      <c r="H170">
        <f>(F170+(1-F170)*('d_고정'!$B$22*BETAINV(RAND(),IF(G170&lt;'d_고정'!$B$26,'d_고정'!$B$25,'d_고정'!$B$20)+1,'d_고정'!$B$21-IF(G170&lt;'d_고정'!$B$26,'d_고정'!$B$25,'d_고정'!$B$20)+1)+(1-'d_고정'!$B$22)*BETAINV(RAND(),IF(G170&lt;'d_고정'!$B$26,'d_고정'!$B$24,'d_고정'!$B$18)+1,'d_고정'!$B$19-IF(G170&lt;'d_고정'!$B$26,'d_고정'!$B$24,'d_고정'!$B$18)+1))*('d_고정'!$B$14+('d_고정'!$B$15-'d_고정'!$B$14)*RAND()))/F170</f>
        <v/>
      </c>
      <c r="I170">
        <f>RAND()</f>
        <v/>
      </c>
      <c r="J170">
        <f>IF('d_시나리오'!$J$3='d_시나리오'!$H$3,'d_시나리오'!$I$3,IF(I170&lt;('d_시나리오'!$I$3-'d_시나리오'!$H$3)/('d_시나리오'!$J$3-'d_시나리오'!$H$3),'d_시나리오'!$H$3+SQRT(I170*('d_시나리오'!$J$3-'d_시나리오'!$H$3)*('d_시나리오'!$I$3-'d_시나리오'!$H$3)),'d_시나리오'!$J$3-SQRT((1-I170)*('d_시나리오'!$J$3-'d_시나리오'!$H$3)*('d_시나리오'!$J$3-'d_시나리오'!$I$3))))</f>
        <v/>
      </c>
      <c r="K170">
        <f>RAND()</f>
        <v/>
      </c>
      <c r="L170">
        <f>IF('d_시나리오'!$J$4='d_시나리오'!$H$4,'d_시나리오'!$I$4,IF(K170&lt;('d_시나리오'!$I$4-'d_시나리오'!$H$4)/('d_시나리오'!$J$4-'d_시나리오'!$H$4),'d_시나리오'!$H$4+SQRT(K170*('d_시나리오'!$J$4-'d_시나리오'!$H$4)*('d_시나리오'!$I$4-'d_시나리오'!$H$4)),'d_시나리오'!$J$4-SQRT((1-K170)*('d_시나리오'!$J$4-'d_시나리오'!$H$4)*('d_시나리오'!$J$4-'d_시나리오'!$I$4))))</f>
        <v/>
      </c>
      <c r="M170">
        <f>RAND()</f>
        <v/>
      </c>
      <c r="N170">
        <f>IF('d_시나리오'!$J$5='d_시나리오'!$H$5,'d_시나리오'!$I$5,IF(M170&lt;('d_시나리오'!$I$5-'d_시나리오'!$H$5)/('d_시나리오'!$J$5-'d_시나리오'!$H$5),'d_시나리오'!$H$5+SQRT(M170*('d_시나리오'!$J$5-'d_시나리오'!$H$5)*('d_시나리오'!$I$5-'d_시나리오'!$H$5)),'d_시나리오'!$J$5-SQRT((1-M170)*('d_시나리오'!$J$5-'d_시나리오'!$H$5)*('d_시나리오'!$J$5-'d_시나리오'!$I$5))))</f>
        <v/>
      </c>
      <c r="O170">
        <f>RAND()</f>
        <v/>
      </c>
      <c r="P170">
        <f>IF('d_시나리오'!$J$6='d_시나리오'!$H$6,'d_시나리오'!$I$6,IF(O170&lt;('d_시나리오'!$I$6-'d_시나리오'!$H$6)/('d_시나리오'!$J$6-'d_시나리오'!$H$6),'d_시나리오'!$H$6+SQRT(O170*('d_시나리오'!$J$6-'d_시나리오'!$H$6)*('d_시나리오'!$I$6-'d_시나리오'!$H$6)),'d_시나리오'!$J$6-SQRT((1-O170)*('d_시나리오'!$J$6-'d_시나리오'!$H$6)*('d_시나리오'!$J$6-'d_시나리오'!$I$6))))</f>
        <v/>
      </c>
      <c r="Q170">
        <f>INDEX('d_분포'!$B$2:$B$57,RANDBETWEEN(1,56))</f>
        <v/>
      </c>
      <c r="R170">
        <f>BETAINV(RAND(),5,5)</f>
        <v/>
      </c>
      <c r="S170">
        <f>'d_고정'!$B$1*'6_기대효과'!$H$7*('d_시나리오'!$I$7/'d_고정'!$B$2)*B170</f>
        <v/>
      </c>
      <c r="T170">
        <f>S170*D170</f>
        <v/>
      </c>
      <c r="U170">
        <f>S170*F170*H170</f>
        <v/>
      </c>
      <c r="V170">
        <f>S170*F170*(H170-1)</f>
        <v/>
      </c>
      <c r="W170">
        <f>U170*J170</f>
        <v/>
      </c>
      <c r="X170">
        <f>T170+W170</f>
        <v/>
      </c>
      <c r="Y170">
        <f>(T170*E170+W170*L170)*(1-R170-'d_고정'!$B$13)</f>
        <v/>
      </c>
      <c r="Z170">
        <f>(U170*N170*Q170+'d_고정'!$B$3*('6_기대효과'!$H$7/8)*Q170*'d_고정'!$B$10*P170*('6_기대효과'!$K$7/'d_고정'!$B$9))*(1-R170)</f>
        <v/>
      </c>
      <c r="AA170">
        <f>W170*L170*(1-R170-'d_고정'!$B$13)+U170*MAX(N170-'d_고정'!$B$10*P170*('6_기대효과'!$K$7/'d_고정'!$B$9),0)*Q170*(1-R170)</f>
        <v/>
      </c>
      <c r="AB170">
        <f>Y170+Z170</f>
        <v/>
      </c>
      <c r="AC170">
        <f>Y170/('d_고정'!$B$5*'6_기대효과'!$H$7/8)/'d_고정'!$B$6</f>
        <v/>
      </c>
      <c r="AD170">
        <f>Y170/('d_고정'!$B$8*'6_기대효과'!$H$7/8)</f>
        <v/>
      </c>
    </row>
    <row r="171">
      <c r="A171">
        <f>RAND()</f>
        <v/>
      </c>
      <c r="B171">
        <f>IF('d_시나리오'!$J$2='d_시나리오'!$H$2,'d_시나리오'!$I$2,IF(A171&lt;('d_시나리오'!$I$2-'d_시나리오'!$H$2)/('d_시나리오'!$J$2-'d_시나리오'!$H$2),'d_시나리오'!$H$2+SQRT(A171*('d_시나리오'!$J$2-'d_시나리오'!$H$2)*('d_시나리오'!$I$2-'d_시나리오'!$H$2)),'d_시나리오'!$J$2-SQRT((1-A171)*('d_시나리오'!$J$2-'d_시나리오'!$H$2)*('d_시나리오'!$J$2-'d_시나리오'!$I$2))))</f>
        <v/>
      </c>
      <c r="C171">
        <f>RAND()</f>
        <v/>
      </c>
      <c r="D171">
        <f>BETAINV(RAND(),IF(C171&lt;'d_고정'!$B$26,'d_고정'!$B$23,'d_고정'!$B$16)+1,'d_고정'!$B$17-IF(C171&lt;'d_고정'!$B$26,'d_고정'!$B$23,'d_고정'!$B$16)+1)*('d_고정'!$B$14+('d_고정'!$B$15-'d_고정'!$B$14)*RAND())</f>
        <v/>
      </c>
      <c r="E171">
        <f>INDEX('d_분포'!$A$2:$A$28,RANDBETWEEN(1,27))</f>
        <v/>
      </c>
      <c r="F171">
        <f>INDEX('d_분포'!$C$2:$C$5,RANDBETWEEN(1,4))*(0.9+0.2*RAND())</f>
        <v/>
      </c>
      <c r="G171">
        <f>RAND()</f>
        <v/>
      </c>
      <c r="H171">
        <f>(F171+(1-F171)*('d_고정'!$B$22*BETAINV(RAND(),IF(G171&lt;'d_고정'!$B$26,'d_고정'!$B$25,'d_고정'!$B$20)+1,'d_고정'!$B$21-IF(G171&lt;'d_고정'!$B$26,'d_고정'!$B$25,'d_고정'!$B$20)+1)+(1-'d_고정'!$B$22)*BETAINV(RAND(),IF(G171&lt;'d_고정'!$B$26,'d_고정'!$B$24,'d_고정'!$B$18)+1,'d_고정'!$B$19-IF(G171&lt;'d_고정'!$B$26,'d_고정'!$B$24,'d_고정'!$B$18)+1))*('d_고정'!$B$14+('d_고정'!$B$15-'d_고정'!$B$14)*RAND()))/F171</f>
        <v/>
      </c>
      <c r="I171">
        <f>RAND()</f>
        <v/>
      </c>
      <c r="J171">
        <f>IF('d_시나리오'!$J$3='d_시나리오'!$H$3,'d_시나리오'!$I$3,IF(I171&lt;('d_시나리오'!$I$3-'d_시나리오'!$H$3)/('d_시나리오'!$J$3-'d_시나리오'!$H$3),'d_시나리오'!$H$3+SQRT(I171*('d_시나리오'!$J$3-'d_시나리오'!$H$3)*('d_시나리오'!$I$3-'d_시나리오'!$H$3)),'d_시나리오'!$J$3-SQRT((1-I171)*('d_시나리오'!$J$3-'d_시나리오'!$H$3)*('d_시나리오'!$J$3-'d_시나리오'!$I$3))))</f>
        <v/>
      </c>
      <c r="K171">
        <f>RAND()</f>
        <v/>
      </c>
      <c r="L171">
        <f>IF('d_시나리오'!$J$4='d_시나리오'!$H$4,'d_시나리오'!$I$4,IF(K171&lt;('d_시나리오'!$I$4-'d_시나리오'!$H$4)/('d_시나리오'!$J$4-'d_시나리오'!$H$4),'d_시나리오'!$H$4+SQRT(K171*('d_시나리오'!$J$4-'d_시나리오'!$H$4)*('d_시나리오'!$I$4-'d_시나리오'!$H$4)),'d_시나리오'!$J$4-SQRT((1-K171)*('d_시나리오'!$J$4-'d_시나리오'!$H$4)*('d_시나리오'!$J$4-'d_시나리오'!$I$4))))</f>
        <v/>
      </c>
      <c r="M171">
        <f>RAND()</f>
        <v/>
      </c>
      <c r="N171">
        <f>IF('d_시나리오'!$J$5='d_시나리오'!$H$5,'d_시나리오'!$I$5,IF(M171&lt;('d_시나리오'!$I$5-'d_시나리오'!$H$5)/('d_시나리오'!$J$5-'d_시나리오'!$H$5),'d_시나리오'!$H$5+SQRT(M171*('d_시나리오'!$J$5-'d_시나리오'!$H$5)*('d_시나리오'!$I$5-'d_시나리오'!$H$5)),'d_시나리오'!$J$5-SQRT((1-M171)*('d_시나리오'!$J$5-'d_시나리오'!$H$5)*('d_시나리오'!$J$5-'d_시나리오'!$I$5))))</f>
        <v/>
      </c>
      <c r="O171">
        <f>RAND()</f>
        <v/>
      </c>
      <c r="P171">
        <f>IF('d_시나리오'!$J$6='d_시나리오'!$H$6,'d_시나리오'!$I$6,IF(O171&lt;('d_시나리오'!$I$6-'d_시나리오'!$H$6)/('d_시나리오'!$J$6-'d_시나리오'!$H$6),'d_시나리오'!$H$6+SQRT(O171*('d_시나리오'!$J$6-'d_시나리오'!$H$6)*('d_시나리오'!$I$6-'d_시나리오'!$H$6)),'d_시나리오'!$J$6-SQRT((1-O171)*('d_시나리오'!$J$6-'d_시나리오'!$H$6)*('d_시나리오'!$J$6-'d_시나리오'!$I$6))))</f>
        <v/>
      </c>
      <c r="Q171">
        <f>INDEX('d_분포'!$B$2:$B$57,RANDBETWEEN(1,56))</f>
        <v/>
      </c>
      <c r="R171">
        <f>BETAINV(RAND(),5,5)</f>
        <v/>
      </c>
      <c r="S171">
        <f>'d_고정'!$B$1*'6_기대효과'!$H$7*('d_시나리오'!$I$7/'d_고정'!$B$2)*B171</f>
        <v/>
      </c>
      <c r="T171">
        <f>S171*D171</f>
        <v/>
      </c>
      <c r="U171">
        <f>S171*F171*H171</f>
        <v/>
      </c>
      <c r="V171">
        <f>S171*F171*(H171-1)</f>
        <v/>
      </c>
      <c r="W171">
        <f>U171*J171</f>
        <v/>
      </c>
      <c r="X171">
        <f>T171+W171</f>
        <v/>
      </c>
      <c r="Y171">
        <f>(T171*E171+W171*L171)*(1-R171-'d_고정'!$B$13)</f>
        <v/>
      </c>
      <c r="Z171">
        <f>(U171*N171*Q171+'d_고정'!$B$3*('6_기대효과'!$H$7/8)*Q171*'d_고정'!$B$10*P171*('6_기대효과'!$K$7/'d_고정'!$B$9))*(1-R171)</f>
        <v/>
      </c>
      <c r="AA171">
        <f>W171*L171*(1-R171-'d_고정'!$B$13)+U171*MAX(N171-'d_고정'!$B$10*P171*('6_기대효과'!$K$7/'d_고정'!$B$9),0)*Q171*(1-R171)</f>
        <v/>
      </c>
      <c r="AB171">
        <f>Y171+Z171</f>
        <v/>
      </c>
      <c r="AC171">
        <f>Y171/('d_고정'!$B$5*'6_기대효과'!$H$7/8)/'d_고정'!$B$6</f>
        <v/>
      </c>
      <c r="AD171">
        <f>Y171/('d_고정'!$B$8*'6_기대효과'!$H$7/8)</f>
        <v/>
      </c>
    </row>
    <row r="172">
      <c r="A172">
        <f>RAND()</f>
        <v/>
      </c>
      <c r="B172">
        <f>IF('d_시나리오'!$J$2='d_시나리오'!$H$2,'d_시나리오'!$I$2,IF(A172&lt;('d_시나리오'!$I$2-'d_시나리오'!$H$2)/('d_시나리오'!$J$2-'d_시나리오'!$H$2),'d_시나리오'!$H$2+SQRT(A172*('d_시나리오'!$J$2-'d_시나리오'!$H$2)*('d_시나리오'!$I$2-'d_시나리오'!$H$2)),'d_시나리오'!$J$2-SQRT((1-A172)*('d_시나리오'!$J$2-'d_시나리오'!$H$2)*('d_시나리오'!$J$2-'d_시나리오'!$I$2))))</f>
        <v/>
      </c>
      <c r="C172">
        <f>RAND()</f>
        <v/>
      </c>
      <c r="D172">
        <f>BETAINV(RAND(),IF(C172&lt;'d_고정'!$B$26,'d_고정'!$B$23,'d_고정'!$B$16)+1,'d_고정'!$B$17-IF(C172&lt;'d_고정'!$B$26,'d_고정'!$B$23,'d_고정'!$B$16)+1)*('d_고정'!$B$14+('d_고정'!$B$15-'d_고정'!$B$14)*RAND())</f>
        <v/>
      </c>
      <c r="E172">
        <f>INDEX('d_분포'!$A$2:$A$28,RANDBETWEEN(1,27))</f>
        <v/>
      </c>
      <c r="F172">
        <f>INDEX('d_분포'!$C$2:$C$5,RANDBETWEEN(1,4))*(0.9+0.2*RAND())</f>
        <v/>
      </c>
      <c r="G172">
        <f>RAND()</f>
        <v/>
      </c>
      <c r="H172">
        <f>(F172+(1-F172)*('d_고정'!$B$22*BETAINV(RAND(),IF(G172&lt;'d_고정'!$B$26,'d_고정'!$B$25,'d_고정'!$B$20)+1,'d_고정'!$B$21-IF(G172&lt;'d_고정'!$B$26,'d_고정'!$B$25,'d_고정'!$B$20)+1)+(1-'d_고정'!$B$22)*BETAINV(RAND(),IF(G172&lt;'d_고정'!$B$26,'d_고정'!$B$24,'d_고정'!$B$18)+1,'d_고정'!$B$19-IF(G172&lt;'d_고정'!$B$26,'d_고정'!$B$24,'d_고정'!$B$18)+1))*('d_고정'!$B$14+('d_고정'!$B$15-'d_고정'!$B$14)*RAND()))/F172</f>
        <v/>
      </c>
      <c r="I172">
        <f>RAND()</f>
        <v/>
      </c>
      <c r="J172">
        <f>IF('d_시나리오'!$J$3='d_시나리오'!$H$3,'d_시나리오'!$I$3,IF(I172&lt;('d_시나리오'!$I$3-'d_시나리오'!$H$3)/('d_시나리오'!$J$3-'d_시나리오'!$H$3),'d_시나리오'!$H$3+SQRT(I172*('d_시나리오'!$J$3-'d_시나리오'!$H$3)*('d_시나리오'!$I$3-'d_시나리오'!$H$3)),'d_시나리오'!$J$3-SQRT((1-I172)*('d_시나리오'!$J$3-'d_시나리오'!$H$3)*('d_시나리오'!$J$3-'d_시나리오'!$I$3))))</f>
        <v/>
      </c>
      <c r="K172">
        <f>RAND()</f>
        <v/>
      </c>
      <c r="L172">
        <f>IF('d_시나리오'!$J$4='d_시나리오'!$H$4,'d_시나리오'!$I$4,IF(K172&lt;('d_시나리오'!$I$4-'d_시나리오'!$H$4)/('d_시나리오'!$J$4-'d_시나리오'!$H$4),'d_시나리오'!$H$4+SQRT(K172*('d_시나리오'!$J$4-'d_시나리오'!$H$4)*('d_시나리오'!$I$4-'d_시나리오'!$H$4)),'d_시나리오'!$J$4-SQRT((1-K172)*('d_시나리오'!$J$4-'d_시나리오'!$H$4)*('d_시나리오'!$J$4-'d_시나리오'!$I$4))))</f>
        <v/>
      </c>
      <c r="M172">
        <f>RAND()</f>
        <v/>
      </c>
      <c r="N172">
        <f>IF('d_시나리오'!$J$5='d_시나리오'!$H$5,'d_시나리오'!$I$5,IF(M172&lt;('d_시나리오'!$I$5-'d_시나리오'!$H$5)/('d_시나리오'!$J$5-'d_시나리오'!$H$5),'d_시나리오'!$H$5+SQRT(M172*('d_시나리오'!$J$5-'d_시나리오'!$H$5)*('d_시나리오'!$I$5-'d_시나리오'!$H$5)),'d_시나리오'!$J$5-SQRT((1-M172)*('d_시나리오'!$J$5-'d_시나리오'!$H$5)*('d_시나리오'!$J$5-'d_시나리오'!$I$5))))</f>
        <v/>
      </c>
      <c r="O172">
        <f>RAND()</f>
        <v/>
      </c>
      <c r="P172">
        <f>IF('d_시나리오'!$J$6='d_시나리오'!$H$6,'d_시나리오'!$I$6,IF(O172&lt;('d_시나리오'!$I$6-'d_시나리오'!$H$6)/('d_시나리오'!$J$6-'d_시나리오'!$H$6),'d_시나리오'!$H$6+SQRT(O172*('d_시나리오'!$J$6-'d_시나리오'!$H$6)*('d_시나리오'!$I$6-'d_시나리오'!$H$6)),'d_시나리오'!$J$6-SQRT((1-O172)*('d_시나리오'!$J$6-'d_시나리오'!$H$6)*('d_시나리오'!$J$6-'d_시나리오'!$I$6))))</f>
        <v/>
      </c>
      <c r="Q172">
        <f>INDEX('d_분포'!$B$2:$B$57,RANDBETWEEN(1,56))</f>
        <v/>
      </c>
      <c r="R172">
        <f>BETAINV(RAND(),5,5)</f>
        <v/>
      </c>
      <c r="S172">
        <f>'d_고정'!$B$1*'6_기대효과'!$H$7*('d_시나리오'!$I$7/'d_고정'!$B$2)*B172</f>
        <v/>
      </c>
      <c r="T172">
        <f>S172*D172</f>
        <v/>
      </c>
      <c r="U172">
        <f>S172*F172*H172</f>
        <v/>
      </c>
      <c r="V172">
        <f>S172*F172*(H172-1)</f>
        <v/>
      </c>
      <c r="W172">
        <f>U172*J172</f>
        <v/>
      </c>
      <c r="X172">
        <f>T172+W172</f>
        <v/>
      </c>
      <c r="Y172">
        <f>(T172*E172+W172*L172)*(1-R172-'d_고정'!$B$13)</f>
        <v/>
      </c>
      <c r="Z172">
        <f>(U172*N172*Q172+'d_고정'!$B$3*('6_기대효과'!$H$7/8)*Q172*'d_고정'!$B$10*P172*('6_기대효과'!$K$7/'d_고정'!$B$9))*(1-R172)</f>
        <v/>
      </c>
      <c r="AA172">
        <f>W172*L172*(1-R172-'d_고정'!$B$13)+U172*MAX(N172-'d_고정'!$B$10*P172*('6_기대효과'!$K$7/'d_고정'!$B$9),0)*Q172*(1-R172)</f>
        <v/>
      </c>
      <c r="AB172">
        <f>Y172+Z172</f>
        <v/>
      </c>
      <c r="AC172">
        <f>Y172/('d_고정'!$B$5*'6_기대효과'!$H$7/8)/'d_고정'!$B$6</f>
        <v/>
      </c>
      <c r="AD172">
        <f>Y172/('d_고정'!$B$8*'6_기대효과'!$H$7/8)</f>
        <v/>
      </c>
    </row>
    <row r="173">
      <c r="A173">
        <f>RAND()</f>
        <v/>
      </c>
      <c r="B173">
        <f>IF('d_시나리오'!$J$2='d_시나리오'!$H$2,'d_시나리오'!$I$2,IF(A173&lt;('d_시나리오'!$I$2-'d_시나리오'!$H$2)/('d_시나리오'!$J$2-'d_시나리오'!$H$2),'d_시나리오'!$H$2+SQRT(A173*('d_시나리오'!$J$2-'d_시나리오'!$H$2)*('d_시나리오'!$I$2-'d_시나리오'!$H$2)),'d_시나리오'!$J$2-SQRT((1-A173)*('d_시나리오'!$J$2-'d_시나리오'!$H$2)*('d_시나리오'!$J$2-'d_시나리오'!$I$2))))</f>
        <v/>
      </c>
      <c r="C173">
        <f>RAND()</f>
        <v/>
      </c>
      <c r="D173">
        <f>BETAINV(RAND(),IF(C173&lt;'d_고정'!$B$26,'d_고정'!$B$23,'d_고정'!$B$16)+1,'d_고정'!$B$17-IF(C173&lt;'d_고정'!$B$26,'d_고정'!$B$23,'d_고정'!$B$16)+1)*('d_고정'!$B$14+('d_고정'!$B$15-'d_고정'!$B$14)*RAND())</f>
        <v/>
      </c>
      <c r="E173">
        <f>INDEX('d_분포'!$A$2:$A$28,RANDBETWEEN(1,27))</f>
        <v/>
      </c>
      <c r="F173">
        <f>INDEX('d_분포'!$C$2:$C$5,RANDBETWEEN(1,4))*(0.9+0.2*RAND())</f>
        <v/>
      </c>
      <c r="G173">
        <f>RAND()</f>
        <v/>
      </c>
      <c r="H173">
        <f>(F173+(1-F173)*('d_고정'!$B$22*BETAINV(RAND(),IF(G173&lt;'d_고정'!$B$26,'d_고정'!$B$25,'d_고정'!$B$20)+1,'d_고정'!$B$21-IF(G173&lt;'d_고정'!$B$26,'d_고정'!$B$25,'d_고정'!$B$20)+1)+(1-'d_고정'!$B$22)*BETAINV(RAND(),IF(G173&lt;'d_고정'!$B$26,'d_고정'!$B$24,'d_고정'!$B$18)+1,'d_고정'!$B$19-IF(G173&lt;'d_고정'!$B$26,'d_고정'!$B$24,'d_고정'!$B$18)+1))*('d_고정'!$B$14+('d_고정'!$B$15-'d_고정'!$B$14)*RAND()))/F173</f>
        <v/>
      </c>
      <c r="I173">
        <f>RAND()</f>
        <v/>
      </c>
      <c r="J173">
        <f>IF('d_시나리오'!$J$3='d_시나리오'!$H$3,'d_시나리오'!$I$3,IF(I173&lt;('d_시나리오'!$I$3-'d_시나리오'!$H$3)/('d_시나리오'!$J$3-'d_시나리오'!$H$3),'d_시나리오'!$H$3+SQRT(I173*('d_시나리오'!$J$3-'d_시나리오'!$H$3)*('d_시나리오'!$I$3-'d_시나리오'!$H$3)),'d_시나리오'!$J$3-SQRT((1-I173)*('d_시나리오'!$J$3-'d_시나리오'!$H$3)*('d_시나리오'!$J$3-'d_시나리오'!$I$3))))</f>
        <v/>
      </c>
      <c r="K173">
        <f>RAND()</f>
        <v/>
      </c>
      <c r="L173">
        <f>IF('d_시나리오'!$J$4='d_시나리오'!$H$4,'d_시나리오'!$I$4,IF(K173&lt;('d_시나리오'!$I$4-'d_시나리오'!$H$4)/('d_시나리오'!$J$4-'d_시나리오'!$H$4),'d_시나리오'!$H$4+SQRT(K173*('d_시나리오'!$J$4-'d_시나리오'!$H$4)*('d_시나리오'!$I$4-'d_시나리오'!$H$4)),'d_시나리오'!$J$4-SQRT((1-K173)*('d_시나리오'!$J$4-'d_시나리오'!$H$4)*('d_시나리오'!$J$4-'d_시나리오'!$I$4))))</f>
        <v/>
      </c>
      <c r="M173">
        <f>RAND()</f>
        <v/>
      </c>
      <c r="N173">
        <f>IF('d_시나리오'!$J$5='d_시나리오'!$H$5,'d_시나리오'!$I$5,IF(M173&lt;('d_시나리오'!$I$5-'d_시나리오'!$H$5)/('d_시나리오'!$J$5-'d_시나리오'!$H$5),'d_시나리오'!$H$5+SQRT(M173*('d_시나리오'!$J$5-'d_시나리오'!$H$5)*('d_시나리오'!$I$5-'d_시나리오'!$H$5)),'d_시나리오'!$J$5-SQRT((1-M173)*('d_시나리오'!$J$5-'d_시나리오'!$H$5)*('d_시나리오'!$J$5-'d_시나리오'!$I$5))))</f>
        <v/>
      </c>
      <c r="O173">
        <f>RAND()</f>
        <v/>
      </c>
      <c r="P173">
        <f>IF('d_시나리오'!$J$6='d_시나리오'!$H$6,'d_시나리오'!$I$6,IF(O173&lt;('d_시나리오'!$I$6-'d_시나리오'!$H$6)/('d_시나리오'!$J$6-'d_시나리오'!$H$6),'d_시나리오'!$H$6+SQRT(O173*('d_시나리오'!$J$6-'d_시나리오'!$H$6)*('d_시나리오'!$I$6-'d_시나리오'!$H$6)),'d_시나리오'!$J$6-SQRT((1-O173)*('d_시나리오'!$J$6-'d_시나리오'!$H$6)*('d_시나리오'!$J$6-'d_시나리오'!$I$6))))</f>
        <v/>
      </c>
      <c r="Q173">
        <f>INDEX('d_분포'!$B$2:$B$57,RANDBETWEEN(1,56))</f>
        <v/>
      </c>
      <c r="R173">
        <f>BETAINV(RAND(),5,5)</f>
        <v/>
      </c>
      <c r="S173">
        <f>'d_고정'!$B$1*'6_기대효과'!$H$7*('d_시나리오'!$I$7/'d_고정'!$B$2)*B173</f>
        <v/>
      </c>
      <c r="T173">
        <f>S173*D173</f>
        <v/>
      </c>
      <c r="U173">
        <f>S173*F173*H173</f>
        <v/>
      </c>
      <c r="V173">
        <f>S173*F173*(H173-1)</f>
        <v/>
      </c>
      <c r="W173">
        <f>U173*J173</f>
        <v/>
      </c>
      <c r="X173">
        <f>T173+W173</f>
        <v/>
      </c>
      <c r="Y173">
        <f>(T173*E173+W173*L173)*(1-R173-'d_고정'!$B$13)</f>
        <v/>
      </c>
      <c r="Z173">
        <f>(U173*N173*Q173+'d_고정'!$B$3*('6_기대효과'!$H$7/8)*Q173*'d_고정'!$B$10*P173*('6_기대효과'!$K$7/'d_고정'!$B$9))*(1-R173)</f>
        <v/>
      </c>
      <c r="AA173">
        <f>W173*L173*(1-R173-'d_고정'!$B$13)+U173*MAX(N173-'d_고정'!$B$10*P173*('6_기대효과'!$K$7/'d_고정'!$B$9),0)*Q173*(1-R173)</f>
        <v/>
      </c>
      <c r="AB173">
        <f>Y173+Z173</f>
        <v/>
      </c>
      <c r="AC173">
        <f>Y173/('d_고정'!$B$5*'6_기대효과'!$H$7/8)/'d_고정'!$B$6</f>
        <v/>
      </c>
      <c r="AD173">
        <f>Y173/('d_고정'!$B$8*'6_기대효과'!$H$7/8)</f>
        <v/>
      </c>
    </row>
    <row r="174">
      <c r="A174">
        <f>RAND()</f>
        <v/>
      </c>
      <c r="B174">
        <f>IF('d_시나리오'!$J$2='d_시나리오'!$H$2,'d_시나리오'!$I$2,IF(A174&lt;('d_시나리오'!$I$2-'d_시나리오'!$H$2)/('d_시나리오'!$J$2-'d_시나리오'!$H$2),'d_시나리오'!$H$2+SQRT(A174*('d_시나리오'!$J$2-'d_시나리오'!$H$2)*('d_시나리오'!$I$2-'d_시나리오'!$H$2)),'d_시나리오'!$J$2-SQRT((1-A174)*('d_시나리오'!$J$2-'d_시나리오'!$H$2)*('d_시나리오'!$J$2-'d_시나리오'!$I$2))))</f>
        <v/>
      </c>
      <c r="C174">
        <f>RAND()</f>
        <v/>
      </c>
      <c r="D174">
        <f>BETAINV(RAND(),IF(C174&lt;'d_고정'!$B$26,'d_고정'!$B$23,'d_고정'!$B$16)+1,'d_고정'!$B$17-IF(C174&lt;'d_고정'!$B$26,'d_고정'!$B$23,'d_고정'!$B$16)+1)*('d_고정'!$B$14+('d_고정'!$B$15-'d_고정'!$B$14)*RAND())</f>
        <v/>
      </c>
      <c r="E174">
        <f>INDEX('d_분포'!$A$2:$A$28,RANDBETWEEN(1,27))</f>
        <v/>
      </c>
      <c r="F174">
        <f>INDEX('d_분포'!$C$2:$C$5,RANDBETWEEN(1,4))*(0.9+0.2*RAND())</f>
        <v/>
      </c>
      <c r="G174">
        <f>RAND()</f>
        <v/>
      </c>
      <c r="H174">
        <f>(F174+(1-F174)*('d_고정'!$B$22*BETAINV(RAND(),IF(G174&lt;'d_고정'!$B$26,'d_고정'!$B$25,'d_고정'!$B$20)+1,'d_고정'!$B$21-IF(G174&lt;'d_고정'!$B$26,'d_고정'!$B$25,'d_고정'!$B$20)+1)+(1-'d_고정'!$B$22)*BETAINV(RAND(),IF(G174&lt;'d_고정'!$B$26,'d_고정'!$B$24,'d_고정'!$B$18)+1,'d_고정'!$B$19-IF(G174&lt;'d_고정'!$B$26,'d_고정'!$B$24,'d_고정'!$B$18)+1))*('d_고정'!$B$14+('d_고정'!$B$15-'d_고정'!$B$14)*RAND()))/F174</f>
        <v/>
      </c>
      <c r="I174">
        <f>RAND()</f>
        <v/>
      </c>
      <c r="J174">
        <f>IF('d_시나리오'!$J$3='d_시나리오'!$H$3,'d_시나리오'!$I$3,IF(I174&lt;('d_시나리오'!$I$3-'d_시나리오'!$H$3)/('d_시나리오'!$J$3-'d_시나리오'!$H$3),'d_시나리오'!$H$3+SQRT(I174*('d_시나리오'!$J$3-'d_시나리오'!$H$3)*('d_시나리오'!$I$3-'d_시나리오'!$H$3)),'d_시나리오'!$J$3-SQRT((1-I174)*('d_시나리오'!$J$3-'d_시나리오'!$H$3)*('d_시나리오'!$J$3-'d_시나리오'!$I$3))))</f>
        <v/>
      </c>
      <c r="K174">
        <f>RAND()</f>
        <v/>
      </c>
      <c r="L174">
        <f>IF('d_시나리오'!$J$4='d_시나리오'!$H$4,'d_시나리오'!$I$4,IF(K174&lt;('d_시나리오'!$I$4-'d_시나리오'!$H$4)/('d_시나리오'!$J$4-'d_시나리오'!$H$4),'d_시나리오'!$H$4+SQRT(K174*('d_시나리오'!$J$4-'d_시나리오'!$H$4)*('d_시나리오'!$I$4-'d_시나리오'!$H$4)),'d_시나리오'!$J$4-SQRT((1-K174)*('d_시나리오'!$J$4-'d_시나리오'!$H$4)*('d_시나리오'!$J$4-'d_시나리오'!$I$4))))</f>
        <v/>
      </c>
      <c r="M174">
        <f>RAND()</f>
        <v/>
      </c>
      <c r="N174">
        <f>IF('d_시나리오'!$J$5='d_시나리오'!$H$5,'d_시나리오'!$I$5,IF(M174&lt;('d_시나리오'!$I$5-'d_시나리오'!$H$5)/('d_시나리오'!$J$5-'d_시나리오'!$H$5),'d_시나리오'!$H$5+SQRT(M174*('d_시나리오'!$J$5-'d_시나리오'!$H$5)*('d_시나리오'!$I$5-'d_시나리오'!$H$5)),'d_시나리오'!$J$5-SQRT((1-M174)*('d_시나리오'!$J$5-'d_시나리오'!$H$5)*('d_시나리오'!$J$5-'d_시나리오'!$I$5))))</f>
        <v/>
      </c>
      <c r="O174">
        <f>RAND()</f>
        <v/>
      </c>
      <c r="P174">
        <f>IF('d_시나리오'!$J$6='d_시나리오'!$H$6,'d_시나리오'!$I$6,IF(O174&lt;('d_시나리오'!$I$6-'d_시나리오'!$H$6)/('d_시나리오'!$J$6-'d_시나리오'!$H$6),'d_시나리오'!$H$6+SQRT(O174*('d_시나리오'!$J$6-'d_시나리오'!$H$6)*('d_시나리오'!$I$6-'d_시나리오'!$H$6)),'d_시나리오'!$J$6-SQRT((1-O174)*('d_시나리오'!$J$6-'d_시나리오'!$H$6)*('d_시나리오'!$J$6-'d_시나리오'!$I$6))))</f>
        <v/>
      </c>
      <c r="Q174">
        <f>INDEX('d_분포'!$B$2:$B$57,RANDBETWEEN(1,56))</f>
        <v/>
      </c>
      <c r="R174">
        <f>BETAINV(RAND(),5,5)</f>
        <v/>
      </c>
      <c r="S174">
        <f>'d_고정'!$B$1*'6_기대효과'!$H$7*('d_시나리오'!$I$7/'d_고정'!$B$2)*B174</f>
        <v/>
      </c>
      <c r="T174">
        <f>S174*D174</f>
        <v/>
      </c>
      <c r="U174">
        <f>S174*F174*H174</f>
        <v/>
      </c>
      <c r="V174">
        <f>S174*F174*(H174-1)</f>
        <v/>
      </c>
      <c r="W174">
        <f>U174*J174</f>
        <v/>
      </c>
      <c r="X174">
        <f>T174+W174</f>
        <v/>
      </c>
      <c r="Y174">
        <f>(T174*E174+W174*L174)*(1-R174-'d_고정'!$B$13)</f>
        <v/>
      </c>
      <c r="Z174">
        <f>(U174*N174*Q174+'d_고정'!$B$3*('6_기대효과'!$H$7/8)*Q174*'d_고정'!$B$10*P174*('6_기대효과'!$K$7/'d_고정'!$B$9))*(1-R174)</f>
        <v/>
      </c>
      <c r="AA174">
        <f>W174*L174*(1-R174-'d_고정'!$B$13)+U174*MAX(N174-'d_고정'!$B$10*P174*('6_기대효과'!$K$7/'d_고정'!$B$9),0)*Q174*(1-R174)</f>
        <v/>
      </c>
      <c r="AB174">
        <f>Y174+Z174</f>
        <v/>
      </c>
      <c r="AC174">
        <f>Y174/('d_고정'!$B$5*'6_기대효과'!$H$7/8)/'d_고정'!$B$6</f>
        <v/>
      </c>
      <c r="AD174">
        <f>Y174/('d_고정'!$B$8*'6_기대효과'!$H$7/8)</f>
        <v/>
      </c>
    </row>
    <row r="175">
      <c r="A175">
        <f>RAND()</f>
        <v/>
      </c>
      <c r="B175">
        <f>IF('d_시나리오'!$J$2='d_시나리오'!$H$2,'d_시나리오'!$I$2,IF(A175&lt;('d_시나리오'!$I$2-'d_시나리오'!$H$2)/('d_시나리오'!$J$2-'d_시나리오'!$H$2),'d_시나리오'!$H$2+SQRT(A175*('d_시나리오'!$J$2-'d_시나리오'!$H$2)*('d_시나리오'!$I$2-'d_시나리오'!$H$2)),'d_시나리오'!$J$2-SQRT((1-A175)*('d_시나리오'!$J$2-'d_시나리오'!$H$2)*('d_시나리오'!$J$2-'d_시나리오'!$I$2))))</f>
        <v/>
      </c>
      <c r="C175">
        <f>RAND()</f>
        <v/>
      </c>
      <c r="D175">
        <f>BETAINV(RAND(),IF(C175&lt;'d_고정'!$B$26,'d_고정'!$B$23,'d_고정'!$B$16)+1,'d_고정'!$B$17-IF(C175&lt;'d_고정'!$B$26,'d_고정'!$B$23,'d_고정'!$B$16)+1)*('d_고정'!$B$14+('d_고정'!$B$15-'d_고정'!$B$14)*RAND())</f>
        <v/>
      </c>
      <c r="E175">
        <f>INDEX('d_분포'!$A$2:$A$28,RANDBETWEEN(1,27))</f>
        <v/>
      </c>
      <c r="F175">
        <f>INDEX('d_분포'!$C$2:$C$5,RANDBETWEEN(1,4))*(0.9+0.2*RAND())</f>
        <v/>
      </c>
      <c r="G175">
        <f>RAND()</f>
        <v/>
      </c>
      <c r="H175">
        <f>(F175+(1-F175)*('d_고정'!$B$22*BETAINV(RAND(),IF(G175&lt;'d_고정'!$B$26,'d_고정'!$B$25,'d_고정'!$B$20)+1,'d_고정'!$B$21-IF(G175&lt;'d_고정'!$B$26,'d_고정'!$B$25,'d_고정'!$B$20)+1)+(1-'d_고정'!$B$22)*BETAINV(RAND(),IF(G175&lt;'d_고정'!$B$26,'d_고정'!$B$24,'d_고정'!$B$18)+1,'d_고정'!$B$19-IF(G175&lt;'d_고정'!$B$26,'d_고정'!$B$24,'d_고정'!$B$18)+1))*('d_고정'!$B$14+('d_고정'!$B$15-'d_고정'!$B$14)*RAND()))/F175</f>
        <v/>
      </c>
      <c r="I175">
        <f>RAND()</f>
        <v/>
      </c>
      <c r="J175">
        <f>IF('d_시나리오'!$J$3='d_시나리오'!$H$3,'d_시나리오'!$I$3,IF(I175&lt;('d_시나리오'!$I$3-'d_시나리오'!$H$3)/('d_시나리오'!$J$3-'d_시나리오'!$H$3),'d_시나리오'!$H$3+SQRT(I175*('d_시나리오'!$J$3-'d_시나리오'!$H$3)*('d_시나리오'!$I$3-'d_시나리오'!$H$3)),'d_시나리오'!$J$3-SQRT((1-I175)*('d_시나리오'!$J$3-'d_시나리오'!$H$3)*('d_시나리오'!$J$3-'d_시나리오'!$I$3))))</f>
        <v/>
      </c>
      <c r="K175">
        <f>RAND()</f>
        <v/>
      </c>
      <c r="L175">
        <f>IF('d_시나리오'!$J$4='d_시나리오'!$H$4,'d_시나리오'!$I$4,IF(K175&lt;('d_시나리오'!$I$4-'d_시나리오'!$H$4)/('d_시나리오'!$J$4-'d_시나리오'!$H$4),'d_시나리오'!$H$4+SQRT(K175*('d_시나리오'!$J$4-'d_시나리오'!$H$4)*('d_시나리오'!$I$4-'d_시나리오'!$H$4)),'d_시나리오'!$J$4-SQRT((1-K175)*('d_시나리오'!$J$4-'d_시나리오'!$H$4)*('d_시나리오'!$J$4-'d_시나리오'!$I$4))))</f>
        <v/>
      </c>
      <c r="M175">
        <f>RAND()</f>
        <v/>
      </c>
      <c r="N175">
        <f>IF('d_시나리오'!$J$5='d_시나리오'!$H$5,'d_시나리오'!$I$5,IF(M175&lt;('d_시나리오'!$I$5-'d_시나리오'!$H$5)/('d_시나리오'!$J$5-'d_시나리오'!$H$5),'d_시나리오'!$H$5+SQRT(M175*('d_시나리오'!$J$5-'d_시나리오'!$H$5)*('d_시나리오'!$I$5-'d_시나리오'!$H$5)),'d_시나리오'!$J$5-SQRT((1-M175)*('d_시나리오'!$J$5-'d_시나리오'!$H$5)*('d_시나리오'!$J$5-'d_시나리오'!$I$5))))</f>
        <v/>
      </c>
      <c r="O175">
        <f>RAND()</f>
        <v/>
      </c>
      <c r="P175">
        <f>IF('d_시나리오'!$J$6='d_시나리오'!$H$6,'d_시나리오'!$I$6,IF(O175&lt;('d_시나리오'!$I$6-'d_시나리오'!$H$6)/('d_시나리오'!$J$6-'d_시나리오'!$H$6),'d_시나리오'!$H$6+SQRT(O175*('d_시나리오'!$J$6-'d_시나리오'!$H$6)*('d_시나리오'!$I$6-'d_시나리오'!$H$6)),'d_시나리오'!$J$6-SQRT((1-O175)*('d_시나리오'!$J$6-'d_시나리오'!$H$6)*('d_시나리오'!$J$6-'d_시나리오'!$I$6))))</f>
        <v/>
      </c>
      <c r="Q175">
        <f>INDEX('d_분포'!$B$2:$B$57,RANDBETWEEN(1,56))</f>
        <v/>
      </c>
      <c r="R175">
        <f>BETAINV(RAND(),5,5)</f>
        <v/>
      </c>
      <c r="S175">
        <f>'d_고정'!$B$1*'6_기대효과'!$H$7*('d_시나리오'!$I$7/'d_고정'!$B$2)*B175</f>
        <v/>
      </c>
      <c r="T175">
        <f>S175*D175</f>
        <v/>
      </c>
      <c r="U175">
        <f>S175*F175*H175</f>
        <v/>
      </c>
      <c r="V175">
        <f>S175*F175*(H175-1)</f>
        <v/>
      </c>
      <c r="W175">
        <f>U175*J175</f>
        <v/>
      </c>
      <c r="X175">
        <f>T175+W175</f>
        <v/>
      </c>
      <c r="Y175">
        <f>(T175*E175+W175*L175)*(1-R175-'d_고정'!$B$13)</f>
        <v/>
      </c>
      <c r="Z175">
        <f>(U175*N175*Q175+'d_고정'!$B$3*('6_기대효과'!$H$7/8)*Q175*'d_고정'!$B$10*P175*('6_기대효과'!$K$7/'d_고정'!$B$9))*(1-R175)</f>
        <v/>
      </c>
      <c r="AA175">
        <f>W175*L175*(1-R175-'d_고정'!$B$13)+U175*MAX(N175-'d_고정'!$B$10*P175*('6_기대효과'!$K$7/'d_고정'!$B$9),0)*Q175*(1-R175)</f>
        <v/>
      </c>
      <c r="AB175">
        <f>Y175+Z175</f>
        <v/>
      </c>
      <c r="AC175">
        <f>Y175/('d_고정'!$B$5*'6_기대효과'!$H$7/8)/'d_고정'!$B$6</f>
        <v/>
      </c>
      <c r="AD175">
        <f>Y175/('d_고정'!$B$8*'6_기대효과'!$H$7/8)</f>
        <v/>
      </c>
    </row>
    <row r="176">
      <c r="A176">
        <f>RAND()</f>
        <v/>
      </c>
      <c r="B176">
        <f>IF('d_시나리오'!$J$2='d_시나리오'!$H$2,'d_시나리오'!$I$2,IF(A176&lt;('d_시나리오'!$I$2-'d_시나리오'!$H$2)/('d_시나리오'!$J$2-'d_시나리오'!$H$2),'d_시나리오'!$H$2+SQRT(A176*('d_시나리오'!$J$2-'d_시나리오'!$H$2)*('d_시나리오'!$I$2-'d_시나리오'!$H$2)),'d_시나리오'!$J$2-SQRT((1-A176)*('d_시나리오'!$J$2-'d_시나리오'!$H$2)*('d_시나리오'!$J$2-'d_시나리오'!$I$2))))</f>
        <v/>
      </c>
      <c r="C176">
        <f>RAND()</f>
        <v/>
      </c>
      <c r="D176">
        <f>BETAINV(RAND(),IF(C176&lt;'d_고정'!$B$26,'d_고정'!$B$23,'d_고정'!$B$16)+1,'d_고정'!$B$17-IF(C176&lt;'d_고정'!$B$26,'d_고정'!$B$23,'d_고정'!$B$16)+1)*('d_고정'!$B$14+('d_고정'!$B$15-'d_고정'!$B$14)*RAND())</f>
        <v/>
      </c>
      <c r="E176">
        <f>INDEX('d_분포'!$A$2:$A$28,RANDBETWEEN(1,27))</f>
        <v/>
      </c>
      <c r="F176">
        <f>INDEX('d_분포'!$C$2:$C$5,RANDBETWEEN(1,4))*(0.9+0.2*RAND())</f>
        <v/>
      </c>
      <c r="G176">
        <f>RAND()</f>
        <v/>
      </c>
      <c r="H176">
        <f>(F176+(1-F176)*('d_고정'!$B$22*BETAINV(RAND(),IF(G176&lt;'d_고정'!$B$26,'d_고정'!$B$25,'d_고정'!$B$20)+1,'d_고정'!$B$21-IF(G176&lt;'d_고정'!$B$26,'d_고정'!$B$25,'d_고정'!$B$20)+1)+(1-'d_고정'!$B$22)*BETAINV(RAND(),IF(G176&lt;'d_고정'!$B$26,'d_고정'!$B$24,'d_고정'!$B$18)+1,'d_고정'!$B$19-IF(G176&lt;'d_고정'!$B$26,'d_고정'!$B$24,'d_고정'!$B$18)+1))*('d_고정'!$B$14+('d_고정'!$B$15-'d_고정'!$B$14)*RAND()))/F176</f>
        <v/>
      </c>
      <c r="I176">
        <f>RAND()</f>
        <v/>
      </c>
      <c r="J176">
        <f>IF('d_시나리오'!$J$3='d_시나리오'!$H$3,'d_시나리오'!$I$3,IF(I176&lt;('d_시나리오'!$I$3-'d_시나리오'!$H$3)/('d_시나리오'!$J$3-'d_시나리오'!$H$3),'d_시나리오'!$H$3+SQRT(I176*('d_시나리오'!$J$3-'d_시나리오'!$H$3)*('d_시나리오'!$I$3-'d_시나리오'!$H$3)),'d_시나리오'!$J$3-SQRT((1-I176)*('d_시나리오'!$J$3-'d_시나리오'!$H$3)*('d_시나리오'!$J$3-'d_시나리오'!$I$3))))</f>
        <v/>
      </c>
      <c r="K176">
        <f>RAND()</f>
        <v/>
      </c>
      <c r="L176">
        <f>IF('d_시나리오'!$J$4='d_시나리오'!$H$4,'d_시나리오'!$I$4,IF(K176&lt;('d_시나리오'!$I$4-'d_시나리오'!$H$4)/('d_시나리오'!$J$4-'d_시나리오'!$H$4),'d_시나리오'!$H$4+SQRT(K176*('d_시나리오'!$J$4-'d_시나리오'!$H$4)*('d_시나리오'!$I$4-'d_시나리오'!$H$4)),'d_시나리오'!$J$4-SQRT((1-K176)*('d_시나리오'!$J$4-'d_시나리오'!$H$4)*('d_시나리오'!$J$4-'d_시나리오'!$I$4))))</f>
        <v/>
      </c>
      <c r="M176">
        <f>RAND()</f>
        <v/>
      </c>
      <c r="N176">
        <f>IF('d_시나리오'!$J$5='d_시나리오'!$H$5,'d_시나리오'!$I$5,IF(M176&lt;('d_시나리오'!$I$5-'d_시나리오'!$H$5)/('d_시나리오'!$J$5-'d_시나리오'!$H$5),'d_시나리오'!$H$5+SQRT(M176*('d_시나리오'!$J$5-'d_시나리오'!$H$5)*('d_시나리오'!$I$5-'d_시나리오'!$H$5)),'d_시나리오'!$J$5-SQRT((1-M176)*('d_시나리오'!$J$5-'d_시나리오'!$H$5)*('d_시나리오'!$J$5-'d_시나리오'!$I$5))))</f>
        <v/>
      </c>
      <c r="O176">
        <f>RAND()</f>
        <v/>
      </c>
      <c r="P176">
        <f>IF('d_시나리오'!$J$6='d_시나리오'!$H$6,'d_시나리오'!$I$6,IF(O176&lt;('d_시나리오'!$I$6-'d_시나리오'!$H$6)/('d_시나리오'!$J$6-'d_시나리오'!$H$6),'d_시나리오'!$H$6+SQRT(O176*('d_시나리오'!$J$6-'d_시나리오'!$H$6)*('d_시나리오'!$I$6-'d_시나리오'!$H$6)),'d_시나리오'!$J$6-SQRT((1-O176)*('d_시나리오'!$J$6-'d_시나리오'!$H$6)*('d_시나리오'!$J$6-'d_시나리오'!$I$6))))</f>
        <v/>
      </c>
      <c r="Q176">
        <f>INDEX('d_분포'!$B$2:$B$57,RANDBETWEEN(1,56))</f>
        <v/>
      </c>
      <c r="R176">
        <f>BETAINV(RAND(),5,5)</f>
        <v/>
      </c>
      <c r="S176">
        <f>'d_고정'!$B$1*'6_기대효과'!$H$7*('d_시나리오'!$I$7/'d_고정'!$B$2)*B176</f>
        <v/>
      </c>
      <c r="T176">
        <f>S176*D176</f>
        <v/>
      </c>
      <c r="U176">
        <f>S176*F176*H176</f>
        <v/>
      </c>
      <c r="V176">
        <f>S176*F176*(H176-1)</f>
        <v/>
      </c>
      <c r="W176">
        <f>U176*J176</f>
        <v/>
      </c>
      <c r="X176">
        <f>T176+W176</f>
        <v/>
      </c>
      <c r="Y176">
        <f>(T176*E176+W176*L176)*(1-R176-'d_고정'!$B$13)</f>
        <v/>
      </c>
      <c r="Z176">
        <f>(U176*N176*Q176+'d_고정'!$B$3*('6_기대효과'!$H$7/8)*Q176*'d_고정'!$B$10*P176*('6_기대효과'!$K$7/'d_고정'!$B$9))*(1-R176)</f>
        <v/>
      </c>
      <c r="AA176">
        <f>W176*L176*(1-R176-'d_고정'!$B$13)+U176*MAX(N176-'d_고정'!$B$10*P176*('6_기대효과'!$K$7/'d_고정'!$B$9),0)*Q176*(1-R176)</f>
        <v/>
      </c>
      <c r="AB176">
        <f>Y176+Z176</f>
        <v/>
      </c>
      <c r="AC176">
        <f>Y176/('d_고정'!$B$5*'6_기대효과'!$H$7/8)/'d_고정'!$B$6</f>
        <v/>
      </c>
      <c r="AD176">
        <f>Y176/('d_고정'!$B$8*'6_기대효과'!$H$7/8)</f>
        <v/>
      </c>
    </row>
    <row r="177">
      <c r="A177">
        <f>RAND()</f>
        <v/>
      </c>
      <c r="B177">
        <f>IF('d_시나리오'!$J$2='d_시나리오'!$H$2,'d_시나리오'!$I$2,IF(A177&lt;('d_시나리오'!$I$2-'d_시나리오'!$H$2)/('d_시나리오'!$J$2-'d_시나리오'!$H$2),'d_시나리오'!$H$2+SQRT(A177*('d_시나리오'!$J$2-'d_시나리오'!$H$2)*('d_시나리오'!$I$2-'d_시나리오'!$H$2)),'d_시나리오'!$J$2-SQRT((1-A177)*('d_시나리오'!$J$2-'d_시나리오'!$H$2)*('d_시나리오'!$J$2-'d_시나리오'!$I$2))))</f>
        <v/>
      </c>
      <c r="C177">
        <f>RAND()</f>
        <v/>
      </c>
      <c r="D177">
        <f>BETAINV(RAND(),IF(C177&lt;'d_고정'!$B$26,'d_고정'!$B$23,'d_고정'!$B$16)+1,'d_고정'!$B$17-IF(C177&lt;'d_고정'!$B$26,'d_고정'!$B$23,'d_고정'!$B$16)+1)*('d_고정'!$B$14+('d_고정'!$B$15-'d_고정'!$B$14)*RAND())</f>
        <v/>
      </c>
      <c r="E177">
        <f>INDEX('d_분포'!$A$2:$A$28,RANDBETWEEN(1,27))</f>
        <v/>
      </c>
      <c r="F177">
        <f>INDEX('d_분포'!$C$2:$C$5,RANDBETWEEN(1,4))*(0.9+0.2*RAND())</f>
        <v/>
      </c>
      <c r="G177">
        <f>RAND()</f>
        <v/>
      </c>
      <c r="H177">
        <f>(F177+(1-F177)*('d_고정'!$B$22*BETAINV(RAND(),IF(G177&lt;'d_고정'!$B$26,'d_고정'!$B$25,'d_고정'!$B$20)+1,'d_고정'!$B$21-IF(G177&lt;'d_고정'!$B$26,'d_고정'!$B$25,'d_고정'!$B$20)+1)+(1-'d_고정'!$B$22)*BETAINV(RAND(),IF(G177&lt;'d_고정'!$B$26,'d_고정'!$B$24,'d_고정'!$B$18)+1,'d_고정'!$B$19-IF(G177&lt;'d_고정'!$B$26,'d_고정'!$B$24,'d_고정'!$B$18)+1))*('d_고정'!$B$14+('d_고정'!$B$15-'d_고정'!$B$14)*RAND()))/F177</f>
        <v/>
      </c>
      <c r="I177">
        <f>RAND()</f>
        <v/>
      </c>
      <c r="J177">
        <f>IF('d_시나리오'!$J$3='d_시나리오'!$H$3,'d_시나리오'!$I$3,IF(I177&lt;('d_시나리오'!$I$3-'d_시나리오'!$H$3)/('d_시나리오'!$J$3-'d_시나리오'!$H$3),'d_시나리오'!$H$3+SQRT(I177*('d_시나리오'!$J$3-'d_시나리오'!$H$3)*('d_시나리오'!$I$3-'d_시나리오'!$H$3)),'d_시나리오'!$J$3-SQRT((1-I177)*('d_시나리오'!$J$3-'d_시나리오'!$H$3)*('d_시나리오'!$J$3-'d_시나리오'!$I$3))))</f>
        <v/>
      </c>
      <c r="K177">
        <f>RAND()</f>
        <v/>
      </c>
      <c r="L177">
        <f>IF('d_시나리오'!$J$4='d_시나리오'!$H$4,'d_시나리오'!$I$4,IF(K177&lt;('d_시나리오'!$I$4-'d_시나리오'!$H$4)/('d_시나리오'!$J$4-'d_시나리오'!$H$4),'d_시나리오'!$H$4+SQRT(K177*('d_시나리오'!$J$4-'d_시나리오'!$H$4)*('d_시나리오'!$I$4-'d_시나리오'!$H$4)),'d_시나리오'!$J$4-SQRT((1-K177)*('d_시나리오'!$J$4-'d_시나리오'!$H$4)*('d_시나리오'!$J$4-'d_시나리오'!$I$4))))</f>
        <v/>
      </c>
      <c r="M177">
        <f>RAND()</f>
        <v/>
      </c>
      <c r="N177">
        <f>IF('d_시나리오'!$J$5='d_시나리오'!$H$5,'d_시나리오'!$I$5,IF(M177&lt;('d_시나리오'!$I$5-'d_시나리오'!$H$5)/('d_시나리오'!$J$5-'d_시나리오'!$H$5),'d_시나리오'!$H$5+SQRT(M177*('d_시나리오'!$J$5-'d_시나리오'!$H$5)*('d_시나리오'!$I$5-'d_시나리오'!$H$5)),'d_시나리오'!$J$5-SQRT((1-M177)*('d_시나리오'!$J$5-'d_시나리오'!$H$5)*('d_시나리오'!$J$5-'d_시나리오'!$I$5))))</f>
        <v/>
      </c>
      <c r="O177">
        <f>RAND()</f>
        <v/>
      </c>
      <c r="P177">
        <f>IF('d_시나리오'!$J$6='d_시나리오'!$H$6,'d_시나리오'!$I$6,IF(O177&lt;('d_시나리오'!$I$6-'d_시나리오'!$H$6)/('d_시나리오'!$J$6-'d_시나리오'!$H$6),'d_시나리오'!$H$6+SQRT(O177*('d_시나리오'!$J$6-'d_시나리오'!$H$6)*('d_시나리오'!$I$6-'d_시나리오'!$H$6)),'d_시나리오'!$J$6-SQRT((1-O177)*('d_시나리오'!$J$6-'d_시나리오'!$H$6)*('d_시나리오'!$J$6-'d_시나리오'!$I$6))))</f>
        <v/>
      </c>
      <c r="Q177">
        <f>INDEX('d_분포'!$B$2:$B$57,RANDBETWEEN(1,56))</f>
        <v/>
      </c>
      <c r="R177">
        <f>BETAINV(RAND(),5,5)</f>
        <v/>
      </c>
      <c r="S177">
        <f>'d_고정'!$B$1*'6_기대효과'!$H$7*('d_시나리오'!$I$7/'d_고정'!$B$2)*B177</f>
        <v/>
      </c>
      <c r="T177">
        <f>S177*D177</f>
        <v/>
      </c>
      <c r="U177">
        <f>S177*F177*H177</f>
        <v/>
      </c>
      <c r="V177">
        <f>S177*F177*(H177-1)</f>
        <v/>
      </c>
      <c r="W177">
        <f>U177*J177</f>
        <v/>
      </c>
      <c r="X177">
        <f>T177+W177</f>
        <v/>
      </c>
      <c r="Y177">
        <f>(T177*E177+W177*L177)*(1-R177-'d_고정'!$B$13)</f>
        <v/>
      </c>
      <c r="Z177">
        <f>(U177*N177*Q177+'d_고정'!$B$3*('6_기대효과'!$H$7/8)*Q177*'d_고정'!$B$10*P177*('6_기대효과'!$K$7/'d_고정'!$B$9))*(1-R177)</f>
        <v/>
      </c>
      <c r="AA177">
        <f>W177*L177*(1-R177-'d_고정'!$B$13)+U177*MAX(N177-'d_고정'!$B$10*P177*('6_기대효과'!$K$7/'d_고정'!$B$9),0)*Q177*(1-R177)</f>
        <v/>
      </c>
      <c r="AB177">
        <f>Y177+Z177</f>
        <v/>
      </c>
      <c r="AC177">
        <f>Y177/('d_고정'!$B$5*'6_기대효과'!$H$7/8)/'d_고정'!$B$6</f>
        <v/>
      </c>
      <c r="AD177">
        <f>Y177/('d_고정'!$B$8*'6_기대효과'!$H$7/8)</f>
        <v/>
      </c>
    </row>
    <row r="178">
      <c r="A178">
        <f>RAND()</f>
        <v/>
      </c>
      <c r="B178">
        <f>IF('d_시나리오'!$J$2='d_시나리오'!$H$2,'d_시나리오'!$I$2,IF(A178&lt;('d_시나리오'!$I$2-'d_시나리오'!$H$2)/('d_시나리오'!$J$2-'d_시나리오'!$H$2),'d_시나리오'!$H$2+SQRT(A178*('d_시나리오'!$J$2-'d_시나리오'!$H$2)*('d_시나리오'!$I$2-'d_시나리오'!$H$2)),'d_시나리오'!$J$2-SQRT((1-A178)*('d_시나리오'!$J$2-'d_시나리오'!$H$2)*('d_시나리오'!$J$2-'d_시나리오'!$I$2))))</f>
        <v/>
      </c>
      <c r="C178">
        <f>RAND()</f>
        <v/>
      </c>
      <c r="D178">
        <f>BETAINV(RAND(),IF(C178&lt;'d_고정'!$B$26,'d_고정'!$B$23,'d_고정'!$B$16)+1,'d_고정'!$B$17-IF(C178&lt;'d_고정'!$B$26,'d_고정'!$B$23,'d_고정'!$B$16)+1)*('d_고정'!$B$14+('d_고정'!$B$15-'d_고정'!$B$14)*RAND())</f>
        <v/>
      </c>
      <c r="E178">
        <f>INDEX('d_분포'!$A$2:$A$28,RANDBETWEEN(1,27))</f>
        <v/>
      </c>
      <c r="F178">
        <f>INDEX('d_분포'!$C$2:$C$5,RANDBETWEEN(1,4))*(0.9+0.2*RAND())</f>
        <v/>
      </c>
      <c r="G178">
        <f>RAND()</f>
        <v/>
      </c>
      <c r="H178">
        <f>(F178+(1-F178)*('d_고정'!$B$22*BETAINV(RAND(),IF(G178&lt;'d_고정'!$B$26,'d_고정'!$B$25,'d_고정'!$B$20)+1,'d_고정'!$B$21-IF(G178&lt;'d_고정'!$B$26,'d_고정'!$B$25,'d_고정'!$B$20)+1)+(1-'d_고정'!$B$22)*BETAINV(RAND(),IF(G178&lt;'d_고정'!$B$26,'d_고정'!$B$24,'d_고정'!$B$18)+1,'d_고정'!$B$19-IF(G178&lt;'d_고정'!$B$26,'d_고정'!$B$24,'d_고정'!$B$18)+1))*('d_고정'!$B$14+('d_고정'!$B$15-'d_고정'!$B$14)*RAND()))/F178</f>
        <v/>
      </c>
      <c r="I178">
        <f>RAND()</f>
        <v/>
      </c>
      <c r="J178">
        <f>IF('d_시나리오'!$J$3='d_시나리오'!$H$3,'d_시나리오'!$I$3,IF(I178&lt;('d_시나리오'!$I$3-'d_시나리오'!$H$3)/('d_시나리오'!$J$3-'d_시나리오'!$H$3),'d_시나리오'!$H$3+SQRT(I178*('d_시나리오'!$J$3-'d_시나리오'!$H$3)*('d_시나리오'!$I$3-'d_시나리오'!$H$3)),'d_시나리오'!$J$3-SQRT((1-I178)*('d_시나리오'!$J$3-'d_시나리오'!$H$3)*('d_시나리오'!$J$3-'d_시나리오'!$I$3))))</f>
        <v/>
      </c>
      <c r="K178">
        <f>RAND()</f>
        <v/>
      </c>
      <c r="L178">
        <f>IF('d_시나리오'!$J$4='d_시나리오'!$H$4,'d_시나리오'!$I$4,IF(K178&lt;('d_시나리오'!$I$4-'d_시나리오'!$H$4)/('d_시나리오'!$J$4-'d_시나리오'!$H$4),'d_시나리오'!$H$4+SQRT(K178*('d_시나리오'!$J$4-'d_시나리오'!$H$4)*('d_시나리오'!$I$4-'d_시나리오'!$H$4)),'d_시나리오'!$J$4-SQRT((1-K178)*('d_시나리오'!$J$4-'d_시나리오'!$H$4)*('d_시나리오'!$J$4-'d_시나리오'!$I$4))))</f>
        <v/>
      </c>
      <c r="M178">
        <f>RAND()</f>
        <v/>
      </c>
      <c r="N178">
        <f>IF('d_시나리오'!$J$5='d_시나리오'!$H$5,'d_시나리오'!$I$5,IF(M178&lt;('d_시나리오'!$I$5-'d_시나리오'!$H$5)/('d_시나리오'!$J$5-'d_시나리오'!$H$5),'d_시나리오'!$H$5+SQRT(M178*('d_시나리오'!$J$5-'d_시나리오'!$H$5)*('d_시나리오'!$I$5-'d_시나리오'!$H$5)),'d_시나리오'!$J$5-SQRT((1-M178)*('d_시나리오'!$J$5-'d_시나리오'!$H$5)*('d_시나리오'!$J$5-'d_시나리오'!$I$5))))</f>
        <v/>
      </c>
      <c r="O178">
        <f>RAND()</f>
        <v/>
      </c>
      <c r="P178">
        <f>IF('d_시나리오'!$J$6='d_시나리오'!$H$6,'d_시나리오'!$I$6,IF(O178&lt;('d_시나리오'!$I$6-'d_시나리오'!$H$6)/('d_시나리오'!$J$6-'d_시나리오'!$H$6),'d_시나리오'!$H$6+SQRT(O178*('d_시나리오'!$J$6-'d_시나리오'!$H$6)*('d_시나리오'!$I$6-'d_시나리오'!$H$6)),'d_시나리오'!$J$6-SQRT((1-O178)*('d_시나리오'!$J$6-'d_시나리오'!$H$6)*('d_시나리오'!$J$6-'d_시나리오'!$I$6))))</f>
        <v/>
      </c>
      <c r="Q178">
        <f>INDEX('d_분포'!$B$2:$B$57,RANDBETWEEN(1,56))</f>
        <v/>
      </c>
      <c r="R178">
        <f>BETAINV(RAND(),5,5)</f>
        <v/>
      </c>
      <c r="S178">
        <f>'d_고정'!$B$1*'6_기대효과'!$H$7*('d_시나리오'!$I$7/'d_고정'!$B$2)*B178</f>
        <v/>
      </c>
      <c r="T178">
        <f>S178*D178</f>
        <v/>
      </c>
      <c r="U178">
        <f>S178*F178*H178</f>
        <v/>
      </c>
      <c r="V178">
        <f>S178*F178*(H178-1)</f>
        <v/>
      </c>
      <c r="W178">
        <f>U178*J178</f>
        <v/>
      </c>
      <c r="X178">
        <f>T178+W178</f>
        <v/>
      </c>
      <c r="Y178">
        <f>(T178*E178+W178*L178)*(1-R178-'d_고정'!$B$13)</f>
        <v/>
      </c>
      <c r="Z178">
        <f>(U178*N178*Q178+'d_고정'!$B$3*('6_기대효과'!$H$7/8)*Q178*'d_고정'!$B$10*P178*('6_기대효과'!$K$7/'d_고정'!$B$9))*(1-R178)</f>
        <v/>
      </c>
      <c r="AA178">
        <f>W178*L178*(1-R178-'d_고정'!$B$13)+U178*MAX(N178-'d_고정'!$B$10*P178*('6_기대효과'!$K$7/'d_고정'!$B$9),0)*Q178*(1-R178)</f>
        <v/>
      </c>
      <c r="AB178">
        <f>Y178+Z178</f>
        <v/>
      </c>
      <c r="AC178">
        <f>Y178/('d_고정'!$B$5*'6_기대효과'!$H$7/8)/'d_고정'!$B$6</f>
        <v/>
      </c>
      <c r="AD178">
        <f>Y178/('d_고정'!$B$8*'6_기대효과'!$H$7/8)</f>
        <v/>
      </c>
    </row>
    <row r="179">
      <c r="A179">
        <f>RAND()</f>
        <v/>
      </c>
      <c r="B179">
        <f>IF('d_시나리오'!$J$2='d_시나리오'!$H$2,'d_시나리오'!$I$2,IF(A179&lt;('d_시나리오'!$I$2-'d_시나리오'!$H$2)/('d_시나리오'!$J$2-'d_시나리오'!$H$2),'d_시나리오'!$H$2+SQRT(A179*('d_시나리오'!$J$2-'d_시나리오'!$H$2)*('d_시나리오'!$I$2-'d_시나리오'!$H$2)),'d_시나리오'!$J$2-SQRT((1-A179)*('d_시나리오'!$J$2-'d_시나리오'!$H$2)*('d_시나리오'!$J$2-'d_시나리오'!$I$2))))</f>
        <v/>
      </c>
      <c r="C179">
        <f>RAND()</f>
        <v/>
      </c>
      <c r="D179">
        <f>BETAINV(RAND(),IF(C179&lt;'d_고정'!$B$26,'d_고정'!$B$23,'d_고정'!$B$16)+1,'d_고정'!$B$17-IF(C179&lt;'d_고정'!$B$26,'d_고정'!$B$23,'d_고정'!$B$16)+1)*('d_고정'!$B$14+('d_고정'!$B$15-'d_고정'!$B$14)*RAND())</f>
        <v/>
      </c>
      <c r="E179">
        <f>INDEX('d_분포'!$A$2:$A$28,RANDBETWEEN(1,27))</f>
        <v/>
      </c>
      <c r="F179">
        <f>INDEX('d_분포'!$C$2:$C$5,RANDBETWEEN(1,4))*(0.9+0.2*RAND())</f>
        <v/>
      </c>
      <c r="G179">
        <f>RAND()</f>
        <v/>
      </c>
      <c r="H179">
        <f>(F179+(1-F179)*('d_고정'!$B$22*BETAINV(RAND(),IF(G179&lt;'d_고정'!$B$26,'d_고정'!$B$25,'d_고정'!$B$20)+1,'d_고정'!$B$21-IF(G179&lt;'d_고정'!$B$26,'d_고정'!$B$25,'d_고정'!$B$20)+1)+(1-'d_고정'!$B$22)*BETAINV(RAND(),IF(G179&lt;'d_고정'!$B$26,'d_고정'!$B$24,'d_고정'!$B$18)+1,'d_고정'!$B$19-IF(G179&lt;'d_고정'!$B$26,'d_고정'!$B$24,'d_고정'!$B$18)+1))*('d_고정'!$B$14+('d_고정'!$B$15-'d_고정'!$B$14)*RAND()))/F179</f>
        <v/>
      </c>
      <c r="I179">
        <f>RAND()</f>
        <v/>
      </c>
      <c r="J179">
        <f>IF('d_시나리오'!$J$3='d_시나리오'!$H$3,'d_시나리오'!$I$3,IF(I179&lt;('d_시나리오'!$I$3-'d_시나리오'!$H$3)/('d_시나리오'!$J$3-'d_시나리오'!$H$3),'d_시나리오'!$H$3+SQRT(I179*('d_시나리오'!$J$3-'d_시나리오'!$H$3)*('d_시나리오'!$I$3-'d_시나리오'!$H$3)),'d_시나리오'!$J$3-SQRT((1-I179)*('d_시나리오'!$J$3-'d_시나리오'!$H$3)*('d_시나리오'!$J$3-'d_시나리오'!$I$3))))</f>
        <v/>
      </c>
      <c r="K179">
        <f>RAND()</f>
        <v/>
      </c>
      <c r="L179">
        <f>IF('d_시나리오'!$J$4='d_시나리오'!$H$4,'d_시나리오'!$I$4,IF(K179&lt;('d_시나리오'!$I$4-'d_시나리오'!$H$4)/('d_시나리오'!$J$4-'d_시나리오'!$H$4),'d_시나리오'!$H$4+SQRT(K179*('d_시나리오'!$J$4-'d_시나리오'!$H$4)*('d_시나리오'!$I$4-'d_시나리오'!$H$4)),'d_시나리오'!$J$4-SQRT((1-K179)*('d_시나리오'!$J$4-'d_시나리오'!$H$4)*('d_시나리오'!$J$4-'d_시나리오'!$I$4))))</f>
        <v/>
      </c>
      <c r="M179">
        <f>RAND()</f>
        <v/>
      </c>
      <c r="N179">
        <f>IF('d_시나리오'!$J$5='d_시나리오'!$H$5,'d_시나리오'!$I$5,IF(M179&lt;('d_시나리오'!$I$5-'d_시나리오'!$H$5)/('d_시나리오'!$J$5-'d_시나리오'!$H$5),'d_시나리오'!$H$5+SQRT(M179*('d_시나리오'!$J$5-'d_시나리오'!$H$5)*('d_시나리오'!$I$5-'d_시나리오'!$H$5)),'d_시나리오'!$J$5-SQRT((1-M179)*('d_시나리오'!$J$5-'d_시나리오'!$H$5)*('d_시나리오'!$J$5-'d_시나리오'!$I$5))))</f>
        <v/>
      </c>
      <c r="O179">
        <f>RAND()</f>
        <v/>
      </c>
      <c r="P179">
        <f>IF('d_시나리오'!$J$6='d_시나리오'!$H$6,'d_시나리오'!$I$6,IF(O179&lt;('d_시나리오'!$I$6-'d_시나리오'!$H$6)/('d_시나리오'!$J$6-'d_시나리오'!$H$6),'d_시나리오'!$H$6+SQRT(O179*('d_시나리오'!$J$6-'d_시나리오'!$H$6)*('d_시나리오'!$I$6-'d_시나리오'!$H$6)),'d_시나리오'!$J$6-SQRT((1-O179)*('d_시나리오'!$J$6-'d_시나리오'!$H$6)*('d_시나리오'!$J$6-'d_시나리오'!$I$6))))</f>
        <v/>
      </c>
      <c r="Q179">
        <f>INDEX('d_분포'!$B$2:$B$57,RANDBETWEEN(1,56))</f>
        <v/>
      </c>
      <c r="R179">
        <f>BETAINV(RAND(),5,5)</f>
        <v/>
      </c>
      <c r="S179">
        <f>'d_고정'!$B$1*'6_기대효과'!$H$7*('d_시나리오'!$I$7/'d_고정'!$B$2)*B179</f>
        <v/>
      </c>
      <c r="T179">
        <f>S179*D179</f>
        <v/>
      </c>
      <c r="U179">
        <f>S179*F179*H179</f>
        <v/>
      </c>
      <c r="V179">
        <f>S179*F179*(H179-1)</f>
        <v/>
      </c>
      <c r="W179">
        <f>U179*J179</f>
        <v/>
      </c>
      <c r="X179">
        <f>T179+W179</f>
        <v/>
      </c>
      <c r="Y179">
        <f>(T179*E179+W179*L179)*(1-R179-'d_고정'!$B$13)</f>
        <v/>
      </c>
      <c r="Z179">
        <f>(U179*N179*Q179+'d_고정'!$B$3*('6_기대효과'!$H$7/8)*Q179*'d_고정'!$B$10*P179*('6_기대효과'!$K$7/'d_고정'!$B$9))*(1-R179)</f>
        <v/>
      </c>
      <c r="AA179">
        <f>W179*L179*(1-R179-'d_고정'!$B$13)+U179*MAX(N179-'d_고정'!$B$10*P179*('6_기대효과'!$K$7/'d_고정'!$B$9),0)*Q179*(1-R179)</f>
        <v/>
      </c>
      <c r="AB179">
        <f>Y179+Z179</f>
        <v/>
      </c>
      <c r="AC179">
        <f>Y179/('d_고정'!$B$5*'6_기대효과'!$H$7/8)/'d_고정'!$B$6</f>
        <v/>
      </c>
      <c r="AD179">
        <f>Y179/('d_고정'!$B$8*'6_기대효과'!$H$7/8)</f>
        <v/>
      </c>
    </row>
    <row r="180">
      <c r="A180">
        <f>RAND()</f>
        <v/>
      </c>
      <c r="B180">
        <f>IF('d_시나리오'!$J$2='d_시나리오'!$H$2,'d_시나리오'!$I$2,IF(A180&lt;('d_시나리오'!$I$2-'d_시나리오'!$H$2)/('d_시나리오'!$J$2-'d_시나리오'!$H$2),'d_시나리오'!$H$2+SQRT(A180*('d_시나리오'!$J$2-'d_시나리오'!$H$2)*('d_시나리오'!$I$2-'d_시나리오'!$H$2)),'d_시나리오'!$J$2-SQRT((1-A180)*('d_시나리오'!$J$2-'d_시나리오'!$H$2)*('d_시나리오'!$J$2-'d_시나리오'!$I$2))))</f>
        <v/>
      </c>
      <c r="C180">
        <f>RAND()</f>
        <v/>
      </c>
      <c r="D180">
        <f>BETAINV(RAND(),IF(C180&lt;'d_고정'!$B$26,'d_고정'!$B$23,'d_고정'!$B$16)+1,'d_고정'!$B$17-IF(C180&lt;'d_고정'!$B$26,'d_고정'!$B$23,'d_고정'!$B$16)+1)*('d_고정'!$B$14+('d_고정'!$B$15-'d_고정'!$B$14)*RAND())</f>
        <v/>
      </c>
      <c r="E180">
        <f>INDEX('d_분포'!$A$2:$A$28,RANDBETWEEN(1,27))</f>
        <v/>
      </c>
      <c r="F180">
        <f>INDEX('d_분포'!$C$2:$C$5,RANDBETWEEN(1,4))*(0.9+0.2*RAND())</f>
        <v/>
      </c>
      <c r="G180">
        <f>RAND()</f>
        <v/>
      </c>
      <c r="H180">
        <f>(F180+(1-F180)*('d_고정'!$B$22*BETAINV(RAND(),IF(G180&lt;'d_고정'!$B$26,'d_고정'!$B$25,'d_고정'!$B$20)+1,'d_고정'!$B$21-IF(G180&lt;'d_고정'!$B$26,'d_고정'!$B$25,'d_고정'!$B$20)+1)+(1-'d_고정'!$B$22)*BETAINV(RAND(),IF(G180&lt;'d_고정'!$B$26,'d_고정'!$B$24,'d_고정'!$B$18)+1,'d_고정'!$B$19-IF(G180&lt;'d_고정'!$B$26,'d_고정'!$B$24,'d_고정'!$B$18)+1))*('d_고정'!$B$14+('d_고정'!$B$15-'d_고정'!$B$14)*RAND()))/F180</f>
        <v/>
      </c>
      <c r="I180">
        <f>RAND()</f>
        <v/>
      </c>
      <c r="J180">
        <f>IF('d_시나리오'!$J$3='d_시나리오'!$H$3,'d_시나리오'!$I$3,IF(I180&lt;('d_시나리오'!$I$3-'d_시나리오'!$H$3)/('d_시나리오'!$J$3-'d_시나리오'!$H$3),'d_시나리오'!$H$3+SQRT(I180*('d_시나리오'!$J$3-'d_시나리오'!$H$3)*('d_시나리오'!$I$3-'d_시나리오'!$H$3)),'d_시나리오'!$J$3-SQRT((1-I180)*('d_시나리오'!$J$3-'d_시나리오'!$H$3)*('d_시나리오'!$J$3-'d_시나리오'!$I$3))))</f>
        <v/>
      </c>
      <c r="K180">
        <f>RAND()</f>
        <v/>
      </c>
      <c r="L180">
        <f>IF('d_시나리오'!$J$4='d_시나리오'!$H$4,'d_시나리오'!$I$4,IF(K180&lt;('d_시나리오'!$I$4-'d_시나리오'!$H$4)/('d_시나리오'!$J$4-'d_시나리오'!$H$4),'d_시나리오'!$H$4+SQRT(K180*('d_시나리오'!$J$4-'d_시나리오'!$H$4)*('d_시나리오'!$I$4-'d_시나리오'!$H$4)),'d_시나리오'!$J$4-SQRT((1-K180)*('d_시나리오'!$J$4-'d_시나리오'!$H$4)*('d_시나리오'!$J$4-'d_시나리오'!$I$4))))</f>
        <v/>
      </c>
      <c r="M180">
        <f>RAND()</f>
        <v/>
      </c>
      <c r="N180">
        <f>IF('d_시나리오'!$J$5='d_시나리오'!$H$5,'d_시나리오'!$I$5,IF(M180&lt;('d_시나리오'!$I$5-'d_시나리오'!$H$5)/('d_시나리오'!$J$5-'d_시나리오'!$H$5),'d_시나리오'!$H$5+SQRT(M180*('d_시나리오'!$J$5-'d_시나리오'!$H$5)*('d_시나리오'!$I$5-'d_시나리오'!$H$5)),'d_시나리오'!$J$5-SQRT((1-M180)*('d_시나리오'!$J$5-'d_시나리오'!$H$5)*('d_시나리오'!$J$5-'d_시나리오'!$I$5))))</f>
        <v/>
      </c>
      <c r="O180">
        <f>RAND()</f>
        <v/>
      </c>
      <c r="P180">
        <f>IF('d_시나리오'!$J$6='d_시나리오'!$H$6,'d_시나리오'!$I$6,IF(O180&lt;('d_시나리오'!$I$6-'d_시나리오'!$H$6)/('d_시나리오'!$J$6-'d_시나리오'!$H$6),'d_시나리오'!$H$6+SQRT(O180*('d_시나리오'!$J$6-'d_시나리오'!$H$6)*('d_시나리오'!$I$6-'d_시나리오'!$H$6)),'d_시나리오'!$J$6-SQRT((1-O180)*('d_시나리오'!$J$6-'d_시나리오'!$H$6)*('d_시나리오'!$J$6-'d_시나리오'!$I$6))))</f>
        <v/>
      </c>
      <c r="Q180">
        <f>INDEX('d_분포'!$B$2:$B$57,RANDBETWEEN(1,56))</f>
        <v/>
      </c>
      <c r="R180">
        <f>BETAINV(RAND(),5,5)</f>
        <v/>
      </c>
      <c r="S180">
        <f>'d_고정'!$B$1*'6_기대효과'!$H$7*('d_시나리오'!$I$7/'d_고정'!$B$2)*B180</f>
        <v/>
      </c>
      <c r="T180">
        <f>S180*D180</f>
        <v/>
      </c>
      <c r="U180">
        <f>S180*F180*H180</f>
        <v/>
      </c>
      <c r="V180">
        <f>S180*F180*(H180-1)</f>
        <v/>
      </c>
      <c r="W180">
        <f>U180*J180</f>
        <v/>
      </c>
      <c r="X180">
        <f>T180+W180</f>
        <v/>
      </c>
      <c r="Y180">
        <f>(T180*E180+W180*L180)*(1-R180-'d_고정'!$B$13)</f>
        <v/>
      </c>
      <c r="Z180">
        <f>(U180*N180*Q180+'d_고정'!$B$3*('6_기대효과'!$H$7/8)*Q180*'d_고정'!$B$10*P180*('6_기대효과'!$K$7/'d_고정'!$B$9))*(1-R180)</f>
        <v/>
      </c>
      <c r="AA180">
        <f>W180*L180*(1-R180-'d_고정'!$B$13)+U180*MAX(N180-'d_고정'!$B$10*P180*('6_기대효과'!$K$7/'d_고정'!$B$9),0)*Q180*(1-R180)</f>
        <v/>
      </c>
      <c r="AB180">
        <f>Y180+Z180</f>
        <v/>
      </c>
      <c r="AC180">
        <f>Y180/('d_고정'!$B$5*'6_기대효과'!$H$7/8)/'d_고정'!$B$6</f>
        <v/>
      </c>
      <c r="AD180">
        <f>Y180/('d_고정'!$B$8*'6_기대효과'!$H$7/8)</f>
        <v/>
      </c>
    </row>
    <row r="181">
      <c r="A181">
        <f>RAND()</f>
        <v/>
      </c>
      <c r="B181">
        <f>IF('d_시나리오'!$J$2='d_시나리오'!$H$2,'d_시나리오'!$I$2,IF(A181&lt;('d_시나리오'!$I$2-'d_시나리오'!$H$2)/('d_시나리오'!$J$2-'d_시나리오'!$H$2),'d_시나리오'!$H$2+SQRT(A181*('d_시나리오'!$J$2-'d_시나리오'!$H$2)*('d_시나리오'!$I$2-'d_시나리오'!$H$2)),'d_시나리오'!$J$2-SQRT((1-A181)*('d_시나리오'!$J$2-'d_시나리오'!$H$2)*('d_시나리오'!$J$2-'d_시나리오'!$I$2))))</f>
        <v/>
      </c>
      <c r="C181">
        <f>RAND()</f>
        <v/>
      </c>
      <c r="D181">
        <f>BETAINV(RAND(),IF(C181&lt;'d_고정'!$B$26,'d_고정'!$B$23,'d_고정'!$B$16)+1,'d_고정'!$B$17-IF(C181&lt;'d_고정'!$B$26,'d_고정'!$B$23,'d_고정'!$B$16)+1)*('d_고정'!$B$14+('d_고정'!$B$15-'d_고정'!$B$14)*RAND())</f>
        <v/>
      </c>
      <c r="E181">
        <f>INDEX('d_분포'!$A$2:$A$28,RANDBETWEEN(1,27))</f>
        <v/>
      </c>
      <c r="F181">
        <f>INDEX('d_분포'!$C$2:$C$5,RANDBETWEEN(1,4))*(0.9+0.2*RAND())</f>
        <v/>
      </c>
      <c r="G181">
        <f>RAND()</f>
        <v/>
      </c>
      <c r="H181">
        <f>(F181+(1-F181)*('d_고정'!$B$22*BETAINV(RAND(),IF(G181&lt;'d_고정'!$B$26,'d_고정'!$B$25,'d_고정'!$B$20)+1,'d_고정'!$B$21-IF(G181&lt;'d_고정'!$B$26,'d_고정'!$B$25,'d_고정'!$B$20)+1)+(1-'d_고정'!$B$22)*BETAINV(RAND(),IF(G181&lt;'d_고정'!$B$26,'d_고정'!$B$24,'d_고정'!$B$18)+1,'d_고정'!$B$19-IF(G181&lt;'d_고정'!$B$26,'d_고정'!$B$24,'d_고정'!$B$18)+1))*('d_고정'!$B$14+('d_고정'!$B$15-'d_고정'!$B$14)*RAND()))/F181</f>
        <v/>
      </c>
      <c r="I181">
        <f>RAND()</f>
        <v/>
      </c>
      <c r="J181">
        <f>IF('d_시나리오'!$J$3='d_시나리오'!$H$3,'d_시나리오'!$I$3,IF(I181&lt;('d_시나리오'!$I$3-'d_시나리오'!$H$3)/('d_시나리오'!$J$3-'d_시나리오'!$H$3),'d_시나리오'!$H$3+SQRT(I181*('d_시나리오'!$J$3-'d_시나리오'!$H$3)*('d_시나리오'!$I$3-'d_시나리오'!$H$3)),'d_시나리오'!$J$3-SQRT((1-I181)*('d_시나리오'!$J$3-'d_시나리오'!$H$3)*('d_시나리오'!$J$3-'d_시나리오'!$I$3))))</f>
        <v/>
      </c>
      <c r="K181">
        <f>RAND()</f>
        <v/>
      </c>
      <c r="L181">
        <f>IF('d_시나리오'!$J$4='d_시나리오'!$H$4,'d_시나리오'!$I$4,IF(K181&lt;('d_시나리오'!$I$4-'d_시나리오'!$H$4)/('d_시나리오'!$J$4-'d_시나리오'!$H$4),'d_시나리오'!$H$4+SQRT(K181*('d_시나리오'!$J$4-'d_시나리오'!$H$4)*('d_시나리오'!$I$4-'d_시나리오'!$H$4)),'d_시나리오'!$J$4-SQRT((1-K181)*('d_시나리오'!$J$4-'d_시나리오'!$H$4)*('d_시나리오'!$J$4-'d_시나리오'!$I$4))))</f>
        <v/>
      </c>
      <c r="M181">
        <f>RAND()</f>
        <v/>
      </c>
      <c r="N181">
        <f>IF('d_시나리오'!$J$5='d_시나리오'!$H$5,'d_시나리오'!$I$5,IF(M181&lt;('d_시나리오'!$I$5-'d_시나리오'!$H$5)/('d_시나리오'!$J$5-'d_시나리오'!$H$5),'d_시나리오'!$H$5+SQRT(M181*('d_시나리오'!$J$5-'d_시나리오'!$H$5)*('d_시나리오'!$I$5-'d_시나리오'!$H$5)),'d_시나리오'!$J$5-SQRT((1-M181)*('d_시나리오'!$J$5-'d_시나리오'!$H$5)*('d_시나리오'!$J$5-'d_시나리오'!$I$5))))</f>
        <v/>
      </c>
      <c r="O181">
        <f>RAND()</f>
        <v/>
      </c>
      <c r="P181">
        <f>IF('d_시나리오'!$J$6='d_시나리오'!$H$6,'d_시나리오'!$I$6,IF(O181&lt;('d_시나리오'!$I$6-'d_시나리오'!$H$6)/('d_시나리오'!$J$6-'d_시나리오'!$H$6),'d_시나리오'!$H$6+SQRT(O181*('d_시나리오'!$J$6-'d_시나리오'!$H$6)*('d_시나리오'!$I$6-'d_시나리오'!$H$6)),'d_시나리오'!$J$6-SQRT((1-O181)*('d_시나리오'!$J$6-'d_시나리오'!$H$6)*('d_시나리오'!$J$6-'d_시나리오'!$I$6))))</f>
        <v/>
      </c>
      <c r="Q181">
        <f>INDEX('d_분포'!$B$2:$B$57,RANDBETWEEN(1,56))</f>
        <v/>
      </c>
      <c r="R181">
        <f>BETAINV(RAND(),5,5)</f>
        <v/>
      </c>
      <c r="S181">
        <f>'d_고정'!$B$1*'6_기대효과'!$H$7*('d_시나리오'!$I$7/'d_고정'!$B$2)*B181</f>
        <v/>
      </c>
      <c r="T181">
        <f>S181*D181</f>
        <v/>
      </c>
      <c r="U181">
        <f>S181*F181*H181</f>
        <v/>
      </c>
      <c r="V181">
        <f>S181*F181*(H181-1)</f>
        <v/>
      </c>
      <c r="W181">
        <f>U181*J181</f>
        <v/>
      </c>
      <c r="X181">
        <f>T181+W181</f>
        <v/>
      </c>
      <c r="Y181">
        <f>(T181*E181+W181*L181)*(1-R181-'d_고정'!$B$13)</f>
        <v/>
      </c>
      <c r="Z181">
        <f>(U181*N181*Q181+'d_고정'!$B$3*('6_기대효과'!$H$7/8)*Q181*'d_고정'!$B$10*P181*('6_기대효과'!$K$7/'d_고정'!$B$9))*(1-R181)</f>
        <v/>
      </c>
      <c r="AA181">
        <f>W181*L181*(1-R181-'d_고정'!$B$13)+U181*MAX(N181-'d_고정'!$B$10*P181*('6_기대효과'!$K$7/'d_고정'!$B$9),0)*Q181*(1-R181)</f>
        <v/>
      </c>
      <c r="AB181">
        <f>Y181+Z181</f>
        <v/>
      </c>
      <c r="AC181">
        <f>Y181/('d_고정'!$B$5*'6_기대효과'!$H$7/8)/'d_고정'!$B$6</f>
        <v/>
      </c>
      <c r="AD181">
        <f>Y181/('d_고정'!$B$8*'6_기대효과'!$H$7/8)</f>
        <v/>
      </c>
    </row>
    <row r="182">
      <c r="A182">
        <f>RAND()</f>
        <v/>
      </c>
      <c r="B182">
        <f>IF('d_시나리오'!$J$2='d_시나리오'!$H$2,'d_시나리오'!$I$2,IF(A182&lt;('d_시나리오'!$I$2-'d_시나리오'!$H$2)/('d_시나리오'!$J$2-'d_시나리오'!$H$2),'d_시나리오'!$H$2+SQRT(A182*('d_시나리오'!$J$2-'d_시나리오'!$H$2)*('d_시나리오'!$I$2-'d_시나리오'!$H$2)),'d_시나리오'!$J$2-SQRT((1-A182)*('d_시나리오'!$J$2-'d_시나리오'!$H$2)*('d_시나리오'!$J$2-'d_시나리오'!$I$2))))</f>
        <v/>
      </c>
      <c r="C182">
        <f>RAND()</f>
        <v/>
      </c>
      <c r="D182">
        <f>BETAINV(RAND(),IF(C182&lt;'d_고정'!$B$26,'d_고정'!$B$23,'d_고정'!$B$16)+1,'d_고정'!$B$17-IF(C182&lt;'d_고정'!$B$26,'d_고정'!$B$23,'d_고정'!$B$16)+1)*('d_고정'!$B$14+('d_고정'!$B$15-'d_고정'!$B$14)*RAND())</f>
        <v/>
      </c>
      <c r="E182">
        <f>INDEX('d_분포'!$A$2:$A$28,RANDBETWEEN(1,27))</f>
        <v/>
      </c>
      <c r="F182">
        <f>INDEX('d_분포'!$C$2:$C$5,RANDBETWEEN(1,4))*(0.9+0.2*RAND())</f>
        <v/>
      </c>
      <c r="G182">
        <f>RAND()</f>
        <v/>
      </c>
      <c r="H182">
        <f>(F182+(1-F182)*('d_고정'!$B$22*BETAINV(RAND(),IF(G182&lt;'d_고정'!$B$26,'d_고정'!$B$25,'d_고정'!$B$20)+1,'d_고정'!$B$21-IF(G182&lt;'d_고정'!$B$26,'d_고정'!$B$25,'d_고정'!$B$20)+1)+(1-'d_고정'!$B$22)*BETAINV(RAND(),IF(G182&lt;'d_고정'!$B$26,'d_고정'!$B$24,'d_고정'!$B$18)+1,'d_고정'!$B$19-IF(G182&lt;'d_고정'!$B$26,'d_고정'!$B$24,'d_고정'!$B$18)+1))*('d_고정'!$B$14+('d_고정'!$B$15-'d_고정'!$B$14)*RAND()))/F182</f>
        <v/>
      </c>
      <c r="I182">
        <f>RAND()</f>
        <v/>
      </c>
      <c r="J182">
        <f>IF('d_시나리오'!$J$3='d_시나리오'!$H$3,'d_시나리오'!$I$3,IF(I182&lt;('d_시나리오'!$I$3-'d_시나리오'!$H$3)/('d_시나리오'!$J$3-'d_시나리오'!$H$3),'d_시나리오'!$H$3+SQRT(I182*('d_시나리오'!$J$3-'d_시나리오'!$H$3)*('d_시나리오'!$I$3-'d_시나리오'!$H$3)),'d_시나리오'!$J$3-SQRT((1-I182)*('d_시나리오'!$J$3-'d_시나리오'!$H$3)*('d_시나리오'!$J$3-'d_시나리오'!$I$3))))</f>
        <v/>
      </c>
      <c r="K182">
        <f>RAND()</f>
        <v/>
      </c>
      <c r="L182">
        <f>IF('d_시나리오'!$J$4='d_시나리오'!$H$4,'d_시나리오'!$I$4,IF(K182&lt;('d_시나리오'!$I$4-'d_시나리오'!$H$4)/('d_시나리오'!$J$4-'d_시나리오'!$H$4),'d_시나리오'!$H$4+SQRT(K182*('d_시나리오'!$J$4-'d_시나리오'!$H$4)*('d_시나리오'!$I$4-'d_시나리오'!$H$4)),'d_시나리오'!$J$4-SQRT((1-K182)*('d_시나리오'!$J$4-'d_시나리오'!$H$4)*('d_시나리오'!$J$4-'d_시나리오'!$I$4))))</f>
        <v/>
      </c>
      <c r="M182">
        <f>RAND()</f>
        <v/>
      </c>
      <c r="N182">
        <f>IF('d_시나리오'!$J$5='d_시나리오'!$H$5,'d_시나리오'!$I$5,IF(M182&lt;('d_시나리오'!$I$5-'d_시나리오'!$H$5)/('d_시나리오'!$J$5-'d_시나리오'!$H$5),'d_시나리오'!$H$5+SQRT(M182*('d_시나리오'!$J$5-'d_시나리오'!$H$5)*('d_시나리오'!$I$5-'d_시나리오'!$H$5)),'d_시나리오'!$J$5-SQRT((1-M182)*('d_시나리오'!$J$5-'d_시나리오'!$H$5)*('d_시나리오'!$J$5-'d_시나리오'!$I$5))))</f>
        <v/>
      </c>
      <c r="O182">
        <f>RAND()</f>
        <v/>
      </c>
      <c r="P182">
        <f>IF('d_시나리오'!$J$6='d_시나리오'!$H$6,'d_시나리오'!$I$6,IF(O182&lt;('d_시나리오'!$I$6-'d_시나리오'!$H$6)/('d_시나리오'!$J$6-'d_시나리오'!$H$6),'d_시나리오'!$H$6+SQRT(O182*('d_시나리오'!$J$6-'d_시나리오'!$H$6)*('d_시나리오'!$I$6-'d_시나리오'!$H$6)),'d_시나리오'!$J$6-SQRT((1-O182)*('d_시나리오'!$J$6-'d_시나리오'!$H$6)*('d_시나리오'!$J$6-'d_시나리오'!$I$6))))</f>
        <v/>
      </c>
      <c r="Q182">
        <f>INDEX('d_분포'!$B$2:$B$57,RANDBETWEEN(1,56))</f>
        <v/>
      </c>
      <c r="R182">
        <f>BETAINV(RAND(),5,5)</f>
        <v/>
      </c>
      <c r="S182">
        <f>'d_고정'!$B$1*'6_기대효과'!$H$7*('d_시나리오'!$I$7/'d_고정'!$B$2)*B182</f>
        <v/>
      </c>
      <c r="T182">
        <f>S182*D182</f>
        <v/>
      </c>
      <c r="U182">
        <f>S182*F182*H182</f>
        <v/>
      </c>
      <c r="V182">
        <f>S182*F182*(H182-1)</f>
        <v/>
      </c>
      <c r="W182">
        <f>U182*J182</f>
        <v/>
      </c>
      <c r="X182">
        <f>T182+W182</f>
        <v/>
      </c>
      <c r="Y182">
        <f>(T182*E182+W182*L182)*(1-R182-'d_고정'!$B$13)</f>
        <v/>
      </c>
      <c r="Z182">
        <f>(U182*N182*Q182+'d_고정'!$B$3*('6_기대효과'!$H$7/8)*Q182*'d_고정'!$B$10*P182*('6_기대효과'!$K$7/'d_고정'!$B$9))*(1-R182)</f>
        <v/>
      </c>
      <c r="AA182">
        <f>W182*L182*(1-R182-'d_고정'!$B$13)+U182*MAX(N182-'d_고정'!$B$10*P182*('6_기대효과'!$K$7/'d_고정'!$B$9),0)*Q182*(1-R182)</f>
        <v/>
      </c>
      <c r="AB182">
        <f>Y182+Z182</f>
        <v/>
      </c>
      <c r="AC182">
        <f>Y182/('d_고정'!$B$5*'6_기대효과'!$H$7/8)/'d_고정'!$B$6</f>
        <v/>
      </c>
      <c r="AD182">
        <f>Y182/('d_고정'!$B$8*'6_기대효과'!$H$7/8)</f>
        <v/>
      </c>
    </row>
    <row r="183">
      <c r="A183">
        <f>RAND()</f>
        <v/>
      </c>
      <c r="B183">
        <f>IF('d_시나리오'!$J$2='d_시나리오'!$H$2,'d_시나리오'!$I$2,IF(A183&lt;('d_시나리오'!$I$2-'d_시나리오'!$H$2)/('d_시나리오'!$J$2-'d_시나리오'!$H$2),'d_시나리오'!$H$2+SQRT(A183*('d_시나리오'!$J$2-'d_시나리오'!$H$2)*('d_시나리오'!$I$2-'d_시나리오'!$H$2)),'d_시나리오'!$J$2-SQRT((1-A183)*('d_시나리오'!$J$2-'d_시나리오'!$H$2)*('d_시나리오'!$J$2-'d_시나리오'!$I$2))))</f>
        <v/>
      </c>
      <c r="C183">
        <f>RAND()</f>
        <v/>
      </c>
      <c r="D183">
        <f>BETAINV(RAND(),IF(C183&lt;'d_고정'!$B$26,'d_고정'!$B$23,'d_고정'!$B$16)+1,'d_고정'!$B$17-IF(C183&lt;'d_고정'!$B$26,'d_고정'!$B$23,'d_고정'!$B$16)+1)*('d_고정'!$B$14+('d_고정'!$B$15-'d_고정'!$B$14)*RAND())</f>
        <v/>
      </c>
      <c r="E183">
        <f>INDEX('d_분포'!$A$2:$A$28,RANDBETWEEN(1,27))</f>
        <v/>
      </c>
      <c r="F183">
        <f>INDEX('d_분포'!$C$2:$C$5,RANDBETWEEN(1,4))*(0.9+0.2*RAND())</f>
        <v/>
      </c>
      <c r="G183">
        <f>RAND()</f>
        <v/>
      </c>
      <c r="H183">
        <f>(F183+(1-F183)*('d_고정'!$B$22*BETAINV(RAND(),IF(G183&lt;'d_고정'!$B$26,'d_고정'!$B$25,'d_고정'!$B$20)+1,'d_고정'!$B$21-IF(G183&lt;'d_고정'!$B$26,'d_고정'!$B$25,'d_고정'!$B$20)+1)+(1-'d_고정'!$B$22)*BETAINV(RAND(),IF(G183&lt;'d_고정'!$B$26,'d_고정'!$B$24,'d_고정'!$B$18)+1,'d_고정'!$B$19-IF(G183&lt;'d_고정'!$B$26,'d_고정'!$B$24,'d_고정'!$B$18)+1))*('d_고정'!$B$14+('d_고정'!$B$15-'d_고정'!$B$14)*RAND()))/F183</f>
        <v/>
      </c>
      <c r="I183">
        <f>RAND()</f>
        <v/>
      </c>
      <c r="J183">
        <f>IF('d_시나리오'!$J$3='d_시나리오'!$H$3,'d_시나리오'!$I$3,IF(I183&lt;('d_시나리오'!$I$3-'d_시나리오'!$H$3)/('d_시나리오'!$J$3-'d_시나리오'!$H$3),'d_시나리오'!$H$3+SQRT(I183*('d_시나리오'!$J$3-'d_시나리오'!$H$3)*('d_시나리오'!$I$3-'d_시나리오'!$H$3)),'d_시나리오'!$J$3-SQRT((1-I183)*('d_시나리오'!$J$3-'d_시나리오'!$H$3)*('d_시나리오'!$J$3-'d_시나리오'!$I$3))))</f>
        <v/>
      </c>
      <c r="K183">
        <f>RAND()</f>
        <v/>
      </c>
      <c r="L183">
        <f>IF('d_시나리오'!$J$4='d_시나리오'!$H$4,'d_시나리오'!$I$4,IF(K183&lt;('d_시나리오'!$I$4-'d_시나리오'!$H$4)/('d_시나리오'!$J$4-'d_시나리오'!$H$4),'d_시나리오'!$H$4+SQRT(K183*('d_시나리오'!$J$4-'d_시나리오'!$H$4)*('d_시나리오'!$I$4-'d_시나리오'!$H$4)),'d_시나리오'!$J$4-SQRT((1-K183)*('d_시나리오'!$J$4-'d_시나리오'!$H$4)*('d_시나리오'!$J$4-'d_시나리오'!$I$4))))</f>
        <v/>
      </c>
      <c r="M183">
        <f>RAND()</f>
        <v/>
      </c>
      <c r="N183">
        <f>IF('d_시나리오'!$J$5='d_시나리오'!$H$5,'d_시나리오'!$I$5,IF(M183&lt;('d_시나리오'!$I$5-'d_시나리오'!$H$5)/('d_시나리오'!$J$5-'d_시나리오'!$H$5),'d_시나리오'!$H$5+SQRT(M183*('d_시나리오'!$J$5-'d_시나리오'!$H$5)*('d_시나리오'!$I$5-'d_시나리오'!$H$5)),'d_시나리오'!$J$5-SQRT((1-M183)*('d_시나리오'!$J$5-'d_시나리오'!$H$5)*('d_시나리오'!$J$5-'d_시나리오'!$I$5))))</f>
        <v/>
      </c>
      <c r="O183">
        <f>RAND()</f>
        <v/>
      </c>
      <c r="P183">
        <f>IF('d_시나리오'!$J$6='d_시나리오'!$H$6,'d_시나리오'!$I$6,IF(O183&lt;('d_시나리오'!$I$6-'d_시나리오'!$H$6)/('d_시나리오'!$J$6-'d_시나리오'!$H$6),'d_시나리오'!$H$6+SQRT(O183*('d_시나리오'!$J$6-'d_시나리오'!$H$6)*('d_시나리오'!$I$6-'d_시나리오'!$H$6)),'d_시나리오'!$J$6-SQRT((1-O183)*('d_시나리오'!$J$6-'d_시나리오'!$H$6)*('d_시나리오'!$J$6-'d_시나리오'!$I$6))))</f>
        <v/>
      </c>
      <c r="Q183">
        <f>INDEX('d_분포'!$B$2:$B$57,RANDBETWEEN(1,56))</f>
        <v/>
      </c>
      <c r="R183">
        <f>BETAINV(RAND(),5,5)</f>
        <v/>
      </c>
      <c r="S183">
        <f>'d_고정'!$B$1*'6_기대효과'!$H$7*('d_시나리오'!$I$7/'d_고정'!$B$2)*B183</f>
        <v/>
      </c>
      <c r="T183">
        <f>S183*D183</f>
        <v/>
      </c>
      <c r="U183">
        <f>S183*F183*H183</f>
        <v/>
      </c>
      <c r="V183">
        <f>S183*F183*(H183-1)</f>
        <v/>
      </c>
      <c r="W183">
        <f>U183*J183</f>
        <v/>
      </c>
      <c r="X183">
        <f>T183+W183</f>
        <v/>
      </c>
      <c r="Y183">
        <f>(T183*E183+W183*L183)*(1-R183-'d_고정'!$B$13)</f>
        <v/>
      </c>
      <c r="Z183">
        <f>(U183*N183*Q183+'d_고정'!$B$3*('6_기대효과'!$H$7/8)*Q183*'d_고정'!$B$10*P183*('6_기대효과'!$K$7/'d_고정'!$B$9))*(1-R183)</f>
        <v/>
      </c>
      <c r="AA183">
        <f>W183*L183*(1-R183-'d_고정'!$B$13)+U183*MAX(N183-'d_고정'!$B$10*P183*('6_기대효과'!$K$7/'d_고정'!$B$9),0)*Q183*(1-R183)</f>
        <v/>
      </c>
      <c r="AB183">
        <f>Y183+Z183</f>
        <v/>
      </c>
      <c r="AC183">
        <f>Y183/('d_고정'!$B$5*'6_기대효과'!$H$7/8)/'d_고정'!$B$6</f>
        <v/>
      </c>
      <c r="AD183">
        <f>Y183/('d_고정'!$B$8*'6_기대효과'!$H$7/8)</f>
        <v/>
      </c>
    </row>
    <row r="184">
      <c r="A184">
        <f>RAND()</f>
        <v/>
      </c>
      <c r="B184">
        <f>IF('d_시나리오'!$J$2='d_시나리오'!$H$2,'d_시나리오'!$I$2,IF(A184&lt;('d_시나리오'!$I$2-'d_시나리오'!$H$2)/('d_시나리오'!$J$2-'d_시나리오'!$H$2),'d_시나리오'!$H$2+SQRT(A184*('d_시나리오'!$J$2-'d_시나리오'!$H$2)*('d_시나리오'!$I$2-'d_시나리오'!$H$2)),'d_시나리오'!$J$2-SQRT((1-A184)*('d_시나리오'!$J$2-'d_시나리오'!$H$2)*('d_시나리오'!$J$2-'d_시나리오'!$I$2))))</f>
        <v/>
      </c>
      <c r="C184">
        <f>RAND()</f>
        <v/>
      </c>
      <c r="D184">
        <f>BETAINV(RAND(),IF(C184&lt;'d_고정'!$B$26,'d_고정'!$B$23,'d_고정'!$B$16)+1,'d_고정'!$B$17-IF(C184&lt;'d_고정'!$B$26,'d_고정'!$B$23,'d_고정'!$B$16)+1)*('d_고정'!$B$14+('d_고정'!$B$15-'d_고정'!$B$14)*RAND())</f>
        <v/>
      </c>
      <c r="E184">
        <f>INDEX('d_분포'!$A$2:$A$28,RANDBETWEEN(1,27))</f>
        <v/>
      </c>
      <c r="F184">
        <f>INDEX('d_분포'!$C$2:$C$5,RANDBETWEEN(1,4))*(0.9+0.2*RAND())</f>
        <v/>
      </c>
      <c r="G184">
        <f>RAND()</f>
        <v/>
      </c>
      <c r="H184">
        <f>(F184+(1-F184)*('d_고정'!$B$22*BETAINV(RAND(),IF(G184&lt;'d_고정'!$B$26,'d_고정'!$B$25,'d_고정'!$B$20)+1,'d_고정'!$B$21-IF(G184&lt;'d_고정'!$B$26,'d_고정'!$B$25,'d_고정'!$B$20)+1)+(1-'d_고정'!$B$22)*BETAINV(RAND(),IF(G184&lt;'d_고정'!$B$26,'d_고정'!$B$24,'d_고정'!$B$18)+1,'d_고정'!$B$19-IF(G184&lt;'d_고정'!$B$26,'d_고정'!$B$24,'d_고정'!$B$18)+1))*('d_고정'!$B$14+('d_고정'!$B$15-'d_고정'!$B$14)*RAND()))/F184</f>
        <v/>
      </c>
      <c r="I184">
        <f>RAND()</f>
        <v/>
      </c>
      <c r="J184">
        <f>IF('d_시나리오'!$J$3='d_시나리오'!$H$3,'d_시나리오'!$I$3,IF(I184&lt;('d_시나리오'!$I$3-'d_시나리오'!$H$3)/('d_시나리오'!$J$3-'d_시나리오'!$H$3),'d_시나리오'!$H$3+SQRT(I184*('d_시나리오'!$J$3-'d_시나리오'!$H$3)*('d_시나리오'!$I$3-'d_시나리오'!$H$3)),'d_시나리오'!$J$3-SQRT((1-I184)*('d_시나리오'!$J$3-'d_시나리오'!$H$3)*('d_시나리오'!$J$3-'d_시나리오'!$I$3))))</f>
        <v/>
      </c>
      <c r="K184">
        <f>RAND()</f>
        <v/>
      </c>
      <c r="L184">
        <f>IF('d_시나리오'!$J$4='d_시나리오'!$H$4,'d_시나리오'!$I$4,IF(K184&lt;('d_시나리오'!$I$4-'d_시나리오'!$H$4)/('d_시나리오'!$J$4-'d_시나리오'!$H$4),'d_시나리오'!$H$4+SQRT(K184*('d_시나리오'!$J$4-'d_시나리오'!$H$4)*('d_시나리오'!$I$4-'d_시나리오'!$H$4)),'d_시나리오'!$J$4-SQRT((1-K184)*('d_시나리오'!$J$4-'d_시나리오'!$H$4)*('d_시나리오'!$J$4-'d_시나리오'!$I$4))))</f>
        <v/>
      </c>
      <c r="M184">
        <f>RAND()</f>
        <v/>
      </c>
      <c r="N184">
        <f>IF('d_시나리오'!$J$5='d_시나리오'!$H$5,'d_시나리오'!$I$5,IF(M184&lt;('d_시나리오'!$I$5-'d_시나리오'!$H$5)/('d_시나리오'!$J$5-'d_시나리오'!$H$5),'d_시나리오'!$H$5+SQRT(M184*('d_시나리오'!$J$5-'d_시나리오'!$H$5)*('d_시나리오'!$I$5-'d_시나리오'!$H$5)),'d_시나리오'!$J$5-SQRT((1-M184)*('d_시나리오'!$J$5-'d_시나리오'!$H$5)*('d_시나리오'!$J$5-'d_시나리오'!$I$5))))</f>
        <v/>
      </c>
      <c r="O184">
        <f>RAND()</f>
        <v/>
      </c>
      <c r="P184">
        <f>IF('d_시나리오'!$J$6='d_시나리오'!$H$6,'d_시나리오'!$I$6,IF(O184&lt;('d_시나리오'!$I$6-'d_시나리오'!$H$6)/('d_시나리오'!$J$6-'d_시나리오'!$H$6),'d_시나리오'!$H$6+SQRT(O184*('d_시나리오'!$J$6-'d_시나리오'!$H$6)*('d_시나리오'!$I$6-'d_시나리오'!$H$6)),'d_시나리오'!$J$6-SQRT((1-O184)*('d_시나리오'!$J$6-'d_시나리오'!$H$6)*('d_시나리오'!$J$6-'d_시나리오'!$I$6))))</f>
        <v/>
      </c>
      <c r="Q184">
        <f>INDEX('d_분포'!$B$2:$B$57,RANDBETWEEN(1,56))</f>
        <v/>
      </c>
      <c r="R184">
        <f>BETAINV(RAND(),5,5)</f>
        <v/>
      </c>
      <c r="S184">
        <f>'d_고정'!$B$1*'6_기대효과'!$H$7*('d_시나리오'!$I$7/'d_고정'!$B$2)*B184</f>
        <v/>
      </c>
      <c r="T184">
        <f>S184*D184</f>
        <v/>
      </c>
      <c r="U184">
        <f>S184*F184*H184</f>
        <v/>
      </c>
      <c r="V184">
        <f>S184*F184*(H184-1)</f>
        <v/>
      </c>
      <c r="W184">
        <f>U184*J184</f>
        <v/>
      </c>
      <c r="X184">
        <f>T184+W184</f>
        <v/>
      </c>
      <c r="Y184">
        <f>(T184*E184+W184*L184)*(1-R184-'d_고정'!$B$13)</f>
        <v/>
      </c>
      <c r="Z184">
        <f>(U184*N184*Q184+'d_고정'!$B$3*('6_기대효과'!$H$7/8)*Q184*'d_고정'!$B$10*P184*('6_기대효과'!$K$7/'d_고정'!$B$9))*(1-R184)</f>
        <v/>
      </c>
      <c r="AA184">
        <f>W184*L184*(1-R184-'d_고정'!$B$13)+U184*MAX(N184-'d_고정'!$B$10*P184*('6_기대효과'!$K$7/'d_고정'!$B$9),0)*Q184*(1-R184)</f>
        <v/>
      </c>
      <c r="AB184">
        <f>Y184+Z184</f>
        <v/>
      </c>
      <c r="AC184">
        <f>Y184/('d_고정'!$B$5*'6_기대효과'!$H$7/8)/'d_고정'!$B$6</f>
        <v/>
      </c>
      <c r="AD184">
        <f>Y184/('d_고정'!$B$8*'6_기대효과'!$H$7/8)</f>
        <v/>
      </c>
    </row>
    <row r="185">
      <c r="A185">
        <f>RAND()</f>
        <v/>
      </c>
      <c r="B185">
        <f>IF('d_시나리오'!$J$2='d_시나리오'!$H$2,'d_시나리오'!$I$2,IF(A185&lt;('d_시나리오'!$I$2-'d_시나리오'!$H$2)/('d_시나리오'!$J$2-'d_시나리오'!$H$2),'d_시나리오'!$H$2+SQRT(A185*('d_시나리오'!$J$2-'d_시나리오'!$H$2)*('d_시나리오'!$I$2-'d_시나리오'!$H$2)),'d_시나리오'!$J$2-SQRT((1-A185)*('d_시나리오'!$J$2-'d_시나리오'!$H$2)*('d_시나리오'!$J$2-'d_시나리오'!$I$2))))</f>
        <v/>
      </c>
      <c r="C185">
        <f>RAND()</f>
        <v/>
      </c>
      <c r="D185">
        <f>BETAINV(RAND(),IF(C185&lt;'d_고정'!$B$26,'d_고정'!$B$23,'d_고정'!$B$16)+1,'d_고정'!$B$17-IF(C185&lt;'d_고정'!$B$26,'d_고정'!$B$23,'d_고정'!$B$16)+1)*('d_고정'!$B$14+('d_고정'!$B$15-'d_고정'!$B$14)*RAND())</f>
        <v/>
      </c>
      <c r="E185">
        <f>INDEX('d_분포'!$A$2:$A$28,RANDBETWEEN(1,27))</f>
        <v/>
      </c>
      <c r="F185">
        <f>INDEX('d_분포'!$C$2:$C$5,RANDBETWEEN(1,4))*(0.9+0.2*RAND())</f>
        <v/>
      </c>
      <c r="G185">
        <f>RAND()</f>
        <v/>
      </c>
      <c r="H185">
        <f>(F185+(1-F185)*('d_고정'!$B$22*BETAINV(RAND(),IF(G185&lt;'d_고정'!$B$26,'d_고정'!$B$25,'d_고정'!$B$20)+1,'d_고정'!$B$21-IF(G185&lt;'d_고정'!$B$26,'d_고정'!$B$25,'d_고정'!$B$20)+1)+(1-'d_고정'!$B$22)*BETAINV(RAND(),IF(G185&lt;'d_고정'!$B$26,'d_고정'!$B$24,'d_고정'!$B$18)+1,'d_고정'!$B$19-IF(G185&lt;'d_고정'!$B$26,'d_고정'!$B$24,'d_고정'!$B$18)+1))*('d_고정'!$B$14+('d_고정'!$B$15-'d_고정'!$B$14)*RAND()))/F185</f>
        <v/>
      </c>
      <c r="I185">
        <f>RAND()</f>
        <v/>
      </c>
      <c r="J185">
        <f>IF('d_시나리오'!$J$3='d_시나리오'!$H$3,'d_시나리오'!$I$3,IF(I185&lt;('d_시나리오'!$I$3-'d_시나리오'!$H$3)/('d_시나리오'!$J$3-'d_시나리오'!$H$3),'d_시나리오'!$H$3+SQRT(I185*('d_시나리오'!$J$3-'d_시나리오'!$H$3)*('d_시나리오'!$I$3-'d_시나리오'!$H$3)),'d_시나리오'!$J$3-SQRT((1-I185)*('d_시나리오'!$J$3-'d_시나리오'!$H$3)*('d_시나리오'!$J$3-'d_시나리오'!$I$3))))</f>
        <v/>
      </c>
      <c r="K185">
        <f>RAND()</f>
        <v/>
      </c>
      <c r="L185">
        <f>IF('d_시나리오'!$J$4='d_시나리오'!$H$4,'d_시나리오'!$I$4,IF(K185&lt;('d_시나리오'!$I$4-'d_시나리오'!$H$4)/('d_시나리오'!$J$4-'d_시나리오'!$H$4),'d_시나리오'!$H$4+SQRT(K185*('d_시나리오'!$J$4-'d_시나리오'!$H$4)*('d_시나리오'!$I$4-'d_시나리오'!$H$4)),'d_시나리오'!$J$4-SQRT((1-K185)*('d_시나리오'!$J$4-'d_시나리오'!$H$4)*('d_시나리오'!$J$4-'d_시나리오'!$I$4))))</f>
        <v/>
      </c>
      <c r="M185">
        <f>RAND()</f>
        <v/>
      </c>
      <c r="N185">
        <f>IF('d_시나리오'!$J$5='d_시나리오'!$H$5,'d_시나리오'!$I$5,IF(M185&lt;('d_시나리오'!$I$5-'d_시나리오'!$H$5)/('d_시나리오'!$J$5-'d_시나리오'!$H$5),'d_시나리오'!$H$5+SQRT(M185*('d_시나리오'!$J$5-'d_시나리오'!$H$5)*('d_시나리오'!$I$5-'d_시나리오'!$H$5)),'d_시나리오'!$J$5-SQRT((1-M185)*('d_시나리오'!$J$5-'d_시나리오'!$H$5)*('d_시나리오'!$J$5-'d_시나리오'!$I$5))))</f>
        <v/>
      </c>
      <c r="O185">
        <f>RAND()</f>
        <v/>
      </c>
      <c r="P185">
        <f>IF('d_시나리오'!$J$6='d_시나리오'!$H$6,'d_시나리오'!$I$6,IF(O185&lt;('d_시나리오'!$I$6-'d_시나리오'!$H$6)/('d_시나리오'!$J$6-'d_시나리오'!$H$6),'d_시나리오'!$H$6+SQRT(O185*('d_시나리오'!$J$6-'d_시나리오'!$H$6)*('d_시나리오'!$I$6-'d_시나리오'!$H$6)),'d_시나리오'!$J$6-SQRT((1-O185)*('d_시나리오'!$J$6-'d_시나리오'!$H$6)*('d_시나리오'!$J$6-'d_시나리오'!$I$6))))</f>
        <v/>
      </c>
      <c r="Q185">
        <f>INDEX('d_분포'!$B$2:$B$57,RANDBETWEEN(1,56))</f>
        <v/>
      </c>
      <c r="R185">
        <f>BETAINV(RAND(),5,5)</f>
        <v/>
      </c>
      <c r="S185">
        <f>'d_고정'!$B$1*'6_기대효과'!$H$7*('d_시나리오'!$I$7/'d_고정'!$B$2)*B185</f>
        <v/>
      </c>
      <c r="T185">
        <f>S185*D185</f>
        <v/>
      </c>
      <c r="U185">
        <f>S185*F185*H185</f>
        <v/>
      </c>
      <c r="V185">
        <f>S185*F185*(H185-1)</f>
        <v/>
      </c>
      <c r="W185">
        <f>U185*J185</f>
        <v/>
      </c>
      <c r="X185">
        <f>T185+W185</f>
        <v/>
      </c>
      <c r="Y185">
        <f>(T185*E185+W185*L185)*(1-R185-'d_고정'!$B$13)</f>
        <v/>
      </c>
      <c r="Z185">
        <f>(U185*N185*Q185+'d_고정'!$B$3*('6_기대효과'!$H$7/8)*Q185*'d_고정'!$B$10*P185*('6_기대효과'!$K$7/'d_고정'!$B$9))*(1-R185)</f>
        <v/>
      </c>
      <c r="AA185">
        <f>W185*L185*(1-R185-'d_고정'!$B$13)+U185*MAX(N185-'d_고정'!$B$10*P185*('6_기대효과'!$K$7/'d_고정'!$B$9),0)*Q185*(1-R185)</f>
        <v/>
      </c>
      <c r="AB185">
        <f>Y185+Z185</f>
        <v/>
      </c>
      <c r="AC185">
        <f>Y185/('d_고정'!$B$5*'6_기대효과'!$H$7/8)/'d_고정'!$B$6</f>
        <v/>
      </c>
      <c r="AD185">
        <f>Y185/('d_고정'!$B$8*'6_기대효과'!$H$7/8)</f>
        <v/>
      </c>
    </row>
    <row r="186">
      <c r="A186">
        <f>RAND()</f>
        <v/>
      </c>
      <c r="B186">
        <f>IF('d_시나리오'!$J$2='d_시나리오'!$H$2,'d_시나리오'!$I$2,IF(A186&lt;('d_시나리오'!$I$2-'d_시나리오'!$H$2)/('d_시나리오'!$J$2-'d_시나리오'!$H$2),'d_시나리오'!$H$2+SQRT(A186*('d_시나리오'!$J$2-'d_시나리오'!$H$2)*('d_시나리오'!$I$2-'d_시나리오'!$H$2)),'d_시나리오'!$J$2-SQRT((1-A186)*('d_시나리오'!$J$2-'d_시나리오'!$H$2)*('d_시나리오'!$J$2-'d_시나리오'!$I$2))))</f>
        <v/>
      </c>
      <c r="C186">
        <f>RAND()</f>
        <v/>
      </c>
      <c r="D186">
        <f>BETAINV(RAND(),IF(C186&lt;'d_고정'!$B$26,'d_고정'!$B$23,'d_고정'!$B$16)+1,'d_고정'!$B$17-IF(C186&lt;'d_고정'!$B$26,'d_고정'!$B$23,'d_고정'!$B$16)+1)*('d_고정'!$B$14+('d_고정'!$B$15-'d_고정'!$B$14)*RAND())</f>
        <v/>
      </c>
      <c r="E186">
        <f>INDEX('d_분포'!$A$2:$A$28,RANDBETWEEN(1,27))</f>
        <v/>
      </c>
      <c r="F186">
        <f>INDEX('d_분포'!$C$2:$C$5,RANDBETWEEN(1,4))*(0.9+0.2*RAND())</f>
        <v/>
      </c>
      <c r="G186">
        <f>RAND()</f>
        <v/>
      </c>
      <c r="H186">
        <f>(F186+(1-F186)*('d_고정'!$B$22*BETAINV(RAND(),IF(G186&lt;'d_고정'!$B$26,'d_고정'!$B$25,'d_고정'!$B$20)+1,'d_고정'!$B$21-IF(G186&lt;'d_고정'!$B$26,'d_고정'!$B$25,'d_고정'!$B$20)+1)+(1-'d_고정'!$B$22)*BETAINV(RAND(),IF(G186&lt;'d_고정'!$B$26,'d_고정'!$B$24,'d_고정'!$B$18)+1,'d_고정'!$B$19-IF(G186&lt;'d_고정'!$B$26,'d_고정'!$B$24,'d_고정'!$B$18)+1))*('d_고정'!$B$14+('d_고정'!$B$15-'d_고정'!$B$14)*RAND()))/F186</f>
        <v/>
      </c>
      <c r="I186">
        <f>RAND()</f>
        <v/>
      </c>
      <c r="J186">
        <f>IF('d_시나리오'!$J$3='d_시나리오'!$H$3,'d_시나리오'!$I$3,IF(I186&lt;('d_시나리오'!$I$3-'d_시나리오'!$H$3)/('d_시나리오'!$J$3-'d_시나리오'!$H$3),'d_시나리오'!$H$3+SQRT(I186*('d_시나리오'!$J$3-'d_시나리오'!$H$3)*('d_시나리오'!$I$3-'d_시나리오'!$H$3)),'d_시나리오'!$J$3-SQRT((1-I186)*('d_시나리오'!$J$3-'d_시나리오'!$H$3)*('d_시나리오'!$J$3-'d_시나리오'!$I$3))))</f>
        <v/>
      </c>
      <c r="K186">
        <f>RAND()</f>
        <v/>
      </c>
      <c r="L186">
        <f>IF('d_시나리오'!$J$4='d_시나리오'!$H$4,'d_시나리오'!$I$4,IF(K186&lt;('d_시나리오'!$I$4-'d_시나리오'!$H$4)/('d_시나리오'!$J$4-'d_시나리오'!$H$4),'d_시나리오'!$H$4+SQRT(K186*('d_시나리오'!$J$4-'d_시나리오'!$H$4)*('d_시나리오'!$I$4-'d_시나리오'!$H$4)),'d_시나리오'!$J$4-SQRT((1-K186)*('d_시나리오'!$J$4-'d_시나리오'!$H$4)*('d_시나리오'!$J$4-'d_시나리오'!$I$4))))</f>
        <v/>
      </c>
      <c r="M186">
        <f>RAND()</f>
        <v/>
      </c>
      <c r="N186">
        <f>IF('d_시나리오'!$J$5='d_시나리오'!$H$5,'d_시나리오'!$I$5,IF(M186&lt;('d_시나리오'!$I$5-'d_시나리오'!$H$5)/('d_시나리오'!$J$5-'d_시나리오'!$H$5),'d_시나리오'!$H$5+SQRT(M186*('d_시나리오'!$J$5-'d_시나리오'!$H$5)*('d_시나리오'!$I$5-'d_시나리오'!$H$5)),'d_시나리오'!$J$5-SQRT((1-M186)*('d_시나리오'!$J$5-'d_시나리오'!$H$5)*('d_시나리오'!$J$5-'d_시나리오'!$I$5))))</f>
        <v/>
      </c>
      <c r="O186">
        <f>RAND()</f>
        <v/>
      </c>
      <c r="P186">
        <f>IF('d_시나리오'!$J$6='d_시나리오'!$H$6,'d_시나리오'!$I$6,IF(O186&lt;('d_시나리오'!$I$6-'d_시나리오'!$H$6)/('d_시나리오'!$J$6-'d_시나리오'!$H$6),'d_시나리오'!$H$6+SQRT(O186*('d_시나리오'!$J$6-'d_시나리오'!$H$6)*('d_시나리오'!$I$6-'d_시나리오'!$H$6)),'d_시나리오'!$J$6-SQRT((1-O186)*('d_시나리오'!$J$6-'d_시나리오'!$H$6)*('d_시나리오'!$J$6-'d_시나리오'!$I$6))))</f>
        <v/>
      </c>
      <c r="Q186">
        <f>INDEX('d_분포'!$B$2:$B$57,RANDBETWEEN(1,56))</f>
        <v/>
      </c>
      <c r="R186">
        <f>BETAINV(RAND(),5,5)</f>
        <v/>
      </c>
      <c r="S186">
        <f>'d_고정'!$B$1*'6_기대효과'!$H$7*('d_시나리오'!$I$7/'d_고정'!$B$2)*B186</f>
        <v/>
      </c>
      <c r="T186">
        <f>S186*D186</f>
        <v/>
      </c>
      <c r="U186">
        <f>S186*F186*H186</f>
        <v/>
      </c>
      <c r="V186">
        <f>S186*F186*(H186-1)</f>
        <v/>
      </c>
      <c r="W186">
        <f>U186*J186</f>
        <v/>
      </c>
      <c r="X186">
        <f>T186+W186</f>
        <v/>
      </c>
      <c r="Y186">
        <f>(T186*E186+W186*L186)*(1-R186-'d_고정'!$B$13)</f>
        <v/>
      </c>
      <c r="Z186">
        <f>(U186*N186*Q186+'d_고정'!$B$3*('6_기대효과'!$H$7/8)*Q186*'d_고정'!$B$10*P186*('6_기대효과'!$K$7/'d_고정'!$B$9))*(1-R186)</f>
        <v/>
      </c>
      <c r="AA186">
        <f>W186*L186*(1-R186-'d_고정'!$B$13)+U186*MAX(N186-'d_고정'!$B$10*P186*('6_기대효과'!$K$7/'d_고정'!$B$9),0)*Q186*(1-R186)</f>
        <v/>
      </c>
      <c r="AB186">
        <f>Y186+Z186</f>
        <v/>
      </c>
      <c r="AC186">
        <f>Y186/('d_고정'!$B$5*'6_기대효과'!$H$7/8)/'d_고정'!$B$6</f>
        <v/>
      </c>
      <c r="AD186">
        <f>Y186/('d_고정'!$B$8*'6_기대효과'!$H$7/8)</f>
        <v/>
      </c>
    </row>
    <row r="187">
      <c r="A187">
        <f>RAND()</f>
        <v/>
      </c>
      <c r="B187">
        <f>IF('d_시나리오'!$J$2='d_시나리오'!$H$2,'d_시나리오'!$I$2,IF(A187&lt;('d_시나리오'!$I$2-'d_시나리오'!$H$2)/('d_시나리오'!$J$2-'d_시나리오'!$H$2),'d_시나리오'!$H$2+SQRT(A187*('d_시나리오'!$J$2-'d_시나리오'!$H$2)*('d_시나리오'!$I$2-'d_시나리오'!$H$2)),'d_시나리오'!$J$2-SQRT((1-A187)*('d_시나리오'!$J$2-'d_시나리오'!$H$2)*('d_시나리오'!$J$2-'d_시나리오'!$I$2))))</f>
        <v/>
      </c>
      <c r="C187">
        <f>RAND()</f>
        <v/>
      </c>
      <c r="D187">
        <f>BETAINV(RAND(),IF(C187&lt;'d_고정'!$B$26,'d_고정'!$B$23,'d_고정'!$B$16)+1,'d_고정'!$B$17-IF(C187&lt;'d_고정'!$B$26,'d_고정'!$B$23,'d_고정'!$B$16)+1)*('d_고정'!$B$14+('d_고정'!$B$15-'d_고정'!$B$14)*RAND())</f>
        <v/>
      </c>
      <c r="E187">
        <f>INDEX('d_분포'!$A$2:$A$28,RANDBETWEEN(1,27))</f>
        <v/>
      </c>
      <c r="F187">
        <f>INDEX('d_분포'!$C$2:$C$5,RANDBETWEEN(1,4))*(0.9+0.2*RAND())</f>
        <v/>
      </c>
      <c r="G187">
        <f>RAND()</f>
        <v/>
      </c>
      <c r="H187">
        <f>(F187+(1-F187)*('d_고정'!$B$22*BETAINV(RAND(),IF(G187&lt;'d_고정'!$B$26,'d_고정'!$B$25,'d_고정'!$B$20)+1,'d_고정'!$B$21-IF(G187&lt;'d_고정'!$B$26,'d_고정'!$B$25,'d_고정'!$B$20)+1)+(1-'d_고정'!$B$22)*BETAINV(RAND(),IF(G187&lt;'d_고정'!$B$26,'d_고정'!$B$24,'d_고정'!$B$18)+1,'d_고정'!$B$19-IF(G187&lt;'d_고정'!$B$26,'d_고정'!$B$24,'d_고정'!$B$18)+1))*('d_고정'!$B$14+('d_고정'!$B$15-'d_고정'!$B$14)*RAND()))/F187</f>
        <v/>
      </c>
      <c r="I187">
        <f>RAND()</f>
        <v/>
      </c>
      <c r="J187">
        <f>IF('d_시나리오'!$J$3='d_시나리오'!$H$3,'d_시나리오'!$I$3,IF(I187&lt;('d_시나리오'!$I$3-'d_시나리오'!$H$3)/('d_시나리오'!$J$3-'d_시나리오'!$H$3),'d_시나리오'!$H$3+SQRT(I187*('d_시나리오'!$J$3-'d_시나리오'!$H$3)*('d_시나리오'!$I$3-'d_시나리오'!$H$3)),'d_시나리오'!$J$3-SQRT((1-I187)*('d_시나리오'!$J$3-'d_시나리오'!$H$3)*('d_시나리오'!$J$3-'d_시나리오'!$I$3))))</f>
        <v/>
      </c>
      <c r="K187">
        <f>RAND()</f>
        <v/>
      </c>
      <c r="L187">
        <f>IF('d_시나리오'!$J$4='d_시나리오'!$H$4,'d_시나리오'!$I$4,IF(K187&lt;('d_시나리오'!$I$4-'d_시나리오'!$H$4)/('d_시나리오'!$J$4-'d_시나리오'!$H$4),'d_시나리오'!$H$4+SQRT(K187*('d_시나리오'!$J$4-'d_시나리오'!$H$4)*('d_시나리오'!$I$4-'d_시나리오'!$H$4)),'d_시나리오'!$J$4-SQRT((1-K187)*('d_시나리오'!$J$4-'d_시나리오'!$H$4)*('d_시나리오'!$J$4-'d_시나리오'!$I$4))))</f>
        <v/>
      </c>
      <c r="M187">
        <f>RAND()</f>
        <v/>
      </c>
      <c r="N187">
        <f>IF('d_시나리오'!$J$5='d_시나리오'!$H$5,'d_시나리오'!$I$5,IF(M187&lt;('d_시나리오'!$I$5-'d_시나리오'!$H$5)/('d_시나리오'!$J$5-'d_시나리오'!$H$5),'d_시나리오'!$H$5+SQRT(M187*('d_시나리오'!$J$5-'d_시나리오'!$H$5)*('d_시나리오'!$I$5-'d_시나리오'!$H$5)),'d_시나리오'!$J$5-SQRT((1-M187)*('d_시나리오'!$J$5-'d_시나리오'!$H$5)*('d_시나리오'!$J$5-'d_시나리오'!$I$5))))</f>
        <v/>
      </c>
      <c r="O187">
        <f>RAND()</f>
        <v/>
      </c>
      <c r="P187">
        <f>IF('d_시나리오'!$J$6='d_시나리오'!$H$6,'d_시나리오'!$I$6,IF(O187&lt;('d_시나리오'!$I$6-'d_시나리오'!$H$6)/('d_시나리오'!$J$6-'d_시나리오'!$H$6),'d_시나리오'!$H$6+SQRT(O187*('d_시나리오'!$J$6-'d_시나리오'!$H$6)*('d_시나리오'!$I$6-'d_시나리오'!$H$6)),'d_시나리오'!$J$6-SQRT((1-O187)*('d_시나리오'!$J$6-'d_시나리오'!$H$6)*('d_시나리오'!$J$6-'d_시나리오'!$I$6))))</f>
        <v/>
      </c>
      <c r="Q187">
        <f>INDEX('d_분포'!$B$2:$B$57,RANDBETWEEN(1,56))</f>
        <v/>
      </c>
      <c r="R187">
        <f>BETAINV(RAND(),5,5)</f>
        <v/>
      </c>
      <c r="S187">
        <f>'d_고정'!$B$1*'6_기대효과'!$H$7*('d_시나리오'!$I$7/'d_고정'!$B$2)*B187</f>
        <v/>
      </c>
      <c r="T187">
        <f>S187*D187</f>
        <v/>
      </c>
      <c r="U187">
        <f>S187*F187*H187</f>
        <v/>
      </c>
      <c r="V187">
        <f>S187*F187*(H187-1)</f>
        <v/>
      </c>
      <c r="W187">
        <f>U187*J187</f>
        <v/>
      </c>
      <c r="X187">
        <f>T187+W187</f>
        <v/>
      </c>
      <c r="Y187">
        <f>(T187*E187+W187*L187)*(1-R187-'d_고정'!$B$13)</f>
        <v/>
      </c>
      <c r="Z187">
        <f>(U187*N187*Q187+'d_고정'!$B$3*('6_기대효과'!$H$7/8)*Q187*'d_고정'!$B$10*P187*('6_기대효과'!$K$7/'d_고정'!$B$9))*(1-R187)</f>
        <v/>
      </c>
      <c r="AA187">
        <f>W187*L187*(1-R187-'d_고정'!$B$13)+U187*MAX(N187-'d_고정'!$B$10*P187*('6_기대효과'!$K$7/'d_고정'!$B$9),0)*Q187*(1-R187)</f>
        <v/>
      </c>
      <c r="AB187">
        <f>Y187+Z187</f>
        <v/>
      </c>
      <c r="AC187">
        <f>Y187/('d_고정'!$B$5*'6_기대효과'!$H$7/8)/'d_고정'!$B$6</f>
        <v/>
      </c>
      <c r="AD187">
        <f>Y187/('d_고정'!$B$8*'6_기대효과'!$H$7/8)</f>
        <v/>
      </c>
    </row>
    <row r="188">
      <c r="A188">
        <f>RAND()</f>
        <v/>
      </c>
      <c r="B188">
        <f>IF('d_시나리오'!$J$2='d_시나리오'!$H$2,'d_시나리오'!$I$2,IF(A188&lt;('d_시나리오'!$I$2-'d_시나리오'!$H$2)/('d_시나리오'!$J$2-'d_시나리오'!$H$2),'d_시나리오'!$H$2+SQRT(A188*('d_시나리오'!$J$2-'d_시나리오'!$H$2)*('d_시나리오'!$I$2-'d_시나리오'!$H$2)),'d_시나리오'!$J$2-SQRT((1-A188)*('d_시나리오'!$J$2-'d_시나리오'!$H$2)*('d_시나리오'!$J$2-'d_시나리오'!$I$2))))</f>
        <v/>
      </c>
      <c r="C188">
        <f>RAND()</f>
        <v/>
      </c>
      <c r="D188">
        <f>BETAINV(RAND(),IF(C188&lt;'d_고정'!$B$26,'d_고정'!$B$23,'d_고정'!$B$16)+1,'d_고정'!$B$17-IF(C188&lt;'d_고정'!$B$26,'d_고정'!$B$23,'d_고정'!$B$16)+1)*('d_고정'!$B$14+('d_고정'!$B$15-'d_고정'!$B$14)*RAND())</f>
        <v/>
      </c>
      <c r="E188">
        <f>INDEX('d_분포'!$A$2:$A$28,RANDBETWEEN(1,27))</f>
        <v/>
      </c>
      <c r="F188">
        <f>INDEX('d_분포'!$C$2:$C$5,RANDBETWEEN(1,4))*(0.9+0.2*RAND())</f>
        <v/>
      </c>
      <c r="G188">
        <f>RAND()</f>
        <v/>
      </c>
      <c r="H188">
        <f>(F188+(1-F188)*('d_고정'!$B$22*BETAINV(RAND(),IF(G188&lt;'d_고정'!$B$26,'d_고정'!$B$25,'d_고정'!$B$20)+1,'d_고정'!$B$21-IF(G188&lt;'d_고정'!$B$26,'d_고정'!$B$25,'d_고정'!$B$20)+1)+(1-'d_고정'!$B$22)*BETAINV(RAND(),IF(G188&lt;'d_고정'!$B$26,'d_고정'!$B$24,'d_고정'!$B$18)+1,'d_고정'!$B$19-IF(G188&lt;'d_고정'!$B$26,'d_고정'!$B$24,'d_고정'!$B$18)+1))*('d_고정'!$B$14+('d_고정'!$B$15-'d_고정'!$B$14)*RAND()))/F188</f>
        <v/>
      </c>
      <c r="I188">
        <f>RAND()</f>
        <v/>
      </c>
      <c r="J188">
        <f>IF('d_시나리오'!$J$3='d_시나리오'!$H$3,'d_시나리오'!$I$3,IF(I188&lt;('d_시나리오'!$I$3-'d_시나리오'!$H$3)/('d_시나리오'!$J$3-'d_시나리오'!$H$3),'d_시나리오'!$H$3+SQRT(I188*('d_시나리오'!$J$3-'d_시나리오'!$H$3)*('d_시나리오'!$I$3-'d_시나리오'!$H$3)),'d_시나리오'!$J$3-SQRT((1-I188)*('d_시나리오'!$J$3-'d_시나리오'!$H$3)*('d_시나리오'!$J$3-'d_시나리오'!$I$3))))</f>
        <v/>
      </c>
      <c r="K188">
        <f>RAND()</f>
        <v/>
      </c>
      <c r="L188">
        <f>IF('d_시나리오'!$J$4='d_시나리오'!$H$4,'d_시나리오'!$I$4,IF(K188&lt;('d_시나리오'!$I$4-'d_시나리오'!$H$4)/('d_시나리오'!$J$4-'d_시나리오'!$H$4),'d_시나리오'!$H$4+SQRT(K188*('d_시나리오'!$J$4-'d_시나리오'!$H$4)*('d_시나리오'!$I$4-'d_시나리오'!$H$4)),'d_시나리오'!$J$4-SQRT((1-K188)*('d_시나리오'!$J$4-'d_시나리오'!$H$4)*('d_시나리오'!$J$4-'d_시나리오'!$I$4))))</f>
        <v/>
      </c>
      <c r="M188">
        <f>RAND()</f>
        <v/>
      </c>
      <c r="N188">
        <f>IF('d_시나리오'!$J$5='d_시나리오'!$H$5,'d_시나리오'!$I$5,IF(M188&lt;('d_시나리오'!$I$5-'d_시나리오'!$H$5)/('d_시나리오'!$J$5-'d_시나리오'!$H$5),'d_시나리오'!$H$5+SQRT(M188*('d_시나리오'!$J$5-'d_시나리오'!$H$5)*('d_시나리오'!$I$5-'d_시나리오'!$H$5)),'d_시나리오'!$J$5-SQRT((1-M188)*('d_시나리오'!$J$5-'d_시나리오'!$H$5)*('d_시나리오'!$J$5-'d_시나리오'!$I$5))))</f>
        <v/>
      </c>
      <c r="O188">
        <f>RAND()</f>
        <v/>
      </c>
      <c r="P188">
        <f>IF('d_시나리오'!$J$6='d_시나리오'!$H$6,'d_시나리오'!$I$6,IF(O188&lt;('d_시나리오'!$I$6-'d_시나리오'!$H$6)/('d_시나리오'!$J$6-'d_시나리오'!$H$6),'d_시나리오'!$H$6+SQRT(O188*('d_시나리오'!$J$6-'d_시나리오'!$H$6)*('d_시나리오'!$I$6-'d_시나리오'!$H$6)),'d_시나리오'!$J$6-SQRT((1-O188)*('d_시나리오'!$J$6-'d_시나리오'!$H$6)*('d_시나리오'!$J$6-'d_시나리오'!$I$6))))</f>
        <v/>
      </c>
      <c r="Q188">
        <f>INDEX('d_분포'!$B$2:$B$57,RANDBETWEEN(1,56))</f>
        <v/>
      </c>
      <c r="R188">
        <f>BETAINV(RAND(),5,5)</f>
        <v/>
      </c>
      <c r="S188">
        <f>'d_고정'!$B$1*'6_기대효과'!$H$7*('d_시나리오'!$I$7/'d_고정'!$B$2)*B188</f>
        <v/>
      </c>
      <c r="T188">
        <f>S188*D188</f>
        <v/>
      </c>
      <c r="U188">
        <f>S188*F188*H188</f>
        <v/>
      </c>
      <c r="V188">
        <f>S188*F188*(H188-1)</f>
        <v/>
      </c>
      <c r="W188">
        <f>U188*J188</f>
        <v/>
      </c>
      <c r="X188">
        <f>T188+W188</f>
        <v/>
      </c>
      <c r="Y188">
        <f>(T188*E188+W188*L188)*(1-R188-'d_고정'!$B$13)</f>
        <v/>
      </c>
      <c r="Z188">
        <f>(U188*N188*Q188+'d_고정'!$B$3*('6_기대효과'!$H$7/8)*Q188*'d_고정'!$B$10*P188*('6_기대효과'!$K$7/'d_고정'!$B$9))*(1-R188)</f>
        <v/>
      </c>
      <c r="AA188">
        <f>W188*L188*(1-R188-'d_고정'!$B$13)+U188*MAX(N188-'d_고정'!$B$10*P188*('6_기대효과'!$K$7/'d_고정'!$B$9),0)*Q188*(1-R188)</f>
        <v/>
      </c>
      <c r="AB188">
        <f>Y188+Z188</f>
        <v/>
      </c>
      <c r="AC188">
        <f>Y188/('d_고정'!$B$5*'6_기대효과'!$H$7/8)/'d_고정'!$B$6</f>
        <v/>
      </c>
      <c r="AD188">
        <f>Y188/('d_고정'!$B$8*'6_기대효과'!$H$7/8)</f>
        <v/>
      </c>
    </row>
    <row r="189">
      <c r="A189">
        <f>RAND()</f>
        <v/>
      </c>
      <c r="B189">
        <f>IF('d_시나리오'!$J$2='d_시나리오'!$H$2,'d_시나리오'!$I$2,IF(A189&lt;('d_시나리오'!$I$2-'d_시나리오'!$H$2)/('d_시나리오'!$J$2-'d_시나리오'!$H$2),'d_시나리오'!$H$2+SQRT(A189*('d_시나리오'!$J$2-'d_시나리오'!$H$2)*('d_시나리오'!$I$2-'d_시나리오'!$H$2)),'d_시나리오'!$J$2-SQRT((1-A189)*('d_시나리오'!$J$2-'d_시나리오'!$H$2)*('d_시나리오'!$J$2-'d_시나리오'!$I$2))))</f>
        <v/>
      </c>
      <c r="C189">
        <f>RAND()</f>
        <v/>
      </c>
      <c r="D189">
        <f>BETAINV(RAND(),IF(C189&lt;'d_고정'!$B$26,'d_고정'!$B$23,'d_고정'!$B$16)+1,'d_고정'!$B$17-IF(C189&lt;'d_고정'!$B$26,'d_고정'!$B$23,'d_고정'!$B$16)+1)*('d_고정'!$B$14+('d_고정'!$B$15-'d_고정'!$B$14)*RAND())</f>
        <v/>
      </c>
      <c r="E189">
        <f>INDEX('d_분포'!$A$2:$A$28,RANDBETWEEN(1,27))</f>
        <v/>
      </c>
      <c r="F189">
        <f>INDEX('d_분포'!$C$2:$C$5,RANDBETWEEN(1,4))*(0.9+0.2*RAND())</f>
        <v/>
      </c>
      <c r="G189">
        <f>RAND()</f>
        <v/>
      </c>
      <c r="H189">
        <f>(F189+(1-F189)*('d_고정'!$B$22*BETAINV(RAND(),IF(G189&lt;'d_고정'!$B$26,'d_고정'!$B$25,'d_고정'!$B$20)+1,'d_고정'!$B$21-IF(G189&lt;'d_고정'!$B$26,'d_고정'!$B$25,'d_고정'!$B$20)+1)+(1-'d_고정'!$B$22)*BETAINV(RAND(),IF(G189&lt;'d_고정'!$B$26,'d_고정'!$B$24,'d_고정'!$B$18)+1,'d_고정'!$B$19-IF(G189&lt;'d_고정'!$B$26,'d_고정'!$B$24,'d_고정'!$B$18)+1))*('d_고정'!$B$14+('d_고정'!$B$15-'d_고정'!$B$14)*RAND()))/F189</f>
        <v/>
      </c>
      <c r="I189">
        <f>RAND()</f>
        <v/>
      </c>
      <c r="J189">
        <f>IF('d_시나리오'!$J$3='d_시나리오'!$H$3,'d_시나리오'!$I$3,IF(I189&lt;('d_시나리오'!$I$3-'d_시나리오'!$H$3)/('d_시나리오'!$J$3-'d_시나리오'!$H$3),'d_시나리오'!$H$3+SQRT(I189*('d_시나리오'!$J$3-'d_시나리오'!$H$3)*('d_시나리오'!$I$3-'d_시나리오'!$H$3)),'d_시나리오'!$J$3-SQRT((1-I189)*('d_시나리오'!$J$3-'d_시나리오'!$H$3)*('d_시나리오'!$J$3-'d_시나리오'!$I$3))))</f>
        <v/>
      </c>
      <c r="K189">
        <f>RAND()</f>
        <v/>
      </c>
      <c r="L189">
        <f>IF('d_시나리오'!$J$4='d_시나리오'!$H$4,'d_시나리오'!$I$4,IF(K189&lt;('d_시나리오'!$I$4-'d_시나리오'!$H$4)/('d_시나리오'!$J$4-'d_시나리오'!$H$4),'d_시나리오'!$H$4+SQRT(K189*('d_시나리오'!$J$4-'d_시나리오'!$H$4)*('d_시나리오'!$I$4-'d_시나리오'!$H$4)),'d_시나리오'!$J$4-SQRT((1-K189)*('d_시나리오'!$J$4-'d_시나리오'!$H$4)*('d_시나리오'!$J$4-'d_시나리오'!$I$4))))</f>
        <v/>
      </c>
      <c r="M189">
        <f>RAND()</f>
        <v/>
      </c>
      <c r="N189">
        <f>IF('d_시나리오'!$J$5='d_시나리오'!$H$5,'d_시나리오'!$I$5,IF(M189&lt;('d_시나리오'!$I$5-'d_시나리오'!$H$5)/('d_시나리오'!$J$5-'d_시나리오'!$H$5),'d_시나리오'!$H$5+SQRT(M189*('d_시나리오'!$J$5-'d_시나리오'!$H$5)*('d_시나리오'!$I$5-'d_시나리오'!$H$5)),'d_시나리오'!$J$5-SQRT((1-M189)*('d_시나리오'!$J$5-'d_시나리오'!$H$5)*('d_시나리오'!$J$5-'d_시나리오'!$I$5))))</f>
        <v/>
      </c>
      <c r="O189">
        <f>RAND()</f>
        <v/>
      </c>
      <c r="P189">
        <f>IF('d_시나리오'!$J$6='d_시나리오'!$H$6,'d_시나리오'!$I$6,IF(O189&lt;('d_시나리오'!$I$6-'d_시나리오'!$H$6)/('d_시나리오'!$J$6-'d_시나리오'!$H$6),'d_시나리오'!$H$6+SQRT(O189*('d_시나리오'!$J$6-'d_시나리오'!$H$6)*('d_시나리오'!$I$6-'d_시나리오'!$H$6)),'d_시나리오'!$J$6-SQRT((1-O189)*('d_시나리오'!$J$6-'d_시나리오'!$H$6)*('d_시나리오'!$J$6-'d_시나리오'!$I$6))))</f>
        <v/>
      </c>
      <c r="Q189">
        <f>INDEX('d_분포'!$B$2:$B$57,RANDBETWEEN(1,56))</f>
        <v/>
      </c>
      <c r="R189">
        <f>BETAINV(RAND(),5,5)</f>
        <v/>
      </c>
      <c r="S189">
        <f>'d_고정'!$B$1*'6_기대효과'!$H$7*('d_시나리오'!$I$7/'d_고정'!$B$2)*B189</f>
        <v/>
      </c>
      <c r="T189">
        <f>S189*D189</f>
        <v/>
      </c>
      <c r="U189">
        <f>S189*F189*H189</f>
        <v/>
      </c>
      <c r="V189">
        <f>S189*F189*(H189-1)</f>
        <v/>
      </c>
      <c r="W189">
        <f>U189*J189</f>
        <v/>
      </c>
      <c r="X189">
        <f>T189+W189</f>
        <v/>
      </c>
      <c r="Y189">
        <f>(T189*E189+W189*L189)*(1-R189-'d_고정'!$B$13)</f>
        <v/>
      </c>
      <c r="Z189">
        <f>(U189*N189*Q189+'d_고정'!$B$3*('6_기대효과'!$H$7/8)*Q189*'d_고정'!$B$10*P189*('6_기대효과'!$K$7/'d_고정'!$B$9))*(1-R189)</f>
        <v/>
      </c>
      <c r="AA189">
        <f>W189*L189*(1-R189-'d_고정'!$B$13)+U189*MAX(N189-'d_고정'!$B$10*P189*('6_기대효과'!$K$7/'d_고정'!$B$9),0)*Q189*(1-R189)</f>
        <v/>
      </c>
      <c r="AB189">
        <f>Y189+Z189</f>
        <v/>
      </c>
      <c r="AC189">
        <f>Y189/('d_고정'!$B$5*'6_기대효과'!$H$7/8)/'d_고정'!$B$6</f>
        <v/>
      </c>
      <c r="AD189">
        <f>Y189/('d_고정'!$B$8*'6_기대효과'!$H$7/8)</f>
        <v/>
      </c>
    </row>
    <row r="190">
      <c r="A190">
        <f>RAND()</f>
        <v/>
      </c>
      <c r="B190">
        <f>IF('d_시나리오'!$J$2='d_시나리오'!$H$2,'d_시나리오'!$I$2,IF(A190&lt;('d_시나리오'!$I$2-'d_시나리오'!$H$2)/('d_시나리오'!$J$2-'d_시나리오'!$H$2),'d_시나리오'!$H$2+SQRT(A190*('d_시나리오'!$J$2-'d_시나리오'!$H$2)*('d_시나리오'!$I$2-'d_시나리오'!$H$2)),'d_시나리오'!$J$2-SQRT((1-A190)*('d_시나리오'!$J$2-'d_시나리오'!$H$2)*('d_시나리오'!$J$2-'d_시나리오'!$I$2))))</f>
        <v/>
      </c>
      <c r="C190">
        <f>RAND()</f>
        <v/>
      </c>
      <c r="D190">
        <f>BETAINV(RAND(),IF(C190&lt;'d_고정'!$B$26,'d_고정'!$B$23,'d_고정'!$B$16)+1,'d_고정'!$B$17-IF(C190&lt;'d_고정'!$B$26,'d_고정'!$B$23,'d_고정'!$B$16)+1)*('d_고정'!$B$14+('d_고정'!$B$15-'d_고정'!$B$14)*RAND())</f>
        <v/>
      </c>
      <c r="E190">
        <f>INDEX('d_분포'!$A$2:$A$28,RANDBETWEEN(1,27))</f>
        <v/>
      </c>
      <c r="F190">
        <f>INDEX('d_분포'!$C$2:$C$5,RANDBETWEEN(1,4))*(0.9+0.2*RAND())</f>
        <v/>
      </c>
      <c r="G190">
        <f>RAND()</f>
        <v/>
      </c>
      <c r="H190">
        <f>(F190+(1-F190)*('d_고정'!$B$22*BETAINV(RAND(),IF(G190&lt;'d_고정'!$B$26,'d_고정'!$B$25,'d_고정'!$B$20)+1,'d_고정'!$B$21-IF(G190&lt;'d_고정'!$B$26,'d_고정'!$B$25,'d_고정'!$B$20)+1)+(1-'d_고정'!$B$22)*BETAINV(RAND(),IF(G190&lt;'d_고정'!$B$26,'d_고정'!$B$24,'d_고정'!$B$18)+1,'d_고정'!$B$19-IF(G190&lt;'d_고정'!$B$26,'d_고정'!$B$24,'d_고정'!$B$18)+1))*('d_고정'!$B$14+('d_고정'!$B$15-'d_고정'!$B$14)*RAND()))/F190</f>
        <v/>
      </c>
      <c r="I190">
        <f>RAND()</f>
        <v/>
      </c>
      <c r="J190">
        <f>IF('d_시나리오'!$J$3='d_시나리오'!$H$3,'d_시나리오'!$I$3,IF(I190&lt;('d_시나리오'!$I$3-'d_시나리오'!$H$3)/('d_시나리오'!$J$3-'d_시나리오'!$H$3),'d_시나리오'!$H$3+SQRT(I190*('d_시나리오'!$J$3-'d_시나리오'!$H$3)*('d_시나리오'!$I$3-'d_시나리오'!$H$3)),'d_시나리오'!$J$3-SQRT((1-I190)*('d_시나리오'!$J$3-'d_시나리오'!$H$3)*('d_시나리오'!$J$3-'d_시나리오'!$I$3))))</f>
        <v/>
      </c>
      <c r="K190">
        <f>RAND()</f>
        <v/>
      </c>
      <c r="L190">
        <f>IF('d_시나리오'!$J$4='d_시나리오'!$H$4,'d_시나리오'!$I$4,IF(K190&lt;('d_시나리오'!$I$4-'d_시나리오'!$H$4)/('d_시나리오'!$J$4-'d_시나리오'!$H$4),'d_시나리오'!$H$4+SQRT(K190*('d_시나리오'!$J$4-'d_시나리오'!$H$4)*('d_시나리오'!$I$4-'d_시나리오'!$H$4)),'d_시나리오'!$J$4-SQRT((1-K190)*('d_시나리오'!$J$4-'d_시나리오'!$H$4)*('d_시나리오'!$J$4-'d_시나리오'!$I$4))))</f>
        <v/>
      </c>
      <c r="M190">
        <f>RAND()</f>
        <v/>
      </c>
      <c r="N190">
        <f>IF('d_시나리오'!$J$5='d_시나리오'!$H$5,'d_시나리오'!$I$5,IF(M190&lt;('d_시나리오'!$I$5-'d_시나리오'!$H$5)/('d_시나리오'!$J$5-'d_시나리오'!$H$5),'d_시나리오'!$H$5+SQRT(M190*('d_시나리오'!$J$5-'d_시나리오'!$H$5)*('d_시나리오'!$I$5-'d_시나리오'!$H$5)),'d_시나리오'!$J$5-SQRT((1-M190)*('d_시나리오'!$J$5-'d_시나리오'!$H$5)*('d_시나리오'!$J$5-'d_시나리오'!$I$5))))</f>
        <v/>
      </c>
      <c r="O190">
        <f>RAND()</f>
        <v/>
      </c>
      <c r="P190">
        <f>IF('d_시나리오'!$J$6='d_시나리오'!$H$6,'d_시나리오'!$I$6,IF(O190&lt;('d_시나리오'!$I$6-'d_시나리오'!$H$6)/('d_시나리오'!$J$6-'d_시나리오'!$H$6),'d_시나리오'!$H$6+SQRT(O190*('d_시나리오'!$J$6-'d_시나리오'!$H$6)*('d_시나리오'!$I$6-'d_시나리오'!$H$6)),'d_시나리오'!$J$6-SQRT((1-O190)*('d_시나리오'!$J$6-'d_시나리오'!$H$6)*('d_시나리오'!$J$6-'d_시나리오'!$I$6))))</f>
        <v/>
      </c>
      <c r="Q190">
        <f>INDEX('d_분포'!$B$2:$B$57,RANDBETWEEN(1,56))</f>
        <v/>
      </c>
      <c r="R190">
        <f>BETAINV(RAND(),5,5)</f>
        <v/>
      </c>
      <c r="S190">
        <f>'d_고정'!$B$1*'6_기대효과'!$H$7*('d_시나리오'!$I$7/'d_고정'!$B$2)*B190</f>
        <v/>
      </c>
      <c r="T190">
        <f>S190*D190</f>
        <v/>
      </c>
      <c r="U190">
        <f>S190*F190*H190</f>
        <v/>
      </c>
      <c r="V190">
        <f>S190*F190*(H190-1)</f>
        <v/>
      </c>
      <c r="W190">
        <f>U190*J190</f>
        <v/>
      </c>
      <c r="X190">
        <f>T190+W190</f>
        <v/>
      </c>
      <c r="Y190">
        <f>(T190*E190+W190*L190)*(1-R190-'d_고정'!$B$13)</f>
        <v/>
      </c>
      <c r="Z190">
        <f>(U190*N190*Q190+'d_고정'!$B$3*('6_기대효과'!$H$7/8)*Q190*'d_고정'!$B$10*P190*('6_기대효과'!$K$7/'d_고정'!$B$9))*(1-R190)</f>
        <v/>
      </c>
      <c r="AA190">
        <f>W190*L190*(1-R190-'d_고정'!$B$13)+U190*MAX(N190-'d_고정'!$B$10*P190*('6_기대효과'!$K$7/'d_고정'!$B$9),0)*Q190*(1-R190)</f>
        <v/>
      </c>
      <c r="AB190">
        <f>Y190+Z190</f>
        <v/>
      </c>
      <c r="AC190">
        <f>Y190/('d_고정'!$B$5*'6_기대효과'!$H$7/8)/'d_고정'!$B$6</f>
        <v/>
      </c>
      <c r="AD190">
        <f>Y190/('d_고정'!$B$8*'6_기대효과'!$H$7/8)</f>
        <v/>
      </c>
    </row>
    <row r="191">
      <c r="A191">
        <f>RAND()</f>
        <v/>
      </c>
      <c r="B191">
        <f>IF('d_시나리오'!$J$2='d_시나리오'!$H$2,'d_시나리오'!$I$2,IF(A191&lt;('d_시나리오'!$I$2-'d_시나리오'!$H$2)/('d_시나리오'!$J$2-'d_시나리오'!$H$2),'d_시나리오'!$H$2+SQRT(A191*('d_시나리오'!$J$2-'d_시나리오'!$H$2)*('d_시나리오'!$I$2-'d_시나리오'!$H$2)),'d_시나리오'!$J$2-SQRT((1-A191)*('d_시나리오'!$J$2-'d_시나리오'!$H$2)*('d_시나리오'!$J$2-'d_시나리오'!$I$2))))</f>
        <v/>
      </c>
      <c r="C191">
        <f>RAND()</f>
        <v/>
      </c>
      <c r="D191">
        <f>BETAINV(RAND(),IF(C191&lt;'d_고정'!$B$26,'d_고정'!$B$23,'d_고정'!$B$16)+1,'d_고정'!$B$17-IF(C191&lt;'d_고정'!$B$26,'d_고정'!$B$23,'d_고정'!$B$16)+1)*('d_고정'!$B$14+('d_고정'!$B$15-'d_고정'!$B$14)*RAND())</f>
        <v/>
      </c>
      <c r="E191">
        <f>INDEX('d_분포'!$A$2:$A$28,RANDBETWEEN(1,27))</f>
        <v/>
      </c>
      <c r="F191">
        <f>INDEX('d_분포'!$C$2:$C$5,RANDBETWEEN(1,4))*(0.9+0.2*RAND())</f>
        <v/>
      </c>
      <c r="G191">
        <f>RAND()</f>
        <v/>
      </c>
      <c r="H191">
        <f>(F191+(1-F191)*('d_고정'!$B$22*BETAINV(RAND(),IF(G191&lt;'d_고정'!$B$26,'d_고정'!$B$25,'d_고정'!$B$20)+1,'d_고정'!$B$21-IF(G191&lt;'d_고정'!$B$26,'d_고정'!$B$25,'d_고정'!$B$20)+1)+(1-'d_고정'!$B$22)*BETAINV(RAND(),IF(G191&lt;'d_고정'!$B$26,'d_고정'!$B$24,'d_고정'!$B$18)+1,'d_고정'!$B$19-IF(G191&lt;'d_고정'!$B$26,'d_고정'!$B$24,'d_고정'!$B$18)+1))*('d_고정'!$B$14+('d_고정'!$B$15-'d_고정'!$B$14)*RAND()))/F191</f>
        <v/>
      </c>
      <c r="I191">
        <f>RAND()</f>
        <v/>
      </c>
      <c r="J191">
        <f>IF('d_시나리오'!$J$3='d_시나리오'!$H$3,'d_시나리오'!$I$3,IF(I191&lt;('d_시나리오'!$I$3-'d_시나리오'!$H$3)/('d_시나리오'!$J$3-'d_시나리오'!$H$3),'d_시나리오'!$H$3+SQRT(I191*('d_시나리오'!$J$3-'d_시나리오'!$H$3)*('d_시나리오'!$I$3-'d_시나리오'!$H$3)),'d_시나리오'!$J$3-SQRT((1-I191)*('d_시나리오'!$J$3-'d_시나리오'!$H$3)*('d_시나리오'!$J$3-'d_시나리오'!$I$3))))</f>
        <v/>
      </c>
      <c r="K191">
        <f>RAND()</f>
        <v/>
      </c>
      <c r="L191">
        <f>IF('d_시나리오'!$J$4='d_시나리오'!$H$4,'d_시나리오'!$I$4,IF(K191&lt;('d_시나리오'!$I$4-'d_시나리오'!$H$4)/('d_시나리오'!$J$4-'d_시나리오'!$H$4),'d_시나리오'!$H$4+SQRT(K191*('d_시나리오'!$J$4-'d_시나리오'!$H$4)*('d_시나리오'!$I$4-'d_시나리오'!$H$4)),'d_시나리오'!$J$4-SQRT((1-K191)*('d_시나리오'!$J$4-'d_시나리오'!$H$4)*('d_시나리오'!$J$4-'d_시나리오'!$I$4))))</f>
        <v/>
      </c>
      <c r="M191">
        <f>RAND()</f>
        <v/>
      </c>
      <c r="N191">
        <f>IF('d_시나리오'!$J$5='d_시나리오'!$H$5,'d_시나리오'!$I$5,IF(M191&lt;('d_시나리오'!$I$5-'d_시나리오'!$H$5)/('d_시나리오'!$J$5-'d_시나리오'!$H$5),'d_시나리오'!$H$5+SQRT(M191*('d_시나리오'!$J$5-'d_시나리오'!$H$5)*('d_시나리오'!$I$5-'d_시나리오'!$H$5)),'d_시나리오'!$J$5-SQRT((1-M191)*('d_시나리오'!$J$5-'d_시나리오'!$H$5)*('d_시나리오'!$J$5-'d_시나리오'!$I$5))))</f>
        <v/>
      </c>
      <c r="O191">
        <f>RAND()</f>
        <v/>
      </c>
      <c r="P191">
        <f>IF('d_시나리오'!$J$6='d_시나리오'!$H$6,'d_시나리오'!$I$6,IF(O191&lt;('d_시나리오'!$I$6-'d_시나리오'!$H$6)/('d_시나리오'!$J$6-'d_시나리오'!$H$6),'d_시나리오'!$H$6+SQRT(O191*('d_시나리오'!$J$6-'d_시나리오'!$H$6)*('d_시나리오'!$I$6-'d_시나리오'!$H$6)),'d_시나리오'!$J$6-SQRT((1-O191)*('d_시나리오'!$J$6-'d_시나리오'!$H$6)*('d_시나리오'!$J$6-'d_시나리오'!$I$6))))</f>
        <v/>
      </c>
      <c r="Q191">
        <f>INDEX('d_분포'!$B$2:$B$57,RANDBETWEEN(1,56))</f>
        <v/>
      </c>
      <c r="R191">
        <f>BETAINV(RAND(),5,5)</f>
        <v/>
      </c>
      <c r="S191">
        <f>'d_고정'!$B$1*'6_기대효과'!$H$7*('d_시나리오'!$I$7/'d_고정'!$B$2)*B191</f>
        <v/>
      </c>
      <c r="T191">
        <f>S191*D191</f>
        <v/>
      </c>
      <c r="U191">
        <f>S191*F191*H191</f>
        <v/>
      </c>
      <c r="V191">
        <f>S191*F191*(H191-1)</f>
        <v/>
      </c>
      <c r="W191">
        <f>U191*J191</f>
        <v/>
      </c>
      <c r="X191">
        <f>T191+W191</f>
        <v/>
      </c>
      <c r="Y191">
        <f>(T191*E191+W191*L191)*(1-R191-'d_고정'!$B$13)</f>
        <v/>
      </c>
      <c r="Z191">
        <f>(U191*N191*Q191+'d_고정'!$B$3*('6_기대효과'!$H$7/8)*Q191*'d_고정'!$B$10*P191*('6_기대효과'!$K$7/'d_고정'!$B$9))*(1-R191)</f>
        <v/>
      </c>
      <c r="AA191">
        <f>W191*L191*(1-R191-'d_고정'!$B$13)+U191*MAX(N191-'d_고정'!$B$10*P191*('6_기대효과'!$K$7/'d_고정'!$B$9),0)*Q191*(1-R191)</f>
        <v/>
      </c>
      <c r="AB191">
        <f>Y191+Z191</f>
        <v/>
      </c>
      <c r="AC191">
        <f>Y191/('d_고정'!$B$5*'6_기대효과'!$H$7/8)/'d_고정'!$B$6</f>
        <v/>
      </c>
      <c r="AD191">
        <f>Y191/('d_고정'!$B$8*'6_기대효과'!$H$7/8)</f>
        <v/>
      </c>
    </row>
    <row r="192">
      <c r="A192">
        <f>RAND()</f>
        <v/>
      </c>
      <c r="B192">
        <f>IF('d_시나리오'!$J$2='d_시나리오'!$H$2,'d_시나리오'!$I$2,IF(A192&lt;('d_시나리오'!$I$2-'d_시나리오'!$H$2)/('d_시나리오'!$J$2-'d_시나리오'!$H$2),'d_시나리오'!$H$2+SQRT(A192*('d_시나리오'!$J$2-'d_시나리오'!$H$2)*('d_시나리오'!$I$2-'d_시나리오'!$H$2)),'d_시나리오'!$J$2-SQRT((1-A192)*('d_시나리오'!$J$2-'d_시나리오'!$H$2)*('d_시나리오'!$J$2-'d_시나리오'!$I$2))))</f>
        <v/>
      </c>
      <c r="C192">
        <f>RAND()</f>
        <v/>
      </c>
      <c r="D192">
        <f>BETAINV(RAND(),IF(C192&lt;'d_고정'!$B$26,'d_고정'!$B$23,'d_고정'!$B$16)+1,'d_고정'!$B$17-IF(C192&lt;'d_고정'!$B$26,'d_고정'!$B$23,'d_고정'!$B$16)+1)*('d_고정'!$B$14+('d_고정'!$B$15-'d_고정'!$B$14)*RAND())</f>
        <v/>
      </c>
      <c r="E192">
        <f>INDEX('d_분포'!$A$2:$A$28,RANDBETWEEN(1,27))</f>
        <v/>
      </c>
      <c r="F192">
        <f>INDEX('d_분포'!$C$2:$C$5,RANDBETWEEN(1,4))*(0.9+0.2*RAND())</f>
        <v/>
      </c>
      <c r="G192">
        <f>RAND()</f>
        <v/>
      </c>
      <c r="H192">
        <f>(F192+(1-F192)*('d_고정'!$B$22*BETAINV(RAND(),IF(G192&lt;'d_고정'!$B$26,'d_고정'!$B$25,'d_고정'!$B$20)+1,'d_고정'!$B$21-IF(G192&lt;'d_고정'!$B$26,'d_고정'!$B$25,'d_고정'!$B$20)+1)+(1-'d_고정'!$B$22)*BETAINV(RAND(),IF(G192&lt;'d_고정'!$B$26,'d_고정'!$B$24,'d_고정'!$B$18)+1,'d_고정'!$B$19-IF(G192&lt;'d_고정'!$B$26,'d_고정'!$B$24,'d_고정'!$B$18)+1))*('d_고정'!$B$14+('d_고정'!$B$15-'d_고정'!$B$14)*RAND()))/F192</f>
        <v/>
      </c>
      <c r="I192">
        <f>RAND()</f>
        <v/>
      </c>
      <c r="J192">
        <f>IF('d_시나리오'!$J$3='d_시나리오'!$H$3,'d_시나리오'!$I$3,IF(I192&lt;('d_시나리오'!$I$3-'d_시나리오'!$H$3)/('d_시나리오'!$J$3-'d_시나리오'!$H$3),'d_시나리오'!$H$3+SQRT(I192*('d_시나리오'!$J$3-'d_시나리오'!$H$3)*('d_시나리오'!$I$3-'d_시나리오'!$H$3)),'d_시나리오'!$J$3-SQRT((1-I192)*('d_시나리오'!$J$3-'d_시나리오'!$H$3)*('d_시나리오'!$J$3-'d_시나리오'!$I$3))))</f>
        <v/>
      </c>
      <c r="K192">
        <f>RAND()</f>
        <v/>
      </c>
      <c r="L192">
        <f>IF('d_시나리오'!$J$4='d_시나리오'!$H$4,'d_시나리오'!$I$4,IF(K192&lt;('d_시나리오'!$I$4-'d_시나리오'!$H$4)/('d_시나리오'!$J$4-'d_시나리오'!$H$4),'d_시나리오'!$H$4+SQRT(K192*('d_시나리오'!$J$4-'d_시나리오'!$H$4)*('d_시나리오'!$I$4-'d_시나리오'!$H$4)),'d_시나리오'!$J$4-SQRT((1-K192)*('d_시나리오'!$J$4-'d_시나리오'!$H$4)*('d_시나리오'!$J$4-'d_시나리오'!$I$4))))</f>
        <v/>
      </c>
      <c r="M192">
        <f>RAND()</f>
        <v/>
      </c>
      <c r="N192">
        <f>IF('d_시나리오'!$J$5='d_시나리오'!$H$5,'d_시나리오'!$I$5,IF(M192&lt;('d_시나리오'!$I$5-'d_시나리오'!$H$5)/('d_시나리오'!$J$5-'d_시나리오'!$H$5),'d_시나리오'!$H$5+SQRT(M192*('d_시나리오'!$J$5-'d_시나리오'!$H$5)*('d_시나리오'!$I$5-'d_시나리오'!$H$5)),'d_시나리오'!$J$5-SQRT((1-M192)*('d_시나리오'!$J$5-'d_시나리오'!$H$5)*('d_시나리오'!$J$5-'d_시나리오'!$I$5))))</f>
        <v/>
      </c>
      <c r="O192">
        <f>RAND()</f>
        <v/>
      </c>
      <c r="P192">
        <f>IF('d_시나리오'!$J$6='d_시나리오'!$H$6,'d_시나리오'!$I$6,IF(O192&lt;('d_시나리오'!$I$6-'d_시나리오'!$H$6)/('d_시나리오'!$J$6-'d_시나리오'!$H$6),'d_시나리오'!$H$6+SQRT(O192*('d_시나리오'!$J$6-'d_시나리오'!$H$6)*('d_시나리오'!$I$6-'d_시나리오'!$H$6)),'d_시나리오'!$J$6-SQRT((1-O192)*('d_시나리오'!$J$6-'d_시나리오'!$H$6)*('d_시나리오'!$J$6-'d_시나리오'!$I$6))))</f>
        <v/>
      </c>
      <c r="Q192">
        <f>INDEX('d_분포'!$B$2:$B$57,RANDBETWEEN(1,56))</f>
        <v/>
      </c>
      <c r="R192">
        <f>BETAINV(RAND(),5,5)</f>
        <v/>
      </c>
      <c r="S192">
        <f>'d_고정'!$B$1*'6_기대효과'!$H$7*('d_시나리오'!$I$7/'d_고정'!$B$2)*B192</f>
        <v/>
      </c>
      <c r="T192">
        <f>S192*D192</f>
        <v/>
      </c>
      <c r="U192">
        <f>S192*F192*H192</f>
        <v/>
      </c>
      <c r="V192">
        <f>S192*F192*(H192-1)</f>
        <v/>
      </c>
      <c r="W192">
        <f>U192*J192</f>
        <v/>
      </c>
      <c r="X192">
        <f>T192+W192</f>
        <v/>
      </c>
      <c r="Y192">
        <f>(T192*E192+W192*L192)*(1-R192-'d_고정'!$B$13)</f>
        <v/>
      </c>
      <c r="Z192">
        <f>(U192*N192*Q192+'d_고정'!$B$3*('6_기대효과'!$H$7/8)*Q192*'d_고정'!$B$10*P192*('6_기대효과'!$K$7/'d_고정'!$B$9))*(1-R192)</f>
        <v/>
      </c>
      <c r="AA192">
        <f>W192*L192*(1-R192-'d_고정'!$B$13)+U192*MAX(N192-'d_고정'!$B$10*P192*('6_기대효과'!$K$7/'d_고정'!$B$9),0)*Q192*(1-R192)</f>
        <v/>
      </c>
      <c r="AB192">
        <f>Y192+Z192</f>
        <v/>
      </c>
      <c r="AC192">
        <f>Y192/('d_고정'!$B$5*'6_기대효과'!$H$7/8)/'d_고정'!$B$6</f>
        <v/>
      </c>
      <c r="AD192">
        <f>Y192/('d_고정'!$B$8*'6_기대효과'!$H$7/8)</f>
        <v/>
      </c>
    </row>
    <row r="193">
      <c r="A193">
        <f>RAND()</f>
        <v/>
      </c>
      <c r="B193">
        <f>IF('d_시나리오'!$J$2='d_시나리오'!$H$2,'d_시나리오'!$I$2,IF(A193&lt;('d_시나리오'!$I$2-'d_시나리오'!$H$2)/('d_시나리오'!$J$2-'d_시나리오'!$H$2),'d_시나리오'!$H$2+SQRT(A193*('d_시나리오'!$J$2-'d_시나리오'!$H$2)*('d_시나리오'!$I$2-'d_시나리오'!$H$2)),'d_시나리오'!$J$2-SQRT((1-A193)*('d_시나리오'!$J$2-'d_시나리오'!$H$2)*('d_시나리오'!$J$2-'d_시나리오'!$I$2))))</f>
        <v/>
      </c>
      <c r="C193">
        <f>RAND()</f>
        <v/>
      </c>
      <c r="D193">
        <f>BETAINV(RAND(),IF(C193&lt;'d_고정'!$B$26,'d_고정'!$B$23,'d_고정'!$B$16)+1,'d_고정'!$B$17-IF(C193&lt;'d_고정'!$B$26,'d_고정'!$B$23,'d_고정'!$B$16)+1)*('d_고정'!$B$14+('d_고정'!$B$15-'d_고정'!$B$14)*RAND())</f>
        <v/>
      </c>
      <c r="E193">
        <f>INDEX('d_분포'!$A$2:$A$28,RANDBETWEEN(1,27))</f>
        <v/>
      </c>
      <c r="F193">
        <f>INDEX('d_분포'!$C$2:$C$5,RANDBETWEEN(1,4))*(0.9+0.2*RAND())</f>
        <v/>
      </c>
      <c r="G193">
        <f>RAND()</f>
        <v/>
      </c>
      <c r="H193">
        <f>(F193+(1-F193)*('d_고정'!$B$22*BETAINV(RAND(),IF(G193&lt;'d_고정'!$B$26,'d_고정'!$B$25,'d_고정'!$B$20)+1,'d_고정'!$B$21-IF(G193&lt;'d_고정'!$B$26,'d_고정'!$B$25,'d_고정'!$B$20)+1)+(1-'d_고정'!$B$22)*BETAINV(RAND(),IF(G193&lt;'d_고정'!$B$26,'d_고정'!$B$24,'d_고정'!$B$18)+1,'d_고정'!$B$19-IF(G193&lt;'d_고정'!$B$26,'d_고정'!$B$24,'d_고정'!$B$18)+1))*('d_고정'!$B$14+('d_고정'!$B$15-'d_고정'!$B$14)*RAND()))/F193</f>
        <v/>
      </c>
      <c r="I193">
        <f>RAND()</f>
        <v/>
      </c>
      <c r="J193">
        <f>IF('d_시나리오'!$J$3='d_시나리오'!$H$3,'d_시나리오'!$I$3,IF(I193&lt;('d_시나리오'!$I$3-'d_시나리오'!$H$3)/('d_시나리오'!$J$3-'d_시나리오'!$H$3),'d_시나리오'!$H$3+SQRT(I193*('d_시나리오'!$J$3-'d_시나리오'!$H$3)*('d_시나리오'!$I$3-'d_시나리오'!$H$3)),'d_시나리오'!$J$3-SQRT((1-I193)*('d_시나리오'!$J$3-'d_시나리오'!$H$3)*('d_시나리오'!$J$3-'d_시나리오'!$I$3))))</f>
        <v/>
      </c>
      <c r="K193">
        <f>RAND()</f>
        <v/>
      </c>
      <c r="L193">
        <f>IF('d_시나리오'!$J$4='d_시나리오'!$H$4,'d_시나리오'!$I$4,IF(K193&lt;('d_시나리오'!$I$4-'d_시나리오'!$H$4)/('d_시나리오'!$J$4-'d_시나리오'!$H$4),'d_시나리오'!$H$4+SQRT(K193*('d_시나리오'!$J$4-'d_시나리오'!$H$4)*('d_시나리오'!$I$4-'d_시나리오'!$H$4)),'d_시나리오'!$J$4-SQRT((1-K193)*('d_시나리오'!$J$4-'d_시나리오'!$H$4)*('d_시나리오'!$J$4-'d_시나리오'!$I$4))))</f>
        <v/>
      </c>
      <c r="M193">
        <f>RAND()</f>
        <v/>
      </c>
      <c r="N193">
        <f>IF('d_시나리오'!$J$5='d_시나리오'!$H$5,'d_시나리오'!$I$5,IF(M193&lt;('d_시나리오'!$I$5-'d_시나리오'!$H$5)/('d_시나리오'!$J$5-'d_시나리오'!$H$5),'d_시나리오'!$H$5+SQRT(M193*('d_시나리오'!$J$5-'d_시나리오'!$H$5)*('d_시나리오'!$I$5-'d_시나리오'!$H$5)),'d_시나리오'!$J$5-SQRT((1-M193)*('d_시나리오'!$J$5-'d_시나리오'!$H$5)*('d_시나리오'!$J$5-'d_시나리오'!$I$5))))</f>
        <v/>
      </c>
      <c r="O193">
        <f>RAND()</f>
        <v/>
      </c>
      <c r="P193">
        <f>IF('d_시나리오'!$J$6='d_시나리오'!$H$6,'d_시나리오'!$I$6,IF(O193&lt;('d_시나리오'!$I$6-'d_시나리오'!$H$6)/('d_시나리오'!$J$6-'d_시나리오'!$H$6),'d_시나리오'!$H$6+SQRT(O193*('d_시나리오'!$J$6-'d_시나리오'!$H$6)*('d_시나리오'!$I$6-'d_시나리오'!$H$6)),'d_시나리오'!$J$6-SQRT((1-O193)*('d_시나리오'!$J$6-'d_시나리오'!$H$6)*('d_시나리오'!$J$6-'d_시나리오'!$I$6))))</f>
        <v/>
      </c>
      <c r="Q193">
        <f>INDEX('d_분포'!$B$2:$B$57,RANDBETWEEN(1,56))</f>
        <v/>
      </c>
      <c r="R193">
        <f>BETAINV(RAND(),5,5)</f>
        <v/>
      </c>
      <c r="S193">
        <f>'d_고정'!$B$1*'6_기대효과'!$H$7*('d_시나리오'!$I$7/'d_고정'!$B$2)*B193</f>
        <v/>
      </c>
      <c r="T193">
        <f>S193*D193</f>
        <v/>
      </c>
      <c r="U193">
        <f>S193*F193*H193</f>
        <v/>
      </c>
      <c r="V193">
        <f>S193*F193*(H193-1)</f>
        <v/>
      </c>
      <c r="W193">
        <f>U193*J193</f>
        <v/>
      </c>
      <c r="X193">
        <f>T193+W193</f>
        <v/>
      </c>
      <c r="Y193">
        <f>(T193*E193+W193*L193)*(1-R193-'d_고정'!$B$13)</f>
        <v/>
      </c>
      <c r="Z193">
        <f>(U193*N193*Q193+'d_고정'!$B$3*('6_기대효과'!$H$7/8)*Q193*'d_고정'!$B$10*P193*('6_기대효과'!$K$7/'d_고정'!$B$9))*(1-R193)</f>
        <v/>
      </c>
      <c r="AA193">
        <f>W193*L193*(1-R193-'d_고정'!$B$13)+U193*MAX(N193-'d_고정'!$B$10*P193*('6_기대효과'!$K$7/'d_고정'!$B$9),0)*Q193*(1-R193)</f>
        <v/>
      </c>
      <c r="AB193">
        <f>Y193+Z193</f>
        <v/>
      </c>
      <c r="AC193">
        <f>Y193/('d_고정'!$B$5*'6_기대효과'!$H$7/8)/'d_고정'!$B$6</f>
        <v/>
      </c>
      <c r="AD193">
        <f>Y193/('d_고정'!$B$8*'6_기대효과'!$H$7/8)</f>
        <v/>
      </c>
    </row>
    <row r="194">
      <c r="A194">
        <f>RAND()</f>
        <v/>
      </c>
      <c r="B194">
        <f>IF('d_시나리오'!$J$2='d_시나리오'!$H$2,'d_시나리오'!$I$2,IF(A194&lt;('d_시나리오'!$I$2-'d_시나리오'!$H$2)/('d_시나리오'!$J$2-'d_시나리오'!$H$2),'d_시나리오'!$H$2+SQRT(A194*('d_시나리오'!$J$2-'d_시나리오'!$H$2)*('d_시나리오'!$I$2-'d_시나리오'!$H$2)),'d_시나리오'!$J$2-SQRT((1-A194)*('d_시나리오'!$J$2-'d_시나리오'!$H$2)*('d_시나리오'!$J$2-'d_시나리오'!$I$2))))</f>
        <v/>
      </c>
      <c r="C194">
        <f>RAND()</f>
        <v/>
      </c>
      <c r="D194">
        <f>BETAINV(RAND(),IF(C194&lt;'d_고정'!$B$26,'d_고정'!$B$23,'d_고정'!$B$16)+1,'d_고정'!$B$17-IF(C194&lt;'d_고정'!$B$26,'d_고정'!$B$23,'d_고정'!$B$16)+1)*('d_고정'!$B$14+('d_고정'!$B$15-'d_고정'!$B$14)*RAND())</f>
        <v/>
      </c>
      <c r="E194">
        <f>INDEX('d_분포'!$A$2:$A$28,RANDBETWEEN(1,27))</f>
        <v/>
      </c>
      <c r="F194">
        <f>INDEX('d_분포'!$C$2:$C$5,RANDBETWEEN(1,4))*(0.9+0.2*RAND())</f>
        <v/>
      </c>
      <c r="G194">
        <f>RAND()</f>
        <v/>
      </c>
      <c r="H194">
        <f>(F194+(1-F194)*('d_고정'!$B$22*BETAINV(RAND(),IF(G194&lt;'d_고정'!$B$26,'d_고정'!$B$25,'d_고정'!$B$20)+1,'d_고정'!$B$21-IF(G194&lt;'d_고정'!$B$26,'d_고정'!$B$25,'d_고정'!$B$20)+1)+(1-'d_고정'!$B$22)*BETAINV(RAND(),IF(G194&lt;'d_고정'!$B$26,'d_고정'!$B$24,'d_고정'!$B$18)+1,'d_고정'!$B$19-IF(G194&lt;'d_고정'!$B$26,'d_고정'!$B$24,'d_고정'!$B$18)+1))*('d_고정'!$B$14+('d_고정'!$B$15-'d_고정'!$B$14)*RAND()))/F194</f>
        <v/>
      </c>
      <c r="I194">
        <f>RAND()</f>
        <v/>
      </c>
      <c r="J194">
        <f>IF('d_시나리오'!$J$3='d_시나리오'!$H$3,'d_시나리오'!$I$3,IF(I194&lt;('d_시나리오'!$I$3-'d_시나리오'!$H$3)/('d_시나리오'!$J$3-'d_시나리오'!$H$3),'d_시나리오'!$H$3+SQRT(I194*('d_시나리오'!$J$3-'d_시나리오'!$H$3)*('d_시나리오'!$I$3-'d_시나리오'!$H$3)),'d_시나리오'!$J$3-SQRT((1-I194)*('d_시나리오'!$J$3-'d_시나리오'!$H$3)*('d_시나리오'!$J$3-'d_시나리오'!$I$3))))</f>
        <v/>
      </c>
      <c r="K194">
        <f>RAND()</f>
        <v/>
      </c>
      <c r="L194">
        <f>IF('d_시나리오'!$J$4='d_시나리오'!$H$4,'d_시나리오'!$I$4,IF(K194&lt;('d_시나리오'!$I$4-'d_시나리오'!$H$4)/('d_시나리오'!$J$4-'d_시나리오'!$H$4),'d_시나리오'!$H$4+SQRT(K194*('d_시나리오'!$J$4-'d_시나리오'!$H$4)*('d_시나리오'!$I$4-'d_시나리오'!$H$4)),'d_시나리오'!$J$4-SQRT((1-K194)*('d_시나리오'!$J$4-'d_시나리오'!$H$4)*('d_시나리오'!$J$4-'d_시나리오'!$I$4))))</f>
        <v/>
      </c>
      <c r="M194">
        <f>RAND()</f>
        <v/>
      </c>
      <c r="N194">
        <f>IF('d_시나리오'!$J$5='d_시나리오'!$H$5,'d_시나리오'!$I$5,IF(M194&lt;('d_시나리오'!$I$5-'d_시나리오'!$H$5)/('d_시나리오'!$J$5-'d_시나리오'!$H$5),'d_시나리오'!$H$5+SQRT(M194*('d_시나리오'!$J$5-'d_시나리오'!$H$5)*('d_시나리오'!$I$5-'d_시나리오'!$H$5)),'d_시나리오'!$J$5-SQRT((1-M194)*('d_시나리오'!$J$5-'d_시나리오'!$H$5)*('d_시나리오'!$J$5-'d_시나리오'!$I$5))))</f>
        <v/>
      </c>
      <c r="O194">
        <f>RAND()</f>
        <v/>
      </c>
      <c r="P194">
        <f>IF('d_시나리오'!$J$6='d_시나리오'!$H$6,'d_시나리오'!$I$6,IF(O194&lt;('d_시나리오'!$I$6-'d_시나리오'!$H$6)/('d_시나리오'!$J$6-'d_시나리오'!$H$6),'d_시나리오'!$H$6+SQRT(O194*('d_시나리오'!$J$6-'d_시나리오'!$H$6)*('d_시나리오'!$I$6-'d_시나리오'!$H$6)),'d_시나리오'!$J$6-SQRT((1-O194)*('d_시나리오'!$J$6-'d_시나리오'!$H$6)*('d_시나리오'!$J$6-'d_시나리오'!$I$6))))</f>
        <v/>
      </c>
      <c r="Q194">
        <f>INDEX('d_분포'!$B$2:$B$57,RANDBETWEEN(1,56))</f>
        <v/>
      </c>
      <c r="R194">
        <f>BETAINV(RAND(),5,5)</f>
        <v/>
      </c>
      <c r="S194">
        <f>'d_고정'!$B$1*'6_기대효과'!$H$7*('d_시나리오'!$I$7/'d_고정'!$B$2)*B194</f>
        <v/>
      </c>
      <c r="T194">
        <f>S194*D194</f>
        <v/>
      </c>
      <c r="U194">
        <f>S194*F194*H194</f>
        <v/>
      </c>
      <c r="V194">
        <f>S194*F194*(H194-1)</f>
        <v/>
      </c>
      <c r="W194">
        <f>U194*J194</f>
        <v/>
      </c>
      <c r="X194">
        <f>T194+W194</f>
        <v/>
      </c>
      <c r="Y194">
        <f>(T194*E194+W194*L194)*(1-R194-'d_고정'!$B$13)</f>
        <v/>
      </c>
      <c r="Z194">
        <f>(U194*N194*Q194+'d_고정'!$B$3*('6_기대효과'!$H$7/8)*Q194*'d_고정'!$B$10*P194*('6_기대효과'!$K$7/'d_고정'!$B$9))*(1-R194)</f>
        <v/>
      </c>
      <c r="AA194">
        <f>W194*L194*(1-R194-'d_고정'!$B$13)+U194*MAX(N194-'d_고정'!$B$10*P194*('6_기대효과'!$K$7/'d_고정'!$B$9),0)*Q194*(1-R194)</f>
        <v/>
      </c>
      <c r="AB194">
        <f>Y194+Z194</f>
        <v/>
      </c>
      <c r="AC194">
        <f>Y194/('d_고정'!$B$5*'6_기대효과'!$H$7/8)/'d_고정'!$B$6</f>
        <v/>
      </c>
      <c r="AD194">
        <f>Y194/('d_고정'!$B$8*'6_기대효과'!$H$7/8)</f>
        <v/>
      </c>
    </row>
    <row r="195">
      <c r="A195">
        <f>RAND()</f>
        <v/>
      </c>
      <c r="B195">
        <f>IF('d_시나리오'!$J$2='d_시나리오'!$H$2,'d_시나리오'!$I$2,IF(A195&lt;('d_시나리오'!$I$2-'d_시나리오'!$H$2)/('d_시나리오'!$J$2-'d_시나리오'!$H$2),'d_시나리오'!$H$2+SQRT(A195*('d_시나리오'!$J$2-'d_시나리오'!$H$2)*('d_시나리오'!$I$2-'d_시나리오'!$H$2)),'d_시나리오'!$J$2-SQRT((1-A195)*('d_시나리오'!$J$2-'d_시나리오'!$H$2)*('d_시나리오'!$J$2-'d_시나리오'!$I$2))))</f>
        <v/>
      </c>
      <c r="C195">
        <f>RAND()</f>
        <v/>
      </c>
      <c r="D195">
        <f>BETAINV(RAND(),IF(C195&lt;'d_고정'!$B$26,'d_고정'!$B$23,'d_고정'!$B$16)+1,'d_고정'!$B$17-IF(C195&lt;'d_고정'!$B$26,'d_고정'!$B$23,'d_고정'!$B$16)+1)*('d_고정'!$B$14+('d_고정'!$B$15-'d_고정'!$B$14)*RAND())</f>
        <v/>
      </c>
      <c r="E195">
        <f>INDEX('d_분포'!$A$2:$A$28,RANDBETWEEN(1,27))</f>
        <v/>
      </c>
      <c r="F195">
        <f>INDEX('d_분포'!$C$2:$C$5,RANDBETWEEN(1,4))*(0.9+0.2*RAND())</f>
        <v/>
      </c>
      <c r="G195">
        <f>RAND()</f>
        <v/>
      </c>
      <c r="H195">
        <f>(F195+(1-F195)*('d_고정'!$B$22*BETAINV(RAND(),IF(G195&lt;'d_고정'!$B$26,'d_고정'!$B$25,'d_고정'!$B$20)+1,'d_고정'!$B$21-IF(G195&lt;'d_고정'!$B$26,'d_고정'!$B$25,'d_고정'!$B$20)+1)+(1-'d_고정'!$B$22)*BETAINV(RAND(),IF(G195&lt;'d_고정'!$B$26,'d_고정'!$B$24,'d_고정'!$B$18)+1,'d_고정'!$B$19-IF(G195&lt;'d_고정'!$B$26,'d_고정'!$B$24,'d_고정'!$B$18)+1))*('d_고정'!$B$14+('d_고정'!$B$15-'d_고정'!$B$14)*RAND()))/F195</f>
        <v/>
      </c>
      <c r="I195">
        <f>RAND()</f>
        <v/>
      </c>
      <c r="J195">
        <f>IF('d_시나리오'!$J$3='d_시나리오'!$H$3,'d_시나리오'!$I$3,IF(I195&lt;('d_시나리오'!$I$3-'d_시나리오'!$H$3)/('d_시나리오'!$J$3-'d_시나리오'!$H$3),'d_시나리오'!$H$3+SQRT(I195*('d_시나리오'!$J$3-'d_시나리오'!$H$3)*('d_시나리오'!$I$3-'d_시나리오'!$H$3)),'d_시나리오'!$J$3-SQRT((1-I195)*('d_시나리오'!$J$3-'d_시나리오'!$H$3)*('d_시나리오'!$J$3-'d_시나리오'!$I$3))))</f>
        <v/>
      </c>
      <c r="K195">
        <f>RAND()</f>
        <v/>
      </c>
      <c r="L195">
        <f>IF('d_시나리오'!$J$4='d_시나리오'!$H$4,'d_시나리오'!$I$4,IF(K195&lt;('d_시나리오'!$I$4-'d_시나리오'!$H$4)/('d_시나리오'!$J$4-'d_시나리오'!$H$4),'d_시나리오'!$H$4+SQRT(K195*('d_시나리오'!$J$4-'d_시나리오'!$H$4)*('d_시나리오'!$I$4-'d_시나리오'!$H$4)),'d_시나리오'!$J$4-SQRT((1-K195)*('d_시나리오'!$J$4-'d_시나리오'!$H$4)*('d_시나리오'!$J$4-'d_시나리오'!$I$4))))</f>
        <v/>
      </c>
      <c r="M195">
        <f>RAND()</f>
        <v/>
      </c>
      <c r="N195">
        <f>IF('d_시나리오'!$J$5='d_시나리오'!$H$5,'d_시나리오'!$I$5,IF(M195&lt;('d_시나리오'!$I$5-'d_시나리오'!$H$5)/('d_시나리오'!$J$5-'d_시나리오'!$H$5),'d_시나리오'!$H$5+SQRT(M195*('d_시나리오'!$J$5-'d_시나리오'!$H$5)*('d_시나리오'!$I$5-'d_시나리오'!$H$5)),'d_시나리오'!$J$5-SQRT((1-M195)*('d_시나리오'!$J$5-'d_시나리오'!$H$5)*('d_시나리오'!$J$5-'d_시나리오'!$I$5))))</f>
        <v/>
      </c>
      <c r="O195">
        <f>RAND()</f>
        <v/>
      </c>
      <c r="P195">
        <f>IF('d_시나리오'!$J$6='d_시나리오'!$H$6,'d_시나리오'!$I$6,IF(O195&lt;('d_시나리오'!$I$6-'d_시나리오'!$H$6)/('d_시나리오'!$J$6-'d_시나리오'!$H$6),'d_시나리오'!$H$6+SQRT(O195*('d_시나리오'!$J$6-'d_시나리오'!$H$6)*('d_시나리오'!$I$6-'d_시나리오'!$H$6)),'d_시나리오'!$J$6-SQRT((1-O195)*('d_시나리오'!$J$6-'d_시나리오'!$H$6)*('d_시나리오'!$J$6-'d_시나리오'!$I$6))))</f>
        <v/>
      </c>
      <c r="Q195">
        <f>INDEX('d_분포'!$B$2:$B$57,RANDBETWEEN(1,56))</f>
        <v/>
      </c>
      <c r="R195">
        <f>BETAINV(RAND(),5,5)</f>
        <v/>
      </c>
      <c r="S195">
        <f>'d_고정'!$B$1*'6_기대효과'!$H$7*('d_시나리오'!$I$7/'d_고정'!$B$2)*B195</f>
        <v/>
      </c>
      <c r="T195">
        <f>S195*D195</f>
        <v/>
      </c>
      <c r="U195">
        <f>S195*F195*H195</f>
        <v/>
      </c>
      <c r="V195">
        <f>S195*F195*(H195-1)</f>
        <v/>
      </c>
      <c r="W195">
        <f>U195*J195</f>
        <v/>
      </c>
      <c r="X195">
        <f>T195+W195</f>
        <v/>
      </c>
      <c r="Y195">
        <f>(T195*E195+W195*L195)*(1-R195-'d_고정'!$B$13)</f>
        <v/>
      </c>
      <c r="Z195">
        <f>(U195*N195*Q195+'d_고정'!$B$3*('6_기대효과'!$H$7/8)*Q195*'d_고정'!$B$10*P195*('6_기대효과'!$K$7/'d_고정'!$B$9))*(1-R195)</f>
        <v/>
      </c>
      <c r="AA195">
        <f>W195*L195*(1-R195-'d_고정'!$B$13)+U195*MAX(N195-'d_고정'!$B$10*P195*('6_기대효과'!$K$7/'d_고정'!$B$9),0)*Q195*(1-R195)</f>
        <v/>
      </c>
      <c r="AB195">
        <f>Y195+Z195</f>
        <v/>
      </c>
      <c r="AC195">
        <f>Y195/('d_고정'!$B$5*'6_기대효과'!$H$7/8)/'d_고정'!$B$6</f>
        <v/>
      </c>
      <c r="AD195">
        <f>Y195/('d_고정'!$B$8*'6_기대효과'!$H$7/8)</f>
        <v/>
      </c>
    </row>
    <row r="196">
      <c r="A196">
        <f>RAND()</f>
        <v/>
      </c>
      <c r="B196">
        <f>IF('d_시나리오'!$J$2='d_시나리오'!$H$2,'d_시나리오'!$I$2,IF(A196&lt;('d_시나리오'!$I$2-'d_시나리오'!$H$2)/('d_시나리오'!$J$2-'d_시나리오'!$H$2),'d_시나리오'!$H$2+SQRT(A196*('d_시나리오'!$J$2-'d_시나리오'!$H$2)*('d_시나리오'!$I$2-'d_시나리오'!$H$2)),'d_시나리오'!$J$2-SQRT((1-A196)*('d_시나리오'!$J$2-'d_시나리오'!$H$2)*('d_시나리오'!$J$2-'d_시나리오'!$I$2))))</f>
        <v/>
      </c>
      <c r="C196">
        <f>RAND()</f>
        <v/>
      </c>
      <c r="D196">
        <f>BETAINV(RAND(),IF(C196&lt;'d_고정'!$B$26,'d_고정'!$B$23,'d_고정'!$B$16)+1,'d_고정'!$B$17-IF(C196&lt;'d_고정'!$B$26,'d_고정'!$B$23,'d_고정'!$B$16)+1)*('d_고정'!$B$14+('d_고정'!$B$15-'d_고정'!$B$14)*RAND())</f>
        <v/>
      </c>
      <c r="E196">
        <f>INDEX('d_분포'!$A$2:$A$28,RANDBETWEEN(1,27))</f>
        <v/>
      </c>
      <c r="F196">
        <f>INDEX('d_분포'!$C$2:$C$5,RANDBETWEEN(1,4))*(0.9+0.2*RAND())</f>
        <v/>
      </c>
      <c r="G196">
        <f>RAND()</f>
        <v/>
      </c>
      <c r="H196">
        <f>(F196+(1-F196)*('d_고정'!$B$22*BETAINV(RAND(),IF(G196&lt;'d_고정'!$B$26,'d_고정'!$B$25,'d_고정'!$B$20)+1,'d_고정'!$B$21-IF(G196&lt;'d_고정'!$B$26,'d_고정'!$B$25,'d_고정'!$B$20)+1)+(1-'d_고정'!$B$22)*BETAINV(RAND(),IF(G196&lt;'d_고정'!$B$26,'d_고정'!$B$24,'d_고정'!$B$18)+1,'d_고정'!$B$19-IF(G196&lt;'d_고정'!$B$26,'d_고정'!$B$24,'d_고정'!$B$18)+1))*('d_고정'!$B$14+('d_고정'!$B$15-'d_고정'!$B$14)*RAND()))/F196</f>
        <v/>
      </c>
      <c r="I196">
        <f>RAND()</f>
        <v/>
      </c>
      <c r="J196">
        <f>IF('d_시나리오'!$J$3='d_시나리오'!$H$3,'d_시나리오'!$I$3,IF(I196&lt;('d_시나리오'!$I$3-'d_시나리오'!$H$3)/('d_시나리오'!$J$3-'d_시나리오'!$H$3),'d_시나리오'!$H$3+SQRT(I196*('d_시나리오'!$J$3-'d_시나리오'!$H$3)*('d_시나리오'!$I$3-'d_시나리오'!$H$3)),'d_시나리오'!$J$3-SQRT((1-I196)*('d_시나리오'!$J$3-'d_시나리오'!$H$3)*('d_시나리오'!$J$3-'d_시나리오'!$I$3))))</f>
        <v/>
      </c>
      <c r="K196">
        <f>RAND()</f>
        <v/>
      </c>
      <c r="L196">
        <f>IF('d_시나리오'!$J$4='d_시나리오'!$H$4,'d_시나리오'!$I$4,IF(K196&lt;('d_시나리오'!$I$4-'d_시나리오'!$H$4)/('d_시나리오'!$J$4-'d_시나리오'!$H$4),'d_시나리오'!$H$4+SQRT(K196*('d_시나리오'!$J$4-'d_시나리오'!$H$4)*('d_시나리오'!$I$4-'d_시나리오'!$H$4)),'d_시나리오'!$J$4-SQRT((1-K196)*('d_시나리오'!$J$4-'d_시나리오'!$H$4)*('d_시나리오'!$J$4-'d_시나리오'!$I$4))))</f>
        <v/>
      </c>
      <c r="M196">
        <f>RAND()</f>
        <v/>
      </c>
      <c r="N196">
        <f>IF('d_시나리오'!$J$5='d_시나리오'!$H$5,'d_시나리오'!$I$5,IF(M196&lt;('d_시나리오'!$I$5-'d_시나리오'!$H$5)/('d_시나리오'!$J$5-'d_시나리오'!$H$5),'d_시나리오'!$H$5+SQRT(M196*('d_시나리오'!$J$5-'d_시나리오'!$H$5)*('d_시나리오'!$I$5-'d_시나리오'!$H$5)),'d_시나리오'!$J$5-SQRT((1-M196)*('d_시나리오'!$J$5-'d_시나리오'!$H$5)*('d_시나리오'!$J$5-'d_시나리오'!$I$5))))</f>
        <v/>
      </c>
      <c r="O196">
        <f>RAND()</f>
        <v/>
      </c>
      <c r="P196">
        <f>IF('d_시나리오'!$J$6='d_시나리오'!$H$6,'d_시나리오'!$I$6,IF(O196&lt;('d_시나리오'!$I$6-'d_시나리오'!$H$6)/('d_시나리오'!$J$6-'d_시나리오'!$H$6),'d_시나리오'!$H$6+SQRT(O196*('d_시나리오'!$J$6-'d_시나리오'!$H$6)*('d_시나리오'!$I$6-'d_시나리오'!$H$6)),'d_시나리오'!$J$6-SQRT((1-O196)*('d_시나리오'!$J$6-'d_시나리오'!$H$6)*('d_시나리오'!$J$6-'d_시나리오'!$I$6))))</f>
        <v/>
      </c>
      <c r="Q196">
        <f>INDEX('d_분포'!$B$2:$B$57,RANDBETWEEN(1,56))</f>
        <v/>
      </c>
      <c r="R196">
        <f>BETAINV(RAND(),5,5)</f>
        <v/>
      </c>
      <c r="S196">
        <f>'d_고정'!$B$1*'6_기대효과'!$H$7*('d_시나리오'!$I$7/'d_고정'!$B$2)*B196</f>
        <v/>
      </c>
      <c r="T196">
        <f>S196*D196</f>
        <v/>
      </c>
      <c r="U196">
        <f>S196*F196*H196</f>
        <v/>
      </c>
      <c r="V196">
        <f>S196*F196*(H196-1)</f>
        <v/>
      </c>
      <c r="W196">
        <f>U196*J196</f>
        <v/>
      </c>
      <c r="X196">
        <f>T196+W196</f>
        <v/>
      </c>
      <c r="Y196">
        <f>(T196*E196+W196*L196)*(1-R196-'d_고정'!$B$13)</f>
        <v/>
      </c>
      <c r="Z196">
        <f>(U196*N196*Q196+'d_고정'!$B$3*('6_기대효과'!$H$7/8)*Q196*'d_고정'!$B$10*P196*('6_기대효과'!$K$7/'d_고정'!$B$9))*(1-R196)</f>
        <v/>
      </c>
      <c r="AA196">
        <f>W196*L196*(1-R196-'d_고정'!$B$13)+U196*MAX(N196-'d_고정'!$B$10*P196*('6_기대효과'!$K$7/'d_고정'!$B$9),0)*Q196*(1-R196)</f>
        <v/>
      </c>
      <c r="AB196">
        <f>Y196+Z196</f>
        <v/>
      </c>
      <c r="AC196">
        <f>Y196/('d_고정'!$B$5*'6_기대효과'!$H$7/8)/'d_고정'!$B$6</f>
        <v/>
      </c>
      <c r="AD196">
        <f>Y196/('d_고정'!$B$8*'6_기대효과'!$H$7/8)</f>
        <v/>
      </c>
    </row>
    <row r="197">
      <c r="A197">
        <f>RAND()</f>
        <v/>
      </c>
      <c r="B197">
        <f>IF('d_시나리오'!$J$2='d_시나리오'!$H$2,'d_시나리오'!$I$2,IF(A197&lt;('d_시나리오'!$I$2-'d_시나리오'!$H$2)/('d_시나리오'!$J$2-'d_시나리오'!$H$2),'d_시나리오'!$H$2+SQRT(A197*('d_시나리오'!$J$2-'d_시나리오'!$H$2)*('d_시나리오'!$I$2-'d_시나리오'!$H$2)),'d_시나리오'!$J$2-SQRT((1-A197)*('d_시나리오'!$J$2-'d_시나리오'!$H$2)*('d_시나리오'!$J$2-'d_시나리오'!$I$2))))</f>
        <v/>
      </c>
      <c r="C197">
        <f>RAND()</f>
        <v/>
      </c>
      <c r="D197">
        <f>BETAINV(RAND(),IF(C197&lt;'d_고정'!$B$26,'d_고정'!$B$23,'d_고정'!$B$16)+1,'d_고정'!$B$17-IF(C197&lt;'d_고정'!$B$26,'d_고정'!$B$23,'d_고정'!$B$16)+1)*('d_고정'!$B$14+('d_고정'!$B$15-'d_고정'!$B$14)*RAND())</f>
        <v/>
      </c>
      <c r="E197">
        <f>INDEX('d_분포'!$A$2:$A$28,RANDBETWEEN(1,27))</f>
        <v/>
      </c>
      <c r="F197">
        <f>INDEX('d_분포'!$C$2:$C$5,RANDBETWEEN(1,4))*(0.9+0.2*RAND())</f>
        <v/>
      </c>
      <c r="G197">
        <f>RAND()</f>
        <v/>
      </c>
      <c r="H197">
        <f>(F197+(1-F197)*('d_고정'!$B$22*BETAINV(RAND(),IF(G197&lt;'d_고정'!$B$26,'d_고정'!$B$25,'d_고정'!$B$20)+1,'d_고정'!$B$21-IF(G197&lt;'d_고정'!$B$26,'d_고정'!$B$25,'d_고정'!$B$20)+1)+(1-'d_고정'!$B$22)*BETAINV(RAND(),IF(G197&lt;'d_고정'!$B$26,'d_고정'!$B$24,'d_고정'!$B$18)+1,'d_고정'!$B$19-IF(G197&lt;'d_고정'!$B$26,'d_고정'!$B$24,'d_고정'!$B$18)+1))*('d_고정'!$B$14+('d_고정'!$B$15-'d_고정'!$B$14)*RAND()))/F197</f>
        <v/>
      </c>
      <c r="I197">
        <f>RAND()</f>
        <v/>
      </c>
      <c r="J197">
        <f>IF('d_시나리오'!$J$3='d_시나리오'!$H$3,'d_시나리오'!$I$3,IF(I197&lt;('d_시나리오'!$I$3-'d_시나리오'!$H$3)/('d_시나리오'!$J$3-'d_시나리오'!$H$3),'d_시나리오'!$H$3+SQRT(I197*('d_시나리오'!$J$3-'d_시나리오'!$H$3)*('d_시나리오'!$I$3-'d_시나리오'!$H$3)),'d_시나리오'!$J$3-SQRT((1-I197)*('d_시나리오'!$J$3-'d_시나리오'!$H$3)*('d_시나리오'!$J$3-'d_시나리오'!$I$3))))</f>
        <v/>
      </c>
      <c r="K197">
        <f>RAND()</f>
        <v/>
      </c>
      <c r="L197">
        <f>IF('d_시나리오'!$J$4='d_시나리오'!$H$4,'d_시나리오'!$I$4,IF(K197&lt;('d_시나리오'!$I$4-'d_시나리오'!$H$4)/('d_시나리오'!$J$4-'d_시나리오'!$H$4),'d_시나리오'!$H$4+SQRT(K197*('d_시나리오'!$J$4-'d_시나리오'!$H$4)*('d_시나리오'!$I$4-'d_시나리오'!$H$4)),'d_시나리오'!$J$4-SQRT((1-K197)*('d_시나리오'!$J$4-'d_시나리오'!$H$4)*('d_시나리오'!$J$4-'d_시나리오'!$I$4))))</f>
        <v/>
      </c>
      <c r="M197">
        <f>RAND()</f>
        <v/>
      </c>
      <c r="N197">
        <f>IF('d_시나리오'!$J$5='d_시나리오'!$H$5,'d_시나리오'!$I$5,IF(M197&lt;('d_시나리오'!$I$5-'d_시나리오'!$H$5)/('d_시나리오'!$J$5-'d_시나리오'!$H$5),'d_시나리오'!$H$5+SQRT(M197*('d_시나리오'!$J$5-'d_시나리오'!$H$5)*('d_시나리오'!$I$5-'d_시나리오'!$H$5)),'d_시나리오'!$J$5-SQRT((1-M197)*('d_시나리오'!$J$5-'d_시나리오'!$H$5)*('d_시나리오'!$J$5-'d_시나리오'!$I$5))))</f>
        <v/>
      </c>
      <c r="O197">
        <f>RAND()</f>
        <v/>
      </c>
      <c r="P197">
        <f>IF('d_시나리오'!$J$6='d_시나리오'!$H$6,'d_시나리오'!$I$6,IF(O197&lt;('d_시나리오'!$I$6-'d_시나리오'!$H$6)/('d_시나리오'!$J$6-'d_시나리오'!$H$6),'d_시나리오'!$H$6+SQRT(O197*('d_시나리오'!$J$6-'d_시나리오'!$H$6)*('d_시나리오'!$I$6-'d_시나리오'!$H$6)),'d_시나리오'!$J$6-SQRT((1-O197)*('d_시나리오'!$J$6-'d_시나리오'!$H$6)*('d_시나리오'!$J$6-'d_시나리오'!$I$6))))</f>
        <v/>
      </c>
      <c r="Q197">
        <f>INDEX('d_분포'!$B$2:$B$57,RANDBETWEEN(1,56))</f>
        <v/>
      </c>
      <c r="R197">
        <f>BETAINV(RAND(),5,5)</f>
        <v/>
      </c>
      <c r="S197">
        <f>'d_고정'!$B$1*'6_기대효과'!$H$7*('d_시나리오'!$I$7/'d_고정'!$B$2)*B197</f>
        <v/>
      </c>
      <c r="T197">
        <f>S197*D197</f>
        <v/>
      </c>
      <c r="U197">
        <f>S197*F197*H197</f>
        <v/>
      </c>
      <c r="V197">
        <f>S197*F197*(H197-1)</f>
        <v/>
      </c>
      <c r="W197">
        <f>U197*J197</f>
        <v/>
      </c>
      <c r="X197">
        <f>T197+W197</f>
        <v/>
      </c>
      <c r="Y197">
        <f>(T197*E197+W197*L197)*(1-R197-'d_고정'!$B$13)</f>
        <v/>
      </c>
      <c r="Z197">
        <f>(U197*N197*Q197+'d_고정'!$B$3*('6_기대효과'!$H$7/8)*Q197*'d_고정'!$B$10*P197*('6_기대효과'!$K$7/'d_고정'!$B$9))*(1-R197)</f>
        <v/>
      </c>
      <c r="AA197">
        <f>W197*L197*(1-R197-'d_고정'!$B$13)+U197*MAX(N197-'d_고정'!$B$10*P197*('6_기대효과'!$K$7/'d_고정'!$B$9),0)*Q197*(1-R197)</f>
        <v/>
      </c>
      <c r="AB197">
        <f>Y197+Z197</f>
        <v/>
      </c>
      <c r="AC197">
        <f>Y197/('d_고정'!$B$5*'6_기대효과'!$H$7/8)/'d_고정'!$B$6</f>
        <v/>
      </c>
      <c r="AD197">
        <f>Y197/('d_고정'!$B$8*'6_기대효과'!$H$7/8)</f>
        <v/>
      </c>
    </row>
    <row r="198">
      <c r="A198">
        <f>RAND()</f>
        <v/>
      </c>
      <c r="B198">
        <f>IF('d_시나리오'!$J$2='d_시나리오'!$H$2,'d_시나리오'!$I$2,IF(A198&lt;('d_시나리오'!$I$2-'d_시나리오'!$H$2)/('d_시나리오'!$J$2-'d_시나리오'!$H$2),'d_시나리오'!$H$2+SQRT(A198*('d_시나리오'!$J$2-'d_시나리오'!$H$2)*('d_시나리오'!$I$2-'d_시나리오'!$H$2)),'d_시나리오'!$J$2-SQRT((1-A198)*('d_시나리오'!$J$2-'d_시나리오'!$H$2)*('d_시나리오'!$J$2-'d_시나리오'!$I$2))))</f>
        <v/>
      </c>
      <c r="C198">
        <f>RAND()</f>
        <v/>
      </c>
      <c r="D198">
        <f>BETAINV(RAND(),IF(C198&lt;'d_고정'!$B$26,'d_고정'!$B$23,'d_고정'!$B$16)+1,'d_고정'!$B$17-IF(C198&lt;'d_고정'!$B$26,'d_고정'!$B$23,'d_고정'!$B$16)+1)*('d_고정'!$B$14+('d_고정'!$B$15-'d_고정'!$B$14)*RAND())</f>
        <v/>
      </c>
      <c r="E198">
        <f>INDEX('d_분포'!$A$2:$A$28,RANDBETWEEN(1,27))</f>
        <v/>
      </c>
      <c r="F198">
        <f>INDEX('d_분포'!$C$2:$C$5,RANDBETWEEN(1,4))*(0.9+0.2*RAND())</f>
        <v/>
      </c>
      <c r="G198">
        <f>RAND()</f>
        <v/>
      </c>
      <c r="H198">
        <f>(F198+(1-F198)*('d_고정'!$B$22*BETAINV(RAND(),IF(G198&lt;'d_고정'!$B$26,'d_고정'!$B$25,'d_고정'!$B$20)+1,'d_고정'!$B$21-IF(G198&lt;'d_고정'!$B$26,'d_고정'!$B$25,'d_고정'!$B$20)+1)+(1-'d_고정'!$B$22)*BETAINV(RAND(),IF(G198&lt;'d_고정'!$B$26,'d_고정'!$B$24,'d_고정'!$B$18)+1,'d_고정'!$B$19-IF(G198&lt;'d_고정'!$B$26,'d_고정'!$B$24,'d_고정'!$B$18)+1))*('d_고정'!$B$14+('d_고정'!$B$15-'d_고정'!$B$14)*RAND()))/F198</f>
        <v/>
      </c>
      <c r="I198">
        <f>RAND()</f>
        <v/>
      </c>
      <c r="J198">
        <f>IF('d_시나리오'!$J$3='d_시나리오'!$H$3,'d_시나리오'!$I$3,IF(I198&lt;('d_시나리오'!$I$3-'d_시나리오'!$H$3)/('d_시나리오'!$J$3-'d_시나리오'!$H$3),'d_시나리오'!$H$3+SQRT(I198*('d_시나리오'!$J$3-'d_시나리오'!$H$3)*('d_시나리오'!$I$3-'d_시나리오'!$H$3)),'d_시나리오'!$J$3-SQRT((1-I198)*('d_시나리오'!$J$3-'d_시나리오'!$H$3)*('d_시나리오'!$J$3-'d_시나리오'!$I$3))))</f>
        <v/>
      </c>
      <c r="K198">
        <f>RAND()</f>
        <v/>
      </c>
      <c r="L198">
        <f>IF('d_시나리오'!$J$4='d_시나리오'!$H$4,'d_시나리오'!$I$4,IF(K198&lt;('d_시나리오'!$I$4-'d_시나리오'!$H$4)/('d_시나리오'!$J$4-'d_시나리오'!$H$4),'d_시나리오'!$H$4+SQRT(K198*('d_시나리오'!$J$4-'d_시나리오'!$H$4)*('d_시나리오'!$I$4-'d_시나리오'!$H$4)),'d_시나리오'!$J$4-SQRT((1-K198)*('d_시나리오'!$J$4-'d_시나리오'!$H$4)*('d_시나리오'!$J$4-'d_시나리오'!$I$4))))</f>
        <v/>
      </c>
      <c r="M198">
        <f>RAND()</f>
        <v/>
      </c>
      <c r="N198">
        <f>IF('d_시나리오'!$J$5='d_시나리오'!$H$5,'d_시나리오'!$I$5,IF(M198&lt;('d_시나리오'!$I$5-'d_시나리오'!$H$5)/('d_시나리오'!$J$5-'d_시나리오'!$H$5),'d_시나리오'!$H$5+SQRT(M198*('d_시나리오'!$J$5-'d_시나리오'!$H$5)*('d_시나리오'!$I$5-'d_시나리오'!$H$5)),'d_시나리오'!$J$5-SQRT((1-M198)*('d_시나리오'!$J$5-'d_시나리오'!$H$5)*('d_시나리오'!$J$5-'d_시나리오'!$I$5))))</f>
        <v/>
      </c>
      <c r="O198">
        <f>RAND()</f>
        <v/>
      </c>
      <c r="P198">
        <f>IF('d_시나리오'!$J$6='d_시나리오'!$H$6,'d_시나리오'!$I$6,IF(O198&lt;('d_시나리오'!$I$6-'d_시나리오'!$H$6)/('d_시나리오'!$J$6-'d_시나리오'!$H$6),'d_시나리오'!$H$6+SQRT(O198*('d_시나리오'!$J$6-'d_시나리오'!$H$6)*('d_시나리오'!$I$6-'d_시나리오'!$H$6)),'d_시나리오'!$J$6-SQRT((1-O198)*('d_시나리오'!$J$6-'d_시나리오'!$H$6)*('d_시나리오'!$J$6-'d_시나리오'!$I$6))))</f>
        <v/>
      </c>
      <c r="Q198">
        <f>INDEX('d_분포'!$B$2:$B$57,RANDBETWEEN(1,56))</f>
        <v/>
      </c>
      <c r="R198">
        <f>BETAINV(RAND(),5,5)</f>
        <v/>
      </c>
      <c r="S198">
        <f>'d_고정'!$B$1*'6_기대효과'!$H$7*('d_시나리오'!$I$7/'d_고정'!$B$2)*B198</f>
        <v/>
      </c>
      <c r="T198">
        <f>S198*D198</f>
        <v/>
      </c>
      <c r="U198">
        <f>S198*F198*H198</f>
        <v/>
      </c>
      <c r="V198">
        <f>S198*F198*(H198-1)</f>
        <v/>
      </c>
      <c r="W198">
        <f>U198*J198</f>
        <v/>
      </c>
      <c r="X198">
        <f>T198+W198</f>
        <v/>
      </c>
      <c r="Y198">
        <f>(T198*E198+W198*L198)*(1-R198-'d_고정'!$B$13)</f>
        <v/>
      </c>
      <c r="Z198">
        <f>(U198*N198*Q198+'d_고정'!$B$3*('6_기대효과'!$H$7/8)*Q198*'d_고정'!$B$10*P198*('6_기대효과'!$K$7/'d_고정'!$B$9))*(1-R198)</f>
        <v/>
      </c>
      <c r="AA198">
        <f>W198*L198*(1-R198-'d_고정'!$B$13)+U198*MAX(N198-'d_고정'!$B$10*P198*('6_기대효과'!$K$7/'d_고정'!$B$9),0)*Q198*(1-R198)</f>
        <v/>
      </c>
      <c r="AB198">
        <f>Y198+Z198</f>
        <v/>
      </c>
      <c r="AC198">
        <f>Y198/('d_고정'!$B$5*'6_기대효과'!$H$7/8)/'d_고정'!$B$6</f>
        <v/>
      </c>
      <c r="AD198">
        <f>Y198/('d_고정'!$B$8*'6_기대효과'!$H$7/8)</f>
        <v/>
      </c>
    </row>
    <row r="199">
      <c r="A199">
        <f>RAND()</f>
        <v/>
      </c>
      <c r="B199">
        <f>IF('d_시나리오'!$J$2='d_시나리오'!$H$2,'d_시나리오'!$I$2,IF(A199&lt;('d_시나리오'!$I$2-'d_시나리오'!$H$2)/('d_시나리오'!$J$2-'d_시나리오'!$H$2),'d_시나리오'!$H$2+SQRT(A199*('d_시나리오'!$J$2-'d_시나리오'!$H$2)*('d_시나리오'!$I$2-'d_시나리오'!$H$2)),'d_시나리오'!$J$2-SQRT((1-A199)*('d_시나리오'!$J$2-'d_시나리오'!$H$2)*('d_시나리오'!$J$2-'d_시나리오'!$I$2))))</f>
        <v/>
      </c>
      <c r="C199">
        <f>RAND()</f>
        <v/>
      </c>
      <c r="D199">
        <f>BETAINV(RAND(),IF(C199&lt;'d_고정'!$B$26,'d_고정'!$B$23,'d_고정'!$B$16)+1,'d_고정'!$B$17-IF(C199&lt;'d_고정'!$B$26,'d_고정'!$B$23,'d_고정'!$B$16)+1)*('d_고정'!$B$14+('d_고정'!$B$15-'d_고정'!$B$14)*RAND())</f>
        <v/>
      </c>
      <c r="E199">
        <f>INDEX('d_분포'!$A$2:$A$28,RANDBETWEEN(1,27))</f>
        <v/>
      </c>
      <c r="F199">
        <f>INDEX('d_분포'!$C$2:$C$5,RANDBETWEEN(1,4))*(0.9+0.2*RAND())</f>
        <v/>
      </c>
      <c r="G199">
        <f>RAND()</f>
        <v/>
      </c>
      <c r="H199">
        <f>(F199+(1-F199)*('d_고정'!$B$22*BETAINV(RAND(),IF(G199&lt;'d_고정'!$B$26,'d_고정'!$B$25,'d_고정'!$B$20)+1,'d_고정'!$B$21-IF(G199&lt;'d_고정'!$B$26,'d_고정'!$B$25,'d_고정'!$B$20)+1)+(1-'d_고정'!$B$22)*BETAINV(RAND(),IF(G199&lt;'d_고정'!$B$26,'d_고정'!$B$24,'d_고정'!$B$18)+1,'d_고정'!$B$19-IF(G199&lt;'d_고정'!$B$26,'d_고정'!$B$24,'d_고정'!$B$18)+1))*('d_고정'!$B$14+('d_고정'!$B$15-'d_고정'!$B$14)*RAND()))/F199</f>
        <v/>
      </c>
      <c r="I199">
        <f>RAND()</f>
        <v/>
      </c>
      <c r="J199">
        <f>IF('d_시나리오'!$J$3='d_시나리오'!$H$3,'d_시나리오'!$I$3,IF(I199&lt;('d_시나리오'!$I$3-'d_시나리오'!$H$3)/('d_시나리오'!$J$3-'d_시나리오'!$H$3),'d_시나리오'!$H$3+SQRT(I199*('d_시나리오'!$J$3-'d_시나리오'!$H$3)*('d_시나리오'!$I$3-'d_시나리오'!$H$3)),'d_시나리오'!$J$3-SQRT((1-I199)*('d_시나리오'!$J$3-'d_시나리오'!$H$3)*('d_시나리오'!$J$3-'d_시나리오'!$I$3))))</f>
        <v/>
      </c>
      <c r="K199">
        <f>RAND()</f>
        <v/>
      </c>
      <c r="L199">
        <f>IF('d_시나리오'!$J$4='d_시나리오'!$H$4,'d_시나리오'!$I$4,IF(K199&lt;('d_시나리오'!$I$4-'d_시나리오'!$H$4)/('d_시나리오'!$J$4-'d_시나리오'!$H$4),'d_시나리오'!$H$4+SQRT(K199*('d_시나리오'!$J$4-'d_시나리오'!$H$4)*('d_시나리오'!$I$4-'d_시나리오'!$H$4)),'d_시나리오'!$J$4-SQRT((1-K199)*('d_시나리오'!$J$4-'d_시나리오'!$H$4)*('d_시나리오'!$J$4-'d_시나리오'!$I$4))))</f>
        <v/>
      </c>
      <c r="M199">
        <f>RAND()</f>
        <v/>
      </c>
      <c r="N199">
        <f>IF('d_시나리오'!$J$5='d_시나리오'!$H$5,'d_시나리오'!$I$5,IF(M199&lt;('d_시나리오'!$I$5-'d_시나리오'!$H$5)/('d_시나리오'!$J$5-'d_시나리오'!$H$5),'d_시나리오'!$H$5+SQRT(M199*('d_시나리오'!$J$5-'d_시나리오'!$H$5)*('d_시나리오'!$I$5-'d_시나리오'!$H$5)),'d_시나리오'!$J$5-SQRT((1-M199)*('d_시나리오'!$J$5-'d_시나리오'!$H$5)*('d_시나리오'!$J$5-'d_시나리오'!$I$5))))</f>
        <v/>
      </c>
      <c r="O199">
        <f>RAND()</f>
        <v/>
      </c>
      <c r="P199">
        <f>IF('d_시나리오'!$J$6='d_시나리오'!$H$6,'d_시나리오'!$I$6,IF(O199&lt;('d_시나리오'!$I$6-'d_시나리오'!$H$6)/('d_시나리오'!$J$6-'d_시나리오'!$H$6),'d_시나리오'!$H$6+SQRT(O199*('d_시나리오'!$J$6-'d_시나리오'!$H$6)*('d_시나리오'!$I$6-'d_시나리오'!$H$6)),'d_시나리오'!$J$6-SQRT((1-O199)*('d_시나리오'!$J$6-'d_시나리오'!$H$6)*('d_시나리오'!$J$6-'d_시나리오'!$I$6))))</f>
        <v/>
      </c>
      <c r="Q199">
        <f>INDEX('d_분포'!$B$2:$B$57,RANDBETWEEN(1,56))</f>
        <v/>
      </c>
      <c r="R199">
        <f>BETAINV(RAND(),5,5)</f>
        <v/>
      </c>
      <c r="S199">
        <f>'d_고정'!$B$1*'6_기대효과'!$H$7*('d_시나리오'!$I$7/'d_고정'!$B$2)*B199</f>
        <v/>
      </c>
      <c r="T199">
        <f>S199*D199</f>
        <v/>
      </c>
      <c r="U199">
        <f>S199*F199*H199</f>
        <v/>
      </c>
      <c r="V199">
        <f>S199*F199*(H199-1)</f>
        <v/>
      </c>
      <c r="W199">
        <f>U199*J199</f>
        <v/>
      </c>
      <c r="X199">
        <f>T199+W199</f>
        <v/>
      </c>
      <c r="Y199">
        <f>(T199*E199+W199*L199)*(1-R199-'d_고정'!$B$13)</f>
        <v/>
      </c>
      <c r="Z199">
        <f>(U199*N199*Q199+'d_고정'!$B$3*('6_기대효과'!$H$7/8)*Q199*'d_고정'!$B$10*P199*('6_기대효과'!$K$7/'d_고정'!$B$9))*(1-R199)</f>
        <v/>
      </c>
      <c r="AA199">
        <f>W199*L199*(1-R199-'d_고정'!$B$13)+U199*MAX(N199-'d_고정'!$B$10*P199*('6_기대효과'!$K$7/'d_고정'!$B$9),0)*Q199*(1-R199)</f>
        <v/>
      </c>
      <c r="AB199">
        <f>Y199+Z199</f>
        <v/>
      </c>
      <c r="AC199">
        <f>Y199/('d_고정'!$B$5*'6_기대효과'!$H$7/8)/'d_고정'!$B$6</f>
        <v/>
      </c>
      <c r="AD199">
        <f>Y199/('d_고정'!$B$8*'6_기대효과'!$H$7/8)</f>
        <v/>
      </c>
    </row>
    <row r="200">
      <c r="A200">
        <f>RAND()</f>
        <v/>
      </c>
      <c r="B200">
        <f>IF('d_시나리오'!$J$2='d_시나리오'!$H$2,'d_시나리오'!$I$2,IF(A200&lt;('d_시나리오'!$I$2-'d_시나리오'!$H$2)/('d_시나리오'!$J$2-'d_시나리오'!$H$2),'d_시나리오'!$H$2+SQRT(A200*('d_시나리오'!$J$2-'d_시나리오'!$H$2)*('d_시나리오'!$I$2-'d_시나리오'!$H$2)),'d_시나리오'!$J$2-SQRT((1-A200)*('d_시나리오'!$J$2-'d_시나리오'!$H$2)*('d_시나리오'!$J$2-'d_시나리오'!$I$2))))</f>
        <v/>
      </c>
      <c r="C200">
        <f>RAND()</f>
        <v/>
      </c>
      <c r="D200">
        <f>BETAINV(RAND(),IF(C200&lt;'d_고정'!$B$26,'d_고정'!$B$23,'d_고정'!$B$16)+1,'d_고정'!$B$17-IF(C200&lt;'d_고정'!$B$26,'d_고정'!$B$23,'d_고정'!$B$16)+1)*('d_고정'!$B$14+('d_고정'!$B$15-'d_고정'!$B$14)*RAND())</f>
        <v/>
      </c>
      <c r="E200">
        <f>INDEX('d_분포'!$A$2:$A$28,RANDBETWEEN(1,27))</f>
        <v/>
      </c>
      <c r="F200">
        <f>INDEX('d_분포'!$C$2:$C$5,RANDBETWEEN(1,4))*(0.9+0.2*RAND())</f>
        <v/>
      </c>
      <c r="G200">
        <f>RAND()</f>
        <v/>
      </c>
      <c r="H200">
        <f>(F200+(1-F200)*('d_고정'!$B$22*BETAINV(RAND(),IF(G200&lt;'d_고정'!$B$26,'d_고정'!$B$25,'d_고정'!$B$20)+1,'d_고정'!$B$21-IF(G200&lt;'d_고정'!$B$26,'d_고정'!$B$25,'d_고정'!$B$20)+1)+(1-'d_고정'!$B$22)*BETAINV(RAND(),IF(G200&lt;'d_고정'!$B$26,'d_고정'!$B$24,'d_고정'!$B$18)+1,'d_고정'!$B$19-IF(G200&lt;'d_고정'!$B$26,'d_고정'!$B$24,'d_고정'!$B$18)+1))*('d_고정'!$B$14+('d_고정'!$B$15-'d_고정'!$B$14)*RAND()))/F200</f>
        <v/>
      </c>
      <c r="I200">
        <f>RAND()</f>
        <v/>
      </c>
      <c r="J200">
        <f>IF('d_시나리오'!$J$3='d_시나리오'!$H$3,'d_시나리오'!$I$3,IF(I200&lt;('d_시나리오'!$I$3-'d_시나리오'!$H$3)/('d_시나리오'!$J$3-'d_시나리오'!$H$3),'d_시나리오'!$H$3+SQRT(I200*('d_시나리오'!$J$3-'d_시나리오'!$H$3)*('d_시나리오'!$I$3-'d_시나리오'!$H$3)),'d_시나리오'!$J$3-SQRT((1-I200)*('d_시나리오'!$J$3-'d_시나리오'!$H$3)*('d_시나리오'!$J$3-'d_시나리오'!$I$3))))</f>
        <v/>
      </c>
      <c r="K200">
        <f>RAND()</f>
        <v/>
      </c>
      <c r="L200">
        <f>IF('d_시나리오'!$J$4='d_시나리오'!$H$4,'d_시나리오'!$I$4,IF(K200&lt;('d_시나리오'!$I$4-'d_시나리오'!$H$4)/('d_시나리오'!$J$4-'d_시나리오'!$H$4),'d_시나리오'!$H$4+SQRT(K200*('d_시나리오'!$J$4-'d_시나리오'!$H$4)*('d_시나리오'!$I$4-'d_시나리오'!$H$4)),'d_시나리오'!$J$4-SQRT((1-K200)*('d_시나리오'!$J$4-'d_시나리오'!$H$4)*('d_시나리오'!$J$4-'d_시나리오'!$I$4))))</f>
        <v/>
      </c>
      <c r="M200">
        <f>RAND()</f>
        <v/>
      </c>
      <c r="N200">
        <f>IF('d_시나리오'!$J$5='d_시나리오'!$H$5,'d_시나리오'!$I$5,IF(M200&lt;('d_시나리오'!$I$5-'d_시나리오'!$H$5)/('d_시나리오'!$J$5-'d_시나리오'!$H$5),'d_시나리오'!$H$5+SQRT(M200*('d_시나리오'!$J$5-'d_시나리오'!$H$5)*('d_시나리오'!$I$5-'d_시나리오'!$H$5)),'d_시나리오'!$J$5-SQRT((1-M200)*('d_시나리오'!$J$5-'d_시나리오'!$H$5)*('d_시나리오'!$J$5-'d_시나리오'!$I$5))))</f>
        <v/>
      </c>
      <c r="O200">
        <f>RAND()</f>
        <v/>
      </c>
      <c r="P200">
        <f>IF('d_시나리오'!$J$6='d_시나리오'!$H$6,'d_시나리오'!$I$6,IF(O200&lt;('d_시나리오'!$I$6-'d_시나리오'!$H$6)/('d_시나리오'!$J$6-'d_시나리오'!$H$6),'d_시나리오'!$H$6+SQRT(O200*('d_시나리오'!$J$6-'d_시나리오'!$H$6)*('d_시나리오'!$I$6-'d_시나리오'!$H$6)),'d_시나리오'!$J$6-SQRT((1-O200)*('d_시나리오'!$J$6-'d_시나리오'!$H$6)*('d_시나리오'!$J$6-'d_시나리오'!$I$6))))</f>
        <v/>
      </c>
      <c r="Q200">
        <f>INDEX('d_분포'!$B$2:$B$57,RANDBETWEEN(1,56))</f>
        <v/>
      </c>
      <c r="R200">
        <f>BETAINV(RAND(),5,5)</f>
        <v/>
      </c>
      <c r="S200">
        <f>'d_고정'!$B$1*'6_기대효과'!$H$7*('d_시나리오'!$I$7/'d_고정'!$B$2)*B200</f>
        <v/>
      </c>
      <c r="T200">
        <f>S200*D200</f>
        <v/>
      </c>
      <c r="U200">
        <f>S200*F200*H200</f>
        <v/>
      </c>
      <c r="V200">
        <f>S200*F200*(H200-1)</f>
        <v/>
      </c>
      <c r="W200">
        <f>U200*J200</f>
        <v/>
      </c>
      <c r="X200">
        <f>T200+W200</f>
        <v/>
      </c>
      <c r="Y200">
        <f>(T200*E200+W200*L200)*(1-R200-'d_고정'!$B$13)</f>
        <v/>
      </c>
      <c r="Z200">
        <f>(U200*N200*Q200+'d_고정'!$B$3*('6_기대효과'!$H$7/8)*Q200*'d_고정'!$B$10*P200*('6_기대효과'!$K$7/'d_고정'!$B$9))*(1-R200)</f>
        <v/>
      </c>
      <c r="AA200">
        <f>W200*L200*(1-R200-'d_고정'!$B$13)+U200*MAX(N200-'d_고정'!$B$10*P200*('6_기대효과'!$K$7/'d_고정'!$B$9),0)*Q200*(1-R200)</f>
        <v/>
      </c>
      <c r="AB200">
        <f>Y200+Z200</f>
        <v/>
      </c>
      <c r="AC200">
        <f>Y200/('d_고정'!$B$5*'6_기대효과'!$H$7/8)/'d_고정'!$B$6</f>
        <v/>
      </c>
      <c r="AD200">
        <f>Y200/('d_고정'!$B$8*'6_기대효과'!$H$7/8)</f>
        <v/>
      </c>
    </row>
    <row r="201">
      <c r="A201">
        <f>RAND()</f>
        <v/>
      </c>
      <c r="B201">
        <f>IF('d_시나리오'!$J$2='d_시나리오'!$H$2,'d_시나리오'!$I$2,IF(A201&lt;('d_시나리오'!$I$2-'d_시나리오'!$H$2)/('d_시나리오'!$J$2-'d_시나리오'!$H$2),'d_시나리오'!$H$2+SQRT(A201*('d_시나리오'!$J$2-'d_시나리오'!$H$2)*('d_시나리오'!$I$2-'d_시나리오'!$H$2)),'d_시나리오'!$J$2-SQRT((1-A201)*('d_시나리오'!$J$2-'d_시나리오'!$H$2)*('d_시나리오'!$J$2-'d_시나리오'!$I$2))))</f>
        <v/>
      </c>
      <c r="C201">
        <f>RAND()</f>
        <v/>
      </c>
      <c r="D201">
        <f>BETAINV(RAND(),IF(C201&lt;'d_고정'!$B$26,'d_고정'!$B$23,'d_고정'!$B$16)+1,'d_고정'!$B$17-IF(C201&lt;'d_고정'!$B$26,'d_고정'!$B$23,'d_고정'!$B$16)+1)*('d_고정'!$B$14+('d_고정'!$B$15-'d_고정'!$B$14)*RAND())</f>
        <v/>
      </c>
      <c r="E201">
        <f>INDEX('d_분포'!$A$2:$A$28,RANDBETWEEN(1,27))</f>
        <v/>
      </c>
      <c r="F201">
        <f>INDEX('d_분포'!$C$2:$C$5,RANDBETWEEN(1,4))*(0.9+0.2*RAND())</f>
        <v/>
      </c>
      <c r="G201">
        <f>RAND()</f>
        <v/>
      </c>
      <c r="H201">
        <f>(F201+(1-F201)*('d_고정'!$B$22*BETAINV(RAND(),IF(G201&lt;'d_고정'!$B$26,'d_고정'!$B$25,'d_고정'!$B$20)+1,'d_고정'!$B$21-IF(G201&lt;'d_고정'!$B$26,'d_고정'!$B$25,'d_고정'!$B$20)+1)+(1-'d_고정'!$B$22)*BETAINV(RAND(),IF(G201&lt;'d_고정'!$B$26,'d_고정'!$B$24,'d_고정'!$B$18)+1,'d_고정'!$B$19-IF(G201&lt;'d_고정'!$B$26,'d_고정'!$B$24,'d_고정'!$B$18)+1))*('d_고정'!$B$14+('d_고정'!$B$15-'d_고정'!$B$14)*RAND()))/F201</f>
        <v/>
      </c>
      <c r="I201">
        <f>RAND()</f>
        <v/>
      </c>
      <c r="J201">
        <f>IF('d_시나리오'!$J$3='d_시나리오'!$H$3,'d_시나리오'!$I$3,IF(I201&lt;('d_시나리오'!$I$3-'d_시나리오'!$H$3)/('d_시나리오'!$J$3-'d_시나리오'!$H$3),'d_시나리오'!$H$3+SQRT(I201*('d_시나리오'!$J$3-'d_시나리오'!$H$3)*('d_시나리오'!$I$3-'d_시나리오'!$H$3)),'d_시나리오'!$J$3-SQRT((1-I201)*('d_시나리오'!$J$3-'d_시나리오'!$H$3)*('d_시나리오'!$J$3-'d_시나리오'!$I$3))))</f>
        <v/>
      </c>
      <c r="K201">
        <f>RAND()</f>
        <v/>
      </c>
      <c r="L201">
        <f>IF('d_시나리오'!$J$4='d_시나리오'!$H$4,'d_시나리오'!$I$4,IF(K201&lt;('d_시나리오'!$I$4-'d_시나리오'!$H$4)/('d_시나리오'!$J$4-'d_시나리오'!$H$4),'d_시나리오'!$H$4+SQRT(K201*('d_시나리오'!$J$4-'d_시나리오'!$H$4)*('d_시나리오'!$I$4-'d_시나리오'!$H$4)),'d_시나리오'!$J$4-SQRT((1-K201)*('d_시나리오'!$J$4-'d_시나리오'!$H$4)*('d_시나리오'!$J$4-'d_시나리오'!$I$4))))</f>
        <v/>
      </c>
      <c r="M201">
        <f>RAND()</f>
        <v/>
      </c>
      <c r="N201">
        <f>IF('d_시나리오'!$J$5='d_시나리오'!$H$5,'d_시나리오'!$I$5,IF(M201&lt;('d_시나리오'!$I$5-'d_시나리오'!$H$5)/('d_시나리오'!$J$5-'d_시나리오'!$H$5),'d_시나리오'!$H$5+SQRT(M201*('d_시나리오'!$J$5-'d_시나리오'!$H$5)*('d_시나리오'!$I$5-'d_시나리오'!$H$5)),'d_시나리오'!$J$5-SQRT((1-M201)*('d_시나리오'!$J$5-'d_시나리오'!$H$5)*('d_시나리오'!$J$5-'d_시나리오'!$I$5))))</f>
        <v/>
      </c>
      <c r="O201">
        <f>RAND()</f>
        <v/>
      </c>
      <c r="P201">
        <f>IF('d_시나리오'!$J$6='d_시나리오'!$H$6,'d_시나리오'!$I$6,IF(O201&lt;('d_시나리오'!$I$6-'d_시나리오'!$H$6)/('d_시나리오'!$J$6-'d_시나리오'!$H$6),'d_시나리오'!$H$6+SQRT(O201*('d_시나리오'!$J$6-'d_시나리오'!$H$6)*('d_시나리오'!$I$6-'d_시나리오'!$H$6)),'d_시나리오'!$J$6-SQRT((1-O201)*('d_시나리오'!$J$6-'d_시나리오'!$H$6)*('d_시나리오'!$J$6-'d_시나리오'!$I$6))))</f>
        <v/>
      </c>
      <c r="Q201">
        <f>INDEX('d_분포'!$B$2:$B$57,RANDBETWEEN(1,56))</f>
        <v/>
      </c>
      <c r="R201">
        <f>BETAINV(RAND(),5,5)</f>
        <v/>
      </c>
      <c r="S201">
        <f>'d_고정'!$B$1*'6_기대효과'!$H$7*('d_시나리오'!$I$7/'d_고정'!$B$2)*B201</f>
        <v/>
      </c>
      <c r="T201">
        <f>S201*D201</f>
        <v/>
      </c>
      <c r="U201">
        <f>S201*F201*H201</f>
        <v/>
      </c>
      <c r="V201">
        <f>S201*F201*(H201-1)</f>
        <v/>
      </c>
      <c r="W201">
        <f>U201*J201</f>
        <v/>
      </c>
      <c r="X201">
        <f>T201+W201</f>
        <v/>
      </c>
      <c r="Y201">
        <f>(T201*E201+W201*L201)*(1-R201-'d_고정'!$B$13)</f>
        <v/>
      </c>
      <c r="Z201">
        <f>(U201*N201*Q201+'d_고정'!$B$3*('6_기대효과'!$H$7/8)*Q201*'d_고정'!$B$10*P201*('6_기대효과'!$K$7/'d_고정'!$B$9))*(1-R201)</f>
        <v/>
      </c>
      <c r="AA201">
        <f>W201*L201*(1-R201-'d_고정'!$B$13)+U201*MAX(N201-'d_고정'!$B$10*P201*('6_기대효과'!$K$7/'d_고정'!$B$9),0)*Q201*(1-R201)</f>
        <v/>
      </c>
      <c r="AB201">
        <f>Y201+Z201</f>
        <v/>
      </c>
      <c r="AC201">
        <f>Y201/('d_고정'!$B$5*'6_기대효과'!$H$7/8)/'d_고정'!$B$6</f>
        <v/>
      </c>
      <c r="AD201">
        <f>Y201/('d_고정'!$B$8*'6_기대효과'!$H$7/8)</f>
        <v/>
      </c>
    </row>
    <row r="202">
      <c r="A202">
        <f>RAND()</f>
        <v/>
      </c>
      <c r="B202">
        <f>IF('d_시나리오'!$J$2='d_시나리오'!$H$2,'d_시나리오'!$I$2,IF(A202&lt;('d_시나리오'!$I$2-'d_시나리오'!$H$2)/('d_시나리오'!$J$2-'d_시나리오'!$H$2),'d_시나리오'!$H$2+SQRT(A202*('d_시나리오'!$J$2-'d_시나리오'!$H$2)*('d_시나리오'!$I$2-'d_시나리오'!$H$2)),'d_시나리오'!$J$2-SQRT((1-A202)*('d_시나리오'!$J$2-'d_시나리오'!$H$2)*('d_시나리오'!$J$2-'d_시나리오'!$I$2))))</f>
        <v/>
      </c>
      <c r="C202">
        <f>RAND()</f>
        <v/>
      </c>
      <c r="D202">
        <f>BETAINV(RAND(),IF(C202&lt;'d_고정'!$B$26,'d_고정'!$B$23,'d_고정'!$B$16)+1,'d_고정'!$B$17-IF(C202&lt;'d_고정'!$B$26,'d_고정'!$B$23,'d_고정'!$B$16)+1)*('d_고정'!$B$14+('d_고정'!$B$15-'d_고정'!$B$14)*RAND())</f>
        <v/>
      </c>
      <c r="E202">
        <f>INDEX('d_분포'!$A$2:$A$28,RANDBETWEEN(1,27))</f>
        <v/>
      </c>
      <c r="F202">
        <f>INDEX('d_분포'!$C$2:$C$5,RANDBETWEEN(1,4))*(0.9+0.2*RAND())</f>
        <v/>
      </c>
      <c r="G202">
        <f>RAND()</f>
        <v/>
      </c>
      <c r="H202">
        <f>(F202+(1-F202)*('d_고정'!$B$22*BETAINV(RAND(),IF(G202&lt;'d_고정'!$B$26,'d_고정'!$B$25,'d_고정'!$B$20)+1,'d_고정'!$B$21-IF(G202&lt;'d_고정'!$B$26,'d_고정'!$B$25,'d_고정'!$B$20)+1)+(1-'d_고정'!$B$22)*BETAINV(RAND(),IF(G202&lt;'d_고정'!$B$26,'d_고정'!$B$24,'d_고정'!$B$18)+1,'d_고정'!$B$19-IF(G202&lt;'d_고정'!$B$26,'d_고정'!$B$24,'d_고정'!$B$18)+1))*('d_고정'!$B$14+('d_고정'!$B$15-'d_고정'!$B$14)*RAND()))/F202</f>
        <v/>
      </c>
      <c r="I202">
        <f>RAND()</f>
        <v/>
      </c>
      <c r="J202">
        <f>IF('d_시나리오'!$J$3='d_시나리오'!$H$3,'d_시나리오'!$I$3,IF(I202&lt;('d_시나리오'!$I$3-'d_시나리오'!$H$3)/('d_시나리오'!$J$3-'d_시나리오'!$H$3),'d_시나리오'!$H$3+SQRT(I202*('d_시나리오'!$J$3-'d_시나리오'!$H$3)*('d_시나리오'!$I$3-'d_시나리오'!$H$3)),'d_시나리오'!$J$3-SQRT((1-I202)*('d_시나리오'!$J$3-'d_시나리오'!$H$3)*('d_시나리오'!$J$3-'d_시나리오'!$I$3))))</f>
        <v/>
      </c>
      <c r="K202">
        <f>RAND()</f>
        <v/>
      </c>
      <c r="L202">
        <f>IF('d_시나리오'!$J$4='d_시나리오'!$H$4,'d_시나리오'!$I$4,IF(K202&lt;('d_시나리오'!$I$4-'d_시나리오'!$H$4)/('d_시나리오'!$J$4-'d_시나리오'!$H$4),'d_시나리오'!$H$4+SQRT(K202*('d_시나리오'!$J$4-'d_시나리오'!$H$4)*('d_시나리오'!$I$4-'d_시나리오'!$H$4)),'d_시나리오'!$J$4-SQRT((1-K202)*('d_시나리오'!$J$4-'d_시나리오'!$H$4)*('d_시나리오'!$J$4-'d_시나리오'!$I$4))))</f>
        <v/>
      </c>
      <c r="M202">
        <f>RAND()</f>
        <v/>
      </c>
      <c r="N202">
        <f>IF('d_시나리오'!$J$5='d_시나리오'!$H$5,'d_시나리오'!$I$5,IF(M202&lt;('d_시나리오'!$I$5-'d_시나리오'!$H$5)/('d_시나리오'!$J$5-'d_시나리오'!$H$5),'d_시나리오'!$H$5+SQRT(M202*('d_시나리오'!$J$5-'d_시나리오'!$H$5)*('d_시나리오'!$I$5-'d_시나리오'!$H$5)),'d_시나리오'!$J$5-SQRT((1-M202)*('d_시나리오'!$J$5-'d_시나리오'!$H$5)*('d_시나리오'!$J$5-'d_시나리오'!$I$5))))</f>
        <v/>
      </c>
      <c r="O202">
        <f>RAND()</f>
        <v/>
      </c>
      <c r="P202">
        <f>IF('d_시나리오'!$J$6='d_시나리오'!$H$6,'d_시나리오'!$I$6,IF(O202&lt;('d_시나리오'!$I$6-'d_시나리오'!$H$6)/('d_시나리오'!$J$6-'d_시나리오'!$H$6),'d_시나리오'!$H$6+SQRT(O202*('d_시나리오'!$J$6-'d_시나리오'!$H$6)*('d_시나리오'!$I$6-'d_시나리오'!$H$6)),'d_시나리오'!$J$6-SQRT((1-O202)*('d_시나리오'!$J$6-'d_시나리오'!$H$6)*('d_시나리오'!$J$6-'d_시나리오'!$I$6))))</f>
        <v/>
      </c>
      <c r="Q202">
        <f>INDEX('d_분포'!$B$2:$B$57,RANDBETWEEN(1,56))</f>
        <v/>
      </c>
      <c r="R202">
        <f>BETAINV(RAND(),5,5)</f>
        <v/>
      </c>
      <c r="S202">
        <f>'d_고정'!$B$1*'6_기대효과'!$H$7*('d_시나리오'!$I$7/'d_고정'!$B$2)*B202</f>
        <v/>
      </c>
      <c r="T202">
        <f>S202*D202</f>
        <v/>
      </c>
      <c r="U202">
        <f>S202*F202*H202</f>
        <v/>
      </c>
      <c r="V202">
        <f>S202*F202*(H202-1)</f>
        <v/>
      </c>
      <c r="W202">
        <f>U202*J202</f>
        <v/>
      </c>
      <c r="X202">
        <f>T202+W202</f>
        <v/>
      </c>
      <c r="Y202">
        <f>(T202*E202+W202*L202)*(1-R202-'d_고정'!$B$13)</f>
        <v/>
      </c>
      <c r="Z202">
        <f>(U202*N202*Q202+'d_고정'!$B$3*('6_기대효과'!$H$7/8)*Q202*'d_고정'!$B$10*P202*('6_기대효과'!$K$7/'d_고정'!$B$9))*(1-R202)</f>
        <v/>
      </c>
      <c r="AA202">
        <f>W202*L202*(1-R202-'d_고정'!$B$13)+U202*MAX(N202-'d_고정'!$B$10*P202*('6_기대효과'!$K$7/'d_고정'!$B$9),0)*Q202*(1-R202)</f>
        <v/>
      </c>
      <c r="AB202">
        <f>Y202+Z202</f>
        <v/>
      </c>
      <c r="AC202">
        <f>Y202/('d_고정'!$B$5*'6_기대효과'!$H$7/8)/'d_고정'!$B$6</f>
        <v/>
      </c>
      <c r="AD202">
        <f>Y202/('d_고정'!$B$8*'6_기대효과'!$H$7/8)</f>
        <v/>
      </c>
    </row>
    <row r="203">
      <c r="A203">
        <f>RAND()</f>
        <v/>
      </c>
      <c r="B203">
        <f>IF('d_시나리오'!$J$2='d_시나리오'!$H$2,'d_시나리오'!$I$2,IF(A203&lt;('d_시나리오'!$I$2-'d_시나리오'!$H$2)/('d_시나리오'!$J$2-'d_시나리오'!$H$2),'d_시나리오'!$H$2+SQRT(A203*('d_시나리오'!$J$2-'d_시나리오'!$H$2)*('d_시나리오'!$I$2-'d_시나리오'!$H$2)),'d_시나리오'!$J$2-SQRT((1-A203)*('d_시나리오'!$J$2-'d_시나리오'!$H$2)*('d_시나리오'!$J$2-'d_시나리오'!$I$2))))</f>
        <v/>
      </c>
      <c r="C203">
        <f>RAND()</f>
        <v/>
      </c>
      <c r="D203">
        <f>BETAINV(RAND(),IF(C203&lt;'d_고정'!$B$26,'d_고정'!$B$23,'d_고정'!$B$16)+1,'d_고정'!$B$17-IF(C203&lt;'d_고정'!$B$26,'d_고정'!$B$23,'d_고정'!$B$16)+1)*('d_고정'!$B$14+('d_고정'!$B$15-'d_고정'!$B$14)*RAND())</f>
        <v/>
      </c>
      <c r="E203">
        <f>INDEX('d_분포'!$A$2:$A$28,RANDBETWEEN(1,27))</f>
        <v/>
      </c>
      <c r="F203">
        <f>INDEX('d_분포'!$C$2:$C$5,RANDBETWEEN(1,4))*(0.9+0.2*RAND())</f>
        <v/>
      </c>
      <c r="G203">
        <f>RAND()</f>
        <v/>
      </c>
      <c r="H203">
        <f>(F203+(1-F203)*('d_고정'!$B$22*BETAINV(RAND(),IF(G203&lt;'d_고정'!$B$26,'d_고정'!$B$25,'d_고정'!$B$20)+1,'d_고정'!$B$21-IF(G203&lt;'d_고정'!$B$26,'d_고정'!$B$25,'d_고정'!$B$20)+1)+(1-'d_고정'!$B$22)*BETAINV(RAND(),IF(G203&lt;'d_고정'!$B$26,'d_고정'!$B$24,'d_고정'!$B$18)+1,'d_고정'!$B$19-IF(G203&lt;'d_고정'!$B$26,'d_고정'!$B$24,'d_고정'!$B$18)+1))*('d_고정'!$B$14+('d_고정'!$B$15-'d_고정'!$B$14)*RAND()))/F203</f>
        <v/>
      </c>
      <c r="I203">
        <f>RAND()</f>
        <v/>
      </c>
      <c r="J203">
        <f>IF('d_시나리오'!$J$3='d_시나리오'!$H$3,'d_시나리오'!$I$3,IF(I203&lt;('d_시나리오'!$I$3-'d_시나리오'!$H$3)/('d_시나리오'!$J$3-'d_시나리오'!$H$3),'d_시나리오'!$H$3+SQRT(I203*('d_시나리오'!$J$3-'d_시나리오'!$H$3)*('d_시나리오'!$I$3-'d_시나리오'!$H$3)),'d_시나리오'!$J$3-SQRT((1-I203)*('d_시나리오'!$J$3-'d_시나리오'!$H$3)*('d_시나리오'!$J$3-'d_시나리오'!$I$3))))</f>
        <v/>
      </c>
      <c r="K203">
        <f>RAND()</f>
        <v/>
      </c>
      <c r="L203">
        <f>IF('d_시나리오'!$J$4='d_시나리오'!$H$4,'d_시나리오'!$I$4,IF(K203&lt;('d_시나리오'!$I$4-'d_시나리오'!$H$4)/('d_시나리오'!$J$4-'d_시나리오'!$H$4),'d_시나리오'!$H$4+SQRT(K203*('d_시나리오'!$J$4-'d_시나리오'!$H$4)*('d_시나리오'!$I$4-'d_시나리오'!$H$4)),'d_시나리오'!$J$4-SQRT((1-K203)*('d_시나리오'!$J$4-'d_시나리오'!$H$4)*('d_시나리오'!$J$4-'d_시나리오'!$I$4))))</f>
        <v/>
      </c>
      <c r="M203">
        <f>RAND()</f>
        <v/>
      </c>
      <c r="N203">
        <f>IF('d_시나리오'!$J$5='d_시나리오'!$H$5,'d_시나리오'!$I$5,IF(M203&lt;('d_시나리오'!$I$5-'d_시나리오'!$H$5)/('d_시나리오'!$J$5-'d_시나리오'!$H$5),'d_시나리오'!$H$5+SQRT(M203*('d_시나리오'!$J$5-'d_시나리오'!$H$5)*('d_시나리오'!$I$5-'d_시나리오'!$H$5)),'d_시나리오'!$J$5-SQRT((1-M203)*('d_시나리오'!$J$5-'d_시나리오'!$H$5)*('d_시나리오'!$J$5-'d_시나리오'!$I$5))))</f>
        <v/>
      </c>
      <c r="O203">
        <f>RAND()</f>
        <v/>
      </c>
      <c r="P203">
        <f>IF('d_시나리오'!$J$6='d_시나리오'!$H$6,'d_시나리오'!$I$6,IF(O203&lt;('d_시나리오'!$I$6-'d_시나리오'!$H$6)/('d_시나리오'!$J$6-'d_시나리오'!$H$6),'d_시나리오'!$H$6+SQRT(O203*('d_시나리오'!$J$6-'d_시나리오'!$H$6)*('d_시나리오'!$I$6-'d_시나리오'!$H$6)),'d_시나리오'!$J$6-SQRT((1-O203)*('d_시나리오'!$J$6-'d_시나리오'!$H$6)*('d_시나리오'!$J$6-'d_시나리오'!$I$6))))</f>
        <v/>
      </c>
      <c r="Q203">
        <f>INDEX('d_분포'!$B$2:$B$57,RANDBETWEEN(1,56))</f>
        <v/>
      </c>
      <c r="R203">
        <f>BETAINV(RAND(),5,5)</f>
        <v/>
      </c>
      <c r="S203">
        <f>'d_고정'!$B$1*'6_기대효과'!$H$7*('d_시나리오'!$I$7/'d_고정'!$B$2)*B203</f>
        <v/>
      </c>
      <c r="T203">
        <f>S203*D203</f>
        <v/>
      </c>
      <c r="U203">
        <f>S203*F203*H203</f>
        <v/>
      </c>
      <c r="V203">
        <f>S203*F203*(H203-1)</f>
        <v/>
      </c>
      <c r="W203">
        <f>U203*J203</f>
        <v/>
      </c>
      <c r="X203">
        <f>T203+W203</f>
        <v/>
      </c>
      <c r="Y203">
        <f>(T203*E203+W203*L203)*(1-R203-'d_고정'!$B$13)</f>
        <v/>
      </c>
      <c r="Z203">
        <f>(U203*N203*Q203+'d_고정'!$B$3*('6_기대효과'!$H$7/8)*Q203*'d_고정'!$B$10*P203*('6_기대효과'!$K$7/'d_고정'!$B$9))*(1-R203)</f>
        <v/>
      </c>
      <c r="AA203">
        <f>W203*L203*(1-R203-'d_고정'!$B$13)+U203*MAX(N203-'d_고정'!$B$10*P203*('6_기대효과'!$K$7/'d_고정'!$B$9),0)*Q203*(1-R203)</f>
        <v/>
      </c>
      <c r="AB203">
        <f>Y203+Z203</f>
        <v/>
      </c>
      <c r="AC203">
        <f>Y203/('d_고정'!$B$5*'6_기대효과'!$H$7/8)/'d_고정'!$B$6</f>
        <v/>
      </c>
      <c r="AD203">
        <f>Y203/('d_고정'!$B$8*'6_기대효과'!$H$7/8)</f>
        <v/>
      </c>
    </row>
    <row r="204">
      <c r="A204">
        <f>RAND()</f>
        <v/>
      </c>
      <c r="B204">
        <f>IF('d_시나리오'!$J$2='d_시나리오'!$H$2,'d_시나리오'!$I$2,IF(A204&lt;('d_시나리오'!$I$2-'d_시나리오'!$H$2)/('d_시나리오'!$J$2-'d_시나리오'!$H$2),'d_시나리오'!$H$2+SQRT(A204*('d_시나리오'!$J$2-'d_시나리오'!$H$2)*('d_시나리오'!$I$2-'d_시나리오'!$H$2)),'d_시나리오'!$J$2-SQRT((1-A204)*('d_시나리오'!$J$2-'d_시나리오'!$H$2)*('d_시나리오'!$J$2-'d_시나리오'!$I$2))))</f>
        <v/>
      </c>
      <c r="C204">
        <f>RAND()</f>
        <v/>
      </c>
      <c r="D204">
        <f>BETAINV(RAND(),IF(C204&lt;'d_고정'!$B$26,'d_고정'!$B$23,'d_고정'!$B$16)+1,'d_고정'!$B$17-IF(C204&lt;'d_고정'!$B$26,'d_고정'!$B$23,'d_고정'!$B$16)+1)*('d_고정'!$B$14+('d_고정'!$B$15-'d_고정'!$B$14)*RAND())</f>
        <v/>
      </c>
      <c r="E204">
        <f>INDEX('d_분포'!$A$2:$A$28,RANDBETWEEN(1,27))</f>
        <v/>
      </c>
      <c r="F204">
        <f>INDEX('d_분포'!$C$2:$C$5,RANDBETWEEN(1,4))*(0.9+0.2*RAND())</f>
        <v/>
      </c>
      <c r="G204">
        <f>RAND()</f>
        <v/>
      </c>
      <c r="H204">
        <f>(F204+(1-F204)*('d_고정'!$B$22*BETAINV(RAND(),IF(G204&lt;'d_고정'!$B$26,'d_고정'!$B$25,'d_고정'!$B$20)+1,'d_고정'!$B$21-IF(G204&lt;'d_고정'!$B$26,'d_고정'!$B$25,'d_고정'!$B$20)+1)+(1-'d_고정'!$B$22)*BETAINV(RAND(),IF(G204&lt;'d_고정'!$B$26,'d_고정'!$B$24,'d_고정'!$B$18)+1,'d_고정'!$B$19-IF(G204&lt;'d_고정'!$B$26,'d_고정'!$B$24,'d_고정'!$B$18)+1))*('d_고정'!$B$14+('d_고정'!$B$15-'d_고정'!$B$14)*RAND()))/F204</f>
        <v/>
      </c>
      <c r="I204">
        <f>RAND()</f>
        <v/>
      </c>
      <c r="J204">
        <f>IF('d_시나리오'!$J$3='d_시나리오'!$H$3,'d_시나리오'!$I$3,IF(I204&lt;('d_시나리오'!$I$3-'d_시나리오'!$H$3)/('d_시나리오'!$J$3-'d_시나리오'!$H$3),'d_시나리오'!$H$3+SQRT(I204*('d_시나리오'!$J$3-'d_시나리오'!$H$3)*('d_시나리오'!$I$3-'d_시나리오'!$H$3)),'d_시나리오'!$J$3-SQRT((1-I204)*('d_시나리오'!$J$3-'d_시나리오'!$H$3)*('d_시나리오'!$J$3-'d_시나리오'!$I$3))))</f>
        <v/>
      </c>
      <c r="K204">
        <f>RAND()</f>
        <v/>
      </c>
      <c r="L204">
        <f>IF('d_시나리오'!$J$4='d_시나리오'!$H$4,'d_시나리오'!$I$4,IF(K204&lt;('d_시나리오'!$I$4-'d_시나리오'!$H$4)/('d_시나리오'!$J$4-'d_시나리오'!$H$4),'d_시나리오'!$H$4+SQRT(K204*('d_시나리오'!$J$4-'d_시나리오'!$H$4)*('d_시나리오'!$I$4-'d_시나리오'!$H$4)),'d_시나리오'!$J$4-SQRT((1-K204)*('d_시나리오'!$J$4-'d_시나리오'!$H$4)*('d_시나리오'!$J$4-'d_시나리오'!$I$4))))</f>
        <v/>
      </c>
      <c r="M204">
        <f>RAND()</f>
        <v/>
      </c>
      <c r="N204">
        <f>IF('d_시나리오'!$J$5='d_시나리오'!$H$5,'d_시나리오'!$I$5,IF(M204&lt;('d_시나리오'!$I$5-'d_시나리오'!$H$5)/('d_시나리오'!$J$5-'d_시나리오'!$H$5),'d_시나리오'!$H$5+SQRT(M204*('d_시나리오'!$J$5-'d_시나리오'!$H$5)*('d_시나리오'!$I$5-'d_시나리오'!$H$5)),'d_시나리오'!$J$5-SQRT((1-M204)*('d_시나리오'!$J$5-'d_시나리오'!$H$5)*('d_시나리오'!$J$5-'d_시나리오'!$I$5))))</f>
        <v/>
      </c>
      <c r="O204">
        <f>RAND()</f>
        <v/>
      </c>
      <c r="P204">
        <f>IF('d_시나리오'!$J$6='d_시나리오'!$H$6,'d_시나리오'!$I$6,IF(O204&lt;('d_시나리오'!$I$6-'d_시나리오'!$H$6)/('d_시나리오'!$J$6-'d_시나리오'!$H$6),'d_시나리오'!$H$6+SQRT(O204*('d_시나리오'!$J$6-'d_시나리오'!$H$6)*('d_시나리오'!$I$6-'d_시나리오'!$H$6)),'d_시나리오'!$J$6-SQRT((1-O204)*('d_시나리오'!$J$6-'d_시나리오'!$H$6)*('d_시나리오'!$J$6-'d_시나리오'!$I$6))))</f>
        <v/>
      </c>
      <c r="Q204">
        <f>INDEX('d_분포'!$B$2:$B$57,RANDBETWEEN(1,56))</f>
        <v/>
      </c>
      <c r="R204">
        <f>BETAINV(RAND(),5,5)</f>
        <v/>
      </c>
      <c r="S204">
        <f>'d_고정'!$B$1*'6_기대효과'!$H$7*('d_시나리오'!$I$7/'d_고정'!$B$2)*B204</f>
        <v/>
      </c>
      <c r="T204">
        <f>S204*D204</f>
        <v/>
      </c>
      <c r="U204">
        <f>S204*F204*H204</f>
        <v/>
      </c>
      <c r="V204">
        <f>S204*F204*(H204-1)</f>
        <v/>
      </c>
      <c r="W204">
        <f>U204*J204</f>
        <v/>
      </c>
      <c r="X204">
        <f>T204+W204</f>
        <v/>
      </c>
      <c r="Y204">
        <f>(T204*E204+W204*L204)*(1-R204-'d_고정'!$B$13)</f>
        <v/>
      </c>
      <c r="Z204">
        <f>(U204*N204*Q204+'d_고정'!$B$3*('6_기대효과'!$H$7/8)*Q204*'d_고정'!$B$10*P204*('6_기대효과'!$K$7/'d_고정'!$B$9))*(1-R204)</f>
        <v/>
      </c>
      <c r="AA204">
        <f>W204*L204*(1-R204-'d_고정'!$B$13)+U204*MAX(N204-'d_고정'!$B$10*P204*('6_기대효과'!$K$7/'d_고정'!$B$9),0)*Q204*(1-R204)</f>
        <v/>
      </c>
      <c r="AB204">
        <f>Y204+Z204</f>
        <v/>
      </c>
      <c r="AC204">
        <f>Y204/('d_고정'!$B$5*'6_기대효과'!$H$7/8)/'d_고정'!$B$6</f>
        <v/>
      </c>
      <c r="AD204">
        <f>Y204/('d_고정'!$B$8*'6_기대효과'!$H$7/8)</f>
        <v/>
      </c>
    </row>
    <row r="205">
      <c r="A205">
        <f>RAND()</f>
        <v/>
      </c>
      <c r="B205">
        <f>IF('d_시나리오'!$J$2='d_시나리오'!$H$2,'d_시나리오'!$I$2,IF(A205&lt;('d_시나리오'!$I$2-'d_시나리오'!$H$2)/('d_시나리오'!$J$2-'d_시나리오'!$H$2),'d_시나리오'!$H$2+SQRT(A205*('d_시나리오'!$J$2-'d_시나리오'!$H$2)*('d_시나리오'!$I$2-'d_시나리오'!$H$2)),'d_시나리오'!$J$2-SQRT((1-A205)*('d_시나리오'!$J$2-'d_시나리오'!$H$2)*('d_시나리오'!$J$2-'d_시나리오'!$I$2))))</f>
        <v/>
      </c>
      <c r="C205">
        <f>RAND()</f>
        <v/>
      </c>
      <c r="D205">
        <f>BETAINV(RAND(),IF(C205&lt;'d_고정'!$B$26,'d_고정'!$B$23,'d_고정'!$B$16)+1,'d_고정'!$B$17-IF(C205&lt;'d_고정'!$B$26,'d_고정'!$B$23,'d_고정'!$B$16)+1)*('d_고정'!$B$14+('d_고정'!$B$15-'d_고정'!$B$14)*RAND())</f>
        <v/>
      </c>
      <c r="E205">
        <f>INDEX('d_분포'!$A$2:$A$28,RANDBETWEEN(1,27))</f>
        <v/>
      </c>
      <c r="F205">
        <f>INDEX('d_분포'!$C$2:$C$5,RANDBETWEEN(1,4))*(0.9+0.2*RAND())</f>
        <v/>
      </c>
      <c r="G205">
        <f>RAND()</f>
        <v/>
      </c>
      <c r="H205">
        <f>(F205+(1-F205)*('d_고정'!$B$22*BETAINV(RAND(),IF(G205&lt;'d_고정'!$B$26,'d_고정'!$B$25,'d_고정'!$B$20)+1,'d_고정'!$B$21-IF(G205&lt;'d_고정'!$B$26,'d_고정'!$B$25,'d_고정'!$B$20)+1)+(1-'d_고정'!$B$22)*BETAINV(RAND(),IF(G205&lt;'d_고정'!$B$26,'d_고정'!$B$24,'d_고정'!$B$18)+1,'d_고정'!$B$19-IF(G205&lt;'d_고정'!$B$26,'d_고정'!$B$24,'d_고정'!$B$18)+1))*('d_고정'!$B$14+('d_고정'!$B$15-'d_고정'!$B$14)*RAND()))/F205</f>
        <v/>
      </c>
      <c r="I205">
        <f>RAND()</f>
        <v/>
      </c>
      <c r="J205">
        <f>IF('d_시나리오'!$J$3='d_시나리오'!$H$3,'d_시나리오'!$I$3,IF(I205&lt;('d_시나리오'!$I$3-'d_시나리오'!$H$3)/('d_시나리오'!$J$3-'d_시나리오'!$H$3),'d_시나리오'!$H$3+SQRT(I205*('d_시나리오'!$J$3-'d_시나리오'!$H$3)*('d_시나리오'!$I$3-'d_시나리오'!$H$3)),'d_시나리오'!$J$3-SQRT((1-I205)*('d_시나리오'!$J$3-'d_시나리오'!$H$3)*('d_시나리오'!$J$3-'d_시나리오'!$I$3))))</f>
        <v/>
      </c>
      <c r="K205">
        <f>RAND()</f>
        <v/>
      </c>
      <c r="L205">
        <f>IF('d_시나리오'!$J$4='d_시나리오'!$H$4,'d_시나리오'!$I$4,IF(K205&lt;('d_시나리오'!$I$4-'d_시나리오'!$H$4)/('d_시나리오'!$J$4-'d_시나리오'!$H$4),'d_시나리오'!$H$4+SQRT(K205*('d_시나리오'!$J$4-'d_시나리오'!$H$4)*('d_시나리오'!$I$4-'d_시나리오'!$H$4)),'d_시나리오'!$J$4-SQRT((1-K205)*('d_시나리오'!$J$4-'d_시나리오'!$H$4)*('d_시나리오'!$J$4-'d_시나리오'!$I$4))))</f>
        <v/>
      </c>
      <c r="M205">
        <f>RAND()</f>
        <v/>
      </c>
      <c r="N205">
        <f>IF('d_시나리오'!$J$5='d_시나리오'!$H$5,'d_시나리오'!$I$5,IF(M205&lt;('d_시나리오'!$I$5-'d_시나리오'!$H$5)/('d_시나리오'!$J$5-'d_시나리오'!$H$5),'d_시나리오'!$H$5+SQRT(M205*('d_시나리오'!$J$5-'d_시나리오'!$H$5)*('d_시나리오'!$I$5-'d_시나리오'!$H$5)),'d_시나리오'!$J$5-SQRT((1-M205)*('d_시나리오'!$J$5-'d_시나리오'!$H$5)*('d_시나리오'!$J$5-'d_시나리오'!$I$5))))</f>
        <v/>
      </c>
      <c r="O205">
        <f>RAND()</f>
        <v/>
      </c>
      <c r="P205">
        <f>IF('d_시나리오'!$J$6='d_시나리오'!$H$6,'d_시나리오'!$I$6,IF(O205&lt;('d_시나리오'!$I$6-'d_시나리오'!$H$6)/('d_시나리오'!$J$6-'d_시나리오'!$H$6),'d_시나리오'!$H$6+SQRT(O205*('d_시나리오'!$J$6-'d_시나리오'!$H$6)*('d_시나리오'!$I$6-'d_시나리오'!$H$6)),'d_시나리오'!$J$6-SQRT((1-O205)*('d_시나리오'!$J$6-'d_시나리오'!$H$6)*('d_시나리오'!$J$6-'d_시나리오'!$I$6))))</f>
        <v/>
      </c>
      <c r="Q205">
        <f>INDEX('d_분포'!$B$2:$B$57,RANDBETWEEN(1,56))</f>
        <v/>
      </c>
      <c r="R205">
        <f>BETAINV(RAND(),5,5)</f>
        <v/>
      </c>
      <c r="S205">
        <f>'d_고정'!$B$1*'6_기대효과'!$H$7*('d_시나리오'!$I$7/'d_고정'!$B$2)*B205</f>
        <v/>
      </c>
      <c r="T205">
        <f>S205*D205</f>
        <v/>
      </c>
      <c r="U205">
        <f>S205*F205*H205</f>
        <v/>
      </c>
      <c r="V205">
        <f>S205*F205*(H205-1)</f>
        <v/>
      </c>
      <c r="W205">
        <f>U205*J205</f>
        <v/>
      </c>
      <c r="X205">
        <f>T205+W205</f>
        <v/>
      </c>
      <c r="Y205">
        <f>(T205*E205+W205*L205)*(1-R205-'d_고정'!$B$13)</f>
        <v/>
      </c>
      <c r="Z205">
        <f>(U205*N205*Q205+'d_고정'!$B$3*('6_기대효과'!$H$7/8)*Q205*'d_고정'!$B$10*P205*('6_기대효과'!$K$7/'d_고정'!$B$9))*(1-R205)</f>
        <v/>
      </c>
      <c r="AA205">
        <f>W205*L205*(1-R205-'d_고정'!$B$13)+U205*MAX(N205-'d_고정'!$B$10*P205*('6_기대효과'!$K$7/'d_고정'!$B$9),0)*Q205*(1-R205)</f>
        <v/>
      </c>
      <c r="AB205">
        <f>Y205+Z205</f>
        <v/>
      </c>
      <c r="AC205">
        <f>Y205/('d_고정'!$B$5*'6_기대효과'!$H$7/8)/'d_고정'!$B$6</f>
        <v/>
      </c>
      <c r="AD205">
        <f>Y205/('d_고정'!$B$8*'6_기대효과'!$H$7/8)</f>
        <v/>
      </c>
    </row>
    <row r="206">
      <c r="A206">
        <f>RAND()</f>
        <v/>
      </c>
      <c r="B206">
        <f>IF('d_시나리오'!$J$2='d_시나리오'!$H$2,'d_시나리오'!$I$2,IF(A206&lt;('d_시나리오'!$I$2-'d_시나리오'!$H$2)/('d_시나리오'!$J$2-'d_시나리오'!$H$2),'d_시나리오'!$H$2+SQRT(A206*('d_시나리오'!$J$2-'d_시나리오'!$H$2)*('d_시나리오'!$I$2-'d_시나리오'!$H$2)),'d_시나리오'!$J$2-SQRT((1-A206)*('d_시나리오'!$J$2-'d_시나리오'!$H$2)*('d_시나리오'!$J$2-'d_시나리오'!$I$2))))</f>
        <v/>
      </c>
      <c r="C206">
        <f>RAND()</f>
        <v/>
      </c>
      <c r="D206">
        <f>BETAINV(RAND(),IF(C206&lt;'d_고정'!$B$26,'d_고정'!$B$23,'d_고정'!$B$16)+1,'d_고정'!$B$17-IF(C206&lt;'d_고정'!$B$26,'d_고정'!$B$23,'d_고정'!$B$16)+1)*('d_고정'!$B$14+('d_고정'!$B$15-'d_고정'!$B$14)*RAND())</f>
        <v/>
      </c>
      <c r="E206">
        <f>INDEX('d_분포'!$A$2:$A$28,RANDBETWEEN(1,27))</f>
        <v/>
      </c>
      <c r="F206">
        <f>INDEX('d_분포'!$C$2:$C$5,RANDBETWEEN(1,4))*(0.9+0.2*RAND())</f>
        <v/>
      </c>
      <c r="G206">
        <f>RAND()</f>
        <v/>
      </c>
      <c r="H206">
        <f>(F206+(1-F206)*('d_고정'!$B$22*BETAINV(RAND(),IF(G206&lt;'d_고정'!$B$26,'d_고정'!$B$25,'d_고정'!$B$20)+1,'d_고정'!$B$21-IF(G206&lt;'d_고정'!$B$26,'d_고정'!$B$25,'d_고정'!$B$20)+1)+(1-'d_고정'!$B$22)*BETAINV(RAND(),IF(G206&lt;'d_고정'!$B$26,'d_고정'!$B$24,'d_고정'!$B$18)+1,'d_고정'!$B$19-IF(G206&lt;'d_고정'!$B$26,'d_고정'!$B$24,'d_고정'!$B$18)+1))*('d_고정'!$B$14+('d_고정'!$B$15-'d_고정'!$B$14)*RAND()))/F206</f>
        <v/>
      </c>
      <c r="I206">
        <f>RAND()</f>
        <v/>
      </c>
      <c r="J206">
        <f>IF('d_시나리오'!$J$3='d_시나리오'!$H$3,'d_시나리오'!$I$3,IF(I206&lt;('d_시나리오'!$I$3-'d_시나리오'!$H$3)/('d_시나리오'!$J$3-'d_시나리오'!$H$3),'d_시나리오'!$H$3+SQRT(I206*('d_시나리오'!$J$3-'d_시나리오'!$H$3)*('d_시나리오'!$I$3-'d_시나리오'!$H$3)),'d_시나리오'!$J$3-SQRT((1-I206)*('d_시나리오'!$J$3-'d_시나리오'!$H$3)*('d_시나리오'!$J$3-'d_시나리오'!$I$3))))</f>
        <v/>
      </c>
      <c r="K206">
        <f>RAND()</f>
        <v/>
      </c>
      <c r="L206">
        <f>IF('d_시나리오'!$J$4='d_시나리오'!$H$4,'d_시나리오'!$I$4,IF(K206&lt;('d_시나리오'!$I$4-'d_시나리오'!$H$4)/('d_시나리오'!$J$4-'d_시나리오'!$H$4),'d_시나리오'!$H$4+SQRT(K206*('d_시나리오'!$J$4-'d_시나리오'!$H$4)*('d_시나리오'!$I$4-'d_시나리오'!$H$4)),'d_시나리오'!$J$4-SQRT((1-K206)*('d_시나리오'!$J$4-'d_시나리오'!$H$4)*('d_시나리오'!$J$4-'d_시나리오'!$I$4))))</f>
        <v/>
      </c>
      <c r="M206">
        <f>RAND()</f>
        <v/>
      </c>
      <c r="N206">
        <f>IF('d_시나리오'!$J$5='d_시나리오'!$H$5,'d_시나리오'!$I$5,IF(M206&lt;('d_시나리오'!$I$5-'d_시나리오'!$H$5)/('d_시나리오'!$J$5-'d_시나리오'!$H$5),'d_시나리오'!$H$5+SQRT(M206*('d_시나리오'!$J$5-'d_시나리오'!$H$5)*('d_시나리오'!$I$5-'d_시나리오'!$H$5)),'d_시나리오'!$J$5-SQRT((1-M206)*('d_시나리오'!$J$5-'d_시나리오'!$H$5)*('d_시나리오'!$J$5-'d_시나리오'!$I$5))))</f>
        <v/>
      </c>
      <c r="O206">
        <f>RAND()</f>
        <v/>
      </c>
      <c r="P206">
        <f>IF('d_시나리오'!$J$6='d_시나리오'!$H$6,'d_시나리오'!$I$6,IF(O206&lt;('d_시나리오'!$I$6-'d_시나리오'!$H$6)/('d_시나리오'!$J$6-'d_시나리오'!$H$6),'d_시나리오'!$H$6+SQRT(O206*('d_시나리오'!$J$6-'d_시나리오'!$H$6)*('d_시나리오'!$I$6-'d_시나리오'!$H$6)),'d_시나리오'!$J$6-SQRT((1-O206)*('d_시나리오'!$J$6-'d_시나리오'!$H$6)*('d_시나리오'!$J$6-'d_시나리오'!$I$6))))</f>
        <v/>
      </c>
      <c r="Q206">
        <f>INDEX('d_분포'!$B$2:$B$57,RANDBETWEEN(1,56))</f>
        <v/>
      </c>
      <c r="R206">
        <f>BETAINV(RAND(),5,5)</f>
        <v/>
      </c>
      <c r="S206">
        <f>'d_고정'!$B$1*'6_기대효과'!$H$7*('d_시나리오'!$I$7/'d_고정'!$B$2)*B206</f>
        <v/>
      </c>
      <c r="T206">
        <f>S206*D206</f>
        <v/>
      </c>
      <c r="U206">
        <f>S206*F206*H206</f>
        <v/>
      </c>
      <c r="V206">
        <f>S206*F206*(H206-1)</f>
        <v/>
      </c>
      <c r="W206">
        <f>U206*J206</f>
        <v/>
      </c>
      <c r="X206">
        <f>T206+W206</f>
        <v/>
      </c>
      <c r="Y206">
        <f>(T206*E206+W206*L206)*(1-R206-'d_고정'!$B$13)</f>
        <v/>
      </c>
      <c r="Z206">
        <f>(U206*N206*Q206+'d_고정'!$B$3*('6_기대효과'!$H$7/8)*Q206*'d_고정'!$B$10*P206*('6_기대효과'!$K$7/'d_고정'!$B$9))*(1-R206)</f>
        <v/>
      </c>
      <c r="AA206">
        <f>W206*L206*(1-R206-'d_고정'!$B$13)+U206*MAX(N206-'d_고정'!$B$10*P206*('6_기대효과'!$K$7/'d_고정'!$B$9),0)*Q206*(1-R206)</f>
        <v/>
      </c>
      <c r="AB206">
        <f>Y206+Z206</f>
        <v/>
      </c>
      <c r="AC206">
        <f>Y206/('d_고정'!$B$5*'6_기대효과'!$H$7/8)/'d_고정'!$B$6</f>
        <v/>
      </c>
      <c r="AD206">
        <f>Y206/('d_고정'!$B$8*'6_기대효과'!$H$7/8)</f>
        <v/>
      </c>
    </row>
    <row r="207">
      <c r="A207">
        <f>RAND()</f>
        <v/>
      </c>
      <c r="B207">
        <f>IF('d_시나리오'!$J$2='d_시나리오'!$H$2,'d_시나리오'!$I$2,IF(A207&lt;('d_시나리오'!$I$2-'d_시나리오'!$H$2)/('d_시나리오'!$J$2-'d_시나리오'!$H$2),'d_시나리오'!$H$2+SQRT(A207*('d_시나리오'!$J$2-'d_시나리오'!$H$2)*('d_시나리오'!$I$2-'d_시나리오'!$H$2)),'d_시나리오'!$J$2-SQRT((1-A207)*('d_시나리오'!$J$2-'d_시나리오'!$H$2)*('d_시나리오'!$J$2-'d_시나리오'!$I$2))))</f>
        <v/>
      </c>
      <c r="C207">
        <f>RAND()</f>
        <v/>
      </c>
      <c r="D207">
        <f>BETAINV(RAND(),IF(C207&lt;'d_고정'!$B$26,'d_고정'!$B$23,'d_고정'!$B$16)+1,'d_고정'!$B$17-IF(C207&lt;'d_고정'!$B$26,'d_고정'!$B$23,'d_고정'!$B$16)+1)*('d_고정'!$B$14+('d_고정'!$B$15-'d_고정'!$B$14)*RAND())</f>
        <v/>
      </c>
      <c r="E207">
        <f>INDEX('d_분포'!$A$2:$A$28,RANDBETWEEN(1,27))</f>
        <v/>
      </c>
      <c r="F207">
        <f>INDEX('d_분포'!$C$2:$C$5,RANDBETWEEN(1,4))*(0.9+0.2*RAND())</f>
        <v/>
      </c>
      <c r="G207">
        <f>RAND()</f>
        <v/>
      </c>
      <c r="H207">
        <f>(F207+(1-F207)*('d_고정'!$B$22*BETAINV(RAND(),IF(G207&lt;'d_고정'!$B$26,'d_고정'!$B$25,'d_고정'!$B$20)+1,'d_고정'!$B$21-IF(G207&lt;'d_고정'!$B$26,'d_고정'!$B$25,'d_고정'!$B$20)+1)+(1-'d_고정'!$B$22)*BETAINV(RAND(),IF(G207&lt;'d_고정'!$B$26,'d_고정'!$B$24,'d_고정'!$B$18)+1,'d_고정'!$B$19-IF(G207&lt;'d_고정'!$B$26,'d_고정'!$B$24,'d_고정'!$B$18)+1))*('d_고정'!$B$14+('d_고정'!$B$15-'d_고정'!$B$14)*RAND()))/F207</f>
        <v/>
      </c>
      <c r="I207">
        <f>RAND()</f>
        <v/>
      </c>
      <c r="J207">
        <f>IF('d_시나리오'!$J$3='d_시나리오'!$H$3,'d_시나리오'!$I$3,IF(I207&lt;('d_시나리오'!$I$3-'d_시나리오'!$H$3)/('d_시나리오'!$J$3-'d_시나리오'!$H$3),'d_시나리오'!$H$3+SQRT(I207*('d_시나리오'!$J$3-'d_시나리오'!$H$3)*('d_시나리오'!$I$3-'d_시나리오'!$H$3)),'d_시나리오'!$J$3-SQRT((1-I207)*('d_시나리오'!$J$3-'d_시나리오'!$H$3)*('d_시나리오'!$J$3-'d_시나리오'!$I$3))))</f>
        <v/>
      </c>
      <c r="K207">
        <f>RAND()</f>
        <v/>
      </c>
      <c r="L207">
        <f>IF('d_시나리오'!$J$4='d_시나리오'!$H$4,'d_시나리오'!$I$4,IF(K207&lt;('d_시나리오'!$I$4-'d_시나리오'!$H$4)/('d_시나리오'!$J$4-'d_시나리오'!$H$4),'d_시나리오'!$H$4+SQRT(K207*('d_시나리오'!$J$4-'d_시나리오'!$H$4)*('d_시나리오'!$I$4-'d_시나리오'!$H$4)),'d_시나리오'!$J$4-SQRT((1-K207)*('d_시나리오'!$J$4-'d_시나리오'!$H$4)*('d_시나리오'!$J$4-'d_시나리오'!$I$4))))</f>
        <v/>
      </c>
      <c r="M207">
        <f>RAND()</f>
        <v/>
      </c>
      <c r="N207">
        <f>IF('d_시나리오'!$J$5='d_시나리오'!$H$5,'d_시나리오'!$I$5,IF(M207&lt;('d_시나리오'!$I$5-'d_시나리오'!$H$5)/('d_시나리오'!$J$5-'d_시나리오'!$H$5),'d_시나리오'!$H$5+SQRT(M207*('d_시나리오'!$J$5-'d_시나리오'!$H$5)*('d_시나리오'!$I$5-'d_시나리오'!$H$5)),'d_시나리오'!$J$5-SQRT((1-M207)*('d_시나리오'!$J$5-'d_시나리오'!$H$5)*('d_시나리오'!$J$5-'d_시나리오'!$I$5))))</f>
        <v/>
      </c>
      <c r="O207">
        <f>RAND()</f>
        <v/>
      </c>
      <c r="P207">
        <f>IF('d_시나리오'!$J$6='d_시나리오'!$H$6,'d_시나리오'!$I$6,IF(O207&lt;('d_시나리오'!$I$6-'d_시나리오'!$H$6)/('d_시나리오'!$J$6-'d_시나리오'!$H$6),'d_시나리오'!$H$6+SQRT(O207*('d_시나리오'!$J$6-'d_시나리오'!$H$6)*('d_시나리오'!$I$6-'d_시나리오'!$H$6)),'d_시나리오'!$J$6-SQRT((1-O207)*('d_시나리오'!$J$6-'d_시나리오'!$H$6)*('d_시나리오'!$J$6-'d_시나리오'!$I$6))))</f>
        <v/>
      </c>
      <c r="Q207">
        <f>INDEX('d_분포'!$B$2:$B$57,RANDBETWEEN(1,56))</f>
        <v/>
      </c>
      <c r="R207">
        <f>BETAINV(RAND(),5,5)</f>
        <v/>
      </c>
      <c r="S207">
        <f>'d_고정'!$B$1*'6_기대효과'!$H$7*('d_시나리오'!$I$7/'d_고정'!$B$2)*B207</f>
        <v/>
      </c>
      <c r="T207">
        <f>S207*D207</f>
        <v/>
      </c>
      <c r="U207">
        <f>S207*F207*H207</f>
        <v/>
      </c>
      <c r="V207">
        <f>S207*F207*(H207-1)</f>
        <v/>
      </c>
      <c r="W207">
        <f>U207*J207</f>
        <v/>
      </c>
      <c r="X207">
        <f>T207+W207</f>
        <v/>
      </c>
      <c r="Y207">
        <f>(T207*E207+W207*L207)*(1-R207-'d_고정'!$B$13)</f>
        <v/>
      </c>
      <c r="Z207">
        <f>(U207*N207*Q207+'d_고정'!$B$3*('6_기대효과'!$H$7/8)*Q207*'d_고정'!$B$10*P207*('6_기대효과'!$K$7/'d_고정'!$B$9))*(1-R207)</f>
        <v/>
      </c>
      <c r="AA207">
        <f>W207*L207*(1-R207-'d_고정'!$B$13)+U207*MAX(N207-'d_고정'!$B$10*P207*('6_기대효과'!$K$7/'d_고정'!$B$9),0)*Q207*(1-R207)</f>
        <v/>
      </c>
      <c r="AB207">
        <f>Y207+Z207</f>
        <v/>
      </c>
      <c r="AC207">
        <f>Y207/('d_고정'!$B$5*'6_기대효과'!$H$7/8)/'d_고정'!$B$6</f>
        <v/>
      </c>
      <c r="AD207">
        <f>Y207/('d_고정'!$B$8*'6_기대효과'!$H$7/8)</f>
        <v/>
      </c>
    </row>
    <row r="208">
      <c r="A208">
        <f>RAND()</f>
        <v/>
      </c>
      <c r="B208">
        <f>IF('d_시나리오'!$J$2='d_시나리오'!$H$2,'d_시나리오'!$I$2,IF(A208&lt;('d_시나리오'!$I$2-'d_시나리오'!$H$2)/('d_시나리오'!$J$2-'d_시나리오'!$H$2),'d_시나리오'!$H$2+SQRT(A208*('d_시나리오'!$J$2-'d_시나리오'!$H$2)*('d_시나리오'!$I$2-'d_시나리오'!$H$2)),'d_시나리오'!$J$2-SQRT((1-A208)*('d_시나리오'!$J$2-'d_시나리오'!$H$2)*('d_시나리오'!$J$2-'d_시나리오'!$I$2))))</f>
        <v/>
      </c>
      <c r="C208">
        <f>RAND()</f>
        <v/>
      </c>
      <c r="D208">
        <f>BETAINV(RAND(),IF(C208&lt;'d_고정'!$B$26,'d_고정'!$B$23,'d_고정'!$B$16)+1,'d_고정'!$B$17-IF(C208&lt;'d_고정'!$B$26,'d_고정'!$B$23,'d_고정'!$B$16)+1)*('d_고정'!$B$14+('d_고정'!$B$15-'d_고정'!$B$14)*RAND())</f>
        <v/>
      </c>
      <c r="E208">
        <f>INDEX('d_분포'!$A$2:$A$28,RANDBETWEEN(1,27))</f>
        <v/>
      </c>
      <c r="F208">
        <f>INDEX('d_분포'!$C$2:$C$5,RANDBETWEEN(1,4))*(0.9+0.2*RAND())</f>
        <v/>
      </c>
      <c r="G208">
        <f>RAND()</f>
        <v/>
      </c>
      <c r="H208">
        <f>(F208+(1-F208)*('d_고정'!$B$22*BETAINV(RAND(),IF(G208&lt;'d_고정'!$B$26,'d_고정'!$B$25,'d_고정'!$B$20)+1,'d_고정'!$B$21-IF(G208&lt;'d_고정'!$B$26,'d_고정'!$B$25,'d_고정'!$B$20)+1)+(1-'d_고정'!$B$22)*BETAINV(RAND(),IF(G208&lt;'d_고정'!$B$26,'d_고정'!$B$24,'d_고정'!$B$18)+1,'d_고정'!$B$19-IF(G208&lt;'d_고정'!$B$26,'d_고정'!$B$24,'d_고정'!$B$18)+1))*('d_고정'!$B$14+('d_고정'!$B$15-'d_고정'!$B$14)*RAND()))/F208</f>
        <v/>
      </c>
      <c r="I208">
        <f>RAND()</f>
        <v/>
      </c>
      <c r="J208">
        <f>IF('d_시나리오'!$J$3='d_시나리오'!$H$3,'d_시나리오'!$I$3,IF(I208&lt;('d_시나리오'!$I$3-'d_시나리오'!$H$3)/('d_시나리오'!$J$3-'d_시나리오'!$H$3),'d_시나리오'!$H$3+SQRT(I208*('d_시나리오'!$J$3-'d_시나리오'!$H$3)*('d_시나리오'!$I$3-'d_시나리오'!$H$3)),'d_시나리오'!$J$3-SQRT((1-I208)*('d_시나리오'!$J$3-'d_시나리오'!$H$3)*('d_시나리오'!$J$3-'d_시나리오'!$I$3))))</f>
        <v/>
      </c>
      <c r="K208">
        <f>RAND()</f>
        <v/>
      </c>
      <c r="L208">
        <f>IF('d_시나리오'!$J$4='d_시나리오'!$H$4,'d_시나리오'!$I$4,IF(K208&lt;('d_시나리오'!$I$4-'d_시나리오'!$H$4)/('d_시나리오'!$J$4-'d_시나리오'!$H$4),'d_시나리오'!$H$4+SQRT(K208*('d_시나리오'!$J$4-'d_시나리오'!$H$4)*('d_시나리오'!$I$4-'d_시나리오'!$H$4)),'d_시나리오'!$J$4-SQRT((1-K208)*('d_시나리오'!$J$4-'d_시나리오'!$H$4)*('d_시나리오'!$J$4-'d_시나리오'!$I$4))))</f>
        <v/>
      </c>
      <c r="M208">
        <f>RAND()</f>
        <v/>
      </c>
      <c r="N208">
        <f>IF('d_시나리오'!$J$5='d_시나리오'!$H$5,'d_시나리오'!$I$5,IF(M208&lt;('d_시나리오'!$I$5-'d_시나리오'!$H$5)/('d_시나리오'!$J$5-'d_시나리오'!$H$5),'d_시나리오'!$H$5+SQRT(M208*('d_시나리오'!$J$5-'d_시나리오'!$H$5)*('d_시나리오'!$I$5-'d_시나리오'!$H$5)),'d_시나리오'!$J$5-SQRT((1-M208)*('d_시나리오'!$J$5-'d_시나리오'!$H$5)*('d_시나리오'!$J$5-'d_시나리오'!$I$5))))</f>
        <v/>
      </c>
      <c r="O208">
        <f>RAND()</f>
        <v/>
      </c>
      <c r="P208">
        <f>IF('d_시나리오'!$J$6='d_시나리오'!$H$6,'d_시나리오'!$I$6,IF(O208&lt;('d_시나리오'!$I$6-'d_시나리오'!$H$6)/('d_시나리오'!$J$6-'d_시나리오'!$H$6),'d_시나리오'!$H$6+SQRT(O208*('d_시나리오'!$J$6-'d_시나리오'!$H$6)*('d_시나리오'!$I$6-'d_시나리오'!$H$6)),'d_시나리오'!$J$6-SQRT((1-O208)*('d_시나리오'!$J$6-'d_시나리오'!$H$6)*('d_시나리오'!$J$6-'d_시나리오'!$I$6))))</f>
        <v/>
      </c>
      <c r="Q208">
        <f>INDEX('d_분포'!$B$2:$B$57,RANDBETWEEN(1,56))</f>
        <v/>
      </c>
      <c r="R208">
        <f>BETAINV(RAND(),5,5)</f>
        <v/>
      </c>
      <c r="S208">
        <f>'d_고정'!$B$1*'6_기대효과'!$H$7*('d_시나리오'!$I$7/'d_고정'!$B$2)*B208</f>
        <v/>
      </c>
      <c r="T208">
        <f>S208*D208</f>
        <v/>
      </c>
      <c r="U208">
        <f>S208*F208*H208</f>
        <v/>
      </c>
      <c r="V208">
        <f>S208*F208*(H208-1)</f>
        <v/>
      </c>
      <c r="W208">
        <f>U208*J208</f>
        <v/>
      </c>
      <c r="X208">
        <f>T208+W208</f>
        <v/>
      </c>
      <c r="Y208">
        <f>(T208*E208+W208*L208)*(1-R208-'d_고정'!$B$13)</f>
        <v/>
      </c>
      <c r="Z208">
        <f>(U208*N208*Q208+'d_고정'!$B$3*('6_기대효과'!$H$7/8)*Q208*'d_고정'!$B$10*P208*('6_기대효과'!$K$7/'d_고정'!$B$9))*(1-R208)</f>
        <v/>
      </c>
      <c r="AA208">
        <f>W208*L208*(1-R208-'d_고정'!$B$13)+U208*MAX(N208-'d_고정'!$B$10*P208*('6_기대효과'!$K$7/'d_고정'!$B$9),0)*Q208*(1-R208)</f>
        <v/>
      </c>
      <c r="AB208">
        <f>Y208+Z208</f>
        <v/>
      </c>
      <c r="AC208">
        <f>Y208/('d_고정'!$B$5*'6_기대효과'!$H$7/8)/'d_고정'!$B$6</f>
        <v/>
      </c>
      <c r="AD208">
        <f>Y208/('d_고정'!$B$8*'6_기대효과'!$H$7/8)</f>
        <v/>
      </c>
    </row>
    <row r="209">
      <c r="A209">
        <f>RAND()</f>
        <v/>
      </c>
      <c r="B209">
        <f>IF('d_시나리오'!$J$2='d_시나리오'!$H$2,'d_시나리오'!$I$2,IF(A209&lt;('d_시나리오'!$I$2-'d_시나리오'!$H$2)/('d_시나리오'!$J$2-'d_시나리오'!$H$2),'d_시나리오'!$H$2+SQRT(A209*('d_시나리오'!$J$2-'d_시나리오'!$H$2)*('d_시나리오'!$I$2-'d_시나리오'!$H$2)),'d_시나리오'!$J$2-SQRT((1-A209)*('d_시나리오'!$J$2-'d_시나리오'!$H$2)*('d_시나리오'!$J$2-'d_시나리오'!$I$2))))</f>
        <v/>
      </c>
      <c r="C209">
        <f>RAND()</f>
        <v/>
      </c>
      <c r="D209">
        <f>BETAINV(RAND(),IF(C209&lt;'d_고정'!$B$26,'d_고정'!$B$23,'d_고정'!$B$16)+1,'d_고정'!$B$17-IF(C209&lt;'d_고정'!$B$26,'d_고정'!$B$23,'d_고정'!$B$16)+1)*('d_고정'!$B$14+('d_고정'!$B$15-'d_고정'!$B$14)*RAND())</f>
        <v/>
      </c>
      <c r="E209">
        <f>INDEX('d_분포'!$A$2:$A$28,RANDBETWEEN(1,27))</f>
        <v/>
      </c>
      <c r="F209">
        <f>INDEX('d_분포'!$C$2:$C$5,RANDBETWEEN(1,4))*(0.9+0.2*RAND())</f>
        <v/>
      </c>
      <c r="G209">
        <f>RAND()</f>
        <v/>
      </c>
      <c r="H209">
        <f>(F209+(1-F209)*('d_고정'!$B$22*BETAINV(RAND(),IF(G209&lt;'d_고정'!$B$26,'d_고정'!$B$25,'d_고정'!$B$20)+1,'d_고정'!$B$21-IF(G209&lt;'d_고정'!$B$26,'d_고정'!$B$25,'d_고정'!$B$20)+1)+(1-'d_고정'!$B$22)*BETAINV(RAND(),IF(G209&lt;'d_고정'!$B$26,'d_고정'!$B$24,'d_고정'!$B$18)+1,'d_고정'!$B$19-IF(G209&lt;'d_고정'!$B$26,'d_고정'!$B$24,'d_고정'!$B$18)+1))*('d_고정'!$B$14+('d_고정'!$B$15-'d_고정'!$B$14)*RAND()))/F209</f>
        <v/>
      </c>
      <c r="I209">
        <f>RAND()</f>
        <v/>
      </c>
      <c r="J209">
        <f>IF('d_시나리오'!$J$3='d_시나리오'!$H$3,'d_시나리오'!$I$3,IF(I209&lt;('d_시나리오'!$I$3-'d_시나리오'!$H$3)/('d_시나리오'!$J$3-'d_시나리오'!$H$3),'d_시나리오'!$H$3+SQRT(I209*('d_시나리오'!$J$3-'d_시나리오'!$H$3)*('d_시나리오'!$I$3-'d_시나리오'!$H$3)),'d_시나리오'!$J$3-SQRT((1-I209)*('d_시나리오'!$J$3-'d_시나리오'!$H$3)*('d_시나리오'!$J$3-'d_시나리오'!$I$3))))</f>
        <v/>
      </c>
      <c r="K209">
        <f>RAND()</f>
        <v/>
      </c>
      <c r="L209">
        <f>IF('d_시나리오'!$J$4='d_시나리오'!$H$4,'d_시나리오'!$I$4,IF(K209&lt;('d_시나리오'!$I$4-'d_시나리오'!$H$4)/('d_시나리오'!$J$4-'d_시나리오'!$H$4),'d_시나리오'!$H$4+SQRT(K209*('d_시나리오'!$J$4-'d_시나리오'!$H$4)*('d_시나리오'!$I$4-'d_시나리오'!$H$4)),'d_시나리오'!$J$4-SQRT((1-K209)*('d_시나리오'!$J$4-'d_시나리오'!$H$4)*('d_시나리오'!$J$4-'d_시나리오'!$I$4))))</f>
        <v/>
      </c>
      <c r="M209">
        <f>RAND()</f>
        <v/>
      </c>
      <c r="N209">
        <f>IF('d_시나리오'!$J$5='d_시나리오'!$H$5,'d_시나리오'!$I$5,IF(M209&lt;('d_시나리오'!$I$5-'d_시나리오'!$H$5)/('d_시나리오'!$J$5-'d_시나리오'!$H$5),'d_시나리오'!$H$5+SQRT(M209*('d_시나리오'!$J$5-'d_시나리오'!$H$5)*('d_시나리오'!$I$5-'d_시나리오'!$H$5)),'d_시나리오'!$J$5-SQRT((1-M209)*('d_시나리오'!$J$5-'d_시나리오'!$H$5)*('d_시나리오'!$J$5-'d_시나리오'!$I$5))))</f>
        <v/>
      </c>
      <c r="O209">
        <f>RAND()</f>
        <v/>
      </c>
      <c r="P209">
        <f>IF('d_시나리오'!$J$6='d_시나리오'!$H$6,'d_시나리오'!$I$6,IF(O209&lt;('d_시나리오'!$I$6-'d_시나리오'!$H$6)/('d_시나리오'!$J$6-'d_시나리오'!$H$6),'d_시나리오'!$H$6+SQRT(O209*('d_시나리오'!$J$6-'d_시나리오'!$H$6)*('d_시나리오'!$I$6-'d_시나리오'!$H$6)),'d_시나리오'!$J$6-SQRT((1-O209)*('d_시나리오'!$J$6-'d_시나리오'!$H$6)*('d_시나리오'!$J$6-'d_시나리오'!$I$6))))</f>
        <v/>
      </c>
      <c r="Q209">
        <f>INDEX('d_분포'!$B$2:$B$57,RANDBETWEEN(1,56))</f>
        <v/>
      </c>
      <c r="R209">
        <f>BETAINV(RAND(),5,5)</f>
        <v/>
      </c>
      <c r="S209">
        <f>'d_고정'!$B$1*'6_기대효과'!$H$7*('d_시나리오'!$I$7/'d_고정'!$B$2)*B209</f>
        <v/>
      </c>
      <c r="T209">
        <f>S209*D209</f>
        <v/>
      </c>
      <c r="U209">
        <f>S209*F209*H209</f>
        <v/>
      </c>
      <c r="V209">
        <f>S209*F209*(H209-1)</f>
        <v/>
      </c>
      <c r="W209">
        <f>U209*J209</f>
        <v/>
      </c>
      <c r="X209">
        <f>T209+W209</f>
        <v/>
      </c>
      <c r="Y209">
        <f>(T209*E209+W209*L209)*(1-R209-'d_고정'!$B$13)</f>
        <v/>
      </c>
      <c r="Z209">
        <f>(U209*N209*Q209+'d_고정'!$B$3*('6_기대효과'!$H$7/8)*Q209*'d_고정'!$B$10*P209*('6_기대효과'!$K$7/'d_고정'!$B$9))*(1-R209)</f>
        <v/>
      </c>
      <c r="AA209">
        <f>W209*L209*(1-R209-'d_고정'!$B$13)+U209*MAX(N209-'d_고정'!$B$10*P209*('6_기대효과'!$K$7/'d_고정'!$B$9),0)*Q209*(1-R209)</f>
        <v/>
      </c>
      <c r="AB209">
        <f>Y209+Z209</f>
        <v/>
      </c>
      <c r="AC209">
        <f>Y209/('d_고정'!$B$5*'6_기대효과'!$H$7/8)/'d_고정'!$B$6</f>
        <v/>
      </c>
      <c r="AD209">
        <f>Y209/('d_고정'!$B$8*'6_기대효과'!$H$7/8)</f>
        <v/>
      </c>
    </row>
    <row r="210">
      <c r="A210">
        <f>RAND()</f>
        <v/>
      </c>
      <c r="B210">
        <f>IF('d_시나리오'!$J$2='d_시나리오'!$H$2,'d_시나리오'!$I$2,IF(A210&lt;('d_시나리오'!$I$2-'d_시나리오'!$H$2)/('d_시나리오'!$J$2-'d_시나리오'!$H$2),'d_시나리오'!$H$2+SQRT(A210*('d_시나리오'!$J$2-'d_시나리오'!$H$2)*('d_시나리오'!$I$2-'d_시나리오'!$H$2)),'d_시나리오'!$J$2-SQRT((1-A210)*('d_시나리오'!$J$2-'d_시나리오'!$H$2)*('d_시나리오'!$J$2-'d_시나리오'!$I$2))))</f>
        <v/>
      </c>
      <c r="C210">
        <f>RAND()</f>
        <v/>
      </c>
      <c r="D210">
        <f>BETAINV(RAND(),IF(C210&lt;'d_고정'!$B$26,'d_고정'!$B$23,'d_고정'!$B$16)+1,'d_고정'!$B$17-IF(C210&lt;'d_고정'!$B$26,'d_고정'!$B$23,'d_고정'!$B$16)+1)*('d_고정'!$B$14+('d_고정'!$B$15-'d_고정'!$B$14)*RAND())</f>
        <v/>
      </c>
      <c r="E210">
        <f>INDEX('d_분포'!$A$2:$A$28,RANDBETWEEN(1,27))</f>
        <v/>
      </c>
      <c r="F210">
        <f>INDEX('d_분포'!$C$2:$C$5,RANDBETWEEN(1,4))*(0.9+0.2*RAND())</f>
        <v/>
      </c>
      <c r="G210">
        <f>RAND()</f>
        <v/>
      </c>
      <c r="H210">
        <f>(F210+(1-F210)*('d_고정'!$B$22*BETAINV(RAND(),IF(G210&lt;'d_고정'!$B$26,'d_고정'!$B$25,'d_고정'!$B$20)+1,'d_고정'!$B$21-IF(G210&lt;'d_고정'!$B$26,'d_고정'!$B$25,'d_고정'!$B$20)+1)+(1-'d_고정'!$B$22)*BETAINV(RAND(),IF(G210&lt;'d_고정'!$B$26,'d_고정'!$B$24,'d_고정'!$B$18)+1,'d_고정'!$B$19-IF(G210&lt;'d_고정'!$B$26,'d_고정'!$B$24,'d_고정'!$B$18)+1))*('d_고정'!$B$14+('d_고정'!$B$15-'d_고정'!$B$14)*RAND()))/F210</f>
        <v/>
      </c>
      <c r="I210">
        <f>RAND()</f>
        <v/>
      </c>
      <c r="J210">
        <f>IF('d_시나리오'!$J$3='d_시나리오'!$H$3,'d_시나리오'!$I$3,IF(I210&lt;('d_시나리오'!$I$3-'d_시나리오'!$H$3)/('d_시나리오'!$J$3-'d_시나리오'!$H$3),'d_시나리오'!$H$3+SQRT(I210*('d_시나리오'!$J$3-'d_시나리오'!$H$3)*('d_시나리오'!$I$3-'d_시나리오'!$H$3)),'d_시나리오'!$J$3-SQRT((1-I210)*('d_시나리오'!$J$3-'d_시나리오'!$H$3)*('d_시나리오'!$J$3-'d_시나리오'!$I$3))))</f>
        <v/>
      </c>
      <c r="K210">
        <f>RAND()</f>
        <v/>
      </c>
      <c r="L210">
        <f>IF('d_시나리오'!$J$4='d_시나리오'!$H$4,'d_시나리오'!$I$4,IF(K210&lt;('d_시나리오'!$I$4-'d_시나리오'!$H$4)/('d_시나리오'!$J$4-'d_시나리오'!$H$4),'d_시나리오'!$H$4+SQRT(K210*('d_시나리오'!$J$4-'d_시나리오'!$H$4)*('d_시나리오'!$I$4-'d_시나리오'!$H$4)),'d_시나리오'!$J$4-SQRT((1-K210)*('d_시나리오'!$J$4-'d_시나리오'!$H$4)*('d_시나리오'!$J$4-'d_시나리오'!$I$4))))</f>
        <v/>
      </c>
      <c r="M210">
        <f>RAND()</f>
        <v/>
      </c>
      <c r="N210">
        <f>IF('d_시나리오'!$J$5='d_시나리오'!$H$5,'d_시나리오'!$I$5,IF(M210&lt;('d_시나리오'!$I$5-'d_시나리오'!$H$5)/('d_시나리오'!$J$5-'d_시나리오'!$H$5),'d_시나리오'!$H$5+SQRT(M210*('d_시나리오'!$J$5-'d_시나리오'!$H$5)*('d_시나리오'!$I$5-'d_시나리오'!$H$5)),'d_시나리오'!$J$5-SQRT((1-M210)*('d_시나리오'!$J$5-'d_시나리오'!$H$5)*('d_시나리오'!$J$5-'d_시나리오'!$I$5))))</f>
        <v/>
      </c>
      <c r="O210">
        <f>RAND()</f>
        <v/>
      </c>
      <c r="P210">
        <f>IF('d_시나리오'!$J$6='d_시나리오'!$H$6,'d_시나리오'!$I$6,IF(O210&lt;('d_시나리오'!$I$6-'d_시나리오'!$H$6)/('d_시나리오'!$J$6-'d_시나리오'!$H$6),'d_시나리오'!$H$6+SQRT(O210*('d_시나리오'!$J$6-'d_시나리오'!$H$6)*('d_시나리오'!$I$6-'d_시나리오'!$H$6)),'d_시나리오'!$J$6-SQRT((1-O210)*('d_시나리오'!$J$6-'d_시나리오'!$H$6)*('d_시나리오'!$J$6-'d_시나리오'!$I$6))))</f>
        <v/>
      </c>
      <c r="Q210">
        <f>INDEX('d_분포'!$B$2:$B$57,RANDBETWEEN(1,56))</f>
        <v/>
      </c>
      <c r="R210">
        <f>BETAINV(RAND(),5,5)</f>
        <v/>
      </c>
      <c r="S210">
        <f>'d_고정'!$B$1*'6_기대효과'!$H$7*('d_시나리오'!$I$7/'d_고정'!$B$2)*B210</f>
        <v/>
      </c>
      <c r="T210">
        <f>S210*D210</f>
        <v/>
      </c>
      <c r="U210">
        <f>S210*F210*H210</f>
        <v/>
      </c>
      <c r="V210">
        <f>S210*F210*(H210-1)</f>
        <v/>
      </c>
      <c r="W210">
        <f>U210*J210</f>
        <v/>
      </c>
      <c r="X210">
        <f>T210+W210</f>
        <v/>
      </c>
      <c r="Y210">
        <f>(T210*E210+W210*L210)*(1-R210-'d_고정'!$B$13)</f>
        <v/>
      </c>
      <c r="Z210">
        <f>(U210*N210*Q210+'d_고정'!$B$3*('6_기대효과'!$H$7/8)*Q210*'d_고정'!$B$10*P210*('6_기대효과'!$K$7/'d_고정'!$B$9))*(1-R210)</f>
        <v/>
      </c>
      <c r="AA210">
        <f>W210*L210*(1-R210-'d_고정'!$B$13)+U210*MAX(N210-'d_고정'!$B$10*P210*('6_기대효과'!$K$7/'d_고정'!$B$9),0)*Q210*(1-R210)</f>
        <v/>
      </c>
      <c r="AB210">
        <f>Y210+Z210</f>
        <v/>
      </c>
      <c r="AC210">
        <f>Y210/('d_고정'!$B$5*'6_기대효과'!$H$7/8)/'d_고정'!$B$6</f>
        <v/>
      </c>
      <c r="AD210">
        <f>Y210/('d_고정'!$B$8*'6_기대효과'!$H$7/8)</f>
        <v/>
      </c>
    </row>
    <row r="211">
      <c r="A211">
        <f>RAND()</f>
        <v/>
      </c>
      <c r="B211">
        <f>IF('d_시나리오'!$J$2='d_시나리오'!$H$2,'d_시나리오'!$I$2,IF(A211&lt;('d_시나리오'!$I$2-'d_시나리오'!$H$2)/('d_시나리오'!$J$2-'d_시나리오'!$H$2),'d_시나리오'!$H$2+SQRT(A211*('d_시나리오'!$J$2-'d_시나리오'!$H$2)*('d_시나리오'!$I$2-'d_시나리오'!$H$2)),'d_시나리오'!$J$2-SQRT((1-A211)*('d_시나리오'!$J$2-'d_시나리오'!$H$2)*('d_시나리오'!$J$2-'d_시나리오'!$I$2))))</f>
        <v/>
      </c>
      <c r="C211">
        <f>RAND()</f>
        <v/>
      </c>
      <c r="D211">
        <f>BETAINV(RAND(),IF(C211&lt;'d_고정'!$B$26,'d_고정'!$B$23,'d_고정'!$B$16)+1,'d_고정'!$B$17-IF(C211&lt;'d_고정'!$B$26,'d_고정'!$B$23,'d_고정'!$B$16)+1)*('d_고정'!$B$14+('d_고정'!$B$15-'d_고정'!$B$14)*RAND())</f>
        <v/>
      </c>
      <c r="E211">
        <f>INDEX('d_분포'!$A$2:$A$28,RANDBETWEEN(1,27))</f>
        <v/>
      </c>
      <c r="F211">
        <f>INDEX('d_분포'!$C$2:$C$5,RANDBETWEEN(1,4))*(0.9+0.2*RAND())</f>
        <v/>
      </c>
      <c r="G211">
        <f>RAND()</f>
        <v/>
      </c>
      <c r="H211">
        <f>(F211+(1-F211)*('d_고정'!$B$22*BETAINV(RAND(),IF(G211&lt;'d_고정'!$B$26,'d_고정'!$B$25,'d_고정'!$B$20)+1,'d_고정'!$B$21-IF(G211&lt;'d_고정'!$B$26,'d_고정'!$B$25,'d_고정'!$B$20)+1)+(1-'d_고정'!$B$22)*BETAINV(RAND(),IF(G211&lt;'d_고정'!$B$26,'d_고정'!$B$24,'d_고정'!$B$18)+1,'d_고정'!$B$19-IF(G211&lt;'d_고정'!$B$26,'d_고정'!$B$24,'d_고정'!$B$18)+1))*('d_고정'!$B$14+('d_고정'!$B$15-'d_고정'!$B$14)*RAND()))/F211</f>
        <v/>
      </c>
      <c r="I211">
        <f>RAND()</f>
        <v/>
      </c>
      <c r="J211">
        <f>IF('d_시나리오'!$J$3='d_시나리오'!$H$3,'d_시나리오'!$I$3,IF(I211&lt;('d_시나리오'!$I$3-'d_시나리오'!$H$3)/('d_시나리오'!$J$3-'d_시나리오'!$H$3),'d_시나리오'!$H$3+SQRT(I211*('d_시나리오'!$J$3-'d_시나리오'!$H$3)*('d_시나리오'!$I$3-'d_시나리오'!$H$3)),'d_시나리오'!$J$3-SQRT((1-I211)*('d_시나리오'!$J$3-'d_시나리오'!$H$3)*('d_시나리오'!$J$3-'d_시나리오'!$I$3))))</f>
        <v/>
      </c>
      <c r="K211">
        <f>RAND()</f>
        <v/>
      </c>
      <c r="L211">
        <f>IF('d_시나리오'!$J$4='d_시나리오'!$H$4,'d_시나리오'!$I$4,IF(K211&lt;('d_시나리오'!$I$4-'d_시나리오'!$H$4)/('d_시나리오'!$J$4-'d_시나리오'!$H$4),'d_시나리오'!$H$4+SQRT(K211*('d_시나리오'!$J$4-'d_시나리오'!$H$4)*('d_시나리오'!$I$4-'d_시나리오'!$H$4)),'d_시나리오'!$J$4-SQRT((1-K211)*('d_시나리오'!$J$4-'d_시나리오'!$H$4)*('d_시나리오'!$J$4-'d_시나리오'!$I$4))))</f>
        <v/>
      </c>
      <c r="M211">
        <f>RAND()</f>
        <v/>
      </c>
      <c r="N211">
        <f>IF('d_시나리오'!$J$5='d_시나리오'!$H$5,'d_시나리오'!$I$5,IF(M211&lt;('d_시나리오'!$I$5-'d_시나리오'!$H$5)/('d_시나리오'!$J$5-'d_시나리오'!$H$5),'d_시나리오'!$H$5+SQRT(M211*('d_시나리오'!$J$5-'d_시나리오'!$H$5)*('d_시나리오'!$I$5-'d_시나리오'!$H$5)),'d_시나리오'!$J$5-SQRT((1-M211)*('d_시나리오'!$J$5-'d_시나리오'!$H$5)*('d_시나리오'!$J$5-'d_시나리오'!$I$5))))</f>
        <v/>
      </c>
      <c r="O211">
        <f>RAND()</f>
        <v/>
      </c>
      <c r="P211">
        <f>IF('d_시나리오'!$J$6='d_시나리오'!$H$6,'d_시나리오'!$I$6,IF(O211&lt;('d_시나리오'!$I$6-'d_시나리오'!$H$6)/('d_시나리오'!$J$6-'d_시나리오'!$H$6),'d_시나리오'!$H$6+SQRT(O211*('d_시나리오'!$J$6-'d_시나리오'!$H$6)*('d_시나리오'!$I$6-'d_시나리오'!$H$6)),'d_시나리오'!$J$6-SQRT((1-O211)*('d_시나리오'!$J$6-'d_시나리오'!$H$6)*('d_시나리오'!$J$6-'d_시나리오'!$I$6))))</f>
        <v/>
      </c>
      <c r="Q211">
        <f>INDEX('d_분포'!$B$2:$B$57,RANDBETWEEN(1,56))</f>
        <v/>
      </c>
      <c r="R211">
        <f>BETAINV(RAND(),5,5)</f>
        <v/>
      </c>
      <c r="S211">
        <f>'d_고정'!$B$1*'6_기대효과'!$H$7*('d_시나리오'!$I$7/'d_고정'!$B$2)*B211</f>
        <v/>
      </c>
      <c r="T211">
        <f>S211*D211</f>
        <v/>
      </c>
      <c r="U211">
        <f>S211*F211*H211</f>
        <v/>
      </c>
      <c r="V211">
        <f>S211*F211*(H211-1)</f>
        <v/>
      </c>
      <c r="W211">
        <f>U211*J211</f>
        <v/>
      </c>
      <c r="X211">
        <f>T211+W211</f>
        <v/>
      </c>
      <c r="Y211">
        <f>(T211*E211+W211*L211)*(1-R211-'d_고정'!$B$13)</f>
        <v/>
      </c>
      <c r="Z211">
        <f>(U211*N211*Q211+'d_고정'!$B$3*('6_기대효과'!$H$7/8)*Q211*'d_고정'!$B$10*P211*('6_기대효과'!$K$7/'d_고정'!$B$9))*(1-R211)</f>
        <v/>
      </c>
      <c r="AA211">
        <f>W211*L211*(1-R211-'d_고정'!$B$13)+U211*MAX(N211-'d_고정'!$B$10*P211*('6_기대효과'!$K$7/'d_고정'!$B$9),0)*Q211*(1-R211)</f>
        <v/>
      </c>
      <c r="AB211">
        <f>Y211+Z211</f>
        <v/>
      </c>
      <c r="AC211">
        <f>Y211/('d_고정'!$B$5*'6_기대효과'!$H$7/8)/'d_고정'!$B$6</f>
        <v/>
      </c>
      <c r="AD211">
        <f>Y211/('d_고정'!$B$8*'6_기대효과'!$H$7/8)</f>
        <v/>
      </c>
    </row>
    <row r="212">
      <c r="A212">
        <f>RAND()</f>
        <v/>
      </c>
      <c r="B212">
        <f>IF('d_시나리오'!$J$2='d_시나리오'!$H$2,'d_시나리오'!$I$2,IF(A212&lt;('d_시나리오'!$I$2-'d_시나리오'!$H$2)/('d_시나리오'!$J$2-'d_시나리오'!$H$2),'d_시나리오'!$H$2+SQRT(A212*('d_시나리오'!$J$2-'d_시나리오'!$H$2)*('d_시나리오'!$I$2-'d_시나리오'!$H$2)),'d_시나리오'!$J$2-SQRT((1-A212)*('d_시나리오'!$J$2-'d_시나리오'!$H$2)*('d_시나리오'!$J$2-'d_시나리오'!$I$2))))</f>
        <v/>
      </c>
      <c r="C212">
        <f>RAND()</f>
        <v/>
      </c>
      <c r="D212">
        <f>BETAINV(RAND(),IF(C212&lt;'d_고정'!$B$26,'d_고정'!$B$23,'d_고정'!$B$16)+1,'d_고정'!$B$17-IF(C212&lt;'d_고정'!$B$26,'d_고정'!$B$23,'d_고정'!$B$16)+1)*('d_고정'!$B$14+('d_고정'!$B$15-'d_고정'!$B$14)*RAND())</f>
        <v/>
      </c>
      <c r="E212">
        <f>INDEX('d_분포'!$A$2:$A$28,RANDBETWEEN(1,27))</f>
        <v/>
      </c>
      <c r="F212">
        <f>INDEX('d_분포'!$C$2:$C$5,RANDBETWEEN(1,4))*(0.9+0.2*RAND())</f>
        <v/>
      </c>
      <c r="G212">
        <f>RAND()</f>
        <v/>
      </c>
      <c r="H212">
        <f>(F212+(1-F212)*('d_고정'!$B$22*BETAINV(RAND(),IF(G212&lt;'d_고정'!$B$26,'d_고정'!$B$25,'d_고정'!$B$20)+1,'d_고정'!$B$21-IF(G212&lt;'d_고정'!$B$26,'d_고정'!$B$25,'d_고정'!$B$20)+1)+(1-'d_고정'!$B$22)*BETAINV(RAND(),IF(G212&lt;'d_고정'!$B$26,'d_고정'!$B$24,'d_고정'!$B$18)+1,'d_고정'!$B$19-IF(G212&lt;'d_고정'!$B$26,'d_고정'!$B$24,'d_고정'!$B$18)+1))*('d_고정'!$B$14+('d_고정'!$B$15-'d_고정'!$B$14)*RAND()))/F212</f>
        <v/>
      </c>
      <c r="I212">
        <f>RAND()</f>
        <v/>
      </c>
      <c r="J212">
        <f>IF('d_시나리오'!$J$3='d_시나리오'!$H$3,'d_시나리오'!$I$3,IF(I212&lt;('d_시나리오'!$I$3-'d_시나리오'!$H$3)/('d_시나리오'!$J$3-'d_시나리오'!$H$3),'d_시나리오'!$H$3+SQRT(I212*('d_시나리오'!$J$3-'d_시나리오'!$H$3)*('d_시나리오'!$I$3-'d_시나리오'!$H$3)),'d_시나리오'!$J$3-SQRT((1-I212)*('d_시나리오'!$J$3-'d_시나리오'!$H$3)*('d_시나리오'!$J$3-'d_시나리오'!$I$3))))</f>
        <v/>
      </c>
      <c r="K212">
        <f>RAND()</f>
        <v/>
      </c>
      <c r="L212">
        <f>IF('d_시나리오'!$J$4='d_시나리오'!$H$4,'d_시나리오'!$I$4,IF(K212&lt;('d_시나리오'!$I$4-'d_시나리오'!$H$4)/('d_시나리오'!$J$4-'d_시나리오'!$H$4),'d_시나리오'!$H$4+SQRT(K212*('d_시나리오'!$J$4-'d_시나리오'!$H$4)*('d_시나리오'!$I$4-'d_시나리오'!$H$4)),'d_시나리오'!$J$4-SQRT((1-K212)*('d_시나리오'!$J$4-'d_시나리오'!$H$4)*('d_시나리오'!$J$4-'d_시나리오'!$I$4))))</f>
        <v/>
      </c>
      <c r="M212">
        <f>RAND()</f>
        <v/>
      </c>
      <c r="N212">
        <f>IF('d_시나리오'!$J$5='d_시나리오'!$H$5,'d_시나리오'!$I$5,IF(M212&lt;('d_시나리오'!$I$5-'d_시나리오'!$H$5)/('d_시나리오'!$J$5-'d_시나리오'!$H$5),'d_시나리오'!$H$5+SQRT(M212*('d_시나리오'!$J$5-'d_시나리오'!$H$5)*('d_시나리오'!$I$5-'d_시나리오'!$H$5)),'d_시나리오'!$J$5-SQRT((1-M212)*('d_시나리오'!$J$5-'d_시나리오'!$H$5)*('d_시나리오'!$J$5-'d_시나리오'!$I$5))))</f>
        <v/>
      </c>
      <c r="O212">
        <f>RAND()</f>
        <v/>
      </c>
      <c r="P212">
        <f>IF('d_시나리오'!$J$6='d_시나리오'!$H$6,'d_시나리오'!$I$6,IF(O212&lt;('d_시나리오'!$I$6-'d_시나리오'!$H$6)/('d_시나리오'!$J$6-'d_시나리오'!$H$6),'d_시나리오'!$H$6+SQRT(O212*('d_시나리오'!$J$6-'d_시나리오'!$H$6)*('d_시나리오'!$I$6-'d_시나리오'!$H$6)),'d_시나리오'!$J$6-SQRT((1-O212)*('d_시나리오'!$J$6-'d_시나리오'!$H$6)*('d_시나리오'!$J$6-'d_시나리오'!$I$6))))</f>
        <v/>
      </c>
      <c r="Q212">
        <f>INDEX('d_분포'!$B$2:$B$57,RANDBETWEEN(1,56))</f>
        <v/>
      </c>
      <c r="R212">
        <f>BETAINV(RAND(),5,5)</f>
        <v/>
      </c>
      <c r="S212">
        <f>'d_고정'!$B$1*'6_기대효과'!$H$7*('d_시나리오'!$I$7/'d_고정'!$B$2)*B212</f>
        <v/>
      </c>
      <c r="T212">
        <f>S212*D212</f>
        <v/>
      </c>
      <c r="U212">
        <f>S212*F212*H212</f>
        <v/>
      </c>
      <c r="V212">
        <f>S212*F212*(H212-1)</f>
        <v/>
      </c>
      <c r="W212">
        <f>U212*J212</f>
        <v/>
      </c>
      <c r="X212">
        <f>T212+W212</f>
        <v/>
      </c>
      <c r="Y212">
        <f>(T212*E212+W212*L212)*(1-R212-'d_고정'!$B$13)</f>
        <v/>
      </c>
      <c r="Z212">
        <f>(U212*N212*Q212+'d_고정'!$B$3*('6_기대효과'!$H$7/8)*Q212*'d_고정'!$B$10*P212*('6_기대효과'!$K$7/'d_고정'!$B$9))*(1-R212)</f>
        <v/>
      </c>
      <c r="AA212">
        <f>W212*L212*(1-R212-'d_고정'!$B$13)+U212*MAX(N212-'d_고정'!$B$10*P212*('6_기대효과'!$K$7/'d_고정'!$B$9),0)*Q212*(1-R212)</f>
        <v/>
      </c>
      <c r="AB212">
        <f>Y212+Z212</f>
        <v/>
      </c>
      <c r="AC212">
        <f>Y212/('d_고정'!$B$5*'6_기대효과'!$H$7/8)/'d_고정'!$B$6</f>
        <v/>
      </c>
      <c r="AD212">
        <f>Y212/('d_고정'!$B$8*'6_기대효과'!$H$7/8)</f>
        <v/>
      </c>
    </row>
    <row r="213">
      <c r="A213">
        <f>RAND()</f>
        <v/>
      </c>
      <c r="B213">
        <f>IF('d_시나리오'!$J$2='d_시나리오'!$H$2,'d_시나리오'!$I$2,IF(A213&lt;('d_시나리오'!$I$2-'d_시나리오'!$H$2)/('d_시나리오'!$J$2-'d_시나리오'!$H$2),'d_시나리오'!$H$2+SQRT(A213*('d_시나리오'!$J$2-'d_시나리오'!$H$2)*('d_시나리오'!$I$2-'d_시나리오'!$H$2)),'d_시나리오'!$J$2-SQRT((1-A213)*('d_시나리오'!$J$2-'d_시나리오'!$H$2)*('d_시나리오'!$J$2-'d_시나리오'!$I$2))))</f>
        <v/>
      </c>
      <c r="C213">
        <f>RAND()</f>
        <v/>
      </c>
      <c r="D213">
        <f>BETAINV(RAND(),IF(C213&lt;'d_고정'!$B$26,'d_고정'!$B$23,'d_고정'!$B$16)+1,'d_고정'!$B$17-IF(C213&lt;'d_고정'!$B$26,'d_고정'!$B$23,'d_고정'!$B$16)+1)*('d_고정'!$B$14+('d_고정'!$B$15-'d_고정'!$B$14)*RAND())</f>
        <v/>
      </c>
      <c r="E213">
        <f>INDEX('d_분포'!$A$2:$A$28,RANDBETWEEN(1,27))</f>
        <v/>
      </c>
      <c r="F213">
        <f>INDEX('d_분포'!$C$2:$C$5,RANDBETWEEN(1,4))*(0.9+0.2*RAND())</f>
        <v/>
      </c>
      <c r="G213">
        <f>RAND()</f>
        <v/>
      </c>
      <c r="H213">
        <f>(F213+(1-F213)*('d_고정'!$B$22*BETAINV(RAND(),IF(G213&lt;'d_고정'!$B$26,'d_고정'!$B$25,'d_고정'!$B$20)+1,'d_고정'!$B$21-IF(G213&lt;'d_고정'!$B$26,'d_고정'!$B$25,'d_고정'!$B$20)+1)+(1-'d_고정'!$B$22)*BETAINV(RAND(),IF(G213&lt;'d_고정'!$B$26,'d_고정'!$B$24,'d_고정'!$B$18)+1,'d_고정'!$B$19-IF(G213&lt;'d_고정'!$B$26,'d_고정'!$B$24,'d_고정'!$B$18)+1))*('d_고정'!$B$14+('d_고정'!$B$15-'d_고정'!$B$14)*RAND()))/F213</f>
        <v/>
      </c>
      <c r="I213">
        <f>RAND()</f>
        <v/>
      </c>
      <c r="J213">
        <f>IF('d_시나리오'!$J$3='d_시나리오'!$H$3,'d_시나리오'!$I$3,IF(I213&lt;('d_시나리오'!$I$3-'d_시나리오'!$H$3)/('d_시나리오'!$J$3-'d_시나리오'!$H$3),'d_시나리오'!$H$3+SQRT(I213*('d_시나리오'!$J$3-'d_시나리오'!$H$3)*('d_시나리오'!$I$3-'d_시나리오'!$H$3)),'d_시나리오'!$J$3-SQRT((1-I213)*('d_시나리오'!$J$3-'d_시나리오'!$H$3)*('d_시나리오'!$J$3-'d_시나리오'!$I$3))))</f>
        <v/>
      </c>
      <c r="K213">
        <f>RAND()</f>
        <v/>
      </c>
      <c r="L213">
        <f>IF('d_시나리오'!$J$4='d_시나리오'!$H$4,'d_시나리오'!$I$4,IF(K213&lt;('d_시나리오'!$I$4-'d_시나리오'!$H$4)/('d_시나리오'!$J$4-'d_시나리오'!$H$4),'d_시나리오'!$H$4+SQRT(K213*('d_시나리오'!$J$4-'d_시나리오'!$H$4)*('d_시나리오'!$I$4-'d_시나리오'!$H$4)),'d_시나리오'!$J$4-SQRT((1-K213)*('d_시나리오'!$J$4-'d_시나리오'!$H$4)*('d_시나리오'!$J$4-'d_시나리오'!$I$4))))</f>
        <v/>
      </c>
      <c r="M213">
        <f>RAND()</f>
        <v/>
      </c>
      <c r="N213">
        <f>IF('d_시나리오'!$J$5='d_시나리오'!$H$5,'d_시나리오'!$I$5,IF(M213&lt;('d_시나리오'!$I$5-'d_시나리오'!$H$5)/('d_시나리오'!$J$5-'d_시나리오'!$H$5),'d_시나리오'!$H$5+SQRT(M213*('d_시나리오'!$J$5-'d_시나리오'!$H$5)*('d_시나리오'!$I$5-'d_시나리오'!$H$5)),'d_시나리오'!$J$5-SQRT((1-M213)*('d_시나리오'!$J$5-'d_시나리오'!$H$5)*('d_시나리오'!$J$5-'d_시나리오'!$I$5))))</f>
        <v/>
      </c>
      <c r="O213">
        <f>RAND()</f>
        <v/>
      </c>
      <c r="P213">
        <f>IF('d_시나리오'!$J$6='d_시나리오'!$H$6,'d_시나리오'!$I$6,IF(O213&lt;('d_시나리오'!$I$6-'d_시나리오'!$H$6)/('d_시나리오'!$J$6-'d_시나리오'!$H$6),'d_시나리오'!$H$6+SQRT(O213*('d_시나리오'!$J$6-'d_시나리오'!$H$6)*('d_시나리오'!$I$6-'d_시나리오'!$H$6)),'d_시나리오'!$J$6-SQRT((1-O213)*('d_시나리오'!$J$6-'d_시나리오'!$H$6)*('d_시나리오'!$J$6-'d_시나리오'!$I$6))))</f>
        <v/>
      </c>
      <c r="Q213">
        <f>INDEX('d_분포'!$B$2:$B$57,RANDBETWEEN(1,56))</f>
        <v/>
      </c>
      <c r="R213">
        <f>BETAINV(RAND(),5,5)</f>
        <v/>
      </c>
      <c r="S213">
        <f>'d_고정'!$B$1*'6_기대효과'!$H$7*('d_시나리오'!$I$7/'d_고정'!$B$2)*B213</f>
        <v/>
      </c>
      <c r="T213">
        <f>S213*D213</f>
        <v/>
      </c>
      <c r="U213">
        <f>S213*F213*H213</f>
        <v/>
      </c>
      <c r="V213">
        <f>S213*F213*(H213-1)</f>
        <v/>
      </c>
      <c r="W213">
        <f>U213*J213</f>
        <v/>
      </c>
      <c r="X213">
        <f>T213+W213</f>
        <v/>
      </c>
      <c r="Y213">
        <f>(T213*E213+W213*L213)*(1-R213-'d_고정'!$B$13)</f>
        <v/>
      </c>
      <c r="Z213">
        <f>(U213*N213*Q213+'d_고정'!$B$3*('6_기대효과'!$H$7/8)*Q213*'d_고정'!$B$10*P213*('6_기대효과'!$K$7/'d_고정'!$B$9))*(1-R213)</f>
        <v/>
      </c>
      <c r="AA213">
        <f>W213*L213*(1-R213-'d_고정'!$B$13)+U213*MAX(N213-'d_고정'!$B$10*P213*('6_기대효과'!$K$7/'d_고정'!$B$9),0)*Q213*(1-R213)</f>
        <v/>
      </c>
      <c r="AB213">
        <f>Y213+Z213</f>
        <v/>
      </c>
      <c r="AC213">
        <f>Y213/('d_고정'!$B$5*'6_기대효과'!$H$7/8)/'d_고정'!$B$6</f>
        <v/>
      </c>
      <c r="AD213">
        <f>Y213/('d_고정'!$B$8*'6_기대효과'!$H$7/8)</f>
        <v/>
      </c>
    </row>
    <row r="214">
      <c r="A214">
        <f>RAND()</f>
        <v/>
      </c>
      <c r="B214">
        <f>IF('d_시나리오'!$J$2='d_시나리오'!$H$2,'d_시나리오'!$I$2,IF(A214&lt;('d_시나리오'!$I$2-'d_시나리오'!$H$2)/('d_시나리오'!$J$2-'d_시나리오'!$H$2),'d_시나리오'!$H$2+SQRT(A214*('d_시나리오'!$J$2-'d_시나리오'!$H$2)*('d_시나리오'!$I$2-'d_시나리오'!$H$2)),'d_시나리오'!$J$2-SQRT((1-A214)*('d_시나리오'!$J$2-'d_시나리오'!$H$2)*('d_시나리오'!$J$2-'d_시나리오'!$I$2))))</f>
        <v/>
      </c>
      <c r="C214">
        <f>RAND()</f>
        <v/>
      </c>
      <c r="D214">
        <f>BETAINV(RAND(),IF(C214&lt;'d_고정'!$B$26,'d_고정'!$B$23,'d_고정'!$B$16)+1,'d_고정'!$B$17-IF(C214&lt;'d_고정'!$B$26,'d_고정'!$B$23,'d_고정'!$B$16)+1)*('d_고정'!$B$14+('d_고정'!$B$15-'d_고정'!$B$14)*RAND())</f>
        <v/>
      </c>
      <c r="E214">
        <f>INDEX('d_분포'!$A$2:$A$28,RANDBETWEEN(1,27))</f>
        <v/>
      </c>
      <c r="F214">
        <f>INDEX('d_분포'!$C$2:$C$5,RANDBETWEEN(1,4))*(0.9+0.2*RAND())</f>
        <v/>
      </c>
      <c r="G214">
        <f>RAND()</f>
        <v/>
      </c>
      <c r="H214">
        <f>(F214+(1-F214)*('d_고정'!$B$22*BETAINV(RAND(),IF(G214&lt;'d_고정'!$B$26,'d_고정'!$B$25,'d_고정'!$B$20)+1,'d_고정'!$B$21-IF(G214&lt;'d_고정'!$B$26,'d_고정'!$B$25,'d_고정'!$B$20)+1)+(1-'d_고정'!$B$22)*BETAINV(RAND(),IF(G214&lt;'d_고정'!$B$26,'d_고정'!$B$24,'d_고정'!$B$18)+1,'d_고정'!$B$19-IF(G214&lt;'d_고정'!$B$26,'d_고정'!$B$24,'d_고정'!$B$18)+1))*('d_고정'!$B$14+('d_고정'!$B$15-'d_고정'!$B$14)*RAND()))/F214</f>
        <v/>
      </c>
      <c r="I214">
        <f>RAND()</f>
        <v/>
      </c>
      <c r="J214">
        <f>IF('d_시나리오'!$J$3='d_시나리오'!$H$3,'d_시나리오'!$I$3,IF(I214&lt;('d_시나리오'!$I$3-'d_시나리오'!$H$3)/('d_시나리오'!$J$3-'d_시나리오'!$H$3),'d_시나리오'!$H$3+SQRT(I214*('d_시나리오'!$J$3-'d_시나리오'!$H$3)*('d_시나리오'!$I$3-'d_시나리오'!$H$3)),'d_시나리오'!$J$3-SQRT((1-I214)*('d_시나리오'!$J$3-'d_시나리오'!$H$3)*('d_시나리오'!$J$3-'d_시나리오'!$I$3))))</f>
        <v/>
      </c>
      <c r="K214">
        <f>RAND()</f>
        <v/>
      </c>
      <c r="L214">
        <f>IF('d_시나리오'!$J$4='d_시나리오'!$H$4,'d_시나리오'!$I$4,IF(K214&lt;('d_시나리오'!$I$4-'d_시나리오'!$H$4)/('d_시나리오'!$J$4-'d_시나리오'!$H$4),'d_시나리오'!$H$4+SQRT(K214*('d_시나리오'!$J$4-'d_시나리오'!$H$4)*('d_시나리오'!$I$4-'d_시나리오'!$H$4)),'d_시나리오'!$J$4-SQRT((1-K214)*('d_시나리오'!$J$4-'d_시나리오'!$H$4)*('d_시나리오'!$J$4-'d_시나리오'!$I$4))))</f>
        <v/>
      </c>
      <c r="M214">
        <f>RAND()</f>
        <v/>
      </c>
      <c r="N214">
        <f>IF('d_시나리오'!$J$5='d_시나리오'!$H$5,'d_시나리오'!$I$5,IF(M214&lt;('d_시나리오'!$I$5-'d_시나리오'!$H$5)/('d_시나리오'!$J$5-'d_시나리오'!$H$5),'d_시나리오'!$H$5+SQRT(M214*('d_시나리오'!$J$5-'d_시나리오'!$H$5)*('d_시나리오'!$I$5-'d_시나리오'!$H$5)),'d_시나리오'!$J$5-SQRT((1-M214)*('d_시나리오'!$J$5-'d_시나리오'!$H$5)*('d_시나리오'!$J$5-'d_시나리오'!$I$5))))</f>
        <v/>
      </c>
      <c r="O214">
        <f>RAND()</f>
        <v/>
      </c>
      <c r="P214">
        <f>IF('d_시나리오'!$J$6='d_시나리오'!$H$6,'d_시나리오'!$I$6,IF(O214&lt;('d_시나리오'!$I$6-'d_시나리오'!$H$6)/('d_시나리오'!$J$6-'d_시나리오'!$H$6),'d_시나리오'!$H$6+SQRT(O214*('d_시나리오'!$J$6-'d_시나리오'!$H$6)*('d_시나리오'!$I$6-'d_시나리오'!$H$6)),'d_시나리오'!$J$6-SQRT((1-O214)*('d_시나리오'!$J$6-'d_시나리오'!$H$6)*('d_시나리오'!$J$6-'d_시나리오'!$I$6))))</f>
        <v/>
      </c>
      <c r="Q214">
        <f>INDEX('d_분포'!$B$2:$B$57,RANDBETWEEN(1,56))</f>
        <v/>
      </c>
      <c r="R214">
        <f>BETAINV(RAND(),5,5)</f>
        <v/>
      </c>
      <c r="S214">
        <f>'d_고정'!$B$1*'6_기대효과'!$H$7*('d_시나리오'!$I$7/'d_고정'!$B$2)*B214</f>
        <v/>
      </c>
      <c r="T214">
        <f>S214*D214</f>
        <v/>
      </c>
      <c r="U214">
        <f>S214*F214*H214</f>
        <v/>
      </c>
      <c r="V214">
        <f>S214*F214*(H214-1)</f>
        <v/>
      </c>
      <c r="W214">
        <f>U214*J214</f>
        <v/>
      </c>
      <c r="X214">
        <f>T214+W214</f>
        <v/>
      </c>
      <c r="Y214">
        <f>(T214*E214+W214*L214)*(1-R214-'d_고정'!$B$13)</f>
        <v/>
      </c>
      <c r="Z214">
        <f>(U214*N214*Q214+'d_고정'!$B$3*('6_기대효과'!$H$7/8)*Q214*'d_고정'!$B$10*P214*('6_기대효과'!$K$7/'d_고정'!$B$9))*(1-R214)</f>
        <v/>
      </c>
      <c r="AA214">
        <f>W214*L214*(1-R214-'d_고정'!$B$13)+U214*MAX(N214-'d_고정'!$B$10*P214*('6_기대효과'!$K$7/'d_고정'!$B$9),0)*Q214*(1-R214)</f>
        <v/>
      </c>
      <c r="AB214">
        <f>Y214+Z214</f>
        <v/>
      </c>
      <c r="AC214">
        <f>Y214/('d_고정'!$B$5*'6_기대효과'!$H$7/8)/'d_고정'!$B$6</f>
        <v/>
      </c>
      <c r="AD214">
        <f>Y214/('d_고정'!$B$8*'6_기대효과'!$H$7/8)</f>
        <v/>
      </c>
    </row>
    <row r="215">
      <c r="A215">
        <f>RAND()</f>
        <v/>
      </c>
      <c r="B215">
        <f>IF('d_시나리오'!$J$2='d_시나리오'!$H$2,'d_시나리오'!$I$2,IF(A215&lt;('d_시나리오'!$I$2-'d_시나리오'!$H$2)/('d_시나리오'!$J$2-'d_시나리오'!$H$2),'d_시나리오'!$H$2+SQRT(A215*('d_시나리오'!$J$2-'d_시나리오'!$H$2)*('d_시나리오'!$I$2-'d_시나리오'!$H$2)),'d_시나리오'!$J$2-SQRT((1-A215)*('d_시나리오'!$J$2-'d_시나리오'!$H$2)*('d_시나리오'!$J$2-'d_시나리오'!$I$2))))</f>
        <v/>
      </c>
      <c r="C215">
        <f>RAND()</f>
        <v/>
      </c>
      <c r="D215">
        <f>BETAINV(RAND(),IF(C215&lt;'d_고정'!$B$26,'d_고정'!$B$23,'d_고정'!$B$16)+1,'d_고정'!$B$17-IF(C215&lt;'d_고정'!$B$26,'d_고정'!$B$23,'d_고정'!$B$16)+1)*('d_고정'!$B$14+('d_고정'!$B$15-'d_고정'!$B$14)*RAND())</f>
        <v/>
      </c>
      <c r="E215">
        <f>INDEX('d_분포'!$A$2:$A$28,RANDBETWEEN(1,27))</f>
        <v/>
      </c>
      <c r="F215">
        <f>INDEX('d_분포'!$C$2:$C$5,RANDBETWEEN(1,4))*(0.9+0.2*RAND())</f>
        <v/>
      </c>
      <c r="G215">
        <f>RAND()</f>
        <v/>
      </c>
      <c r="H215">
        <f>(F215+(1-F215)*('d_고정'!$B$22*BETAINV(RAND(),IF(G215&lt;'d_고정'!$B$26,'d_고정'!$B$25,'d_고정'!$B$20)+1,'d_고정'!$B$21-IF(G215&lt;'d_고정'!$B$26,'d_고정'!$B$25,'d_고정'!$B$20)+1)+(1-'d_고정'!$B$22)*BETAINV(RAND(),IF(G215&lt;'d_고정'!$B$26,'d_고정'!$B$24,'d_고정'!$B$18)+1,'d_고정'!$B$19-IF(G215&lt;'d_고정'!$B$26,'d_고정'!$B$24,'d_고정'!$B$18)+1))*('d_고정'!$B$14+('d_고정'!$B$15-'d_고정'!$B$14)*RAND()))/F215</f>
        <v/>
      </c>
      <c r="I215">
        <f>RAND()</f>
        <v/>
      </c>
      <c r="J215">
        <f>IF('d_시나리오'!$J$3='d_시나리오'!$H$3,'d_시나리오'!$I$3,IF(I215&lt;('d_시나리오'!$I$3-'d_시나리오'!$H$3)/('d_시나리오'!$J$3-'d_시나리오'!$H$3),'d_시나리오'!$H$3+SQRT(I215*('d_시나리오'!$J$3-'d_시나리오'!$H$3)*('d_시나리오'!$I$3-'d_시나리오'!$H$3)),'d_시나리오'!$J$3-SQRT((1-I215)*('d_시나리오'!$J$3-'d_시나리오'!$H$3)*('d_시나리오'!$J$3-'d_시나리오'!$I$3))))</f>
        <v/>
      </c>
      <c r="K215">
        <f>RAND()</f>
        <v/>
      </c>
      <c r="L215">
        <f>IF('d_시나리오'!$J$4='d_시나리오'!$H$4,'d_시나리오'!$I$4,IF(K215&lt;('d_시나리오'!$I$4-'d_시나리오'!$H$4)/('d_시나리오'!$J$4-'d_시나리오'!$H$4),'d_시나리오'!$H$4+SQRT(K215*('d_시나리오'!$J$4-'d_시나리오'!$H$4)*('d_시나리오'!$I$4-'d_시나리오'!$H$4)),'d_시나리오'!$J$4-SQRT((1-K215)*('d_시나리오'!$J$4-'d_시나리오'!$H$4)*('d_시나리오'!$J$4-'d_시나리오'!$I$4))))</f>
        <v/>
      </c>
      <c r="M215">
        <f>RAND()</f>
        <v/>
      </c>
      <c r="N215">
        <f>IF('d_시나리오'!$J$5='d_시나리오'!$H$5,'d_시나리오'!$I$5,IF(M215&lt;('d_시나리오'!$I$5-'d_시나리오'!$H$5)/('d_시나리오'!$J$5-'d_시나리오'!$H$5),'d_시나리오'!$H$5+SQRT(M215*('d_시나리오'!$J$5-'d_시나리오'!$H$5)*('d_시나리오'!$I$5-'d_시나리오'!$H$5)),'d_시나리오'!$J$5-SQRT((1-M215)*('d_시나리오'!$J$5-'d_시나리오'!$H$5)*('d_시나리오'!$J$5-'d_시나리오'!$I$5))))</f>
        <v/>
      </c>
      <c r="O215">
        <f>RAND()</f>
        <v/>
      </c>
      <c r="P215">
        <f>IF('d_시나리오'!$J$6='d_시나리오'!$H$6,'d_시나리오'!$I$6,IF(O215&lt;('d_시나리오'!$I$6-'d_시나리오'!$H$6)/('d_시나리오'!$J$6-'d_시나리오'!$H$6),'d_시나리오'!$H$6+SQRT(O215*('d_시나리오'!$J$6-'d_시나리오'!$H$6)*('d_시나리오'!$I$6-'d_시나리오'!$H$6)),'d_시나리오'!$J$6-SQRT((1-O215)*('d_시나리오'!$J$6-'d_시나리오'!$H$6)*('d_시나리오'!$J$6-'d_시나리오'!$I$6))))</f>
        <v/>
      </c>
      <c r="Q215">
        <f>INDEX('d_분포'!$B$2:$B$57,RANDBETWEEN(1,56))</f>
        <v/>
      </c>
      <c r="R215">
        <f>BETAINV(RAND(),5,5)</f>
        <v/>
      </c>
      <c r="S215">
        <f>'d_고정'!$B$1*'6_기대효과'!$H$7*('d_시나리오'!$I$7/'d_고정'!$B$2)*B215</f>
        <v/>
      </c>
      <c r="T215">
        <f>S215*D215</f>
        <v/>
      </c>
      <c r="U215">
        <f>S215*F215*H215</f>
        <v/>
      </c>
      <c r="V215">
        <f>S215*F215*(H215-1)</f>
        <v/>
      </c>
      <c r="W215">
        <f>U215*J215</f>
        <v/>
      </c>
      <c r="X215">
        <f>T215+W215</f>
        <v/>
      </c>
      <c r="Y215">
        <f>(T215*E215+W215*L215)*(1-R215-'d_고정'!$B$13)</f>
        <v/>
      </c>
      <c r="Z215">
        <f>(U215*N215*Q215+'d_고정'!$B$3*('6_기대효과'!$H$7/8)*Q215*'d_고정'!$B$10*P215*('6_기대효과'!$K$7/'d_고정'!$B$9))*(1-R215)</f>
        <v/>
      </c>
      <c r="AA215">
        <f>W215*L215*(1-R215-'d_고정'!$B$13)+U215*MAX(N215-'d_고정'!$B$10*P215*('6_기대효과'!$K$7/'d_고정'!$B$9),0)*Q215*(1-R215)</f>
        <v/>
      </c>
      <c r="AB215">
        <f>Y215+Z215</f>
        <v/>
      </c>
      <c r="AC215">
        <f>Y215/('d_고정'!$B$5*'6_기대효과'!$H$7/8)/'d_고정'!$B$6</f>
        <v/>
      </c>
      <c r="AD215">
        <f>Y215/('d_고정'!$B$8*'6_기대효과'!$H$7/8)</f>
        <v/>
      </c>
    </row>
    <row r="216">
      <c r="A216">
        <f>RAND()</f>
        <v/>
      </c>
      <c r="B216">
        <f>IF('d_시나리오'!$J$2='d_시나리오'!$H$2,'d_시나리오'!$I$2,IF(A216&lt;('d_시나리오'!$I$2-'d_시나리오'!$H$2)/('d_시나리오'!$J$2-'d_시나리오'!$H$2),'d_시나리오'!$H$2+SQRT(A216*('d_시나리오'!$J$2-'d_시나리오'!$H$2)*('d_시나리오'!$I$2-'d_시나리오'!$H$2)),'d_시나리오'!$J$2-SQRT((1-A216)*('d_시나리오'!$J$2-'d_시나리오'!$H$2)*('d_시나리오'!$J$2-'d_시나리오'!$I$2))))</f>
        <v/>
      </c>
      <c r="C216">
        <f>RAND()</f>
        <v/>
      </c>
      <c r="D216">
        <f>BETAINV(RAND(),IF(C216&lt;'d_고정'!$B$26,'d_고정'!$B$23,'d_고정'!$B$16)+1,'d_고정'!$B$17-IF(C216&lt;'d_고정'!$B$26,'d_고정'!$B$23,'d_고정'!$B$16)+1)*('d_고정'!$B$14+('d_고정'!$B$15-'d_고정'!$B$14)*RAND())</f>
        <v/>
      </c>
      <c r="E216">
        <f>INDEX('d_분포'!$A$2:$A$28,RANDBETWEEN(1,27))</f>
        <v/>
      </c>
      <c r="F216">
        <f>INDEX('d_분포'!$C$2:$C$5,RANDBETWEEN(1,4))*(0.9+0.2*RAND())</f>
        <v/>
      </c>
      <c r="G216">
        <f>RAND()</f>
        <v/>
      </c>
      <c r="H216">
        <f>(F216+(1-F216)*('d_고정'!$B$22*BETAINV(RAND(),IF(G216&lt;'d_고정'!$B$26,'d_고정'!$B$25,'d_고정'!$B$20)+1,'d_고정'!$B$21-IF(G216&lt;'d_고정'!$B$26,'d_고정'!$B$25,'d_고정'!$B$20)+1)+(1-'d_고정'!$B$22)*BETAINV(RAND(),IF(G216&lt;'d_고정'!$B$26,'d_고정'!$B$24,'d_고정'!$B$18)+1,'d_고정'!$B$19-IF(G216&lt;'d_고정'!$B$26,'d_고정'!$B$24,'d_고정'!$B$18)+1))*('d_고정'!$B$14+('d_고정'!$B$15-'d_고정'!$B$14)*RAND()))/F216</f>
        <v/>
      </c>
      <c r="I216">
        <f>RAND()</f>
        <v/>
      </c>
      <c r="J216">
        <f>IF('d_시나리오'!$J$3='d_시나리오'!$H$3,'d_시나리오'!$I$3,IF(I216&lt;('d_시나리오'!$I$3-'d_시나리오'!$H$3)/('d_시나리오'!$J$3-'d_시나리오'!$H$3),'d_시나리오'!$H$3+SQRT(I216*('d_시나리오'!$J$3-'d_시나리오'!$H$3)*('d_시나리오'!$I$3-'d_시나리오'!$H$3)),'d_시나리오'!$J$3-SQRT((1-I216)*('d_시나리오'!$J$3-'d_시나리오'!$H$3)*('d_시나리오'!$J$3-'d_시나리오'!$I$3))))</f>
        <v/>
      </c>
      <c r="K216">
        <f>RAND()</f>
        <v/>
      </c>
      <c r="L216">
        <f>IF('d_시나리오'!$J$4='d_시나리오'!$H$4,'d_시나리오'!$I$4,IF(K216&lt;('d_시나리오'!$I$4-'d_시나리오'!$H$4)/('d_시나리오'!$J$4-'d_시나리오'!$H$4),'d_시나리오'!$H$4+SQRT(K216*('d_시나리오'!$J$4-'d_시나리오'!$H$4)*('d_시나리오'!$I$4-'d_시나리오'!$H$4)),'d_시나리오'!$J$4-SQRT((1-K216)*('d_시나리오'!$J$4-'d_시나리오'!$H$4)*('d_시나리오'!$J$4-'d_시나리오'!$I$4))))</f>
        <v/>
      </c>
      <c r="M216">
        <f>RAND()</f>
        <v/>
      </c>
      <c r="N216">
        <f>IF('d_시나리오'!$J$5='d_시나리오'!$H$5,'d_시나리오'!$I$5,IF(M216&lt;('d_시나리오'!$I$5-'d_시나리오'!$H$5)/('d_시나리오'!$J$5-'d_시나리오'!$H$5),'d_시나리오'!$H$5+SQRT(M216*('d_시나리오'!$J$5-'d_시나리오'!$H$5)*('d_시나리오'!$I$5-'d_시나리오'!$H$5)),'d_시나리오'!$J$5-SQRT((1-M216)*('d_시나리오'!$J$5-'d_시나리오'!$H$5)*('d_시나리오'!$J$5-'d_시나리오'!$I$5))))</f>
        <v/>
      </c>
      <c r="O216">
        <f>RAND()</f>
        <v/>
      </c>
      <c r="P216">
        <f>IF('d_시나리오'!$J$6='d_시나리오'!$H$6,'d_시나리오'!$I$6,IF(O216&lt;('d_시나리오'!$I$6-'d_시나리오'!$H$6)/('d_시나리오'!$J$6-'d_시나리오'!$H$6),'d_시나리오'!$H$6+SQRT(O216*('d_시나리오'!$J$6-'d_시나리오'!$H$6)*('d_시나리오'!$I$6-'d_시나리오'!$H$6)),'d_시나리오'!$J$6-SQRT((1-O216)*('d_시나리오'!$J$6-'d_시나리오'!$H$6)*('d_시나리오'!$J$6-'d_시나리오'!$I$6))))</f>
        <v/>
      </c>
      <c r="Q216">
        <f>INDEX('d_분포'!$B$2:$B$57,RANDBETWEEN(1,56))</f>
        <v/>
      </c>
      <c r="R216">
        <f>BETAINV(RAND(),5,5)</f>
        <v/>
      </c>
      <c r="S216">
        <f>'d_고정'!$B$1*'6_기대효과'!$H$7*('d_시나리오'!$I$7/'d_고정'!$B$2)*B216</f>
        <v/>
      </c>
      <c r="T216">
        <f>S216*D216</f>
        <v/>
      </c>
      <c r="U216">
        <f>S216*F216*H216</f>
        <v/>
      </c>
      <c r="V216">
        <f>S216*F216*(H216-1)</f>
        <v/>
      </c>
      <c r="W216">
        <f>U216*J216</f>
        <v/>
      </c>
      <c r="X216">
        <f>T216+W216</f>
        <v/>
      </c>
      <c r="Y216">
        <f>(T216*E216+W216*L216)*(1-R216-'d_고정'!$B$13)</f>
        <v/>
      </c>
      <c r="Z216">
        <f>(U216*N216*Q216+'d_고정'!$B$3*('6_기대효과'!$H$7/8)*Q216*'d_고정'!$B$10*P216*('6_기대효과'!$K$7/'d_고정'!$B$9))*(1-R216)</f>
        <v/>
      </c>
      <c r="AA216">
        <f>W216*L216*(1-R216-'d_고정'!$B$13)+U216*MAX(N216-'d_고정'!$B$10*P216*('6_기대효과'!$K$7/'d_고정'!$B$9),0)*Q216*(1-R216)</f>
        <v/>
      </c>
      <c r="AB216">
        <f>Y216+Z216</f>
        <v/>
      </c>
      <c r="AC216">
        <f>Y216/('d_고정'!$B$5*'6_기대효과'!$H$7/8)/'d_고정'!$B$6</f>
        <v/>
      </c>
      <c r="AD216">
        <f>Y216/('d_고정'!$B$8*'6_기대효과'!$H$7/8)</f>
        <v/>
      </c>
    </row>
    <row r="217">
      <c r="A217">
        <f>RAND()</f>
        <v/>
      </c>
      <c r="B217">
        <f>IF('d_시나리오'!$J$2='d_시나리오'!$H$2,'d_시나리오'!$I$2,IF(A217&lt;('d_시나리오'!$I$2-'d_시나리오'!$H$2)/('d_시나리오'!$J$2-'d_시나리오'!$H$2),'d_시나리오'!$H$2+SQRT(A217*('d_시나리오'!$J$2-'d_시나리오'!$H$2)*('d_시나리오'!$I$2-'d_시나리오'!$H$2)),'d_시나리오'!$J$2-SQRT((1-A217)*('d_시나리오'!$J$2-'d_시나리오'!$H$2)*('d_시나리오'!$J$2-'d_시나리오'!$I$2))))</f>
        <v/>
      </c>
      <c r="C217">
        <f>RAND()</f>
        <v/>
      </c>
      <c r="D217">
        <f>BETAINV(RAND(),IF(C217&lt;'d_고정'!$B$26,'d_고정'!$B$23,'d_고정'!$B$16)+1,'d_고정'!$B$17-IF(C217&lt;'d_고정'!$B$26,'d_고정'!$B$23,'d_고정'!$B$16)+1)*('d_고정'!$B$14+('d_고정'!$B$15-'d_고정'!$B$14)*RAND())</f>
        <v/>
      </c>
      <c r="E217">
        <f>INDEX('d_분포'!$A$2:$A$28,RANDBETWEEN(1,27))</f>
        <v/>
      </c>
      <c r="F217">
        <f>INDEX('d_분포'!$C$2:$C$5,RANDBETWEEN(1,4))*(0.9+0.2*RAND())</f>
        <v/>
      </c>
      <c r="G217">
        <f>RAND()</f>
        <v/>
      </c>
      <c r="H217">
        <f>(F217+(1-F217)*('d_고정'!$B$22*BETAINV(RAND(),IF(G217&lt;'d_고정'!$B$26,'d_고정'!$B$25,'d_고정'!$B$20)+1,'d_고정'!$B$21-IF(G217&lt;'d_고정'!$B$26,'d_고정'!$B$25,'d_고정'!$B$20)+1)+(1-'d_고정'!$B$22)*BETAINV(RAND(),IF(G217&lt;'d_고정'!$B$26,'d_고정'!$B$24,'d_고정'!$B$18)+1,'d_고정'!$B$19-IF(G217&lt;'d_고정'!$B$26,'d_고정'!$B$24,'d_고정'!$B$18)+1))*('d_고정'!$B$14+('d_고정'!$B$15-'d_고정'!$B$14)*RAND()))/F217</f>
        <v/>
      </c>
      <c r="I217">
        <f>RAND()</f>
        <v/>
      </c>
      <c r="J217">
        <f>IF('d_시나리오'!$J$3='d_시나리오'!$H$3,'d_시나리오'!$I$3,IF(I217&lt;('d_시나리오'!$I$3-'d_시나리오'!$H$3)/('d_시나리오'!$J$3-'d_시나리오'!$H$3),'d_시나리오'!$H$3+SQRT(I217*('d_시나리오'!$J$3-'d_시나리오'!$H$3)*('d_시나리오'!$I$3-'d_시나리오'!$H$3)),'d_시나리오'!$J$3-SQRT((1-I217)*('d_시나리오'!$J$3-'d_시나리오'!$H$3)*('d_시나리오'!$J$3-'d_시나리오'!$I$3))))</f>
        <v/>
      </c>
      <c r="K217">
        <f>RAND()</f>
        <v/>
      </c>
      <c r="L217">
        <f>IF('d_시나리오'!$J$4='d_시나리오'!$H$4,'d_시나리오'!$I$4,IF(K217&lt;('d_시나리오'!$I$4-'d_시나리오'!$H$4)/('d_시나리오'!$J$4-'d_시나리오'!$H$4),'d_시나리오'!$H$4+SQRT(K217*('d_시나리오'!$J$4-'d_시나리오'!$H$4)*('d_시나리오'!$I$4-'d_시나리오'!$H$4)),'d_시나리오'!$J$4-SQRT((1-K217)*('d_시나리오'!$J$4-'d_시나리오'!$H$4)*('d_시나리오'!$J$4-'d_시나리오'!$I$4))))</f>
        <v/>
      </c>
      <c r="M217">
        <f>RAND()</f>
        <v/>
      </c>
      <c r="N217">
        <f>IF('d_시나리오'!$J$5='d_시나리오'!$H$5,'d_시나리오'!$I$5,IF(M217&lt;('d_시나리오'!$I$5-'d_시나리오'!$H$5)/('d_시나리오'!$J$5-'d_시나리오'!$H$5),'d_시나리오'!$H$5+SQRT(M217*('d_시나리오'!$J$5-'d_시나리오'!$H$5)*('d_시나리오'!$I$5-'d_시나리오'!$H$5)),'d_시나리오'!$J$5-SQRT((1-M217)*('d_시나리오'!$J$5-'d_시나리오'!$H$5)*('d_시나리오'!$J$5-'d_시나리오'!$I$5))))</f>
        <v/>
      </c>
      <c r="O217">
        <f>RAND()</f>
        <v/>
      </c>
      <c r="P217">
        <f>IF('d_시나리오'!$J$6='d_시나리오'!$H$6,'d_시나리오'!$I$6,IF(O217&lt;('d_시나리오'!$I$6-'d_시나리오'!$H$6)/('d_시나리오'!$J$6-'d_시나리오'!$H$6),'d_시나리오'!$H$6+SQRT(O217*('d_시나리오'!$J$6-'d_시나리오'!$H$6)*('d_시나리오'!$I$6-'d_시나리오'!$H$6)),'d_시나리오'!$J$6-SQRT((1-O217)*('d_시나리오'!$J$6-'d_시나리오'!$H$6)*('d_시나리오'!$J$6-'d_시나리오'!$I$6))))</f>
        <v/>
      </c>
      <c r="Q217">
        <f>INDEX('d_분포'!$B$2:$B$57,RANDBETWEEN(1,56))</f>
        <v/>
      </c>
      <c r="R217">
        <f>BETAINV(RAND(),5,5)</f>
        <v/>
      </c>
      <c r="S217">
        <f>'d_고정'!$B$1*'6_기대효과'!$H$7*('d_시나리오'!$I$7/'d_고정'!$B$2)*B217</f>
        <v/>
      </c>
      <c r="T217">
        <f>S217*D217</f>
        <v/>
      </c>
      <c r="U217">
        <f>S217*F217*H217</f>
        <v/>
      </c>
      <c r="V217">
        <f>S217*F217*(H217-1)</f>
        <v/>
      </c>
      <c r="W217">
        <f>U217*J217</f>
        <v/>
      </c>
      <c r="X217">
        <f>T217+W217</f>
        <v/>
      </c>
      <c r="Y217">
        <f>(T217*E217+W217*L217)*(1-R217-'d_고정'!$B$13)</f>
        <v/>
      </c>
      <c r="Z217">
        <f>(U217*N217*Q217+'d_고정'!$B$3*('6_기대효과'!$H$7/8)*Q217*'d_고정'!$B$10*P217*('6_기대효과'!$K$7/'d_고정'!$B$9))*(1-R217)</f>
        <v/>
      </c>
      <c r="AA217">
        <f>W217*L217*(1-R217-'d_고정'!$B$13)+U217*MAX(N217-'d_고정'!$B$10*P217*('6_기대효과'!$K$7/'d_고정'!$B$9),0)*Q217*(1-R217)</f>
        <v/>
      </c>
      <c r="AB217">
        <f>Y217+Z217</f>
        <v/>
      </c>
      <c r="AC217">
        <f>Y217/('d_고정'!$B$5*'6_기대효과'!$H$7/8)/'d_고정'!$B$6</f>
        <v/>
      </c>
      <c r="AD217">
        <f>Y217/('d_고정'!$B$8*'6_기대효과'!$H$7/8)</f>
        <v/>
      </c>
    </row>
    <row r="218">
      <c r="A218">
        <f>RAND()</f>
        <v/>
      </c>
      <c r="B218">
        <f>IF('d_시나리오'!$J$2='d_시나리오'!$H$2,'d_시나리오'!$I$2,IF(A218&lt;('d_시나리오'!$I$2-'d_시나리오'!$H$2)/('d_시나리오'!$J$2-'d_시나리오'!$H$2),'d_시나리오'!$H$2+SQRT(A218*('d_시나리오'!$J$2-'d_시나리오'!$H$2)*('d_시나리오'!$I$2-'d_시나리오'!$H$2)),'d_시나리오'!$J$2-SQRT((1-A218)*('d_시나리오'!$J$2-'d_시나리오'!$H$2)*('d_시나리오'!$J$2-'d_시나리오'!$I$2))))</f>
        <v/>
      </c>
      <c r="C218">
        <f>RAND()</f>
        <v/>
      </c>
      <c r="D218">
        <f>BETAINV(RAND(),IF(C218&lt;'d_고정'!$B$26,'d_고정'!$B$23,'d_고정'!$B$16)+1,'d_고정'!$B$17-IF(C218&lt;'d_고정'!$B$26,'d_고정'!$B$23,'d_고정'!$B$16)+1)*('d_고정'!$B$14+('d_고정'!$B$15-'d_고정'!$B$14)*RAND())</f>
        <v/>
      </c>
      <c r="E218">
        <f>INDEX('d_분포'!$A$2:$A$28,RANDBETWEEN(1,27))</f>
        <v/>
      </c>
      <c r="F218">
        <f>INDEX('d_분포'!$C$2:$C$5,RANDBETWEEN(1,4))*(0.9+0.2*RAND())</f>
        <v/>
      </c>
      <c r="G218">
        <f>RAND()</f>
        <v/>
      </c>
      <c r="H218">
        <f>(F218+(1-F218)*('d_고정'!$B$22*BETAINV(RAND(),IF(G218&lt;'d_고정'!$B$26,'d_고정'!$B$25,'d_고정'!$B$20)+1,'d_고정'!$B$21-IF(G218&lt;'d_고정'!$B$26,'d_고정'!$B$25,'d_고정'!$B$20)+1)+(1-'d_고정'!$B$22)*BETAINV(RAND(),IF(G218&lt;'d_고정'!$B$26,'d_고정'!$B$24,'d_고정'!$B$18)+1,'d_고정'!$B$19-IF(G218&lt;'d_고정'!$B$26,'d_고정'!$B$24,'d_고정'!$B$18)+1))*('d_고정'!$B$14+('d_고정'!$B$15-'d_고정'!$B$14)*RAND()))/F218</f>
        <v/>
      </c>
      <c r="I218">
        <f>RAND()</f>
        <v/>
      </c>
      <c r="J218">
        <f>IF('d_시나리오'!$J$3='d_시나리오'!$H$3,'d_시나리오'!$I$3,IF(I218&lt;('d_시나리오'!$I$3-'d_시나리오'!$H$3)/('d_시나리오'!$J$3-'d_시나리오'!$H$3),'d_시나리오'!$H$3+SQRT(I218*('d_시나리오'!$J$3-'d_시나리오'!$H$3)*('d_시나리오'!$I$3-'d_시나리오'!$H$3)),'d_시나리오'!$J$3-SQRT((1-I218)*('d_시나리오'!$J$3-'d_시나리오'!$H$3)*('d_시나리오'!$J$3-'d_시나리오'!$I$3))))</f>
        <v/>
      </c>
      <c r="K218">
        <f>RAND()</f>
        <v/>
      </c>
      <c r="L218">
        <f>IF('d_시나리오'!$J$4='d_시나리오'!$H$4,'d_시나리오'!$I$4,IF(K218&lt;('d_시나리오'!$I$4-'d_시나리오'!$H$4)/('d_시나리오'!$J$4-'d_시나리오'!$H$4),'d_시나리오'!$H$4+SQRT(K218*('d_시나리오'!$J$4-'d_시나리오'!$H$4)*('d_시나리오'!$I$4-'d_시나리오'!$H$4)),'d_시나리오'!$J$4-SQRT((1-K218)*('d_시나리오'!$J$4-'d_시나리오'!$H$4)*('d_시나리오'!$J$4-'d_시나리오'!$I$4))))</f>
        <v/>
      </c>
      <c r="M218">
        <f>RAND()</f>
        <v/>
      </c>
      <c r="N218">
        <f>IF('d_시나리오'!$J$5='d_시나리오'!$H$5,'d_시나리오'!$I$5,IF(M218&lt;('d_시나리오'!$I$5-'d_시나리오'!$H$5)/('d_시나리오'!$J$5-'d_시나리오'!$H$5),'d_시나리오'!$H$5+SQRT(M218*('d_시나리오'!$J$5-'d_시나리오'!$H$5)*('d_시나리오'!$I$5-'d_시나리오'!$H$5)),'d_시나리오'!$J$5-SQRT((1-M218)*('d_시나리오'!$J$5-'d_시나리오'!$H$5)*('d_시나리오'!$J$5-'d_시나리오'!$I$5))))</f>
        <v/>
      </c>
      <c r="O218">
        <f>RAND()</f>
        <v/>
      </c>
      <c r="P218">
        <f>IF('d_시나리오'!$J$6='d_시나리오'!$H$6,'d_시나리오'!$I$6,IF(O218&lt;('d_시나리오'!$I$6-'d_시나리오'!$H$6)/('d_시나리오'!$J$6-'d_시나리오'!$H$6),'d_시나리오'!$H$6+SQRT(O218*('d_시나리오'!$J$6-'d_시나리오'!$H$6)*('d_시나리오'!$I$6-'d_시나리오'!$H$6)),'d_시나리오'!$J$6-SQRT((1-O218)*('d_시나리오'!$J$6-'d_시나리오'!$H$6)*('d_시나리오'!$J$6-'d_시나리오'!$I$6))))</f>
        <v/>
      </c>
      <c r="Q218">
        <f>INDEX('d_분포'!$B$2:$B$57,RANDBETWEEN(1,56))</f>
        <v/>
      </c>
      <c r="R218">
        <f>BETAINV(RAND(),5,5)</f>
        <v/>
      </c>
      <c r="S218">
        <f>'d_고정'!$B$1*'6_기대효과'!$H$7*('d_시나리오'!$I$7/'d_고정'!$B$2)*B218</f>
        <v/>
      </c>
      <c r="T218">
        <f>S218*D218</f>
        <v/>
      </c>
      <c r="U218">
        <f>S218*F218*H218</f>
        <v/>
      </c>
      <c r="V218">
        <f>S218*F218*(H218-1)</f>
        <v/>
      </c>
      <c r="W218">
        <f>U218*J218</f>
        <v/>
      </c>
      <c r="X218">
        <f>T218+W218</f>
        <v/>
      </c>
      <c r="Y218">
        <f>(T218*E218+W218*L218)*(1-R218-'d_고정'!$B$13)</f>
        <v/>
      </c>
      <c r="Z218">
        <f>(U218*N218*Q218+'d_고정'!$B$3*('6_기대효과'!$H$7/8)*Q218*'d_고정'!$B$10*P218*('6_기대효과'!$K$7/'d_고정'!$B$9))*(1-R218)</f>
        <v/>
      </c>
      <c r="AA218">
        <f>W218*L218*(1-R218-'d_고정'!$B$13)+U218*MAX(N218-'d_고정'!$B$10*P218*('6_기대효과'!$K$7/'d_고정'!$B$9),0)*Q218*(1-R218)</f>
        <v/>
      </c>
      <c r="AB218">
        <f>Y218+Z218</f>
        <v/>
      </c>
      <c r="AC218">
        <f>Y218/('d_고정'!$B$5*'6_기대효과'!$H$7/8)/'d_고정'!$B$6</f>
        <v/>
      </c>
      <c r="AD218">
        <f>Y218/('d_고정'!$B$8*'6_기대효과'!$H$7/8)</f>
        <v/>
      </c>
    </row>
    <row r="219">
      <c r="A219">
        <f>RAND()</f>
        <v/>
      </c>
      <c r="B219">
        <f>IF('d_시나리오'!$J$2='d_시나리오'!$H$2,'d_시나리오'!$I$2,IF(A219&lt;('d_시나리오'!$I$2-'d_시나리오'!$H$2)/('d_시나리오'!$J$2-'d_시나리오'!$H$2),'d_시나리오'!$H$2+SQRT(A219*('d_시나리오'!$J$2-'d_시나리오'!$H$2)*('d_시나리오'!$I$2-'d_시나리오'!$H$2)),'d_시나리오'!$J$2-SQRT((1-A219)*('d_시나리오'!$J$2-'d_시나리오'!$H$2)*('d_시나리오'!$J$2-'d_시나리오'!$I$2))))</f>
        <v/>
      </c>
      <c r="C219">
        <f>RAND()</f>
        <v/>
      </c>
      <c r="D219">
        <f>BETAINV(RAND(),IF(C219&lt;'d_고정'!$B$26,'d_고정'!$B$23,'d_고정'!$B$16)+1,'d_고정'!$B$17-IF(C219&lt;'d_고정'!$B$26,'d_고정'!$B$23,'d_고정'!$B$16)+1)*('d_고정'!$B$14+('d_고정'!$B$15-'d_고정'!$B$14)*RAND())</f>
        <v/>
      </c>
      <c r="E219">
        <f>INDEX('d_분포'!$A$2:$A$28,RANDBETWEEN(1,27))</f>
        <v/>
      </c>
      <c r="F219">
        <f>INDEX('d_분포'!$C$2:$C$5,RANDBETWEEN(1,4))*(0.9+0.2*RAND())</f>
        <v/>
      </c>
      <c r="G219">
        <f>RAND()</f>
        <v/>
      </c>
      <c r="H219">
        <f>(F219+(1-F219)*('d_고정'!$B$22*BETAINV(RAND(),IF(G219&lt;'d_고정'!$B$26,'d_고정'!$B$25,'d_고정'!$B$20)+1,'d_고정'!$B$21-IF(G219&lt;'d_고정'!$B$26,'d_고정'!$B$25,'d_고정'!$B$20)+1)+(1-'d_고정'!$B$22)*BETAINV(RAND(),IF(G219&lt;'d_고정'!$B$26,'d_고정'!$B$24,'d_고정'!$B$18)+1,'d_고정'!$B$19-IF(G219&lt;'d_고정'!$B$26,'d_고정'!$B$24,'d_고정'!$B$18)+1))*('d_고정'!$B$14+('d_고정'!$B$15-'d_고정'!$B$14)*RAND()))/F219</f>
        <v/>
      </c>
      <c r="I219">
        <f>RAND()</f>
        <v/>
      </c>
      <c r="J219">
        <f>IF('d_시나리오'!$J$3='d_시나리오'!$H$3,'d_시나리오'!$I$3,IF(I219&lt;('d_시나리오'!$I$3-'d_시나리오'!$H$3)/('d_시나리오'!$J$3-'d_시나리오'!$H$3),'d_시나리오'!$H$3+SQRT(I219*('d_시나리오'!$J$3-'d_시나리오'!$H$3)*('d_시나리오'!$I$3-'d_시나리오'!$H$3)),'d_시나리오'!$J$3-SQRT((1-I219)*('d_시나리오'!$J$3-'d_시나리오'!$H$3)*('d_시나리오'!$J$3-'d_시나리오'!$I$3))))</f>
        <v/>
      </c>
      <c r="K219">
        <f>RAND()</f>
        <v/>
      </c>
      <c r="L219">
        <f>IF('d_시나리오'!$J$4='d_시나리오'!$H$4,'d_시나리오'!$I$4,IF(K219&lt;('d_시나리오'!$I$4-'d_시나리오'!$H$4)/('d_시나리오'!$J$4-'d_시나리오'!$H$4),'d_시나리오'!$H$4+SQRT(K219*('d_시나리오'!$J$4-'d_시나리오'!$H$4)*('d_시나리오'!$I$4-'d_시나리오'!$H$4)),'d_시나리오'!$J$4-SQRT((1-K219)*('d_시나리오'!$J$4-'d_시나리오'!$H$4)*('d_시나리오'!$J$4-'d_시나리오'!$I$4))))</f>
        <v/>
      </c>
      <c r="M219">
        <f>RAND()</f>
        <v/>
      </c>
      <c r="N219">
        <f>IF('d_시나리오'!$J$5='d_시나리오'!$H$5,'d_시나리오'!$I$5,IF(M219&lt;('d_시나리오'!$I$5-'d_시나리오'!$H$5)/('d_시나리오'!$J$5-'d_시나리오'!$H$5),'d_시나리오'!$H$5+SQRT(M219*('d_시나리오'!$J$5-'d_시나리오'!$H$5)*('d_시나리오'!$I$5-'d_시나리오'!$H$5)),'d_시나리오'!$J$5-SQRT((1-M219)*('d_시나리오'!$J$5-'d_시나리오'!$H$5)*('d_시나리오'!$J$5-'d_시나리오'!$I$5))))</f>
        <v/>
      </c>
      <c r="O219">
        <f>RAND()</f>
        <v/>
      </c>
      <c r="P219">
        <f>IF('d_시나리오'!$J$6='d_시나리오'!$H$6,'d_시나리오'!$I$6,IF(O219&lt;('d_시나리오'!$I$6-'d_시나리오'!$H$6)/('d_시나리오'!$J$6-'d_시나리오'!$H$6),'d_시나리오'!$H$6+SQRT(O219*('d_시나리오'!$J$6-'d_시나리오'!$H$6)*('d_시나리오'!$I$6-'d_시나리오'!$H$6)),'d_시나리오'!$J$6-SQRT((1-O219)*('d_시나리오'!$J$6-'d_시나리오'!$H$6)*('d_시나리오'!$J$6-'d_시나리오'!$I$6))))</f>
        <v/>
      </c>
      <c r="Q219">
        <f>INDEX('d_분포'!$B$2:$B$57,RANDBETWEEN(1,56))</f>
        <v/>
      </c>
      <c r="R219">
        <f>BETAINV(RAND(),5,5)</f>
        <v/>
      </c>
      <c r="S219">
        <f>'d_고정'!$B$1*'6_기대효과'!$H$7*('d_시나리오'!$I$7/'d_고정'!$B$2)*B219</f>
        <v/>
      </c>
      <c r="T219">
        <f>S219*D219</f>
        <v/>
      </c>
      <c r="U219">
        <f>S219*F219*H219</f>
        <v/>
      </c>
      <c r="V219">
        <f>S219*F219*(H219-1)</f>
        <v/>
      </c>
      <c r="W219">
        <f>U219*J219</f>
        <v/>
      </c>
      <c r="X219">
        <f>T219+W219</f>
        <v/>
      </c>
      <c r="Y219">
        <f>(T219*E219+W219*L219)*(1-R219-'d_고정'!$B$13)</f>
        <v/>
      </c>
      <c r="Z219">
        <f>(U219*N219*Q219+'d_고정'!$B$3*('6_기대효과'!$H$7/8)*Q219*'d_고정'!$B$10*P219*('6_기대효과'!$K$7/'d_고정'!$B$9))*(1-R219)</f>
        <v/>
      </c>
      <c r="AA219">
        <f>W219*L219*(1-R219-'d_고정'!$B$13)+U219*MAX(N219-'d_고정'!$B$10*P219*('6_기대효과'!$K$7/'d_고정'!$B$9),0)*Q219*(1-R219)</f>
        <v/>
      </c>
      <c r="AB219">
        <f>Y219+Z219</f>
        <v/>
      </c>
      <c r="AC219">
        <f>Y219/('d_고정'!$B$5*'6_기대효과'!$H$7/8)/'d_고정'!$B$6</f>
        <v/>
      </c>
      <c r="AD219">
        <f>Y219/('d_고정'!$B$8*'6_기대효과'!$H$7/8)</f>
        <v/>
      </c>
    </row>
    <row r="220">
      <c r="A220">
        <f>RAND()</f>
        <v/>
      </c>
      <c r="B220">
        <f>IF('d_시나리오'!$J$2='d_시나리오'!$H$2,'d_시나리오'!$I$2,IF(A220&lt;('d_시나리오'!$I$2-'d_시나리오'!$H$2)/('d_시나리오'!$J$2-'d_시나리오'!$H$2),'d_시나리오'!$H$2+SQRT(A220*('d_시나리오'!$J$2-'d_시나리오'!$H$2)*('d_시나리오'!$I$2-'d_시나리오'!$H$2)),'d_시나리오'!$J$2-SQRT((1-A220)*('d_시나리오'!$J$2-'d_시나리오'!$H$2)*('d_시나리오'!$J$2-'d_시나리오'!$I$2))))</f>
        <v/>
      </c>
      <c r="C220">
        <f>RAND()</f>
        <v/>
      </c>
      <c r="D220">
        <f>BETAINV(RAND(),IF(C220&lt;'d_고정'!$B$26,'d_고정'!$B$23,'d_고정'!$B$16)+1,'d_고정'!$B$17-IF(C220&lt;'d_고정'!$B$26,'d_고정'!$B$23,'d_고정'!$B$16)+1)*('d_고정'!$B$14+('d_고정'!$B$15-'d_고정'!$B$14)*RAND())</f>
        <v/>
      </c>
      <c r="E220">
        <f>INDEX('d_분포'!$A$2:$A$28,RANDBETWEEN(1,27))</f>
        <v/>
      </c>
      <c r="F220">
        <f>INDEX('d_분포'!$C$2:$C$5,RANDBETWEEN(1,4))*(0.9+0.2*RAND())</f>
        <v/>
      </c>
      <c r="G220">
        <f>RAND()</f>
        <v/>
      </c>
      <c r="H220">
        <f>(F220+(1-F220)*('d_고정'!$B$22*BETAINV(RAND(),IF(G220&lt;'d_고정'!$B$26,'d_고정'!$B$25,'d_고정'!$B$20)+1,'d_고정'!$B$21-IF(G220&lt;'d_고정'!$B$26,'d_고정'!$B$25,'d_고정'!$B$20)+1)+(1-'d_고정'!$B$22)*BETAINV(RAND(),IF(G220&lt;'d_고정'!$B$26,'d_고정'!$B$24,'d_고정'!$B$18)+1,'d_고정'!$B$19-IF(G220&lt;'d_고정'!$B$26,'d_고정'!$B$24,'d_고정'!$B$18)+1))*('d_고정'!$B$14+('d_고정'!$B$15-'d_고정'!$B$14)*RAND()))/F220</f>
        <v/>
      </c>
      <c r="I220">
        <f>RAND()</f>
        <v/>
      </c>
      <c r="J220">
        <f>IF('d_시나리오'!$J$3='d_시나리오'!$H$3,'d_시나리오'!$I$3,IF(I220&lt;('d_시나리오'!$I$3-'d_시나리오'!$H$3)/('d_시나리오'!$J$3-'d_시나리오'!$H$3),'d_시나리오'!$H$3+SQRT(I220*('d_시나리오'!$J$3-'d_시나리오'!$H$3)*('d_시나리오'!$I$3-'d_시나리오'!$H$3)),'d_시나리오'!$J$3-SQRT((1-I220)*('d_시나리오'!$J$3-'d_시나리오'!$H$3)*('d_시나리오'!$J$3-'d_시나리오'!$I$3))))</f>
        <v/>
      </c>
      <c r="K220">
        <f>RAND()</f>
        <v/>
      </c>
      <c r="L220">
        <f>IF('d_시나리오'!$J$4='d_시나리오'!$H$4,'d_시나리오'!$I$4,IF(K220&lt;('d_시나리오'!$I$4-'d_시나리오'!$H$4)/('d_시나리오'!$J$4-'d_시나리오'!$H$4),'d_시나리오'!$H$4+SQRT(K220*('d_시나리오'!$J$4-'d_시나리오'!$H$4)*('d_시나리오'!$I$4-'d_시나리오'!$H$4)),'d_시나리오'!$J$4-SQRT((1-K220)*('d_시나리오'!$J$4-'d_시나리오'!$H$4)*('d_시나리오'!$J$4-'d_시나리오'!$I$4))))</f>
        <v/>
      </c>
      <c r="M220">
        <f>RAND()</f>
        <v/>
      </c>
      <c r="N220">
        <f>IF('d_시나리오'!$J$5='d_시나리오'!$H$5,'d_시나리오'!$I$5,IF(M220&lt;('d_시나리오'!$I$5-'d_시나리오'!$H$5)/('d_시나리오'!$J$5-'d_시나리오'!$H$5),'d_시나리오'!$H$5+SQRT(M220*('d_시나리오'!$J$5-'d_시나리오'!$H$5)*('d_시나리오'!$I$5-'d_시나리오'!$H$5)),'d_시나리오'!$J$5-SQRT((1-M220)*('d_시나리오'!$J$5-'d_시나리오'!$H$5)*('d_시나리오'!$J$5-'d_시나리오'!$I$5))))</f>
        <v/>
      </c>
      <c r="O220">
        <f>RAND()</f>
        <v/>
      </c>
      <c r="P220">
        <f>IF('d_시나리오'!$J$6='d_시나리오'!$H$6,'d_시나리오'!$I$6,IF(O220&lt;('d_시나리오'!$I$6-'d_시나리오'!$H$6)/('d_시나리오'!$J$6-'d_시나리오'!$H$6),'d_시나리오'!$H$6+SQRT(O220*('d_시나리오'!$J$6-'d_시나리오'!$H$6)*('d_시나리오'!$I$6-'d_시나리오'!$H$6)),'d_시나리오'!$J$6-SQRT((1-O220)*('d_시나리오'!$J$6-'d_시나리오'!$H$6)*('d_시나리오'!$J$6-'d_시나리오'!$I$6))))</f>
        <v/>
      </c>
      <c r="Q220">
        <f>INDEX('d_분포'!$B$2:$B$57,RANDBETWEEN(1,56))</f>
        <v/>
      </c>
      <c r="R220">
        <f>BETAINV(RAND(),5,5)</f>
        <v/>
      </c>
      <c r="S220">
        <f>'d_고정'!$B$1*'6_기대효과'!$H$7*('d_시나리오'!$I$7/'d_고정'!$B$2)*B220</f>
        <v/>
      </c>
      <c r="T220">
        <f>S220*D220</f>
        <v/>
      </c>
      <c r="U220">
        <f>S220*F220*H220</f>
        <v/>
      </c>
      <c r="V220">
        <f>S220*F220*(H220-1)</f>
        <v/>
      </c>
      <c r="W220">
        <f>U220*J220</f>
        <v/>
      </c>
      <c r="X220">
        <f>T220+W220</f>
        <v/>
      </c>
      <c r="Y220">
        <f>(T220*E220+W220*L220)*(1-R220-'d_고정'!$B$13)</f>
        <v/>
      </c>
      <c r="Z220">
        <f>(U220*N220*Q220+'d_고정'!$B$3*('6_기대효과'!$H$7/8)*Q220*'d_고정'!$B$10*P220*('6_기대효과'!$K$7/'d_고정'!$B$9))*(1-R220)</f>
        <v/>
      </c>
      <c r="AA220">
        <f>W220*L220*(1-R220-'d_고정'!$B$13)+U220*MAX(N220-'d_고정'!$B$10*P220*('6_기대효과'!$K$7/'d_고정'!$B$9),0)*Q220*(1-R220)</f>
        <v/>
      </c>
      <c r="AB220">
        <f>Y220+Z220</f>
        <v/>
      </c>
      <c r="AC220">
        <f>Y220/('d_고정'!$B$5*'6_기대효과'!$H$7/8)/'d_고정'!$B$6</f>
        <v/>
      </c>
      <c r="AD220">
        <f>Y220/('d_고정'!$B$8*'6_기대효과'!$H$7/8)</f>
        <v/>
      </c>
    </row>
    <row r="221">
      <c r="A221">
        <f>RAND()</f>
        <v/>
      </c>
      <c r="B221">
        <f>IF('d_시나리오'!$J$2='d_시나리오'!$H$2,'d_시나리오'!$I$2,IF(A221&lt;('d_시나리오'!$I$2-'d_시나리오'!$H$2)/('d_시나리오'!$J$2-'d_시나리오'!$H$2),'d_시나리오'!$H$2+SQRT(A221*('d_시나리오'!$J$2-'d_시나리오'!$H$2)*('d_시나리오'!$I$2-'d_시나리오'!$H$2)),'d_시나리오'!$J$2-SQRT((1-A221)*('d_시나리오'!$J$2-'d_시나리오'!$H$2)*('d_시나리오'!$J$2-'d_시나리오'!$I$2))))</f>
        <v/>
      </c>
      <c r="C221">
        <f>RAND()</f>
        <v/>
      </c>
      <c r="D221">
        <f>BETAINV(RAND(),IF(C221&lt;'d_고정'!$B$26,'d_고정'!$B$23,'d_고정'!$B$16)+1,'d_고정'!$B$17-IF(C221&lt;'d_고정'!$B$26,'d_고정'!$B$23,'d_고정'!$B$16)+1)*('d_고정'!$B$14+('d_고정'!$B$15-'d_고정'!$B$14)*RAND())</f>
        <v/>
      </c>
      <c r="E221">
        <f>INDEX('d_분포'!$A$2:$A$28,RANDBETWEEN(1,27))</f>
        <v/>
      </c>
      <c r="F221">
        <f>INDEX('d_분포'!$C$2:$C$5,RANDBETWEEN(1,4))*(0.9+0.2*RAND())</f>
        <v/>
      </c>
      <c r="G221">
        <f>RAND()</f>
        <v/>
      </c>
      <c r="H221">
        <f>(F221+(1-F221)*('d_고정'!$B$22*BETAINV(RAND(),IF(G221&lt;'d_고정'!$B$26,'d_고정'!$B$25,'d_고정'!$B$20)+1,'d_고정'!$B$21-IF(G221&lt;'d_고정'!$B$26,'d_고정'!$B$25,'d_고정'!$B$20)+1)+(1-'d_고정'!$B$22)*BETAINV(RAND(),IF(G221&lt;'d_고정'!$B$26,'d_고정'!$B$24,'d_고정'!$B$18)+1,'d_고정'!$B$19-IF(G221&lt;'d_고정'!$B$26,'d_고정'!$B$24,'d_고정'!$B$18)+1))*('d_고정'!$B$14+('d_고정'!$B$15-'d_고정'!$B$14)*RAND()))/F221</f>
        <v/>
      </c>
      <c r="I221">
        <f>RAND()</f>
        <v/>
      </c>
      <c r="J221">
        <f>IF('d_시나리오'!$J$3='d_시나리오'!$H$3,'d_시나리오'!$I$3,IF(I221&lt;('d_시나리오'!$I$3-'d_시나리오'!$H$3)/('d_시나리오'!$J$3-'d_시나리오'!$H$3),'d_시나리오'!$H$3+SQRT(I221*('d_시나리오'!$J$3-'d_시나리오'!$H$3)*('d_시나리오'!$I$3-'d_시나리오'!$H$3)),'d_시나리오'!$J$3-SQRT((1-I221)*('d_시나리오'!$J$3-'d_시나리오'!$H$3)*('d_시나리오'!$J$3-'d_시나리오'!$I$3))))</f>
        <v/>
      </c>
      <c r="K221">
        <f>RAND()</f>
        <v/>
      </c>
      <c r="L221">
        <f>IF('d_시나리오'!$J$4='d_시나리오'!$H$4,'d_시나리오'!$I$4,IF(K221&lt;('d_시나리오'!$I$4-'d_시나리오'!$H$4)/('d_시나리오'!$J$4-'d_시나리오'!$H$4),'d_시나리오'!$H$4+SQRT(K221*('d_시나리오'!$J$4-'d_시나리오'!$H$4)*('d_시나리오'!$I$4-'d_시나리오'!$H$4)),'d_시나리오'!$J$4-SQRT((1-K221)*('d_시나리오'!$J$4-'d_시나리오'!$H$4)*('d_시나리오'!$J$4-'d_시나리오'!$I$4))))</f>
        <v/>
      </c>
      <c r="M221">
        <f>RAND()</f>
        <v/>
      </c>
      <c r="N221">
        <f>IF('d_시나리오'!$J$5='d_시나리오'!$H$5,'d_시나리오'!$I$5,IF(M221&lt;('d_시나리오'!$I$5-'d_시나리오'!$H$5)/('d_시나리오'!$J$5-'d_시나리오'!$H$5),'d_시나리오'!$H$5+SQRT(M221*('d_시나리오'!$J$5-'d_시나리오'!$H$5)*('d_시나리오'!$I$5-'d_시나리오'!$H$5)),'d_시나리오'!$J$5-SQRT((1-M221)*('d_시나리오'!$J$5-'d_시나리오'!$H$5)*('d_시나리오'!$J$5-'d_시나리오'!$I$5))))</f>
        <v/>
      </c>
      <c r="O221">
        <f>RAND()</f>
        <v/>
      </c>
      <c r="P221">
        <f>IF('d_시나리오'!$J$6='d_시나리오'!$H$6,'d_시나리오'!$I$6,IF(O221&lt;('d_시나리오'!$I$6-'d_시나리오'!$H$6)/('d_시나리오'!$J$6-'d_시나리오'!$H$6),'d_시나리오'!$H$6+SQRT(O221*('d_시나리오'!$J$6-'d_시나리오'!$H$6)*('d_시나리오'!$I$6-'d_시나리오'!$H$6)),'d_시나리오'!$J$6-SQRT((1-O221)*('d_시나리오'!$J$6-'d_시나리오'!$H$6)*('d_시나리오'!$J$6-'d_시나리오'!$I$6))))</f>
        <v/>
      </c>
      <c r="Q221">
        <f>INDEX('d_분포'!$B$2:$B$57,RANDBETWEEN(1,56))</f>
        <v/>
      </c>
      <c r="R221">
        <f>BETAINV(RAND(),5,5)</f>
        <v/>
      </c>
      <c r="S221">
        <f>'d_고정'!$B$1*'6_기대효과'!$H$7*('d_시나리오'!$I$7/'d_고정'!$B$2)*B221</f>
        <v/>
      </c>
      <c r="T221">
        <f>S221*D221</f>
        <v/>
      </c>
      <c r="U221">
        <f>S221*F221*H221</f>
        <v/>
      </c>
      <c r="V221">
        <f>S221*F221*(H221-1)</f>
        <v/>
      </c>
      <c r="W221">
        <f>U221*J221</f>
        <v/>
      </c>
      <c r="X221">
        <f>T221+W221</f>
        <v/>
      </c>
      <c r="Y221">
        <f>(T221*E221+W221*L221)*(1-R221-'d_고정'!$B$13)</f>
        <v/>
      </c>
      <c r="Z221">
        <f>(U221*N221*Q221+'d_고정'!$B$3*('6_기대효과'!$H$7/8)*Q221*'d_고정'!$B$10*P221*('6_기대효과'!$K$7/'d_고정'!$B$9))*(1-R221)</f>
        <v/>
      </c>
      <c r="AA221">
        <f>W221*L221*(1-R221-'d_고정'!$B$13)+U221*MAX(N221-'d_고정'!$B$10*P221*('6_기대효과'!$K$7/'d_고정'!$B$9),0)*Q221*(1-R221)</f>
        <v/>
      </c>
      <c r="AB221">
        <f>Y221+Z221</f>
        <v/>
      </c>
      <c r="AC221">
        <f>Y221/('d_고정'!$B$5*'6_기대효과'!$H$7/8)/'d_고정'!$B$6</f>
        <v/>
      </c>
      <c r="AD221">
        <f>Y221/('d_고정'!$B$8*'6_기대효과'!$H$7/8)</f>
        <v/>
      </c>
    </row>
    <row r="222">
      <c r="A222">
        <f>RAND()</f>
        <v/>
      </c>
      <c r="B222">
        <f>IF('d_시나리오'!$J$2='d_시나리오'!$H$2,'d_시나리오'!$I$2,IF(A222&lt;('d_시나리오'!$I$2-'d_시나리오'!$H$2)/('d_시나리오'!$J$2-'d_시나리오'!$H$2),'d_시나리오'!$H$2+SQRT(A222*('d_시나리오'!$J$2-'d_시나리오'!$H$2)*('d_시나리오'!$I$2-'d_시나리오'!$H$2)),'d_시나리오'!$J$2-SQRT((1-A222)*('d_시나리오'!$J$2-'d_시나리오'!$H$2)*('d_시나리오'!$J$2-'d_시나리오'!$I$2))))</f>
        <v/>
      </c>
      <c r="C222">
        <f>RAND()</f>
        <v/>
      </c>
      <c r="D222">
        <f>BETAINV(RAND(),IF(C222&lt;'d_고정'!$B$26,'d_고정'!$B$23,'d_고정'!$B$16)+1,'d_고정'!$B$17-IF(C222&lt;'d_고정'!$B$26,'d_고정'!$B$23,'d_고정'!$B$16)+1)*('d_고정'!$B$14+('d_고정'!$B$15-'d_고정'!$B$14)*RAND())</f>
        <v/>
      </c>
      <c r="E222">
        <f>INDEX('d_분포'!$A$2:$A$28,RANDBETWEEN(1,27))</f>
        <v/>
      </c>
      <c r="F222">
        <f>INDEX('d_분포'!$C$2:$C$5,RANDBETWEEN(1,4))*(0.9+0.2*RAND())</f>
        <v/>
      </c>
      <c r="G222">
        <f>RAND()</f>
        <v/>
      </c>
      <c r="H222">
        <f>(F222+(1-F222)*('d_고정'!$B$22*BETAINV(RAND(),IF(G222&lt;'d_고정'!$B$26,'d_고정'!$B$25,'d_고정'!$B$20)+1,'d_고정'!$B$21-IF(G222&lt;'d_고정'!$B$26,'d_고정'!$B$25,'d_고정'!$B$20)+1)+(1-'d_고정'!$B$22)*BETAINV(RAND(),IF(G222&lt;'d_고정'!$B$26,'d_고정'!$B$24,'d_고정'!$B$18)+1,'d_고정'!$B$19-IF(G222&lt;'d_고정'!$B$26,'d_고정'!$B$24,'d_고정'!$B$18)+1))*('d_고정'!$B$14+('d_고정'!$B$15-'d_고정'!$B$14)*RAND()))/F222</f>
        <v/>
      </c>
      <c r="I222">
        <f>RAND()</f>
        <v/>
      </c>
      <c r="J222">
        <f>IF('d_시나리오'!$J$3='d_시나리오'!$H$3,'d_시나리오'!$I$3,IF(I222&lt;('d_시나리오'!$I$3-'d_시나리오'!$H$3)/('d_시나리오'!$J$3-'d_시나리오'!$H$3),'d_시나리오'!$H$3+SQRT(I222*('d_시나리오'!$J$3-'d_시나리오'!$H$3)*('d_시나리오'!$I$3-'d_시나리오'!$H$3)),'d_시나리오'!$J$3-SQRT((1-I222)*('d_시나리오'!$J$3-'d_시나리오'!$H$3)*('d_시나리오'!$J$3-'d_시나리오'!$I$3))))</f>
        <v/>
      </c>
      <c r="K222">
        <f>RAND()</f>
        <v/>
      </c>
      <c r="L222">
        <f>IF('d_시나리오'!$J$4='d_시나리오'!$H$4,'d_시나리오'!$I$4,IF(K222&lt;('d_시나리오'!$I$4-'d_시나리오'!$H$4)/('d_시나리오'!$J$4-'d_시나리오'!$H$4),'d_시나리오'!$H$4+SQRT(K222*('d_시나리오'!$J$4-'d_시나리오'!$H$4)*('d_시나리오'!$I$4-'d_시나리오'!$H$4)),'d_시나리오'!$J$4-SQRT((1-K222)*('d_시나리오'!$J$4-'d_시나리오'!$H$4)*('d_시나리오'!$J$4-'d_시나리오'!$I$4))))</f>
        <v/>
      </c>
      <c r="M222">
        <f>RAND()</f>
        <v/>
      </c>
      <c r="N222">
        <f>IF('d_시나리오'!$J$5='d_시나리오'!$H$5,'d_시나리오'!$I$5,IF(M222&lt;('d_시나리오'!$I$5-'d_시나리오'!$H$5)/('d_시나리오'!$J$5-'d_시나리오'!$H$5),'d_시나리오'!$H$5+SQRT(M222*('d_시나리오'!$J$5-'d_시나리오'!$H$5)*('d_시나리오'!$I$5-'d_시나리오'!$H$5)),'d_시나리오'!$J$5-SQRT((1-M222)*('d_시나리오'!$J$5-'d_시나리오'!$H$5)*('d_시나리오'!$J$5-'d_시나리오'!$I$5))))</f>
        <v/>
      </c>
      <c r="O222">
        <f>RAND()</f>
        <v/>
      </c>
      <c r="P222">
        <f>IF('d_시나리오'!$J$6='d_시나리오'!$H$6,'d_시나리오'!$I$6,IF(O222&lt;('d_시나리오'!$I$6-'d_시나리오'!$H$6)/('d_시나리오'!$J$6-'d_시나리오'!$H$6),'d_시나리오'!$H$6+SQRT(O222*('d_시나리오'!$J$6-'d_시나리오'!$H$6)*('d_시나리오'!$I$6-'d_시나리오'!$H$6)),'d_시나리오'!$J$6-SQRT((1-O222)*('d_시나리오'!$J$6-'d_시나리오'!$H$6)*('d_시나리오'!$J$6-'d_시나리오'!$I$6))))</f>
        <v/>
      </c>
      <c r="Q222">
        <f>INDEX('d_분포'!$B$2:$B$57,RANDBETWEEN(1,56))</f>
        <v/>
      </c>
      <c r="R222">
        <f>BETAINV(RAND(),5,5)</f>
        <v/>
      </c>
      <c r="S222">
        <f>'d_고정'!$B$1*'6_기대효과'!$H$7*('d_시나리오'!$I$7/'d_고정'!$B$2)*B222</f>
        <v/>
      </c>
      <c r="T222">
        <f>S222*D222</f>
        <v/>
      </c>
      <c r="U222">
        <f>S222*F222*H222</f>
        <v/>
      </c>
      <c r="V222">
        <f>S222*F222*(H222-1)</f>
        <v/>
      </c>
      <c r="W222">
        <f>U222*J222</f>
        <v/>
      </c>
      <c r="X222">
        <f>T222+W222</f>
        <v/>
      </c>
      <c r="Y222">
        <f>(T222*E222+W222*L222)*(1-R222-'d_고정'!$B$13)</f>
        <v/>
      </c>
      <c r="Z222">
        <f>(U222*N222*Q222+'d_고정'!$B$3*('6_기대효과'!$H$7/8)*Q222*'d_고정'!$B$10*P222*('6_기대효과'!$K$7/'d_고정'!$B$9))*(1-R222)</f>
        <v/>
      </c>
      <c r="AA222">
        <f>W222*L222*(1-R222-'d_고정'!$B$13)+U222*MAX(N222-'d_고정'!$B$10*P222*('6_기대효과'!$K$7/'d_고정'!$B$9),0)*Q222*(1-R222)</f>
        <v/>
      </c>
      <c r="AB222">
        <f>Y222+Z222</f>
        <v/>
      </c>
      <c r="AC222">
        <f>Y222/('d_고정'!$B$5*'6_기대효과'!$H$7/8)/'d_고정'!$B$6</f>
        <v/>
      </c>
      <c r="AD222">
        <f>Y222/('d_고정'!$B$8*'6_기대효과'!$H$7/8)</f>
        <v/>
      </c>
    </row>
    <row r="223">
      <c r="A223">
        <f>RAND()</f>
        <v/>
      </c>
      <c r="B223">
        <f>IF('d_시나리오'!$J$2='d_시나리오'!$H$2,'d_시나리오'!$I$2,IF(A223&lt;('d_시나리오'!$I$2-'d_시나리오'!$H$2)/('d_시나리오'!$J$2-'d_시나리오'!$H$2),'d_시나리오'!$H$2+SQRT(A223*('d_시나리오'!$J$2-'d_시나리오'!$H$2)*('d_시나리오'!$I$2-'d_시나리오'!$H$2)),'d_시나리오'!$J$2-SQRT((1-A223)*('d_시나리오'!$J$2-'d_시나리오'!$H$2)*('d_시나리오'!$J$2-'d_시나리오'!$I$2))))</f>
        <v/>
      </c>
      <c r="C223">
        <f>RAND()</f>
        <v/>
      </c>
      <c r="D223">
        <f>BETAINV(RAND(),IF(C223&lt;'d_고정'!$B$26,'d_고정'!$B$23,'d_고정'!$B$16)+1,'d_고정'!$B$17-IF(C223&lt;'d_고정'!$B$26,'d_고정'!$B$23,'d_고정'!$B$16)+1)*('d_고정'!$B$14+('d_고정'!$B$15-'d_고정'!$B$14)*RAND())</f>
        <v/>
      </c>
      <c r="E223">
        <f>INDEX('d_분포'!$A$2:$A$28,RANDBETWEEN(1,27))</f>
        <v/>
      </c>
      <c r="F223">
        <f>INDEX('d_분포'!$C$2:$C$5,RANDBETWEEN(1,4))*(0.9+0.2*RAND())</f>
        <v/>
      </c>
      <c r="G223">
        <f>RAND()</f>
        <v/>
      </c>
      <c r="H223">
        <f>(F223+(1-F223)*('d_고정'!$B$22*BETAINV(RAND(),IF(G223&lt;'d_고정'!$B$26,'d_고정'!$B$25,'d_고정'!$B$20)+1,'d_고정'!$B$21-IF(G223&lt;'d_고정'!$B$26,'d_고정'!$B$25,'d_고정'!$B$20)+1)+(1-'d_고정'!$B$22)*BETAINV(RAND(),IF(G223&lt;'d_고정'!$B$26,'d_고정'!$B$24,'d_고정'!$B$18)+1,'d_고정'!$B$19-IF(G223&lt;'d_고정'!$B$26,'d_고정'!$B$24,'d_고정'!$B$18)+1))*('d_고정'!$B$14+('d_고정'!$B$15-'d_고정'!$B$14)*RAND()))/F223</f>
        <v/>
      </c>
      <c r="I223">
        <f>RAND()</f>
        <v/>
      </c>
      <c r="J223">
        <f>IF('d_시나리오'!$J$3='d_시나리오'!$H$3,'d_시나리오'!$I$3,IF(I223&lt;('d_시나리오'!$I$3-'d_시나리오'!$H$3)/('d_시나리오'!$J$3-'d_시나리오'!$H$3),'d_시나리오'!$H$3+SQRT(I223*('d_시나리오'!$J$3-'d_시나리오'!$H$3)*('d_시나리오'!$I$3-'d_시나리오'!$H$3)),'d_시나리오'!$J$3-SQRT((1-I223)*('d_시나리오'!$J$3-'d_시나리오'!$H$3)*('d_시나리오'!$J$3-'d_시나리오'!$I$3))))</f>
        <v/>
      </c>
      <c r="K223">
        <f>RAND()</f>
        <v/>
      </c>
      <c r="L223">
        <f>IF('d_시나리오'!$J$4='d_시나리오'!$H$4,'d_시나리오'!$I$4,IF(K223&lt;('d_시나리오'!$I$4-'d_시나리오'!$H$4)/('d_시나리오'!$J$4-'d_시나리오'!$H$4),'d_시나리오'!$H$4+SQRT(K223*('d_시나리오'!$J$4-'d_시나리오'!$H$4)*('d_시나리오'!$I$4-'d_시나리오'!$H$4)),'d_시나리오'!$J$4-SQRT((1-K223)*('d_시나리오'!$J$4-'d_시나리오'!$H$4)*('d_시나리오'!$J$4-'d_시나리오'!$I$4))))</f>
        <v/>
      </c>
      <c r="M223">
        <f>RAND()</f>
        <v/>
      </c>
      <c r="N223">
        <f>IF('d_시나리오'!$J$5='d_시나리오'!$H$5,'d_시나리오'!$I$5,IF(M223&lt;('d_시나리오'!$I$5-'d_시나리오'!$H$5)/('d_시나리오'!$J$5-'d_시나리오'!$H$5),'d_시나리오'!$H$5+SQRT(M223*('d_시나리오'!$J$5-'d_시나리오'!$H$5)*('d_시나리오'!$I$5-'d_시나리오'!$H$5)),'d_시나리오'!$J$5-SQRT((1-M223)*('d_시나리오'!$J$5-'d_시나리오'!$H$5)*('d_시나리오'!$J$5-'d_시나리오'!$I$5))))</f>
        <v/>
      </c>
      <c r="O223">
        <f>RAND()</f>
        <v/>
      </c>
      <c r="P223">
        <f>IF('d_시나리오'!$J$6='d_시나리오'!$H$6,'d_시나리오'!$I$6,IF(O223&lt;('d_시나리오'!$I$6-'d_시나리오'!$H$6)/('d_시나리오'!$J$6-'d_시나리오'!$H$6),'d_시나리오'!$H$6+SQRT(O223*('d_시나리오'!$J$6-'d_시나리오'!$H$6)*('d_시나리오'!$I$6-'d_시나리오'!$H$6)),'d_시나리오'!$J$6-SQRT((1-O223)*('d_시나리오'!$J$6-'d_시나리오'!$H$6)*('d_시나리오'!$J$6-'d_시나리오'!$I$6))))</f>
        <v/>
      </c>
      <c r="Q223">
        <f>INDEX('d_분포'!$B$2:$B$57,RANDBETWEEN(1,56))</f>
        <v/>
      </c>
      <c r="R223">
        <f>BETAINV(RAND(),5,5)</f>
        <v/>
      </c>
      <c r="S223">
        <f>'d_고정'!$B$1*'6_기대효과'!$H$7*('d_시나리오'!$I$7/'d_고정'!$B$2)*B223</f>
        <v/>
      </c>
      <c r="T223">
        <f>S223*D223</f>
        <v/>
      </c>
      <c r="U223">
        <f>S223*F223*H223</f>
        <v/>
      </c>
      <c r="V223">
        <f>S223*F223*(H223-1)</f>
        <v/>
      </c>
      <c r="W223">
        <f>U223*J223</f>
        <v/>
      </c>
      <c r="X223">
        <f>T223+W223</f>
        <v/>
      </c>
      <c r="Y223">
        <f>(T223*E223+W223*L223)*(1-R223-'d_고정'!$B$13)</f>
        <v/>
      </c>
      <c r="Z223">
        <f>(U223*N223*Q223+'d_고정'!$B$3*('6_기대효과'!$H$7/8)*Q223*'d_고정'!$B$10*P223*('6_기대효과'!$K$7/'d_고정'!$B$9))*(1-R223)</f>
        <v/>
      </c>
      <c r="AA223">
        <f>W223*L223*(1-R223-'d_고정'!$B$13)+U223*MAX(N223-'d_고정'!$B$10*P223*('6_기대효과'!$K$7/'d_고정'!$B$9),0)*Q223*(1-R223)</f>
        <v/>
      </c>
      <c r="AB223">
        <f>Y223+Z223</f>
        <v/>
      </c>
      <c r="AC223">
        <f>Y223/('d_고정'!$B$5*'6_기대효과'!$H$7/8)/'d_고정'!$B$6</f>
        <v/>
      </c>
      <c r="AD223">
        <f>Y223/('d_고정'!$B$8*'6_기대효과'!$H$7/8)</f>
        <v/>
      </c>
    </row>
    <row r="224">
      <c r="A224">
        <f>RAND()</f>
        <v/>
      </c>
      <c r="B224">
        <f>IF('d_시나리오'!$J$2='d_시나리오'!$H$2,'d_시나리오'!$I$2,IF(A224&lt;('d_시나리오'!$I$2-'d_시나리오'!$H$2)/('d_시나리오'!$J$2-'d_시나리오'!$H$2),'d_시나리오'!$H$2+SQRT(A224*('d_시나리오'!$J$2-'d_시나리오'!$H$2)*('d_시나리오'!$I$2-'d_시나리오'!$H$2)),'d_시나리오'!$J$2-SQRT((1-A224)*('d_시나리오'!$J$2-'d_시나리오'!$H$2)*('d_시나리오'!$J$2-'d_시나리오'!$I$2))))</f>
        <v/>
      </c>
      <c r="C224">
        <f>RAND()</f>
        <v/>
      </c>
      <c r="D224">
        <f>BETAINV(RAND(),IF(C224&lt;'d_고정'!$B$26,'d_고정'!$B$23,'d_고정'!$B$16)+1,'d_고정'!$B$17-IF(C224&lt;'d_고정'!$B$26,'d_고정'!$B$23,'d_고정'!$B$16)+1)*('d_고정'!$B$14+('d_고정'!$B$15-'d_고정'!$B$14)*RAND())</f>
        <v/>
      </c>
      <c r="E224">
        <f>INDEX('d_분포'!$A$2:$A$28,RANDBETWEEN(1,27))</f>
        <v/>
      </c>
      <c r="F224">
        <f>INDEX('d_분포'!$C$2:$C$5,RANDBETWEEN(1,4))*(0.9+0.2*RAND())</f>
        <v/>
      </c>
      <c r="G224">
        <f>RAND()</f>
        <v/>
      </c>
      <c r="H224">
        <f>(F224+(1-F224)*('d_고정'!$B$22*BETAINV(RAND(),IF(G224&lt;'d_고정'!$B$26,'d_고정'!$B$25,'d_고정'!$B$20)+1,'d_고정'!$B$21-IF(G224&lt;'d_고정'!$B$26,'d_고정'!$B$25,'d_고정'!$B$20)+1)+(1-'d_고정'!$B$22)*BETAINV(RAND(),IF(G224&lt;'d_고정'!$B$26,'d_고정'!$B$24,'d_고정'!$B$18)+1,'d_고정'!$B$19-IF(G224&lt;'d_고정'!$B$26,'d_고정'!$B$24,'d_고정'!$B$18)+1))*('d_고정'!$B$14+('d_고정'!$B$15-'d_고정'!$B$14)*RAND()))/F224</f>
        <v/>
      </c>
      <c r="I224">
        <f>RAND()</f>
        <v/>
      </c>
      <c r="J224">
        <f>IF('d_시나리오'!$J$3='d_시나리오'!$H$3,'d_시나리오'!$I$3,IF(I224&lt;('d_시나리오'!$I$3-'d_시나리오'!$H$3)/('d_시나리오'!$J$3-'d_시나리오'!$H$3),'d_시나리오'!$H$3+SQRT(I224*('d_시나리오'!$J$3-'d_시나리오'!$H$3)*('d_시나리오'!$I$3-'d_시나리오'!$H$3)),'d_시나리오'!$J$3-SQRT((1-I224)*('d_시나리오'!$J$3-'d_시나리오'!$H$3)*('d_시나리오'!$J$3-'d_시나리오'!$I$3))))</f>
        <v/>
      </c>
      <c r="K224">
        <f>RAND()</f>
        <v/>
      </c>
      <c r="L224">
        <f>IF('d_시나리오'!$J$4='d_시나리오'!$H$4,'d_시나리오'!$I$4,IF(K224&lt;('d_시나리오'!$I$4-'d_시나리오'!$H$4)/('d_시나리오'!$J$4-'d_시나리오'!$H$4),'d_시나리오'!$H$4+SQRT(K224*('d_시나리오'!$J$4-'d_시나리오'!$H$4)*('d_시나리오'!$I$4-'d_시나리오'!$H$4)),'d_시나리오'!$J$4-SQRT((1-K224)*('d_시나리오'!$J$4-'d_시나리오'!$H$4)*('d_시나리오'!$J$4-'d_시나리오'!$I$4))))</f>
        <v/>
      </c>
      <c r="M224">
        <f>RAND()</f>
        <v/>
      </c>
      <c r="N224">
        <f>IF('d_시나리오'!$J$5='d_시나리오'!$H$5,'d_시나리오'!$I$5,IF(M224&lt;('d_시나리오'!$I$5-'d_시나리오'!$H$5)/('d_시나리오'!$J$5-'d_시나리오'!$H$5),'d_시나리오'!$H$5+SQRT(M224*('d_시나리오'!$J$5-'d_시나리오'!$H$5)*('d_시나리오'!$I$5-'d_시나리오'!$H$5)),'d_시나리오'!$J$5-SQRT((1-M224)*('d_시나리오'!$J$5-'d_시나리오'!$H$5)*('d_시나리오'!$J$5-'d_시나리오'!$I$5))))</f>
        <v/>
      </c>
      <c r="O224">
        <f>RAND()</f>
        <v/>
      </c>
      <c r="P224">
        <f>IF('d_시나리오'!$J$6='d_시나리오'!$H$6,'d_시나리오'!$I$6,IF(O224&lt;('d_시나리오'!$I$6-'d_시나리오'!$H$6)/('d_시나리오'!$J$6-'d_시나리오'!$H$6),'d_시나리오'!$H$6+SQRT(O224*('d_시나리오'!$J$6-'d_시나리오'!$H$6)*('d_시나리오'!$I$6-'d_시나리오'!$H$6)),'d_시나리오'!$J$6-SQRT((1-O224)*('d_시나리오'!$J$6-'d_시나리오'!$H$6)*('d_시나리오'!$J$6-'d_시나리오'!$I$6))))</f>
        <v/>
      </c>
      <c r="Q224">
        <f>INDEX('d_분포'!$B$2:$B$57,RANDBETWEEN(1,56))</f>
        <v/>
      </c>
      <c r="R224">
        <f>BETAINV(RAND(),5,5)</f>
        <v/>
      </c>
      <c r="S224">
        <f>'d_고정'!$B$1*'6_기대효과'!$H$7*('d_시나리오'!$I$7/'d_고정'!$B$2)*B224</f>
        <v/>
      </c>
      <c r="T224">
        <f>S224*D224</f>
        <v/>
      </c>
      <c r="U224">
        <f>S224*F224*H224</f>
        <v/>
      </c>
      <c r="V224">
        <f>S224*F224*(H224-1)</f>
        <v/>
      </c>
      <c r="W224">
        <f>U224*J224</f>
        <v/>
      </c>
      <c r="X224">
        <f>T224+W224</f>
        <v/>
      </c>
      <c r="Y224">
        <f>(T224*E224+W224*L224)*(1-R224-'d_고정'!$B$13)</f>
        <v/>
      </c>
      <c r="Z224">
        <f>(U224*N224*Q224+'d_고정'!$B$3*('6_기대효과'!$H$7/8)*Q224*'d_고정'!$B$10*P224*('6_기대효과'!$K$7/'d_고정'!$B$9))*(1-R224)</f>
        <v/>
      </c>
      <c r="AA224">
        <f>W224*L224*(1-R224-'d_고정'!$B$13)+U224*MAX(N224-'d_고정'!$B$10*P224*('6_기대효과'!$K$7/'d_고정'!$B$9),0)*Q224*(1-R224)</f>
        <v/>
      </c>
      <c r="AB224">
        <f>Y224+Z224</f>
        <v/>
      </c>
      <c r="AC224">
        <f>Y224/('d_고정'!$B$5*'6_기대효과'!$H$7/8)/'d_고정'!$B$6</f>
        <v/>
      </c>
      <c r="AD224">
        <f>Y224/('d_고정'!$B$8*'6_기대효과'!$H$7/8)</f>
        <v/>
      </c>
    </row>
    <row r="225">
      <c r="A225">
        <f>RAND()</f>
        <v/>
      </c>
      <c r="B225">
        <f>IF('d_시나리오'!$J$2='d_시나리오'!$H$2,'d_시나리오'!$I$2,IF(A225&lt;('d_시나리오'!$I$2-'d_시나리오'!$H$2)/('d_시나리오'!$J$2-'d_시나리오'!$H$2),'d_시나리오'!$H$2+SQRT(A225*('d_시나리오'!$J$2-'d_시나리오'!$H$2)*('d_시나리오'!$I$2-'d_시나리오'!$H$2)),'d_시나리오'!$J$2-SQRT((1-A225)*('d_시나리오'!$J$2-'d_시나리오'!$H$2)*('d_시나리오'!$J$2-'d_시나리오'!$I$2))))</f>
        <v/>
      </c>
      <c r="C225">
        <f>RAND()</f>
        <v/>
      </c>
      <c r="D225">
        <f>BETAINV(RAND(),IF(C225&lt;'d_고정'!$B$26,'d_고정'!$B$23,'d_고정'!$B$16)+1,'d_고정'!$B$17-IF(C225&lt;'d_고정'!$B$26,'d_고정'!$B$23,'d_고정'!$B$16)+1)*('d_고정'!$B$14+('d_고정'!$B$15-'d_고정'!$B$14)*RAND())</f>
        <v/>
      </c>
      <c r="E225">
        <f>INDEX('d_분포'!$A$2:$A$28,RANDBETWEEN(1,27))</f>
        <v/>
      </c>
      <c r="F225">
        <f>INDEX('d_분포'!$C$2:$C$5,RANDBETWEEN(1,4))*(0.9+0.2*RAND())</f>
        <v/>
      </c>
      <c r="G225">
        <f>RAND()</f>
        <v/>
      </c>
      <c r="H225">
        <f>(F225+(1-F225)*('d_고정'!$B$22*BETAINV(RAND(),IF(G225&lt;'d_고정'!$B$26,'d_고정'!$B$25,'d_고정'!$B$20)+1,'d_고정'!$B$21-IF(G225&lt;'d_고정'!$B$26,'d_고정'!$B$25,'d_고정'!$B$20)+1)+(1-'d_고정'!$B$22)*BETAINV(RAND(),IF(G225&lt;'d_고정'!$B$26,'d_고정'!$B$24,'d_고정'!$B$18)+1,'d_고정'!$B$19-IF(G225&lt;'d_고정'!$B$26,'d_고정'!$B$24,'d_고정'!$B$18)+1))*('d_고정'!$B$14+('d_고정'!$B$15-'d_고정'!$B$14)*RAND()))/F225</f>
        <v/>
      </c>
      <c r="I225">
        <f>RAND()</f>
        <v/>
      </c>
      <c r="J225">
        <f>IF('d_시나리오'!$J$3='d_시나리오'!$H$3,'d_시나리오'!$I$3,IF(I225&lt;('d_시나리오'!$I$3-'d_시나리오'!$H$3)/('d_시나리오'!$J$3-'d_시나리오'!$H$3),'d_시나리오'!$H$3+SQRT(I225*('d_시나리오'!$J$3-'d_시나리오'!$H$3)*('d_시나리오'!$I$3-'d_시나리오'!$H$3)),'d_시나리오'!$J$3-SQRT((1-I225)*('d_시나리오'!$J$3-'d_시나리오'!$H$3)*('d_시나리오'!$J$3-'d_시나리오'!$I$3))))</f>
        <v/>
      </c>
      <c r="K225">
        <f>RAND()</f>
        <v/>
      </c>
      <c r="L225">
        <f>IF('d_시나리오'!$J$4='d_시나리오'!$H$4,'d_시나리오'!$I$4,IF(K225&lt;('d_시나리오'!$I$4-'d_시나리오'!$H$4)/('d_시나리오'!$J$4-'d_시나리오'!$H$4),'d_시나리오'!$H$4+SQRT(K225*('d_시나리오'!$J$4-'d_시나리오'!$H$4)*('d_시나리오'!$I$4-'d_시나리오'!$H$4)),'d_시나리오'!$J$4-SQRT((1-K225)*('d_시나리오'!$J$4-'d_시나리오'!$H$4)*('d_시나리오'!$J$4-'d_시나리오'!$I$4))))</f>
        <v/>
      </c>
      <c r="M225">
        <f>RAND()</f>
        <v/>
      </c>
      <c r="N225">
        <f>IF('d_시나리오'!$J$5='d_시나리오'!$H$5,'d_시나리오'!$I$5,IF(M225&lt;('d_시나리오'!$I$5-'d_시나리오'!$H$5)/('d_시나리오'!$J$5-'d_시나리오'!$H$5),'d_시나리오'!$H$5+SQRT(M225*('d_시나리오'!$J$5-'d_시나리오'!$H$5)*('d_시나리오'!$I$5-'d_시나리오'!$H$5)),'d_시나리오'!$J$5-SQRT((1-M225)*('d_시나리오'!$J$5-'d_시나리오'!$H$5)*('d_시나리오'!$J$5-'d_시나리오'!$I$5))))</f>
        <v/>
      </c>
      <c r="O225">
        <f>RAND()</f>
        <v/>
      </c>
      <c r="P225">
        <f>IF('d_시나리오'!$J$6='d_시나리오'!$H$6,'d_시나리오'!$I$6,IF(O225&lt;('d_시나리오'!$I$6-'d_시나리오'!$H$6)/('d_시나리오'!$J$6-'d_시나리오'!$H$6),'d_시나리오'!$H$6+SQRT(O225*('d_시나리오'!$J$6-'d_시나리오'!$H$6)*('d_시나리오'!$I$6-'d_시나리오'!$H$6)),'d_시나리오'!$J$6-SQRT((1-O225)*('d_시나리오'!$J$6-'d_시나리오'!$H$6)*('d_시나리오'!$J$6-'d_시나리오'!$I$6))))</f>
        <v/>
      </c>
      <c r="Q225">
        <f>INDEX('d_분포'!$B$2:$B$57,RANDBETWEEN(1,56))</f>
        <v/>
      </c>
      <c r="R225">
        <f>BETAINV(RAND(),5,5)</f>
        <v/>
      </c>
      <c r="S225">
        <f>'d_고정'!$B$1*'6_기대효과'!$H$7*('d_시나리오'!$I$7/'d_고정'!$B$2)*B225</f>
        <v/>
      </c>
      <c r="T225">
        <f>S225*D225</f>
        <v/>
      </c>
      <c r="U225">
        <f>S225*F225*H225</f>
        <v/>
      </c>
      <c r="V225">
        <f>S225*F225*(H225-1)</f>
        <v/>
      </c>
      <c r="W225">
        <f>U225*J225</f>
        <v/>
      </c>
      <c r="X225">
        <f>T225+W225</f>
        <v/>
      </c>
      <c r="Y225">
        <f>(T225*E225+W225*L225)*(1-R225-'d_고정'!$B$13)</f>
        <v/>
      </c>
      <c r="Z225">
        <f>(U225*N225*Q225+'d_고정'!$B$3*('6_기대효과'!$H$7/8)*Q225*'d_고정'!$B$10*P225*('6_기대효과'!$K$7/'d_고정'!$B$9))*(1-R225)</f>
        <v/>
      </c>
      <c r="AA225">
        <f>W225*L225*(1-R225-'d_고정'!$B$13)+U225*MAX(N225-'d_고정'!$B$10*P225*('6_기대효과'!$K$7/'d_고정'!$B$9),0)*Q225*(1-R225)</f>
        <v/>
      </c>
      <c r="AB225">
        <f>Y225+Z225</f>
        <v/>
      </c>
      <c r="AC225">
        <f>Y225/('d_고정'!$B$5*'6_기대효과'!$H$7/8)/'d_고정'!$B$6</f>
        <v/>
      </c>
      <c r="AD225">
        <f>Y225/('d_고정'!$B$8*'6_기대효과'!$H$7/8)</f>
        <v/>
      </c>
    </row>
    <row r="226">
      <c r="A226">
        <f>RAND()</f>
        <v/>
      </c>
      <c r="B226">
        <f>IF('d_시나리오'!$J$2='d_시나리오'!$H$2,'d_시나리오'!$I$2,IF(A226&lt;('d_시나리오'!$I$2-'d_시나리오'!$H$2)/('d_시나리오'!$J$2-'d_시나리오'!$H$2),'d_시나리오'!$H$2+SQRT(A226*('d_시나리오'!$J$2-'d_시나리오'!$H$2)*('d_시나리오'!$I$2-'d_시나리오'!$H$2)),'d_시나리오'!$J$2-SQRT((1-A226)*('d_시나리오'!$J$2-'d_시나리오'!$H$2)*('d_시나리오'!$J$2-'d_시나리오'!$I$2))))</f>
        <v/>
      </c>
      <c r="C226">
        <f>RAND()</f>
        <v/>
      </c>
      <c r="D226">
        <f>BETAINV(RAND(),IF(C226&lt;'d_고정'!$B$26,'d_고정'!$B$23,'d_고정'!$B$16)+1,'d_고정'!$B$17-IF(C226&lt;'d_고정'!$B$26,'d_고정'!$B$23,'d_고정'!$B$16)+1)*('d_고정'!$B$14+('d_고정'!$B$15-'d_고정'!$B$14)*RAND())</f>
        <v/>
      </c>
      <c r="E226">
        <f>INDEX('d_분포'!$A$2:$A$28,RANDBETWEEN(1,27))</f>
        <v/>
      </c>
      <c r="F226">
        <f>INDEX('d_분포'!$C$2:$C$5,RANDBETWEEN(1,4))*(0.9+0.2*RAND())</f>
        <v/>
      </c>
      <c r="G226">
        <f>RAND()</f>
        <v/>
      </c>
      <c r="H226">
        <f>(F226+(1-F226)*('d_고정'!$B$22*BETAINV(RAND(),IF(G226&lt;'d_고정'!$B$26,'d_고정'!$B$25,'d_고정'!$B$20)+1,'d_고정'!$B$21-IF(G226&lt;'d_고정'!$B$26,'d_고정'!$B$25,'d_고정'!$B$20)+1)+(1-'d_고정'!$B$22)*BETAINV(RAND(),IF(G226&lt;'d_고정'!$B$26,'d_고정'!$B$24,'d_고정'!$B$18)+1,'d_고정'!$B$19-IF(G226&lt;'d_고정'!$B$26,'d_고정'!$B$24,'d_고정'!$B$18)+1))*('d_고정'!$B$14+('d_고정'!$B$15-'d_고정'!$B$14)*RAND()))/F226</f>
        <v/>
      </c>
      <c r="I226">
        <f>RAND()</f>
        <v/>
      </c>
      <c r="J226">
        <f>IF('d_시나리오'!$J$3='d_시나리오'!$H$3,'d_시나리오'!$I$3,IF(I226&lt;('d_시나리오'!$I$3-'d_시나리오'!$H$3)/('d_시나리오'!$J$3-'d_시나리오'!$H$3),'d_시나리오'!$H$3+SQRT(I226*('d_시나리오'!$J$3-'d_시나리오'!$H$3)*('d_시나리오'!$I$3-'d_시나리오'!$H$3)),'d_시나리오'!$J$3-SQRT((1-I226)*('d_시나리오'!$J$3-'d_시나리오'!$H$3)*('d_시나리오'!$J$3-'d_시나리오'!$I$3))))</f>
        <v/>
      </c>
      <c r="K226">
        <f>RAND()</f>
        <v/>
      </c>
      <c r="L226">
        <f>IF('d_시나리오'!$J$4='d_시나리오'!$H$4,'d_시나리오'!$I$4,IF(K226&lt;('d_시나리오'!$I$4-'d_시나리오'!$H$4)/('d_시나리오'!$J$4-'d_시나리오'!$H$4),'d_시나리오'!$H$4+SQRT(K226*('d_시나리오'!$J$4-'d_시나리오'!$H$4)*('d_시나리오'!$I$4-'d_시나리오'!$H$4)),'d_시나리오'!$J$4-SQRT((1-K226)*('d_시나리오'!$J$4-'d_시나리오'!$H$4)*('d_시나리오'!$J$4-'d_시나리오'!$I$4))))</f>
        <v/>
      </c>
      <c r="M226">
        <f>RAND()</f>
        <v/>
      </c>
      <c r="N226">
        <f>IF('d_시나리오'!$J$5='d_시나리오'!$H$5,'d_시나리오'!$I$5,IF(M226&lt;('d_시나리오'!$I$5-'d_시나리오'!$H$5)/('d_시나리오'!$J$5-'d_시나리오'!$H$5),'d_시나리오'!$H$5+SQRT(M226*('d_시나리오'!$J$5-'d_시나리오'!$H$5)*('d_시나리오'!$I$5-'d_시나리오'!$H$5)),'d_시나리오'!$J$5-SQRT((1-M226)*('d_시나리오'!$J$5-'d_시나리오'!$H$5)*('d_시나리오'!$J$5-'d_시나리오'!$I$5))))</f>
        <v/>
      </c>
      <c r="O226">
        <f>RAND()</f>
        <v/>
      </c>
      <c r="P226">
        <f>IF('d_시나리오'!$J$6='d_시나리오'!$H$6,'d_시나리오'!$I$6,IF(O226&lt;('d_시나리오'!$I$6-'d_시나리오'!$H$6)/('d_시나리오'!$J$6-'d_시나리오'!$H$6),'d_시나리오'!$H$6+SQRT(O226*('d_시나리오'!$J$6-'d_시나리오'!$H$6)*('d_시나리오'!$I$6-'d_시나리오'!$H$6)),'d_시나리오'!$J$6-SQRT((1-O226)*('d_시나리오'!$J$6-'d_시나리오'!$H$6)*('d_시나리오'!$J$6-'d_시나리오'!$I$6))))</f>
        <v/>
      </c>
      <c r="Q226">
        <f>INDEX('d_분포'!$B$2:$B$57,RANDBETWEEN(1,56))</f>
        <v/>
      </c>
      <c r="R226">
        <f>BETAINV(RAND(),5,5)</f>
        <v/>
      </c>
      <c r="S226">
        <f>'d_고정'!$B$1*'6_기대효과'!$H$7*('d_시나리오'!$I$7/'d_고정'!$B$2)*B226</f>
        <v/>
      </c>
      <c r="T226">
        <f>S226*D226</f>
        <v/>
      </c>
      <c r="U226">
        <f>S226*F226*H226</f>
        <v/>
      </c>
      <c r="V226">
        <f>S226*F226*(H226-1)</f>
        <v/>
      </c>
      <c r="W226">
        <f>U226*J226</f>
        <v/>
      </c>
      <c r="X226">
        <f>T226+W226</f>
        <v/>
      </c>
      <c r="Y226">
        <f>(T226*E226+W226*L226)*(1-R226-'d_고정'!$B$13)</f>
        <v/>
      </c>
      <c r="Z226">
        <f>(U226*N226*Q226+'d_고정'!$B$3*('6_기대효과'!$H$7/8)*Q226*'d_고정'!$B$10*P226*('6_기대효과'!$K$7/'d_고정'!$B$9))*(1-R226)</f>
        <v/>
      </c>
      <c r="AA226">
        <f>W226*L226*(1-R226-'d_고정'!$B$13)+U226*MAX(N226-'d_고정'!$B$10*P226*('6_기대효과'!$K$7/'d_고정'!$B$9),0)*Q226*(1-R226)</f>
        <v/>
      </c>
      <c r="AB226">
        <f>Y226+Z226</f>
        <v/>
      </c>
      <c r="AC226">
        <f>Y226/('d_고정'!$B$5*'6_기대효과'!$H$7/8)/'d_고정'!$B$6</f>
        <v/>
      </c>
      <c r="AD226">
        <f>Y226/('d_고정'!$B$8*'6_기대효과'!$H$7/8)</f>
        <v/>
      </c>
    </row>
    <row r="227">
      <c r="A227">
        <f>RAND()</f>
        <v/>
      </c>
      <c r="B227">
        <f>IF('d_시나리오'!$J$2='d_시나리오'!$H$2,'d_시나리오'!$I$2,IF(A227&lt;('d_시나리오'!$I$2-'d_시나리오'!$H$2)/('d_시나리오'!$J$2-'d_시나리오'!$H$2),'d_시나리오'!$H$2+SQRT(A227*('d_시나리오'!$J$2-'d_시나리오'!$H$2)*('d_시나리오'!$I$2-'d_시나리오'!$H$2)),'d_시나리오'!$J$2-SQRT((1-A227)*('d_시나리오'!$J$2-'d_시나리오'!$H$2)*('d_시나리오'!$J$2-'d_시나리오'!$I$2))))</f>
        <v/>
      </c>
      <c r="C227">
        <f>RAND()</f>
        <v/>
      </c>
      <c r="D227">
        <f>BETAINV(RAND(),IF(C227&lt;'d_고정'!$B$26,'d_고정'!$B$23,'d_고정'!$B$16)+1,'d_고정'!$B$17-IF(C227&lt;'d_고정'!$B$26,'d_고정'!$B$23,'d_고정'!$B$16)+1)*('d_고정'!$B$14+('d_고정'!$B$15-'d_고정'!$B$14)*RAND())</f>
        <v/>
      </c>
      <c r="E227">
        <f>INDEX('d_분포'!$A$2:$A$28,RANDBETWEEN(1,27))</f>
        <v/>
      </c>
      <c r="F227">
        <f>INDEX('d_분포'!$C$2:$C$5,RANDBETWEEN(1,4))*(0.9+0.2*RAND())</f>
        <v/>
      </c>
      <c r="G227">
        <f>RAND()</f>
        <v/>
      </c>
      <c r="H227">
        <f>(F227+(1-F227)*('d_고정'!$B$22*BETAINV(RAND(),IF(G227&lt;'d_고정'!$B$26,'d_고정'!$B$25,'d_고정'!$B$20)+1,'d_고정'!$B$21-IF(G227&lt;'d_고정'!$B$26,'d_고정'!$B$25,'d_고정'!$B$20)+1)+(1-'d_고정'!$B$22)*BETAINV(RAND(),IF(G227&lt;'d_고정'!$B$26,'d_고정'!$B$24,'d_고정'!$B$18)+1,'d_고정'!$B$19-IF(G227&lt;'d_고정'!$B$26,'d_고정'!$B$24,'d_고정'!$B$18)+1))*('d_고정'!$B$14+('d_고정'!$B$15-'d_고정'!$B$14)*RAND()))/F227</f>
        <v/>
      </c>
      <c r="I227">
        <f>RAND()</f>
        <v/>
      </c>
      <c r="J227">
        <f>IF('d_시나리오'!$J$3='d_시나리오'!$H$3,'d_시나리오'!$I$3,IF(I227&lt;('d_시나리오'!$I$3-'d_시나리오'!$H$3)/('d_시나리오'!$J$3-'d_시나리오'!$H$3),'d_시나리오'!$H$3+SQRT(I227*('d_시나리오'!$J$3-'d_시나리오'!$H$3)*('d_시나리오'!$I$3-'d_시나리오'!$H$3)),'d_시나리오'!$J$3-SQRT((1-I227)*('d_시나리오'!$J$3-'d_시나리오'!$H$3)*('d_시나리오'!$J$3-'d_시나리오'!$I$3))))</f>
        <v/>
      </c>
      <c r="K227">
        <f>RAND()</f>
        <v/>
      </c>
      <c r="L227">
        <f>IF('d_시나리오'!$J$4='d_시나리오'!$H$4,'d_시나리오'!$I$4,IF(K227&lt;('d_시나리오'!$I$4-'d_시나리오'!$H$4)/('d_시나리오'!$J$4-'d_시나리오'!$H$4),'d_시나리오'!$H$4+SQRT(K227*('d_시나리오'!$J$4-'d_시나리오'!$H$4)*('d_시나리오'!$I$4-'d_시나리오'!$H$4)),'d_시나리오'!$J$4-SQRT((1-K227)*('d_시나리오'!$J$4-'d_시나리오'!$H$4)*('d_시나리오'!$J$4-'d_시나리오'!$I$4))))</f>
        <v/>
      </c>
      <c r="M227">
        <f>RAND()</f>
        <v/>
      </c>
      <c r="N227">
        <f>IF('d_시나리오'!$J$5='d_시나리오'!$H$5,'d_시나리오'!$I$5,IF(M227&lt;('d_시나리오'!$I$5-'d_시나리오'!$H$5)/('d_시나리오'!$J$5-'d_시나리오'!$H$5),'d_시나리오'!$H$5+SQRT(M227*('d_시나리오'!$J$5-'d_시나리오'!$H$5)*('d_시나리오'!$I$5-'d_시나리오'!$H$5)),'d_시나리오'!$J$5-SQRT((1-M227)*('d_시나리오'!$J$5-'d_시나리오'!$H$5)*('d_시나리오'!$J$5-'d_시나리오'!$I$5))))</f>
        <v/>
      </c>
      <c r="O227">
        <f>RAND()</f>
        <v/>
      </c>
      <c r="P227">
        <f>IF('d_시나리오'!$J$6='d_시나리오'!$H$6,'d_시나리오'!$I$6,IF(O227&lt;('d_시나리오'!$I$6-'d_시나리오'!$H$6)/('d_시나리오'!$J$6-'d_시나리오'!$H$6),'d_시나리오'!$H$6+SQRT(O227*('d_시나리오'!$J$6-'d_시나리오'!$H$6)*('d_시나리오'!$I$6-'d_시나리오'!$H$6)),'d_시나리오'!$J$6-SQRT((1-O227)*('d_시나리오'!$J$6-'d_시나리오'!$H$6)*('d_시나리오'!$J$6-'d_시나리오'!$I$6))))</f>
        <v/>
      </c>
      <c r="Q227">
        <f>INDEX('d_분포'!$B$2:$B$57,RANDBETWEEN(1,56))</f>
        <v/>
      </c>
      <c r="R227">
        <f>BETAINV(RAND(),5,5)</f>
        <v/>
      </c>
      <c r="S227">
        <f>'d_고정'!$B$1*'6_기대효과'!$H$7*('d_시나리오'!$I$7/'d_고정'!$B$2)*B227</f>
        <v/>
      </c>
      <c r="T227">
        <f>S227*D227</f>
        <v/>
      </c>
      <c r="U227">
        <f>S227*F227*H227</f>
        <v/>
      </c>
      <c r="V227">
        <f>S227*F227*(H227-1)</f>
        <v/>
      </c>
      <c r="W227">
        <f>U227*J227</f>
        <v/>
      </c>
      <c r="X227">
        <f>T227+W227</f>
        <v/>
      </c>
      <c r="Y227">
        <f>(T227*E227+W227*L227)*(1-R227-'d_고정'!$B$13)</f>
        <v/>
      </c>
      <c r="Z227">
        <f>(U227*N227*Q227+'d_고정'!$B$3*('6_기대효과'!$H$7/8)*Q227*'d_고정'!$B$10*P227*('6_기대효과'!$K$7/'d_고정'!$B$9))*(1-R227)</f>
        <v/>
      </c>
      <c r="AA227">
        <f>W227*L227*(1-R227-'d_고정'!$B$13)+U227*MAX(N227-'d_고정'!$B$10*P227*('6_기대효과'!$K$7/'d_고정'!$B$9),0)*Q227*(1-R227)</f>
        <v/>
      </c>
      <c r="AB227">
        <f>Y227+Z227</f>
        <v/>
      </c>
      <c r="AC227">
        <f>Y227/('d_고정'!$B$5*'6_기대효과'!$H$7/8)/'d_고정'!$B$6</f>
        <v/>
      </c>
      <c r="AD227">
        <f>Y227/('d_고정'!$B$8*'6_기대효과'!$H$7/8)</f>
        <v/>
      </c>
    </row>
    <row r="228">
      <c r="A228">
        <f>RAND()</f>
        <v/>
      </c>
      <c r="B228">
        <f>IF('d_시나리오'!$J$2='d_시나리오'!$H$2,'d_시나리오'!$I$2,IF(A228&lt;('d_시나리오'!$I$2-'d_시나리오'!$H$2)/('d_시나리오'!$J$2-'d_시나리오'!$H$2),'d_시나리오'!$H$2+SQRT(A228*('d_시나리오'!$J$2-'d_시나리오'!$H$2)*('d_시나리오'!$I$2-'d_시나리오'!$H$2)),'d_시나리오'!$J$2-SQRT((1-A228)*('d_시나리오'!$J$2-'d_시나리오'!$H$2)*('d_시나리오'!$J$2-'d_시나리오'!$I$2))))</f>
        <v/>
      </c>
      <c r="C228">
        <f>RAND()</f>
        <v/>
      </c>
      <c r="D228">
        <f>BETAINV(RAND(),IF(C228&lt;'d_고정'!$B$26,'d_고정'!$B$23,'d_고정'!$B$16)+1,'d_고정'!$B$17-IF(C228&lt;'d_고정'!$B$26,'d_고정'!$B$23,'d_고정'!$B$16)+1)*('d_고정'!$B$14+('d_고정'!$B$15-'d_고정'!$B$14)*RAND())</f>
        <v/>
      </c>
      <c r="E228">
        <f>INDEX('d_분포'!$A$2:$A$28,RANDBETWEEN(1,27))</f>
        <v/>
      </c>
      <c r="F228">
        <f>INDEX('d_분포'!$C$2:$C$5,RANDBETWEEN(1,4))*(0.9+0.2*RAND())</f>
        <v/>
      </c>
      <c r="G228">
        <f>RAND()</f>
        <v/>
      </c>
      <c r="H228">
        <f>(F228+(1-F228)*('d_고정'!$B$22*BETAINV(RAND(),IF(G228&lt;'d_고정'!$B$26,'d_고정'!$B$25,'d_고정'!$B$20)+1,'d_고정'!$B$21-IF(G228&lt;'d_고정'!$B$26,'d_고정'!$B$25,'d_고정'!$B$20)+1)+(1-'d_고정'!$B$22)*BETAINV(RAND(),IF(G228&lt;'d_고정'!$B$26,'d_고정'!$B$24,'d_고정'!$B$18)+1,'d_고정'!$B$19-IF(G228&lt;'d_고정'!$B$26,'d_고정'!$B$24,'d_고정'!$B$18)+1))*('d_고정'!$B$14+('d_고정'!$B$15-'d_고정'!$B$14)*RAND()))/F228</f>
        <v/>
      </c>
      <c r="I228">
        <f>RAND()</f>
        <v/>
      </c>
      <c r="J228">
        <f>IF('d_시나리오'!$J$3='d_시나리오'!$H$3,'d_시나리오'!$I$3,IF(I228&lt;('d_시나리오'!$I$3-'d_시나리오'!$H$3)/('d_시나리오'!$J$3-'d_시나리오'!$H$3),'d_시나리오'!$H$3+SQRT(I228*('d_시나리오'!$J$3-'d_시나리오'!$H$3)*('d_시나리오'!$I$3-'d_시나리오'!$H$3)),'d_시나리오'!$J$3-SQRT((1-I228)*('d_시나리오'!$J$3-'d_시나리오'!$H$3)*('d_시나리오'!$J$3-'d_시나리오'!$I$3))))</f>
        <v/>
      </c>
      <c r="K228">
        <f>RAND()</f>
        <v/>
      </c>
      <c r="L228">
        <f>IF('d_시나리오'!$J$4='d_시나리오'!$H$4,'d_시나리오'!$I$4,IF(K228&lt;('d_시나리오'!$I$4-'d_시나리오'!$H$4)/('d_시나리오'!$J$4-'d_시나리오'!$H$4),'d_시나리오'!$H$4+SQRT(K228*('d_시나리오'!$J$4-'d_시나리오'!$H$4)*('d_시나리오'!$I$4-'d_시나리오'!$H$4)),'d_시나리오'!$J$4-SQRT((1-K228)*('d_시나리오'!$J$4-'d_시나리오'!$H$4)*('d_시나리오'!$J$4-'d_시나리오'!$I$4))))</f>
        <v/>
      </c>
      <c r="M228">
        <f>RAND()</f>
        <v/>
      </c>
      <c r="N228">
        <f>IF('d_시나리오'!$J$5='d_시나리오'!$H$5,'d_시나리오'!$I$5,IF(M228&lt;('d_시나리오'!$I$5-'d_시나리오'!$H$5)/('d_시나리오'!$J$5-'d_시나리오'!$H$5),'d_시나리오'!$H$5+SQRT(M228*('d_시나리오'!$J$5-'d_시나리오'!$H$5)*('d_시나리오'!$I$5-'d_시나리오'!$H$5)),'d_시나리오'!$J$5-SQRT((1-M228)*('d_시나리오'!$J$5-'d_시나리오'!$H$5)*('d_시나리오'!$J$5-'d_시나리오'!$I$5))))</f>
        <v/>
      </c>
      <c r="O228">
        <f>RAND()</f>
        <v/>
      </c>
      <c r="P228">
        <f>IF('d_시나리오'!$J$6='d_시나리오'!$H$6,'d_시나리오'!$I$6,IF(O228&lt;('d_시나리오'!$I$6-'d_시나리오'!$H$6)/('d_시나리오'!$J$6-'d_시나리오'!$H$6),'d_시나리오'!$H$6+SQRT(O228*('d_시나리오'!$J$6-'d_시나리오'!$H$6)*('d_시나리오'!$I$6-'d_시나리오'!$H$6)),'d_시나리오'!$J$6-SQRT((1-O228)*('d_시나리오'!$J$6-'d_시나리오'!$H$6)*('d_시나리오'!$J$6-'d_시나리오'!$I$6))))</f>
        <v/>
      </c>
      <c r="Q228">
        <f>INDEX('d_분포'!$B$2:$B$57,RANDBETWEEN(1,56))</f>
        <v/>
      </c>
      <c r="R228">
        <f>BETAINV(RAND(),5,5)</f>
        <v/>
      </c>
      <c r="S228">
        <f>'d_고정'!$B$1*'6_기대효과'!$H$7*('d_시나리오'!$I$7/'d_고정'!$B$2)*B228</f>
        <v/>
      </c>
      <c r="T228">
        <f>S228*D228</f>
        <v/>
      </c>
      <c r="U228">
        <f>S228*F228*H228</f>
        <v/>
      </c>
      <c r="V228">
        <f>S228*F228*(H228-1)</f>
        <v/>
      </c>
      <c r="W228">
        <f>U228*J228</f>
        <v/>
      </c>
      <c r="X228">
        <f>T228+W228</f>
        <v/>
      </c>
      <c r="Y228">
        <f>(T228*E228+W228*L228)*(1-R228-'d_고정'!$B$13)</f>
        <v/>
      </c>
      <c r="Z228">
        <f>(U228*N228*Q228+'d_고정'!$B$3*('6_기대효과'!$H$7/8)*Q228*'d_고정'!$B$10*P228*('6_기대효과'!$K$7/'d_고정'!$B$9))*(1-R228)</f>
        <v/>
      </c>
      <c r="AA228">
        <f>W228*L228*(1-R228-'d_고정'!$B$13)+U228*MAX(N228-'d_고정'!$B$10*P228*('6_기대효과'!$K$7/'d_고정'!$B$9),0)*Q228*(1-R228)</f>
        <v/>
      </c>
      <c r="AB228">
        <f>Y228+Z228</f>
        <v/>
      </c>
      <c r="AC228">
        <f>Y228/('d_고정'!$B$5*'6_기대효과'!$H$7/8)/'d_고정'!$B$6</f>
        <v/>
      </c>
      <c r="AD228">
        <f>Y228/('d_고정'!$B$8*'6_기대효과'!$H$7/8)</f>
        <v/>
      </c>
    </row>
    <row r="229">
      <c r="A229">
        <f>RAND()</f>
        <v/>
      </c>
      <c r="B229">
        <f>IF('d_시나리오'!$J$2='d_시나리오'!$H$2,'d_시나리오'!$I$2,IF(A229&lt;('d_시나리오'!$I$2-'d_시나리오'!$H$2)/('d_시나리오'!$J$2-'d_시나리오'!$H$2),'d_시나리오'!$H$2+SQRT(A229*('d_시나리오'!$J$2-'d_시나리오'!$H$2)*('d_시나리오'!$I$2-'d_시나리오'!$H$2)),'d_시나리오'!$J$2-SQRT((1-A229)*('d_시나리오'!$J$2-'d_시나리오'!$H$2)*('d_시나리오'!$J$2-'d_시나리오'!$I$2))))</f>
        <v/>
      </c>
      <c r="C229">
        <f>RAND()</f>
        <v/>
      </c>
      <c r="D229">
        <f>BETAINV(RAND(),IF(C229&lt;'d_고정'!$B$26,'d_고정'!$B$23,'d_고정'!$B$16)+1,'d_고정'!$B$17-IF(C229&lt;'d_고정'!$B$26,'d_고정'!$B$23,'d_고정'!$B$16)+1)*('d_고정'!$B$14+('d_고정'!$B$15-'d_고정'!$B$14)*RAND())</f>
        <v/>
      </c>
      <c r="E229">
        <f>INDEX('d_분포'!$A$2:$A$28,RANDBETWEEN(1,27))</f>
        <v/>
      </c>
      <c r="F229">
        <f>INDEX('d_분포'!$C$2:$C$5,RANDBETWEEN(1,4))*(0.9+0.2*RAND())</f>
        <v/>
      </c>
      <c r="G229">
        <f>RAND()</f>
        <v/>
      </c>
      <c r="H229">
        <f>(F229+(1-F229)*('d_고정'!$B$22*BETAINV(RAND(),IF(G229&lt;'d_고정'!$B$26,'d_고정'!$B$25,'d_고정'!$B$20)+1,'d_고정'!$B$21-IF(G229&lt;'d_고정'!$B$26,'d_고정'!$B$25,'d_고정'!$B$20)+1)+(1-'d_고정'!$B$22)*BETAINV(RAND(),IF(G229&lt;'d_고정'!$B$26,'d_고정'!$B$24,'d_고정'!$B$18)+1,'d_고정'!$B$19-IF(G229&lt;'d_고정'!$B$26,'d_고정'!$B$24,'d_고정'!$B$18)+1))*('d_고정'!$B$14+('d_고정'!$B$15-'d_고정'!$B$14)*RAND()))/F229</f>
        <v/>
      </c>
      <c r="I229">
        <f>RAND()</f>
        <v/>
      </c>
      <c r="J229">
        <f>IF('d_시나리오'!$J$3='d_시나리오'!$H$3,'d_시나리오'!$I$3,IF(I229&lt;('d_시나리오'!$I$3-'d_시나리오'!$H$3)/('d_시나리오'!$J$3-'d_시나리오'!$H$3),'d_시나리오'!$H$3+SQRT(I229*('d_시나리오'!$J$3-'d_시나리오'!$H$3)*('d_시나리오'!$I$3-'d_시나리오'!$H$3)),'d_시나리오'!$J$3-SQRT((1-I229)*('d_시나리오'!$J$3-'d_시나리오'!$H$3)*('d_시나리오'!$J$3-'d_시나리오'!$I$3))))</f>
        <v/>
      </c>
      <c r="K229">
        <f>RAND()</f>
        <v/>
      </c>
      <c r="L229">
        <f>IF('d_시나리오'!$J$4='d_시나리오'!$H$4,'d_시나리오'!$I$4,IF(K229&lt;('d_시나리오'!$I$4-'d_시나리오'!$H$4)/('d_시나리오'!$J$4-'d_시나리오'!$H$4),'d_시나리오'!$H$4+SQRT(K229*('d_시나리오'!$J$4-'d_시나리오'!$H$4)*('d_시나리오'!$I$4-'d_시나리오'!$H$4)),'d_시나리오'!$J$4-SQRT((1-K229)*('d_시나리오'!$J$4-'d_시나리오'!$H$4)*('d_시나리오'!$J$4-'d_시나리오'!$I$4))))</f>
        <v/>
      </c>
      <c r="M229">
        <f>RAND()</f>
        <v/>
      </c>
      <c r="N229">
        <f>IF('d_시나리오'!$J$5='d_시나리오'!$H$5,'d_시나리오'!$I$5,IF(M229&lt;('d_시나리오'!$I$5-'d_시나리오'!$H$5)/('d_시나리오'!$J$5-'d_시나리오'!$H$5),'d_시나리오'!$H$5+SQRT(M229*('d_시나리오'!$J$5-'d_시나리오'!$H$5)*('d_시나리오'!$I$5-'d_시나리오'!$H$5)),'d_시나리오'!$J$5-SQRT((1-M229)*('d_시나리오'!$J$5-'d_시나리오'!$H$5)*('d_시나리오'!$J$5-'d_시나리오'!$I$5))))</f>
        <v/>
      </c>
      <c r="O229">
        <f>RAND()</f>
        <v/>
      </c>
      <c r="P229">
        <f>IF('d_시나리오'!$J$6='d_시나리오'!$H$6,'d_시나리오'!$I$6,IF(O229&lt;('d_시나리오'!$I$6-'d_시나리오'!$H$6)/('d_시나리오'!$J$6-'d_시나리오'!$H$6),'d_시나리오'!$H$6+SQRT(O229*('d_시나리오'!$J$6-'d_시나리오'!$H$6)*('d_시나리오'!$I$6-'d_시나리오'!$H$6)),'d_시나리오'!$J$6-SQRT((1-O229)*('d_시나리오'!$J$6-'d_시나리오'!$H$6)*('d_시나리오'!$J$6-'d_시나리오'!$I$6))))</f>
        <v/>
      </c>
      <c r="Q229">
        <f>INDEX('d_분포'!$B$2:$B$57,RANDBETWEEN(1,56))</f>
        <v/>
      </c>
      <c r="R229">
        <f>BETAINV(RAND(),5,5)</f>
        <v/>
      </c>
      <c r="S229">
        <f>'d_고정'!$B$1*'6_기대효과'!$H$7*('d_시나리오'!$I$7/'d_고정'!$B$2)*B229</f>
        <v/>
      </c>
      <c r="T229">
        <f>S229*D229</f>
        <v/>
      </c>
      <c r="U229">
        <f>S229*F229*H229</f>
        <v/>
      </c>
      <c r="V229">
        <f>S229*F229*(H229-1)</f>
        <v/>
      </c>
      <c r="W229">
        <f>U229*J229</f>
        <v/>
      </c>
      <c r="X229">
        <f>T229+W229</f>
        <v/>
      </c>
      <c r="Y229">
        <f>(T229*E229+W229*L229)*(1-R229-'d_고정'!$B$13)</f>
        <v/>
      </c>
      <c r="Z229">
        <f>(U229*N229*Q229+'d_고정'!$B$3*('6_기대효과'!$H$7/8)*Q229*'d_고정'!$B$10*P229*('6_기대효과'!$K$7/'d_고정'!$B$9))*(1-R229)</f>
        <v/>
      </c>
      <c r="AA229">
        <f>W229*L229*(1-R229-'d_고정'!$B$13)+U229*MAX(N229-'d_고정'!$B$10*P229*('6_기대효과'!$K$7/'d_고정'!$B$9),0)*Q229*(1-R229)</f>
        <v/>
      </c>
      <c r="AB229">
        <f>Y229+Z229</f>
        <v/>
      </c>
      <c r="AC229">
        <f>Y229/('d_고정'!$B$5*'6_기대효과'!$H$7/8)/'d_고정'!$B$6</f>
        <v/>
      </c>
      <c r="AD229">
        <f>Y229/('d_고정'!$B$8*'6_기대효과'!$H$7/8)</f>
        <v/>
      </c>
    </row>
    <row r="230">
      <c r="A230">
        <f>RAND()</f>
        <v/>
      </c>
      <c r="B230">
        <f>IF('d_시나리오'!$J$2='d_시나리오'!$H$2,'d_시나리오'!$I$2,IF(A230&lt;('d_시나리오'!$I$2-'d_시나리오'!$H$2)/('d_시나리오'!$J$2-'d_시나리오'!$H$2),'d_시나리오'!$H$2+SQRT(A230*('d_시나리오'!$J$2-'d_시나리오'!$H$2)*('d_시나리오'!$I$2-'d_시나리오'!$H$2)),'d_시나리오'!$J$2-SQRT((1-A230)*('d_시나리오'!$J$2-'d_시나리오'!$H$2)*('d_시나리오'!$J$2-'d_시나리오'!$I$2))))</f>
        <v/>
      </c>
      <c r="C230">
        <f>RAND()</f>
        <v/>
      </c>
      <c r="D230">
        <f>BETAINV(RAND(),IF(C230&lt;'d_고정'!$B$26,'d_고정'!$B$23,'d_고정'!$B$16)+1,'d_고정'!$B$17-IF(C230&lt;'d_고정'!$B$26,'d_고정'!$B$23,'d_고정'!$B$16)+1)*('d_고정'!$B$14+('d_고정'!$B$15-'d_고정'!$B$14)*RAND())</f>
        <v/>
      </c>
      <c r="E230">
        <f>INDEX('d_분포'!$A$2:$A$28,RANDBETWEEN(1,27))</f>
        <v/>
      </c>
      <c r="F230">
        <f>INDEX('d_분포'!$C$2:$C$5,RANDBETWEEN(1,4))*(0.9+0.2*RAND())</f>
        <v/>
      </c>
      <c r="G230">
        <f>RAND()</f>
        <v/>
      </c>
      <c r="H230">
        <f>(F230+(1-F230)*('d_고정'!$B$22*BETAINV(RAND(),IF(G230&lt;'d_고정'!$B$26,'d_고정'!$B$25,'d_고정'!$B$20)+1,'d_고정'!$B$21-IF(G230&lt;'d_고정'!$B$26,'d_고정'!$B$25,'d_고정'!$B$20)+1)+(1-'d_고정'!$B$22)*BETAINV(RAND(),IF(G230&lt;'d_고정'!$B$26,'d_고정'!$B$24,'d_고정'!$B$18)+1,'d_고정'!$B$19-IF(G230&lt;'d_고정'!$B$26,'d_고정'!$B$24,'d_고정'!$B$18)+1))*('d_고정'!$B$14+('d_고정'!$B$15-'d_고정'!$B$14)*RAND()))/F230</f>
        <v/>
      </c>
      <c r="I230">
        <f>RAND()</f>
        <v/>
      </c>
      <c r="J230">
        <f>IF('d_시나리오'!$J$3='d_시나리오'!$H$3,'d_시나리오'!$I$3,IF(I230&lt;('d_시나리오'!$I$3-'d_시나리오'!$H$3)/('d_시나리오'!$J$3-'d_시나리오'!$H$3),'d_시나리오'!$H$3+SQRT(I230*('d_시나리오'!$J$3-'d_시나리오'!$H$3)*('d_시나리오'!$I$3-'d_시나리오'!$H$3)),'d_시나리오'!$J$3-SQRT((1-I230)*('d_시나리오'!$J$3-'d_시나리오'!$H$3)*('d_시나리오'!$J$3-'d_시나리오'!$I$3))))</f>
        <v/>
      </c>
      <c r="K230">
        <f>RAND()</f>
        <v/>
      </c>
      <c r="L230">
        <f>IF('d_시나리오'!$J$4='d_시나리오'!$H$4,'d_시나리오'!$I$4,IF(K230&lt;('d_시나리오'!$I$4-'d_시나리오'!$H$4)/('d_시나리오'!$J$4-'d_시나리오'!$H$4),'d_시나리오'!$H$4+SQRT(K230*('d_시나리오'!$J$4-'d_시나리오'!$H$4)*('d_시나리오'!$I$4-'d_시나리오'!$H$4)),'d_시나리오'!$J$4-SQRT((1-K230)*('d_시나리오'!$J$4-'d_시나리오'!$H$4)*('d_시나리오'!$J$4-'d_시나리오'!$I$4))))</f>
        <v/>
      </c>
      <c r="M230">
        <f>RAND()</f>
        <v/>
      </c>
      <c r="N230">
        <f>IF('d_시나리오'!$J$5='d_시나리오'!$H$5,'d_시나리오'!$I$5,IF(M230&lt;('d_시나리오'!$I$5-'d_시나리오'!$H$5)/('d_시나리오'!$J$5-'d_시나리오'!$H$5),'d_시나리오'!$H$5+SQRT(M230*('d_시나리오'!$J$5-'d_시나리오'!$H$5)*('d_시나리오'!$I$5-'d_시나리오'!$H$5)),'d_시나리오'!$J$5-SQRT((1-M230)*('d_시나리오'!$J$5-'d_시나리오'!$H$5)*('d_시나리오'!$J$5-'d_시나리오'!$I$5))))</f>
        <v/>
      </c>
      <c r="O230">
        <f>RAND()</f>
        <v/>
      </c>
      <c r="P230">
        <f>IF('d_시나리오'!$J$6='d_시나리오'!$H$6,'d_시나리오'!$I$6,IF(O230&lt;('d_시나리오'!$I$6-'d_시나리오'!$H$6)/('d_시나리오'!$J$6-'d_시나리오'!$H$6),'d_시나리오'!$H$6+SQRT(O230*('d_시나리오'!$J$6-'d_시나리오'!$H$6)*('d_시나리오'!$I$6-'d_시나리오'!$H$6)),'d_시나리오'!$J$6-SQRT((1-O230)*('d_시나리오'!$J$6-'d_시나리오'!$H$6)*('d_시나리오'!$J$6-'d_시나리오'!$I$6))))</f>
        <v/>
      </c>
      <c r="Q230">
        <f>INDEX('d_분포'!$B$2:$B$57,RANDBETWEEN(1,56))</f>
        <v/>
      </c>
      <c r="R230">
        <f>BETAINV(RAND(),5,5)</f>
        <v/>
      </c>
      <c r="S230">
        <f>'d_고정'!$B$1*'6_기대효과'!$H$7*('d_시나리오'!$I$7/'d_고정'!$B$2)*B230</f>
        <v/>
      </c>
      <c r="T230">
        <f>S230*D230</f>
        <v/>
      </c>
      <c r="U230">
        <f>S230*F230*H230</f>
        <v/>
      </c>
      <c r="V230">
        <f>S230*F230*(H230-1)</f>
        <v/>
      </c>
      <c r="W230">
        <f>U230*J230</f>
        <v/>
      </c>
      <c r="X230">
        <f>T230+W230</f>
        <v/>
      </c>
      <c r="Y230">
        <f>(T230*E230+W230*L230)*(1-R230-'d_고정'!$B$13)</f>
        <v/>
      </c>
      <c r="Z230">
        <f>(U230*N230*Q230+'d_고정'!$B$3*('6_기대효과'!$H$7/8)*Q230*'d_고정'!$B$10*P230*('6_기대효과'!$K$7/'d_고정'!$B$9))*(1-R230)</f>
        <v/>
      </c>
      <c r="AA230">
        <f>W230*L230*(1-R230-'d_고정'!$B$13)+U230*MAX(N230-'d_고정'!$B$10*P230*('6_기대효과'!$K$7/'d_고정'!$B$9),0)*Q230*(1-R230)</f>
        <v/>
      </c>
      <c r="AB230">
        <f>Y230+Z230</f>
        <v/>
      </c>
      <c r="AC230">
        <f>Y230/('d_고정'!$B$5*'6_기대효과'!$H$7/8)/'d_고정'!$B$6</f>
        <v/>
      </c>
      <c r="AD230">
        <f>Y230/('d_고정'!$B$8*'6_기대효과'!$H$7/8)</f>
        <v/>
      </c>
    </row>
    <row r="231">
      <c r="A231">
        <f>RAND()</f>
        <v/>
      </c>
      <c r="B231">
        <f>IF('d_시나리오'!$J$2='d_시나리오'!$H$2,'d_시나리오'!$I$2,IF(A231&lt;('d_시나리오'!$I$2-'d_시나리오'!$H$2)/('d_시나리오'!$J$2-'d_시나리오'!$H$2),'d_시나리오'!$H$2+SQRT(A231*('d_시나리오'!$J$2-'d_시나리오'!$H$2)*('d_시나리오'!$I$2-'d_시나리오'!$H$2)),'d_시나리오'!$J$2-SQRT((1-A231)*('d_시나리오'!$J$2-'d_시나리오'!$H$2)*('d_시나리오'!$J$2-'d_시나리오'!$I$2))))</f>
        <v/>
      </c>
      <c r="C231">
        <f>RAND()</f>
        <v/>
      </c>
      <c r="D231">
        <f>BETAINV(RAND(),IF(C231&lt;'d_고정'!$B$26,'d_고정'!$B$23,'d_고정'!$B$16)+1,'d_고정'!$B$17-IF(C231&lt;'d_고정'!$B$26,'d_고정'!$B$23,'d_고정'!$B$16)+1)*('d_고정'!$B$14+('d_고정'!$B$15-'d_고정'!$B$14)*RAND())</f>
        <v/>
      </c>
      <c r="E231">
        <f>INDEX('d_분포'!$A$2:$A$28,RANDBETWEEN(1,27))</f>
        <v/>
      </c>
      <c r="F231">
        <f>INDEX('d_분포'!$C$2:$C$5,RANDBETWEEN(1,4))*(0.9+0.2*RAND())</f>
        <v/>
      </c>
      <c r="G231">
        <f>RAND()</f>
        <v/>
      </c>
      <c r="H231">
        <f>(F231+(1-F231)*('d_고정'!$B$22*BETAINV(RAND(),IF(G231&lt;'d_고정'!$B$26,'d_고정'!$B$25,'d_고정'!$B$20)+1,'d_고정'!$B$21-IF(G231&lt;'d_고정'!$B$26,'d_고정'!$B$25,'d_고정'!$B$20)+1)+(1-'d_고정'!$B$22)*BETAINV(RAND(),IF(G231&lt;'d_고정'!$B$26,'d_고정'!$B$24,'d_고정'!$B$18)+1,'d_고정'!$B$19-IF(G231&lt;'d_고정'!$B$26,'d_고정'!$B$24,'d_고정'!$B$18)+1))*('d_고정'!$B$14+('d_고정'!$B$15-'d_고정'!$B$14)*RAND()))/F231</f>
        <v/>
      </c>
      <c r="I231">
        <f>RAND()</f>
        <v/>
      </c>
      <c r="J231">
        <f>IF('d_시나리오'!$J$3='d_시나리오'!$H$3,'d_시나리오'!$I$3,IF(I231&lt;('d_시나리오'!$I$3-'d_시나리오'!$H$3)/('d_시나리오'!$J$3-'d_시나리오'!$H$3),'d_시나리오'!$H$3+SQRT(I231*('d_시나리오'!$J$3-'d_시나리오'!$H$3)*('d_시나리오'!$I$3-'d_시나리오'!$H$3)),'d_시나리오'!$J$3-SQRT((1-I231)*('d_시나리오'!$J$3-'d_시나리오'!$H$3)*('d_시나리오'!$J$3-'d_시나리오'!$I$3))))</f>
        <v/>
      </c>
      <c r="K231">
        <f>RAND()</f>
        <v/>
      </c>
      <c r="L231">
        <f>IF('d_시나리오'!$J$4='d_시나리오'!$H$4,'d_시나리오'!$I$4,IF(K231&lt;('d_시나리오'!$I$4-'d_시나리오'!$H$4)/('d_시나리오'!$J$4-'d_시나리오'!$H$4),'d_시나리오'!$H$4+SQRT(K231*('d_시나리오'!$J$4-'d_시나리오'!$H$4)*('d_시나리오'!$I$4-'d_시나리오'!$H$4)),'d_시나리오'!$J$4-SQRT((1-K231)*('d_시나리오'!$J$4-'d_시나리오'!$H$4)*('d_시나리오'!$J$4-'d_시나리오'!$I$4))))</f>
        <v/>
      </c>
      <c r="M231">
        <f>RAND()</f>
        <v/>
      </c>
      <c r="N231">
        <f>IF('d_시나리오'!$J$5='d_시나리오'!$H$5,'d_시나리오'!$I$5,IF(M231&lt;('d_시나리오'!$I$5-'d_시나리오'!$H$5)/('d_시나리오'!$J$5-'d_시나리오'!$H$5),'d_시나리오'!$H$5+SQRT(M231*('d_시나리오'!$J$5-'d_시나리오'!$H$5)*('d_시나리오'!$I$5-'d_시나리오'!$H$5)),'d_시나리오'!$J$5-SQRT((1-M231)*('d_시나리오'!$J$5-'d_시나리오'!$H$5)*('d_시나리오'!$J$5-'d_시나리오'!$I$5))))</f>
        <v/>
      </c>
      <c r="O231">
        <f>RAND()</f>
        <v/>
      </c>
      <c r="P231">
        <f>IF('d_시나리오'!$J$6='d_시나리오'!$H$6,'d_시나리오'!$I$6,IF(O231&lt;('d_시나리오'!$I$6-'d_시나리오'!$H$6)/('d_시나리오'!$J$6-'d_시나리오'!$H$6),'d_시나리오'!$H$6+SQRT(O231*('d_시나리오'!$J$6-'d_시나리오'!$H$6)*('d_시나리오'!$I$6-'d_시나리오'!$H$6)),'d_시나리오'!$J$6-SQRT((1-O231)*('d_시나리오'!$J$6-'d_시나리오'!$H$6)*('d_시나리오'!$J$6-'d_시나리오'!$I$6))))</f>
        <v/>
      </c>
      <c r="Q231">
        <f>INDEX('d_분포'!$B$2:$B$57,RANDBETWEEN(1,56))</f>
        <v/>
      </c>
      <c r="R231">
        <f>BETAINV(RAND(),5,5)</f>
        <v/>
      </c>
      <c r="S231">
        <f>'d_고정'!$B$1*'6_기대효과'!$H$7*('d_시나리오'!$I$7/'d_고정'!$B$2)*B231</f>
        <v/>
      </c>
      <c r="T231">
        <f>S231*D231</f>
        <v/>
      </c>
      <c r="U231">
        <f>S231*F231*H231</f>
        <v/>
      </c>
      <c r="V231">
        <f>S231*F231*(H231-1)</f>
        <v/>
      </c>
      <c r="W231">
        <f>U231*J231</f>
        <v/>
      </c>
      <c r="X231">
        <f>T231+W231</f>
        <v/>
      </c>
      <c r="Y231">
        <f>(T231*E231+W231*L231)*(1-R231-'d_고정'!$B$13)</f>
        <v/>
      </c>
      <c r="Z231">
        <f>(U231*N231*Q231+'d_고정'!$B$3*('6_기대효과'!$H$7/8)*Q231*'d_고정'!$B$10*P231*('6_기대효과'!$K$7/'d_고정'!$B$9))*(1-R231)</f>
        <v/>
      </c>
      <c r="AA231">
        <f>W231*L231*(1-R231-'d_고정'!$B$13)+U231*MAX(N231-'d_고정'!$B$10*P231*('6_기대효과'!$K$7/'d_고정'!$B$9),0)*Q231*(1-R231)</f>
        <v/>
      </c>
      <c r="AB231">
        <f>Y231+Z231</f>
        <v/>
      </c>
      <c r="AC231">
        <f>Y231/('d_고정'!$B$5*'6_기대효과'!$H$7/8)/'d_고정'!$B$6</f>
        <v/>
      </c>
      <c r="AD231">
        <f>Y231/('d_고정'!$B$8*'6_기대효과'!$H$7/8)</f>
        <v/>
      </c>
    </row>
    <row r="232">
      <c r="A232">
        <f>RAND()</f>
        <v/>
      </c>
      <c r="B232">
        <f>IF('d_시나리오'!$J$2='d_시나리오'!$H$2,'d_시나리오'!$I$2,IF(A232&lt;('d_시나리오'!$I$2-'d_시나리오'!$H$2)/('d_시나리오'!$J$2-'d_시나리오'!$H$2),'d_시나리오'!$H$2+SQRT(A232*('d_시나리오'!$J$2-'d_시나리오'!$H$2)*('d_시나리오'!$I$2-'d_시나리오'!$H$2)),'d_시나리오'!$J$2-SQRT((1-A232)*('d_시나리오'!$J$2-'d_시나리오'!$H$2)*('d_시나리오'!$J$2-'d_시나리오'!$I$2))))</f>
        <v/>
      </c>
      <c r="C232">
        <f>RAND()</f>
        <v/>
      </c>
      <c r="D232">
        <f>BETAINV(RAND(),IF(C232&lt;'d_고정'!$B$26,'d_고정'!$B$23,'d_고정'!$B$16)+1,'d_고정'!$B$17-IF(C232&lt;'d_고정'!$B$26,'d_고정'!$B$23,'d_고정'!$B$16)+1)*('d_고정'!$B$14+('d_고정'!$B$15-'d_고정'!$B$14)*RAND())</f>
        <v/>
      </c>
      <c r="E232">
        <f>INDEX('d_분포'!$A$2:$A$28,RANDBETWEEN(1,27))</f>
        <v/>
      </c>
      <c r="F232">
        <f>INDEX('d_분포'!$C$2:$C$5,RANDBETWEEN(1,4))*(0.9+0.2*RAND())</f>
        <v/>
      </c>
      <c r="G232">
        <f>RAND()</f>
        <v/>
      </c>
      <c r="H232">
        <f>(F232+(1-F232)*('d_고정'!$B$22*BETAINV(RAND(),IF(G232&lt;'d_고정'!$B$26,'d_고정'!$B$25,'d_고정'!$B$20)+1,'d_고정'!$B$21-IF(G232&lt;'d_고정'!$B$26,'d_고정'!$B$25,'d_고정'!$B$20)+1)+(1-'d_고정'!$B$22)*BETAINV(RAND(),IF(G232&lt;'d_고정'!$B$26,'d_고정'!$B$24,'d_고정'!$B$18)+1,'d_고정'!$B$19-IF(G232&lt;'d_고정'!$B$26,'d_고정'!$B$24,'d_고정'!$B$18)+1))*('d_고정'!$B$14+('d_고정'!$B$15-'d_고정'!$B$14)*RAND()))/F232</f>
        <v/>
      </c>
      <c r="I232">
        <f>RAND()</f>
        <v/>
      </c>
      <c r="J232">
        <f>IF('d_시나리오'!$J$3='d_시나리오'!$H$3,'d_시나리오'!$I$3,IF(I232&lt;('d_시나리오'!$I$3-'d_시나리오'!$H$3)/('d_시나리오'!$J$3-'d_시나리오'!$H$3),'d_시나리오'!$H$3+SQRT(I232*('d_시나리오'!$J$3-'d_시나리오'!$H$3)*('d_시나리오'!$I$3-'d_시나리오'!$H$3)),'d_시나리오'!$J$3-SQRT((1-I232)*('d_시나리오'!$J$3-'d_시나리오'!$H$3)*('d_시나리오'!$J$3-'d_시나리오'!$I$3))))</f>
        <v/>
      </c>
      <c r="K232">
        <f>RAND()</f>
        <v/>
      </c>
      <c r="L232">
        <f>IF('d_시나리오'!$J$4='d_시나리오'!$H$4,'d_시나리오'!$I$4,IF(K232&lt;('d_시나리오'!$I$4-'d_시나리오'!$H$4)/('d_시나리오'!$J$4-'d_시나리오'!$H$4),'d_시나리오'!$H$4+SQRT(K232*('d_시나리오'!$J$4-'d_시나리오'!$H$4)*('d_시나리오'!$I$4-'d_시나리오'!$H$4)),'d_시나리오'!$J$4-SQRT((1-K232)*('d_시나리오'!$J$4-'d_시나리오'!$H$4)*('d_시나리오'!$J$4-'d_시나리오'!$I$4))))</f>
        <v/>
      </c>
      <c r="M232">
        <f>RAND()</f>
        <v/>
      </c>
      <c r="N232">
        <f>IF('d_시나리오'!$J$5='d_시나리오'!$H$5,'d_시나리오'!$I$5,IF(M232&lt;('d_시나리오'!$I$5-'d_시나리오'!$H$5)/('d_시나리오'!$J$5-'d_시나리오'!$H$5),'d_시나리오'!$H$5+SQRT(M232*('d_시나리오'!$J$5-'d_시나리오'!$H$5)*('d_시나리오'!$I$5-'d_시나리오'!$H$5)),'d_시나리오'!$J$5-SQRT((1-M232)*('d_시나리오'!$J$5-'d_시나리오'!$H$5)*('d_시나리오'!$J$5-'d_시나리오'!$I$5))))</f>
        <v/>
      </c>
      <c r="O232">
        <f>RAND()</f>
        <v/>
      </c>
      <c r="P232">
        <f>IF('d_시나리오'!$J$6='d_시나리오'!$H$6,'d_시나리오'!$I$6,IF(O232&lt;('d_시나리오'!$I$6-'d_시나리오'!$H$6)/('d_시나리오'!$J$6-'d_시나리오'!$H$6),'d_시나리오'!$H$6+SQRT(O232*('d_시나리오'!$J$6-'d_시나리오'!$H$6)*('d_시나리오'!$I$6-'d_시나리오'!$H$6)),'d_시나리오'!$J$6-SQRT((1-O232)*('d_시나리오'!$J$6-'d_시나리오'!$H$6)*('d_시나리오'!$J$6-'d_시나리오'!$I$6))))</f>
        <v/>
      </c>
      <c r="Q232">
        <f>INDEX('d_분포'!$B$2:$B$57,RANDBETWEEN(1,56))</f>
        <v/>
      </c>
      <c r="R232">
        <f>BETAINV(RAND(),5,5)</f>
        <v/>
      </c>
      <c r="S232">
        <f>'d_고정'!$B$1*'6_기대효과'!$H$7*('d_시나리오'!$I$7/'d_고정'!$B$2)*B232</f>
        <v/>
      </c>
      <c r="T232">
        <f>S232*D232</f>
        <v/>
      </c>
      <c r="U232">
        <f>S232*F232*H232</f>
        <v/>
      </c>
      <c r="V232">
        <f>S232*F232*(H232-1)</f>
        <v/>
      </c>
      <c r="W232">
        <f>U232*J232</f>
        <v/>
      </c>
      <c r="X232">
        <f>T232+W232</f>
        <v/>
      </c>
      <c r="Y232">
        <f>(T232*E232+W232*L232)*(1-R232-'d_고정'!$B$13)</f>
        <v/>
      </c>
      <c r="Z232">
        <f>(U232*N232*Q232+'d_고정'!$B$3*('6_기대효과'!$H$7/8)*Q232*'d_고정'!$B$10*P232*('6_기대효과'!$K$7/'d_고정'!$B$9))*(1-R232)</f>
        <v/>
      </c>
      <c r="AA232">
        <f>W232*L232*(1-R232-'d_고정'!$B$13)+U232*MAX(N232-'d_고정'!$B$10*P232*('6_기대효과'!$K$7/'d_고정'!$B$9),0)*Q232*(1-R232)</f>
        <v/>
      </c>
      <c r="AB232">
        <f>Y232+Z232</f>
        <v/>
      </c>
      <c r="AC232">
        <f>Y232/('d_고정'!$B$5*'6_기대효과'!$H$7/8)/'d_고정'!$B$6</f>
        <v/>
      </c>
      <c r="AD232">
        <f>Y232/('d_고정'!$B$8*'6_기대효과'!$H$7/8)</f>
        <v/>
      </c>
    </row>
    <row r="233">
      <c r="A233">
        <f>RAND()</f>
        <v/>
      </c>
      <c r="B233">
        <f>IF('d_시나리오'!$J$2='d_시나리오'!$H$2,'d_시나리오'!$I$2,IF(A233&lt;('d_시나리오'!$I$2-'d_시나리오'!$H$2)/('d_시나리오'!$J$2-'d_시나리오'!$H$2),'d_시나리오'!$H$2+SQRT(A233*('d_시나리오'!$J$2-'d_시나리오'!$H$2)*('d_시나리오'!$I$2-'d_시나리오'!$H$2)),'d_시나리오'!$J$2-SQRT((1-A233)*('d_시나리오'!$J$2-'d_시나리오'!$H$2)*('d_시나리오'!$J$2-'d_시나리오'!$I$2))))</f>
        <v/>
      </c>
      <c r="C233">
        <f>RAND()</f>
        <v/>
      </c>
      <c r="D233">
        <f>BETAINV(RAND(),IF(C233&lt;'d_고정'!$B$26,'d_고정'!$B$23,'d_고정'!$B$16)+1,'d_고정'!$B$17-IF(C233&lt;'d_고정'!$B$26,'d_고정'!$B$23,'d_고정'!$B$16)+1)*('d_고정'!$B$14+('d_고정'!$B$15-'d_고정'!$B$14)*RAND())</f>
        <v/>
      </c>
      <c r="E233">
        <f>INDEX('d_분포'!$A$2:$A$28,RANDBETWEEN(1,27))</f>
        <v/>
      </c>
      <c r="F233">
        <f>INDEX('d_분포'!$C$2:$C$5,RANDBETWEEN(1,4))*(0.9+0.2*RAND())</f>
        <v/>
      </c>
      <c r="G233">
        <f>RAND()</f>
        <v/>
      </c>
      <c r="H233">
        <f>(F233+(1-F233)*('d_고정'!$B$22*BETAINV(RAND(),IF(G233&lt;'d_고정'!$B$26,'d_고정'!$B$25,'d_고정'!$B$20)+1,'d_고정'!$B$21-IF(G233&lt;'d_고정'!$B$26,'d_고정'!$B$25,'d_고정'!$B$20)+1)+(1-'d_고정'!$B$22)*BETAINV(RAND(),IF(G233&lt;'d_고정'!$B$26,'d_고정'!$B$24,'d_고정'!$B$18)+1,'d_고정'!$B$19-IF(G233&lt;'d_고정'!$B$26,'d_고정'!$B$24,'d_고정'!$B$18)+1))*('d_고정'!$B$14+('d_고정'!$B$15-'d_고정'!$B$14)*RAND()))/F233</f>
        <v/>
      </c>
      <c r="I233">
        <f>RAND()</f>
        <v/>
      </c>
      <c r="J233">
        <f>IF('d_시나리오'!$J$3='d_시나리오'!$H$3,'d_시나리오'!$I$3,IF(I233&lt;('d_시나리오'!$I$3-'d_시나리오'!$H$3)/('d_시나리오'!$J$3-'d_시나리오'!$H$3),'d_시나리오'!$H$3+SQRT(I233*('d_시나리오'!$J$3-'d_시나리오'!$H$3)*('d_시나리오'!$I$3-'d_시나리오'!$H$3)),'d_시나리오'!$J$3-SQRT((1-I233)*('d_시나리오'!$J$3-'d_시나리오'!$H$3)*('d_시나리오'!$J$3-'d_시나리오'!$I$3))))</f>
        <v/>
      </c>
      <c r="K233">
        <f>RAND()</f>
        <v/>
      </c>
      <c r="L233">
        <f>IF('d_시나리오'!$J$4='d_시나리오'!$H$4,'d_시나리오'!$I$4,IF(K233&lt;('d_시나리오'!$I$4-'d_시나리오'!$H$4)/('d_시나리오'!$J$4-'d_시나리오'!$H$4),'d_시나리오'!$H$4+SQRT(K233*('d_시나리오'!$J$4-'d_시나리오'!$H$4)*('d_시나리오'!$I$4-'d_시나리오'!$H$4)),'d_시나리오'!$J$4-SQRT((1-K233)*('d_시나리오'!$J$4-'d_시나리오'!$H$4)*('d_시나리오'!$J$4-'d_시나리오'!$I$4))))</f>
        <v/>
      </c>
      <c r="M233">
        <f>RAND()</f>
        <v/>
      </c>
      <c r="N233">
        <f>IF('d_시나리오'!$J$5='d_시나리오'!$H$5,'d_시나리오'!$I$5,IF(M233&lt;('d_시나리오'!$I$5-'d_시나리오'!$H$5)/('d_시나리오'!$J$5-'d_시나리오'!$H$5),'d_시나리오'!$H$5+SQRT(M233*('d_시나리오'!$J$5-'d_시나리오'!$H$5)*('d_시나리오'!$I$5-'d_시나리오'!$H$5)),'d_시나리오'!$J$5-SQRT((1-M233)*('d_시나리오'!$J$5-'d_시나리오'!$H$5)*('d_시나리오'!$J$5-'d_시나리오'!$I$5))))</f>
        <v/>
      </c>
      <c r="O233">
        <f>RAND()</f>
        <v/>
      </c>
      <c r="P233">
        <f>IF('d_시나리오'!$J$6='d_시나리오'!$H$6,'d_시나리오'!$I$6,IF(O233&lt;('d_시나리오'!$I$6-'d_시나리오'!$H$6)/('d_시나리오'!$J$6-'d_시나리오'!$H$6),'d_시나리오'!$H$6+SQRT(O233*('d_시나리오'!$J$6-'d_시나리오'!$H$6)*('d_시나리오'!$I$6-'d_시나리오'!$H$6)),'d_시나리오'!$J$6-SQRT((1-O233)*('d_시나리오'!$J$6-'d_시나리오'!$H$6)*('d_시나리오'!$J$6-'d_시나리오'!$I$6))))</f>
        <v/>
      </c>
      <c r="Q233">
        <f>INDEX('d_분포'!$B$2:$B$57,RANDBETWEEN(1,56))</f>
        <v/>
      </c>
      <c r="R233">
        <f>BETAINV(RAND(),5,5)</f>
        <v/>
      </c>
      <c r="S233">
        <f>'d_고정'!$B$1*'6_기대효과'!$H$7*('d_시나리오'!$I$7/'d_고정'!$B$2)*B233</f>
        <v/>
      </c>
      <c r="T233">
        <f>S233*D233</f>
        <v/>
      </c>
      <c r="U233">
        <f>S233*F233*H233</f>
        <v/>
      </c>
      <c r="V233">
        <f>S233*F233*(H233-1)</f>
        <v/>
      </c>
      <c r="W233">
        <f>U233*J233</f>
        <v/>
      </c>
      <c r="X233">
        <f>T233+W233</f>
        <v/>
      </c>
      <c r="Y233">
        <f>(T233*E233+W233*L233)*(1-R233-'d_고정'!$B$13)</f>
        <v/>
      </c>
      <c r="Z233">
        <f>(U233*N233*Q233+'d_고정'!$B$3*('6_기대효과'!$H$7/8)*Q233*'d_고정'!$B$10*P233*('6_기대효과'!$K$7/'d_고정'!$B$9))*(1-R233)</f>
        <v/>
      </c>
      <c r="AA233">
        <f>W233*L233*(1-R233-'d_고정'!$B$13)+U233*MAX(N233-'d_고정'!$B$10*P233*('6_기대효과'!$K$7/'d_고정'!$B$9),0)*Q233*(1-R233)</f>
        <v/>
      </c>
      <c r="AB233">
        <f>Y233+Z233</f>
        <v/>
      </c>
      <c r="AC233">
        <f>Y233/('d_고정'!$B$5*'6_기대효과'!$H$7/8)/'d_고정'!$B$6</f>
        <v/>
      </c>
      <c r="AD233">
        <f>Y233/('d_고정'!$B$8*'6_기대효과'!$H$7/8)</f>
        <v/>
      </c>
    </row>
    <row r="234">
      <c r="A234">
        <f>RAND()</f>
        <v/>
      </c>
      <c r="B234">
        <f>IF('d_시나리오'!$J$2='d_시나리오'!$H$2,'d_시나리오'!$I$2,IF(A234&lt;('d_시나리오'!$I$2-'d_시나리오'!$H$2)/('d_시나리오'!$J$2-'d_시나리오'!$H$2),'d_시나리오'!$H$2+SQRT(A234*('d_시나리오'!$J$2-'d_시나리오'!$H$2)*('d_시나리오'!$I$2-'d_시나리오'!$H$2)),'d_시나리오'!$J$2-SQRT((1-A234)*('d_시나리오'!$J$2-'d_시나리오'!$H$2)*('d_시나리오'!$J$2-'d_시나리오'!$I$2))))</f>
        <v/>
      </c>
      <c r="C234">
        <f>RAND()</f>
        <v/>
      </c>
      <c r="D234">
        <f>BETAINV(RAND(),IF(C234&lt;'d_고정'!$B$26,'d_고정'!$B$23,'d_고정'!$B$16)+1,'d_고정'!$B$17-IF(C234&lt;'d_고정'!$B$26,'d_고정'!$B$23,'d_고정'!$B$16)+1)*('d_고정'!$B$14+('d_고정'!$B$15-'d_고정'!$B$14)*RAND())</f>
        <v/>
      </c>
      <c r="E234">
        <f>INDEX('d_분포'!$A$2:$A$28,RANDBETWEEN(1,27))</f>
        <v/>
      </c>
      <c r="F234">
        <f>INDEX('d_분포'!$C$2:$C$5,RANDBETWEEN(1,4))*(0.9+0.2*RAND())</f>
        <v/>
      </c>
      <c r="G234">
        <f>RAND()</f>
        <v/>
      </c>
      <c r="H234">
        <f>(F234+(1-F234)*('d_고정'!$B$22*BETAINV(RAND(),IF(G234&lt;'d_고정'!$B$26,'d_고정'!$B$25,'d_고정'!$B$20)+1,'d_고정'!$B$21-IF(G234&lt;'d_고정'!$B$26,'d_고정'!$B$25,'d_고정'!$B$20)+1)+(1-'d_고정'!$B$22)*BETAINV(RAND(),IF(G234&lt;'d_고정'!$B$26,'d_고정'!$B$24,'d_고정'!$B$18)+1,'d_고정'!$B$19-IF(G234&lt;'d_고정'!$B$26,'d_고정'!$B$24,'d_고정'!$B$18)+1))*('d_고정'!$B$14+('d_고정'!$B$15-'d_고정'!$B$14)*RAND()))/F234</f>
        <v/>
      </c>
      <c r="I234">
        <f>RAND()</f>
        <v/>
      </c>
      <c r="J234">
        <f>IF('d_시나리오'!$J$3='d_시나리오'!$H$3,'d_시나리오'!$I$3,IF(I234&lt;('d_시나리오'!$I$3-'d_시나리오'!$H$3)/('d_시나리오'!$J$3-'d_시나리오'!$H$3),'d_시나리오'!$H$3+SQRT(I234*('d_시나리오'!$J$3-'d_시나리오'!$H$3)*('d_시나리오'!$I$3-'d_시나리오'!$H$3)),'d_시나리오'!$J$3-SQRT((1-I234)*('d_시나리오'!$J$3-'d_시나리오'!$H$3)*('d_시나리오'!$J$3-'d_시나리오'!$I$3))))</f>
        <v/>
      </c>
      <c r="K234">
        <f>RAND()</f>
        <v/>
      </c>
      <c r="L234">
        <f>IF('d_시나리오'!$J$4='d_시나리오'!$H$4,'d_시나리오'!$I$4,IF(K234&lt;('d_시나리오'!$I$4-'d_시나리오'!$H$4)/('d_시나리오'!$J$4-'d_시나리오'!$H$4),'d_시나리오'!$H$4+SQRT(K234*('d_시나리오'!$J$4-'d_시나리오'!$H$4)*('d_시나리오'!$I$4-'d_시나리오'!$H$4)),'d_시나리오'!$J$4-SQRT((1-K234)*('d_시나리오'!$J$4-'d_시나리오'!$H$4)*('d_시나리오'!$J$4-'d_시나리오'!$I$4))))</f>
        <v/>
      </c>
      <c r="M234">
        <f>RAND()</f>
        <v/>
      </c>
      <c r="N234">
        <f>IF('d_시나리오'!$J$5='d_시나리오'!$H$5,'d_시나리오'!$I$5,IF(M234&lt;('d_시나리오'!$I$5-'d_시나리오'!$H$5)/('d_시나리오'!$J$5-'d_시나리오'!$H$5),'d_시나리오'!$H$5+SQRT(M234*('d_시나리오'!$J$5-'d_시나리오'!$H$5)*('d_시나리오'!$I$5-'d_시나리오'!$H$5)),'d_시나리오'!$J$5-SQRT((1-M234)*('d_시나리오'!$J$5-'d_시나리오'!$H$5)*('d_시나리오'!$J$5-'d_시나리오'!$I$5))))</f>
        <v/>
      </c>
      <c r="O234">
        <f>RAND()</f>
        <v/>
      </c>
      <c r="P234">
        <f>IF('d_시나리오'!$J$6='d_시나리오'!$H$6,'d_시나리오'!$I$6,IF(O234&lt;('d_시나리오'!$I$6-'d_시나리오'!$H$6)/('d_시나리오'!$J$6-'d_시나리오'!$H$6),'d_시나리오'!$H$6+SQRT(O234*('d_시나리오'!$J$6-'d_시나리오'!$H$6)*('d_시나리오'!$I$6-'d_시나리오'!$H$6)),'d_시나리오'!$J$6-SQRT((1-O234)*('d_시나리오'!$J$6-'d_시나리오'!$H$6)*('d_시나리오'!$J$6-'d_시나리오'!$I$6))))</f>
        <v/>
      </c>
      <c r="Q234">
        <f>INDEX('d_분포'!$B$2:$B$57,RANDBETWEEN(1,56))</f>
        <v/>
      </c>
      <c r="R234">
        <f>BETAINV(RAND(),5,5)</f>
        <v/>
      </c>
      <c r="S234">
        <f>'d_고정'!$B$1*'6_기대효과'!$H$7*('d_시나리오'!$I$7/'d_고정'!$B$2)*B234</f>
        <v/>
      </c>
      <c r="T234">
        <f>S234*D234</f>
        <v/>
      </c>
      <c r="U234">
        <f>S234*F234*H234</f>
        <v/>
      </c>
      <c r="V234">
        <f>S234*F234*(H234-1)</f>
        <v/>
      </c>
      <c r="W234">
        <f>U234*J234</f>
        <v/>
      </c>
      <c r="X234">
        <f>T234+W234</f>
        <v/>
      </c>
      <c r="Y234">
        <f>(T234*E234+W234*L234)*(1-R234-'d_고정'!$B$13)</f>
        <v/>
      </c>
      <c r="Z234">
        <f>(U234*N234*Q234+'d_고정'!$B$3*('6_기대효과'!$H$7/8)*Q234*'d_고정'!$B$10*P234*('6_기대효과'!$K$7/'d_고정'!$B$9))*(1-R234)</f>
        <v/>
      </c>
      <c r="AA234">
        <f>W234*L234*(1-R234-'d_고정'!$B$13)+U234*MAX(N234-'d_고정'!$B$10*P234*('6_기대효과'!$K$7/'d_고정'!$B$9),0)*Q234*(1-R234)</f>
        <v/>
      </c>
      <c r="AB234">
        <f>Y234+Z234</f>
        <v/>
      </c>
      <c r="AC234">
        <f>Y234/('d_고정'!$B$5*'6_기대효과'!$H$7/8)/'d_고정'!$B$6</f>
        <v/>
      </c>
      <c r="AD234">
        <f>Y234/('d_고정'!$B$8*'6_기대효과'!$H$7/8)</f>
        <v/>
      </c>
    </row>
    <row r="235">
      <c r="A235">
        <f>RAND()</f>
        <v/>
      </c>
      <c r="B235">
        <f>IF('d_시나리오'!$J$2='d_시나리오'!$H$2,'d_시나리오'!$I$2,IF(A235&lt;('d_시나리오'!$I$2-'d_시나리오'!$H$2)/('d_시나리오'!$J$2-'d_시나리오'!$H$2),'d_시나리오'!$H$2+SQRT(A235*('d_시나리오'!$J$2-'d_시나리오'!$H$2)*('d_시나리오'!$I$2-'d_시나리오'!$H$2)),'d_시나리오'!$J$2-SQRT((1-A235)*('d_시나리오'!$J$2-'d_시나리오'!$H$2)*('d_시나리오'!$J$2-'d_시나리오'!$I$2))))</f>
        <v/>
      </c>
      <c r="C235">
        <f>RAND()</f>
        <v/>
      </c>
      <c r="D235">
        <f>BETAINV(RAND(),IF(C235&lt;'d_고정'!$B$26,'d_고정'!$B$23,'d_고정'!$B$16)+1,'d_고정'!$B$17-IF(C235&lt;'d_고정'!$B$26,'d_고정'!$B$23,'d_고정'!$B$16)+1)*('d_고정'!$B$14+('d_고정'!$B$15-'d_고정'!$B$14)*RAND())</f>
        <v/>
      </c>
      <c r="E235">
        <f>INDEX('d_분포'!$A$2:$A$28,RANDBETWEEN(1,27))</f>
        <v/>
      </c>
      <c r="F235">
        <f>INDEX('d_분포'!$C$2:$C$5,RANDBETWEEN(1,4))*(0.9+0.2*RAND())</f>
        <v/>
      </c>
      <c r="G235">
        <f>RAND()</f>
        <v/>
      </c>
      <c r="H235">
        <f>(F235+(1-F235)*('d_고정'!$B$22*BETAINV(RAND(),IF(G235&lt;'d_고정'!$B$26,'d_고정'!$B$25,'d_고정'!$B$20)+1,'d_고정'!$B$21-IF(G235&lt;'d_고정'!$B$26,'d_고정'!$B$25,'d_고정'!$B$20)+1)+(1-'d_고정'!$B$22)*BETAINV(RAND(),IF(G235&lt;'d_고정'!$B$26,'d_고정'!$B$24,'d_고정'!$B$18)+1,'d_고정'!$B$19-IF(G235&lt;'d_고정'!$B$26,'d_고정'!$B$24,'d_고정'!$B$18)+1))*('d_고정'!$B$14+('d_고정'!$B$15-'d_고정'!$B$14)*RAND()))/F235</f>
        <v/>
      </c>
      <c r="I235">
        <f>RAND()</f>
        <v/>
      </c>
      <c r="J235">
        <f>IF('d_시나리오'!$J$3='d_시나리오'!$H$3,'d_시나리오'!$I$3,IF(I235&lt;('d_시나리오'!$I$3-'d_시나리오'!$H$3)/('d_시나리오'!$J$3-'d_시나리오'!$H$3),'d_시나리오'!$H$3+SQRT(I235*('d_시나리오'!$J$3-'d_시나리오'!$H$3)*('d_시나리오'!$I$3-'d_시나리오'!$H$3)),'d_시나리오'!$J$3-SQRT((1-I235)*('d_시나리오'!$J$3-'d_시나리오'!$H$3)*('d_시나리오'!$J$3-'d_시나리오'!$I$3))))</f>
        <v/>
      </c>
      <c r="K235">
        <f>RAND()</f>
        <v/>
      </c>
      <c r="L235">
        <f>IF('d_시나리오'!$J$4='d_시나리오'!$H$4,'d_시나리오'!$I$4,IF(K235&lt;('d_시나리오'!$I$4-'d_시나리오'!$H$4)/('d_시나리오'!$J$4-'d_시나리오'!$H$4),'d_시나리오'!$H$4+SQRT(K235*('d_시나리오'!$J$4-'d_시나리오'!$H$4)*('d_시나리오'!$I$4-'d_시나리오'!$H$4)),'d_시나리오'!$J$4-SQRT((1-K235)*('d_시나리오'!$J$4-'d_시나리오'!$H$4)*('d_시나리오'!$J$4-'d_시나리오'!$I$4))))</f>
        <v/>
      </c>
      <c r="M235">
        <f>RAND()</f>
        <v/>
      </c>
      <c r="N235">
        <f>IF('d_시나리오'!$J$5='d_시나리오'!$H$5,'d_시나리오'!$I$5,IF(M235&lt;('d_시나리오'!$I$5-'d_시나리오'!$H$5)/('d_시나리오'!$J$5-'d_시나리오'!$H$5),'d_시나리오'!$H$5+SQRT(M235*('d_시나리오'!$J$5-'d_시나리오'!$H$5)*('d_시나리오'!$I$5-'d_시나리오'!$H$5)),'d_시나리오'!$J$5-SQRT((1-M235)*('d_시나리오'!$J$5-'d_시나리오'!$H$5)*('d_시나리오'!$J$5-'d_시나리오'!$I$5))))</f>
        <v/>
      </c>
      <c r="O235">
        <f>RAND()</f>
        <v/>
      </c>
      <c r="P235">
        <f>IF('d_시나리오'!$J$6='d_시나리오'!$H$6,'d_시나리오'!$I$6,IF(O235&lt;('d_시나리오'!$I$6-'d_시나리오'!$H$6)/('d_시나리오'!$J$6-'d_시나리오'!$H$6),'d_시나리오'!$H$6+SQRT(O235*('d_시나리오'!$J$6-'d_시나리오'!$H$6)*('d_시나리오'!$I$6-'d_시나리오'!$H$6)),'d_시나리오'!$J$6-SQRT((1-O235)*('d_시나리오'!$J$6-'d_시나리오'!$H$6)*('d_시나리오'!$J$6-'d_시나리오'!$I$6))))</f>
        <v/>
      </c>
      <c r="Q235">
        <f>INDEX('d_분포'!$B$2:$B$57,RANDBETWEEN(1,56))</f>
        <v/>
      </c>
      <c r="R235">
        <f>BETAINV(RAND(),5,5)</f>
        <v/>
      </c>
      <c r="S235">
        <f>'d_고정'!$B$1*'6_기대효과'!$H$7*('d_시나리오'!$I$7/'d_고정'!$B$2)*B235</f>
        <v/>
      </c>
      <c r="T235">
        <f>S235*D235</f>
        <v/>
      </c>
      <c r="U235">
        <f>S235*F235*H235</f>
        <v/>
      </c>
      <c r="V235">
        <f>S235*F235*(H235-1)</f>
        <v/>
      </c>
      <c r="W235">
        <f>U235*J235</f>
        <v/>
      </c>
      <c r="X235">
        <f>T235+W235</f>
        <v/>
      </c>
      <c r="Y235">
        <f>(T235*E235+W235*L235)*(1-R235-'d_고정'!$B$13)</f>
        <v/>
      </c>
      <c r="Z235">
        <f>(U235*N235*Q235+'d_고정'!$B$3*('6_기대효과'!$H$7/8)*Q235*'d_고정'!$B$10*P235*('6_기대효과'!$K$7/'d_고정'!$B$9))*(1-R235)</f>
        <v/>
      </c>
      <c r="AA235">
        <f>W235*L235*(1-R235-'d_고정'!$B$13)+U235*MAX(N235-'d_고정'!$B$10*P235*('6_기대효과'!$K$7/'d_고정'!$B$9),0)*Q235*(1-R235)</f>
        <v/>
      </c>
      <c r="AB235">
        <f>Y235+Z235</f>
        <v/>
      </c>
      <c r="AC235">
        <f>Y235/('d_고정'!$B$5*'6_기대효과'!$H$7/8)/'d_고정'!$B$6</f>
        <v/>
      </c>
      <c r="AD235">
        <f>Y235/('d_고정'!$B$8*'6_기대효과'!$H$7/8)</f>
        <v/>
      </c>
    </row>
    <row r="236">
      <c r="A236">
        <f>RAND()</f>
        <v/>
      </c>
      <c r="B236">
        <f>IF('d_시나리오'!$J$2='d_시나리오'!$H$2,'d_시나리오'!$I$2,IF(A236&lt;('d_시나리오'!$I$2-'d_시나리오'!$H$2)/('d_시나리오'!$J$2-'d_시나리오'!$H$2),'d_시나리오'!$H$2+SQRT(A236*('d_시나리오'!$J$2-'d_시나리오'!$H$2)*('d_시나리오'!$I$2-'d_시나리오'!$H$2)),'d_시나리오'!$J$2-SQRT((1-A236)*('d_시나리오'!$J$2-'d_시나리오'!$H$2)*('d_시나리오'!$J$2-'d_시나리오'!$I$2))))</f>
        <v/>
      </c>
      <c r="C236">
        <f>RAND()</f>
        <v/>
      </c>
      <c r="D236">
        <f>BETAINV(RAND(),IF(C236&lt;'d_고정'!$B$26,'d_고정'!$B$23,'d_고정'!$B$16)+1,'d_고정'!$B$17-IF(C236&lt;'d_고정'!$B$26,'d_고정'!$B$23,'d_고정'!$B$16)+1)*('d_고정'!$B$14+('d_고정'!$B$15-'d_고정'!$B$14)*RAND())</f>
        <v/>
      </c>
      <c r="E236">
        <f>INDEX('d_분포'!$A$2:$A$28,RANDBETWEEN(1,27))</f>
        <v/>
      </c>
      <c r="F236">
        <f>INDEX('d_분포'!$C$2:$C$5,RANDBETWEEN(1,4))*(0.9+0.2*RAND())</f>
        <v/>
      </c>
      <c r="G236">
        <f>RAND()</f>
        <v/>
      </c>
      <c r="H236">
        <f>(F236+(1-F236)*('d_고정'!$B$22*BETAINV(RAND(),IF(G236&lt;'d_고정'!$B$26,'d_고정'!$B$25,'d_고정'!$B$20)+1,'d_고정'!$B$21-IF(G236&lt;'d_고정'!$B$26,'d_고정'!$B$25,'d_고정'!$B$20)+1)+(1-'d_고정'!$B$22)*BETAINV(RAND(),IF(G236&lt;'d_고정'!$B$26,'d_고정'!$B$24,'d_고정'!$B$18)+1,'d_고정'!$B$19-IF(G236&lt;'d_고정'!$B$26,'d_고정'!$B$24,'d_고정'!$B$18)+1))*('d_고정'!$B$14+('d_고정'!$B$15-'d_고정'!$B$14)*RAND()))/F236</f>
        <v/>
      </c>
      <c r="I236">
        <f>RAND()</f>
        <v/>
      </c>
      <c r="J236">
        <f>IF('d_시나리오'!$J$3='d_시나리오'!$H$3,'d_시나리오'!$I$3,IF(I236&lt;('d_시나리오'!$I$3-'d_시나리오'!$H$3)/('d_시나리오'!$J$3-'d_시나리오'!$H$3),'d_시나리오'!$H$3+SQRT(I236*('d_시나리오'!$J$3-'d_시나리오'!$H$3)*('d_시나리오'!$I$3-'d_시나리오'!$H$3)),'d_시나리오'!$J$3-SQRT((1-I236)*('d_시나리오'!$J$3-'d_시나리오'!$H$3)*('d_시나리오'!$J$3-'d_시나리오'!$I$3))))</f>
        <v/>
      </c>
      <c r="K236">
        <f>RAND()</f>
        <v/>
      </c>
      <c r="L236">
        <f>IF('d_시나리오'!$J$4='d_시나리오'!$H$4,'d_시나리오'!$I$4,IF(K236&lt;('d_시나리오'!$I$4-'d_시나리오'!$H$4)/('d_시나리오'!$J$4-'d_시나리오'!$H$4),'d_시나리오'!$H$4+SQRT(K236*('d_시나리오'!$J$4-'d_시나리오'!$H$4)*('d_시나리오'!$I$4-'d_시나리오'!$H$4)),'d_시나리오'!$J$4-SQRT((1-K236)*('d_시나리오'!$J$4-'d_시나리오'!$H$4)*('d_시나리오'!$J$4-'d_시나리오'!$I$4))))</f>
        <v/>
      </c>
      <c r="M236">
        <f>RAND()</f>
        <v/>
      </c>
      <c r="N236">
        <f>IF('d_시나리오'!$J$5='d_시나리오'!$H$5,'d_시나리오'!$I$5,IF(M236&lt;('d_시나리오'!$I$5-'d_시나리오'!$H$5)/('d_시나리오'!$J$5-'d_시나리오'!$H$5),'d_시나리오'!$H$5+SQRT(M236*('d_시나리오'!$J$5-'d_시나리오'!$H$5)*('d_시나리오'!$I$5-'d_시나리오'!$H$5)),'d_시나리오'!$J$5-SQRT((1-M236)*('d_시나리오'!$J$5-'d_시나리오'!$H$5)*('d_시나리오'!$J$5-'d_시나리오'!$I$5))))</f>
        <v/>
      </c>
      <c r="O236">
        <f>RAND()</f>
        <v/>
      </c>
      <c r="P236">
        <f>IF('d_시나리오'!$J$6='d_시나리오'!$H$6,'d_시나리오'!$I$6,IF(O236&lt;('d_시나리오'!$I$6-'d_시나리오'!$H$6)/('d_시나리오'!$J$6-'d_시나리오'!$H$6),'d_시나리오'!$H$6+SQRT(O236*('d_시나리오'!$J$6-'d_시나리오'!$H$6)*('d_시나리오'!$I$6-'d_시나리오'!$H$6)),'d_시나리오'!$J$6-SQRT((1-O236)*('d_시나리오'!$J$6-'d_시나리오'!$H$6)*('d_시나리오'!$J$6-'d_시나리오'!$I$6))))</f>
        <v/>
      </c>
      <c r="Q236">
        <f>INDEX('d_분포'!$B$2:$B$57,RANDBETWEEN(1,56))</f>
        <v/>
      </c>
      <c r="R236">
        <f>BETAINV(RAND(),5,5)</f>
        <v/>
      </c>
      <c r="S236">
        <f>'d_고정'!$B$1*'6_기대효과'!$H$7*('d_시나리오'!$I$7/'d_고정'!$B$2)*B236</f>
        <v/>
      </c>
      <c r="T236">
        <f>S236*D236</f>
        <v/>
      </c>
      <c r="U236">
        <f>S236*F236*H236</f>
        <v/>
      </c>
      <c r="V236">
        <f>S236*F236*(H236-1)</f>
        <v/>
      </c>
      <c r="W236">
        <f>U236*J236</f>
        <v/>
      </c>
      <c r="X236">
        <f>T236+W236</f>
        <v/>
      </c>
      <c r="Y236">
        <f>(T236*E236+W236*L236)*(1-R236-'d_고정'!$B$13)</f>
        <v/>
      </c>
      <c r="Z236">
        <f>(U236*N236*Q236+'d_고정'!$B$3*('6_기대효과'!$H$7/8)*Q236*'d_고정'!$B$10*P236*('6_기대효과'!$K$7/'d_고정'!$B$9))*(1-R236)</f>
        <v/>
      </c>
      <c r="AA236">
        <f>W236*L236*(1-R236-'d_고정'!$B$13)+U236*MAX(N236-'d_고정'!$B$10*P236*('6_기대효과'!$K$7/'d_고정'!$B$9),0)*Q236*(1-R236)</f>
        <v/>
      </c>
      <c r="AB236">
        <f>Y236+Z236</f>
        <v/>
      </c>
      <c r="AC236">
        <f>Y236/('d_고정'!$B$5*'6_기대효과'!$H$7/8)/'d_고정'!$B$6</f>
        <v/>
      </c>
      <c r="AD236">
        <f>Y236/('d_고정'!$B$8*'6_기대효과'!$H$7/8)</f>
        <v/>
      </c>
    </row>
    <row r="237">
      <c r="A237">
        <f>RAND()</f>
        <v/>
      </c>
      <c r="B237">
        <f>IF('d_시나리오'!$J$2='d_시나리오'!$H$2,'d_시나리오'!$I$2,IF(A237&lt;('d_시나리오'!$I$2-'d_시나리오'!$H$2)/('d_시나리오'!$J$2-'d_시나리오'!$H$2),'d_시나리오'!$H$2+SQRT(A237*('d_시나리오'!$J$2-'d_시나리오'!$H$2)*('d_시나리오'!$I$2-'d_시나리오'!$H$2)),'d_시나리오'!$J$2-SQRT((1-A237)*('d_시나리오'!$J$2-'d_시나리오'!$H$2)*('d_시나리오'!$J$2-'d_시나리오'!$I$2))))</f>
        <v/>
      </c>
      <c r="C237">
        <f>RAND()</f>
        <v/>
      </c>
      <c r="D237">
        <f>BETAINV(RAND(),IF(C237&lt;'d_고정'!$B$26,'d_고정'!$B$23,'d_고정'!$B$16)+1,'d_고정'!$B$17-IF(C237&lt;'d_고정'!$B$26,'d_고정'!$B$23,'d_고정'!$B$16)+1)*('d_고정'!$B$14+('d_고정'!$B$15-'d_고정'!$B$14)*RAND())</f>
        <v/>
      </c>
      <c r="E237">
        <f>INDEX('d_분포'!$A$2:$A$28,RANDBETWEEN(1,27))</f>
        <v/>
      </c>
      <c r="F237">
        <f>INDEX('d_분포'!$C$2:$C$5,RANDBETWEEN(1,4))*(0.9+0.2*RAND())</f>
        <v/>
      </c>
      <c r="G237">
        <f>RAND()</f>
        <v/>
      </c>
      <c r="H237">
        <f>(F237+(1-F237)*('d_고정'!$B$22*BETAINV(RAND(),IF(G237&lt;'d_고정'!$B$26,'d_고정'!$B$25,'d_고정'!$B$20)+1,'d_고정'!$B$21-IF(G237&lt;'d_고정'!$B$26,'d_고정'!$B$25,'d_고정'!$B$20)+1)+(1-'d_고정'!$B$22)*BETAINV(RAND(),IF(G237&lt;'d_고정'!$B$26,'d_고정'!$B$24,'d_고정'!$B$18)+1,'d_고정'!$B$19-IF(G237&lt;'d_고정'!$B$26,'d_고정'!$B$24,'d_고정'!$B$18)+1))*('d_고정'!$B$14+('d_고정'!$B$15-'d_고정'!$B$14)*RAND()))/F237</f>
        <v/>
      </c>
      <c r="I237">
        <f>RAND()</f>
        <v/>
      </c>
      <c r="J237">
        <f>IF('d_시나리오'!$J$3='d_시나리오'!$H$3,'d_시나리오'!$I$3,IF(I237&lt;('d_시나리오'!$I$3-'d_시나리오'!$H$3)/('d_시나리오'!$J$3-'d_시나리오'!$H$3),'d_시나리오'!$H$3+SQRT(I237*('d_시나리오'!$J$3-'d_시나리오'!$H$3)*('d_시나리오'!$I$3-'d_시나리오'!$H$3)),'d_시나리오'!$J$3-SQRT((1-I237)*('d_시나리오'!$J$3-'d_시나리오'!$H$3)*('d_시나리오'!$J$3-'d_시나리오'!$I$3))))</f>
        <v/>
      </c>
      <c r="K237">
        <f>RAND()</f>
        <v/>
      </c>
      <c r="L237">
        <f>IF('d_시나리오'!$J$4='d_시나리오'!$H$4,'d_시나리오'!$I$4,IF(K237&lt;('d_시나리오'!$I$4-'d_시나리오'!$H$4)/('d_시나리오'!$J$4-'d_시나리오'!$H$4),'d_시나리오'!$H$4+SQRT(K237*('d_시나리오'!$J$4-'d_시나리오'!$H$4)*('d_시나리오'!$I$4-'d_시나리오'!$H$4)),'d_시나리오'!$J$4-SQRT((1-K237)*('d_시나리오'!$J$4-'d_시나리오'!$H$4)*('d_시나리오'!$J$4-'d_시나리오'!$I$4))))</f>
        <v/>
      </c>
      <c r="M237">
        <f>RAND()</f>
        <v/>
      </c>
      <c r="N237">
        <f>IF('d_시나리오'!$J$5='d_시나리오'!$H$5,'d_시나리오'!$I$5,IF(M237&lt;('d_시나리오'!$I$5-'d_시나리오'!$H$5)/('d_시나리오'!$J$5-'d_시나리오'!$H$5),'d_시나리오'!$H$5+SQRT(M237*('d_시나리오'!$J$5-'d_시나리오'!$H$5)*('d_시나리오'!$I$5-'d_시나리오'!$H$5)),'d_시나리오'!$J$5-SQRT((1-M237)*('d_시나리오'!$J$5-'d_시나리오'!$H$5)*('d_시나리오'!$J$5-'d_시나리오'!$I$5))))</f>
        <v/>
      </c>
      <c r="O237">
        <f>RAND()</f>
        <v/>
      </c>
      <c r="P237">
        <f>IF('d_시나리오'!$J$6='d_시나리오'!$H$6,'d_시나리오'!$I$6,IF(O237&lt;('d_시나리오'!$I$6-'d_시나리오'!$H$6)/('d_시나리오'!$J$6-'d_시나리오'!$H$6),'d_시나리오'!$H$6+SQRT(O237*('d_시나리오'!$J$6-'d_시나리오'!$H$6)*('d_시나리오'!$I$6-'d_시나리오'!$H$6)),'d_시나리오'!$J$6-SQRT((1-O237)*('d_시나리오'!$J$6-'d_시나리오'!$H$6)*('d_시나리오'!$J$6-'d_시나리오'!$I$6))))</f>
        <v/>
      </c>
      <c r="Q237">
        <f>INDEX('d_분포'!$B$2:$B$57,RANDBETWEEN(1,56))</f>
        <v/>
      </c>
      <c r="R237">
        <f>BETAINV(RAND(),5,5)</f>
        <v/>
      </c>
      <c r="S237">
        <f>'d_고정'!$B$1*'6_기대효과'!$H$7*('d_시나리오'!$I$7/'d_고정'!$B$2)*B237</f>
        <v/>
      </c>
      <c r="T237">
        <f>S237*D237</f>
        <v/>
      </c>
      <c r="U237">
        <f>S237*F237*H237</f>
        <v/>
      </c>
      <c r="V237">
        <f>S237*F237*(H237-1)</f>
        <v/>
      </c>
      <c r="W237">
        <f>U237*J237</f>
        <v/>
      </c>
      <c r="X237">
        <f>T237+W237</f>
        <v/>
      </c>
      <c r="Y237">
        <f>(T237*E237+W237*L237)*(1-R237-'d_고정'!$B$13)</f>
        <v/>
      </c>
      <c r="Z237">
        <f>(U237*N237*Q237+'d_고정'!$B$3*('6_기대효과'!$H$7/8)*Q237*'d_고정'!$B$10*P237*('6_기대효과'!$K$7/'d_고정'!$B$9))*(1-R237)</f>
        <v/>
      </c>
      <c r="AA237">
        <f>W237*L237*(1-R237-'d_고정'!$B$13)+U237*MAX(N237-'d_고정'!$B$10*P237*('6_기대효과'!$K$7/'d_고정'!$B$9),0)*Q237*(1-R237)</f>
        <v/>
      </c>
      <c r="AB237">
        <f>Y237+Z237</f>
        <v/>
      </c>
      <c r="AC237">
        <f>Y237/('d_고정'!$B$5*'6_기대효과'!$H$7/8)/'d_고정'!$B$6</f>
        <v/>
      </c>
      <c r="AD237">
        <f>Y237/('d_고정'!$B$8*'6_기대효과'!$H$7/8)</f>
        <v/>
      </c>
    </row>
    <row r="238">
      <c r="A238">
        <f>RAND()</f>
        <v/>
      </c>
      <c r="B238">
        <f>IF('d_시나리오'!$J$2='d_시나리오'!$H$2,'d_시나리오'!$I$2,IF(A238&lt;('d_시나리오'!$I$2-'d_시나리오'!$H$2)/('d_시나리오'!$J$2-'d_시나리오'!$H$2),'d_시나리오'!$H$2+SQRT(A238*('d_시나리오'!$J$2-'d_시나리오'!$H$2)*('d_시나리오'!$I$2-'d_시나리오'!$H$2)),'d_시나리오'!$J$2-SQRT((1-A238)*('d_시나리오'!$J$2-'d_시나리오'!$H$2)*('d_시나리오'!$J$2-'d_시나리오'!$I$2))))</f>
        <v/>
      </c>
      <c r="C238">
        <f>RAND()</f>
        <v/>
      </c>
      <c r="D238">
        <f>BETAINV(RAND(),IF(C238&lt;'d_고정'!$B$26,'d_고정'!$B$23,'d_고정'!$B$16)+1,'d_고정'!$B$17-IF(C238&lt;'d_고정'!$B$26,'d_고정'!$B$23,'d_고정'!$B$16)+1)*('d_고정'!$B$14+('d_고정'!$B$15-'d_고정'!$B$14)*RAND())</f>
        <v/>
      </c>
      <c r="E238">
        <f>INDEX('d_분포'!$A$2:$A$28,RANDBETWEEN(1,27))</f>
        <v/>
      </c>
      <c r="F238">
        <f>INDEX('d_분포'!$C$2:$C$5,RANDBETWEEN(1,4))*(0.9+0.2*RAND())</f>
        <v/>
      </c>
      <c r="G238">
        <f>RAND()</f>
        <v/>
      </c>
      <c r="H238">
        <f>(F238+(1-F238)*('d_고정'!$B$22*BETAINV(RAND(),IF(G238&lt;'d_고정'!$B$26,'d_고정'!$B$25,'d_고정'!$B$20)+1,'d_고정'!$B$21-IF(G238&lt;'d_고정'!$B$26,'d_고정'!$B$25,'d_고정'!$B$20)+1)+(1-'d_고정'!$B$22)*BETAINV(RAND(),IF(G238&lt;'d_고정'!$B$26,'d_고정'!$B$24,'d_고정'!$B$18)+1,'d_고정'!$B$19-IF(G238&lt;'d_고정'!$B$26,'d_고정'!$B$24,'d_고정'!$B$18)+1))*('d_고정'!$B$14+('d_고정'!$B$15-'d_고정'!$B$14)*RAND()))/F238</f>
        <v/>
      </c>
      <c r="I238">
        <f>RAND()</f>
        <v/>
      </c>
      <c r="J238">
        <f>IF('d_시나리오'!$J$3='d_시나리오'!$H$3,'d_시나리오'!$I$3,IF(I238&lt;('d_시나리오'!$I$3-'d_시나리오'!$H$3)/('d_시나리오'!$J$3-'d_시나리오'!$H$3),'d_시나리오'!$H$3+SQRT(I238*('d_시나리오'!$J$3-'d_시나리오'!$H$3)*('d_시나리오'!$I$3-'d_시나리오'!$H$3)),'d_시나리오'!$J$3-SQRT((1-I238)*('d_시나리오'!$J$3-'d_시나리오'!$H$3)*('d_시나리오'!$J$3-'d_시나리오'!$I$3))))</f>
        <v/>
      </c>
      <c r="K238">
        <f>RAND()</f>
        <v/>
      </c>
      <c r="L238">
        <f>IF('d_시나리오'!$J$4='d_시나리오'!$H$4,'d_시나리오'!$I$4,IF(K238&lt;('d_시나리오'!$I$4-'d_시나리오'!$H$4)/('d_시나리오'!$J$4-'d_시나리오'!$H$4),'d_시나리오'!$H$4+SQRT(K238*('d_시나리오'!$J$4-'d_시나리오'!$H$4)*('d_시나리오'!$I$4-'d_시나리오'!$H$4)),'d_시나리오'!$J$4-SQRT((1-K238)*('d_시나리오'!$J$4-'d_시나리오'!$H$4)*('d_시나리오'!$J$4-'d_시나리오'!$I$4))))</f>
        <v/>
      </c>
      <c r="M238">
        <f>RAND()</f>
        <v/>
      </c>
      <c r="N238">
        <f>IF('d_시나리오'!$J$5='d_시나리오'!$H$5,'d_시나리오'!$I$5,IF(M238&lt;('d_시나리오'!$I$5-'d_시나리오'!$H$5)/('d_시나리오'!$J$5-'d_시나리오'!$H$5),'d_시나리오'!$H$5+SQRT(M238*('d_시나리오'!$J$5-'d_시나리오'!$H$5)*('d_시나리오'!$I$5-'d_시나리오'!$H$5)),'d_시나리오'!$J$5-SQRT((1-M238)*('d_시나리오'!$J$5-'d_시나리오'!$H$5)*('d_시나리오'!$J$5-'d_시나리오'!$I$5))))</f>
        <v/>
      </c>
      <c r="O238">
        <f>RAND()</f>
        <v/>
      </c>
      <c r="P238">
        <f>IF('d_시나리오'!$J$6='d_시나리오'!$H$6,'d_시나리오'!$I$6,IF(O238&lt;('d_시나리오'!$I$6-'d_시나리오'!$H$6)/('d_시나리오'!$J$6-'d_시나리오'!$H$6),'d_시나리오'!$H$6+SQRT(O238*('d_시나리오'!$J$6-'d_시나리오'!$H$6)*('d_시나리오'!$I$6-'d_시나리오'!$H$6)),'d_시나리오'!$J$6-SQRT((1-O238)*('d_시나리오'!$J$6-'d_시나리오'!$H$6)*('d_시나리오'!$J$6-'d_시나리오'!$I$6))))</f>
        <v/>
      </c>
      <c r="Q238">
        <f>INDEX('d_분포'!$B$2:$B$57,RANDBETWEEN(1,56))</f>
        <v/>
      </c>
      <c r="R238">
        <f>BETAINV(RAND(),5,5)</f>
        <v/>
      </c>
      <c r="S238">
        <f>'d_고정'!$B$1*'6_기대효과'!$H$7*('d_시나리오'!$I$7/'d_고정'!$B$2)*B238</f>
        <v/>
      </c>
      <c r="T238">
        <f>S238*D238</f>
        <v/>
      </c>
      <c r="U238">
        <f>S238*F238*H238</f>
        <v/>
      </c>
      <c r="V238">
        <f>S238*F238*(H238-1)</f>
        <v/>
      </c>
      <c r="W238">
        <f>U238*J238</f>
        <v/>
      </c>
      <c r="X238">
        <f>T238+W238</f>
        <v/>
      </c>
      <c r="Y238">
        <f>(T238*E238+W238*L238)*(1-R238-'d_고정'!$B$13)</f>
        <v/>
      </c>
      <c r="Z238">
        <f>(U238*N238*Q238+'d_고정'!$B$3*('6_기대효과'!$H$7/8)*Q238*'d_고정'!$B$10*P238*('6_기대효과'!$K$7/'d_고정'!$B$9))*(1-R238)</f>
        <v/>
      </c>
      <c r="AA238">
        <f>W238*L238*(1-R238-'d_고정'!$B$13)+U238*MAX(N238-'d_고정'!$B$10*P238*('6_기대효과'!$K$7/'d_고정'!$B$9),0)*Q238*(1-R238)</f>
        <v/>
      </c>
      <c r="AB238">
        <f>Y238+Z238</f>
        <v/>
      </c>
      <c r="AC238">
        <f>Y238/('d_고정'!$B$5*'6_기대효과'!$H$7/8)/'d_고정'!$B$6</f>
        <v/>
      </c>
      <c r="AD238">
        <f>Y238/('d_고정'!$B$8*'6_기대효과'!$H$7/8)</f>
        <v/>
      </c>
    </row>
    <row r="239">
      <c r="A239">
        <f>RAND()</f>
        <v/>
      </c>
      <c r="B239">
        <f>IF('d_시나리오'!$J$2='d_시나리오'!$H$2,'d_시나리오'!$I$2,IF(A239&lt;('d_시나리오'!$I$2-'d_시나리오'!$H$2)/('d_시나리오'!$J$2-'d_시나리오'!$H$2),'d_시나리오'!$H$2+SQRT(A239*('d_시나리오'!$J$2-'d_시나리오'!$H$2)*('d_시나리오'!$I$2-'d_시나리오'!$H$2)),'d_시나리오'!$J$2-SQRT((1-A239)*('d_시나리오'!$J$2-'d_시나리오'!$H$2)*('d_시나리오'!$J$2-'d_시나리오'!$I$2))))</f>
        <v/>
      </c>
      <c r="C239">
        <f>RAND()</f>
        <v/>
      </c>
      <c r="D239">
        <f>BETAINV(RAND(),IF(C239&lt;'d_고정'!$B$26,'d_고정'!$B$23,'d_고정'!$B$16)+1,'d_고정'!$B$17-IF(C239&lt;'d_고정'!$B$26,'d_고정'!$B$23,'d_고정'!$B$16)+1)*('d_고정'!$B$14+('d_고정'!$B$15-'d_고정'!$B$14)*RAND())</f>
        <v/>
      </c>
      <c r="E239">
        <f>INDEX('d_분포'!$A$2:$A$28,RANDBETWEEN(1,27))</f>
        <v/>
      </c>
      <c r="F239">
        <f>INDEX('d_분포'!$C$2:$C$5,RANDBETWEEN(1,4))*(0.9+0.2*RAND())</f>
        <v/>
      </c>
      <c r="G239">
        <f>RAND()</f>
        <v/>
      </c>
      <c r="H239">
        <f>(F239+(1-F239)*('d_고정'!$B$22*BETAINV(RAND(),IF(G239&lt;'d_고정'!$B$26,'d_고정'!$B$25,'d_고정'!$B$20)+1,'d_고정'!$B$21-IF(G239&lt;'d_고정'!$B$26,'d_고정'!$B$25,'d_고정'!$B$20)+1)+(1-'d_고정'!$B$22)*BETAINV(RAND(),IF(G239&lt;'d_고정'!$B$26,'d_고정'!$B$24,'d_고정'!$B$18)+1,'d_고정'!$B$19-IF(G239&lt;'d_고정'!$B$26,'d_고정'!$B$24,'d_고정'!$B$18)+1))*('d_고정'!$B$14+('d_고정'!$B$15-'d_고정'!$B$14)*RAND()))/F239</f>
        <v/>
      </c>
      <c r="I239">
        <f>RAND()</f>
        <v/>
      </c>
      <c r="J239">
        <f>IF('d_시나리오'!$J$3='d_시나리오'!$H$3,'d_시나리오'!$I$3,IF(I239&lt;('d_시나리오'!$I$3-'d_시나리오'!$H$3)/('d_시나리오'!$J$3-'d_시나리오'!$H$3),'d_시나리오'!$H$3+SQRT(I239*('d_시나리오'!$J$3-'d_시나리오'!$H$3)*('d_시나리오'!$I$3-'d_시나리오'!$H$3)),'d_시나리오'!$J$3-SQRT((1-I239)*('d_시나리오'!$J$3-'d_시나리오'!$H$3)*('d_시나리오'!$J$3-'d_시나리오'!$I$3))))</f>
        <v/>
      </c>
      <c r="K239">
        <f>RAND()</f>
        <v/>
      </c>
      <c r="L239">
        <f>IF('d_시나리오'!$J$4='d_시나리오'!$H$4,'d_시나리오'!$I$4,IF(K239&lt;('d_시나리오'!$I$4-'d_시나리오'!$H$4)/('d_시나리오'!$J$4-'d_시나리오'!$H$4),'d_시나리오'!$H$4+SQRT(K239*('d_시나리오'!$J$4-'d_시나리오'!$H$4)*('d_시나리오'!$I$4-'d_시나리오'!$H$4)),'d_시나리오'!$J$4-SQRT((1-K239)*('d_시나리오'!$J$4-'d_시나리오'!$H$4)*('d_시나리오'!$J$4-'d_시나리오'!$I$4))))</f>
        <v/>
      </c>
      <c r="M239">
        <f>RAND()</f>
        <v/>
      </c>
      <c r="N239">
        <f>IF('d_시나리오'!$J$5='d_시나리오'!$H$5,'d_시나리오'!$I$5,IF(M239&lt;('d_시나리오'!$I$5-'d_시나리오'!$H$5)/('d_시나리오'!$J$5-'d_시나리오'!$H$5),'d_시나리오'!$H$5+SQRT(M239*('d_시나리오'!$J$5-'d_시나리오'!$H$5)*('d_시나리오'!$I$5-'d_시나리오'!$H$5)),'d_시나리오'!$J$5-SQRT((1-M239)*('d_시나리오'!$J$5-'d_시나리오'!$H$5)*('d_시나리오'!$J$5-'d_시나리오'!$I$5))))</f>
        <v/>
      </c>
      <c r="O239">
        <f>RAND()</f>
        <v/>
      </c>
      <c r="P239">
        <f>IF('d_시나리오'!$J$6='d_시나리오'!$H$6,'d_시나리오'!$I$6,IF(O239&lt;('d_시나리오'!$I$6-'d_시나리오'!$H$6)/('d_시나리오'!$J$6-'d_시나리오'!$H$6),'d_시나리오'!$H$6+SQRT(O239*('d_시나리오'!$J$6-'d_시나리오'!$H$6)*('d_시나리오'!$I$6-'d_시나리오'!$H$6)),'d_시나리오'!$J$6-SQRT((1-O239)*('d_시나리오'!$J$6-'d_시나리오'!$H$6)*('d_시나리오'!$J$6-'d_시나리오'!$I$6))))</f>
        <v/>
      </c>
      <c r="Q239">
        <f>INDEX('d_분포'!$B$2:$B$57,RANDBETWEEN(1,56))</f>
        <v/>
      </c>
      <c r="R239">
        <f>BETAINV(RAND(),5,5)</f>
        <v/>
      </c>
      <c r="S239">
        <f>'d_고정'!$B$1*'6_기대효과'!$H$7*('d_시나리오'!$I$7/'d_고정'!$B$2)*B239</f>
        <v/>
      </c>
      <c r="T239">
        <f>S239*D239</f>
        <v/>
      </c>
      <c r="U239">
        <f>S239*F239*H239</f>
        <v/>
      </c>
      <c r="V239">
        <f>S239*F239*(H239-1)</f>
        <v/>
      </c>
      <c r="W239">
        <f>U239*J239</f>
        <v/>
      </c>
      <c r="X239">
        <f>T239+W239</f>
        <v/>
      </c>
      <c r="Y239">
        <f>(T239*E239+W239*L239)*(1-R239-'d_고정'!$B$13)</f>
        <v/>
      </c>
      <c r="Z239">
        <f>(U239*N239*Q239+'d_고정'!$B$3*('6_기대효과'!$H$7/8)*Q239*'d_고정'!$B$10*P239*('6_기대효과'!$K$7/'d_고정'!$B$9))*(1-R239)</f>
        <v/>
      </c>
      <c r="AA239">
        <f>W239*L239*(1-R239-'d_고정'!$B$13)+U239*MAX(N239-'d_고정'!$B$10*P239*('6_기대효과'!$K$7/'d_고정'!$B$9),0)*Q239*(1-R239)</f>
        <v/>
      </c>
      <c r="AB239">
        <f>Y239+Z239</f>
        <v/>
      </c>
      <c r="AC239">
        <f>Y239/('d_고정'!$B$5*'6_기대효과'!$H$7/8)/'d_고정'!$B$6</f>
        <v/>
      </c>
      <c r="AD239">
        <f>Y239/('d_고정'!$B$8*'6_기대효과'!$H$7/8)</f>
        <v/>
      </c>
    </row>
    <row r="240">
      <c r="A240">
        <f>RAND()</f>
        <v/>
      </c>
      <c r="B240">
        <f>IF('d_시나리오'!$J$2='d_시나리오'!$H$2,'d_시나리오'!$I$2,IF(A240&lt;('d_시나리오'!$I$2-'d_시나리오'!$H$2)/('d_시나리오'!$J$2-'d_시나리오'!$H$2),'d_시나리오'!$H$2+SQRT(A240*('d_시나리오'!$J$2-'d_시나리오'!$H$2)*('d_시나리오'!$I$2-'d_시나리오'!$H$2)),'d_시나리오'!$J$2-SQRT((1-A240)*('d_시나리오'!$J$2-'d_시나리오'!$H$2)*('d_시나리오'!$J$2-'d_시나리오'!$I$2))))</f>
        <v/>
      </c>
      <c r="C240">
        <f>RAND()</f>
        <v/>
      </c>
      <c r="D240">
        <f>BETAINV(RAND(),IF(C240&lt;'d_고정'!$B$26,'d_고정'!$B$23,'d_고정'!$B$16)+1,'d_고정'!$B$17-IF(C240&lt;'d_고정'!$B$26,'d_고정'!$B$23,'d_고정'!$B$16)+1)*('d_고정'!$B$14+('d_고정'!$B$15-'d_고정'!$B$14)*RAND())</f>
        <v/>
      </c>
      <c r="E240">
        <f>INDEX('d_분포'!$A$2:$A$28,RANDBETWEEN(1,27))</f>
        <v/>
      </c>
      <c r="F240">
        <f>INDEX('d_분포'!$C$2:$C$5,RANDBETWEEN(1,4))*(0.9+0.2*RAND())</f>
        <v/>
      </c>
      <c r="G240">
        <f>RAND()</f>
        <v/>
      </c>
      <c r="H240">
        <f>(F240+(1-F240)*('d_고정'!$B$22*BETAINV(RAND(),IF(G240&lt;'d_고정'!$B$26,'d_고정'!$B$25,'d_고정'!$B$20)+1,'d_고정'!$B$21-IF(G240&lt;'d_고정'!$B$26,'d_고정'!$B$25,'d_고정'!$B$20)+1)+(1-'d_고정'!$B$22)*BETAINV(RAND(),IF(G240&lt;'d_고정'!$B$26,'d_고정'!$B$24,'d_고정'!$B$18)+1,'d_고정'!$B$19-IF(G240&lt;'d_고정'!$B$26,'d_고정'!$B$24,'d_고정'!$B$18)+1))*('d_고정'!$B$14+('d_고정'!$B$15-'d_고정'!$B$14)*RAND()))/F240</f>
        <v/>
      </c>
      <c r="I240">
        <f>RAND()</f>
        <v/>
      </c>
      <c r="J240">
        <f>IF('d_시나리오'!$J$3='d_시나리오'!$H$3,'d_시나리오'!$I$3,IF(I240&lt;('d_시나리오'!$I$3-'d_시나리오'!$H$3)/('d_시나리오'!$J$3-'d_시나리오'!$H$3),'d_시나리오'!$H$3+SQRT(I240*('d_시나리오'!$J$3-'d_시나리오'!$H$3)*('d_시나리오'!$I$3-'d_시나리오'!$H$3)),'d_시나리오'!$J$3-SQRT((1-I240)*('d_시나리오'!$J$3-'d_시나리오'!$H$3)*('d_시나리오'!$J$3-'d_시나리오'!$I$3))))</f>
        <v/>
      </c>
      <c r="K240">
        <f>RAND()</f>
        <v/>
      </c>
      <c r="L240">
        <f>IF('d_시나리오'!$J$4='d_시나리오'!$H$4,'d_시나리오'!$I$4,IF(K240&lt;('d_시나리오'!$I$4-'d_시나리오'!$H$4)/('d_시나리오'!$J$4-'d_시나리오'!$H$4),'d_시나리오'!$H$4+SQRT(K240*('d_시나리오'!$J$4-'d_시나리오'!$H$4)*('d_시나리오'!$I$4-'d_시나리오'!$H$4)),'d_시나리오'!$J$4-SQRT((1-K240)*('d_시나리오'!$J$4-'d_시나리오'!$H$4)*('d_시나리오'!$J$4-'d_시나리오'!$I$4))))</f>
        <v/>
      </c>
      <c r="M240">
        <f>RAND()</f>
        <v/>
      </c>
      <c r="N240">
        <f>IF('d_시나리오'!$J$5='d_시나리오'!$H$5,'d_시나리오'!$I$5,IF(M240&lt;('d_시나리오'!$I$5-'d_시나리오'!$H$5)/('d_시나리오'!$J$5-'d_시나리오'!$H$5),'d_시나리오'!$H$5+SQRT(M240*('d_시나리오'!$J$5-'d_시나리오'!$H$5)*('d_시나리오'!$I$5-'d_시나리오'!$H$5)),'d_시나리오'!$J$5-SQRT((1-M240)*('d_시나리오'!$J$5-'d_시나리오'!$H$5)*('d_시나리오'!$J$5-'d_시나리오'!$I$5))))</f>
        <v/>
      </c>
      <c r="O240">
        <f>RAND()</f>
        <v/>
      </c>
      <c r="P240">
        <f>IF('d_시나리오'!$J$6='d_시나리오'!$H$6,'d_시나리오'!$I$6,IF(O240&lt;('d_시나리오'!$I$6-'d_시나리오'!$H$6)/('d_시나리오'!$J$6-'d_시나리오'!$H$6),'d_시나리오'!$H$6+SQRT(O240*('d_시나리오'!$J$6-'d_시나리오'!$H$6)*('d_시나리오'!$I$6-'d_시나리오'!$H$6)),'d_시나리오'!$J$6-SQRT((1-O240)*('d_시나리오'!$J$6-'d_시나리오'!$H$6)*('d_시나리오'!$J$6-'d_시나리오'!$I$6))))</f>
        <v/>
      </c>
      <c r="Q240">
        <f>INDEX('d_분포'!$B$2:$B$57,RANDBETWEEN(1,56))</f>
        <v/>
      </c>
      <c r="R240">
        <f>BETAINV(RAND(),5,5)</f>
        <v/>
      </c>
      <c r="S240">
        <f>'d_고정'!$B$1*'6_기대효과'!$H$7*('d_시나리오'!$I$7/'d_고정'!$B$2)*B240</f>
        <v/>
      </c>
      <c r="T240">
        <f>S240*D240</f>
        <v/>
      </c>
      <c r="U240">
        <f>S240*F240*H240</f>
        <v/>
      </c>
      <c r="V240">
        <f>S240*F240*(H240-1)</f>
        <v/>
      </c>
      <c r="W240">
        <f>U240*J240</f>
        <v/>
      </c>
      <c r="X240">
        <f>T240+W240</f>
        <v/>
      </c>
      <c r="Y240">
        <f>(T240*E240+W240*L240)*(1-R240-'d_고정'!$B$13)</f>
        <v/>
      </c>
      <c r="Z240">
        <f>(U240*N240*Q240+'d_고정'!$B$3*('6_기대효과'!$H$7/8)*Q240*'d_고정'!$B$10*P240*('6_기대효과'!$K$7/'d_고정'!$B$9))*(1-R240)</f>
        <v/>
      </c>
      <c r="AA240">
        <f>W240*L240*(1-R240-'d_고정'!$B$13)+U240*MAX(N240-'d_고정'!$B$10*P240*('6_기대효과'!$K$7/'d_고정'!$B$9),0)*Q240*(1-R240)</f>
        <v/>
      </c>
      <c r="AB240">
        <f>Y240+Z240</f>
        <v/>
      </c>
      <c r="AC240">
        <f>Y240/('d_고정'!$B$5*'6_기대효과'!$H$7/8)/'d_고정'!$B$6</f>
        <v/>
      </c>
      <c r="AD240">
        <f>Y240/('d_고정'!$B$8*'6_기대효과'!$H$7/8)</f>
        <v/>
      </c>
    </row>
    <row r="241">
      <c r="A241">
        <f>RAND()</f>
        <v/>
      </c>
      <c r="B241">
        <f>IF('d_시나리오'!$J$2='d_시나리오'!$H$2,'d_시나리오'!$I$2,IF(A241&lt;('d_시나리오'!$I$2-'d_시나리오'!$H$2)/('d_시나리오'!$J$2-'d_시나리오'!$H$2),'d_시나리오'!$H$2+SQRT(A241*('d_시나리오'!$J$2-'d_시나리오'!$H$2)*('d_시나리오'!$I$2-'d_시나리오'!$H$2)),'d_시나리오'!$J$2-SQRT((1-A241)*('d_시나리오'!$J$2-'d_시나리오'!$H$2)*('d_시나리오'!$J$2-'d_시나리오'!$I$2))))</f>
        <v/>
      </c>
      <c r="C241">
        <f>RAND()</f>
        <v/>
      </c>
      <c r="D241">
        <f>BETAINV(RAND(),IF(C241&lt;'d_고정'!$B$26,'d_고정'!$B$23,'d_고정'!$B$16)+1,'d_고정'!$B$17-IF(C241&lt;'d_고정'!$B$26,'d_고정'!$B$23,'d_고정'!$B$16)+1)*('d_고정'!$B$14+('d_고정'!$B$15-'d_고정'!$B$14)*RAND())</f>
        <v/>
      </c>
      <c r="E241">
        <f>INDEX('d_분포'!$A$2:$A$28,RANDBETWEEN(1,27))</f>
        <v/>
      </c>
      <c r="F241">
        <f>INDEX('d_분포'!$C$2:$C$5,RANDBETWEEN(1,4))*(0.9+0.2*RAND())</f>
        <v/>
      </c>
      <c r="G241">
        <f>RAND()</f>
        <v/>
      </c>
      <c r="H241">
        <f>(F241+(1-F241)*('d_고정'!$B$22*BETAINV(RAND(),IF(G241&lt;'d_고정'!$B$26,'d_고정'!$B$25,'d_고정'!$B$20)+1,'d_고정'!$B$21-IF(G241&lt;'d_고정'!$B$26,'d_고정'!$B$25,'d_고정'!$B$20)+1)+(1-'d_고정'!$B$22)*BETAINV(RAND(),IF(G241&lt;'d_고정'!$B$26,'d_고정'!$B$24,'d_고정'!$B$18)+1,'d_고정'!$B$19-IF(G241&lt;'d_고정'!$B$26,'d_고정'!$B$24,'d_고정'!$B$18)+1))*('d_고정'!$B$14+('d_고정'!$B$15-'d_고정'!$B$14)*RAND()))/F241</f>
        <v/>
      </c>
      <c r="I241">
        <f>RAND()</f>
        <v/>
      </c>
      <c r="J241">
        <f>IF('d_시나리오'!$J$3='d_시나리오'!$H$3,'d_시나리오'!$I$3,IF(I241&lt;('d_시나리오'!$I$3-'d_시나리오'!$H$3)/('d_시나리오'!$J$3-'d_시나리오'!$H$3),'d_시나리오'!$H$3+SQRT(I241*('d_시나리오'!$J$3-'d_시나리오'!$H$3)*('d_시나리오'!$I$3-'d_시나리오'!$H$3)),'d_시나리오'!$J$3-SQRT((1-I241)*('d_시나리오'!$J$3-'d_시나리오'!$H$3)*('d_시나리오'!$J$3-'d_시나리오'!$I$3))))</f>
        <v/>
      </c>
      <c r="K241">
        <f>RAND()</f>
        <v/>
      </c>
      <c r="L241">
        <f>IF('d_시나리오'!$J$4='d_시나리오'!$H$4,'d_시나리오'!$I$4,IF(K241&lt;('d_시나리오'!$I$4-'d_시나리오'!$H$4)/('d_시나리오'!$J$4-'d_시나리오'!$H$4),'d_시나리오'!$H$4+SQRT(K241*('d_시나리오'!$J$4-'d_시나리오'!$H$4)*('d_시나리오'!$I$4-'d_시나리오'!$H$4)),'d_시나리오'!$J$4-SQRT((1-K241)*('d_시나리오'!$J$4-'d_시나리오'!$H$4)*('d_시나리오'!$J$4-'d_시나리오'!$I$4))))</f>
        <v/>
      </c>
      <c r="M241">
        <f>RAND()</f>
        <v/>
      </c>
      <c r="N241">
        <f>IF('d_시나리오'!$J$5='d_시나리오'!$H$5,'d_시나리오'!$I$5,IF(M241&lt;('d_시나리오'!$I$5-'d_시나리오'!$H$5)/('d_시나리오'!$J$5-'d_시나리오'!$H$5),'d_시나리오'!$H$5+SQRT(M241*('d_시나리오'!$J$5-'d_시나리오'!$H$5)*('d_시나리오'!$I$5-'d_시나리오'!$H$5)),'d_시나리오'!$J$5-SQRT((1-M241)*('d_시나리오'!$J$5-'d_시나리오'!$H$5)*('d_시나리오'!$J$5-'d_시나리오'!$I$5))))</f>
        <v/>
      </c>
      <c r="O241">
        <f>RAND()</f>
        <v/>
      </c>
      <c r="P241">
        <f>IF('d_시나리오'!$J$6='d_시나리오'!$H$6,'d_시나리오'!$I$6,IF(O241&lt;('d_시나리오'!$I$6-'d_시나리오'!$H$6)/('d_시나리오'!$J$6-'d_시나리오'!$H$6),'d_시나리오'!$H$6+SQRT(O241*('d_시나리오'!$J$6-'d_시나리오'!$H$6)*('d_시나리오'!$I$6-'d_시나리오'!$H$6)),'d_시나리오'!$J$6-SQRT((1-O241)*('d_시나리오'!$J$6-'d_시나리오'!$H$6)*('d_시나리오'!$J$6-'d_시나리오'!$I$6))))</f>
        <v/>
      </c>
      <c r="Q241">
        <f>INDEX('d_분포'!$B$2:$B$57,RANDBETWEEN(1,56))</f>
        <v/>
      </c>
      <c r="R241">
        <f>BETAINV(RAND(),5,5)</f>
        <v/>
      </c>
      <c r="S241">
        <f>'d_고정'!$B$1*'6_기대효과'!$H$7*('d_시나리오'!$I$7/'d_고정'!$B$2)*B241</f>
        <v/>
      </c>
      <c r="T241">
        <f>S241*D241</f>
        <v/>
      </c>
      <c r="U241">
        <f>S241*F241*H241</f>
        <v/>
      </c>
      <c r="V241">
        <f>S241*F241*(H241-1)</f>
        <v/>
      </c>
      <c r="W241">
        <f>U241*J241</f>
        <v/>
      </c>
      <c r="X241">
        <f>T241+W241</f>
        <v/>
      </c>
      <c r="Y241">
        <f>(T241*E241+W241*L241)*(1-R241-'d_고정'!$B$13)</f>
        <v/>
      </c>
      <c r="Z241">
        <f>(U241*N241*Q241+'d_고정'!$B$3*('6_기대효과'!$H$7/8)*Q241*'d_고정'!$B$10*P241*('6_기대효과'!$K$7/'d_고정'!$B$9))*(1-R241)</f>
        <v/>
      </c>
      <c r="AA241">
        <f>W241*L241*(1-R241-'d_고정'!$B$13)+U241*MAX(N241-'d_고정'!$B$10*P241*('6_기대효과'!$K$7/'d_고정'!$B$9),0)*Q241*(1-R241)</f>
        <v/>
      </c>
      <c r="AB241">
        <f>Y241+Z241</f>
        <v/>
      </c>
      <c r="AC241">
        <f>Y241/('d_고정'!$B$5*'6_기대효과'!$H$7/8)/'d_고정'!$B$6</f>
        <v/>
      </c>
      <c r="AD241">
        <f>Y241/('d_고정'!$B$8*'6_기대효과'!$H$7/8)</f>
        <v/>
      </c>
    </row>
    <row r="242">
      <c r="A242">
        <f>RAND()</f>
        <v/>
      </c>
      <c r="B242">
        <f>IF('d_시나리오'!$J$2='d_시나리오'!$H$2,'d_시나리오'!$I$2,IF(A242&lt;('d_시나리오'!$I$2-'d_시나리오'!$H$2)/('d_시나리오'!$J$2-'d_시나리오'!$H$2),'d_시나리오'!$H$2+SQRT(A242*('d_시나리오'!$J$2-'d_시나리오'!$H$2)*('d_시나리오'!$I$2-'d_시나리오'!$H$2)),'d_시나리오'!$J$2-SQRT((1-A242)*('d_시나리오'!$J$2-'d_시나리오'!$H$2)*('d_시나리오'!$J$2-'d_시나리오'!$I$2))))</f>
        <v/>
      </c>
      <c r="C242">
        <f>RAND()</f>
        <v/>
      </c>
      <c r="D242">
        <f>BETAINV(RAND(),IF(C242&lt;'d_고정'!$B$26,'d_고정'!$B$23,'d_고정'!$B$16)+1,'d_고정'!$B$17-IF(C242&lt;'d_고정'!$B$26,'d_고정'!$B$23,'d_고정'!$B$16)+1)*('d_고정'!$B$14+('d_고정'!$B$15-'d_고정'!$B$14)*RAND())</f>
        <v/>
      </c>
      <c r="E242">
        <f>INDEX('d_분포'!$A$2:$A$28,RANDBETWEEN(1,27))</f>
        <v/>
      </c>
      <c r="F242">
        <f>INDEX('d_분포'!$C$2:$C$5,RANDBETWEEN(1,4))*(0.9+0.2*RAND())</f>
        <v/>
      </c>
      <c r="G242">
        <f>RAND()</f>
        <v/>
      </c>
      <c r="H242">
        <f>(F242+(1-F242)*('d_고정'!$B$22*BETAINV(RAND(),IF(G242&lt;'d_고정'!$B$26,'d_고정'!$B$25,'d_고정'!$B$20)+1,'d_고정'!$B$21-IF(G242&lt;'d_고정'!$B$26,'d_고정'!$B$25,'d_고정'!$B$20)+1)+(1-'d_고정'!$B$22)*BETAINV(RAND(),IF(G242&lt;'d_고정'!$B$26,'d_고정'!$B$24,'d_고정'!$B$18)+1,'d_고정'!$B$19-IF(G242&lt;'d_고정'!$B$26,'d_고정'!$B$24,'d_고정'!$B$18)+1))*('d_고정'!$B$14+('d_고정'!$B$15-'d_고정'!$B$14)*RAND()))/F242</f>
        <v/>
      </c>
      <c r="I242">
        <f>RAND()</f>
        <v/>
      </c>
      <c r="J242">
        <f>IF('d_시나리오'!$J$3='d_시나리오'!$H$3,'d_시나리오'!$I$3,IF(I242&lt;('d_시나리오'!$I$3-'d_시나리오'!$H$3)/('d_시나리오'!$J$3-'d_시나리오'!$H$3),'d_시나리오'!$H$3+SQRT(I242*('d_시나리오'!$J$3-'d_시나리오'!$H$3)*('d_시나리오'!$I$3-'d_시나리오'!$H$3)),'d_시나리오'!$J$3-SQRT((1-I242)*('d_시나리오'!$J$3-'d_시나리오'!$H$3)*('d_시나리오'!$J$3-'d_시나리오'!$I$3))))</f>
        <v/>
      </c>
      <c r="K242">
        <f>RAND()</f>
        <v/>
      </c>
      <c r="L242">
        <f>IF('d_시나리오'!$J$4='d_시나리오'!$H$4,'d_시나리오'!$I$4,IF(K242&lt;('d_시나리오'!$I$4-'d_시나리오'!$H$4)/('d_시나리오'!$J$4-'d_시나리오'!$H$4),'d_시나리오'!$H$4+SQRT(K242*('d_시나리오'!$J$4-'d_시나리오'!$H$4)*('d_시나리오'!$I$4-'d_시나리오'!$H$4)),'d_시나리오'!$J$4-SQRT((1-K242)*('d_시나리오'!$J$4-'d_시나리오'!$H$4)*('d_시나리오'!$J$4-'d_시나리오'!$I$4))))</f>
        <v/>
      </c>
      <c r="M242">
        <f>RAND()</f>
        <v/>
      </c>
      <c r="N242">
        <f>IF('d_시나리오'!$J$5='d_시나리오'!$H$5,'d_시나리오'!$I$5,IF(M242&lt;('d_시나리오'!$I$5-'d_시나리오'!$H$5)/('d_시나리오'!$J$5-'d_시나리오'!$H$5),'d_시나리오'!$H$5+SQRT(M242*('d_시나리오'!$J$5-'d_시나리오'!$H$5)*('d_시나리오'!$I$5-'d_시나리오'!$H$5)),'d_시나리오'!$J$5-SQRT((1-M242)*('d_시나리오'!$J$5-'d_시나리오'!$H$5)*('d_시나리오'!$J$5-'d_시나리오'!$I$5))))</f>
        <v/>
      </c>
      <c r="O242">
        <f>RAND()</f>
        <v/>
      </c>
      <c r="P242">
        <f>IF('d_시나리오'!$J$6='d_시나리오'!$H$6,'d_시나리오'!$I$6,IF(O242&lt;('d_시나리오'!$I$6-'d_시나리오'!$H$6)/('d_시나리오'!$J$6-'d_시나리오'!$H$6),'d_시나리오'!$H$6+SQRT(O242*('d_시나리오'!$J$6-'d_시나리오'!$H$6)*('d_시나리오'!$I$6-'d_시나리오'!$H$6)),'d_시나리오'!$J$6-SQRT((1-O242)*('d_시나리오'!$J$6-'d_시나리오'!$H$6)*('d_시나리오'!$J$6-'d_시나리오'!$I$6))))</f>
        <v/>
      </c>
      <c r="Q242">
        <f>INDEX('d_분포'!$B$2:$B$57,RANDBETWEEN(1,56))</f>
        <v/>
      </c>
      <c r="R242">
        <f>BETAINV(RAND(),5,5)</f>
        <v/>
      </c>
      <c r="S242">
        <f>'d_고정'!$B$1*'6_기대효과'!$H$7*('d_시나리오'!$I$7/'d_고정'!$B$2)*B242</f>
        <v/>
      </c>
      <c r="T242">
        <f>S242*D242</f>
        <v/>
      </c>
      <c r="U242">
        <f>S242*F242*H242</f>
        <v/>
      </c>
      <c r="V242">
        <f>S242*F242*(H242-1)</f>
        <v/>
      </c>
      <c r="W242">
        <f>U242*J242</f>
        <v/>
      </c>
      <c r="X242">
        <f>T242+W242</f>
        <v/>
      </c>
      <c r="Y242">
        <f>(T242*E242+W242*L242)*(1-R242-'d_고정'!$B$13)</f>
        <v/>
      </c>
      <c r="Z242">
        <f>(U242*N242*Q242+'d_고정'!$B$3*('6_기대효과'!$H$7/8)*Q242*'d_고정'!$B$10*P242*('6_기대효과'!$K$7/'d_고정'!$B$9))*(1-R242)</f>
        <v/>
      </c>
      <c r="AA242">
        <f>W242*L242*(1-R242-'d_고정'!$B$13)+U242*MAX(N242-'d_고정'!$B$10*P242*('6_기대효과'!$K$7/'d_고정'!$B$9),0)*Q242*(1-R242)</f>
        <v/>
      </c>
      <c r="AB242">
        <f>Y242+Z242</f>
        <v/>
      </c>
      <c r="AC242">
        <f>Y242/('d_고정'!$B$5*'6_기대효과'!$H$7/8)/'d_고정'!$B$6</f>
        <v/>
      </c>
      <c r="AD242">
        <f>Y242/('d_고정'!$B$8*'6_기대효과'!$H$7/8)</f>
        <v/>
      </c>
    </row>
    <row r="243">
      <c r="A243">
        <f>RAND()</f>
        <v/>
      </c>
      <c r="B243">
        <f>IF('d_시나리오'!$J$2='d_시나리오'!$H$2,'d_시나리오'!$I$2,IF(A243&lt;('d_시나리오'!$I$2-'d_시나리오'!$H$2)/('d_시나리오'!$J$2-'d_시나리오'!$H$2),'d_시나리오'!$H$2+SQRT(A243*('d_시나리오'!$J$2-'d_시나리오'!$H$2)*('d_시나리오'!$I$2-'d_시나리오'!$H$2)),'d_시나리오'!$J$2-SQRT((1-A243)*('d_시나리오'!$J$2-'d_시나리오'!$H$2)*('d_시나리오'!$J$2-'d_시나리오'!$I$2))))</f>
        <v/>
      </c>
      <c r="C243">
        <f>RAND()</f>
        <v/>
      </c>
      <c r="D243">
        <f>BETAINV(RAND(),IF(C243&lt;'d_고정'!$B$26,'d_고정'!$B$23,'d_고정'!$B$16)+1,'d_고정'!$B$17-IF(C243&lt;'d_고정'!$B$26,'d_고정'!$B$23,'d_고정'!$B$16)+1)*('d_고정'!$B$14+('d_고정'!$B$15-'d_고정'!$B$14)*RAND())</f>
        <v/>
      </c>
      <c r="E243">
        <f>INDEX('d_분포'!$A$2:$A$28,RANDBETWEEN(1,27))</f>
        <v/>
      </c>
      <c r="F243">
        <f>INDEX('d_분포'!$C$2:$C$5,RANDBETWEEN(1,4))*(0.9+0.2*RAND())</f>
        <v/>
      </c>
      <c r="G243">
        <f>RAND()</f>
        <v/>
      </c>
      <c r="H243">
        <f>(F243+(1-F243)*('d_고정'!$B$22*BETAINV(RAND(),IF(G243&lt;'d_고정'!$B$26,'d_고정'!$B$25,'d_고정'!$B$20)+1,'d_고정'!$B$21-IF(G243&lt;'d_고정'!$B$26,'d_고정'!$B$25,'d_고정'!$B$20)+1)+(1-'d_고정'!$B$22)*BETAINV(RAND(),IF(G243&lt;'d_고정'!$B$26,'d_고정'!$B$24,'d_고정'!$B$18)+1,'d_고정'!$B$19-IF(G243&lt;'d_고정'!$B$26,'d_고정'!$B$24,'d_고정'!$B$18)+1))*('d_고정'!$B$14+('d_고정'!$B$15-'d_고정'!$B$14)*RAND()))/F243</f>
        <v/>
      </c>
      <c r="I243">
        <f>RAND()</f>
        <v/>
      </c>
      <c r="J243">
        <f>IF('d_시나리오'!$J$3='d_시나리오'!$H$3,'d_시나리오'!$I$3,IF(I243&lt;('d_시나리오'!$I$3-'d_시나리오'!$H$3)/('d_시나리오'!$J$3-'d_시나리오'!$H$3),'d_시나리오'!$H$3+SQRT(I243*('d_시나리오'!$J$3-'d_시나리오'!$H$3)*('d_시나리오'!$I$3-'d_시나리오'!$H$3)),'d_시나리오'!$J$3-SQRT((1-I243)*('d_시나리오'!$J$3-'d_시나리오'!$H$3)*('d_시나리오'!$J$3-'d_시나리오'!$I$3))))</f>
        <v/>
      </c>
      <c r="K243">
        <f>RAND()</f>
        <v/>
      </c>
      <c r="L243">
        <f>IF('d_시나리오'!$J$4='d_시나리오'!$H$4,'d_시나리오'!$I$4,IF(K243&lt;('d_시나리오'!$I$4-'d_시나리오'!$H$4)/('d_시나리오'!$J$4-'d_시나리오'!$H$4),'d_시나리오'!$H$4+SQRT(K243*('d_시나리오'!$J$4-'d_시나리오'!$H$4)*('d_시나리오'!$I$4-'d_시나리오'!$H$4)),'d_시나리오'!$J$4-SQRT((1-K243)*('d_시나리오'!$J$4-'d_시나리오'!$H$4)*('d_시나리오'!$J$4-'d_시나리오'!$I$4))))</f>
        <v/>
      </c>
      <c r="M243">
        <f>RAND()</f>
        <v/>
      </c>
      <c r="N243">
        <f>IF('d_시나리오'!$J$5='d_시나리오'!$H$5,'d_시나리오'!$I$5,IF(M243&lt;('d_시나리오'!$I$5-'d_시나리오'!$H$5)/('d_시나리오'!$J$5-'d_시나리오'!$H$5),'d_시나리오'!$H$5+SQRT(M243*('d_시나리오'!$J$5-'d_시나리오'!$H$5)*('d_시나리오'!$I$5-'d_시나리오'!$H$5)),'d_시나리오'!$J$5-SQRT((1-M243)*('d_시나리오'!$J$5-'d_시나리오'!$H$5)*('d_시나리오'!$J$5-'d_시나리오'!$I$5))))</f>
        <v/>
      </c>
      <c r="O243">
        <f>RAND()</f>
        <v/>
      </c>
      <c r="P243">
        <f>IF('d_시나리오'!$J$6='d_시나리오'!$H$6,'d_시나리오'!$I$6,IF(O243&lt;('d_시나리오'!$I$6-'d_시나리오'!$H$6)/('d_시나리오'!$J$6-'d_시나리오'!$H$6),'d_시나리오'!$H$6+SQRT(O243*('d_시나리오'!$J$6-'d_시나리오'!$H$6)*('d_시나리오'!$I$6-'d_시나리오'!$H$6)),'d_시나리오'!$J$6-SQRT((1-O243)*('d_시나리오'!$J$6-'d_시나리오'!$H$6)*('d_시나리오'!$J$6-'d_시나리오'!$I$6))))</f>
        <v/>
      </c>
      <c r="Q243">
        <f>INDEX('d_분포'!$B$2:$B$57,RANDBETWEEN(1,56))</f>
        <v/>
      </c>
      <c r="R243">
        <f>BETAINV(RAND(),5,5)</f>
        <v/>
      </c>
      <c r="S243">
        <f>'d_고정'!$B$1*'6_기대효과'!$H$7*('d_시나리오'!$I$7/'d_고정'!$B$2)*B243</f>
        <v/>
      </c>
      <c r="T243">
        <f>S243*D243</f>
        <v/>
      </c>
      <c r="U243">
        <f>S243*F243*H243</f>
        <v/>
      </c>
      <c r="V243">
        <f>S243*F243*(H243-1)</f>
        <v/>
      </c>
      <c r="W243">
        <f>U243*J243</f>
        <v/>
      </c>
      <c r="X243">
        <f>T243+W243</f>
        <v/>
      </c>
      <c r="Y243">
        <f>(T243*E243+W243*L243)*(1-R243-'d_고정'!$B$13)</f>
        <v/>
      </c>
      <c r="Z243">
        <f>(U243*N243*Q243+'d_고정'!$B$3*('6_기대효과'!$H$7/8)*Q243*'d_고정'!$B$10*P243*('6_기대효과'!$K$7/'d_고정'!$B$9))*(1-R243)</f>
        <v/>
      </c>
      <c r="AA243">
        <f>W243*L243*(1-R243-'d_고정'!$B$13)+U243*MAX(N243-'d_고정'!$B$10*P243*('6_기대효과'!$K$7/'d_고정'!$B$9),0)*Q243*(1-R243)</f>
        <v/>
      </c>
      <c r="AB243">
        <f>Y243+Z243</f>
        <v/>
      </c>
      <c r="AC243">
        <f>Y243/('d_고정'!$B$5*'6_기대효과'!$H$7/8)/'d_고정'!$B$6</f>
        <v/>
      </c>
      <c r="AD243">
        <f>Y243/('d_고정'!$B$8*'6_기대효과'!$H$7/8)</f>
        <v/>
      </c>
    </row>
    <row r="244">
      <c r="A244">
        <f>RAND()</f>
        <v/>
      </c>
      <c r="B244">
        <f>IF('d_시나리오'!$J$2='d_시나리오'!$H$2,'d_시나리오'!$I$2,IF(A244&lt;('d_시나리오'!$I$2-'d_시나리오'!$H$2)/('d_시나리오'!$J$2-'d_시나리오'!$H$2),'d_시나리오'!$H$2+SQRT(A244*('d_시나리오'!$J$2-'d_시나리오'!$H$2)*('d_시나리오'!$I$2-'d_시나리오'!$H$2)),'d_시나리오'!$J$2-SQRT((1-A244)*('d_시나리오'!$J$2-'d_시나리오'!$H$2)*('d_시나리오'!$J$2-'d_시나리오'!$I$2))))</f>
        <v/>
      </c>
      <c r="C244">
        <f>RAND()</f>
        <v/>
      </c>
      <c r="D244">
        <f>BETAINV(RAND(),IF(C244&lt;'d_고정'!$B$26,'d_고정'!$B$23,'d_고정'!$B$16)+1,'d_고정'!$B$17-IF(C244&lt;'d_고정'!$B$26,'d_고정'!$B$23,'d_고정'!$B$16)+1)*('d_고정'!$B$14+('d_고정'!$B$15-'d_고정'!$B$14)*RAND())</f>
        <v/>
      </c>
      <c r="E244">
        <f>INDEX('d_분포'!$A$2:$A$28,RANDBETWEEN(1,27))</f>
        <v/>
      </c>
      <c r="F244">
        <f>INDEX('d_분포'!$C$2:$C$5,RANDBETWEEN(1,4))*(0.9+0.2*RAND())</f>
        <v/>
      </c>
      <c r="G244">
        <f>RAND()</f>
        <v/>
      </c>
      <c r="H244">
        <f>(F244+(1-F244)*('d_고정'!$B$22*BETAINV(RAND(),IF(G244&lt;'d_고정'!$B$26,'d_고정'!$B$25,'d_고정'!$B$20)+1,'d_고정'!$B$21-IF(G244&lt;'d_고정'!$B$26,'d_고정'!$B$25,'d_고정'!$B$20)+1)+(1-'d_고정'!$B$22)*BETAINV(RAND(),IF(G244&lt;'d_고정'!$B$26,'d_고정'!$B$24,'d_고정'!$B$18)+1,'d_고정'!$B$19-IF(G244&lt;'d_고정'!$B$26,'d_고정'!$B$24,'d_고정'!$B$18)+1))*('d_고정'!$B$14+('d_고정'!$B$15-'d_고정'!$B$14)*RAND()))/F244</f>
        <v/>
      </c>
      <c r="I244">
        <f>RAND()</f>
        <v/>
      </c>
      <c r="J244">
        <f>IF('d_시나리오'!$J$3='d_시나리오'!$H$3,'d_시나리오'!$I$3,IF(I244&lt;('d_시나리오'!$I$3-'d_시나리오'!$H$3)/('d_시나리오'!$J$3-'d_시나리오'!$H$3),'d_시나리오'!$H$3+SQRT(I244*('d_시나리오'!$J$3-'d_시나리오'!$H$3)*('d_시나리오'!$I$3-'d_시나리오'!$H$3)),'d_시나리오'!$J$3-SQRT((1-I244)*('d_시나리오'!$J$3-'d_시나리오'!$H$3)*('d_시나리오'!$J$3-'d_시나리오'!$I$3))))</f>
        <v/>
      </c>
      <c r="K244">
        <f>RAND()</f>
        <v/>
      </c>
      <c r="L244">
        <f>IF('d_시나리오'!$J$4='d_시나리오'!$H$4,'d_시나리오'!$I$4,IF(K244&lt;('d_시나리오'!$I$4-'d_시나리오'!$H$4)/('d_시나리오'!$J$4-'d_시나리오'!$H$4),'d_시나리오'!$H$4+SQRT(K244*('d_시나리오'!$J$4-'d_시나리오'!$H$4)*('d_시나리오'!$I$4-'d_시나리오'!$H$4)),'d_시나리오'!$J$4-SQRT((1-K244)*('d_시나리오'!$J$4-'d_시나리오'!$H$4)*('d_시나리오'!$J$4-'d_시나리오'!$I$4))))</f>
        <v/>
      </c>
      <c r="M244">
        <f>RAND()</f>
        <v/>
      </c>
      <c r="N244">
        <f>IF('d_시나리오'!$J$5='d_시나리오'!$H$5,'d_시나리오'!$I$5,IF(M244&lt;('d_시나리오'!$I$5-'d_시나리오'!$H$5)/('d_시나리오'!$J$5-'d_시나리오'!$H$5),'d_시나리오'!$H$5+SQRT(M244*('d_시나리오'!$J$5-'d_시나리오'!$H$5)*('d_시나리오'!$I$5-'d_시나리오'!$H$5)),'d_시나리오'!$J$5-SQRT((1-M244)*('d_시나리오'!$J$5-'d_시나리오'!$H$5)*('d_시나리오'!$J$5-'d_시나리오'!$I$5))))</f>
        <v/>
      </c>
      <c r="O244">
        <f>RAND()</f>
        <v/>
      </c>
      <c r="P244">
        <f>IF('d_시나리오'!$J$6='d_시나리오'!$H$6,'d_시나리오'!$I$6,IF(O244&lt;('d_시나리오'!$I$6-'d_시나리오'!$H$6)/('d_시나리오'!$J$6-'d_시나리오'!$H$6),'d_시나리오'!$H$6+SQRT(O244*('d_시나리오'!$J$6-'d_시나리오'!$H$6)*('d_시나리오'!$I$6-'d_시나리오'!$H$6)),'d_시나리오'!$J$6-SQRT((1-O244)*('d_시나리오'!$J$6-'d_시나리오'!$H$6)*('d_시나리오'!$J$6-'d_시나리오'!$I$6))))</f>
        <v/>
      </c>
      <c r="Q244">
        <f>INDEX('d_분포'!$B$2:$B$57,RANDBETWEEN(1,56))</f>
        <v/>
      </c>
      <c r="R244">
        <f>BETAINV(RAND(),5,5)</f>
        <v/>
      </c>
      <c r="S244">
        <f>'d_고정'!$B$1*'6_기대효과'!$H$7*('d_시나리오'!$I$7/'d_고정'!$B$2)*B244</f>
        <v/>
      </c>
      <c r="T244">
        <f>S244*D244</f>
        <v/>
      </c>
      <c r="U244">
        <f>S244*F244*H244</f>
        <v/>
      </c>
      <c r="V244">
        <f>S244*F244*(H244-1)</f>
        <v/>
      </c>
      <c r="W244">
        <f>U244*J244</f>
        <v/>
      </c>
      <c r="X244">
        <f>T244+W244</f>
        <v/>
      </c>
      <c r="Y244">
        <f>(T244*E244+W244*L244)*(1-R244-'d_고정'!$B$13)</f>
        <v/>
      </c>
      <c r="Z244">
        <f>(U244*N244*Q244+'d_고정'!$B$3*('6_기대효과'!$H$7/8)*Q244*'d_고정'!$B$10*P244*('6_기대효과'!$K$7/'d_고정'!$B$9))*(1-R244)</f>
        <v/>
      </c>
      <c r="AA244">
        <f>W244*L244*(1-R244-'d_고정'!$B$13)+U244*MAX(N244-'d_고정'!$B$10*P244*('6_기대효과'!$K$7/'d_고정'!$B$9),0)*Q244*(1-R244)</f>
        <v/>
      </c>
      <c r="AB244">
        <f>Y244+Z244</f>
        <v/>
      </c>
      <c r="AC244">
        <f>Y244/('d_고정'!$B$5*'6_기대효과'!$H$7/8)/'d_고정'!$B$6</f>
        <v/>
      </c>
      <c r="AD244">
        <f>Y244/('d_고정'!$B$8*'6_기대효과'!$H$7/8)</f>
        <v/>
      </c>
    </row>
    <row r="245">
      <c r="A245">
        <f>RAND()</f>
        <v/>
      </c>
      <c r="B245">
        <f>IF('d_시나리오'!$J$2='d_시나리오'!$H$2,'d_시나리오'!$I$2,IF(A245&lt;('d_시나리오'!$I$2-'d_시나리오'!$H$2)/('d_시나리오'!$J$2-'d_시나리오'!$H$2),'d_시나리오'!$H$2+SQRT(A245*('d_시나리오'!$J$2-'d_시나리오'!$H$2)*('d_시나리오'!$I$2-'d_시나리오'!$H$2)),'d_시나리오'!$J$2-SQRT((1-A245)*('d_시나리오'!$J$2-'d_시나리오'!$H$2)*('d_시나리오'!$J$2-'d_시나리오'!$I$2))))</f>
        <v/>
      </c>
      <c r="C245">
        <f>RAND()</f>
        <v/>
      </c>
      <c r="D245">
        <f>BETAINV(RAND(),IF(C245&lt;'d_고정'!$B$26,'d_고정'!$B$23,'d_고정'!$B$16)+1,'d_고정'!$B$17-IF(C245&lt;'d_고정'!$B$26,'d_고정'!$B$23,'d_고정'!$B$16)+1)*('d_고정'!$B$14+('d_고정'!$B$15-'d_고정'!$B$14)*RAND())</f>
        <v/>
      </c>
      <c r="E245">
        <f>INDEX('d_분포'!$A$2:$A$28,RANDBETWEEN(1,27))</f>
        <v/>
      </c>
      <c r="F245">
        <f>INDEX('d_분포'!$C$2:$C$5,RANDBETWEEN(1,4))*(0.9+0.2*RAND())</f>
        <v/>
      </c>
      <c r="G245">
        <f>RAND()</f>
        <v/>
      </c>
      <c r="H245">
        <f>(F245+(1-F245)*('d_고정'!$B$22*BETAINV(RAND(),IF(G245&lt;'d_고정'!$B$26,'d_고정'!$B$25,'d_고정'!$B$20)+1,'d_고정'!$B$21-IF(G245&lt;'d_고정'!$B$26,'d_고정'!$B$25,'d_고정'!$B$20)+1)+(1-'d_고정'!$B$22)*BETAINV(RAND(),IF(G245&lt;'d_고정'!$B$26,'d_고정'!$B$24,'d_고정'!$B$18)+1,'d_고정'!$B$19-IF(G245&lt;'d_고정'!$B$26,'d_고정'!$B$24,'d_고정'!$B$18)+1))*('d_고정'!$B$14+('d_고정'!$B$15-'d_고정'!$B$14)*RAND()))/F245</f>
        <v/>
      </c>
      <c r="I245">
        <f>RAND()</f>
        <v/>
      </c>
      <c r="J245">
        <f>IF('d_시나리오'!$J$3='d_시나리오'!$H$3,'d_시나리오'!$I$3,IF(I245&lt;('d_시나리오'!$I$3-'d_시나리오'!$H$3)/('d_시나리오'!$J$3-'d_시나리오'!$H$3),'d_시나리오'!$H$3+SQRT(I245*('d_시나리오'!$J$3-'d_시나리오'!$H$3)*('d_시나리오'!$I$3-'d_시나리오'!$H$3)),'d_시나리오'!$J$3-SQRT((1-I245)*('d_시나리오'!$J$3-'d_시나리오'!$H$3)*('d_시나리오'!$J$3-'d_시나리오'!$I$3))))</f>
        <v/>
      </c>
      <c r="K245">
        <f>RAND()</f>
        <v/>
      </c>
      <c r="L245">
        <f>IF('d_시나리오'!$J$4='d_시나리오'!$H$4,'d_시나리오'!$I$4,IF(K245&lt;('d_시나리오'!$I$4-'d_시나리오'!$H$4)/('d_시나리오'!$J$4-'d_시나리오'!$H$4),'d_시나리오'!$H$4+SQRT(K245*('d_시나리오'!$J$4-'d_시나리오'!$H$4)*('d_시나리오'!$I$4-'d_시나리오'!$H$4)),'d_시나리오'!$J$4-SQRT((1-K245)*('d_시나리오'!$J$4-'d_시나리오'!$H$4)*('d_시나리오'!$J$4-'d_시나리오'!$I$4))))</f>
        <v/>
      </c>
      <c r="M245">
        <f>RAND()</f>
        <v/>
      </c>
      <c r="N245">
        <f>IF('d_시나리오'!$J$5='d_시나리오'!$H$5,'d_시나리오'!$I$5,IF(M245&lt;('d_시나리오'!$I$5-'d_시나리오'!$H$5)/('d_시나리오'!$J$5-'d_시나리오'!$H$5),'d_시나리오'!$H$5+SQRT(M245*('d_시나리오'!$J$5-'d_시나리오'!$H$5)*('d_시나리오'!$I$5-'d_시나리오'!$H$5)),'d_시나리오'!$J$5-SQRT((1-M245)*('d_시나리오'!$J$5-'d_시나리오'!$H$5)*('d_시나리오'!$J$5-'d_시나리오'!$I$5))))</f>
        <v/>
      </c>
      <c r="O245">
        <f>RAND()</f>
        <v/>
      </c>
      <c r="P245">
        <f>IF('d_시나리오'!$J$6='d_시나리오'!$H$6,'d_시나리오'!$I$6,IF(O245&lt;('d_시나리오'!$I$6-'d_시나리오'!$H$6)/('d_시나리오'!$J$6-'d_시나리오'!$H$6),'d_시나리오'!$H$6+SQRT(O245*('d_시나리오'!$J$6-'d_시나리오'!$H$6)*('d_시나리오'!$I$6-'d_시나리오'!$H$6)),'d_시나리오'!$J$6-SQRT((1-O245)*('d_시나리오'!$J$6-'d_시나리오'!$H$6)*('d_시나리오'!$J$6-'d_시나리오'!$I$6))))</f>
        <v/>
      </c>
      <c r="Q245">
        <f>INDEX('d_분포'!$B$2:$B$57,RANDBETWEEN(1,56))</f>
        <v/>
      </c>
      <c r="R245">
        <f>BETAINV(RAND(),5,5)</f>
        <v/>
      </c>
      <c r="S245">
        <f>'d_고정'!$B$1*'6_기대효과'!$H$7*('d_시나리오'!$I$7/'d_고정'!$B$2)*B245</f>
        <v/>
      </c>
      <c r="T245">
        <f>S245*D245</f>
        <v/>
      </c>
      <c r="U245">
        <f>S245*F245*H245</f>
        <v/>
      </c>
      <c r="V245">
        <f>S245*F245*(H245-1)</f>
        <v/>
      </c>
      <c r="W245">
        <f>U245*J245</f>
        <v/>
      </c>
      <c r="X245">
        <f>T245+W245</f>
        <v/>
      </c>
      <c r="Y245">
        <f>(T245*E245+W245*L245)*(1-R245-'d_고정'!$B$13)</f>
        <v/>
      </c>
      <c r="Z245">
        <f>(U245*N245*Q245+'d_고정'!$B$3*('6_기대효과'!$H$7/8)*Q245*'d_고정'!$B$10*P245*('6_기대효과'!$K$7/'d_고정'!$B$9))*(1-R245)</f>
        <v/>
      </c>
      <c r="AA245">
        <f>W245*L245*(1-R245-'d_고정'!$B$13)+U245*MAX(N245-'d_고정'!$B$10*P245*('6_기대효과'!$K$7/'d_고정'!$B$9),0)*Q245*(1-R245)</f>
        <v/>
      </c>
      <c r="AB245">
        <f>Y245+Z245</f>
        <v/>
      </c>
      <c r="AC245">
        <f>Y245/('d_고정'!$B$5*'6_기대효과'!$H$7/8)/'d_고정'!$B$6</f>
        <v/>
      </c>
      <c r="AD245">
        <f>Y245/('d_고정'!$B$8*'6_기대효과'!$H$7/8)</f>
        <v/>
      </c>
    </row>
    <row r="246">
      <c r="A246">
        <f>RAND()</f>
        <v/>
      </c>
      <c r="B246">
        <f>IF('d_시나리오'!$J$2='d_시나리오'!$H$2,'d_시나리오'!$I$2,IF(A246&lt;('d_시나리오'!$I$2-'d_시나리오'!$H$2)/('d_시나리오'!$J$2-'d_시나리오'!$H$2),'d_시나리오'!$H$2+SQRT(A246*('d_시나리오'!$J$2-'d_시나리오'!$H$2)*('d_시나리오'!$I$2-'d_시나리오'!$H$2)),'d_시나리오'!$J$2-SQRT((1-A246)*('d_시나리오'!$J$2-'d_시나리오'!$H$2)*('d_시나리오'!$J$2-'d_시나리오'!$I$2))))</f>
        <v/>
      </c>
      <c r="C246">
        <f>RAND()</f>
        <v/>
      </c>
      <c r="D246">
        <f>BETAINV(RAND(),IF(C246&lt;'d_고정'!$B$26,'d_고정'!$B$23,'d_고정'!$B$16)+1,'d_고정'!$B$17-IF(C246&lt;'d_고정'!$B$26,'d_고정'!$B$23,'d_고정'!$B$16)+1)*('d_고정'!$B$14+('d_고정'!$B$15-'d_고정'!$B$14)*RAND())</f>
        <v/>
      </c>
      <c r="E246">
        <f>INDEX('d_분포'!$A$2:$A$28,RANDBETWEEN(1,27))</f>
        <v/>
      </c>
      <c r="F246">
        <f>INDEX('d_분포'!$C$2:$C$5,RANDBETWEEN(1,4))*(0.9+0.2*RAND())</f>
        <v/>
      </c>
      <c r="G246">
        <f>RAND()</f>
        <v/>
      </c>
      <c r="H246">
        <f>(F246+(1-F246)*('d_고정'!$B$22*BETAINV(RAND(),IF(G246&lt;'d_고정'!$B$26,'d_고정'!$B$25,'d_고정'!$B$20)+1,'d_고정'!$B$21-IF(G246&lt;'d_고정'!$B$26,'d_고정'!$B$25,'d_고정'!$B$20)+1)+(1-'d_고정'!$B$22)*BETAINV(RAND(),IF(G246&lt;'d_고정'!$B$26,'d_고정'!$B$24,'d_고정'!$B$18)+1,'d_고정'!$B$19-IF(G246&lt;'d_고정'!$B$26,'d_고정'!$B$24,'d_고정'!$B$18)+1))*('d_고정'!$B$14+('d_고정'!$B$15-'d_고정'!$B$14)*RAND()))/F246</f>
        <v/>
      </c>
      <c r="I246">
        <f>RAND()</f>
        <v/>
      </c>
      <c r="J246">
        <f>IF('d_시나리오'!$J$3='d_시나리오'!$H$3,'d_시나리오'!$I$3,IF(I246&lt;('d_시나리오'!$I$3-'d_시나리오'!$H$3)/('d_시나리오'!$J$3-'d_시나리오'!$H$3),'d_시나리오'!$H$3+SQRT(I246*('d_시나리오'!$J$3-'d_시나리오'!$H$3)*('d_시나리오'!$I$3-'d_시나리오'!$H$3)),'d_시나리오'!$J$3-SQRT((1-I246)*('d_시나리오'!$J$3-'d_시나리오'!$H$3)*('d_시나리오'!$J$3-'d_시나리오'!$I$3))))</f>
        <v/>
      </c>
      <c r="K246">
        <f>RAND()</f>
        <v/>
      </c>
      <c r="L246">
        <f>IF('d_시나리오'!$J$4='d_시나리오'!$H$4,'d_시나리오'!$I$4,IF(K246&lt;('d_시나리오'!$I$4-'d_시나리오'!$H$4)/('d_시나리오'!$J$4-'d_시나리오'!$H$4),'d_시나리오'!$H$4+SQRT(K246*('d_시나리오'!$J$4-'d_시나리오'!$H$4)*('d_시나리오'!$I$4-'d_시나리오'!$H$4)),'d_시나리오'!$J$4-SQRT((1-K246)*('d_시나리오'!$J$4-'d_시나리오'!$H$4)*('d_시나리오'!$J$4-'d_시나리오'!$I$4))))</f>
        <v/>
      </c>
      <c r="M246">
        <f>RAND()</f>
        <v/>
      </c>
      <c r="N246">
        <f>IF('d_시나리오'!$J$5='d_시나리오'!$H$5,'d_시나리오'!$I$5,IF(M246&lt;('d_시나리오'!$I$5-'d_시나리오'!$H$5)/('d_시나리오'!$J$5-'d_시나리오'!$H$5),'d_시나리오'!$H$5+SQRT(M246*('d_시나리오'!$J$5-'d_시나리오'!$H$5)*('d_시나리오'!$I$5-'d_시나리오'!$H$5)),'d_시나리오'!$J$5-SQRT((1-M246)*('d_시나리오'!$J$5-'d_시나리오'!$H$5)*('d_시나리오'!$J$5-'d_시나리오'!$I$5))))</f>
        <v/>
      </c>
      <c r="O246">
        <f>RAND()</f>
        <v/>
      </c>
      <c r="P246">
        <f>IF('d_시나리오'!$J$6='d_시나리오'!$H$6,'d_시나리오'!$I$6,IF(O246&lt;('d_시나리오'!$I$6-'d_시나리오'!$H$6)/('d_시나리오'!$J$6-'d_시나리오'!$H$6),'d_시나리오'!$H$6+SQRT(O246*('d_시나리오'!$J$6-'d_시나리오'!$H$6)*('d_시나리오'!$I$6-'d_시나리오'!$H$6)),'d_시나리오'!$J$6-SQRT((1-O246)*('d_시나리오'!$J$6-'d_시나리오'!$H$6)*('d_시나리오'!$J$6-'d_시나리오'!$I$6))))</f>
        <v/>
      </c>
      <c r="Q246">
        <f>INDEX('d_분포'!$B$2:$B$57,RANDBETWEEN(1,56))</f>
        <v/>
      </c>
      <c r="R246">
        <f>BETAINV(RAND(),5,5)</f>
        <v/>
      </c>
      <c r="S246">
        <f>'d_고정'!$B$1*'6_기대효과'!$H$7*('d_시나리오'!$I$7/'d_고정'!$B$2)*B246</f>
        <v/>
      </c>
      <c r="T246">
        <f>S246*D246</f>
        <v/>
      </c>
      <c r="U246">
        <f>S246*F246*H246</f>
        <v/>
      </c>
      <c r="V246">
        <f>S246*F246*(H246-1)</f>
        <v/>
      </c>
      <c r="W246">
        <f>U246*J246</f>
        <v/>
      </c>
      <c r="X246">
        <f>T246+W246</f>
        <v/>
      </c>
      <c r="Y246">
        <f>(T246*E246+W246*L246)*(1-R246-'d_고정'!$B$13)</f>
        <v/>
      </c>
      <c r="Z246">
        <f>(U246*N246*Q246+'d_고정'!$B$3*('6_기대효과'!$H$7/8)*Q246*'d_고정'!$B$10*P246*('6_기대효과'!$K$7/'d_고정'!$B$9))*(1-R246)</f>
        <v/>
      </c>
      <c r="AA246">
        <f>W246*L246*(1-R246-'d_고정'!$B$13)+U246*MAX(N246-'d_고정'!$B$10*P246*('6_기대효과'!$K$7/'d_고정'!$B$9),0)*Q246*(1-R246)</f>
        <v/>
      </c>
      <c r="AB246">
        <f>Y246+Z246</f>
        <v/>
      </c>
      <c r="AC246">
        <f>Y246/('d_고정'!$B$5*'6_기대효과'!$H$7/8)/'d_고정'!$B$6</f>
        <v/>
      </c>
      <c r="AD246">
        <f>Y246/('d_고정'!$B$8*'6_기대효과'!$H$7/8)</f>
        <v/>
      </c>
    </row>
    <row r="247">
      <c r="A247">
        <f>RAND()</f>
        <v/>
      </c>
      <c r="B247">
        <f>IF('d_시나리오'!$J$2='d_시나리오'!$H$2,'d_시나리오'!$I$2,IF(A247&lt;('d_시나리오'!$I$2-'d_시나리오'!$H$2)/('d_시나리오'!$J$2-'d_시나리오'!$H$2),'d_시나리오'!$H$2+SQRT(A247*('d_시나리오'!$J$2-'d_시나리오'!$H$2)*('d_시나리오'!$I$2-'d_시나리오'!$H$2)),'d_시나리오'!$J$2-SQRT((1-A247)*('d_시나리오'!$J$2-'d_시나리오'!$H$2)*('d_시나리오'!$J$2-'d_시나리오'!$I$2))))</f>
        <v/>
      </c>
      <c r="C247">
        <f>RAND()</f>
        <v/>
      </c>
      <c r="D247">
        <f>BETAINV(RAND(),IF(C247&lt;'d_고정'!$B$26,'d_고정'!$B$23,'d_고정'!$B$16)+1,'d_고정'!$B$17-IF(C247&lt;'d_고정'!$B$26,'d_고정'!$B$23,'d_고정'!$B$16)+1)*('d_고정'!$B$14+('d_고정'!$B$15-'d_고정'!$B$14)*RAND())</f>
        <v/>
      </c>
      <c r="E247">
        <f>INDEX('d_분포'!$A$2:$A$28,RANDBETWEEN(1,27))</f>
        <v/>
      </c>
      <c r="F247">
        <f>INDEX('d_분포'!$C$2:$C$5,RANDBETWEEN(1,4))*(0.9+0.2*RAND())</f>
        <v/>
      </c>
      <c r="G247">
        <f>RAND()</f>
        <v/>
      </c>
      <c r="H247">
        <f>(F247+(1-F247)*('d_고정'!$B$22*BETAINV(RAND(),IF(G247&lt;'d_고정'!$B$26,'d_고정'!$B$25,'d_고정'!$B$20)+1,'d_고정'!$B$21-IF(G247&lt;'d_고정'!$B$26,'d_고정'!$B$25,'d_고정'!$B$20)+1)+(1-'d_고정'!$B$22)*BETAINV(RAND(),IF(G247&lt;'d_고정'!$B$26,'d_고정'!$B$24,'d_고정'!$B$18)+1,'d_고정'!$B$19-IF(G247&lt;'d_고정'!$B$26,'d_고정'!$B$24,'d_고정'!$B$18)+1))*('d_고정'!$B$14+('d_고정'!$B$15-'d_고정'!$B$14)*RAND()))/F247</f>
        <v/>
      </c>
      <c r="I247">
        <f>RAND()</f>
        <v/>
      </c>
      <c r="J247">
        <f>IF('d_시나리오'!$J$3='d_시나리오'!$H$3,'d_시나리오'!$I$3,IF(I247&lt;('d_시나리오'!$I$3-'d_시나리오'!$H$3)/('d_시나리오'!$J$3-'d_시나리오'!$H$3),'d_시나리오'!$H$3+SQRT(I247*('d_시나리오'!$J$3-'d_시나리오'!$H$3)*('d_시나리오'!$I$3-'d_시나리오'!$H$3)),'d_시나리오'!$J$3-SQRT((1-I247)*('d_시나리오'!$J$3-'d_시나리오'!$H$3)*('d_시나리오'!$J$3-'d_시나리오'!$I$3))))</f>
        <v/>
      </c>
      <c r="K247">
        <f>RAND()</f>
        <v/>
      </c>
      <c r="L247">
        <f>IF('d_시나리오'!$J$4='d_시나리오'!$H$4,'d_시나리오'!$I$4,IF(K247&lt;('d_시나리오'!$I$4-'d_시나리오'!$H$4)/('d_시나리오'!$J$4-'d_시나리오'!$H$4),'d_시나리오'!$H$4+SQRT(K247*('d_시나리오'!$J$4-'d_시나리오'!$H$4)*('d_시나리오'!$I$4-'d_시나리오'!$H$4)),'d_시나리오'!$J$4-SQRT((1-K247)*('d_시나리오'!$J$4-'d_시나리오'!$H$4)*('d_시나리오'!$J$4-'d_시나리오'!$I$4))))</f>
        <v/>
      </c>
      <c r="M247">
        <f>RAND()</f>
        <v/>
      </c>
      <c r="N247">
        <f>IF('d_시나리오'!$J$5='d_시나리오'!$H$5,'d_시나리오'!$I$5,IF(M247&lt;('d_시나리오'!$I$5-'d_시나리오'!$H$5)/('d_시나리오'!$J$5-'d_시나리오'!$H$5),'d_시나리오'!$H$5+SQRT(M247*('d_시나리오'!$J$5-'d_시나리오'!$H$5)*('d_시나리오'!$I$5-'d_시나리오'!$H$5)),'d_시나리오'!$J$5-SQRT((1-M247)*('d_시나리오'!$J$5-'d_시나리오'!$H$5)*('d_시나리오'!$J$5-'d_시나리오'!$I$5))))</f>
        <v/>
      </c>
      <c r="O247">
        <f>RAND()</f>
        <v/>
      </c>
      <c r="P247">
        <f>IF('d_시나리오'!$J$6='d_시나리오'!$H$6,'d_시나리오'!$I$6,IF(O247&lt;('d_시나리오'!$I$6-'d_시나리오'!$H$6)/('d_시나리오'!$J$6-'d_시나리오'!$H$6),'d_시나리오'!$H$6+SQRT(O247*('d_시나리오'!$J$6-'d_시나리오'!$H$6)*('d_시나리오'!$I$6-'d_시나리오'!$H$6)),'d_시나리오'!$J$6-SQRT((1-O247)*('d_시나리오'!$J$6-'d_시나리오'!$H$6)*('d_시나리오'!$J$6-'d_시나리오'!$I$6))))</f>
        <v/>
      </c>
      <c r="Q247">
        <f>INDEX('d_분포'!$B$2:$B$57,RANDBETWEEN(1,56))</f>
        <v/>
      </c>
      <c r="R247">
        <f>BETAINV(RAND(),5,5)</f>
        <v/>
      </c>
      <c r="S247">
        <f>'d_고정'!$B$1*'6_기대효과'!$H$7*('d_시나리오'!$I$7/'d_고정'!$B$2)*B247</f>
        <v/>
      </c>
      <c r="T247">
        <f>S247*D247</f>
        <v/>
      </c>
      <c r="U247">
        <f>S247*F247*H247</f>
        <v/>
      </c>
      <c r="V247">
        <f>S247*F247*(H247-1)</f>
        <v/>
      </c>
      <c r="W247">
        <f>U247*J247</f>
        <v/>
      </c>
      <c r="X247">
        <f>T247+W247</f>
        <v/>
      </c>
      <c r="Y247">
        <f>(T247*E247+W247*L247)*(1-R247-'d_고정'!$B$13)</f>
        <v/>
      </c>
      <c r="Z247">
        <f>(U247*N247*Q247+'d_고정'!$B$3*('6_기대효과'!$H$7/8)*Q247*'d_고정'!$B$10*P247*('6_기대효과'!$K$7/'d_고정'!$B$9))*(1-R247)</f>
        <v/>
      </c>
      <c r="AA247">
        <f>W247*L247*(1-R247-'d_고정'!$B$13)+U247*MAX(N247-'d_고정'!$B$10*P247*('6_기대효과'!$K$7/'d_고정'!$B$9),0)*Q247*(1-R247)</f>
        <v/>
      </c>
      <c r="AB247">
        <f>Y247+Z247</f>
        <v/>
      </c>
      <c r="AC247">
        <f>Y247/('d_고정'!$B$5*'6_기대효과'!$H$7/8)/'d_고정'!$B$6</f>
        <v/>
      </c>
      <c r="AD247">
        <f>Y247/('d_고정'!$B$8*'6_기대효과'!$H$7/8)</f>
        <v/>
      </c>
    </row>
    <row r="248">
      <c r="A248">
        <f>RAND()</f>
        <v/>
      </c>
      <c r="B248">
        <f>IF('d_시나리오'!$J$2='d_시나리오'!$H$2,'d_시나리오'!$I$2,IF(A248&lt;('d_시나리오'!$I$2-'d_시나리오'!$H$2)/('d_시나리오'!$J$2-'d_시나리오'!$H$2),'d_시나리오'!$H$2+SQRT(A248*('d_시나리오'!$J$2-'d_시나리오'!$H$2)*('d_시나리오'!$I$2-'d_시나리오'!$H$2)),'d_시나리오'!$J$2-SQRT((1-A248)*('d_시나리오'!$J$2-'d_시나리오'!$H$2)*('d_시나리오'!$J$2-'d_시나리오'!$I$2))))</f>
        <v/>
      </c>
      <c r="C248">
        <f>RAND()</f>
        <v/>
      </c>
      <c r="D248">
        <f>BETAINV(RAND(),IF(C248&lt;'d_고정'!$B$26,'d_고정'!$B$23,'d_고정'!$B$16)+1,'d_고정'!$B$17-IF(C248&lt;'d_고정'!$B$26,'d_고정'!$B$23,'d_고정'!$B$16)+1)*('d_고정'!$B$14+('d_고정'!$B$15-'d_고정'!$B$14)*RAND())</f>
        <v/>
      </c>
      <c r="E248">
        <f>INDEX('d_분포'!$A$2:$A$28,RANDBETWEEN(1,27))</f>
        <v/>
      </c>
      <c r="F248">
        <f>INDEX('d_분포'!$C$2:$C$5,RANDBETWEEN(1,4))*(0.9+0.2*RAND())</f>
        <v/>
      </c>
      <c r="G248">
        <f>RAND()</f>
        <v/>
      </c>
      <c r="H248">
        <f>(F248+(1-F248)*('d_고정'!$B$22*BETAINV(RAND(),IF(G248&lt;'d_고정'!$B$26,'d_고정'!$B$25,'d_고정'!$B$20)+1,'d_고정'!$B$21-IF(G248&lt;'d_고정'!$B$26,'d_고정'!$B$25,'d_고정'!$B$20)+1)+(1-'d_고정'!$B$22)*BETAINV(RAND(),IF(G248&lt;'d_고정'!$B$26,'d_고정'!$B$24,'d_고정'!$B$18)+1,'d_고정'!$B$19-IF(G248&lt;'d_고정'!$B$26,'d_고정'!$B$24,'d_고정'!$B$18)+1))*('d_고정'!$B$14+('d_고정'!$B$15-'d_고정'!$B$14)*RAND()))/F248</f>
        <v/>
      </c>
      <c r="I248">
        <f>RAND()</f>
        <v/>
      </c>
      <c r="J248">
        <f>IF('d_시나리오'!$J$3='d_시나리오'!$H$3,'d_시나리오'!$I$3,IF(I248&lt;('d_시나리오'!$I$3-'d_시나리오'!$H$3)/('d_시나리오'!$J$3-'d_시나리오'!$H$3),'d_시나리오'!$H$3+SQRT(I248*('d_시나리오'!$J$3-'d_시나리오'!$H$3)*('d_시나리오'!$I$3-'d_시나리오'!$H$3)),'d_시나리오'!$J$3-SQRT((1-I248)*('d_시나리오'!$J$3-'d_시나리오'!$H$3)*('d_시나리오'!$J$3-'d_시나리오'!$I$3))))</f>
        <v/>
      </c>
      <c r="K248">
        <f>RAND()</f>
        <v/>
      </c>
      <c r="L248">
        <f>IF('d_시나리오'!$J$4='d_시나리오'!$H$4,'d_시나리오'!$I$4,IF(K248&lt;('d_시나리오'!$I$4-'d_시나리오'!$H$4)/('d_시나리오'!$J$4-'d_시나리오'!$H$4),'d_시나리오'!$H$4+SQRT(K248*('d_시나리오'!$J$4-'d_시나리오'!$H$4)*('d_시나리오'!$I$4-'d_시나리오'!$H$4)),'d_시나리오'!$J$4-SQRT((1-K248)*('d_시나리오'!$J$4-'d_시나리오'!$H$4)*('d_시나리오'!$J$4-'d_시나리오'!$I$4))))</f>
        <v/>
      </c>
      <c r="M248">
        <f>RAND()</f>
        <v/>
      </c>
      <c r="N248">
        <f>IF('d_시나리오'!$J$5='d_시나리오'!$H$5,'d_시나리오'!$I$5,IF(M248&lt;('d_시나리오'!$I$5-'d_시나리오'!$H$5)/('d_시나리오'!$J$5-'d_시나리오'!$H$5),'d_시나리오'!$H$5+SQRT(M248*('d_시나리오'!$J$5-'d_시나리오'!$H$5)*('d_시나리오'!$I$5-'d_시나리오'!$H$5)),'d_시나리오'!$J$5-SQRT((1-M248)*('d_시나리오'!$J$5-'d_시나리오'!$H$5)*('d_시나리오'!$J$5-'d_시나리오'!$I$5))))</f>
        <v/>
      </c>
      <c r="O248">
        <f>RAND()</f>
        <v/>
      </c>
      <c r="P248">
        <f>IF('d_시나리오'!$J$6='d_시나리오'!$H$6,'d_시나리오'!$I$6,IF(O248&lt;('d_시나리오'!$I$6-'d_시나리오'!$H$6)/('d_시나리오'!$J$6-'d_시나리오'!$H$6),'d_시나리오'!$H$6+SQRT(O248*('d_시나리오'!$J$6-'d_시나리오'!$H$6)*('d_시나리오'!$I$6-'d_시나리오'!$H$6)),'d_시나리오'!$J$6-SQRT((1-O248)*('d_시나리오'!$J$6-'d_시나리오'!$H$6)*('d_시나리오'!$J$6-'d_시나리오'!$I$6))))</f>
        <v/>
      </c>
      <c r="Q248">
        <f>INDEX('d_분포'!$B$2:$B$57,RANDBETWEEN(1,56))</f>
        <v/>
      </c>
      <c r="R248">
        <f>BETAINV(RAND(),5,5)</f>
        <v/>
      </c>
      <c r="S248">
        <f>'d_고정'!$B$1*'6_기대효과'!$H$7*('d_시나리오'!$I$7/'d_고정'!$B$2)*B248</f>
        <v/>
      </c>
      <c r="T248">
        <f>S248*D248</f>
        <v/>
      </c>
      <c r="U248">
        <f>S248*F248*H248</f>
        <v/>
      </c>
      <c r="V248">
        <f>S248*F248*(H248-1)</f>
        <v/>
      </c>
      <c r="W248">
        <f>U248*J248</f>
        <v/>
      </c>
      <c r="X248">
        <f>T248+W248</f>
        <v/>
      </c>
      <c r="Y248">
        <f>(T248*E248+W248*L248)*(1-R248-'d_고정'!$B$13)</f>
        <v/>
      </c>
      <c r="Z248">
        <f>(U248*N248*Q248+'d_고정'!$B$3*('6_기대효과'!$H$7/8)*Q248*'d_고정'!$B$10*P248*('6_기대효과'!$K$7/'d_고정'!$B$9))*(1-R248)</f>
        <v/>
      </c>
      <c r="AA248">
        <f>W248*L248*(1-R248-'d_고정'!$B$13)+U248*MAX(N248-'d_고정'!$B$10*P248*('6_기대효과'!$K$7/'d_고정'!$B$9),0)*Q248*(1-R248)</f>
        <v/>
      </c>
      <c r="AB248">
        <f>Y248+Z248</f>
        <v/>
      </c>
      <c r="AC248">
        <f>Y248/('d_고정'!$B$5*'6_기대효과'!$H$7/8)/'d_고정'!$B$6</f>
        <v/>
      </c>
      <c r="AD248">
        <f>Y248/('d_고정'!$B$8*'6_기대효과'!$H$7/8)</f>
        <v/>
      </c>
    </row>
    <row r="249">
      <c r="A249">
        <f>RAND()</f>
        <v/>
      </c>
      <c r="B249">
        <f>IF('d_시나리오'!$J$2='d_시나리오'!$H$2,'d_시나리오'!$I$2,IF(A249&lt;('d_시나리오'!$I$2-'d_시나리오'!$H$2)/('d_시나리오'!$J$2-'d_시나리오'!$H$2),'d_시나리오'!$H$2+SQRT(A249*('d_시나리오'!$J$2-'d_시나리오'!$H$2)*('d_시나리오'!$I$2-'d_시나리오'!$H$2)),'d_시나리오'!$J$2-SQRT((1-A249)*('d_시나리오'!$J$2-'d_시나리오'!$H$2)*('d_시나리오'!$J$2-'d_시나리오'!$I$2))))</f>
        <v/>
      </c>
      <c r="C249">
        <f>RAND()</f>
        <v/>
      </c>
      <c r="D249">
        <f>BETAINV(RAND(),IF(C249&lt;'d_고정'!$B$26,'d_고정'!$B$23,'d_고정'!$B$16)+1,'d_고정'!$B$17-IF(C249&lt;'d_고정'!$B$26,'d_고정'!$B$23,'d_고정'!$B$16)+1)*('d_고정'!$B$14+('d_고정'!$B$15-'d_고정'!$B$14)*RAND())</f>
        <v/>
      </c>
      <c r="E249">
        <f>INDEX('d_분포'!$A$2:$A$28,RANDBETWEEN(1,27))</f>
        <v/>
      </c>
      <c r="F249">
        <f>INDEX('d_분포'!$C$2:$C$5,RANDBETWEEN(1,4))*(0.9+0.2*RAND())</f>
        <v/>
      </c>
      <c r="G249">
        <f>RAND()</f>
        <v/>
      </c>
      <c r="H249">
        <f>(F249+(1-F249)*('d_고정'!$B$22*BETAINV(RAND(),IF(G249&lt;'d_고정'!$B$26,'d_고정'!$B$25,'d_고정'!$B$20)+1,'d_고정'!$B$21-IF(G249&lt;'d_고정'!$B$26,'d_고정'!$B$25,'d_고정'!$B$20)+1)+(1-'d_고정'!$B$22)*BETAINV(RAND(),IF(G249&lt;'d_고정'!$B$26,'d_고정'!$B$24,'d_고정'!$B$18)+1,'d_고정'!$B$19-IF(G249&lt;'d_고정'!$B$26,'d_고정'!$B$24,'d_고정'!$B$18)+1))*('d_고정'!$B$14+('d_고정'!$B$15-'d_고정'!$B$14)*RAND()))/F249</f>
        <v/>
      </c>
      <c r="I249">
        <f>RAND()</f>
        <v/>
      </c>
      <c r="J249">
        <f>IF('d_시나리오'!$J$3='d_시나리오'!$H$3,'d_시나리오'!$I$3,IF(I249&lt;('d_시나리오'!$I$3-'d_시나리오'!$H$3)/('d_시나리오'!$J$3-'d_시나리오'!$H$3),'d_시나리오'!$H$3+SQRT(I249*('d_시나리오'!$J$3-'d_시나리오'!$H$3)*('d_시나리오'!$I$3-'d_시나리오'!$H$3)),'d_시나리오'!$J$3-SQRT((1-I249)*('d_시나리오'!$J$3-'d_시나리오'!$H$3)*('d_시나리오'!$J$3-'d_시나리오'!$I$3))))</f>
        <v/>
      </c>
      <c r="K249">
        <f>RAND()</f>
        <v/>
      </c>
      <c r="L249">
        <f>IF('d_시나리오'!$J$4='d_시나리오'!$H$4,'d_시나리오'!$I$4,IF(K249&lt;('d_시나리오'!$I$4-'d_시나리오'!$H$4)/('d_시나리오'!$J$4-'d_시나리오'!$H$4),'d_시나리오'!$H$4+SQRT(K249*('d_시나리오'!$J$4-'d_시나리오'!$H$4)*('d_시나리오'!$I$4-'d_시나리오'!$H$4)),'d_시나리오'!$J$4-SQRT((1-K249)*('d_시나리오'!$J$4-'d_시나리오'!$H$4)*('d_시나리오'!$J$4-'d_시나리오'!$I$4))))</f>
        <v/>
      </c>
      <c r="M249">
        <f>RAND()</f>
        <v/>
      </c>
      <c r="N249">
        <f>IF('d_시나리오'!$J$5='d_시나리오'!$H$5,'d_시나리오'!$I$5,IF(M249&lt;('d_시나리오'!$I$5-'d_시나리오'!$H$5)/('d_시나리오'!$J$5-'d_시나리오'!$H$5),'d_시나리오'!$H$5+SQRT(M249*('d_시나리오'!$J$5-'d_시나리오'!$H$5)*('d_시나리오'!$I$5-'d_시나리오'!$H$5)),'d_시나리오'!$J$5-SQRT((1-M249)*('d_시나리오'!$J$5-'d_시나리오'!$H$5)*('d_시나리오'!$J$5-'d_시나리오'!$I$5))))</f>
        <v/>
      </c>
      <c r="O249">
        <f>RAND()</f>
        <v/>
      </c>
      <c r="P249">
        <f>IF('d_시나리오'!$J$6='d_시나리오'!$H$6,'d_시나리오'!$I$6,IF(O249&lt;('d_시나리오'!$I$6-'d_시나리오'!$H$6)/('d_시나리오'!$J$6-'d_시나리오'!$H$6),'d_시나리오'!$H$6+SQRT(O249*('d_시나리오'!$J$6-'d_시나리오'!$H$6)*('d_시나리오'!$I$6-'d_시나리오'!$H$6)),'d_시나리오'!$J$6-SQRT((1-O249)*('d_시나리오'!$J$6-'d_시나리오'!$H$6)*('d_시나리오'!$J$6-'d_시나리오'!$I$6))))</f>
        <v/>
      </c>
      <c r="Q249">
        <f>INDEX('d_분포'!$B$2:$B$57,RANDBETWEEN(1,56))</f>
        <v/>
      </c>
      <c r="R249">
        <f>BETAINV(RAND(),5,5)</f>
        <v/>
      </c>
      <c r="S249">
        <f>'d_고정'!$B$1*'6_기대효과'!$H$7*('d_시나리오'!$I$7/'d_고정'!$B$2)*B249</f>
        <v/>
      </c>
      <c r="T249">
        <f>S249*D249</f>
        <v/>
      </c>
      <c r="U249">
        <f>S249*F249*H249</f>
        <v/>
      </c>
      <c r="V249">
        <f>S249*F249*(H249-1)</f>
        <v/>
      </c>
      <c r="W249">
        <f>U249*J249</f>
        <v/>
      </c>
      <c r="X249">
        <f>T249+W249</f>
        <v/>
      </c>
      <c r="Y249">
        <f>(T249*E249+W249*L249)*(1-R249-'d_고정'!$B$13)</f>
        <v/>
      </c>
      <c r="Z249">
        <f>(U249*N249*Q249+'d_고정'!$B$3*('6_기대효과'!$H$7/8)*Q249*'d_고정'!$B$10*P249*('6_기대효과'!$K$7/'d_고정'!$B$9))*(1-R249)</f>
        <v/>
      </c>
      <c r="AA249">
        <f>W249*L249*(1-R249-'d_고정'!$B$13)+U249*MAX(N249-'d_고정'!$B$10*P249*('6_기대효과'!$K$7/'d_고정'!$B$9),0)*Q249*(1-R249)</f>
        <v/>
      </c>
      <c r="AB249">
        <f>Y249+Z249</f>
        <v/>
      </c>
      <c r="AC249">
        <f>Y249/('d_고정'!$B$5*'6_기대효과'!$H$7/8)/'d_고정'!$B$6</f>
        <v/>
      </c>
      <c r="AD249">
        <f>Y249/('d_고정'!$B$8*'6_기대효과'!$H$7/8)</f>
        <v/>
      </c>
    </row>
    <row r="250">
      <c r="A250">
        <f>RAND()</f>
        <v/>
      </c>
      <c r="B250">
        <f>IF('d_시나리오'!$J$2='d_시나리오'!$H$2,'d_시나리오'!$I$2,IF(A250&lt;('d_시나리오'!$I$2-'d_시나리오'!$H$2)/('d_시나리오'!$J$2-'d_시나리오'!$H$2),'d_시나리오'!$H$2+SQRT(A250*('d_시나리오'!$J$2-'d_시나리오'!$H$2)*('d_시나리오'!$I$2-'d_시나리오'!$H$2)),'d_시나리오'!$J$2-SQRT((1-A250)*('d_시나리오'!$J$2-'d_시나리오'!$H$2)*('d_시나리오'!$J$2-'d_시나리오'!$I$2))))</f>
        <v/>
      </c>
      <c r="C250">
        <f>RAND()</f>
        <v/>
      </c>
      <c r="D250">
        <f>BETAINV(RAND(),IF(C250&lt;'d_고정'!$B$26,'d_고정'!$B$23,'d_고정'!$B$16)+1,'d_고정'!$B$17-IF(C250&lt;'d_고정'!$B$26,'d_고정'!$B$23,'d_고정'!$B$16)+1)*('d_고정'!$B$14+('d_고정'!$B$15-'d_고정'!$B$14)*RAND())</f>
        <v/>
      </c>
      <c r="E250">
        <f>INDEX('d_분포'!$A$2:$A$28,RANDBETWEEN(1,27))</f>
        <v/>
      </c>
      <c r="F250">
        <f>INDEX('d_분포'!$C$2:$C$5,RANDBETWEEN(1,4))*(0.9+0.2*RAND())</f>
        <v/>
      </c>
      <c r="G250">
        <f>RAND()</f>
        <v/>
      </c>
      <c r="H250">
        <f>(F250+(1-F250)*('d_고정'!$B$22*BETAINV(RAND(),IF(G250&lt;'d_고정'!$B$26,'d_고정'!$B$25,'d_고정'!$B$20)+1,'d_고정'!$B$21-IF(G250&lt;'d_고정'!$B$26,'d_고정'!$B$25,'d_고정'!$B$20)+1)+(1-'d_고정'!$B$22)*BETAINV(RAND(),IF(G250&lt;'d_고정'!$B$26,'d_고정'!$B$24,'d_고정'!$B$18)+1,'d_고정'!$B$19-IF(G250&lt;'d_고정'!$B$26,'d_고정'!$B$24,'d_고정'!$B$18)+1))*('d_고정'!$B$14+('d_고정'!$B$15-'d_고정'!$B$14)*RAND()))/F250</f>
        <v/>
      </c>
      <c r="I250">
        <f>RAND()</f>
        <v/>
      </c>
      <c r="J250">
        <f>IF('d_시나리오'!$J$3='d_시나리오'!$H$3,'d_시나리오'!$I$3,IF(I250&lt;('d_시나리오'!$I$3-'d_시나리오'!$H$3)/('d_시나리오'!$J$3-'d_시나리오'!$H$3),'d_시나리오'!$H$3+SQRT(I250*('d_시나리오'!$J$3-'d_시나리오'!$H$3)*('d_시나리오'!$I$3-'d_시나리오'!$H$3)),'d_시나리오'!$J$3-SQRT((1-I250)*('d_시나리오'!$J$3-'d_시나리오'!$H$3)*('d_시나리오'!$J$3-'d_시나리오'!$I$3))))</f>
        <v/>
      </c>
      <c r="K250">
        <f>RAND()</f>
        <v/>
      </c>
      <c r="L250">
        <f>IF('d_시나리오'!$J$4='d_시나리오'!$H$4,'d_시나리오'!$I$4,IF(K250&lt;('d_시나리오'!$I$4-'d_시나리오'!$H$4)/('d_시나리오'!$J$4-'d_시나리오'!$H$4),'d_시나리오'!$H$4+SQRT(K250*('d_시나리오'!$J$4-'d_시나리오'!$H$4)*('d_시나리오'!$I$4-'d_시나리오'!$H$4)),'d_시나리오'!$J$4-SQRT((1-K250)*('d_시나리오'!$J$4-'d_시나리오'!$H$4)*('d_시나리오'!$J$4-'d_시나리오'!$I$4))))</f>
        <v/>
      </c>
      <c r="M250">
        <f>RAND()</f>
        <v/>
      </c>
      <c r="N250">
        <f>IF('d_시나리오'!$J$5='d_시나리오'!$H$5,'d_시나리오'!$I$5,IF(M250&lt;('d_시나리오'!$I$5-'d_시나리오'!$H$5)/('d_시나리오'!$J$5-'d_시나리오'!$H$5),'d_시나리오'!$H$5+SQRT(M250*('d_시나리오'!$J$5-'d_시나리오'!$H$5)*('d_시나리오'!$I$5-'d_시나리오'!$H$5)),'d_시나리오'!$J$5-SQRT((1-M250)*('d_시나리오'!$J$5-'d_시나리오'!$H$5)*('d_시나리오'!$J$5-'d_시나리오'!$I$5))))</f>
        <v/>
      </c>
      <c r="O250">
        <f>RAND()</f>
        <v/>
      </c>
      <c r="P250">
        <f>IF('d_시나리오'!$J$6='d_시나리오'!$H$6,'d_시나리오'!$I$6,IF(O250&lt;('d_시나리오'!$I$6-'d_시나리오'!$H$6)/('d_시나리오'!$J$6-'d_시나리오'!$H$6),'d_시나리오'!$H$6+SQRT(O250*('d_시나리오'!$J$6-'d_시나리오'!$H$6)*('d_시나리오'!$I$6-'d_시나리오'!$H$6)),'d_시나리오'!$J$6-SQRT((1-O250)*('d_시나리오'!$J$6-'d_시나리오'!$H$6)*('d_시나리오'!$J$6-'d_시나리오'!$I$6))))</f>
        <v/>
      </c>
      <c r="Q250">
        <f>INDEX('d_분포'!$B$2:$B$57,RANDBETWEEN(1,56))</f>
        <v/>
      </c>
      <c r="R250">
        <f>BETAINV(RAND(),5,5)</f>
        <v/>
      </c>
      <c r="S250">
        <f>'d_고정'!$B$1*'6_기대효과'!$H$7*('d_시나리오'!$I$7/'d_고정'!$B$2)*B250</f>
        <v/>
      </c>
      <c r="T250">
        <f>S250*D250</f>
        <v/>
      </c>
      <c r="U250">
        <f>S250*F250*H250</f>
        <v/>
      </c>
      <c r="V250">
        <f>S250*F250*(H250-1)</f>
        <v/>
      </c>
      <c r="W250">
        <f>U250*J250</f>
        <v/>
      </c>
      <c r="X250">
        <f>T250+W250</f>
        <v/>
      </c>
      <c r="Y250">
        <f>(T250*E250+W250*L250)*(1-R250-'d_고정'!$B$13)</f>
        <v/>
      </c>
      <c r="Z250">
        <f>(U250*N250*Q250+'d_고정'!$B$3*('6_기대효과'!$H$7/8)*Q250*'d_고정'!$B$10*P250*('6_기대효과'!$K$7/'d_고정'!$B$9))*(1-R250)</f>
        <v/>
      </c>
      <c r="AA250">
        <f>W250*L250*(1-R250-'d_고정'!$B$13)+U250*MAX(N250-'d_고정'!$B$10*P250*('6_기대효과'!$K$7/'d_고정'!$B$9),0)*Q250*(1-R250)</f>
        <v/>
      </c>
      <c r="AB250">
        <f>Y250+Z250</f>
        <v/>
      </c>
      <c r="AC250">
        <f>Y250/('d_고정'!$B$5*'6_기대효과'!$H$7/8)/'d_고정'!$B$6</f>
        <v/>
      </c>
      <c r="AD250">
        <f>Y250/('d_고정'!$B$8*'6_기대효과'!$H$7/8)</f>
        <v/>
      </c>
    </row>
    <row r="251">
      <c r="A251">
        <f>RAND()</f>
        <v/>
      </c>
      <c r="B251">
        <f>IF('d_시나리오'!$J$2='d_시나리오'!$H$2,'d_시나리오'!$I$2,IF(A251&lt;('d_시나리오'!$I$2-'d_시나리오'!$H$2)/('d_시나리오'!$J$2-'d_시나리오'!$H$2),'d_시나리오'!$H$2+SQRT(A251*('d_시나리오'!$J$2-'d_시나리오'!$H$2)*('d_시나리오'!$I$2-'d_시나리오'!$H$2)),'d_시나리오'!$J$2-SQRT((1-A251)*('d_시나리오'!$J$2-'d_시나리오'!$H$2)*('d_시나리오'!$J$2-'d_시나리오'!$I$2))))</f>
        <v/>
      </c>
      <c r="C251">
        <f>RAND()</f>
        <v/>
      </c>
      <c r="D251">
        <f>BETAINV(RAND(),IF(C251&lt;'d_고정'!$B$26,'d_고정'!$B$23,'d_고정'!$B$16)+1,'d_고정'!$B$17-IF(C251&lt;'d_고정'!$B$26,'d_고정'!$B$23,'d_고정'!$B$16)+1)*('d_고정'!$B$14+('d_고정'!$B$15-'d_고정'!$B$14)*RAND())</f>
        <v/>
      </c>
      <c r="E251">
        <f>INDEX('d_분포'!$A$2:$A$28,RANDBETWEEN(1,27))</f>
        <v/>
      </c>
      <c r="F251">
        <f>INDEX('d_분포'!$C$2:$C$5,RANDBETWEEN(1,4))*(0.9+0.2*RAND())</f>
        <v/>
      </c>
      <c r="G251">
        <f>RAND()</f>
        <v/>
      </c>
      <c r="H251">
        <f>(F251+(1-F251)*('d_고정'!$B$22*BETAINV(RAND(),IF(G251&lt;'d_고정'!$B$26,'d_고정'!$B$25,'d_고정'!$B$20)+1,'d_고정'!$B$21-IF(G251&lt;'d_고정'!$B$26,'d_고정'!$B$25,'d_고정'!$B$20)+1)+(1-'d_고정'!$B$22)*BETAINV(RAND(),IF(G251&lt;'d_고정'!$B$26,'d_고정'!$B$24,'d_고정'!$B$18)+1,'d_고정'!$B$19-IF(G251&lt;'d_고정'!$B$26,'d_고정'!$B$24,'d_고정'!$B$18)+1))*('d_고정'!$B$14+('d_고정'!$B$15-'d_고정'!$B$14)*RAND()))/F251</f>
        <v/>
      </c>
      <c r="I251">
        <f>RAND()</f>
        <v/>
      </c>
      <c r="J251">
        <f>IF('d_시나리오'!$J$3='d_시나리오'!$H$3,'d_시나리오'!$I$3,IF(I251&lt;('d_시나리오'!$I$3-'d_시나리오'!$H$3)/('d_시나리오'!$J$3-'d_시나리오'!$H$3),'d_시나리오'!$H$3+SQRT(I251*('d_시나리오'!$J$3-'d_시나리오'!$H$3)*('d_시나리오'!$I$3-'d_시나리오'!$H$3)),'d_시나리오'!$J$3-SQRT((1-I251)*('d_시나리오'!$J$3-'d_시나리오'!$H$3)*('d_시나리오'!$J$3-'d_시나리오'!$I$3))))</f>
        <v/>
      </c>
      <c r="K251">
        <f>RAND()</f>
        <v/>
      </c>
      <c r="L251">
        <f>IF('d_시나리오'!$J$4='d_시나리오'!$H$4,'d_시나리오'!$I$4,IF(K251&lt;('d_시나리오'!$I$4-'d_시나리오'!$H$4)/('d_시나리오'!$J$4-'d_시나리오'!$H$4),'d_시나리오'!$H$4+SQRT(K251*('d_시나리오'!$J$4-'d_시나리오'!$H$4)*('d_시나리오'!$I$4-'d_시나리오'!$H$4)),'d_시나리오'!$J$4-SQRT((1-K251)*('d_시나리오'!$J$4-'d_시나리오'!$H$4)*('d_시나리오'!$J$4-'d_시나리오'!$I$4))))</f>
        <v/>
      </c>
      <c r="M251">
        <f>RAND()</f>
        <v/>
      </c>
      <c r="N251">
        <f>IF('d_시나리오'!$J$5='d_시나리오'!$H$5,'d_시나리오'!$I$5,IF(M251&lt;('d_시나리오'!$I$5-'d_시나리오'!$H$5)/('d_시나리오'!$J$5-'d_시나리오'!$H$5),'d_시나리오'!$H$5+SQRT(M251*('d_시나리오'!$J$5-'d_시나리오'!$H$5)*('d_시나리오'!$I$5-'d_시나리오'!$H$5)),'d_시나리오'!$J$5-SQRT((1-M251)*('d_시나리오'!$J$5-'d_시나리오'!$H$5)*('d_시나리오'!$J$5-'d_시나리오'!$I$5))))</f>
        <v/>
      </c>
      <c r="O251">
        <f>RAND()</f>
        <v/>
      </c>
      <c r="P251">
        <f>IF('d_시나리오'!$J$6='d_시나리오'!$H$6,'d_시나리오'!$I$6,IF(O251&lt;('d_시나리오'!$I$6-'d_시나리오'!$H$6)/('d_시나리오'!$J$6-'d_시나리오'!$H$6),'d_시나리오'!$H$6+SQRT(O251*('d_시나리오'!$J$6-'d_시나리오'!$H$6)*('d_시나리오'!$I$6-'d_시나리오'!$H$6)),'d_시나리오'!$J$6-SQRT((1-O251)*('d_시나리오'!$J$6-'d_시나리오'!$H$6)*('d_시나리오'!$J$6-'d_시나리오'!$I$6))))</f>
        <v/>
      </c>
      <c r="Q251">
        <f>INDEX('d_분포'!$B$2:$B$57,RANDBETWEEN(1,56))</f>
        <v/>
      </c>
      <c r="R251">
        <f>BETAINV(RAND(),5,5)</f>
        <v/>
      </c>
      <c r="S251">
        <f>'d_고정'!$B$1*'6_기대효과'!$H$7*('d_시나리오'!$I$7/'d_고정'!$B$2)*B251</f>
        <v/>
      </c>
      <c r="T251">
        <f>S251*D251</f>
        <v/>
      </c>
      <c r="U251">
        <f>S251*F251*H251</f>
        <v/>
      </c>
      <c r="V251">
        <f>S251*F251*(H251-1)</f>
        <v/>
      </c>
      <c r="W251">
        <f>U251*J251</f>
        <v/>
      </c>
      <c r="X251">
        <f>T251+W251</f>
        <v/>
      </c>
      <c r="Y251">
        <f>(T251*E251+W251*L251)*(1-R251-'d_고정'!$B$13)</f>
        <v/>
      </c>
      <c r="Z251">
        <f>(U251*N251*Q251+'d_고정'!$B$3*('6_기대효과'!$H$7/8)*Q251*'d_고정'!$B$10*P251*('6_기대효과'!$K$7/'d_고정'!$B$9))*(1-R251)</f>
        <v/>
      </c>
      <c r="AA251">
        <f>W251*L251*(1-R251-'d_고정'!$B$13)+U251*MAX(N251-'d_고정'!$B$10*P251*('6_기대효과'!$K$7/'d_고정'!$B$9),0)*Q251*(1-R251)</f>
        <v/>
      </c>
      <c r="AB251">
        <f>Y251+Z251</f>
        <v/>
      </c>
      <c r="AC251">
        <f>Y251/('d_고정'!$B$5*'6_기대효과'!$H$7/8)/'d_고정'!$B$6</f>
        <v/>
      </c>
      <c r="AD251">
        <f>Y251/('d_고정'!$B$8*'6_기대효과'!$H$7/8)</f>
        <v/>
      </c>
    </row>
    <row r="252">
      <c r="A252">
        <f>RAND()</f>
        <v/>
      </c>
      <c r="B252">
        <f>IF('d_시나리오'!$J$2='d_시나리오'!$H$2,'d_시나리오'!$I$2,IF(A252&lt;('d_시나리오'!$I$2-'d_시나리오'!$H$2)/('d_시나리오'!$J$2-'d_시나리오'!$H$2),'d_시나리오'!$H$2+SQRT(A252*('d_시나리오'!$J$2-'d_시나리오'!$H$2)*('d_시나리오'!$I$2-'d_시나리오'!$H$2)),'d_시나리오'!$J$2-SQRT((1-A252)*('d_시나리오'!$J$2-'d_시나리오'!$H$2)*('d_시나리오'!$J$2-'d_시나리오'!$I$2))))</f>
        <v/>
      </c>
      <c r="C252">
        <f>RAND()</f>
        <v/>
      </c>
      <c r="D252">
        <f>BETAINV(RAND(),IF(C252&lt;'d_고정'!$B$26,'d_고정'!$B$23,'d_고정'!$B$16)+1,'d_고정'!$B$17-IF(C252&lt;'d_고정'!$B$26,'d_고정'!$B$23,'d_고정'!$B$16)+1)*('d_고정'!$B$14+('d_고정'!$B$15-'d_고정'!$B$14)*RAND())</f>
        <v/>
      </c>
      <c r="E252">
        <f>INDEX('d_분포'!$A$2:$A$28,RANDBETWEEN(1,27))</f>
        <v/>
      </c>
      <c r="F252">
        <f>INDEX('d_분포'!$C$2:$C$5,RANDBETWEEN(1,4))*(0.9+0.2*RAND())</f>
        <v/>
      </c>
      <c r="G252">
        <f>RAND()</f>
        <v/>
      </c>
      <c r="H252">
        <f>(F252+(1-F252)*('d_고정'!$B$22*BETAINV(RAND(),IF(G252&lt;'d_고정'!$B$26,'d_고정'!$B$25,'d_고정'!$B$20)+1,'d_고정'!$B$21-IF(G252&lt;'d_고정'!$B$26,'d_고정'!$B$25,'d_고정'!$B$20)+1)+(1-'d_고정'!$B$22)*BETAINV(RAND(),IF(G252&lt;'d_고정'!$B$26,'d_고정'!$B$24,'d_고정'!$B$18)+1,'d_고정'!$B$19-IF(G252&lt;'d_고정'!$B$26,'d_고정'!$B$24,'d_고정'!$B$18)+1))*('d_고정'!$B$14+('d_고정'!$B$15-'d_고정'!$B$14)*RAND()))/F252</f>
        <v/>
      </c>
      <c r="I252">
        <f>RAND()</f>
        <v/>
      </c>
      <c r="J252">
        <f>IF('d_시나리오'!$J$3='d_시나리오'!$H$3,'d_시나리오'!$I$3,IF(I252&lt;('d_시나리오'!$I$3-'d_시나리오'!$H$3)/('d_시나리오'!$J$3-'d_시나리오'!$H$3),'d_시나리오'!$H$3+SQRT(I252*('d_시나리오'!$J$3-'d_시나리오'!$H$3)*('d_시나리오'!$I$3-'d_시나리오'!$H$3)),'d_시나리오'!$J$3-SQRT((1-I252)*('d_시나리오'!$J$3-'d_시나리오'!$H$3)*('d_시나리오'!$J$3-'d_시나리오'!$I$3))))</f>
        <v/>
      </c>
      <c r="K252">
        <f>RAND()</f>
        <v/>
      </c>
      <c r="L252">
        <f>IF('d_시나리오'!$J$4='d_시나리오'!$H$4,'d_시나리오'!$I$4,IF(K252&lt;('d_시나리오'!$I$4-'d_시나리오'!$H$4)/('d_시나리오'!$J$4-'d_시나리오'!$H$4),'d_시나리오'!$H$4+SQRT(K252*('d_시나리오'!$J$4-'d_시나리오'!$H$4)*('d_시나리오'!$I$4-'d_시나리오'!$H$4)),'d_시나리오'!$J$4-SQRT((1-K252)*('d_시나리오'!$J$4-'d_시나리오'!$H$4)*('d_시나리오'!$J$4-'d_시나리오'!$I$4))))</f>
        <v/>
      </c>
      <c r="M252">
        <f>RAND()</f>
        <v/>
      </c>
      <c r="N252">
        <f>IF('d_시나리오'!$J$5='d_시나리오'!$H$5,'d_시나리오'!$I$5,IF(M252&lt;('d_시나리오'!$I$5-'d_시나리오'!$H$5)/('d_시나리오'!$J$5-'d_시나리오'!$H$5),'d_시나리오'!$H$5+SQRT(M252*('d_시나리오'!$J$5-'d_시나리오'!$H$5)*('d_시나리오'!$I$5-'d_시나리오'!$H$5)),'d_시나리오'!$J$5-SQRT((1-M252)*('d_시나리오'!$J$5-'d_시나리오'!$H$5)*('d_시나리오'!$J$5-'d_시나리오'!$I$5))))</f>
        <v/>
      </c>
      <c r="O252">
        <f>RAND()</f>
        <v/>
      </c>
      <c r="P252">
        <f>IF('d_시나리오'!$J$6='d_시나리오'!$H$6,'d_시나리오'!$I$6,IF(O252&lt;('d_시나리오'!$I$6-'d_시나리오'!$H$6)/('d_시나리오'!$J$6-'d_시나리오'!$H$6),'d_시나리오'!$H$6+SQRT(O252*('d_시나리오'!$J$6-'d_시나리오'!$H$6)*('d_시나리오'!$I$6-'d_시나리오'!$H$6)),'d_시나리오'!$J$6-SQRT((1-O252)*('d_시나리오'!$J$6-'d_시나리오'!$H$6)*('d_시나리오'!$J$6-'d_시나리오'!$I$6))))</f>
        <v/>
      </c>
      <c r="Q252">
        <f>INDEX('d_분포'!$B$2:$B$57,RANDBETWEEN(1,56))</f>
        <v/>
      </c>
      <c r="R252">
        <f>BETAINV(RAND(),5,5)</f>
        <v/>
      </c>
      <c r="S252">
        <f>'d_고정'!$B$1*'6_기대효과'!$H$7*('d_시나리오'!$I$7/'d_고정'!$B$2)*B252</f>
        <v/>
      </c>
      <c r="T252">
        <f>S252*D252</f>
        <v/>
      </c>
      <c r="U252">
        <f>S252*F252*H252</f>
        <v/>
      </c>
      <c r="V252">
        <f>S252*F252*(H252-1)</f>
        <v/>
      </c>
      <c r="W252">
        <f>U252*J252</f>
        <v/>
      </c>
      <c r="X252">
        <f>T252+W252</f>
        <v/>
      </c>
      <c r="Y252">
        <f>(T252*E252+W252*L252)*(1-R252-'d_고정'!$B$13)</f>
        <v/>
      </c>
      <c r="Z252">
        <f>(U252*N252*Q252+'d_고정'!$B$3*('6_기대효과'!$H$7/8)*Q252*'d_고정'!$B$10*P252*('6_기대효과'!$K$7/'d_고정'!$B$9))*(1-R252)</f>
        <v/>
      </c>
      <c r="AA252">
        <f>W252*L252*(1-R252-'d_고정'!$B$13)+U252*MAX(N252-'d_고정'!$B$10*P252*('6_기대효과'!$K$7/'d_고정'!$B$9),0)*Q252*(1-R252)</f>
        <v/>
      </c>
      <c r="AB252">
        <f>Y252+Z252</f>
        <v/>
      </c>
      <c r="AC252">
        <f>Y252/('d_고정'!$B$5*'6_기대효과'!$H$7/8)/'d_고정'!$B$6</f>
        <v/>
      </c>
      <c r="AD252">
        <f>Y252/('d_고정'!$B$8*'6_기대효과'!$H$7/8)</f>
        <v/>
      </c>
    </row>
    <row r="253">
      <c r="A253">
        <f>RAND()</f>
        <v/>
      </c>
      <c r="B253">
        <f>IF('d_시나리오'!$J$2='d_시나리오'!$H$2,'d_시나리오'!$I$2,IF(A253&lt;('d_시나리오'!$I$2-'d_시나리오'!$H$2)/('d_시나리오'!$J$2-'d_시나리오'!$H$2),'d_시나리오'!$H$2+SQRT(A253*('d_시나리오'!$J$2-'d_시나리오'!$H$2)*('d_시나리오'!$I$2-'d_시나리오'!$H$2)),'d_시나리오'!$J$2-SQRT((1-A253)*('d_시나리오'!$J$2-'d_시나리오'!$H$2)*('d_시나리오'!$J$2-'d_시나리오'!$I$2))))</f>
        <v/>
      </c>
      <c r="C253">
        <f>RAND()</f>
        <v/>
      </c>
      <c r="D253">
        <f>BETAINV(RAND(),IF(C253&lt;'d_고정'!$B$26,'d_고정'!$B$23,'d_고정'!$B$16)+1,'d_고정'!$B$17-IF(C253&lt;'d_고정'!$B$26,'d_고정'!$B$23,'d_고정'!$B$16)+1)*('d_고정'!$B$14+('d_고정'!$B$15-'d_고정'!$B$14)*RAND())</f>
        <v/>
      </c>
      <c r="E253">
        <f>INDEX('d_분포'!$A$2:$A$28,RANDBETWEEN(1,27))</f>
        <v/>
      </c>
      <c r="F253">
        <f>INDEX('d_분포'!$C$2:$C$5,RANDBETWEEN(1,4))*(0.9+0.2*RAND())</f>
        <v/>
      </c>
      <c r="G253">
        <f>RAND()</f>
        <v/>
      </c>
      <c r="H253">
        <f>(F253+(1-F253)*('d_고정'!$B$22*BETAINV(RAND(),IF(G253&lt;'d_고정'!$B$26,'d_고정'!$B$25,'d_고정'!$B$20)+1,'d_고정'!$B$21-IF(G253&lt;'d_고정'!$B$26,'d_고정'!$B$25,'d_고정'!$B$20)+1)+(1-'d_고정'!$B$22)*BETAINV(RAND(),IF(G253&lt;'d_고정'!$B$26,'d_고정'!$B$24,'d_고정'!$B$18)+1,'d_고정'!$B$19-IF(G253&lt;'d_고정'!$B$26,'d_고정'!$B$24,'d_고정'!$B$18)+1))*('d_고정'!$B$14+('d_고정'!$B$15-'d_고정'!$B$14)*RAND()))/F253</f>
        <v/>
      </c>
      <c r="I253">
        <f>RAND()</f>
        <v/>
      </c>
      <c r="J253">
        <f>IF('d_시나리오'!$J$3='d_시나리오'!$H$3,'d_시나리오'!$I$3,IF(I253&lt;('d_시나리오'!$I$3-'d_시나리오'!$H$3)/('d_시나리오'!$J$3-'d_시나리오'!$H$3),'d_시나리오'!$H$3+SQRT(I253*('d_시나리오'!$J$3-'d_시나리오'!$H$3)*('d_시나리오'!$I$3-'d_시나리오'!$H$3)),'d_시나리오'!$J$3-SQRT((1-I253)*('d_시나리오'!$J$3-'d_시나리오'!$H$3)*('d_시나리오'!$J$3-'d_시나리오'!$I$3))))</f>
        <v/>
      </c>
      <c r="K253">
        <f>RAND()</f>
        <v/>
      </c>
      <c r="L253">
        <f>IF('d_시나리오'!$J$4='d_시나리오'!$H$4,'d_시나리오'!$I$4,IF(K253&lt;('d_시나리오'!$I$4-'d_시나리오'!$H$4)/('d_시나리오'!$J$4-'d_시나리오'!$H$4),'d_시나리오'!$H$4+SQRT(K253*('d_시나리오'!$J$4-'d_시나리오'!$H$4)*('d_시나리오'!$I$4-'d_시나리오'!$H$4)),'d_시나리오'!$J$4-SQRT((1-K253)*('d_시나리오'!$J$4-'d_시나리오'!$H$4)*('d_시나리오'!$J$4-'d_시나리오'!$I$4))))</f>
        <v/>
      </c>
      <c r="M253">
        <f>RAND()</f>
        <v/>
      </c>
      <c r="N253">
        <f>IF('d_시나리오'!$J$5='d_시나리오'!$H$5,'d_시나리오'!$I$5,IF(M253&lt;('d_시나리오'!$I$5-'d_시나리오'!$H$5)/('d_시나리오'!$J$5-'d_시나리오'!$H$5),'d_시나리오'!$H$5+SQRT(M253*('d_시나리오'!$J$5-'d_시나리오'!$H$5)*('d_시나리오'!$I$5-'d_시나리오'!$H$5)),'d_시나리오'!$J$5-SQRT((1-M253)*('d_시나리오'!$J$5-'d_시나리오'!$H$5)*('d_시나리오'!$J$5-'d_시나리오'!$I$5))))</f>
        <v/>
      </c>
      <c r="O253">
        <f>RAND()</f>
        <v/>
      </c>
      <c r="P253">
        <f>IF('d_시나리오'!$J$6='d_시나리오'!$H$6,'d_시나리오'!$I$6,IF(O253&lt;('d_시나리오'!$I$6-'d_시나리오'!$H$6)/('d_시나리오'!$J$6-'d_시나리오'!$H$6),'d_시나리오'!$H$6+SQRT(O253*('d_시나리오'!$J$6-'d_시나리오'!$H$6)*('d_시나리오'!$I$6-'d_시나리오'!$H$6)),'d_시나리오'!$J$6-SQRT((1-O253)*('d_시나리오'!$J$6-'d_시나리오'!$H$6)*('d_시나리오'!$J$6-'d_시나리오'!$I$6))))</f>
        <v/>
      </c>
      <c r="Q253">
        <f>INDEX('d_분포'!$B$2:$B$57,RANDBETWEEN(1,56))</f>
        <v/>
      </c>
      <c r="R253">
        <f>BETAINV(RAND(),5,5)</f>
        <v/>
      </c>
      <c r="S253">
        <f>'d_고정'!$B$1*'6_기대효과'!$H$7*('d_시나리오'!$I$7/'d_고정'!$B$2)*B253</f>
        <v/>
      </c>
      <c r="T253">
        <f>S253*D253</f>
        <v/>
      </c>
      <c r="U253">
        <f>S253*F253*H253</f>
        <v/>
      </c>
      <c r="V253">
        <f>S253*F253*(H253-1)</f>
        <v/>
      </c>
      <c r="W253">
        <f>U253*J253</f>
        <v/>
      </c>
      <c r="X253">
        <f>T253+W253</f>
        <v/>
      </c>
      <c r="Y253">
        <f>(T253*E253+W253*L253)*(1-R253-'d_고정'!$B$13)</f>
        <v/>
      </c>
      <c r="Z253">
        <f>(U253*N253*Q253+'d_고정'!$B$3*('6_기대효과'!$H$7/8)*Q253*'d_고정'!$B$10*P253*('6_기대효과'!$K$7/'d_고정'!$B$9))*(1-R253)</f>
        <v/>
      </c>
      <c r="AA253">
        <f>W253*L253*(1-R253-'d_고정'!$B$13)+U253*MAX(N253-'d_고정'!$B$10*P253*('6_기대효과'!$K$7/'d_고정'!$B$9),0)*Q253*(1-R253)</f>
        <v/>
      </c>
      <c r="AB253">
        <f>Y253+Z253</f>
        <v/>
      </c>
      <c r="AC253">
        <f>Y253/('d_고정'!$B$5*'6_기대효과'!$H$7/8)/'d_고정'!$B$6</f>
        <v/>
      </c>
      <c r="AD253">
        <f>Y253/('d_고정'!$B$8*'6_기대효과'!$H$7/8)</f>
        <v/>
      </c>
    </row>
    <row r="254">
      <c r="A254">
        <f>RAND()</f>
        <v/>
      </c>
      <c r="B254">
        <f>IF('d_시나리오'!$J$2='d_시나리오'!$H$2,'d_시나리오'!$I$2,IF(A254&lt;('d_시나리오'!$I$2-'d_시나리오'!$H$2)/('d_시나리오'!$J$2-'d_시나리오'!$H$2),'d_시나리오'!$H$2+SQRT(A254*('d_시나리오'!$J$2-'d_시나리오'!$H$2)*('d_시나리오'!$I$2-'d_시나리오'!$H$2)),'d_시나리오'!$J$2-SQRT((1-A254)*('d_시나리오'!$J$2-'d_시나리오'!$H$2)*('d_시나리오'!$J$2-'d_시나리오'!$I$2))))</f>
        <v/>
      </c>
      <c r="C254">
        <f>RAND()</f>
        <v/>
      </c>
      <c r="D254">
        <f>BETAINV(RAND(),IF(C254&lt;'d_고정'!$B$26,'d_고정'!$B$23,'d_고정'!$B$16)+1,'d_고정'!$B$17-IF(C254&lt;'d_고정'!$B$26,'d_고정'!$B$23,'d_고정'!$B$16)+1)*('d_고정'!$B$14+('d_고정'!$B$15-'d_고정'!$B$14)*RAND())</f>
        <v/>
      </c>
      <c r="E254">
        <f>INDEX('d_분포'!$A$2:$A$28,RANDBETWEEN(1,27))</f>
        <v/>
      </c>
      <c r="F254">
        <f>INDEX('d_분포'!$C$2:$C$5,RANDBETWEEN(1,4))*(0.9+0.2*RAND())</f>
        <v/>
      </c>
      <c r="G254">
        <f>RAND()</f>
        <v/>
      </c>
      <c r="H254">
        <f>(F254+(1-F254)*('d_고정'!$B$22*BETAINV(RAND(),IF(G254&lt;'d_고정'!$B$26,'d_고정'!$B$25,'d_고정'!$B$20)+1,'d_고정'!$B$21-IF(G254&lt;'d_고정'!$B$26,'d_고정'!$B$25,'d_고정'!$B$20)+1)+(1-'d_고정'!$B$22)*BETAINV(RAND(),IF(G254&lt;'d_고정'!$B$26,'d_고정'!$B$24,'d_고정'!$B$18)+1,'d_고정'!$B$19-IF(G254&lt;'d_고정'!$B$26,'d_고정'!$B$24,'d_고정'!$B$18)+1))*('d_고정'!$B$14+('d_고정'!$B$15-'d_고정'!$B$14)*RAND()))/F254</f>
        <v/>
      </c>
      <c r="I254">
        <f>RAND()</f>
        <v/>
      </c>
      <c r="J254">
        <f>IF('d_시나리오'!$J$3='d_시나리오'!$H$3,'d_시나리오'!$I$3,IF(I254&lt;('d_시나리오'!$I$3-'d_시나리오'!$H$3)/('d_시나리오'!$J$3-'d_시나리오'!$H$3),'d_시나리오'!$H$3+SQRT(I254*('d_시나리오'!$J$3-'d_시나리오'!$H$3)*('d_시나리오'!$I$3-'d_시나리오'!$H$3)),'d_시나리오'!$J$3-SQRT((1-I254)*('d_시나리오'!$J$3-'d_시나리오'!$H$3)*('d_시나리오'!$J$3-'d_시나리오'!$I$3))))</f>
        <v/>
      </c>
      <c r="K254">
        <f>RAND()</f>
        <v/>
      </c>
      <c r="L254">
        <f>IF('d_시나리오'!$J$4='d_시나리오'!$H$4,'d_시나리오'!$I$4,IF(K254&lt;('d_시나리오'!$I$4-'d_시나리오'!$H$4)/('d_시나리오'!$J$4-'d_시나리오'!$H$4),'d_시나리오'!$H$4+SQRT(K254*('d_시나리오'!$J$4-'d_시나리오'!$H$4)*('d_시나리오'!$I$4-'d_시나리오'!$H$4)),'d_시나리오'!$J$4-SQRT((1-K254)*('d_시나리오'!$J$4-'d_시나리오'!$H$4)*('d_시나리오'!$J$4-'d_시나리오'!$I$4))))</f>
        <v/>
      </c>
      <c r="M254">
        <f>RAND()</f>
        <v/>
      </c>
      <c r="N254">
        <f>IF('d_시나리오'!$J$5='d_시나리오'!$H$5,'d_시나리오'!$I$5,IF(M254&lt;('d_시나리오'!$I$5-'d_시나리오'!$H$5)/('d_시나리오'!$J$5-'d_시나리오'!$H$5),'d_시나리오'!$H$5+SQRT(M254*('d_시나리오'!$J$5-'d_시나리오'!$H$5)*('d_시나리오'!$I$5-'d_시나리오'!$H$5)),'d_시나리오'!$J$5-SQRT((1-M254)*('d_시나리오'!$J$5-'d_시나리오'!$H$5)*('d_시나리오'!$J$5-'d_시나리오'!$I$5))))</f>
        <v/>
      </c>
      <c r="O254">
        <f>RAND()</f>
        <v/>
      </c>
      <c r="P254">
        <f>IF('d_시나리오'!$J$6='d_시나리오'!$H$6,'d_시나리오'!$I$6,IF(O254&lt;('d_시나리오'!$I$6-'d_시나리오'!$H$6)/('d_시나리오'!$J$6-'d_시나리오'!$H$6),'d_시나리오'!$H$6+SQRT(O254*('d_시나리오'!$J$6-'d_시나리오'!$H$6)*('d_시나리오'!$I$6-'d_시나리오'!$H$6)),'d_시나리오'!$J$6-SQRT((1-O254)*('d_시나리오'!$J$6-'d_시나리오'!$H$6)*('d_시나리오'!$J$6-'d_시나리오'!$I$6))))</f>
        <v/>
      </c>
      <c r="Q254">
        <f>INDEX('d_분포'!$B$2:$B$57,RANDBETWEEN(1,56))</f>
        <v/>
      </c>
      <c r="R254">
        <f>BETAINV(RAND(),5,5)</f>
        <v/>
      </c>
      <c r="S254">
        <f>'d_고정'!$B$1*'6_기대효과'!$H$7*('d_시나리오'!$I$7/'d_고정'!$B$2)*B254</f>
        <v/>
      </c>
      <c r="T254">
        <f>S254*D254</f>
        <v/>
      </c>
      <c r="U254">
        <f>S254*F254*H254</f>
        <v/>
      </c>
      <c r="V254">
        <f>S254*F254*(H254-1)</f>
        <v/>
      </c>
      <c r="W254">
        <f>U254*J254</f>
        <v/>
      </c>
      <c r="X254">
        <f>T254+W254</f>
        <v/>
      </c>
      <c r="Y254">
        <f>(T254*E254+W254*L254)*(1-R254-'d_고정'!$B$13)</f>
        <v/>
      </c>
      <c r="Z254">
        <f>(U254*N254*Q254+'d_고정'!$B$3*('6_기대효과'!$H$7/8)*Q254*'d_고정'!$B$10*P254*('6_기대효과'!$K$7/'d_고정'!$B$9))*(1-R254)</f>
        <v/>
      </c>
      <c r="AA254">
        <f>W254*L254*(1-R254-'d_고정'!$B$13)+U254*MAX(N254-'d_고정'!$B$10*P254*('6_기대효과'!$K$7/'d_고정'!$B$9),0)*Q254*(1-R254)</f>
        <v/>
      </c>
      <c r="AB254">
        <f>Y254+Z254</f>
        <v/>
      </c>
      <c r="AC254">
        <f>Y254/('d_고정'!$B$5*'6_기대효과'!$H$7/8)/'d_고정'!$B$6</f>
        <v/>
      </c>
      <c r="AD254">
        <f>Y254/('d_고정'!$B$8*'6_기대효과'!$H$7/8)</f>
        <v/>
      </c>
    </row>
    <row r="255">
      <c r="A255">
        <f>RAND()</f>
        <v/>
      </c>
      <c r="B255">
        <f>IF('d_시나리오'!$J$2='d_시나리오'!$H$2,'d_시나리오'!$I$2,IF(A255&lt;('d_시나리오'!$I$2-'d_시나리오'!$H$2)/('d_시나리오'!$J$2-'d_시나리오'!$H$2),'d_시나리오'!$H$2+SQRT(A255*('d_시나리오'!$J$2-'d_시나리오'!$H$2)*('d_시나리오'!$I$2-'d_시나리오'!$H$2)),'d_시나리오'!$J$2-SQRT((1-A255)*('d_시나리오'!$J$2-'d_시나리오'!$H$2)*('d_시나리오'!$J$2-'d_시나리오'!$I$2))))</f>
        <v/>
      </c>
      <c r="C255">
        <f>RAND()</f>
        <v/>
      </c>
      <c r="D255">
        <f>BETAINV(RAND(),IF(C255&lt;'d_고정'!$B$26,'d_고정'!$B$23,'d_고정'!$B$16)+1,'d_고정'!$B$17-IF(C255&lt;'d_고정'!$B$26,'d_고정'!$B$23,'d_고정'!$B$16)+1)*('d_고정'!$B$14+('d_고정'!$B$15-'d_고정'!$B$14)*RAND())</f>
        <v/>
      </c>
      <c r="E255">
        <f>INDEX('d_분포'!$A$2:$A$28,RANDBETWEEN(1,27))</f>
        <v/>
      </c>
      <c r="F255">
        <f>INDEX('d_분포'!$C$2:$C$5,RANDBETWEEN(1,4))*(0.9+0.2*RAND())</f>
        <v/>
      </c>
      <c r="G255">
        <f>RAND()</f>
        <v/>
      </c>
      <c r="H255">
        <f>(F255+(1-F255)*('d_고정'!$B$22*BETAINV(RAND(),IF(G255&lt;'d_고정'!$B$26,'d_고정'!$B$25,'d_고정'!$B$20)+1,'d_고정'!$B$21-IF(G255&lt;'d_고정'!$B$26,'d_고정'!$B$25,'d_고정'!$B$20)+1)+(1-'d_고정'!$B$22)*BETAINV(RAND(),IF(G255&lt;'d_고정'!$B$26,'d_고정'!$B$24,'d_고정'!$B$18)+1,'d_고정'!$B$19-IF(G255&lt;'d_고정'!$B$26,'d_고정'!$B$24,'d_고정'!$B$18)+1))*('d_고정'!$B$14+('d_고정'!$B$15-'d_고정'!$B$14)*RAND()))/F255</f>
        <v/>
      </c>
      <c r="I255">
        <f>RAND()</f>
        <v/>
      </c>
      <c r="J255">
        <f>IF('d_시나리오'!$J$3='d_시나리오'!$H$3,'d_시나리오'!$I$3,IF(I255&lt;('d_시나리오'!$I$3-'d_시나리오'!$H$3)/('d_시나리오'!$J$3-'d_시나리오'!$H$3),'d_시나리오'!$H$3+SQRT(I255*('d_시나리오'!$J$3-'d_시나리오'!$H$3)*('d_시나리오'!$I$3-'d_시나리오'!$H$3)),'d_시나리오'!$J$3-SQRT((1-I255)*('d_시나리오'!$J$3-'d_시나리오'!$H$3)*('d_시나리오'!$J$3-'d_시나리오'!$I$3))))</f>
        <v/>
      </c>
      <c r="K255">
        <f>RAND()</f>
        <v/>
      </c>
      <c r="L255">
        <f>IF('d_시나리오'!$J$4='d_시나리오'!$H$4,'d_시나리오'!$I$4,IF(K255&lt;('d_시나리오'!$I$4-'d_시나리오'!$H$4)/('d_시나리오'!$J$4-'d_시나리오'!$H$4),'d_시나리오'!$H$4+SQRT(K255*('d_시나리오'!$J$4-'d_시나리오'!$H$4)*('d_시나리오'!$I$4-'d_시나리오'!$H$4)),'d_시나리오'!$J$4-SQRT((1-K255)*('d_시나리오'!$J$4-'d_시나리오'!$H$4)*('d_시나리오'!$J$4-'d_시나리오'!$I$4))))</f>
        <v/>
      </c>
      <c r="M255">
        <f>RAND()</f>
        <v/>
      </c>
      <c r="N255">
        <f>IF('d_시나리오'!$J$5='d_시나리오'!$H$5,'d_시나리오'!$I$5,IF(M255&lt;('d_시나리오'!$I$5-'d_시나리오'!$H$5)/('d_시나리오'!$J$5-'d_시나리오'!$H$5),'d_시나리오'!$H$5+SQRT(M255*('d_시나리오'!$J$5-'d_시나리오'!$H$5)*('d_시나리오'!$I$5-'d_시나리오'!$H$5)),'d_시나리오'!$J$5-SQRT((1-M255)*('d_시나리오'!$J$5-'d_시나리오'!$H$5)*('d_시나리오'!$J$5-'d_시나리오'!$I$5))))</f>
        <v/>
      </c>
      <c r="O255">
        <f>RAND()</f>
        <v/>
      </c>
      <c r="P255">
        <f>IF('d_시나리오'!$J$6='d_시나리오'!$H$6,'d_시나리오'!$I$6,IF(O255&lt;('d_시나리오'!$I$6-'d_시나리오'!$H$6)/('d_시나리오'!$J$6-'d_시나리오'!$H$6),'d_시나리오'!$H$6+SQRT(O255*('d_시나리오'!$J$6-'d_시나리오'!$H$6)*('d_시나리오'!$I$6-'d_시나리오'!$H$6)),'d_시나리오'!$J$6-SQRT((1-O255)*('d_시나리오'!$J$6-'d_시나리오'!$H$6)*('d_시나리오'!$J$6-'d_시나리오'!$I$6))))</f>
        <v/>
      </c>
      <c r="Q255">
        <f>INDEX('d_분포'!$B$2:$B$57,RANDBETWEEN(1,56))</f>
        <v/>
      </c>
      <c r="R255">
        <f>BETAINV(RAND(),5,5)</f>
        <v/>
      </c>
      <c r="S255">
        <f>'d_고정'!$B$1*'6_기대효과'!$H$7*('d_시나리오'!$I$7/'d_고정'!$B$2)*B255</f>
        <v/>
      </c>
      <c r="T255">
        <f>S255*D255</f>
        <v/>
      </c>
      <c r="U255">
        <f>S255*F255*H255</f>
        <v/>
      </c>
      <c r="V255">
        <f>S255*F255*(H255-1)</f>
        <v/>
      </c>
      <c r="W255">
        <f>U255*J255</f>
        <v/>
      </c>
      <c r="X255">
        <f>T255+W255</f>
        <v/>
      </c>
      <c r="Y255">
        <f>(T255*E255+W255*L255)*(1-R255-'d_고정'!$B$13)</f>
        <v/>
      </c>
      <c r="Z255">
        <f>(U255*N255*Q255+'d_고정'!$B$3*('6_기대효과'!$H$7/8)*Q255*'d_고정'!$B$10*P255*('6_기대효과'!$K$7/'d_고정'!$B$9))*(1-R255)</f>
        <v/>
      </c>
      <c r="AA255">
        <f>W255*L255*(1-R255-'d_고정'!$B$13)+U255*MAX(N255-'d_고정'!$B$10*P255*('6_기대효과'!$K$7/'d_고정'!$B$9),0)*Q255*(1-R255)</f>
        <v/>
      </c>
      <c r="AB255">
        <f>Y255+Z255</f>
        <v/>
      </c>
      <c r="AC255">
        <f>Y255/('d_고정'!$B$5*'6_기대효과'!$H$7/8)/'d_고정'!$B$6</f>
        <v/>
      </c>
      <c r="AD255">
        <f>Y255/('d_고정'!$B$8*'6_기대효과'!$H$7/8)</f>
        <v/>
      </c>
    </row>
    <row r="256">
      <c r="A256">
        <f>RAND()</f>
        <v/>
      </c>
      <c r="B256">
        <f>IF('d_시나리오'!$J$2='d_시나리오'!$H$2,'d_시나리오'!$I$2,IF(A256&lt;('d_시나리오'!$I$2-'d_시나리오'!$H$2)/('d_시나리오'!$J$2-'d_시나리오'!$H$2),'d_시나리오'!$H$2+SQRT(A256*('d_시나리오'!$J$2-'d_시나리오'!$H$2)*('d_시나리오'!$I$2-'d_시나리오'!$H$2)),'d_시나리오'!$J$2-SQRT((1-A256)*('d_시나리오'!$J$2-'d_시나리오'!$H$2)*('d_시나리오'!$J$2-'d_시나리오'!$I$2))))</f>
        <v/>
      </c>
      <c r="C256">
        <f>RAND()</f>
        <v/>
      </c>
      <c r="D256">
        <f>BETAINV(RAND(),IF(C256&lt;'d_고정'!$B$26,'d_고정'!$B$23,'d_고정'!$B$16)+1,'d_고정'!$B$17-IF(C256&lt;'d_고정'!$B$26,'d_고정'!$B$23,'d_고정'!$B$16)+1)*('d_고정'!$B$14+('d_고정'!$B$15-'d_고정'!$B$14)*RAND())</f>
        <v/>
      </c>
      <c r="E256">
        <f>INDEX('d_분포'!$A$2:$A$28,RANDBETWEEN(1,27))</f>
        <v/>
      </c>
      <c r="F256">
        <f>INDEX('d_분포'!$C$2:$C$5,RANDBETWEEN(1,4))*(0.9+0.2*RAND())</f>
        <v/>
      </c>
      <c r="G256">
        <f>RAND()</f>
        <v/>
      </c>
      <c r="H256">
        <f>(F256+(1-F256)*('d_고정'!$B$22*BETAINV(RAND(),IF(G256&lt;'d_고정'!$B$26,'d_고정'!$B$25,'d_고정'!$B$20)+1,'d_고정'!$B$21-IF(G256&lt;'d_고정'!$B$26,'d_고정'!$B$25,'d_고정'!$B$20)+1)+(1-'d_고정'!$B$22)*BETAINV(RAND(),IF(G256&lt;'d_고정'!$B$26,'d_고정'!$B$24,'d_고정'!$B$18)+1,'d_고정'!$B$19-IF(G256&lt;'d_고정'!$B$26,'d_고정'!$B$24,'d_고정'!$B$18)+1))*('d_고정'!$B$14+('d_고정'!$B$15-'d_고정'!$B$14)*RAND()))/F256</f>
        <v/>
      </c>
      <c r="I256">
        <f>RAND()</f>
        <v/>
      </c>
      <c r="J256">
        <f>IF('d_시나리오'!$J$3='d_시나리오'!$H$3,'d_시나리오'!$I$3,IF(I256&lt;('d_시나리오'!$I$3-'d_시나리오'!$H$3)/('d_시나리오'!$J$3-'d_시나리오'!$H$3),'d_시나리오'!$H$3+SQRT(I256*('d_시나리오'!$J$3-'d_시나리오'!$H$3)*('d_시나리오'!$I$3-'d_시나리오'!$H$3)),'d_시나리오'!$J$3-SQRT((1-I256)*('d_시나리오'!$J$3-'d_시나리오'!$H$3)*('d_시나리오'!$J$3-'d_시나리오'!$I$3))))</f>
        <v/>
      </c>
      <c r="K256">
        <f>RAND()</f>
        <v/>
      </c>
      <c r="L256">
        <f>IF('d_시나리오'!$J$4='d_시나리오'!$H$4,'d_시나리오'!$I$4,IF(K256&lt;('d_시나리오'!$I$4-'d_시나리오'!$H$4)/('d_시나리오'!$J$4-'d_시나리오'!$H$4),'d_시나리오'!$H$4+SQRT(K256*('d_시나리오'!$J$4-'d_시나리오'!$H$4)*('d_시나리오'!$I$4-'d_시나리오'!$H$4)),'d_시나리오'!$J$4-SQRT((1-K256)*('d_시나리오'!$J$4-'d_시나리오'!$H$4)*('d_시나리오'!$J$4-'d_시나리오'!$I$4))))</f>
        <v/>
      </c>
      <c r="M256">
        <f>RAND()</f>
        <v/>
      </c>
      <c r="N256">
        <f>IF('d_시나리오'!$J$5='d_시나리오'!$H$5,'d_시나리오'!$I$5,IF(M256&lt;('d_시나리오'!$I$5-'d_시나리오'!$H$5)/('d_시나리오'!$J$5-'d_시나리오'!$H$5),'d_시나리오'!$H$5+SQRT(M256*('d_시나리오'!$J$5-'d_시나리오'!$H$5)*('d_시나리오'!$I$5-'d_시나리오'!$H$5)),'d_시나리오'!$J$5-SQRT((1-M256)*('d_시나리오'!$J$5-'d_시나리오'!$H$5)*('d_시나리오'!$J$5-'d_시나리오'!$I$5))))</f>
        <v/>
      </c>
      <c r="O256">
        <f>RAND()</f>
        <v/>
      </c>
      <c r="P256">
        <f>IF('d_시나리오'!$J$6='d_시나리오'!$H$6,'d_시나리오'!$I$6,IF(O256&lt;('d_시나리오'!$I$6-'d_시나리오'!$H$6)/('d_시나리오'!$J$6-'d_시나리오'!$H$6),'d_시나리오'!$H$6+SQRT(O256*('d_시나리오'!$J$6-'d_시나리오'!$H$6)*('d_시나리오'!$I$6-'d_시나리오'!$H$6)),'d_시나리오'!$J$6-SQRT((1-O256)*('d_시나리오'!$J$6-'d_시나리오'!$H$6)*('d_시나리오'!$J$6-'d_시나리오'!$I$6))))</f>
        <v/>
      </c>
      <c r="Q256">
        <f>INDEX('d_분포'!$B$2:$B$57,RANDBETWEEN(1,56))</f>
        <v/>
      </c>
      <c r="R256">
        <f>BETAINV(RAND(),5,5)</f>
        <v/>
      </c>
      <c r="S256">
        <f>'d_고정'!$B$1*'6_기대효과'!$H$7*('d_시나리오'!$I$7/'d_고정'!$B$2)*B256</f>
        <v/>
      </c>
      <c r="T256">
        <f>S256*D256</f>
        <v/>
      </c>
      <c r="U256">
        <f>S256*F256*H256</f>
        <v/>
      </c>
      <c r="V256">
        <f>S256*F256*(H256-1)</f>
        <v/>
      </c>
      <c r="W256">
        <f>U256*J256</f>
        <v/>
      </c>
      <c r="X256">
        <f>T256+W256</f>
        <v/>
      </c>
      <c r="Y256">
        <f>(T256*E256+W256*L256)*(1-R256-'d_고정'!$B$13)</f>
        <v/>
      </c>
      <c r="Z256">
        <f>(U256*N256*Q256+'d_고정'!$B$3*('6_기대효과'!$H$7/8)*Q256*'d_고정'!$B$10*P256*('6_기대효과'!$K$7/'d_고정'!$B$9))*(1-R256)</f>
        <v/>
      </c>
      <c r="AA256">
        <f>W256*L256*(1-R256-'d_고정'!$B$13)+U256*MAX(N256-'d_고정'!$B$10*P256*('6_기대효과'!$K$7/'d_고정'!$B$9),0)*Q256*(1-R256)</f>
        <v/>
      </c>
      <c r="AB256">
        <f>Y256+Z256</f>
        <v/>
      </c>
      <c r="AC256">
        <f>Y256/('d_고정'!$B$5*'6_기대효과'!$H$7/8)/'d_고정'!$B$6</f>
        <v/>
      </c>
      <c r="AD256">
        <f>Y256/('d_고정'!$B$8*'6_기대효과'!$H$7/8)</f>
        <v/>
      </c>
    </row>
    <row r="257">
      <c r="A257">
        <f>RAND()</f>
        <v/>
      </c>
      <c r="B257">
        <f>IF('d_시나리오'!$J$2='d_시나리오'!$H$2,'d_시나리오'!$I$2,IF(A257&lt;('d_시나리오'!$I$2-'d_시나리오'!$H$2)/('d_시나리오'!$J$2-'d_시나리오'!$H$2),'d_시나리오'!$H$2+SQRT(A257*('d_시나리오'!$J$2-'d_시나리오'!$H$2)*('d_시나리오'!$I$2-'d_시나리오'!$H$2)),'d_시나리오'!$J$2-SQRT((1-A257)*('d_시나리오'!$J$2-'d_시나리오'!$H$2)*('d_시나리오'!$J$2-'d_시나리오'!$I$2))))</f>
        <v/>
      </c>
      <c r="C257">
        <f>RAND()</f>
        <v/>
      </c>
      <c r="D257">
        <f>BETAINV(RAND(),IF(C257&lt;'d_고정'!$B$26,'d_고정'!$B$23,'d_고정'!$B$16)+1,'d_고정'!$B$17-IF(C257&lt;'d_고정'!$B$26,'d_고정'!$B$23,'d_고정'!$B$16)+1)*('d_고정'!$B$14+('d_고정'!$B$15-'d_고정'!$B$14)*RAND())</f>
        <v/>
      </c>
      <c r="E257">
        <f>INDEX('d_분포'!$A$2:$A$28,RANDBETWEEN(1,27))</f>
        <v/>
      </c>
      <c r="F257">
        <f>INDEX('d_분포'!$C$2:$C$5,RANDBETWEEN(1,4))*(0.9+0.2*RAND())</f>
        <v/>
      </c>
      <c r="G257">
        <f>RAND()</f>
        <v/>
      </c>
      <c r="H257">
        <f>(F257+(1-F257)*('d_고정'!$B$22*BETAINV(RAND(),IF(G257&lt;'d_고정'!$B$26,'d_고정'!$B$25,'d_고정'!$B$20)+1,'d_고정'!$B$21-IF(G257&lt;'d_고정'!$B$26,'d_고정'!$B$25,'d_고정'!$B$20)+1)+(1-'d_고정'!$B$22)*BETAINV(RAND(),IF(G257&lt;'d_고정'!$B$26,'d_고정'!$B$24,'d_고정'!$B$18)+1,'d_고정'!$B$19-IF(G257&lt;'d_고정'!$B$26,'d_고정'!$B$24,'d_고정'!$B$18)+1))*('d_고정'!$B$14+('d_고정'!$B$15-'d_고정'!$B$14)*RAND()))/F257</f>
        <v/>
      </c>
      <c r="I257">
        <f>RAND()</f>
        <v/>
      </c>
      <c r="J257">
        <f>IF('d_시나리오'!$J$3='d_시나리오'!$H$3,'d_시나리오'!$I$3,IF(I257&lt;('d_시나리오'!$I$3-'d_시나리오'!$H$3)/('d_시나리오'!$J$3-'d_시나리오'!$H$3),'d_시나리오'!$H$3+SQRT(I257*('d_시나리오'!$J$3-'d_시나리오'!$H$3)*('d_시나리오'!$I$3-'d_시나리오'!$H$3)),'d_시나리오'!$J$3-SQRT((1-I257)*('d_시나리오'!$J$3-'d_시나리오'!$H$3)*('d_시나리오'!$J$3-'d_시나리오'!$I$3))))</f>
        <v/>
      </c>
      <c r="K257">
        <f>RAND()</f>
        <v/>
      </c>
      <c r="L257">
        <f>IF('d_시나리오'!$J$4='d_시나리오'!$H$4,'d_시나리오'!$I$4,IF(K257&lt;('d_시나리오'!$I$4-'d_시나리오'!$H$4)/('d_시나리오'!$J$4-'d_시나리오'!$H$4),'d_시나리오'!$H$4+SQRT(K257*('d_시나리오'!$J$4-'d_시나리오'!$H$4)*('d_시나리오'!$I$4-'d_시나리오'!$H$4)),'d_시나리오'!$J$4-SQRT((1-K257)*('d_시나리오'!$J$4-'d_시나리오'!$H$4)*('d_시나리오'!$J$4-'d_시나리오'!$I$4))))</f>
        <v/>
      </c>
      <c r="M257">
        <f>RAND()</f>
        <v/>
      </c>
      <c r="N257">
        <f>IF('d_시나리오'!$J$5='d_시나리오'!$H$5,'d_시나리오'!$I$5,IF(M257&lt;('d_시나리오'!$I$5-'d_시나리오'!$H$5)/('d_시나리오'!$J$5-'d_시나리오'!$H$5),'d_시나리오'!$H$5+SQRT(M257*('d_시나리오'!$J$5-'d_시나리오'!$H$5)*('d_시나리오'!$I$5-'d_시나리오'!$H$5)),'d_시나리오'!$J$5-SQRT((1-M257)*('d_시나리오'!$J$5-'d_시나리오'!$H$5)*('d_시나리오'!$J$5-'d_시나리오'!$I$5))))</f>
        <v/>
      </c>
      <c r="O257">
        <f>RAND()</f>
        <v/>
      </c>
      <c r="P257">
        <f>IF('d_시나리오'!$J$6='d_시나리오'!$H$6,'d_시나리오'!$I$6,IF(O257&lt;('d_시나리오'!$I$6-'d_시나리오'!$H$6)/('d_시나리오'!$J$6-'d_시나리오'!$H$6),'d_시나리오'!$H$6+SQRT(O257*('d_시나리오'!$J$6-'d_시나리오'!$H$6)*('d_시나리오'!$I$6-'d_시나리오'!$H$6)),'d_시나리오'!$J$6-SQRT((1-O257)*('d_시나리오'!$J$6-'d_시나리오'!$H$6)*('d_시나리오'!$J$6-'d_시나리오'!$I$6))))</f>
        <v/>
      </c>
      <c r="Q257">
        <f>INDEX('d_분포'!$B$2:$B$57,RANDBETWEEN(1,56))</f>
        <v/>
      </c>
      <c r="R257">
        <f>BETAINV(RAND(),5,5)</f>
        <v/>
      </c>
      <c r="S257">
        <f>'d_고정'!$B$1*'6_기대효과'!$H$7*('d_시나리오'!$I$7/'d_고정'!$B$2)*B257</f>
        <v/>
      </c>
      <c r="T257">
        <f>S257*D257</f>
        <v/>
      </c>
      <c r="U257">
        <f>S257*F257*H257</f>
        <v/>
      </c>
      <c r="V257">
        <f>S257*F257*(H257-1)</f>
        <v/>
      </c>
      <c r="W257">
        <f>U257*J257</f>
        <v/>
      </c>
      <c r="X257">
        <f>T257+W257</f>
        <v/>
      </c>
      <c r="Y257">
        <f>(T257*E257+W257*L257)*(1-R257-'d_고정'!$B$13)</f>
        <v/>
      </c>
      <c r="Z257">
        <f>(U257*N257*Q257+'d_고정'!$B$3*('6_기대효과'!$H$7/8)*Q257*'d_고정'!$B$10*P257*('6_기대효과'!$K$7/'d_고정'!$B$9))*(1-R257)</f>
        <v/>
      </c>
      <c r="AA257">
        <f>W257*L257*(1-R257-'d_고정'!$B$13)+U257*MAX(N257-'d_고정'!$B$10*P257*('6_기대효과'!$K$7/'d_고정'!$B$9),0)*Q257*(1-R257)</f>
        <v/>
      </c>
      <c r="AB257">
        <f>Y257+Z257</f>
        <v/>
      </c>
      <c r="AC257">
        <f>Y257/('d_고정'!$B$5*'6_기대효과'!$H$7/8)/'d_고정'!$B$6</f>
        <v/>
      </c>
      <c r="AD257">
        <f>Y257/('d_고정'!$B$8*'6_기대효과'!$H$7/8)</f>
        <v/>
      </c>
    </row>
    <row r="258">
      <c r="A258">
        <f>RAND()</f>
        <v/>
      </c>
      <c r="B258">
        <f>IF('d_시나리오'!$J$2='d_시나리오'!$H$2,'d_시나리오'!$I$2,IF(A258&lt;('d_시나리오'!$I$2-'d_시나리오'!$H$2)/('d_시나리오'!$J$2-'d_시나리오'!$H$2),'d_시나리오'!$H$2+SQRT(A258*('d_시나리오'!$J$2-'d_시나리오'!$H$2)*('d_시나리오'!$I$2-'d_시나리오'!$H$2)),'d_시나리오'!$J$2-SQRT((1-A258)*('d_시나리오'!$J$2-'d_시나리오'!$H$2)*('d_시나리오'!$J$2-'d_시나리오'!$I$2))))</f>
        <v/>
      </c>
      <c r="C258">
        <f>RAND()</f>
        <v/>
      </c>
      <c r="D258">
        <f>BETAINV(RAND(),IF(C258&lt;'d_고정'!$B$26,'d_고정'!$B$23,'d_고정'!$B$16)+1,'d_고정'!$B$17-IF(C258&lt;'d_고정'!$B$26,'d_고정'!$B$23,'d_고정'!$B$16)+1)*('d_고정'!$B$14+('d_고정'!$B$15-'d_고정'!$B$14)*RAND())</f>
        <v/>
      </c>
      <c r="E258">
        <f>INDEX('d_분포'!$A$2:$A$28,RANDBETWEEN(1,27))</f>
        <v/>
      </c>
      <c r="F258">
        <f>INDEX('d_분포'!$C$2:$C$5,RANDBETWEEN(1,4))*(0.9+0.2*RAND())</f>
        <v/>
      </c>
      <c r="G258">
        <f>RAND()</f>
        <v/>
      </c>
      <c r="H258">
        <f>(F258+(1-F258)*('d_고정'!$B$22*BETAINV(RAND(),IF(G258&lt;'d_고정'!$B$26,'d_고정'!$B$25,'d_고정'!$B$20)+1,'d_고정'!$B$21-IF(G258&lt;'d_고정'!$B$26,'d_고정'!$B$25,'d_고정'!$B$20)+1)+(1-'d_고정'!$B$22)*BETAINV(RAND(),IF(G258&lt;'d_고정'!$B$26,'d_고정'!$B$24,'d_고정'!$B$18)+1,'d_고정'!$B$19-IF(G258&lt;'d_고정'!$B$26,'d_고정'!$B$24,'d_고정'!$B$18)+1))*('d_고정'!$B$14+('d_고정'!$B$15-'d_고정'!$B$14)*RAND()))/F258</f>
        <v/>
      </c>
      <c r="I258">
        <f>RAND()</f>
        <v/>
      </c>
      <c r="J258">
        <f>IF('d_시나리오'!$J$3='d_시나리오'!$H$3,'d_시나리오'!$I$3,IF(I258&lt;('d_시나리오'!$I$3-'d_시나리오'!$H$3)/('d_시나리오'!$J$3-'d_시나리오'!$H$3),'d_시나리오'!$H$3+SQRT(I258*('d_시나리오'!$J$3-'d_시나리오'!$H$3)*('d_시나리오'!$I$3-'d_시나리오'!$H$3)),'d_시나리오'!$J$3-SQRT((1-I258)*('d_시나리오'!$J$3-'d_시나리오'!$H$3)*('d_시나리오'!$J$3-'d_시나리오'!$I$3))))</f>
        <v/>
      </c>
      <c r="K258">
        <f>RAND()</f>
        <v/>
      </c>
      <c r="L258">
        <f>IF('d_시나리오'!$J$4='d_시나리오'!$H$4,'d_시나리오'!$I$4,IF(K258&lt;('d_시나리오'!$I$4-'d_시나리오'!$H$4)/('d_시나리오'!$J$4-'d_시나리오'!$H$4),'d_시나리오'!$H$4+SQRT(K258*('d_시나리오'!$J$4-'d_시나리오'!$H$4)*('d_시나리오'!$I$4-'d_시나리오'!$H$4)),'d_시나리오'!$J$4-SQRT((1-K258)*('d_시나리오'!$J$4-'d_시나리오'!$H$4)*('d_시나리오'!$J$4-'d_시나리오'!$I$4))))</f>
        <v/>
      </c>
      <c r="M258">
        <f>RAND()</f>
        <v/>
      </c>
      <c r="N258">
        <f>IF('d_시나리오'!$J$5='d_시나리오'!$H$5,'d_시나리오'!$I$5,IF(M258&lt;('d_시나리오'!$I$5-'d_시나리오'!$H$5)/('d_시나리오'!$J$5-'d_시나리오'!$H$5),'d_시나리오'!$H$5+SQRT(M258*('d_시나리오'!$J$5-'d_시나리오'!$H$5)*('d_시나리오'!$I$5-'d_시나리오'!$H$5)),'d_시나리오'!$J$5-SQRT((1-M258)*('d_시나리오'!$J$5-'d_시나리오'!$H$5)*('d_시나리오'!$J$5-'d_시나리오'!$I$5))))</f>
        <v/>
      </c>
      <c r="O258">
        <f>RAND()</f>
        <v/>
      </c>
      <c r="P258">
        <f>IF('d_시나리오'!$J$6='d_시나리오'!$H$6,'d_시나리오'!$I$6,IF(O258&lt;('d_시나리오'!$I$6-'d_시나리오'!$H$6)/('d_시나리오'!$J$6-'d_시나리오'!$H$6),'d_시나리오'!$H$6+SQRT(O258*('d_시나리오'!$J$6-'d_시나리오'!$H$6)*('d_시나리오'!$I$6-'d_시나리오'!$H$6)),'d_시나리오'!$J$6-SQRT((1-O258)*('d_시나리오'!$J$6-'d_시나리오'!$H$6)*('d_시나리오'!$J$6-'d_시나리오'!$I$6))))</f>
        <v/>
      </c>
      <c r="Q258">
        <f>INDEX('d_분포'!$B$2:$B$57,RANDBETWEEN(1,56))</f>
        <v/>
      </c>
      <c r="R258">
        <f>BETAINV(RAND(),5,5)</f>
        <v/>
      </c>
      <c r="S258">
        <f>'d_고정'!$B$1*'6_기대효과'!$H$7*('d_시나리오'!$I$7/'d_고정'!$B$2)*B258</f>
        <v/>
      </c>
      <c r="T258">
        <f>S258*D258</f>
        <v/>
      </c>
      <c r="U258">
        <f>S258*F258*H258</f>
        <v/>
      </c>
      <c r="V258">
        <f>S258*F258*(H258-1)</f>
        <v/>
      </c>
      <c r="W258">
        <f>U258*J258</f>
        <v/>
      </c>
      <c r="X258">
        <f>T258+W258</f>
        <v/>
      </c>
      <c r="Y258">
        <f>(T258*E258+W258*L258)*(1-R258-'d_고정'!$B$13)</f>
        <v/>
      </c>
      <c r="Z258">
        <f>(U258*N258*Q258+'d_고정'!$B$3*('6_기대효과'!$H$7/8)*Q258*'d_고정'!$B$10*P258*('6_기대효과'!$K$7/'d_고정'!$B$9))*(1-R258)</f>
        <v/>
      </c>
      <c r="AA258">
        <f>W258*L258*(1-R258-'d_고정'!$B$13)+U258*MAX(N258-'d_고정'!$B$10*P258*('6_기대효과'!$K$7/'d_고정'!$B$9),0)*Q258*(1-R258)</f>
        <v/>
      </c>
      <c r="AB258">
        <f>Y258+Z258</f>
        <v/>
      </c>
      <c r="AC258">
        <f>Y258/('d_고정'!$B$5*'6_기대효과'!$H$7/8)/'d_고정'!$B$6</f>
        <v/>
      </c>
      <c r="AD258">
        <f>Y258/('d_고정'!$B$8*'6_기대효과'!$H$7/8)</f>
        <v/>
      </c>
    </row>
    <row r="259">
      <c r="A259">
        <f>RAND()</f>
        <v/>
      </c>
      <c r="B259">
        <f>IF('d_시나리오'!$J$2='d_시나리오'!$H$2,'d_시나리오'!$I$2,IF(A259&lt;('d_시나리오'!$I$2-'d_시나리오'!$H$2)/('d_시나리오'!$J$2-'d_시나리오'!$H$2),'d_시나리오'!$H$2+SQRT(A259*('d_시나리오'!$J$2-'d_시나리오'!$H$2)*('d_시나리오'!$I$2-'d_시나리오'!$H$2)),'d_시나리오'!$J$2-SQRT((1-A259)*('d_시나리오'!$J$2-'d_시나리오'!$H$2)*('d_시나리오'!$J$2-'d_시나리오'!$I$2))))</f>
        <v/>
      </c>
      <c r="C259">
        <f>RAND()</f>
        <v/>
      </c>
      <c r="D259">
        <f>BETAINV(RAND(),IF(C259&lt;'d_고정'!$B$26,'d_고정'!$B$23,'d_고정'!$B$16)+1,'d_고정'!$B$17-IF(C259&lt;'d_고정'!$B$26,'d_고정'!$B$23,'d_고정'!$B$16)+1)*('d_고정'!$B$14+('d_고정'!$B$15-'d_고정'!$B$14)*RAND())</f>
        <v/>
      </c>
      <c r="E259">
        <f>INDEX('d_분포'!$A$2:$A$28,RANDBETWEEN(1,27))</f>
        <v/>
      </c>
      <c r="F259">
        <f>INDEX('d_분포'!$C$2:$C$5,RANDBETWEEN(1,4))*(0.9+0.2*RAND())</f>
        <v/>
      </c>
      <c r="G259">
        <f>RAND()</f>
        <v/>
      </c>
      <c r="H259">
        <f>(F259+(1-F259)*('d_고정'!$B$22*BETAINV(RAND(),IF(G259&lt;'d_고정'!$B$26,'d_고정'!$B$25,'d_고정'!$B$20)+1,'d_고정'!$B$21-IF(G259&lt;'d_고정'!$B$26,'d_고정'!$B$25,'d_고정'!$B$20)+1)+(1-'d_고정'!$B$22)*BETAINV(RAND(),IF(G259&lt;'d_고정'!$B$26,'d_고정'!$B$24,'d_고정'!$B$18)+1,'d_고정'!$B$19-IF(G259&lt;'d_고정'!$B$26,'d_고정'!$B$24,'d_고정'!$B$18)+1))*('d_고정'!$B$14+('d_고정'!$B$15-'d_고정'!$B$14)*RAND()))/F259</f>
        <v/>
      </c>
      <c r="I259">
        <f>RAND()</f>
        <v/>
      </c>
      <c r="J259">
        <f>IF('d_시나리오'!$J$3='d_시나리오'!$H$3,'d_시나리오'!$I$3,IF(I259&lt;('d_시나리오'!$I$3-'d_시나리오'!$H$3)/('d_시나리오'!$J$3-'d_시나리오'!$H$3),'d_시나리오'!$H$3+SQRT(I259*('d_시나리오'!$J$3-'d_시나리오'!$H$3)*('d_시나리오'!$I$3-'d_시나리오'!$H$3)),'d_시나리오'!$J$3-SQRT((1-I259)*('d_시나리오'!$J$3-'d_시나리오'!$H$3)*('d_시나리오'!$J$3-'d_시나리오'!$I$3))))</f>
        <v/>
      </c>
      <c r="K259">
        <f>RAND()</f>
        <v/>
      </c>
      <c r="L259">
        <f>IF('d_시나리오'!$J$4='d_시나리오'!$H$4,'d_시나리오'!$I$4,IF(K259&lt;('d_시나리오'!$I$4-'d_시나리오'!$H$4)/('d_시나리오'!$J$4-'d_시나리오'!$H$4),'d_시나리오'!$H$4+SQRT(K259*('d_시나리오'!$J$4-'d_시나리오'!$H$4)*('d_시나리오'!$I$4-'d_시나리오'!$H$4)),'d_시나리오'!$J$4-SQRT((1-K259)*('d_시나리오'!$J$4-'d_시나리오'!$H$4)*('d_시나리오'!$J$4-'d_시나리오'!$I$4))))</f>
        <v/>
      </c>
      <c r="M259">
        <f>RAND()</f>
        <v/>
      </c>
      <c r="N259">
        <f>IF('d_시나리오'!$J$5='d_시나리오'!$H$5,'d_시나리오'!$I$5,IF(M259&lt;('d_시나리오'!$I$5-'d_시나리오'!$H$5)/('d_시나리오'!$J$5-'d_시나리오'!$H$5),'d_시나리오'!$H$5+SQRT(M259*('d_시나리오'!$J$5-'d_시나리오'!$H$5)*('d_시나리오'!$I$5-'d_시나리오'!$H$5)),'d_시나리오'!$J$5-SQRT((1-M259)*('d_시나리오'!$J$5-'d_시나리오'!$H$5)*('d_시나리오'!$J$5-'d_시나리오'!$I$5))))</f>
        <v/>
      </c>
      <c r="O259">
        <f>RAND()</f>
        <v/>
      </c>
      <c r="P259">
        <f>IF('d_시나리오'!$J$6='d_시나리오'!$H$6,'d_시나리오'!$I$6,IF(O259&lt;('d_시나리오'!$I$6-'d_시나리오'!$H$6)/('d_시나리오'!$J$6-'d_시나리오'!$H$6),'d_시나리오'!$H$6+SQRT(O259*('d_시나리오'!$J$6-'d_시나리오'!$H$6)*('d_시나리오'!$I$6-'d_시나리오'!$H$6)),'d_시나리오'!$J$6-SQRT((1-O259)*('d_시나리오'!$J$6-'d_시나리오'!$H$6)*('d_시나리오'!$J$6-'d_시나리오'!$I$6))))</f>
        <v/>
      </c>
      <c r="Q259">
        <f>INDEX('d_분포'!$B$2:$B$57,RANDBETWEEN(1,56))</f>
        <v/>
      </c>
      <c r="R259">
        <f>BETAINV(RAND(),5,5)</f>
        <v/>
      </c>
      <c r="S259">
        <f>'d_고정'!$B$1*'6_기대효과'!$H$7*('d_시나리오'!$I$7/'d_고정'!$B$2)*B259</f>
        <v/>
      </c>
      <c r="T259">
        <f>S259*D259</f>
        <v/>
      </c>
      <c r="U259">
        <f>S259*F259*H259</f>
        <v/>
      </c>
      <c r="V259">
        <f>S259*F259*(H259-1)</f>
        <v/>
      </c>
      <c r="W259">
        <f>U259*J259</f>
        <v/>
      </c>
      <c r="X259">
        <f>T259+W259</f>
        <v/>
      </c>
      <c r="Y259">
        <f>(T259*E259+W259*L259)*(1-R259-'d_고정'!$B$13)</f>
        <v/>
      </c>
      <c r="Z259">
        <f>(U259*N259*Q259+'d_고정'!$B$3*('6_기대효과'!$H$7/8)*Q259*'d_고정'!$B$10*P259*('6_기대효과'!$K$7/'d_고정'!$B$9))*(1-R259)</f>
        <v/>
      </c>
      <c r="AA259">
        <f>W259*L259*(1-R259-'d_고정'!$B$13)+U259*MAX(N259-'d_고정'!$B$10*P259*('6_기대효과'!$K$7/'d_고정'!$B$9),0)*Q259*(1-R259)</f>
        <v/>
      </c>
      <c r="AB259">
        <f>Y259+Z259</f>
        <v/>
      </c>
      <c r="AC259">
        <f>Y259/('d_고정'!$B$5*'6_기대효과'!$H$7/8)/'d_고정'!$B$6</f>
        <v/>
      </c>
      <c r="AD259">
        <f>Y259/('d_고정'!$B$8*'6_기대효과'!$H$7/8)</f>
        <v/>
      </c>
    </row>
    <row r="260">
      <c r="A260">
        <f>RAND()</f>
        <v/>
      </c>
      <c r="B260">
        <f>IF('d_시나리오'!$J$2='d_시나리오'!$H$2,'d_시나리오'!$I$2,IF(A260&lt;('d_시나리오'!$I$2-'d_시나리오'!$H$2)/('d_시나리오'!$J$2-'d_시나리오'!$H$2),'d_시나리오'!$H$2+SQRT(A260*('d_시나리오'!$J$2-'d_시나리오'!$H$2)*('d_시나리오'!$I$2-'d_시나리오'!$H$2)),'d_시나리오'!$J$2-SQRT((1-A260)*('d_시나리오'!$J$2-'d_시나리오'!$H$2)*('d_시나리오'!$J$2-'d_시나리오'!$I$2))))</f>
        <v/>
      </c>
      <c r="C260">
        <f>RAND()</f>
        <v/>
      </c>
      <c r="D260">
        <f>BETAINV(RAND(),IF(C260&lt;'d_고정'!$B$26,'d_고정'!$B$23,'d_고정'!$B$16)+1,'d_고정'!$B$17-IF(C260&lt;'d_고정'!$B$26,'d_고정'!$B$23,'d_고정'!$B$16)+1)*('d_고정'!$B$14+('d_고정'!$B$15-'d_고정'!$B$14)*RAND())</f>
        <v/>
      </c>
      <c r="E260">
        <f>INDEX('d_분포'!$A$2:$A$28,RANDBETWEEN(1,27))</f>
        <v/>
      </c>
      <c r="F260">
        <f>INDEX('d_분포'!$C$2:$C$5,RANDBETWEEN(1,4))*(0.9+0.2*RAND())</f>
        <v/>
      </c>
      <c r="G260">
        <f>RAND()</f>
        <v/>
      </c>
      <c r="H260">
        <f>(F260+(1-F260)*('d_고정'!$B$22*BETAINV(RAND(),IF(G260&lt;'d_고정'!$B$26,'d_고정'!$B$25,'d_고정'!$B$20)+1,'d_고정'!$B$21-IF(G260&lt;'d_고정'!$B$26,'d_고정'!$B$25,'d_고정'!$B$20)+1)+(1-'d_고정'!$B$22)*BETAINV(RAND(),IF(G260&lt;'d_고정'!$B$26,'d_고정'!$B$24,'d_고정'!$B$18)+1,'d_고정'!$B$19-IF(G260&lt;'d_고정'!$B$26,'d_고정'!$B$24,'d_고정'!$B$18)+1))*('d_고정'!$B$14+('d_고정'!$B$15-'d_고정'!$B$14)*RAND()))/F260</f>
        <v/>
      </c>
      <c r="I260">
        <f>RAND()</f>
        <v/>
      </c>
      <c r="J260">
        <f>IF('d_시나리오'!$J$3='d_시나리오'!$H$3,'d_시나리오'!$I$3,IF(I260&lt;('d_시나리오'!$I$3-'d_시나리오'!$H$3)/('d_시나리오'!$J$3-'d_시나리오'!$H$3),'d_시나리오'!$H$3+SQRT(I260*('d_시나리오'!$J$3-'d_시나리오'!$H$3)*('d_시나리오'!$I$3-'d_시나리오'!$H$3)),'d_시나리오'!$J$3-SQRT((1-I260)*('d_시나리오'!$J$3-'d_시나리오'!$H$3)*('d_시나리오'!$J$3-'d_시나리오'!$I$3))))</f>
        <v/>
      </c>
      <c r="K260">
        <f>RAND()</f>
        <v/>
      </c>
      <c r="L260">
        <f>IF('d_시나리오'!$J$4='d_시나리오'!$H$4,'d_시나리오'!$I$4,IF(K260&lt;('d_시나리오'!$I$4-'d_시나리오'!$H$4)/('d_시나리오'!$J$4-'d_시나리오'!$H$4),'d_시나리오'!$H$4+SQRT(K260*('d_시나리오'!$J$4-'d_시나리오'!$H$4)*('d_시나리오'!$I$4-'d_시나리오'!$H$4)),'d_시나리오'!$J$4-SQRT((1-K260)*('d_시나리오'!$J$4-'d_시나리오'!$H$4)*('d_시나리오'!$J$4-'d_시나리오'!$I$4))))</f>
        <v/>
      </c>
      <c r="M260">
        <f>RAND()</f>
        <v/>
      </c>
      <c r="N260">
        <f>IF('d_시나리오'!$J$5='d_시나리오'!$H$5,'d_시나리오'!$I$5,IF(M260&lt;('d_시나리오'!$I$5-'d_시나리오'!$H$5)/('d_시나리오'!$J$5-'d_시나리오'!$H$5),'d_시나리오'!$H$5+SQRT(M260*('d_시나리오'!$J$5-'d_시나리오'!$H$5)*('d_시나리오'!$I$5-'d_시나리오'!$H$5)),'d_시나리오'!$J$5-SQRT((1-M260)*('d_시나리오'!$J$5-'d_시나리오'!$H$5)*('d_시나리오'!$J$5-'d_시나리오'!$I$5))))</f>
        <v/>
      </c>
      <c r="O260">
        <f>RAND()</f>
        <v/>
      </c>
      <c r="P260">
        <f>IF('d_시나리오'!$J$6='d_시나리오'!$H$6,'d_시나리오'!$I$6,IF(O260&lt;('d_시나리오'!$I$6-'d_시나리오'!$H$6)/('d_시나리오'!$J$6-'d_시나리오'!$H$6),'d_시나리오'!$H$6+SQRT(O260*('d_시나리오'!$J$6-'d_시나리오'!$H$6)*('d_시나리오'!$I$6-'d_시나리오'!$H$6)),'d_시나리오'!$J$6-SQRT((1-O260)*('d_시나리오'!$J$6-'d_시나리오'!$H$6)*('d_시나리오'!$J$6-'d_시나리오'!$I$6))))</f>
        <v/>
      </c>
      <c r="Q260">
        <f>INDEX('d_분포'!$B$2:$B$57,RANDBETWEEN(1,56))</f>
        <v/>
      </c>
      <c r="R260">
        <f>BETAINV(RAND(),5,5)</f>
        <v/>
      </c>
      <c r="S260">
        <f>'d_고정'!$B$1*'6_기대효과'!$H$7*('d_시나리오'!$I$7/'d_고정'!$B$2)*B260</f>
        <v/>
      </c>
      <c r="T260">
        <f>S260*D260</f>
        <v/>
      </c>
      <c r="U260">
        <f>S260*F260*H260</f>
        <v/>
      </c>
      <c r="V260">
        <f>S260*F260*(H260-1)</f>
        <v/>
      </c>
      <c r="W260">
        <f>U260*J260</f>
        <v/>
      </c>
      <c r="X260">
        <f>T260+W260</f>
        <v/>
      </c>
      <c r="Y260">
        <f>(T260*E260+W260*L260)*(1-R260-'d_고정'!$B$13)</f>
        <v/>
      </c>
      <c r="Z260">
        <f>(U260*N260*Q260+'d_고정'!$B$3*('6_기대효과'!$H$7/8)*Q260*'d_고정'!$B$10*P260*('6_기대효과'!$K$7/'d_고정'!$B$9))*(1-R260)</f>
        <v/>
      </c>
      <c r="AA260">
        <f>W260*L260*(1-R260-'d_고정'!$B$13)+U260*MAX(N260-'d_고정'!$B$10*P260*('6_기대효과'!$K$7/'d_고정'!$B$9),0)*Q260*(1-R260)</f>
        <v/>
      </c>
      <c r="AB260">
        <f>Y260+Z260</f>
        <v/>
      </c>
      <c r="AC260">
        <f>Y260/('d_고정'!$B$5*'6_기대효과'!$H$7/8)/'d_고정'!$B$6</f>
        <v/>
      </c>
      <c r="AD260">
        <f>Y260/('d_고정'!$B$8*'6_기대효과'!$H$7/8)</f>
        <v/>
      </c>
    </row>
    <row r="261">
      <c r="A261">
        <f>RAND()</f>
        <v/>
      </c>
      <c r="B261">
        <f>IF('d_시나리오'!$J$2='d_시나리오'!$H$2,'d_시나리오'!$I$2,IF(A261&lt;('d_시나리오'!$I$2-'d_시나리오'!$H$2)/('d_시나리오'!$J$2-'d_시나리오'!$H$2),'d_시나리오'!$H$2+SQRT(A261*('d_시나리오'!$J$2-'d_시나리오'!$H$2)*('d_시나리오'!$I$2-'d_시나리오'!$H$2)),'d_시나리오'!$J$2-SQRT((1-A261)*('d_시나리오'!$J$2-'d_시나리오'!$H$2)*('d_시나리오'!$J$2-'d_시나리오'!$I$2))))</f>
        <v/>
      </c>
      <c r="C261">
        <f>RAND()</f>
        <v/>
      </c>
      <c r="D261">
        <f>BETAINV(RAND(),IF(C261&lt;'d_고정'!$B$26,'d_고정'!$B$23,'d_고정'!$B$16)+1,'d_고정'!$B$17-IF(C261&lt;'d_고정'!$B$26,'d_고정'!$B$23,'d_고정'!$B$16)+1)*('d_고정'!$B$14+('d_고정'!$B$15-'d_고정'!$B$14)*RAND())</f>
        <v/>
      </c>
      <c r="E261">
        <f>INDEX('d_분포'!$A$2:$A$28,RANDBETWEEN(1,27))</f>
        <v/>
      </c>
      <c r="F261">
        <f>INDEX('d_분포'!$C$2:$C$5,RANDBETWEEN(1,4))*(0.9+0.2*RAND())</f>
        <v/>
      </c>
      <c r="G261">
        <f>RAND()</f>
        <v/>
      </c>
      <c r="H261">
        <f>(F261+(1-F261)*('d_고정'!$B$22*BETAINV(RAND(),IF(G261&lt;'d_고정'!$B$26,'d_고정'!$B$25,'d_고정'!$B$20)+1,'d_고정'!$B$21-IF(G261&lt;'d_고정'!$B$26,'d_고정'!$B$25,'d_고정'!$B$20)+1)+(1-'d_고정'!$B$22)*BETAINV(RAND(),IF(G261&lt;'d_고정'!$B$26,'d_고정'!$B$24,'d_고정'!$B$18)+1,'d_고정'!$B$19-IF(G261&lt;'d_고정'!$B$26,'d_고정'!$B$24,'d_고정'!$B$18)+1))*('d_고정'!$B$14+('d_고정'!$B$15-'d_고정'!$B$14)*RAND()))/F261</f>
        <v/>
      </c>
      <c r="I261">
        <f>RAND()</f>
        <v/>
      </c>
      <c r="J261">
        <f>IF('d_시나리오'!$J$3='d_시나리오'!$H$3,'d_시나리오'!$I$3,IF(I261&lt;('d_시나리오'!$I$3-'d_시나리오'!$H$3)/('d_시나리오'!$J$3-'d_시나리오'!$H$3),'d_시나리오'!$H$3+SQRT(I261*('d_시나리오'!$J$3-'d_시나리오'!$H$3)*('d_시나리오'!$I$3-'d_시나리오'!$H$3)),'d_시나리오'!$J$3-SQRT((1-I261)*('d_시나리오'!$J$3-'d_시나리오'!$H$3)*('d_시나리오'!$J$3-'d_시나리오'!$I$3))))</f>
        <v/>
      </c>
      <c r="K261">
        <f>RAND()</f>
        <v/>
      </c>
      <c r="L261">
        <f>IF('d_시나리오'!$J$4='d_시나리오'!$H$4,'d_시나리오'!$I$4,IF(K261&lt;('d_시나리오'!$I$4-'d_시나리오'!$H$4)/('d_시나리오'!$J$4-'d_시나리오'!$H$4),'d_시나리오'!$H$4+SQRT(K261*('d_시나리오'!$J$4-'d_시나리오'!$H$4)*('d_시나리오'!$I$4-'d_시나리오'!$H$4)),'d_시나리오'!$J$4-SQRT((1-K261)*('d_시나리오'!$J$4-'d_시나리오'!$H$4)*('d_시나리오'!$J$4-'d_시나리오'!$I$4))))</f>
        <v/>
      </c>
      <c r="M261">
        <f>RAND()</f>
        <v/>
      </c>
      <c r="N261">
        <f>IF('d_시나리오'!$J$5='d_시나리오'!$H$5,'d_시나리오'!$I$5,IF(M261&lt;('d_시나리오'!$I$5-'d_시나리오'!$H$5)/('d_시나리오'!$J$5-'d_시나리오'!$H$5),'d_시나리오'!$H$5+SQRT(M261*('d_시나리오'!$J$5-'d_시나리오'!$H$5)*('d_시나리오'!$I$5-'d_시나리오'!$H$5)),'d_시나리오'!$J$5-SQRT((1-M261)*('d_시나리오'!$J$5-'d_시나리오'!$H$5)*('d_시나리오'!$J$5-'d_시나리오'!$I$5))))</f>
        <v/>
      </c>
      <c r="O261">
        <f>RAND()</f>
        <v/>
      </c>
      <c r="P261">
        <f>IF('d_시나리오'!$J$6='d_시나리오'!$H$6,'d_시나리오'!$I$6,IF(O261&lt;('d_시나리오'!$I$6-'d_시나리오'!$H$6)/('d_시나리오'!$J$6-'d_시나리오'!$H$6),'d_시나리오'!$H$6+SQRT(O261*('d_시나리오'!$J$6-'d_시나리오'!$H$6)*('d_시나리오'!$I$6-'d_시나리오'!$H$6)),'d_시나리오'!$J$6-SQRT((1-O261)*('d_시나리오'!$J$6-'d_시나리오'!$H$6)*('d_시나리오'!$J$6-'d_시나리오'!$I$6))))</f>
        <v/>
      </c>
      <c r="Q261">
        <f>INDEX('d_분포'!$B$2:$B$57,RANDBETWEEN(1,56))</f>
        <v/>
      </c>
      <c r="R261">
        <f>BETAINV(RAND(),5,5)</f>
        <v/>
      </c>
      <c r="S261">
        <f>'d_고정'!$B$1*'6_기대효과'!$H$7*('d_시나리오'!$I$7/'d_고정'!$B$2)*B261</f>
        <v/>
      </c>
      <c r="T261">
        <f>S261*D261</f>
        <v/>
      </c>
      <c r="U261">
        <f>S261*F261*H261</f>
        <v/>
      </c>
      <c r="V261">
        <f>S261*F261*(H261-1)</f>
        <v/>
      </c>
      <c r="W261">
        <f>U261*J261</f>
        <v/>
      </c>
      <c r="X261">
        <f>T261+W261</f>
        <v/>
      </c>
      <c r="Y261">
        <f>(T261*E261+W261*L261)*(1-R261-'d_고정'!$B$13)</f>
        <v/>
      </c>
      <c r="Z261">
        <f>(U261*N261*Q261+'d_고정'!$B$3*('6_기대효과'!$H$7/8)*Q261*'d_고정'!$B$10*P261*('6_기대효과'!$K$7/'d_고정'!$B$9))*(1-R261)</f>
        <v/>
      </c>
      <c r="AA261">
        <f>W261*L261*(1-R261-'d_고정'!$B$13)+U261*MAX(N261-'d_고정'!$B$10*P261*('6_기대효과'!$K$7/'d_고정'!$B$9),0)*Q261*(1-R261)</f>
        <v/>
      </c>
      <c r="AB261">
        <f>Y261+Z261</f>
        <v/>
      </c>
      <c r="AC261">
        <f>Y261/('d_고정'!$B$5*'6_기대효과'!$H$7/8)/'d_고정'!$B$6</f>
        <v/>
      </c>
      <c r="AD261">
        <f>Y261/('d_고정'!$B$8*'6_기대효과'!$H$7/8)</f>
        <v/>
      </c>
    </row>
    <row r="262">
      <c r="A262">
        <f>RAND()</f>
        <v/>
      </c>
      <c r="B262">
        <f>IF('d_시나리오'!$J$2='d_시나리오'!$H$2,'d_시나리오'!$I$2,IF(A262&lt;('d_시나리오'!$I$2-'d_시나리오'!$H$2)/('d_시나리오'!$J$2-'d_시나리오'!$H$2),'d_시나리오'!$H$2+SQRT(A262*('d_시나리오'!$J$2-'d_시나리오'!$H$2)*('d_시나리오'!$I$2-'d_시나리오'!$H$2)),'d_시나리오'!$J$2-SQRT((1-A262)*('d_시나리오'!$J$2-'d_시나리오'!$H$2)*('d_시나리오'!$J$2-'d_시나리오'!$I$2))))</f>
        <v/>
      </c>
      <c r="C262">
        <f>RAND()</f>
        <v/>
      </c>
      <c r="D262">
        <f>BETAINV(RAND(),IF(C262&lt;'d_고정'!$B$26,'d_고정'!$B$23,'d_고정'!$B$16)+1,'d_고정'!$B$17-IF(C262&lt;'d_고정'!$B$26,'d_고정'!$B$23,'d_고정'!$B$16)+1)*('d_고정'!$B$14+('d_고정'!$B$15-'d_고정'!$B$14)*RAND())</f>
        <v/>
      </c>
      <c r="E262">
        <f>INDEX('d_분포'!$A$2:$A$28,RANDBETWEEN(1,27))</f>
        <v/>
      </c>
      <c r="F262">
        <f>INDEX('d_분포'!$C$2:$C$5,RANDBETWEEN(1,4))*(0.9+0.2*RAND())</f>
        <v/>
      </c>
      <c r="G262">
        <f>RAND()</f>
        <v/>
      </c>
      <c r="H262">
        <f>(F262+(1-F262)*('d_고정'!$B$22*BETAINV(RAND(),IF(G262&lt;'d_고정'!$B$26,'d_고정'!$B$25,'d_고정'!$B$20)+1,'d_고정'!$B$21-IF(G262&lt;'d_고정'!$B$26,'d_고정'!$B$25,'d_고정'!$B$20)+1)+(1-'d_고정'!$B$22)*BETAINV(RAND(),IF(G262&lt;'d_고정'!$B$26,'d_고정'!$B$24,'d_고정'!$B$18)+1,'d_고정'!$B$19-IF(G262&lt;'d_고정'!$B$26,'d_고정'!$B$24,'d_고정'!$B$18)+1))*('d_고정'!$B$14+('d_고정'!$B$15-'d_고정'!$B$14)*RAND()))/F262</f>
        <v/>
      </c>
      <c r="I262">
        <f>RAND()</f>
        <v/>
      </c>
      <c r="J262">
        <f>IF('d_시나리오'!$J$3='d_시나리오'!$H$3,'d_시나리오'!$I$3,IF(I262&lt;('d_시나리오'!$I$3-'d_시나리오'!$H$3)/('d_시나리오'!$J$3-'d_시나리오'!$H$3),'d_시나리오'!$H$3+SQRT(I262*('d_시나리오'!$J$3-'d_시나리오'!$H$3)*('d_시나리오'!$I$3-'d_시나리오'!$H$3)),'d_시나리오'!$J$3-SQRT((1-I262)*('d_시나리오'!$J$3-'d_시나리오'!$H$3)*('d_시나리오'!$J$3-'d_시나리오'!$I$3))))</f>
        <v/>
      </c>
      <c r="K262">
        <f>RAND()</f>
        <v/>
      </c>
      <c r="L262">
        <f>IF('d_시나리오'!$J$4='d_시나리오'!$H$4,'d_시나리오'!$I$4,IF(K262&lt;('d_시나리오'!$I$4-'d_시나리오'!$H$4)/('d_시나리오'!$J$4-'d_시나리오'!$H$4),'d_시나리오'!$H$4+SQRT(K262*('d_시나리오'!$J$4-'d_시나리오'!$H$4)*('d_시나리오'!$I$4-'d_시나리오'!$H$4)),'d_시나리오'!$J$4-SQRT((1-K262)*('d_시나리오'!$J$4-'d_시나리오'!$H$4)*('d_시나리오'!$J$4-'d_시나리오'!$I$4))))</f>
        <v/>
      </c>
      <c r="M262">
        <f>RAND()</f>
        <v/>
      </c>
      <c r="N262">
        <f>IF('d_시나리오'!$J$5='d_시나리오'!$H$5,'d_시나리오'!$I$5,IF(M262&lt;('d_시나리오'!$I$5-'d_시나리오'!$H$5)/('d_시나리오'!$J$5-'d_시나리오'!$H$5),'d_시나리오'!$H$5+SQRT(M262*('d_시나리오'!$J$5-'d_시나리오'!$H$5)*('d_시나리오'!$I$5-'d_시나리오'!$H$5)),'d_시나리오'!$J$5-SQRT((1-M262)*('d_시나리오'!$J$5-'d_시나리오'!$H$5)*('d_시나리오'!$J$5-'d_시나리오'!$I$5))))</f>
        <v/>
      </c>
      <c r="O262">
        <f>RAND()</f>
        <v/>
      </c>
      <c r="P262">
        <f>IF('d_시나리오'!$J$6='d_시나리오'!$H$6,'d_시나리오'!$I$6,IF(O262&lt;('d_시나리오'!$I$6-'d_시나리오'!$H$6)/('d_시나리오'!$J$6-'d_시나리오'!$H$6),'d_시나리오'!$H$6+SQRT(O262*('d_시나리오'!$J$6-'d_시나리오'!$H$6)*('d_시나리오'!$I$6-'d_시나리오'!$H$6)),'d_시나리오'!$J$6-SQRT((1-O262)*('d_시나리오'!$J$6-'d_시나리오'!$H$6)*('d_시나리오'!$J$6-'d_시나리오'!$I$6))))</f>
        <v/>
      </c>
      <c r="Q262">
        <f>INDEX('d_분포'!$B$2:$B$57,RANDBETWEEN(1,56))</f>
        <v/>
      </c>
      <c r="R262">
        <f>BETAINV(RAND(),5,5)</f>
        <v/>
      </c>
      <c r="S262">
        <f>'d_고정'!$B$1*'6_기대효과'!$H$7*('d_시나리오'!$I$7/'d_고정'!$B$2)*B262</f>
        <v/>
      </c>
      <c r="T262">
        <f>S262*D262</f>
        <v/>
      </c>
      <c r="U262">
        <f>S262*F262*H262</f>
        <v/>
      </c>
      <c r="V262">
        <f>S262*F262*(H262-1)</f>
        <v/>
      </c>
      <c r="W262">
        <f>U262*J262</f>
        <v/>
      </c>
      <c r="X262">
        <f>T262+W262</f>
        <v/>
      </c>
      <c r="Y262">
        <f>(T262*E262+W262*L262)*(1-R262-'d_고정'!$B$13)</f>
        <v/>
      </c>
      <c r="Z262">
        <f>(U262*N262*Q262+'d_고정'!$B$3*('6_기대효과'!$H$7/8)*Q262*'d_고정'!$B$10*P262*('6_기대효과'!$K$7/'d_고정'!$B$9))*(1-R262)</f>
        <v/>
      </c>
      <c r="AA262">
        <f>W262*L262*(1-R262-'d_고정'!$B$13)+U262*MAX(N262-'d_고정'!$B$10*P262*('6_기대효과'!$K$7/'d_고정'!$B$9),0)*Q262*(1-R262)</f>
        <v/>
      </c>
      <c r="AB262">
        <f>Y262+Z262</f>
        <v/>
      </c>
      <c r="AC262">
        <f>Y262/('d_고정'!$B$5*'6_기대효과'!$H$7/8)/'d_고정'!$B$6</f>
        <v/>
      </c>
      <c r="AD262">
        <f>Y262/('d_고정'!$B$8*'6_기대효과'!$H$7/8)</f>
        <v/>
      </c>
    </row>
    <row r="263">
      <c r="A263">
        <f>RAND()</f>
        <v/>
      </c>
      <c r="B263">
        <f>IF('d_시나리오'!$J$2='d_시나리오'!$H$2,'d_시나리오'!$I$2,IF(A263&lt;('d_시나리오'!$I$2-'d_시나리오'!$H$2)/('d_시나리오'!$J$2-'d_시나리오'!$H$2),'d_시나리오'!$H$2+SQRT(A263*('d_시나리오'!$J$2-'d_시나리오'!$H$2)*('d_시나리오'!$I$2-'d_시나리오'!$H$2)),'d_시나리오'!$J$2-SQRT((1-A263)*('d_시나리오'!$J$2-'d_시나리오'!$H$2)*('d_시나리오'!$J$2-'d_시나리오'!$I$2))))</f>
        <v/>
      </c>
      <c r="C263">
        <f>RAND()</f>
        <v/>
      </c>
      <c r="D263">
        <f>BETAINV(RAND(),IF(C263&lt;'d_고정'!$B$26,'d_고정'!$B$23,'d_고정'!$B$16)+1,'d_고정'!$B$17-IF(C263&lt;'d_고정'!$B$26,'d_고정'!$B$23,'d_고정'!$B$16)+1)*('d_고정'!$B$14+('d_고정'!$B$15-'d_고정'!$B$14)*RAND())</f>
        <v/>
      </c>
      <c r="E263">
        <f>INDEX('d_분포'!$A$2:$A$28,RANDBETWEEN(1,27))</f>
        <v/>
      </c>
      <c r="F263">
        <f>INDEX('d_분포'!$C$2:$C$5,RANDBETWEEN(1,4))*(0.9+0.2*RAND())</f>
        <v/>
      </c>
      <c r="G263">
        <f>RAND()</f>
        <v/>
      </c>
      <c r="H263">
        <f>(F263+(1-F263)*('d_고정'!$B$22*BETAINV(RAND(),IF(G263&lt;'d_고정'!$B$26,'d_고정'!$B$25,'d_고정'!$B$20)+1,'d_고정'!$B$21-IF(G263&lt;'d_고정'!$B$26,'d_고정'!$B$25,'d_고정'!$B$20)+1)+(1-'d_고정'!$B$22)*BETAINV(RAND(),IF(G263&lt;'d_고정'!$B$26,'d_고정'!$B$24,'d_고정'!$B$18)+1,'d_고정'!$B$19-IF(G263&lt;'d_고정'!$B$26,'d_고정'!$B$24,'d_고정'!$B$18)+1))*('d_고정'!$B$14+('d_고정'!$B$15-'d_고정'!$B$14)*RAND()))/F263</f>
        <v/>
      </c>
      <c r="I263">
        <f>RAND()</f>
        <v/>
      </c>
      <c r="J263">
        <f>IF('d_시나리오'!$J$3='d_시나리오'!$H$3,'d_시나리오'!$I$3,IF(I263&lt;('d_시나리오'!$I$3-'d_시나리오'!$H$3)/('d_시나리오'!$J$3-'d_시나리오'!$H$3),'d_시나리오'!$H$3+SQRT(I263*('d_시나리오'!$J$3-'d_시나리오'!$H$3)*('d_시나리오'!$I$3-'d_시나리오'!$H$3)),'d_시나리오'!$J$3-SQRT((1-I263)*('d_시나리오'!$J$3-'d_시나리오'!$H$3)*('d_시나리오'!$J$3-'d_시나리오'!$I$3))))</f>
        <v/>
      </c>
      <c r="K263">
        <f>RAND()</f>
        <v/>
      </c>
      <c r="L263">
        <f>IF('d_시나리오'!$J$4='d_시나리오'!$H$4,'d_시나리오'!$I$4,IF(K263&lt;('d_시나리오'!$I$4-'d_시나리오'!$H$4)/('d_시나리오'!$J$4-'d_시나리오'!$H$4),'d_시나리오'!$H$4+SQRT(K263*('d_시나리오'!$J$4-'d_시나리오'!$H$4)*('d_시나리오'!$I$4-'d_시나리오'!$H$4)),'d_시나리오'!$J$4-SQRT((1-K263)*('d_시나리오'!$J$4-'d_시나리오'!$H$4)*('d_시나리오'!$J$4-'d_시나리오'!$I$4))))</f>
        <v/>
      </c>
      <c r="M263">
        <f>RAND()</f>
        <v/>
      </c>
      <c r="N263">
        <f>IF('d_시나리오'!$J$5='d_시나리오'!$H$5,'d_시나리오'!$I$5,IF(M263&lt;('d_시나리오'!$I$5-'d_시나리오'!$H$5)/('d_시나리오'!$J$5-'d_시나리오'!$H$5),'d_시나리오'!$H$5+SQRT(M263*('d_시나리오'!$J$5-'d_시나리오'!$H$5)*('d_시나리오'!$I$5-'d_시나리오'!$H$5)),'d_시나리오'!$J$5-SQRT((1-M263)*('d_시나리오'!$J$5-'d_시나리오'!$H$5)*('d_시나리오'!$J$5-'d_시나리오'!$I$5))))</f>
        <v/>
      </c>
      <c r="O263">
        <f>RAND()</f>
        <v/>
      </c>
      <c r="P263">
        <f>IF('d_시나리오'!$J$6='d_시나리오'!$H$6,'d_시나리오'!$I$6,IF(O263&lt;('d_시나리오'!$I$6-'d_시나리오'!$H$6)/('d_시나리오'!$J$6-'d_시나리오'!$H$6),'d_시나리오'!$H$6+SQRT(O263*('d_시나리오'!$J$6-'d_시나리오'!$H$6)*('d_시나리오'!$I$6-'d_시나리오'!$H$6)),'d_시나리오'!$J$6-SQRT((1-O263)*('d_시나리오'!$J$6-'d_시나리오'!$H$6)*('d_시나리오'!$J$6-'d_시나리오'!$I$6))))</f>
        <v/>
      </c>
      <c r="Q263">
        <f>INDEX('d_분포'!$B$2:$B$57,RANDBETWEEN(1,56))</f>
        <v/>
      </c>
      <c r="R263">
        <f>BETAINV(RAND(),5,5)</f>
        <v/>
      </c>
      <c r="S263">
        <f>'d_고정'!$B$1*'6_기대효과'!$H$7*('d_시나리오'!$I$7/'d_고정'!$B$2)*B263</f>
        <v/>
      </c>
      <c r="T263">
        <f>S263*D263</f>
        <v/>
      </c>
      <c r="U263">
        <f>S263*F263*H263</f>
        <v/>
      </c>
      <c r="V263">
        <f>S263*F263*(H263-1)</f>
        <v/>
      </c>
      <c r="W263">
        <f>U263*J263</f>
        <v/>
      </c>
      <c r="X263">
        <f>T263+W263</f>
        <v/>
      </c>
      <c r="Y263">
        <f>(T263*E263+W263*L263)*(1-R263-'d_고정'!$B$13)</f>
        <v/>
      </c>
      <c r="Z263">
        <f>(U263*N263*Q263+'d_고정'!$B$3*('6_기대효과'!$H$7/8)*Q263*'d_고정'!$B$10*P263*('6_기대효과'!$K$7/'d_고정'!$B$9))*(1-R263)</f>
        <v/>
      </c>
      <c r="AA263">
        <f>W263*L263*(1-R263-'d_고정'!$B$13)+U263*MAX(N263-'d_고정'!$B$10*P263*('6_기대효과'!$K$7/'d_고정'!$B$9),0)*Q263*(1-R263)</f>
        <v/>
      </c>
      <c r="AB263">
        <f>Y263+Z263</f>
        <v/>
      </c>
      <c r="AC263">
        <f>Y263/('d_고정'!$B$5*'6_기대효과'!$H$7/8)/'d_고정'!$B$6</f>
        <v/>
      </c>
      <c r="AD263">
        <f>Y263/('d_고정'!$B$8*'6_기대효과'!$H$7/8)</f>
        <v/>
      </c>
    </row>
    <row r="264">
      <c r="A264">
        <f>RAND()</f>
        <v/>
      </c>
      <c r="B264">
        <f>IF('d_시나리오'!$J$2='d_시나리오'!$H$2,'d_시나리오'!$I$2,IF(A264&lt;('d_시나리오'!$I$2-'d_시나리오'!$H$2)/('d_시나리오'!$J$2-'d_시나리오'!$H$2),'d_시나리오'!$H$2+SQRT(A264*('d_시나리오'!$J$2-'d_시나리오'!$H$2)*('d_시나리오'!$I$2-'d_시나리오'!$H$2)),'d_시나리오'!$J$2-SQRT((1-A264)*('d_시나리오'!$J$2-'d_시나리오'!$H$2)*('d_시나리오'!$J$2-'d_시나리오'!$I$2))))</f>
        <v/>
      </c>
      <c r="C264">
        <f>RAND()</f>
        <v/>
      </c>
      <c r="D264">
        <f>BETAINV(RAND(),IF(C264&lt;'d_고정'!$B$26,'d_고정'!$B$23,'d_고정'!$B$16)+1,'d_고정'!$B$17-IF(C264&lt;'d_고정'!$B$26,'d_고정'!$B$23,'d_고정'!$B$16)+1)*('d_고정'!$B$14+('d_고정'!$B$15-'d_고정'!$B$14)*RAND())</f>
        <v/>
      </c>
      <c r="E264">
        <f>INDEX('d_분포'!$A$2:$A$28,RANDBETWEEN(1,27))</f>
        <v/>
      </c>
      <c r="F264">
        <f>INDEX('d_분포'!$C$2:$C$5,RANDBETWEEN(1,4))*(0.9+0.2*RAND())</f>
        <v/>
      </c>
      <c r="G264">
        <f>RAND()</f>
        <v/>
      </c>
      <c r="H264">
        <f>(F264+(1-F264)*('d_고정'!$B$22*BETAINV(RAND(),IF(G264&lt;'d_고정'!$B$26,'d_고정'!$B$25,'d_고정'!$B$20)+1,'d_고정'!$B$21-IF(G264&lt;'d_고정'!$B$26,'d_고정'!$B$25,'d_고정'!$B$20)+1)+(1-'d_고정'!$B$22)*BETAINV(RAND(),IF(G264&lt;'d_고정'!$B$26,'d_고정'!$B$24,'d_고정'!$B$18)+1,'d_고정'!$B$19-IF(G264&lt;'d_고정'!$B$26,'d_고정'!$B$24,'d_고정'!$B$18)+1))*('d_고정'!$B$14+('d_고정'!$B$15-'d_고정'!$B$14)*RAND()))/F264</f>
        <v/>
      </c>
      <c r="I264">
        <f>RAND()</f>
        <v/>
      </c>
      <c r="J264">
        <f>IF('d_시나리오'!$J$3='d_시나리오'!$H$3,'d_시나리오'!$I$3,IF(I264&lt;('d_시나리오'!$I$3-'d_시나리오'!$H$3)/('d_시나리오'!$J$3-'d_시나리오'!$H$3),'d_시나리오'!$H$3+SQRT(I264*('d_시나리오'!$J$3-'d_시나리오'!$H$3)*('d_시나리오'!$I$3-'d_시나리오'!$H$3)),'d_시나리오'!$J$3-SQRT((1-I264)*('d_시나리오'!$J$3-'d_시나리오'!$H$3)*('d_시나리오'!$J$3-'d_시나리오'!$I$3))))</f>
        <v/>
      </c>
      <c r="K264">
        <f>RAND()</f>
        <v/>
      </c>
      <c r="L264">
        <f>IF('d_시나리오'!$J$4='d_시나리오'!$H$4,'d_시나리오'!$I$4,IF(K264&lt;('d_시나리오'!$I$4-'d_시나리오'!$H$4)/('d_시나리오'!$J$4-'d_시나리오'!$H$4),'d_시나리오'!$H$4+SQRT(K264*('d_시나리오'!$J$4-'d_시나리오'!$H$4)*('d_시나리오'!$I$4-'d_시나리오'!$H$4)),'d_시나리오'!$J$4-SQRT((1-K264)*('d_시나리오'!$J$4-'d_시나리오'!$H$4)*('d_시나리오'!$J$4-'d_시나리오'!$I$4))))</f>
        <v/>
      </c>
      <c r="M264">
        <f>RAND()</f>
        <v/>
      </c>
      <c r="N264">
        <f>IF('d_시나리오'!$J$5='d_시나리오'!$H$5,'d_시나리오'!$I$5,IF(M264&lt;('d_시나리오'!$I$5-'d_시나리오'!$H$5)/('d_시나리오'!$J$5-'d_시나리오'!$H$5),'d_시나리오'!$H$5+SQRT(M264*('d_시나리오'!$J$5-'d_시나리오'!$H$5)*('d_시나리오'!$I$5-'d_시나리오'!$H$5)),'d_시나리오'!$J$5-SQRT((1-M264)*('d_시나리오'!$J$5-'d_시나리오'!$H$5)*('d_시나리오'!$J$5-'d_시나리오'!$I$5))))</f>
        <v/>
      </c>
      <c r="O264">
        <f>RAND()</f>
        <v/>
      </c>
      <c r="P264">
        <f>IF('d_시나리오'!$J$6='d_시나리오'!$H$6,'d_시나리오'!$I$6,IF(O264&lt;('d_시나리오'!$I$6-'d_시나리오'!$H$6)/('d_시나리오'!$J$6-'d_시나리오'!$H$6),'d_시나리오'!$H$6+SQRT(O264*('d_시나리오'!$J$6-'d_시나리오'!$H$6)*('d_시나리오'!$I$6-'d_시나리오'!$H$6)),'d_시나리오'!$J$6-SQRT((1-O264)*('d_시나리오'!$J$6-'d_시나리오'!$H$6)*('d_시나리오'!$J$6-'d_시나리오'!$I$6))))</f>
        <v/>
      </c>
      <c r="Q264">
        <f>INDEX('d_분포'!$B$2:$B$57,RANDBETWEEN(1,56))</f>
        <v/>
      </c>
      <c r="R264">
        <f>BETAINV(RAND(),5,5)</f>
        <v/>
      </c>
      <c r="S264">
        <f>'d_고정'!$B$1*'6_기대효과'!$H$7*('d_시나리오'!$I$7/'d_고정'!$B$2)*B264</f>
        <v/>
      </c>
      <c r="T264">
        <f>S264*D264</f>
        <v/>
      </c>
      <c r="U264">
        <f>S264*F264*H264</f>
        <v/>
      </c>
      <c r="V264">
        <f>S264*F264*(H264-1)</f>
        <v/>
      </c>
      <c r="W264">
        <f>U264*J264</f>
        <v/>
      </c>
      <c r="X264">
        <f>T264+W264</f>
        <v/>
      </c>
      <c r="Y264">
        <f>(T264*E264+W264*L264)*(1-R264-'d_고정'!$B$13)</f>
        <v/>
      </c>
      <c r="Z264">
        <f>(U264*N264*Q264+'d_고정'!$B$3*('6_기대효과'!$H$7/8)*Q264*'d_고정'!$B$10*P264*('6_기대효과'!$K$7/'d_고정'!$B$9))*(1-R264)</f>
        <v/>
      </c>
      <c r="AA264">
        <f>W264*L264*(1-R264-'d_고정'!$B$13)+U264*MAX(N264-'d_고정'!$B$10*P264*('6_기대효과'!$K$7/'d_고정'!$B$9),0)*Q264*(1-R264)</f>
        <v/>
      </c>
      <c r="AB264">
        <f>Y264+Z264</f>
        <v/>
      </c>
      <c r="AC264">
        <f>Y264/('d_고정'!$B$5*'6_기대효과'!$H$7/8)/'d_고정'!$B$6</f>
        <v/>
      </c>
      <c r="AD264">
        <f>Y264/('d_고정'!$B$8*'6_기대효과'!$H$7/8)</f>
        <v/>
      </c>
    </row>
    <row r="265">
      <c r="A265">
        <f>RAND()</f>
        <v/>
      </c>
      <c r="B265">
        <f>IF('d_시나리오'!$J$2='d_시나리오'!$H$2,'d_시나리오'!$I$2,IF(A265&lt;('d_시나리오'!$I$2-'d_시나리오'!$H$2)/('d_시나리오'!$J$2-'d_시나리오'!$H$2),'d_시나리오'!$H$2+SQRT(A265*('d_시나리오'!$J$2-'d_시나리오'!$H$2)*('d_시나리오'!$I$2-'d_시나리오'!$H$2)),'d_시나리오'!$J$2-SQRT((1-A265)*('d_시나리오'!$J$2-'d_시나리오'!$H$2)*('d_시나리오'!$J$2-'d_시나리오'!$I$2))))</f>
        <v/>
      </c>
      <c r="C265">
        <f>RAND()</f>
        <v/>
      </c>
      <c r="D265">
        <f>BETAINV(RAND(),IF(C265&lt;'d_고정'!$B$26,'d_고정'!$B$23,'d_고정'!$B$16)+1,'d_고정'!$B$17-IF(C265&lt;'d_고정'!$B$26,'d_고정'!$B$23,'d_고정'!$B$16)+1)*('d_고정'!$B$14+('d_고정'!$B$15-'d_고정'!$B$14)*RAND())</f>
        <v/>
      </c>
      <c r="E265">
        <f>INDEX('d_분포'!$A$2:$A$28,RANDBETWEEN(1,27))</f>
        <v/>
      </c>
      <c r="F265">
        <f>INDEX('d_분포'!$C$2:$C$5,RANDBETWEEN(1,4))*(0.9+0.2*RAND())</f>
        <v/>
      </c>
      <c r="G265">
        <f>RAND()</f>
        <v/>
      </c>
      <c r="H265">
        <f>(F265+(1-F265)*('d_고정'!$B$22*BETAINV(RAND(),IF(G265&lt;'d_고정'!$B$26,'d_고정'!$B$25,'d_고정'!$B$20)+1,'d_고정'!$B$21-IF(G265&lt;'d_고정'!$B$26,'d_고정'!$B$25,'d_고정'!$B$20)+1)+(1-'d_고정'!$B$22)*BETAINV(RAND(),IF(G265&lt;'d_고정'!$B$26,'d_고정'!$B$24,'d_고정'!$B$18)+1,'d_고정'!$B$19-IF(G265&lt;'d_고정'!$B$26,'d_고정'!$B$24,'d_고정'!$B$18)+1))*('d_고정'!$B$14+('d_고정'!$B$15-'d_고정'!$B$14)*RAND()))/F265</f>
        <v/>
      </c>
      <c r="I265">
        <f>RAND()</f>
        <v/>
      </c>
      <c r="J265">
        <f>IF('d_시나리오'!$J$3='d_시나리오'!$H$3,'d_시나리오'!$I$3,IF(I265&lt;('d_시나리오'!$I$3-'d_시나리오'!$H$3)/('d_시나리오'!$J$3-'d_시나리오'!$H$3),'d_시나리오'!$H$3+SQRT(I265*('d_시나리오'!$J$3-'d_시나리오'!$H$3)*('d_시나리오'!$I$3-'d_시나리오'!$H$3)),'d_시나리오'!$J$3-SQRT((1-I265)*('d_시나리오'!$J$3-'d_시나리오'!$H$3)*('d_시나리오'!$J$3-'d_시나리오'!$I$3))))</f>
        <v/>
      </c>
      <c r="K265">
        <f>RAND()</f>
        <v/>
      </c>
      <c r="L265">
        <f>IF('d_시나리오'!$J$4='d_시나리오'!$H$4,'d_시나리오'!$I$4,IF(K265&lt;('d_시나리오'!$I$4-'d_시나리오'!$H$4)/('d_시나리오'!$J$4-'d_시나리오'!$H$4),'d_시나리오'!$H$4+SQRT(K265*('d_시나리오'!$J$4-'d_시나리오'!$H$4)*('d_시나리오'!$I$4-'d_시나리오'!$H$4)),'d_시나리오'!$J$4-SQRT((1-K265)*('d_시나리오'!$J$4-'d_시나리오'!$H$4)*('d_시나리오'!$J$4-'d_시나리오'!$I$4))))</f>
        <v/>
      </c>
      <c r="M265">
        <f>RAND()</f>
        <v/>
      </c>
      <c r="N265">
        <f>IF('d_시나리오'!$J$5='d_시나리오'!$H$5,'d_시나리오'!$I$5,IF(M265&lt;('d_시나리오'!$I$5-'d_시나리오'!$H$5)/('d_시나리오'!$J$5-'d_시나리오'!$H$5),'d_시나리오'!$H$5+SQRT(M265*('d_시나리오'!$J$5-'d_시나리오'!$H$5)*('d_시나리오'!$I$5-'d_시나리오'!$H$5)),'d_시나리오'!$J$5-SQRT((1-M265)*('d_시나리오'!$J$5-'d_시나리오'!$H$5)*('d_시나리오'!$J$5-'d_시나리오'!$I$5))))</f>
        <v/>
      </c>
      <c r="O265">
        <f>RAND()</f>
        <v/>
      </c>
      <c r="P265">
        <f>IF('d_시나리오'!$J$6='d_시나리오'!$H$6,'d_시나리오'!$I$6,IF(O265&lt;('d_시나리오'!$I$6-'d_시나리오'!$H$6)/('d_시나리오'!$J$6-'d_시나리오'!$H$6),'d_시나리오'!$H$6+SQRT(O265*('d_시나리오'!$J$6-'d_시나리오'!$H$6)*('d_시나리오'!$I$6-'d_시나리오'!$H$6)),'d_시나리오'!$J$6-SQRT((1-O265)*('d_시나리오'!$J$6-'d_시나리오'!$H$6)*('d_시나리오'!$J$6-'d_시나리오'!$I$6))))</f>
        <v/>
      </c>
      <c r="Q265">
        <f>INDEX('d_분포'!$B$2:$B$57,RANDBETWEEN(1,56))</f>
        <v/>
      </c>
      <c r="R265">
        <f>BETAINV(RAND(),5,5)</f>
        <v/>
      </c>
      <c r="S265">
        <f>'d_고정'!$B$1*'6_기대효과'!$H$7*('d_시나리오'!$I$7/'d_고정'!$B$2)*B265</f>
        <v/>
      </c>
      <c r="T265">
        <f>S265*D265</f>
        <v/>
      </c>
      <c r="U265">
        <f>S265*F265*H265</f>
        <v/>
      </c>
      <c r="V265">
        <f>S265*F265*(H265-1)</f>
        <v/>
      </c>
      <c r="W265">
        <f>U265*J265</f>
        <v/>
      </c>
      <c r="X265">
        <f>T265+W265</f>
        <v/>
      </c>
      <c r="Y265">
        <f>(T265*E265+W265*L265)*(1-R265-'d_고정'!$B$13)</f>
        <v/>
      </c>
      <c r="Z265">
        <f>(U265*N265*Q265+'d_고정'!$B$3*('6_기대효과'!$H$7/8)*Q265*'d_고정'!$B$10*P265*('6_기대효과'!$K$7/'d_고정'!$B$9))*(1-R265)</f>
        <v/>
      </c>
      <c r="AA265">
        <f>W265*L265*(1-R265-'d_고정'!$B$13)+U265*MAX(N265-'d_고정'!$B$10*P265*('6_기대효과'!$K$7/'d_고정'!$B$9),0)*Q265*(1-R265)</f>
        <v/>
      </c>
      <c r="AB265">
        <f>Y265+Z265</f>
        <v/>
      </c>
      <c r="AC265">
        <f>Y265/('d_고정'!$B$5*'6_기대효과'!$H$7/8)/'d_고정'!$B$6</f>
        <v/>
      </c>
      <c r="AD265">
        <f>Y265/('d_고정'!$B$8*'6_기대효과'!$H$7/8)</f>
        <v/>
      </c>
    </row>
    <row r="266">
      <c r="A266">
        <f>RAND()</f>
        <v/>
      </c>
      <c r="B266">
        <f>IF('d_시나리오'!$J$2='d_시나리오'!$H$2,'d_시나리오'!$I$2,IF(A266&lt;('d_시나리오'!$I$2-'d_시나리오'!$H$2)/('d_시나리오'!$J$2-'d_시나리오'!$H$2),'d_시나리오'!$H$2+SQRT(A266*('d_시나리오'!$J$2-'d_시나리오'!$H$2)*('d_시나리오'!$I$2-'d_시나리오'!$H$2)),'d_시나리오'!$J$2-SQRT((1-A266)*('d_시나리오'!$J$2-'d_시나리오'!$H$2)*('d_시나리오'!$J$2-'d_시나리오'!$I$2))))</f>
        <v/>
      </c>
      <c r="C266">
        <f>RAND()</f>
        <v/>
      </c>
      <c r="D266">
        <f>BETAINV(RAND(),IF(C266&lt;'d_고정'!$B$26,'d_고정'!$B$23,'d_고정'!$B$16)+1,'d_고정'!$B$17-IF(C266&lt;'d_고정'!$B$26,'d_고정'!$B$23,'d_고정'!$B$16)+1)*('d_고정'!$B$14+('d_고정'!$B$15-'d_고정'!$B$14)*RAND())</f>
        <v/>
      </c>
      <c r="E266">
        <f>INDEX('d_분포'!$A$2:$A$28,RANDBETWEEN(1,27))</f>
        <v/>
      </c>
      <c r="F266">
        <f>INDEX('d_분포'!$C$2:$C$5,RANDBETWEEN(1,4))*(0.9+0.2*RAND())</f>
        <v/>
      </c>
      <c r="G266">
        <f>RAND()</f>
        <v/>
      </c>
      <c r="H266">
        <f>(F266+(1-F266)*('d_고정'!$B$22*BETAINV(RAND(),IF(G266&lt;'d_고정'!$B$26,'d_고정'!$B$25,'d_고정'!$B$20)+1,'d_고정'!$B$21-IF(G266&lt;'d_고정'!$B$26,'d_고정'!$B$25,'d_고정'!$B$20)+1)+(1-'d_고정'!$B$22)*BETAINV(RAND(),IF(G266&lt;'d_고정'!$B$26,'d_고정'!$B$24,'d_고정'!$B$18)+1,'d_고정'!$B$19-IF(G266&lt;'d_고정'!$B$26,'d_고정'!$B$24,'d_고정'!$B$18)+1))*('d_고정'!$B$14+('d_고정'!$B$15-'d_고정'!$B$14)*RAND()))/F266</f>
        <v/>
      </c>
      <c r="I266">
        <f>RAND()</f>
        <v/>
      </c>
      <c r="J266">
        <f>IF('d_시나리오'!$J$3='d_시나리오'!$H$3,'d_시나리오'!$I$3,IF(I266&lt;('d_시나리오'!$I$3-'d_시나리오'!$H$3)/('d_시나리오'!$J$3-'d_시나리오'!$H$3),'d_시나리오'!$H$3+SQRT(I266*('d_시나리오'!$J$3-'d_시나리오'!$H$3)*('d_시나리오'!$I$3-'d_시나리오'!$H$3)),'d_시나리오'!$J$3-SQRT((1-I266)*('d_시나리오'!$J$3-'d_시나리오'!$H$3)*('d_시나리오'!$J$3-'d_시나리오'!$I$3))))</f>
        <v/>
      </c>
      <c r="K266">
        <f>RAND()</f>
        <v/>
      </c>
      <c r="L266">
        <f>IF('d_시나리오'!$J$4='d_시나리오'!$H$4,'d_시나리오'!$I$4,IF(K266&lt;('d_시나리오'!$I$4-'d_시나리오'!$H$4)/('d_시나리오'!$J$4-'d_시나리오'!$H$4),'d_시나리오'!$H$4+SQRT(K266*('d_시나리오'!$J$4-'d_시나리오'!$H$4)*('d_시나리오'!$I$4-'d_시나리오'!$H$4)),'d_시나리오'!$J$4-SQRT((1-K266)*('d_시나리오'!$J$4-'d_시나리오'!$H$4)*('d_시나리오'!$J$4-'d_시나리오'!$I$4))))</f>
        <v/>
      </c>
      <c r="M266">
        <f>RAND()</f>
        <v/>
      </c>
      <c r="N266">
        <f>IF('d_시나리오'!$J$5='d_시나리오'!$H$5,'d_시나리오'!$I$5,IF(M266&lt;('d_시나리오'!$I$5-'d_시나리오'!$H$5)/('d_시나리오'!$J$5-'d_시나리오'!$H$5),'d_시나리오'!$H$5+SQRT(M266*('d_시나리오'!$J$5-'d_시나리오'!$H$5)*('d_시나리오'!$I$5-'d_시나리오'!$H$5)),'d_시나리오'!$J$5-SQRT((1-M266)*('d_시나리오'!$J$5-'d_시나리오'!$H$5)*('d_시나리오'!$J$5-'d_시나리오'!$I$5))))</f>
        <v/>
      </c>
      <c r="O266">
        <f>RAND()</f>
        <v/>
      </c>
      <c r="P266">
        <f>IF('d_시나리오'!$J$6='d_시나리오'!$H$6,'d_시나리오'!$I$6,IF(O266&lt;('d_시나리오'!$I$6-'d_시나리오'!$H$6)/('d_시나리오'!$J$6-'d_시나리오'!$H$6),'d_시나리오'!$H$6+SQRT(O266*('d_시나리오'!$J$6-'d_시나리오'!$H$6)*('d_시나리오'!$I$6-'d_시나리오'!$H$6)),'d_시나리오'!$J$6-SQRT((1-O266)*('d_시나리오'!$J$6-'d_시나리오'!$H$6)*('d_시나리오'!$J$6-'d_시나리오'!$I$6))))</f>
        <v/>
      </c>
      <c r="Q266">
        <f>INDEX('d_분포'!$B$2:$B$57,RANDBETWEEN(1,56))</f>
        <v/>
      </c>
      <c r="R266">
        <f>BETAINV(RAND(),5,5)</f>
        <v/>
      </c>
      <c r="S266">
        <f>'d_고정'!$B$1*'6_기대효과'!$H$7*('d_시나리오'!$I$7/'d_고정'!$B$2)*B266</f>
        <v/>
      </c>
      <c r="T266">
        <f>S266*D266</f>
        <v/>
      </c>
      <c r="U266">
        <f>S266*F266*H266</f>
        <v/>
      </c>
      <c r="V266">
        <f>S266*F266*(H266-1)</f>
        <v/>
      </c>
      <c r="W266">
        <f>U266*J266</f>
        <v/>
      </c>
      <c r="X266">
        <f>T266+W266</f>
        <v/>
      </c>
      <c r="Y266">
        <f>(T266*E266+W266*L266)*(1-R266-'d_고정'!$B$13)</f>
        <v/>
      </c>
      <c r="Z266">
        <f>(U266*N266*Q266+'d_고정'!$B$3*('6_기대효과'!$H$7/8)*Q266*'d_고정'!$B$10*P266*('6_기대효과'!$K$7/'d_고정'!$B$9))*(1-R266)</f>
        <v/>
      </c>
      <c r="AA266">
        <f>W266*L266*(1-R266-'d_고정'!$B$13)+U266*MAX(N266-'d_고정'!$B$10*P266*('6_기대효과'!$K$7/'d_고정'!$B$9),0)*Q266*(1-R266)</f>
        <v/>
      </c>
      <c r="AB266">
        <f>Y266+Z266</f>
        <v/>
      </c>
      <c r="AC266">
        <f>Y266/('d_고정'!$B$5*'6_기대효과'!$H$7/8)/'d_고정'!$B$6</f>
        <v/>
      </c>
      <c r="AD266">
        <f>Y266/('d_고정'!$B$8*'6_기대효과'!$H$7/8)</f>
        <v/>
      </c>
    </row>
    <row r="267">
      <c r="A267">
        <f>RAND()</f>
        <v/>
      </c>
      <c r="B267">
        <f>IF('d_시나리오'!$J$2='d_시나리오'!$H$2,'d_시나리오'!$I$2,IF(A267&lt;('d_시나리오'!$I$2-'d_시나리오'!$H$2)/('d_시나리오'!$J$2-'d_시나리오'!$H$2),'d_시나리오'!$H$2+SQRT(A267*('d_시나리오'!$J$2-'d_시나리오'!$H$2)*('d_시나리오'!$I$2-'d_시나리오'!$H$2)),'d_시나리오'!$J$2-SQRT((1-A267)*('d_시나리오'!$J$2-'d_시나리오'!$H$2)*('d_시나리오'!$J$2-'d_시나리오'!$I$2))))</f>
        <v/>
      </c>
      <c r="C267">
        <f>RAND()</f>
        <v/>
      </c>
      <c r="D267">
        <f>BETAINV(RAND(),IF(C267&lt;'d_고정'!$B$26,'d_고정'!$B$23,'d_고정'!$B$16)+1,'d_고정'!$B$17-IF(C267&lt;'d_고정'!$B$26,'d_고정'!$B$23,'d_고정'!$B$16)+1)*('d_고정'!$B$14+('d_고정'!$B$15-'d_고정'!$B$14)*RAND())</f>
        <v/>
      </c>
      <c r="E267">
        <f>INDEX('d_분포'!$A$2:$A$28,RANDBETWEEN(1,27))</f>
        <v/>
      </c>
      <c r="F267">
        <f>INDEX('d_분포'!$C$2:$C$5,RANDBETWEEN(1,4))*(0.9+0.2*RAND())</f>
        <v/>
      </c>
      <c r="G267">
        <f>RAND()</f>
        <v/>
      </c>
      <c r="H267">
        <f>(F267+(1-F267)*('d_고정'!$B$22*BETAINV(RAND(),IF(G267&lt;'d_고정'!$B$26,'d_고정'!$B$25,'d_고정'!$B$20)+1,'d_고정'!$B$21-IF(G267&lt;'d_고정'!$B$26,'d_고정'!$B$25,'d_고정'!$B$20)+1)+(1-'d_고정'!$B$22)*BETAINV(RAND(),IF(G267&lt;'d_고정'!$B$26,'d_고정'!$B$24,'d_고정'!$B$18)+1,'d_고정'!$B$19-IF(G267&lt;'d_고정'!$B$26,'d_고정'!$B$24,'d_고정'!$B$18)+1))*('d_고정'!$B$14+('d_고정'!$B$15-'d_고정'!$B$14)*RAND()))/F267</f>
        <v/>
      </c>
      <c r="I267">
        <f>RAND()</f>
        <v/>
      </c>
      <c r="J267">
        <f>IF('d_시나리오'!$J$3='d_시나리오'!$H$3,'d_시나리오'!$I$3,IF(I267&lt;('d_시나리오'!$I$3-'d_시나리오'!$H$3)/('d_시나리오'!$J$3-'d_시나리오'!$H$3),'d_시나리오'!$H$3+SQRT(I267*('d_시나리오'!$J$3-'d_시나리오'!$H$3)*('d_시나리오'!$I$3-'d_시나리오'!$H$3)),'d_시나리오'!$J$3-SQRT((1-I267)*('d_시나리오'!$J$3-'d_시나리오'!$H$3)*('d_시나리오'!$J$3-'d_시나리오'!$I$3))))</f>
        <v/>
      </c>
      <c r="K267">
        <f>RAND()</f>
        <v/>
      </c>
      <c r="L267">
        <f>IF('d_시나리오'!$J$4='d_시나리오'!$H$4,'d_시나리오'!$I$4,IF(K267&lt;('d_시나리오'!$I$4-'d_시나리오'!$H$4)/('d_시나리오'!$J$4-'d_시나리오'!$H$4),'d_시나리오'!$H$4+SQRT(K267*('d_시나리오'!$J$4-'d_시나리오'!$H$4)*('d_시나리오'!$I$4-'d_시나리오'!$H$4)),'d_시나리오'!$J$4-SQRT((1-K267)*('d_시나리오'!$J$4-'d_시나리오'!$H$4)*('d_시나리오'!$J$4-'d_시나리오'!$I$4))))</f>
        <v/>
      </c>
      <c r="M267">
        <f>RAND()</f>
        <v/>
      </c>
      <c r="N267">
        <f>IF('d_시나리오'!$J$5='d_시나리오'!$H$5,'d_시나리오'!$I$5,IF(M267&lt;('d_시나리오'!$I$5-'d_시나리오'!$H$5)/('d_시나리오'!$J$5-'d_시나리오'!$H$5),'d_시나리오'!$H$5+SQRT(M267*('d_시나리오'!$J$5-'d_시나리오'!$H$5)*('d_시나리오'!$I$5-'d_시나리오'!$H$5)),'d_시나리오'!$J$5-SQRT((1-M267)*('d_시나리오'!$J$5-'d_시나리오'!$H$5)*('d_시나리오'!$J$5-'d_시나리오'!$I$5))))</f>
        <v/>
      </c>
      <c r="O267">
        <f>RAND()</f>
        <v/>
      </c>
      <c r="P267">
        <f>IF('d_시나리오'!$J$6='d_시나리오'!$H$6,'d_시나리오'!$I$6,IF(O267&lt;('d_시나리오'!$I$6-'d_시나리오'!$H$6)/('d_시나리오'!$J$6-'d_시나리오'!$H$6),'d_시나리오'!$H$6+SQRT(O267*('d_시나리오'!$J$6-'d_시나리오'!$H$6)*('d_시나리오'!$I$6-'d_시나리오'!$H$6)),'d_시나리오'!$J$6-SQRT((1-O267)*('d_시나리오'!$J$6-'d_시나리오'!$H$6)*('d_시나리오'!$J$6-'d_시나리오'!$I$6))))</f>
        <v/>
      </c>
      <c r="Q267">
        <f>INDEX('d_분포'!$B$2:$B$57,RANDBETWEEN(1,56))</f>
        <v/>
      </c>
      <c r="R267">
        <f>BETAINV(RAND(),5,5)</f>
        <v/>
      </c>
      <c r="S267">
        <f>'d_고정'!$B$1*'6_기대효과'!$H$7*('d_시나리오'!$I$7/'d_고정'!$B$2)*B267</f>
        <v/>
      </c>
      <c r="T267">
        <f>S267*D267</f>
        <v/>
      </c>
      <c r="U267">
        <f>S267*F267*H267</f>
        <v/>
      </c>
      <c r="V267">
        <f>S267*F267*(H267-1)</f>
        <v/>
      </c>
      <c r="W267">
        <f>U267*J267</f>
        <v/>
      </c>
      <c r="X267">
        <f>T267+W267</f>
        <v/>
      </c>
      <c r="Y267">
        <f>(T267*E267+W267*L267)*(1-R267-'d_고정'!$B$13)</f>
        <v/>
      </c>
      <c r="Z267">
        <f>(U267*N267*Q267+'d_고정'!$B$3*('6_기대효과'!$H$7/8)*Q267*'d_고정'!$B$10*P267*('6_기대효과'!$K$7/'d_고정'!$B$9))*(1-R267)</f>
        <v/>
      </c>
      <c r="AA267">
        <f>W267*L267*(1-R267-'d_고정'!$B$13)+U267*MAX(N267-'d_고정'!$B$10*P267*('6_기대효과'!$K$7/'d_고정'!$B$9),0)*Q267*(1-R267)</f>
        <v/>
      </c>
      <c r="AB267">
        <f>Y267+Z267</f>
        <v/>
      </c>
      <c r="AC267">
        <f>Y267/('d_고정'!$B$5*'6_기대효과'!$H$7/8)/'d_고정'!$B$6</f>
        <v/>
      </c>
      <c r="AD267">
        <f>Y267/('d_고정'!$B$8*'6_기대효과'!$H$7/8)</f>
        <v/>
      </c>
    </row>
    <row r="268">
      <c r="A268">
        <f>RAND()</f>
        <v/>
      </c>
      <c r="B268">
        <f>IF('d_시나리오'!$J$2='d_시나리오'!$H$2,'d_시나리오'!$I$2,IF(A268&lt;('d_시나리오'!$I$2-'d_시나리오'!$H$2)/('d_시나리오'!$J$2-'d_시나리오'!$H$2),'d_시나리오'!$H$2+SQRT(A268*('d_시나리오'!$J$2-'d_시나리오'!$H$2)*('d_시나리오'!$I$2-'d_시나리오'!$H$2)),'d_시나리오'!$J$2-SQRT((1-A268)*('d_시나리오'!$J$2-'d_시나리오'!$H$2)*('d_시나리오'!$J$2-'d_시나리오'!$I$2))))</f>
        <v/>
      </c>
      <c r="C268">
        <f>RAND()</f>
        <v/>
      </c>
      <c r="D268">
        <f>BETAINV(RAND(),IF(C268&lt;'d_고정'!$B$26,'d_고정'!$B$23,'d_고정'!$B$16)+1,'d_고정'!$B$17-IF(C268&lt;'d_고정'!$B$26,'d_고정'!$B$23,'d_고정'!$B$16)+1)*('d_고정'!$B$14+('d_고정'!$B$15-'d_고정'!$B$14)*RAND())</f>
        <v/>
      </c>
      <c r="E268">
        <f>INDEX('d_분포'!$A$2:$A$28,RANDBETWEEN(1,27))</f>
        <v/>
      </c>
      <c r="F268">
        <f>INDEX('d_분포'!$C$2:$C$5,RANDBETWEEN(1,4))*(0.9+0.2*RAND())</f>
        <v/>
      </c>
      <c r="G268">
        <f>RAND()</f>
        <v/>
      </c>
      <c r="H268">
        <f>(F268+(1-F268)*('d_고정'!$B$22*BETAINV(RAND(),IF(G268&lt;'d_고정'!$B$26,'d_고정'!$B$25,'d_고정'!$B$20)+1,'d_고정'!$B$21-IF(G268&lt;'d_고정'!$B$26,'d_고정'!$B$25,'d_고정'!$B$20)+1)+(1-'d_고정'!$B$22)*BETAINV(RAND(),IF(G268&lt;'d_고정'!$B$26,'d_고정'!$B$24,'d_고정'!$B$18)+1,'d_고정'!$B$19-IF(G268&lt;'d_고정'!$B$26,'d_고정'!$B$24,'d_고정'!$B$18)+1))*('d_고정'!$B$14+('d_고정'!$B$15-'d_고정'!$B$14)*RAND()))/F268</f>
        <v/>
      </c>
      <c r="I268">
        <f>RAND()</f>
        <v/>
      </c>
      <c r="J268">
        <f>IF('d_시나리오'!$J$3='d_시나리오'!$H$3,'d_시나리오'!$I$3,IF(I268&lt;('d_시나리오'!$I$3-'d_시나리오'!$H$3)/('d_시나리오'!$J$3-'d_시나리오'!$H$3),'d_시나리오'!$H$3+SQRT(I268*('d_시나리오'!$J$3-'d_시나리오'!$H$3)*('d_시나리오'!$I$3-'d_시나리오'!$H$3)),'d_시나리오'!$J$3-SQRT((1-I268)*('d_시나리오'!$J$3-'d_시나리오'!$H$3)*('d_시나리오'!$J$3-'d_시나리오'!$I$3))))</f>
        <v/>
      </c>
      <c r="K268">
        <f>RAND()</f>
        <v/>
      </c>
      <c r="L268">
        <f>IF('d_시나리오'!$J$4='d_시나리오'!$H$4,'d_시나리오'!$I$4,IF(K268&lt;('d_시나리오'!$I$4-'d_시나리오'!$H$4)/('d_시나리오'!$J$4-'d_시나리오'!$H$4),'d_시나리오'!$H$4+SQRT(K268*('d_시나리오'!$J$4-'d_시나리오'!$H$4)*('d_시나리오'!$I$4-'d_시나리오'!$H$4)),'d_시나리오'!$J$4-SQRT((1-K268)*('d_시나리오'!$J$4-'d_시나리오'!$H$4)*('d_시나리오'!$J$4-'d_시나리오'!$I$4))))</f>
        <v/>
      </c>
      <c r="M268">
        <f>RAND()</f>
        <v/>
      </c>
      <c r="N268">
        <f>IF('d_시나리오'!$J$5='d_시나리오'!$H$5,'d_시나리오'!$I$5,IF(M268&lt;('d_시나리오'!$I$5-'d_시나리오'!$H$5)/('d_시나리오'!$J$5-'d_시나리오'!$H$5),'d_시나리오'!$H$5+SQRT(M268*('d_시나리오'!$J$5-'d_시나리오'!$H$5)*('d_시나리오'!$I$5-'d_시나리오'!$H$5)),'d_시나리오'!$J$5-SQRT((1-M268)*('d_시나리오'!$J$5-'d_시나리오'!$H$5)*('d_시나리오'!$J$5-'d_시나리오'!$I$5))))</f>
        <v/>
      </c>
      <c r="O268">
        <f>RAND()</f>
        <v/>
      </c>
      <c r="P268">
        <f>IF('d_시나리오'!$J$6='d_시나리오'!$H$6,'d_시나리오'!$I$6,IF(O268&lt;('d_시나리오'!$I$6-'d_시나리오'!$H$6)/('d_시나리오'!$J$6-'d_시나리오'!$H$6),'d_시나리오'!$H$6+SQRT(O268*('d_시나리오'!$J$6-'d_시나리오'!$H$6)*('d_시나리오'!$I$6-'d_시나리오'!$H$6)),'d_시나리오'!$J$6-SQRT((1-O268)*('d_시나리오'!$J$6-'d_시나리오'!$H$6)*('d_시나리오'!$J$6-'d_시나리오'!$I$6))))</f>
        <v/>
      </c>
      <c r="Q268">
        <f>INDEX('d_분포'!$B$2:$B$57,RANDBETWEEN(1,56))</f>
        <v/>
      </c>
      <c r="R268">
        <f>BETAINV(RAND(),5,5)</f>
        <v/>
      </c>
      <c r="S268">
        <f>'d_고정'!$B$1*'6_기대효과'!$H$7*('d_시나리오'!$I$7/'d_고정'!$B$2)*B268</f>
        <v/>
      </c>
      <c r="T268">
        <f>S268*D268</f>
        <v/>
      </c>
      <c r="U268">
        <f>S268*F268*H268</f>
        <v/>
      </c>
      <c r="V268">
        <f>S268*F268*(H268-1)</f>
        <v/>
      </c>
      <c r="W268">
        <f>U268*J268</f>
        <v/>
      </c>
      <c r="X268">
        <f>T268+W268</f>
        <v/>
      </c>
      <c r="Y268">
        <f>(T268*E268+W268*L268)*(1-R268-'d_고정'!$B$13)</f>
        <v/>
      </c>
      <c r="Z268">
        <f>(U268*N268*Q268+'d_고정'!$B$3*('6_기대효과'!$H$7/8)*Q268*'d_고정'!$B$10*P268*('6_기대효과'!$K$7/'d_고정'!$B$9))*(1-R268)</f>
        <v/>
      </c>
      <c r="AA268">
        <f>W268*L268*(1-R268-'d_고정'!$B$13)+U268*MAX(N268-'d_고정'!$B$10*P268*('6_기대효과'!$K$7/'d_고정'!$B$9),0)*Q268*(1-R268)</f>
        <v/>
      </c>
      <c r="AB268">
        <f>Y268+Z268</f>
        <v/>
      </c>
      <c r="AC268">
        <f>Y268/('d_고정'!$B$5*'6_기대효과'!$H$7/8)/'d_고정'!$B$6</f>
        <v/>
      </c>
      <c r="AD268">
        <f>Y268/('d_고정'!$B$8*'6_기대효과'!$H$7/8)</f>
        <v/>
      </c>
    </row>
    <row r="269">
      <c r="A269">
        <f>RAND()</f>
        <v/>
      </c>
      <c r="B269">
        <f>IF('d_시나리오'!$J$2='d_시나리오'!$H$2,'d_시나리오'!$I$2,IF(A269&lt;('d_시나리오'!$I$2-'d_시나리오'!$H$2)/('d_시나리오'!$J$2-'d_시나리오'!$H$2),'d_시나리오'!$H$2+SQRT(A269*('d_시나리오'!$J$2-'d_시나리오'!$H$2)*('d_시나리오'!$I$2-'d_시나리오'!$H$2)),'d_시나리오'!$J$2-SQRT((1-A269)*('d_시나리오'!$J$2-'d_시나리오'!$H$2)*('d_시나리오'!$J$2-'d_시나리오'!$I$2))))</f>
        <v/>
      </c>
      <c r="C269">
        <f>RAND()</f>
        <v/>
      </c>
      <c r="D269">
        <f>BETAINV(RAND(),IF(C269&lt;'d_고정'!$B$26,'d_고정'!$B$23,'d_고정'!$B$16)+1,'d_고정'!$B$17-IF(C269&lt;'d_고정'!$B$26,'d_고정'!$B$23,'d_고정'!$B$16)+1)*('d_고정'!$B$14+('d_고정'!$B$15-'d_고정'!$B$14)*RAND())</f>
        <v/>
      </c>
      <c r="E269">
        <f>INDEX('d_분포'!$A$2:$A$28,RANDBETWEEN(1,27))</f>
        <v/>
      </c>
      <c r="F269">
        <f>INDEX('d_분포'!$C$2:$C$5,RANDBETWEEN(1,4))*(0.9+0.2*RAND())</f>
        <v/>
      </c>
      <c r="G269">
        <f>RAND()</f>
        <v/>
      </c>
      <c r="H269">
        <f>(F269+(1-F269)*('d_고정'!$B$22*BETAINV(RAND(),IF(G269&lt;'d_고정'!$B$26,'d_고정'!$B$25,'d_고정'!$B$20)+1,'d_고정'!$B$21-IF(G269&lt;'d_고정'!$B$26,'d_고정'!$B$25,'d_고정'!$B$20)+1)+(1-'d_고정'!$B$22)*BETAINV(RAND(),IF(G269&lt;'d_고정'!$B$26,'d_고정'!$B$24,'d_고정'!$B$18)+1,'d_고정'!$B$19-IF(G269&lt;'d_고정'!$B$26,'d_고정'!$B$24,'d_고정'!$B$18)+1))*('d_고정'!$B$14+('d_고정'!$B$15-'d_고정'!$B$14)*RAND()))/F269</f>
        <v/>
      </c>
      <c r="I269">
        <f>RAND()</f>
        <v/>
      </c>
      <c r="J269">
        <f>IF('d_시나리오'!$J$3='d_시나리오'!$H$3,'d_시나리오'!$I$3,IF(I269&lt;('d_시나리오'!$I$3-'d_시나리오'!$H$3)/('d_시나리오'!$J$3-'d_시나리오'!$H$3),'d_시나리오'!$H$3+SQRT(I269*('d_시나리오'!$J$3-'d_시나리오'!$H$3)*('d_시나리오'!$I$3-'d_시나리오'!$H$3)),'d_시나리오'!$J$3-SQRT((1-I269)*('d_시나리오'!$J$3-'d_시나리오'!$H$3)*('d_시나리오'!$J$3-'d_시나리오'!$I$3))))</f>
        <v/>
      </c>
      <c r="K269">
        <f>RAND()</f>
        <v/>
      </c>
      <c r="L269">
        <f>IF('d_시나리오'!$J$4='d_시나리오'!$H$4,'d_시나리오'!$I$4,IF(K269&lt;('d_시나리오'!$I$4-'d_시나리오'!$H$4)/('d_시나리오'!$J$4-'d_시나리오'!$H$4),'d_시나리오'!$H$4+SQRT(K269*('d_시나리오'!$J$4-'d_시나리오'!$H$4)*('d_시나리오'!$I$4-'d_시나리오'!$H$4)),'d_시나리오'!$J$4-SQRT((1-K269)*('d_시나리오'!$J$4-'d_시나리오'!$H$4)*('d_시나리오'!$J$4-'d_시나리오'!$I$4))))</f>
        <v/>
      </c>
      <c r="M269">
        <f>RAND()</f>
        <v/>
      </c>
      <c r="N269">
        <f>IF('d_시나리오'!$J$5='d_시나리오'!$H$5,'d_시나리오'!$I$5,IF(M269&lt;('d_시나리오'!$I$5-'d_시나리오'!$H$5)/('d_시나리오'!$J$5-'d_시나리오'!$H$5),'d_시나리오'!$H$5+SQRT(M269*('d_시나리오'!$J$5-'d_시나리오'!$H$5)*('d_시나리오'!$I$5-'d_시나리오'!$H$5)),'d_시나리오'!$J$5-SQRT((1-M269)*('d_시나리오'!$J$5-'d_시나리오'!$H$5)*('d_시나리오'!$J$5-'d_시나리오'!$I$5))))</f>
        <v/>
      </c>
      <c r="O269">
        <f>RAND()</f>
        <v/>
      </c>
      <c r="P269">
        <f>IF('d_시나리오'!$J$6='d_시나리오'!$H$6,'d_시나리오'!$I$6,IF(O269&lt;('d_시나리오'!$I$6-'d_시나리오'!$H$6)/('d_시나리오'!$J$6-'d_시나리오'!$H$6),'d_시나리오'!$H$6+SQRT(O269*('d_시나리오'!$J$6-'d_시나리오'!$H$6)*('d_시나리오'!$I$6-'d_시나리오'!$H$6)),'d_시나리오'!$J$6-SQRT((1-O269)*('d_시나리오'!$J$6-'d_시나리오'!$H$6)*('d_시나리오'!$J$6-'d_시나리오'!$I$6))))</f>
        <v/>
      </c>
      <c r="Q269">
        <f>INDEX('d_분포'!$B$2:$B$57,RANDBETWEEN(1,56))</f>
        <v/>
      </c>
      <c r="R269">
        <f>BETAINV(RAND(),5,5)</f>
        <v/>
      </c>
      <c r="S269">
        <f>'d_고정'!$B$1*'6_기대효과'!$H$7*('d_시나리오'!$I$7/'d_고정'!$B$2)*B269</f>
        <v/>
      </c>
      <c r="T269">
        <f>S269*D269</f>
        <v/>
      </c>
      <c r="U269">
        <f>S269*F269*H269</f>
        <v/>
      </c>
      <c r="V269">
        <f>S269*F269*(H269-1)</f>
        <v/>
      </c>
      <c r="W269">
        <f>U269*J269</f>
        <v/>
      </c>
      <c r="X269">
        <f>T269+W269</f>
        <v/>
      </c>
      <c r="Y269">
        <f>(T269*E269+W269*L269)*(1-R269-'d_고정'!$B$13)</f>
        <v/>
      </c>
      <c r="Z269">
        <f>(U269*N269*Q269+'d_고정'!$B$3*('6_기대효과'!$H$7/8)*Q269*'d_고정'!$B$10*P269*('6_기대효과'!$K$7/'d_고정'!$B$9))*(1-R269)</f>
        <v/>
      </c>
      <c r="AA269">
        <f>W269*L269*(1-R269-'d_고정'!$B$13)+U269*MAX(N269-'d_고정'!$B$10*P269*('6_기대효과'!$K$7/'d_고정'!$B$9),0)*Q269*(1-R269)</f>
        <v/>
      </c>
      <c r="AB269">
        <f>Y269+Z269</f>
        <v/>
      </c>
      <c r="AC269">
        <f>Y269/('d_고정'!$B$5*'6_기대효과'!$H$7/8)/'d_고정'!$B$6</f>
        <v/>
      </c>
      <c r="AD269">
        <f>Y269/('d_고정'!$B$8*'6_기대효과'!$H$7/8)</f>
        <v/>
      </c>
    </row>
    <row r="270">
      <c r="A270">
        <f>RAND()</f>
        <v/>
      </c>
      <c r="B270">
        <f>IF('d_시나리오'!$J$2='d_시나리오'!$H$2,'d_시나리오'!$I$2,IF(A270&lt;('d_시나리오'!$I$2-'d_시나리오'!$H$2)/('d_시나리오'!$J$2-'d_시나리오'!$H$2),'d_시나리오'!$H$2+SQRT(A270*('d_시나리오'!$J$2-'d_시나리오'!$H$2)*('d_시나리오'!$I$2-'d_시나리오'!$H$2)),'d_시나리오'!$J$2-SQRT((1-A270)*('d_시나리오'!$J$2-'d_시나리오'!$H$2)*('d_시나리오'!$J$2-'d_시나리오'!$I$2))))</f>
        <v/>
      </c>
      <c r="C270">
        <f>RAND()</f>
        <v/>
      </c>
      <c r="D270">
        <f>BETAINV(RAND(),IF(C270&lt;'d_고정'!$B$26,'d_고정'!$B$23,'d_고정'!$B$16)+1,'d_고정'!$B$17-IF(C270&lt;'d_고정'!$B$26,'d_고정'!$B$23,'d_고정'!$B$16)+1)*('d_고정'!$B$14+('d_고정'!$B$15-'d_고정'!$B$14)*RAND())</f>
        <v/>
      </c>
      <c r="E270">
        <f>INDEX('d_분포'!$A$2:$A$28,RANDBETWEEN(1,27))</f>
        <v/>
      </c>
      <c r="F270">
        <f>INDEX('d_분포'!$C$2:$C$5,RANDBETWEEN(1,4))*(0.9+0.2*RAND())</f>
        <v/>
      </c>
      <c r="G270">
        <f>RAND()</f>
        <v/>
      </c>
      <c r="H270">
        <f>(F270+(1-F270)*('d_고정'!$B$22*BETAINV(RAND(),IF(G270&lt;'d_고정'!$B$26,'d_고정'!$B$25,'d_고정'!$B$20)+1,'d_고정'!$B$21-IF(G270&lt;'d_고정'!$B$26,'d_고정'!$B$25,'d_고정'!$B$20)+1)+(1-'d_고정'!$B$22)*BETAINV(RAND(),IF(G270&lt;'d_고정'!$B$26,'d_고정'!$B$24,'d_고정'!$B$18)+1,'d_고정'!$B$19-IF(G270&lt;'d_고정'!$B$26,'d_고정'!$B$24,'d_고정'!$B$18)+1))*('d_고정'!$B$14+('d_고정'!$B$15-'d_고정'!$B$14)*RAND()))/F270</f>
        <v/>
      </c>
      <c r="I270">
        <f>RAND()</f>
        <v/>
      </c>
      <c r="J270">
        <f>IF('d_시나리오'!$J$3='d_시나리오'!$H$3,'d_시나리오'!$I$3,IF(I270&lt;('d_시나리오'!$I$3-'d_시나리오'!$H$3)/('d_시나리오'!$J$3-'d_시나리오'!$H$3),'d_시나리오'!$H$3+SQRT(I270*('d_시나리오'!$J$3-'d_시나리오'!$H$3)*('d_시나리오'!$I$3-'d_시나리오'!$H$3)),'d_시나리오'!$J$3-SQRT((1-I270)*('d_시나리오'!$J$3-'d_시나리오'!$H$3)*('d_시나리오'!$J$3-'d_시나리오'!$I$3))))</f>
        <v/>
      </c>
      <c r="K270">
        <f>RAND()</f>
        <v/>
      </c>
      <c r="L270">
        <f>IF('d_시나리오'!$J$4='d_시나리오'!$H$4,'d_시나리오'!$I$4,IF(K270&lt;('d_시나리오'!$I$4-'d_시나리오'!$H$4)/('d_시나리오'!$J$4-'d_시나리오'!$H$4),'d_시나리오'!$H$4+SQRT(K270*('d_시나리오'!$J$4-'d_시나리오'!$H$4)*('d_시나리오'!$I$4-'d_시나리오'!$H$4)),'d_시나리오'!$J$4-SQRT((1-K270)*('d_시나리오'!$J$4-'d_시나리오'!$H$4)*('d_시나리오'!$J$4-'d_시나리오'!$I$4))))</f>
        <v/>
      </c>
      <c r="M270">
        <f>RAND()</f>
        <v/>
      </c>
      <c r="N270">
        <f>IF('d_시나리오'!$J$5='d_시나리오'!$H$5,'d_시나리오'!$I$5,IF(M270&lt;('d_시나리오'!$I$5-'d_시나리오'!$H$5)/('d_시나리오'!$J$5-'d_시나리오'!$H$5),'d_시나리오'!$H$5+SQRT(M270*('d_시나리오'!$J$5-'d_시나리오'!$H$5)*('d_시나리오'!$I$5-'d_시나리오'!$H$5)),'d_시나리오'!$J$5-SQRT((1-M270)*('d_시나리오'!$J$5-'d_시나리오'!$H$5)*('d_시나리오'!$J$5-'d_시나리오'!$I$5))))</f>
        <v/>
      </c>
      <c r="O270">
        <f>RAND()</f>
        <v/>
      </c>
      <c r="P270">
        <f>IF('d_시나리오'!$J$6='d_시나리오'!$H$6,'d_시나리오'!$I$6,IF(O270&lt;('d_시나리오'!$I$6-'d_시나리오'!$H$6)/('d_시나리오'!$J$6-'d_시나리오'!$H$6),'d_시나리오'!$H$6+SQRT(O270*('d_시나리오'!$J$6-'d_시나리오'!$H$6)*('d_시나리오'!$I$6-'d_시나리오'!$H$6)),'d_시나리오'!$J$6-SQRT((1-O270)*('d_시나리오'!$J$6-'d_시나리오'!$H$6)*('d_시나리오'!$J$6-'d_시나리오'!$I$6))))</f>
        <v/>
      </c>
      <c r="Q270">
        <f>INDEX('d_분포'!$B$2:$B$57,RANDBETWEEN(1,56))</f>
        <v/>
      </c>
      <c r="R270">
        <f>BETAINV(RAND(),5,5)</f>
        <v/>
      </c>
      <c r="S270">
        <f>'d_고정'!$B$1*'6_기대효과'!$H$7*('d_시나리오'!$I$7/'d_고정'!$B$2)*B270</f>
        <v/>
      </c>
      <c r="T270">
        <f>S270*D270</f>
        <v/>
      </c>
      <c r="U270">
        <f>S270*F270*H270</f>
        <v/>
      </c>
      <c r="V270">
        <f>S270*F270*(H270-1)</f>
        <v/>
      </c>
      <c r="W270">
        <f>U270*J270</f>
        <v/>
      </c>
      <c r="X270">
        <f>T270+W270</f>
        <v/>
      </c>
      <c r="Y270">
        <f>(T270*E270+W270*L270)*(1-R270-'d_고정'!$B$13)</f>
        <v/>
      </c>
      <c r="Z270">
        <f>(U270*N270*Q270+'d_고정'!$B$3*('6_기대효과'!$H$7/8)*Q270*'d_고정'!$B$10*P270*('6_기대효과'!$K$7/'d_고정'!$B$9))*(1-R270)</f>
        <v/>
      </c>
      <c r="AA270">
        <f>W270*L270*(1-R270-'d_고정'!$B$13)+U270*MAX(N270-'d_고정'!$B$10*P270*('6_기대효과'!$K$7/'d_고정'!$B$9),0)*Q270*(1-R270)</f>
        <v/>
      </c>
      <c r="AB270">
        <f>Y270+Z270</f>
        <v/>
      </c>
      <c r="AC270">
        <f>Y270/('d_고정'!$B$5*'6_기대효과'!$H$7/8)/'d_고정'!$B$6</f>
        <v/>
      </c>
      <c r="AD270">
        <f>Y270/('d_고정'!$B$8*'6_기대효과'!$H$7/8)</f>
        <v/>
      </c>
    </row>
    <row r="271">
      <c r="A271">
        <f>RAND()</f>
        <v/>
      </c>
      <c r="B271">
        <f>IF('d_시나리오'!$J$2='d_시나리오'!$H$2,'d_시나리오'!$I$2,IF(A271&lt;('d_시나리오'!$I$2-'d_시나리오'!$H$2)/('d_시나리오'!$J$2-'d_시나리오'!$H$2),'d_시나리오'!$H$2+SQRT(A271*('d_시나리오'!$J$2-'d_시나리오'!$H$2)*('d_시나리오'!$I$2-'d_시나리오'!$H$2)),'d_시나리오'!$J$2-SQRT((1-A271)*('d_시나리오'!$J$2-'d_시나리오'!$H$2)*('d_시나리오'!$J$2-'d_시나리오'!$I$2))))</f>
        <v/>
      </c>
      <c r="C271">
        <f>RAND()</f>
        <v/>
      </c>
      <c r="D271">
        <f>BETAINV(RAND(),IF(C271&lt;'d_고정'!$B$26,'d_고정'!$B$23,'d_고정'!$B$16)+1,'d_고정'!$B$17-IF(C271&lt;'d_고정'!$B$26,'d_고정'!$B$23,'d_고정'!$B$16)+1)*('d_고정'!$B$14+('d_고정'!$B$15-'d_고정'!$B$14)*RAND())</f>
        <v/>
      </c>
      <c r="E271">
        <f>INDEX('d_분포'!$A$2:$A$28,RANDBETWEEN(1,27))</f>
        <v/>
      </c>
      <c r="F271">
        <f>INDEX('d_분포'!$C$2:$C$5,RANDBETWEEN(1,4))*(0.9+0.2*RAND())</f>
        <v/>
      </c>
      <c r="G271">
        <f>RAND()</f>
        <v/>
      </c>
      <c r="H271">
        <f>(F271+(1-F271)*('d_고정'!$B$22*BETAINV(RAND(),IF(G271&lt;'d_고정'!$B$26,'d_고정'!$B$25,'d_고정'!$B$20)+1,'d_고정'!$B$21-IF(G271&lt;'d_고정'!$B$26,'d_고정'!$B$25,'d_고정'!$B$20)+1)+(1-'d_고정'!$B$22)*BETAINV(RAND(),IF(G271&lt;'d_고정'!$B$26,'d_고정'!$B$24,'d_고정'!$B$18)+1,'d_고정'!$B$19-IF(G271&lt;'d_고정'!$B$26,'d_고정'!$B$24,'d_고정'!$B$18)+1))*('d_고정'!$B$14+('d_고정'!$B$15-'d_고정'!$B$14)*RAND()))/F271</f>
        <v/>
      </c>
      <c r="I271">
        <f>RAND()</f>
        <v/>
      </c>
      <c r="J271">
        <f>IF('d_시나리오'!$J$3='d_시나리오'!$H$3,'d_시나리오'!$I$3,IF(I271&lt;('d_시나리오'!$I$3-'d_시나리오'!$H$3)/('d_시나리오'!$J$3-'d_시나리오'!$H$3),'d_시나리오'!$H$3+SQRT(I271*('d_시나리오'!$J$3-'d_시나리오'!$H$3)*('d_시나리오'!$I$3-'d_시나리오'!$H$3)),'d_시나리오'!$J$3-SQRT((1-I271)*('d_시나리오'!$J$3-'d_시나리오'!$H$3)*('d_시나리오'!$J$3-'d_시나리오'!$I$3))))</f>
        <v/>
      </c>
      <c r="K271">
        <f>RAND()</f>
        <v/>
      </c>
      <c r="L271">
        <f>IF('d_시나리오'!$J$4='d_시나리오'!$H$4,'d_시나리오'!$I$4,IF(K271&lt;('d_시나리오'!$I$4-'d_시나리오'!$H$4)/('d_시나리오'!$J$4-'d_시나리오'!$H$4),'d_시나리오'!$H$4+SQRT(K271*('d_시나리오'!$J$4-'d_시나리오'!$H$4)*('d_시나리오'!$I$4-'d_시나리오'!$H$4)),'d_시나리오'!$J$4-SQRT((1-K271)*('d_시나리오'!$J$4-'d_시나리오'!$H$4)*('d_시나리오'!$J$4-'d_시나리오'!$I$4))))</f>
        <v/>
      </c>
      <c r="M271">
        <f>RAND()</f>
        <v/>
      </c>
      <c r="N271">
        <f>IF('d_시나리오'!$J$5='d_시나리오'!$H$5,'d_시나리오'!$I$5,IF(M271&lt;('d_시나리오'!$I$5-'d_시나리오'!$H$5)/('d_시나리오'!$J$5-'d_시나리오'!$H$5),'d_시나리오'!$H$5+SQRT(M271*('d_시나리오'!$J$5-'d_시나리오'!$H$5)*('d_시나리오'!$I$5-'d_시나리오'!$H$5)),'d_시나리오'!$J$5-SQRT((1-M271)*('d_시나리오'!$J$5-'d_시나리오'!$H$5)*('d_시나리오'!$J$5-'d_시나리오'!$I$5))))</f>
        <v/>
      </c>
      <c r="O271">
        <f>RAND()</f>
        <v/>
      </c>
      <c r="P271">
        <f>IF('d_시나리오'!$J$6='d_시나리오'!$H$6,'d_시나리오'!$I$6,IF(O271&lt;('d_시나리오'!$I$6-'d_시나리오'!$H$6)/('d_시나리오'!$J$6-'d_시나리오'!$H$6),'d_시나리오'!$H$6+SQRT(O271*('d_시나리오'!$J$6-'d_시나리오'!$H$6)*('d_시나리오'!$I$6-'d_시나리오'!$H$6)),'d_시나리오'!$J$6-SQRT((1-O271)*('d_시나리오'!$J$6-'d_시나리오'!$H$6)*('d_시나리오'!$J$6-'d_시나리오'!$I$6))))</f>
        <v/>
      </c>
      <c r="Q271">
        <f>INDEX('d_분포'!$B$2:$B$57,RANDBETWEEN(1,56))</f>
        <v/>
      </c>
      <c r="R271">
        <f>BETAINV(RAND(),5,5)</f>
        <v/>
      </c>
      <c r="S271">
        <f>'d_고정'!$B$1*'6_기대효과'!$H$7*('d_시나리오'!$I$7/'d_고정'!$B$2)*B271</f>
        <v/>
      </c>
      <c r="T271">
        <f>S271*D271</f>
        <v/>
      </c>
      <c r="U271">
        <f>S271*F271*H271</f>
        <v/>
      </c>
      <c r="V271">
        <f>S271*F271*(H271-1)</f>
        <v/>
      </c>
      <c r="W271">
        <f>U271*J271</f>
        <v/>
      </c>
      <c r="X271">
        <f>T271+W271</f>
        <v/>
      </c>
      <c r="Y271">
        <f>(T271*E271+W271*L271)*(1-R271-'d_고정'!$B$13)</f>
        <v/>
      </c>
      <c r="Z271">
        <f>(U271*N271*Q271+'d_고정'!$B$3*('6_기대효과'!$H$7/8)*Q271*'d_고정'!$B$10*P271*('6_기대효과'!$K$7/'d_고정'!$B$9))*(1-R271)</f>
        <v/>
      </c>
      <c r="AA271">
        <f>W271*L271*(1-R271-'d_고정'!$B$13)+U271*MAX(N271-'d_고정'!$B$10*P271*('6_기대효과'!$K$7/'d_고정'!$B$9),0)*Q271*(1-R271)</f>
        <v/>
      </c>
      <c r="AB271">
        <f>Y271+Z271</f>
        <v/>
      </c>
      <c r="AC271">
        <f>Y271/('d_고정'!$B$5*'6_기대효과'!$H$7/8)/'d_고정'!$B$6</f>
        <v/>
      </c>
      <c r="AD271">
        <f>Y271/('d_고정'!$B$8*'6_기대효과'!$H$7/8)</f>
        <v/>
      </c>
    </row>
    <row r="272">
      <c r="A272">
        <f>RAND()</f>
        <v/>
      </c>
      <c r="B272">
        <f>IF('d_시나리오'!$J$2='d_시나리오'!$H$2,'d_시나리오'!$I$2,IF(A272&lt;('d_시나리오'!$I$2-'d_시나리오'!$H$2)/('d_시나리오'!$J$2-'d_시나리오'!$H$2),'d_시나리오'!$H$2+SQRT(A272*('d_시나리오'!$J$2-'d_시나리오'!$H$2)*('d_시나리오'!$I$2-'d_시나리오'!$H$2)),'d_시나리오'!$J$2-SQRT((1-A272)*('d_시나리오'!$J$2-'d_시나리오'!$H$2)*('d_시나리오'!$J$2-'d_시나리오'!$I$2))))</f>
        <v/>
      </c>
      <c r="C272">
        <f>RAND()</f>
        <v/>
      </c>
      <c r="D272">
        <f>BETAINV(RAND(),IF(C272&lt;'d_고정'!$B$26,'d_고정'!$B$23,'d_고정'!$B$16)+1,'d_고정'!$B$17-IF(C272&lt;'d_고정'!$B$26,'d_고정'!$B$23,'d_고정'!$B$16)+1)*('d_고정'!$B$14+('d_고정'!$B$15-'d_고정'!$B$14)*RAND())</f>
        <v/>
      </c>
      <c r="E272">
        <f>INDEX('d_분포'!$A$2:$A$28,RANDBETWEEN(1,27))</f>
        <v/>
      </c>
      <c r="F272">
        <f>INDEX('d_분포'!$C$2:$C$5,RANDBETWEEN(1,4))*(0.9+0.2*RAND())</f>
        <v/>
      </c>
      <c r="G272">
        <f>RAND()</f>
        <v/>
      </c>
      <c r="H272">
        <f>(F272+(1-F272)*('d_고정'!$B$22*BETAINV(RAND(),IF(G272&lt;'d_고정'!$B$26,'d_고정'!$B$25,'d_고정'!$B$20)+1,'d_고정'!$B$21-IF(G272&lt;'d_고정'!$B$26,'d_고정'!$B$25,'d_고정'!$B$20)+1)+(1-'d_고정'!$B$22)*BETAINV(RAND(),IF(G272&lt;'d_고정'!$B$26,'d_고정'!$B$24,'d_고정'!$B$18)+1,'d_고정'!$B$19-IF(G272&lt;'d_고정'!$B$26,'d_고정'!$B$24,'d_고정'!$B$18)+1))*('d_고정'!$B$14+('d_고정'!$B$15-'d_고정'!$B$14)*RAND()))/F272</f>
        <v/>
      </c>
      <c r="I272">
        <f>RAND()</f>
        <v/>
      </c>
      <c r="J272">
        <f>IF('d_시나리오'!$J$3='d_시나리오'!$H$3,'d_시나리오'!$I$3,IF(I272&lt;('d_시나리오'!$I$3-'d_시나리오'!$H$3)/('d_시나리오'!$J$3-'d_시나리오'!$H$3),'d_시나리오'!$H$3+SQRT(I272*('d_시나리오'!$J$3-'d_시나리오'!$H$3)*('d_시나리오'!$I$3-'d_시나리오'!$H$3)),'d_시나리오'!$J$3-SQRT((1-I272)*('d_시나리오'!$J$3-'d_시나리오'!$H$3)*('d_시나리오'!$J$3-'d_시나리오'!$I$3))))</f>
        <v/>
      </c>
      <c r="K272">
        <f>RAND()</f>
        <v/>
      </c>
      <c r="L272">
        <f>IF('d_시나리오'!$J$4='d_시나리오'!$H$4,'d_시나리오'!$I$4,IF(K272&lt;('d_시나리오'!$I$4-'d_시나리오'!$H$4)/('d_시나리오'!$J$4-'d_시나리오'!$H$4),'d_시나리오'!$H$4+SQRT(K272*('d_시나리오'!$J$4-'d_시나리오'!$H$4)*('d_시나리오'!$I$4-'d_시나리오'!$H$4)),'d_시나리오'!$J$4-SQRT((1-K272)*('d_시나리오'!$J$4-'d_시나리오'!$H$4)*('d_시나리오'!$J$4-'d_시나리오'!$I$4))))</f>
        <v/>
      </c>
      <c r="M272">
        <f>RAND()</f>
        <v/>
      </c>
      <c r="N272">
        <f>IF('d_시나리오'!$J$5='d_시나리오'!$H$5,'d_시나리오'!$I$5,IF(M272&lt;('d_시나리오'!$I$5-'d_시나리오'!$H$5)/('d_시나리오'!$J$5-'d_시나리오'!$H$5),'d_시나리오'!$H$5+SQRT(M272*('d_시나리오'!$J$5-'d_시나리오'!$H$5)*('d_시나리오'!$I$5-'d_시나리오'!$H$5)),'d_시나리오'!$J$5-SQRT((1-M272)*('d_시나리오'!$J$5-'d_시나리오'!$H$5)*('d_시나리오'!$J$5-'d_시나리오'!$I$5))))</f>
        <v/>
      </c>
      <c r="O272">
        <f>RAND()</f>
        <v/>
      </c>
      <c r="P272">
        <f>IF('d_시나리오'!$J$6='d_시나리오'!$H$6,'d_시나리오'!$I$6,IF(O272&lt;('d_시나리오'!$I$6-'d_시나리오'!$H$6)/('d_시나리오'!$J$6-'d_시나리오'!$H$6),'d_시나리오'!$H$6+SQRT(O272*('d_시나리오'!$J$6-'d_시나리오'!$H$6)*('d_시나리오'!$I$6-'d_시나리오'!$H$6)),'d_시나리오'!$J$6-SQRT((1-O272)*('d_시나리오'!$J$6-'d_시나리오'!$H$6)*('d_시나리오'!$J$6-'d_시나리오'!$I$6))))</f>
        <v/>
      </c>
      <c r="Q272">
        <f>INDEX('d_분포'!$B$2:$B$57,RANDBETWEEN(1,56))</f>
        <v/>
      </c>
      <c r="R272">
        <f>BETAINV(RAND(),5,5)</f>
        <v/>
      </c>
      <c r="S272">
        <f>'d_고정'!$B$1*'6_기대효과'!$H$7*('d_시나리오'!$I$7/'d_고정'!$B$2)*B272</f>
        <v/>
      </c>
      <c r="T272">
        <f>S272*D272</f>
        <v/>
      </c>
      <c r="U272">
        <f>S272*F272*H272</f>
        <v/>
      </c>
      <c r="V272">
        <f>S272*F272*(H272-1)</f>
        <v/>
      </c>
      <c r="W272">
        <f>U272*J272</f>
        <v/>
      </c>
      <c r="X272">
        <f>T272+W272</f>
        <v/>
      </c>
      <c r="Y272">
        <f>(T272*E272+W272*L272)*(1-R272-'d_고정'!$B$13)</f>
        <v/>
      </c>
      <c r="Z272">
        <f>(U272*N272*Q272+'d_고정'!$B$3*('6_기대효과'!$H$7/8)*Q272*'d_고정'!$B$10*P272*('6_기대효과'!$K$7/'d_고정'!$B$9))*(1-R272)</f>
        <v/>
      </c>
      <c r="AA272">
        <f>W272*L272*(1-R272-'d_고정'!$B$13)+U272*MAX(N272-'d_고정'!$B$10*P272*('6_기대효과'!$K$7/'d_고정'!$B$9),0)*Q272*(1-R272)</f>
        <v/>
      </c>
      <c r="AB272">
        <f>Y272+Z272</f>
        <v/>
      </c>
      <c r="AC272">
        <f>Y272/('d_고정'!$B$5*'6_기대효과'!$H$7/8)/'d_고정'!$B$6</f>
        <v/>
      </c>
      <c r="AD272">
        <f>Y272/('d_고정'!$B$8*'6_기대효과'!$H$7/8)</f>
        <v/>
      </c>
    </row>
    <row r="273">
      <c r="A273">
        <f>RAND()</f>
        <v/>
      </c>
      <c r="B273">
        <f>IF('d_시나리오'!$J$2='d_시나리오'!$H$2,'d_시나리오'!$I$2,IF(A273&lt;('d_시나리오'!$I$2-'d_시나리오'!$H$2)/('d_시나리오'!$J$2-'d_시나리오'!$H$2),'d_시나리오'!$H$2+SQRT(A273*('d_시나리오'!$J$2-'d_시나리오'!$H$2)*('d_시나리오'!$I$2-'d_시나리오'!$H$2)),'d_시나리오'!$J$2-SQRT((1-A273)*('d_시나리오'!$J$2-'d_시나리오'!$H$2)*('d_시나리오'!$J$2-'d_시나리오'!$I$2))))</f>
        <v/>
      </c>
      <c r="C273">
        <f>RAND()</f>
        <v/>
      </c>
      <c r="D273">
        <f>BETAINV(RAND(),IF(C273&lt;'d_고정'!$B$26,'d_고정'!$B$23,'d_고정'!$B$16)+1,'d_고정'!$B$17-IF(C273&lt;'d_고정'!$B$26,'d_고정'!$B$23,'d_고정'!$B$16)+1)*('d_고정'!$B$14+('d_고정'!$B$15-'d_고정'!$B$14)*RAND())</f>
        <v/>
      </c>
      <c r="E273">
        <f>INDEX('d_분포'!$A$2:$A$28,RANDBETWEEN(1,27))</f>
        <v/>
      </c>
      <c r="F273">
        <f>INDEX('d_분포'!$C$2:$C$5,RANDBETWEEN(1,4))*(0.9+0.2*RAND())</f>
        <v/>
      </c>
      <c r="G273">
        <f>RAND()</f>
        <v/>
      </c>
      <c r="H273">
        <f>(F273+(1-F273)*('d_고정'!$B$22*BETAINV(RAND(),IF(G273&lt;'d_고정'!$B$26,'d_고정'!$B$25,'d_고정'!$B$20)+1,'d_고정'!$B$21-IF(G273&lt;'d_고정'!$B$26,'d_고정'!$B$25,'d_고정'!$B$20)+1)+(1-'d_고정'!$B$22)*BETAINV(RAND(),IF(G273&lt;'d_고정'!$B$26,'d_고정'!$B$24,'d_고정'!$B$18)+1,'d_고정'!$B$19-IF(G273&lt;'d_고정'!$B$26,'d_고정'!$B$24,'d_고정'!$B$18)+1))*('d_고정'!$B$14+('d_고정'!$B$15-'d_고정'!$B$14)*RAND()))/F273</f>
        <v/>
      </c>
      <c r="I273">
        <f>RAND()</f>
        <v/>
      </c>
      <c r="J273">
        <f>IF('d_시나리오'!$J$3='d_시나리오'!$H$3,'d_시나리오'!$I$3,IF(I273&lt;('d_시나리오'!$I$3-'d_시나리오'!$H$3)/('d_시나리오'!$J$3-'d_시나리오'!$H$3),'d_시나리오'!$H$3+SQRT(I273*('d_시나리오'!$J$3-'d_시나리오'!$H$3)*('d_시나리오'!$I$3-'d_시나리오'!$H$3)),'d_시나리오'!$J$3-SQRT((1-I273)*('d_시나리오'!$J$3-'d_시나리오'!$H$3)*('d_시나리오'!$J$3-'d_시나리오'!$I$3))))</f>
        <v/>
      </c>
      <c r="K273">
        <f>RAND()</f>
        <v/>
      </c>
      <c r="L273">
        <f>IF('d_시나리오'!$J$4='d_시나리오'!$H$4,'d_시나리오'!$I$4,IF(K273&lt;('d_시나리오'!$I$4-'d_시나리오'!$H$4)/('d_시나리오'!$J$4-'d_시나리오'!$H$4),'d_시나리오'!$H$4+SQRT(K273*('d_시나리오'!$J$4-'d_시나리오'!$H$4)*('d_시나리오'!$I$4-'d_시나리오'!$H$4)),'d_시나리오'!$J$4-SQRT((1-K273)*('d_시나리오'!$J$4-'d_시나리오'!$H$4)*('d_시나리오'!$J$4-'d_시나리오'!$I$4))))</f>
        <v/>
      </c>
      <c r="M273">
        <f>RAND()</f>
        <v/>
      </c>
      <c r="N273">
        <f>IF('d_시나리오'!$J$5='d_시나리오'!$H$5,'d_시나리오'!$I$5,IF(M273&lt;('d_시나리오'!$I$5-'d_시나리오'!$H$5)/('d_시나리오'!$J$5-'d_시나리오'!$H$5),'d_시나리오'!$H$5+SQRT(M273*('d_시나리오'!$J$5-'d_시나리오'!$H$5)*('d_시나리오'!$I$5-'d_시나리오'!$H$5)),'d_시나리오'!$J$5-SQRT((1-M273)*('d_시나리오'!$J$5-'d_시나리오'!$H$5)*('d_시나리오'!$J$5-'d_시나리오'!$I$5))))</f>
        <v/>
      </c>
      <c r="O273">
        <f>RAND()</f>
        <v/>
      </c>
      <c r="P273">
        <f>IF('d_시나리오'!$J$6='d_시나리오'!$H$6,'d_시나리오'!$I$6,IF(O273&lt;('d_시나리오'!$I$6-'d_시나리오'!$H$6)/('d_시나리오'!$J$6-'d_시나리오'!$H$6),'d_시나리오'!$H$6+SQRT(O273*('d_시나리오'!$J$6-'d_시나리오'!$H$6)*('d_시나리오'!$I$6-'d_시나리오'!$H$6)),'d_시나리오'!$J$6-SQRT((1-O273)*('d_시나리오'!$J$6-'d_시나리오'!$H$6)*('d_시나리오'!$J$6-'d_시나리오'!$I$6))))</f>
        <v/>
      </c>
      <c r="Q273">
        <f>INDEX('d_분포'!$B$2:$B$57,RANDBETWEEN(1,56))</f>
        <v/>
      </c>
      <c r="R273">
        <f>BETAINV(RAND(),5,5)</f>
        <v/>
      </c>
      <c r="S273">
        <f>'d_고정'!$B$1*'6_기대효과'!$H$7*('d_시나리오'!$I$7/'d_고정'!$B$2)*B273</f>
        <v/>
      </c>
      <c r="T273">
        <f>S273*D273</f>
        <v/>
      </c>
      <c r="U273">
        <f>S273*F273*H273</f>
        <v/>
      </c>
      <c r="V273">
        <f>S273*F273*(H273-1)</f>
        <v/>
      </c>
      <c r="W273">
        <f>U273*J273</f>
        <v/>
      </c>
      <c r="X273">
        <f>T273+W273</f>
        <v/>
      </c>
      <c r="Y273">
        <f>(T273*E273+W273*L273)*(1-R273-'d_고정'!$B$13)</f>
        <v/>
      </c>
      <c r="Z273">
        <f>(U273*N273*Q273+'d_고정'!$B$3*('6_기대효과'!$H$7/8)*Q273*'d_고정'!$B$10*P273*('6_기대효과'!$K$7/'d_고정'!$B$9))*(1-R273)</f>
        <v/>
      </c>
      <c r="AA273">
        <f>W273*L273*(1-R273-'d_고정'!$B$13)+U273*MAX(N273-'d_고정'!$B$10*P273*('6_기대효과'!$K$7/'d_고정'!$B$9),0)*Q273*(1-R273)</f>
        <v/>
      </c>
      <c r="AB273">
        <f>Y273+Z273</f>
        <v/>
      </c>
      <c r="AC273">
        <f>Y273/('d_고정'!$B$5*'6_기대효과'!$H$7/8)/'d_고정'!$B$6</f>
        <v/>
      </c>
      <c r="AD273">
        <f>Y273/('d_고정'!$B$8*'6_기대효과'!$H$7/8)</f>
        <v/>
      </c>
    </row>
    <row r="274">
      <c r="A274">
        <f>RAND()</f>
        <v/>
      </c>
      <c r="B274">
        <f>IF('d_시나리오'!$J$2='d_시나리오'!$H$2,'d_시나리오'!$I$2,IF(A274&lt;('d_시나리오'!$I$2-'d_시나리오'!$H$2)/('d_시나리오'!$J$2-'d_시나리오'!$H$2),'d_시나리오'!$H$2+SQRT(A274*('d_시나리오'!$J$2-'d_시나리오'!$H$2)*('d_시나리오'!$I$2-'d_시나리오'!$H$2)),'d_시나리오'!$J$2-SQRT((1-A274)*('d_시나리오'!$J$2-'d_시나리오'!$H$2)*('d_시나리오'!$J$2-'d_시나리오'!$I$2))))</f>
        <v/>
      </c>
      <c r="C274">
        <f>RAND()</f>
        <v/>
      </c>
      <c r="D274">
        <f>BETAINV(RAND(),IF(C274&lt;'d_고정'!$B$26,'d_고정'!$B$23,'d_고정'!$B$16)+1,'d_고정'!$B$17-IF(C274&lt;'d_고정'!$B$26,'d_고정'!$B$23,'d_고정'!$B$16)+1)*('d_고정'!$B$14+('d_고정'!$B$15-'d_고정'!$B$14)*RAND())</f>
        <v/>
      </c>
      <c r="E274">
        <f>INDEX('d_분포'!$A$2:$A$28,RANDBETWEEN(1,27))</f>
        <v/>
      </c>
      <c r="F274">
        <f>INDEX('d_분포'!$C$2:$C$5,RANDBETWEEN(1,4))*(0.9+0.2*RAND())</f>
        <v/>
      </c>
      <c r="G274">
        <f>RAND()</f>
        <v/>
      </c>
      <c r="H274">
        <f>(F274+(1-F274)*('d_고정'!$B$22*BETAINV(RAND(),IF(G274&lt;'d_고정'!$B$26,'d_고정'!$B$25,'d_고정'!$B$20)+1,'d_고정'!$B$21-IF(G274&lt;'d_고정'!$B$26,'d_고정'!$B$25,'d_고정'!$B$20)+1)+(1-'d_고정'!$B$22)*BETAINV(RAND(),IF(G274&lt;'d_고정'!$B$26,'d_고정'!$B$24,'d_고정'!$B$18)+1,'d_고정'!$B$19-IF(G274&lt;'d_고정'!$B$26,'d_고정'!$B$24,'d_고정'!$B$18)+1))*('d_고정'!$B$14+('d_고정'!$B$15-'d_고정'!$B$14)*RAND()))/F274</f>
        <v/>
      </c>
      <c r="I274">
        <f>RAND()</f>
        <v/>
      </c>
      <c r="J274">
        <f>IF('d_시나리오'!$J$3='d_시나리오'!$H$3,'d_시나리오'!$I$3,IF(I274&lt;('d_시나리오'!$I$3-'d_시나리오'!$H$3)/('d_시나리오'!$J$3-'d_시나리오'!$H$3),'d_시나리오'!$H$3+SQRT(I274*('d_시나리오'!$J$3-'d_시나리오'!$H$3)*('d_시나리오'!$I$3-'d_시나리오'!$H$3)),'d_시나리오'!$J$3-SQRT((1-I274)*('d_시나리오'!$J$3-'d_시나리오'!$H$3)*('d_시나리오'!$J$3-'d_시나리오'!$I$3))))</f>
        <v/>
      </c>
      <c r="K274">
        <f>RAND()</f>
        <v/>
      </c>
      <c r="L274">
        <f>IF('d_시나리오'!$J$4='d_시나리오'!$H$4,'d_시나리오'!$I$4,IF(K274&lt;('d_시나리오'!$I$4-'d_시나리오'!$H$4)/('d_시나리오'!$J$4-'d_시나리오'!$H$4),'d_시나리오'!$H$4+SQRT(K274*('d_시나리오'!$J$4-'d_시나리오'!$H$4)*('d_시나리오'!$I$4-'d_시나리오'!$H$4)),'d_시나리오'!$J$4-SQRT((1-K274)*('d_시나리오'!$J$4-'d_시나리오'!$H$4)*('d_시나리오'!$J$4-'d_시나리오'!$I$4))))</f>
        <v/>
      </c>
      <c r="M274">
        <f>RAND()</f>
        <v/>
      </c>
      <c r="N274">
        <f>IF('d_시나리오'!$J$5='d_시나리오'!$H$5,'d_시나리오'!$I$5,IF(M274&lt;('d_시나리오'!$I$5-'d_시나리오'!$H$5)/('d_시나리오'!$J$5-'d_시나리오'!$H$5),'d_시나리오'!$H$5+SQRT(M274*('d_시나리오'!$J$5-'d_시나리오'!$H$5)*('d_시나리오'!$I$5-'d_시나리오'!$H$5)),'d_시나리오'!$J$5-SQRT((1-M274)*('d_시나리오'!$J$5-'d_시나리오'!$H$5)*('d_시나리오'!$J$5-'d_시나리오'!$I$5))))</f>
        <v/>
      </c>
      <c r="O274">
        <f>RAND()</f>
        <v/>
      </c>
      <c r="P274">
        <f>IF('d_시나리오'!$J$6='d_시나리오'!$H$6,'d_시나리오'!$I$6,IF(O274&lt;('d_시나리오'!$I$6-'d_시나리오'!$H$6)/('d_시나리오'!$J$6-'d_시나리오'!$H$6),'d_시나리오'!$H$6+SQRT(O274*('d_시나리오'!$J$6-'d_시나리오'!$H$6)*('d_시나리오'!$I$6-'d_시나리오'!$H$6)),'d_시나리오'!$J$6-SQRT((1-O274)*('d_시나리오'!$J$6-'d_시나리오'!$H$6)*('d_시나리오'!$J$6-'d_시나리오'!$I$6))))</f>
        <v/>
      </c>
      <c r="Q274">
        <f>INDEX('d_분포'!$B$2:$B$57,RANDBETWEEN(1,56))</f>
        <v/>
      </c>
      <c r="R274">
        <f>BETAINV(RAND(),5,5)</f>
        <v/>
      </c>
      <c r="S274">
        <f>'d_고정'!$B$1*'6_기대효과'!$H$7*('d_시나리오'!$I$7/'d_고정'!$B$2)*B274</f>
        <v/>
      </c>
      <c r="T274">
        <f>S274*D274</f>
        <v/>
      </c>
      <c r="U274">
        <f>S274*F274*H274</f>
        <v/>
      </c>
      <c r="V274">
        <f>S274*F274*(H274-1)</f>
        <v/>
      </c>
      <c r="W274">
        <f>U274*J274</f>
        <v/>
      </c>
      <c r="X274">
        <f>T274+W274</f>
        <v/>
      </c>
      <c r="Y274">
        <f>(T274*E274+W274*L274)*(1-R274-'d_고정'!$B$13)</f>
        <v/>
      </c>
      <c r="Z274">
        <f>(U274*N274*Q274+'d_고정'!$B$3*('6_기대효과'!$H$7/8)*Q274*'d_고정'!$B$10*P274*('6_기대효과'!$K$7/'d_고정'!$B$9))*(1-R274)</f>
        <v/>
      </c>
      <c r="AA274">
        <f>W274*L274*(1-R274-'d_고정'!$B$13)+U274*MAX(N274-'d_고정'!$B$10*P274*('6_기대효과'!$K$7/'d_고정'!$B$9),0)*Q274*(1-R274)</f>
        <v/>
      </c>
      <c r="AB274">
        <f>Y274+Z274</f>
        <v/>
      </c>
      <c r="AC274">
        <f>Y274/('d_고정'!$B$5*'6_기대효과'!$H$7/8)/'d_고정'!$B$6</f>
        <v/>
      </c>
      <c r="AD274">
        <f>Y274/('d_고정'!$B$8*'6_기대효과'!$H$7/8)</f>
        <v/>
      </c>
    </row>
    <row r="275">
      <c r="A275">
        <f>RAND()</f>
        <v/>
      </c>
      <c r="B275">
        <f>IF('d_시나리오'!$J$2='d_시나리오'!$H$2,'d_시나리오'!$I$2,IF(A275&lt;('d_시나리오'!$I$2-'d_시나리오'!$H$2)/('d_시나리오'!$J$2-'d_시나리오'!$H$2),'d_시나리오'!$H$2+SQRT(A275*('d_시나리오'!$J$2-'d_시나리오'!$H$2)*('d_시나리오'!$I$2-'d_시나리오'!$H$2)),'d_시나리오'!$J$2-SQRT((1-A275)*('d_시나리오'!$J$2-'d_시나리오'!$H$2)*('d_시나리오'!$J$2-'d_시나리오'!$I$2))))</f>
        <v/>
      </c>
      <c r="C275">
        <f>RAND()</f>
        <v/>
      </c>
      <c r="D275">
        <f>BETAINV(RAND(),IF(C275&lt;'d_고정'!$B$26,'d_고정'!$B$23,'d_고정'!$B$16)+1,'d_고정'!$B$17-IF(C275&lt;'d_고정'!$B$26,'d_고정'!$B$23,'d_고정'!$B$16)+1)*('d_고정'!$B$14+('d_고정'!$B$15-'d_고정'!$B$14)*RAND())</f>
        <v/>
      </c>
      <c r="E275">
        <f>INDEX('d_분포'!$A$2:$A$28,RANDBETWEEN(1,27))</f>
        <v/>
      </c>
      <c r="F275">
        <f>INDEX('d_분포'!$C$2:$C$5,RANDBETWEEN(1,4))*(0.9+0.2*RAND())</f>
        <v/>
      </c>
      <c r="G275">
        <f>RAND()</f>
        <v/>
      </c>
      <c r="H275">
        <f>(F275+(1-F275)*('d_고정'!$B$22*BETAINV(RAND(),IF(G275&lt;'d_고정'!$B$26,'d_고정'!$B$25,'d_고정'!$B$20)+1,'d_고정'!$B$21-IF(G275&lt;'d_고정'!$B$26,'d_고정'!$B$25,'d_고정'!$B$20)+1)+(1-'d_고정'!$B$22)*BETAINV(RAND(),IF(G275&lt;'d_고정'!$B$26,'d_고정'!$B$24,'d_고정'!$B$18)+1,'d_고정'!$B$19-IF(G275&lt;'d_고정'!$B$26,'d_고정'!$B$24,'d_고정'!$B$18)+1))*('d_고정'!$B$14+('d_고정'!$B$15-'d_고정'!$B$14)*RAND()))/F275</f>
        <v/>
      </c>
      <c r="I275">
        <f>RAND()</f>
        <v/>
      </c>
      <c r="J275">
        <f>IF('d_시나리오'!$J$3='d_시나리오'!$H$3,'d_시나리오'!$I$3,IF(I275&lt;('d_시나리오'!$I$3-'d_시나리오'!$H$3)/('d_시나리오'!$J$3-'d_시나리오'!$H$3),'d_시나리오'!$H$3+SQRT(I275*('d_시나리오'!$J$3-'d_시나리오'!$H$3)*('d_시나리오'!$I$3-'d_시나리오'!$H$3)),'d_시나리오'!$J$3-SQRT((1-I275)*('d_시나리오'!$J$3-'d_시나리오'!$H$3)*('d_시나리오'!$J$3-'d_시나리오'!$I$3))))</f>
        <v/>
      </c>
      <c r="K275">
        <f>RAND()</f>
        <v/>
      </c>
      <c r="L275">
        <f>IF('d_시나리오'!$J$4='d_시나리오'!$H$4,'d_시나리오'!$I$4,IF(K275&lt;('d_시나리오'!$I$4-'d_시나리오'!$H$4)/('d_시나리오'!$J$4-'d_시나리오'!$H$4),'d_시나리오'!$H$4+SQRT(K275*('d_시나리오'!$J$4-'d_시나리오'!$H$4)*('d_시나리오'!$I$4-'d_시나리오'!$H$4)),'d_시나리오'!$J$4-SQRT((1-K275)*('d_시나리오'!$J$4-'d_시나리오'!$H$4)*('d_시나리오'!$J$4-'d_시나리오'!$I$4))))</f>
        <v/>
      </c>
      <c r="M275">
        <f>RAND()</f>
        <v/>
      </c>
      <c r="N275">
        <f>IF('d_시나리오'!$J$5='d_시나리오'!$H$5,'d_시나리오'!$I$5,IF(M275&lt;('d_시나리오'!$I$5-'d_시나리오'!$H$5)/('d_시나리오'!$J$5-'d_시나리오'!$H$5),'d_시나리오'!$H$5+SQRT(M275*('d_시나리오'!$J$5-'d_시나리오'!$H$5)*('d_시나리오'!$I$5-'d_시나리오'!$H$5)),'d_시나리오'!$J$5-SQRT((1-M275)*('d_시나리오'!$J$5-'d_시나리오'!$H$5)*('d_시나리오'!$J$5-'d_시나리오'!$I$5))))</f>
        <v/>
      </c>
      <c r="O275">
        <f>RAND()</f>
        <v/>
      </c>
      <c r="P275">
        <f>IF('d_시나리오'!$J$6='d_시나리오'!$H$6,'d_시나리오'!$I$6,IF(O275&lt;('d_시나리오'!$I$6-'d_시나리오'!$H$6)/('d_시나리오'!$J$6-'d_시나리오'!$H$6),'d_시나리오'!$H$6+SQRT(O275*('d_시나리오'!$J$6-'d_시나리오'!$H$6)*('d_시나리오'!$I$6-'d_시나리오'!$H$6)),'d_시나리오'!$J$6-SQRT((1-O275)*('d_시나리오'!$J$6-'d_시나리오'!$H$6)*('d_시나리오'!$J$6-'d_시나리오'!$I$6))))</f>
        <v/>
      </c>
      <c r="Q275">
        <f>INDEX('d_분포'!$B$2:$B$57,RANDBETWEEN(1,56))</f>
        <v/>
      </c>
      <c r="R275">
        <f>BETAINV(RAND(),5,5)</f>
        <v/>
      </c>
      <c r="S275">
        <f>'d_고정'!$B$1*'6_기대효과'!$H$7*('d_시나리오'!$I$7/'d_고정'!$B$2)*B275</f>
        <v/>
      </c>
      <c r="T275">
        <f>S275*D275</f>
        <v/>
      </c>
      <c r="U275">
        <f>S275*F275*H275</f>
        <v/>
      </c>
      <c r="V275">
        <f>S275*F275*(H275-1)</f>
        <v/>
      </c>
      <c r="W275">
        <f>U275*J275</f>
        <v/>
      </c>
      <c r="X275">
        <f>T275+W275</f>
        <v/>
      </c>
      <c r="Y275">
        <f>(T275*E275+W275*L275)*(1-R275-'d_고정'!$B$13)</f>
        <v/>
      </c>
      <c r="Z275">
        <f>(U275*N275*Q275+'d_고정'!$B$3*('6_기대효과'!$H$7/8)*Q275*'d_고정'!$B$10*P275*('6_기대효과'!$K$7/'d_고정'!$B$9))*(1-R275)</f>
        <v/>
      </c>
      <c r="AA275">
        <f>W275*L275*(1-R275-'d_고정'!$B$13)+U275*MAX(N275-'d_고정'!$B$10*P275*('6_기대효과'!$K$7/'d_고정'!$B$9),0)*Q275*(1-R275)</f>
        <v/>
      </c>
      <c r="AB275">
        <f>Y275+Z275</f>
        <v/>
      </c>
      <c r="AC275">
        <f>Y275/('d_고정'!$B$5*'6_기대효과'!$H$7/8)/'d_고정'!$B$6</f>
        <v/>
      </c>
      <c r="AD275">
        <f>Y275/('d_고정'!$B$8*'6_기대효과'!$H$7/8)</f>
        <v/>
      </c>
    </row>
    <row r="276">
      <c r="A276">
        <f>RAND()</f>
        <v/>
      </c>
      <c r="B276">
        <f>IF('d_시나리오'!$J$2='d_시나리오'!$H$2,'d_시나리오'!$I$2,IF(A276&lt;('d_시나리오'!$I$2-'d_시나리오'!$H$2)/('d_시나리오'!$J$2-'d_시나리오'!$H$2),'d_시나리오'!$H$2+SQRT(A276*('d_시나리오'!$J$2-'d_시나리오'!$H$2)*('d_시나리오'!$I$2-'d_시나리오'!$H$2)),'d_시나리오'!$J$2-SQRT((1-A276)*('d_시나리오'!$J$2-'d_시나리오'!$H$2)*('d_시나리오'!$J$2-'d_시나리오'!$I$2))))</f>
        <v/>
      </c>
      <c r="C276">
        <f>RAND()</f>
        <v/>
      </c>
      <c r="D276">
        <f>BETAINV(RAND(),IF(C276&lt;'d_고정'!$B$26,'d_고정'!$B$23,'d_고정'!$B$16)+1,'d_고정'!$B$17-IF(C276&lt;'d_고정'!$B$26,'d_고정'!$B$23,'d_고정'!$B$16)+1)*('d_고정'!$B$14+('d_고정'!$B$15-'d_고정'!$B$14)*RAND())</f>
        <v/>
      </c>
      <c r="E276">
        <f>INDEX('d_분포'!$A$2:$A$28,RANDBETWEEN(1,27))</f>
        <v/>
      </c>
      <c r="F276">
        <f>INDEX('d_분포'!$C$2:$C$5,RANDBETWEEN(1,4))*(0.9+0.2*RAND())</f>
        <v/>
      </c>
      <c r="G276">
        <f>RAND()</f>
        <v/>
      </c>
      <c r="H276">
        <f>(F276+(1-F276)*('d_고정'!$B$22*BETAINV(RAND(),IF(G276&lt;'d_고정'!$B$26,'d_고정'!$B$25,'d_고정'!$B$20)+1,'d_고정'!$B$21-IF(G276&lt;'d_고정'!$B$26,'d_고정'!$B$25,'d_고정'!$B$20)+1)+(1-'d_고정'!$B$22)*BETAINV(RAND(),IF(G276&lt;'d_고정'!$B$26,'d_고정'!$B$24,'d_고정'!$B$18)+1,'d_고정'!$B$19-IF(G276&lt;'d_고정'!$B$26,'d_고정'!$B$24,'d_고정'!$B$18)+1))*('d_고정'!$B$14+('d_고정'!$B$15-'d_고정'!$B$14)*RAND()))/F276</f>
        <v/>
      </c>
      <c r="I276">
        <f>RAND()</f>
        <v/>
      </c>
      <c r="J276">
        <f>IF('d_시나리오'!$J$3='d_시나리오'!$H$3,'d_시나리오'!$I$3,IF(I276&lt;('d_시나리오'!$I$3-'d_시나리오'!$H$3)/('d_시나리오'!$J$3-'d_시나리오'!$H$3),'d_시나리오'!$H$3+SQRT(I276*('d_시나리오'!$J$3-'d_시나리오'!$H$3)*('d_시나리오'!$I$3-'d_시나리오'!$H$3)),'d_시나리오'!$J$3-SQRT((1-I276)*('d_시나리오'!$J$3-'d_시나리오'!$H$3)*('d_시나리오'!$J$3-'d_시나리오'!$I$3))))</f>
        <v/>
      </c>
      <c r="K276">
        <f>RAND()</f>
        <v/>
      </c>
      <c r="L276">
        <f>IF('d_시나리오'!$J$4='d_시나리오'!$H$4,'d_시나리오'!$I$4,IF(K276&lt;('d_시나리오'!$I$4-'d_시나리오'!$H$4)/('d_시나리오'!$J$4-'d_시나리오'!$H$4),'d_시나리오'!$H$4+SQRT(K276*('d_시나리오'!$J$4-'d_시나리오'!$H$4)*('d_시나리오'!$I$4-'d_시나리오'!$H$4)),'d_시나리오'!$J$4-SQRT((1-K276)*('d_시나리오'!$J$4-'d_시나리오'!$H$4)*('d_시나리오'!$J$4-'d_시나리오'!$I$4))))</f>
        <v/>
      </c>
      <c r="M276">
        <f>RAND()</f>
        <v/>
      </c>
      <c r="N276">
        <f>IF('d_시나리오'!$J$5='d_시나리오'!$H$5,'d_시나리오'!$I$5,IF(M276&lt;('d_시나리오'!$I$5-'d_시나리오'!$H$5)/('d_시나리오'!$J$5-'d_시나리오'!$H$5),'d_시나리오'!$H$5+SQRT(M276*('d_시나리오'!$J$5-'d_시나리오'!$H$5)*('d_시나리오'!$I$5-'d_시나리오'!$H$5)),'d_시나리오'!$J$5-SQRT((1-M276)*('d_시나리오'!$J$5-'d_시나리오'!$H$5)*('d_시나리오'!$J$5-'d_시나리오'!$I$5))))</f>
        <v/>
      </c>
      <c r="O276">
        <f>RAND()</f>
        <v/>
      </c>
      <c r="P276">
        <f>IF('d_시나리오'!$J$6='d_시나리오'!$H$6,'d_시나리오'!$I$6,IF(O276&lt;('d_시나리오'!$I$6-'d_시나리오'!$H$6)/('d_시나리오'!$J$6-'d_시나리오'!$H$6),'d_시나리오'!$H$6+SQRT(O276*('d_시나리오'!$J$6-'d_시나리오'!$H$6)*('d_시나리오'!$I$6-'d_시나리오'!$H$6)),'d_시나리오'!$J$6-SQRT((1-O276)*('d_시나리오'!$J$6-'d_시나리오'!$H$6)*('d_시나리오'!$J$6-'d_시나리오'!$I$6))))</f>
        <v/>
      </c>
      <c r="Q276">
        <f>INDEX('d_분포'!$B$2:$B$57,RANDBETWEEN(1,56))</f>
        <v/>
      </c>
      <c r="R276">
        <f>BETAINV(RAND(),5,5)</f>
        <v/>
      </c>
      <c r="S276">
        <f>'d_고정'!$B$1*'6_기대효과'!$H$7*('d_시나리오'!$I$7/'d_고정'!$B$2)*B276</f>
        <v/>
      </c>
      <c r="T276">
        <f>S276*D276</f>
        <v/>
      </c>
      <c r="U276">
        <f>S276*F276*H276</f>
        <v/>
      </c>
      <c r="V276">
        <f>S276*F276*(H276-1)</f>
        <v/>
      </c>
      <c r="W276">
        <f>U276*J276</f>
        <v/>
      </c>
      <c r="X276">
        <f>T276+W276</f>
        <v/>
      </c>
      <c r="Y276">
        <f>(T276*E276+W276*L276)*(1-R276-'d_고정'!$B$13)</f>
        <v/>
      </c>
      <c r="Z276">
        <f>(U276*N276*Q276+'d_고정'!$B$3*('6_기대효과'!$H$7/8)*Q276*'d_고정'!$B$10*P276*('6_기대효과'!$K$7/'d_고정'!$B$9))*(1-R276)</f>
        <v/>
      </c>
      <c r="AA276">
        <f>W276*L276*(1-R276-'d_고정'!$B$13)+U276*MAX(N276-'d_고정'!$B$10*P276*('6_기대효과'!$K$7/'d_고정'!$B$9),0)*Q276*(1-R276)</f>
        <v/>
      </c>
      <c r="AB276">
        <f>Y276+Z276</f>
        <v/>
      </c>
      <c r="AC276">
        <f>Y276/('d_고정'!$B$5*'6_기대효과'!$H$7/8)/'d_고정'!$B$6</f>
        <v/>
      </c>
      <c r="AD276">
        <f>Y276/('d_고정'!$B$8*'6_기대효과'!$H$7/8)</f>
        <v/>
      </c>
    </row>
    <row r="277">
      <c r="A277">
        <f>RAND()</f>
        <v/>
      </c>
      <c r="B277">
        <f>IF('d_시나리오'!$J$2='d_시나리오'!$H$2,'d_시나리오'!$I$2,IF(A277&lt;('d_시나리오'!$I$2-'d_시나리오'!$H$2)/('d_시나리오'!$J$2-'d_시나리오'!$H$2),'d_시나리오'!$H$2+SQRT(A277*('d_시나리오'!$J$2-'d_시나리오'!$H$2)*('d_시나리오'!$I$2-'d_시나리오'!$H$2)),'d_시나리오'!$J$2-SQRT((1-A277)*('d_시나리오'!$J$2-'d_시나리오'!$H$2)*('d_시나리오'!$J$2-'d_시나리오'!$I$2))))</f>
        <v/>
      </c>
      <c r="C277">
        <f>RAND()</f>
        <v/>
      </c>
      <c r="D277">
        <f>BETAINV(RAND(),IF(C277&lt;'d_고정'!$B$26,'d_고정'!$B$23,'d_고정'!$B$16)+1,'d_고정'!$B$17-IF(C277&lt;'d_고정'!$B$26,'d_고정'!$B$23,'d_고정'!$B$16)+1)*('d_고정'!$B$14+('d_고정'!$B$15-'d_고정'!$B$14)*RAND())</f>
        <v/>
      </c>
      <c r="E277">
        <f>INDEX('d_분포'!$A$2:$A$28,RANDBETWEEN(1,27))</f>
        <v/>
      </c>
      <c r="F277">
        <f>INDEX('d_분포'!$C$2:$C$5,RANDBETWEEN(1,4))*(0.9+0.2*RAND())</f>
        <v/>
      </c>
      <c r="G277">
        <f>RAND()</f>
        <v/>
      </c>
      <c r="H277">
        <f>(F277+(1-F277)*('d_고정'!$B$22*BETAINV(RAND(),IF(G277&lt;'d_고정'!$B$26,'d_고정'!$B$25,'d_고정'!$B$20)+1,'d_고정'!$B$21-IF(G277&lt;'d_고정'!$B$26,'d_고정'!$B$25,'d_고정'!$B$20)+1)+(1-'d_고정'!$B$22)*BETAINV(RAND(),IF(G277&lt;'d_고정'!$B$26,'d_고정'!$B$24,'d_고정'!$B$18)+1,'d_고정'!$B$19-IF(G277&lt;'d_고정'!$B$26,'d_고정'!$B$24,'d_고정'!$B$18)+1))*('d_고정'!$B$14+('d_고정'!$B$15-'d_고정'!$B$14)*RAND()))/F277</f>
        <v/>
      </c>
      <c r="I277">
        <f>RAND()</f>
        <v/>
      </c>
      <c r="J277">
        <f>IF('d_시나리오'!$J$3='d_시나리오'!$H$3,'d_시나리오'!$I$3,IF(I277&lt;('d_시나리오'!$I$3-'d_시나리오'!$H$3)/('d_시나리오'!$J$3-'d_시나리오'!$H$3),'d_시나리오'!$H$3+SQRT(I277*('d_시나리오'!$J$3-'d_시나리오'!$H$3)*('d_시나리오'!$I$3-'d_시나리오'!$H$3)),'d_시나리오'!$J$3-SQRT((1-I277)*('d_시나리오'!$J$3-'d_시나리오'!$H$3)*('d_시나리오'!$J$3-'d_시나리오'!$I$3))))</f>
        <v/>
      </c>
      <c r="K277">
        <f>RAND()</f>
        <v/>
      </c>
      <c r="L277">
        <f>IF('d_시나리오'!$J$4='d_시나리오'!$H$4,'d_시나리오'!$I$4,IF(K277&lt;('d_시나리오'!$I$4-'d_시나리오'!$H$4)/('d_시나리오'!$J$4-'d_시나리오'!$H$4),'d_시나리오'!$H$4+SQRT(K277*('d_시나리오'!$J$4-'d_시나리오'!$H$4)*('d_시나리오'!$I$4-'d_시나리오'!$H$4)),'d_시나리오'!$J$4-SQRT((1-K277)*('d_시나리오'!$J$4-'d_시나리오'!$H$4)*('d_시나리오'!$J$4-'d_시나리오'!$I$4))))</f>
        <v/>
      </c>
      <c r="M277">
        <f>RAND()</f>
        <v/>
      </c>
      <c r="N277">
        <f>IF('d_시나리오'!$J$5='d_시나리오'!$H$5,'d_시나리오'!$I$5,IF(M277&lt;('d_시나리오'!$I$5-'d_시나리오'!$H$5)/('d_시나리오'!$J$5-'d_시나리오'!$H$5),'d_시나리오'!$H$5+SQRT(M277*('d_시나리오'!$J$5-'d_시나리오'!$H$5)*('d_시나리오'!$I$5-'d_시나리오'!$H$5)),'d_시나리오'!$J$5-SQRT((1-M277)*('d_시나리오'!$J$5-'d_시나리오'!$H$5)*('d_시나리오'!$J$5-'d_시나리오'!$I$5))))</f>
        <v/>
      </c>
      <c r="O277">
        <f>RAND()</f>
        <v/>
      </c>
      <c r="P277">
        <f>IF('d_시나리오'!$J$6='d_시나리오'!$H$6,'d_시나리오'!$I$6,IF(O277&lt;('d_시나리오'!$I$6-'d_시나리오'!$H$6)/('d_시나리오'!$J$6-'d_시나리오'!$H$6),'d_시나리오'!$H$6+SQRT(O277*('d_시나리오'!$J$6-'d_시나리오'!$H$6)*('d_시나리오'!$I$6-'d_시나리오'!$H$6)),'d_시나리오'!$J$6-SQRT((1-O277)*('d_시나리오'!$J$6-'d_시나리오'!$H$6)*('d_시나리오'!$J$6-'d_시나리오'!$I$6))))</f>
        <v/>
      </c>
      <c r="Q277">
        <f>INDEX('d_분포'!$B$2:$B$57,RANDBETWEEN(1,56))</f>
        <v/>
      </c>
      <c r="R277">
        <f>BETAINV(RAND(),5,5)</f>
        <v/>
      </c>
      <c r="S277">
        <f>'d_고정'!$B$1*'6_기대효과'!$H$7*('d_시나리오'!$I$7/'d_고정'!$B$2)*B277</f>
        <v/>
      </c>
      <c r="T277">
        <f>S277*D277</f>
        <v/>
      </c>
      <c r="U277">
        <f>S277*F277*H277</f>
        <v/>
      </c>
      <c r="V277">
        <f>S277*F277*(H277-1)</f>
        <v/>
      </c>
      <c r="W277">
        <f>U277*J277</f>
        <v/>
      </c>
      <c r="X277">
        <f>T277+W277</f>
        <v/>
      </c>
      <c r="Y277">
        <f>(T277*E277+W277*L277)*(1-R277-'d_고정'!$B$13)</f>
        <v/>
      </c>
      <c r="Z277">
        <f>(U277*N277*Q277+'d_고정'!$B$3*('6_기대효과'!$H$7/8)*Q277*'d_고정'!$B$10*P277*('6_기대효과'!$K$7/'d_고정'!$B$9))*(1-R277)</f>
        <v/>
      </c>
      <c r="AA277">
        <f>W277*L277*(1-R277-'d_고정'!$B$13)+U277*MAX(N277-'d_고정'!$B$10*P277*('6_기대효과'!$K$7/'d_고정'!$B$9),0)*Q277*(1-R277)</f>
        <v/>
      </c>
      <c r="AB277">
        <f>Y277+Z277</f>
        <v/>
      </c>
      <c r="AC277">
        <f>Y277/('d_고정'!$B$5*'6_기대효과'!$H$7/8)/'d_고정'!$B$6</f>
        <v/>
      </c>
      <c r="AD277">
        <f>Y277/('d_고정'!$B$8*'6_기대효과'!$H$7/8)</f>
        <v/>
      </c>
    </row>
    <row r="278">
      <c r="A278">
        <f>RAND()</f>
        <v/>
      </c>
      <c r="B278">
        <f>IF('d_시나리오'!$J$2='d_시나리오'!$H$2,'d_시나리오'!$I$2,IF(A278&lt;('d_시나리오'!$I$2-'d_시나리오'!$H$2)/('d_시나리오'!$J$2-'d_시나리오'!$H$2),'d_시나리오'!$H$2+SQRT(A278*('d_시나리오'!$J$2-'d_시나리오'!$H$2)*('d_시나리오'!$I$2-'d_시나리오'!$H$2)),'d_시나리오'!$J$2-SQRT((1-A278)*('d_시나리오'!$J$2-'d_시나리오'!$H$2)*('d_시나리오'!$J$2-'d_시나리오'!$I$2))))</f>
        <v/>
      </c>
      <c r="C278">
        <f>RAND()</f>
        <v/>
      </c>
      <c r="D278">
        <f>BETAINV(RAND(),IF(C278&lt;'d_고정'!$B$26,'d_고정'!$B$23,'d_고정'!$B$16)+1,'d_고정'!$B$17-IF(C278&lt;'d_고정'!$B$26,'d_고정'!$B$23,'d_고정'!$B$16)+1)*('d_고정'!$B$14+('d_고정'!$B$15-'d_고정'!$B$14)*RAND())</f>
        <v/>
      </c>
      <c r="E278">
        <f>INDEX('d_분포'!$A$2:$A$28,RANDBETWEEN(1,27))</f>
        <v/>
      </c>
      <c r="F278">
        <f>INDEX('d_분포'!$C$2:$C$5,RANDBETWEEN(1,4))*(0.9+0.2*RAND())</f>
        <v/>
      </c>
      <c r="G278">
        <f>RAND()</f>
        <v/>
      </c>
      <c r="H278">
        <f>(F278+(1-F278)*('d_고정'!$B$22*BETAINV(RAND(),IF(G278&lt;'d_고정'!$B$26,'d_고정'!$B$25,'d_고정'!$B$20)+1,'d_고정'!$B$21-IF(G278&lt;'d_고정'!$B$26,'d_고정'!$B$25,'d_고정'!$B$20)+1)+(1-'d_고정'!$B$22)*BETAINV(RAND(),IF(G278&lt;'d_고정'!$B$26,'d_고정'!$B$24,'d_고정'!$B$18)+1,'d_고정'!$B$19-IF(G278&lt;'d_고정'!$B$26,'d_고정'!$B$24,'d_고정'!$B$18)+1))*('d_고정'!$B$14+('d_고정'!$B$15-'d_고정'!$B$14)*RAND()))/F278</f>
        <v/>
      </c>
      <c r="I278">
        <f>RAND()</f>
        <v/>
      </c>
      <c r="J278">
        <f>IF('d_시나리오'!$J$3='d_시나리오'!$H$3,'d_시나리오'!$I$3,IF(I278&lt;('d_시나리오'!$I$3-'d_시나리오'!$H$3)/('d_시나리오'!$J$3-'d_시나리오'!$H$3),'d_시나리오'!$H$3+SQRT(I278*('d_시나리오'!$J$3-'d_시나리오'!$H$3)*('d_시나리오'!$I$3-'d_시나리오'!$H$3)),'d_시나리오'!$J$3-SQRT((1-I278)*('d_시나리오'!$J$3-'d_시나리오'!$H$3)*('d_시나리오'!$J$3-'d_시나리오'!$I$3))))</f>
        <v/>
      </c>
      <c r="K278">
        <f>RAND()</f>
        <v/>
      </c>
      <c r="L278">
        <f>IF('d_시나리오'!$J$4='d_시나리오'!$H$4,'d_시나리오'!$I$4,IF(K278&lt;('d_시나리오'!$I$4-'d_시나리오'!$H$4)/('d_시나리오'!$J$4-'d_시나리오'!$H$4),'d_시나리오'!$H$4+SQRT(K278*('d_시나리오'!$J$4-'d_시나리오'!$H$4)*('d_시나리오'!$I$4-'d_시나리오'!$H$4)),'d_시나리오'!$J$4-SQRT((1-K278)*('d_시나리오'!$J$4-'d_시나리오'!$H$4)*('d_시나리오'!$J$4-'d_시나리오'!$I$4))))</f>
        <v/>
      </c>
      <c r="M278">
        <f>RAND()</f>
        <v/>
      </c>
      <c r="N278">
        <f>IF('d_시나리오'!$J$5='d_시나리오'!$H$5,'d_시나리오'!$I$5,IF(M278&lt;('d_시나리오'!$I$5-'d_시나리오'!$H$5)/('d_시나리오'!$J$5-'d_시나리오'!$H$5),'d_시나리오'!$H$5+SQRT(M278*('d_시나리오'!$J$5-'d_시나리오'!$H$5)*('d_시나리오'!$I$5-'d_시나리오'!$H$5)),'d_시나리오'!$J$5-SQRT((1-M278)*('d_시나리오'!$J$5-'d_시나리오'!$H$5)*('d_시나리오'!$J$5-'d_시나리오'!$I$5))))</f>
        <v/>
      </c>
      <c r="O278">
        <f>RAND()</f>
        <v/>
      </c>
      <c r="P278">
        <f>IF('d_시나리오'!$J$6='d_시나리오'!$H$6,'d_시나리오'!$I$6,IF(O278&lt;('d_시나리오'!$I$6-'d_시나리오'!$H$6)/('d_시나리오'!$J$6-'d_시나리오'!$H$6),'d_시나리오'!$H$6+SQRT(O278*('d_시나리오'!$J$6-'d_시나리오'!$H$6)*('d_시나리오'!$I$6-'d_시나리오'!$H$6)),'d_시나리오'!$J$6-SQRT((1-O278)*('d_시나리오'!$J$6-'d_시나리오'!$H$6)*('d_시나리오'!$J$6-'d_시나리오'!$I$6))))</f>
        <v/>
      </c>
      <c r="Q278">
        <f>INDEX('d_분포'!$B$2:$B$57,RANDBETWEEN(1,56))</f>
        <v/>
      </c>
      <c r="R278">
        <f>BETAINV(RAND(),5,5)</f>
        <v/>
      </c>
      <c r="S278">
        <f>'d_고정'!$B$1*'6_기대효과'!$H$7*('d_시나리오'!$I$7/'d_고정'!$B$2)*B278</f>
        <v/>
      </c>
      <c r="T278">
        <f>S278*D278</f>
        <v/>
      </c>
      <c r="U278">
        <f>S278*F278*H278</f>
        <v/>
      </c>
      <c r="V278">
        <f>S278*F278*(H278-1)</f>
        <v/>
      </c>
      <c r="W278">
        <f>U278*J278</f>
        <v/>
      </c>
      <c r="X278">
        <f>T278+W278</f>
        <v/>
      </c>
      <c r="Y278">
        <f>(T278*E278+W278*L278)*(1-R278-'d_고정'!$B$13)</f>
        <v/>
      </c>
      <c r="Z278">
        <f>(U278*N278*Q278+'d_고정'!$B$3*('6_기대효과'!$H$7/8)*Q278*'d_고정'!$B$10*P278*('6_기대효과'!$K$7/'d_고정'!$B$9))*(1-R278)</f>
        <v/>
      </c>
      <c r="AA278">
        <f>W278*L278*(1-R278-'d_고정'!$B$13)+U278*MAX(N278-'d_고정'!$B$10*P278*('6_기대효과'!$K$7/'d_고정'!$B$9),0)*Q278*(1-R278)</f>
        <v/>
      </c>
      <c r="AB278">
        <f>Y278+Z278</f>
        <v/>
      </c>
      <c r="AC278">
        <f>Y278/('d_고정'!$B$5*'6_기대효과'!$H$7/8)/'d_고정'!$B$6</f>
        <v/>
      </c>
      <c r="AD278">
        <f>Y278/('d_고정'!$B$8*'6_기대효과'!$H$7/8)</f>
        <v/>
      </c>
    </row>
    <row r="279">
      <c r="A279">
        <f>RAND()</f>
        <v/>
      </c>
      <c r="B279">
        <f>IF('d_시나리오'!$J$2='d_시나리오'!$H$2,'d_시나리오'!$I$2,IF(A279&lt;('d_시나리오'!$I$2-'d_시나리오'!$H$2)/('d_시나리오'!$J$2-'d_시나리오'!$H$2),'d_시나리오'!$H$2+SQRT(A279*('d_시나리오'!$J$2-'d_시나리오'!$H$2)*('d_시나리오'!$I$2-'d_시나리오'!$H$2)),'d_시나리오'!$J$2-SQRT((1-A279)*('d_시나리오'!$J$2-'d_시나리오'!$H$2)*('d_시나리오'!$J$2-'d_시나리오'!$I$2))))</f>
        <v/>
      </c>
      <c r="C279">
        <f>RAND()</f>
        <v/>
      </c>
      <c r="D279">
        <f>BETAINV(RAND(),IF(C279&lt;'d_고정'!$B$26,'d_고정'!$B$23,'d_고정'!$B$16)+1,'d_고정'!$B$17-IF(C279&lt;'d_고정'!$B$26,'d_고정'!$B$23,'d_고정'!$B$16)+1)*('d_고정'!$B$14+('d_고정'!$B$15-'d_고정'!$B$14)*RAND())</f>
        <v/>
      </c>
      <c r="E279">
        <f>INDEX('d_분포'!$A$2:$A$28,RANDBETWEEN(1,27))</f>
        <v/>
      </c>
      <c r="F279">
        <f>INDEX('d_분포'!$C$2:$C$5,RANDBETWEEN(1,4))*(0.9+0.2*RAND())</f>
        <v/>
      </c>
      <c r="G279">
        <f>RAND()</f>
        <v/>
      </c>
      <c r="H279">
        <f>(F279+(1-F279)*('d_고정'!$B$22*BETAINV(RAND(),IF(G279&lt;'d_고정'!$B$26,'d_고정'!$B$25,'d_고정'!$B$20)+1,'d_고정'!$B$21-IF(G279&lt;'d_고정'!$B$26,'d_고정'!$B$25,'d_고정'!$B$20)+1)+(1-'d_고정'!$B$22)*BETAINV(RAND(),IF(G279&lt;'d_고정'!$B$26,'d_고정'!$B$24,'d_고정'!$B$18)+1,'d_고정'!$B$19-IF(G279&lt;'d_고정'!$B$26,'d_고정'!$B$24,'d_고정'!$B$18)+1))*('d_고정'!$B$14+('d_고정'!$B$15-'d_고정'!$B$14)*RAND()))/F279</f>
        <v/>
      </c>
      <c r="I279">
        <f>RAND()</f>
        <v/>
      </c>
      <c r="J279">
        <f>IF('d_시나리오'!$J$3='d_시나리오'!$H$3,'d_시나리오'!$I$3,IF(I279&lt;('d_시나리오'!$I$3-'d_시나리오'!$H$3)/('d_시나리오'!$J$3-'d_시나리오'!$H$3),'d_시나리오'!$H$3+SQRT(I279*('d_시나리오'!$J$3-'d_시나리오'!$H$3)*('d_시나리오'!$I$3-'d_시나리오'!$H$3)),'d_시나리오'!$J$3-SQRT((1-I279)*('d_시나리오'!$J$3-'d_시나리오'!$H$3)*('d_시나리오'!$J$3-'d_시나리오'!$I$3))))</f>
        <v/>
      </c>
      <c r="K279">
        <f>RAND()</f>
        <v/>
      </c>
      <c r="L279">
        <f>IF('d_시나리오'!$J$4='d_시나리오'!$H$4,'d_시나리오'!$I$4,IF(K279&lt;('d_시나리오'!$I$4-'d_시나리오'!$H$4)/('d_시나리오'!$J$4-'d_시나리오'!$H$4),'d_시나리오'!$H$4+SQRT(K279*('d_시나리오'!$J$4-'d_시나리오'!$H$4)*('d_시나리오'!$I$4-'d_시나리오'!$H$4)),'d_시나리오'!$J$4-SQRT((1-K279)*('d_시나리오'!$J$4-'d_시나리오'!$H$4)*('d_시나리오'!$J$4-'d_시나리오'!$I$4))))</f>
        <v/>
      </c>
      <c r="M279">
        <f>RAND()</f>
        <v/>
      </c>
      <c r="N279">
        <f>IF('d_시나리오'!$J$5='d_시나리오'!$H$5,'d_시나리오'!$I$5,IF(M279&lt;('d_시나리오'!$I$5-'d_시나리오'!$H$5)/('d_시나리오'!$J$5-'d_시나리오'!$H$5),'d_시나리오'!$H$5+SQRT(M279*('d_시나리오'!$J$5-'d_시나리오'!$H$5)*('d_시나리오'!$I$5-'d_시나리오'!$H$5)),'d_시나리오'!$J$5-SQRT((1-M279)*('d_시나리오'!$J$5-'d_시나리오'!$H$5)*('d_시나리오'!$J$5-'d_시나리오'!$I$5))))</f>
        <v/>
      </c>
      <c r="O279">
        <f>RAND()</f>
        <v/>
      </c>
      <c r="P279">
        <f>IF('d_시나리오'!$J$6='d_시나리오'!$H$6,'d_시나리오'!$I$6,IF(O279&lt;('d_시나리오'!$I$6-'d_시나리오'!$H$6)/('d_시나리오'!$J$6-'d_시나리오'!$H$6),'d_시나리오'!$H$6+SQRT(O279*('d_시나리오'!$J$6-'d_시나리오'!$H$6)*('d_시나리오'!$I$6-'d_시나리오'!$H$6)),'d_시나리오'!$J$6-SQRT((1-O279)*('d_시나리오'!$J$6-'d_시나리오'!$H$6)*('d_시나리오'!$J$6-'d_시나리오'!$I$6))))</f>
        <v/>
      </c>
      <c r="Q279">
        <f>INDEX('d_분포'!$B$2:$B$57,RANDBETWEEN(1,56))</f>
        <v/>
      </c>
      <c r="R279">
        <f>BETAINV(RAND(),5,5)</f>
        <v/>
      </c>
      <c r="S279">
        <f>'d_고정'!$B$1*'6_기대효과'!$H$7*('d_시나리오'!$I$7/'d_고정'!$B$2)*B279</f>
        <v/>
      </c>
      <c r="T279">
        <f>S279*D279</f>
        <v/>
      </c>
      <c r="U279">
        <f>S279*F279*H279</f>
        <v/>
      </c>
      <c r="V279">
        <f>S279*F279*(H279-1)</f>
        <v/>
      </c>
      <c r="W279">
        <f>U279*J279</f>
        <v/>
      </c>
      <c r="X279">
        <f>T279+W279</f>
        <v/>
      </c>
      <c r="Y279">
        <f>(T279*E279+W279*L279)*(1-R279-'d_고정'!$B$13)</f>
        <v/>
      </c>
      <c r="Z279">
        <f>(U279*N279*Q279+'d_고정'!$B$3*('6_기대효과'!$H$7/8)*Q279*'d_고정'!$B$10*P279*('6_기대효과'!$K$7/'d_고정'!$B$9))*(1-R279)</f>
        <v/>
      </c>
      <c r="AA279">
        <f>W279*L279*(1-R279-'d_고정'!$B$13)+U279*MAX(N279-'d_고정'!$B$10*P279*('6_기대효과'!$K$7/'d_고정'!$B$9),0)*Q279*(1-R279)</f>
        <v/>
      </c>
      <c r="AB279">
        <f>Y279+Z279</f>
        <v/>
      </c>
      <c r="AC279">
        <f>Y279/('d_고정'!$B$5*'6_기대효과'!$H$7/8)/'d_고정'!$B$6</f>
        <v/>
      </c>
      <c r="AD279">
        <f>Y279/('d_고정'!$B$8*'6_기대효과'!$H$7/8)</f>
        <v/>
      </c>
    </row>
    <row r="280">
      <c r="A280">
        <f>RAND()</f>
        <v/>
      </c>
      <c r="B280">
        <f>IF('d_시나리오'!$J$2='d_시나리오'!$H$2,'d_시나리오'!$I$2,IF(A280&lt;('d_시나리오'!$I$2-'d_시나리오'!$H$2)/('d_시나리오'!$J$2-'d_시나리오'!$H$2),'d_시나리오'!$H$2+SQRT(A280*('d_시나리오'!$J$2-'d_시나리오'!$H$2)*('d_시나리오'!$I$2-'d_시나리오'!$H$2)),'d_시나리오'!$J$2-SQRT((1-A280)*('d_시나리오'!$J$2-'d_시나리오'!$H$2)*('d_시나리오'!$J$2-'d_시나리오'!$I$2))))</f>
        <v/>
      </c>
      <c r="C280">
        <f>RAND()</f>
        <v/>
      </c>
      <c r="D280">
        <f>BETAINV(RAND(),IF(C280&lt;'d_고정'!$B$26,'d_고정'!$B$23,'d_고정'!$B$16)+1,'d_고정'!$B$17-IF(C280&lt;'d_고정'!$B$26,'d_고정'!$B$23,'d_고정'!$B$16)+1)*('d_고정'!$B$14+('d_고정'!$B$15-'d_고정'!$B$14)*RAND())</f>
        <v/>
      </c>
      <c r="E280">
        <f>INDEX('d_분포'!$A$2:$A$28,RANDBETWEEN(1,27))</f>
        <v/>
      </c>
      <c r="F280">
        <f>INDEX('d_분포'!$C$2:$C$5,RANDBETWEEN(1,4))*(0.9+0.2*RAND())</f>
        <v/>
      </c>
      <c r="G280">
        <f>RAND()</f>
        <v/>
      </c>
      <c r="H280">
        <f>(F280+(1-F280)*('d_고정'!$B$22*BETAINV(RAND(),IF(G280&lt;'d_고정'!$B$26,'d_고정'!$B$25,'d_고정'!$B$20)+1,'d_고정'!$B$21-IF(G280&lt;'d_고정'!$B$26,'d_고정'!$B$25,'d_고정'!$B$20)+1)+(1-'d_고정'!$B$22)*BETAINV(RAND(),IF(G280&lt;'d_고정'!$B$26,'d_고정'!$B$24,'d_고정'!$B$18)+1,'d_고정'!$B$19-IF(G280&lt;'d_고정'!$B$26,'d_고정'!$B$24,'d_고정'!$B$18)+1))*('d_고정'!$B$14+('d_고정'!$B$15-'d_고정'!$B$14)*RAND()))/F280</f>
        <v/>
      </c>
      <c r="I280">
        <f>RAND()</f>
        <v/>
      </c>
      <c r="J280">
        <f>IF('d_시나리오'!$J$3='d_시나리오'!$H$3,'d_시나리오'!$I$3,IF(I280&lt;('d_시나리오'!$I$3-'d_시나리오'!$H$3)/('d_시나리오'!$J$3-'d_시나리오'!$H$3),'d_시나리오'!$H$3+SQRT(I280*('d_시나리오'!$J$3-'d_시나리오'!$H$3)*('d_시나리오'!$I$3-'d_시나리오'!$H$3)),'d_시나리오'!$J$3-SQRT((1-I280)*('d_시나리오'!$J$3-'d_시나리오'!$H$3)*('d_시나리오'!$J$3-'d_시나리오'!$I$3))))</f>
        <v/>
      </c>
      <c r="K280">
        <f>RAND()</f>
        <v/>
      </c>
      <c r="L280">
        <f>IF('d_시나리오'!$J$4='d_시나리오'!$H$4,'d_시나리오'!$I$4,IF(K280&lt;('d_시나리오'!$I$4-'d_시나리오'!$H$4)/('d_시나리오'!$J$4-'d_시나리오'!$H$4),'d_시나리오'!$H$4+SQRT(K280*('d_시나리오'!$J$4-'d_시나리오'!$H$4)*('d_시나리오'!$I$4-'d_시나리오'!$H$4)),'d_시나리오'!$J$4-SQRT((1-K280)*('d_시나리오'!$J$4-'d_시나리오'!$H$4)*('d_시나리오'!$J$4-'d_시나리오'!$I$4))))</f>
        <v/>
      </c>
      <c r="M280">
        <f>RAND()</f>
        <v/>
      </c>
      <c r="N280">
        <f>IF('d_시나리오'!$J$5='d_시나리오'!$H$5,'d_시나리오'!$I$5,IF(M280&lt;('d_시나리오'!$I$5-'d_시나리오'!$H$5)/('d_시나리오'!$J$5-'d_시나리오'!$H$5),'d_시나리오'!$H$5+SQRT(M280*('d_시나리오'!$J$5-'d_시나리오'!$H$5)*('d_시나리오'!$I$5-'d_시나리오'!$H$5)),'d_시나리오'!$J$5-SQRT((1-M280)*('d_시나리오'!$J$5-'d_시나리오'!$H$5)*('d_시나리오'!$J$5-'d_시나리오'!$I$5))))</f>
        <v/>
      </c>
      <c r="O280">
        <f>RAND()</f>
        <v/>
      </c>
      <c r="P280">
        <f>IF('d_시나리오'!$J$6='d_시나리오'!$H$6,'d_시나리오'!$I$6,IF(O280&lt;('d_시나리오'!$I$6-'d_시나리오'!$H$6)/('d_시나리오'!$J$6-'d_시나리오'!$H$6),'d_시나리오'!$H$6+SQRT(O280*('d_시나리오'!$J$6-'d_시나리오'!$H$6)*('d_시나리오'!$I$6-'d_시나리오'!$H$6)),'d_시나리오'!$J$6-SQRT((1-O280)*('d_시나리오'!$J$6-'d_시나리오'!$H$6)*('d_시나리오'!$J$6-'d_시나리오'!$I$6))))</f>
        <v/>
      </c>
      <c r="Q280">
        <f>INDEX('d_분포'!$B$2:$B$57,RANDBETWEEN(1,56))</f>
        <v/>
      </c>
      <c r="R280">
        <f>BETAINV(RAND(),5,5)</f>
        <v/>
      </c>
      <c r="S280">
        <f>'d_고정'!$B$1*'6_기대효과'!$H$7*('d_시나리오'!$I$7/'d_고정'!$B$2)*B280</f>
        <v/>
      </c>
      <c r="T280">
        <f>S280*D280</f>
        <v/>
      </c>
      <c r="U280">
        <f>S280*F280*H280</f>
        <v/>
      </c>
      <c r="V280">
        <f>S280*F280*(H280-1)</f>
        <v/>
      </c>
      <c r="W280">
        <f>U280*J280</f>
        <v/>
      </c>
      <c r="X280">
        <f>T280+W280</f>
        <v/>
      </c>
      <c r="Y280">
        <f>(T280*E280+W280*L280)*(1-R280-'d_고정'!$B$13)</f>
        <v/>
      </c>
      <c r="Z280">
        <f>(U280*N280*Q280+'d_고정'!$B$3*('6_기대효과'!$H$7/8)*Q280*'d_고정'!$B$10*P280*('6_기대효과'!$K$7/'d_고정'!$B$9))*(1-R280)</f>
        <v/>
      </c>
      <c r="AA280">
        <f>W280*L280*(1-R280-'d_고정'!$B$13)+U280*MAX(N280-'d_고정'!$B$10*P280*('6_기대효과'!$K$7/'d_고정'!$B$9),0)*Q280*(1-R280)</f>
        <v/>
      </c>
      <c r="AB280">
        <f>Y280+Z280</f>
        <v/>
      </c>
      <c r="AC280">
        <f>Y280/('d_고정'!$B$5*'6_기대효과'!$H$7/8)/'d_고정'!$B$6</f>
        <v/>
      </c>
      <c r="AD280">
        <f>Y280/('d_고정'!$B$8*'6_기대효과'!$H$7/8)</f>
        <v/>
      </c>
    </row>
    <row r="281">
      <c r="A281">
        <f>RAND()</f>
        <v/>
      </c>
      <c r="B281">
        <f>IF('d_시나리오'!$J$2='d_시나리오'!$H$2,'d_시나리오'!$I$2,IF(A281&lt;('d_시나리오'!$I$2-'d_시나리오'!$H$2)/('d_시나리오'!$J$2-'d_시나리오'!$H$2),'d_시나리오'!$H$2+SQRT(A281*('d_시나리오'!$J$2-'d_시나리오'!$H$2)*('d_시나리오'!$I$2-'d_시나리오'!$H$2)),'d_시나리오'!$J$2-SQRT((1-A281)*('d_시나리오'!$J$2-'d_시나리오'!$H$2)*('d_시나리오'!$J$2-'d_시나리오'!$I$2))))</f>
        <v/>
      </c>
      <c r="C281">
        <f>RAND()</f>
        <v/>
      </c>
      <c r="D281">
        <f>BETAINV(RAND(),IF(C281&lt;'d_고정'!$B$26,'d_고정'!$B$23,'d_고정'!$B$16)+1,'d_고정'!$B$17-IF(C281&lt;'d_고정'!$B$26,'d_고정'!$B$23,'d_고정'!$B$16)+1)*('d_고정'!$B$14+('d_고정'!$B$15-'d_고정'!$B$14)*RAND())</f>
        <v/>
      </c>
      <c r="E281">
        <f>INDEX('d_분포'!$A$2:$A$28,RANDBETWEEN(1,27))</f>
        <v/>
      </c>
      <c r="F281">
        <f>INDEX('d_분포'!$C$2:$C$5,RANDBETWEEN(1,4))*(0.9+0.2*RAND())</f>
        <v/>
      </c>
      <c r="G281">
        <f>RAND()</f>
        <v/>
      </c>
      <c r="H281">
        <f>(F281+(1-F281)*('d_고정'!$B$22*BETAINV(RAND(),IF(G281&lt;'d_고정'!$B$26,'d_고정'!$B$25,'d_고정'!$B$20)+1,'d_고정'!$B$21-IF(G281&lt;'d_고정'!$B$26,'d_고정'!$B$25,'d_고정'!$B$20)+1)+(1-'d_고정'!$B$22)*BETAINV(RAND(),IF(G281&lt;'d_고정'!$B$26,'d_고정'!$B$24,'d_고정'!$B$18)+1,'d_고정'!$B$19-IF(G281&lt;'d_고정'!$B$26,'d_고정'!$B$24,'d_고정'!$B$18)+1))*('d_고정'!$B$14+('d_고정'!$B$15-'d_고정'!$B$14)*RAND()))/F281</f>
        <v/>
      </c>
      <c r="I281">
        <f>RAND()</f>
        <v/>
      </c>
      <c r="J281">
        <f>IF('d_시나리오'!$J$3='d_시나리오'!$H$3,'d_시나리오'!$I$3,IF(I281&lt;('d_시나리오'!$I$3-'d_시나리오'!$H$3)/('d_시나리오'!$J$3-'d_시나리오'!$H$3),'d_시나리오'!$H$3+SQRT(I281*('d_시나리오'!$J$3-'d_시나리오'!$H$3)*('d_시나리오'!$I$3-'d_시나리오'!$H$3)),'d_시나리오'!$J$3-SQRT((1-I281)*('d_시나리오'!$J$3-'d_시나리오'!$H$3)*('d_시나리오'!$J$3-'d_시나리오'!$I$3))))</f>
        <v/>
      </c>
      <c r="K281">
        <f>RAND()</f>
        <v/>
      </c>
      <c r="L281">
        <f>IF('d_시나리오'!$J$4='d_시나리오'!$H$4,'d_시나리오'!$I$4,IF(K281&lt;('d_시나리오'!$I$4-'d_시나리오'!$H$4)/('d_시나리오'!$J$4-'d_시나리오'!$H$4),'d_시나리오'!$H$4+SQRT(K281*('d_시나리오'!$J$4-'d_시나리오'!$H$4)*('d_시나리오'!$I$4-'d_시나리오'!$H$4)),'d_시나리오'!$J$4-SQRT((1-K281)*('d_시나리오'!$J$4-'d_시나리오'!$H$4)*('d_시나리오'!$J$4-'d_시나리오'!$I$4))))</f>
        <v/>
      </c>
      <c r="M281">
        <f>RAND()</f>
        <v/>
      </c>
      <c r="N281">
        <f>IF('d_시나리오'!$J$5='d_시나리오'!$H$5,'d_시나리오'!$I$5,IF(M281&lt;('d_시나리오'!$I$5-'d_시나리오'!$H$5)/('d_시나리오'!$J$5-'d_시나리오'!$H$5),'d_시나리오'!$H$5+SQRT(M281*('d_시나리오'!$J$5-'d_시나리오'!$H$5)*('d_시나리오'!$I$5-'d_시나리오'!$H$5)),'d_시나리오'!$J$5-SQRT((1-M281)*('d_시나리오'!$J$5-'d_시나리오'!$H$5)*('d_시나리오'!$J$5-'d_시나리오'!$I$5))))</f>
        <v/>
      </c>
      <c r="O281">
        <f>RAND()</f>
        <v/>
      </c>
      <c r="P281">
        <f>IF('d_시나리오'!$J$6='d_시나리오'!$H$6,'d_시나리오'!$I$6,IF(O281&lt;('d_시나리오'!$I$6-'d_시나리오'!$H$6)/('d_시나리오'!$J$6-'d_시나리오'!$H$6),'d_시나리오'!$H$6+SQRT(O281*('d_시나리오'!$J$6-'d_시나리오'!$H$6)*('d_시나리오'!$I$6-'d_시나리오'!$H$6)),'d_시나리오'!$J$6-SQRT((1-O281)*('d_시나리오'!$J$6-'d_시나리오'!$H$6)*('d_시나리오'!$J$6-'d_시나리오'!$I$6))))</f>
        <v/>
      </c>
      <c r="Q281">
        <f>INDEX('d_분포'!$B$2:$B$57,RANDBETWEEN(1,56))</f>
        <v/>
      </c>
      <c r="R281">
        <f>BETAINV(RAND(),5,5)</f>
        <v/>
      </c>
      <c r="S281">
        <f>'d_고정'!$B$1*'6_기대효과'!$H$7*('d_시나리오'!$I$7/'d_고정'!$B$2)*B281</f>
        <v/>
      </c>
      <c r="T281">
        <f>S281*D281</f>
        <v/>
      </c>
      <c r="U281">
        <f>S281*F281*H281</f>
        <v/>
      </c>
      <c r="V281">
        <f>S281*F281*(H281-1)</f>
        <v/>
      </c>
      <c r="W281">
        <f>U281*J281</f>
        <v/>
      </c>
      <c r="X281">
        <f>T281+W281</f>
        <v/>
      </c>
      <c r="Y281">
        <f>(T281*E281+W281*L281)*(1-R281-'d_고정'!$B$13)</f>
        <v/>
      </c>
      <c r="Z281">
        <f>(U281*N281*Q281+'d_고정'!$B$3*('6_기대효과'!$H$7/8)*Q281*'d_고정'!$B$10*P281*('6_기대효과'!$K$7/'d_고정'!$B$9))*(1-R281)</f>
        <v/>
      </c>
      <c r="AA281">
        <f>W281*L281*(1-R281-'d_고정'!$B$13)+U281*MAX(N281-'d_고정'!$B$10*P281*('6_기대효과'!$K$7/'d_고정'!$B$9),0)*Q281*(1-R281)</f>
        <v/>
      </c>
      <c r="AB281">
        <f>Y281+Z281</f>
        <v/>
      </c>
      <c r="AC281">
        <f>Y281/('d_고정'!$B$5*'6_기대효과'!$H$7/8)/'d_고정'!$B$6</f>
        <v/>
      </c>
      <c r="AD281">
        <f>Y281/('d_고정'!$B$8*'6_기대효과'!$H$7/8)</f>
        <v/>
      </c>
    </row>
    <row r="282">
      <c r="A282">
        <f>RAND()</f>
        <v/>
      </c>
      <c r="B282">
        <f>IF('d_시나리오'!$J$2='d_시나리오'!$H$2,'d_시나리오'!$I$2,IF(A282&lt;('d_시나리오'!$I$2-'d_시나리오'!$H$2)/('d_시나리오'!$J$2-'d_시나리오'!$H$2),'d_시나리오'!$H$2+SQRT(A282*('d_시나리오'!$J$2-'d_시나리오'!$H$2)*('d_시나리오'!$I$2-'d_시나리오'!$H$2)),'d_시나리오'!$J$2-SQRT((1-A282)*('d_시나리오'!$J$2-'d_시나리오'!$H$2)*('d_시나리오'!$J$2-'d_시나리오'!$I$2))))</f>
        <v/>
      </c>
      <c r="C282">
        <f>RAND()</f>
        <v/>
      </c>
      <c r="D282">
        <f>BETAINV(RAND(),IF(C282&lt;'d_고정'!$B$26,'d_고정'!$B$23,'d_고정'!$B$16)+1,'d_고정'!$B$17-IF(C282&lt;'d_고정'!$B$26,'d_고정'!$B$23,'d_고정'!$B$16)+1)*('d_고정'!$B$14+('d_고정'!$B$15-'d_고정'!$B$14)*RAND())</f>
        <v/>
      </c>
      <c r="E282">
        <f>INDEX('d_분포'!$A$2:$A$28,RANDBETWEEN(1,27))</f>
        <v/>
      </c>
      <c r="F282">
        <f>INDEX('d_분포'!$C$2:$C$5,RANDBETWEEN(1,4))*(0.9+0.2*RAND())</f>
        <v/>
      </c>
      <c r="G282">
        <f>RAND()</f>
        <v/>
      </c>
      <c r="H282">
        <f>(F282+(1-F282)*('d_고정'!$B$22*BETAINV(RAND(),IF(G282&lt;'d_고정'!$B$26,'d_고정'!$B$25,'d_고정'!$B$20)+1,'d_고정'!$B$21-IF(G282&lt;'d_고정'!$B$26,'d_고정'!$B$25,'d_고정'!$B$20)+1)+(1-'d_고정'!$B$22)*BETAINV(RAND(),IF(G282&lt;'d_고정'!$B$26,'d_고정'!$B$24,'d_고정'!$B$18)+1,'d_고정'!$B$19-IF(G282&lt;'d_고정'!$B$26,'d_고정'!$B$24,'d_고정'!$B$18)+1))*('d_고정'!$B$14+('d_고정'!$B$15-'d_고정'!$B$14)*RAND()))/F282</f>
        <v/>
      </c>
      <c r="I282">
        <f>RAND()</f>
        <v/>
      </c>
      <c r="J282">
        <f>IF('d_시나리오'!$J$3='d_시나리오'!$H$3,'d_시나리오'!$I$3,IF(I282&lt;('d_시나리오'!$I$3-'d_시나리오'!$H$3)/('d_시나리오'!$J$3-'d_시나리오'!$H$3),'d_시나리오'!$H$3+SQRT(I282*('d_시나리오'!$J$3-'d_시나리오'!$H$3)*('d_시나리오'!$I$3-'d_시나리오'!$H$3)),'d_시나리오'!$J$3-SQRT((1-I282)*('d_시나리오'!$J$3-'d_시나리오'!$H$3)*('d_시나리오'!$J$3-'d_시나리오'!$I$3))))</f>
        <v/>
      </c>
      <c r="K282">
        <f>RAND()</f>
        <v/>
      </c>
      <c r="L282">
        <f>IF('d_시나리오'!$J$4='d_시나리오'!$H$4,'d_시나리오'!$I$4,IF(K282&lt;('d_시나리오'!$I$4-'d_시나리오'!$H$4)/('d_시나리오'!$J$4-'d_시나리오'!$H$4),'d_시나리오'!$H$4+SQRT(K282*('d_시나리오'!$J$4-'d_시나리오'!$H$4)*('d_시나리오'!$I$4-'d_시나리오'!$H$4)),'d_시나리오'!$J$4-SQRT((1-K282)*('d_시나리오'!$J$4-'d_시나리오'!$H$4)*('d_시나리오'!$J$4-'d_시나리오'!$I$4))))</f>
        <v/>
      </c>
      <c r="M282">
        <f>RAND()</f>
        <v/>
      </c>
      <c r="N282">
        <f>IF('d_시나리오'!$J$5='d_시나리오'!$H$5,'d_시나리오'!$I$5,IF(M282&lt;('d_시나리오'!$I$5-'d_시나리오'!$H$5)/('d_시나리오'!$J$5-'d_시나리오'!$H$5),'d_시나리오'!$H$5+SQRT(M282*('d_시나리오'!$J$5-'d_시나리오'!$H$5)*('d_시나리오'!$I$5-'d_시나리오'!$H$5)),'d_시나리오'!$J$5-SQRT((1-M282)*('d_시나리오'!$J$5-'d_시나리오'!$H$5)*('d_시나리오'!$J$5-'d_시나리오'!$I$5))))</f>
        <v/>
      </c>
      <c r="O282">
        <f>RAND()</f>
        <v/>
      </c>
      <c r="P282">
        <f>IF('d_시나리오'!$J$6='d_시나리오'!$H$6,'d_시나리오'!$I$6,IF(O282&lt;('d_시나리오'!$I$6-'d_시나리오'!$H$6)/('d_시나리오'!$J$6-'d_시나리오'!$H$6),'d_시나리오'!$H$6+SQRT(O282*('d_시나리오'!$J$6-'d_시나리오'!$H$6)*('d_시나리오'!$I$6-'d_시나리오'!$H$6)),'d_시나리오'!$J$6-SQRT((1-O282)*('d_시나리오'!$J$6-'d_시나리오'!$H$6)*('d_시나리오'!$J$6-'d_시나리오'!$I$6))))</f>
        <v/>
      </c>
      <c r="Q282">
        <f>INDEX('d_분포'!$B$2:$B$57,RANDBETWEEN(1,56))</f>
        <v/>
      </c>
      <c r="R282">
        <f>BETAINV(RAND(),5,5)</f>
        <v/>
      </c>
      <c r="S282">
        <f>'d_고정'!$B$1*'6_기대효과'!$H$7*('d_시나리오'!$I$7/'d_고정'!$B$2)*B282</f>
        <v/>
      </c>
      <c r="T282">
        <f>S282*D282</f>
        <v/>
      </c>
      <c r="U282">
        <f>S282*F282*H282</f>
        <v/>
      </c>
      <c r="V282">
        <f>S282*F282*(H282-1)</f>
        <v/>
      </c>
      <c r="W282">
        <f>U282*J282</f>
        <v/>
      </c>
      <c r="X282">
        <f>T282+W282</f>
        <v/>
      </c>
      <c r="Y282">
        <f>(T282*E282+W282*L282)*(1-R282-'d_고정'!$B$13)</f>
        <v/>
      </c>
      <c r="Z282">
        <f>(U282*N282*Q282+'d_고정'!$B$3*('6_기대효과'!$H$7/8)*Q282*'d_고정'!$B$10*P282*('6_기대효과'!$K$7/'d_고정'!$B$9))*(1-R282)</f>
        <v/>
      </c>
      <c r="AA282">
        <f>W282*L282*(1-R282-'d_고정'!$B$13)+U282*MAX(N282-'d_고정'!$B$10*P282*('6_기대효과'!$K$7/'d_고정'!$B$9),0)*Q282*(1-R282)</f>
        <v/>
      </c>
      <c r="AB282">
        <f>Y282+Z282</f>
        <v/>
      </c>
      <c r="AC282">
        <f>Y282/('d_고정'!$B$5*'6_기대효과'!$H$7/8)/'d_고정'!$B$6</f>
        <v/>
      </c>
      <c r="AD282">
        <f>Y282/('d_고정'!$B$8*'6_기대효과'!$H$7/8)</f>
        <v/>
      </c>
    </row>
    <row r="283">
      <c r="A283">
        <f>RAND()</f>
        <v/>
      </c>
      <c r="B283">
        <f>IF('d_시나리오'!$J$2='d_시나리오'!$H$2,'d_시나리오'!$I$2,IF(A283&lt;('d_시나리오'!$I$2-'d_시나리오'!$H$2)/('d_시나리오'!$J$2-'d_시나리오'!$H$2),'d_시나리오'!$H$2+SQRT(A283*('d_시나리오'!$J$2-'d_시나리오'!$H$2)*('d_시나리오'!$I$2-'d_시나리오'!$H$2)),'d_시나리오'!$J$2-SQRT((1-A283)*('d_시나리오'!$J$2-'d_시나리오'!$H$2)*('d_시나리오'!$J$2-'d_시나리오'!$I$2))))</f>
        <v/>
      </c>
      <c r="C283">
        <f>RAND()</f>
        <v/>
      </c>
      <c r="D283">
        <f>BETAINV(RAND(),IF(C283&lt;'d_고정'!$B$26,'d_고정'!$B$23,'d_고정'!$B$16)+1,'d_고정'!$B$17-IF(C283&lt;'d_고정'!$B$26,'d_고정'!$B$23,'d_고정'!$B$16)+1)*('d_고정'!$B$14+('d_고정'!$B$15-'d_고정'!$B$14)*RAND())</f>
        <v/>
      </c>
      <c r="E283">
        <f>INDEX('d_분포'!$A$2:$A$28,RANDBETWEEN(1,27))</f>
        <v/>
      </c>
      <c r="F283">
        <f>INDEX('d_분포'!$C$2:$C$5,RANDBETWEEN(1,4))*(0.9+0.2*RAND())</f>
        <v/>
      </c>
      <c r="G283">
        <f>RAND()</f>
        <v/>
      </c>
      <c r="H283">
        <f>(F283+(1-F283)*('d_고정'!$B$22*BETAINV(RAND(),IF(G283&lt;'d_고정'!$B$26,'d_고정'!$B$25,'d_고정'!$B$20)+1,'d_고정'!$B$21-IF(G283&lt;'d_고정'!$B$26,'d_고정'!$B$25,'d_고정'!$B$20)+1)+(1-'d_고정'!$B$22)*BETAINV(RAND(),IF(G283&lt;'d_고정'!$B$26,'d_고정'!$B$24,'d_고정'!$B$18)+1,'d_고정'!$B$19-IF(G283&lt;'d_고정'!$B$26,'d_고정'!$B$24,'d_고정'!$B$18)+1))*('d_고정'!$B$14+('d_고정'!$B$15-'d_고정'!$B$14)*RAND()))/F283</f>
        <v/>
      </c>
      <c r="I283">
        <f>RAND()</f>
        <v/>
      </c>
      <c r="J283">
        <f>IF('d_시나리오'!$J$3='d_시나리오'!$H$3,'d_시나리오'!$I$3,IF(I283&lt;('d_시나리오'!$I$3-'d_시나리오'!$H$3)/('d_시나리오'!$J$3-'d_시나리오'!$H$3),'d_시나리오'!$H$3+SQRT(I283*('d_시나리오'!$J$3-'d_시나리오'!$H$3)*('d_시나리오'!$I$3-'d_시나리오'!$H$3)),'d_시나리오'!$J$3-SQRT((1-I283)*('d_시나리오'!$J$3-'d_시나리오'!$H$3)*('d_시나리오'!$J$3-'d_시나리오'!$I$3))))</f>
        <v/>
      </c>
      <c r="K283">
        <f>RAND()</f>
        <v/>
      </c>
      <c r="L283">
        <f>IF('d_시나리오'!$J$4='d_시나리오'!$H$4,'d_시나리오'!$I$4,IF(K283&lt;('d_시나리오'!$I$4-'d_시나리오'!$H$4)/('d_시나리오'!$J$4-'d_시나리오'!$H$4),'d_시나리오'!$H$4+SQRT(K283*('d_시나리오'!$J$4-'d_시나리오'!$H$4)*('d_시나리오'!$I$4-'d_시나리오'!$H$4)),'d_시나리오'!$J$4-SQRT((1-K283)*('d_시나리오'!$J$4-'d_시나리오'!$H$4)*('d_시나리오'!$J$4-'d_시나리오'!$I$4))))</f>
        <v/>
      </c>
      <c r="M283">
        <f>RAND()</f>
        <v/>
      </c>
      <c r="N283">
        <f>IF('d_시나리오'!$J$5='d_시나리오'!$H$5,'d_시나리오'!$I$5,IF(M283&lt;('d_시나리오'!$I$5-'d_시나리오'!$H$5)/('d_시나리오'!$J$5-'d_시나리오'!$H$5),'d_시나리오'!$H$5+SQRT(M283*('d_시나리오'!$J$5-'d_시나리오'!$H$5)*('d_시나리오'!$I$5-'d_시나리오'!$H$5)),'d_시나리오'!$J$5-SQRT((1-M283)*('d_시나리오'!$J$5-'d_시나리오'!$H$5)*('d_시나리오'!$J$5-'d_시나리오'!$I$5))))</f>
        <v/>
      </c>
      <c r="O283">
        <f>RAND()</f>
        <v/>
      </c>
      <c r="P283">
        <f>IF('d_시나리오'!$J$6='d_시나리오'!$H$6,'d_시나리오'!$I$6,IF(O283&lt;('d_시나리오'!$I$6-'d_시나리오'!$H$6)/('d_시나리오'!$J$6-'d_시나리오'!$H$6),'d_시나리오'!$H$6+SQRT(O283*('d_시나리오'!$J$6-'d_시나리오'!$H$6)*('d_시나리오'!$I$6-'d_시나리오'!$H$6)),'d_시나리오'!$J$6-SQRT((1-O283)*('d_시나리오'!$J$6-'d_시나리오'!$H$6)*('d_시나리오'!$J$6-'d_시나리오'!$I$6))))</f>
        <v/>
      </c>
      <c r="Q283">
        <f>INDEX('d_분포'!$B$2:$B$57,RANDBETWEEN(1,56))</f>
        <v/>
      </c>
      <c r="R283">
        <f>BETAINV(RAND(),5,5)</f>
        <v/>
      </c>
      <c r="S283">
        <f>'d_고정'!$B$1*'6_기대효과'!$H$7*('d_시나리오'!$I$7/'d_고정'!$B$2)*B283</f>
        <v/>
      </c>
      <c r="T283">
        <f>S283*D283</f>
        <v/>
      </c>
      <c r="U283">
        <f>S283*F283*H283</f>
        <v/>
      </c>
      <c r="V283">
        <f>S283*F283*(H283-1)</f>
        <v/>
      </c>
      <c r="W283">
        <f>U283*J283</f>
        <v/>
      </c>
      <c r="X283">
        <f>T283+W283</f>
        <v/>
      </c>
      <c r="Y283">
        <f>(T283*E283+W283*L283)*(1-R283-'d_고정'!$B$13)</f>
        <v/>
      </c>
      <c r="Z283">
        <f>(U283*N283*Q283+'d_고정'!$B$3*('6_기대효과'!$H$7/8)*Q283*'d_고정'!$B$10*P283*('6_기대효과'!$K$7/'d_고정'!$B$9))*(1-R283)</f>
        <v/>
      </c>
      <c r="AA283">
        <f>W283*L283*(1-R283-'d_고정'!$B$13)+U283*MAX(N283-'d_고정'!$B$10*P283*('6_기대효과'!$K$7/'d_고정'!$B$9),0)*Q283*(1-R283)</f>
        <v/>
      </c>
      <c r="AB283">
        <f>Y283+Z283</f>
        <v/>
      </c>
      <c r="AC283">
        <f>Y283/('d_고정'!$B$5*'6_기대효과'!$H$7/8)/'d_고정'!$B$6</f>
        <v/>
      </c>
      <c r="AD283">
        <f>Y283/('d_고정'!$B$8*'6_기대효과'!$H$7/8)</f>
        <v/>
      </c>
    </row>
    <row r="284">
      <c r="A284">
        <f>RAND()</f>
        <v/>
      </c>
      <c r="B284">
        <f>IF('d_시나리오'!$J$2='d_시나리오'!$H$2,'d_시나리오'!$I$2,IF(A284&lt;('d_시나리오'!$I$2-'d_시나리오'!$H$2)/('d_시나리오'!$J$2-'d_시나리오'!$H$2),'d_시나리오'!$H$2+SQRT(A284*('d_시나리오'!$J$2-'d_시나리오'!$H$2)*('d_시나리오'!$I$2-'d_시나리오'!$H$2)),'d_시나리오'!$J$2-SQRT((1-A284)*('d_시나리오'!$J$2-'d_시나리오'!$H$2)*('d_시나리오'!$J$2-'d_시나리오'!$I$2))))</f>
        <v/>
      </c>
      <c r="C284">
        <f>RAND()</f>
        <v/>
      </c>
      <c r="D284">
        <f>BETAINV(RAND(),IF(C284&lt;'d_고정'!$B$26,'d_고정'!$B$23,'d_고정'!$B$16)+1,'d_고정'!$B$17-IF(C284&lt;'d_고정'!$B$26,'d_고정'!$B$23,'d_고정'!$B$16)+1)*('d_고정'!$B$14+('d_고정'!$B$15-'d_고정'!$B$14)*RAND())</f>
        <v/>
      </c>
      <c r="E284">
        <f>INDEX('d_분포'!$A$2:$A$28,RANDBETWEEN(1,27))</f>
        <v/>
      </c>
      <c r="F284">
        <f>INDEX('d_분포'!$C$2:$C$5,RANDBETWEEN(1,4))*(0.9+0.2*RAND())</f>
        <v/>
      </c>
      <c r="G284">
        <f>RAND()</f>
        <v/>
      </c>
      <c r="H284">
        <f>(F284+(1-F284)*('d_고정'!$B$22*BETAINV(RAND(),IF(G284&lt;'d_고정'!$B$26,'d_고정'!$B$25,'d_고정'!$B$20)+1,'d_고정'!$B$21-IF(G284&lt;'d_고정'!$B$26,'d_고정'!$B$25,'d_고정'!$B$20)+1)+(1-'d_고정'!$B$22)*BETAINV(RAND(),IF(G284&lt;'d_고정'!$B$26,'d_고정'!$B$24,'d_고정'!$B$18)+1,'d_고정'!$B$19-IF(G284&lt;'d_고정'!$B$26,'d_고정'!$B$24,'d_고정'!$B$18)+1))*('d_고정'!$B$14+('d_고정'!$B$15-'d_고정'!$B$14)*RAND()))/F284</f>
        <v/>
      </c>
      <c r="I284">
        <f>RAND()</f>
        <v/>
      </c>
      <c r="J284">
        <f>IF('d_시나리오'!$J$3='d_시나리오'!$H$3,'d_시나리오'!$I$3,IF(I284&lt;('d_시나리오'!$I$3-'d_시나리오'!$H$3)/('d_시나리오'!$J$3-'d_시나리오'!$H$3),'d_시나리오'!$H$3+SQRT(I284*('d_시나리오'!$J$3-'d_시나리오'!$H$3)*('d_시나리오'!$I$3-'d_시나리오'!$H$3)),'d_시나리오'!$J$3-SQRT((1-I284)*('d_시나리오'!$J$3-'d_시나리오'!$H$3)*('d_시나리오'!$J$3-'d_시나리오'!$I$3))))</f>
        <v/>
      </c>
      <c r="K284">
        <f>RAND()</f>
        <v/>
      </c>
      <c r="L284">
        <f>IF('d_시나리오'!$J$4='d_시나리오'!$H$4,'d_시나리오'!$I$4,IF(K284&lt;('d_시나리오'!$I$4-'d_시나리오'!$H$4)/('d_시나리오'!$J$4-'d_시나리오'!$H$4),'d_시나리오'!$H$4+SQRT(K284*('d_시나리오'!$J$4-'d_시나리오'!$H$4)*('d_시나리오'!$I$4-'d_시나리오'!$H$4)),'d_시나리오'!$J$4-SQRT((1-K284)*('d_시나리오'!$J$4-'d_시나리오'!$H$4)*('d_시나리오'!$J$4-'d_시나리오'!$I$4))))</f>
        <v/>
      </c>
      <c r="M284">
        <f>RAND()</f>
        <v/>
      </c>
      <c r="N284">
        <f>IF('d_시나리오'!$J$5='d_시나리오'!$H$5,'d_시나리오'!$I$5,IF(M284&lt;('d_시나리오'!$I$5-'d_시나리오'!$H$5)/('d_시나리오'!$J$5-'d_시나리오'!$H$5),'d_시나리오'!$H$5+SQRT(M284*('d_시나리오'!$J$5-'d_시나리오'!$H$5)*('d_시나리오'!$I$5-'d_시나리오'!$H$5)),'d_시나리오'!$J$5-SQRT((1-M284)*('d_시나리오'!$J$5-'d_시나리오'!$H$5)*('d_시나리오'!$J$5-'d_시나리오'!$I$5))))</f>
        <v/>
      </c>
      <c r="O284">
        <f>RAND()</f>
        <v/>
      </c>
      <c r="P284">
        <f>IF('d_시나리오'!$J$6='d_시나리오'!$H$6,'d_시나리오'!$I$6,IF(O284&lt;('d_시나리오'!$I$6-'d_시나리오'!$H$6)/('d_시나리오'!$J$6-'d_시나리오'!$H$6),'d_시나리오'!$H$6+SQRT(O284*('d_시나리오'!$J$6-'d_시나리오'!$H$6)*('d_시나리오'!$I$6-'d_시나리오'!$H$6)),'d_시나리오'!$J$6-SQRT((1-O284)*('d_시나리오'!$J$6-'d_시나리오'!$H$6)*('d_시나리오'!$J$6-'d_시나리오'!$I$6))))</f>
        <v/>
      </c>
      <c r="Q284">
        <f>INDEX('d_분포'!$B$2:$B$57,RANDBETWEEN(1,56))</f>
        <v/>
      </c>
      <c r="R284">
        <f>BETAINV(RAND(),5,5)</f>
        <v/>
      </c>
      <c r="S284">
        <f>'d_고정'!$B$1*'6_기대효과'!$H$7*('d_시나리오'!$I$7/'d_고정'!$B$2)*B284</f>
        <v/>
      </c>
      <c r="T284">
        <f>S284*D284</f>
        <v/>
      </c>
      <c r="U284">
        <f>S284*F284*H284</f>
        <v/>
      </c>
      <c r="V284">
        <f>S284*F284*(H284-1)</f>
        <v/>
      </c>
      <c r="W284">
        <f>U284*J284</f>
        <v/>
      </c>
      <c r="X284">
        <f>T284+W284</f>
        <v/>
      </c>
      <c r="Y284">
        <f>(T284*E284+W284*L284)*(1-R284-'d_고정'!$B$13)</f>
        <v/>
      </c>
      <c r="Z284">
        <f>(U284*N284*Q284+'d_고정'!$B$3*('6_기대효과'!$H$7/8)*Q284*'d_고정'!$B$10*P284*('6_기대효과'!$K$7/'d_고정'!$B$9))*(1-R284)</f>
        <v/>
      </c>
      <c r="AA284">
        <f>W284*L284*(1-R284-'d_고정'!$B$13)+U284*MAX(N284-'d_고정'!$B$10*P284*('6_기대효과'!$K$7/'d_고정'!$B$9),0)*Q284*(1-R284)</f>
        <v/>
      </c>
      <c r="AB284">
        <f>Y284+Z284</f>
        <v/>
      </c>
      <c r="AC284">
        <f>Y284/('d_고정'!$B$5*'6_기대효과'!$H$7/8)/'d_고정'!$B$6</f>
        <v/>
      </c>
      <c r="AD284">
        <f>Y284/('d_고정'!$B$8*'6_기대효과'!$H$7/8)</f>
        <v/>
      </c>
    </row>
    <row r="285">
      <c r="A285">
        <f>RAND()</f>
        <v/>
      </c>
      <c r="B285">
        <f>IF('d_시나리오'!$J$2='d_시나리오'!$H$2,'d_시나리오'!$I$2,IF(A285&lt;('d_시나리오'!$I$2-'d_시나리오'!$H$2)/('d_시나리오'!$J$2-'d_시나리오'!$H$2),'d_시나리오'!$H$2+SQRT(A285*('d_시나리오'!$J$2-'d_시나리오'!$H$2)*('d_시나리오'!$I$2-'d_시나리오'!$H$2)),'d_시나리오'!$J$2-SQRT((1-A285)*('d_시나리오'!$J$2-'d_시나리오'!$H$2)*('d_시나리오'!$J$2-'d_시나리오'!$I$2))))</f>
        <v/>
      </c>
      <c r="C285">
        <f>RAND()</f>
        <v/>
      </c>
      <c r="D285">
        <f>BETAINV(RAND(),IF(C285&lt;'d_고정'!$B$26,'d_고정'!$B$23,'d_고정'!$B$16)+1,'d_고정'!$B$17-IF(C285&lt;'d_고정'!$B$26,'d_고정'!$B$23,'d_고정'!$B$16)+1)*('d_고정'!$B$14+('d_고정'!$B$15-'d_고정'!$B$14)*RAND())</f>
        <v/>
      </c>
      <c r="E285">
        <f>INDEX('d_분포'!$A$2:$A$28,RANDBETWEEN(1,27))</f>
        <v/>
      </c>
      <c r="F285">
        <f>INDEX('d_분포'!$C$2:$C$5,RANDBETWEEN(1,4))*(0.9+0.2*RAND())</f>
        <v/>
      </c>
      <c r="G285">
        <f>RAND()</f>
        <v/>
      </c>
      <c r="H285">
        <f>(F285+(1-F285)*('d_고정'!$B$22*BETAINV(RAND(),IF(G285&lt;'d_고정'!$B$26,'d_고정'!$B$25,'d_고정'!$B$20)+1,'d_고정'!$B$21-IF(G285&lt;'d_고정'!$B$26,'d_고정'!$B$25,'d_고정'!$B$20)+1)+(1-'d_고정'!$B$22)*BETAINV(RAND(),IF(G285&lt;'d_고정'!$B$26,'d_고정'!$B$24,'d_고정'!$B$18)+1,'d_고정'!$B$19-IF(G285&lt;'d_고정'!$B$26,'d_고정'!$B$24,'d_고정'!$B$18)+1))*('d_고정'!$B$14+('d_고정'!$B$15-'d_고정'!$B$14)*RAND()))/F285</f>
        <v/>
      </c>
      <c r="I285">
        <f>RAND()</f>
        <v/>
      </c>
      <c r="J285">
        <f>IF('d_시나리오'!$J$3='d_시나리오'!$H$3,'d_시나리오'!$I$3,IF(I285&lt;('d_시나리오'!$I$3-'d_시나리오'!$H$3)/('d_시나리오'!$J$3-'d_시나리오'!$H$3),'d_시나리오'!$H$3+SQRT(I285*('d_시나리오'!$J$3-'d_시나리오'!$H$3)*('d_시나리오'!$I$3-'d_시나리오'!$H$3)),'d_시나리오'!$J$3-SQRT((1-I285)*('d_시나리오'!$J$3-'d_시나리오'!$H$3)*('d_시나리오'!$J$3-'d_시나리오'!$I$3))))</f>
        <v/>
      </c>
      <c r="K285">
        <f>RAND()</f>
        <v/>
      </c>
      <c r="L285">
        <f>IF('d_시나리오'!$J$4='d_시나리오'!$H$4,'d_시나리오'!$I$4,IF(K285&lt;('d_시나리오'!$I$4-'d_시나리오'!$H$4)/('d_시나리오'!$J$4-'d_시나리오'!$H$4),'d_시나리오'!$H$4+SQRT(K285*('d_시나리오'!$J$4-'d_시나리오'!$H$4)*('d_시나리오'!$I$4-'d_시나리오'!$H$4)),'d_시나리오'!$J$4-SQRT((1-K285)*('d_시나리오'!$J$4-'d_시나리오'!$H$4)*('d_시나리오'!$J$4-'d_시나리오'!$I$4))))</f>
        <v/>
      </c>
      <c r="M285">
        <f>RAND()</f>
        <v/>
      </c>
      <c r="N285">
        <f>IF('d_시나리오'!$J$5='d_시나리오'!$H$5,'d_시나리오'!$I$5,IF(M285&lt;('d_시나리오'!$I$5-'d_시나리오'!$H$5)/('d_시나리오'!$J$5-'d_시나리오'!$H$5),'d_시나리오'!$H$5+SQRT(M285*('d_시나리오'!$J$5-'d_시나리오'!$H$5)*('d_시나리오'!$I$5-'d_시나리오'!$H$5)),'d_시나리오'!$J$5-SQRT((1-M285)*('d_시나리오'!$J$5-'d_시나리오'!$H$5)*('d_시나리오'!$J$5-'d_시나리오'!$I$5))))</f>
        <v/>
      </c>
      <c r="O285">
        <f>RAND()</f>
        <v/>
      </c>
      <c r="P285">
        <f>IF('d_시나리오'!$J$6='d_시나리오'!$H$6,'d_시나리오'!$I$6,IF(O285&lt;('d_시나리오'!$I$6-'d_시나리오'!$H$6)/('d_시나리오'!$J$6-'d_시나리오'!$H$6),'d_시나리오'!$H$6+SQRT(O285*('d_시나리오'!$J$6-'d_시나리오'!$H$6)*('d_시나리오'!$I$6-'d_시나리오'!$H$6)),'d_시나리오'!$J$6-SQRT((1-O285)*('d_시나리오'!$J$6-'d_시나리오'!$H$6)*('d_시나리오'!$J$6-'d_시나리오'!$I$6))))</f>
        <v/>
      </c>
      <c r="Q285">
        <f>INDEX('d_분포'!$B$2:$B$57,RANDBETWEEN(1,56))</f>
        <v/>
      </c>
      <c r="R285">
        <f>BETAINV(RAND(),5,5)</f>
        <v/>
      </c>
      <c r="S285">
        <f>'d_고정'!$B$1*'6_기대효과'!$H$7*('d_시나리오'!$I$7/'d_고정'!$B$2)*B285</f>
        <v/>
      </c>
      <c r="T285">
        <f>S285*D285</f>
        <v/>
      </c>
      <c r="U285">
        <f>S285*F285*H285</f>
        <v/>
      </c>
      <c r="V285">
        <f>S285*F285*(H285-1)</f>
        <v/>
      </c>
      <c r="W285">
        <f>U285*J285</f>
        <v/>
      </c>
      <c r="X285">
        <f>T285+W285</f>
        <v/>
      </c>
      <c r="Y285">
        <f>(T285*E285+W285*L285)*(1-R285-'d_고정'!$B$13)</f>
        <v/>
      </c>
      <c r="Z285">
        <f>(U285*N285*Q285+'d_고정'!$B$3*('6_기대효과'!$H$7/8)*Q285*'d_고정'!$B$10*P285*('6_기대효과'!$K$7/'d_고정'!$B$9))*(1-R285)</f>
        <v/>
      </c>
      <c r="AA285">
        <f>W285*L285*(1-R285-'d_고정'!$B$13)+U285*MAX(N285-'d_고정'!$B$10*P285*('6_기대효과'!$K$7/'d_고정'!$B$9),0)*Q285*(1-R285)</f>
        <v/>
      </c>
      <c r="AB285">
        <f>Y285+Z285</f>
        <v/>
      </c>
      <c r="AC285">
        <f>Y285/('d_고정'!$B$5*'6_기대효과'!$H$7/8)/'d_고정'!$B$6</f>
        <v/>
      </c>
      <c r="AD285">
        <f>Y285/('d_고정'!$B$8*'6_기대효과'!$H$7/8)</f>
        <v/>
      </c>
    </row>
    <row r="286">
      <c r="A286">
        <f>RAND()</f>
        <v/>
      </c>
      <c r="B286">
        <f>IF('d_시나리오'!$J$2='d_시나리오'!$H$2,'d_시나리오'!$I$2,IF(A286&lt;('d_시나리오'!$I$2-'d_시나리오'!$H$2)/('d_시나리오'!$J$2-'d_시나리오'!$H$2),'d_시나리오'!$H$2+SQRT(A286*('d_시나리오'!$J$2-'d_시나리오'!$H$2)*('d_시나리오'!$I$2-'d_시나리오'!$H$2)),'d_시나리오'!$J$2-SQRT((1-A286)*('d_시나리오'!$J$2-'d_시나리오'!$H$2)*('d_시나리오'!$J$2-'d_시나리오'!$I$2))))</f>
        <v/>
      </c>
      <c r="C286">
        <f>RAND()</f>
        <v/>
      </c>
      <c r="D286">
        <f>BETAINV(RAND(),IF(C286&lt;'d_고정'!$B$26,'d_고정'!$B$23,'d_고정'!$B$16)+1,'d_고정'!$B$17-IF(C286&lt;'d_고정'!$B$26,'d_고정'!$B$23,'d_고정'!$B$16)+1)*('d_고정'!$B$14+('d_고정'!$B$15-'d_고정'!$B$14)*RAND())</f>
        <v/>
      </c>
      <c r="E286">
        <f>INDEX('d_분포'!$A$2:$A$28,RANDBETWEEN(1,27))</f>
        <v/>
      </c>
      <c r="F286">
        <f>INDEX('d_분포'!$C$2:$C$5,RANDBETWEEN(1,4))*(0.9+0.2*RAND())</f>
        <v/>
      </c>
      <c r="G286">
        <f>RAND()</f>
        <v/>
      </c>
      <c r="H286">
        <f>(F286+(1-F286)*('d_고정'!$B$22*BETAINV(RAND(),IF(G286&lt;'d_고정'!$B$26,'d_고정'!$B$25,'d_고정'!$B$20)+1,'d_고정'!$B$21-IF(G286&lt;'d_고정'!$B$26,'d_고정'!$B$25,'d_고정'!$B$20)+1)+(1-'d_고정'!$B$22)*BETAINV(RAND(),IF(G286&lt;'d_고정'!$B$26,'d_고정'!$B$24,'d_고정'!$B$18)+1,'d_고정'!$B$19-IF(G286&lt;'d_고정'!$B$26,'d_고정'!$B$24,'d_고정'!$B$18)+1))*('d_고정'!$B$14+('d_고정'!$B$15-'d_고정'!$B$14)*RAND()))/F286</f>
        <v/>
      </c>
      <c r="I286">
        <f>RAND()</f>
        <v/>
      </c>
      <c r="J286">
        <f>IF('d_시나리오'!$J$3='d_시나리오'!$H$3,'d_시나리오'!$I$3,IF(I286&lt;('d_시나리오'!$I$3-'d_시나리오'!$H$3)/('d_시나리오'!$J$3-'d_시나리오'!$H$3),'d_시나리오'!$H$3+SQRT(I286*('d_시나리오'!$J$3-'d_시나리오'!$H$3)*('d_시나리오'!$I$3-'d_시나리오'!$H$3)),'d_시나리오'!$J$3-SQRT((1-I286)*('d_시나리오'!$J$3-'d_시나리오'!$H$3)*('d_시나리오'!$J$3-'d_시나리오'!$I$3))))</f>
        <v/>
      </c>
      <c r="K286">
        <f>RAND()</f>
        <v/>
      </c>
      <c r="L286">
        <f>IF('d_시나리오'!$J$4='d_시나리오'!$H$4,'d_시나리오'!$I$4,IF(K286&lt;('d_시나리오'!$I$4-'d_시나리오'!$H$4)/('d_시나리오'!$J$4-'d_시나리오'!$H$4),'d_시나리오'!$H$4+SQRT(K286*('d_시나리오'!$J$4-'d_시나리오'!$H$4)*('d_시나리오'!$I$4-'d_시나리오'!$H$4)),'d_시나리오'!$J$4-SQRT((1-K286)*('d_시나리오'!$J$4-'d_시나리오'!$H$4)*('d_시나리오'!$J$4-'d_시나리오'!$I$4))))</f>
        <v/>
      </c>
      <c r="M286">
        <f>RAND()</f>
        <v/>
      </c>
      <c r="N286">
        <f>IF('d_시나리오'!$J$5='d_시나리오'!$H$5,'d_시나리오'!$I$5,IF(M286&lt;('d_시나리오'!$I$5-'d_시나리오'!$H$5)/('d_시나리오'!$J$5-'d_시나리오'!$H$5),'d_시나리오'!$H$5+SQRT(M286*('d_시나리오'!$J$5-'d_시나리오'!$H$5)*('d_시나리오'!$I$5-'d_시나리오'!$H$5)),'d_시나리오'!$J$5-SQRT((1-M286)*('d_시나리오'!$J$5-'d_시나리오'!$H$5)*('d_시나리오'!$J$5-'d_시나리오'!$I$5))))</f>
        <v/>
      </c>
      <c r="O286">
        <f>RAND()</f>
        <v/>
      </c>
      <c r="P286">
        <f>IF('d_시나리오'!$J$6='d_시나리오'!$H$6,'d_시나리오'!$I$6,IF(O286&lt;('d_시나리오'!$I$6-'d_시나리오'!$H$6)/('d_시나리오'!$J$6-'d_시나리오'!$H$6),'d_시나리오'!$H$6+SQRT(O286*('d_시나리오'!$J$6-'d_시나리오'!$H$6)*('d_시나리오'!$I$6-'d_시나리오'!$H$6)),'d_시나리오'!$J$6-SQRT((1-O286)*('d_시나리오'!$J$6-'d_시나리오'!$H$6)*('d_시나리오'!$J$6-'d_시나리오'!$I$6))))</f>
        <v/>
      </c>
      <c r="Q286">
        <f>INDEX('d_분포'!$B$2:$B$57,RANDBETWEEN(1,56))</f>
        <v/>
      </c>
      <c r="R286">
        <f>BETAINV(RAND(),5,5)</f>
        <v/>
      </c>
      <c r="S286">
        <f>'d_고정'!$B$1*'6_기대효과'!$H$7*('d_시나리오'!$I$7/'d_고정'!$B$2)*B286</f>
        <v/>
      </c>
      <c r="T286">
        <f>S286*D286</f>
        <v/>
      </c>
      <c r="U286">
        <f>S286*F286*H286</f>
        <v/>
      </c>
      <c r="V286">
        <f>S286*F286*(H286-1)</f>
        <v/>
      </c>
      <c r="W286">
        <f>U286*J286</f>
        <v/>
      </c>
      <c r="X286">
        <f>T286+W286</f>
        <v/>
      </c>
      <c r="Y286">
        <f>(T286*E286+W286*L286)*(1-R286-'d_고정'!$B$13)</f>
        <v/>
      </c>
      <c r="Z286">
        <f>(U286*N286*Q286+'d_고정'!$B$3*('6_기대효과'!$H$7/8)*Q286*'d_고정'!$B$10*P286*('6_기대효과'!$K$7/'d_고정'!$B$9))*(1-R286)</f>
        <v/>
      </c>
      <c r="AA286">
        <f>W286*L286*(1-R286-'d_고정'!$B$13)+U286*MAX(N286-'d_고정'!$B$10*P286*('6_기대효과'!$K$7/'d_고정'!$B$9),0)*Q286*(1-R286)</f>
        <v/>
      </c>
      <c r="AB286">
        <f>Y286+Z286</f>
        <v/>
      </c>
      <c r="AC286">
        <f>Y286/('d_고정'!$B$5*'6_기대효과'!$H$7/8)/'d_고정'!$B$6</f>
        <v/>
      </c>
      <c r="AD286">
        <f>Y286/('d_고정'!$B$8*'6_기대효과'!$H$7/8)</f>
        <v/>
      </c>
    </row>
    <row r="287">
      <c r="A287">
        <f>RAND()</f>
        <v/>
      </c>
      <c r="B287">
        <f>IF('d_시나리오'!$J$2='d_시나리오'!$H$2,'d_시나리오'!$I$2,IF(A287&lt;('d_시나리오'!$I$2-'d_시나리오'!$H$2)/('d_시나리오'!$J$2-'d_시나리오'!$H$2),'d_시나리오'!$H$2+SQRT(A287*('d_시나리오'!$J$2-'d_시나리오'!$H$2)*('d_시나리오'!$I$2-'d_시나리오'!$H$2)),'d_시나리오'!$J$2-SQRT((1-A287)*('d_시나리오'!$J$2-'d_시나리오'!$H$2)*('d_시나리오'!$J$2-'d_시나리오'!$I$2))))</f>
        <v/>
      </c>
      <c r="C287">
        <f>RAND()</f>
        <v/>
      </c>
      <c r="D287">
        <f>BETAINV(RAND(),IF(C287&lt;'d_고정'!$B$26,'d_고정'!$B$23,'d_고정'!$B$16)+1,'d_고정'!$B$17-IF(C287&lt;'d_고정'!$B$26,'d_고정'!$B$23,'d_고정'!$B$16)+1)*('d_고정'!$B$14+('d_고정'!$B$15-'d_고정'!$B$14)*RAND())</f>
        <v/>
      </c>
      <c r="E287">
        <f>INDEX('d_분포'!$A$2:$A$28,RANDBETWEEN(1,27))</f>
        <v/>
      </c>
      <c r="F287">
        <f>INDEX('d_분포'!$C$2:$C$5,RANDBETWEEN(1,4))*(0.9+0.2*RAND())</f>
        <v/>
      </c>
      <c r="G287">
        <f>RAND()</f>
        <v/>
      </c>
      <c r="H287">
        <f>(F287+(1-F287)*('d_고정'!$B$22*BETAINV(RAND(),IF(G287&lt;'d_고정'!$B$26,'d_고정'!$B$25,'d_고정'!$B$20)+1,'d_고정'!$B$21-IF(G287&lt;'d_고정'!$B$26,'d_고정'!$B$25,'d_고정'!$B$20)+1)+(1-'d_고정'!$B$22)*BETAINV(RAND(),IF(G287&lt;'d_고정'!$B$26,'d_고정'!$B$24,'d_고정'!$B$18)+1,'d_고정'!$B$19-IF(G287&lt;'d_고정'!$B$26,'d_고정'!$B$24,'d_고정'!$B$18)+1))*('d_고정'!$B$14+('d_고정'!$B$15-'d_고정'!$B$14)*RAND()))/F287</f>
        <v/>
      </c>
      <c r="I287">
        <f>RAND()</f>
        <v/>
      </c>
      <c r="J287">
        <f>IF('d_시나리오'!$J$3='d_시나리오'!$H$3,'d_시나리오'!$I$3,IF(I287&lt;('d_시나리오'!$I$3-'d_시나리오'!$H$3)/('d_시나리오'!$J$3-'d_시나리오'!$H$3),'d_시나리오'!$H$3+SQRT(I287*('d_시나리오'!$J$3-'d_시나리오'!$H$3)*('d_시나리오'!$I$3-'d_시나리오'!$H$3)),'d_시나리오'!$J$3-SQRT((1-I287)*('d_시나리오'!$J$3-'d_시나리오'!$H$3)*('d_시나리오'!$J$3-'d_시나리오'!$I$3))))</f>
        <v/>
      </c>
      <c r="K287">
        <f>RAND()</f>
        <v/>
      </c>
      <c r="L287">
        <f>IF('d_시나리오'!$J$4='d_시나리오'!$H$4,'d_시나리오'!$I$4,IF(K287&lt;('d_시나리오'!$I$4-'d_시나리오'!$H$4)/('d_시나리오'!$J$4-'d_시나리오'!$H$4),'d_시나리오'!$H$4+SQRT(K287*('d_시나리오'!$J$4-'d_시나리오'!$H$4)*('d_시나리오'!$I$4-'d_시나리오'!$H$4)),'d_시나리오'!$J$4-SQRT((1-K287)*('d_시나리오'!$J$4-'d_시나리오'!$H$4)*('d_시나리오'!$J$4-'d_시나리오'!$I$4))))</f>
        <v/>
      </c>
      <c r="M287">
        <f>RAND()</f>
        <v/>
      </c>
      <c r="N287">
        <f>IF('d_시나리오'!$J$5='d_시나리오'!$H$5,'d_시나리오'!$I$5,IF(M287&lt;('d_시나리오'!$I$5-'d_시나리오'!$H$5)/('d_시나리오'!$J$5-'d_시나리오'!$H$5),'d_시나리오'!$H$5+SQRT(M287*('d_시나리오'!$J$5-'d_시나리오'!$H$5)*('d_시나리오'!$I$5-'d_시나리오'!$H$5)),'d_시나리오'!$J$5-SQRT((1-M287)*('d_시나리오'!$J$5-'d_시나리오'!$H$5)*('d_시나리오'!$J$5-'d_시나리오'!$I$5))))</f>
        <v/>
      </c>
      <c r="O287">
        <f>RAND()</f>
        <v/>
      </c>
      <c r="P287">
        <f>IF('d_시나리오'!$J$6='d_시나리오'!$H$6,'d_시나리오'!$I$6,IF(O287&lt;('d_시나리오'!$I$6-'d_시나리오'!$H$6)/('d_시나리오'!$J$6-'d_시나리오'!$H$6),'d_시나리오'!$H$6+SQRT(O287*('d_시나리오'!$J$6-'d_시나리오'!$H$6)*('d_시나리오'!$I$6-'d_시나리오'!$H$6)),'d_시나리오'!$J$6-SQRT((1-O287)*('d_시나리오'!$J$6-'d_시나리오'!$H$6)*('d_시나리오'!$J$6-'d_시나리오'!$I$6))))</f>
        <v/>
      </c>
      <c r="Q287">
        <f>INDEX('d_분포'!$B$2:$B$57,RANDBETWEEN(1,56))</f>
        <v/>
      </c>
      <c r="R287">
        <f>BETAINV(RAND(),5,5)</f>
        <v/>
      </c>
      <c r="S287">
        <f>'d_고정'!$B$1*'6_기대효과'!$H$7*('d_시나리오'!$I$7/'d_고정'!$B$2)*B287</f>
        <v/>
      </c>
      <c r="T287">
        <f>S287*D287</f>
        <v/>
      </c>
      <c r="U287">
        <f>S287*F287*H287</f>
        <v/>
      </c>
      <c r="V287">
        <f>S287*F287*(H287-1)</f>
        <v/>
      </c>
      <c r="W287">
        <f>U287*J287</f>
        <v/>
      </c>
      <c r="X287">
        <f>T287+W287</f>
        <v/>
      </c>
      <c r="Y287">
        <f>(T287*E287+W287*L287)*(1-R287-'d_고정'!$B$13)</f>
        <v/>
      </c>
      <c r="Z287">
        <f>(U287*N287*Q287+'d_고정'!$B$3*('6_기대효과'!$H$7/8)*Q287*'d_고정'!$B$10*P287*('6_기대효과'!$K$7/'d_고정'!$B$9))*(1-R287)</f>
        <v/>
      </c>
      <c r="AA287">
        <f>W287*L287*(1-R287-'d_고정'!$B$13)+U287*MAX(N287-'d_고정'!$B$10*P287*('6_기대효과'!$K$7/'d_고정'!$B$9),0)*Q287*(1-R287)</f>
        <v/>
      </c>
      <c r="AB287">
        <f>Y287+Z287</f>
        <v/>
      </c>
      <c r="AC287">
        <f>Y287/('d_고정'!$B$5*'6_기대효과'!$H$7/8)/'d_고정'!$B$6</f>
        <v/>
      </c>
      <c r="AD287">
        <f>Y287/('d_고정'!$B$8*'6_기대효과'!$H$7/8)</f>
        <v/>
      </c>
    </row>
    <row r="288">
      <c r="A288">
        <f>RAND()</f>
        <v/>
      </c>
      <c r="B288">
        <f>IF('d_시나리오'!$J$2='d_시나리오'!$H$2,'d_시나리오'!$I$2,IF(A288&lt;('d_시나리오'!$I$2-'d_시나리오'!$H$2)/('d_시나리오'!$J$2-'d_시나리오'!$H$2),'d_시나리오'!$H$2+SQRT(A288*('d_시나리오'!$J$2-'d_시나리오'!$H$2)*('d_시나리오'!$I$2-'d_시나리오'!$H$2)),'d_시나리오'!$J$2-SQRT((1-A288)*('d_시나리오'!$J$2-'d_시나리오'!$H$2)*('d_시나리오'!$J$2-'d_시나리오'!$I$2))))</f>
        <v/>
      </c>
      <c r="C288">
        <f>RAND()</f>
        <v/>
      </c>
      <c r="D288">
        <f>BETAINV(RAND(),IF(C288&lt;'d_고정'!$B$26,'d_고정'!$B$23,'d_고정'!$B$16)+1,'d_고정'!$B$17-IF(C288&lt;'d_고정'!$B$26,'d_고정'!$B$23,'d_고정'!$B$16)+1)*('d_고정'!$B$14+('d_고정'!$B$15-'d_고정'!$B$14)*RAND())</f>
        <v/>
      </c>
      <c r="E288">
        <f>INDEX('d_분포'!$A$2:$A$28,RANDBETWEEN(1,27))</f>
        <v/>
      </c>
      <c r="F288">
        <f>INDEX('d_분포'!$C$2:$C$5,RANDBETWEEN(1,4))*(0.9+0.2*RAND())</f>
        <v/>
      </c>
      <c r="G288">
        <f>RAND()</f>
        <v/>
      </c>
      <c r="H288">
        <f>(F288+(1-F288)*('d_고정'!$B$22*BETAINV(RAND(),IF(G288&lt;'d_고정'!$B$26,'d_고정'!$B$25,'d_고정'!$B$20)+1,'d_고정'!$B$21-IF(G288&lt;'d_고정'!$B$26,'d_고정'!$B$25,'d_고정'!$B$20)+1)+(1-'d_고정'!$B$22)*BETAINV(RAND(),IF(G288&lt;'d_고정'!$B$26,'d_고정'!$B$24,'d_고정'!$B$18)+1,'d_고정'!$B$19-IF(G288&lt;'d_고정'!$B$26,'d_고정'!$B$24,'d_고정'!$B$18)+1))*('d_고정'!$B$14+('d_고정'!$B$15-'d_고정'!$B$14)*RAND()))/F288</f>
        <v/>
      </c>
      <c r="I288">
        <f>RAND()</f>
        <v/>
      </c>
      <c r="J288">
        <f>IF('d_시나리오'!$J$3='d_시나리오'!$H$3,'d_시나리오'!$I$3,IF(I288&lt;('d_시나리오'!$I$3-'d_시나리오'!$H$3)/('d_시나리오'!$J$3-'d_시나리오'!$H$3),'d_시나리오'!$H$3+SQRT(I288*('d_시나리오'!$J$3-'d_시나리오'!$H$3)*('d_시나리오'!$I$3-'d_시나리오'!$H$3)),'d_시나리오'!$J$3-SQRT((1-I288)*('d_시나리오'!$J$3-'d_시나리오'!$H$3)*('d_시나리오'!$J$3-'d_시나리오'!$I$3))))</f>
        <v/>
      </c>
      <c r="K288">
        <f>RAND()</f>
        <v/>
      </c>
      <c r="L288">
        <f>IF('d_시나리오'!$J$4='d_시나리오'!$H$4,'d_시나리오'!$I$4,IF(K288&lt;('d_시나리오'!$I$4-'d_시나리오'!$H$4)/('d_시나리오'!$J$4-'d_시나리오'!$H$4),'d_시나리오'!$H$4+SQRT(K288*('d_시나리오'!$J$4-'d_시나리오'!$H$4)*('d_시나리오'!$I$4-'d_시나리오'!$H$4)),'d_시나리오'!$J$4-SQRT((1-K288)*('d_시나리오'!$J$4-'d_시나리오'!$H$4)*('d_시나리오'!$J$4-'d_시나리오'!$I$4))))</f>
        <v/>
      </c>
      <c r="M288">
        <f>RAND()</f>
        <v/>
      </c>
      <c r="N288">
        <f>IF('d_시나리오'!$J$5='d_시나리오'!$H$5,'d_시나리오'!$I$5,IF(M288&lt;('d_시나리오'!$I$5-'d_시나리오'!$H$5)/('d_시나리오'!$J$5-'d_시나리오'!$H$5),'d_시나리오'!$H$5+SQRT(M288*('d_시나리오'!$J$5-'d_시나리오'!$H$5)*('d_시나리오'!$I$5-'d_시나리오'!$H$5)),'d_시나리오'!$J$5-SQRT((1-M288)*('d_시나리오'!$J$5-'d_시나리오'!$H$5)*('d_시나리오'!$J$5-'d_시나리오'!$I$5))))</f>
        <v/>
      </c>
      <c r="O288">
        <f>RAND()</f>
        <v/>
      </c>
      <c r="P288">
        <f>IF('d_시나리오'!$J$6='d_시나리오'!$H$6,'d_시나리오'!$I$6,IF(O288&lt;('d_시나리오'!$I$6-'d_시나리오'!$H$6)/('d_시나리오'!$J$6-'d_시나리오'!$H$6),'d_시나리오'!$H$6+SQRT(O288*('d_시나리오'!$J$6-'d_시나리오'!$H$6)*('d_시나리오'!$I$6-'d_시나리오'!$H$6)),'d_시나리오'!$J$6-SQRT((1-O288)*('d_시나리오'!$J$6-'d_시나리오'!$H$6)*('d_시나리오'!$J$6-'d_시나리오'!$I$6))))</f>
        <v/>
      </c>
      <c r="Q288">
        <f>INDEX('d_분포'!$B$2:$B$57,RANDBETWEEN(1,56))</f>
        <v/>
      </c>
      <c r="R288">
        <f>BETAINV(RAND(),5,5)</f>
        <v/>
      </c>
      <c r="S288">
        <f>'d_고정'!$B$1*'6_기대효과'!$H$7*('d_시나리오'!$I$7/'d_고정'!$B$2)*B288</f>
        <v/>
      </c>
      <c r="T288">
        <f>S288*D288</f>
        <v/>
      </c>
      <c r="U288">
        <f>S288*F288*H288</f>
        <v/>
      </c>
      <c r="V288">
        <f>S288*F288*(H288-1)</f>
        <v/>
      </c>
      <c r="W288">
        <f>U288*J288</f>
        <v/>
      </c>
      <c r="X288">
        <f>T288+W288</f>
        <v/>
      </c>
      <c r="Y288">
        <f>(T288*E288+W288*L288)*(1-R288-'d_고정'!$B$13)</f>
        <v/>
      </c>
      <c r="Z288">
        <f>(U288*N288*Q288+'d_고정'!$B$3*('6_기대효과'!$H$7/8)*Q288*'d_고정'!$B$10*P288*('6_기대효과'!$K$7/'d_고정'!$B$9))*(1-R288)</f>
        <v/>
      </c>
      <c r="AA288">
        <f>W288*L288*(1-R288-'d_고정'!$B$13)+U288*MAX(N288-'d_고정'!$B$10*P288*('6_기대효과'!$K$7/'d_고정'!$B$9),0)*Q288*(1-R288)</f>
        <v/>
      </c>
      <c r="AB288">
        <f>Y288+Z288</f>
        <v/>
      </c>
      <c r="AC288">
        <f>Y288/('d_고정'!$B$5*'6_기대효과'!$H$7/8)/'d_고정'!$B$6</f>
        <v/>
      </c>
      <c r="AD288">
        <f>Y288/('d_고정'!$B$8*'6_기대효과'!$H$7/8)</f>
        <v/>
      </c>
    </row>
    <row r="289">
      <c r="A289">
        <f>RAND()</f>
        <v/>
      </c>
      <c r="B289">
        <f>IF('d_시나리오'!$J$2='d_시나리오'!$H$2,'d_시나리오'!$I$2,IF(A289&lt;('d_시나리오'!$I$2-'d_시나리오'!$H$2)/('d_시나리오'!$J$2-'d_시나리오'!$H$2),'d_시나리오'!$H$2+SQRT(A289*('d_시나리오'!$J$2-'d_시나리오'!$H$2)*('d_시나리오'!$I$2-'d_시나리오'!$H$2)),'d_시나리오'!$J$2-SQRT((1-A289)*('d_시나리오'!$J$2-'d_시나리오'!$H$2)*('d_시나리오'!$J$2-'d_시나리오'!$I$2))))</f>
        <v/>
      </c>
      <c r="C289">
        <f>RAND()</f>
        <v/>
      </c>
      <c r="D289">
        <f>BETAINV(RAND(),IF(C289&lt;'d_고정'!$B$26,'d_고정'!$B$23,'d_고정'!$B$16)+1,'d_고정'!$B$17-IF(C289&lt;'d_고정'!$B$26,'d_고정'!$B$23,'d_고정'!$B$16)+1)*('d_고정'!$B$14+('d_고정'!$B$15-'d_고정'!$B$14)*RAND())</f>
        <v/>
      </c>
      <c r="E289">
        <f>INDEX('d_분포'!$A$2:$A$28,RANDBETWEEN(1,27))</f>
        <v/>
      </c>
      <c r="F289">
        <f>INDEX('d_분포'!$C$2:$C$5,RANDBETWEEN(1,4))*(0.9+0.2*RAND())</f>
        <v/>
      </c>
      <c r="G289">
        <f>RAND()</f>
        <v/>
      </c>
      <c r="H289">
        <f>(F289+(1-F289)*('d_고정'!$B$22*BETAINV(RAND(),IF(G289&lt;'d_고정'!$B$26,'d_고정'!$B$25,'d_고정'!$B$20)+1,'d_고정'!$B$21-IF(G289&lt;'d_고정'!$B$26,'d_고정'!$B$25,'d_고정'!$B$20)+1)+(1-'d_고정'!$B$22)*BETAINV(RAND(),IF(G289&lt;'d_고정'!$B$26,'d_고정'!$B$24,'d_고정'!$B$18)+1,'d_고정'!$B$19-IF(G289&lt;'d_고정'!$B$26,'d_고정'!$B$24,'d_고정'!$B$18)+1))*('d_고정'!$B$14+('d_고정'!$B$15-'d_고정'!$B$14)*RAND()))/F289</f>
        <v/>
      </c>
      <c r="I289">
        <f>RAND()</f>
        <v/>
      </c>
      <c r="J289">
        <f>IF('d_시나리오'!$J$3='d_시나리오'!$H$3,'d_시나리오'!$I$3,IF(I289&lt;('d_시나리오'!$I$3-'d_시나리오'!$H$3)/('d_시나리오'!$J$3-'d_시나리오'!$H$3),'d_시나리오'!$H$3+SQRT(I289*('d_시나리오'!$J$3-'d_시나리오'!$H$3)*('d_시나리오'!$I$3-'d_시나리오'!$H$3)),'d_시나리오'!$J$3-SQRT((1-I289)*('d_시나리오'!$J$3-'d_시나리오'!$H$3)*('d_시나리오'!$J$3-'d_시나리오'!$I$3))))</f>
        <v/>
      </c>
      <c r="K289">
        <f>RAND()</f>
        <v/>
      </c>
      <c r="L289">
        <f>IF('d_시나리오'!$J$4='d_시나리오'!$H$4,'d_시나리오'!$I$4,IF(K289&lt;('d_시나리오'!$I$4-'d_시나리오'!$H$4)/('d_시나리오'!$J$4-'d_시나리오'!$H$4),'d_시나리오'!$H$4+SQRT(K289*('d_시나리오'!$J$4-'d_시나리오'!$H$4)*('d_시나리오'!$I$4-'d_시나리오'!$H$4)),'d_시나리오'!$J$4-SQRT((1-K289)*('d_시나리오'!$J$4-'d_시나리오'!$H$4)*('d_시나리오'!$J$4-'d_시나리오'!$I$4))))</f>
        <v/>
      </c>
      <c r="M289">
        <f>RAND()</f>
        <v/>
      </c>
      <c r="N289">
        <f>IF('d_시나리오'!$J$5='d_시나리오'!$H$5,'d_시나리오'!$I$5,IF(M289&lt;('d_시나리오'!$I$5-'d_시나리오'!$H$5)/('d_시나리오'!$J$5-'d_시나리오'!$H$5),'d_시나리오'!$H$5+SQRT(M289*('d_시나리오'!$J$5-'d_시나리오'!$H$5)*('d_시나리오'!$I$5-'d_시나리오'!$H$5)),'d_시나리오'!$J$5-SQRT((1-M289)*('d_시나리오'!$J$5-'d_시나리오'!$H$5)*('d_시나리오'!$J$5-'d_시나리오'!$I$5))))</f>
        <v/>
      </c>
      <c r="O289">
        <f>RAND()</f>
        <v/>
      </c>
      <c r="P289">
        <f>IF('d_시나리오'!$J$6='d_시나리오'!$H$6,'d_시나리오'!$I$6,IF(O289&lt;('d_시나리오'!$I$6-'d_시나리오'!$H$6)/('d_시나리오'!$J$6-'d_시나리오'!$H$6),'d_시나리오'!$H$6+SQRT(O289*('d_시나리오'!$J$6-'d_시나리오'!$H$6)*('d_시나리오'!$I$6-'d_시나리오'!$H$6)),'d_시나리오'!$J$6-SQRT((1-O289)*('d_시나리오'!$J$6-'d_시나리오'!$H$6)*('d_시나리오'!$J$6-'d_시나리오'!$I$6))))</f>
        <v/>
      </c>
      <c r="Q289">
        <f>INDEX('d_분포'!$B$2:$B$57,RANDBETWEEN(1,56))</f>
        <v/>
      </c>
      <c r="R289">
        <f>BETAINV(RAND(),5,5)</f>
        <v/>
      </c>
      <c r="S289">
        <f>'d_고정'!$B$1*'6_기대효과'!$H$7*('d_시나리오'!$I$7/'d_고정'!$B$2)*B289</f>
        <v/>
      </c>
      <c r="T289">
        <f>S289*D289</f>
        <v/>
      </c>
      <c r="U289">
        <f>S289*F289*H289</f>
        <v/>
      </c>
      <c r="V289">
        <f>S289*F289*(H289-1)</f>
        <v/>
      </c>
      <c r="W289">
        <f>U289*J289</f>
        <v/>
      </c>
      <c r="X289">
        <f>T289+W289</f>
        <v/>
      </c>
      <c r="Y289">
        <f>(T289*E289+W289*L289)*(1-R289-'d_고정'!$B$13)</f>
        <v/>
      </c>
      <c r="Z289">
        <f>(U289*N289*Q289+'d_고정'!$B$3*('6_기대효과'!$H$7/8)*Q289*'d_고정'!$B$10*P289*('6_기대효과'!$K$7/'d_고정'!$B$9))*(1-R289)</f>
        <v/>
      </c>
      <c r="AA289">
        <f>W289*L289*(1-R289-'d_고정'!$B$13)+U289*MAX(N289-'d_고정'!$B$10*P289*('6_기대효과'!$K$7/'d_고정'!$B$9),0)*Q289*(1-R289)</f>
        <v/>
      </c>
      <c r="AB289">
        <f>Y289+Z289</f>
        <v/>
      </c>
      <c r="AC289">
        <f>Y289/('d_고정'!$B$5*'6_기대효과'!$H$7/8)/'d_고정'!$B$6</f>
        <v/>
      </c>
      <c r="AD289">
        <f>Y289/('d_고정'!$B$8*'6_기대효과'!$H$7/8)</f>
        <v/>
      </c>
    </row>
    <row r="290">
      <c r="A290">
        <f>RAND()</f>
        <v/>
      </c>
      <c r="B290">
        <f>IF('d_시나리오'!$J$2='d_시나리오'!$H$2,'d_시나리오'!$I$2,IF(A290&lt;('d_시나리오'!$I$2-'d_시나리오'!$H$2)/('d_시나리오'!$J$2-'d_시나리오'!$H$2),'d_시나리오'!$H$2+SQRT(A290*('d_시나리오'!$J$2-'d_시나리오'!$H$2)*('d_시나리오'!$I$2-'d_시나리오'!$H$2)),'d_시나리오'!$J$2-SQRT((1-A290)*('d_시나리오'!$J$2-'d_시나리오'!$H$2)*('d_시나리오'!$J$2-'d_시나리오'!$I$2))))</f>
        <v/>
      </c>
      <c r="C290">
        <f>RAND()</f>
        <v/>
      </c>
      <c r="D290">
        <f>BETAINV(RAND(),IF(C290&lt;'d_고정'!$B$26,'d_고정'!$B$23,'d_고정'!$B$16)+1,'d_고정'!$B$17-IF(C290&lt;'d_고정'!$B$26,'d_고정'!$B$23,'d_고정'!$B$16)+1)*('d_고정'!$B$14+('d_고정'!$B$15-'d_고정'!$B$14)*RAND())</f>
        <v/>
      </c>
      <c r="E290">
        <f>INDEX('d_분포'!$A$2:$A$28,RANDBETWEEN(1,27))</f>
        <v/>
      </c>
      <c r="F290">
        <f>INDEX('d_분포'!$C$2:$C$5,RANDBETWEEN(1,4))*(0.9+0.2*RAND())</f>
        <v/>
      </c>
      <c r="G290">
        <f>RAND()</f>
        <v/>
      </c>
      <c r="H290">
        <f>(F290+(1-F290)*('d_고정'!$B$22*BETAINV(RAND(),IF(G290&lt;'d_고정'!$B$26,'d_고정'!$B$25,'d_고정'!$B$20)+1,'d_고정'!$B$21-IF(G290&lt;'d_고정'!$B$26,'d_고정'!$B$25,'d_고정'!$B$20)+1)+(1-'d_고정'!$B$22)*BETAINV(RAND(),IF(G290&lt;'d_고정'!$B$26,'d_고정'!$B$24,'d_고정'!$B$18)+1,'d_고정'!$B$19-IF(G290&lt;'d_고정'!$B$26,'d_고정'!$B$24,'d_고정'!$B$18)+1))*('d_고정'!$B$14+('d_고정'!$B$15-'d_고정'!$B$14)*RAND()))/F290</f>
        <v/>
      </c>
      <c r="I290">
        <f>RAND()</f>
        <v/>
      </c>
      <c r="J290">
        <f>IF('d_시나리오'!$J$3='d_시나리오'!$H$3,'d_시나리오'!$I$3,IF(I290&lt;('d_시나리오'!$I$3-'d_시나리오'!$H$3)/('d_시나리오'!$J$3-'d_시나리오'!$H$3),'d_시나리오'!$H$3+SQRT(I290*('d_시나리오'!$J$3-'d_시나리오'!$H$3)*('d_시나리오'!$I$3-'d_시나리오'!$H$3)),'d_시나리오'!$J$3-SQRT((1-I290)*('d_시나리오'!$J$3-'d_시나리오'!$H$3)*('d_시나리오'!$J$3-'d_시나리오'!$I$3))))</f>
        <v/>
      </c>
      <c r="K290">
        <f>RAND()</f>
        <v/>
      </c>
      <c r="L290">
        <f>IF('d_시나리오'!$J$4='d_시나리오'!$H$4,'d_시나리오'!$I$4,IF(K290&lt;('d_시나리오'!$I$4-'d_시나리오'!$H$4)/('d_시나리오'!$J$4-'d_시나리오'!$H$4),'d_시나리오'!$H$4+SQRT(K290*('d_시나리오'!$J$4-'d_시나리오'!$H$4)*('d_시나리오'!$I$4-'d_시나리오'!$H$4)),'d_시나리오'!$J$4-SQRT((1-K290)*('d_시나리오'!$J$4-'d_시나리오'!$H$4)*('d_시나리오'!$J$4-'d_시나리오'!$I$4))))</f>
        <v/>
      </c>
      <c r="M290">
        <f>RAND()</f>
        <v/>
      </c>
      <c r="N290">
        <f>IF('d_시나리오'!$J$5='d_시나리오'!$H$5,'d_시나리오'!$I$5,IF(M290&lt;('d_시나리오'!$I$5-'d_시나리오'!$H$5)/('d_시나리오'!$J$5-'d_시나리오'!$H$5),'d_시나리오'!$H$5+SQRT(M290*('d_시나리오'!$J$5-'d_시나리오'!$H$5)*('d_시나리오'!$I$5-'d_시나리오'!$H$5)),'d_시나리오'!$J$5-SQRT((1-M290)*('d_시나리오'!$J$5-'d_시나리오'!$H$5)*('d_시나리오'!$J$5-'d_시나리오'!$I$5))))</f>
        <v/>
      </c>
      <c r="O290">
        <f>RAND()</f>
        <v/>
      </c>
      <c r="P290">
        <f>IF('d_시나리오'!$J$6='d_시나리오'!$H$6,'d_시나리오'!$I$6,IF(O290&lt;('d_시나리오'!$I$6-'d_시나리오'!$H$6)/('d_시나리오'!$J$6-'d_시나리오'!$H$6),'d_시나리오'!$H$6+SQRT(O290*('d_시나리오'!$J$6-'d_시나리오'!$H$6)*('d_시나리오'!$I$6-'d_시나리오'!$H$6)),'d_시나리오'!$J$6-SQRT((1-O290)*('d_시나리오'!$J$6-'d_시나리오'!$H$6)*('d_시나리오'!$J$6-'d_시나리오'!$I$6))))</f>
        <v/>
      </c>
      <c r="Q290">
        <f>INDEX('d_분포'!$B$2:$B$57,RANDBETWEEN(1,56))</f>
        <v/>
      </c>
      <c r="R290">
        <f>BETAINV(RAND(),5,5)</f>
        <v/>
      </c>
      <c r="S290">
        <f>'d_고정'!$B$1*'6_기대효과'!$H$7*('d_시나리오'!$I$7/'d_고정'!$B$2)*B290</f>
        <v/>
      </c>
      <c r="T290">
        <f>S290*D290</f>
        <v/>
      </c>
      <c r="U290">
        <f>S290*F290*H290</f>
        <v/>
      </c>
      <c r="V290">
        <f>S290*F290*(H290-1)</f>
        <v/>
      </c>
      <c r="W290">
        <f>U290*J290</f>
        <v/>
      </c>
      <c r="X290">
        <f>T290+W290</f>
        <v/>
      </c>
      <c r="Y290">
        <f>(T290*E290+W290*L290)*(1-R290-'d_고정'!$B$13)</f>
        <v/>
      </c>
      <c r="Z290">
        <f>(U290*N290*Q290+'d_고정'!$B$3*('6_기대효과'!$H$7/8)*Q290*'d_고정'!$B$10*P290*('6_기대효과'!$K$7/'d_고정'!$B$9))*(1-R290)</f>
        <v/>
      </c>
      <c r="AA290">
        <f>W290*L290*(1-R290-'d_고정'!$B$13)+U290*MAX(N290-'d_고정'!$B$10*P290*('6_기대효과'!$K$7/'d_고정'!$B$9),0)*Q290*(1-R290)</f>
        <v/>
      </c>
      <c r="AB290">
        <f>Y290+Z290</f>
        <v/>
      </c>
      <c r="AC290">
        <f>Y290/('d_고정'!$B$5*'6_기대효과'!$H$7/8)/'d_고정'!$B$6</f>
        <v/>
      </c>
      <c r="AD290">
        <f>Y290/('d_고정'!$B$8*'6_기대효과'!$H$7/8)</f>
        <v/>
      </c>
    </row>
    <row r="291">
      <c r="A291">
        <f>RAND()</f>
        <v/>
      </c>
      <c r="B291">
        <f>IF('d_시나리오'!$J$2='d_시나리오'!$H$2,'d_시나리오'!$I$2,IF(A291&lt;('d_시나리오'!$I$2-'d_시나리오'!$H$2)/('d_시나리오'!$J$2-'d_시나리오'!$H$2),'d_시나리오'!$H$2+SQRT(A291*('d_시나리오'!$J$2-'d_시나리오'!$H$2)*('d_시나리오'!$I$2-'d_시나리오'!$H$2)),'d_시나리오'!$J$2-SQRT((1-A291)*('d_시나리오'!$J$2-'d_시나리오'!$H$2)*('d_시나리오'!$J$2-'d_시나리오'!$I$2))))</f>
        <v/>
      </c>
      <c r="C291">
        <f>RAND()</f>
        <v/>
      </c>
      <c r="D291">
        <f>BETAINV(RAND(),IF(C291&lt;'d_고정'!$B$26,'d_고정'!$B$23,'d_고정'!$B$16)+1,'d_고정'!$B$17-IF(C291&lt;'d_고정'!$B$26,'d_고정'!$B$23,'d_고정'!$B$16)+1)*('d_고정'!$B$14+('d_고정'!$B$15-'d_고정'!$B$14)*RAND())</f>
        <v/>
      </c>
      <c r="E291">
        <f>INDEX('d_분포'!$A$2:$A$28,RANDBETWEEN(1,27))</f>
        <v/>
      </c>
      <c r="F291">
        <f>INDEX('d_분포'!$C$2:$C$5,RANDBETWEEN(1,4))*(0.9+0.2*RAND())</f>
        <v/>
      </c>
      <c r="G291">
        <f>RAND()</f>
        <v/>
      </c>
      <c r="H291">
        <f>(F291+(1-F291)*('d_고정'!$B$22*BETAINV(RAND(),IF(G291&lt;'d_고정'!$B$26,'d_고정'!$B$25,'d_고정'!$B$20)+1,'d_고정'!$B$21-IF(G291&lt;'d_고정'!$B$26,'d_고정'!$B$25,'d_고정'!$B$20)+1)+(1-'d_고정'!$B$22)*BETAINV(RAND(),IF(G291&lt;'d_고정'!$B$26,'d_고정'!$B$24,'d_고정'!$B$18)+1,'d_고정'!$B$19-IF(G291&lt;'d_고정'!$B$26,'d_고정'!$B$24,'d_고정'!$B$18)+1))*('d_고정'!$B$14+('d_고정'!$B$15-'d_고정'!$B$14)*RAND()))/F291</f>
        <v/>
      </c>
      <c r="I291">
        <f>RAND()</f>
        <v/>
      </c>
      <c r="J291">
        <f>IF('d_시나리오'!$J$3='d_시나리오'!$H$3,'d_시나리오'!$I$3,IF(I291&lt;('d_시나리오'!$I$3-'d_시나리오'!$H$3)/('d_시나리오'!$J$3-'d_시나리오'!$H$3),'d_시나리오'!$H$3+SQRT(I291*('d_시나리오'!$J$3-'d_시나리오'!$H$3)*('d_시나리오'!$I$3-'d_시나리오'!$H$3)),'d_시나리오'!$J$3-SQRT((1-I291)*('d_시나리오'!$J$3-'d_시나리오'!$H$3)*('d_시나리오'!$J$3-'d_시나리오'!$I$3))))</f>
        <v/>
      </c>
      <c r="K291">
        <f>RAND()</f>
        <v/>
      </c>
      <c r="L291">
        <f>IF('d_시나리오'!$J$4='d_시나리오'!$H$4,'d_시나리오'!$I$4,IF(K291&lt;('d_시나리오'!$I$4-'d_시나리오'!$H$4)/('d_시나리오'!$J$4-'d_시나리오'!$H$4),'d_시나리오'!$H$4+SQRT(K291*('d_시나리오'!$J$4-'d_시나리오'!$H$4)*('d_시나리오'!$I$4-'d_시나리오'!$H$4)),'d_시나리오'!$J$4-SQRT((1-K291)*('d_시나리오'!$J$4-'d_시나리오'!$H$4)*('d_시나리오'!$J$4-'d_시나리오'!$I$4))))</f>
        <v/>
      </c>
      <c r="M291">
        <f>RAND()</f>
        <v/>
      </c>
      <c r="N291">
        <f>IF('d_시나리오'!$J$5='d_시나리오'!$H$5,'d_시나리오'!$I$5,IF(M291&lt;('d_시나리오'!$I$5-'d_시나리오'!$H$5)/('d_시나리오'!$J$5-'d_시나리오'!$H$5),'d_시나리오'!$H$5+SQRT(M291*('d_시나리오'!$J$5-'d_시나리오'!$H$5)*('d_시나리오'!$I$5-'d_시나리오'!$H$5)),'d_시나리오'!$J$5-SQRT((1-M291)*('d_시나리오'!$J$5-'d_시나리오'!$H$5)*('d_시나리오'!$J$5-'d_시나리오'!$I$5))))</f>
        <v/>
      </c>
      <c r="O291">
        <f>RAND()</f>
        <v/>
      </c>
      <c r="P291">
        <f>IF('d_시나리오'!$J$6='d_시나리오'!$H$6,'d_시나리오'!$I$6,IF(O291&lt;('d_시나리오'!$I$6-'d_시나리오'!$H$6)/('d_시나리오'!$J$6-'d_시나리오'!$H$6),'d_시나리오'!$H$6+SQRT(O291*('d_시나리오'!$J$6-'d_시나리오'!$H$6)*('d_시나리오'!$I$6-'d_시나리오'!$H$6)),'d_시나리오'!$J$6-SQRT((1-O291)*('d_시나리오'!$J$6-'d_시나리오'!$H$6)*('d_시나리오'!$J$6-'d_시나리오'!$I$6))))</f>
        <v/>
      </c>
      <c r="Q291">
        <f>INDEX('d_분포'!$B$2:$B$57,RANDBETWEEN(1,56))</f>
        <v/>
      </c>
      <c r="R291">
        <f>BETAINV(RAND(),5,5)</f>
        <v/>
      </c>
      <c r="S291">
        <f>'d_고정'!$B$1*'6_기대효과'!$H$7*('d_시나리오'!$I$7/'d_고정'!$B$2)*B291</f>
        <v/>
      </c>
      <c r="T291">
        <f>S291*D291</f>
        <v/>
      </c>
      <c r="U291">
        <f>S291*F291*H291</f>
        <v/>
      </c>
      <c r="V291">
        <f>S291*F291*(H291-1)</f>
        <v/>
      </c>
      <c r="W291">
        <f>U291*J291</f>
        <v/>
      </c>
      <c r="X291">
        <f>T291+W291</f>
        <v/>
      </c>
      <c r="Y291">
        <f>(T291*E291+W291*L291)*(1-R291-'d_고정'!$B$13)</f>
        <v/>
      </c>
      <c r="Z291">
        <f>(U291*N291*Q291+'d_고정'!$B$3*('6_기대효과'!$H$7/8)*Q291*'d_고정'!$B$10*P291*('6_기대효과'!$K$7/'d_고정'!$B$9))*(1-R291)</f>
        <v/>
      </c>
      <c r="AA291">
        <f>W291*L291*(1-R291-'d_고정'!$B$13)+U291*MAX(N291-'d_고정'!$B$10*P291*('6_기대효과'!$K$7/'d_고정'!$B$9),0)*Q291*(1-R291)</f>
        <v/>
      </c>
      <c r="AB291">
        <f>Y291+Z291</f>
        <v/>
      </c>
      <c r="AC291">
        <f>Y291/('d_고정'!$B$5*'6_기대효과'!$H$7/8)/'d_고정'!$B$6</f>
        <v/>
      </c>
      <c r="AD291">
        <f>Y291/('d_고정'!$B$8*'6_기대효과'!$H$7/8)</f>
        <v/>
      </c>
    </row>
    <row r="292">
      <c r="A292">
        <f>RAND()</f>
        <v/>
      </c>
      <c r="B292">
        <f>IF('d_시나리오'!$J$2='d_시나리오'!$H$2,'d_시나리오'!$I$2,IF(A292&lt;('d_시나리오'!$I$2-'d_시나리오'!$H$2)/('d_시나리오'!$J$2-'d_시나리오'!$H$2),'d_시나리오'!$H$2+SQRT(A292*('d_시나리오'!$J$2-'d_시나리오'!$H$2)*('d_시나리오'!$I$2-'d_시나리오'!$H$2)),'d_시나리오'!$J$2-SQRT((1-A292)*('d_시나리오'!$J$2-'d_시나리오'!$H$2)*('d_시나리오'!$J$2-'d_시나리오'!$I$2))))</f>
        <v/>
      </c>
      <c r="C292">
        <f>RAND()</f>
        <v/>
      </c>
      <c r="D292">
        <f>BETAINV(RAND(),IF(C292&lt;'d_고정'!$B$26,'d_고정'!$B$23,'d_고정'!$B$16)+1,'d_고정'!$B$17-IF(C292&lt;'d_고정'!$B$26,'d_고정'!$B$23,'d_고정'!$B$16)+1)*('d_고정'!$B$14+('d_고정'!$B$15-'d_고정'!$B$14)*RAND())</f>
        <v/>
      </c>
      <c r="E292">
        <f>INDEX('d_분포'!$A$2:$A$28,RANDBETWEEN(1,27))</f>
        <v/>
      </c>
      <c r="F292">
        <f>INDEX('d_분포'!$C$2:$C$5,RANDBETWEEN(1,4))*(0.9+0.2*RAND())</f>
        <v/>
      </c>
      <c r="G292">
        <f>RAND()</f>
        <v/>
      </c>
      <c r="H292">
        <f>(F292+(1-F292)*('d_고정'!$B$22*BETAINV(RAND(),IF(G292&lt;'d_고정'!$B$26,'d_고정'!$B$25,'d_고정'!$B$20)+1,'d_고정'!$B$21-IF(G292&lt;'d_고정'!$B$26,'d_고정'!$B$25,'d_고정'!$B$20)+1)+(1-'d_고정'!$B$22)*BETAINV(RAND(),IF(G292&lt;'d_고정'!$B$26,'d_고정'!$B$24,'d_고정'!$B$18)+1,'d_고정'!$B$19-IF(G292&lt;'d_고정'!$B$26,'d_고정'!$B$24,'d_고정'!$B$18)+1))*('d_고정'!$B$14+('d_고정'!$B$15-'d_고정'!$B$14)*RAND()))/F292</f>
        <v/>
      </c>
      <c r="I292">
        <f>RAND()</f>
        <v/>
      </c>
      <c r="J292">
        <f>IF('d_시나리오'!$J$3='d_시나리오'!$H$3,'d_시나리오'!$I$3,IF(I292&lt;('d_시나리오'!$I$3-'d_시나리오'!$H$3)/('d_시나리오'!$J$3-'d_시나리오'!$H$3),'d_시나리오'!$H$3+SQRT(I292*('d_시나리오'!$J$3-'d_시나리오'!$H$3)*('d_시나리오'!$I$3-'d_시나리오'!$H$3)),'d_시나리오'!$J$3-SQRT((1-I292)*('d_시나리오'!$J$3-'d_시나리오'!$H$3)*('d_시나리오'!$J$3-'d_시나리오'!$I$3))))</f>
        <v/>
      </c>
      <c r="K292">
        <f>RAND()</f>
        <v/>
      </c>
      <c r="L292">
        <f>IF('d_시나리오'!$J$4='d_시나리오'!$H$4,'d_시나리오'!$I$4,IF(K292&lt;('d_시나리오'!$I$4-'d_시나리오'!$H$4)/('d_시나리오'!$J$4-'d_시나리오'!$H$4),'d_시나리오'!$H$4+SQRT(K292*('d_시나리오'!$J$4-'d_시나리오'!$H$4)*('d_시나리오'!$I$4-'d_시나리오'!$H$4)),'d_시나리오'!$J$4-SQRT((1-K292)*('d_시나리오'!$J$4-'d_시나리오'!$H$4)*('d_시나리오'!$J$4-'d_시나리오'!$I$4))))</f>
        <v/>
      </c>
      <c r="M292">
        <f>RAND()</f>
        <v/>
      </c>
      <c r="N292">
        <f>IF('d_시나리오'!$J$5='d_시나리오'!$H$5,'d_시나리오'!$I$5,IF(M292&lt;('d_시나리오'!$I$5-'d_시나리오'!$H$5)/('d_시나리오'!$J$5-'d_시나리오'!$H$5),'d_시나리오'!$H$5+SQRT(M292*('d_시나리오'!$J$5-'d_시나리오'!$H$5)*('d_시나리오'!$I$5-'d_시나리오'!$H$5)),'d_시나리오'!$J$5-SQRT((1-M292)*('d_시나리오'!$J$5-'d_시나리오'!$H$5)*('d_시나리오'!$J$5-'d_시나리오'!$I$5))))</f>
        <v/>
      </c>
      <c r="O292">
        <f>RAND()</f>
        <v/>
      </c>
      <c r="P292">
        <f>IF('d_시나리오'!$J$6='d_시나리오'!$H$6,'d_시나리오'!$I$6,IF(O292&lt;('d_시나리오'!$I$6-'d_시나리오'!$H$6)/('d_시나리오'!$J$6-'d_시나리오'!$H$6),'d_시나리오'!$H$6+SQRT(O292*('d_시나리오'!$J$6-'d_시나리오'!$H$6)*('d_시나리오'!$I$6-'d_시나리오'!$H$6)),'d_시나리오'!$J$6-SQRT((1-O292)*('d_시나리오'!$J$6-'d_시나리오'!$H$6)*('d_시나리오'!$J$6-'d_시나리오'!$I$6))))</f>
        <v/>
      </c>
      <c r="Q292">
        <f>INDEX('d_분포'!$B$2:$B$57,RANDBETWEEN(1,56))</f>
        <v/>
      </c>
      <c r="R292">
        <f>BETAINV(RAND(),5,5)</f>
        <v/>
      </c>
      <c r="S292">
        <f>'d_고정'!$B$1*'6_기대효과'!$H$7*('d_시나리오'!$I$7/'d_고정'!$B$2)*B292</f>
        <v/>
      </c>
      <c r="T292">
        <f>S292*D292</f>
        <v/>
      </c>
      <c r="U292">
        <f>S292*F292*H292</f>
        <v/>
      </c>
      <c r="V292">
        <f>S292*F292*(H292-1)</f>
        <v/>
      </c>
      <c r="W292">
        <f>U292*J292</f>
        <v/>
      </c>
      <c r="X292">
        <f>T292+W292</f>
        <v/>
      </c>
      <c r="Y292">
        <f>(T292*E292+W292*L292)*(1-R292-'d_고정'!$B$13)</f>
        <v/>
      </c>
      <c r="Z292">
        <f>(U292*N292*Q292+'d_고정'!$B$3*('6_기대효과'!$H$7/8)*Q292*'d_고정'!$B$10*P292*('6_기대효과'!$K$7/'d_고정'!$B$9))*(1-R292)</f>
        <v/>
      </c>
      <c r="AA292">
        <f>W292*L292*(1-R292-'d_고정'!$B$13)+U292*MAX(N292-'d_고정'!$B$10*P292*('6_기대효과'!$K$7/'d_고정'!$B$9),0)*Q292*(1-R292)</f>
        <v/>
      </c>
      <c r="AB292">
        <f>Y292+Z292</f>
        <v/>
      </c>
      <c r="AC292">
        <f>Y292/('d_고정'!$B$5*'6_기대효과'!$H$7/8)/'d_고정'!$B$6</f>
        <v/>
      </c>
      <c r="AD292">
        <f>Y292/('d_고정'!$B$8*'6_기대효과'!$H$7/8)</f>
        <v/>
      </c>
    </row>
    <row r="293">
      <c r="A293">
        <f>RAND()</f>
        <v/>
      </c>
      <c r="B293">
        <f>IF('d_시나리오'!$J$2='d_시나리오'!$H$2,'d_시나리오'!$I$2,IF(A293&lt;('d_시나리오'!$I$2-'d_시나리오'!$H$2)/('d_시나리오'!$J$2-'d_시나리오'!$H$2),'d_시나리오'!$H$2+SQRT(A293*('d_시나리오'!$J$2-'d_시나리오'!$H$2)*('d_시나리오'!$I$2-'d_시나리오'!$H$2)),'d_시나리오'!$J$2-SQRT((1-A293)*('d_시나리오'!$J$2-'d_시나리오'!$H$2)*('d_시나리오'!$J$2-'d_시나리오'!$I$2))))</f>
        <v/>
      </c>
      <c r="C293">
        <f>RAND()</f>
        <v/>
      </c>
      <c r="D293">
        <f>BETAINV(RAND(),IF(C293&lt;'d_고정'!$B$26,'d_고정'!$B$23,'d_고정'!$B$16)+1,'d_고정'!$B$17-IF(C293&lt;'d_고정'!$B$26,'d_고정'!$B$23,'d_고정'!$B$16)+1)*('d_고정'!$B$14+('d_고정'!$B$15-'d_고정'!$B$14)*RAND())</f>
        <v/>
      </c>
      <c r="E293">
        <f>INDEX('d_분포'!$A$2:$A$28,RANDBETWEEN(1,27))</f>
        <v/>
      </c>
      <c r="F293">
        <f>INDEX('d_분포'!$C$2:$C$5,RANDBETWEEN(1,4))*(0.9+0.2*RAND())</f>
        <v/>
      </c>
      <c r="G293">
        <f>RAND()</f>
        <v/>
      </c>
      <c r="H293">
        <f>(F293+(1-F293)*('d_고정'!$B$22*BETAINV(RAND(),IF(G293&lt;'d_고정'!$B$26,'d_고정'!$B$25,'d_고정'!$B$20)+1,'d_고정'!$B$21-IF(G293&lt;'d_고정'!$B$26,'d_고정'!$B$25,'d_고정'!$B$20)+1)+(1-'d_고정'!$B$22)*BETAINV(RAND(),IF(G293&lt;'d_고정'!$B$26,'d_고정'!$B$24,'d_고정'!$B$18)+1,'d_고정'!$B$19-IF(G293&lt;'d_고정'!$B$26,'d_고정'!$B$24,'d_고정'!$B$18)+1))*('d_고정'!$B$14+('d_고정'!$B$15-'d_고정'!$B$14)*RAND()))/F293</f>
        <v/>
      </c>
      <c r="I293">
        <f>RAND()</f>
        <v/>
      </c>
      <c r="J293">
        <f>IF('d_시나리오'!$J$3='d_시나리오'!$H$3,'d_시나리오'!$I$3,IF(I293&lt;('d_시나리오'!$I$3-'d_시나리오'!$H$3)/('d_시나리오'!$J$3-'d_시나리오'!$H$3),'d_시나리오'!$H$3+SQRT(I293*('d_시나리오'!$J$3-'d_시나리오'!$H$3)*('d_시나리오'!$I$3-'d_시나리오'!$H$3)),'d_시나리오'!$J$3-SQRT((1-I293)*('d_시나리오'!$J$3-'d_시나리오'!$H$3)*('d_시나리오'!$J$3-'d_시나리오'!$I$3))))</f>
        <v/>
      </c>
      <c r="K293">
        <f>RAND()</f>
        <v/>
      </c>
      <c r="L293">
        <f>IF('d_시나리오'!$J$4='d_시나리오'!$H$4,'d_시나리오'!$I$4,IF(K293&lt;('d_시나리오'!$I$4-'d_시나리오'!$H$4)/('d_시나리오'!$J$4-'d_시나리오'!$H$4),'d_시나리오'!$H$4+SQRT(K293*('d_시나리오'!$J$4-'d_시나리오'!$H$4)*('d_시나리오'!$I$4-'d_시나리오'!$H$4)),'d_시나리오'!$J$4-SQRT((1-K293)*('d_시나리오'!$J$4-'d_시나리오'!$H$4)*('d_시나리오'!$J$4-'d_시나리오'!$I$4))))</f>
        <v/>
      </c>
      <c r="M293">
        <f>RAND()</f>
        <v/>
      </c>
      <c r="N293">
        <f>IF('d_시나리오'!$J$5='d_시나리오'!$H$5,'d_시나리오'!$I$5,IF(M293&lt;('d_시나리오'!$I$5-'d_시나리오'!$H$5)/('d_시나리오'!$J$5-'d_시나리오'!$H$5),'d_시나리오'!$H$5+SQRT(M293*('d_시나리오'!$J$5-'d_시나리오'!$H$5)*('d_시나리오'!$I$5-'d_시나리오'!$H$5)),'d_시나리오'!$J$5-SQRT((1-M293)*('d_시나리오'!$J$5-'d_시나리오'!$H$5)*('d_시나리오'!$J$5-'d_시나리오'!$I$5))))</f>
        <v/>
      </c>
      <c r="O293">
        <f>RAND()</f>
        <v/>
      </c>
      <c r="P293">
        <f>IF('d_시나리오'!$J$6='d_시나리오'!$H$6,'d_시나리오'!$I$6,IF(O293&lt;('d_시나리오'!$I$6-'d_시나리오'!$H$6)/('d_시나리오'!$J$6-'d_시나리오'!$H$6),'d_시나리오'!$H$6+SQRT(O293*('d_시나리오'!$J$6-'d_시나리오'!$H$6)*('d_시나리오'!$I$6-'d_시나리오'!$H$6)),'d_시나리오'!$J$6-SQRT((1-O293)*('d_시나리오'!$J$6-'d_시나리오'!$H$6)*('d_시나리오'!$J$6-'d_시나리오'!$I$6))))</f>
        <v/>
      </c>
      <c r="Q293">
        <f>INDEX('d_분포'!$B$2:$B$57,RANDBETWEEN(1,56))</f>
        <v/>
      </c>
      <c r="R293">
        <f>BETAINV(RAND(),5,5)</f>
        <v/>
      </c>
      <c r="S293">
        <f>'d_고정'!$B$1*'6_기대효과'!$H$7*('d_시나리오'!$I$7/'d_고정'!$B$2)*B293</f>
        <v/>
      </c>
      <c r="T293">
        <f>S293*D293</f>
        <v/>
      </c>
      <c r="U293">
        <f>S293*F293*H293</f>
        <v/>
      </c>
      <c r="V293">
        <f>S293*F293*(H293-1)</f>
        <v/>
      </c>
      <c r="W293">
        <f>U293*J293</f>
        <v/>
      </c>
      <c r="X293">
        <f>T293+W293</f>
        <v/>
      </c>
      <c r="Y293">
        <f>(T293*E293+W293*L293)*(1-R293-'d_고정'!$B$13)</f>
        <v/>
      </c>
      <c r="Z293">
        <f>(U293*N293*Q293+'d_고정'!$B$3*('6_기대효과'!$H$7/8)*Q293*'d_고정'!$B$10*P293*('6_기대효과'!$K$7/'d_고정'!$B$9))*(1-R293)</f>
        <v/>
      </c>
      <c r="AA293">
        <f>W293*L293*(1-R293-'d_고정'!$B$13)+U293*MAX(N293-'d_고정'!$B$10*P293*('6_기대효과'!$K$7/'d_고정'!$B$9),0)*Q293*(1-R293)</f>
        <v/>
      </c>
      <c r="AB293">
        <f>Y293+Z293</f>
        <v/>
      </c>
      <c r="AC293">
        <f>Y293/('d_고정'!$B$5*'6_기대효과'!$H$7/8)/'d_고정'!$B$6</f>
        <v/>
      </c>
      <c r="AD293">
        <f>Y293/('d_고정'!$B$8*'6_기대효과'!$H$7/8)</f>
        <v/>
      </c>
    </row>
    <row r="294">
      <c r="A294">
        <f>RAND()</f>
        <v/>
      </c>
      <c r="B294">
        <f>IF('d_시나리오'!$J$2='d_시나리오'!$H$2,'d_시나리오'!$I$2,IF(A294&lt;('d_시나리오'!$I$2-'d_시나리오'!$H$2)/('d_시나리오'!$J$2-'d_시나리오'!$H$2),'d_시나리오'!$H$2+SQRT(A294*('d_시나리오'!$J$2-'d_시나리오'!$H$2)*('d_시나리오'!$I$2-'d_시나리오'!$H$2)),'d_시나리오'!$J$2-SQRT((1-A294)*('d_시나리오'!$J$2-'d_시나리오'!$H$2)*('d_시나리오'!$J$2-'d_시나리오'!$I$2))))</f>
        <v/>
      </c>
      <c r="C294">
        <f>RAND()</f>
        <v/>
      </c>
      <c r="D294">
        <f>BETAINV(RAND(),IF(C294&lt;'d_고정'!$B$26,'d_고정'!$B$23,'d_고정'!$B$16)+1,'d_고정'!$B$17-IF(C294&lt;'d_고정'!$B$26,'d_고정'!$B$23,'d_고정'!$B$16)+1)*('d_고정'!$B$14+('d_고정'!$B$15-'d_고정'!$B$14)*RAND())</f>
        <v/>
      </c>
      <c r="E294">
        <f>INDEX('d_분포'!$A$2:$A$28,RANDBETWEEN(1,27))</f>
        <v/>
      </c>
      <c r="F294">
        <f>INDEX('d_분포'!$C$2:$C$5,RANDBETWEEN(1,4))*(0.9+0.2*RAND())</f>
        <v/>
      </c>
      <c r="G294">
        <f>RAND()</f>
        <v/>
      </c>
      <c r="H294">
        <f>(F294+(1-F294)*('d_고정'!$B$22*BETAINV(RAND(),IF(G294&lt;'d_고정'!$B$26,'d_고정'!$B$25,'d_고정'!$B$20)+1,'d_고정'!$B$21-IF(G294&lt;'d_고정'!$B$26,'d_고정'!$B$25,'d_고정'!$B$20)+1)+(1-'d_고정'!$B$22)*BETAINV(RAND(),IF(G294&lt;'d_고정'!$B$26,'d_고정'!$B$24,'d_고정'!$B$18)+1,'d_고정'!$B$19-IF(G294&lt;'d_고정'!$B$26,'d_고정'!$B$24,'d_고정'!$B$18)+1))*('d_고정'!$B$14+('d_고정'!$B$15-'d_고정'!$B$14)*RAND()))/F294</f>
        <v/>
      </c>
      <c r="I294">
        <f>RAND()</f>
        <v/>
      </c>
      <c r="J294">
        <f>IF('d_시나리오'!$J$3='d_시나리오'!$H$3,'d_시나리오'!$I$3,IF(I294&lt;('d_시나리오'!$I$3-'d_시나리오'!$H$3)/('d_시나리오'!$J$3-'d_시나리오'!$H$3),'d_시나리오'!$H$3+SQRT(I294*('d_시나리오'!$J$3-'d_시나리오'!$H$3)*('d_시나리오'!$I$3-'d_시나리오'!$H$3)),'d_시나리오'!$J$3-SQRT((1-I294)*('d_시나리오'!$J$3-'d_시나리오'!$H$3)*('d_시나리오'!$J$3-'d_시나리오'!$I$3))))</f>
        <v/>
      </c>
      <c r="K294">
        <f>RAND()</f>
        <v/>
      </c>
      <c r="L294">
        <f>IF('d_시나리오'!$J$4='d_시나리오'!$H$4,'d_시나리오'!$I$4,IF(K294&lt;('d_시나리오'!$I$4-'d_시나리오'!$H$4)/('d_시나리오'!$J$4-'d_시나리오'!$H$4),'d_시나리오'!$H$4+SQRT(K294*('d_시나리오'!$J$4-'d_시나리오'!$H$4)*('d_시나리오'!$I$4-'d_시나리오'!$H$4)),'d_시나리오'!$J$4-SQRT((1-K294)*('d_시나리오'!$J$4-'d_시나리오'!$H$4)*('d_시나리오'!$J$4-'d_시나리오'!$I$4))))</f>
        <v/>
      </c>
      <c r="M294">
        <f>RAND()</f>
        <v/>
      </c>
      <c r="N294">
        <f>IF('d_시나리오'!$J$5='d_시나리오'!$H$5,'d_시나리오'!$I$5,IF(M294&lt;('d_시나리오'!$I$5-'d_시나리오'!$H$5)/('d_시나리오'!$J$5-'d_시나리오'!$H$5),'d_시나리오'!$H$5+SQRT(M294*('d_시나리오'!$J$5-'d_시나리오'!$H$5)*('d_시나리오'!$I$5-'d_시나리오'!$H$5)),'d_시나리오'!$J$5-SQRT((1-M294)*('d_시나리오'!$J$5-'d_시나리오'!$H$5)*('d_시나리오'!$J$5-'d_시나리오'!$I$5))))</f>
        <v/>
      </c>
      <c r="O294">
        <f>RAND()</f>
        <v/>
      </c>
      <c r="P294">
        <f>IF('d_시나리오'!$J$6='d_시나리오'!$H$6,'d_시나리오'!$I$6,IF(O294&lt;('d_시나리오'!$I$6-'d_시나리오'!$H$6)/('d_시나리오'!$J$6-'d_시나리오'!$H$6),'d_시나리오'!$H$6+SQRT(O294*('d_시나리오'!$J$6-'d_시나리오'!$H$6)*('d_시나리오'!$I$6-'d_시나리오'!$H$6)),'d_시나리오'!$J$6-SQRT((1-O294)*('d_시나리오'!$J$6-'d_시나리오'!$H$6)*('d_시나리오'!$J$6-'d_시나리오'!$I$6))))</f>
        <v/>
      </c>
      <c r="Q294">
        <f>INDEX('d_분포'!$B$2:$B$57,RANDBETWEEN(1,56))</f>
        <v/>
      </c>
      <c r="R294">
        <f>BETAINV(RAND(),5,5)</f>
        <v/>
      </c>
      <c r="S294">
        <f>'d_고정'!$B$1*'6_기대효과'!$H$7*('d_시나리오'!$I$7/'d_고정'!$B$2)*B294</f>
        <v/>
      </c>
      <c r="T294">
        <f>S294*D294</f>
        <v/>
      </c>
      <c r="U294">
        <f>S294*F294*H294</f>
        <v/>
      </c>
      <c r="V294">
        <f>S294*F294*(H294-1)</f>
        <v/>
      </c>
      <c r="W294">
        <f>U294*J294</f>
        <v/>
      </c>
      <c r="X294">
        <f>T294+W294</f>
        <v/>
      </c>
      <c r="Y294">
        <f>(T294*E294+W294*L294)*(1-R294-'d_고정'!$B$13)</f>
        <v/>
      </c>
      <c r="Z294">
        <f>(U294*N294*Q294+'d_고정'!$B$3*('6_기대효과'!$H$7/8)*Q294*'d_고정'!$B$10*P294*('6_기대효과'!$K$7/'d_고정'!$B$9))*(1-R294)</f>
        <v/>
      </c>
      <c r="AA294">
        <f>W294*L294*(1-R294-'d_고정'!$B$13)+U294*MAX(N294-'d_고정'!$B$10*P294*('6_기대효과'!$K$7/'d_고정'!$B$9),0)*Q294*(1-R294)</f>
        <v/>
      </c>
      <c r="AB294">
        <f>Y294+Z294</f>
        <v/>
      </c>
      <c r="AC294">
        <f>Y294/('d_고정'!$B$5*'6_기대효과'!$H$7/8)/'d_고정'!$B$6</f>
        <v/>
      </c>
      <c r="AD294">
        <f>Y294/('d_고정'!$B$8*'6_기대효과'!$H$7/8)</f>
        <v/>
      </c>
    </row>
    <row r="295">
      <c r="A295">
        <f>RAND()</f>
        <v/>
      </c>
      <c r="B295">
        <f>IF('d_시나리오'!$J$2='d_시나리오'!$H$2,'d_시나리오'!$I$2,IF(A295&lt;('d_시나리오'!$I$2-'d_시나리오'!$H$2)/('d_시나리오'!$J$2-'d_시나리오'!$H$2),'d_시나리오'!$H$2+SQRT(A295*('d_시나리오'!$J$2-'d_시나리오'!$H$2)*('d_시나리오'!$I$2-'d_시나리오'!$H$2)),'d_시나리오'!$J$2-SQRT((1-A295)*('d_시나리오'!$J$2-'d_시나리오'!$H$2)*('d_시나리오'!$J$2-'d_시나리오'!$I$2))))</f>
        <v/>
      </c>
      <c r="C295">
        <f>RAND()</f>
        <v/>
      </c>
      <c r="D295">
        <f>BETAINV(RAND(),IF(C295&lt;'d_고정'!$B$26,'d_고정'!$B$23,'d_고정'!$B$16)+1,'d_고정'!$B$17-IF(C295&lt;'d_고정'!$B$26,'d_고정'!$B$23,'d_고정'!$B$16)+1)*('d_고정'!$B$14+('d_고정'!$B$15-'d_고정'!$B$14)*RAND())</f>
        <v/>
      </c>
      <c r="E295">
        <f>INDEX('d_분포'!$A$2:$A$28,RANDBETWEEN(1,27))</f>
        <v/>
      </c>
      <c r="F295">
        <f>INDEX('d_분포'!$C$2:$C$5,RANDBETWEEN(1,4))*(0.9+0.2*RAND())</f>
        <v/>
      </c>
      <c r="G295">
        <f>RAND()</f>
        <v/>
      </c>
      <c r="H295">
        <f>(F295+(1-F295)*('d_고정'!$B$22*BETAINV(RAND(),IF(G295&lt;'d_고정'!$B$26,'d_고정'!$B$25,'d_고정'!$B$20)+1,'d_고정'!$B$21-IF(G295&lt;'d_고정'!$B$26,'d_고정'!$B$25,'d_고정'!$B$20)+1)+(1-'d_고정'!$B$22)*BETAINV(RAND(),IF(G295&lt;'d_고정'!$B$26,'d_고정'!$B$24,'d_고정'!$B$18)+1,'d_고정'!$B$19-IF(G295&lt;'d_고정'!$B$26,'d_고정'!$B$24,'d_고정'!$B$18)+1))*('d_고정'!$B$14+('d_고정'!$B$15-'d_고정'!$B$14)*RAND()))/F295</f>
        <v/>
      </c>
      <c r="I295">
        <f>RAND()</f>
        <v/>
      </c>
      <c r="J295">
        <f>IF('d_시나리오'!$J$3='d_시나리오'!$H$3,'d_시나리오'!$I$3,IF(I295&lt;('d_시나리오'!$I$3-'d_시나리오'!$H$3)/('d_시나리오'!$J$3-'d_시나리오'!$H$3),'d_시나리오'!$H$3+SQRT(I295*('d_시나리오'!$J$3-'d_시나리오'!$H$3)*('d_시나리오'!$I$3-'d_시나리오'!$H$3)),'d_시나리오'!$J$3-SQRT((1-I295)*('d_시나리오'!$J$3-'d_시나리오'!$H$3)*('d_시나리오'!$J$3-'d_시나리오'!$I$3))))</f>
        <v/>
      </c>
      <c r="K295">
        <f>RAND()</f>
        <v/>
      </c>
      <c r="L295">
        <f>IF('d_시나리오'!$J$4='d_시나리오'!$H$4,'d_시나리오'!$I$4,IF(K295&lt;('d_시나리오'!$I$4-'d_시나리오'!$H$4)/('d_시나리오'!$J$4-'d_시나리오'!$H$4),'d_시나리오'!$H$4+SQRT(K295*('d_시나리오'!$J$4-'d_시나리오'!$H$4)*('d_시나리오'!$I$4-'d_시나리오'!$H$4)),'d_시나리오'!$J$4-SQRT((1-K295)*('d_시나리오'!$J$4-'d_시나리오'!$H$4)*('d_시나리오'!$J$4-'d_시나리오'!$I$4))))</f>
        <v/>
      </c>
      <c r="M295">
        <f>RAND()</f>
        <v/>
      </c>
      <c r="N295">
        <f>IF('d_시나리오'!$J$5='d_시나리오'!$H$5,'d_시나리오'!$I$5,IF(M295&lt;('d_시나리오'!$I$5-'d_시나리오'!$H$5)/('d_시나리오'!$J$5-'d_시나리오'!$H$5),'d_시나리오'!$H$5+SQRT(M295*('d_시나리오'!$J$5-'d_시나리오'!$H$5)*('d_시나리오'!$I$5-'d_시나리오'!$H$5)),'d_시나리오'!$J$5-SQRT((1-M295)*('d_시나리오'!$J$5-'d_시나리오'!$H$5)*('d_시나리오'!$J$5-'d_시나리오'!$I$5))))</f>
        <v/>
      </c>
      <c r="O295">
        <f>RAND()</f>
        <v/>
      </c>
      <c r="P295">
        <f>IF('d_시나리오'!$J$6='d_시나리오'!$H$6,'d_시나리오'!$I$6,IF(O295&lt;('d_시나리오'!$I$6-'d_시나리오'!$H$6)/('d_시나리오'!$J$6-'d_시나리오'!$H$6),'d_시나리오'!$H$6+SQRT(O295*('d_시나리오'!$J$6-'d_시나리오'!$H$6)*('d_시나리오'!$I$6-'d_시나리오'!$H$6)),'d_시나리오'!$J$6-SQRT((1-O295)*('d_시나리오'!$J$6-'d_시나리오'!$H$6)*('d_시나리오'!$J$6-'d_시나리오'!$I$6))))</f>
        <v/>
      </c>
      <c r="Q295">
        <f>INDEX('d_분포'!$B$2:$B$57,RANDBETWEEN(1,56))</f>
        <v/>
      </c>
      <c r="R295">
        <f>BETAINV(RAND(),5,5)</f>
        <v/>
      </c>
      <c r="S295">
        <f>'d_고정'!$B$1*'6_기대효과'!$H$7*('d_시나리오'!$I$7/'d_고정'!$B$2)*B295</f>
        <v/>
      </c>
      <c r="T295">
        <f>S295*D295</f>
        <v/>
      </c>
      <c r="U295">
        <f>S295*F295*H295</f>
        <v/>
      </c>
      <c r="V295">
        <f>S295*F295*(H295-1)</f>
        <v/>
      </c>
      <c r="W295">
        <f>U295*J295</f>
        <v/>
      </c>
      <c r="X295">
        <f>T295+W295</f>
        <v/>
      </c>
      <c r="Y295">
        <f>(T295*E295+W295*L295)*(1-R295-'d_고정'!$B$13)</f>
        <v/>
      </c>
      <c r="Z295">
        <f>(U295*N295*Q295+'d_고정'!$B$3*('6_기대효과'!$H$7/8)*Q295*'d_고정'!$B$10*P295*('6_기대효과'!$K$7/'d_고정'!$B$9))*(1-R295)</f>
        <v/>
      </c>
      <c r="AA295">
        <f>W295*L295*(1-R295-'d_고정'!$B$13)+U295*MAX(N295-'d_고정'!$B$10*P295*('6_기대효과'!$K$7/'d_고정'!$B$9),0)*Q295*(1-R295)</f>
        <v/>
      </c>
      <c r="AB295">
        <f>Y295+Z295</f>
        <v/>
      </c>
      <c r="AC295">
        <f>Y295/('d_고정'!$B$5*'6_기대효과'!$H$7/8)/'d_고정'!$B$6</f>
        <v/>
      </c>
      <c r="AD295">
        <f>Y295/('d_고정'!$B$8*'6_기대효과'!$H$7/8)</f>
        <v/>
      </c>
    </row>
    <row r="296">
      <c r="A296">
        <f>RAND()</f>
        <v/>
      </c>
      <c r="B296">
        <f>IF('d_시나리오'!$J$2='d_시나리오'!$H$2,'d_시나리오'!$I$2,IF(A296&lt;('d_시나리오'!$I$2-'d_시나리오'!$H$2)/('d_시나리오'!$J$2-'d_시나리오'!$H$2),'d_시나리오'!$H$2+SQRT(A296*('d_시나리오'!$J$2-'d_시나리오'!$H$2)*('d_시나리오'!$I$2-'d_시나리오'!$H$2)),'d_시나리오'!$J$2-SQRT((1-A296)*('d_시나리오'!$J$2-'d_시나리오'!$H$2)*('d_시나리오'!$J$2-'d_시나리오'!$I$2))))</f>
        <v/>
      </c>
      <c r="C296">
        <f>RAND()</f>
        <v/>
      </c>
      <c r="D296">
        <f>BETAINV(RAND(),IF(C296&lt;'d_고정'!$B$26,'d_고정'!$B$23,'d_고정'!$B$16)+1,'d_고정'!$B$17-IF(C296&lt;'d_고정'!$B$26,'d_고정'!$B$23,'d_고정'!$B$16)+1)*('d_고정'!$B$14+('d_고정'!$B$15-'d_고정'!$B$14)*RAND())</f>
        <v/>
      </c>
      <c r="E296">
        <f>INDEX('d_분포'!$A$2:$A$28,RANDBETWEEN(1,27))</f>
        <v/>
      </c>
      <c r="F296">
        <f>INDEX('d_분포'!$C$2:$C$5,RANDBETWEEN(1,4))*(0.9+0.2*RAND())</f>
        <v/>
      </c>
      <c r="G296">
        <f>RAND()</f>
        <v/>
      </c>
      <c r="H296">
        <f>(F296+(1-F296)*('d_고정'!$B$22*BETAINV(RAND(),IF(G296&lt;'d_고정'!$B$26,'d_고정'!$B$25,'d_고정'!$B$20)+1,'d_고정'!$B$21-IF(G296&lt;'d_고정'!$B$26,'d_고정'!$B$25,'d_고정'!$B$20)+1)+(1-'d_고정'!$B$22)*BETAINV(RAND(),IF(G296&lt;'d_고정'!$B$26,'d_고정'!$B$24,'d_고정'!$B$18)+1,'d_고정'!$B$19-IF(G296&lt;'d_고정'!$B$26,'d_고정'!$B$24,'d_고정'!$B$18)+1))*('d_고정'!$B$14+('d_고정'!$B$15-'d_고정'!$B$14)*RAND()))/F296</f>
        <v/>
      </c>
      <c r="I296">
        <f>RAND()</f>
        <v/>
      </c>
      <c r="J296">
        <f>IF('d_시나리오'!$J$3='d_시나리오'!$H$3,'d_시나리오'!$I$3,IF(I296&lt;('d_시나리오'!$I$3-'d_시나리오'!$H$3)/('d_시나리오'!$J$3-'d_시나리오'!$H$3),'d_시나리오'!$H$3+SQRT(I296*('d_시나리오'!$J$3-'d_시나리오'!$H$3)*('d_시나리오'!$I$3-'d_시나리오'!$H$3)),'d_시나리오'!$J$3-SQRT((1-I296)*('d_시나리오'!$J$3-'d_시나리오'!$H$3)*('d_시나리오'!$J$3-'d_시나리오'!$I$3))))</f>
        <v/>
      </c>
      <c r="K296">
        <f>RAND()</f>
        <v/>
      </c>
      <c r="L296">
        <f>IF('d_시나리오'!$J$4='d_시나리오'!$H$4,'d_시나리오'!$I$4,IF(K296&lt;('d_시나리오'!$I$4-'d_시나리오'!$H$4)/('d_시나리오'!$J$4-'d_시나리오'!$H$4),'d_시나리오'!$H$4+SQRT(K296*('d_시나리오'!$J$4-'d_시나리오'!$H$4)*('d_시나리오'!$I$4-'d_시나리오'!$H$4)),'d_시나리오'!$J$4-SQRT((1-K296)*('d_시나리오'!$J$4-'d_시나리오'!$H$4)*('d_시나리오'!$J$4-'d_시나리오'!$I$4))))</f>
        <v/>
      </c>
      <c r="M296">
        <f>RAND()</f>
        <v/>
      </c>
      <c r="N296">
        <f>IF('d_시나리오'!$J$5='d_시나리오'!$H$5,'d_시나리오'!$I$5,IF(M296&lt;('d_시나리오'!$I$5-'d_시나리오'!$H$5)/('d_시나리오'!$J$5-'d_시나리오'!$H$5),'d_시나리오'!$H$5+SQRT(M296*('d_시나리오'!$J$5-'d_시나리오'!$H$5)*('d_시나리오'!$I$5-'d_시나리오'!$H$5)),'d_시나리오'!$J$5-SQRT((1-M296)*('d_시나리오'!$J$5-'d_시나리오'!$H$5)*('d_시나리오'!$J$5-'d_시나리오'!$I$5))))</f>
        <v/>
      </c>
      <c r="O296">
        <f>RAND()</f>
        <v/>
      </c>
      <c r="P296">
        <f>IF('d_시나리오'!$J$6='d_시나리오'!$H$6,'d_시나리오'!$I$6,IF(O296&lt;('d_시나리오'!$I$6-'d_시나리오'!$H$6)/('d_시나리오'!$J$6-'d_시나리오'!$H$6),'d_시나리오'!$H$6+SQRT(O296*('d_시나리오'!$J$6-'d_시나리오'!$H$6)*('d_시나리오'!$I$6-'d_시나리오'!$H$6)),'d_시나리오'!$J$6-SQRT((1-O296)*('d_시나리오'!$J$6-'d_시나리오'!$H$6)*('d_시나리오'!$J$6-'d_시나리오'!$I$6))))</f>
        <v/>
      </c>
      <c r="Q296">
        <f>INDEX('d_분포'!$B$2:$B$57,RANDBETWEEN(1,56))</f>
        <v/>
      </c>
      <c r="R296">
        <f>BETAINV(RAND(),5,5)</f>
        <v/>
      </c>
      <c r="S296">
        <f>'d_고정'!$B$1*'6_기대효과'!$H$7*('d_시나리오'!$I$7/'d_고정'!$B$2)*B296</f>
        <v/>
      </c>
      <c r="T296">
        <f>S296*D296</f>
        <v/>
      </c>
      <c r="U296">
        <f>S296*F296*H296</f>
        <v/>
      </c>
      <c r="V296">
        <f>S296*F296*(H296-1)</f>
        <v/>
      </c>
      <c r="W296">
        <f>U296*J296</f>
        <v/>
      </c>
      <c r="X296">
        <f>T296+W296</f>
        <v/>
      </c>
      <c r="Y296">
        <f>(T296*E296+W296*L296)*(1-R296-'d_고정'!$B$13)</f>
        <v/>
      </c>
      <c r="Z296">
        <f>(U296*N296*Q296+'d_고정'!$B$3*('6_기대효과'!$H$7/8)*Q296*'d_고정'!$B$10*P296*('6_기대효과'!$K$7/'d_고정'!$B$9))*(1-R296)</f>
        <v/>
      </c>
      <c r="AA296">
        <f>W296*L296*(1-R296-'d_고정'!$B$13)+U296*MAX(N296-'d_고정'!$B$10*P296*('6_기대효과'!$K$7/'d_고정'!$B$9),0)*Q296*(1-R296)</f>
        <v/>
      </c>
      <c r="AB296">
        <f>Y296+Z296</f>
        <v/>
      </c>
      <c r="AC296">
        <f>Y296/('d_고정'!$B$5*'6_기대효과'!$H$7/8)/'d_고정'!$B$6</f>
        <v/>
      </c>
      <c r="AD296">
        <f>Y296/('d_고정'!$B$8*'6_기대효과'!$H$7/8)</f>
        <v/>
      </c>
    </row>
    <row r="297">
      <c r="A297">
        <f>RAND()</f>
        <v/>
      </c>
      <c r="B297">
        <f>IF('d_시나리오'!$J$2='d_시나리오'!$H$2,'d_시나리오'!$I$2,IF(A297&lt;('d_시나리오'!$I$2-'d_시나리오'!$H$2)/('d_시나리오'!$J$2-'d_시나리오'!$H$2),'d_시나리오'!$H$2+SQRT(A297*('d_시나리오'!$J$2-'d_시나리오'!$H$2)*('d_시나리오'!$I$2-'d_시나리오'!$H$2)),'d_시나리오'!$J$2-SQRT((1-A297)*('d_시나리오'!$J$2-'d_시나리오'!$H$2)*('d_시나리오'!$J$2-'d_시나리오'!$I$2))))</f>
        <v/>
      </c>
      <c r="C297">
        <f>RAND()</f>
        <v/>
      </c>
      <c r="D297">
        <f>BETAINV(RAND(),IF(C297&lt;'d_고정'!$B$26,'d_고정'!$B$23,'d_고정'!$B$16)+1,'d_고정'!$B$17-IF(C297&lt;'d_고정'!$B$26,'d_고정'!$B$23,'d_고정'!$B$16)+1)*('d_고정'!$B$14+('d_고정'!$B$15-'d_고정'!$B$14)*RAND())</f>
        <v/>
      </c>
      <c r="E297">
        <f>INDEX('d_분포'!$A$2:$A$28,RANDBETWEEN(1,27))</f>
        <v/>
      </c>
      <c r="F297">
        <f>INDEX('d_분포'!$C$2:$C$5,RANDBETWEEN(1,4))*(0.9+0.2*RAND())</f>
        <v/>
      </c>
      <c r="G297">
        <f>RAND()</f>
        <v/>
      </c>
      <c r="H297">
        <f>(F297+(1-F297)*('d_고정'!$B$22*BETAINV(RAND(),IF(G297&lt;'d_고정'!$B$26,'d_고정'!$B$25,'d_고정'!$B$20)+1,'d_고정'!$B$21-IF(G297&lt;'d_고정'!$B$26,'d_고정'!$B$25,'d_고정'!$B$20)+1)+(1-'d_고정'!$B$22)*BETAINV(RAND(),IF(G297&lt;'d_고정'!$B$26,'d_고정'!$B$24,'d_고정'!$B$18)+1,'d_고정'!$B$19-IF(G297&lt;'d_고정'!$B$26,'d_고정'!$B$24,'d_고정'!$B$18)+1))*('d_고정'!$B$14+('d_고정'!$B$15-'d_고정'!$B$14)*RAND()))/F297</f>
        <v/>
      </c>
      <c r="I297">
        <f>RAND()</f>
        <v/>
      </c>
      <c r="J297">
        <f>IF('d_시나리오'!$J$3='d_시나리오'!$H$3,'d_시나리오'!$I$3,IF(I297&lt;('d_시나리오'!$I$3-'d_시나리오'!$H$3)/('d_시나리오'!$J$3-'d_시나리오'!$H$3),'d_시나리오'!$H$3+SQRT(I297*('d_시나리오'!$J$3-'d_시나리오'!$H$3)*('d_시나리오'!$I$3-'d_시나리오'!$H$3)),'d_시나리오'!$J$3-SQRT((1-I297)*('d_시나리오'!$J$3-'d_시나리오'!$H$3)*('d_시나리오'!$J$3-'d_시나리오'!$I$3))))</f>
        <v/>
      </c>
      <c r="K297">
        <f>RAND()</f>
        <v/>
      </c>
      <c r="L297">
        <f>IF('d_시나리오'!$J$4='d_시나리오'!$H$4,'d_시나리오'!$I$4,IF(K297&lt;('d_시나리오'!$I$4-'d_시나리오'!$H$4)/('d_시나리오'!$J$4-'d_시나리오'!$H$4),'d_시나리오'!$H$4+SQRT(K297*('d_시나리오'!$J$4-'d_시나리오'!$H$4)*('d_시나리오'!$I$4-'d_시나리오'!$H$4)),'d_시나리오'!$J$4-SQRT((1-K297)*('d_시나리오'!$J$4-'d_시나리오'!$H$4)*('d_시나리오'!$J$4-'d_시나리오'!$I$4))))</f>
        <v/>
      </c>
      <c r="M297">
        <f>RAND()</f>
        <v/>
      </c>
      <c r="N297">
        <f>IF('d_시나리오'!$J$5='d_시나리오'!$H$5,'d_시나리오'!$I$5,IF(M297&lt;('d_시나리오'!$I$5-'d_시나리오'!$H$5)/('d_시나리오'!$J$5-'d_시나리오'!$H$5),'d_시나리오'!$H$5+SQRT(M297*('d_시나리오'!$J$5-'d_시나리오'!$H$5)*('d_시나리오'!$I$5-'d_시나리오'!$H$5)),'d_시나리오'!$J$5-SQRT((1-M297)*('d_시나리오'!$J$5-'d_시나리오'!$H$5)*('d_시나리오'!$J$5-'d_시나리오'!$I$5))))</f>
        <v/>
      </c>
      <c r="O297">
        <f>RAND()</f>
        <v/>
      </c>
      <c r="P297">
        <f>IF('d_시나리오'!$J$6='d_시나리오'!$H$6,'d_시나리오'!$I$6,IF(O297&lt;('d_시나리오'!$I$6-'d_시나리오'!$H$6)/('d_시나리오'!$J$6-'d_시나리오'!$H$6),'d_시나리오'!$H$6+SQRT(O297*('d_시나리오'!$J$6-'d_시나리오'!$H$6)*('d_시나리오'!$I$6-'d_시나리오'!$H$6)),'d_시나리오'!$J$6-SQRT((1-O297)*('d_시나리오'!$J$6-'d_시나리오'!$H$6)*('d_시나리오'!$J$6-'d_시나리오'!$I$6))))</f>
        <v/>
      </c>
      <c r="Q297">
        <f>INDEX('d_분포'!$B$2:$B$57,RANDBETWEEN(1,56))</f>
        <v/>
      </c>
      <c r="R297">
        <f>BETAINV(RAND(),5,5)</f>
        <v/>
      </c>
      <c r="S297">
        <f>'d_고정'!$B$1*'6_기대효과'!$H$7*('d_시나리오'!$I$7/'d_고정'!$B$2)*B297</f>
        <v/>
      </c>
      <c r="T297">
        <f>S297*D297</f>
        <v/>
      </c>
      <c r="U297">
        <f>S297*F297*H297</f>
        <v/>
      </c>
      <c r="V297">
        <f>S297*F297*(H297-1)</f>
        <v/>
      </c>
      <c r="W297">
        <f>U297*J297</f>
        <v/>
      </c>
      <c r="X297">
        <f>T297+W297</f>
        <v/>
      </c>
      <c r="Y297">
        <f>(T297*E297+W297*L297)*(1-R297-'d_고정'!$B$13)</f>
        <v/>
      </c>
      <c r="Z297">
        <f>(U297*N297*Q297+'d_고정'!$B$3*('6_기대효과'!$H$7/8)*Q297*'d_고정'!$B$10*P297*('6_기대효과'!$K$7/'d_고정'!$B$9))*(1-R297)</f>
        <v/>
      </c>
      <c r="AA297">
        <f>W297*L297*(1-R297-'d_고정'!$B$13)+U297*MAX(N297-'d_고정'!$B$10*P297*('6_기대효과'!$K$7/'d_고정'!$B$9),0)*Q297*(1-R297)</f>
        <v/>
      </c>
      <c r="AB297">
        <f>Y297+Z297</f>
        <v/>
      </c>
      <c r="AC297">
        <f>Y297/('d_고정'!$B$5*'6_기대효과'!$H$7/8)/'d_고정'!$B$6</f>
        <v/>
      </c>
      <c r="AD297">
        <f>Y297/('d_고정'!$B$8*'6_기대효과'!$H$7/8)</f>
        <v/>
      </c>
    </row>
    <row r="298">
      <c r="A298">
        <f>RAND()</f>
        <v/>
      </c>
      <c r="B298">
        <f>IF('d_시나리오'!$J$2='d_시나리오'!$H$2,'d_시나리오'!$I$2,IF(A298&lt;('d_시나리오'!$I$2-'d_시나리오'!$H$2)/('d_시나리오'!$J$2-'d_시나리오'!$H$2),'d_시나리오'!$H$2+SQRT(A298*('d_시나리오'!$J$2-'d_시나리오'!$H$2)*('d_시나리오'!$I$2-'d_시나리오'!$H$2)),'d_시나리오'!$J$2-SQRT((1-A298)*('d_시나리오'!$J$2-'d_시나리오'!$H$2)*('d_시나리오'!$J$2-'d_시나리오'!$I$2))))</f>
        <v/>
      </c>
      <c r="C298">
        <f>RAND()</f>
        <v/>
      </c>
      <c r="D298">
        <f>BETAINV(RAND(),IF(C298&lt;'d_고정'!$B$26,'d_고정'!$B$23,'d_고정'!$B$16)+1,'d_고정'!$B$17-IF(C298&lt;'d_고정'!$B$26,'d_고정'!$B$23,'d_고정'!$B$16)+1)*('d_고정'!$B$14+('d_고정'!$B$15-'d_고정'!$B$14)*RAND())</f>
        <v/>
      </c>
      <c r="E298">
        <f>INDEX('d_분포'!$A$2:$A$28,RANDBETWEEN(1,27))</f>
        <v/>
      </c>
      <c r="F298">
        <f>INDEX('d_분포'!$C$2:$C$5,RANDBETWEEN(1,4))*(0.9+0.2*RAND())</f>
        <v/>
      </c>
      <c r="G298">
        <f>RAND()</f>
        <v/>
      </c>
      <c r="H298">
        <f>(F298+(1-F298)*('d_고정'!$B$22*BETAINV(RAND(),IF(G298&lt;'d_고정'!$B$26,'d_고정'!$B$25,'d_고정'!$B$20)+1,'d_고정'!$B$21-IF(G298&lt;'d_고정'!$B$26,'d_고정'!$B$25,'d_고정'!$B$20)+1)+(1-'d_고정'!$B$22)*BETAINV(RAND(),IF(G298&lt;'d_고정'!$B$26,'d_고정'!$B$24,'d_고정'!$B$18)+1,'d_고정'!$B$19-IF(G298&lt;'d_고정'!$B$26,'d_고정'!$B$24,'d_고정'!$B$18)+1))*('d_고정'!$B$14+('d_고정'!$B$15-'d_고정'!$B$14)*RAND()))/F298</f>
        <v/>
      </c>
      <c r="I298">
        <f>RAND()</f>
        <v/>
      </c>
      <c r="J298">
        <f>IF('d_시나리오'!$J$3='d_시나리오'!$H$3,'d_시나리오'!$I$3,IF(I298&lt;('d_시나리오'!$I$3-'d_시나리오'!$H$3)/('d_시나리오'!$J$3-'d_시나리오'!$H$3),'d_시나리오'!$H$3+SQRT(I298*('d_시나리오'!$J$3-'d_시나리오'!$H$3)*('d_시나리오'!$I$3-'d_시나리오'!$H$3)),'d_시나리오'!$J$3-SQRT((1-I298)*('d_시나리오'!$J$3-'d_시나리오'!$H$3)*('d_시나리오'!$J$3-'d_시나리오'!$I$3))))</f>
        <v/>
      </c>
      <c r="K298">
        <f>RAND()</f>
        <v/>
      </c>
      <c r="L298">
        <f>IF('d_시나리오'!$J$4='d_시나리오'!$H$4,'d_시나리오'!$I$4,IF(K298&lt;('d_시나리오'!$I$4-'d_시나리오'!$H$4)/('d_시나리오'!$J$4-'d_시나리오'!$H$4),'d_시나리오'!$H$4+SQRT(K298*('d_시나리오'!$J$4-'d_시나리오'!$H$4)*('d_시나리오'!$I$4-'d_시나리오'!$H$4)),'d_시나리오'!$J$4-SQRT((1-K298)*('d_시나리오'!$J$4-'d_시나리오'!$H$4)*('d_시나리오'!$J$4-'d_시나리오'!$I$4))))</f>
        <v/>
      </c>
      <c r="M298">
        <f>RAND()</f>
        <v/>
      </c>
      <c r="N298">
        <f>IF('d_시나리오'!$J$5='d_시나리오'!$H$5,'d_시나리오'!$I$5,IF(M298&lt;('d_시나리오'!$I$5-'d_시나리오'!$H$5)/('d_시나리오'!$J$5-'d_시나리오'!$H$5),'d_시나리오'!$H$5+SQRT(M298*('d_시나리오'!$J$5-'d_시나리오'!$H$5)*('d_시나리오'!$I$5-'d_시나리오'!$H$5)),'d_시나리오'!$J$5-SQRT((1-M298)*('d_시나리오'!$J$5-'d_시나리오'!$H$5)*('d_시나리오'!$J$5-'d_시나리오'!$I$5))))</f>
        <v/>
      </c>
      <c r="O298">
        <f>RAND()</f>
        <v/>
      </c>
      <c r="P298">
        <f>IF('d_시나리오'!$J$6='d_시나리오'!$H$6,'d_시나리오'!$I$6,IF(O298&lt;('d_시나리오'!$I$6-'d_시나리오'!$H$6)/('d_시나리오'!$J$6-'d_시나리오'!$H$6),'d_시나리오'!$H$6+SQRT(O298*('d_시나리오'!$J$6-'d_시나리오'!$H$6)*('d_시나리오'!$I$6-'d_시나리오'!$H$6)),'d_시나리오'!$J$6-SQRT((1-O298)*('d_시나리오'!$J$6-'d_시나리오'!$H$6)*('d_시나리오'!$J$6-'d_시나리오'!$I$6))))</f>
        <v/>
      </c>
      <c r="Q298">
        <f>INDEX('d_분포'!$B$2:$B$57,RANDBETWEEN(1,56))</f>
        <v/>
      </c>
      <c r="R298">
        <f>BETAINV(RAND(),5,5)</f>
        <v/>
      </c>
      <c r="S298">
        <f>'d_고정'!$B$1*'6_기대효과'!$H$7*('d_시나리오'!$I$7/'d_고정'!$B$2)*B298</f>
        <v/>
      </c>
      <c r="T298">
        <f>S298*D298</f>
        <v/>
      </c>
      <c r="U298">
        <f>S298*F298*H298</f>
        <v/>
      </c>
      <c r="V298">
        <f>S298*F298*(H298-1)</f>
        <v/>
      </c>
      <c r="W298">
        <f>U298*J298</f>
        <v/>
      </c>
      <c r="X298">
        <f>T298+W298</f>
        <v/>
      </c>
      <c r="Y298">
        <f>(T298*E298+W298*L298)*(1-R298-'d_고정'!$B$13)</f>
        <v/>
      </c>
      <c r="Z298">
        <f>(U298*N298*Q298+'d_고정'!$B$3*('6_기대효과'!$H$7/8)*Q298*'d_고정'!$B$10*P298*('6_기대효과'!$K$7/'d_고정'!$B$9))*(1-R298)</f>
        <v/>
      </c>
      <c r="AA298">
        <f>W298*L298*(1-R298-'d_고정'!$B$13)+U298*MAX(N298-'d_고정'!$B$10*P298*('6_기대효과'!$K$7/'d_고정'!$B$9),0)*Q298*(1-R298)</f>
        <v/>
      </c>
      <c r="AB298">
        <f>Y298+Z298</f>
        <v/>
      </c>
      <c r="AC298">
        <f>Y298/('d_고정'!$B$5*'6_기대효과'!$H$7/8)/'d_고정'!$B$6</f>
        <v/>
      </c>
      <c r="AD298">
        <f>Y298/('d_고정'!$B$8*'6_기대효과'!$H$7/8)</f>
        <v/>
      </c>
    </row>
    <row r="299">
      <c r="A299">
        <f>RAND()</f>
        <v/>
      </c>
      <c r="B299">
        <f>IF('d_시나리오'!$J$2='d_시나리오'!$H$2,'d_시나리오'!$I$2,IF(A299&lt;('d_시나리오'!$I$2-'d_시나리오'!$H$2)/('d_시나리오'!$J$2-'d_시나리오'!$H$2),'d_시나리오'!$H$2+SQRT(A299*('d_시나리오'!$J$2-'d_시나리오'!$H$2)*('d_시나리오'!$I$2-'d_시나리오'!$H$2)),'d_시나리오'!$J$2-SQRT((1-A299)*('d_시나리오'!$J$2-'d_시나리오'!$H$2)*('d_시나리오'!$J$2-'d_시나리오'!$I$2))))</f>
        <v/>
      </c>
      <c r="C299">
        <f>RAND()</f>
        <v/>
      </c>
      <c r="D299">
        <f>BETAINV(RAND(),IF(C299&lt;'d_고정'!$B$26,'d_고정'!$B$23,'d_고정'!$B$16)+1,'d_고정'!$B$17-IF(C299&lt;'d_고정'!$B$26,'d_고정'!$B$23,'d_고정'!$B$16)+1)*('d_고정'!$B$14+('d_고정'!$B$15-'d_고정'!$B$14)*RAND())</f>
        <v/>
      </c>
      <c r="E299">
        <f>INDEX('d_분포'!$A$2:$A$28,RANDBETWEEN(1,27))</f>
        <v/>
      </c>
      <c r="F299">
        <f>INDEX('d_분포'!$C$2:$C$5,RANDBETWEEN(1,4))*(0.9+0.2*RAND())</f>
        <v/>
      </c>
      <c r="G299">
        <f>RAND()</f>
        <v/>
      </c>
      <c r="H299">
        <f>(F299+(1-F299)*('d_고정'!$B$22*BETAINV(RAND(),IF(G299&lt;'d_고정'!$B$26,'d_고정'!$B$25,'d_고정'!$B$20)+1,'d_고정'!$B$21-IF(G299&lt;'d_고정'!$B$26,'d_고정'!$B$25,'d_고정'!$B$20)+1)+(1-'d_고정'!$B$22)*BETAINV(RAND(),IF(G299&lt;'d_고정'!$B$26,'d_고정'!$B$24,'d_고정'!$B$18)+1,'d_고정'!$B$19-IF(G299&lt;'d_고정'!$B$26,'d_고정'!$B$24,'d_고정'!$B$18)+1))*('d_고정'!$B$14+('d_고정'!$B$15-'d_고정'!$B$14)*RAND()))/F299</f>
        <v/>
      </c>
      <c r="I299">
        <f>RAND()</f>
        <v/>
      </c>
      <c r="J299">
        <f>IF('d_시나리오'!$J$3='d_시나리오'!$H$3,'d_시나리오'!$I$3,IF(I299&lt;('d_시나리오'!$I$3-'d_시나리오'!$H$3)/('d_시나리오'!$J$3-'d_시나리오'!$H$3),'d_시나리오'!$H$3+SQRT(I299*('d_시나리오'!$J$3-'d_시나리오'!$H$3)*('d_시나리오'!$I$3-'d_시나리오'!$H$3)),'d_시나리오'!$J$3-SQRT((1-I299)*('d_시나리오'!$J$3-'d_시나리오'!$H$3)*('d_시나리오'!$J$3-'d_시나리오'!$I$3))))</f>
        <v/>
      </c>
      <c r="K299">
        <f>RAND()</f>
        <v/>
      </c>
      <c r="L299">
        <f>IF('d_시나리오'!$J$4='d_시나리오'!$H$4,'d_시나리오'!$I$4,IF(K299&lt;('d_시나리오'!$I$4-'d_시나리오'!$H$4)/('d_시나리오'!$J$4-'d_시나리오'!$H$4),'d_시나리오'!$H$4+SQRT(K299*('d_시나리오'!$J$4-'d_시나리오'!$H$4)*('d_시나리오'!$I$4-'d_시나리오'!$H$4)),'d_시나리오'!$J$4-SQRT((1-K299)*('d_시나리오'!$J$4-'d_시나리오'!$H$4)*('d_시나리오'!$J$4-'d_시나리오'!$I$4))))</f>
        <v/>
      </c>
      <c r="M299">
        <f>RAND()</f>
        <v/>
      </c>
      <c r="N299">
        <f>IF('d_시나리오'!$J$5='d_시나리오'!$H$5,'d_시나리오'!$I$5,IF(M299&lt;('d_시나리오'!$I$5-'d_시나리오'!$H$5)/('d_시나리오'!$J$5-'d_시나리오'!$H$5),'d_시나리오'!$H$5+SQRT(M299*('d_시나리오'!$J$5-'d_시나리오'!$H$5)*('d_시나리오'!$I$5-'d_시나리오'!$H$5)),'d_시나리오'!$J$5-SQRT((1-M299)*('d_시나리오'!$J$5-'d_시나리오'!$H$5)*('d_시나리오'!$J$5-'d_시나리오'!$I$5))))</f>
        <v/>
      </c>
      <c r="O299">
        <f>RAND()</f>
        <v/>
      </c>
      <c r="P299">
        <f>IF('d_시나리오'!$J$6='d_시나리오'!$H$6,'d_시나리오'!$I$6,IF(O299&lt;('d_시나리오'!$I$6-'d_시나리오'!$H$6)/('d_시나리오'!$J$6-'d_시나리오'!$H$6),'d_시나리오'!$H$6+SQRT(O299*('d_시나리오'!$J$6-'d_시나리오'!$H$6)*('d_시나리오'!$I$6-'d_시나리오'!$H$6)),'d_시나리오'!$J$6-SQRT((1-O299)*('d_시나리오'!$J$6-'d_시나리오'!$H$6)*('d_시나리오'!$J$6-'d_시나리오'!$I$6))))</f>
        <v/>
      </c>
      <c r="Q299">
        <f>INDEX('d_분포'!$B$2:$B$57,RANDBETWEEN(1,56))</f>
        <v/>
      </c>
      <c r="R299">
        <f>BETAINV(RAND(),5,5)</f>
        <v/>
      </c>
      <c r="S299">
        <f>'d_고정'!$B$1*'6_기대효과'!$H$7*('d_시나리오'!$I$7/'d_고정'!$B$2)*B299</f>
        <v/>
      </c>
      <c r="T299">
        <f>S299*D299</f>
        <v/>
      </c>
      <c r="U299">
        <f>S299*F299*H299</f>
        <v/>
      </c>
      <c r="V299">
        <f>S299*F299*(H299-1)</f>
        <v/>
      </c>
      <c r="W299">
        <f>U299*J299</f>
        <v/>
      </c>
      <c r="X299">
        <f>T299+W299</f>
        <v/>
      </c>
      <c r="Y299">
        <f>(T299*E299+W299*L299)*(1-R299-'d_고정'!$B$13)</f>
        <v/>
      </c>
      <c r="Z299">
        <f>(U299*N299*Q299+'d_고정'!$B$3*('6_기대효과'!$H$7/8)*Q299*'d_고정'!$B$10*P299*('6_기대효과'!$K$7/'d_고정'!$B$9))*(1-R299)</f>
        <v/>
      </c>
      <c r="AA299">
        <f>W299*L299*(1-R299-'d_고정'!$B$13)+U299*MAX(N299-'d_고정'!$B$10*P299*('6_기대효과'!$K$7/'d_고정'!$B$9),0)*Q299*(1-R299)</f>
        <v/>
      </c>
      <c r="AB299">
        <f>Y299+Z299</f>
        <v/>
      </c>
      <c r="AC299">
        <f>Y299/('d_고정'!$B$5*'6_기대효과'!$H$7/8)/'d_고정'!$B$6</f>
        <v/>
      </c>
      <c r="AD299">
        <f>Y299/('d_고정'!$B$8*'6_기대효과'!$H$7/8)</f>
        <v/>
      </c>
    </row>
    <row r="300">
      <c r="A300">
        <f>RAND()</f>
        <v/>
      </c>
      <c r="B300">
        <f>IF('d_시나리오'!$J$2='d_시나리오'!$H$2,'d_시나리오'!$I$2,IF(A300&lt;('d_시나리오'!$I$2-'d_시나리오'!$H$2)/('d_시나리오'!$J$2-'d_시나리오'!$H$2),'d_시나리오'!$H$2+SQRT(A300*('d_시나리오'!$J$2-'d_시나리오'!$H$2)*('d_시나리오'!$I$2-'d_시나리오'!$H$2)),'d_시나리오'!$J$2-SQRT((1-A300)*('d_시나리오'!$J$2-'d_시나리오'!$H$2)*('d_시나리오'!$J$2-'d_시나리오'!$I$2))))</f>
        <v/>
      </c>
      <c r="C300">
        <f>RAND()</f>
        <v/>
      </c>
      <c r="D300">
        <f>BETAINV(RAND(),IF(C300&lt;'d_고정'!$B$26,'d_고정'!$B$23,'d_고정'!$B$16)+1,'d_고정'!$B$17-IF(C300&lt;'d_고정'!$B$26,'d_고정'!$B$23,'d_고정'!$B$16)+1)*('d_고정'!$B$14+('d_고정'!$B$15-'d_고정'!$B$14)*RAND())</f>
        <v/>
      </c>
      <c r="E300">
        <f>INDEX('d_분포'!$A$2:$A$28,RANDBETWEEN(1,27))</f>
        <v/>
      </c>
      <c r="F300">
        <f>INDEX('d_분포'!$C$2:$C$5,RANDBETWEEN(1,4))*(0.9+0.2*RAND())</f>
        <v/>
      </c>
      <c r="G300">
        <f>RAND()</f>
        <v/>
      </c>
      <c r="H300">
        <f>(F300+(1-F300)*('d_고정'!$B$22*BETAINV(RAND(),IF(G300&lt;'d_고정'!$B$26,'d_고정'!$B$25,'d_고정'!$B$20)+1,'d_고정'!$B$21-IF(G300&lt;'d_고정'!$B$26,'d_고정'!$B$25,'d_고정'!$B$20)+1)+(1-'d_고정'!$B$22)*BETAINV(RAND(),IF(G300&lt;'d_고정'!$B$26,'d_고정'!$B$24,'d_고정'!$B$18)+1,'d_고정'!$B$19-IF(G300&lt;'d_고정'!$B$26,'d_고정'!$B$24,'d_고정'!$B$18)+1))*('d_고정'!$B$14+('d_고정'!$B$15-'d_고정'!$B$14)*RAND()))/F300</f>
        <v/>
      </c>
      <c r="I300">
        <f>RAND()</f>
        <v/>
      </c>
      <c r="J300">
        <f>IF('d_시나리오'!$J$3='d_시나리오'!$H$3,'d_시나리오'!$I$3,IF(I300&lt;('d_시나리오'!$I$3-'d_시나리오'!$H$3)/('d_시나리오'!$J$3-'d_시나리오'!$H$3),'d_시나리오'!$H$3+SQRT(I300*('d_시나리오'!$J$3-'d_시나리오'!$H$3)*('d_시나리오'!$I$3-'d_시나리오'!$H$3)),'d_시나리오'!$J$3-SQRT((1-I300)*('d_시나리오'!$J$3-'d_시나리오'!$H$3)*('d_시나리오'!$J$3-'d_시나리오'!$I$3))))</f>
        <v/>
      </c>
      <c r="K300">
        <f>RAND()</f>
        <v/>
      </c>
      <c r="L300">
        <f>IF('d_시나리오'!$J$4='d_시나리오'!$H$4,'d_시나리오'!$I$4,IF(K300&lt;('d_시나리오'!$I$4-'d_시나리오'!$H$4)/('d_시나리오'!$J$4-'d_시나리오'!$H$4),'d_시나리오'!$H$4+SQRT(K300*('d_시나리오'!$J$4-'d_시나리오'!$H$4)*('d_시나리오'!$I$4-'d_시나리오'!$H$4)),'d_시나리오'!$J$4-SQRT((1-K300)*('d_시나리오'!$J$4-'d_시나리오'!$H$4)*('d_시나리오'!$J$4-'d_시나리오'!$I$4))))</f>
        <v/>
      </c>
      <c r="M300">
        <f>RAND()</f>
        <v/>
      </c>
      <c r="N300">
        <f>IF('d_시나리오'!$J$5='d_시나리오'!$H$5,'d_시나리오'!$I$5,IF(M300&lt;('d_시나리오'!$I$5-'d_시나리오'!$H$5)/('d_시나리오'!$J$5-'d_시나리오'!$H$5),'d_시나리오'!$H$5+SQRT(M300*('d_시나리오'!$J$5-'d_시나리오'!$H$5)*('d_시나리오'!$I$5-'d_시나리오'!$H$5)),'d_시나리오'!$J$5-SQRT((1-M300)*('d_시나리오'!$J$5-'d_시나리오'!$H$5)*('d_시나리오'!$J$5-'d_시나리오'!$I$5))))</f>
        <v/>
      </c>
      <c r="O300">
        <f>RAND()</f>
        <v/>
      </c>
      <c r="P300">
        <f>IF('d_시나리오'!$J$6='d_시나리오'!$H$6,'d_시나리오'!$I$6,IF(O300&lt;('d_시나리오'!$I$6-'d_시나리오'!$H$6)/('d_시나리오'!$J$6-'d_시나리오'!$H$6),'d_시나리오'!$H$6+SQRT(O300*('d_시나리오'!$J$6-'d_시나리오'!$H$6)*('d_시나리오'!$I$6-'d_시나리오'!$H$6)),'d_시나리오'!$J$6-SQRT((1-O300)*('d_시나리오'!$J$6-'d_시나리오'!$H$6)*('d_시나리오'!$J$6-'d_시나리오'!$I$6))))</f>
        <v/>
      </c>
      <c r="Q300">
        <f>INDEX('d_분포'!$B$2:$B$57,RANDBETWEEN(1,56))</f>
        <v/>
      </c>
      <c r="R300">
        <f>BETAINV(RAND(),5,5)</f>
        <v/>
      </c>
      <c r="S300">
        <f>'d_고정'!$B$1*'6_기대효과'!$H$7*('d_시나리오'!$I$7/'d_고정'!$B$2)*B300</f>
        <v/>
      </c>
      <c r="T300">
        <f>S300*D300</f>
        <v/>
      </c>
      <c r="U300">
        <f>S300*F300*H300</f>
        <v/>
      </c>
      <c r="V300">
        <f>S300*F300*(H300-1)</f>
        <v/>
      </c>
      <c r="W300">
        <f>U300*J300</f>
        <v/>
      </c>
      <c r="X300">
        <f>T300+W300</f>
        <v/>
      </c>
      <c r="Y300">
        <f>(T300*E300+W300*L300)*(1-R300-'d_고정'!$B$13)</f>
        <v/>
      </c>
      <c r="Z300">
        <f>(U300*N300*Q300+'d_고정'!$B$3*('6_기대효과'!$H$7/8)*Q300*'d_고정'!$B$10*P300*('6_기대효과'!$K$7/'d_고정'!$B$9))*(1-R300)</f>
        <v/>
      </c>
      <c r="AA300">
        <f>W300*L300*(1-R300-'d_고정'!$B$13)+U300*MAX(N300-'d_고정'!$B$10*P300*('6_기대효과'!$K$7/'d_고정'!$B$9),0)*Q300*(1-R300)</f>
        <v/>
      </c>
      <c r="AB300">
        <f>Y300+Z300</f>
        <v/>
      </c>
      <c r="AC300">
        <f>Y300/('d_고정'!$B$5*'6_기대효과'!$H$7/8)/'d_고정'!$B$6</f>
        <v/>
      </c>
      <c r="AD300">
        <f>Y300/('d_고정'!$B$8*'6_기대효과'!$H$7/8)</f>
        <v/>
      </c>
    </row>
    <row r="301">
      <c r="A301">
        <f>RAND()</f>
        <v/>
      </c>
      <c r="B301">
        <f>IF('d_시나리오'!$J$2='d_시나리오'!$H$2,'d_시나리오'!$I$2,IF(A301&lt;('d_시나리오'!$I$2-'d_시나리오'!$H$2)/('d_시나리오'!$J$2-'d_시나리오'!$H$2),'d_시나리오'!$H$2+SQRT(A301*('d_시나리오'!$J$2-'d_시나리오'!$H$2)*('d_시나리오'!$I$2-'d_시나리오'!$H$2)),'d_시나리오'!$J$2-SQRT((1-A301)*('d_시나리오'!$J$2-'d_시나리오'!$H$2)*('d_시나리오'!$J$2-'d_시나리오'!$I$2))))</f>
        <v/>
      </c>
      <c r="C301">
        <f>RAND()</f>
        <v/>
      </c>
      <c r="D301">
        <f>BETAINV(RAND(),IF(C301&lt;'d_고정'!$B$26,'d_고정'!$B$23,'d_고정'!$B$16)+1,'d_고정'!$B$17-IF(C301&lt;'d_고정'!$B$26,'d_고정'!$B$23,'d_고정'!$B$16)+1)*('d_고정'!$B$14+('d_고정'!$B$15-'d_고정'!$B$14)*RAND())</f>
        <v/>
      </c>
      <c r="E301">
        <f>INDEX('d_분포'!$A$2:$A$28,RANDBETWEEN(1,27))</f>
        <v/>
      </c>
      <c r="F301">
        <f>INDEX('d_분포'!$C$2:$C$5,RANDBETWEEN(1,4))*(0.9+0.2*RAND())</f>
        <v/>
      </c>
      <c r="G301">
        <f>RAND()</f>
        <v/>
      </c>
      <c r="H301">
        <f>(F301+(1-F301)*('d_고정'!$B$22*BETAINV(RAND(),IF(G301&lt;'d_고정'!$B$26,'d_고정'!$B$25,'d_고정'!$B$20)+1,'d_고정'!$B$21-IF(G301&lt;'d_고정'!$B$26,'d_고정'!$B$25,'d_고정'!$B$20)+1)+(1-'d_고정'!$B$22)*BETAINV(RAND(),IF(G301&lt;'d_고정'!$B$26,'d_고정'!$B$24,'d_고정'!$B$18)+1,'d_고정'!$B$19-IF(G301&lt;'d_고정'!$B$26,'d_고정'!$B$24,'d_고정'!$B$18)+1))*('d_고정'!$B$14+('d_고정'!$B$15-'d_고정'!$B$14)*RAND()))/F301</f>
        <v/>
      </c>
      <c r="I301">
        <f>RAND()</f>
        <v/>
      </c>
      <c r="J301">
        <f>IF('d_시나리오'!$J$3='d_시나리오'!$H$3,'d_시나리오'!$I$3,IF(I301&lt;('d_시나리오'!$I$3-'d_시나리오'!$H$3)/('d_시나리오'!$J$3-'d_시나리오'!$H$3),'d_시나리오'!$H$3+SQRT(I301*('d_시나리오'!$J$3-'d_시나리오'!$H$3)*('d_시나리오'!$I$3-'d_시나리오'!$H$3)),'d_시나리오'!$J$3-SQRT((1-I301)*('d_시나리오'!$J$3-'d_시나리오'!$H$3)*('d_시나리오'!$J$3-'d_시나리오'!$I$3))))</f>
        <v/>
      </c>
      <c r="K301">
        <f>RAND()</f>
        <v/>
      </c>
      <c r="L301">
        <f>IF('d_시나리오'!$J$4='d_시나리오'!$H$4,'d_시나리오'!$I$4,IF(K301&lt;('d_시나리오'!$I$4-'d_시나리오'!$H$4)/('d_시나리오'!$J$4-'d_시나리오'!$H$4),'d_시나리오'!$H$4+SQRT(K301*('d_시나리오'!$J$4-'d_시나리오'!$H$4)*('d_시나리오'!$I$4-'d_시나리오'!$H$4)),'d_시나리오'!$J$4-SQRT((1-K301)*('d_시나리오'!$J$4-'d_시나리오'!$H$4)*('d_시나리오'!$J$4-'d_시나리오'!$I$4))))</f>
        <v/>
      </c>
      <c r="M301">
        <f>RAND()</f>
        <v/>
      </c>
      <c r="N301">
        <f>IF('d_시나리오'!$J$5='d_시나리오'!$H$5,'d_시나리오'!$I$5,IF(M301&lt;('d_시나리오'!$I$5-'d_시나리오'!$H$5)/('d_시나리오'!$J$5-'d_시나리오'!$H$5),'d_시나리오'!$H$5+SQRT(M301*('d_시나리오'!$J$5-'d_시나리오'!$H$5)*('d_시나리오'!$I$5-'d_시나리오'!$H$5)),'d_시나리오'!$J$5-SQRT((1-M301)*('d_시나리오'!$J$5-'d_시나리오'!$H$5)*('d_시나리오'!$J$5-'d_시나리오'!$I$5))))</f>
        <v/>
      </c>
      <c r="O301">
        <f>RAND()</f>
        <v/>
      </c>
      <c r="P301">
        <f>IF('d_시나리오'!$J$6='d_시나리오'!$H$6,'d_시나리오'!$I$6,IF(O301&lt;('d_시나리오'!$I$6-'d_시나리오'!$H$6)/('d_시나리오'!$J$6-'d_시나리오'!$H$6),'d_시나리오'!$H$6+SQRT(O301*('d_시나리오'!$J$6-'d_시나리오'!$H$6)*('d_시나리오'!$I$6-'d_시나리오'!$H$6)),'d_시나리오'!$J$6-SQRT((1-O301)*('d_시나리오'!$J$6-'d_시나리오'!$H$6)*('d_시나리오'!$J$6-'d_시나리오'!$I$6))))</f>
        <v/>
      </c>
      <c r="Q301">
        <f>INDEX('d_분포'!$B$2:$B$57,RANDBETWEEN(1,56))</f>
        <v/>
      </c>
      <c r="R301">
        <f>BETAINV(RAND(),5,5)</f>
        <v/>
      </c>
      <c r="S301">
        <f>'d_고정'!$B$1*'6_기대효과'!$H$7*('d_시나리오'!$I$7/'d_고정'!$B$2)*B301</f>
        <v/>
      </c>
      <c r="T301">
        <f>S301*D301</f>
        <v/>
      </c>
      <c r="U301">
        <f>S301*F301*H301</f>
        <v/>
      </c>
      <c r="V301">
        <f>S301*F301*(H301-1)</f>
        <v/>
      </c>
      <c r="W301">
        <f>U301*J301</f>
        <v/>
      </c>
      <c r="X301">
        <f>T301+W301</f>
        <v/>
      </c>
      <c r="Y301">
        <f>(T301*E301+W301*L301)*(1-R301-'d_고정'!$B$13)</f>
        <v/>
      </c>
      <c r="Z301">
        <f>(U301*N301*Q301+'d_고정'!$B$3*('6_기대효과'!$H$7/8)*Q301*'d_고정'!$B$10*P301*('6_기대효과'!$K$7/'d_고정'!$B$9))*(1-R301)</f>
        <v/>
      </c>
      <c r="AA301">
        <f>W301*L301*(1-R301-'d_고정'!$B$13)+U301*MAX(N301-'d_고정'!$B$10*P301*('6_기대효과'!$K$7/'d_고정'!$B$9),0)*Q301*(1-R301)</f>
        <v/>
      </c>
      <c r="AB301">
        <f>Y301+Z301</f>
        <v/>
      </c>
      <c r="AC301">
        <f>Y301/('d_고정'!$B$5*'6_기대효과'!$H$7/8)/'d_고정'!$B$6</f>
        <v/>
      </c>
      <c r="AD301">
        <f>Y301/('d_고정'!$B$8*'6_기대효과'!$H$7/8)</f>
        <v/>
      </c>
    </row>
    <row r="302">
      <c r="A302">
        <f>RAND()</f>
        <v/>
      </c>
      <c r="B302">
        <f>IF('d_시나리오'!$J$2='d_시나리오'!$H$2,'d_시나리오'!$I$2,IF(A302&lt;('d_시나리오'!$I$2-'d_시나리오'!$H$2)/('d_시나리오'!$J$2-'d_시나리오'!$H$2),'d_시나리오'!$H$2+SQRT(A302*('d_시나리오'!$J$2-'d_시나리오'!$H$2)*('d_시나리오'!$I$2-'d_시나리오'!$H$2)),'d_시나리오'!$J$2-SQRT((1-A302)*('d_시나리오'!$J$2-'d_시나리오'!$H$2)*('d_시나리오'!$J$2-'d_시나리오'!$I$2))))</f>
        <v/>
      </c>
      <c r="C302">
        <f>RAND()</f>
        <v/>
      </c>
      <c r="D302">
        <f>BETAINV(RAND(),IF(C302&lt;'d_고정'!$B$26,'d_고정'!$B$23,'d_고정'!$B$16)+1,'d_고정'!$B$17-IF(C302&lt;'d_고정'!$B$26,'d_고정'!$B$23,'d_고정'!$B$16)+1)*('d_고정'!$B$14+('d_고정'!$B$15-'d_고정'!$B$14)*RAND())</f>
        <v/>
      </c>
      <c r="E302">
        <f>INDEX('d_분포'!$A$2:$A$28,RANDBETWEEN(1,27))</f>
        <v/>
      </c>
      <c r="F302">
        <f>INDEX('d_분포'!$C$2:$C$5,RANDBETWEEN(1,4))*(0.9+0.2*RAND())</f>
        <v/>
      </c>
      <c r="G302">
        <f>RAND()</f>
        <v/>
      </c>
      <c r="H302">
        <f>(F302+(1-F302)*('d_고정'!$B$22*BETAINV(RAND(),IF(G302&lt;'d_고정'!$B$26,'d_고정'!$B$25,'d_고정'!$B$20)+1,'d_고정'!$B$21-IF(G302&lt;'d_고정'!$B$26,'d_고정'!$B$25,'d_고정'!$B$20)+1)+(1-'d_고정'!$B$22)*BETAINV(RAND(),IF(G302&lt;'d_고정'!$B$26,'d_고정'!$B$24,'d_고정'!$B$18)+1,'d_고정'!$B$19-IF(G302&lt;'d_고정'!$B$26,'d_고정'!$B$24,'d_고정'!$B$18)+1))*('d_고정'!$B$14+('d_고정'!$B$15-'d_고정'!$B$14)*RAND()))/F302</f>
        <v/>
      </c>
      <c r="I302">
        <f>RAND()</f>
        <v/>
      </c>
      <c r="J302">
        <f>IF('d_시나리오'!$J$3='d_시나리오'!$H$3,'d_시나리오'!$I$3,IF(I302&lt;('d_시나리오'!$I$3-'d_시나리오'!$H$3)/('d_시나리오'!$J$3-'d_시나리오'!$H$3),'d_시나리오'!$H$3+SQRT(I302*('d_시나리오'!$J$3-'d_시나리오'!$H$3)*('d_시나리오'!$I$3-'d_시나리오'!$H$3)),'d_시나리오'!$J$3-SQRT((1-I302)*('d_시나리오'!$J$3-'d_시나리오'!$H$3)*('d_시나리오'!$J$3-'d_시나리오'!$I$3))))</f>
        <v/>
      </c>
      <c r="K302">
        <f>RAND()</f>
        <v/>
      </c>
      <c r="L302">
        <f>IF('d_시나리오'!$J$4='d_시나리오'!$H$4,'d_시나리오'!$I$4,IF(K302&lt;('d_시나리오'!$I$4-'d_시나리오'!$H$4)/('d_시나리오'!$J$4-'d_시나리오'!$H$4),'d_시나리오'!$H$4+SQRT(K302*('d_시나리오'!$J$4-'d_시나리오'!$H$4)*('d_시나리오'!$I$4-'d_시나리오'!$H$4)),'d_시나리오'!$J$4-SQRT((1-K302)*('d_시나리오'!$J$4-'d_시나리오'!$H$4)*('d_시나리오'!$J$4-'d_시나리오'!$I$4))))</f>
        <v/>
      </c>
      <c r="M302">
        <f>RAND()</f>
        <v/>
      </c>
      <c r="N302">
        <f>IF('d_시나리오'!$J$5='d_시나리오'!$H$5,'d_시나리오'!$I$5,IF(M302&lt;('d_시나리오'!$I$5-'d_시나리오'!$H$5)/('d_시나리오'!$J$5-'d_시나리오'!$H$5),'d_시나리오'!$H$5+SQRT(M302*('d_시나리오'!$J$5-'d_시나리오'!$H$5)*('d_시나리오'!$I$5-'d_시나리오'!$H$5)),'d_시나리오'!$J$5-SQRT((1-M302)*('d_시나리오'!$J$5-'d_시나리오'!$H$5)*('d_시나리오'!$J$5-'d_시나리오'!$I$5))))</f>
        <v/>
      </c>
      <c r="O302">
        <f>RAND()</f>
        <v/>
      </c>
      <c r="P302">
        <f>IF('d_시나리오'!$J$6='d_시나리오'!$H$6,'d_시나리오'!$I$6,IF(O302&lt;('d_시나리오'!$I$6-'d_시나리오'!$H$6)/('d_시나리오'!$J$6-'d_시나리오'!$H$6),'d_시나리오'!$H$6+SQRT(O302*('d_시나리오'!$J$6-'d_시나리오'!$H$6)*('d_시나리오'!$I$6-'d_시나리오'!$H$6)),'d_시나리오'!$J$6-SQRT((1-O302)*('d_시나리오'!$J$6-'d_시나리오'!$H$6)*('d_시나리오'!$J$6-'d_시나리오'!$I$6))))</f>
        <v/>
      </c>
      <c r="Q302">
        <f>INDEX('d_분포'!$B$2:$B$57,RANDBETWEEN(1,56))</f>
        <v/>
      </c>
      <c r="R302">
        <f>BETAINV(RAND(),5,5)</f>
        <v/>
      </c>
      <c r="S302">
        <f>'d_고정'!$B$1*'6_기대효과'!$H$7*('d_시나리오'!$I$7/'d_고정'!$B$2)*B302</f>
        <v/>
      </c>
      <c r="T302">
        <f>S302*D302</f>
        <v/>
      </c>
      <c r="U302">
        <f>S302*F302*H302</f>
        <v/>
      </c>
      <c r="V302">
        <f>S302*F302*(H302-1)</f>
        <v/>
      </c>
      <c r="W302">
        <f>U302*J302</f>
        <v/>
      </c>
      <c r="X302">
        <f>T302+W302</f>
        <v/>
      </c>
      <c r="Y302">
        <f>(T302*E302+W302*L302)*(1-R302-'d_고정'!$B$13)</f>
        <v/>
      </c>
      <c r="Z302">
        <f>(U302*N302*Q302+'d_고정'!$B$3*('6_기대효과'!$H$7/8)*Q302*'d_고정'!$B$10*P302*('6_기대효과'!$K$7/'d_고정'!$B$9))*(1-R302)</f>
        <v/>
      </c>
      <c r="AA302">
        <f>W302*L302*(1-R302-'d_고정'!$B$13)+U302*MAX(N302-'d_고정'!$B$10*P302*('6_기대효과'!$K$7/'d_고정'!$B$9),0)*Q302*(1-R302)</f>
        <v/>
      </c>
      <c r="AB302">
        <f>Y302+Z302</f>
        <v/>
      </c>
      <c r="AC302">
        <f>Y302/('d_고정'!$B$5*'6_기대효과'!$H$7/8)/'d_고정'!$B$6</f>
        <v/>
      </c>
      <c r="AD302">
        <f>Y302/('d_고정'!$B$8*'6_기대효과'!$H$7/8)</f>
        <v/>
      </c>
    </row>
    <row r="303">
      <c r="A303">
        <f>RAND()</f>
        <v/>
      </c>
      <c r="B303">
        <f>IF('d_시나리오'!$J$2='d_시나리오'!$H$2,'d_시나리오'!$I$2,IF(A303&lt;('d_시나리오'!$I$2-'d_시나리오'!$H$2)/('d_시나리오'!$J$2-'d_시나리오'!$H$2),'d_시나리오'!$H$2+SQRT(A303*('d_시나리오'!$J$2-'d_시나리오'!$H$2)*('d_시나리오'!$I$2-'d_시나리오'!$H$2)),'d_시나리오'!$J$2-SQRT((1-A303)*('d_시나리오'!$J$2-'d_시나리오'!$H$2)*('d_시나리오'!$J$2-'d_시나리오'!$I$2))))</f>
        <v/>
      </c>
      <c r="C303">
        <f>RAND()</f>
        <v/>
      </c>
      <c r="D303">
        <f>BETAINV(RAND(),IF(C303&lt;'d_고정'!$B$26,'d_고정'!$B$23,'d_고정'!$B$16)+1,'d_고정'!$B$17-IF(C303&lt;'d_고정'!$B$26,'d_고정'!$B$23,'d_고정'!$B$16)+1)*('d_고정'!$B$14+('d_고정'!$B$15-'d_고정'!$B$14)*RAND())</f>
        <v/>
      </c>
      <c r="E303">
        <f>INDEX('d_분포'!$A$2:$A$28,RANDBETWEEN(1,27))</f>
        <v/>
      </c>
      <c r="F303">
        <f>INDEX('d_분포'!$C$2:$C$5,RANDBETWEEN(1,4))*(0.9+0.2*RAND())</f>
        <v/>
      </c>
      <c r="G303">
        <f>RAND()</f>
        <v/>
      </c>
      <c r="H303">
        <f>(F303+(1-F303)*('d_고정'!$B$22*BETAINV(RAND(),IF(G303&lt;'d_고정'!$B$26,'d_고정'!$B$25,'d_고정'!$B$20)+1,'d_고정'!$B$21-IF(G303&lt;'d_고정'!$B$26,'d_고정'!$B$25,'d_고정'!$B$20)+1)+(1-'d_고정'!$B$22)*BETAINV(RAND(),IF(G303&lt;'d_고정'!$B$26,'d_고정'!$B$24,'d_고정'!$B$18)+1,'d_고정'!$B$19-IF(G303&lt;'d_고정'!$B$26,'d_고정'!$B$24,'d_고정'!$B$18)+1))*('d_고정'!$B$14+('d_고정'!$B$15-'d_고정'!$B$14)*RAND()))/F303</f>
        <v/>
      </c>
      <c r="I303">
        <f>RAND()</f>
        <v/>
      </c>
      <c r="J303">
        <f>IF('d_시나리오'!$J$3='d_시나리오'!$H$3,'d_시나리오'!$I$3,IF(I303&lt;('d_시나리오'!$I$3-'d_시나리오'!$H$3)/('d_시나리오'!$J$3-'d_시나리오'!$H$3),'d_시나리오'!$H$3+SQRT(I303*('d_시나리오'!$J$3-'d_시나리오'!$H$3)*('d_시나리오'!$I$3-'d_시나리오'!$H$3)),'d_시나리오'!$J$3-SQRT((1-I303)*('d_시나리오'!$J$3-'d_시나리오'!$H$3)*('d_시나리오'!$J$3-'d_시나리오'!$I$3))))</f>
        <v/>
      </c>
      <c r="K303">
        <f>RAND()</f>
        <v/>
      </c>
      <c r="L303">
        <f>IF('d_시나리오'!$J$4='d_시나리오'!$H$4,'d_시나리오'!$I$4,IF(K303&lt;('d_시나리오'!$I$4-'d_시나리오'!$H$4)/('d_시나리오'!$J$4-'d_시나리오'!$H$4),'d_시나리오'!$H$4+SQRT(K303*('d_시나리오'!$J$4-'d_시나리오'!$H$4)*('d_시나리오'!$I$4-'d_시나리오'!$H$4)),'d_시나리오'!$J$4-SQRT((1-K303)*('d_시나리오'!$J$4-'d_시나리오'!$H$4)*('d_시나리오'!$J$4-'d_시나리오'!$I$4))))</f>
        <v/>
      </c>
      <c r="M303">
        <f>RAND()</f>
        <v/>
      </c>
      <c r="N303">
        <f>IF('d_시나리오'!$J$5='d_시나리오'!$H$5,'d_시나리오'!$I$5,IF(M303&lt;('d_시나리오'!$I$5-'d_시나리오'!$H$5)/('d_시나리오'!$J$5-'d_시나리오'!$H$5),'d_시나리오'!$H$5+SQRT(M303*('d_시나리오'!$J$5-'d_시나리오'!$H$5)*('d_시나리오'!$I$5-'d_시나리오'!$H$5)),'d_시나리오'!$J$5-SQRT((1-M303)*('d_시나리오'!$J$5-'d_시나리오'!$H$5)*('d_시나리오'!$J$5-'d_시나리오'!$I$5))))</f>
        <v/>
      </c>
      <c r="O303">
        <f>RAND()</f>
        <v/>
      </c>
      <c r="P303">
        <f>IF('d_시나리오'!$J$6='d_시나리오'!$H$6,'d_시나리오'!$I$6,IF(O303&lt;('d_시나리오'!$I$6-'d_시나리오'!$H$6)/('d_시나리오'!$J$6-'d_시나리오'!$H$6),'d_시나리오'!$H$6+SQRT(O303*('d_시나리오'!$J$6-'d_시나리오'!$H$6)*('d_시나리오'!$I$6-'d_시나리오'!$H$6)),'d_시나리오'!$J$6-SQRT((1-O303)*('d_시나리오'!$J$6-'d_시나리오'!$H$6)*('d_시나리오'!$J$6-'d_시나리오'!$I$6))))</f>
        <v/>
      </c>
      <c r="Q303">
        <f>INDEX('d_분포'!$B$2:$B$57,RANDBETWEEN(1,56))</f>
        <v/>
      </c>
      <c r="R303">
        <f>BETAINV(RAND(),5,5)</f>
        <v/>
      </c>
      <c r="S303">
        <f>'d_고정'!$B$1*'6_기대효과'!$H$7*('d_시나리오'!$I$7/'d_고정'!$B$2)*B303</f>
        <v/>
      </c>
      <c r="T303">
        <f>S303*D303</f>
        <v/>
      </c>
      <c r="U303">
        <f>S303*F303*H303</f>
        <v/>
      </c>
      <c r="V303">
        <f>S303*F303*(H303-1)</f>
        <v/>
      </c>
      <c r="W303">
        <f>U303*J303</f>
        <v/>
      </c>
      <c r="X303">
        <f>T303+W303</f>
        <v/>
      </c>
      <c r="Y303">
        <f>(T303*E303+W303*L303)*(1-R303-'d_고정'!$B$13)</f>
        <v/>
      </c>
      <c r="Z303">
        <f>(U303*N303*Q303+'d_고정'!$B$3*('6_기대효과'!$H$7/8)*Q303*'d_고정'!$B$10*P303*('6_기대효과'!$K$7/'d_고정'!$B$9))*(1-R303)</f>
        <v/>
      </c>
      <c r="AA303">
        <f>W303*L303*(1-R303-'d_고정'!$B$13)+U303*MAX(N303-'d_고정'!$B$10*P303*('6_기대효과'!$K$7/'d_고정'!$B$9),0)*Q303*(1-R303)</f>
        <v/>
      </c>
      <c r="AB303">
        <f>Y303+Z303</f>
        <v/>
      </c>
      <c r="AC303">
        <f>Y303/('d_고정'!$B$5*'6_기대효과'!$H$7/8)/'d_고정'!$B$6</f>
        <v/>
      </c>
      <c r="AD303">
        <f>Y303/('d_고정'!$B$8*'6_기대효과'!$H$7/8)</f>
        <v/>
      </c>
    </row>
    <row r="304">
      <c r="A304">
        <f>RAND()</f>
        <v/>
      </c>
      <c r="B304">
        <f>IF('d_시나리오'!$J$2='d_시나리오'!$H$2,'d_시나리오'!$I$2,IF(A304&lt;('d_시나리오'!$I$2-'d_시나리오'!$H$2)/('d_시나리오'!$J$2-'d_시나리오'!$H$2),'d_시나리오'!$H$2+SQRT(A304*('d_시나리오'!$J$2-'d_시나리오'!$H$2)*('d_시나리오'!$I$2-'d_시나리오'!$H$2)),'d_시나리오'!$J$2-SQRT((1-A304)*('d_시나리오'!$J$2-'d_시나리오'!$H$2)*('d_시나리오'!$J$2-'d_시나리오'!$I$2))))</f>
        <v/>
      </c>
      <c r="C304">
        <f>RAND()</f>
        <v/>
      </c>
      <c r="D304">
        <f>BETAINV(RAND(),IF(C304&lt;'d_고정'!$B$26,'d_고정'!$B$23,'d_고정'!$B$16)+1,'d_고정'!$B$17-IF(C304&lt;'d_고정'!$B$26,'d_고정'!$B$23,'d_고정'!$B$16)+1)*('d_고정'!$B$14+('d_고정'!$B$15-'d_고정'!$B$14)*RAND())</f>
        <v/>
      </c>
      <c r="E304">
        <f>INDEX('d_분포'!$A$2:$A$28,RANDBETWEEN(1,27))</f>
        <v/>
      </c>
      <c r="F304">
        <f>INDEX('d_분포'!$C$2:$C$5,RANDBETWEEN(1,4))*(0.9+0.2*RAND())</f>
        <v/>
      </c>
      <c r="G304">
        <f>RAND()</f>
        <v/>
      </c>
      <c r="H304">
        <f>(F304+(1-F304)*('d_고정'!$B$22*BETAINV(RAND(),IF(G304&lt;'d_고정'!$B$26,'d_고정'!$B$25,'d_고정'!$B$20)+1,'d_고정'!$B$21-IF(G304&lt;'d_고정'!$B$26,'d_고정'!$B$25,'d_고정'!$B$20)+1)+(1-'d_고정'!$B$22)*BETAINV(RAND(),IF(G304&lt;'d_고정'!$B$26,'d_고정'!$B$24,'d_고정'!$B$18)+1,'d_고정'!$B$19-IF(G304&lt;'d_고정'!$B$26,'d_고정'!$B$24,'d_고정'!$B$18)+1))*('d_고정'!$B$14+('d_고정'!$B$15-'d_고정'!$B$14)*RAND()))/F304</f>
        <v/>
      </c>
      <c r="I304">
        <f>RAND()</f>
        <v/>
      </c>
      <c r="J304">
        <f>IF('d_시나리오'!$J$3='d_시나리오'!$H$3,'d_시나리오'!$I$3,IF(I304&lt;('d_시나리오'!$I$3-'d_시나리오'!$H$3)/('d_시나리오'!$J$3-'d_시나리오'!$H$3),'d_시나리오'!$H$3+SQRT(I304*('d_시나리오'!$J$3-'d_시나리오'!$H$3)*('d_시나리오'!$I$3-'d_시나리오'!$H$3)),'d_시나리오'!$J$3-SQRT((1-I304)*('d_시나리오'!$J$3-'d_시나리오'!$H$3)*('d_시나리오'!$J$3-'d_시나리오'!$I$3))))</f>
        <v/>
      </c>
      <c r="K304">
        <f>RAND()</f>
        <v/>
      </c>
      <c r="L304">
        <f>IF('d_시나리오'!$J$4='d_시나리오'!$H$4,'d_시나리오'!$I$4,IF(K304&lt;('d_시나리오'!$I$4-'d_시나리오'!$H$4)/('d_시나리오'!$J$4-'d_시나리오'!$H$4),'d_시나리오'!$H$4+SQRT(K304*('d_시나리오'!$J$4-'d_시나리오'!$H$4)*('d_시나리오'!$I$4-'d_시나리오'!$H$4)),'d_시나리오'!$J$4-SQRT((1-K304)*('d_시나리오'!$J$4-'d_시나리오'!$H$4)*('d_시나리오'!$J$4-'d_시나리오'!$I$4))))</f>
        <v/>
      </c>
      <c r="M304">
        <f>RAND()</f>
        <v/>
      </c>
      <c r="N304">
        <f>IF('d_시나리오'!$J$5='d_시나리오'!$H$5,'d_시나리오'!$I$5,IF(M304&lt;('d_시나리오'!$I$5-'d_시나리오'!$H$5)/('d_시나리오'!$J$5-'d_시나리오'!$H$5),'d_시나리오'!$H$5+SQRT(M304*('d_시나리오'!$J$5-'d_시나리오'!$H$5)*('d_시나리오'!$I$5-'d_시나리오'!$H$5)),'d_시나리오'!$J$5-SQRT((1-M304)*('d_시나리오'!$J$5-'d_시나리오'!$H$5)*('d_시나리오'!$J$5-'d_시나리오'!$I$5))))</f>
        <v/>
      </c>
      <c r="O304">
        <f>RAND()</f>
        <v/>
      </c>
      <c r="P304">
        <f>IF('d_시나리오'!$J$6='d_시나리오'!$H$6,'d_시나리오'!$I$6,IF(O304&lt;('d_시나리오'!$I$6-'d_시나리오'!$H$6)/('d_시나리오'!$J$6-'d_시나리오'!$H$6),'d_시나리오'!$H$6+SQRT(O304*('d_시나리오'!$J$6-'d_시나리오'!$H$6)*('d_시나리오'!$I$6-'d_시나리오'!$H$6)),'d_시나리오'!$J$6-SQRT((1-O304)*('d_시나리오'!$J$6-'d_시나리오'!$H$6)*('d_시나리오'!$J$6-'d_시나리오'!$I$6))))</f>
        <v/>
      </c>
      <c r="Q304">
        <f>INDEX('d_분포'!$B$2:$B$57,RANDBETWEEN(1,56))</f>
        <v/>
      </c>
      <c r="R304">
        <f>BETAINV(RAND(),5,5)</f>
        <v/>
      </c>
      <c r="S304">
        <f>'d_고정'!$B$1*'6_기대효과'!$H$7*('d_시나리오'!$I$7/'d_고정'!$B$2)*B304</f>
        <v/>
      </c>
      <c r="T304">
        <f>S304*D304</f>
        <v/>
      </c>
      <c r="U304">
        <f>S304*F304*H304</f>
        <v/>
      </c>
      <c r="V304">
        <f>S304*F304*(H304-1)</f>
        <v/>
      </c>
      <c r="W304">
        <f>U304*J304</f>
        <v/>
      </c>
      <c r="X304">
        <f>T304+W304</f>
        <v/>
      </c>
      <c r="Y304">
        <f>(T304*E304+W304*L304)*(1-R304-'d_고정'!$B$13)</f>
        <v/>
      </c>
      <c r="Z304">
        <f>(U304*N304*Q304+'d_고정'!$B$3*('6_기대효과'!$H$7/8)*Q304*'d_고정'!$B$10*P304*('6_기대효과'!$K$7/'d_고정'!$B$9))*(1-R304)</f>
        <v/>
      </c>
      <c r="AA304">
        <f>W304*L304*(1-R304-'d_고정'!$B$13)+U304*MAX(N304-'d_고정'!$B$10*P304*('6_기대효과'!$K$7/'d_고정'!$B$9),0)*Q304*(1-R304)</f>
        <v/>
      </c>
      <c r="AB304">
        <f>Y304+Z304</f>
        <v/>
      </c>
      <c r="AC304">
        <f>Y304/('d_고정'!$B$5*'6_기대효과'!$H$7/8)/'d_고정'!$B$6</f>
        <v/>
      </c>
      <c r="AD304">
        <f>Y304/('d_고정'!$B$8*'6_기대효과'!$H$7/8)</f>
        <v/>
      </c>
    </row>
    <row r="305">
      <c r="A305">
        <f>RAND()</f>
        <v/>
      </c>
      <c r="B305">
        <f>IF('d_시나리오'!$J$2='d_시나리오'!$H$2,'d_시나리오'!$I$2,IF(A305&lt;('d_시나리오'!$I$2-'d_시나리오'!$H$2)/('d_시나리오'!$J$2-'d_시나리오'!$H$2),'d_시나리오'!$H$2+SQRT(A305*('d_시나리오'!$J$2-'d_시나리오'!$H$2)*('d_시나리오'!$I$2-'d_시나리오'!$H$2)),'d_시나리오'!$J$2-SQRT((1-A305)*('d_시나리오'!$J$2-'d_시나리오'!$H$2)*('d_시나리오'!$J$2-'d_시나리오'!$I$2))))</f>
        <v/>
      </c>
      <c r="C305">
        <f>RAND()</f>
        <v/>
      </c>
      <c r="D305">
        <f>BETAINV(RAND(),IF(C305&lt;'d_고정'!$B$26,'d_고정'!$B$23,'d_고정'!$B$16)+1,'d_고정'!$B$17-IF(C305&lt;'d_고정'!$B$26,'d_고정'!$B$23,'d_고정'!$B$16)+1)*('d_고정'!$B$14+('d_고정'!$B$15-'d_고정'!$B$14)*RAND())</f>
        <v/>
      </c>
      <c r="E305">
        <f>INDEX('d_분포'!$A$2:$A$28,RANDBETWEEN(1,27))</f>
        <v/>
      </c>
      <c r="F305">
        <f>INDEX('d_분포'!$C$2:$C$5,RANDBETWEEN(1,4))*(0.9+0.2*RAND())</f>
        <v/>
      </c>
      <c r="G305">
        <f>RAND()</f>
        <v/>
      </c>
      <c r="H305">
        <f>(F305+(1-F305)*('d_고정'!$B$22*BETAINV(RAND(),IF(G305&lt;'d_고정'!$B$26,'d_고정'!$B$25,'d_고정'!$B$20)+1,'d_고정'!$B$21-IF(G305&lt;'d_고정'!$B$26,'d_고정'!$B$25,'d_고정'!$B$20)+1)+(1-'d_고정'!$B$22)*BETAINV(RAND(),IF(G305&lt;'d_고정'!$B$26,'d_고정'!$B$24,'d_고정'!$B$18)+1,'d_고정'!$B$19-IF(G305&lt;'d_고정'!$B$26,'d_고정'!$B$24,'d_고정'!$B$18)+1))*('d_고정'!$B$14+('d_고정'!$B$15-'d_고정'!$B$14)*RAND()))/F305</f>
        <v/>
      </c>
      <c r="I305">
        <f>RAND()</f>
        <v/>
      </c>
      <c r="J305">
        <f>IF('d_시나리오'!$J$3='d_시나리오'!$H$3,'d_시나리오'!$I$3,IF(I305&lt;('d_시나리오'!$I$3-'d_시나리오'!$H$3)/('d_시나리오'!$J$3-'d_시나리오'!$H$3),'d_시나리오'!$H$3+SQRT(I305*('d_시나리오'!$J$3-'d_시나리오'!$H$3)*('d_시나리오'!$I$3-'d_시나리오'!$H$3)),'d_시나리오'!$J$3-SQRT((1-I305)*('d_시나리오'!$J$3-'d_시나리오'!$H$3)*('d_시나리오'!$J$3-'d_시나리오'!$I$3))))</f>
        <v/>
      </c>
      <c r="K305">
        <f>RAND()</f>
        <v/>
      </c>
      <c r="L305">
        <f>IF('d_시나리오'!$J$4='d_시나리오'!$H$4,'d_시나리오'!$I$4,IF(K305&lt;('d_시나리오'!$I$4-'d_시나리오'!$H$4)/('d_시나리오'!$J$4-'d_시나리오'!$H$4),'d_시나리오'!$H$4+SQRT(K305*('d_시나리오'!$J$4-'d_시나리오'!$H$4)*('d_시나리오'!$I$4-'d_시나리오'!$H$4)),'d_시나리오'!$J$4-SQRT((1-K305)*('d_시나리오'!$J$4-'d_시나리오'!$H$4)*('d_시나리오'!$J$4-'d_시나리오'!$I$4))))</f>
        <v/>
      </c>
      <c r="M305">
        <f>RAND()</f>
        <v/>
      </c>
      <c r="N305">
        <f>IF('d_시나리오'!$J$5='d_시나리오'!$H$5,'d_시나리오'!$I$5,IF(M305&lt;('d_시나리오'!$I$5-'d_시나리오'!$H$5)/('d_시나리오'!$J$5-'d_시나리오'!$H$5),'d_시나리오'!$H$5+SQRT(M305*('d_시나리오'!$J$5-'d_시나리오'!$H$5)*('d_시나리오'!$I$5-'d_시나리오'!$H$5)),'d_시나리오'!$J$5-SQRT((1-M305)*('d_시나리오'!$J$5-'d_시나리오'!$H$5)*('d_시나리오'!$J$5-'d_시나리오'!$I$5))))</f>
        <v/>
      </c>
      <c r="O305">
        <f>RAND()</f>
        <v/>
      </c>
      <c r="P305">
        <f>IF('d_시나리오'!$J$6='d_시나리오'!$H$6,'d_시나리오'!$I$6,IF(O305&lt;('d_시나리오'!$I$6-'d_시나리오'!$H$6)/('d_시나리오'!$J$6-'d_시나리오'!$H$6),'d_시나리오'!$H$6+SQRT(O305*('d_시나리오'!$J$6-'d_시나리오'!$H$6)*('d_시나리오'!$I$6-'d_시나리오'!$H$6)),'d_시나리오'!$J$6-SQRT((1-O305)*('d_시나리오'!$J$6-'d_시나리오'!$H$6)*('d_시나리오'!$J$6-'d_시나리오'!$I$6))))</f>
        <v/>
      </c>
      <c r="Q305">
        <f>INDEX('d_분포'!$B$2:$B$57,RANDBETWEEN(1,56))</f>
        <v/>
      </c>
      <c r="R305">
        <f>BETAINV(RAND(),5,5)</f>
        <v/>
      </c>
      <c r="S305">
        <f>'d_고정'!$B$1*'6_기대효과'!$H$7*('d_시나리오'!$I$7/'d_고정'!$B$2)*B305</f>
        <v/>
      </c>
      <c r="T305">
        <f>S305*D305</f>
        <v/>
      </c>
      <c r="U305">
        <f>S305*F305*H305</f>
        <v/>
      </c>
      <c r="V305">
        <f>S305*F305*(H305-1)</f>
        <v/>
      </c>
      <c r="W305">
        <f>U305*J305</f>
        <v/>
      </c>
      <c r="X305">
        <f>T305+W305</f>
        <v/>
      </c>
      <c r="Y305">
        <f>(T305*E305+W305*L305)*(1-R305-'d_고정'!$B$13)</f>
        <v/>
      </c>
      <c r="Z305">
        <f>(U305*N305*Q305+'d_고정'!$B$3*('6_기대효과'!$H$7/8)*Q305*'d_고정'!$B$10*P305*('6_기대효과'!$K$7/'d_고정'!$B$9))*(1-R305)</f>
        <v/>
      </c>
      <c r="AA305">
        <f>W305*L305*(1-R305-'d_고정'!$B$13)+U305*MAX(N305-'d_고정'!$B$10*P305*('6_기대효과'!$K$7/'d_고정'!$B$9),0)*Q305*(1-R305)</f>
        <v/>
      </c>
      <c r="AB305">
        <f>Y305+Z305</f>
        <v/>
      </c>
      <c r="AC305">
        <f>Y305/('d_고정'!$B$5*'6_기대효과'!$H$7/8)/'d_고정'!$B$6</f>
        <v/>
      </c>
      <c r="AD305">
        <f>Y305/('d_고정'!$B$8*'6_기대효과'!$H$7/8)</f>
        <v/>
      </c>
    </row>
    <row r="306">
      <c r="A306">
        <f>RAND()</f>
        <v/>
      </c>
      <c r="B306">
        <f>IF('d_시나리오'!$J$2='d_시나리오'!$H$2,'d_시나리오'!$I$2,IF(A306&lt;('d_시나리오'!$I$2-'d_시나리오'!$H$2)/('d_시나리오'!$J$2-'d_시나리오'!$H$2),'d_시나리오'!$H$2+SQRT(A306*('d_시나리오'!$J$2-'d_시나리오'!$H$2)*('d_시나리오'!$I$2-'d_시나리오'!$H$2)),'d_시나리오'!$J$2-SQRT((1-A306)*('d_시나리오'!$J$2-'d_시나리오'!$H$2)*('d_시나리오'!$J$2-'d_시나리오'!$I$2))))</f>
        <v/>
      </c>
      <c r="C306">
        <f>RAND()</f>
        <v/>
      </c>
      <c r="D306">
        <f>BETAINV(RAND(),IF(C306&lt;'d_고정'!$B$26,'d_고정'!$B$23,'d_고정'!$B$16)+1,'d_고정'!$B$17-IF(C306&lt;'d_고정'!$B$26,'d_고정'!$B$23,'d_고정'!$B$16)+1)*('d_고정'!$B$14+('d_고정'!$B$15-'d_고정'!$B$14)*RAND())</f>
        <v/>
      </c>
      <c r="E306">
        <f>INDEX('d_분포'!$A$2:$A$28,RANDBETWEEN(1,27))</f>
        <v/>
      </c>
      <c r="F306">
        <f>INDEX('d_분포'!$C$2:$C$5,RANDBETWEEN(1,4))*(0.9+0.2*RAND())</f>
        <v/>
      </c>
      <c r="G306">
        <f>RAND()</f>
        <v/>
      </c>
      <c r="H306">
        <f>(F306+(1-F306)*('d_고정'!$B$22*BETAINV(RAND(),IF(G306&lt;'d_고정'!$B$26,'d_고정'!$B$25,'d_고정'!$B$20)+1,'d_고정'!$B$21-IF(G306&lt;'d_고정'!$B$26,'d_고정'!$B$25,'d_고정'!$B$20)+1)+(1-'d_고정'!$B$22)*BETAINV(RAND(),IF(G306&lt;'d_고정'!$B$26,'d_고정'!$B$24,'d_고정'!$B$18)+1,'d_고정'!$B$19-IF(G306&lt;'d_고정'!$B$26,'d_고정'!$B$24,'d_고정'!$B$18)+1))*('d_고정'!$B$14+('d_고정'!$B$15-'d_고정'!$B$14)*RAND()))/F306</f>
        <v/>
      </c>
      <c r="I306">
        <f>RAND()</f>
        <v/>
      </c>
      <c r="J306">
        <f>IF('d_시나리오'!$J$3='d_시나리오'!$H$3,'d_시나리오'!$I$3,IF(I306&lt;('d_시나리오'!$I$3-'d_시나리오'!$H$3)/('d_시나리오'!$J$3-'d_시나리오'!$H$3),'d_시나리오'!$H$3+SQRT(I306*('d_시나리오'!$J$3-'d_시나리오'!$H$3)*('d_시나리오'!$I$3-'d_시나리오'!$H$3)),'d_시나리오'!$J$3-SQRT((1-I306)*('d_시나리오'!$J$3-'d_시나리오'!$H$3)*('d_시나리오'!$J$3-'d_시나리오'!$I$3))))</f>
        <v/>
      </c>
      <c r="K306">
        <f>RAND()</f>
        <v/>
      </c>
      <c r="L306">
        <f>IF('d_시나리오'!$J$4='d_시나리오'!$H$4,'d_시나리오'!$I$4,IF(K306&lt;('d_시나리오'!$I$4-'d_시나리오'!$H$4)/('d_시나리오'!$J$4-'d_시나리오'!$H$4),'d_시나리오'!$H$4+SQRT(K306*('d_시나리오'!$J$4-'d_시나리오'!$H$4)*('d_시나리오'!$I$4-'d_시나리오'!$H$4)),'d_시나리오'!$J$4-SQRT((1-K306)*('d_시나리오'!$J$4-'d_시나리오'!$H$4)*('d_시나리오'!$J$4-'d_시나리오'!$I$4))))</f>
        <v/>
      </c>
      <c r="M306">
        <f>RAND()</f>
        <v/>
      </c>
      <c r="N306">
        <f>IF('d_시나리오'!$J$5='d_시나리오'!$H$5,'d_시나리오'!$I$5,IF(M306&lt;('d_시나리오'!$I$5-'d_시나리오'!$H$5)/('d_시나리오'!$J$5-'d_시나리오'!$H$5),'d_시나리오'!$H$5+SQRT(M306*('d_시나리오'!$J$5-'d_시나리오'!$H$5)*('d_시나리오'!$I$5-'d_시나리오'!$H$5)),'d_시나리오'!$J$5-SQRT((1-M306)*('d_시나리오'!$J$5-'d_시나리오'!$H$5)*('d_시나리오'!$J$5-'d_시나리오'!$I$5))))</f>
        <v/>
      </c>
      <c r="O306">
        <f>RAND()</f>
        <v/>
      </c>
      <c r="P306">
        <f>IF('d_시나리오'!$J$6='d_시나리오'!$H$6,'d_시나리오'!$I$6,IF(O306&lt;('d_시나리오'!$I$6-'d_시나리오'!$H$6)/('d_시나리오'!$J$6-'d_시나리오'!$H$6),'d_시나리오'!$H$6+SQRT(O306*('d_시나리오'!$J$6-'d_시나리오'!$H$6)*('d_시나리오'!$I$6-'d_시나리오'!$H$6)),'d_시나리오'!$J$6-SQRT((1-O306)*('d_시나리오'!$J$6-'d_시나리오'!$H$6)*('d_시나리오'!$J$6-'d_시나리오'!$I$6))))</f>
        <v/>
      </c>
      <c r="Q306">
        <f>INDEX('d_분포'!$B$2:$B$57,RANDBETWEEN(1,56))</f>
        <v/>
      </c>
      <c r="R306">
        <f>BETAINV(RAND(),5,5)</f>
        <v/>
      </c>
      <c r="S306">
        <f>'d_고정'!$B$1*'6_기대효과'!$H$7*('d_시나리오'!$I$7/'d_고정'!$B$2)*B306</f>
        <v/>
      </c>
      <c r="T306">
        <f>S306*D306</f>
        <v/>
      </c>
      <c r="U306">
        <f>S306*F306*H306</f>
        <v/>
      </c>
      <c r="V306">
        <f>S306*F306*(H306-1)</f>
        <v/>
      </c>
      <c r="W306">
        <f>U306*J306</f>
        <v/>
      </c>
      <c r="X306">
        <f>T306+W306</f>
        <v/>
      </c>
      <c r="Y306">
        <f>(T306*E306+W306*L306)*(1-R306-'d_고정'!$B$13)</f>
        <v/>
      </c>
      <c r="Z306">
        <f>(U306*N306*Q306+'d_고정'!$B$3*('6_기대효과'!$H$7/8)*Q306*'d_고정'!$B$10*P306*('6_기대효과'!$K$7/'d_고정'!$B$9))*(1-R306)</f>
        <v/>
      </c>
      <c r="AA306">
        <f>W306*L306*(1-R306-'d_고정'!$B$13)+U306*MAX(N306-'d_고정'!$B$10*P306*('6_기대효과'!$K$7/'d_고정'!$B$9),0)*Q306*(1-R306)</f>
        <v/>
      </c>
      <c r="AB306">
        <f>Y306+Z306</f>
        <v/>
      </c>
      <c r="AC306">
        <f>Y306/('d_고정'!$B$5*'6_기대효과'!$H$7/8)/'d_고정'!$B$6</f>
        <v/>
      </c>
      <c r="AD306">
        <f>Y306/('d_고정'!$B$8*'6_기대효과'!$H$7/8)</f>
        <v/>
      </c>
    </row>
    <row r="307">
      <c r="A307">
        <f>RAND()</f>
        <v/>
      </c>
      <c r="B307">
        <f>IF('d_시나리오'!$J$2='d_시나리오'!$H$2,'d_시나리오'!$I$2,IF(A307&lt;('d_시나리오'!$I$2-'d_시나리오'!$H$2)/('d_시나리오'!$J$2-'d_시나리오'!$H$2),'d_시나리오'!$H$2+SQRT(A307*('d_시나리오'!$J$2-'d_시나리오'!$H$2)*('d_시나리오'!$I$2-'d_시나리오'!$H$2)),'d_시나리오'!$J$2-SQRT((1-A307)*('d_시나리오'!$J$2-'d_시나리오'!$H$2)*('d_시나리오'!$J$2-'d_시나리오'!$I$2))))</f>
        <v/>
      </c>
      <c r="C307">
        <f>RAND()</f>
        <v/>
      </c>
      <c r="D307">
        <f>BETAINV(RAND(),IF(C307&lt;'d_고정'!$B$26,'d_고정'!$B$23,'d_고정'!$B$16)+1,'d_고정'!$B$17-IF(C307&lt;'d_고정'!$B$26,'d_고정'!$B$23,'d_고정'!$B$16)+1)*('d_고정'!$B$14+('d_고정'!$B$15-'d_고정'!$B$14)*RAND())</f>
        <v/>
      </c>
      <c r="E307">
        <f>INDEX('d_분포'!$A$2:$A$28,RANDBETWEEN(1,27))</f>
        <v/>
      </c>
      <c r="F307">
        <f>INDEX('d_분포'!$C$2:$C$5,RANDBETWEEN(1,4))*(0.9+0.2*RAND())</f>
        <v/>
      </c>
      <c r="G307">
        <f>RAND()</f>
        <v/>
      </c>
      <c r="H307">
        <f>(F307+(1-F307)*('d_고정'!$B$22*BETAINV(RAND(),IF(G307&lt;'d_고정'!$B$26,'d_고정'!$B$25,'d_고정'!$B$20)+1,'d_고정'!$B$21-IF(G307&lt;'d_고정'!$B$26,'d_고정'!$B$25,'d_고정'!$B$20)+1)+(1-'d_고정'!$B$22)*BETAINV(RAND(),IF(G307&lt;'d_고정'!$B$26,'d_고정'!$B$24,'d_고정'!$B$18)+1,'d_고정'!$B$19-IF(G307&lt;'d_고정'!$B$26,'d_고정'!$B$24,'d_고정'!$B$18)+1))*('d_고정'!$B$14+('d_고정'!$B$15-'d_고정'!$B$14)*RAND()))/F307</f>
        <v/>
      </c>
      <c r="I307">
        <f>RAND()</f>
        <v/>
      </c>
      <c r="J307">
        <f>IF('d_시나리오'!$J$3='d_시나리오'!$H$3,'d_시나리오'!$I$3,IF(I307&lt;('d_시나리오'!$I$3-'d_시나리오'!$H$3)/('d_시나리오'!$J$3-'d_시나리오'!$H$3),'d_시나리오'!$H$3+SQRT(I307*('d_시나리오'!$J$3-'d_시나리오'!$H$3)*('d_시나리오'!$I$3-'d_시나리오'!$H$3)),'d_시나리오'!$J$3-SQRT((1-I307)*('d_시나리오'!$J$3-'d_시나리오'!$H$3)*('d_시나리오'!$J$3-'d_시나리오'!$I$3))))</f>
        <v/>
      </c>
      <c r="K307">
        <f>RAND()</f>
        <v/>
      </c>
      <c r="L307">
        <f>IF('d_시나리오'!$J$4='d_시나리오'!$H$4,'d_시나리오'!$I$4,IF(K307&lt;('d_시나리오'!$I$4-'d_시나리오'!$H$4)/('d_시나리오'!$J$4-'d_시나리오'!$H$4),'d_시나리오'!$H$4+SQRT(K307*('d_시나리오'!$J$4-'d_시나리오'!$H$4)*('d_시나리오'!$I$4-'d_시나리오'!$H$4)),'d_시나리오'!$J$4-SQRT((1-K307)*('d_시나리오'!$J$4-'d_시나리오'!$H$4)*('d_시나리오'!$J$4-'d_시나리오'!$I$4))))</f>
        <v/>
      </c>
      <c r="M307">
        <f>RAND()</f>
        <v/>
      </c>
      <c r="N307">
        <f>IF('d_시나리오'!$J$5='d_시나리오'!$H$5,'d_시나리오'!$I$5,IF(M307&lt;('d_시나리오'!$I$5-'d_시나리오'!$H$5)/('d_시나리오'!$J$5-'d_시나리오'!$H$5),'d_시나리오'!$H$5+SQRT(M307*('d_시나리오'!$J$5-'d_시나리오'!$H$5)*('d_시나리오'!$I$5-'d_시나리오'!$H$5)),'d_시나리오'!$J$5-SQRT((1-M307)*('d_시나리오'!$J$5-'d_시나리오'!$H$5)*('d_시나리오'!$J$5-'d_시나리오'!$I$5))))</f>
        <v/>
      </c>
      <c r="O307">
        <f>RAND()</f>
        <v/>
      </c>
      <c r="P307">
        <f>IF('d_시나리오'!$J$6='d_시나리오'!$H$6,'d_시나리오'!$I$6,IF(O307&lt;('d_시나리오'!$I$6-'d_시나리오'!$H$6)/('d_시나리오'!$J$6-'d_시나리오'!$H$6),'d_시나리오'!$H$6+SQRT(O307*('d_시나리오'!$J$6-'d_시나리오'!$H$6)*('d_시나리오'!$I$6-'d_시나리오'!$H$6)),'d_시나리오'!$J$6-SQRT((1-O307)*('d_시나리오'!$J$6-'d_시나리오'!$H$6)*('d_시나리오'!$J$6-'d_시나리오'!$I$6))))</f>
        <v/>
      </c>
      <c r="Q307">
        <f>INDEX('d_분포'!$B$2:$B$57,RANDBETWEEN(1,56))</f>
        <v/>
      </c>
      <c r="R307">
        <f>BETAINV(RAND(),5,5)</f>
        <v/>
      </c>
      <c r="S307">
        <f>'d_고정'!$B$1*'6_기대효과'!$H$7*('d_시나리오'!$I$7/'d_고정'!$B$2)*B307</f>
        <v/>
      </c>
      <c r="T307">
        <f>S307*D307</f>
        <v/>
      </c>
      <c r="U307">
        <f>S307*F307*H307</f>
        <v/>
      </c>
      <c r="V307">
        <f>S307*F307*(H307-1)</f>
        <v/>
      </c>
      <c r="W307">
        <f>U307*J307</f>
        <v/>
      </c>
      <c r="X307">
        <f>T307+W307</f>
        <v/>
      </c>
      <c r="Y307">
        <f>(T307*E307+W307*L307)*(1-R307-'d_고정'!$B$13)</f>
        <v/>
      </c>
      <c r="Z307">
        <f>(U307*N307*Q307+'d_고정'!$B$3*('6_기대효과'!$H$7/8)*Q307*'d_고정'!$B$10*P307*('6_기대효과'!$K$7/'d_고정'!$B$9))*(1-R307)</f>
        <v/>
      </c>
      <c r="AA307">
        <f>W307*L307*(1-R307-'d_고정'!$B$13)+U307*MAX(N307-'d_고정'!$B$10*P307*('6_기대효과'!$K$7/'d_고정'!$B$9),0)*Q307*(1-R307)</f>
        <v/>
      </c>
      <c r="AB307">
        <f>Y307+Z307</f>
        <v/>
      </c>
      <c r="AC307">
        <f>Y307/('d_고정'!$B$5*'6_기대효과'!$H$7/8)/'d_고정'!$B$6</f>
        <v/>
      </c>
      <c r="AD307">
        <f>Y307/('d_고정'!$B$8*'6_기대효과'!$H$7/8)</f>
        <v/>
      </c>
    </row>
    <row r="308">
      <c r="A308">
        <f>RAND()</f>
        <v/>
      </c>
      <c r="B308">
        <f>IF('d_시나리오'!$J$2='d_시나리오'!$H$2,'d_시나리오'!$I$2,IF(A308&lt;('d_시나리오'!$I$2-'d_시나리오'!$H$2)/('d_시나리오'!$J$2-'d_시나리오'!$H$2),'d_시나리오'!$H$2+SQRT(A308*('d_시나리오'!$J$2-'d_시나리오'!$H$2)*('d_시나리오'!$I$2-'d_시나리오'!$H$2)),'d_시나리오'!$J$2-SQRT((1-A308)*('d_시나리오'!$J$2-'d_시나리오'!$H$2)*('d_시나리오'!$J$2-'d_시나리오'!$I$2))))</f>
        <v/>
      </c>
      <c r="C308">
        <f>RAND()</f>
        <v/>
      </c>
      <c r="D308">
        <f>BETAINV(RAND(),IF(C308&lt;'d_고정'!$B$26,'d_고정'!$B$23,'d_고정'!$B$16)+1,'d_고정'!$B$17-IF(C308&lt;'d_고정'!$B$26,'d_고정'!$B$23,'d_고정'!$B$16)+1)*('d_고정'!$B$14+('d_고정'!$B$15-'d_고정'!$B$14)*RAND())</f>
        <v/>
      </c>
      <c r="E308">
        <f>INDEX('d_분포'!$A$2:$A$28,RANDBETWEEN(1,27))</f>
        <v/>
      </c>
      <c r="F308">
        <f>INDEX('d_분포'!$C$2:$C$5,RANDBETWEEN(1,4))*(0.9+0.2*RAND())</f>
        <v/>
      </c>
      <c r="G308">
        <f>RAND()</f>
        <v/>
      </c>
      <c r="H308">
        <f>(F308+(1-F308)*('d_고정'!$B$22*BETAINV(RAND(),IF(G308&lt;'d_고정'!$B$26,'d_고정'!$B$25,'d_고정'!$B$20)+1,'d_고정'!$B$21-IF(G308&lt;'d_고정'!$B$26,'d_고정'!$B$25,'d_고정'!$B$20)+1)+(1-'d_고정'!$B$22)*BETAINV(RAND(),IF(G308&lt;'d_고정'!$B$26,'d_고정'!$B$24,'d_고정'!$B$18)+1,'d_고정'!$B$19-IF(G308&lt;'d_고정'!$B$26,'d_고정'!$B$24,'d_고정'!$B$18)+1))*('d_고정'!$B$14+('d_고정'!$B$15-'d_고정'!$B$14)*RAND()))/F308</f>
        <v/>
      </c>
      <c r="I308">
        <f>RAND()</f>
        <v/>
      </c>
      <c r="J308">
        <f>IF('d_시나리오'!$J$3='d_시나리오'!$H$3,'d_시나리오'!$I$3,IF(I308&lt;('d_시나리오'!$I$3-'d_시나리오'!$H$3)/('d_시나리오'!$J$3-'d_시나리오'!$H$3),'d_시나리오'!$H$3+SQRT(I308*('d_시나리오'!$J$3-'d_시나리오'!$H$3)*('d_시나리오'!$I$3-'d_시나리오'!$H$3)),'d_시나리오'!$J$3-SQRT((1-I308)*('d_시나리오'!$J$3-'d_시나리오'!$H$3)*('d_시나리오'!$J$3-'d_시나리오'!$I$3))))</f>
        <v/>
      </c>
      <c r="K308">
        <f>RAND()</f>
        <v/>
      </c>
      <c r="L308">
        <f>IF('d_시나리오'!$J$4='d_시나리오'!$H$4,'d_시나리오'!$I$4,IF(K308&lt;('d_시나리오'!$I$4-'d_시나리오'!$H$4)/('d_시나리오'!$J$4-'d_시나리오'!$H$4),'d_시나리오'!$H$4+SQRT(K308*('d_시나리오'!$J$4-'d_시나리오'!$H$4)*('d_시나리오'!$I$4-'d_시나리오'!$H$4)),'d_시나리오'!$J$4-SQRT((1-K308)*('d_시나리오'!$J$4-'d_시나리오'!$H$4)*('d_시나리오'!$J$4-'d_시나리오'!$I$4))))</f>
        <v/>
      </c>
      <c r="M308">
        <f>RAND()</f>
        <v/>
      </c>
      <c r="N308">
        <f>IF('d_시나리오'!$J$5='d_시나리오'!$H$5,'d_시나리오'!$I$5,IF(M308&lt;('d_시나리오'!$I$5-'d_시나리오'!$H$5)/('d_시나리오'!$J$5-'d_시나리오'!$H$5),'d_시나리오'!$H$5+SQRT(M308*('d_시나리오'!$J$5-'d_시나리오'!$H$5)*('d_시나리오'!$I$5-'d_시나리오'!$H$5)),'d_시나리오'!$J$5-SQRT((1-M308)*('d_시나리오'!$J$5-'d_시나리오'!$H$5)*('d_시나리오'!$J$5-'d_시나리오'!$I$5))))</f>
        <v/>
      </c>
      <c r="O308">
        <f>RAND()</f>
        <v/>
      </c>
      <c r="P308">
        <f>IF('d_시나리오'!$J$6='d_시나리오'!$H$6,'d_시나리오'!$I$6,IF(O308&lt;('d_시나리오'!$I$6-'d_시나리오'!$H$6)/('d_시나리오'!$J$6-'d_시나리오'!$H$6),'d_시나리오'!$H$6+SQRT(O308*('d_시나리오'!$J$6-'d_시나리오'!$H$6)*('d_시나리오'!$I$6-'d_시나리오'!$H$6)),'d_시나리오'!$J$6-SQRT((1-O308)*('d_시나리오'!$J$6-'d_시나리오'!$H$6)*('d_시나리오'!$J$6-'d_시나리오'!$I$6))))</f>
        <v/>
      </c>
      <c r="Q308">
        <f>INDEX('d_분포'!$B$2:$B$57,RANDBETWEEN(1,56))</f>
        <v/>
      </c>
      <c r="R308">
        <f>BETAINV(RAND(),5,5)</f>
        <v/>
      </c>
      <c r="S308">
        <f>'d_고정'!$B$1*'6_기대효과'!$H$7*('d_시나리오'!$I$7/'d_고정'!$B$2)*B308</f>
        <v/>
      </c>
      <c r="T308">
        <f>S308*D308</f>
        <v/>
      </c>
      <c r="U308">
        <f>S308*F308*H308</f>
        <v/>
      </c>
      <c r="V308">
        <f>S308*F308*(H308-1)</f>
        <v/>
      </c>
      <c r="W308">
        <f>U308*J308</f>
        <v/>
      </c>
      <c r="X308">
        <f>T308+W308</f>
        <v/>
      </c>
      <c r="Y308">
        <f>(T308*E308+W308*L308)*(1-R308-'d_고정'!$B$13)</f>
        <v/>
      </c>
      <c r="Z308">
        <f>(U308*N308*Q308+'d_고정'!$B$3*('6_기대효과'!$H$7/8)*Q308*'d_고정'!$B$10*P308*('6_기대효과'!$K$7/'d_고정'!$B$9))*(1-R308)</f>
        <v/>
      </c>
      <c r="AA308">
        <f>W308*L308*(1-R308-'d_고정'!$B$13)+U308*MAX(N308-'d_고정'!$B$10*P308*('6_기대효과'!$K$7/'d_고정'!$B$9),0)*Q308*(1-R308)</f>
        <v/>
      </c>
      <c r="AB308">
        <f>Y308+Z308</f>
        <v/>
      </c>
      <c r="AC308">
        <f>Y308/('d_고정'!$B$5*'6_기대효과'!$H$7/8)/'d_고정'!$B$6</f>
        <v/>
      </c>
      <c r="AD308">
        <f>Y308/('d_고정'!$B$8*'6_기대효과'!$H$7/8)</f>
        <v/>
      </c>
    </row>
    <row r="309">
      <c r="A309">
        <f>RAND()</f>
        <v/>
      </c>
      <c r="B309">
        <f>IF('d_시나리오'!$J$2='d_시나리오'!$H$2,'d_시나리오'!$I$2,IF(A309&lt;('d_시나리오'!$I$2-'d_시나리오'!$H$2)/('d_시나리오'!$J$2-'d_시나리오'!$H$2),'d_시나리오'!$H$2+SQRT(A309*('d_시나리오'!$J$2-'d_시나리오'!$H$2)*('d_시나리오'!$I$2-'d_시나리오'!$H$2)),'d_시나리오'!$J$2-SQRT((1-A309)*('d_시나리오'!$J$2-'d_시나리오'!$H$2)*('d_시나리오'!$J$2-'d_시나리오'!$I$2))))</f>
        <v/>
      </c>
      <c r="C309">
        <f>RAND()</f>
        <v/>
      </c>
      <c r="D309">
        <f>BETAINV(RAND(),IF(C309&lt;'d_고정'!$B$26,'d_고정'!$B$23,'d_고정'!$B$16)+1,'d_고정'!$B$17-IF(C309&lt;'d_고정'!$B$26,'d_고정'!$B$23,'d_고정'!$B$16)+1)*('d_고정'!$B$14+('d_고정'!$B$15-'d_고정'!$B$14)*RAND())</f>
        <v/>
      </c>
      <c r="E309">
        <f>INDEX('d_분포'!$A$2:$A$28,RANDBETWEEN(1,27))</f>
        <v/>
      </c>
      <c r="F309">
        <f>INDEX('d_분포'!$C$2:$C$5,RANDBETWEEN(1,4))*(0.9+0.2*RAND())</f>
        <v/>
      </c>
      <c r="G309">
        <f>RAND()</f>
        <v/>
      </c>
      <c r="H309">
        <f>(F309+(1-F309)*('d_고정'!$B$22*BETAINV(RAND(),IF(G309&lt;'d_고정'!$B$26,'d_고정'!$B$25,'d_고정'!$B$20)+1,'d_고정'!$B$21-IF(G309&lt;'d_고정'!$B$26,'d_고정'!$B$25,'d_고정'!$B$20)+1)+(1-'d_고정'!$B$22)*BETAINV(RAND(),IF(G309&lt;'d_고정'!$B$26,'d_고정'!$B$24,'d_고정'!$B$18)+1,'d_고정'!$B$19-IF(G309&lt;'d_고정'!$B$26,'d_고정'!$B$24,'d_고정'!$B$18)+1))*('d_고정'!$B$14+('d_고정'!$B$15-'d_고정'!$B$14)*RAND()))/F309</f>
        <v/>
      </c>
      <c r="I309">
        <f>RAND()</f>
        <v/>
      </c>
      <c r="J309">
        <f>IF('d_시나리오'!$J$3='d_시나리오'!$H$3,'d_시나리오'!$I$3,IF(I309&lt;('d_시나리오'!$I$3-'d_시나리오'!$H$3)/('d_시나리오'!$J$3-'d_시나리오'!$H$3),'d_시나리오'!$H$3+SQRT(I309*('d_시나리오'!$J$3-'d_시나리오'!$H$3)*('d_시나리오'!$I$3-'d_시나리오'!$H$3)),'d_시나리오'!$J$3-SQRT((1-I309)*('d_시나리오'!$J$3-'d_시나리오'!$H$3)*('d_시나리오'!$J$3-'d_시나리오'!$I$3))))</f>
        <v/>
      </c>
      <c r="K309">
        <f>RAND()</f>
        <v/>
      </c>
      <c r="L309">
        <f>IF('d_시나리오'!$J$4='d_시나리오'!$H$4,'d_시나리오'!$I$4,IF(K309&lt;('d_시나리오'!$I$4-'d_시나리오'!$H$4)/('d_시나리오'!$J$4-'d_시나리오'!$H$4),'d_시나리오'!$H$4+SQRT(K309*('d_시나리오'!$J$4-'d_시나리오'!$H$4)*('d_시나리오'!$I$4-'d_시나리오'!$H$4)),'d_시나리오'!$J$4-SQRT((1-K309)*('d_시나리오'!$J$4-'d_시나리오'!$H$4)*('d_시나리오'!$J$4-'d_시나리오'!$I$4))))</f>
        <v/>
      </c>
      <c r="M309">
        <f>RAND()</f>
        <v/>
      </c>
      <c r="N309">
        <f>IF('d_시나리오'!$J$5='d_시나리오'!$H$5,'d_시나리오'!$I$5,IF(M309&lt;('d_시나리오'!$I$5-'d_시나리오'!$H$5)/('d_시나리오'!$J$5-'d_시나리오'!$H$5),'d_시나리오'!$H$5+SQRT(M309*('d_시나리오'!$J$5-'d_시나리오'!$H$5)*('d_시나리오'!$I$5-'d_시나리오'!$H$5)),'d_시나리오'!$J$5-SQRT((1-M309)*('d_시나리오'!$J$5-'d_시나리오'!$H$5)*('d_시나리오'!$J$5-'d_시나리오'!$I$5))))</f>
        <v/>
      </c>
      <c r="O309">
        <f>RAND()</f>
        <v/>
      </c>
      <c r="P309">
        <f>IF('d_시나리오'!$J$6='d_시나리오'!$H$6,'d_시나리오'!$I$6,IF(O309&lt;('d_시나리오'!$I$6-'d_시나리오'!$H$6)/('d_시나리오'!$J$6-'d_시나리오'!$H$6),'d_시나리오'!$H$6+SQRT(O309*('d_시나리오'!$J$6-'d_시나리오'!$H$6)*('d_시나리오'!$I$6-'d_시나리오'!$H$6)),'d_시나리오'!$J$6-SQRT((1-O309)*('d_시나리오'!$J$6-'d_시나리오'!$H$6)*('d_시나리오'!$J$6-'d_시나리오'!$I$6))))</f>
        <v/>
      </c>
      <c r="Q309">
        <f>INDEX('d_분포'!$B$2:$B$57,RANDBETWEEN(1,56))</f>
        <v/>
      </c>
      <c r="R309">
        <f>BETAINV(RAND(),5,5)</f>
        <v/>
      </c>
      <c r="S309">
        <f>'d_고정'!$B$1*'6_기대효과'!$H$7*('d_시나리오'!$I$7/'d_고정'!$B$2)*B309</f>
        <v/>
      </c>
      <c r="T309">
        <f>S309*D309</f>
        <v/>
      </c>
      <c r="U309">
        <f>S309*F309*H309</f>
        <v/>
      </c>
      <c r="V309">
        <f>S309*F309*(H309-1)</f>
        <v/>
      </c>
      <c r="W309">
        <f>U309*J309</f>
        <v/>
      </c>
      <c r="X309">
        <f>T309+W309</f>
        <v/>
      </c>
      <c r="Y309">
        <f>(T309*E309+W309*L309)*(1-R309-'d_고정'!$B$13)</f>
        <v/>
      </c>
      <c r="Z309">
        <f>(U309*N309*Q309+'d_고정'!$B$3*('6_기대효과'!$H$7/8)*Q309*'d_고정'!$B$10*P309*('6_기대효과'!$K$7/'d_고정'!$B$9))*(1-R309)</f>
        <v/>
      </c>
      <c r="AA309">
        <f>W309*L309*(1-R309-'d_고정'!$B$13)+U309*MAX(N309-'d_고정'!$B$10*P309*('6_기대효과'!$K$7/'d_고정'!$B$9),0)*Q309*(1-R309)</f>
        <v/>
      </c>
      <c r="AB309">
        <f>Y309+Z309</f>
        <v/>
      </c>
      <c r="AC309">
        <f>Y309/('d_고정'!$B$5*'6_기대효과'!$H$7/8)/'d_고정'!$B$6</f>
        <v/>
      </c>
      <c r="AD309">
        <f>Y309/('d_고정'!$B$8*'6_기대효과'!$H$7/8)</f>
        <v/>
      </c>
    </row>
    <row r="310">
      <c r="A310">
        <f>RAND()</f>
        <v/>
      </c>
      <c r="B310">
        <f>IF('d_시나리오'!$J$2='d_시나리오'!$H$2,'d_시나리오'!$I$2,IF(A310&lt;('d_시나리오'!$I$2-'d_시나리오'!$H$2)/('d_시나리오'!$J$2-'d_시나리오'!$H$2),'d_시나리오'!$H$2+SQRT(A310*('d_시나리오'!$J$2-'d_시나리오'!$H$2)*('d_시나리오'!$I$2-'d_시나리오'!$H$2)),'d_시나리오'!$J$2-SQRT((1-A310)*('d_시나리오'!$J$2-'d_시나리오'!$H$2)*('d_시나리오'!$J$2-'d_시나리오'!$I$2))))</f>
        <v/>
      </c>
      <c r="C310">
        <f>RAND()</f>
        <v/>
      </c>
      <c r="D310">
        <f>BETAINV(RAND(),IF(C310&lt;'d_고정'!$B$26,'d_고정'!$B$23,'d_고정'!$B$16)+1,'d_고정'!$B$17-IF(C310&lt;'d_고정'!$B$26,'d_고정'!$B$23,'d_고정'!$B$16)+1)*('d_고정'!$B$14+('d_고정'!$B$15-'d_고정'!$B$14)*RAND())</f>
        <v/>
      </c>
      <c r="E310">
        <f>INDEX('d_분포'!$A$2:$A$28,RANDBETWEEN(1,27))</f>
        <v/>
      </c>
      <c r="F310">
        <f>INDEX('d_분포'!$C$2:$C$5,RANDBETWEEN(1,4))*(0.9+0.2*RAND())</f>
        <v/>
      </c>
      <c r="G310">
        <f>RAND()</f>
        <v/>
      </c>
      <c r="H310">
        <f>(F310+(1-F310)*('d_고정'!$B$22*BETAINV(RAND(),IF(G310&lt;'d_고정'!$B$26,'d_고정'!$B$25,'d_고정'!$B$20)+1,'d_고정'!$B$21-IF(G310&lt;'d_고정'!$B$26,'d_고정'!$B$25,'d_고정'!$B$20)+1)+(1-'d_고정'!$B$22)*BETAINV(RAND(),IF(G310&lt;'d_고정'!$B$26,'d_고정'!$B$24,'d_고정'!$B$18)+1,'d_고정'!$B$19-IF(G310&lt;'d_고정'!$B$26,'d_고정'!$B$24,'d_고정'!$B$18)+1))*('d_고정'!$B$14+('d_고정'!$B$15-'d_고정'!$B$14)*RAND()))/F310</f>
        <v/>
      </c>
      <c r="I310">
        <f>RAND()</f>
        <v/>
      </c>
      <c r="J310">
        <f>IF('d_시나리오'!$J$3='d_시나리오'!$H$3,'d_시나리오'!$I$3,IF(I310&lt;('d_시나리오'!$I$3-'d_시나리오'!$H$3)/('d_시나리오'!$J$3-'d_시나리오'!$H$3),'d_시나리오'!$H$3+SQRT(I310*('d_시나리오'!$J$3-'d_시나리오'!$H$3)*('d_시나리오'!$I$3-'d_시나리오'!$H$3)),'d_시나리오'!$J$3-SQRT((1-I310)*('d_시나리오'!$J$3-'d_시나리오'!$H$3)*('d_시나리오'!$J$3-'d_시나리오'!$I$3))))</f>
        <v/>
      </c>
      <c r="K310">
        <f>RAND()</f>
        <v/>
      </c>
      <c r="L310">
        <f>IF('d_시나리오'!$J$4='d_시나리오'!$H$4,'d_시나리오'!$I$4,IF(K310&lt;('d_시나리오'!$I$4-'d_시나리오'!$H$4)/('d_시나리오'!$J$4-'d_시나리오'!$H$4),'d_시나리오'!$H$4+SQRT(K310*('d_시나리오'!$J$4-'d_시나리오'!$H$4)*('d_시나리오'!$I$4-'d_시나리오'!$H$4)),'d_시나리오'!$J$4-SQRT((1-K310)*('d_시나리오'!$J$4-'d_시나리오'!$H$4)*('d_시나리오'!$J$4-'d_시나리오'!$I$4))))</f>
        <v/>
      </c>
      <c r="M310">
        <f>RAND()</f>
        <v/>
      </c>
      <c r="N310">
        <f>IF('d_시나리오'!$J$5='d_시나리오'!$H$5,'d_시나리오'!$I$5,IF(M310&lt;('d_시나리오'!$I$5-'d_시나리오'!$H$5)/('d_시나리오'!$J$5-'d_시나리오'!$H$5),'d_시나리오'!$H$5+SQRT(M310*('d_시나리오'!$J$5-'d_시나리오'!$H$5)*('d_시나리오'!$I$5-'d_시나리오'!$H$5)),'d_시나리오'!$J$5-SQRT((1-M310)*('d_시나리오'!$J$5-'d_시나리오'!$H$5)*('d_시나리오'!$J$5-'d_시나리오'!$I$5))))</f>
        <v/>
      </c>
      <c r="O310">
        <f>RAND()</f>
        <v/>
      </c>
      <c r="P310">
        <f>IF('d_시나리오'!$J$6='d_시나리오'!$H$6,'d_시나리오'!$I$6,IF(O310&lt;('d_시나리오'!$I$6-'d_시나리오'!$H$6)/('d_시나리오'!$J$6-'d_시나리오'!$H$6),'d_시나리오'!$H$6+SQRT(O310*('d_시나리오'!$J$6-'d_시나리오'!$H$6)*('d_시나리오'!$I$6-'d_시나리오'!$H$6)),'d_시나리오'!$J$6-SQRT((1-O310)*('d_시나리오'!$J$6-'d_시나리오'!$H$6)*('d_시나리오'!$J$6-'d_시나리오'!$I$6))))</f>
        <v/>
      </c>
      <c r="Q310">
        <f>INDEX('d_분포'!$B$2:$B$57,RANDBETWEEN(1,56))</f>
        <v/>
      </c>
      <c r="R310">
        <f>BETAINV(RAND(),5,5)</f>
        <v/>
      </c>
      <c r="S310">
        <f>'d_고정'!$B$1*'6_기대효과'!$H$7*('d_시나리오'!$I$7/'d_고정'!$B$2)*B310</f>
        <v/>
      </c>
      <c r="T310">
        <f>S310*D310</f>
        <v/>
      </c>
      <c r="U310">
        <f>S310*F310*H310</f>
        <v/>
      </c>
      <c r="V310">
        <f>S310*F310*(H310-1)</f>
        <v/>
      </c>
      <c r="W310">
        <f>U310*J310</f>
        <v/>
      </c>
      <c r="X310">
        <f>T310+W310</f>
        <v/>
      </c>
      <c r="Y310">
        <f>(T310*E310+W310*L310)*(1-R310-'d_고정'!$B$13)</f>
        <v/>
      </c>
      <c r="Z310">
        <f>(U310*N310*Q310+'d_고정'!$B$3*('6_기대효과'!$H$7/8)*Q310*'d_고정'!$B$10*P310*('6_기대효과'!$K$7/'d_고정'!$B$9))*(1-R310)</f>
        <v/>
      </c>
      <c r="AA310">
        <f>W310*L310*(1-R310-'d_고정'!$B$13)+U310*MAX(N310-'d_고정'!$B$10*P310*('6_기대효과'!$K$7/'d_고정'!$B$9),0)*Q310*(1-R310)</f>
        <v/>
      </c>
      <c r="AB310">
        <f>Y310+Z310</f>
        <v/>
      </c>
      <c r="AC310">
        <f>Y310/('d_고정'!$B$5*'6_기대효과'!$H$7/8)/'d_고정'!$B$6</f>
        <v/>
      </c>
      <c r="AD310">
        <f>Y310/('d_고정'!$B$8*'6_기대효과'!$H$7/8)</f>
        <v/>
      </c>
    </row>
    <row r="311">
      <c r="A311">
        <f>RAND()</f>
        <v/>
      </c>
      <c r="B311">
        <f>IF('d_시나리오'!$J$2='d_시나리오'!$H$2,'d_시나리오'!$I$2,IF(A311&lt;('d_시나리오'!$I$2-'d_시나리오'!$H$2)/('d_시나리오'!$J$2-'d_시나리오'!$H$2),'d_시나리오'!$H$2+SQRT(A311*('d_시나리오'!$J$2-'d_시나리오'!$H$2)*('d_시나리오'!$I$2-'d_시나리오'!$H$2)),'d_시나리오'!$J$2-SQRT((1-A311)*('d_시나리오'!$J$2-'d_시나리오'!$H$2)*('d_시나리오'!$J$2-'d_시나리오'!$I$2))))</f>
        <v/>
      </c>
      <c r="C311">
        <f>RAND()</f>
        <v/>
      </c>
      <c r="D311">
        <f>BETAINV(RAND(),IF(C311&lt;'d_고정'!$B$26,'d_고정'!$B$23,'d_고정'!$B$16)+1,'d_고정'!$B$17-IF(C311&lt;'d_고정'!$B$26,'d_고정'!$B$23,'d_고정'!$B$16)+1)*('d_고정'!$B$14+('d_고정'!$B$15-'d_고정'!$B$14)*RAND())</f>
        <v/>
      </c>
      <c r="E311">
        <f>INDEX('d_분포'!$A$2:$A$28,RANDBETWEEN(1,27))</f>
        <v/>
      </c>
      <c r="F311">
        <f>INDEX('d_분포'!$C$2:$C$5,RANDBETWEEN(1,4))*(0.9+0.2*RAND())</f>
        <v/>
      </c>
      <c r="G311">
        <f>RAND()</f>
        <v/>
      </c>
      <c r="H311">
        <f>(F311+(1-F311)*('d_고정'!$B$22*BETAINV(RAND(),IF(G311&lt;'d_고정'!$B$26,'d_고정'!$B$25,'d_고정'!$B$20)+1,'d_고정'!$B$21-IF(G311&lt;'d_고정'!$B$26,'d_고정'!$B$25,'d_고정'!$B$20)+1)+(1-'d_고정'!$B$22)*BETAINV(RAND(),IF(G311&lt;'d_고정'!$B$26,'d_고정'!$B$24,'d_고정'!$B$18)+1,'d_고정'!$B$19-IF(G311&lt;'d_고정'!$B$26,'d_고정'!$B$24,'d_고정'!$B$18)+1))*('d_고정'!$B$14+('d_고정'!$B$15-'d_고정'!$B$14)*RAND()))/F311</f>
        <v/>
      </c>
      <c r="I311">
        <f>RAND()</f>
        <v/>
      </c>
      <c r="J311">
        <f>IF('d_시나리오'!$J$3='d_시나리오'!$H$3,'d_시나리오'!$I$3,IF(I311&lt;('d_시나리오'!$I$3-'d_시나리오'!$H$3)/('d_시나리오'!$J$3-'d_시나리오'!$H$3),'d_시나리오'!$H$3+SQRT(I311*('d_시나리오'!$J$3-'d_시나리오'!$H$3)*('d_시나리오'!$I$3-'d_시나리오'!$H$3)),'d_시나리오'!$J$3-SQRT((1-I311)*('d_시나리오'!$J$3-'d_시나리오'!$H$3)*('d_시나리오'!$J$3-'d_시나리오'!$I$3))))</f>
        <v/>
      </c>
      <c r="K311">
        <f>RAND()</f>
        <v/>
      </c>
      <c r="L311">
        <f>IF('d_시나리오'!$J$4='d_시나리오'!$H$4,'d_시나리오'!$I$4,IF(K311&lt;('d_시나리오'!$I$4-'d_시나리오'!$H$4)/('d_시나리오'!$J$4-'d_시나리오'!$H$4),'d_시나리오'!$H$4+SQRT(K311*('d_시나리오'!$J$4-'d_시나리오'!$H$4)*('d_시나리오'!$I$4-'d_시나리오'!$H$4)),'d_시나리오'!$J$4-SQRT((1-K311)*('d_시나리오'!$J$4-'d_시나리오'!$H$4)*('d_시나리오'!$J$4-'d_시나리오'!$I$4))))</f>
        <v/>
      </c>
      <c r="M311">
        <f>RAND()</f>
        <v/>
      </c>
      <c r="N311">
        <f>IF('d_시나리오'!$J$5='d_시나리오'!$H$5,'d_시나리오'!$I$5,IF(M311&lt;('d_시나리오'!$I$5-'d_시나리오'!$H$5)/('d_시나리오'!$J$5-'d_시나리오'!$H$5),'d_시나리오'!$H$5+SQRT(M311*('d_시나리오'!$J$5-'d_시나리오'!$H$5)*('d_시나리오'!$I$5-'d_시나리오'!$H$5)),'d_시나리오'!$J$5-SQRT((1-M311)*('d_시나리오'!$J$5-'d_시나리오'!$H$5)*('d_시나리오'!$J$5-'d_시나리오'!$I$5))))</f>
        <v/>
      </c>
      <c r="O311">
        <f>RAND()</f>
        <v/>
      </c>
      <c r="P311">
        <f>IF('d_시나리오'!$J$6='d_시나리오'!$H$6,'d_시나리오'!$I$6,IF(O311&lt;('d_시나리오'!$I$6-'d_시나리오'!$H$6)/('d_시나리오'!$J$6-'d_시나리오'!$H$6),'d_시나리오'!$H$6+SQRT(O311*('d_시나리오'!$J$6-'d_시나리오'!$H$6)*('d_시나리오'!$I$6-'d_시나리오'!$H$6)),'d_시나리오'!$J$6-SQRT((1-O311)*('d_시나리오'!$J$6-'d_시나리오'!$H$6)*('d_시나리오'!$J$6-'d_시나리오'!$I$6))))</f>
        <v/>
      </c>
      <c r="Q311">
        <f>INDEX('d_분포'!$B$2:$B$57,RANDBETWEEN(1,56))</f>
        <v/>
      </c>
      <c r="R311">
        <f>BETAINV(RAND(),5,5)</f>
        <v/>
      </c>
      <c r="S311">
        <f>'d_고정'!$B$1*'6_기대효과'!$H$7*('d_시나리오'!$I$7/'d_고정'!$B$2)*B311</f>
        <v/>
      </c>
      <c r="T311">
        <f>S311*D311</f>
        <v/>
      </c>
      <c r="U311">
        <f>S311*F311*H311</f>
        <v/>
      </c>
      <c r="V311">
        <f>S311*F311*(H311-1)</f>
        <v/>
      </c>
      <c r="W311">
        <f>U311*J311</f>
        <v/>
      </c>
      <c r="X311">
        <f>T311+W311</f>
        <v/>
      </c>
      <c r="Y311">
        <f>(T311*E311+W311*L311)*(1-R311-'d_고정'!$B$13)</f>
        <v/>
      </c>
      <c r="Z311">
        <f>(U311*N311*Q311+'d_고정'!$B$3*('6_기대효과'!$H$7/8)*Q311*'d_고정'!$B$10*P311*('6_기대효과'!$K$7/'d_고정'!$B$9))*(1-R311)</f>
        <v/>
      </c>
      <c r="AA311">
        <f>W311*L311*(1-R311-'d_고정'!$B$13)+U311*MAX(N311-'d_고정'!$B$10*P311*('6_기대효과'!$K$7/'d_고정'!$B$9),0)*Q311*(1-R311)</f>
        <v/>
      </c>
      <c r="AB311">
        <f>Y311+Z311</f>
        <v/>
      </c>
      <c r="AC311">
        <f>Y311/('d_고정'!$B$5*'6_기대효과'!$H$7/8)/'d_고정'!$B$6</f>
        <v/>
      </c>
      <c r="AD311">
        <f>Y311/('d_고정'!$B$8*'6_기대효과'!$H$7/8)</f>
        <v/>
      </c>
    </row>
    <row r="312">
      <c r="A312">
        <f>RAND()</f>
        <v/>
      </c>
      <c r="B312">
        <f>IF('d_시나리오'!$J$2='d_시나리오'!$H$2,'d_시나리오'!$I$2,IF(A312&lt;('d_시나리오'!$I$2-'d_시나리오'!$H$2)/('d_시나리오'!$J$2-'d_시나리오'!$H$2),'d_시나리오'!$H$2+SQRT(A312*('d_시나리오'!$J$2-'d_시나리오'!$H$2)*('d_시나리오'!$I$2-'d_시나리오'!$H$2)),'d_시나리오'!$J$2-SQRT((1-A312)*('d_시나리오'!$J$2-'d_시나리오'!$H$2)*('d_시나리오'!$J$2-'d_시나리오'!$I$2))))</f>
        <v/>
      </c>
      <c r="C312">
        <f>RAND()</f>
        <v/>
      </c>
      <c r="D312">
        <f>BETAINV(RAND(),IF(C312&lt;'d_고정'!$B$26,'d_고정'!$B$23,'d_고정'!$B$16)+1,'d_고정'!$B$17-IF(C312&lt;'d_고정'!$B$26,'d_고정'!$B$23,'d_고정'!$B$16)+1)*('d_고정'!$B$14+('d_고정'!$B$15-'d_고정'!$B$14)*RAND())</f>
        <v/>
      </c>
      <c r="E312">
        <f>INDEX('d_분포'!$A$2:$A$28,RANDBETWEEN(1,27))</f>
        <v/>
      </c>
      <c r="F312">
        <f>INDEX('d_분포'!$C$2:$C$5,RANDBETWEEN(1,4))*(0.9+0.2*RAND())</f>
        <v/>
      </c>
      <c r="G312">
        <f>RAND()</f>
        <v/>
      </c>
      <c r="H312">
        <f>(F312+(1-F312)*('d_고정'!$B$22*BETAINV(RAND(),IF(G312&lt;'d_고정'!$B$26,'d_고정'!$B$25,'d_고정'!$B$20)+1,'d_고정'!$B$21-IF(G312&lt;'d_고정'!$B$26,'d_고정'!$B$25,'d_고정'!$B$20)+1)+(1-'d_고정'!$B$22)*BETAINV(RAND(),IF(G312&lt;'d_고정'!$B$26,'d_고정'!$B$24,'d_고정'!$B$18)+1,'d_고정'!$B$19-IF(G312&lt;'d_고정'!$B$26,'d_고정'!$B$24,'d_고정'!$B$18)+1))*('d_고정'!$B$14+('d_고정'!$B$15-'d_고정'!$B$14)*RAND()))/F312</f>
        <v/>
      </c>
      <c r="I312">
        <f>RAND()</f>
        <v/>
      </c>
      <c r="J312">
        <f>IF('d_시나리오'!$J$3='d_시나리오'!$H$3,'d_시나리오'!$I$3,IF(I312&lt;('d_시나리오'!$I$3-'d_시나리오'!$H$3)/('d_시나리오'!$J$3-'d_시나리오'!$H$3),'d_시나리오'!$H$3+SQRT(I312*('d_시나리오'!$J$3-'d_시나리오'!$H$3)*('d_시나리오'!$I$3-'d_시나리오'!$H$3)),'d_시나리오'!$J$3-SQRT((1-I312)*('d_시나리오'!$J$3-'d_시나리오'!$H$3)*('d_시나리오'!$J$3-'d_시나리오'!$I$3))))</f>
        <v/>
      </c>
      <c r="K312">
        <f>RAND()</f>
        <v/>
      </c>
      <c r="L312">
        <f>IF('d_시나리오'!$J$4='d_시나리오'!$H$4,'d_시나리오'!$I$4,IF(K312&lt;('d_시나리오'!$I$4-'d_시나리오'!$H$4)/('d_시나리오'!$J$4-'d_시나리오'!$H$4),'d_시나리오'!$H$4+SQRT(K312*('d_시나리오'!$J$4-'d_시나리오'!$H$4)*('d_시나리오'!$I$4-'d_시나리오'!$H$4)),'d_시나리오'!$J$4-SQRT((1-K312)*('d_시나리오'!$J$4-'d_시나리오'!$H$4)*('d_시나리오'!$J$4-'d_시나리오'!$I$4))))</f>
        <v/>
      </c>
      <c r="M312">
        <f>RAND()</f>
        <v/>
      </c>
      <c r="N312">
        <f>IF('d_시나리오'!$J$5='d_시나리오'!$H$5,'d_시나리오'!$I$5,IF(M312&lt;('d_시나리오'!$I$5-'d_시나리오'!$H$5)/('d_시나리오'!$J$5-'d_시나리오'!$H$5),'d_시나리오'!$H$5+SQRT(M312*('d_시나리오'!$J$5-'d_시나리오'!$H$5)*('d_시나리오'!$I$5-'d_시나리오'!$H$5)),'d_시나리오'!$J$5-SQRT((1-M312)*('d_시나리오'!$J$5-'d_시나리오'!$H$5)*('d_시나리오'!$J$5-'d_시나리오'!$I$5))))</f>
        <v/>
      </c>
      <c r="O312">
        <f>RAND()</f>
        <v/>
      </c>
      <c r="P312">
        <f>IF('d_시나리오'!$J$6='d_시나리오'!$H$6,'d_시나리오'!$I$6,IF(O312&lt;('d_시나리오'!$I$6-'d_시나리오'!$H$6)/('d_시나리오'!$J$6-'d_시나리오'!$H$6),'d_시나리오'!$H$6+SQRT(O312*('d_시나리오'!$J$6-'d_시나리오'!$H$6)*('d_시나리오'!$I$6-'d_시나리오'!$H$6)),'d_시나리오'!$J$6-SQRT((1-O312)*('d_시나리오'!$J$6-'d_시나리오'!$H$6)*('d_시나리오'!$J$6-'d_시나리오'!$I$6))))</f>
        <v/>
      </c>
      <c r="Q312">
        <f>INDEX('d_분포'!$B$2:$B$57,RANDBETWEEN(1,56))</f>
        <v/>
      </c>
      <c r="R312">
        <f>BETAINV(RAND(),5,5)</f>
        <v/>
      </c>
      <c r="S312">
        <f>'d_고정'!$B$1*'6_기대효과'!$H$7*('d_시나리오'!$I$7/'d_고정'!$B$2)*B312</f>
        <v/>
      </c>
      <c r="T312">
        <f>S312*D312</f>
        <v/>
      </c>
      <c r="U312">
        <f>S312*F312*H312</f>
        <v/>
      </c>
      <c r="V312">
        <f>S312*F312*(H312-1)</f>
        <v/>
      </c>
      <c r="W312">
        <f>U312*J312</f>
        <v/>
      </c>
      <c r="X312">
        <f>T312+W312</f>
        <v/>
      </c>
      <c r="Y312">
        <f>(T312*E312+W312*L312)*(1-R312-'d_고정'!$B$13)</f>
        <v/>
      </c>
      <c r="Z312">
        <f>(U312*N312*Q312+'d_고정'!$B$3*('6_기대효과'!$H$7/8)*Q312*'d_고정'!$B$10*P312*('6_기대효과'!$K$7/'d_고정'!$B$9))*(1-R312)</f>
        <v/>
      </c>
      <c r="AA312">
        <f>W312*L312*(1-R312-'d_고정'!$B$13)+U312*MAX(N312-'d_고정'!$B$10*P312*('6_기대효과'!$K$7/'d_고정'!$B$9),0)*Q312*(1-R312)</f>
        <v/>
      </c>
      <c r="AB312">
        <f>Y312+Z312</f>
        <v/>
      </c>
      <c r="AC312">
        <f>Y312/('d_고정'!$B$5*'6_기대효과'!$H$7/8)/'d_고정'!$B$6</f>
        <v/>
      </c>
      <c r="AD312">
        <f>Y312/('d_고정'!$B$8*'6_기대효과'!$H$7/8)</f>
        <v/>
      </c>
    </row>
    <row r="313">
      <c r="A313">
        <f>RAND()</f>
        <v/>
      </c>
      <c r="B313">
        <f>IF('d_시나리오'!$J$2='d_시나리오'!$H$2,'d_시나리오'!$I$2,IF(A313&lt;('d_시나리오'!$I$2-'d_시나리오'!$H$2)/('d_시나리오'!$J$2-'d_시나리오'!$H$2),'d_시나리오'!$H$2+SQRT(A313*('d_시나리오'!$J$2-'d_시나리오'!$H$2)*('d_시나리오'!$I$2-'d_시나리오'!$H$2)),'d_시나리오'!$J$2-SQRT((1-A313)*('d_시나리오'!$J$2-'d_시나리오'!$H$2)*('d_시나리오'!$J$2-'d_시나리오'!$I$2))))</f>
        <v/>
      </c>
      <c r="C313">
        <f>RAND()</f>
        <v/>
      </c>
      <c r="D313">
        <f>BETAINV(RAND(),IF(C313&lt;'d_고정'!$B$26,'d_고정'!$B$23,'d_고정'!$B$16)+1,'d_고정'!$B$17-IF(C313&lt;'d_고정'!$B$26,'d_고정'!$B$23,'d_고정'!$B$16)+1)*('d_고정'!$B$14+('d_고정'!$B$15-'d_고정'!$B$14)*RAND())</f>
        <v/>
      </c>
      <c r="E313">
        <f>INDEX('d_분포'!$A$2:$A$28,RANDBETWEEN(1,27))</f>
        <v/>
      </c>
      <c r="F313">
        <f>INDEX('d_분포'!$C$2:$C$5,RANDBETWEEN(1,4))*(0.9+0.2*RAND())</f>
        <v/>
      </c>
      <c r="G313">
        <f>RAND()</f>
        <v/>
      </c>
      <c r="H313">
        <f>(F313+(1-F313)*('d_고정'!$B$22*BETAINV(RAND(),IF(G313&lt;'d_고정'!$B$26,'d_고정'!$B$25,'d_고정'!$B$20)+1,'d_고정'!$B$21-IF(G313&lt;'d_고정'!$B$26,'d_고정'!$B$25,'d_고정'!$B$20)+1)+(1-'d_고정'!$B$22)*BETAINV(RAND(),IF(G313&lt;'d_고정'!$B$26,'d_고정'!$B$24,'d_고정'!$B$18)+1,'d_고정'!$B$19-IF(G313&lt;'d_고정'!$B$26,'d_고정'!$B$24,'d_고정'!$B$18)+1))*('d_고정'!$B$14+('d_고정'!$B$15-'d_고정'!$B$14)*RAND()))/F313</f>
        <v/>
      </c>
      <c r="I313">
        <f>RAND()</f>
        <v/>
      </c>
      <c r="J313">
        <f>IF('d_시나리오'!$J$3='d_시나리오'!$H$3,'d_시나리오'!$I$3,IF(I313&lt;('d_시나리오'!$I$3-'d_시나리오'!$H$3)/('d_시나리오'!$J$3-'d_시나리오'!$H$3),'d_시나리오'!$H$3+SQRT(I313*('d_시나리오'!$J$3-'d_시나리오'!$H$3)*('d_시나리오'!$I$3-'d_시나리오'!$H$3)),'d_시나리오'!$J$3-SQRT((1-I313)*('d_시나리오'!$J$3-'d_시나리오'!$H$3)*('d_시나리오'!$J$3-'d_시나리오'!$I$3))))</f>
        <v/>
      </c>
      <c r="K313">
        <f>RAND()</f>
        <v/>
      </c>
      <c r="L313">
        <f>IF('d_시나리오'!$J$4='d_시나리오'!$H$4,'d_시나리오'!$I$4,IF(K313&lt;('d_시나리오'!$I$4-'d_시나리오'!$H$4)/('d_시나리오'!$J$4-'d_시나리오'!$H$4),'d_시나리오'!$H$4+SQRT(K313*('d_시나리오'!$J$4-'d_시나리오'!$H$4)*('d_시나리오'!$I$4-'d_시나리오'!$H$4)),'d_시나리오'!$J$4-SQRT((1-K313)*('d_시나리오'!$J$4-'d_시나리오'!$H$4)*('d_시나리오'!$J$4-'d_시나리오'!$I$4))))</f>
        <v/>
      </c>
      <c r="M313">
        <f>RAND()</f>
        <v/>
      </c>
      <c r="N313">
        <f>IF('d_시나리오'!$J$5='d_시나리오'!$H$5,'d_시나리오'!$I$5,IF(M313&lt;('d_시나리오'!$I$5-'d_시나리오'!$H$5)/('d_시나리오'!$J$5-'d_시나리오'!$H$5),'d_시나리오'!$H$5+SQRT(M313*('d_시나리오'!$J$5-'d_시나리오'!$H$5)*('d_시나리오'!$I$5-'d_시나리오'!$H$5)),'d_시나리오'!$J$5-SQRT((1-M313)*('d_시나리오'!$J$5-'d_시나리오'!$H$5)*('d_시나리오'!$J$5-'d_시나리오'!$I$5))))</f>
        <v/>
      </c>
      <c r="O313">
        <f>RAND()</f>
        <v/>
      </c>
      <c r="P313">
        <f>IF('d_시나리오'!$J$6='d_시나리오'!$H$6,'d_시나리오'!$I$6,IF(O313&lt;('d_시나리오'!$I$6-'d_시나리오'!$H$6)/('d_시나리오'!$J$6-'d_시나리오'!$H$6),'d_시나리오'!$H$6+SQRT(O313*('d_시나리오'!$J$6-'d_시나리오'!$H$6)*('d_시나리오'!$I$6-'d_시나리오'!$H$6)),'d_시나리오'!$J$6-SQRT((1-O313)*('d_시나리오'!$J$6-'d_시나리오'!$H$6)*('d_시나리오'!$J$6-'d_시나리오'!$I$6))))</f>
        <v/>
      </c>
      <c r="Q313">
        <f>INDEX('d_분포'!$B$2:$B$57,RANDBETWEEN(1,56))</f>
        <v/>
      </c>
      <c r="R313">
        <f>BETAINV(RAND(),5,5)</f>
        <v/>
      </c>
      <c r="S313">
        <f>'d_고정'!$B$1*'6_기대효과'!$H$7*('d_시나리오'!$I$7/'d_고정'!$B$2)*B313</f>
        <v/>
      </c>
      <c r="T313">
        <f>S313*D313</f>
        <v/>
      </c>
      <c r="U313">
        <f>S313*F313*H313</f>
        <v/>
      </c>
      <c r="V313">
        <f>S313*F313*(H313-1)</f>
        <v/>
      </c>
      <c r="W313">
        <f>U313*J313</f>
        <v/>
      </c>
      <c r="X313">
        <f>T313+W313</f>
        <v/>
      </c>
      <c r="Y313">
        <f>(T313*E313+W313*L313)*(1-R313-'d_고정'!$B$13)</f>
        <v/>
      </c>
      <c r="Z313">
        <f>(U313*N313*Q313+'d_고정'!$B$3*('6_기대효과'!$H$7/8)*Q313*'d_고정'!$B$10*P313*('6_기대효과'!$K$7/'d_고정'!$B$9))*(1-R313)</f>
        <v/>
      </c>
      <c r="AA313">
        <f>W313*L313*(1-R313-'d_고정'!$B$13)+U313*MAX(N313-'d_고정'!$B$10*P313*('6_기대효과'!$K$7/'d_고정'!$B$9),0)*Q313*(1-R313)</f>
        <v/>
      </c>
      <c r="AB313">
        <f>Y313+Z313</f>
        <v/>
      </c>
      <c r="AC313">
        <f>Y313/('d_고정'!$B$5*'6_기대효과'!$H$7/8)/'d_고정'!$B$6</f>
        <v/>
      </c>
      <c r="AD313">
        <f>Y313/('d_고정'!$B$8*'6_기대효과'!$H$7/8)</f>
        <v/>
      </c>
    </row>
    <row r="314">
      <c r="A314">
        <f>RAND()</f>
        <v/>
      </c>
      <c r="B314">
        <f>IF('d_시나리오'!$J$2='d_시나리오'!$H$2,'d_시나리오'!$I$2,IF(A314&lt;('d_시나리오'!$I$2-'d_시나리오'!$H$2)/('d_시나리오'!$J$2-'d_시나리오'!$H$2),'d_시나리오'!$H$2+SQRT(A314*('d_시나리오'!$J$2-'d_시나리오'!$H$2)*('d_시나리오'!$I$2-'d_시나리오'!$H$2)),'d_시나리오'!$J$2-SQRT((1-A314)*('d_시나리오'!$J$2-'d_시나리오'!$H$2)*('d_시나리오'!$J$2-'d_시나리오'!$I$2))))</f>
        <v/>
      </c>
      <c r="C314">
        <f>RAND()</f>
        <v/>
      </c>
      <c r="D314">
        <f>BETAINV(RAND(),IF(C314&lt;'d_고정'!$B$26,'d_고정'!$B$23,'d_고정'!$B$16)+1,'d_고정'!$B$17-IF(C314&lt;'d_고정'!$B$26,'d_고정'!$B$23,'d_고정'!$B$16)+1)*('d_고정'!$B$14+('d_고정'!$B$15-'d_고정'!$B$14)*RAND())</f>
        <v/>
      </c>
      <c r="E314">
        <f>INDEX('d_분포'!$A$2:$A$28,RANDBETWEEN(1,27))</f>
        <v/>
      </c>
      <c r="F314">
        <f>INDEX('d_분포'!$C$2:$C$5,RANDBETWEEN(1,4))*(0.9+0.2*RAND())</f>
        <v/>
      </c>
      <c r="G314">
        <f>RAND()</f>
        <v/>
      </c>
      <c r="H314">
        <f>(F314+(1-F314)*('d_고정'!$B$22*BETAINV(RAND(),IF(G314&lt;'d_고정'!$B$26,'d_고정'!$B$25,'d_고정'!$B$20)+1,'d_고정'!$B$21-IF(G314&lt;'d_고정'!$B$26,'d_고정'!$B$25,'d_고정'!$B$20)+1)+(1-'d_고정'!$B$22)*BETAINV(RAND(),IF(G314&lt;'d_고정'!$B$26,'d_고정'!$B$24,'d_고정'!$B$18)+1,'d_고정'!$B$19-IF(G314&lt;'d_고정'!$B$26,'d_고정'!$B$24,'d_고정'!$B$18)+1))*('d_고정'!$B$14+('d_고정'!$B$15-'d_고정'!$B$14)*RAND()))/F314</f>
        <v/>
      </c>
      <c r="I314">
        <f>RAND()</f>
        <v/>
      </c>
      <c r="J314">
        <f>IF('d_시나리오'!$J$3='d_시나리오'!$H$3,'d_시나리오'!$I$3,IF(I314&lt;('d_시나리오'!$I$3-'d_시나리오'!$H$3)/('d_시나리오'!$J$3-'d_시나리오'!$H$3),'d_시나리오'!$H$3+SQRT(I314*('d_시나리오'!$J$3-'d_시나리오'!$H$3)*('d_시나리오'!$I$3-'d_시나리오'!$H$3)),'d_시나리오'!$J$3-SQRT((1-I314)*('d_시나리오'!$J$3-'d_시나리오'!$H$3)*('d_시나리오'!$J$3-'d_시나리오'!$I$3))))</f>
        <v/>
      </c>
      <c r="K314">
        <f>RAND()</f>
        <v/>
      </c>
      <c r="L314">
        <f>IF('d_시나리오'!$J$4='d_시나리오'!$H$4,'d_시나리오'!$I$4,IF(K314&lt;('d_시나리오'!$I$4-'d_시나리오'!$H$4)/('d_시나리오'!$J$4-'d_시나리오'!$H$4),'d_시나리오'!$H$4+SQRT(K314*('d_시나리오'!$J$4-'d_시나리오'!$H$4)*('d_시나리오'!$I$4-'d_시나리오'!$H$4)),'d_시나리오'!$J$4-SQRT((1-K314)*('d_시나리오'!$J$4-'d_시나리오'!$H$4)*('d_시나리오'!$J$4-'d_시나리오'!$I$4))))</f>
        <v/>
      </c>
      <c r="M314">
        <f>RAND()</f>
        <v/>
      </c>
      <c r="N314">
        <f>IF('d_시나리오'!$J$5='d_시나리오'!$H$5,'d_시나리오'!$I$5,IF(M314&lt;('d_시나리오'!$I$5-'d_시나리오'!$H$5)/('d_시나리오'!$J$5-'d_시나리오'!$H$5),'d_시나리오'!$H$5+SQRT(M314*('d_시나리오'!$J$5-'d_시나리오'!$H$5)*('d_시나리오'!$I$5-'d_시나리오'!$H$5)),'d_시나리오'!$J$5-SQRT((1-M314)*('d_시나리오'!$J$5-'d_시나리오'!$H$5)*('d_시나리오'!$J$5-'d_시나리오'!$I$5))))</f>
        <v/>
      </c>
      <c r="O314">
        <f>RAND()</f>
        <v/>
      </c>
      <c r="P314">
        <f>IF('d_시나리오'!$J$6='d_시나리오'!$H$6,'d_시나리오'!$I$6,IF(O314&lt;('d_시나리오'!$I$6-'d_시나리오'!$H$6)/('d_시나리오'!$J$6-'d_시나리오'!$H$6),'d_시나리오'!$H$6+SQRT(O314*('d_시나리오'!$J$6-'d_시나리오'!$H$6)*('d_시나리오'!$I$6-'d_시나리오'!$H$6)),'d_시나리오'!$J$6-SQRT((1-O314)*('d_시나리오'!$J$6-'d_시나리오'!$H$6)*('d_시나리오'!$J$6-'d_시나리오'!$I$6))))</f>
        <v/>
      </c>
      <c r="Q314">
        <f>INDEX('d_분포'!$B$2:$B$57,RANDBETWEEN(1,56))</f>
        <v/>
      </c>
      <c r="R314">
        <f>BETAINV(RAND(),5,5)</f>
        <v/>
      </c>
      <c r="S314">
        <f>'d_고정'!$B$1*'6_기대효과'!$H$7*('d_시나리오'!$I$7/'d_고정'!$B$2)*B314</f>
        <v/>
      </c>
      <c r="T314">
        <f>S314*D314</f>
        <v/>
      </c>
      <c r="U314">
        <f>S314*F314*H314</f>
        <v/>
      </c>
      <c r="V314">
        <f>S314*F314*(H314-1)</f>
        <v/>
      </c>
      <c r="W314">
        <f>U314*J314</f>
        <v/>
      </c>
      <c r="X314">
        <f>T314+W314</f>
        <v/>
      </c>
      <c r="Y314">
        <f>(T314*E314+W314*L314)*(1-R314-'d_고정'!$B$13)</f>
        <v/>
      </c>
      <c r="Z314">
        <f>(U314*N314*Q314+'d_고정'!$B$3*('6_기대효과'!$H$7/8)*Q314*'d_고정'!$B$10*P314*('6_기대효과'!$K$7/'d_고정'!$B$9))*(1-R314)</f>
        <v/>
      </c>
      <c r="AA314">
        <f>W314*L314*(1-R314-'d_고정'!$B$13)+U314*MAX(N314-'d_고정'!$B$10*P314*('6_기대효과'!$K$7/'d_고정'!$B$9),0)*Q314*(1-R314)</f>
        <v/>
      </c>
      <c r="AB314">
        <f>Y314+Z314</f>
        <v/>
      </c>
      <c r="AC314">
        <f>Y314/('d_고정'!$B$5*'6_기대효과'!$H$7/8)/'d_고정'!$B$6</f>
        <v/>
      </c>
      <c r="AD314">
        <f>Y314/('d_고정'!$B$8*'6_기대효과'!$H$7/8)</f>
        <v/>
      </c>
    </row>
    <row r="315">
      <c r="A315">
        <f>RAND()</f>
        <v/>
      </c>
      <c r="B315">
        <f>IF('d_시나리오'!$J$2='d_시나리오'!$H$2,'d_시나리오'!$I$2,IF(A315&lt;('d_시나리오'!$I$2-'d_시나리오'!$H$2)/('d_시나리오'!$J$2-'d_시나리오'!$H$2),'d_시나리오'!$H$2+SQRT(A315*('d_시나리오'!$J$2-'d_시나리오'!$H$2)*('d_시나리오'!$I$2-'d_시나리오'!$H$2)),'d_시나리오'!$J$2-SQRT((1-A315)*('d_시나리오'!$J$2-'d_시나리오'!$H$2)*('d_시나리오'!$J$2-'d_시나리오'!$I$2))))</f>
        <v/>
      </c>
      <c r="C315">
        <f>RAND()</f>
        <v/>
      </c>
      <c r="D315">
        <f>BETAINV(RAND(),IF(C315&lt;'d_고정'!$B$26,'d_고정'!$B$23,'d_고정'!$B$16)+1,'d_고정'!$B$17-IF(C315&lt;'d_고정'!$B$26,'d_고정'!$B$23,'d_고정'!$B$16)+1)*('d_고정'!$B$14+('d_고정'!$B$15-'d_고정'!$B$14)*RAND())</f>
        <v/>
      </c>
      <c r="E315">
        <f>INDEX('d_분포'!$A$2:$A$28,RANDBETWEEN(1,27))</f>
        <v/>
      </c>
      <c r="F315">
        <f>INDEX('d_분포'!$C$2:$C$5,RANDBETWEEN(1,4))*(0.9+0.2*RAND())</f>
        <v/>
      </c>
      <c r="G315">
        <f>RAND()</f>
        <v/>
      </c>
      <c r="H315">
        <f>(F315+(1-F315)*('d_고정'!$B$22*BETAINV(RAND(),IF(G315&lt;'d_고정'!$B$26,'d_고정'!$B$25,'d_고정'!$B$20)+1,'d_고정'!$B$21-IF(G315&lt;'d_고정'!$B$26,'d_고정'!$B$25,'d_고정'!$B$20)+1)+(1-'d_고정'!$B$22)*BETAINV(RAND(),IF(G315&lt;'d_고정'!$B$26,'d_고정'!$B$24,'d_고정'!$B$18)+1,'d_고정'!$B$19-IF(G315&lt;'d_고정'!$B$26,'d_고정'!$B$24,'d_고정'!$B$18)+1))*('d_고정'!$B$14+('d_고정'!$B$15-'d_고정'!$B$14)*RAND()))/F315</f>
        <v/>
      </c>
      <c r="I315">
        <f>RAND()</f>
        <v/>
      </c>
      <c r="J315">
        <f>IF('d_시나리오'!$J$3='d_시나리오'!$H$3,'d_시나리오'!$I$3,IF(I315&lt;('d_시나리오'!$I$3-'d_시나리오'!$H$3)/('d_시나리오'!$J$3-'d_시나리오'!$H$3),'d_시나리오'!$H$3+SQRT(I315*('d_시나리오'!$J$3-'d_시나리오'!$H$3)*('d_시나리오'!$I$3-'d_시나리오'!$H$3)),'d_시나리오'!$J$3-SQRT((1-I315)*('d_시나리오'!$J$3-'d_시나리오'!$H$3)*('d_시나리오'!$J$3-'d_시나리오'!$I$3))))</f>
        <v/>
      </c>
      <c r="K315">
        <f>RAND()</f>
        <v/>
      </c>
      <c r="L315">
        <f>IF('d_시나리오'!$J$4='d_시나리오'!$H$4,'d_시나리오'!$I$4,IF(K315&lt;('d_시나리오'!$I$4-'d_시나리오'!$H$4)/('d_시나리오'!$J$4-'d_시나리오'!$H$4),'d_시나리오'!$H$4+SQRT(K315*('d_시나리오'!$J$4-'d_시나리오'!$H$4)*('d_시나리오'!$I$4-'d_시나리오'!$H$4)),'d_시나리오'!$J$4-SQRT((1-K315)*('d_시나리오'!$J$4-'d_시나리오'!$H$4)*('d_시나리오'!$J$4-'d_시나리오'!$I$4))))</f>
        <v/>
      </c>
      <c r="M315">
        <f>RAND()</f>
        <v/>
      </c>
      <c r="N315">
        <f>IF('d_시나리오'!$J$5='d_시나리오'!$H$5,'d_시나리오'!$I$5,IF(M315&lt;('d_시나리오'!$I$5-'d_시나리오'!$H$5)/('d_시나리오'!$J$5-'d_시나리오'!$H$5),'d_시나리오'!$H$5+SQRT(M315*('d_시나리오'!$J$5-'d_시나리오'!$H$5)*('d_시나리오'!$I$5-'d_시나리오'!$H$5)),'d_시나리오'!$J$5-SQRT((1-M315)*('d_시나리오'!$J$5-'d_시나리오'!$H$5)*('d_시나리오'!$J$5-'d_시나리오'!$I$5))))</f>
        <v/>
      </c>
      <c r="O315">
        <f>RAND()</f>
        <v/>
      </c>
      <c r="P315">
        <f>IF('d_시나리오'!$J$6='d_시나리오'!$H$6,'d_시나리오'!$I$6,IF(O315&lt;('d_시나리오'!$I$6-'d_시나리오'!$H$6)/('d_시나리오'!$J$6-'d_시나리오'!$H$6),'d_시나리오'!$H$6+SQRT(O315*('d_시나리오'!$J$6-'d_시나리오'!$H$6)*('d_시나리오'!$I$6-'d_시나리오'!$H$6)),'d_시나리오'!$J$6-SQRT((1-O315)*('d_시나리오'!$J$6-'d_시나리오'!$H$6)*('d_시나리오'!$J$6-'d_시나리오'!$I$6))))</f>
        <v/>
      </c>
      <c r="Q315">
        <f>INDEX('d_분포'!$B$2:$B$57,RANDBETWEEN(1,56))</f>
        <v/>
      </c>
      <c r="R315">
        <f>BETAINV(RAND(),5,5)</f>
        <v/>
      </c>
      <c r="S315">
        <f>'d_고정'!$B$1*'6_기대효과'!$H$7*('d_시나리오'!$I$7/'d_고정'!$B$2)*B315</f>
        <v/>
      </c>
      <c r="T315">
        <f>S315*D315</f>
        <v/>
      </c>
      <c r="U315">
        <f>S315*F315*H315</f>
        <v/>
      </c>
      <c r="V315">
        <f>S315*F315*(H315-1)</f>
        <v/>
      </c>
      <c r="W315">
        <f>U315*J315</f>
        <v/>
      </c>
      <c r="X315">
        <f>T315+W315</f>
        <v/>
      </c>
      <c r="Y315">
        <f>(T315*E315+W315*L315)*(1-R315-'d_고정'!$B$13)</f>
        <v/>
      </c>
      <c r="Z315">
        <f>(U315*N315*Q315+'d_고정'!$B$3*('6_기대효과'!$H$7/8)*Q315*'d_고정'!$B$10*P315*('6_기대효과'!$K$7/'d_고정'!$B$9))*(1-R315)</f>
        <v/>
      </c>
      <c r="AA315">
        <f>W315*L315*(1-R315-'d_고정'!$B$13)+U315*MAX(N315-'d_고정'!$B$10*P315*('6_기대효과'!$K$7/'d_고정'!$B$9),0)*Q315*(1-R315)</f>
        <v/>
      </c>
      <c r="AB315">
        <f>Y315+Z315</f>
        <v/>
      </c>
      <c r="AC315">
        <f>Y315/('d_고정'!$B$5*'6_기대효과'!$H$7/8)/'d_고정'!$B$6</f>
        <v/>
      </c>
      <c r="AD315">
        <f>Y315/('d_고정'!$B$8*'6_기대효과'!$H$7/8)</f>
        <v/>
      </c>
    </row>
    <row r="316">
      <c r="A316">
        <f>RAND()</f>
        <v/>
      </c>
      <c r="B316">
        <f>IF('d_시나리오'!$J$2='d_시나리오'!$H$2,'d_시나리오'!$I$2,IF(A316&lt;('d_시나리오'!$I$2-'d_시나리오'!$H$2)/('d_시나리오'!$J$2-'d_시나리오'!$H$2),'d_시나리오'!$H$2+SQRT(A316*('d_시나리오'!$J$2-'d_시나리오'!$H$2)*('d_시나리오'!$I$2-'d_시나리오'!$H$2)),'d_시나리오'!$J$2-SQRT((1-A316)*('d_시나리오'!$J$2-'d_시나리오'!$H$2)*('d_시나리오'!$J$2-'d_시나리오'!$I$2))))</f>
        <v/>
      </c>
      <c r="C316">
        <f>RAND()</f>
        <v/>
      </c>
      <c r="D316">
        <f>BETAINV(RAND(),IF(C316&lt;'d_고정'!$B$26,'d_고정'!$B$23,'d_고정'!$B$16)+1,'d_고정'!$B$17-IF(C316&lt;'d_고정'!$B$26,'d_고정'!$B$23,'d_고정'!$B$16)+1)*('d_고정'!$B$14+('d_고정'!$B$15-'d_고정'!$B$14)*RAND())</f>
        <v/>
      </c>
      <c r="E316">
        <f>INDEX('d_분포'!$A$2:$A$28,RANDBETWEEN(1,27))</f>
        <v/>
      </c>
      <c r="F316">
        <f>INDEX('d_분포'!$C$2:$C$5,RANDBETWEEN(1,4))*(0.9+0.2*RAND())</f>
        <v/>
      </c>
      <c r="G316">
        <f>RAND()</f>
        <v/>
      </c>
      <c r="H316">
        <f>(F316+(1-F316)*('d_고정'!$B$22*BETAINV(RAND(),IF(G316&lt;'d_고정'!$B$26,'d_고정'!$B$25,'d_고정'!$B$20)+1,'d_고정'!$B$21-IF(G316&lt;'d_고정'!$B$26,'d_고정'!$B$25,'d_고정'!$B$20)+1)+(1-'d_고정'!$B$22)*BETAINV(RAND(),IF(G316&lt;'d_고정'!$B$26,'d_고정'!$B$24,'d_고정'!$B$18)+1,'d_고정'!$B$19-IF(G316&lt;'d_고정'!$B$26,'d_고정'!$B$24,'d_고정'!$B$18)+1))*('d_고정'!$B$14+('d_고정'!$B$15-'d_고정'!$B$14)*RAND()))/F316</f>
        <v/>
      </c>
      <c r="I316">
        <f>RAND()</f>
        <v/>
      </c>
      <c r="J316">
        <f>IF('d_시나리오'!$J$3='d_시나리오'!$H$3,'d_시나리오'!$I$3,IF(I316&lt;('d_시나리오'!$I$3-'d_시나리오'!$H$3)/('d_시나리오'!$J$3-'d_시나리오'!$H$3),'d_시나리오'!$H$3+SQRT(I316*('d_시나리오'!$J$3-'d_시나리오'!$H$3)*('d_시나리오'!$I$3-'d_시나리오'!$H$3)),'d_시나리오'!$J$3-SQRT((1-I316)*('d_시나리오'!$J$3-'d_시나리오'!$H$3)*('d_시나리오'!$J$3-'d_시나리오'!$I$3))))</f>
        <v/>
      </c>
      <c r="K316">
        <f>RAND()</f>
        <v/>
      </c>
      <c r="L316">
        <f>IF('d_시나리오'!$J$4='d_시나리오'!$H$4,'d_시나리오'!$I$4,IF(K316&lt;('d_시나리오'!$I$4-'d_시나리오'!$H$4)/('d_시나리오'!$J$4-'d_시나리오'!$H$4),'d_시나리오'!$H$4+SQRT(K316*('d_시나리오'!$J$4-'d_시나리오'!$H$4)*('d_시나리오'!$I$4-'d_시나리오'!$H$4)),'d_시나리오'!$J$4-SQRT((1-K316)*('d_시나리오'!$J$4-'d_시나리오'!$H$4)*('d_시나리오'!$J$4-'d_시나리오'!$I$4))))</f>
        <v/>
      </c>
      <c r="M316">
        <f>RAND()</f>
        <v/>
      </c>
      <c r="N316">
        <f>IF('d_시나리오'!$J$5='d_시나리오'!$H$5,'d_시나리오'!$I$5,IF(M316&lt;('d_시나리오'!$I$5-'d_시나리오'!$H$5)/('d_시나리오'!$J$5-'d_시나리오'!$H$5),'d_시나리오'!$H$5+SQRT(M316*('d_시나리오'!$J$5-'d_시나리오'!$H$5)*('d_시나리오'!$I$5-'d_시나리오'!$H$5)),'d_시나리오'!$J$5-SQRT((1-M316)*('d_시나리오'!$J$5-'d_시나리오'!$H$5)*('d_시나리오'!$J$5-'d_시나리오'!$I$5))))</f>
        <v/>
      </c>
      <c r="O316">
        <f>RAND()</f>
        <v/>
      </c>
      <c r="P316">
        <f>IF('d_시나리오'!$J$6='d_시나리오'!$H$6,'d_시나리오'!$I$6,IF(O316&lt;('d_시나리오'!$I$6-'d_시나리오'!$H$6)/('d_시나리오'!$J$6-'d_시나리오'!$H$6),'d_시나리오'!$H$6+SQRT(O316*('d_시나리오'!$J$6-'d_시나리오'!$H$6)*('d_시나리오'!$I$6-'d_시나리오'!$H$6)),'d_시나리오'!$J$6-SQRT((1-O316)*('d_시나리오'!$J$6-'d_시나리오'!$H$6)*('d_시나리오'!$J$6-'d_시나리오'!$I$6))))</f>
        <v/>
      </c>
      <c r="Q316">
        <f>INDEX('d_분포'!$B$2:$B$57,RANDBETWEEN(1,56))</f>
        <v/>
      </c>
      <c r="R316">
        <f>BETAINV(RAND(),5,5)</f>
        <v/>
      </c>
      <c r="S316">
        <f>'d_고정'!$B$1*'6_기대효과'!$H$7*('d_시나리오'!$I$7/'d_고정'!$B$2)*B316</f>
        <v/>
      </c>
      <c r="T316">
        <f>S316*D316</f>
        <v/>
      </c>
      <c r="U316">
        <f>S316*F316*H316</f>
        <v/>
      </c>
      <c r="V316">
        <f>S316*F316*(H316-1)</f>
        <v/>
      </c>
      <c r="W316">
        <f>U316*J316</f>
        <v/>
      </c>
      <c r="X316">
        <f>T316+W316</f>
        <v/>
      </c>
      <c r="Y316">
        <f>(T316*E316+W316*L316)*(1-R316-'d_고정'!$B$13)</f>
        <v/>
      </c>
      <c r="Z316">
        <f>(U316*N316*Q316+'d_고정'!$B$3*('6_기대효과'!$H$7/8)*Q316*'d_고정'!$B$10*P316*('6_기대효과'!$K$7/'d_고정'!$B$9))*(1-R316)</f>
        <v/>
      </c>
      <c r="AA316">
        <f>W316*L316*(1-R316-'d_고정'!$B$13)+U316*MAX(N316-'d_고정'!$B$10*P316*('6_기대효과'!$K$7/'d_고정'!$B$9),0)*Q316*(1-R316)</f>
        <v/>
      </c>
      <c r="AB316">
        <f>Y316+Z316</f>
        <v/>
      </c>
      <c r="AC316">
        <f>Y316/('d_고정'!$B$5*'6_기대효과'!$H$7/8)/'d_고정'!$B$6</f>
        <v/>
      </c>
      <c r="AD316">
        <f>Y316/('d_고정'!$B$8*'6_기대효과'!$H$7/8)</f>
        <v/>
      </c>
    </row>
    <row r="317">
      <c r="A317">
        <f>RAND()</f>
        <v/>
      </c>
      <c r="B317">
        <f>IF('d_시나리오'!$J$2='d_시나리오'!$H$2,'d_시나리오'!$I$2,IF(A317&lt;('d_시나리오'!$I$2-'d_시나리오'!$H$2)/('d_시나리오'!$J$2-'d_시나리오'!$H$2),'d_시나리오'!$H$2+SQRT(A317*('d_시나리오'!$J$2-'d_시나리오'!$H$2)*('d_시나리오'!$I$2-'d_시나리오'!$H$2)),'d_시나리오'!$J$2-SQRT((1-A317)*('d_시나리오'!$J$2-'d_시나리오'!$H$2)*('d_시나리오'!$J$2-'d_시나리오'!$I$2))))</f>
        <v/>
      </c>
      <c r="C317">
        <f>RAND()</f>
        <v/>
      </c>
      <c r="D317">
        <f>BETAINV(RAND(),IF(C317&lt;'d_고정'!$B$26,'d_고정'!$B$23,'d_고정'!$B$16)+1,'d_고정'!$B$17-IF(C317&lt;'d_고정'!$B$26,'d_고정'!$B$23,'d_고정'!$B$16)+1)*('d_고정'!$B$14+('d_고정'!$B$15-'d_고정'!$B$14)*RAND())</f>
        <v/>
      </c>
      <c r="E317">
        <f>INDEX('d_분포'!$A$2:$A$28,RANDBETWEEN(1,27))</f>
        <v/>
      </c>
      <c r="F317">
        <f>INDEX('d_분포'!$C$2:$C$5,RANDBETWEEN(1,4))*(0.9+0.2*RAND())</f>
        <v/>
      </c>
      <c r="G317">
        <f>RAND()</f>
        <v/>
      </c>
      <c r="H317">
        <f>(F317+(1-F317)*('d_고정'!$B$22*BETAINV(RAND(),IF(G317&lt;'d_고정'!$B$26,'d_고정'!$B$25,'d_고정'!$B$20)+1,'d_고정'!$B$21-IF(G317&lt;'d_고정'!$B$26,'d_고정'!$B$25,'d_고정'!$B$20)+1)+(1-'d_고정'!$B$22)*BETAINV(RAND(),IF(G317&lt;'d_고정'!$B$26,'d_고정'!$B$24,'d_고정'!$B$18)+1,'d_고정'!$B$19-IF(G317&lt;'d_고정'!$B$26,'d_고정'!$B$24,'d_고정'!$B$18)+1))*('d_고정'!$B$14+('d_고정'!$B$15-'d_고정'!$B$14)*RAND()))/F317</f>
        <v/>
      </c>
      <c r="I317">
        <f>RAND()</f>
        <v/>
      </c>
      <c r="J317">
        <f>IF('d_시나리오'!$J$3='d_시나리오'!$H$3,'d_시나리오'!$I$3,IF(I317&lt;('d_시나리오'!$I$3-'d_시나리오'!$H$3)/('d_시나리오'!$J$3-'d_시나리오'!$H$3),'d_시나리오'!$H$3+SQRT(I317*('d_시나리오'!$J$3-'d_시나리오'!$H$3)*('d_시나리오'!$I$3-'d_시나리오'!$H$3)),'d_시나리오'!$J$3-SQRT((1-I317)*('d_시나리오'!$J$3-'d_시나리오'!$H$3)*('d_시나리오'!$J$3-'d_시나리오'!$I$3))))</f>
        <v/>
      </c>
      <c r="K317">
        <f>RAND()</f>
        <v/>
      </c>
      <c r="L317">
        <f>IF('d_시나리오'!$J$4='d_시나리오'!$H$4,'d_시나리오'!$I$4,IF(K317&lt;('d_시나리오'!$I$4-'d_시나리오'!$H$4)/('d_시나리오'!$J$4-'d_시나리오'!$H$4),'d_시나리오'!$H$4+SQRT(K317*('d_시나리오'!$J$4-'d_시나리오'!$H$4)*('d_시나리오'!$I$4-'d_시나리오'!$H$4)),'d_시나리오'!$J$4-SQRT((1-K317)*('d_시나리오'!$J$4-'d_시나리오'!$H$4)*('d_시나리오'!$J$4-'d_시나리오'!$I$4))))</f>
        <v/>
      </c>
      <c r="M317">
        <f>RAND()</f>
        <v/>
      </c>
      <c r="N317">
        <f>IF('d_시나리오'!$J$5='d_시나리오'!$H$5,'d_시나리오'!$I$5,IF(M317&lt;('d_시나리오'!$I$5-'d_시나리오'!$H$5)/('d_시나리오'!$J$5-'d_시나리오'!$H$5),'d_시나리오'!$H$5+SQRT(M317*('d_시나리오'!$J$5-'d_시나리오'!$H$5)*('d_시나리오'!$I$5-'d_시나리오'!$H$5)),'d_시나리오'!$J$5-SQRT((1-M317)*('d_시나리오'!$J$5-'d_시나리오'!$H$5)*('d_시나리오'!$J$5-'d_시나리오'!$I$5))))</f>
        <v/>
      </c>
      <c r="O317">
        <f>RAND()</f>
        <v/>
      </c>
      <c r="P317">
        <f>IF('d_시나리오'!$J$6='d_시나리오'!$H$6,'d_시나리오'!$I$6,IF(O317&lt;('d_시나리오'!$I$6-'d_시나리오'!$H$6)/('d_시나리오'!$J$6-'d_시나리오'!$H$6),'d_시나리오'!$H$6+SQRT(O317*('d_시나리오'!$J$6-'d_시나리오'!$H$6)*('d_시나리오'!$I$6-'d_시나리오'!$H$6)),'d_시나리오'!$J$6-SQRT((1-O317)*('d_시나리오'!$J$6-'d_시나리오'!$H$6)*('d_시나리오'!$J$6-'d_시나리오'!$I$6))))</f>
        <v/>
      </c>
      <c r="Q317">
        <f>INDEX('d_분포'!$B$2:$B$57,RANDBETWEEN(1,56))</f>
        <v/>
      </c>
      <c r="R317">
        <f>BETAINV(RAND(),5,5)</f>
        <v/>
      </c>
      <c r="S317">
        <f>'d_고정'!$B$1*'6_기대효과'!$H$7*('d_시나리오'!$I$7/'d_고정'!$B$2)*B317</f>
        <v/>
      </c>
      <c r="T317">
        <f>S317*D317</f>
        <v/>
      </c>
      <c r="U317">
        <f>S317*F317*H317</f>
        <v/>
      </c>
      <c r="V317">
        <f>S317*F317*(H317-1)</f>
        <v/>
      </c>
      <c r="W317">
        <f>U317*J317</f>
        <v/>
      </c>
      <c r="X317">
        <f>T317+W317</f>
        <v/>
      </c>
      <c r="Y317">
        <f>(T317*E317+W317*L317)*(1-R317-'d_고정'!$B$13)</f>
        <v/>
      </c>
      <c r="Z317">
        <f>(U317*N317*Q317+'d_고정'!$B$3*('6_기대효과'!$H$7/8)*Q317*'d_고정'!$B$10*P317*('6_기대효과'!$K$7/'d_고정'!$B$9))*(1-R317)</f>
        <v/>
      </c>
      <c r="AA317">
        <f>W317*L317*(1-R317-'d_고정'!$B$13)+U317*MAX(N317-'d_고정'!$B$10*P317*('6_기대효과'!$K$7/'d_고정'!$B$9),0)*Q317*(1-R317)</f>
        <v/>
      </c>
      <c r="AB317">
        <f>Y317+Z317</f>
        <v/>
      </c>
      <c r="AC317">
        <f>Y317/('d_고정'!$B$5*'6_기대효과'!$H$7/8)/'d_고정'!$B$6</f>
        <v/>
      </c>
      <c r="AD317">
        <f>Y317/('d_고정'!$B$8*'6_기대효과'!$H$7/8)</f>
        <v/>
      </c>
    </row>
    <row r="318">
      <c r="A318">
        <f>RAND()</f>
        <v/>
      </c>
      <c r="B318">
        <f>IF('d_시나리오'!$J$2='d_시나리오'!$H$2,'d_시나리오'!$I$2,IF(A318&lt;('d_시나리오'!$I$2-'d_시나리오'!$H$2)/('d_시나리오'!$J$2-'d_시나리오'!$H$2),'d_시나리오'!$H$2+SQRT(A318*('d_시나리오'!$J$2-'d_시나리오'!$H$2)*('d_시나리오'!$I$2-'d_시나리오'!$H$2)),'d_시나리오'!$J$2-SQRT((1-A318)*('d_시나리오'!$J$2-'d_시나리오'!$H$2)*('d_시나리오'!$J$2-'d_시나리오'!$I$2))))</f>
        <v/>
      </c>
      <c r="C318">
        <f>RAND()</f>
        <v/>
      </c>
      <c r="D318">
        <f>BETAINV(RAND(),IF(C318&lt;'d_고정'!$B$26,'d_고정'!$B$23,'d_고정'!$B$16)+1,'d_고정'!$B$17-IF(C318&lt;'d_고정'!$B$26,'d_고정'!$B$23,'d_고정'!$B$16)+1)*('d_고정'!$B$14+('d_고정'!$B$15-'d_고정'!$B$14)*RAND())</f>
        <v/>
      </c>
      <c r="E318">
        <f>INDEX('d_분포'!$A$2:$A$28,RANDBETWEEN(1,27))</f>
        <v/>
      </c>
      <c r="F318">
        <f>INDEX('d_분포'!$C$2:$C$5,RANDBETWEEN(1,4))*(0.9+0.2*RAND())</f>
        <v/>
      </c>
      <c r="G318">
        <f>RAND()</f>
        <v/>
      </c>
      <c r="H318">
        <f>(F318+(1-F318)*('d_고정'!$B$22*BETAINV(RAND(),IF(G318&lt;'d_고정'!$B$26,'d_고정'!$B$25,'d_고정'!$B$20)+1,'d_고정'!$B$21-IF(G318&lt;'d_고정'!$B$26,'d_고정'!$B$25,'d_고정'!$B$20)+1)+(1-'d_고정'!$B$22)*BETAINV(RAND(),IF(G318&lt;'d_고정'!$B$26,'d_고정'!$B$24,'d_고정'!$B$18)+1,'d_고정'!$B$19-IF(G318&lt;'d_고정'!$B$26,'d_고정'!$B$24,'d_고정'!$B$18)+1))*('d_고정'!$B$14+('d_고정'!$B$15-'d_고정'!$B$14)*RAND()))/F318</f>
        <v/>
      </c>
      <c r="I318">
        <f>RAND()</f>
        <v/>
      </c>
      <c r="J318">
        <f>IF('d_시나리오'!$J$3='d_시나리오'!$H$3,'d_시나리오'!$I$3,IF(I318&lt;('d_시나리오'!$I$3-'d_시나리오'!$H$3)/('d_시나리오'!$J$3-'d_시나리오'!$H$3),'d_시나리오'!$H$3+SQRT(I318*('d_시나리오'!$J$3-'d_시나리오'!$H$3)*('d_시나리오'!$I$3-'d_시나리오'!$H$3)),'d_시나리오'!$J$3-SQRT((1-I318)*('d_시나리오'!$J$3-'d_시나리오'!$H$3)*('d_시나리오'!$J$3-'d_시나리오'!$I$3))))</f>
        <v/>
      </c>
      <c r="K318">
        <f>RAND()</f>
        <v/>
      </c>
      <c r="L318">
        <f>IF('d_시나리오'!$J$4='d_시나리오'!$H$4,'d_시나리오'!$I$4,IF(K318&lt;('d_시나리오'!$I$4-'d_시나리오'!$H$4)/('d_시나리오'!$J$4-'d_시나리오'!$H$4),'d_시나리오'!$H$4+SQRT(K318*('d_시나리오'!$J$4-'d_시나리오'!$H$4)*('d_시나리오'!$I$4-'d_시나리오'!$H$4)),'d_시나리오'!$J$4-SQRT((1-K318)*('d_시나리오'!$J$4-'d_시나리오'!$H$4)*('d_시나리오'!$J$4-'d_시나리오'!$I$4))))</f>
        <v/>
      </c>
      <c r="M318">
        <f>RAND()</f>
        <v/>
      </c>
      <c r="N318">
        <f>IF('d_시나리오'!$J$5='d_시나리오'!$H$5,'d_시나리오'!$I$5,IF(M318&lt;('d_시나리오'!$I$5-'d_시나리오'!$H$5)/('d_시나리오'!$J$5-'d_시나리오'!$H$5),'d_시나리오'!$H$5+SQRT(M318*('d_시나리오'!$J$5-'d_시나리오'!$H$5)*('d_시나리오'!$I$5-'d_시나리오'!$H$5)),'d_시나리오'!$J$5-SQRT((1-M318)*('d_시나리오'!$J$5-'d_시나리오'!$H$5)*('d_시나리오'!$J$5-'d_시나리오'!$I$5))))</f>
        <v/>
      </c>
      <c r="O318">
        <f>RAND()</f>
        <v/>
      </c>
      <c r="P318">
        <f>IF('d_시나리오'!$J$6='d_시나리오'!$H$6,'d_시나리오'!$I$6,IF(O318&lt;('d_시나리오'!$I$6-'d_시나리오'!$H$6)/('d_시나리오'!$J$6-'d_시나리오'!$H$6),'d_시나리오'!$H$6+SQRT(O318*('d_시나리오'!$J$6-'d_시나리오'!$H$6)*('d_시나리오'!$I$6-'d_시나리오'!$H$6)),'d_시나리오'!$J$6-SQRT((1-O318)*('d_시나리오'!$J$6-'d_시나리오'!$H$6)*('d_시나리오'!$J$6-'d_시나리오'!$I$6))))</f>
        <v/>
      </c>
      <c r="Q318">
        <f>INDEX('d_분포'!$B$2:$B$57,RANDBETWEEN(1,56))</f>
        <v/>
      </c>
      <c r="R318">
        <f>BETAINV(RAND(),5,5)</f>
        <v/>
      </c>
      <c r="S318">
        <f>'d_고정'!$B$1*'6_기대효과'!$H$7*('d_시나리오'!$I$7/'d_고정'!$B$2)*B318</f>
        <v/>
      </c>
      <c r="T318">
        <f>S318*D318</f>
        <v/>
      </c>
      <c r="U318">
        <f>S318*F318*H318</f>
        <v/>
      </c>
      <c r="V318">
        <f>S318*F318*(H318-1)</f>
        <v/>
      </c>
      <c r="W318">
        <f>U318*J318</f>
        <v/>
      </c>
      <c r="X318">
        <f>T318+W318</f>
        <v/>
      </c>
      <c r="Y318">
        <f>(T318*E318+W318*L318)*(1-R318-'d_고정'!$B$13)</f>
        <v/>
      </c>
      <c r="Z318">
        <f>(U318*N318*Q318+'d_고정'!$B$3*('6_기대효과'!$H$7/8)*Q318*'d_고정'!$B$10*P318*('6_기대효과'!$K$7/'d_고정'!$B$9))*(1-R318)</f>
        <v/>
      </c>
      <c r="AA318">
        <f>W318*L318*(1-R318-'d_고정'!$B$13)+U318*MAX(N318-'d_고정'!$B$10*P318*('6_기대효과'!$K$7/'d_고정'!$B$9),0)*Q318*(1-R318)</f>
        <v/>
      </c>
      <c r="AB318">
        <f>Y318+Z318</f>
        <v/>
      </c>
      <c r="AC318">
        <f>Y318/('d_고정'!$B$5*'6_기대효과'!$H$7/8)/'d_고정'!$B$6</f>
        <v/>
      </c>
      <c r="AD318">
        <f>Y318/('d_고정'!$B$8*'6_기대효과'!$H$7/8)</f>
        <v/>
      </c>
    </row>
    <row r="319">
      <c r="A319">
        <f>RAND()</f>
        <v/>
      </c>
      <c r="B319">
        <f>IF('d_시나리오'!$J$2='d_시나리오'!$H$2,'d_시나리오'!$I$2,IF(A319&lt;('d_시나리오'!$I$2-'d_시나리오'!$H$2)/('d_시나리오'!$J$2-'d_시나리오'!$H$2),'d_시나리오'!$H$2+SQRT(A319*('d_시나리오'!$J$2-'d_시나리오'!$H$2)*('d_시나리오'!$I$2-'d_시나리오'!$H$2)),'d_시나리오'!$J$2-SQRT((1-A319)*('d_시나리오'!$J$2-'d_시나리오'!$H$2)*('d_시나리오'!$J$2-'d_시나리오'!$I$2))))</f>
        <v/>
      </c>
      <c r="C319">
        <f>RAND()</f>
        <v/>
      </c>
      <c r="D319">
        <f>BETAINV(RAND(),IF(C319&lt;'d_고정'!$B$26,'d_고정'!$B$23,'d_고정'!$B$16)+1,'d_고정'!$B$17-IF(C319&lt;'d_고정'!$B$26,'d_고정'!$B$23,'d_고정'!$B$16)+1)*('d_고정'!$B$14+('d_고정'!$B$15-'d_고정'!$B$14)*RAND())</f>
        <v/>
      </c>
      <c r="E319">
        <f>INDEX('d_분포'!$A$2:$A$28,RANDBETWEEN(1,27))</f>
        <v/>
      </c>
      <c r="F319">
        <f>INDEX('d_분포'!$C$2:$C$5,RANDBETWEEN(1,4))*(0.9+0.2*RAND())</f>
        <v/>
      </c>
      <c r="G319">
        <f>RAND()</f>
        <v/>
      </c>
      <c r="H319">
        <f>(F319+(1-F319)*('d_고정'!$B$22*BETAINV(RAND(),IF(G319&lt;'d_고정'!$B$26,'d_고정'!$B$25,'d_고정'!$B$20)+1,'d_고정'!$B$21-IF(G319&lt;'d_고정'!$B$26,'d_고정'!$B$25,'d_고정'!$B$20)+1)+(1-'d_고정'!$B$22)*BETAINV(RAND(),IF(G319&lt;'d_고정'!$B$26,'d_고정'!$B$24,'d_고정'!$B$18)+1,'d_고정'!$B$19-IF(G319&lt;'d_고정'!$B$26,'d_고정'!$B$24,'d_고정'!$B$18)+1))*('d_고정'!$B$14+('d_고정'!$B$15-'d_고정'!$B$14)*RAND()))/F319</f>
        <v/>
      </c>
      <c r="I319">
        <f>RAND()</f>
        <v/>
      </c>
      <c r="J319">
        <f>IF('d_시나리오'!$J$3='d_시나리오'!$H$3,'d_시나리오'!$I$3,IF(I319&lt;('d_시나리오'!$I$3-'d_시나리오'!$H$3)/('d_시나리오'!$J$3-'d_시나리오'!$H$3),'d_시나리오'!$H$3+SQRT(I319*('d_시나리오'!$J$3-'d_시나리오'!$H$3)*('d_시나리오'!$I$3-'d_시나리오'!$H$3)),'d_시나리오'!$J$3-SQRT((1-I319)*('d_시나리오'!$J$3-'d_시나리오'!$H$3)*('d_시나리오'!$J$3-'d_시나리오'!$I$3))))</f>
        <v/>
      </c>
      <c r="K319">
        <f>RAND()</f>
        <v/>
      </c>
      <c r="L319">
        <f>IF('d_시나리오'!$J$4='d_시나리오'!$H$4,'d_시나리오'!$I$4,IF(K319&lt;('d_시나리오'!$I$4-'d_시나리오'!$H$4)/('d_시나리오'!$J$4-'d_시나리오'!$H$4),'d_시나리오'!$H$4+SQRT(K319*('d_시나리오'!$J$4-'d_시나리오'!$H$4)*('d_시나리오'!$I$4-'d_시나리오'!$H$4)),'d_시나리오'!$J$4-SQRT((1-K319)*('d_시나리오'!$J$4-'d_시나리오'!$H$4)*('d_시나리오'!$J$4-'d_시나리오'!$I$4))))</f>
        <v/>
      </c>
      <c r="M319">
        <f>RAND()</f>
        <v/>
      </c>
      <c r="N319">
        <f>IF('d_시나리오'!$J$5='d_시나리오'!$H$5,'d_시나리오'!$I$5,IF(M319&lt;('d_시나리오'!$I$5-'d_시나리오'!$H$5)/('d_시나리오'!$J$5-'d_시나리오'!$H$5),'d_시나리오'!$H$5+SQRT(M319*('d_시나리오'!$J$5-'d_시나리오'!$H$5)*('d_시나리오'!$I$5-'d_시나리오'!$H$5)),'d_시나리오'!$J$5-SQRT((1-M319)*('d_시나리오'!$J$5-'d_시나리오'!$H$5)*('d_시나리오'!$J$5-'d_시나리오'!$I$5))))</f>
        <v/>
      </c>
      <c r="O319">
        <f>RAND()</f>
        <v/>
      </c>
      <c r="P319">
        <f>IF('d_시나리오'!$J$6='d_시나리오'!$H$6,'d_시나리오'!$I$6,IF(O319&lt;('d_시나리오'!$I$6-'d_시나리오'!$H$6)/('d_시나리오'!$J$6-'d_시나리오'!$H$6),'d_시나리오'!$H$6+SQRT(O319*('d_시나리오'!$J$6-'d_시나리오'!$H$6)*('d_시나리오'!$I$6-'d_시나리오'!$H$6)),'d_시나리오'!$J$6-SQRT((1-O319)*('d_시나리오'!$J$6-'d_시나리오'!$H$6)*('d_시나리오'!$J$6-'d_시나리오'!$I$6))))</f>
        <v/>
      </c>
      <c r="Q319">
        <f>INDEX('d_분포'!$B$2:$B$57,RANDBETWEEN(1,56))</f>
        <v/>
      </c>
      <c r="R319">
        <f>BETAINV(RAND(),5,5)</f>
        <v/>
      </c>
      <c r="S319">
        <f>'d_고정'!$B$1*'6_기대효과'!$H$7*('d_시나리오'!$I$7/'d_고정'!$B$2)*B319</f>
        <v/>
      </c>
      <c r="T319">
        <f>S319*D319</f>
        <v/>
      </c>
      <c r="U319">
        <f>S319*F319*H319</f>
        <v/>
      </c>
      <c r="V319">
        <f>S319*F319*(H319-1)</f>
        <v/>
      </c>
      <c r="W319">
        <f>U319*J319</f>
        <v/>
      </c>
      <c r="X319">
        <f>T319+W319</f>
        <v/>
      </c>
      <c r="Y319">
        <f>(T319*E319+W319*L319)*(1-R319-'d_고정'!$B$13)</f>
        <v/>
      </c>
      <c r="Z319">
        <f>(U319*N319*Q319+'d_고정'!$B$3*('6_기대효과'!$H$7/8)*Q319*'d_고정'!$B$10*P319*('6_기대효과'!$K$7/'d_고정'!$B$9))*(1-R319)</f>
        <v/>
      </c>
      <c r="AA319">
        <f>W319*L319*(1-R319-'d_고정'!$B$13)+U319*MAX(N319-'d_고정'!$B$10*P319*('6_기대효과'!$K$7/'d_고정'!$B$9),0)*Q319*(1-R319)</f>
        <v/>
      </c>
      <c r="AB319">
        <f>Y319+Z319</f>
        <v/>
      </c>
      <c r="AC319">
        <f>Y319/('d_고정'!$B$5*'6_기대효과'!$H$7/8)/'d_고정'!$B$6</f>
        <v/>
      </c>
      <c r="AD319">
        <f>Y319/('d_고정'!$B$8*'6_기대효과'!$H$7/8)</f>
        <v/>
      </c>
    </row>
    <row r="320">
      <c r="A320">
        <f>RAND()</f>
        <v/>
      </c>
      <c r="B320">
        <f>IF('d_시나리오'!$J$2='d_시나리오'!$H$2,'d_시나리오'!$I$2,IF(A320&lt;('d_시나리오'!$I$2-'d_시나리오'!$H$2)/('d_시나리오'!$J$2-'d_시나리오'!$H$2),'d_시나리오'!$H$2+SQRT(A320*('d_시나리오'!$J$2-'d_시나리오'!$H$2)*('d_시나리오'!$I$2-'d_시나리오'!$H$2)),'d_시나리오'!$J$2-SQRT((1-A320)*('d_시나리오'!$J$2-'d_시나리오'!$H$2)*('d_시나리오'!$J$2-'d_시나리오'!$I$2))))</f>
        <v/>
      </c>
      <c r="C320">
        <f>RAND()</f>
        <v/>
      </c>
      <c r="D320">
        <f>BETAINV(RAND(),IF(C320&lt;'d_고정'!$B$26,'d_고정'!$B$23,'d_고정'!$B$16)+1,'d_고정'!$B$17-IF(C320&lt;'d_고정'!$B$26,'d_고정'!$B$23,'d_고정'!$B$16)+1)*('d_고정'!$B$14+('d_고정'!$B$15-'d_고정'!$B$14)*RAND())</f>
        <v/>
      </c>
      <c r="E320">
        <f>INDEX('d_분포'!$A$2:$A$28,RANDBETWEEN(1,27))</f>
        <v/>
      </c>
      <c r="F320">
        <f>INDEX('d_분포'!$C$2:$C$5,RANDBETWEEN(1,4))*(0.9+0.2*RAND())</f>
        <v/>
      </c>
      <c r="G320">
        <f>RAND()</f>
        <v/>
      </c>
      <c r="H320">
        <f>(F320+(1-F320)*('d_고정'!$B$22*BETAINV(RAND(),IF(G320&lt;'d_고정'!$B$26,'d_고정'!$B$25,'d_고정'!$B$20)+1,'d_고정'!$B$21-IF(G320&lt;'d_고정'!$B$26,'d_고정'!$B$25,'d_고정'!$B$20)+1)+(1-'d_고정'!$B$22)*BETAINV(RAND(),IF(G320&lt;'d_고정'!$B$26,'d_고정'!$B$24,'d_고정'!$B$18)+1,'d_고정'!$B$19-IF(G320&lt;'d_고정'!$B$26,'d_고정'!$B$24,'d_고정'!$B$18)+1))*('d_고정'!$B$14+('d_고정'!$B$15-'d_고정'!$B$14)*RAND()))/F320</f>
        <v/>
      </c>
      <c r="I320">
        <f>RAND()</f>
        <v/>
      </c>
      <c r="J320">
        <f>IF('d_시나리오'!$J$3='d_시나리오'!$H$3,'d_시나리오'!$I$3,IF(I320&lt;('d_시나리오'!$I$3-'d_시나리오'!$H$3)/('d_시나리오'!$J$3-'d_시나리오'!$H$3),'d_시나리오'!$H$3+SQRT(I320*('d_시나리오'!$J$3-'d_시나리오'!$H$3)*('d_시나리오'!$I$3-'d_시나리오'!$H$3)),'d_시나리오'!$J$3-SQRT((1-I320)*('d_시나리오'!$J$3-'d_시나리오'!$H$3)*('d_시나리오'!$J$3-'d_시나리오'!$I$3))))</f>
        <v/>
      </c>
      <c r="K320">
        <f>RAND()</f>
        <v/>
      </c>
      <c r="L320">
        <f>IF('d_시나리오'!$J$4='d_시나리오'!$H$4,'d_시나리오'!$I$4,IF(K320&lt;('d_시나리오'!$I$4-'d_시나리오'!$H$4)/('d_시나리오'!$J$4-'d_시나리오'!$H$4),'d_시나리오'!$H$4+SQRT(K320*('d_시나리오'!$J$4-'d_시나리오'!$H$4)*('d_시나리오'!$I$4-'d_시나리오'!$H$4)),'d_시나리오'!$J$4-SQRT((1-K320)*('d_시나리오'!$J$4-'d_시나리오'!$H$4)*('d_시나리오'!$J$4-'d_시나리오'!$I$4))))</f>
        <v/>
      </c>
      <c r="M320">
        <f>RAND()</f>
        <v/>
      </c>
      <c r="N320">
        <f>IF('d_시나리오'!$J$5='d_시나리오'!$H$5,'d_시나리오'!$I$5,IF(M320&lt;('d_시나리오'!$I$5-'d_시나리오'!$H$5)/('d_시나리오'!$J$5-'d_시나리오'!$H$5),'d_시나리오'!$H$5+SQRT(M320*('d_시나리오'!$J$5-'d_시나리오'!$H$5)*('d_시나리오'!$I$5-'d_시나리오'!$H$5)),'d_시나리오'!$J$5-SQRT((1-M320)*('d_시나리오'!$J$5-'d_시나리오'!$H$5)*('d_시나리오'!$J$5-'d_시나리오'!$I$5))))</f>
        <v/>
      </c>
      <c r="O320">
        <f>RAND()</f>
        <v/>
      </c>
      <c r="P320">
        <f>IF('d_시나리오'!$J$6='d_시나리오'!$H$6,'d_시나리오'!$I$6,IF(O320&lt;('d_시나리오'!$I$6-'d_시나리오'!$H$6)/('d_시나리오'!$J$6-'d_시나리오'!$H$6),'d_시나리오'!$H$6+SQRT(O320*('d_시나리오'!$J$6-'d_시나리오'!$H$6)*('d_시나리오'!$I$6-'d_시나리오'!$H$6)),'d_시나리오'!$J$6-SQRT((1-O320)*('d_시나리오'!$J$6-'d_시나리오'!$H$6)*('d_시나리오'!$J$6-'d_시나리오'!$I$6))))</f>
        <v/>
      </c>
      <c r="Q320">
        <f>INDEX('d_분포'!$B$2:$B$57,RANDBETWEEN(1,56))</f>
        <v/>
      </c>
      <c r="R320">
        <f>BETAINV(RAND(),5,5)</f>
        <v/>
      </c>
      <c r="S320">
        <f>'d_고정'!$B$1*'6_기대효과'!$H$7*('d_시나리오'!$I$7/'d_고정'!$B$2)*B320</f>
        <v/>
      </c>
      <c r="T320">
        <f>S320*D320</f>
        <v/>
      </c>
      <c r="U320">
        <f>S320*F320*H320</f>
        <v/>
      </c>
      <c r="V320">
        <f>S320*F320*(H320-1)</f>
        <v/>
      </c>
      <c r="W320">
        <f>U320*J320</f>
        <v/>
      </c>
      <c r="X320">
        <f>T320+W320</f>
        <v/>
      </c>
      <c r="Y320">
        <f>(T320*E320+W320*L320)*(1-R320-'d_고정'!$B$13)</f>
        <v/>
      </c>
      <c r="Z320">
        <f>(U320*N320*Q320+'d_고정'!$B$3*('6_기대효과'!$H$7/8)*Q320*'d_고정'!$B$10*P320*('6_기대효과'!$K$7/'d_고정'!$B$9))*(1-R320)</f>
        <v/>
      </c>
      <c r="AA320">
        <f>W320*L320*(1-R320-'d_고정'!$B$13)+U320*MAX(N320-'d_고정'!$B$10*P320*('6_기대효과'!$K$7/'d_고정'!$B$9),0)*Q320*(1-R320)</f>
        <v/>
      </c>
      <c r="AB320">
        <f>Y320+Z320</f>
        <v/>
      </c>
      <c r="AC320">
        <f>Y320/('d_고정'!$B$5*'6_기대효과'!$H$7/8)/'d_고정'!$B$6</f>
        <v/>
      </c>
      <c r="AD320">
        <f>Y320/('d_고정'!$B$8*'6_기대효과'!$H$7/8)</f>
        <v/>
      </c>
    </row>
    <row r="321">
      <c r="A321">
        <f>RAND()</f>
        <v/>
      </c>
      <c r="B321">
        <f>IF('d_시나리오'!$J$2='d_시나리오'!$H$2,'d_시나리오'!$I$2,IF(A321&lt;('d_시나리오'!$I$2-'d_시나리오'!$H$2)/('d_시나리오'!$J$2-'d_시나리오'!$H$2),'d_시나리오'!$H$2+SQRT(A321*('d_시나리오'!$J$2-'d_시나리오'!$H$2)*('d_시나리오'!$I$2-'d_시나리오'!$H$2)),'d_시나리오'!$J$2-SQRT((1-A321)*('d_시나리오'!$J$2-'d_시나리오'!$H$2)*('d_시나리오'!$J$2-'d_시나리오'!$I$2))))</f>
        <v/>
      </c>
      <c r="C321">
        <f>RAND()</f>
        <v/>
      </c>
      <c r="D321">
        <f>BETAINV(RAND(),IF(C321&lt;'d_고정'!$B$26,'d_고정'!$B$23,'d_고정'!$B$16)+1,'d_고정'!$B$17-IF(C321&lt;'d_고정'!$B$26,'d_고정'!$B$23,'d_고정'!$B$16)+1)*('d_고정'!$B$14+('d_고정'!$B$15-'d_고정'!$B$14)*RAND())</f>
        <v/>
      </c>
      <c r="E321">
        <f>INDEX('d_분포'!$A$2:$A$28,RANDBETWEEN(1,27))</f>
        <v/>
      </c>
      <c r="F321">
        <f>INDEX('d_분포'!$C$2:$C$5,RANDBETWEEN(1,4))*(0.9+0.2*RAND())</f>
        <v/>
      </c>
      <c r="G321">
        <f>RAND()</f>
        <v/>
      </c>
      <c r="H321">
        <f>(F321+(1-F321)*('d_고정'!$B$22*BETAINV(RAND(),IF(G321&lt;'d_고정'!$B$26,'d_고정'!$B$25,'d_고정'!$B$20)+1,'d_고정'!$B$21-IF(G321&lt;'d_고정'!$B$26,'d_고정'!$B$25,'d_고정'!$B$20)+1)+(1-'d_고정'!$B$22)*BETAINV(RAND(),IF(G321&lt;'d_고정'!$B$26,'d_고정'!$B$24,'d_고정'!$B$18)+1,'d_고정'!$B$19-IF(G321&lt;'d_고정'!$B$26,'d_고정'!$B$24,'d_고정'!$B$18)+1))*('d_고정'!$B$14+('d_고정'!$B$15-'d_고정'!$B$14)*RAND()))/F321</f>
        <v/>
      </c>
      <c r="I321">
        <f>RAND()</f>
        <v/>
      </c>
      <c r="J321">
        <f>IF('d_시나리오'!$J$3='d_시나리오'!$H$3,'d_시나리오'!$I$3,IF(I321&lt;('d_시나리오'!$I$3-'d_시나리오'!$H$3)/('d_시나리오'!$J$3-'d_시나리오'!$H$3),'d_시나리오'!$H$3+SQRT(I321*('d_시나리오'!$J$3-'d_시나리오'!$H$3)*('d_시나리오'!$I$3-'d_시나리오'!$H$3)),'d_시나리오'!$J$3-SQRT((1-I321)*('d_시나리오'!$J$3-'d_시나리오'!$H$3)*('d_시나리오'!$J$3-'d_시나리오'!$I$3))))</f>
        <v/>
      </c>
      <c r="K321">
        <f>RAND()</f>
        <v/>
      </c>
      <c r="L321">
        <f>IF('d_시나리오'!$J$4='d_시나리오'!$H$4,'d_시나리오'!$I$4,IF(K321&lt;('d_시나리오'!$I$4-'d_시나리오'!$H$4)/('d_시나리오'!$J$4-'d_시나리오'!$H$4),'d_시나리오'!$H$4+SQRT(K321*('d_시나리오'!$J$4-'d_시나리오'!$H$4)*('d_시나리오'!$I$4-'d_시나리오'!$H$4)),'d_시나리오'!$J$4-SQRT((1-K321)*('d_시나리오'!$J$4-'d_시나리오'!$H$4)*('d_시나리오'!$J$4-'d_시나리오'!$I$4))))</f>
        <v/>
      </c>
      <c r="M321">
        <f>RAND()</f>
        <v/>
      </c>
      <c r="N321">
        <f>IF('d_시나리오'!$J$5='d_시나리오'!$H$5,'d_시나리오'!$I$5,IF(M321&lt;('d_시나리오'!$I$5-'d_시나리오'!$H$5)/('d_시나리오'!$J$5-'d_시나리오'!$H$5),'d_시나리오'!$H$5+SQRT(M321*('d_시나리오'!$J$5-'d_시나리오'!$H$5)*('d_시나리오'!$I$5-'d_시나리오'!$H$5)),'d_시나리오'!$J$5-SQRT((1-M321)*('d_시나리오'!$J$5-'d_시나리오'!$H$5)*('d_시나리오'!$J$5-'d_시나리오'!$I$5))))</f>
        <v/>
      </c>
      <c r="O321">
        <f>RAND()</f>
        <v/>
      </c>
      <c r="P321">
        <f>IF('d_시나리오'!$J$6='d_시나리오'!$H$6,'d_시나리오'!$I$6,IF(O321&lt;('d_시나리오'!$I$6-'d_시나리오'!$H$6)/('d_시나리오'!$J$6-'d_시나리오'!$H$6),'d_시나리오'!$H$6+SQRT(O321*('d_시나리오'!$J$6-'d_시나리오'!$H$6)*('d_시나리오'!$I$6-'d_시나리오'!$H$6)),'d_시나리오'!$J$6-SQRT((1-O321)*('d_시나리오'!$J$6-'d_시나리오'!$H$6)*('d_시나리오'!$J$6-'d_시나리오'!$I$6))))</f>
        <v/>
      </c>
      <c r="Q321">
        <f>INDEX('d_분포'!$B$2:$B$57,RANDBETWEEN(1,56))</f>
        <v/>
      </c>
      <c r="R321">
        <f>BETAINV(RAND(),5,5)</f>
        <v/>
      </c>
      <c r="S321">
        <f>'d_고정'!$B$1*'6_기대효과'!$H$7*('d_시나리오'!$I$7/'d_고정'!$B$2)*B321</f>
        <v/>
      </c>
      <c r="T321">
        <f>S321*D321</f>
        <v/>
      </c>
      <c r="U321">
        <f>S321*F321*H321</f>
        <v/>
      </c>
      <c r="V321">
        <f>S321*F321*(H321-1)</f>
        <v/>
      </c>
      <c r="W321">
        <f>U321*J321</f>
        <v/>
      </c>
      <c r="X321">
        <f>T321+W321</f>
        <v/>
      </c>
      <c r="Y321">
        <f>(T321*E321+W321*L321)*(1-R321-'d_고정'!$B$13)</f>
        <v/>
      </c>
      <c r="Z321">
        <f>(U321*N321*Q321+'d_고정'!$B$3*('6_기대효과'!$H$7/8)*Q321*'d_고정'!$B$10*P321*('6_기대효과'!$K$7/'d_고정'!$B$9))*(1-R321)</f>
        <v/>
      </c>
      <c r="AA321">
        <f>W321*L321*(1-R321-'d_고정'!$B$13)+U321*MAX(N321-'d_고정'!$B$10*P321*('6_기대효과'!$K$7/'d_고정'!$B$9),0)*Q321*(1-R321)</f>
        <v/>
      </c>
      <c r="AB321">
        <f>Y321+Z321</f>
        <v/>
      </c>
      <c r="AC321">
        <f>Y321/('d_고정'!$B$5*'6_기대효과'!$H$7/8)/'d_고정'!$B$6</f>
        <v/>
      </c>
      <c r="AD321">
        <f>Y321/('d_고정'!$B$8*'6_기대효과'!$H$7/8)</f>
        <v/>
      </c>
    </row>
    <row r="322">
      <c r="A322">
        <f>RAND()</f>
        <v/>
      </c>
      <c r="B322">
        <f>IF('d_시나리오'!$J$2='d_시나리오'!$H$2,'d_시나리오'!$I$2,IF(A322&lt;('d_시나리오'!$I$2-'d_시나리오'!$H$2)/('d_시나리오'!$J$2-'d_시나리오'!$H$2),'d_시나리오'!$H$2+SQRT(A322*('d_시나리오'!$J$2-'d_시나리오'!$H$2)*('d_시나리오'!$I$2-'d_시나리오'!$H$2)),'d_시나리오'!$J$2-SQRT((1-A322)*('d_시나리오'!$J$2-'d_시나리오'!$H$2)*('d_시나리오'!$J$2-'d_시나리오'!$I$2))))</f>
        <v/>
      </c>
      <c r="C322">
        <f>RAND()</f>
        <v/>
      </c>
      <c r="D322">
        <f>BETAINV(RAND(),IF(C322&lt;'d_고정'!$B$26,'d_고정'!$B$23,'d_고정'!$B$16)+1,'d_고정'!$B$17-IF(C322&lt;'d_고정'!$B$26,'d_고정'!$B$23,'d_고정'!$B$16)+1)*('d_고정'!$B$14+('d_고정'!$B$15-'d_고정'!$B$14)*RAND())</f>
        <v/>
      </c>
      <c r="E322">
        <f>INDEX('d_분포'!$A$2:$A$28,RANDBETWEEN(1,27))</f>
        <v/>
      </c>
      <c r="F322">
        <f>INDEX('d_분포'!$C$2:$C$5,RANDBETWEEN(1,4))*(0.9+0.2*RAND())</f>
        <v/>
      </c>
      <c r="G322">
        <f>RAND()</f>
        <v/>
      </c>
      <c r="H322">
        <f>(F322+(1-F322)*('d_고정'!$B$22*BETAINV(RAND(),IF(G322&lt;'d_고정'!$B$26,'d_고정'!$B$25,'d_고정'!$B$20)+1,'d_고정'!$B$21-IF(G322&lt;'d_고정'!$B$26,'d_고정'!$B$25,'d_고정'!$B$20)+1)+(1-'d_고정'!$B$22)*BETAINV(RAND(),IF(G322&lt;'d_고정'!$B$26,'d_고정'!$B$24,'d_고정'!$B$18)+1,'d_고정'!$B$19-IF(G322&lt;'d_고정'!$B$26,'d_고정'!$B$24,'d_고정'!$B$18)+1))*('d_고정'!$B$14+('d_고정'!$B$15-'d_고정'!$B$14)*RAND()))/F322</f>
        <v/>
      </c>
      <c r="I322">
        <f>RAND()</f>
        <v/>
      </c>
      <c r="J322">
        <f>IF('d_시나리오'!$J$3='d_시나리오'!$H$3,'d_시나리오'!$I$3,IF(I322&lt;('d_시나리오'!$I$3-'d_시나리오'!$H$3)/('d_시나리오'!$J$3-'d_시나리오'!$H$3),'d_시나리오'!$H$3+SQRT(I322*('d_시나리오'!$J$3-'d_시나리오'!$H$3)*('d_시나리오'!$I$3-'d_시나리오'!$H$3)),'d_시나리오'!$J$3-SQRT((1-I322)*('d_시나리오'!$J$3-'d_시나리오'!$H$3)*('d_시나리오'!$J$3-'d_시나리오'!$I$3))))</f>
        <v/>
      </c>
      <c r="K322">
        <f>RAND()</f>
        <v/>
      </c>
      <c r="L322">
        <f>IF('d_시나리오'!$J$4='d_시나리오'!$H$4,'d_시나리오'!$I$4,IF(K322&lt;('d_시나리오'!$I$4-'d_시나리오'!$H$4)/('d_시나리오'!$J$4-'d_시나리오'!$H$4),'d_시나리오'!$H$4+SQRT(K322*('d_시나리오'!$J$4-'d_시나리오'!$H$4)*('d_시나리오'!$I$4-'d_시나리오'!$H$4)),'d_시나리오'!$J$4-SQRT((1-K322)*('d_시나리오'!$J$4-'d_시나리오'!$H$4)*('d_시나리오'!$J$4-'d_시나리오'!$I$4))))</f>
        <v/>
      </c>
      <c r="M322">
        <f>RAND()</f>
        <v/>
      </c>
      <c r="N322">
        <f>IF('d_시나리오'!$J$5='d_시나리오'!$H$5,'d_시나리오'!$I$5,IF(M322&lt;('d_시나리오'!$I$5-'d_시나리오'!$H$5)/('d_시나리오'!$J$5-'d_시나리오'!$H$5),'d_시나리오'!$H$5+SQRT(M322*('d_시나리오'!$J$5-'d_시나리오'!$H$5)*('d_시나리오'!$I$5-'d_시나리오'!$H$5)),'d_시나리오'!$J$5-SQRT((1-M322)*('d_시나리오'!$J$5-'d_시나리오'!$H$5)*('d_시나리오'!$J$5-'d_시나리오'!$I$5))))</f>
        <v/>
      </c>
      <c r="O322">
        <f>RAND()</f>
        <v/>
      </c>
      <c r="P322">
        <f>IF('d_시나리오'!$J$6='d_시나리오'!$H$6,'d_시나리오'!$I$6,IF(O322&lt;('d_시나리오'!$I$6-'d_시나리오'!$H$6)/('d_시나리오'!$J$6-'d_시나리오'!$H$6),'d_시나리오'!$H$6+SQRT(O322*('d_시나리오'!$J$6-'d_시나리오'!$H$6)*('d_시나리오'!$I$6-'d_시나리오'!$H$6)),'d_시나리오'!$J$6-SQRT((1-O322)*('d_시나리오'!$J$6-'d_시나리오'!$H$6)*('d_시나리오'!$J$6-'d_시나리오'!$I$6))))</f>
        <v/>
      </c>
      <c r="Q322">
        <f>INDEX('d_분포'!$B$2:$B$57,RANDBETWEEN(1,56))</f>
        <v/>
      </c>
      <c r="R322">
        <f>BETAINV(RAND(),5,5)</f>
        <v/>
      </c>
      <c r="S322">
        <f>'d_고정'!$B$1*'6_기대효과'!$H$7*('d_시나리오'!$I$7/'d_고정'!$B$2)*B322</f>
        <v/>
      </c>
      <c r="T322">
        <f>S322*D322</f>
        <v/>
      </c>
      <c r="U322">
        <f>S322*F322*H322</f>
        <v/>
      </c>
      <c r="V322">
        <f>S322*F322*(H322-1)</f>
        <v/>
      </c>
      <c r="W322">
        <f>U322*J322</f>
        <v/>
      </c>
      <c r="X322">
        <f>T322+W322</f>
        <v/>
      </c>
      <c r="Y322">
        <f>(T322*E322+W322*L322)*(1-R322-'d_고정'!$B$13)</f>
        <v/>
      </c>
      <c r="Z322">
        <f>(U322*N322*Q322+'d_고정'!$B$3*('6_기대효과'!$H$7/8)*Q322*'d_고정'!$B$10*P322*('6_기대효과'!$K$7/'d_고정'!$B$9))*(1-R322)</f>
        <v/>
      </c>
      <c r="AA322">
        <f>W322*L322*(1-R322-'d_고정'!$B$13)+U322*MAX(N322-'d_고정'!$B$10*P322*('6_기대효과'!$K$7/'d_고정'!$B$9),0)*Q322*(1-R322)</f>
        <v/>
      </c>
      <c r="AB322">
        <f>Y322+Z322</f>
        <v/>
      </c>
      <c r="AC322">
        <f>Y322/('d_고정'!$B$5*'6_기대효과'!$H$7/8)/'d_고정'!$B$6</f>
        <v/>
      </c>
      <c r="AD322">
        <f>Y322/('d_고정'!$B$8*'6_기대효과'!$H$7/8)</f>
        <v/>
      </c>
    </row>
    <row r="323">
      <c r="A323">
        <f>RAND()</f>
        <v/>
      </c>
      <c r="B323">
        <f>IF('d_시나리오'!$J$2='d_시나리오'!$H$2,'d_시나리오'!$I$2,IF(A323&lt;('d_시나리오'!$I$2-'d_시나리오'!$H$2)/('d_시나리오'!$J$2-'d_시나리오'!$H$2),'d_시나리오'!$H$2+SQRT(A323*('d_시나리오'!$J$2-'d_시나리오'!$H$2)*('d_시나리오'!$I$2-'d_시나리오'!$H$2)),'d_시나리오'!$J$2-SQRT((1-A323)*('d_시나리오'!$J$2-'d_시나리오'!$H$2)*('d_시나리오'!$J$2-'d_시나리오'!$I$2))))</f>
        <v/>
      </c>
      <c r="C323">
        <f>RAND()</f>
        <v/>
      </c>
      <c r="D323">
        <f>BETAINV(RAND(),IF(C323&lt;'d_고정'!$B$26,'d_고정'!$B$23,'d_고정'!$B$16)+1,'d_고정'!$B$17-IF(C323&lt;'d_고정'!$B$26,'d_고정'!$B$23,'d_고정'!$B$16)+1)*('d_고정'!$B$14+('d_고정'!$B$15-'d_고정'!$B$14)*RAND())</f>
        <v/>
      </c>
      <c r="E323">
        <f>INDEX('d_분포'!$A$2:$A$28,RANDBETWEEN(1,27))</f>
        <v/>
      </c>
      <c r="F323">
        <f>INDEX('d_분포'!$C$2:$C$5,RANDBETWEEN(1,4))*(0.9+0.2*RAND())</f>
        <v/>
      </c>
      <c r="G323">
        <f>RAND()</f>
        <v/>
      </c>
      <c r="H323">
        <f>(F323+(1-F323)*('d_고정'!$B$22*BETAINV(RAND(),IF(G323&lt;'d_고정'!$B$26,'d_고정'!$B$25,'d_고정'!$B$20)+1,'d_고정'!$B$21-IF(G323&lt;'d_고정'!$B$26,'d_고정'!$B$25,'d_고정'!$B$20)+1)+(1-'d_고정'!$B$22)*BETAINV(RAND(),IF(G323&lt;'d_고정'!$B$26,'d_고정'!$B$24,'d_고정'!$B$18)+1,'d_고정'!$B$19-IF(G323&lt;'d_고정'!$B$26,'d_고정'!$B$24,'d_고정'!$B$18)+1))*('d_고정'!$B$14+('d_고정'!$B$15-'d_고정'!$B$14)*RAND()))/F323</f>
        <v/>
      </c>
      <c r="I323">
        <f>RAND()</f>
        <v/>
      </c>
      <c r="J323">
        <f>IF('d_시나리오'!$J$3='d_시나리오'!$H$3,'d_시나리오'!$I$3,IF(I323&lt;('d_시나리오'!$I$3-'d_시나리오'!$H$3)/('d_시나리오'!$J$3-'d_시나리오'!$H$3),'d_시나리오'!$H$3+SQRT(I323*('d_시나리오'!$J$3-'d_시나리오'!$H$3)*('d_시나리오'!$I$3-'d_시나리오'!$H$3)),'d_시나리오'!$J$3-SQRT((1-I323)*('d_시나리오'!$J$3-'d_시나리오'!$H$3)*('d_시나리오'!$J$3-'d_시나리오'!$I$3))))</f>
        <v/>
      </c>
      <c r="K323">
        <f>RAND()</f>
        <v/>
      </c>
      <c r="L323">
        <f>IF('d_시나리오'!$J$4='d_시나리오'!$H$4,'d_시나리오'!$I$4,IF(K323&lt;('d_시나리오'!$I$4-'d_시나리오'!$H$4)/('d_시나리오'!$J$4-'d_시나리오'!$H$4),'d_시나리오'!$H$4+SQRT(K323*('d_시나리오'!$J$4-'d_시나리오'!$H$4)*('d_시나리오'!$I$4-'d_시나리오'!$H$4)),'d_시나리오'!$J$4-SQRT((1-K323)*('d_시나리오'!$J$4-'d_시나리오'!$H$4)*('d_시나리오'!$J$4-'d_시나리오'!$I$4))))</f>
        <v/>
      </c>
      <c r="M323">
        <f>RAND()</f>
        <v/>
      </c>
      <c r="N323">
        <f>IF('d_시나리오'!$J$5='d_시나리오'!$H$5,'d_시나리오'!$I$5,IF(M323&lt;('d_시나리오'!$I$5-'d_시나리오'!$H$5)/('d_시나리오'!$J$5-'d_시나리오'!$H$5),'d_시나리오'!$H$5+SQRT(M323*('d_시나리오'!$J$5-'d_시나리오'!$H$5)*('d_시나리오'!$I$5-'d_시나리오'!$H$5)),'d_시나리오'!$J$5-SQRT((1-M323)*('d_시나리오'!$J$5-'d_시나리오'!$H$5)*('d_시나리오'!$J$5-'d_시나리오'!$I$5))))</f>
        <v/>
      </c>
      <c r="O323">
        <f>RAND()</f>
        <v/>
      </c>
      <c r="P323">
        <f>IF('d_시나리오'!$J$6='d_시나리오'!$H$6,'d_시나리오'!$I$6,IF(O323&lt;('d_시나리오'!$I$6-'d_시나리오'!$H$6)/('d_시나리오'!$J$6-'d_시나리오'!$H$6),'d_시나리오'!$H$6+SQRT(O323*('d_시나리오'!$J$6-'d_시나리오'!$H$6)*('d_시나리오'!$I$6-'d_시나리오'!$H$6)),'d_시나리오'!$J$6-SQRT((1-O323)*('d_시나리오'!$J$6-'d_시나리오'!$H$6)*('d_시나리오'!$J$6-'d_시나리오'!$I$6))))</f>
        <v/>
      </c>
      <c r="Q323">
        <f>INDEX('d_분포'!$B$2:$B$57,RANDBETWEEN(1,56))</f>
        <v/>
      </c>
      <c r="R323">
        <f>BETAINV(RAND(),5,5)</f>
        <v/>
      </c>
      <c r="S323">
        <f>'d_고정'!$B$1*'6_기대효과'!$H$7*('d_시나리오'!$I$7/'d_고정'!$B$2)*B323</f>
        <v/>
      </c>
      <c r="T323">
        <f>S323*D323</f>
        <v/>
      </c>
      <c r="U323">
        <f>S323*F323*H323</f>
        <v/>
      </c>
      <c r="V323">
        <f>S323*F323*(H323-1)</f>
        <v/>
      </c>
      <c r="W323">
        <f>U323*J323</f>
        <v/>
      </c>
      <c r="X323">
        <f>T323+W323</f>
        <v/>
      </c>
      <c r="Y323">
        <f>(T323*E323+W323*L323)*(1-R323-'d_고정'!$B$13)</f>
        <v/>
      </c>
      <c r="Z323">
        <f>(U323*N323*Q323+'d_고정'!$B$3*('6_기대효과'!$H$7/8)*Q323*'d_고정'!$B$10*P323*('6_기대효과'!$K$7/'d_고정'!$B$9))*(1-R323)</f>
        <v/>
      </c>
      <c r="AA323">
        <f>W323*L323*(1-R323-'d_고정'!$B$13)+U323*MAX(N323-'d_고정'!$B$10*P323*('6_기대효과'!$K$7/'d_고정'!$B$9),0)*Q323*(1-R323)</f>
        <v/>
      </c>
      <c r="AB323">
        <f>Y323+Z323</f>
        <v/>
      </c>
      <c r="AC323">
        <f>Y323/('d_고정'!$B$5*'6_기대효과'!$H$7/8)/'d_고정'!$B$6</f>
        <v/>
      </c>
      <c r="AD323">
        <f>Y323/('d_고정'!$B$8*'6_기대효과'!$H$7/8)</f>
        <v/>
      </c>
    </row>
    <row r="324">
      <c r="A324">
        <f>RAND()</f>
        <v/>
      </c>
      <c r="B324">
        <f>IF('d_시나리오'!$J$2='d_시나리오'!$H$2,'d_시나리오'!$I$2,IF(A324&lt;('d_시나리오'!$I$2-'d_시나리오'!$H$2)/('d_시나리오'!$J$2-'d_시나리오'!$H$2),'d_시나리오'!$H$2+SQRT(A324*('d_시나리오'!$J$2-'d_시나리오'!$H$2)*('d_시나리오'!$I$2-'d_시나리오'!$H$2)),'d_시나리오'!$J$2-SQRT((1-A324)*('d_시나리오'!$J$2-'d_시나리오'!$H$2)*('d_시나리오'!$J$2-'d_시나리오'!$I$2))))</f>
        <v/>
      </c>
      <c r="C324">
        <f>RAND()</f>
        <v/>
      </c>
      <c r="D324">
        <f>BETAINV(RAND(),IF(C324&lt;'d_고정'!$B$26,'d_고정'!$B$23,'d_고정'!$B$16)+1,'d_고정'!$B$17-IF(C324&lt;'d_고정'!$B$26,'d_고정'!$B$23,'d_고정'!$B$16)+1)*('d_고정'!$B$14+('d_고정'!$B$15-'d_고정'!$B$14)*RAND())</f>
        <v/>
      </c>
      <c r="E324">
        <f>INDEX('d_분포'!$A$2:$A$28,RANDBETWEEN(1,27))</f>
        <v/>
      </c>
      <c r="F324">
        <f>INDEX('d_분포'!$C$2:$C$5,RANDBETWEEN(1,4))*(0.9+0.2*RAND())</f>
        <v/>
      </c>
      <c r="G324">
        <f>RAND()</f>
        <v/>
      </c>
      <c r="H324">
        <f>(F324+(1-F324)*('d_고정'!$B$22*BETAINV(RAND(),IF(G324&lt;'d_고정'!$B$26,'d_고정'!$B$25,'d_고정'!$B$20)+1,'d_고정'!$B$21-IF(G324&lt;'d_고정'!$B$26,'d_고정'!$B$25,'d_고정'!$B$20)+1)+(1-'d_고정'!$B$22)*BETAINV(RAND(),IF(G324&lt;'d_고정'!$B$26,'d_고정'!$B$24,'d_고정'!$B$18)+1,'d_고정'!$B$19-IF(G324&lt;'d_고정'!$B$26,'d_고정'!$B$24,'d_고정'!$B$18)+1))*('d_고정'!$B$14+('d_고정'!$B$15-'d_고정'!$B$14)*RAND()))/F324</f>
        <v/>
      </c>
      <c r="I324">
        <f>RAND()</f>
        <v/>
      </c>
      <c r="J324">
        <f>IF('d_시나리오'!$J$3='d_시나리오'!$H$3,'d_시나리오'!$I$3,IF(I324&lt;('d_시나리오'!$I$3-'d_시나리오'!$H$3)/('d_시나리오'!$J$3-'d_시나리오'!$H$3),'d_시나리오'!$H$3+SQRT(I324*('d_시나리오'!$J$3-'d_시나리오'!$H$3)*('d_시나리오'!$I$3-'d_시나리오'!$H$3)),'d_시나리오'!$J$3-SQRT((1-I324)*('d_시나리오'!$J$3-'d_시나리오'!$H$3)*('d_시나리오'!$J$3-'d_시나리오'!$I$3))))</f>
        <v/>
      </c>
      <c r="K324">
        <f>RAND()</f>
        <v/>
      </c>
      <c r="L324">
        <f>IF('d_시나리오'!$J$4='d_시나리오'!$H$4,'d_시나리오'!$I$4,IF(K324&lt;('d_시나리오'!$I$4-'d_시나리오'!$H$4)/('d_시나리오'!$J$4-'d_시나리오'!$H$4),'d_시나리오'!$H$4+SQRT(K324*('d_시나리오'!$J$4-'d_시나리오'!$H$4)*('d_시나리오'!$I$4-'d_시나리오'!$H$4)),'d_시나리오'!$J$4-SQRT((1-K324)*('d_시나리오'!$J$4-'d_시나리오'!$H$4)*('d_시나리오'!$J$4-'d_시나리오'!$I$4))))</f>
        <v/>
      </c>
      <c r="M324">
        <f>RAND()</f>
        <v/>
      </c>
      <c r="N324">
        <f>IF('d_시나리오'!$J$5='d_시나리오'!$H$5,'d_시나리오'!$I$5,IF(M324&lt;('d_시나리오'!$I$5-'d_시나리오'!$H$5)/('d_시나리오'!$J$5-'d_시나리오'!$H$5),'d_시나리오'!$H$5+SQRT(M324*('d_시나리오'!$J$5-'d_시나리오'!$H$5)*('d_시나리오'!$I$5-'d_시나리오'!$H$5)),'d_시나리오'!$J$5-SQRT((1-M324)*('d_시나리오'!$J$5-'d_시나리오'!$H$5)*('d_시나리오'!$J$5-'d_시나리오'!$I$5))))</f>
        <v/>
      </c>
      <c r="O324">
        <f>RAND()</f>
        <v/>
      </c>
      <c r="P324">
        <f>IF('d_시나리오'!$J$6='d_시나리오'!$H$6,'d_시나리오'!$I$6,IF(O324&lt;('d_시나리오'!$I$6-'d_시나리오'!$H$6)/('d_시나리오'!$J$6-'d_시나리오'!$H$6),'d_시나리오'!$H$6+SQRT(O324*('d_시나리오'!$J$6-'d_시나리오'!$H$6)*('d_시나리오'!$I$6-'d_시나리오'!$H$6)),'d_시나리오'!$J$6-SQRT((1-O324)*('d_시나리오'!$J$6-'d_시나리오'!$H$6)*('d_시나리오'!$J$6-'d_시나리오'!$I$6))))</f>
        <v/>
      </c>
      <c r="Q324">
        <f>INDEX('d_분포'!$B$2:$B$57,RANDBETWEEN(1,56))</f>
        <v/>
      </c>
      <c r="R324">
        <f>BETAINV(RAND(),5,5)</f>
        <v/>
      </c>
      <c r="S324">
        <f>'d_고정'!$B$1*'6_기대효과'!$H$7*('d_시나리오'!$I$7/'d_고정'!$B$2)*B324</f>
        <v/>
      </c>
      <c r="T324">
        <f>S324*D324</f>
        <v/>
      </c>
      <c r="U324">
        <f>S324*F324*H324</f>
        <v/>
      </c>
      <c r="V324">
        <f>S324*F324*(H324-1)</f>
        <v/>
      </c>
      <c r="W324">
        <f>U324*J324</f>
        <v/>
      </c>
      <c r="X324">
        <f>T324+W324</f>
        <v/>
      </c>
      <c r="Y324">
        <f>(T324*E324+W324*L324)*(1-R324-'d_고정'!$B$13)</f>
        <v/>
      </c>
      <c r="Z324">
        <f>(U324*N324*Q324+'d_고정'!$B$3*('6_기대효과'!$H$7/8)*Q324*'d_고정'!$B$10*P324*('6_기대효과'!$K$7/'d_고정'!$B$9))*(1-R324)</f>
        <v/>
      </c>
      <c r="AA324">
        <f>W324*L324*(1-R324-'d_고정'!$B$13)+U324*MAX(N324-'d_고정'!$B$10*P324*('6_기대효과'!$K$7/'d_고정'!$B$9),0)*Q324*(1-R324)</f>
        <v/>
      </c>
      <c r="AB324">
        <f>Y324+Z324</f>
        <v/>
      </c>
      <c r="AC324">
        <f>Y324/('d_고정'!$B$5*'6_기대효과'!$H$7/8)/'d_고정'!$B$6</f>
        <v/>
      </c>
      <c r="AD324">
        <f>Y324/('d_고정'!$B$8*'6_기대효과'!$H$7/8)</f>
        <v/>
      </c>
    </row>
    <row r="325">
      <c r="A325">
        <f>RAND()</f>
        <v/>
      </c>
      <c r="B325">
        <f>IF('d_시나리오'!$J$2='d_시나리오'!$H$2,'d_시나리오'!$I$2,IF(A325&lt;('d_시나리오'!$I$2-'d_시나리오'!$H$2)/('d_시나리오'!$J$2-'d_시나리오'!$H$2),'d_시나리오'!$H$2+SQRT(A325*('d_시나리오'!$J$2-'d_시나리오'!$H$2)*('d_시나리오'!$I$2-'d_시나리오'!$H$2)),'d_시나리오'!$J$2-SQRT((1-A325)*('d_시나리오'!$J$2-'d_시나리오'!$H$2)*('d_시나리오'!$J$2-'d_시나리오'!$I$2))))</f>
        <v/>
      </c>
      <c r="C325">
        <f>RAND()</f>
        <v/>
      </c>
      <c r="D325">
        <f>BETAINV(RAND(),IF(C325&lt;'d_고정'!$B$26,'d_고정'!$B$23,'d_고정'!$B$16)+1,'d_고정'!$B$17-IF(C325&lt;'d_고정'!$B$26,'d_고정'!$B$23,'d_고정'!$B$16)+1)*('d_고정'!$B$14+('d_고정'!$B$15-'d_고정'!$B$14)*RAND())</f>
        <v/>
      </c>
      <c r="E325">
        <f>INDEX('d_분포'!$A$2:$A$28,RANDBETWEEN(1,27))</f>
        <v/>
      </c>
      <c r="F325">
        <f>INDEX('d_분포'!$C$2:$C$5,RANDBETWEEN(1,4))*(0.9+0.2*RAND())</f>
        <v/>
      </c>
      <c r="G325">
        <f>RAND()</f>
        <v/>
      </c>
      <c r="H325">
        <f>(F325+(1-F325)*('d_고정'!$B$22*BETAINV(RAND(),IF(G325&lt;'d_고정'!$B$26,'d_고정'!$B$25,'d_고정'!$B$20)+1,'d_고정'!$B$21-IF(G325&lt;'d_고정'!$B$26,'d_고정'!$B$25,'d_고정'!$B$20)+1)+(1-'d_고정'!$B$22)*BETAINV(RAND(),IF(G325&lt;'d_고정'!$B$26,'d_고정'!$B$24,'d_고정'!$B$18)+1,'d_고정'!$B$19-IF(G325&lt;'d_고정'!$B$26,'d_고정'!$B$24,'d_고정'!$B$18)+1))*('d_고정'!$B$14+('d_고정'!$B$15-'d_고정'!$B$14)*RAND()))/F325</f>
        <v/>
      </c>
      <c r="I325">
        <f>RAND()</f>
        <v/>
      </c>
      <c r="J325">
        <f>IF('d_시나리오'!$J$3='d_시나리오'!$H$3,'d_시나리오'!$I$3,IF(I325&lt;('d_시나리오'!$I$3-'d_시나리오'!$H$3)/('d_시나리오'!$J$3-'d_시나리오'!$H$3),'d_시나리오'!$H$3+SQRT(I325*('d_시나리오'!$J$3-'d_시나리오'!$H$3)*('d_시나리오'!$I$3-'d_시나리오'!$H$3)),'d_시나리오'!$J$3-SQRT((1-I325)*('d_시나리오'!$J$3-'d_시나리오'!$H$3)*('d_시나리오'!$J$3-'d_시나리오'!$I$3))))</f>
        <v/>
      </c>
      <c r="K325">
        <f>RAND()</f>
        <v/>
      </c>
      <c r="L325">
        <f>IF('d_시나리오'!$J$4='d_시나리오'!$H$4,'d_시나리오'!$I$4,IF(K325&lt;('d_시나리오'!$I$4-'d_시나리오'!$H$4)/('d_시나리오'!$J$4-'d_시나리오'!$H$4),'d_시나리오'!$H$4+SQRT(K325*('d_시나리오'!$J$4-'d_시나리오'!$H$4)*('d_시나리오'!$I$4-'d_시나리오'!$H$4)),'d_시나리오'!$J$4-SQRT((1-K325)*('d_시나리오'!$J$4-'d_시나리오'!$H$4)*('d_시나리오'!$J$4-'d_시나리오'!$I$4))))</f>
        <v/>
      </c>
      <c r="M325">
        <f>RAND()</f>
        <v/>
      </c>
      <c r="N325">
        <f>IF('d_시나리오'!$J$5='d_시나리오'!$H$5,'d_시나리오'!$I$5,IF(M325&lt;('d_시나리오'!$I$5-'d_시나리오'!$H$5)/('d_시나리오'!$J$5-'d_시나리오'!$H$5),'d_시나리오'!$H$5+SQRT(M325*('d_시나리오'!$J$5-'d_시나리오'!$H$5)*('d_시나리오'!$I$5-'d_시나리오'!$H$5)),'d_시나리오'!$J$5-SQRT((1-M325)*('d_시나리오'!$J$5-'d_시나리오'!$H$5)*('d_시나리오'!$J$5-'d_시나리오'!$I$5))))</f>
        <v/>
      </c>
      <c r="O325">
        <f>RAND()</f>
        <v/>
      </c>
      <c r="P325">
        <f>IF('d_시나리오'!$J$6='d_시나리오'!$H$6,'d_시나리오'!$I$6,IF(O325&lt;('d_시나리오'!$I$6-'d_시나리오'!$H$6)/('d_시나리오'!$J$6-'d_시나리오'!$H$6),'d_시나리오'!$H$6+SQRT(O325*('d_시나리오'!$J$6-'d_시나리오'!$H$6)*('d_시나리오'!$I$6-'d_시나리오'!$H$6)),'d_시나리오'!$J$6-SQRT((1-O325)*('d_시나리오'!$J$6-'d_시나리오'!$H$6)*('d_시나리오'!$J$6-'d_시나리오'!$I$6))))</f>
        <v/>
      </c>
      <c r="Q325">
        <f>INDEX('d_분포'!$B$2:$B$57,RANDBETWEEN(1,56))</f>
        <v/>
      </c>
      <c r="R325">
        <f>BETAINV(RAND(),5,5)</f>
        <v/>
      </c>
      <c r="S325">
        <f>'d_고정'!$B$1*'6_기대효과'!$H$7*('d_시나리오'!$I$7/'d_고정'!$B$2)*B325</f>
        <v/>
      </c>
      <c r="T325">
        <f>S325*D325</f>
        <v/>
      </c>
      <c r="U325">
        <f>S325*F325*H325</f>
        <v/>
      </c>
      <c r="V325">
        <f>S325*F325*(H325-1)</f>
        <v/>
      </c>
      <c r="W325">
        <f>U325*J325</f>
        <v/>
      </c>
      <c r="X325">
        <f>T325+W325</f>
        <v/>
      </c>
      <c r="Y325">
        <f>(T325*E325+W325*L325)*(1-R325-'d_고정'!$B$13)</f>
        <v/>
      </c>
      <c r="Z325">
        <f>(U325*N325*Q325+'d_고정'!$B$3*('6_기대효과'!$H$7/8)*Q325*'d_고정'!$B$10*P325*('6_기대효과'!$K$7/'d_고정'!$B$9))*(1-R325)</f>
        <v/>
      </c>
      <c r="AA325">
        <f>W325*L325*(1-R325-'d_고정'!$B$13)+U325*MAX(N325-'d_고정'!$B$10*P325*('6_기대효과'!$K$7/'d_고정'!$B$9),0)*Q325*(1-R325)</f>
        <v/>
      </c>
      <c r="AB325">
        <f>Y325+Z325</f>
        <v/>
      </c>
      <c r="AC325">
        <f>Y325/('d_고정'!$B$5*'6_기대효과'!$H$7/8)/'d_고정'!$B$6</f>
        <v/>
      </c>
      <c r="AD325">
        <f>Y325/('d_고정'!$B$8*'6_기대효과'!$H$7/8)</f>
        <v/>
      </c>
    </row>
    <row r="326">
      <c r="A326">
        <f>RAND()</f>
        <v/>
      </c>
      <c r="B326">
        <f>IF('d_시나리오'!$J$2='d_시나리오'!$H$2,'d_시나리오'!$I$2,IF(A326&lt;('d_시나리오'!$I$2-'d_시나리오'!$H$2)/('d_시나리오'!$J$2-'d_시나리오'!$H$2),'d_시나리오'!$H$2+SQRT(A326*('d_시나리오'!$J$2-'d_시나리오'!$H$2)*('d_시나리오'!$I$2-'d_시나리오'!$H$2)),'d_시나리오'!$J$2-SQRT((1-A326)*('d_시나리오'!$J$2-'d_시나리오'!$H$2)*('d_시나리오'!$J$2-'d_시나리오'!$I$2))))</f>
        <v/>
      </c>
      <c r="C326">
        <f>RAND()</f>
        <v/>
      </c>
      <c r="D326">
        <f>BETAINV(RAND(),IF(C326&lt;'d_고정'!$B$26,'d_고정'!$B$23,'d_고정'!$B$16)+1,'d_고정'!$B$17-IF(C326&lt;'d_고정'!$B$26,'d_고정'!$B$23,'d_고정'!$B$16)+1)*('d_고정'!$B$14+('d_고정'!$B$15-'d_고정'!$B$14)*RAND())</f>
        <v/>
      </c>
      <c r="E326">
        <f>INDEX('d_분포'!$A$2:$A$28,RANDBETWEEN(1,27))</f>
        <v/>
      </c>
      <c r="F326">
        <f>INDEX('d_분포'!$C$2:$C$5,RANDBETWEEN(1,4))*(0.9+0.2*RAND())</f>
        <v/>
      </c>
      <c r="G326">
        <f>RAND()</f>
        <v/>
      </c>
      <c r="H326">
        <f>(F326+(1-F326)*('d_고정'!$B$22*BETAINV(RAND(),IF(G326&lt;'d_고정'!$B$26,'d_고정'!$B$25,'d_고정'!$B$20)+1,'d_고정'!$B$21-IF(G326&lt;'d_고정'!$B$26,'d_고정'!$B$25,'d_고정'!$B$20)+1)+(1-'d_고정'!$B$22)*BETAINV(RAND(),IF(G326&lt;'d_고정'!$B$26,'d_고정'!$B$24,'d_고정'!$B$18)+1,'d_고정'!$B$19-IF(G326&lt;'d_고정'!$B$26,'d_고정'!$B$24,'d_고정'!$B$18)+1))*('d_고정'!$B$14+('d_고정'!$B$15-'d_고정'!$B$14)*RAND()))/F326</f>
        <v/>
      </c>
      <c r="I326">
        <f>RAND()</f>
        <v/>
      </c>
      <c r="J326">
        <f>IF('d_시나리오'!$J$3='d_시나리오'!$H$3,'d_시나리오'!$I$3,IF(I326&lt;('d_시나리오'!$I$3-'d_시나리오'!$H$3)/('d_시나리오'!$J$3-'d_시나리오'!$H$3),'d_시나리오'!$H$3+SQRT(I326*('d_시나리오'!$J$3-'d_시나리오'!$H$3)*('d_시나리오'!$I$3-'d_시나리오'!$H$3)),'d_시나리오'!$J$3-SQRT((1-I326)*('d_시나리오'!$J$3-'d_시나리오'!$H$3)*('d_시나리오'!$J$3-'d_시나리오'!$I$3))))</f>
        <v/>
      </c>
      <c r="K326">
        <f>RAND()</f>
        <v/>
      </c>
      <c r="L326">
        <f>IF('d_시나리오'!$J$4='d_시나리오'!$H$4,'d_시나리오'!$I$4,IF(K326&lt;('d_시나리오'!$I$4-'d_시나리오'!$H$4)/('d_시나리오'!$J$4-'d_시나리오'!$H$4),'d_시나리오'!$H$4+SQRT(K326*('d_시나리오'!$J$4-'d_시나리오'!$H$4)*('d_시나리오'!$I$4-'d_시나리오'!$H$4)),'d_시나리오'!$J$4-SQRT((1-K326)*('d_시나리오'!$J$4-'d_시나리오'!$H$4)*('d_시나리오'!$J$4-'d_시나리오'!$I$4))))</f>
        <v/>
      </c>
      <c r="M326">
        <f>RAND()</f>
        <v/>
      </c>
      <c r="N326">
        <f>IF('d_시나리오'!$J$5='d_시나리오'!$H$5,'d_시나리오'!$I$5,IF(M326&lt;('d_시나리오'!$I$5-'d_시나리오'!$H$5)/('d_시나리오'!$J$5-'d_시나리오'!$H$5),'d_시나리오'!$H$5+SQRT(M326*('d_시나리오'!$J$5-'d_시나리오'!$H$5)*('d_시나리오'!$I$5-'d_시나리오'!$H$5)),'d_시나리오'!$J$5-SQRT((1-M326)*('d_시나리오'!$J$5-'d_시나리오'!$H$5)*('d_시나리오'!$J$5-'d_시나리오'!$I$5))))</f>
        <v/>
      </c>
      <c r="O326">
        <f>RAND()</f>
        <v/>
      </c>
      <c r="P326">
        <f>IF('d_시나리오'!$J$6='d_시나리오'!$H$6,'d_시나리오'!$I$6,IF(O326&lt;('d_시나리오'!$I$6-'d_시나리오'!$H$6)/('d_시나리오'!$J$6-'d_시나리오'!$H$6),'d_시나리오'!$H$6+SQRT(O326*('d_시나리오'!$J$6-'d_시나리오'!$H$6)*('d_시나리오'!$I$6-'d_시나리오'!$H$6)),'d_시나리오'!$J$6-SQRT((1-O326)*('d_시나리오'!$J$6-'d_시나리오'!$H$6)*('d_시나리오'!$J$6-'d_시나리오'!$I$6))))</f>
        <v/>
      </c>
      <c r="Q326">
        <f>INDEX('d_분포'!$B$2:$B$57,RANDBETWEEN(1,56))</f>
        <v/>
      </c>
      <c r="R326">
        <f>BETAINV(RAND(),5,5)</f>
        <v/>
      </c>
      <c r="S326">
        <f>'d_고정'!$B$1*'6_기대효과'!$H$7*('d_시나리오'!$I$7/'d_고정'!$B$2)*B326</f>
        <v/>
      </c>
      <c r="T326">
        <f>S326*D326</f>
        <v/>
      </c>
      <c r="U326">
        <f>S326*F326*H326</f>
        <v/>
      </c>
      <c r="V326">
        <f>S326*F326*(H326-1)</f>
        <v/>
      </c>
      <c r="W326">
        <f>U326*J326</f>
        <v/>
      </c>
      <c r="X326">
        <f>T326+W326</f>
        <v/>
      </c>
      <c r="Y326">
        <f>(T326*E326+W326*L326)*(1-R326-'d_고정'!$B$13)</f>
        <v/>
      </c>
      <c r="Z326">
        <f>(U326*N326*Q326+'d_고정'!$B$3*('6_기대효과'!$H$7/8)*Q326*'d_고정'!$B$10*P326*('6_기대효과'!$K$7/'d_고정'!$B$9))*(1-R326)</f>
        <v/>
      </c>
      <c r="AA326">
        <f>W326*L326*(1-R326-'d_고정'!$B$13)+U326*MAX(N326-'d_고정'!$B$10*P326*('6_기대효과'!$K$7/'d_고정'!$B$9),0)*Q326*(1-R326)</f>
        <v/>
      </c>
      <c r="AB326">
        <f>Y326+Z326</f>
        <v/>
      </c>
      <c r="AC326">
        <f>Y326/('d_고정'!$B$5*'6_기대효과'!$H$7/8)/'d_고정'!$B$6</f>
        <v/>
      </c>
      <c r="AD326">
        <f>Y326/('d_고정'!$B$8*'6_기대효과'!$H$7/8)</f>
        <v/>
      </c>
    </row>
    <row r="327">
      <c r="A327">
        <f>RAND()</f>
        <v/>
      </c>
      <c r="B327">
        <f>IF('d_시나리오'!$J$2='d_시나리오'!$H$2,'d_시나리오'!$I$2,IF(A327&lt;('d_시나리오'!$I$2-'d_시나리오'!$H$2)/('d_시나리오'!$J$2-'d_시나리오'!$H$2),'d_시나리오'!$H$2+SQRT(A327*('d_시나리오'!$J$2-'d_시나리오'!$H$2)*('d_시나리오'!$I$2-'d_시나리오'!$H$2)),'d_시나리오'!$J$2-SQRT((1-A327)*('d_시나리오'!$J$2-'d_시나리오'!$H$2)*('d_시나리오'!$J$2-'d_시나리오'!$I$2))))</f>
        <v/>
      </c>
      <c r="C327">
        <f>RAND()</f>
        <v/>
      </c>
      <c r="D327">
        <f>BETAINV(RAND(),IF(C327&lt;'d_고정'!$B$26,'d_고정'!$B$23,'d_고정'!$B$16)+1,'d_고정'!$B$17-IF(C327&lt;'d_고정'!$B$26,'d_고정'!$B$23,'d_고정'!$B$16)+1)*('d_고정'!$B$14+('d_고정'!$B$15-'d_고정'!$B$14)*RAND())</f>
        <v/>
      </c>
      <c r="E327">
        <f>INDEX('d_분포'!$A$2:$A$28,RANDBETWEEN(1,27))</f>
        <v/>
      </c>
      <c r="F327">
        <f>INDEX('d_분포'!$C$2:$C$5,RANDBETWEEN(1,4))*(0.9+0.2*RAND())</f>
        <v/>
      </c>
      <c r="G327">
        <f>RAND()</f>
        <v/>
      </c>
      <c r="H327">
        <f>(F327+(1-F327)*('d_고정'!$B$22*BETAINV(RAND(),IF(G327&lt;'d_고정'!$B$26,'d_고정'!$B$25,'d_고정'!$B$20)+1,'d_고정'!$B$21-IF(G327&lt;'d_고정'!$B$26,'d_고정'!$B$25,'d_고정'!$B$20)+1)+(1-'d_고정'!$B$22)*BETAINV(RAND(),IF(G327&lt;'d_고정'!$B$26,'d_고정'!$B$24,'d_고정'!$B$18)+1,'d_고정'!$B$19-IF(G327&lt;'d_고정'!$B$26,'d_고정'!$B$24,'d_고정'!$B$18)+1))*('d_고정'!$B$14+('d_고정'!$B$15-'d_고정'!$B$14)*RAND()))/F327</f>
        <v/>
      </c>
      <c r="I327">
        <f>RAND()</f>
        <v/>
      </c>
      <c r="J327">
        <f>IF('d_시나리오'!$J$3='d_시나리오'!$H$3,'d_시나리오'!$I$3,IF(I327&lt;('d_시나리오'!$I$3-'d_시나리오'!$H$3)/('d_시나리오'!$J$3-'d_시나리오'!$H$3),'d_시나리오'!$H$3+SQRT(I327*('d_시나리오'!$J$3-'d_시나리오'!$H$3)*('d_시나리오'!$I$3-'d_시나리오'!$H$3)),'d_시나리오'!$J$3-SQRT((1-I327)*('d_시나리오'!$J$3-'d_시나리오'!$H$3)*('d_시나리오'!$J$3-'d_시나리오'!$I$3))))</f>
        <v/>
      </c>
      <c r="K327">
        <f>RAND()</f>
        <v/>
      </c>
      <c r="L327">
        <f>IF('d_시나리오'!$J$4='d_시나리오'!$H$4,'d_시나리오'!$I$4,IF(K327&lt;('d_시나리오'!$I$4-'d_시나리오'!$H$4)/('d_시나리오'!$J$4-'d_시나리오'!$H$4),'d_시나리오'!$H$4+SQRT(K327*('d_시나리오'!$J$4-'d_시나리오'!$H$4)*('d_시나리오'!$I$4-'d_시나리오'!$H$4)),'d_시나리오'!$J$4-SQRT((1-K327)*('d_시나리오'!$J$4-'d_시나리오'!$H$4)*('d_시나리오'!$J$4-'d_시나리오'!$I$4))))</f>
        <v/>
      </c>
      <c r="M327">
        <f>RAND()</f>
        <v/>
      </c>
      <c r="N327">
        <f>IF('d_시나리오'!$J$5='d_시나리오'!$H$5,'d_시나리오'!$I$5,IF(M327&lt;('d_시나리오'!$I$5-'d_시나리오'!$H$5)/('d_시나리오'!$J$5-'d_시나리오'!$H$5),'d_시나리오'!$H$5+SQRT(M327*('d_시나리오'!$J$5-'d_시나리오'!$H$5)*('d_시나리오'!$I$5-'d_시나리오'!$H$5)),'d_시나리오'!$J$5-SQRT((1-M327)*('d_시나리오'!$J$5-'d_시나리오'!$H$5)*('d_시나리오'!$J$5-'d_시나리오'!$I$5))))</f>
        <v/>
      </c>
      <c r="O327">
        <f>RAND()</f>
        <v/>
      </c>
      <c r="P327">
        <f>IF('d_시나리오'!$J$6='d_시나리오'!$H$6,'d_시나리오'!$I$6,IF(O327&lt;('d_시나리오'!$I$6-'d_시나리오'!$H$6)/('d_시나리오'!$J$6-'d_시나리오'!$H$6),'d_시나리오'!$H$6+SQRT(O327*('d_시나리오'!$J$6-'d_시나리오'!$H$6)*('d_시나리오'!$I$6-'d_시나리오'!$H$6)),'d_시나리오'!$J$6-SQRT((1-O327)*('d_시나리오'!$J$6-'d_시나리오'!$H$6)*('d_시나리오'!$J$6-'d_시나리오'!$I$6))))</f>
        <v/>
      </c>
      <c r="Q327">
        <f>INDEX('d_분포'!$B$2:$B$57,RANDBETWEEN(1,56))</f>
        <v/>
      </c>
      <c r="R327">
        <f>BETAINV(RAND(),5,5)</f>
        <v/>
      </c>
      <c r="S327">
        <f>'d_고정'!$B$1*'6_기대효과'!$H$7*('d_시나리오'!$I$7/'d_고정'!$B$2)*B327</f>
        <v/>
      </c>
      <c r="T327">
        <f>S327*D327</f>
        <v/>
      </c>
      <c r="U327">
        <f>S327*F327*H327</f>
        <v/>
      </c>
      <c r="V327">
        <f>S327*F327*(H327-1)</f>
        <v/>
      </c>
      <c r="W327">
        <f>U327*J327</f>
        <v/>
      </c>
      <c r="X327">
        <f>T327+W327</f>
        <v/>
      </c>
      <c r="Y327">
        <f>(T327*E327+W327*L327)*(1-R327-'d_고정'!$B$13)</f>
        <v/>
      </c>
      <c r="Z327">
        <f>(U327*N327*Q327+'d_고정'!$B$3*('6_기대효과'!$H$7/8)*Q327*'d_고정'!$B$10*P327*('6_기대효과'!$K$7/'d_고정'!$B$9))*(1-R327)</f>
        <v/>
      </c>
      <c r="AA327">
        <f>W327*L327*(1-R327-'d_고정'!$B$13)+U327*MAX(N327-'d_고정'!$B$10*P327*('6_기대효과'!$K$7/'d_고정'!$B$9),0)*Q327*(1-R327)</f>
        <v/>
      </c>
      <c r="AB327">
        <f>Y327+Z327</f>
        <v/>
      </c>
      <c r="AC327">
        <f>Y327/('d_고정'!$B$5*'6_기대효과'!$H$7/8)/'d_고정'!$B$6</f>
        <v/>
      </c>
      <c r="AD327">
        <f>Y327/('d_고정'!$B$8*'6_기대효과'!$H$7/8)</f>
        <v/>
      </c>
    </row>
    <row r="328">
      <c r="A328">
        <f>RAND()</f>
        <v/>
      </c>
      <c r="B328">
        <f>IF('d_시나리오'!$J$2='d_시나리오'!$H$2,'d_시나리오'!$I$2,IF(A328&lt;('d_시나리오'!$I$2-'d_시나리오'!$H$2)/('d_시나리오'!$J$2-'d_시나리오'!$H$2),'d_시나리오'!$H$2+SQRT(A328*('d_시나리오'!$J$2-'d_시나리오'!$H$2)*('d_시나리오'!$I$2-'d_시나리오'!$H$2)),'d_시나리오'!$J$2-SQRT((1-A328)*('d_시나리오'!$J$2-'d_시나리오'!$H$2)*('d_시나리오'!$J$2-'d_시나리오'!$I$2))))</f>
        <v/>
      </c>
      <c r="C328">
        <f>RAND()</f>
        <v/>
      </c>
      <c r="D328">
        <f>BETAINV(RAND(),IF(C328&lt;'d_고정'!$B$26,'d_고정'!$B$23,'d_고정'!$B$16)+1,'d_고정'!$B$17-IF(C328&lt;'d_고정'!$B$26,'d_고정'!$B$23,'d_고정'!$B$16)+1)*('d_고정'!$B$14+('d_고정'!$B$15-'d_고정'!$B$14)*RAND())</f>
        <v/>
      </c>
      <c r="E328">
        <f>INDEX('d_분포'!$A$2:$A$28,RANDBETWEEN(1,27))</f>
        <v/>
      </c>
      <c r="F328">
        <f>INDEX('d_분포'!$C$2:$C$5,RANDBETWEEN(1,4))*(0.9+0.2*RAND())</f>
        <v/>
      </c>
      <c r="G328">
        <f>RAND()</f>
        <v/>
      </c>
      <c r="H328">
        <f>(F328+(1-F328)*('d_고정'!$B$22*BETAINV(RAND(),IF(G328&lt;'d_고정'!$B$26,'d_고정'!$B$25,'d_고정'!$B$20)+1,'d_고정'!$B$21-IF(G328&lt;'d_고정'!$B$26,'d_고정'!$B$25,'d_고정'!$B$20)+1)+(1-'d_고정'!$B$22)*BETAINV(RAND(),IF(G328&lt;'d_고정'!$B$26,'d_고정'!$B$24,'d_고정'!$B$18)+1,'d_고정'!$B$19-IF(G328&lt;'d_고정'!$B$26,'d_고정'!$B$24,'d_고정'!$B$18)+1))*('d_고정'!$B$14+('d_고정'!$B$15-'d_고정'!$B$14)*RAND()))/F328</f>
        <v/>
      </c>
      <c r="I328">
        <f>RAND()</f>
        <v/>
      </c>
      <c r="J328">
        <f>IF('d_시나리오'!$J$3='d_시나리오'!$H$3,'d_시나리오'!$I$3,IF(I328&lt;('d_시나리오'!$I$3-'d_시나리오'!$H$3)/('d_시나리오'!$J$3-'d_시나리오'!$H$3),'d_시나리오'!$H$3+SQRT(I328*('d_시나리오'!$J$3-'d_시나리오'!$H$3)*('d_시나리오'!$I$3-'d_시나리오'!$H$3)),'d_시나리오'!$J$3-SQRT((1-I328)*('d_시나리오'!$J$3-'d_시나리오'!$H$3)*('d_시나리오'!$J$3-'d_시나리오'!$I$3))))</f>
        <v/>
      </c>
      <c r="K328">
        <f>RAND()</f>
        <v/>
      </c>
      <c r="L328">
        <f>IF('d_시나리오'!$J$4='d_시나리오'!$H$4,'d_시나리오'!$I$4,IF(K328&lt;('d_시나리오'!$I$4-'d_시나리오'!$H$4)/('d_시나리오'!$J$4-'d_시나리오'!$H$4),'d_시나리오'!$H$4+SQRT(K328*('d_시나리오'!$J$4-'d_시나리오'!$H$4)*('d_시나리오'!$I$4-'d_시나리오'!$H$4)),'d_시나리오'!$J$4-SQRT((1-K328)*('d_시나리오'!$J$4-'d_시나리오'!$H$4)*('d_시나리오'!$J$4-'d_시나리오'!$I$4))))</f>
        <v/>
      </c>
      <c r="M328">
        <f>RAND()</f>
        <v/>
      </c>
      <c r="N328">
        <f>IF('d_시나리오'!$J$5='d_시나리오'!$H$5,'d_시나리오'!$I$5,IF(M328&lt;('d_시나리오'!$I$5-'d_시나리오'!$H$5)/('d_시나리오'!$J$5-'d_시나리오'!$H$5),'d_시나리오'!$H$5+SQRT(M328*('d_시나리오'!$J$5-'d_시나리오'!$H$5)*('d_시나리오'!$I$5-'d_시나리오'!$H$5)),'d_시나리오'!$J$5-SQRT((1-M328)*('d_시나리오'!$J$5-'d_시나리오'!$H$5)*('d_시나리오'!$J$5-'d_시나리오'!$I$5))))</f>
        <v/>
      </c>
      <c r="O328">
        <f>RAND()</f>
        <v/>
      </c>
      <c r="P328">
        <f>IF('d_시나리오'!$J$6='d_시나리오'!$H$6,'d_시나리오'!$I$6,IF(O328&lt;('d_시나리오'!$I$6-'d_시나리오'!$H$6)/('d_시나리오'!$J$6-'d_시나리오'!$H$6),'d_시나리오'!$H$6+SQRT(O328*('d_시나리오'!$J$6-'d_시나리오'!$H$6)*('d_시나리오'!$I$6-'d_시나리오'!$H$6)),'d_시나리오'!$J$6-SQRT((1-O328)*('d_시나리오'!$J$6-'d_시나리오'!$H$6)*('d_시나리오'!$J$6-'d_시나리오'!$I$6))))</f>
        <v/>
      </c>
      <c r="Q328">
        <f>INDEX('d_분포'!$B$2:$B$57,RANDBETWEEN(1,56))</f>
        <v/>
      </c>
      <c r="R328">
        <f>BETAINV(RAND(),5,5)</f>
        <v/>
      </c>
      <c r="S328">
        <f>'d_고정'!$B$1*'6_기대효과'!$H$7*('d_시나리오'!$I$7/'d_고정'!$B$2)*B328</f>
        <v/>
      </c>
      <c r="T328">
        <f>S328*D328</f>
        <v/>
      </c>
      <c r="U328">
        <f>S328*F328*H328</f>
        <v/>
      </c>
      <c r="V328">
        <f>S328*F328*(H328-1)</f>
        <v/>
      </c>
      <c r="W328">
        <f>U328*J328</f>
        <v/>
      </c>
      <c r="X328">
        <f>T328+W328</f>
        <v/>
      </c>
      <c r="Y328">
        <f>(T328*E328+W328*L328)*(1-R328-'d_고정'!$B$13)</f>
        <v/>
      </c>
      <c r="Z328">
        <f>(U328*N328*Q328+'d_고정'!$B$3*('6_기대효과'!$H$7/8)*Q328*'d_고정'!$B$10*P328*('6_기대효과'!$K$7/'d_고정'!$B$9))*(1-R328)</f>
        <v/>
      </c>
      <c r="AA328">
        <f>W328*L328*(1-R328-'d_고정'!$B$13)+U328*MAX(N328-'d_고정'!$B$10*P328*('6_기대효과'!$K$7/'d_고정'!$B$9),0)*Q328*(1-R328)</f>
        <v/>
      </c>
      <c r="AB328">
        <f>Y328+Z328</f>
        <v/>
      </c>
      <c r="AC328">
        <f>Y328/('d_고정'!$B$5*'6_기대효과'!$H$7/8)/'d_고정'!$B$6</f>
        <v/>
      </c>
      <c r="AD328">
        <f>Y328/('d_고정'!$B$8*'6_기대효과'!$H$7/8)</f>
        <v/>
      </c>
    </row>
    <row r="329">
      <c r="A329">
        <f>RAND()</f>
        <v/>
      </c>
      <c r="B329">
        <f>IF('d_시나리오'!$J$2='d_시나리오'!$H$2,'d_시나리오'!$I$2,IF(A329&lt;('d_시나리오'!$I$2-'d_시나리오'!$H$2)/('d_시나리오'!$J$2-'d_시나리오'!$H$2),'d_시나리오'!$H$2+SQRT(A329*('d_시나리오'!$J$2-'d_시나리오'!$H$2)*('d_시나리오'!$I$2-'d_시나리오'!$H$2)),'d_시나리오'!$J$2-SQRT((1-A329)*('d_시나리오'!$J$2-'d_시나리오'!$H$2)*('d_시나리오'!$J$2-'d_시나리오'!$I$2))))</f>
        <v/>
      </c>
      <c r="C329">
        <f>RAND()</f>
        <v/>
      </c>
      <c r="D329">
        <f>BETAINV(RAND(),IF(C329&lt;'d_고정'!$B$26,'d_고정'!$B$23,'d_고정'!$B$16)+1,'d_고정'!$B$17-IF(C329&lt;'d_고정'!$B$26,'d_고정'!$B$23,'d_고정'!$B$16)+1)*('d_고정'!$B$14+('d_고정'!$B$15-'d_고정'!$B$14)*RAND())</f>
        <v/>
      </c>
      <c r="E329">
        <f>INDEX('d_분포'!$A$2:$A$28,RANDBETWEEN(1,27))</f>
        <v/>
      </c>
      <c r="F329">
        <f>INDEX('d_분포'!$C$2:$C$5,RANDBETWEEN(1,4))*(0.9+0.2*RAND())</f>
        <v/>
      </c>
      <c r="G329">
        <f>RAND()</f>
        <v/>
      </c>
      <c r="H329">
        <f>(F329+(1-F329)*('d_고정'!$B$22*BETAINV(RAND(),IF(G329&lt;'d_고정'!$B$26,'d_고정'!$B$25,'d_고정'!$B$20)+1,'d_고정'!$B$21-IF(G329&lt;'d_고정'!$B$26,'d_고정'!$B$25,'d_고정'!$B$20)+1)+(1-'d_고정'!$B$22)*BETAINV(RAND(),IF(G329&lt;'d_고정'!$B$26,'d_고정'!$B$24,'d_고정'!$B$18)+1,'d_고정'!$B$19-IF(G329&lt;'d_고정'!$B$26,'d_고정'!$B$24,'d_고정'!$B$18)+1))*('d_고정'!$B$14+('d_고정'!$B$15-'d_고정'!$B$14)*RAND()))/F329</f>
        <v/>
      </c>
      <c r="I329">
        <f>RAND()</f>
        <v/>
      </c>
      <c r="J329">
        <f>IF('d_시나리오'!$J$3='d_시나리오'!$H$3,'d_시나리오'!$I$3,IF(I329&lt;('d_시나리오'!$I$3-'d_시나리오'!$H$3)/('d_시나리오'!$J$3-'d_시나리오'!$H$3),'d_시나리오'!$H$3+SQRT(I329*('d_시나리오'!$J$3-'d_시나리오'!$H$3)*('d_시나리오'!$I$3-'d_시나리오'!$H$3)),'d_시나리오'!$J$3-SQRT((1-I329)*('d_시나리오'!$J$3-'d_시나리오'!$H$3)*('d_시나리오'!$J$3-'d_시나리오'!$I$3))))</f>
        <v/>
      </c>
      <c r="K329">
        <f>RAND()</f>
        <v/>
      </c>
      <c r="L329">
        <f>IF('d_시나리오'!$J$4='d_시나리오'!$H$4,'d_시나리오'!$I$4,IF(K329&lt;('d_시나리오'!$I$4-'d_시나리오'!$H$4)/('d_시나리오'!$J$4-'d_시나리오'!$H$4),'d_시나리오'!$H$4+SQRT(K329*('d_시나리오'!$J$4-'d_시나리오'!$H$4)*('d_시나리오'!$I$4-'d_시나리오'!$H$4)),'d_시나리오'!$J$4-SQRT((1-K329)*('d_시나리오'!$J$4-'d_시나리오'!$H$4)*('d_시나리오'!$J$4-'d_시나리오'!$I$4))))</f>
        <v/>
      </c>
      <c r="M329">
        <f>RAND()</f>
        <v/>
      </c>
      <c r="N329">
        <f>IF('d_시나리오'!$J$5='d_시나리오'!$H$5,'d_시나리오'!$I$5,IF(M329&lt;('d_시나리오'!$I$5-'d_시나리오'!$H$5)/('d_시나리오'!$J$5-'d_시나리오'!$H$5),'d_시나리오'!$H$5+SQRT(M329*('d_시나리오'!$J$5-'d_시나리오'!$H$5)*('d_시나리오'!$I$5-'d_시나리오'!$H$5)),'d_시나리오'!$J$5-SQRT((1-M329)*('d_시나리오'!$J$5-'d_시나리오'!$H$5)*('d_시나리오'!$J$5-'d_시나리오'!$I$5))))</f>
        <v/>
      </c>
      <c r="O329">
        <f>RAND()</f>
        <v/>
      </c>
      <c r="P329">
        <f>IF('d_시나리오'!$J$6='d_시나리오'!$H$6,'d_시나리오'!$I$6,IF(O329&lt;('d_시나리오'!$I$6-'d_시나리오'!$H$6)/('d_시나리오'!$J$6-'d_시나리오'!$H$6),'d_시나리오'!$H$6+SQRT(O329*('d_시나리오'!$J$6-'d_시나리오'!$H$6)*('d_시나리오'!$I$6-'d_시나리오'!$H$6)),'d_시나리오'!$J$6-SQRT((1-O329)*('d_시나리오'!$J$6-'d_시나리오'!$H$6)*('d_시나리오'!$J$6-'d_시나리오'!$I$6))))</f>
        <v/>
      </c>
      <c r="Q329">
        <f>INDEX('d_분포'!$B$2:$B$57,RANDBETWEEN(1,56))</f>
        <v/>
      </c>
      <c r="R329">
        <f>BETAINV(RAND(),5,5)</f>
        <v/>
      </c>
      <c r="S329">
        <f>'d_고정'!$B$1*'6_기대효과'!$H$7*('d_시나리오'!$I$7/'d_고정'!$B$2)*B329</f>
        <v/>
      </c>
      <c r="T329">
        <f>S329*D329</f>
        <v/>
      </c>
      <c r="U329">
        <f>S329*F329*H329</f>
        <v/>
      </c>
      <c r="V329">
        <f>S329*F329*(H329-1)</f>
        <v/>
      </c>
      <c r="W329">
        <f>U329*J329</f>
        <v/>
      </c>
      <c r="X329">
        <f>T329+W329</f>
        <v/>
      </c>
      <c r="Y329">
        <f>(T329*E329+W329*L329)*(1-R329-'d_고정'!$B$13)</f>
        <v/>
      </c>
      <c r="Z329">
        <f>(U329*N329*Q329+'d_고정'!$B$3*('6_기대효과'!$H$7/8)*Q329*'d_고정'!$B$10*P329*('6_기대효과'!$K$7/'d_고정'!$B$9))*(1-R329)</f>
        <v/>
      </c>
      <c r="AA329">
        <f>W329*L329*(1-R329-'d_고정'!$B$13)+U329*MAX(N329-'d_고정'!$B$10*P329*('6_기대효과'!$K$7/'d_고정'!$B$9),0)*Q329*(1-R329)</f>
        <v/>
      </c>
      <c r="AB329">
        <f>Y329+Z329</f>
        <v/>
      </c>
      <c r="AC329">
        <f>Y329/('d_고정'!$B$5*'6_기대효과'!$H$7/8)/'d_고정'!$B$6</f>
        <v/>
      </c>
      <c r="AD329">
        <f>Y329/('d_고정'!$B$8*'6_기대효과'!$H$7/8)</f>
        <v/>
      </c>
    </row>
    <row r="330">
      <c r="A330">
        <f>RAND()</f>
        <v/>
      </c>
      <c r="B330">
        <f>IF('d_시나리오'!$J$2='d_시나리오'!$H$2,'d_시나리오'!$I$2,IF(A330&lt;('d_시나리오'!$I$2-'d_시나리오'!$H$2)/('d_시나리오'!$J$2-'d_시나리오'!$H$2),'d_시나리오'!$H$2+SQRT(A330*('d_시나리오'!$J$2-'d_시나리오'!$H$2)*('d_시나리오'!$I$2-'d_시나리오'!$H$2)),'d_시나리오'!$J$2-SQRT((1-A330)*('d_시나리오'!$J$2-'d_시나리오'!$H$2)*('d_시나리오'!$J$2-'d_시나리오'!$I$2))))</f>
        <v/>
      </c>
      <c r="C330">
        <f>RAND()</f>
        <v/>
      </c>
      <c r="D330">
        <f>BETAINV(RAND(),IF(C330&lt;'d_고정'!$B$26,'d_고정'!$B$23,'d_고정'!$B$16)+1,'d_고정'!$B$17-IF(C330&lt;'d_고정'!$B$26,'d_고정'!$B$23,'d_고정'!$B$16)+1)*('d_고정'!$B$14+('d_고정'!$B$15-'d_고정'!$B$14)*RAND())</f>
        <v/>
      </c>
      <c r="E330">
        <f>INDEX('d_분포'!$A$2:$A$28,RANDBETWEEN(1,27))</f>
        <v/>
      </c>
      <c r="F330">
        <f>INDEX('d_분포'!$C$2:$C$5,RANDBETWEEN(1,4))*(0.9+0.2*RAND())</f>
        <v/>
      </c>
      <c r="G330">
        <f>RAND()</f>
        <v/>
      </c>
      <c r="H330">
        <f>(F330+(1-F330)*('d_고정'!$B$22*BETAINV(RAND(),IF(G330&lt;'d_고정'!$B$26,'d_고정'!$B$25,'d_고정'!$B$20)+1,'d_고정'!$B$21-IF(G330&lt;'d_고정'!$B$26,'d_고정'!$B$25,'d_고정'!$B$20)+1)+(1-'d_고정'!$B$22)*BETAINV(RAND(),IF(G330&lt;'d_고정'!$B$26,'d_고정'!$B$24,'d_고정'!$B$18)+1,'d_고정'!$B$19-IF(G330&lt;'d_고정'!$B$26,'d_고정'!$B$24,'d_고정'!$B$18)+1))*('d_고정'!$B$14+('d_고정'!$B$15-'d_고정'!$B$14)*RAND()))/F330</f>
        <v/>
      </c>
      <c r="I330">
        <f>RAND()</f>
        <v/>
      </c>
      <c r="J330">
        <f>IF('d_시나리오'!$J$3='d_시나리오'!$H$3,'d_시나리오'!$I$3,IF(I330&lt;('d_시나리오'!$I$3-'d_시나리오'!$H$3)/('d_시나리오'!$J$3-'d_시나리오'!$H$3),'d_시나리오'!$H$3+SQRT(I330*('d_시나리오'!$J$3-'d_시나리오'!$H$3)*('d_시나리오'!$I$3-'d_시나리오'!$H$3)),'d_시나리오'!$J$3-SQRT((1-I330)*('d_시나리오'!$J$3-'d_시나리오'!$H$3)*('d_시나리오'!$J$3-'d_시나리오'!$I$3))))</f>
        <v/>
      </c>
      <c r="K330">
        <f>RAND()</f>
        <v/>
      </c>
      <c r="L330">
        <f>IF('d_시나리오'!$J$4='d_시나리오'!$H$4,'d_시나리오'!$I$4,IF(K330&lt;('d_시나리오'!$I$4-'d_시나리오'!$H$4)/('d_시나리오'!$J$4-'d_시나리오'!$H$4),'d_시나리오'!$H$4+SQRT(K330*('d_시나리오'!$J$4-'d_시나리오'!$H$4)*('d_시나리오'!$I$4-'d_시나리오'!$H$4)),'d_시나리오'!$J$4-SQRT((1-K330)*('d_시나리오'!$J$4-'d_시나리오'!$H$4)*('d_시나리오'!$J$4-'d_시나리오'!$I$4))))</f>
        <v/>
      </c>
      <c r="M330">
        <f>RAND()</f>
        <v/>
      </c>
      <c r="N330">
        <f>IF('d_시나리오'!$J$5='d_시나리오'!$H$5,'d_시나리오'!$I$5,IF(M330&lt;('d_시나리오'!$I$5-'d_시나리오'!$H$5)/('d_시나리오'!$J$5-'d_시나리오'!$H$5),'d_시나리오'!$H$5+SQRT(M330*('d_시나리오'!$J$5-'d_시나리오'!$H$5)*('d_시나리오'!$I$5-'d_시나리오'!$H$5)),'d_시나리오'!$J$5-SQRT((1-M330)*('d_시나리오'!$J$5-'d_시나리오'!$H$5)*('d_시나리오'!$J$5-'d_시나리오'!$I$5))))</f>
        <v/>
      </c>
      <c r="O330">
        <f>RAND()</f>
        <v/>
      </c>
      <c r="P330">
        <f>IF('d_시나리오'!$J$6='d_시나리오'!$H$6,'d_시나리오'!$I$6,IF(O330&lt;('d_시나리오'!$I$6-'d_시나리오'!$H$6)/('d_시나리오'!$J$6-'d_시나리오'!$H$6),'d_시나리오'!$H$6+SQRT(O330*('d_시나리오'!$J$6-'d_시나리오'!$H$6)*('d_시나리오'!$I$6-'d_시나리오'!$H$6)),'d_시나리오'!$J$6-SQRT((1-O330)*('d_시나리오'!$J$6-'d_시나리오'!$H$6)*('d_시나리오'!$J$6-'d_시나리오'!$I$6))))</f>
        <v/>
      </c>
      <c r="Q330">
        <f>INDEX('d_분포'!$B$2:$B$57,RANDBETWEEN(1,56))</f>
        <v/>
      </c>
      <c r="R330">
        <f>BETAINV(RAND(),5,5)</f>
        <v/>
      </c>
      <c r="S330">
        <f>'d_고정'!$B$1*'6_기대효과'!$H$7*('d_시나리오'!$I$7/'d_고정'!$B$2)*B330</f>
        <v/>
      </c>
      <c r="T330">
        <f>S330*D330</f>
        <v/>
      </c>
      <c r="U330">
        <f>S330*F330*H330</f>
        <v/>
      </c>
      <c r="V330">
        <f>S330*F330*(H330-1)</f>
        <v/>
      </c>
      <c r="W330">
        <f>U330*J330</f>
        <v/>
      </c>
      <c r="X330">
        <f>T330+W330</f>
        <v/>
      </c>
      <c r="Y330">
        <f>(T330*E330+W330*L330)*(1-R330-'d_고정'!$B$13)</f>
        <v/>
      </c>
      <c r="Z330">
        <f>(U330*N330*Q330+'d_고정'!$B$3*('6_기대효과'!$H$7/8)*Q330*'d_고정'!$B$10*P330*('6_기대효과'!$K$7/'d_고정'!$B$9))*(1-R330)</f>
        <v/>
      </c>
      <c r="AA330">
        <f>W330*L330*(1-R330-'d_고정'!$B$13)+U330*MAX(N330-'d_고정'!$B$10*P330*('6_기대효과'!$K$7/'d_고정'!$B$9),0)*Q330*(1-R330)</f>
        <v/>
      </c>
      <c r="AB330">
        <f>Y330+Z330</f>
        <v/>
      </c>
      <c r="AC330">
        <f>Y330/('d_고정'!$B$5*'6_기대효과'!$H$7/8)/'d_고정'!$B$6</f>
        <v/>
      </c>
      <c r="AD330">
        <f>Y330/('d_고정'!$B$8*'6_기대효과'!$H$7/8)</f>
        <v/>
      </c>
    </row>
    <row r="331">
      <c r="A331">
        <f>RAND()</f>
        <v/>
      </c>
      <c r="B331">
        <f>IF('d_시나리오'!$J$2='d_시나리오'!$H$2,'d_시나리오'!$I$2,IF(A331&lt;('d_시나리오'!$I$2-'d_시나리오'!$H$2)/('d_시나리오'!$J$2-'d_시나리오'!$H$2),'d_시나리오'!$H$2+SQRT(A331*('d_시나리오'!$J$2-'d_시나리오'!$H$2)*('d_시나리오'!$I$2-'d_시나리오'!$H$2)),'d_시나리오'!$J$2-SQRT((1-A331)*('d_시나리오'!$J$2-'d_시나리오'!$H$2)*('d_시나리오'!$J$2-'d_시나리오'!$I$2))))</f>
        <v/>
      </c>
      <c r="C331">
        <f>RAND()</f>
        <v/>
      </c>
      <c r="D331">
        <f>BETAINV(RAND(),IF(C331&lt;'d_고정'!$B$26,'d_고정'!$B$23,'d_고정'!$B$16)+1,'d_고정'!$B$17-IF(C331&lt;'d_고정'!$B$26,'d_고정'!$B$23,'d_고정'!$B$16)+1)*('d_고정'!$B$14+('d_고정'!$B$15-'d_고정'!$B$14)*RAND())</f>
        <v/>
      </c>
      <c r="E331">
        <f>INDEX('d_분포'!$A$2:$A$28,RANDBETWEEN(1,27))</f>
        <v/>
      </c>
      <c r="F331">
        <f>INDEX('d_분포'!$C$2:$C$5,RANDBETWEEN(1,4))*(0.9+0.2*RAND())</f>
        <v/>
      </c>
      <c r="G331">
        <f>RAND()</f>
        <v/>
      </c>
      <c r="H331">
        <f>(F331+(1-F331)*('d_고정'!$B$22*BETAINV(RAND(),IF(G331&lt;'d_고정'!$B$26,'d_고정'!$B$25,'d_고정'!$B$20)+1,'d_고정'!$B$21-IF(G331&lt;'d_고정'!$B$26,'d_고정'!$B$25,'d_고정'!$B$20)+1)+(1-'d_고정'!$B$22)*BETAINV(RAND(),IF(G331&lt;'d_고정'!$B$26,'d_고정'!$B$24,'d_고정'!$B$18)+1,'d_고정'!$B$19-IF(G331&lt;'d_고정'!$B$26,'d_고정'!$B$24,'d_고정'!$B$18)+1))*('d_고정'!$B$14+('d_고정'!$B$15-'d_고정'!$B$14)*RAND()))/F331</f>
        <v/>
      </c>
      <c r="I331">
        <f>RAND()</f>
        <v/>
      </c>
      <c r="J331">
        <f>IF('d_시나리오'!$J$3='d_시나리오'!$H$3,'d_시나리오'!$I$3,IF(I331&lt;('d_시나리오'!$I$3-'d_시나리오'!$H$3)/('d_시나리오'!$J$3-'d_시나리오'!$H$3),'d_시나리오'!$H$3+SQRT(I331*('d_시나리오'!$J$3-'d_시나리오'!$H$3)*('d_시나리오'!$I$3-'d_시나리오'!$H$3)),'d_시나리오'!$J$3-SQRT((1-I331)*('d_시나리오'!$J$3-'d_시나리오'!$H$3)*('d_시나리오'!$J$3-'d_시나리오'!$I$3))))</f>
        <v/>
      </c>
      <c r="K331">
        <f>RAND()</f>
        <v/>
      </c>
      <c r="L331">
        <f>IF('d_시나리오'!$J$4='d_시나리오'!$H$4,'d_시나리오'!$I$4,IF(K331&lt;('d_시나리오'!$I$4-'d_시나리오'!$H$4)/('d_시나리오'!$J$4-'d_시나리오'!$H$4),'d_시나리오'!$H$4+SQRT(K331*('d_시나리오'!$J$4-'d_시나리오'!$H$4)*('d_시나리오'!$I$4-'d_시나리오'!$H$4)),'d_시나리오'!$J$4-SQRT((1-K331)*('d_시나리오'!$J$4-'d_시나리오'!$H$4)*('d_시나리오'!$J$4-'d_시나리오'!$I$4))))</f>
        <v/>
      </c>
      <c r="M331">
        <f>RAND()</f>
        <v/>
      </c>
      <c r="N331">
        <f>IF('d_시나리오'!$J$5='d_시나리오'!$H$5,'d_시나리오'!$I$5,IF(M331&lt;('d_시나리오'!$I$5-'d_시나리오'!$H$5)/('d_시나리오'!$J$5-'d_시나리오'!$H$5),'d_시나리오'!$H$5+SQRT(M331*('d_시나리오'!$J$5-'d_시나리오'!$H$5)*('d_시나리오'!$I$5-'d_시나리오'!$H$5)),'d_시나리오'!$J$5-SQRT((1-M331)*('d_시나리오'!$J$5-'d_시나리오'!$H$5)*('d_시나리오'!$J$5-'d_시나리오'!$I$5))))</f>
        <v/>
      </c>
      <c r="O331">
        <f>RAND()</f>
        <v/>
      </c>
      <c r="P331">
        <f>IF('d_시나리오'!$J$6='d_시나리오'!$H$6,'d_시나리오'!$I$6,IF(O331&lt;('d_시나리오'!$I$6-'d_시나리오'!$H$6)/('d_시나리오'!$J$6-'d_시나리오'!$H$6),'d_시나리오'!$H$6+SQRT(O331*('d_시나리오'!$J$6-'d_시나리오'!$H$6)*('d_시나리오'!$I$6-'d_시나리오'!$H$6)),'d_시나리오'!$J$6-SQRT((1-O331)*('d_시나리오'!$J$6-'d_시나리오'!$H$6)*('d_시나리오'!$J$6-'d_시나리오'!$I$6))))</f>
        <v/>
      </c>
      <c r="Q331">
        <f>INDEX('d_분포'!$B$2:$B$57,RANDBETWEEN(1,56))</f>
        <v/>
      </c>
      <c r="R331">
        <f>BETAINV(RAND(),5,5)</f>
        <v/>
      </c>
      <c r="S331">
        <f>'d_고정'!$B$1*'6_기대효과'!$H$7*('d_시나리오'!$I$7/'d_고정'!$B$2)*B331</f>
        <v/>
      </c>
      <c r="T331">
        <f>S331*D331</f>
        <v/>
      </c>
      <c r="U331">
        <f>S331*F331*H331</f>
        <v/>
      </c>
      <c r="V331">
        <f>S331*F331*(H331-1)</f>
        <v/>
      </c>
      <c r="W331">
        <f>U331*J331</f>
        <v/>
      </c>
      <c r="X331">
        <f>T331+W331</f>
        <v/>
      </c>
      <c r="Y331">
        <f>(T331*E331+W331*L331)*(1-R331-'d_고정'!$B$13)</f>
        <v/>
      </c>
      <c r="Z331">
        <f>(U331*N331*Q331+'d_고정'!$B$3*('6_기대효과'!$H$7/8)*Q331*'d_고정'!$B$10*P331*('6_기대효과'!$K$7/'d_고정'!$B$9))*(1-R331)</f>
        <v/>
      </c>
      <c r="AA331">
        <f>W331*L331*(1-R331-'d_고정'!$B$13)+U331*MAX(N331-'d_고정'!$B$10*P331*('6_기대효과'!$K$7/'d_고정'!$B$9),0)*Q331*(1-R331)</f>
        <v/>
      </c>
      <c r="AB331">
        <f>Y331+Z331</f>
        <v/>
      </c>
      <c r="AC331">
        <f>Y331/('d_고정'!$B$5*'6_기대효과'!$H$7/8)/'d_고정'!$B$6</f>
        <v/>
      </c>
      <c r="AD331">
        <f>Y331/('d_고정'!$B$8*'6_기대효과'!$H$7/8)</f>
        <v/>
      </c>
    </row>
    <row r="332">
      <c r="A332">
        <f>RAND()</f>
        <v/>
      </c>
      <c r="B332">
        <f>IF('d_시나리오'!$J$2='d_시나리오'!$H$2,'d_시나리오'!$I$2,IF(A332&lt;('d_시나리오'!$I$2-'d_시나리오'!$H$2)/('d_시나리오'!$J$2-'d_시나리오'!$H$2),'d_시나리오'!$H$2+SQRT(A332*('d_시나리오'!$J$2-'d_시나리오'!$H$2)*('d_시나리오'!$I$2-'d_시나리오'!$H$2)),'d_시나리오'!$J$2-SQRT((1-A332)*('d_시나리오'!$J$2-'d_시나리오'!$H$2)*('d_시나리오'!$J$2-'d_시나리오'!$I$2))))</f>
        <v/>
      </c>
      <c r="C332">
        <f>RAND()</f>
        <v/>
      </c>
      <c r="D332">
        <f>BETAINV(RAND(),IF(C332&lt;'d_고정'!$B$26,'d_고정'!$B$23,'d_고정'!$B$16)+1,'d_고정'!$B$17-IF(C332&lt;'d_고정'!$B$26,'d_고정'!$B$23,'d_고정'!$B$16)+1)*('d_고정'!$B$14+('d_고정'!$B$15-'d_고정'!$B$14)*RAND())</f>
        <v/>
      </c>
      <c r="E332">
        <f>INDEX('d_분포'!$A$2:$A$28,RANDBETWEEN(1,27))</f>
        <v/>
      </c>
      <c r="F332">
        <f>INDEX('d_분포'!$C$2:$C$5,RANDBETWEEN(1,4))*(0.9+0.2*RAND())</f>
        <v/>
      </c>
      <c r="G332">
        <f>RAND()</f>
        <v/>
      </c>
      <c r="H332">
        <f>(F332+(1-F332)*('d_고정'!$B$22*BETAINV(RAND(),IF(G332&lt;'d_고정'!$B$26,'d_고정'!$B$25,'d_고정'!$B$20)+1,'d_고정'!$B$21-IF(G332&lt;'d_고정'!$B$26,'d_고정'!$B$25,'d_고정'!$B$20)+1)+(1-'d_고정'!$B$22)*BETAINV(RAND(),IF(G332&lt;'d_고정'!$B$26,'d_고정'!$B$24,'d_고정'!$B$18)+1,'d_고정'!$B$19-IF(G332&lt;'d_고정'!$B$26,'d_고정'!$B$24,'d_고정'!$B$18)+1))*('d_고정'!$B$14+('d_고정'!$B$15-'d_고정'!$B$14)*RAND()))/F332</f>
        <v/>
      </c>
      <c r="I332">
        <f>RAND()</f>
        <v/>
      </c>
      <c r="J332">
        <f>IF('d_시나리오'!$J$3='d_시나리오'!$H$3,'d_시나리오'!$I$3,IF(I332&lt;('d_시나리오'!$I$3-'d_시나리오'!$H$3)/('d_시나리오'!$J$3-'d_시나리오'!$H$3),'d_시나리오'!$H$3+SQRT(I332*('d_시나리오'!$J$3-'d_시나리오'!$H$3)*('d_시나리오'!$I$3-'d_시나리오'!$H$3)),'d_시나리오'!$J$3-SQRT((1-I332)*('d_시나리오'!$J$3-'d_시나리오'!$H$3)*('d_시나리오'!$J$3-'d_시나리오'!$I$3))))</f>
        <v/>
      </c>
      <c r="K332">
        <f>RAND()</f>
        <v/>
      </c>
      <c r="L332">
        <f>IF('d_시나리오'!$J$4='d_시나리오'!$H$4,'d_시나리오'!$I$4,IF(K332&lt;('d_시나리오'!$I$4-'d_시나리오'!$H$4)/('d_시나리오'!$J$4-'d_시나리오'!$H$4),'d_시나리오'!$H$4+SQRT(K332*('d_시나리오'!$J$4-'d_시나리오'!$H$4)*('d_시나리오'!$I$4-'d_시나리오'!$H$4)),'d_시나리오'!$J$4-SQRT((1-K332)*('d_시나리오'!$J$4-'d_시나리오'!$H$4)*('d_시나리오'!$J$4-'d_시나리오'!$I$4))))</f>
        <v/>
      </c>
      <c r="M332">
        <f>RAND()</f>
        <v/>
      </c>
      <c r="N332">
        <f>IF('d_시나리오'!$J$5='d_시나리오'!$H$5,'d_시나리오'!$I$5,IF(M332&lt;('d_시나리오'!$I$5-'d_시나리오'!$H$5)/('d_시나리오'!$J$5-'d_시나리오'!$H$5),'d_시나리오'!$H$5+SQRT(M332*('d_시나리오'!$J$5-'d_시나리오'!$H$5)*('d_시나리오'!$I$5-'d_시나리오'!$H$5)),'d_시나리오'!$J$5-SQRT((1-M332)*('d_시나리오'!$J$5-'d_시나리오'!$H$5)*('d_시나리오'!$J$5-'d_시나리오'!$I$5))))</f>
        <v/>
      </c>
      <c r="O332">
        <f>RAND()</f>
        <v/>
      </c>
      <c r="P332">
        <f>IF('d_시나리오'!$J$6='d_시나리오'!$H$6,'d_시나리오'!$I$6,IF(O332&lt;('d_시나리오'!$I$6-'d_시나리오'!$H$6)/('d_시나리오'!$J$6-'d_시나리오'!$H$6),'d_시나리오'!$H$6+SQRT(O332*('d_시나리오'!$J$6-'d_시나리오'!$H$6)*('d_시나리오'!$I$6-'d_시나리오'!$H$6)),'d_시나리오'!$J$6-SQRT((1-O332)*('d_시나리오'!$J$6-'d_시나리오'!$H$6)*('d_시나리오'!$J$6-'d_시나리오'!$I$6))))</f>
        <v/>
      </c>
      <c r="Q332">
        <f>INDEX('d_분포'!$B$2:$B$57,RANDBETWEEN(1,56))</f>
        <v/>
      </c>
      <c r="R332">
        <f>BETAINV(RAND(),5,5)</f>
        <v/>
      </c>
      <c r="S332">
        <f>'d_고정'!$B$1*'6_기대효과'!$H$7*('d_시나리오'!$I$7/'d_고정'!$B$2)*B332</f>
        <v/>
      </c>
      <c r="T332">
        <f>S332*D332</f>
        <v/>
      </c>
      <c r="U332">
        <f>S332*F332*H332</f>
        <v/>
      </c>
      <c r="V332">
        <f>S332*F332*(H332-1)</f>
        <v/>
      </c>
      <c r="W332">
        <f>U332*J332</f>
        <v/>
      </c>
      <c r="X332">
        <f>T332+W332</f>
        <v/>
      </c>
      <c r="Y332">
        <f>(T332*E332+W332*L332)*(1-R332-'d_고정'!$B$13)</f>
        <v/>
      </c>
      <c r="Z332">
        <f>(U332*N332*Q332+'d_고정'!$B$3*('6_기대효과'!$H$7/8)*Q332*'d_고정'!$B$10*P332*('6_기대효과'!$K$7/'d_고정'!$B$9))*(1-R332)</f>
        <v/>
      </c>
      <c r="AA332">
        <f>W332*L332*(1-R332-'d_고정'!$B$13)+U332*MAX(N332-'d_고정'!$B$10*P332*('6_기대효과'!$K$7/'d_고정'!$B$9),0)*Q332*(1-R332)</f>
        <v/>
      </c>
      <c r="AB332">
        <f>Y332+Z332</f>
        <v/>
      </c>
      <c r="AC332">
        <f>Y332/('d_고정'!$B$5*'6_기대효과'!$H$7/8)/'d_고정'!$B$6</f>
        <v/>
      </c>
      <c r="AD332">
        <f>Y332/('d_고정'!$B$8*'6_기대효과'!$H$7/8)</f>
        <v/>
      </c>
    </row>
    <row r="333">
      <c r="A333">
        <f>RAND()</f>
        <v/>
      </c>
      <c r="B333">
        <f>IF('d_시나리오'!$J$2='d_시나리오'!$H$2,'d_시나리오'!$I$2,IF(A333&lt;('d_시나리오'!$I$2-'d_시나리오'!$H$2)/('d_시나리오'!$J$2-'d_시나리오'!$H$2),'d_시나리오'!$H$2+SQRT(A333*('d_시나리오'!$J$2-'d_시나리오'!$H$2)*('d_시나리오'!$I$2-'d_시나리오'!$H$2)),'d_시나리오'!$J$2-SQRT((1-A333)*('d_시나리오'!$J$2-'d_시나리오'!$H$2)*('d_시나리오'!$J$2-'d_시나리오'!$I$2))))</f>
        <v/>
      </c>
      <c r="C333">
        <f>RAND()</f>
        <v/>
      </c>
      <c r="D333">
        <f>BETAINV(RAND(),IF(C333&lt;'d_고정'!$B$26,'d_고정'!$B$23,'d_고정'!$B$16)+1,'d_고정'!$B$17-IF(C333&lt;'d_고정'!$B$26,'d_고정'!$B$23,'d_고정'!$B$16)+1)*('d_고정'!$B$14+('d_고정'!$B$15-'d_고정'!$B$14)*RAND())</f>
        <v/>
      </c>
      <c r="E333">
        <f>INDEX('d_분포'!$A$2:$A$28,RANDBETWEEN(1,27))</f>
        <v/>
      </c>
      <c r="F333">
        <f>INDEX('d_분포'!$C$2:$C$5,RANDBETWEEN(1,4))*(0.9+0.2*RAND())</f>
        <v/>
      </c>
      <c r="G333">
        <f>RAND()</f>
        <v/>
      </c>
      <c r="H333">
        <f>(F333+(1-F333)*('d_고정'!$B$22*BETAINV(RAND(),IF(G333&lt;'d_고정'!$B$26,'d_고정'!$B$25,'d_고정'!$B$20)+1,'d_고정'!$B$21-IF(G333&lt;'d_고정'!$B$26,'d_고정'!$B$25,'d_고정'!$B$20)+1)+(1-'d_고정'!$B$22)*BETAINV(RAND(),IF(G333&lt;'d_고정'!$B$26,'d_고정'!$B$24,'d_고정'!$B$18)+1,'d_고정'!$B$19-IF(G333&lt;'d_고정'!$B$26,'d_고정'!$B$24,'d_고정'!$B$18)+1))*('d_고정'!$B$14+('d_고정'!$B$15-'d_고정'!$B$14)*RAND()))/F333</f>
        <v/>
      </c>
      <c r="I333">
        <f>RAND()</f>
        <v/>
      </c>
      <c r="J333">
        <f>IF('d_시나리오'!$J$3='d_시나리오'!$H$3,'d_시나리오'!$I$3,IF(I333&lt;('d_시나리오'!$I$3-'d_시나리오'!$H$3)/('d_시나리오'!$J$3-'d_시나리오'!$H$3),'d_시나리오'!$H$3+SQRT(I333*('d_시나리오'!$J$3-'d_시나리오'!$H$3)*('d_시나리오'!$I$3-'d_시나리오'!$H$3)),'d_시나리오'!$J$3-SQRT((1-I333)*('d_시나리오'!$J$3-'d_시나리오'!$H$3)*('d_시나리오'!$J$3-'d_시나리오'!$I$3))))</f>
        <v/>
      </c>
      <c r="K333">
        <f>RAND()</f>
        <v/>
      </c>
      <c r="L333">
        <f>IF('d_시나리오'!$J$4='d_시나리오'!$H$4,'d_시나리오'!$I$4,IF(K333&lt;('d_시나리오'!$I$4-'d_시나리오'!$H$4)/('d_시나리오'!$J$4-'d_시나리오'!$H$4),'d_시나리오'!$H$4+SQRT(K333*('d_시나리오'!$J$4-'d_시나리오'!$H$4)*('d_시나리오'!$I$4-'d_시나리오'!$H$4)),'d_시나리오'!$J$4-SQRT((1-K333)*('d_시나리오'!$J$4-'d_시나리오'!$H$4)*('d_시나리오'!$J$4-'d_시나리오'!$I$4))))</f>
        <v/>
      </c>
      <c r="M333">
        <f>RAND()</f>
        <v/>
      </c>
      <c r="N333">
        <f>IF('d_시나리오'!$J$5='d_시나리오'!$H$5,'d_시나리오'!$I$5,IF(M333&lt;('d_시나리오'!$I$5-'d_시나리오'!$H$5)/('d_시나리오'!$J$5-'d_시나리오'!$H$5),'d_시나리오'!$H$5+SQRT(M333*('d_시나리오'!$J$5-'d_시나리오'!$H$5)*('d_시나리오'!$I$5-'d_시나리오'!$H$5)),'d_시나리오'!$J$5-SQRT((1-M333)*('d_시나리오'!$J$5-'d_시나리오'!$H$5)*('d_시나리오'!$J$5-'d_시나리오'!$I$5))))</f>
        <v/>
      </c>
      <c r="O333">
        <f>RAND()</f>
        <v/>
      </c>
      <c r="P333">
        <f>IF('d_시나리오'!$J$6='d_시나리오'!$H$6,'d_시나리오'!$I$6,IF(O333&lt;('d_시나리오'!$I$6-'d_시나리오'!$H$6)/('d_시나리오'!$J$6-'d_시나리오'!$H$6),'d_시나리오'!$H$6+SQRT(O333*('d_시나리오'!$J$6-'d_시나리오'!$H$6)*('d_시나리오'!$I$6-'d_시나리오'!$H$6)),'d_시나리오'!$J$6-SQRT((1-O333)*('d_시나리오'!$J$6-'d_시나리오'!$H$6)*('d_시나리오'!$J$6-'d_시나리오'!$I$6))))</f>
        <v/>
      </c>
      <c r="Q333">
        <f>INDEX('d_분포'!$B$2:$B$57,RANDBETWEEN(1,56))</f>
        <v/>
      </c>
      <c r="R333">
        <f>BETAINV(RAND(),5,5)</f>
        <v/>
      </c>
      <c r="S333">
        <f>'d_고정'!$B$1*'6_기대효과'!$H$7*('d_시나리오'!$I$7/'d_고정'!$B$2)*B333</f>
        <v/>
      </c>
      <c r="T333">
        <f>S333*D333</f>
        <v/>
      </c>
      <c r="U333">
        <f>S333*F333*H333</f>
        <v/>
      </c>
      <c r="V333">
        <f>S333*F333*(H333-1)</f>
        <v/>
      </c>
      <c r="W333">
        <f>U333*J333</f>
        <v/>
      </c>
      <c r="X333">
        <f>T333+W333</f>
        <v/>
      </c>
      <c r="Y333">
        <f>(T333*E333+W333*L333)*(1-R333-'d_고정'!$B$13)</f>
        <v/>
      </c>
      <c r="Z333">
        <f>(U333*N333*Q333+'d_고정'!$B$3*('6_기대효과'!$H$7/8)*Q333*'d_고정'!$B$10*P333*('6_기대효과'!$K$7/'d_고정'!$B$9))*(1-R333)</f>
        <v/>
      </c>
      <c r="AA333">
        <f>W333*L333*(1-R333-'d_고정'!$B$13)+U333*MAX(N333-'d_고정'!$B$10*P333*('6_기대효과'!$K$7/'d_고정'!$B$9),0)*Q333*(1-R333)</f>
        <v/>
      </c>
      <c r="AB333">
        <f>Y333+Z333</f>
        <v/>
      </c>
      <c r="AC333">
        <f>Y333/('d_고정'!$B$5*'6_기대효과'!$H$7/8)/'d_고정'!$B$6</f>
        <v/>
      </c>
      <c r="AD333">
        <f>Y333/('d_고정'!$B$8*'6_기대효과'!$H$7/8)</f>
        <v/>
      </c>
    </row>
    <row r="334">
      <c r="A334">
        <f>RAND()</f>
        <v/>
      </c>
      <c r="B334">
        <f>IF('d_시나리오'!$J$2='d_시나리오'!$H$2,'d_시나리오'!$I$2,IF(A334&lt;('d_시나리오'!$I$2-'d_시나리오'!$H$2)/('d_시나리오'!$J$2-'d_시나리오'!$H$2),'d_시나리오'!$H$2+SQRT(A334*('d_시나리오'!$J$2-'d_시나리오'!$H$2)*('d_시나리오'!$I$2-'d_시나리오'!$H$2)),'d_시나리오'!$J$2-SQRT((1-A334)*('d_시나리오'!$J$2-'d_시나리오'!$H$2)*('d_시나리오'!$J$2-'d_시나리오'!$I$2))))</f>
        <v/>
      </c>
      <c r="C334">
        <f>RAND()</f>
        <v/>
      </c>
      <c r="D334">
        <f>BETAINV(RAND(),IF(C334&lt;'d_고정'!$B$26,'d_고정'!$B$23,'d_고정'!$B$16)+1,'d_고정'!$B$17-IF(C334&lt;'d_고정'!$B$26,'d_고정'!$B$23,'d_고정'!$B$16)+1)*('d_고정'!$B$14+('d_고정'!$B$15-'d_고정'!$B$14)*RAND())</f>
        <v/>
      </c>
      <c r="E334">
        <f>INDEX('d_분포'!$A$2:$A$28,RANDBETWEEN(1,27))</f>
        <v/>
      </c>
      <c r="F334">
        <f>INDEX('d_분포'!$C$2:$C$5,RANDBETWEEN(1,4))*(0.9+0.2*RAND())</f>
        <v/>
      </c>
      <c r="G334">
        <f>RAND()</f>
        <v/>
      </c>
      <c r="H334">
        <f>(F334+(1-F334)*('d_고정'!$B$22*BETAINV(RAND(),IF(G334&lt;'d_고정'!$B$26,'d_고정'!$B$25,'d_고정'!$B$20)+1,'d_고정'!$B$21-IF(G334&lt;'d_고정'!$B$26,'d_고정'!$B$25,'d_고정'!$B$20)+1)+(1-'d_고정'!$B$22)*BETAINV(RAND(),IF(G334&lt;'d_고정'!$B$26,'d_고정'!$B$24,'d_고정'!$B$18)+1,'d_고정'!$B$19-IF(G334&lt;'d_고정'!$B$26,'d_고정'!$B$24,'d_고정'!$B$18)+1))*('d_고정'!$B$14+('d_고정'!$B$15-'d_고정'!$B$14)*RAND()))/F334</f>
        <v/>
      </c>
      <c r="I334">
        <f>RAND()</f>
        <v/>
      </c>
      <c r="J334">
        <f>IF('d_시나리오'!$J$3='d_시나리오'!$H$3,'d_시나리오'!$I$3,IF(I334&lt;('d_시나리오'!$I$3-'d_시나리오'!$H$3)/('d_시나리오'!$J$3-'d_시나리오'!$H$3),'d_시나리오'!$H$3+SQRT(I334*('d_시나리오'!$J$3-'d_시나리오'!$H$3)*('d_시나리오'!$I$3-'d_시나리오'!$H$3)),'d_시나리오'!$J$3-SQRT((1-I334)*('d_시나리오'!$J$3-'d_시나리오'!$H$3)*('d_시나리오'!$J$3-'d_시나리오'!$I$3))))</f>
        <v/>
      </c>
      <c r="K334">
        <f>RAND()</f>
        <v/>
      </c>
      <c r="L334">
        <f>IF('d_시나리오'!$J$4='d_시나리오'!$H$4,'d_시나리오'!$I$4,IF(K334&lt;('d_시나리오'!$I$4-'d_시나리오'!$H$4)/('d_시나리오'!$J$4-'d_시나리오'!$H$4),'d_시나리오'!$H$4+SQRT(K334*('d_시나리오'!$J$4-'d_시나리오'!$H$4)*('d_시나리오'!$I$4-'d_시나리오'!$H$4)),'d_시나리오'!$J$4-SQRT((1-K334)*('d_시나리오'!$J$4-'d_시나리오'!$H$4)*('d_시나리오'!$J$4-'d_시나리오'!$I$4))))</f>
        <v/>
      </c>
      <c r="M334">
        <f>RAND()</f>
        <v/>
      </c>
      <c r="N334">
        <f>IF('d_시나리오'!$J$5='d_시나리오'!$H$5,'d_시나리오'!$I$5,IF(M334&lt;('d_시나리오'!$I$5-'d_시나리오'!$H$5)/('d_시나리오'!$J$5-'d_시나리오'!$H$5),'d_시나리오'!$H$5+SQRT(M334*('d_시나리오'!$J$5-'d_시나리오'!$H$5)*('d_시나리오'!$I$5-'d_시나리오'!$H$5)),'d_시나리오'!$J$5-SQRT((1-M334)*('d_시나리오'!$J$5-'d_시나리오'!$H$5)*('d_시나리오'!$J$5-'d_시나리오'!$I$5))))</f>
        <v/>
      </c>
      <c r="O334">
        <f>RAND()</f>
        <v/>
      </c>
      <c r="P334">
        <f>IF('d_시나리오'!$J$6='d_시나리오'!$H$6,'d_시나리오'!$I$6,IF(O334&lt;('d_시나리오'!$I$6-'d_시나리오'!$H$6)/('d_시나리오'!$J$6-'d_시나리오'!$H$6),'d_시나리오'!$H$6+SQRT(O334*('d_시나리오'!$J$6-'d_시나리오'!$H$6)*('d_시나리오'!$I$6-'d_시나리오'!$H$6)),'d_시나리오'!$J$6-SQRT((1-O334)*('d_시나리오'!$J$6-'d_시나리오'!$H$6)*('d_시나리오'!$J$6-'d_시나리오'!$I$6))))</f>
        <v/>
      </c>
      <c r="Q334">
        <f>INDEX('d_분포'!$B$2:$B$57,RANDBETWEEN(1,56))</f>
        <v/>
      </c>
      <c r="R334">
        <f>BETAINV(RAND(),5,5)</f>
        <v/>
      </c>
      <c r="S334">
        <f>'d_고정'!$B$1*'6_기대효과'!$H$7*('d_시나리오'!$I$7/'d_고정'!$B$2)*B334</f>
        <v/>
      </c>
      <c r="T334">
        <f>S334*D334</f>
        <v/>
      </c>
      <c r="U334">
        <f>S334*F334*H334</f>
        <v/>
      </c>
      <c r="V334">
        <f>S334*F334*(H334-1)</f>
        <v/>
      </c>
      <c r="W334">
        <f>U334*J334</f>
        <v/>
      </c>
      <c r="X334">
        <f>T334+W334</f>
        <v/>
      </c>
      <c r="Y334">
        <f>(T334*E334+W334*L334)*(1-R334-'d_고정'!$B$13)</f>
        <v/>
      </c>
      <c r="Z334">
        <f>(U334*N334*Q334+'d_고정'!$B$3*('6_기대효과'!$H$7/8)*Q334*'d_고정'!$B$10*P334*('6_기대효과'!$K$7/'d_고정'!$B$9))*(1-R334)</f>
        <v/>
      </c>
      <c r="AA334">
        <f>W334*L334*(1-R334-'d_고정'!$B$13)+U334*MAX(N334-'d_고정'!$B$10*P334*('6_기대효과'!$K$7/'d_고정'!$B$9),0)*Q334*(1-R334)</f>
        <v/>
      </c>
      <c r="AB334">
        <f>Y334+Z334</f>
        <v/>
      </c>
      <c r="AC334">
        <f>Y334/('d_고정'!$B$5*'6_기대효과'!$H$7/8)/'d_고정'!$B$6</f>
        <v/>
      </c>
      <c r="AD334">
        <f>Y334/('d_고정'!$B$8*'6_기대효과'!$H$7/8)</f>
        <v/>
      </c>
    </row>
    <row r="335">
      <c r="A335">
        <f>RAND()</f>
        <v/>
      </c>
      <c r="B335">
        <f>IF('d_시나리오'!$J$2='d_시나리오'!$H$2,'d_시나리오'!$I$2,IF(A335&lt;('d_시나리오'!$I$2-'d_시나리오'!$H$2)/('d_시나리오'!$J$2-'d_시나리오'!$H$2),'d_시나리오'!$H$2+SQRT(A335*('d_시나리오'!$J$2-'d_시나리오'!$H$2)*('d_시나리오'!$I$2-'d_시나리오'!$H$2)),'d_시나리오'!$J$2-SQRT((1-A335)*('d_시나리오'!$J$2-'d_시나리오'!$H$2)*('d_시나리오'!$J$2-'d_시나리오'!$I$2))))</f>
        <v/>
      </c>
      <c r="C335">
        <f>RAND()</f>
        <v/>
      </c>
      <c r="D335">
        <f>BETAINV(RAND(),IF(C335&lt;'d_고정'!$B$26,'d_고정'!$B$23,'d_고정'!$B$16)+1,'d_고정'!$B$17-IF(C335&lt;'d_고정'!$B$26,'d_고정'!$B$23,'d_고정'!$B$16)+1)*('d_고정'!$B$14+('d_고정'!$B$15-'d_고정'!$B$14)*RAND())</f>
        <v/>
      </c>
      <c r="E335">
        <f>INDEX('d_분포'!$A$2:$A$28,RANDBETWEEN(1,27))</f>
        <v/>
      </c>
      <c r="F335">
        <f>INDEX('d_분포'!$C$2:$C$5,RANDBETWEEN(1,4))*(0.9+0.2*RAND())</f>
        <v/>
      </c>
      <c r="G335">
        <f>RAND()</f>
        <v/>
      </c>
      <c r="H335">
        <f>(F335+(1-F335)*('d_고정'!$B$22*BETAINV(RAND(),IF(G335&lt;'d_고정'!$B$26,'d_고정'!$B$25,'d_고정'!$B$20)+1,'d_고정'!$B$21-IF(G335&lt;'d_고정'!$B$26,'d_고정'!$B$25,'d_고정'!$B$20)+1)+(1-'d_고정'!$B$22)*BETAINV(RAND(),IF(G335&lt;'d_고정'!$B$26,'d_고정'!$B$24,'d_고정'!$B$18)+1,'d_고정'!$B$19-IF(G335&lt;'d_고정'!$B$26,'d_고정'!$B$24,'d_고정'!$B$18)+1))*('d_고정'!$B$14+('d_고정'!$B$15-'d_고정'!$B$14)*RAND()))/F335</f>
        <v/>
      </c>
      <c r="I335">
        <f>RAND()</f>
        <v/>
      </c>
      <c r="J335">
        <f>IF('d_시나리오'!$J$3='d_시나리오'!$H$3,'d_시나리오'!$I$3,IF(I335&lt;('d_시나리오'!$I$3-'d_시나리오'!$H$3)/('d_시나리오'!$J$3-'d_시나리오'!$H$3),'d_시나리오'!$H$3+SQRT(I335*('d_시나리오'!$J$3-'d_시나리오'!$H$3)*('d_시나리오'!$I$3-'d_시나리오'!$H$3)),'d_시나리오'!$J$3-SQRT((1-I335)*('d_시나리오'!$J$3-'d_시나리오'!$H$3)*('d_시나리오'!$J$3-'d_시나리오'!$I$3))))</f>
        <v/>
      </c>
      <c r="K335">
        <f>RAND()</f>
        <v/>
      </c>
      <c r="L335">
        <f>IF('d_시나리오'!$J$4='d_시나리오'!$H$4,'d_시나리오'!$I$4,IF(K335&lt;('d_시나리오'!$I$4-'d_시나리오'!$H$4)/('d_시나리오'!$J$4-'d_시나리오'!$H$4),'d_시나리오'!$H$4+SQRT(K335*('d_시나리오'!$J$4-'d_시나리오'!$H$4)*('d_시나리오'!$I$4-'d_시나리오'!$H$4)),'d_시나리오'!$J$4-SQRT((1-K335)*('d_시나리오'!$J$4-'d_시나리오'!$H$4)*('d_시나리오'!$J$4-'d_시나리오'!$I$4))))</f>
        <v/>
      </c>
      <c r="M335">
        <f>RAND()</f>
        <v/>
      </c>
      <c r="N335">
        <f>IF('d_시나리오'!$J$5='d_시나리오'!$H$5,'d_시나리오'!$I$5,IF(M335&lt;('d_시나리오'!$I$5-'d_시나리오'!$H$5)/('d_시나리오'!$J$5-'d_시나리오'!$H$5),'d_시나리오'!$H$5+SQRT(M335*('d_시나리오'!$J$5-'d_시나리오'!$H$5)*('d_시나리오'!$I$5-'d_시나리오'!$H$5)),'d_시나리오'!$J$5-SQRT((1-M335)*('d_시나리오'!$J$5-'d_시나리오'!$H$5)*('d_시나리오'!$J$5-'d_시나리오'!$I$5))))</f>
        <v/>
      </c>
      <c r="O335">
        <f>RAND()</f>
        <v/>
      </c>
      <c r="P335">
        <f>IF('d_시나리오'!$J$6='d_시나리오'!$H$6,'d_시나리오'!$I$6,IF(O335&lt;('d_시나리오'!$I$6-'d_시나리오'!$H$6)/('d_시나리오'!$J$6-'d_시나리오'!$H$6),'d_시나리오'!$H$6+SQRT(O335*('d_시나리오'!$J$6-'d_시나리오'!$H$6)*('d_시나리오'!$I$6-'d_시나리오'!$H$6)),'d_시나리오'!$J$6-SQRT((1-O335)*('d_시나리오'!$J$6-'d_시나리오'!$H$6)*('d_시나리오'!$J$6-'d_시나리오'!$I$6))))</f>
        <v/>
      </c>
      <c r="Q335">
        <f>INDEX('d_분포'!$B$2:$B$57,RANDBETWEEN(1,56))</f>
        <v/>
      </c>
      <c r="R335">
        <f>BETAINV(RAND(),5,5)</f>
        <v/>
      </c>
      <c r="S335">
        <f>'d_고정'!$B$1*'6_기대효과'!$H$7*('d_시나리오'!$I$7/'d_고정'!$B$2)*B335</f>
        <v/>
      </c>
      <c r="T335">
        <f>S335*D335</f>
        <v/>
      </c>
      <c r="U335">
        <f>S335*F335*H335</f>
        <v/>
      </c>
      <c r="V335">
        <f>S335*F335*(H335-1)</f>
        <v/>
      </c>
      <c r="W335">
        <f>U335*J335</f>
        <v/>
      </c>
      <c r="X335">
        <f>T335+W335</f>
        <v/>
      </c>
      <c r="Y335">
        <f>(T335*E335+W335*L335)*(1-R335-'d_고정'!$B$13)</f>
        <v/>
      </c>
      <c r="Z335">
        <f>(U335*N335*Q335+'d_고정'!$B$3*('6_기대효과'!$H$7/8)*Q335*'d_고정'!$B$10*P335*('6_기대효과'!$K$7/'d_고정'!$B$9))*(1-R335)</f>
        <v/>
      </c>
      <c r="AA335">
        <f>W335*L335*(1-R335-'d_고정'!$B$13)+U335*MAX(N335-'d_고정'!$B$10*P335*('6_기대효과'!$K$7/'d_고정'!$B$9),0)*Q335*(1-R335)</f>
        <v/>
      </c>
      <c r="AB335">
        <f>Y335+Z335</f>
        <v/>
      </c>
      <c r="AC335">
        <f>Y335/('d_고정'!$B$5*'6_기대효과'!$H$7/8)/'d_고정'!$B$6</f>
        <v/>
      </c>
      <c r="AD335">
        <f>Y335/('d_고정'!$B$8*'6_기대효과'!$H$7/8)</f>
        <v/>
      </c>
    </row>
    <row r="336">
      <c r="A336">
        <f>RAND()</f>
        <v/>
      </c>
      <c r="B336">
        <f>IF('d_시나리오'!$J$2='d_시나리오'!$H$2,'d_시나리오'!$I$2,IF(A336&lt;('d_시나리오'!$I$2-'d_시나리오'!$H$2)/('d_시나리오'!$J$2-'d_시나리오'!$H$2),'d_시나리오'!$H$2+SQRT(A336*('d_시나리오'!$J$2-'d_시나리오'!$H$2)*('d_시나리오'!$I$2-'d_시나리오'!$H$2)),'d_시나리오'!$J$2-SQRT((1-A336)*('d_시나리오'!$J$2-'d_시나리오'!$H$2)*('d_시나리오'!$J$2-'d_시나리오'!$I$2))))</f>
        <v/>
      </c>
      <c r="C336">
        <f>RAND()</f>
        <v/>
      </c>
      <c r="D336">
        <f>BETAINV(RAND(),IF(C336&lt;'d_고정'!$B$26,'d_고정'!$B$23,'d_고정'!$B$16)+1,'d_고정'!$B$17-IF(C336&lt;'d_고정'!$B$26,'d_고정'!$B$23,'d_고정'!$B$16)+1)*('d_고정'!$B$14+('d_고정'!$B$15-'d_고정'!$B$14)*RAND())</f>
        <v/>
      </c>
      <c r="E336">
        <f>INDEX('d_분포'!$A$2:$A$28,RANDBETWEEN(1,27))</f>
        <v/>
      </c>
      <c r="F336">
        <f>INDEX('d_분포'!$C$2:$C$5,RANDBETWEEN(1,4))*(0.9+0.2*RAND())</f>
        <v/>
      </c>
      <c r="G336">
        <f>RAND()</f>
        <v/>
      </c>
      <c r="H336">
        <f>(F336+(1-F336)*('d_고정'!$B$22*BETAINV(RAND(),IF(G336&lt;'d_고정'!$B$26,'d_고정'!$B$25,'d_고정'!$B$20)+1,'d_고정'!$B$21-IF(G336&lt;'d_고정'!$B$26,'d_고정'!$B$25,'d_고정'!$B$20)+1)+(1-'d_고정'!$B$22)*BETAINV(RAND(),IF(G336&lt;'d_고정'!$B$26,'d_고정'!$B$24,'d_고정'!$B$18)+1,'d_고정'!$B$19-IF(G336&lt;'d_고정'!$B$26,'d_고정'!$B$24,'d_고정'!$B$18)+1))*('d_고정'!$B$14+('d_고정'!$B$15-'d_고정'!$B$14)*RAND()))/F336</f>
        <v/>
      </c>
      <c r="I336">
        <f>RAND()</f>
        <v/>
      </c>
      <c r="J336">
        <f>IF('d_시나리오'!$J$3='d_시나리오'!$H$3,'d_시나리오'!$I$3,IF(I336&lt;('d_시나리오'!$I$3-'d_시나리오'!$H$3)/('d_시나리오'!$J$3-'d_시나리오'!$H$3),'d_시나리오'!$H$3+SQRT(I336*('d_시나리오'!$J$3-'d_시나리오'!$H$3)*('d_시나리오'!$I$3-'d_시나리오'!$H$3)),'d_시나리오'!$J$3-SQRT((1-I336)*('d_시나리오'!$J$3-'d_시나리오'!$H$3)*('d_시나리오'!$J$3-'d_시나리오'!$I$3))))</f>
        <v/>
      </c>
      <c r="K336">
        <f>RAND()</f>
        <v/>
      </c>
      <c r="L336">
        <f>IF('d_시나리오'!$J$4='d_시나리오'!$H$4,'d_시나리오'!$I$4,IF(K336&lt;('d_시나리오'!$I$4-'d_시나리오'!$H$4)/('d_시나리오'!$J$4-'d_시나리오'!$H$4),'d_시나리오'!$H$4+SQRT(K336*('d_시나리오'!$J$4-'d_시나리오'!$H$4)*('d_시나리오'!$I$4-'d_시나리오'!$H$4)),'d_시나리오'!$J$4-SQRT((1-K336)*('d_시나리오'!$J$4-'d_시나리오'!$H$4)*('d_시나리오'!$J$4-'d_시나리오'!$I$4))))</f>
        <v/>
      </c>
      <c r="M336">
        <f>RAND()</f>
        <v/>
      </c>
      <c r="N336">
        <f>IF('d_시나리오'!$J$5='d_시나리오'!$H$5,'d_시나리오'!$I$5,IF(M336&lt;('d_시나리오'!$I$5-'d_시나리오'!$H$5)/('d_시나리오'!$J$5-'d_시나리오'!$H$5),'d_시나리오'!$H$5+SQRT(M336*('d_시나리오'!$J$5-'d_시나리오'!$H$5)*('d_시나리오'!$I$5-'d_시나리오'!$H$5)),'d_시나리오'!$J$5-SQRT((1-M336)*('d_시나리오'!$J$5-'d_시나리오'!$H$5)*('d_시나리오'!$J$5-'d_시나리오'!$I$5))))</f>
        <v/>
      </c>
      <c r="O336">
        <f>RAND()</f>
        <v/>
      </c>
      <c r="P336">
        <f>IF('d_시나리오'!$J$6='d_시나리오'!$H$6,'d_시나리오'!$I$6,IF(O336&lt;('d_시나리오'!$I$6-'d_시나리오'!$H$6)/('d_시나리오'!$J$6-'d_시나리오'!$H$6),'d_시나리오'!$H$6+SQRT(O336*('d_시나리오'!$J$6-'d_시나리오'!$H$6)*('d_시나리오'!$I$6-'d_시나리오'!$H$6)),'d_시나리오'!$J$6-SQRT((1-O336)*('d_시나리오'!$J$6-'d_시나리오'!$H$6)*('d_시나리오'!$J$6-'d_시나리오'!$I$6))))</f>
        <v/>
      </c>
      <c r="Q336">
        <f>INDEX('d_분포'!$B$2:$B$57,RANDBETWEEN(1,56))</f>
        <v/>
      </c>
      <c r="R336">
        <f>BETAINV(RAND(),5,5)</f>
        <v/>
      </c>
      <c r="S336">
        <f>'d_고정'!$B$1*'6_기대효과'!$H$7*('d_시나리오'!$I$7/'d_고정'!$B$2)*B336</f>
        <v/>
      </c>
      <c r="T336">
        <f>S336*D336</f>
        <v/>
      </c>
      <c r="U336">
        <f>S336*F336*H336</f>
        <v/>
      </c>
      <c r="V336">
        <f>S336*F336*(H336-1)</f>
        <v/>
      </c>
      <c r="W336">
        <f>U336*J336</f>
        <v/>
      </c>
      <c r="X336">
        <f>T336+W336</f>
        <v/>
      </c>
      <c r="Y336">
        <f>(T336*E336+W336*L336)*(1-R336-'d_고정'!$B$13)</f>
        <v/>
      </c>
      <c r="Z336">
        <f>(U336*N336*Q336+'d_고정'!$B$3*('6_기대효과'!$H$7/8)*Q336*'d_고정'!$B$10*P336*('6_기대효과'!$K$7/'d_고정'!$B$9))*(1-R336)</f>
        <v/>
      </c>
      <c r="AA336">
        <f>W336*L336*(1-R336-'d_고정'!$B$13)+U336*MAX(N336-'d_고정'!$B$10*P336*('6_기대효과'!$K$7/'d_고정'!$B$9),0)*Q336*(1-R336)</f>
        <v/>
      </c>
      <c r="AB336">
        <f>Y336+Z336</f>
        <v/>
      </c>
      <c r="AC336">
        <f>Y336/('d_고정'!$B$5*'6_기대효과'!$H$7/8)/'d_고정'!$B$6</f>
        <v/>
      </c>
      <c r="AD336">
        <f>Y336/('d_고정'!$B$8*'6_기대효과'!$H$7/8)</f>
        <v/>
      </c>
    </row>
    <row r="337">
      <c r="A337">
        <f>RAND()</f>
        <v/>
      </c>
      <c r="B337">
        <f>IF('d_시나리오'!$J$2='d_시나리오'!$H$2,'d_시나리오'!$I$2,IF(A337&lt;('d_시나리오'!$I$2-'d_시나리오'!$H$2)/('d_시나리오'!$J$2-'d_시나리오'!$H$2),'d_시나리오'!$H$2+SQRT(A337*('d_시나리오'!$J$2-'d_시나리오'!$H$2)*('d_시나리오'!$I$2-'d_시나리오'!$H$2)),'d_시나리오'!$J$2-SQRT((1-A337)*('d_시나리오'!$J$2-'d_시나리오'!$H$2)*('d_시나리오'!$J$2-'d_시나리오'!$I$2))))</f>
        <v/>
      </c>
      <c r="C337">
        <f>RAND()</f>
        <v/>
      </c>
      <c r="D337">
        <f>BETAINV(RAND(),IF(C337&lt;'d_고정'!$B$26,'d_고정'!$B$23,'d_고정'!$B$16)+1,'d_고정'!$B$17-IF(C337&lt;'d_고정'!$B$26,'d_고정'!$B$23,'d_고정'!$B$16)+1)*('d_고정'!$B$14+('d_고정'!$B$15-'d_고정'!$B$14)*RAND())</f>
        <v/>
      </c>
      <c r="E337">
        <f>INDEX('d_분포'!$A$2:$A$28,RANDBETWEEN(1,27))</f>
        <v/>
      </c>
      <c r="F337">
        <f>INDEX('d_분포'!$C$2:$C$5,RANDBETWEEN(1,4))*(0.9+0.2*RAND())</f>
        <v/>
      </c>
      <c r="G337">
        <f>RAND()</f>
        <v/>
      </c>
      <c r="H337">
        <f>(F337+(1-F337)*('d_고정'!$B$22*BETAINV(RAND(),IF(G337&lt;'d_고정'!$B$26,'d_고정'!$B$25,'d_고정'!$B$20)+1,'d_고정'!$B$21-IF(G337&lt;'d_고정'!$B$26,'d_고정'!$B$25,'d_고정'!$B$20)+1)+(1-'d_고정'!$B$22)*BETAINV(RAND(),IF(G337&lt;'d_고정'!$B$26,'d_고정'!$B$24,'d_고정'!$B$18)+1,'d_고정'!$B$19-IF(G337&lt;'d_고정'!$B$26,'d_고정'!$B$24,'d_고정'!$B$18)+1))*('d_고정'!$B$14+('d_고정'!$B$15-'d_고정'!$B$14)*RAND()))/F337</f>
        <v/>
      </c>
      <c r="I337">
        <f>RAND()</f>
        <v/>
      </c>
      <c r="J337">
        <f>IF('d_시나리오'!$J$3='d_시나리오'!$H$3,'d_시나리오'!$I$3,IF(I337&lt;('d_시나리오'!$I$3-'d_시나리오'!$H$3)/('d_시나리오'!$J$3-'d_시나리오'!$H$3),'d_시나리오'!$H$3+SQRT(I337*('d_시나리오'!$J$3-'d_시나리오'!$H$3)*('d_시나리오'!$I$3-'d_시나리오'!$H$3)),'d_시나리오'!$J$3-SQRT((1-I337)*('d_시나리오'!$J$3-'d_시나리오'!$H$3)*('d_시나리오'!$J$3-'d_시나리오'!$I$3))))</f>
        <v/>
      </c>
      <c r="K337">
        <f>RAND()</f>
        <v/>
      </c>
      <c r="L337">
        <f>IF('d_시나리오'!$J$4='d_시나리오'!$H$4,'d_시나리오'!$I$4,IF(K337&lt;('d_시나리오'!$I$4-'d_시나리오'!$H$4)/('d_시나리오'!$J$4-'d_시나리오'!$H$4),'d_시나리오'!$H$4+SQRT(K337*('d_시나리오'!$J$4-'d_시나리오'!$H$4)*('d_시나리오'!$I$4-'d_시나리오'!$H$4)),'d_시나리오'!$J$4-SQRT((1-K337)*('d_시나리오'!$J$4-'d_시나리오'!$H$4)*('d_시나리오'!$J$4-'d_시나리오'!$I$4))))</f>
        <v/>
      </c>
      <c r="M337">
        <f>RAND()</f>
        <v/>
      </c>
      <c r="N337">
        <f>IF('d_시나리오'!$J$5='d_시나리오'!$H$5,'d_시나리오'!$I$5,IF(M337&lt;('d_시나리오'!$I$5-'d_시나리오'!$H$5)/('d_시나리오'!$J$5-'d_시나리오'!$H$5),'d_시나리오'!$H$5+SQRT(M337*('d_시나리오'!$J$5-'d_시나리오'!$H$5)*('d_시나리오'!$I$5-'d_시나리오'!$H$5)),'d_시나리오'!$J$5-SQRT((1-M337)*('d_시나리오'!$J$5-'d_시나리오'!$H$5)*('d_시나리오'!$J$5-'d_시나리오'!$I$5))))</f>
        <v/>
      </c>
      <c r="O337">
        <f>RAND()</f>
        <v/>
      </c>
      <c r="P337">
        <f>IF('d_시나리오'!$J$6='d_시나리오'!$H$6,'d_시나리오'!$I$6,IF(O337&lt;('d_시나리오'!$I$6-'d_시나리오'!$H$6)/('d_시나리오'!$J$6-'d_시나리오'!$H$6),'d_시나리오'!$H$6+SQRT(O337*('d_시나리오'!$J$6-'d_시나리오'!$H$6)*('d_시나리오'!$I$6-'d_시나리오'!$H$6)),'d_시나리오'!$J$6-SQRT((1-O337)*('d_시나리오'!$J$6-'d_시나리오'!$H$6)*('d_시나리오'!$J$6-'d_시나리오'!$I$6))))</f>
        <v/>
      </c>
      <c r="Q337">
        <f>INDEX('d_분포'!$B$2:$B$57,RANDBETWEEN(1,56))</f>
        <v/>
      </c>
      <c r="R337">
        <f>BETAINV(RAND(),5,5)</f>
        <v/>
      </c>
      <c r="S337">
        <f>'d_고정'!$B$1*'6_기대효과'!$H$7*('d_시나리오'!$I$7/'d_고정'!$B$2)*B337</f>
        <v/>
      </c>
      <c r="T337">
        <f>S337*D337</f>
        <v/>
      </c>
      <c r="U337">
        <f>S337*F337*H337</f>
        <v/>
      </c>
      <c r="V337">
        <f>S337*F337*(H337-1)</f>
        <v/>
      </c>
      <c r="W337">
        <f>U337*J337</f>
        <v/>
      </c>
      <c r="X337">
        <f>T337+W337</f>
        <v/>
      </c>
      <c r="Y337">
        <f>(T337*E337+W337*L337)*(1-R337-'d_고정'!$B$13)</f>
        <v/>
      </c>
      <c r="Z337">
        <f>(U337*N337*Q337+'d_고정'!$B$3*('6_기대효과'!$H$7/8)*Q337*'d_고정'!$B$10*P337*('6_기대효과'!$K$7/'d_고정'!$B$9))*(1-R337)</f>
        <v/>
      </c>
      <c r="AA337">
        <f>W337*L337*(1-R337-'d_고정'!$B$13)+U337*MAX(N337-'d_고정'!$B$10*P337*('6_기대효과'!$K$7/'d_고정'!$B$9),0)*Q337*(1-R337)</f>
        <v/>
      </c>
      <c r="AB337">
        <f>Y337+Z337</f>
        <v/>
      </c>
      <c r="AC337">
        <f>Y337/('d_고정'!$B$5*'6_기대효과'!$H$7/8)/'d_고정'!$B$6</f>
        <v/>
      </c>
      <c r="AD337">
        <f>Y337/('d_고정'!$B$8*'6_기대효과'!$H$7/8)</f>
        <v/>
      </c>
    </row>
    <row r="338">
      <c r="A338">
        <f>RAND()</f>
        <v/>
      </c>
      <c r="B338">
        <f>IF('d_시나리오'!$J$2='d_시나리오'!$H$2,'d_시나리오'!$I$2,IF(A338&lt;('d_시나리오'!$I$2-'d_시나리오'!$H$2)/('d_시나리오'!$J$2-'d_시나리오'!$H$2),'d_시나리오'!$H$2+SQRT(A338*('d_시나리오'!$J$2-'d_시나리오'!$H$2)*('d_시나리오'!$I$2-'d_시나리오'!$H$2)),'d_시나리오'!$J$2-SQRT((1-A338)*('d_시나리오'!$J$2-'d_시나리오'!$H$2)*('d_시나리오'!$J$2-'d_시나리오'!$I$2))))</f>
        <v/>
      </c>
      <c r="C338">
        <f>RAND()</f>
        <v/>
      </c>
      <c r="D338">
        <f>BETAINV(RAND(),IF(C338&lt;'d_고정'!$B$26,'d_고정'!$B$23,'d_고정'!$B$16)+1,'d_고정'!$B$17-IF(C338&lt;'d_고정'!$B$26,'d_고정'!$B$23,'d_고정'!$B$16)+1)*('d_고정'!$B$14+('d_고정'!$B$15-'d_고정'!$B$14)*RAND())</f>
        <v/>
      </c>
      <c r="E338">
        <f>INDEX('d_분포'!$A$2:$A$28,RANDBETWEEN(1,27))</f>
        <v/>
      </c>
      <c r="F338">
        <f>INDEX('d_분포'!$C$2:$C$5,RANDBETWEEN(1,4))*(0.9+0.2*RAND())</f>
        <v/>
      </c>
      <c r="G338">
        <f>RAND()</f>
        <v/>
      </c>
      <c r="H338">
        <f>(F338+(1-F338)*('d_고정'!$B$22*BETAINV(RAND(),IF(G338&lt;'d_고정'!$B$26,'d_고정'!$B$25,'d_고정'!$B$20)+1,'d_고정'!$B$21-IF(G338&lt;'d_고정'!$B$26,'d_고정'!$B$25,'d_고정'!$B$20)+1)+(1-'d_고정'!$B$22)*BETAINV(RAND(),IF(G338&lt;'d_고정'!$B$26,'d_고정'!$B$24,'d_고정'!$B$18)+1,'d_고정'!$B$19-IF(G338&lt;'d_고정'!$B$26,'d_고정'!$B$24,'d_고정'!$B$18)+1))*('d_고정'!$B$14+('d_고정'!$B$15-'d_고정'!$B$14)*RAND()))/F338</f>
        <v/>
      </c>
      <c r="I338">
        <f>RAND()</f>
        <v/>
      </c>
      <c r="J338">
        <f>IF('d_시나리오'!$J$3='d_시나리오'!$H$3,'d_시나리오'!$I$3,IF(I338&lt;('d_시나리오'!$I$3-'d_시나리오'!$H$3)/('d_시나리오'!$J$3-'d_시나리오'!$H$3),'d_시나리오'!$H$3+SQRT(I338*('d_시나리오'!$J$3-'d_시나리오'!$H$3)*('d_시나리오'!$I$3-'d_시나리오'!$H$3)),'d_시나리오'!$J$3-SQRT((1-I338)*('d_시나리오'!$J$3-'d_시나리오'!$H$3)*('d_시나리오'!$J$3-'d_시나리오'!$I$3))))</f>
        <v/>
      </c>
      <c r="K338">
        <f>RAND()</f>
        <v/>
      </c>
      <c r="L338">
        <f>IF('d_시나리오'!$J$4='d_시나리오'!$H$4,'d_시나리오'!$I$4,IF(K338&lt;('d_시나리오'!$I$4-'d_시나리오'!$H$4)/('d_시나리오'!$J$4-'d_시나리오'!$H$4),'d_시나리오'!$H$4+SQRT(K338*('d_시나리오'!$J$4-'d_시나리오'!$H$4)*('d_시나리오'!$I$4-'d_시나리오'!$H$4)),'d_시나리오'!$J$4-SQRT((1-K338)*('d_시나리오'!$J$4-'d_시나리오'!$H$4)*('d_시나리오'!$J$4-'d_시나리오'!$I$4))))</f>
        <v/>
      </c>
      <c r="M338">
        <f>RAND()</f>
        <v/>
      </c>
      <c r="N338">
        <f>IF('d_시나리오'!$J$5='d_시나리오'!$H$5,'d_시나리오'!$I$5,IF(M338&lt;('d_시나리오'!$I$5-'d_시나리오'!$H$5)/('d_시나리오'!$J$5-'d_시나리오'!$H$5),'d_시나리오'!$H$5+SQRT(M338*('d_시나리오'!$J$5-'d_시나리오'!$H$5)*('d_시나리오'!$I$5-'d_시나리오'!$H$5)),'d_시나리오'!$J$5-SQRT((1-M338)*('d_시나리오'!$J$5-'d_시나리오'!$H$5)*('d_시나리오'!$J$5-'d_시나리오'!$I$5))))</f>
        <v/>
      </c>
      <c r="O338">
        <f>RAND()</f>
        <v/>
      </c>
      <c r="P338">
        <f>IF('d_시나리오'!$J$6='d_시나리오'!$H$6,'d_시나리오'!$I$6,IF(O338&lt;('d_시나리오'!$I$6-'d_시나리오'!$H$6)/('d_시나리오'!$J$6-'d_시나리오'!$H$6),'d_시나리오'!$H$6+SQRT(O338*('d_시나리오'!$J$6-'d_시나리오'!$H$6)*('d_시나리오'!$I$6-'d_시나리오'!$H$6)),'d_시나리오'!$J$6-SQRT((1-O338)*('d_시나리오'!$J$6-'d_시나리오'!$H$6)*('d_시나리오'!$J$6-'d_시나리오'!$I$6))))</f>
        <v/>
      </c>
      <c r="Q338">
        <f>INDEX('d_분포'!$B$2:$B$57,RANDBETWEEN(1,56))</f>
        <v/>
      </c>
      <c r="R338">
        <f>BETAINV(RAND(),5,5)</f>
        <v/>
      </c>
      <c r="S338">
        <f>'d_고정'!$B$1*'6_기대효과'!$H$7*('d_시나리오'!$I$7/'d_고정'!$B$2)*B338</f>
        <v/>
      </c>
      <c r="T338">
        <f>S338*D338</f>
        <v/>
      </c>
      <c r="U338">
        <f>S338*F338*H338</f>
        <v/>
      </c>
      <c r="V338">
        <f>S338*F338*(H338-1)</f>
        <v/>
      </c>
      <c r="W338">
        <f>U338*J338</f>
        <v/>
      </c>
      <c r="X338">
        <f>T338+W338</f>
        <v/>
      </c>
      <c r="Y338">
        <f>(T338*E338+W338*L338)*(1-R338-'d_고정'!$B$13)</f>
        <v/>
      </c>
      <c r="Z338">
        <f>(U338*N338*Q338+'d_고정'!$B$3*('6_기대효과'!$H$7/8)*Q338*'d_고정'!$B$10*P338*('6_기대효과'!$K$7/'d_고정'!$B$9))*(1-R338)</f>
        <v/>
      </c>
      <c r="AA338">
        <f>W338*L338*(1-R338-'d_고정'!$B$13)+U338*MAX(N338-'d_고정'!$B$10*P338*('6_기대효과'!$K$7/'d_고정'!$B$9),0)*Q338*(1-R338)</f>
        <v/>
      </c>
      <c r="AB338">
        <f>Y338+Z338</f>
        <v/>
      </c>
      <c r="AC338">
        <f>Y338/('d_고정'!$B$5*'6_기대효과'!$H$7/8)/'d_고정'!$B$6</f>
        <v/>
      </c>
      <c r="AD338">
        <f>Y338/('d_고정'!$B$8*'6_기대효과'!$H$7/8)</f>
        <v/>
      </c>
    </row>
    <row r="339">
      <c r="A339">
        <f>RAND()</f>
        <v/>
      </c>
      <c r="B339">
        <f>IF('d_시나리오'!$J$2='d_시나리오'!$H$2,'d_시나리오'!$I$2,IF(A339&lt;('d_시나리오'!$I$2-'d_시나리오'!$H$2)/('d_시나리오'!$J$2-'d_시나리오'!$H$2),'d_시나리오'!$H$2+SQRT(A339*('d_시나리오'!$J$2-'d_시나리오'!$H$2)*('d_시나리오'!$I$2-'d_시나리오'!$H$2)),'d_시나리오'!$J$2-SQRT((1-A339)*('d_시나리오'!$J$2-'d_시나리오'!$H$2)*('d_시나리오'!$J$2-'d_시나리오'!$I$2))))</f>
        <v/>
      </c>
      <c r="C339">
        <f>RAND()</f>
        <v/>
      </c>
      <c r="D339">
        <f>BETAINV(RAND(),IF(C339&lt;'d_고정'!$B$26,'d_고정'!$B$23,'d_고정'!$B$16)+1,'d_고정'!$B$17-IF(C339&lt;'d_고정'!$B$26,'d_고정'!$B$23,'d_고정'!$B$16)+1)*('d_고정'!$B$14+('d_고정'!$B$15-'d_고정'!$B$14)*RAND())</f>
        <v/>
      </c>
      <c r="E339">
        <f>INDEX('d_분포'!$A$2:$A$28,RANDBETWEEN(1,27))</f>
        <v/>
      </c>
      <c r="F339">
        <f>INDEX('d_분포'!$C$2:$C$5,RANDBETWEEN(1,4))*(0.9+0.2*RAND())</f>
        <v/>
      </c>
      <c r="G339">
        <f>RAND()</f>
        <v/>
      </c>
      <c r="H339">
        <f>(F339+(1-F339)*('d_고정'!$B$22*BETAINV(RAND(),IF(G339&lt;'d_고정'!$B$26,'d_고정'!$B$25,'d_고정'!$B$20)+1,'d_고정'!$B$21-IF(G339&lt;'d_고정'!$B$26,'d_고정'!$B$25,'d_고정'!$B$20)+1)+(1-'d_고정'!$B$22)*BETAINV(RAND(),IF(G339&lt;'d_고정'!$B$26,'d_고정'!$B$24,'d_고정'!$B$18)+1,'d_고정'!$B$19-IF(G339&lt;'d_고정'!$B$26,'d_고정'!$B$24,'d_고정'!$B$18)+1))*('d_고정'!$B$14+('d_고정'!$B$15-'d_고정'!$B$14)*RAND()))/F339</f>
        <v/>
      </c>
      <c r="I339">
        <f>RAND()</f>
        <v/>
      </c>
      <c r="J339">
        <f>IF('d_시나리오'!$J$3='d_시나리오'!$H$3,'d_시나리오'!$I$3,IF(I339&lt;('d_시나리오'!$I$3-'d_시나리오'!$H$3)/('d_시나리오'!$J$3-'d_시나리오'!$H$3),'d_시나리오'!$H$3+SQRT(I339*('d_시나리오'!$J$3-'d_시나리오'!$H$3)*('d_시나리오'!$I$3-'d_시나리오'!$H$3)),'d_시나리오'!$J$3-SQRT((1-I339)*('d_시나리오'!$J$3-'d_시나리오'!$H$3)*('d_시나리오'!$J$3-'d_시나리오'!$I$3))))</f>
        <v/>
      </c>
      <c r="K339">
        <f>RAND()</f>
        <v/>
      </c>
      <c r="L339">
        <f>IF('d_시나리오'!$J$4='d_시나리오'!$H$4,'d_시나리오'!$I$4,IF(K339&lt;('d_시나리오'!$I$4-'d_시나리오'!$H$4)/('d_시나리오'!$J$4-'d_시나리오'!$H$4),'d_시나리오'!$H$4+SQRT(K339*('d_시나리오'!$J$4-'d_시나리오'!$H$4)*('d_시나리오'!$I$4-'d_시나리오'!$H$4)),'d_시나리오'!$J$4-SQRT((1-K339)*('d_시나리오'!$J$4-'d_시나리오'!$H$4)*('d_시나리오'!$J$4-'d_시나리오'!$I$4))))</f>
        <v/>
      </c>
      <c r="M339">
        <f>RAND()</f>
        <v/>
      </c>
      <c r="N339">
        <f>IF('d_시나리오'!$J$5='d_시나리오'!$H$5,'d_시나리오'!$I$5,IF(M339&lt;('d_시나리오'!$I$5-'d_시나리오'!$H$5)/('d_시나리오'!$J$5-'d_시나리오'!$H$5),'d_시나리오'!$H$5+SQRT(M339*('d_시나리오'!$J$5-'d_시나리오'!$H$5)*('d_시나리오'!$I$5-'d_시나리오'!$H$5)),'d_시나리오'!$J$5-SQRT((1-M339)*('d_시나리오'!$J$5-'d_시나리오'!$H$5)*('d_시나리오'!$J$5-'d_시나리오'!$I$5))))</f>
        <v/>
      </c>
      <c r="O339">
        <f>RAND()</f>
        <v/>
      </c>
      <c r="P339">
        <f>IF('d_시나리오'!$J$6='d_시나리오'!$H$6,'d_시나리오'!$I$6,IF(O339&lt;('d_시나리오'!$I$6-'d_시나리오'!$H$6)/('d_시나리오'!$J$6-'d_시나리오'!$H$6),'d_시나리오'!$H$6+SQRT(O339*('d_시나리오'!$J$6-'d_시나리오'!$H$6)*('d_시나리오'!$I$6-'d_시나리오'!$H$6)),'d_시나리오'!$J$6-SQRT((1-O339)*('d_시나리오'!$J$6-'d_시나리오'!$H$6)*('d_시나리오'!$J$6-'d_시나리오'!$I$6))))</f>
        <v/>
      </c>
      <c r="Q339">
        <f>INDEX('d_분포'!$B$2:$B$57,RANDBETWEEN(1,56))</f>
        <v/>
      </c>
      <c r="R339">
        <f>BETAINV(RAND(),5,5)</f>
        <v/>
      </c>
      <c r="S339">
        <f>'d_고정'!$B$1*'6_기대효과'!$H$7*('d_시나리오'!$I$7/'d_고정'!$B$2)*B339</f>
        <v/>
      </c>
      <c r="T339">
        <f>S339*D339</f>
        <v/>
      </c>
      <c r="U339">
        <f>S339*F339*H339</f>
        <v/>
      </c>
      <c r="V339">
        <f>S339*F339*(H339-1)</f>
        <v/>
      </c>
      <c r="W339">
        <f>U339*J339</f>
        <v/>
      </c>
      <c r="X339">
        <f>T339+W339</f>
        <v/>
      </c>
      <c r="Y339">
        <f>(T339*E339+W339*L339)*(1-R339-'d_고정'!$B$13)</f>
        <v/>
      </c>
      <c r="Z339">
        <f>(U339*N339*Q339+'d_고정'!$B$3*('6_기대효과'!$H$7/8)*Q339*'d_고정'!$B$10*P339*('6_기대효과'!$K$7/'d_고정'!$B$9))*(1-R339)</f>
        <v/>
      </c>
      <c r="AA339">
        <f>W339*L339*(1-R339-'d_고정'!$B$13)+U339*MAX(N339-'d_고정'!$B$10*P339*('6_기대효과'!$K$7/'d_고정'!$B$9),0)*Q339*(1-R339)</f>
        <v/>
      </c>
      <c r="AB339">
        <f>Y339+Z339</f>
        <v/>
      </c>
      <c r="AC339">
        <f>Y339/('d_고정'!$B$5*'6_기대효과'!$H$7/8)/'d_고정'!$B$6</f>
        <v/>
      </c>
      <c r="AD339">
        <f>Y339/('d_고정'!$B$8*'6_기대효과'!$H$7/8)</f>
        <v/>
      </c>
    </row>
    <row r="340">
      <c r="A340">
        <f>RAND()</f>
        <v/>
      </c>
      <c r="B340">
        <f>IF('d_시나리오'!$J$2='d_시나리오'!$H$2,'d_시나리오'!$I$2,IF(A340&lt;('d_시나리오'!$I$2-'d_시나리오'!$H$2)/('d_시나리오'!$J$2-'d_시나리오'!$H$2),'d_시나리오'!$H$2+SQRT(A340*('d_시나리오'!$J$2-'d_시나리오'!$H$2)*('d_시나리오'!$I$2-'d_시나리오'!$H$2)),'d_시나리오'!$J$2-SQRT((1-A340)*('d_시나리오'!$J$2-'d_시나리오'!$H$2)*('d_시나리오'!$J$2-'d_시나리오'!$I$2))))</f>
        <v/>
      </c>
      <c r="C340">
        <f>RAND()</f>
        <v/>
      </c>
      <c r="D340">
        <f>BETAINV(RAND(),IF(C340&lt;'d_고정'!$B$26,'d_고정'!$B$23,'d_고정'!$B$16)+1,'d_고정'!$B$17-IF(C340&lt;'d_고정'!$B$26,'d_고정'!$B$23,'d_고정'!$B$16)+1)*('d_고정'!$B$14+('d_고정'!$B$15-'d_고정'!$B$14)*RAND())</f>
        <v/>
      </c>
      <c r="E340">
        <f>INDEX('d_분포'!$A$2:$A$28,RANDBETWEEN(1,27))</f>
        <v/>
      </c>
      <c r="F340">
        <f>INDEX('d_분포'!$C$2:$C$5,RANDBETWEEN(1,4))*(0.9+0.2*RAND())</f>
        <v/>
      </c>
      <c r="G340">
        <f>RAND()</f>
        <v/>
      </c>
      <c r="H340">
        <f>(F340+(1-F340)*('d_고정'!$B$22*BETAINV(RAND(),IF(G340&lt;'d_고정'!$B$26,'d_고정'!$B$25,'d_고정'!$B$20)+1,'d_고정'!$B$21-IF(G340&lt;'d_고정'!$B$26,'d_고정'!$B$25,'d_고정'!$B$20)+1)+(1-'d_고정'!$B$22)*BETAINV(RAND(),IF(G340&lt;'d_고정'!$B$26,'d_고정'!$B$24,'d_고정'!$B$18)+1,'d_고정'!$B$19-IF(G340&lt;'d_고정'!$B$26,'d_고정'!$B$24,'d_고정'!$B$18)+1))*('d_고정'!$B$14+('d_고정'!$B$15-'d_고정'!$B$14)*RAND()))/F340</f>
        <v/>
      </c>
      <c r="I340">
        <f>RAND()</f>
        <v/>
      </c>
      <c r="J340">
        <f>IF('d_시나리오'!$J$3='d_시나리오'!$H$3,'d_시나리오'!$I$3,IF(I340&lt;('d_시나리오'!$I$3-'d_시나리오'!$H$3)/('d_시나리오'!$J$3-'d_시나리오'!$H$3),'d_시나리오'!$H$3+SQRT(I340*('d_시나리오'!$J$3-'d_시나리오'!$H$3)*('d_시나리오'!$I$3-'d_시나리오'!$H$3)),'d_시나리오'!$J$3-SQRT((1-I340)*('d_시나리오'!$J$3-'d_시나리오'!$H$3)*('d_시나리오'!$J$3-'d_시나리오'!$I$3))))</f>
        <v/>
      </c>
      <c r="K340">
        <f>RAND()</f>
        <v/>
      </c>
      <c r="L340">
        <f>IF('d_시나리오'!$J$4='d_시나리오'!$H$4,'d_시나리오'!$I$4,IF(K340&lt;('d_시나리오'!$I$4-'d_시나리오'!$H$4)/('d_시나리오'!$J$4-'d_시나리오'!$H$4),'d_시나리오'!$H$4+SQRT(K340*('d_시나리오'!$J$4-'d_시나리오'!$H$4)*('d_시나리오'!$I$4-'d_시나리오'!$H$4)),'d_시나리오'!$J$4-SQRT((1-K340)*('d_시나리오'!$J$4-'d_시나리오'!$H$4)*('d_시나리오'!$J$4-'d_시나리오'!$I$4))))</f>
        <v/>
      </c>
      <c r="M340">
        <f>RAND()</f>
        <v/>
      </c>
      <c r="N340">
        <f>IF('d_시나리오'!$J$5='d_시나리오'!$H$5,'d_시나리오'!$I$5,IF(M340&lt;('d_시나리오'!$I$5-'d_시나리오'!$H$5)/('d_시나리오'!$J$5-'d_시나리오'!$H$5),'d_시나리오'!$H$5+SQRT(M340*('d_시나리오'!$J$5-'d_시나리오'!$H$5)*('d_시나리오'!$I$5-'d_시나리오'!$H$5)),'d_시나리오'!$J$5-SQRT((1-M340)*('d_시나리오'!$J$5-'d_시나리오'!$H$5)*('d_시나리오'!$J$5-'d_시나리오'!$I$5))))</f>
        <v/>
      </c>
      <c r="O340">
        <f>RAND()</f>
        <v/>
      </c>
      <c r="P340">
        <f>IF('d_시나리오'!$J$6='d_시나리오'!$H$6,'d_시나리오'!$I$6,IF(O340&lt;('d_시나리오'!$I$6-'d_시나리오'!$H$6)/('d_시나리오'!$J$6-'d_시나리오'!$H$6),'d_시나리오'!$H$6+SQRT(O340*('d_시나리오'!$J$6-'d_시나리오'!$H$6)*('d_시나리오'!$I$6-'d_시나리오'!$H$6)),'d_시나리오'!$J$6-SQRT((1-O340)*('d_시나리오'!$J$6-'d_시나리오'!$H$6)*('d_시나리오'!$J$6-'d_시나리오'!$I$6))))</f>
        <v/>
      </c>
      <c r="Q340">
        <f>INDEX('d_분포'!$B$2:$B$57,RANDBETWEEN(1,56))</f>
        <v/>
      </c>
      <c r="R340">
        <f>BETAINV(RAND(),5,5)</f>
        <v/>
      </c>
      <c r="S340">
        <f>'d_고정'!$B$1*'6_기대효과'!$H$7*('d_시나리오'!$I$7/'d_고정'!$B$2)*B340</f>
        <v/>
      </c>
      <c r="T340">
        <f>S340*D340</f>
        <v/>
      </c>
      <c r="U340">
        <f>S340*F340*H340</f>
        <v/>
      </c>
      <c r="V340">
        <f>S340*F340*(H340-1)</f>
        <v/>
      </c>
      <c r="W340">
        <f>U340*J340</f>
        <v/>
      </c>
      <c r="X340">
        <f>T340+W340</f>
        <v/>
      </c>
      <c r="Y340">
        <f>(T340*E340+W340*L340)*(1-R340-'d_고정'!$B$13)</f>
        <v/>
      </c>
      <c r="Z340">
        <f>(U340*N340*Q340+'d_고정'!$B$3*('6_기대효과'!$H$7/8)*Q340*'d_고정'!$B$10*P340*('6_기대효과'!$K$7/'d_고정'!$B$9))*(1-R340)</f>
        <v/>
      </c>
      <c r="AA340">
        <f>W340*L340*(1-R340-'d_고정'!$B$13)+U340*MAX(N340-'d_고정'!$B$10*P340*('6_기대효과'!$K$7/'d_고정'!$B$9),0)*Q340*(1-R340)</f>
        <v/>
      </c>
      <c r="AB340">
        <f>Y340+Z340</f>
        <v/>
      </c>
      <c r="AC340">
        <f>Y340/('d_고정'!$B$5*'6_기대효과'!$H$7/8)/'d_고정'!$B$6</f>
        <v/>
      </c>
      <c r="AD340">
        <f>Y340/('d_고정'!$B$8*'6_기대효과'!$H$7/8)</f>
        <v/>
      </c>
    </row>
    <row r="341">
      <c r="A341">
        <f>RAND()</f>
        <v/>
      </c>
      <c r="B341">
        <f>IF('d_시나리오'!$J$2='d_시나리오'!$H$2,'d_시나리오'!$I$2,IF(A341&lt;('d_시나리오'!$I$2-'d_시나리오'!$H$2)/('d_시나리오'!$J$2-'d_시나리오'!$H$2),'d_시나리오'!$H$2+SQRT(A341*('d_시나리오'!$J$2-'d_시나리오'!$H$2)*('d_시나리오'!$I$2-'d_시나리오'!$H$2)),'d_시나리오'!$J$2-SQRT((1-A341)*('d_시나리오'!$J$2-'d_시나리오'!$H$2)*('d_시나리오'!$J$2-'d_시나리오'!$I$2))))</f>
        <v/>
      </c>
      <c r="C341">
        <f>RAND()</f>
        <v/>
      </c>
      <c r="D341">
        <f>BETAINV(RAND(),IF(C341&lt;'d_고정'!$B$26,'d_고정'!$B$23,'d_고정'!$B$16)+1,'d_고정'!$B$17-IF(C341&lt;'d_고정'!$B$26,'d_고정'!$B$23,'d_고정'!$B$16)+1)*('d_고정'!$B$14+('d_고정'!$B$15-'d_고정'!$B$14)*RAND())</f>
        <v/>
      </c>
      <c r="E341">
        <f>INDEX('d_분포'!$A$2:$A$28,RANDBETWEEN(1,27))</f>
        <v/>
      </c>
      <c r="F341">
        <f>INDEX('d_분포'!$C$2:$C$5,RANDBETWEEN(1,4))*(0.9+0.2*RAND())</f>
        <v/>
      </c>
      <c r="G341">
        <f>RAND()</f>
        <v/>
      </c>
      <c r="H341">
        <f>(F341+(1-F341)*('d_고정'!$B$22*BETAINV(RAND(),IF(G341&lt;'d_고정'!$B$26,'d_고정'!$B$25,'d_고정'!$B$20)+1,'d_고정'!$B$21-IF(G341&lt;'d_고정'!$B$26,'d_고정'!$B$25,'d_고정'!$B$20)+1)+(1-'d_고정'!$B$22)*BETAINV(RAND(),IF(G341&lt;'d_고정'!$B$26,'d_고정'!$B$24,'d_고정'!$B$18)+1,'d_고정'!$B$19-IF(G341&lt;'d_고정'!$B$26,'d_고정'!$B$24,'d_고정'!$B$18)+1))*('d_고정'!$B$14+('d_고정'!$B$15-'d_고정'!$B$14)*RAND()))/F341</f>
        <v/>
      </c>
      <c r="I341">
        <f>RAND()</f>
        <v/>
      </c>
      <c r="J341">
        <f>IF('d_시나리오'!$J$3='d_시나리오'!$H$3,'d_시나리오'!$I$3,IF(I341&lt;('d_시나리오'!$I$3-'d_시나리오'!$H$3)/('d_시나리오'!$J$3-'d_시나리오'!$H$3),'d_시나리오'!$H$3+SQRT(I341*('d_시나리오'!$J$3-'d_시나리오'!$H$3)*('d_시나리오'!$I$3-'d_시나리오'!$H$3)),'d_시나리오'!$J$3-SQRT((1-I341)*('d_시나리오'!$J$3-'d_시나리오'!$H$3)*('d_시나리오'!$J$3-'d_시나리오'!$I$3))))</f>
        <v/>
      </c>
      <c r="K341">
        <f>RAND()</f>
        <v/>
      </c>
      <c r="L341">
        <f>IF('d_시나리오'!$J$4='d_시나리오'!$H$4,'d_시나리오'!$I$4,IF(K341&lt;('d_시나리오'!$I$4-'d_시나리오'!$H$4)/('d_시나리오'!$J$4-'d_시나리오'!$H$4),'d_시나리오'!$H$4+SQRT(K341*('d_시나리오'!$J$4-'d_시나리오'!$H$4)*('d_시나리오'!$I$4-'d_시나리오'!$H$4)),'d_시나리오'!$J$4-SQRT((1-K341)*('d_시나리오'!$J$4-'d_시나리오'!$H$4)*('d_시나리오'!$J$4-'d_시나리오'!$I$4))))</f>
        <v/>
      </c>
      <c r="M341">
        <f>RAND()</f>
        <v/>
      </c>
      <c r="N341">
        <f>IF('d_시나리오'!$J$5='d_시나리오'!$H$5,'d_시나리오'!$I$5,IF(M341&lt;('d_시나리오'!$I$5-'d_시나리오'!$H$5)/('d_시나리오'!$J$5-'d_시나리오'!$H$5),'d_시나리오'!$H$5+SQRT(M341*('d_시나리오'!$J$5-'d_시나리오'!$H$5)*('d_시나리오'!$I$5-'d_시나리오'!$H$5)),'d_시나리오'!$J$5-SQRT((1-M341)*('d_시나리오'!$J$5-'d_시나리오'!$H$5)*('d_시나리오'!$J$5-'d_시나리오'!$I$5))))</f>
        <v/>
      </c>
      <c r="O341">
        <f>RAND()</f>
        <v/>
      </c>
      <c r="P341">
        <f>IF('d_시나리오'!$J$6='d_시나리오'!$H$6,'d_시나리오'!$I$6,IF(O341&lt;('d_시나리오'!$I$6-'d_시나리오'!$H$6)/('d_시나리오'!$J$6-'d_시나리오'!$H$6),'d_시나리오'!$H$6+SQRT(O341*('d_시나리오'!$J$6-'d_시나리오'!$H$6)*('d_시나리오'!$I$6-'d_시나리오'!$H$6)),'d_시나리오'!$J$6-SQRT((1-O341)*('d_시나리오'!$J$6-'d_시나리오'!$H$6)*('d_시나리오'!$J$6-'d_시나리오'!$I$6))))</f>
        <v/>
      </c>
      <c r="Q341">
        <f>INDEX('d_분포'!$B$2:$B$57,RANDBETWEEN(1,56))</f>
        <v/>
      </c>
      <c r="R341">
        <f>BETAINV(RAND(),5,5)</f>
        <v/>
      </c>
      <c r="S341">
        <f>'d_고정'!$B$1*'6_기대효과'!$H$7*('d_시나리오'!$I$7/'d_고정'!$B$2)*B341</f>
        <v/>
      </c>
      <c r="T341">
        <f>S341*D341</f>
        <v/>
      </c>
      <c r="U341">
        <f>S341*F341*H341</f>
        <v/>
      </c>
      <c r="V341">
        <f>S341*F341*(H341-1)</f>
        <v/>
      </c>
      <c r="W341">
        <f>U341*J341</f>
        <v/>
      </c>
      <c r="X341">
        <f>T341+W341</f>
        <v/>
      </c>
      <c r="Y341">
        <f>(T341*E341+W341*L341)*(1-R341-'d_고정'!$B$13)</f>
        <v/>
      </c>
      <c r="Z341">
        <f>(U341*N341*Q341+'d_고정'!$B$3*('6_기대효과'!$H$7/8)*Q341*'d_고정'!$B$10*P341*('6_기대효과'!$K$7/'d_고정'!$B$9))*(1-R341)</f>
        <v/>
      </c>
      <c r="AA341">
        <f>W341*L341*(1-R341-'d_고정'!$B$13)+U341*MAX(N341-'d_고정'!$B$10*P341*('6_기대효과'!$K$7/'d_고정'!$B$9),0)*Q341*(1-R341)</f>
        <v/>
      </c>
      <c r="AB341">
        <f>Y341+Z341</f>
        <v/>
      </c>
      <c r="AC341">
        <f>Y341/('d_고정'!$B$5*'6_기대효과'!$H$7/8)/'d_고정'!$B$6</f>
        <v/>
      </c>
      <c r="AD341">
        <f>Y341/('d_고정'!$B$8*'6_기대효과'!$H$7/8)</f>
        <v/>
      </c>
    </row>
    <row r="342">
      <c r="A342">
        <f>RAND()</f>
        <v/>
      </c>
      <c r="B342">
        <f>IF('d_시나리오'!$J$2='d_시나리오'!$H$2,'d_시나리오'!$I$2,IF(A342&lt;('d_시나리오'!$I$2-'d_시나리오'!$H$2)/('d_시나리오'!$J$2-'d_시나리오'!$H$2),'d_시나리오'!$H$2+SQRT(A342*('d_시나리오'!$J$2-'d_시나리오'!$H$2)*('d_시나리오'!$I$2-'d_시나리오'!$H$2)),'d_시나리오'!$J$2-SQRT((1-A342)*('d_시나리오'!$J$2-'d_시나리오'!$H$2)*('d_시나리오'!$J$2-'d_시나리오'!$I$2))))</f>
        <v/>
      </c>
      <c r="C342">
        <f>RAND()</f>
        <v/>
      </c>
      <c r="D342">
        <f>BETAINV(RAND(),IF(C342&lt;'d_고정'!$B$26,'d_고정'!$B$23,'d_고정'!$B$16)+1,'d_고정'!$B$17-IF(C342&lt;'d_고정'!$B$26,'d_고정'!$B$23,'d_고정'!$B$16)+1)*('d_고정'!$B$14+('d_고정'!$B$15-'d_고정'!$B$14)*RAND())</f>
        <v/>
      </c>
      <c r="E342">
        <f>INDEX('d_분포'!$A$2:$A$28,RANDBETWEEN(1,27))</f>
        <v/>
      </c>
      <c r="F342">
        <f>INDEX('d_분포'!$C$2:$C$5,RANDBETWEEN(1,4))*(0.9+0.2*RAND())</f>
        <v/>
      </c>
      <c r="G342">
        <f>RAND()</f>
        <v/>
      </c>
      <c r="H342">
        <f>(F342+(1-F342)*('d_고정'!$B$22*BETAINV(RAND(),IF(G342&lt;'d_고정'!$B$26,'d_고정'!$B$25,'d_고정'!$B$20)+1,'d_고정'!$B$21-IF(G342&lt;'d_고정'!$B$26,'d_고정'!$B$25,'d_고정'!$B$20)+1)+(1-'d_고정'!$B$22)*BETAINV(RAND(),IF(G342&lt;'d_고정'!$B$26,'d_고정'!$B$24,'d_고정'!$B$18)+1,'d_고정'!$B$19-IF(G342&lt;'d_고정'!$B$26,'d_고정'!$B$24,'d_고정'!$B$18)+1))*('d_고정'!$B$14+('d_고정'!$B$15-'d_고정'!$B$14)*RAND()))/F342</f>
        <v/>
      </c>
      <c r="I342">
        <f>RAND()</f>
        <v/>
      </c>
      <c r="J342">
        <f>IF('d_시나리오'!$J$3='d_시나리오'!$H$3,'d_시나리오'!$I$3,IF(I342&lt;('d_시나리오'!$I$3-'d_시나리오'!$H$3)/('d_시나리오'!$J$3-'d_시나리오'!$H$3),'d_시나리오'!$H$3+SQRT(I342*('d_시나리오'!$J$3-'d_시나리오'!$H$3)*('d_시나리오'!$I$3-'d_시나리오'!$H$3)),'d_시나리오'!$J$3-SQRT((1-I342)*('d_시나리오'!$J$3-'d_시나리오'!$H$3)*('d_시나리오'!$J$3-'d_시나리오'!$I$3))))</f>
        <v/>
      </c>
      <c r="K342">
        <f>RAND()</f>
        <v/>
      </c>
      <c r="L342">
        <f>IF('d_시나리오'!$J$4='d_시나리오'!$H$4,'d_시나리오'!$I$4,IF(K342&lt;('d_시나리오'!$I$4-'d_시나리오'!$H$4)/('d_시나리오'!$J$4-'d_시나리오'!$H$4),'d_시나리오'!$H$4+SQRT(K342*('d_시나리오'!$J$4-'d_시나리오'!$H$4)*('d_시나리오'!$I$4-'d_시나리오'!$H$4)),'d_시나리오'!$J$4-SQRT((1-K342)*('d_시나리오'!$J$4-'d_시나리오'!$H$4)*('d_시나리오'!$J$4-'d_시나리오'!$I$4))))</f>
        <v/>
      </c>
      <c r="M342">
        <f>RAND()</f>
        <v/>
      </c>
      <c r="N342">
        <f>IF('d_시나리오'!$J$5='d_시나리오'!$H$5,'d_시나리오'!$I$5,IF(M342&lt;('d_시나리오'!$I$5-'d_시나리오'!$H$5)/('d_시나리오'!$J$5-'d_시나리오'!$H$5),'d_시나리오'!$H$5+SQRT(M342*('d_시나리오'!$J$5-'d_시나리오'!$H$5)*('d_시나리오'!$I$5-'d_시나리오'!$H$5)),'d_시나리오'!$J$5-SQRT((1-M342)*('d_시나리오'!$J$5-'d_시나리오'!$H$5)*('d_시나리오'!$J$5-'d_시나리오'!$I$5))))</f>
        <v/>
      </c>
      <c r="O342">
        <f>RAND()</f>
        <v/>
      </c>
      <c r="P342">
        <f>IF('d_시나리오'!$J$6='d_시나리오'!$H$6,'d_시나리오'!$I$6,IF(O342&lt;('d_시나리오'!$I$6-'d_시나리오'!$H$6)/('d_시나리오'!$J$6-'d_시나리오'!$H$6),'d_시나리오'!$H$6+SQRT(O342*('d_시나리오'!$J$6-'d_시나리오'!$H$6)*('d_시나리오'!$I$6-'d_시나리오'!$H$6)),'d_시나리오'!$J$6-SQRT((1-O342)*('d_시나리오'!$J$6-'d_시나리오'!$H$6)*('d_시나리오'!$J$6-'d_시나리오'!$I$6))))</f>
        <v/>
      </c>
      <c r="Q342">
        <f>INDEX('d_분포'!$B$2:$B$57,RANDBETWEEN(1,56))</f>
        <v/>
      </c>
      <c r="R342">
        <f>BETAINV(RAND(),5,5)</f>
        <v/>
      </c>
      <c r="S342">
        <f>'d_고정'!$B$1*'6_기대효과'!$H$7*('d_시나리오'!$I$7/'d_고정'!$B$2)*B342</f>
        <v/>
      </c>
      <c r="T342">
        <f>S342*D342</f>
        <v/>
      </c>
      <c r="U342">
        <f>S342*F342*H342</f>
        <v/>
      </c>
      <c r="V342">
        <f>S342*F342*(H342-1)</f>
        <v/>
      </c>
      <c r="W342">
        <f>U342*J342</f>
        <v/>
      </c>
      <c r="X342">
        <f>T342+W342</f>
        <v/>
      </c>
      <c r="Y342">
        <f>(T342*E342+W342*L342)*(1-R342-'d_고정'!$B$13)</f>
        <v/>
      </c>
      <c r="Z342">
        <f>(U342*N342*Q342+'d_고정'!$B$3*('6_기대효과'!$H$7/8)*Q342*'d_고정'!$B$10*P342*('6_기대효과'!$K$7/'d_고정'!$B$9))*(1-R342)</f>
        <v/>
      </c>
      <c r="AA342">
        <f>W342*L342*(1-R342-'d_고정'!$B$13)+U342*MAX(N342-'d_고정'!$B$10*P342*('6_기대효과'!$K$7/'d_고정'!$B$9),0)*Q342*(1-R342)</f>
        <v/>
      </c>
      <c r="AB342">
        <f>Y342+Z342</f>
        <v/>
      </c>
      <c r="AC342">
        <f>Y342/('d_고정'!$B$5*'6_기대효과'!$H$7/8)/'d_고정'!$B$6</f>
        <v/>
      </c>
      <c r="AD342">
        <f>Y342/('d_고정'!$B$8*'6_기대효과'!$H$7/8)</f>
        <v/>
      </c>
    </row>
    <row r="343">
      <c r="A343">
        <f>RAND()</f>
        <v/>
      </c>
      <c r="B343">
        <f>IF('d_시나리오'!$J$2='d_시나리오'!$H$2,'d_시나리오'!$I$2,IF(A343&lt;('d_시나리오'!$I$2-'d_시나리오'!$H$2)/('d_시나리오'!$J$2-'d_시나리오'!$H$2),'d_시나리오'!$H$2+SQRT(A343*('d_시나리오'!$J$2-'d_시나리오'!$H$2)*('d_시나리오'!$I$2-'d_시나리오'!$H$2)),'d_시나리오'!$J$2-SQRT((1-A343)*('d_시나리오'!$J$2-'d_시나리오'!$H$2)*('d_시나리오'!$J$2-'d_시나리오'!$I$2))))</f>
        <v/>
      </c>
      <c r="C343">
        <f>RAND()</f>
        <v/>
      </c>
      <c r="D343">
        <f>BETAINV(RAND(),IF(C343&lt;'d_고정'!$B$26,'d_고정'!$B$23,'d_고정'!$B$16)+1,'d_고정'!$B$17-IF(C343&lt;'d_고정'!$B$26,'d_고정'!$B$23,'d_고정'!$B$16)+1)*('d_고정'!$B$14+('d_고정'!$B$15-'d_고정'!$B$14)*RAND())</f>
        <v/>
      </c>
      <c r="E343">
        <f>INDEX('d_분포'!$A$2:$A$28,RANDBETWEEN(1,27))</f>
        <v/>
      </c>
      <c r="F343">
        <f>INDEX('d_분포'!$C$2:$C$5,RANDBETWEEN(1,4))*(0.9+0.2*RAND())</f>
        <v/>
      </c>
      <c r="G343">
        <f>RAND()</f>
        <v/>
      </c>
      <c r="H343">
        <f>(F343+(1-F343)*('d_고정'!$B$22*BETAINV(RAND(),IF(G343&lt;'d_고정'!$B$26,'d_고정'!$B$25,'d_고정'!$B$20)+1,'d_고정'!$B$21-IF(G343&lt;'d_고정'!$B$26,'d_고정'!$B$25,'d_고정'!$B$20)+1)+(1-'d_고정'!$B$22)*BETAINV(RAND(),IF(G343&lt;'d_고정'!$B$26,'d_고정'!$B$24,'d_고정'!$B$18)+1,'d_고정'!$B$19-IF(G343&lt;'d_고정'!$B$26,'d_고정'!$B$24,'d_고정'!$B$18)+1))*('d_고정'!$B$14+('d_고정'!$B$15-'d_고정'!$B$14)*RAND()))/F343</f>
        <v/>
      </c>
      <c r="I343">
        <f>RAND()</f>
        <v/>
      </c>
      <c r="J343">
        <f>IF('d_시나리오'!$J$3='d_시나리오'!$H$3,'d_시나리오'!$I$3,IF(I343&lt;('d_시나리오'!$I$3-'d_시나리오'!$H$3)/('d_시나리오'!$J$3-'d_시나리오'!$H$3),'d_시나리오'!$H$3+SQRT(I343*('d_시나리오'!$J$3-'d_시나리오'!$H$3)*('d_시나리오'!$I$3-'d_시나리오'!$H$3)),'d_시나리오'!$J$3-SQRT((1-I343)*('d_시나리오'!$J$3-'d_시나리오'!$H$3)*('d_시나리오'!$J$3-'d_시나리오'!$I$3))))</f>
        <v/>
      </c>
      <c r="K343">
        <f>RAND()</f>
        <v/>
      </c>
      <c r="L343">
        <f>IF('d_시나리오'!$J$4='d_시나리오'!$H$4,'d_시나리오'!$I$4,IF(K343&lt;('d_시나리오'!$I$4-'d_시나리오'!$H$4)/('d_시나리오'!$J$4-'d_시나리오'!$H$4),'d_시나리오'!$H$4+SQRT(K343*('d_시나리오'!$J$4-'d_시나리오'!$H$4)*('d_시나리오'!$I$4-'d_시나리오'!$H$4)),'d_시나리오'!$J$4-SQRT((1-K343)*('d_시나리오'!$J$4-'d_시나리오'!$H$4)*('d_시나리오'!$J$4-'d_시나리오'!$I$4))))</f>
        <v/>
      </c>
      <c r="M343">
        <f>RAND()</f>
        <v/>
      </c>
      <c r="N343">
        <f>IF('d_시나리오'!$J$5='d_시나리오'!$H$5,'d_시나리오'!$I$5,IF(M343&lt;('d_시나리오'!$I$5-'d_시나리오'!$H$5)/('d_시나리오'!$J$5-'d_시나리오'!$H$5),'d_시나리오'!$H$5+SQRT(M343*('d_시나리오'!$J$5-'d_시나리오'!$H$5)*('d_시나리오'!$I$5-'d_시나리오'!$H$5)),'d_시나리오'!$J$5-SQRT((1-M343)*('d_시나리오'!$J$5-'d_시나리오'!$H$5)*('d_시나리오'!$J$5-'d_시나리오'!$I$5))))</f>
        <v/>
      </c>
      <c r="O343">
        <f>RAND()</f>
        <v/>
      </c>
      <c r="P343">
        <f>IF('d_시나리오'!$J$6='d_시나리오'!$H$6,'d_시나리오'!$I$6,IF(O343&lt;('d_시나리오'!$I$6-'d_시나리오'!$H$6)/('d_시나리오'!$J$6-'d_시나리오'!$H$6),'d_시나리오'!$H$6+SQRT(O343*('d_시나리오'!$J$6-'d_시나리오'!$H$6)*('d_시나리오'!$I$6-'d_시나리오'!$H$6)),'d_시나리오'!$J$6-SQRT((1-O343)*('d_시나리오'!$J$6-'d_시나리오'!$H$6)*('d_시나리오'!$J$6-'d_시나리오'!$I$6))))</f>
        <v/>
      </c>
      <c r="Q343">
        <f>INDEX('d_분포'!$B$2:$B$57,RANDBETWEEN(1,56))</f>
        <v/>
      </c>
      <c r="R343">
        <f>BETAINV(RAND(),5,5)</f>
        <v/>
      </c>
      <c r="S343">
        <f>'d_고정'!$B$1*'6_기대효과'!$H$7*('d_시나리오'!$I$7/'d_고정'!$B$2)*B343</f>
        <v/>
      </c>
      <c r="T343">
        <f>S343*D343</f>
        <v/>
      </c>
      <c r="U343">
        <f>S343*F343*H343</f>
        <v/>
      </c>
      <c r="V343">
        <f>S343*F343*(H343-1)</f>
        <v/>
      </c>
      <c r="W343">
        <f>U343*J343</f>
        <v/>
      </c>
      <c r="X343">
        <f>T343+W343</f>
        <v/>
      </c>
      <c r="Y343">
        <f>(T343*E343+W343*L343)*(1-R343-'d_고정'!$B$13)</f>
        <v/>
      </c>
      <c r="Z343">
        <f>(U343*N343*Q343+'d_고정'!$B$3*('6_기대효과'!$H$7/8)*Q343*'d_고정'!$B$10*P343*('6_기대효과'!$K$7/'d_고정'!$B$9))*(1-R343)</f>
        <v/>
      </c>
      <c r="AA343">
        <f>W343*L343*(1-R343-'d_고정'!$B$13)+U343*MAX(N343-'d_고정'!$B$10*P343*('6_기대효과'!$K$7/'d_고정'!$B$9),0)*Q343*(1-R343)</f>
        <v/>
      </c>
      <c r="AB343">
        <f>Y343+Z343</f>
        <v/>
      </c>
      <c r="AC343">
        <f>Y343/('d_고정'!$B$5*'6_기대효과'!$H$7/8)/'d_고정'!$B$6</f>
        <v/>
      </c>
      <c r="AD343">
        <f>Y343/('d_고정'!$B$8*'6_기대효과'!$H$7/8)</f>
        <v/>
      </c>
    </row>
    <row r="344">
      <c r="A344">
        <f>RAND()</f>
        <v/>
      </c>
      <c r="B344">
        <f>IF('d_시나리오'!$J$2='d_시나리오'!$H$2,'d_시나리오'!$I$2,IF(A344&lt;('d_시나리오'!$I$2-'d_시나리오'!$H$2)/('d_시나리오'!$J$2-'d_시나리오'!$H$2),'d_시나리오'!$H$2+SQRT(A344*('d_시나리오'!$J$2-'d_시나리오'!$H$2)*('d_시나리오'!$I$2-'d_시나리오'!$H$2)),'d_시나리오'!$J$2-SQRT((1-A344)*('d_시나리오'!$J$2-'d_시나리오'!$H$2)*('d_시나리오'!$J$2-'d_시나리오'!$I$2))))</f>
        <v/>
      </c>
      <c r="C344">
        <f>RAND()</f>
        <v/>
      </c>
      <c r="D344">
        <f>BETAINV(RAND(),IF(C344&lt;'d_고정'!$B$26,'d_고정'!$B$23,'d_고정'!$B$16)+1,'d_고정'!$B$17-IF(C344&lt;'d_고정'!$B$26,'d_고정'!$B$23,'d_고정'!$B$16)+1)*('d_고정'!$B$14+('d_고정'!$B$15-'d_고정'!$B$14)*RAND())</f>
        <v/>
      </c>
      <c r="E344">
        <f>INDEX('d_분포'!$A$2:$A$28,RANDBETWEEN(1,27))</f>
        <v/>
      </c>
      <c r="F344">
        <f>INDEX('d_분포'!$C$2:$C$5,RANDBETWEEN(1,4))*(0.9+0.2*RAND())</f>
        <v/>
      </c>
      <c r="G344">
        <f>RAND()</f>
        <v/>
      </c>
      <c r="H344">
        <f>(F344+(1-F344)*('d_고정'!$B$22*BETAINV(RAND(),IF(G344&lt;'d_고정'!$B$26,'d_고정'!$B$25,'d_고정'!$B$20)+1,'d_고정'!$B$21-IF(G344&lt;'d_고정'!$B$26,'d_고정'!$B$25,'d_고정'!$B$20)+1)+(1-'d_고정'!$B$22)*BETAINV(RAND(),IF(G344&lt;'d_고정'!$B$26,'d_고정'!$B$24,'d_고정'!$B$18)+1,'d_고정'!$B$19-IF(G344&lt;'d_고정'!$B$26,'d_고정'!$B$24,'d_고정'!$B$18)+1))*('d_고정'!$B$14+('d_고정'!$B$15-'d_고정'!$B$14)*RAND()))/F344</f>
        <v/>
      </c>
      <c r="I344">
        <f>RAND()</f>
        <v/>
      </c>
      <c r="J344">
        <f>IF('d_시나리오'!$J$3='d_시나리오'!$H$3,'d_시나리오'!$I$3,IF(I344&lt;('d_시나리오'!$I$3-'d_시나리오'!$H$3)/('d_시나리오'!$J$3-'d_시나리오'!$H$3),'d_시나리오'!$H$3+SQRT(I344*('d_시나리오'!$J$3-'d_시나리오'!$H$3)*('d_시나리오'!$I$3-'d_시나리오'!$H$3)),'d_시나리오'!$J$3-SQRT((1-I344)*('d_시나리오'!$J$3-'d_시나리오'!$H$3)*('d_시나리오'!$J$3-'d_시나리오'!$I$3))))</f>
        <v/>
      </c>
      <c r="K344">
        <f>RAND()</f>
        <v/>
      </c>
      <c r="L344">
        <f>IF('d_시나리오'!$J$4='d_시나리오'!$H$4,'d_시나리오'!$I$4,IF(K344&lt;('d_시나리오'!$I$4-'d_시나리오'!$H$4)/('d_시나리오'!$J$4-'d_시나리오'!$H$4),'d_시나리오'!$H$4+SQRT(K344*('d_시나리오'!$J$4-'d_시나리오'!$H$4)*('d_시나리오'!$I$4-'d_시나리오'!$H$4)),'d_시나리오'!$J$4-SQRT((1-K344)*('d_시나리오'!$J$4-'d_시나리오'!$H$4)*('d_시나리오'!$J$4-'d_시나리오'!$I$4))))</f>
        <v/>
      </c>
      <c r="M344">
        <f>RAND()</f>
        <v/>
      </c>
      <c r="N344">
        <f>IF('d_시나리오'!$J$5='d_시나리오'!$H$5,'d_시나리오'!$I$5,IF(M344&lt;('d_시나리오'!$I$5-'d_시나리오'!$H$5)/('d_시나리오'!$J$5-'d_시나리오'!$H$5),'d_시나리오'!$H$5+SQRT(M344*('d_시나리오'!$J$5-'d_시나리오'!$H$5)*('d_시나리오'!$I$5-'d_시나리오'!$H$5)),'d_시나리오'!$J$5-SQRT((1-M344)*('d_시나리오'!$J$5-'d_시나리오'!$H$5)*('d_시나리오'!$J$5-'d_시나리오'!$I$5))))</f>
        <v/>
      </c>
      <c r="O344">
        <f>RAND()</f>
        <v/>
      </c>
      <c r="P344">
        <f>IF('d_시나리오'!$J$6='d_시나리오'!$H$6,'d_시나리오'!$I$6,IF(O344&lt;('d_시나리오'!$I$6-'d_시나리오'!$H$6)/('d_시나리오'!$J$6-'d_시나리오'!$H$6),'d_시나리오'!$H$6+SQRT(O344*('d_시나리오'!$J$6-'d_시나리오'!$H$6)*('d_시나리오'!$I$6-'d_시나리오'!$H$6)),'d_시나리오'!$J$6-SQRT((1-O344)*('d_시나리오'!$J$6-'d_시나리오'!$H$6)*('d_시나리오'!$J$6-'d_시나리오'!$I$6))))</f>
        <v/>
      </c>
      <c r="Q344">
        <f>INDEX('d_분포'!$B$2:$B$57,RANDBETWEEN(1,56))</f>
        <v/>
      </c>
      <c r="R344">
        <f>BETAINV(RAND(),5,5)</f>
        <v/>
      </c>
      <c r="S344">
        <f>'d_고정'!$B$1*'6_기대효과'!$H$7*('d_시나리오'!$I$7/'d_고정'!$B$2)*B344</f>
        <v/>
      </c>
      <c r="T344">
        <f>S344*D344</f>
        <v/>
      </c>
      <c r="U344">
        <f>S344*F344*H344</f>
        <v/>
      </c>
      <c r="V344">
        <f>S344*F344*(H344-1)</f>
        <v/>
      </c>
      <c r="W344">
        <f>U344*J344</f>
        <v/>
      </c>
      <c r="X344">
        <f>T344+W344</f>
        <v/>
      </c>
      <c r="Y344">
        <f>(T344*E344+W344*L344)*(1-R344-'d_고정'!$B$13)</f>
        <v/>
      </c>
      <c r="Z344">
        <f>(U344*N344*Q344+'d_고정'!$B$3*('6_기대효과'!$H$7/8)*Q344*'d_고정'!$B$10*P344*('6_기대효과'!$K$7/'d_고정'!$B$9))*(1-R344)</f>
        <v/>
      </c>
      <c r="AA344">
        <f>W344*L344*(1-R344-'d_고정'!$B$13)+U344*MAX(N344-'d_고정'!$B$10*P344*('6_기대효과'!$K$7/'d_고정'!$B$9),0)*Q344*(1-R344)</f>
        <v/>
      </c>
      <c r="AB344">
        <f>Y344+Z344</f>
        <v/>
      </c>
      <c r="AC344">
        <f>Y344/('d_고정'!$B$5*'6_기대효과'!$H$7/8)/'d_고정'!$B$6</f>
        <v/>
      </c>
      <c r="AD344">
        <f>Y344/('d_고정'!$B$8*'6_기대효과'!$H$7/8)</f>
        <v/>
      </c>
    </row>
    <row r="345">
      <c r="A345">
        <f>RAND()</f>
        <v/>
      </c>
      <c r="B345">
        <f>IF('d_시나리오'!$J$2='d_시나리오'!$H$2,'d_시나리오'!$I$2,IF(A345&lt;('d_시나리오'!$I$2-'d_시나리오'!$H$2)/('d_시나리오'!$J$2-'d_시나리오'!$H$2),'d_시나리오'!$H$2+SQRT(A345*('d_시나리오'!$J$2-'d_시나리오'!$H$2)*('d_시나리오'!$I$2-'d_시나리오'!$H$2)),'d_시나리오'!$J$2-SQRT((1-A345)*('d_시나리오'!$J$2-'d_시나리오'!$H$2)*('d_시나리오'!$J$2-'d_시나리오'!$I$2))))</f>
        <v/>
      </c>
      <c r="C345">
        <f>RAND()</f>
        <v/>
      </c>
      <c r="D345">
        <f>BETAINV(RAND(),IF(C345&lt;'d_고정'!$B$26,'d_고정'!$B$23,'d_고정'!$B$16)+1,'d_고정'!$B$17-IF(C345&lt;'d_고정'!$B$26,'d_고정'!$B$23,'d_고정'!$B$16)+1)*('d_고정'!$B$14+('d_고정'!$B$15-'d_고정'!$B$14)*RAND())</f>
        <v/>
      </c>
      <c r="E345">
        <f>INDEX('d_분포'!$A$2:$A$28,RANDBETWEEN(1,27))</f>
        <v/>
      </c>
      <c r="F345">
        <f>INDEX('d_분포'!$C$2:$C$5,RANDBETWEEN(1,4))*(0.9+0.2*RAND())</f>
        <v/>
      </c>
      <c r="G345">
        <f>RAND()</f>
        <v/>
      </c>
      <c r="H345">
        <f>(F345+(1-F345)*('d_고정'!$B$22*BETAINV(RAND(),IF(G345&lt;'d_고정'!$B$26,'d_고정'!$B$25,'d_고정'!$B$20)+1,'d_고정'!$B$21-IF(G345&lt;'d_고정'!$B$26,'d_고정'!$B$25,'d_고정'!$B$20)+1)+(1-'d_고정'!$B$22)*BETAINV(RAND(),IF(G345&lt;'d_고정'!$B$26,'d_고정'!$B$24,'d_고정'!$B$18)+1,'d_고정'!$B$19-IF(G345&lt;'d_고정'!$B$26,'d_고정'!$B$24,'d_고정'!$B$18)+1))*('d_고정'!$B$14+('d_고정'!$B$15-'d_고정'!$B$14)*RAND()))/F345</f>
        <v/>
      </c>
      <c r="I345">
        <f>RAND()</f>
        <v/>
      </c>
      <c r="J345">
        <f>IF('d_시나리오'!$J$3='d_시나리오'!$H$3,'d_시나리오'!$I$3,IF(I345&lt;('d_시나리오'!$I$3-'d_시나리오'!$H$3)/('d_시나리오'!$J$3-'d_시나리오'!$H$3),'d_시나리오'!$H$3+SQRT(I345*('d_시나리오'!$J$3-'d_시나리오'!$H$3)*('d_시나리오'!$I$3-'d_시나리오'!$H$3)),'d_시나리오'!$J$3-SQRT((1-I345)*('d_시나리오'!$J$3-'d_시나리오'!$H$3)*('d_시나리오'!$J$3-'d_시나리오'!$I$3))))</f>
        <v/>
      </c>
      <c r="K345">
        <f>RAND()</f>
        <v/>
      </c>
      <c r="L345">
        <f>IF('d_시나리오'!$J$4='d_시나리오'!$H$4,'d_시나리오'!$I$4,IF(K345&lt;('d_시나리오'!$I$4-'d_시나리오'!$H$4)/('d_시나리오'!$J$4-'d_시나리오'!$H$4),'d_시나리오'!$H$4+SQRT(K345*('d_시나리오'!$J$4-'d_시나리오'!$H$4)*('d_시나리오'!$I$4-'d_시나리오'!$H$4)),'d_시나리오'!$J$4-SQRT((1-K345)*('d_시나리오'!$J$4-'d_시나리오'!$H$4)*('d_시나리오'!$J$4-'d_시나리오'!$I$4))))</f>
        <v/>
      </c>
      <c r="M345">
        <f>RAND()</f>
        <v/>
      </c>
      <c r="N345">
        <f>IF('d_시나리오'!$J$5='d_시나리오'!$H$5,'d_시나리오'!$I$5,IF(M345&lt;('d_시나리오'!$I$5-'d_시나리오'!$H$5)/('d_시나리오'!$J$5-'d_시나리오'!$H$5),'d_시나리오'!$H$5+SQRT(M345*('d_시나리오'!$J$5-'d_시나리오'!$H$5)*('d_시나리오'!$I$5-'d_시나리오'!$H$5)),'d_시나리오'!$J$5-SQRT((1-M345)*('d_시나리오'!$J$5-'d_시나리오'!$H$5)*('d_시나리오'!$J$5-'d_시나리오'!$I$5))))</f>
        <v/>
      </c>
      <c r="O345">
        <f>RAND()</f>
        <v/>
      </c>
      <c r="P345">
        <f>IF('d_시나리오'!$J$6='d_시나리오'!$H$6,'d_시나리오'!$I$6,IF(O345&lt;('d_시나리오'!$I$6-'d_시나리오'!$H$6)/('d_시나리오'!$J$6-'d_시나리오'!$H$6),'d_시나리오'!$H$6+SQRT(O345*('d_시나리오'!$J$6-'d_시나리오'!$H$6)*('d_시나리오'!$I$6-'d_시나리오'!$H$6)),'d_시나리오'!$J$6-SQRT((1-O345)*('d_시나리오'!$J$6-'d_시나리오'!$H$6)*('d_시나리오'!$J$6-'d_시나리오'!$I$6))))</f>
        <v/>
      </c>
      <c r="Q345">
        <f>INDEX('d_분포'!$B$2:$B$57,RANDBETWEEN(1,56))</f>
        <v/>
      </c>
      <c r="R345">
        <f>BETAINV(RAND(),5,5)</f>
        <v/>
      </c>
      <c r="S345">
        <f>'d_고정'!$B$1*'6_기대효과'!$H$7*('d_시나리오'!$I$7/'d_고정'!$B$2)*B345</f>
        <v/>
      </c>
      <c r="T345">
        <f>S345*D345</f>
        <v/>
      </c>
      <c r="U345">
        <f>S345*F345*H345</f>
        <v/>
      </c>
      <c r="V345">
        <f>S345*F345*(H345-1)</f>
        <v/>
      </c>
      <c r="W345">
        <f>U345*J345</f>
        <v/>
      </c>
      <c r="X345">
        <f>T345+W345</f>
        <v/>
      </c>
      <c r="Y345">
        <f>(T345*E345+W345*L345)*(1-R345-'d_고정'!$B$13)</f>
        <v/>
      </c>
      <c r="Z345">
        <f>(U345*N345*Q345+'d_고정'!$B$3*('6_기대효과'!$H$7/8)*Q345*'d_고정'!$B$10*P345*('6_기대효과'!$K$7/'d_고정'!$B$9))*(1-R345)</f>
        <v/>
      </c>
      <c r="AA345">
        <f>W345*L345*(1-R345-'d_고정'!$B$13)+U345*MAX(N345-'d_고정'!$B$10*P345*('6_기대효과'!$K$7/'d_고정'!$B$9),0)*Q345*(1-R345)</f>
        <v/>
      </c>
      <c r="AB345">
        <f>Y345+Z345</f>
        <v/>
      </c>
      <c r="AC345">
        <f>Y345/('d_고정'!$B$5*'6_기대효과'!$H$7/8)/'d_고정'!$B$6</f>
        <v/>
      </c>
      <c r="AD345">
        <f>Y345/('d_고정'!$B$8*'6_기대효과'!$H$7/8)</f>
        <v/>
      </c>
    </row>
    <row r="346">
      <c r="A346">
        <f>RAND()</f>
        <v/>
      </c>
      <c r="B346">
        <f>IF('d_시나리오'!$J$2='d_시나리오'!$H$2,'d_시나리오'!$I$2,IF(A346&lt;('d_시나리오'!$I$2-'d_시나리오'!$H$2)/('d_시나리오'!$J$2-'d_시나리오'!$H$2),'d_시나리오'!$H$2+SQRT(A346*('d_시나리오'!$J$2-'d_시나리오'!$H$2)*('d_시나리오'!$I$2-'d_시나리오'!$H$2)),'d_시나리오'!$J$2-SQRT((1-A346)*('d_시나리오'!$J$2-'d_시나리오'!$H$2)*('d_시나리오'!$J$2-'d_시나리오'!$I$2))))</f>
        <v/>
      </c>
      <c r="C346">
        <f>RAND()</f>
        <v/>
      </c>
      <c r="D346">
        <f>BETAINV(RAND(),IF(C346&lt;'d_고정'!$B$26,'d_고정'!$B$23,'d_고정'!$B$16)+1,'d_고정'!$B$17-IF(C346&lt;'d_고정'!$B$26,'d_고정'!$B$23,'d_고정'!$B$16)+1)*('d_고정'!$B$14+('d_고정'!$B$15-'d_고정'!$B$14)*RAND())</f>
        <v/>
      </c>
      <c r="E346">
        <f>INDEX('d_분포'!$A$2:$A$28,RANDBETWEEN(1,27))</f>
        <v/>
      </c>
      <c r="F346">
        <f>INDEX('d_분포'!$C$2:$C$5,RANDBETWEEN(1,4))*(0.9+0.2*RAND())</f>
        <v/>
      </c>
      <c r="G346">
        <f>RAND()</f>
        <v/>
      </c>
      <c r="H346">
        <f>(F346+(1-F346)*('d_고정'!$B$22*BETAINV(RAND(),IF(G346&lt;'d_고정'!$B$26,'d_고정'!$B$25,'d_고정'!$B$20)+1,'d_고정'!$B$21-IF(G346&lt;'d_고정'!$B$26,'d_고정'!$B$25,'d_고정'!$B$20)+1)+(1-'d_고정'!$B$22)*BETAINV(RAND(),IF(G346&lt;'d_고정'!$B$26,'d_고정'!$B$24,'d_고정'!$B$18)+1,'d_고정'!$B$19-IF(G346&lt;'d_고정'!$B$26,'d_고정'!$B$24,'d_고정'!$B$18)+1))*('d_고정'!$B$14+('d_고정'!$B$15-'d_고정'!$B$14)*RAND()))/F346</f>
        <v/>
      </c>
      <c r="I346">
        <f>RAND()</f>
        <v/>
      </c>
      <c r="J346">
        <f>IF('d_시나리오'!$J$3='d_시나리오'!$H$3,'d_시나리오'!$I$3,IF(I346&lt;('d_시나리오'!$I$3-'d_시나리오'!$H$3)/('d_시나리오'!$J$3-'d_시나리오'!$H$3),'d_시나리오'!$H$3+SQRT(I346*('d_시나리오'!$J$3-'d_시나리오'!$H$3)*('d_시나리오'!$I$3-'d_시나리오'!$H$3)),'d_시나리오'!$J$3-SQRT((1-I346)*('d_시나리오'!$J$3-'d_시나리오'!$H$3)*('d_시나리오'!$J$3-'d_시나리오'!$I$3))))</f>
        <v/>
      </c>
      <c r="K346">
        <f>RAND()</f>
        <v/>
      </c>
      <c r="L346">
        <f>IF('d_시나리오'!$J$4='d_시나리오'!$H$4,'d_시나리오'!$I$4,IF(K346&lt;('d_시나리오'!$I$4-'d_시나리오'!$H$4)/('d_시나리오'!$J$4-'d_시나리오'!$H$4),'d_시나리오'!$H$4+SQRT(K346*('d_시나리오'!$J$4-'d_시나리오'!$H$4)*('d_시나리오'!$I$4-'d_시나리오'!$H$4)),'d_시나리오'!$J$4-SQRT((1-K346)*('d_시나리오'!$J$4-'d_시나리오'!$H$4)*('d_시나리오'!$J$4-'d_시나리오'!$I$4))))</f>
        <v/>
      </c>
      <c r="M346">
        <f>RAND()</f>
        <v/>
      </c>
      <c r="N346">
        <f>IF('d_시나리오'!$J$5='d_시나리오'!$H$5,'d_시나리오'!$I$5,IF(M346&lt;('d_시나리오'!$I$5-'d_시나리오'!$H$5)/('d_시나리오'!$J$5-'d_시나리오'!$H$5),'d_시나리오'!$H$5+SQRT(M346*('d_시나리오'!$J$5-'d_시나리오'!$H$5)*('d_시나리오'!$I$5-'d_시나리오'!$H$5)),'d_시나리오'!$J$5-SQRT((1-M346)*('d_시나리오'!$J$5-'d_시나리오'!$H$5)*('d_시나리오'!$J$5-'d_시나리오'!$I$5))))</f>
        <v/>
      </c>
      <c r="O346">
        <f>RAND()</f>
        <v/>
      </c>
      <c r="P346">
        <f>IF('d_시나리오'!$J$6='d_시나리오'!$H$6,'d_시나리오'!$I$6,IF(O346&lt;('d_시나리오'!$I$6-'d_시나리오'!$H$6)/('d_시나리오'!$J$6-'d_시나리오'!$H$6),'d_시나리오'!$H$6+SQRT(O346*('d_시나리오'!$J$6-'d_시나리오'!$H$6)*('d_시나리오'!$I$6-'d_시나리오'!$H$6)),'d_시나리오'!$J$6-SQRT((1-O346)*('d_시나리오'!$J$6-'d_시나리오'!$H$6)*('d_시나리오'!$J$6-'d_시나리오'!$I$6))))</f>
        <v/>
      </c>
      <c r="Q346">
        <f>INDEX('d_분포'!$B$2:$B$57,RANDBETWEEN(1,56))</f>
        <v/>
      </c>
      <c r="R346">
        <f>BETAINV(RAND(),5,5)</f>
        <v/>
      </c>
      <c r="S346">
        <f>'d_고정'!$B$1*'6_기대효과'!$H$7*('d_시나리오'!$I$7/'d_고정'!$B$2)*B346</f>
        <v/>
      </c>
      <c r="T346">
        <f>S346*D346</f>
        <v/>
      </c>
      <c r="U346">
        <f>S346*F346*H346</f>
        <v/>
      </c>
      <c r="V346">
        <f>S346*F346*(H346-1)</f>
        <v/>
      </c>
      <c r="W346">
        <f>U346*J346</f>
        <v/>
      </c>
      <c r="X346">
        <f>T346+W346</f>
        <v/>
      </c>
      <c r="Y346">
        <f>(T346*E346+W346*L346)*(1-R346-'d_고정'!$B$13)</f>
        <v/>
      </c>
      <c r="Z346">
        <f>(U346*N346*Q346+'d_고정'!$B$3*('6_기대효과'!$H$7/8)*Q346*'d_고정'!$B$10*P346*('6_기대효과'!$K$7/'d_고정'!$B$9))*(1-R346)</f>
        <v/>
      </c>
      <c r="AA346">
        <f>W346*L346*(1-R346-'d_고정'!$B$13)+U346*MAX(N346-'d_고정'!$B$10*P346*('6_기대효과'!$K$7/'d_고정'!$B$9),0)*Q346*(1-R346)</f>
        <v/>
      </c>
      <c r="AB346">
        <f>Y346+Z346</f>
        <v/>
      </c>
      <c r="AC346">
        <f>Y346/('d_고정'!$B$5*'6_기대효과'!$H$7/8)/'d_고정'!$B$6</f>
        <v/>
      </c>
      <c r="AD346">
        <f>Y346/('d_고정'!$B$8*'6_기대효과'!$H$7/8)</f>
        <v/>
      </c>
    </row>
    <row r="347">
      <c r="A347">
        <f>RAND()</f>
        <v/>
      </c>
      <c r="B347">
        <f>IF('d_시나리오'!$J$2='d_시나리오'!$H$2,'d_시나리오'!$I$2,IF(A347&lt;('d_시나리오'!$I$2-'d_시나리오'!$H$2)/('d_시나리오'!$J$2-'d_시나리오'!$H$2),'d_시나리오'!$H$2+SQRT(A347*('d_시나리오'!$J$2-'d_시나리오'!$H$2)*('d_시나리오'!$I$2-'d_시나리오'!$H$2)),'d_시나리오'!$J$2-SQRT((1-A347)*('d_시나리오'!$J$2-'d_시나리오'!$H$2)*('d_시나리오'!$J$2-'d_시나리오'!$I$2))))</f>
        <v/>
      </c>
      <c r="C347">
        <f>RAND()</f>
        <v/>
      </c>
      <c r="D347">
        <f>BETAINV(RAND(),IF(C347&lt;'d_고정'!$B$26,'d_고정'!$B$23,'d_고정'!$B$16)+1,'d_고정'!$B$17-IF(C347&lt;'d_고정'!$B$26,'d_고정'!$B$23,'d_고정'!$B$16)+1)*('d_고정'!$B$14+('d_고정'!$B$15-'d_고정'!$B$14)*RAND())</f>
        <v/>
      </c>
      <c r="E347">
        <f>INDEX('d_분포'!$A$2:$A$28,RANDBETWEEN(1,27))</f>
        <v/>
      </c>
      <c r="F347">
        <f>INDEX('d_분포'!$C$2:$C$5,RANDBETWEEN(1,4))*(0.9+0.2*RAND())</f>
        <v/>
      </c>
      <c r="G347">
        <f>RAND()</f>
        <v/>
      </c>
      <c r="H347">
        <f>(F347+(1-F347)*('d_고정'!$B$22*BETAINV(RAND(),IF(G347&lt;'d_고정'!$B$26,'d_고정'!$B$25,'d_고정'!$B$20)+1,'d_고정'!$B$21-IF(G347&lt;'d_고정'!$B$26,'d_고정'!$B$25,'d_고정'!$B$20)+1)+(1-'d_고정'!$B$22)*BETAINV(RAND(),IF(G347&lt;'d_고정'!$B$26,'d_고정'!$B$24,'d_고정'!$B$18)+1,'d_고정'!$B$19-IF(G347&lt;'d_고정'!$B$26,'d_고정'!$B$24,'d_고정'!$B$18)+1))*('d_고정'!$B$14+('d_고정'!$B$15-'d_고정'!$B$14)*RAND()))/F347</f>
        <v/>
      </c>
      <c r="I347">
        <f>RAND()</f>
        <v/>
      </c>
      <c r="J347">
        <f>IF('d_시나리오'!$J$3='d_시나리오'!$H$3,'d_시나리오'!$I$3,IF(I347&lt;('d_시나리오'!$I$3-'d_시나리오'!$H$3)/('d_시나리오'!$J$3-'d_시나리오'!$H$3),'d_시나리오'!$H$3+SQRT(I347*('d_시나리오'!$J$3-'d_시나리오'!$H$3)*('d_시나리오'!$I$3-'d_시나리오'!$H$3)),'d_시나리오'!$J$3-SQRT((1-I347)*('d_시나리오'!$J$3-'d_시나리오'!$H$3)*('d_시나리오'!$J$3-'d_시나리오'!$I$3))))</f>
        <v/>
      </c>
      <c r="K347">
        <f>RAND()</f>
        <v/>
      </c>
      <c r="L347">
        <f>IF('d_시나리오'!$J$4='d_시나리오'!$H$4,'d_시나리오'!$I$4,IF(K347&lt;('d_시나리오'!$I$4-'d_시나리오'!$H$4)/('d_시나리오'!$J$4-'d_시나리오'!$H$4),'d_시나리오'!$H$4+SQRT(K347*('d_시나리오'!$J$4-'d_시나리오'!$H$4)*('d_시나리오'!$I$4-'d_시나리오'!$H$4)),'d_시나리오'!$J$4-SQRT((1-K347)*('d_시나리오'!$J$4-'d_시나리오'!$H$4)*('d_시나리오'!$J$4-'d_시나리오'!$I$4))))</f>
        <v/>
      </c>
      <c r="M347">
        <f>RAND()</f>
        <v/>
      </c>
      <c r="N347">
        <f>IF('d_시나리오'!$J$5='d_시나리오'!$H$5,'d_시나리오'!$I$5,IF(M347&lt;('d_시나리오'!$I$5-'d_시나리오'!$H$5)/('d_시나리오'!$J$5-'d_시나리오'!$H$5),'d_시나리오'!$H$5+SQRT(M347*('d_시나리오'!$J$5-'d_시나리오'!$H$5)*('d_시나리오'!$I$5-'d_시나리오'!$H$5)),'d_시나리오'!$J$5-SQRT((1-M347)*('d_시나리오'!$J$5-'d_시나리오'!$H$5)*('d_시나리오'!$J$5-'d_시나리오'!$I$5))))</f>
        <v/>
      </c>
      <c r="O347">
        <f>RAND()</f>
        <v/>
      </c>
      <c r="P347">
        <f>IF('d_시나리오'!$J$6='d_시나리오'!$H$6,'d_시나리오'!$I$6,IF(O347&lt;('d_시나리오'!$I$6-'d_시나리오'!$H$6)/('d_시나리오'!$J$6-'d_시나리오'!$H$6),'d_시나리오'!$H$6+SQRT(O347*('d_시나리오'!$J$6-'d_시나리오'!$H$6)*('d_시나리오'!$I$6-'d_시나리오'!$H$6)),'d_시나리오'!$J$6-SQRT((1-O347)*('d_시나리오'!$J$6-'d_시나리오'!$H$6)*('d_시나리오'!$J$6-'d_시나리오'!$I$6))))</f>
        <v/>
      </c>
      <c r="Q347">
        <f>INDEX('d_분포'!$B$2:$B$57,RANDBETWEEN(1,56))</f>
        <v/>
      </c>
      <c r="R347">
        <f>BETAINV(RAND(),5,5)</f>
        <v/>
      </c>
      <c r="S347">
        <f>'d_고정'!$B$1*'6_기대효과'!$H$7*('d_시나리오'!$I$7/'d_고정'!$B$2)*B347</f>
        <v/>
      </c>
      <c r="T347">
        <f>S347*D347</f>
        <v/>
      </c>
      <c r="U347">
        <f>S347*F347*H347</f>
        <v/>
      </c>
      <c r="V347">
        <f>S347*F347*(H347-1)</f>
        <v/>
      </c>
      <c r="W347">
        <f>U347*J347</f>
        <v/>
      </c>
      <c r="X347">
        <f>T347+W347</f>
        <v/>
      </c>
      <c r="Y347">
        <f>(T347*E347+W347*L347)*(1-R347-'d_고정'!$B$13)</f>
        <v/>
      </c>
      <c r="Z347">
        <f>(U347*N347*Q347+'d_고정'!$B$3*('6_기대효과'!$H$7/8)*Q347*'d_고정'!$B$10*P347*('6_기대효과'!$K$7/'d_고정'!$B$9))*(1-R347)</f>
        <v/>
      </c>
      <c r="AA347">
        <f>W347*L347*(1-R347-'d_고정'!$B$13)+U347*MAX(N347-'d_고정'!$B$10*P347*('6_기대효과'!$K$7/'d_고정'!$B$9),0)*Q347*(1-R347)</f>
        <v/>
      </c>
      <c r="AB347">
        <f>Y347+Z347</f>
        <v/>
      </c>
      <c r="AC347">
        <f>Y347/('d_고정'!$B$5*'6_기대효과'!$H$7/8)/'d_고정'!$B$6</f>
        <v/>
      </c>
      <c r="AD347">
        <f>Y347/('d_고정'!$B$8*'6_기대효과'!$H$7/8)</f>
        <v/>
      </c>
    </row>
    <row r="348">
      <c r="A348">
        <f>RAND()</f>
        <v/>
      </c>
      <c r="B348">
        <f>IF('d_시나리오'!$J$2='d_시나리오'!$H$2,'d_시나리오'!$I$2,IF(A348&lt;('d_시나리오'!$I$2-'d_시나리오'!$H$2)/('d_시나리오'!$J$2-'d_시나리오'!$H$2),'d_시나리오'!$H$2+SQRT(A348*('d_시나리오'!$J$2-'d_시나리오'!$H$2)*('d_시나리오'!$I$2-'d_시나리오'!$H$2)),'d_시나리오'!$J$2-SQRT((1-A348)*('d_시나리오'!$J$2-'d_시나리오'!$H$2)*('d_시나리오'!$J$2-'d_시나리오'!$I$2))))</f>
        <v/>
      </c>
      <c r="C348">
        <f>RAND()</f>
        <v/>
      </c>
      <c r="D348">
        <f>BETAINV(RAND(),IF(C348&lt;'d_고정'!$B$26,'d_고정'!$B$23,'d_고정'!$B$16)+1,'d_고정'!$B$17-IF(C348&lt;'d_고정'!$B$26,'d_고정'!$B$23,'d_고정'!$B$16)+1)*('d_고정'!$B$14+('d_고정'!$B$15-'d_고정'!$B$14)*RAND())</f>
        <v/>
      </c>
      <c r="E348">
        <f>INDEX('d_분포'!$A$2:$A$28,RANDBETWEEN(1,27))</f>
        <v/>
      </c>
      <c r="F348">
        <f>INDEX('d_분포'!$C$2:$C$5,RANDBETWEEN(1,4))*(0.9+0.2*RAND())</f>
        <v/>
      </c>
      <c r="G348">
        <f>RAND()</f>
        <v/>
      </c>
      <c r="H348">
        <f>(F348+(1-F348)*('d_고정'!$B$22*BETAINV(RAND(),IF(G348&lt;'d_고정'!$B$26,'d_고정'!$B$25,'d_고정'!$B$20)+1,'d_고정'!$B$21-IF(G348&lt;'d_고정'!$B$26,'d_고정'!$B$25,'d_고정'!$B$20)+1)+(1-'d_고정'!$B$22)*BETAINV(RAND(),IF(G348&lt;'d_고정'!$B$26,'d_고정'!$B$24,'d_고정'!$B$18)+1,'d_고정'!$B$19-IF(G348&lt;'d_고정'!$B$26,'d_고정'!$B$24,'d_고정'!$B$18)+1))*('d_고정'!$B$14+('d_고정'!$B$15-'d_고정'!$B$14)*RAND()))/F348</f>
        <v/>
      </c>
      <c r="I348">
        <f>RAND()</f>
        <v/>
      </c>
      <c r="J348">
        <f>IF('d_시나리오'!$J$3='d_시나리오'!$H$3,'d_시나리오'!$I$3,IF(I348&lt;('d_시나리오'!$I$3-'d_시나리오'!$H$3)/('d_시나리오'!$J$3-'d_시나리오'!$H$3),'d_시나리오'!$H$3+SQRT(I348*('d_시나리오'!$J$3-'d_시나리오'!$H$3)*('d_시나리오'!$I$3-'d_시나리오'!$H$3)),'d_시나리오'!$J$3-SQRT((1-I348)*('d_시나리오'!$J$3-'d_시나리오'!$H$3)*('d_시나리오'!$J$3-'d_시나리오'!$I$3))))</f>
        <v/>
      </c>
      <c r="K348">
        <f>RAND()</f>
        <v/>
      </c>
      <c r="L348">
        <f>IF('d_시나리오'!$J$4='d_시나리오'!$H$4,'d_시나리오'!$I$4,IF(K348&lt;('d_시나리오'!$I$4-'d_시나리오'!$H$4)/('d_시나리오'!$J$4-'d_시나리오'!$H$4),'d_시나리오'!$H$4+SQRT(K348*('d_시나리오'!$J$4-'d_시나리오'!$H$4)*('d_시나리오'!$I$4-'d_시나리오'!$H$4)),'d_시나리오'!$J$4-SQRT((1-K348)*('d_시나리오'!$J$4-'d_시나리오'!$H$4)*('d_시나리오'!$J$4-'d_시나리오'!$I$4))))</f>
        <v/>
      </c>
      <c r="M348">
        <f>RAND()</f>
        <v/>
      </c>
      <c r="N348">
        <f>IF('d_시나리오'!$J$5='d_시나리오'!$H$5,'d_시나리오'!$I$5,IF(M348&lt;('d_시나리오'!$I$5-'d_시나리오'!$H$5)/('d_시나리오'!$J$5-'d_시나리오'!$H$5),'d_시나리오'!$H$5+SQRT(M348*('d_시나리오'!$J$5-'d_시나리오'!$H$5)*('d_시나리오'!$I$5-'d_시나리오'!$H$5)),'d_시나리오'!$J$5-SQRT((1-M348)*('d_시나리오'!$J$5-'d_시나리오'!$H$5)*('d_시나리오'!$J$5-'d_시나리오'!$I$5))))</f>
        <v/>
      </c>
      <c r="O348">
        <f>RAND()</f>
        <v/>
      </c>
      <c r="P348">
        <f>IF('d_시나리오'!$J$6='d_시나리오'!$H$6,'d_시나리오'!$I$6,IF(O348&lt;('d_시나리오'!$I$6-'d_시나리오'!$H$6)/('d_시나리오'!$J$6-'d_시나리오'!$H$6),'d_시나리오'!$H$6+SQRT(O348*('d_시나리오'!$J$6-'d_시나리오'!$H$6)*('d_시나리오'!$I$6-'d_시나리오'!$H$6)),'d_시나리오'!$J$6-SQRT((1-O348)*('d_시나리오'!$J$6-'d_시나리오'!$H$6)*('d_시나리오'!$J$6-'d_시나리오'!$I$6))))</f>
        <v/>
      </c>
      <c r="Q348">
        <f>INDEX('d_분포'!$B$2:$B$57,RANDBETWEEN(1,56))</f>
        <v/>
      </c>
      <c r="R348">
        <f>BETAINV(RAND(),5,5)</f>
        <v/>
      </c>
      <c r="S348">
        <f>'d_고정'!$B$1*'6_기대효과'!$H$7*('d_시나리오'!$I$7/'d_고정'!$B$2)*B348</f>
        <v/>
      </c>
      <c r="T348">
        <f>S348*D348</f>
        <v/>
      </c>
      <c r="U348">
        <f>S348*F348*H348</f>
        <v/>
      </c>
      <c r="V348">
        <f>S348*F348*(H348-1)</f>
        <v/>
      </c>
      <c r="W348">
        <f>U348*J348</f>
        <v/>
      </c>
      <c r="X348">
        <f>T348+W348</f>
        <v/>
      </c>
      <c r="Y348">
        <f>(T348*E348+W348*L348)*(1-R348-'d_고정'!$B$13)</f>
        <v/>
      </c>
      <c r="Z348">
        <f>(U348*N348*Q348+'d_고정'!$B$3*('6_기대효과'!$H$7/8)*Q348*'d_고정'!$B$10*P348*('6_기대효과'!$K$7/'d_고정'!$B$9))*(1-R348)</f>
        <v/>
      </c>
      <c r="AA348">
        <f>W348*L348*(1-R348-'d_고정'!$B$13)+U348*MAX(N348-'d_고정'!$B$10*P348*('6_기대효과'!$K$7/'d_고정'!$B$9),0)*Q348*(1-R348)</f>
        <v/>
      </c>
      <c r="AB348">
        <f>Y348+Z348</f>
        <v/>
      </c>
      <c r="AC348">
        <f>Y348/('d_고정'!$B$5*'6_기대효과'!$H$7/8)/'d_고정'!$B$6</f>
        <v/>
      </c>
      <c r="AD348">
        <f>Y348/('d_고정'!$B$8*'6_기대효과'!$H$7/8)</f>
        <v/>
      </c>
    </row>
    <row r="349">
      <c r="A349">
        <f>RAND()</f>
        <v/>
      </c>
      <c r="B349">
        <f>IF('d_시나리오'!$J$2='d_시나리오'!$H$2,'d_시나리오'!$I$2,IF(A349&lt;('d_시나리오'!$I$2-'d_시나리오'!$H$2)/('d_시나리오'!$J$2-'d_시나리오'!$H$2),'d_시나리오'!$H$2+SQRT(A349*('d_시나리오'!$J$2-'d_시나리오'!$H$2)*('d_시나리오'!$I$2-'d_시나리오'!$H$2)),'d_시나리오'!$J$2-SQRT((1-A349)*('d_시나리오'!$J$2-'d_시나리오'!$H$2)*('d_시나리오'!$J$2-'d_시나리오'!$I$2))))</f>
        <v/>
      </c>
      <c r="C349">
        <f>RAND()</f>
        <v/>
      </c>
      <c r="D349">
        <f>BETAINV(RAND(),IF(C349&lt;'d_고정'!$B$26,'d_고정'!$B$23,'d_고정'!$B$16)+1,'d_고정'!$B$17-IF(C349&lt;'d_고정'!$B$26,'d_고정'!$B$23,'d_고정'!$B$16)+1)*('d_고정'!$B$14+('d_고정'!$B$15-'d_고정'!$B$14)*RAND())</f>
        <v/>
      </c>
      <c r="E349">
        <f>INDEX('d_분포'!$A$2:$A$28,RANDBETWEEN(1,27))</f>
        <v/>
      </c>
      <c r="F349">
        <f>INDEX('d_분포'!$C$2:$C$5,RANDBETWEEN(1,4))*(0.9+0.2*RAND())</f>
        <v/>
      </c>
      <c r="G349">
        <f>RAND()</f>
        <v/>
      </c>
      <c r="H349">
        <f>(F349+(1-F349)*('d_고정'!$B$22*BETAINV(RAND(),IF(G349&lt;'d_고정'!$B$26,'d_고정'!$B$25,'d_고정'!$B$20)+1,'d_고정'!$B$21-IF(G349&lt;'d_고정'!$B$26,'d_고정'!$B$25,'d_고정'!$B$20)+1)+(1-'d_고정'!$B$22)*BETAINV(RAND(),IF(G349&lt;'d_고정'!$B$26,'d_고정'!$B$24,'d_고정'!$B$18)+1,'d_고정'!$B$19-IF(G349&lt;'d_고정'!$B$26,'d_고정'!$B$24,'d_고정'!$B$18)+1))*('d_고정'!$B$14+('d_고정'!$B$15-'d_고정'!$B$14)*RAND()))/F349</f>
        <v/>
      </c>
      <c r="I349">
        <f>RAND()</f>
        <v/>
      </c>
      <c r="J349">
        <f>IF('d_시나리오'!$J$3='d_시나리오'!$H$3,'d_시나리오'!$I$3,IF(I349&lt;('d_시나리오'!$I$3-'d_시나리오'!$H$3)/('d_시나리오'!$J$3-'d_시나리오'!$H$3),'d_시나리오'!$H$3+SQRT(I349*('d_시나리오'!$J$3-'d_시나리오'!$H$3)*('d_시나리오'!$I$3-'d_시나리오'!$H$3)),'d_시나리오'!$J$3-SQRT((1-I349)*('d_시나리오'!$J$3-'d_시나리오'!$H$3)*('d_시나리오'!$J$3-'d_시나리오'!$I$3))))</f>
        <v/>
      </c>
      <c r="K349">
        <f>RAND()</f>
        <v/>
      </c>
      <c r="L349">
        <f>IF('d_시나리오'!$J$4='d_시나리오'!$H$4,'d_시나리오'!$I$4,IF(K349&lt;('d_시나리오'!$I$4-'d_시나리오'!$H$4)/('d_시나리오'!$J$4-'d_시나리오'!$H$4),'d_시나리오'!$H$4+SQRT(K349*('d_시나리오'!$J$4-'d_시나리오'!$H$4)*('d_시나리오'!$I$4-'d_시나리오'!$H$4)),'d_시나리오'!$J$4-SQRT((1-K349)*('d_시나리오'!$J$4-'d_시나리오'!$H$4)*('d_시나리오'!$J$4-'d_시나리오'!$I$4))))</f>
        <v/>
      </c>
      <c r="M349">
        <f>RAND()</f>
        <v/>
      </c>
      <c r="N349">
        <f>IF('d_시나리오'!$J$5='d_시나리오'!$H$5,'d_시나리오'!$I$5,IF(M349&lt;('d_시나리오'!$I$5-'d_시나리오'!$H$5)/('d_시나리오'!$J$5-'d_시나리오'!$H$5),'d_시나리오'!$H$5+SQRT(M349*('d_시나리오'!$J$5-'d_시나리오'!$H$5)*('d_시나리오'!$I$5-'d_시나리오'!$H$5)),'d_시나리오'!$J$5-SQRT((1-M349)*('d_시나리오'!$J$5-'d_시나리오'!$H$5)*('d_시나리오'!$J$5-'d_시나리오'!$I$5))))</f>
        <v/>
      </c>
      <c r="O349">
        <f>RAND()</f>
        <v/>
      </c>
      <c r="P349">
        <f>IF('d_시나리오'!$J$6='d_시나리오'!$H$6,'d_시나리오'!$I$6,IF(O349&lt;('d_시나리오'!$I$6-'d_시나리오'!$H$6)/('d_시나리오'!$J$6-'d_시나리오'!$H$6),'d_시나리오'!$H$6+SQRT(O349*('d_시나리오'!$J$6-'d_시나리오'!$H$6)*('d_시나리오'!$I$6-'d_시나리오'!$H$6)),'d_시나리오'!$J$6-SQRT((1-O349)*('d_시나리오'!$J$6-'d_시나리오'!$H$6)*('d_시나리오'!$J$6-'d_시나리오'!$I$6))))</f>
        <v/>
      </c>
      <c r="Q349">
        <f>INDEX('d_분포'!$B$2:$B$57,RANDBETWEEN(1,56))</f>
        <v/>
      </c>
      <c r="R349">
        <f>BETAINV(RAND(),5,5)</f>
        <v/>
      </c>
      <c r="S349">
        <f>'d_고정'!$B$1*'6_기대효과'!$H$7*('d_시나리오'!$I$7/'d_고정'!$B$2)*B349</f>
        <v/>
      </c>
      <c r="T349">
        <f>S349*D349</f>
        <v/>
      </c>
      <c r="U349">
        <f>S349*F349*H349</f>
        <v/>
      </c>
      <c r="V349">
        <f>S349*F349*(H349-1)</f>
        <v/>
      </c>
      <c r="W349">
        <f>U349*J349</f>
        <v/>
      </c>
      <c r="X349">
        <f>T349+W349</f>
        <v/>
      </c>
      <c r="Y349">
        <f>(T349*E349+W349*L349)*(1-R349-'d_고정'!$B$13)</f>
        <v/>
      </c>
      <c r="Z349">
        <f>(U349*N349*Q349+'d_고정'!$B$3*('6_기대효과'!$H$7/8)*Q349*'d_고정'!$B$10*P349*('6_기대효과'!$K$7/'d_고정'!$B$9))*(1-R349)</f>
        <v/>
      </c>
      <c r="AA349">
        <f>W349*L349*(1-R349-'d_고정'!$B$13)+U349*MAX(N349-'d_고정'!$B$10*P349*('6_기대효과'!$K$7/'d_고정'!$B$9),0)*Q349*(1-R349)</f>
        <v/>
      </c>
      <c r="AB349">
        <f>Y349+Z349</f>
        <v/>
      </c>
      <c r="AC349">
        <f>Y349/('d_고정'!$B$5*'6_기대효과'!$H$7/8)/'d_고정'!$B$6</f>
        <v/>
      </c>
      <c r="AD349">
        <f>Y349/('d_고정'!$B$8*'6_기대효과'!$H$7/8)</f>
        <v/>
      </c>
    </row>
    <row r="350">
      <c r="A350">
        <f>RAND()</f>
        <v/>
      </c>
      <c r="B350">
        <f>IF('d_시나리오'!$J$2='d_시나리오'!$H$2,'d_시나리오'!$I$2,IF(A350&lt;('d_시나리오'!$I$2-'d_시나리오'!$H$2)/('d_시나리오'!$J$2-'d_시나리오'!$H$2),'d_시나리오'!$H$2+SQRT(A350*('d_시나리오'!$J$2-'d_시나리오'!$H$2)*('d_시나리오'!$I$2-'d_시나리오'!$H$2)),'d_시나리오'!$J$2-SQRT((1-A350)*('d_시나리오'!$J$2-'d_시나리오'!$H$2)*('d_시나리오'!$J$2-'d_시나리오'!$I$2))))</f>
        <v/>
      </c>
      <c r="C350">
        <f>RAND()</f>
        <v/>
      </c>
      <c r="D350">
        <f>BETAINV(RAND(),IF(C350&lt;'d_고정'!$B$26,'d_고정'!$B$23,'d_고정'!$B$16)+1,'d_고정'!$B$17-IF(C350&lt;'d_고정'!$B$26,'d_고정'!$B$23,'d_고정'!$B$16)+1)*('d_고정'!$B$14+('d_고정'!$B$15-'d_고정'!$B$14)*RAND())</f>
        <v/>
      </c>
      <c r="E350">
        <f>INDEX('d_분포'!$A$2:$A$28,RANDBETWEEN(1,27))</f>
        <v/>
      </c>
      <c r="F350">
        <f>INDEX('d_분포'!$C$2:$C$5,RANDBETWEEN(1,4))*(0.9+0.2*RAND())</f>
        <v/>
      </c>
      <c r="G350">
        <f>RAND()</f>
        <v/>
      </c>
      <c r="H350">
        <f>(F350+(1-F350)*('d_고정'!$B$22*BETAINV(RAND(),IF(G350&lt;'d_고정'!$B$26,'d_고정'!$B$25,'d_고정'!$B$20)+1,'d_고정'!$B$21-IF(G350&lt;'d_고정'!$B$26,'d_고정'!$B$25,'d_고정'!$B$20)+1)+(1-'d_고정'!$B$22)*BETAINV(RAND(),IF(G350&lt;'d_고정'!$B$26,'d_고정'!$B$24,'d_고정'!$B$18)+1,'d_고정'!$B$19-IF(G350&lt;'d_고정'!$B$26,'d_고정'!$B$24,'d_고정'!$B$18)+1))*('d_고정'!$B$14+('d_고정'!$B$15-'d_고정'!$B$14)*RAND()))/F350</f>
        <v/>
      </c>
      <c r="I350">
        <f>RAND()</f>
        <v/>
      </c>
      <c r="J350">
        <f>IF('d_시나리오'!$J$3='d_시나리오'!$H$3,'d_시나리오'!$I$3,IF(I350&lt;('d_시나리오'!$I$3-'d_시나리오'!$H$3)/('d_시나리오'!$J$3-'d_시나리오'!$H$3),'d_시나리오'!$H$3+SQRT(I350*('d_시나리오'!$J$3-'d_시나리오'!$H$3)*('d_시나리오'!$I$3-'d_시나리오'!$H$3)),'d_시나리오'!$J$3-SQRT((1-I350)*('d_시나리오'!$J$3-'d_시나리오'!$H$3)*('d_시나리오'!$J$3-'d_시나리오'!$I$3))))</f>
        <v/>
      </c>
      <c r="K350">
        <f>RAND()</f>
        <v/>
      </c>
      <c r="L350">
        <f>IF('d_시나리오'!$J$4='d_시나리오'!$H$4,'d_시나리오'!$I$4,IF(K350&lt;('d_시나리오'!$I$4-'d_시나리오'!$H$4)/('d_시나리오'!$J$4-'d_시나리오'!$H$4),'d_시나리오'!$H$4+SQRT(K350*('d_시나리오'!$J$4-'d_시나리오'!$H$4)*('d_시나리오'!$I$4-'d_시나리오'!$H$4)),'d_시나리오'!$J$4-SQRT((1-K350)*('d_시나리오'!$J$4-'d_시나리오'!$H$4)*('d_시나리오'!$J$4-'d_시나리오'!$I$4))))</f>
        <v/>
      </c>
      <c r="M350">
        <f>RAND()</f>
        <v/>
      </c>
      <c r="N350">
        <f>IF('d_시나리오'!$J$5='d_시나리오'!$H$5,'d_시나리오'!$I$5,IF(M350&lt;('d_시나리오'!$I$5-'d_시나리오'!$H$5)/('d_시나리오'!$J$5-'d_시나리오'!$H$5),'d_시나리오'!$H$5+SQRT(M350*('d_시나리오'!$J$5-'d_시나리오'!$H$5)*('d_시나리오'!$I$5-'d_시나리오'!$H$5)),'d_시나리오'!$J$5-SQRT((1-M350)*('d_시나리오'!$J$5-'d_시나리오'!$H$5)*('d_시나리오'!$J$5-'d_시나리오'!$I$5))))</f>
        <v/>
      </c>
      <c r="O350">
        <f>RAND()</f>
        <v/>
      </c>
      <c r="P350">
        <f>IF('d_시나리오'!$J$6='d_시나리오'!$H$6,'d_시나리오'!$I$6,IF(O350&lt;('d_시나리오'!$I$6-'d_시나리오'!$H$6)/('d_시나리오'!$J$6-'d_시나리오'!$H$6),'d_시나리오'!$H$6+SQRT(O350*('d_시나리오'!$J$6-'d_시나리오'!$H$6)*('d_시나리오'!$I$6-'d_시나리오'!$H$6)),'d_시나리오'!$J$6-SQRT((1-O350)*('d_시나리오'!$J$6-'d_시나리오'!$H$6)*('d_시나리오'!$J$6-'d_시나리오'!$I$6))))</f>
        <v/>
      </c>
      <c r="Q350">
        <f>INDEX('d_분포'!$B$2:$B$57,RANDBETWEEN(1,56))</f>
        <v/>
      </c>
      <c r="R350">
        <f>BETAINV(RAND(),5,5)</f>
        <v/>
      </c>
      <c r="S350">
        <f>'d_고정'!$B$1*'6_기대효과'!$H$7*('d_시나리오'!$I$7/'d_고정'!$B$2)*B350</f>
        <v/>
      </c>
      <c r="T350">
        <f>S350*D350</f>
        <v/>
      </c>
      <c r="U350">
        <f>S350*F350*H350</f>
        <v/>
      </c>
      <c r="V350">
        <f>S350*F350*(H350-1)</f>
        <v/>
      </c>
      <c r="W350">
        <f>U350*J350</f>
        <v/>
      </c>
      <c r="X350">
        <f>T350+W350</f>
        <v/>
      </c>
      <c r="Y350">
        <f>(T350*E350+W350*L350)*(1-R350-'d_고정'!$B$13)</f>
        <v/>
      </c>
      <c r="Z350">
        <f>(U350*N350*Q350+'d_고정'!$B$3*('6_기대효과'!$H$7/8)*Q350*'d_고정'!$B$10*P350*('6_기대효과'!$K$7/'d_고정'!$B$9))*(1-R350)</f>
        <v/>
      </c>
      <c r="AA350">
        <f>W350*L350*(1-R350-'d_고정'!$B$13)+U350*MAX(N350-'d_고정'!$B$10*P350*('6_기대효과'!$K$7/'d_고정'!$B$9),0)*Q350*(1-R350)</f>
        <v/>
      </c>
      <c r="AB350">
        <f>Y350+Z350</f>
        <v/>
      </c>
      <c r="AC350">
        <f>Y350/('d_고정'!$B$5*'6_기대효과'!$H$7/8)/'d_고정'!$B$6</f>
        <v/>
      </c>
      <c r="AD350">
        <f>Y350/('d_고정'!$B$8*'6_기대효과'!$H$7/8)</f>
        <v/>
      </c>
    </row>
    <row r="351">
      <c r="A351">
        <f>RAND()</f>
        <v/>
      </c>
      <c r="B351">
        <f>IF('d_시나리오'!$J$2='d_시나리오'!$H$2,'d_시나리오'!$I$2,IF(A351&lt;('d_시나리오'!$I$2-'d_시나리오'!$H$2)/('d_시나리오'!$J$2-'d_시나리오'!$H$2),'d_시나리오'!$H$2+SQRT(A351*('d_시나리오'!$J$2-'d_시나리오'!$H$2)*('d_시나리오'!$I$2-'d_시나리오'!$H$2)),'d_시나리오'!$J$2-SQRT((1-A351)*('d_시나리오'!$J$2-'d_시나리오'!$H$2)*('d_시나리오'!$J$2-'d_시나리오'!$I$2))))</f>
        <v/>
      </c>
      <c r="C351">
        <f>RAND()</f>
        <v/>
      </c>
      <c r="D351">
        <f>BETAINV(RAND(),IF(C351&lt;'d_고정'!$B$26,'d_고정'!$B$23,'d_고정'!$B$16)+1,'d_고정'!$B$17-IF(C351&lt;'d_고정'!$B$26,'d_고정'!$B$23,'d_고정'!$B$16)+1)*('d_고정'!$B$14+('d_고정'!$B$15-'d_고정'!$B$14)*RAND())</f>
        <v/>
      </c>
      <c r="E351">
        <f>INDEX('d_분포'!$A$2:$A$28,RANDBETWEEN(1,27))</f>
        <v/>
      </c>
      <c r="F351">
        <f>INDEX('d_분포'!$C$2:$C$5,RANDBETWEEN(1,4))*(0.9+0.2*RAND())</f>
        <v/>
      </c>
      <c r="G351">
        <f>RAND()</f>
        <v/>
      </c>
      <c r="H351">
        <f>(F351+(1-F351)*('d_고정'!$B$22*BETAINV(RAND(),IF(G351&lt;'d_고정'!$B$26,'d_고정'!$B$25,'d_고정'!$B$20)+1,'d_고정'!$B$21-IF(G351&lt;'d_고정'!$B$26,'d_고정'!$B$25,'d_고정'!$B$20)+1)+(1-'d_고정'!$B$22)*BETAINV(RAND(),IF(G351&lt;'d_고정'!$B$26,'d_고정'!$B$24,'d_고정'!$B$18)+1,'d_고정'!$B$19-IF(G351&lt;'d_고정'!$B$26,'d_고정'!$B$24,'d_고정'!$B$18)+1))*('d_고정'!$B$14+('d_고정'!$B$15-'d_고정'!$B$14)*RAND()))/F351</f>
        <v/>
      </c>
      <c r="I351">
        <f>RAND()</f>
        <v/>
      </c>
      <c r="J351">
        <f>IF('d_시나리오'!$J$3='d_시나리오'!$H$3,'d_시나리오'!$I$3,IF(I351&lt;('d_시나리오'!$I$3-'d_시나리오'!$H$3)/('d_시나리오'!$J$3-'d_시나리오'!$H$3),'d_시나리오'!$H$3+SQRT(I351*('d_시나리오'!$J$3-'d_시나리오'!$H$3)*('d_시나리오'!$I$3-'d_시나리오'!$H$3)),'d_시나리오'!$J$3-SQRT((1-I351)*('d_시나리오'!$J$3-'d_시나리오'!$H$3)*('d_시나리오'!$J$3-'d_시나리오'!$I$3))))</f>
        <v/>
      </c>
      <c r="K351">
        <f>RAND()</f>
        <v/>
      </c>
      <c r="L351">
        <f>IF('d_시나리오'!$J$4='d_시나리오'!$H$4,'d_시나리오'!$I$4,IF(K351&lt;('d_시나리오'!$I$4-'d_시나리오'!$H$4)/('d_시나리오'!$J$4-'d_시나리오'!$H$4),'d_시나리오'!$H$4+SQRT(K351*('d_시나리오'!$J$4-'d_시나리오'!$H$4)*('d_시나리오'!$I$4-'d_시나리오'!$H$4)),'d_시나리오'!$J$4-SQRT((1-K351)*('d_시나리오'!$J$4-'d_시나리오'!$H$4)*('d_시나리오'!$J$4-'d_시나리오'!$I$4))))</f>
        <v/>
      </c>
      <c r="M351">
        <f>RAND()</f>
        <v/>
      </c>
      <c r="N351">
        <f>IF('d_시나리오'!$J$5='d_시나리오'!$H$5,'d_시나리오'!$I$5,IF(M351&lt;('d_시나리오'!$I$5-'d_시나리오'!$H$5)/('d_시나리오'!$J$5-'d_시나리오'!$H$5),'d_시나리오'!$H$5+SQRT(M351*('d_시나리오'!$J$5-'d_시나리오'!$H$5)*('d_시나리오'!$I$5-'d_시나리오'!$H$5)),'d_시나리오'!$J$5-SQRT((1-M351)*('d_시나리오'!$J$5-'d_시나리오'!$H$5)*('d_시나리오'!$J$5-'d_시나리오'!$I$5))))</f>
        <v/>
      </c>
      <c r="O351">
        <f>RAND()</f>
        <v/>
      </c>
      <c r="P351">
        <f>IF('d_시나리오'!$J$6='d_시나리오'!$H$6,'d_시나리오'!$I$6,IF(O351&lt;('d_시나리오'!$I$6-'d_시나리오'!$H$6)/('d_시나리오'!$J$6-'d_시나리오'!$H$6),'d_시나리오'!$H$6+SQRT(O351*('d_시나리오'!$J$6-'d_시나리오'!$H$6)*('d_시나리오'!$I$6-'d_시나리오'!$H$6)),'d_시나리오'!$J$6-SQRT((1-O351)*('d_시나리오'!$J$6-'d_시나리오'!$H$6)*('d_시나리오'!$J$6-'d_시나리오'!$I$6))))</f>
        <v/>
      </c>
      <c r="Q351">
        <f>INDEX('d_분포'!$B$2:$B$57,RANDBETWEEN(1,56))</f>
        <v/>
      </c>
      <c r="R351">
        <f>BETAINV(RAND(),5,5)</f>
        <v/>
      </c>
      <c r="S351">
        <f>'d_고정'!$B$1*'6_기대효과'!$H$7*('d_시나리오'!$I$7/'d_고정'!$B$2)*B351</f>
        <v/>
      </c>
      <c r="T351">
        <f>S351*D351</f>
        <v/>
      </c>
      <c r="U351">
        <f>S351*F351*H351</f>
        <v/>
      </c>
      <c r="V351">
        <f>S351*F351*(H351-1)</f>
        <v/>
      </c>
      <c r="W351">
        <f>U351*J351</f>
        <v/>
      </c>
      <c r="X351">
        <f>T351+W351</f>
        <v/>
      </c>
      <c r="Y351">
        <f>(T351*E351+W351*L351)*(1-R351-'d_고정'!$B$13)</f>
        <v/>
      </c>
      <c r="Z351">
        <f>(U351*N351*Q351+'d_고정'!$B$3*('6_기대효과'!$H$7/8)*Q351*'d_고정'!$B$10*P351*('6_기대효과'!$K$7/'d_고정'!$B$9))*(1-R351)</f>
        <v/>
      </c>
      <c r="AA351">
        <f>W351*L351*(1-R351-'d_고정'!$B$13)+U351*MAX(N351-'d_고정'!$B$10*P351*('6_기대효과'!$K$7/'d_고정'!$B$9),0)*Q351*(1-R351)</f>
        <v/>
      </c>
      <c r="AB351">
        <f>Y351+Z351</f>
        <v/>
      </c>
      <c r="AC351">
        <f>Y351/('d_고정'!$B$5*'6_기대효과'!$H$7/8)/'d_고정'!$B$6</f>
        <v/>
      </c>
      <c r="AD351">
        <f>Y351/('d_고정'!$B$8*'6_기대효과'!$H$7/8)</f>
        <v/>
      </c>
    </row>
    <row r="352">
      <c r="A352">
        <f>RAND()</f>
        <v/>
      </c>
      <c r="B352">
        <f>IF('d_시나리오'!$J$2='d_시나리오'!$H$2,'d_시나리오'!$I$2,IF(A352&lt;('d_시나리오'!$I$2-'d_시나리오'!$H$2)/('d_시나리오'!$J$2-'d_시나리오'!$H$2),'d_시나리오'!$H$2+SQRT(A352*('d_시나리오'!$J$2-'d_시나리오'!$H$2)*('d_시나리오'!$I$2-'d_시나리오'!$H$2)),'d_시나리오'!$J$2-SQRT((1-A352)*('d_시나리오'!$J$2-'d_시나리오'!$H$2)*('d_시나리오'!$J$2-'d_시나리오'!$I$2))))</f>
        <v/>
      </c>
      <c r="C352">
        <f>RAND()</f>
        <v/>
      </c>
      <c r="D352">
        <f>BETAINV(RAND(),IF(C352&lt;'d_고정'!$B$26,'d_고정'!$B$23,'d_고정'!$B$16)+1,'d_고정'!$B$17-IF(C352&lt;'d_고정'!$B$26,'d_고정'!$B$23,'d_고정'!$B$16)+1)*('d_고정'!$B$14+('d_고정'!$B$15-'d_고정'!$B$14)*RAND())</f>
        <v/>
      </c>
      <c r="E352">
        <f>INDEX('d_분포'!$A$2:$A$28,RANDBETWEEN(1,27))</f>
        <v/>
      </c>
      <c r="F352">
        <f>INDEX('d_분포'!$C$2:$C$5,RANDBETWEEN(1,4))*(0.9+0.2*RAND())</f>
        <v/>
      </c>
      <c r="G352">
        <f>RAND()</f>
        <v/>
      </c>
      <c r="H352">
        <f>(F352+(1-F352)*('d_고정'!$B$22*BETAINV(RAND(),IF(G352&lt;'d_고정'!$B$26,'d_고정'!$B$25,'d_고정'!$B$20)+1,'d_고정'!$B$21-IF(G352&lt;'d_고정'!$B$26,'d_고정'!$B$25,'d_고정'!$B$20)+1)+(1-'d_고정'!$B$22)*BETAINV(RAND(),IF(G352&lt;'d_고정'!$B$26,'d_고정'!$B$24,'d_고정'!$B$18)+1,'d_고정'!$B$19-IF(G352&lt;'d_고정'!$B$26,'d_고정'!$B$24,'d_고정'!$B$18)+1))*('d_고정'!$B$14+('d_고정'!$B$15-'d_고정'!$B$14)*RAND()))/F352</f>
        <v/>
      </c>
      <c r="I352">
        <f>RAND()</f>
        <v/>
      </c>
      <c r="J352">
        <f>IF('d_시나리오'!$J$3='d_시나리오'!$H$3,'d_시나리오'!$I$3,IF(I352&lt;('d_시나리오'!$I$3-'d_시나리오'!$H$3)/('d_시나리오'!$J$3-'d_시나리오'!$H$3),'d_시나리오'!$H$3+SQRT(I352*('d_시나리오'!$J$3-'d_시나리오'!$H$3)*('d_시나리오'!$I$3-'d_시나리오'!$H$3)),'d_시나리오'!$J$3-SQRT((1-I352)*('d_시나리오'!$J$3-'d_시나리오'!$H$3)*('d_시나리오'!$J$3-'d_시나리오'!$I$3))))</f>
        <v/>
      </c>
      <c r="K352">
        <f>RAND()</f>
        <v/>
      </c>
      <c r="L352">
        <f>IF('d_시나리오'!$J$4='d_시나리오'!$H$4,'d_시나리오'!$I$4,IF(K352&lt;('d_시나리오'!$I$4-'d_시나리오'!$H$4)/('d_시나리오'!$J$4-'d_시나리오'!$H$4),'d_시나리오'!$H$4+SQRT(K352*('d_시나리오'!$J$4-'d_시나리오'!$H$4)*('d_시나리오'!$I$4-'d_시나리오'!$H$4)),'d_시나리오'!$J$4-SQRT((1-K352)*('d_시나리오'!$J$4-'d_시나리오'!$H$4)*('d_시나리오'!$J$4-'d_시나리오'!$I$4))))</f>
        <v/>
      </c>
      <c r="M352">
        <f>RAND()</f>
        <v/>
      </c>
      <c r="N352">
        <f>IF('d_시나리오'!$J$5='d_시나리오'!$H$5,'d_시나리오'!$I$5,IF(M352&lt;('d_시나리오'!$I$5-'d_시나리오'!$H$5)/('d_시나리오'!$J$5-'d_시나리오'!$H$5),'d_시나리오'!$H$5+SQRT(M352*('d_시나리오'!$J$5-'d_시나리오'!$H$5)*('d_시나리오'!$I$5-'d_시나리오'!$H$5)),'d_시나리오'!$J$5-SQRT((1-M352)*('d_시나리오'!$J$5-'d_시나리오'!$H$5)*('d_시나리오'!$J$5-'d_시나리오'!$I$5))))</f>
        <v/>
      </c>
      <c r="O352">
        <f>RAND()</f>
        <v/>
      </c>
      <c r="P352">
        <f>IF('d_시나리오'!$J$6='d_시나리오'!$H$6,'d_시나리오'!$I$6,IF(O352&lt;('d_시나리오'!$I$6-'d_시나리오'!$H$6)/('d_시나리오'!$J$6-'d_시나리오'!$H$6),'d_시나리오'!$H$6+SQRT(O352*('d_시나리오'!$J$6-'d_시나리오'!$H$6)*('d_시나리오'!$I$6-'d_시나리오'!$H$6)),'d_시나리오'!$J$6-SQRT((1-O352)*('d_시나리오'!$J$6-'d_시나리오'!$H$6)*('d_시나리오'!$J$6-'d_시나리오'!$I$6))))</f>
        <v/>
      </c>
      <c r="Q352">
        <f>INDEX('d_분포'!$B$2:$B$57,RANDBETWEEN(1,56))</f>
        <v/>
      </c>
      <c r="R352">
        <f>BETAINV(RAND(),5,5)</f>
        <v/>
      </c>
      <c r="S352">
        <f>'d_고정'!$B$1*'6_기대효과'!$H$7*('d_시나리오'!$I$7/'d_고정'!$B$2)*B352</f>
        <v/>
      </c>
      <c r="T352">
        <f>S352*D352</f>
        <v/>
      </c>
      <c r="U352">
        <f>S352*F352*H352</f>
        <v/>
      </c>
      <c r="V352">
        <f>S352*F352*(H352-1)</f>
        <v/>
      </c>
      <c r="W352">
        <f>U352*J352</f>
        <v/>
      </c>
      <c r="X352">
        <f>T352+W352</f>
        <v/>
      </c>
      <c r="Y352">
        <f>(T352*E352+W352*L352)*(1-R352-'d_고정'!$B$13)</f>
        <v/>
      </c>
      <c r="Z352">
        <f>(U352*N352*Q352+'d_고정'!$B$3*('6_기대효과'!$H$7/8)*Q352*'d_고정'!$B$10*P352*('6_기대효과'!$K$7/'d_고정'!$B$9))*(1-R352)</f>
        <v/>
      </c>
      <c r="AA352">
        <f>W352*L352*(1-R352-'d_고정'!$B$13)+U352*MAX(N352-'d_고정'!$B$10*P352*('6_기대효과'!$K$7/'d_고정'!$B$9),0)*Q352*(1-R352)</f>
        <v/>
      </c>
      <c r="AB352">
        <f>Y352+Z352</f>
        <v/>
      </c>
      <c r="AC352">
        <f>Y352/('d_고정'!$B$5*'6_기대효과'!$H$7/8)/'d_고정'!$B$6</f>
        <v/>
      </c>
      <c r="AD352">
        <f>Y352/('d_고정'!$B$8*'6_기대효과'!$H$7/8)</f>
        <v/>
      </c>
    </row>
    <row r="353">
      <c r="A353">
        <f>RAND()</f>
        <v/>
      </c>
      <c r="B353">
        <f>IF('d_시나리오'!$J$2='d_시나리오'!$H$2,'d_시나리오'!$I$2,IF(A353&lt;('d_시나리오'!$I$2-'d_시나리오'!$H$2)/('d_시나리오'!$J$2-'d_시나리오'!$H$2),'d_시나리오'!$H$2+SQRT(A353*('d_시나리오'!$J$2-'d_시나리오'!$H$2)*('d_시나리오'!$I$2-'d_시나리오'!$H$2)),'d_시나리오'!$J$2-SQRT((1-A353)*('d_시나리오'!$J$2-'d_시나리오'!$H$2)*('d_시나리오'!$J$2-'d_시나리오'!$I$2))))</f>
        <v/>
      </c>
      <c r="C353">
        <f>RAND()</f>
        <v/>
      </c>
      <c r="D353">
        <f>BETAINV(RAND(),IF(C353&lt;'d_고정'!$B$26,'d_고정'!$B$23,'d_고정'!$B$16)+1,'d_고정'!$B$17-IF(C353&lt;'d_고정'!$B$26,'d_고정'!$B$23,'d_고정'!$B$16)+1)*('d_고정'!$B$14+('d_고정'!$B$15-'d_고정'!$B$14)*RAND())</f>
        <v/>
      </c>
      <c r="E353">
        <f>INDEX('d_분포'!$A$2:$A$28,RANDBETWEEN(1,27))</f>
        <v/>
      </c>
      <c r="F353">
        <f>INDEX('d_분포'!$C$2:$C$5,RANDBETWEEN(1,4))*(0.9+0.2*RAND())</f>
        <v/>
      </c>
      <c r="G353">
        <f>RAND()</f>
        <v/>
      </c>
      <c r="H353">
        <f>(F353+(1-F353)*('d_고정'!$B$22*BETAINV(RAND(),IF(G353&lt;'d_고정'!$B$26,'d_고정'!$B$25,'d_고정'!$B$20)+1,'d_고정'!$B$21-IF(G353&lt;'d_고정'!$B$26,'d_고정'!$B$25,'d_고정'!$B$20)+1)+(1-'d_고정'!$B$22)*BETAINV(RAND(),IF(G353&lt;'d_고정'!$B$26,'d_고정'!$B$24,'d_고정'!$B$18)+1,'d_고정'!$B$19-IF(G353&lt;'d_고정'!$B$26,'d_고정'!$B$24,'d_고정'!$B$18)+1))*('d_고정'!$B$14+('d_고정'!$B$15-'d_고정'!$B$14)*RAND()))/F353</f>
        <v/>
      </c>
      <c r="I353">
        <f>RAND()</f>
        <v/>
      </c>
      <c r="J353">
        <f>IF('d_시나리오'!$J$3='d_시나리오'!$H$3,'d_시나리오'!$I$3,IF(I353&lt;('d_시나리오'!$I$3-'d_시나리오'!$H$3)/('d_시나리오'!$J$3-'d_시나리오'!$H$3),'d_시나리오'!$H$3+SQRT(I353*('d_시나리오'!$J$3-'d_시나리오'!$H$3)*('d_시나리오'!$I$3-'d_시나리오'!$H$3)),'d_시나리오'!$J$3-SQRT((1-I353)*('d_시나리오'!$J$3-'d_시나리오'!$H$3)*('d_시나리오'!$J$3-'d_시나리오'!$I$3))))</f>
        <v/>
      </c>
      <c r="K353">
        <f>RAND()</f>
        <v/>
      </c>
      <c r="L353">
        <f>IF('d_시나리오'!$J$4='d_시나리오'!$H$4,'d_시나리오'!$I$4,IF(K353&lt;('d_시나리오'!$I$4-'d_시나리오'!$H$4)/('d_시나리오'!$J$4-'d_시나리오'!$H$4),'d_시나리오'!$H$4+SQRT(K353*('d_시나리오'!$J$4-'d_시나리오'!$H$4)*('d_시나리오'!$I$4-'d_시나리오'!$H$4)),'d_시나리오'!$J$4-SQRT((1-K353)*('d_시나리오'!$J$4-'d_시나리오'!$H$4)*('d_시나리오'!$J$4-'d_시나리오'!$I$4))))</f>
        <v/>
      </c>
      <c r="M353">
        <f>RAND()</f>
        <v/>
      </c>
      <c r="N353">
        <f>IF('d_시나리오'!$J$5='d_시나리오'!$H$5,'d_시나리오'!$I$5,IF(M353&lt;('d_시나리오'!$I$5-'d_시나리오'!$H$5)/('d_시나리오'!$J$5-'d_시나리오'!$H$5),'d_시나리오'!$H$5+SQRT(M353*('d_시나리오'!$J$5-'d_시나리오'!$H$5)*('d_시나리오'!$I$5-'d_시나리오'!$H$5)),'d_시나리오'!$J$5-SQRT((1-M353)*('d_시나리오'!$J$5-'d_시나리오'!$H$5)*('d_시나리오'!$J$5-'d_시나리오'!$I$5))))</f>
        <v/>
      </c>
      <c r="O353">
        <f>RAND()</f>
        <v/>
      </c>
      <c r="P353">
        <f>IF('d_시나리오'!$J$6='d_시나리오'!$H$6,'d_시나리오'!$I$6,IF(O353&lt;('d_시나리오'!$I$6-'d_시나리오'!$H$6)/('d_시나리오'!$J$6-'d_시나리오'!$H$6),'d_시나리오'!$H$6+SQRT(O353*('d_시나리오'!$J$6-'d_시나리오'!$H$6)*('d_시나리오'!$I$6-'d_시나리오'!$H$6)),'d_시나리오'!$J$6-SQRT((1-O353)*('d_시나리오'!$J$6-'d_시나리오'!$H$6)*('d_시나리오'!$J$6-'d_시나리오'!$I$6))))</f>
        <v/>
      </c>
      <c r="Q353">
        <f>INDEX('d_분포'!$B$2:$B$57,RANDBETWEEN(1,56))</f>
        <v/>
      </c>
      <c r="R353">
        <f>BETAINV(RAND(),5,5)</f>
        <v/>
      </c>
      <c r="S353">
        <f>'d_고정'!$B$1*'6_기대효과'!$H$7*('d_시나리오'!$I$7/'d_고정'!$B$2)*B353</f>
        <v/>
      </c>
      <c r="T353">
        <f>S353*D353</f>
        <v/>
      </c>
      <c r="U353">
        <f>S353*F353*H353</f>
        <v/>
      </c>
      <c r="V353">
        <f>S353*F353*(H353-1)</f>
        <v/>
      </c>
      <c r="W353">
        <f>U353*J353</f>
        <v/>
      </c>
      <c r="X353">
        <f>T353+W353</f>
        <v/>
      </c>
      <c r="Y353">
        <f>(T353*E353+W353*L353)*(1-R353-'d_고정'!$B$13)</f>
        <v/>
      </c>
      <c r="Z353">
        <f>(U353*N353*Q353+'d_고정'!$B$3*('6_기대효과'!$H$7/8)*Q353*'d_고정'!$B$10*P353*('6_기대효과'!$K$7/'d_고정'!$B$9))*(1-R353)</f>
        <v/>
      </c>
      <c r="AA353">
        <f>W353*L353*(1-R353-'d_고정'!$B$13)+U353*MAX(N353-'d_고정'!$B$10*P353*('6_기대효과'!$K$7/'d_고정'!$B$9),0)*Q353*(1-R353)</f>
        <v/>
      </c>
      <c r="AB353">
        <f>Y353+Z353</f>
        <v/>
      </c>
      <c r="AC353">
        <f>Y353/('d_고정'!$B$5*'6_기대효과'!$H$7/8)/'d_고정'!$B$6</f>
        <v/>
      </c>
      <c r="AD353">
        <f>Y353/('d_고정'!$B$8*'6_기대효과'!$H$7/8)</f>
        <v/>
      </c>
    </row>
    <row r="354">
      <c r="A354">
        <f>RAND()</f>
        <v/>
      </c>
      <c r="B354">
        <f>IF('d_시나리오'!$J$2='d_시나리오'!$H$2,'d_시나리오'!$I$2,IF(A354&lt;('d_시나리오'!$I$2-'d_시나리오'!$H$2)/('d_시나리오'!$J$2-'d_시나리오'!$H$2),'d_시나리오'!$H$2+SQRT(A354*('d_시나리오'!$J$2-'d_시나리오'!$H$2)*('d_시나리오'!$I$2-'d_시나리오'!$H$2)),'d_시나리오'!$J$2-SQRT((1-A354)*('d_시나리오'!$J$2-'d_시나리오'!$H$2)*('d_시나리오'!$J$2-'d_시나리오'!$I$2))))</f>
        <v/>
      </c>
      <c r="C354">
        <f>RAND()</f>
        <v/>
      </c>
      <c r="D354">
        <f>BETAINV(RAND(),IF(C354&lt;'d_고정'!$B$26,'d_고정'!$B$23,'d_고정'!$B$16)+1,'d_고정'!$B$17-IF(C354&lt;'d_고정'!$B$26,'d_고정'!$B$23,'d_고정'!$B$16)+1)*('d_고정'!$B$14+('d_고정'!$B$15-'d_고정'!$B$14)*RAND())</f>
        <v/>
      </c>
      <c r="E354">
        <f>INDEX('d_분포'!$A$2:$A$28,RANDBETWEEN(1,27))</f>
        <v/>
      </c>
      <c r="F354">
        <f>INDEX('d_분포'!$C$2:$C$5,RANDBETWEEN(1,4))*(0.9+0.2*RAND())</f>
        <v/>
      </c>
      <c r="G354">
        <f>RAND()</f>
        <v/>
      </c>
      <c r="H354">
        <f>(F354+(1-F354)*('d_고정'!$B$22*BETAINV(RAND(),IF(G354&lt;'d_고정'!$B$26,'d_고정'!$B$25,'d_고정'!$B$20)+1,'d_고정'!$B$21-IF(G354&lt;'d_고정'!$B$26,'d_고정'!$B$25,'d_고정'!$B$20)+1)+(1-'d_고정'!$B$22)*BETAINV(RAND(),IF(G354&lt;'d_고정'!$B$26,'d_고정'!$B$24,'d_고정'!$B$18)+1,'d_고정'!$B$19-IF(G354&lt;'d_고정'!$B$26,'d_고정'!$B$24,'d_고정'!$B$18)+1))*('d_고정'!$B$14+('d_고정'!$B$15-'d_고정'!$B$14)*RAND()))/F354</f>
        <v/>
      </c>
      <c r="I354">
        <f>RAND()</f>
        <v/>
      </c>
      <c r="J354">
        <f>IF('d_시나리오'!$J$3='d_시나리오'!$H$3,'d_시나리오'!$I$3,IF(I354&lt;('d_시나리오'!$I$3-'d_시나리오'!$H$3)/('d_시나리오'!$J$3-'d_시나리오'!$H$3),'d_시나리오'!$H$3+SQRT(I354*('d_시나리오'!$J$3-'d_시나리오'!$H$3)*('d_시나리오'!$I$3-'d_시나리오'!$H$3)),'d_시나리오'!$J$3-SQRT((1-I354)*('d_시나리오'!$J$3-'d_시나리오'!$H$3)*('d_시나리오'!$J$3-'d_시나리오'!$I$3))))</f>
        <v/>
      </c>
      <c r="K354">
        <f>RAND()</f>
        <v/>
      </c>
      <c r="L354">
        <f>IF('d_시나리오'!$J$4='d_시나리오'!$H$4,'d_시나리오'!$I$4,IF(K354&lt;('d_시나리오'!$I$4-'d_시나리오'!$H$4)/('d_시나리오'!$J$4-'d_시나리오'!$H$4),'d_시나리오'!$H$4+SQRT(K354*('d_시나리오'!$J$4-'d_시나리오'!$H$4)*('d_시나리오'!$I$4-'d_시나리오'!$H$4)),'d_시나리오'!$J$4-SQRT((1-K354)*('d_시나리오'!$J$4-'d_시나리오'!$H$4)*('d_시나리오'!$J$4-'d_시나리오'!$I$4))))</f>
        <v/>
      </c>
      <c r="M354">
        <f>RAND()</f>
        <v/>
      </c>
      <c r="N354">
        <f>IF('d_시나리오'!$J$5='d_시나리오'!$H$5,'d_시나리오'!$I$5,IF(M354&lt;('d_시나리오'!$I$5-'d_시나리오'!$H$5)/('d_시나리오'!$J$5-'d_시나리오'!$H$5),'d_시나리오'!$H$5+SQRT(M354*('d_시나리오'!$J$5-'d_시나리오'!$H$5)*('d_시나리오'!$I$5-'d_시나리오'!$H$5)),'d_시나리오'!$J$5-SQRT((1-M354)*('d_시나리오'!$J$5-'d_시나리오'!$H$5)*('d_시나리오'!$J$5-'d_시나리오'!$I$5))))</f>
        <v/>
      </c>
      <c r="O354">
        <f>RAND()</f>
        <v/>
      </c>
      <c r="P354">
        <f>IF('d_시나리오'!$J$6='d_시나리오'!$H$6,'d_시나리오'!$I$6,IF(O354&lt;('d_시나리오'!$I$6-'d_시나리오'!$H$6)/('d_시나리오'!$J$6-'d_시나리오'!$H$6),'d_시나리오'!$H$6+SQRT(O354*('d_시나리오'!$J$6-'d_시나리오'!$H$6)*('d_시나리오'!$I$6-'d_시나리오'!$H$6)),'d_시나리오'!$J$6-SQRT((1-O354)*('d_시나리오'!$J$6-'d_시나리오'!$H$6)*('d_시나리오'!$J$6-'d_시나리오'!$I$6))))</f>
        <v/>
      </c>
      <c r="Q354">
        <f>INDEX('d_분포'!$B$2:$B$57,RANDBETWEEN(1,56))</f>
        <v/>
      </c>
      <c r="R354">
        <f>BETAINV(RAND(),5,5)</f>
        <v/>
      </c>
      <c r="S354">
        <f>'d_고정'!$B$1*'6_기대효과'!$H$7*('d_시나리오'!$I$7/'d_고정'!$B$2)*B354</f>
        <v/>
      </c>
      <c r="T354">
        <f>S354*D354</f>
        <v/>
      </c>
      <c r="U354">
        <f>S354*F354*H354</f>
        <v/>
      </c>
      <c r="V354">
        <f>S354*F354*(H354-1)</f>
        <v/>
      </c>
      <c r="W354">
        <f>U354*J354</f>
        <v/>
      </c>
      <c r="X354">
        <f>T354+W354</f>
        <v/>
      </c>
      <c r="Y354">
        <f>(T354*E354+W354*L354)*(1-R354-'d_고정'!$B$13)</f>
        <v/>
      </c>
      <c r="Z354">
        <f>(U354*N354*Q354+'d_고정'!$B$3*('6_기대효과'!$H$7/8)*Q354*'d_고정'!$B$10*P354*('6_기대효과'!$K$7/'d_고정'!$B$9))*(1-R354)</f>
        <v/>
      </c>
      <c r="AA354">
        <f>W354*L354*(1-R354-'d_고정'!$B$13)+U354*MAX(N354-'d_고정'!$B$10*P354*('6_기대효과'!$K$7/'d_고정'!$B$9),0)*Q354*(1-R354)</f>
        <v/>
      </c>
      <c r="AB354">
        <f>Y354+Z354</f>
        <v/>
      </c>
      <c r="AC354">
        <f>Y354/('d_고정'!$B$5*'6_기대효과'!$H$7/8)/'d_고정'!$B$6</f>
        <v/>
      </c>
      <c r="AD354">
        <f>Y354/('d_고정'!$B$8*'6_기대효과'!$H$7/8)</f>
        <v/>
      </c>
    </row>
    <row r="355">
      <c r="A355">
        <f>RAND()</f>
        <v/>
      </c>
      <c r="B355">
        <f>IF('d_시나리오'!$J$2='d_시나리오'!$H$2,'d_시나리오'!$I$2,IF(A355&lt;('d_시나리오'!$I$2-'d_시나리오'!$H$2)/('d_시나리오'!$J$2-'d_시나리오'!$H$2),'d_시나리오'!$H$2+SQRT(A355*('d_시나리오'!$J$2-'d_시나리오'!$H$2)*('d_시나리오'!$I$2-'d_시나리오'!$H$2)),'d_시나리오'!$J$2-SQRT((1-A355)*('d_시나리오'!$J$2-'d_시나리오'!$H$2)*('d_시나리오'!$J$2-'d_시나리오'!$I$2))))</f>
        <v/>
      </c>
      <c r="C355">
        <f>RAND()</f>
        <v/>
      </c>
      <c r="D355">
        <f>BETAINV(RAND(),IF(C355&lt;'d_고정'!$B$26,'d_고정'!$B$23,'d_고정'!$B$16)+1,'d_고정'!$B$17-IF(C355&lt;'d_고정'!$B$26,'d_고정'!$B$23,'d_고정'!$B$16)+1)*('d_고정'!$B$14+('d_고정'!$B$15-'d_고정'!$B$14)*RAND())</f>
        <v/>
      </c>
      <c r="E355">
        <f>INDEX('d_분포'!$A$2:$A$28,RANDBETWEEN(1,27))</f>
        <v/>
      </c>
      <c r="F355">
        <f>INDEX('d_분포'!$C$2:$C$5,RANDBETWEEN(1,4))*(0.9+0.2*RAND())</f>
        <v/>
      </c>
      <c r="G355">
        <f>RAND()</f>
        <v/>
      </c>
      <c r="H355">
        <f>(F355+(1-F355)*('d_고정'!$B$22*BETAINV(RAND(),IF(G355&lt;'d_고정'!$B$26,'d_고정'!$B$25,'d_고정'!$B$20)+1,'d_고정'!$B$21-IF(G355&lt;'d_고정'!$B$26,'d_고정'!$B$25,'d_고정'!$B$20)+1)+(1-'d_고정'!$B$22)*BETAINV(RAND(),IF(G355&lt;'d_고정'!$B$26,'d_고정'!$B$24,'d_고정'!$B$18)+1,'d_고정'!$B$19-IF(G355&lt;'d_고정'!$B$26,'d_고정'!$B$24,'d_고정'!$B$18)+1))*('d_고정'!$B$14+('d_고정'!$B$15-'d_고정'!$B$14)*RAND()))/F355</f>
        <v/>
      </c>
      <c r="I355">
        <f>RAND()</f>
        <v/>
      </c>
      <c r="J355">
        <f>IF('d_시나리오'!$J$3='d_시나리오'!$H$3,'d_시나리오'!$I$3,IF(I355&lt;('d_시나리오'!$I$3-'d_시나리오'!$H$3)/('d_시나리오'!$J$3-'d_시나리오'!$H$3),'d_시나리오'!$H$3+SQRT(I355*('d_시나리오'!$J$3-'d_시나리오'!$H$3)*('d_시나리오'!$I$3-'d_시나리오'!$H$3)),'d_시나리오'!$J$3-SQRT((1-I355)*('d_시나리오'!$J$3-'d_시나리오'!$H$3)*('d_시나리오'!$J$3-'d_시나리오'!$I$3))))</f>
        <v/>
      </c>
      <c r="K355">
        <f>RAND()</f>
        <v/>
      </c>
      <c r="L355">
        <f>IF('d_시나리오'!$J$4='d_시나리오'!$H$4,'d_시나리오'!$I$4,IF(K355&lt;('d_시나리오'!$I$4-'d_시나리오'!$H$4)/('d_시나리오'!$J$4-'d_시나리오'!$H$4),'d_시나리오'!$H$4+SQRT(K355*('d_시나리오'!$J$4-'d_시나리오'!$H$4)*('d_시나리오'!$I$4-'d_시나리오'!$H$4)),'d_시나리오'!$J$4-SQRT((1-K355)*('d_시나리오'!$J$4-'d_시나리오'!$H$4)*('d_시나리오'!$J$4-'d_시나리오'!$I$4))))</f>
        <v/>
      </c>
      <c r="M355">
        <f>RAND()</f>
        <v/>
      </c>
      <c r="N355">
        <f>IF('d_시나리오'!$J$5='d_시나리오'!$H$5,'d_시나리오'!$I$5,IF(M355&lt;('d_시나리오'!$I$5-'d_시나리오'!$H$5)/('d_시나리오'!$J$5-'d_시나리오'!$H$5),'d_시나리오'!$H$5+SQRT(M355*('d_시나리오'!$J$5-'d_시나리오'!$H$5)*('d_시나리오'!$I$5-'d_시나리오'!$H$5)),'d_시나리오'!$J$5-SQRT((1-M355)*('d_시나리오'!$J$5-'d_시나리오'!$H$5)*('d_시나리오'!$J$5-'d_시나리오'!$I$5))))</f>
        <v/>
      </c>
      <c r="O355">
        <f>RAND()</f>
        <v/>
      </c>
      <c r="P355">
        <f>IF('d_시나리오'!$J$6='d_시나리오'!$H$6,'d_시나리오'!$I$6,IF(O355&lt;('d_시나리오'!$I$6-'d_시나리오'!$H$6)/('d_시나리오'!$J$6-'d_시나리오'!$H$6),'d_시나리오'!$H$6+SQRT(O355*('d_시나리오'!$J$6-'d_시나리오'!$H$6)*('d_시나리오'!$I$6-'d_시나리오'!$H$6)),'d_시나리오'!$J$6-SQRT((1-O355)*('d_시나리오'!$J$6-'d_시나리오'!$H$6)*('d_시나리오'!$J$6-'d_시나리오'!$I$6))))</f>
        <v/>
      </c>
      <c r="Q355">
        <f>INDEX('d_분포'!$B$2:$B$57,RANDBETWEEN(1,56))</f>
        <v/>
      </c>
      <c r="R355">
        <f>BETAINV(RAND(),5,5)</f>
        <v/>
      </c>
      <c r="S355">
        <f>'d_고정'!$B$1*'6_기대효과'!$H$7*('d_시나리오'!$I$7/'d_고정'!$B$2)*B355</f>
        <v/>
      </c>
      <c r="T355">
        <f>S355*D355</f>
        <v/>
      </c>
      <c r="U355">
        <f>S355*F355*H355</f>
        <v/>
      </c>
      <c r="V355">
        <f>S355*F355*(H355-1)</f>
        <v/>
      </c>
      <c r="W355">
        <f>U355*J355</f>
        <v/>
      </c>
      <c r="X355">
        <f>T355+W355</f>
        <v/>
      </c>
      <c r="Y355">
        <f>(T355*E355+W355*L355)*(1-R355-'d_고정'!$B$13)</f>
        <v/>
      </c>
      <c r="Z355">
        <f>(U355*N355*Q355+'d_고정'!$B$3*('6_기대효과'!$H$7/8)*Q355*'d_고정'!$B$10*P355*('6_기대효과'!$K$7/'d_고정'!$B$9))*(1-R355)</f>
        <v/>
      </c>
      <c r="AA355">
        <f>W355*L355*(1-R355-'d_고정'!$B$13)+U355*MAX(N355-'d_고정'!$B$10*P355*('6_기대효과'!$K$7/'d_고정'!$B$9),0)*Q355*(1-R355)</f>
        <v/>
      </c>
      <c r="AB355">
        <f>Y355+Z355</f>
        <v/>
      </c>
      <c r="AC355">
        <f>Y355/('d_고정'!$B$5*'6_기대효과'!$H$7/8)/'d_고정'!$B$6</f>
        <v/>
      </c>
      <c r="AD355">
        <f>Y355/('d_고정'!$B$8*'6_기대효과'!$H$7/8)</f>
        <v/>
      </c>
    </row>
    <row r="356">
      <c r="A356">
        <f>RAND()</f>
        <v/>
      </c>
      <c r="B356">
        <f>IF('d_시나리오'!$J$2='d_시나리오'!$H$2,'d_시나리오'!$I$2,IF(A356&lt;('d_시나리오'!$I$2-'d_시나리오'!$H$2)/('d_시나리오'!$J$2-'d_시나리오'!$H$2),'d_시나리오'!$H$2+SQRT(A356*('d_시나리오'!$J$2-'d_시나리오'!$H$2)*('d_시나리오'!$I$2-'d_시나리오'!$H$2)),'d_시나리오'!$J$2-SQRT((1-A356)*('d_시나리오'!$J$2-'d_시나리오'!$H$2)*('d_시나리오'!$J$2-'d_시나리오'!$I$2))))</f>
        <v/>
      </c>
      <c r="C356">
        <f>RAND()</f>
        <v/>
      </c>
      <c r="D356">
        <f>BETAINV(RAND(),IF(C356&lt;'d_고정'!$B$26,'d_고정'!$B$23,'d_고정'!$B$16)+1,'d_고정'!$B$17-IF(C356&lt;'d_고정'!$B$26,'d_고정'!$B$23,'d_고정'!$B$16)+1)*('d_고정'!$B$14+('d_고정'!$B$15-'d_고정'!$B$14)*RAND())</f>
        <v/>
      </c>
      <c r="E356">
        <f>INDEX('d_분포'!$A$2:$A$28,RANDBETWEEN(1,27))</f>
        <v/>
      </c>
      <c r="F356">
        <f>INDEX('d_분포'!$C$2:$C$5,RANDBETWEEN(1,4))*(0.9+0.2*RAND())</f>
        <v/>
      </c>
      <c r="G356">
        <f>RAND()</f>
        <v/>
      </c>
      <c r="H356">
        <f>(F356+(1-F356)*('d_고정'!$B$22*BETAINV(RAND(),IF(G356&lt;'d_고정'!$B$26,'d_고정'!$B$25,'d_고정'!$B$20)+1,'d_고정'!$B$21-IF(G356&lt;'d_고정'!$B$26,'d_고정'!$B$25,'d_고정'!$B$20)+1)+(1-'d_고정'!$B$22)*BETAINV(RAND(),IF(G356&lt;'d_고정'!$B$26,'d_고정'!$B$24,'d_고정'!$B$18)+1,'d_고정'!$B$19-IF(G356&lt;'d_고정'!$B$26,'d_고정'!$B$24,'d_고정'!$B$18)+1))*('d_고정'!$B$14+('d_고정'!$B$15-'d_고정'!$B$14)*RAND()))/F356</f>
        <v/>
      </c>
      <c r="I356">
        <f>RAND()</f>
        <v/>
      </c>
      <c r="J356">
        <f>IF('d_시나리오'!$J$3='d_시나리오'!$H$3,'d_시나리오'!$I$3,IF(I356&lt;('d_시나리오'!$I$3-'d_시나리오'!$H$3)/('d_시나리오'!$J$3-'d_시나리오'!$H$3),'d_시나리오'!$H$3+SQRT(I356*('d_시나리오'!$J$3-'d_시나리오'!$H$3)*('d_시나리오'!$I$3-'d_시나리오'!$H$3)),'d_시나리오'!$J$3-SQRT((1-I356)*('d_시나리오'!$J$3-'d_시나리오'!$H$3)*('d_시나리오'!$J$3-'d_시나리오'!$I$3))))</f>
        <v/>
      </c>
      <c r="K356">
        <f>RAND()</f>
        <v/>
      </c>
      <c r="L356">
        <f>IF('d_시나리오'!$J$4='d_시나리오'!$H$4,'d_시나리오'!$I$4,IF(K356&lt;('d_시나리오'!$I$4-'d_시나리오'!$H$4)/('d_시나리오'!$J$4-'d_시나리오'!$H$4),'d_시나리오'!$H$4+SQRT(K356*('d_시나리오'!$J$4-'d_시나리오'!$H$4)*('d_시나리오'!$I$4-'d_시나리오'!$H$4)),'d_시나리오'!$J$4-SQRT((1-K356)*('d_시나리오'!$J$4-'d_시나리오'!$H$4)*('d_시나리오'!$J$4-'d_시나리오'!$I$4))))</f>
        <v/>
      </c>
      <c r="M356">
        <f>RAND()</f>
        <v/>
      </c>
      <c r="N356">
        <f>IF('d_시나리오'!$J$5='d_시나리오'!$H$5,'d_시나리오'!$I$5,IF(M356&lt;('d_시나리오'!$I$5-'d_시나리오'!$H$5)/('d_시나리오'!$J$5-'d_시나리오'!$H$5),'d_시나리오'!$H$5+SQRT(M356*('d_시나리오'!$J$5-'d_시나리오'!$H$5)*('d_시나리오'!$I$5-'d_시나리오'!$H$5)),'d_시나리오'!$J$5-SQRT((1-M356)*('d_시나리오'!$J$5-'d_시나리오'!$H$5)*('d_시나리오'!$J$5-'d_시나리오'!$I$5))))</f>
        <v/>
      </c>
      <c r="O356">
        <f>RAND()</f>
        <v/>
      </c>
      <c r="P356">
        <f>IF('d_시나리오'!$J$6='d_시나리오'!$H$6,'d_시나리오'!$I$6,IF(O356&lt;('d_시나리오'!$I$6-'d_시나리오'!$H$6)/('d_시나리오'!$J$6-'d_시나리오'!$H$6),'d_시나리오'!$H$6+SQRT(O356*('d_시나리오'!$J$6-'d_시나리오'!$H$6)*('d_시나리오'!$I$6-'d_시나리오'!$H$6)),'d_시나리오'!$J$6-SQRT((1-O356)*('d_시나리오'!$J$6-'d_시나리오'!$H$6)*('d_시나리오'!$J$6-'d_시나리오'!$I$6))))</f>
        <v/>
      </c>
      <c r="Q356">
        <f>INDEX('d_분포'!$B$2:$B$57,RANDBETWEEN(1,56))</f>
        <v/>
      </c>
      <c r="R356">
        <f>BETAINV(RAND(),5,5)</f>
        <v/>
      </c>
      <c r="S356">
        <f>'d_고정'!$B$1*'6_기대효과'!$H$7*('d_시나리오'!$I$7/'d_고정'!$B$2)*B356</f>
        <v/>
      </c>
      <c r="T356">
        <f>S356*D356</f>
        <v/>
      </c>
      <c r="U356">
        <f>S356*F356*H356</f>
        <v/>
      </c>
      <c r="V356">
        <f>S356*F356*(H356-1)</f>
        <v/>
      </c>
      <c r="W356">
        <f>U356*J356</f>
        <v/>
      </c>
      <c r="X356">
        <f>T356+W356</f>
        <v/>
      </c>
      <c r="Y356">
        <f>(T356*E356+W356*L356)*(1-R356-'d_고정'!$B$13)</f>
        <v/>
      </c>
      <c r="Z356">
        <f>(U356*N356*Q356+'d_고정'!$B$3*('6_기대효과'!$H$7/8)*Q356*'d_고정'!$B$10*P356*('6_기대효과'!$K$7/'d_고정'!$B$9))*(1-R356)</f>
        <v/>
      </c>
      <c r="AA356">
        <f>W356*L356*(1-R356-'d_고정'!$B$13)+U356*MAX(N356-'d_고정'!$B$10*P356*('6_기대효과'!$K$7/'d_고정'!$B$9),0)*Q356*(1-R356)</f>
        <v/>
      </c>
      <c r="AB356">
        <f>Y356+Z356</f>
        <v/>
      </c>
      <c r="AC356">
        <f>Y356/('d_고정'!$B$5*'6_기대효과'!$H$7/8)/'d_고정'!$B$6</f>
        <v/>
      </c>
      <c r="AD356">
        <f>Y356/('d_고정'!$B$8*'6_기대효과'!$H$7/8)</f>
        <v/>
      </c>
    </row>
    <row r="357">
      <c r="A357">
        <f>RAND()</f>
        <v/>
      </c>
      <c r="B357">
        <f>IF('d_시나리오'!$J$2='d_시나리오'!$H$2,'d_시나리오'!$I$2,IF(A357&lt;('d_시나리오'!$I$2-'d_시나리오'!$H$2)/('d_시나리오'!$J$2-'d_시나리오'!$H$2),'d_시나리오'!$H$2+SQRT(A357*('d_시나리오'!$J$2-'d_시나리오'!$H$2)*('d_시나리오'!$I$2-'d_시나리오'!$H$2)),'d_시나리오'!$J$2-SQRT((1-A357)*('d_시나리오'!$J$2-'d_시나리오'!$H$2)*('d_시나리오'!$J$2-'d_시나리오'!$I$2))))</f>
        <v/>
      </c>
      <c r="C357">
        <f>RAND()</f>
        <v/>
      </c>
      <c r="D357">
        <f>BETAINV(RAND(),IF(C357&lt;'d_고정'!$B$26,'d_고정'!$B$23,'d_고정'!$B$16)+1,'d_고정'!$B$17-IF(C357&lt;'d_고정'!$B$26,'d_고정'!$B$23,'d_고정'!$B$16)+1)*('d_고정'!$B$14+('d_고정'!$B$15-'d_고정'!$B$14)*RAND())</f>
        <v/>
      </c>
      <c r="E357">
        <f>INDEX('d_분포'!$A$2:$A$28,RANDBETWEEN(1,27))</f>
        <v/>
      </c>
      <c r="F357">
        <f>INDEX('d_분포'!$C$2:$C$5,RANDBETWEEN(1,4))*(0.9+0.2*RAND())</f>
        <v/>
      </c>
      <c r="G357">
        <f>RAND()</f>
        <v/>
      </c>
      <c r="H357">
        <f>(F357+(1-F357)*('d_고정'!$B$22*BETAINV(RAND(),IF(G357&lt;'d_고정'!$B$26,'d_고정'!$B$25,'d_고정'!$B$20)+1,'d_고정'!$B$21-IF(G357&lt;'d_고정'!$B$26,'d_고정'!$B$25,'d_고정'!$B$20)+1)+(1-'d_고정'!$B$22)*BETAINV(RAND(),IF(G357&lt;'d_고정'!$B$26,'d_고정'!$B$24,'d_고정'!$B$18)+1,'d_고정'!$B$19-IF(G357&lt;'d_고정'!$B$26,'d_고정'!$B$24,'d_고정'!$B$18)+1))*('d_고정'!$B$14+('d_고정'!$B$15-'d_고정'!$B$14)*RAND()))/F357</f>
        <v/>
      </c>
      <c r="I357">
        <f>RAND()</f>
        <v/>
      </c>
      <c r="J357">
        <f>IF('d_시나리오'!$J$3='d_시나리오'!$H$3,'d_시나리오'!$I$3,IF(I357&lt;('d_시나리오'!$I$3-'d_시나리오'!$H$3)/('d_시나리오'!$J$3-'d_시나리오'!$H$3),'d_시나리오'!$H$3+SQRT(I357*('d_시나리오'!$J$3-'d_시나리오'!$H$3)*('d_시나리오'!$I$3-'d_시나리오'!$H$3)),'d_시나리오'!$J$3-SQRT((1-I357)*('d_시나리오'!$J$3-'d_시나리오'!$H$3)*('d_시나리오'!$J$3-'d_시나리오'!$I$3))))</f>
        <v/>
      </c>
      <c r="K357">
        <f>RAND()</f>
        <v/>
      </c>
      <c r="L357">
        <f>IF('d_시나리오'!$J$4='d_시나리오'!$H$4,'d_시나리오'!$I$4,IF(K357&lt;('d_시나리오'!$I$4-'d_시나리오'!$H$4)/('d_시나리오'!$J$4-'d_시나리오'!$H$4),'d_시나리오'!$H$4+SQRT(K357*('d_시나리오'!$J$4-'d_시나리오'!$H$4)*('d_시나리오'!$I$4-'d_시나리오'!$H$4)),'d_시나리오'!$J$4-SQRT((1-K357)*('d_시나리오'!$J$4-'d_시나리오'!$H$4)*('d_시나리오'!$J$4-'d_시나리오'!$I$4))))</f>
        <v/>
      </c>
      <c r="M357">
        <f>RAND()</f>
        <v/>
      </c>
      <c r="N357">
        <f>IF('d_시나리오'!$J$5='d_시나리오'!$H$5,'d_시나리오'!$I$5,IF(M357&lt;('d_시나리오'!$I$5-'d_시나리오'!$H$5)/('d_시나리오'!$J$5-'d_시나리오'!$H$5),'d_시나리오'!$H$5+SQRT(M357*('d_시나리오'!$J$5-'d_시나리오'!$H$5)*('d_시나리오'!$I$5-'d_시나리오'!$H$5)),'d_시나리오'!$J$5-SQRT((1-M357)*('d_시나리오'!$J$5-'d_시나리오'!$H$5)*('d_시나리오'!$J$5-'d_시나리오'!$I$5))))</f>
        <v/>
      </c>
      <c r="O357">
        <f>RAND()</f>
        <v/>
      </c>
      <c r="P357">
        <f>IF('d_시나리오'!$J$6='d_시나리오'!$H$6,'d_시나리오'!$I$6,IF(O357&lt;('d_시나리오'!$I$6-'d_시나리오'!$H$6)/('d_시나리오'!$J$6-'d_시나리오'!$H$6),'d_시나리오'!$H$6+SQRT(O357*('d_시나리오'!$J$6-'d_시나리오'!$H$6)*('d_시나리오'!$I$6-'d_시나리오'!$H$6)),'d_시나리오'!$J$6-SQRT((1-O357)*('d_시나리오'!$J$6-'d_시나리오'!$H$6)*('d_시나리오'!$J$6-'d_시나리오'!$I$6))))</f>
        <v/>
      </c>
      <c r="Q357">
        <f>INDEX('d_분포'!$B$2:$B$57,RANDBETWEEN(1,56))</f>
        <v/>
      </c>
      <c r="R357">
        <f>BETAINV(RAND(),5,5)</f>
        <v/>
      </c>
      <c r="S357">
        <f>'d_고정'!$B$1*'6_기대효과'!$H$7*('d_시나리오'!$I$7/'d_고정'!$B$2)*B357</f>
        <v/>
      </c>
      <c r="T357">
        <f>S357*D357</f>
        <v/>
      </c>
      <c r="U357">
        <f>S357*F357*H357</f>
        <v/>
      </c>
      <c r="V357">
        <f>S357*F357*(H357-1)</f>
        <v/>
      </c>
      <c r="W357">
        <f>U357*J357</f>
        <v/>
      </c>
      <c r="X357">
        <f>T357+W357</f>
        <v/>
      </c>
      <c r="Y357">
        <f>(T357*E357+W357*L357)*(1-R357-'d_고정'!$B$13)</f>
        <v/>
      </c>
      <c r="Z357">
        <f>(U357*N357*Q357+'d_고정'!$B$3*('6_기대효과'!$H$7/8)*Q357*'d_고정'!$B$10*P357*('6_기대효과'!$K$7/'d_고정'!$B$9))*(1-R357)</f>
        <v/>
      </c>
      <c r="AA357">
        <f>W357*L357*(1-R357-'d_고정'!$B$13)+U357*MAX(N357-'d_고정'!$B$10*P357*('6_기대효과'!$K$7/'d_고정'!$B$9),0)*Q357*(1-R357)</f>
        <v/>
      </c>
      <c r="AB357">
        <f>Y357+Z357</f>
        <v/>
      </c>
      <c r="AC357">
        <f>Y357/('d_고정'!$B$5*'6_기대효과'!$H$7/8)/'d_고정'!$B$6</f>
        <v/>
      </c>
      <c r="AD357">
        <f>Y357/('d_고정'!$B$8*'6_기대효과'!$H$7/8)</f>
        <v/>
      </c>
    </row>
    <row r="358">
      <c r="A358">
        <f>RAND()</f>
        <v/>
      </c>
      <c r="B358">
        <f>IF('d_시나리오'!$J$2='d_시나리오'!$H$2,'d_시나리오'!$I$2,IF(A358&lt;('d_시나리오'!$I$2-'d_시나리오'!$H$2)/('d_시나리오'!$J$2-'d_시나리오'!$H$2),'d_시나리오'!$H$2+SQRT(A358*('d_시나리오'!$J$2-'d_시나리오'!$H$2)*('d_시나리오'!$I$2-'d_시나리오'!$H$2)),'d_시나리오'!$J$2-SQRT((1-A358)*('d_시나리오'!$J$2-'d_시나리오'!$H$2)*('d_시나리오'!$J$2-'d_시나리오'!$I$2))))</f>
        <v/>
      </c>
      <c r="C358">
        <f>RAND()</f>
        <v/>
      </c>
      <c r="D358">
        <f>BETAINV(RAND(),IF(C358&lt;'d_고정'!$B$26,'d_고정'!$B$23,'d_고정'!$B$16)+1,'d_고정'!$B$17-IF(C358&lt;'d_고정'!$B$26,'d_고정'!$B$23,'d_고정'!$B$16)+1)*('d_고정'!$B$14+('d_고정'!$B$15-'d_고정'!$B$14)*RAND())</f>
        <v/>
      </c>
      <c r="E358">
        <f>INDEX('d_분포'!$A$2:$A$28,RANDBETWEEN(1,27))</f>
        <v/>
      </c>
      <c r="F358">
        <f>INDEX('d_분포'!$C$2:$C$5,RANDBETWEEN(1,4))*(0.9+0.2*RAND())</f>
        <v/>
      </c>
      <c r="G358">
        <f>RAND()</f>
        <v/>
      </c>
      <c r="H358">
        <f>(F358+(1-F358)*('d_고정'!$B$22*BETAINV(RAND(),IF(G358&lt;'d_고정'!$B$26,'d_고정'!$B$25,'d_고정'!$B$20)+1,'d_고정'!$B$21-IF(G358&lt;'d_고정'!$B$26,'d_고정'!$B$25,'d_고정'!$B$20)+1)+(1-'d_고정'!$B$22)*BETAINV(RAND(),IF(G358&lt;'d_고정'!$B$26,'d_고정'!$B$24,'d_고정'!$B$18)+1,'d_고정'!$B$19-IF(G358&lt;'d_고정'!$B$26,'d_고정'!$B$24,'d_고정'!$B$18)+1))*('d_고정'!$B$14+('d_고정'!$B$15-'d_고정'!$B$14)*RAND()))/F358</f>
        <v/>
      </c>
      <c r="I358">
        <f>RAND()</f>
        <v/>
      </c>
      <c r="J358">
        <f>IF('d_시나리오'!$J$3='d_시나리오'!$H$3,'d_시나리오'!$I$3,IF(I358&lt;('d_시나리오'!$I$3-'d_시나리오'!$H$3)/('d_시나리오'!$J$3-'d_시나리오'!$H$3),'d_시나리오'!$H$3+SQRT(I358*('d_시나리오'!$J$3-'d_시나리오'!$H$3)*('d_시나리오'!$I$3-'d_시나리오'!$H$3)),'d_시나리오'!$J$3-SQRT((1-I358)*('d_시나리오'!$J$3-'d_시나리오'!$H$3)*('d_시나리오'!$J$3-'d_시나리오'!$I$3))))</f>
        <v/>
      </c>
      <c r="K358">
        <f>RAND()</f>
        <v/>
      </c>
      <c r="L358">
        <f>IF('d_시나리오'!$J$4='d_시나리오'!$H$4,'d_시나리오'!$I$4,IF(K358&lt;('d_시나리오'!$I$4-'d_시나리오'!$H$4)/('d_시나리오'!$J$4-'d_시나리오'!$H$4),'d_시나리오'!$H$4+SQRT(K358*('d_시나리오'!$J$4-'d_시나리오'!$H$4)*('d_시나리오'!$I$4-'d_시나리오'!$H$4)),'d_시나리오'!$J$4-SQRT((1-K358)*('d_시나리오'!$J$4-'d_시나리오'!$H$4)*('d_시나리오'!$J$4-'d_시나리오'!$I$4))))</f>
        <v/>
      </c>
      <c r="M358">
        <f>RAND()</f>
        <v/>
      </c>
      <c r="N358">
        <f>IF('d_시나리오'!$J$5='d_시나리오'!$H$5,'d_시나리오'!$I$5,IF(M358&lt;('d_시나리오'!$I$5-'d_시나리오'!$H$5)/('d_시나리오'!$J$5-'d_시나리오'!$H$5),'d_시나리오'!$H$5+SQRT(M358*('d_시나리오'!$J$5-'d_시나리오'!$H$5)*('d_시나리오'!$I$5-'d_시나리오'!$H$5)),'d_시나리오'!$J$5-SQRT((1-M358)*('d_시나리오'!$J$5-'d_시나리오'!$H$5)*('d_시나리오'!$J$5-'d_시나리오'!$I$5))))</f>
        <v/>
      </c>
      <c r="O358">
        <f>RAND()</f>
        <v/>
      </c>
      <c r="P358">
        <f>IF('d_시나리오'!$J$6='d_시나리오'!$H$6,'d_시나리오'!$I$6,IF(O358&lt;('d_시나리오'!$I$6-'d_시나리오'!$H$6)/('d_시나리오'!$J$6-'d_시나리오'!$H$6),'d_시나리오'!$H$6+SQRT(O358*('d_시나리오'!$J$6-'d_시나리오'!$H$6)*('d_시나리오'!$I$6-'d_시나리오'!$H$6)),'d_시나리오'!$J$6-SQRT((1-O358)*('d_시나리오'!$J$6-'d_시나리오'!$H$6)*('d_시나리오'!$J$6-'d_시나리오'!$I$6))))</f>
        <v/>
      </c>
      <c r="Q358">
        <f>INDEX('d_분포'!$B$2:$B$57,RANDBETWEEN(1,56))</f>
        <v/>
      </c>
      <c r="R358">
        <f>BETAINV(RAND(),5,5)</f>
        <v/>
      </c>
      <c r="S358">
        <f>'d_고정'!$B$1*'6_기대효과'!$H$7*('d_시나리오'!$I$7/'d_고정'!$B$2)*B358</f>
        <v/>
      </c>
      <c r="T358">
        <f>S358*D358</f>
        <v/>
      </c>
      <c r="U358">
        <f>S358*F358*H358</f>
        <v/>
      </c>
      <c r="V358">
        <f>S358*F358*(H358-1)</f>
        <v/>
      </c>
      <c r="W358">
        <f>U358*J358</f>
        <v/>
      </c>
      <c r="X358">
        <f>T358+W358</f>
        <v/>
      </c>
      <c r="Y358">
        <f>(T358*E358+W358*L358)*(1-R358-'d_고정'!$B$13)</f>
        <v/>
      </c>
      <c r="Z358">
        <f>(U358*N358*Q358+'d_고정'!$B$3*('6_기대효과'!$H$7/8)*Q358*'d_고정'!$B$10*P358*('6_기대효과'!$K$7/'d_고정'!$B$9))*(1-R358)</f>
        <v/>
      </c>
      <c r="AA358">
        <f>W358*L358*(1-R358-'d_고정'!$B$13)+U358*MAX(N358-'d_고정'!$B$10*P358*('6_기대효과'!$K$7/'d_고정'!$B$9),0)*Q358*(1-R358)</f>
        <v/>
      </c>
      <c r="AB358">
        <f>Y358+Z358</f>
        <v/>
      </c>
      <c r="AC358">
        <f>Y358/('d_고정'!$B$5*'6_기대효과'!$H$7/8)/'d_고정'!$B$6</f>
        <v/>
      </c>
      <c r="AD358">
        <f>Y358/('d_고정'!$B$8*'6_기대효과'!$H$7/8)</f>
        <v/>
      </c>
    </row>
    <row r="359">
      <c r="A359">
        <f>RAND()</f>
        <v/>
      </c>
      <c r="B359">
        <f>IF('d_시나리오'!$J$2='d_시나리오'!$H$2,'d_시나리오'!$I$2,IF(A359&lt;('d_시나리오'!$I$2-'d_시나리오'!$H$2)/('d_시나리오'!$J$2-'d_시나리오'!$H$2),'d_시나리오'!$H$2+SQRT(A359*('d_시나리오'!$J$2-'d_시나리오'!$H$2)*('d_시나리오'!$I$2-'d_시나리오'!$H$2)),'d_시나리오'!$J$2-SQRT((1-A359)*('d_시나리오'!$J$2-'d_시나리오'!$H$2)*('d_시나리오'!$J$2-'d_시나리오'!$I$2))))</f>
        <v/>
      </c>
      <c r="C359">
        <f>RAND()</f>
        <v/>
      </c>
      <c r="D359">
        <f>BETAINV(RAND(),IF(C359&lt;'d_고정'!$B$26,'d_고정'!$B$23,'d_고정'!$B$16)+1,'d_고정'!$B$17-IF(C359&lt;'d_고정'!$B$26,'d_고정'!$B$23,'d_고정'!$B$16)+1)*('d_고정'!$B$14+('d_고정'!$B$15-'d_고정'!$B$14)*RAND())</f>
        <v/>
      </c>
      <c r="E359">
        <f>INDEX('d_분포'!$A$2:$A$28,RANDBETWEEN(1,27))</f>
        <v/>
      </c>
      <c r="F359">
        <f>INDEX('d_분포'!$C$2:$C$5,RANDBETWEEN(1,4))*(0.9+0.2*RAND())</f>
        <v/>
      </c>
      <c r="G359">
        <f>RAND()</f>
        <v/>
      </c>
      <c r="H359">
        <f>(F359+(1-F359)*('d_고정'!$B$22*BETAINV(RAND(),IF(G359&lt;'d_고정'!$B$26,'d_고정'!$B$25,'d_고정'!$B$20)+1,'d_고정'!$B$21-IF(G359&lt;'d_고정'!$B$26,'d_고정'!$B$25,'d_고정'!$B$20)+1)+(1-'d_고정'!$B$22)*BETAINV(RAND(),IF(G359&lt;'d_고정'!$B$26,'d_고정'!$B$24,'d_고정'!$B$18)+1,'d_고정'!$B$19-IF(G359&lt;'d_고정'!$B$26,'d_고정'!$B$24,'d_고정'!$B$18)+1))*('d_고정'!$B$14+('d_고정'!$B$15-'d_고정'!$B$14)*RAND()))/F359</f>
        <v/>
      </c>
      <c r="I359">
        <f>RAND()</f>
        <v/>
      </c>
      <c r="J359">
        <f>IF('d_시나리오'!$J$3='d_시나리오'!$H$3,'d_시나리오'!$I$3,IF(I359&lt;('d_시나리오'!$I$3-'d_시나리오'!$H$3)/('d_시나리오'!$J$3-'d_시나리오'!$H$3),'d_시나리오'!$H$3+SQRT(I359*('d_시나리오'!$J$3-'d_시나리오'!$H$3)*('d_시나리오'!$I$3-'d_시나리오'!$H$3)),'d_시나리오'!$J$3-SQRT((1-I359)*('d_시나리오'!$J$3-'d_시나리오'!$H$3)*('d_시나리오'!$J$3-'d_시나리오'!$I$3))))</f>
        <v/>
      </c>
      <c r="K359">
        <f>RAND()</f>
        <v/>
      </c>
      <c r="L359">
        <f>IF('d_시나리오'!$J$4='d_시나리오'!$H$4,'d_시나리오'!$I$4,IF(K359&lt;('d_시나리오'!$I$4-'d_시나리오'!$H$4)/('d_시나리오'!$J$4-'d_시나리오'!$H$4),'d_시나리오'!$H$4+SQRT(K359*('d_시나리오'!$J$4-'d_시나리오'!$H$4)*('d_시나리오'!$I$4-'d_시나리오'!$H$4)),'d_시나리오'!$J$4-SQRT((1-K359)*('d_시나리오'!$J$4-'d_시나리오'!$H$4)*('d_시나리오'!$J$4-'d_시나리오'!$I$4))))</f>
        <v/>
      </c>
      <c r="M359">
        <f>RAND()</f>
        <v/>
      </c>
      <c r="N359">
        <f>IF('d_시나리오'!$J$5='d_시나리오'!$H$5,'d_시나리오'!$I$5,IF(M359&lt;('d_시나리오'!$I$5-'d_시나리오'!$H$5)/('d_시나리오'!$J$5-'d_시나리오'!$H$5),'d_시나리오'!$H$5+SQRT(M359*('d_시나리오'!$J$5-'d_시나리오'!$H$5)*('d_시나리오'!$I$5-'d_시나리오'!$H$5)),'d_시나리오'!$J$5-SQRT((1-M359)*('d_시나리오'!$J$5-'d_시나리오'!$H$5)*('d_시나리오'!$J$5-'d_시나리오'!$I$5))))</f>
        <v/>
      </c>
      <c r="O359">
        <f>RAND()</f>
        <v/>
      </c>
      <c r="P359">
        <f>IF('d_시나리오'!$J$6='d_시나리오'!$H$6,'d_시나리오'!$I$6,IF(O359&lt;('d_시나리오'!$I$6-'d_시나리오'!$H$6)/('d_시나리오'!$J$6-'d_시나리오'!$H$6),'d_시나리오'!$H$6+SQRT(O359*('d_시나리오'!$J$6-'d_시나리오'!$H$6)*('d_시나리오'!$I$6-'d_시나리오'!$H$6)),'d_시나리오'!$J$6-SQRT((1-O359)*('d_시나리오'!$J$6-'d_시나리오'!$H$6)*('d_시나리오'!$J$6-'d_시나리오'!$I$6))))</f>
        <v/>
      </c>
      <c r="Q359">
        <f>INDEX('d_분포'!$B$2:$B$57,RANDBETWEEN(1,56))</f>
        <v/>
      </c>
      <c r="R359">
        <f>BETAINV(RAND(),5,5)</f>
        <v/>
      </c>
      <c r="S359">
        <f>'d_고정'!$B$1*'6_기대효과'!$H$7*('d_시나리오'!$I$7/'d_고정'!$B$2)*B359</f>
        <v/>
      </c>
      <c r="T359">
        <f>S359*D359</f>
        <v/>
      </c>
      <c r="U359">
        <f>S359*F359*H359</f>
        <v/>
      </c>
      <c r="V359">
        <f>S359*F359*(H359-1)</f>
        <v/>
      </c>
      <c r="W359">
        <f>U359*J359</f>
        <v/>
      </c>
      <c r="X359">
        <f>T359+W359</f>
        <v/>
      </c>
      <c r="Y359">
        <f>(T359*E359+W359*L359)*(1-R359-'d_고정'!$B$13)</f>
        <v/>
      </c>
      <c r="Z359">
        <f>(U359*N359*Q359+'d_고정'!$B$3*('6_기대효과'!$H$7/8)*Q359*'d_고정'!$B$10*P359*('6_기대효과'!$K$7/'d_고정'!$B$9))*(1-R359)</f>
        <v/>
      </c>
      <c r="AA359">
        <f>W359*L359*(1-R359-'d_고정'!$B$13)+U359*MAX(N359-'d_고정'!$B$10*P359*('6_기대효과'!$K$7/'d_고정'!$B$9),0)*Q359*(1-R359)</f>
        <v/>
      </c>
      <c r="AB359">
        <f>Y359+Z359</f>
        <v/>
      </c>
      <c r="AC359">
        <f>Y359/('d_고정'!$B$5*'6_기대효과'!$H$7/8)/'d_고정'!$B$6</f>
        <v/>
      </c>
      <c r="AD359">
        <f>Y359/('d_고정'!$B$8*'6_기대효과'!$H$7/8)</f>
        <v/>
      </c>
    </row>
    <row r="360">
      <c r="A360">
        <f>RAND()</f>
        <v/>
      </c>
      <c r="B360">
        <f>IF('d_시나리오'!$J$2='d_시나리오'!$H$2,'d_시나리오'!$I$2,IF(A360&lt;('d_시나리오'!$I$2-'d_시나리오'!$H$2)/('d_시나리오'!$J$2-'d_시나리오'!$H$2),'d_시나리오'!$H$2+SQRT(A360*('d_시나리오'!$J$2-'d_시나리오'!$H$2)*('d_시나리오'!$I$2-'d_시나리오'!$H$2)),'d_시나리오'!$J$2-SQRT((1-A360)*('d_시나리오'!$J$2-'d_시나리오'!$H$2)*('d_시나리오'!$J$2-'d_시나리오'!$I$2))))</f>
        <v/>
      </c>
      <c r="C360">
        <f>RAND()</f>
        <v/>
      </c>
      <c r="D360">
        <f>BETAINV(RAND(),IF(C360&lt;'d_고정'!$B$26,'d_고정'!$B$23,'d_고정'!$B$16)+1,'d_고정'!$B$17-IF(C360&lt;'d_고정'!$B$26,'d_고정'!$B$23,'d_고정'!$B$16)+1)*('d_고정'!$B$14+('d_고정'!$B$15-'d_고정'!$B$14)*RAND())</f>
        <v/>
      </c>
      <c r="E360">
        <f>INDEX('d_분포'!$A$2:$A$28,RANDBETWEEN(1,27))</f>
        <v/>
      </c>
      <c r="F360">
        <f>INDEX('d_분포'!$C$2:$C$5,RANDBETWEEN(1,4))*(0.9+0.2*RAND())</f>
        <v/>
      </c>
      <c r="G360">
        <f>RAND()</f>
        <v/>
      </c>
      <c r="H360">
        <f>(F360+(1-F360)*('d_고정'!$B$22*BETAINV(RAND(),IF(G360&lt;'d_고정'!$B$26,'d_고정'!$B$25,'d_고정'!$B$20)+1,'d_고정'!$B$21-IF(G360&lt;'d_고정'!$B$26,'d_고정'!$B$25,'d_고정'!$B$20)+1)+(1-'d_고정'!$B$22)*BETAINV(RAND(),IF(G360&lt;'d_고정'!$B$26,'d_고정'!$B$24,'d_고정'!$B$18)+1,'d_고정'!$B$19-IF(G360&lt;'d_고정'!$B$26,'d_고정'!$B$24,'d_고정'!$B$18)+1))*('d_고정'!$B$14+('d_고정'!$B$15-'d_고정'!$B$14)*RAND()))/F360</f>
        <v/>
      </c>
      <c r="I360">
        <f>RAND()</f>
        <v/>
      </c>
      <c r="J360">
        <f>IF('d_시나리오'!$J$3='d_시나리오'!$H$3,'d_시나리오'!$I$3,IF(I360&lt;('d_시나리오'!$I$3-'d_시나리오'!$H$3)/('d_시나리오'!$J$3-'d_시나리오'!$H$3),'d_시나리오'!$H$3+SQRT(I360*('d_시나리오'!$J$3-'d_시나리오'!$H$3)*('d_시나리오'!$I$3-'d_시나리오'!$H$3)),'d_시나리오'!$J$3-SQRT((1-I360)*('d_시나리오'!$J$3-'d_시나리오'!$H$3)*('d_시나리오'!$J$3-'d_시나리오'!$I$3))))</f>
        <v/>
      </c>
      <c r="K360">
        <f>RAND()</f>
        <v/>
      </c>
      <c r="L360">
        <f>IF('d_시나리오'!$J$4='d_시나리오'!$H$4,'d_시나리오'!$I$4,IF(K360&lt;('d_시나리오'!$I$4-'d_시나리오'!$H$4)/('d_시나리오'!$J$4-'d_시나리오'!$H$4),'d_시나리오'!$H$4+SQRT(K360*('d_시나리오'!$J$4-'d_시나리오'!$H$4)*('d_시나리오'!$I$4-'d_시나리오'!$H$4)),'d_시나리오'!$J$4-SQRT((1-K360)*('d_시나리오'!$J$4-'d_시나리오'!$H$4)*('d_시나리오'!$J$4-'d_시나리오'!$I$4))))</f>
        <v/>
      </c>
      <c r="M360">
        <f>RAND()</f>
        <v/>
      </c>
      <c r="N360">
        <f>IF('d_시나리오'!$J$5='d_시나리오'!$H$5,'d_시나리오'!$I$5,IF(M360&lt;('d_시나리오'!$I$5-'d_시나리오'!$H$5)/('d_시나리오'!$J$5-'d_시나리오'!$H$5),'d_시나리오'!$H$5+SQRT(M360*('d_시나리오'!$J$5-'d_시나리오'!$H$5)*('d_시나리오'!$I$5-'d_시나리오'!$H$5)),'d_시나리오'!$J$5-SQRT((1-M360)*('d_시나리오'!$J$5-'d_시나리오'!$H$5)*('d_시나리오'!$J$5-'d_시나리오'!$I$5))))</f>
        <v/>
      </c>
      <c r="O360">
        <f>RAND()</f>
        <v/>
      </c>
      <c r="P360">
        <f>IF('d_시나리오'!$J$6='d_시나리오'!$H$6,'d_시나리오'!$I$6,IF(O360&lt;('d_시나리오'!$I$6-'d_시나리오'!$H$6)/('d_시나리오'!$J$6-'d_시나리오'!$H$6),'d_시나리오'!$H$6+SQRT(O360*('d_시나리오'!$J$6-'d_시나리오'!$H$6)*('d_시나리오'!$I$6-'d_시나리오'!$H$6)),'d_시나리오'!$J$6-SQRT((1-O360)*('d_시나리오'!$J$6-'d_시나리오'!$H$6)*('d_시나리오'!$J$6-'d_시나리오'!$I$6))))</f>
        <v/>
      </c>
      <c r="Q360">
        <f>INDEX('d_분포'!$B$2:$B$57,RANDBETWEEN(1,56))</f>
        <v/>
      </c>
      <c r="R360">
        <f>BETAINV(RAND(),5,5)</f>
        <v/>
      </c>
      <c r="S360">
        <f>'d_고정'!$B$1*'6_기대효과'!$H$7*('d_시나리오'!$I$7/'d_고정'!$B$2)*B360</f>
        <v/>
      </c>
      <c r="T360">
        <f>S360*D360</f>
        <v/>
      </c>
      <c r="U360">
        <f>S360*F360*H360</f>
        <v/>
      </c>
      <c r="V360">
        <f>S360*F360*(H360-1)</f>
        <v/>
      </c>
      <c r="W360">
        <f>U360*J360</f>
        <v/>
      </c>
      <c r="X360">
        <f>T360+W360</f>
        <v/>
      </c>
      <c r="Y360">
        <f>(T360*E360+W360*L360)*(1-R360-'d_고정'!$B$13)</f>
        <v/>
      </c>
      <c r="Z360">
        <f>(U360*N360*Q360+'d_고정'!$B$3*('6_기대효과'!$H$7/8)*Q360*'d_고정'!$B$10*P360*('6_기대효과'!$K$7/'d_고정'!$B$9))*(1-R360)</f>
        <v/>
      </c>
      <c r="AA360">
        <f>W360*L360*(1-R360-'d_고정'!$B$13)+U360*MAX(N360-'d_고정'!$B$10*P360*('6_기대효과'!$K$7/'d_고정'!$B$9),0)*Q360*(1-R360)</f>
        <v/>
      </c>
      <c r="AB360">
        <f>Y360+Z360</f>
        <v/>
      </c>
      <c r="AC360">
        <f>Y360/('d_고정'!$B$5*'6_기대효과'!$H$7/8)/'d_고정'!$B$6</f>
        <v/>
      </c>
      <c r="AD360">
        <f>Y360/('d_고정'!$B$8*'6_기대효과'!$H$7/8)</f>
        <v/>
      </c>
    </row>
    <row r="361">
      <c r="A361">
        <f>RAND()</f>
        <v/>
      </c>
      <c r="B361">
        <f>IF('d_시나리오'!$J$2='d_시나리오'!$H$2,'d_시나리오'!$I$2,IF(A361&lt;('d_시나리오'!$I$2-'d_시나리오'!$H$2)/('d_시나리오'!$J$2-'d_시나리오'!$H$2),'d_시나리오'!$H$2+SQRT(A361*('d_시나리오'!$J$2-'d_시나리오'!$H$2)*('d_시나리오'!$I$2-'d_시나리오'!$H$2)),'d_시나리오'!$J$2-SQRT((1-A361)*('d_시나리오'!$J$2-'d_시나리오'!$H$2)*('d_시나리오'!$J$2-'d_시나리오'!$I$2))))</f>
        <v/>
      </c>
      <c r="C361">
        <f>RAND()</f>
        <v/>
      </c>
      <c r="D361">
        <f>BETAINV(RAND(),IF(C361&lt;'d_고정'!$B$26,'d_고정'!$B$23,'d_고정'!$B$16)+1,'d_고정'!$B$17-IF(C361&lt;'d_고정'!$B$26,'d_고정'!$B$23,'d_고정'!$B$16)+1)*('d_고정'!$B$14+('d_고정'!$B$15-'d_고정'!$B$14)*RAND())</f>
        <v/>
      </c>
      <c r="E361">
        <f>INDEX('d_분포'!$A$2:$A$28,RANDBETWEEN(1,27))</f>
        <v/>
      </c>
      <c r="F361">
        <f>INDEX('d_분포'!$C$2:$C$5,RANDBETWEEN(1,4))*(0.9+0.2*RAND())</f>
        <v/>
      </c>
      <c r="G361">
        <f>RAND()</f>
        <v/>
      </c>
      <c r="H361">
        <f>(F361+(1-F361)*('d_고정'!$B$22*BETAINV(RAND(),IF(G361&lt;'d_고정'!$B$26,'d_고정'!$B$25,'d_고정'!$B$20)+1,'d_고정'!$B$21-IF(G361&lt;'d_고정'!$B$26,'d_고정'!$B$25,'d_고정'!$B$20)+1)+(1-'d_고정'!$B$22)*BETAINV(RAND(),IF(G361&lt;'d_고정'!$B$26,'d_고정'!$B$24,'d_고정'!$B$18)+1,'d_고정'!$B$19-IF(G361&lt;'d_고정'!$B$26,'d_고정'!$B$24,'d_고정'!$B$18)+1))*('d_고정'!$B$14+('d_고정'!$B$15-'d_고정'!$B$14)*RAND()))/F361</f>
        <v/>
      </c>
      <c r="I361">
        <f>RAND()</f>
        <v/>
      </c>
      <c r="J361">
        <f>IF('d_시나리오'!$J$3='d_시나리오'!$H$3,'d_시나리오'!$I$3,IF(I361&lt;('d_시나리오'!$I$3-'d_시나리오'!$H$3)/('d_시나리오'!$J$3-'d_시나리오'!$H$3),'d_시나리오'!$H$3+SQRT(I361*('d_시나리오'!$J$3-'d_시나리오'!$H$3)*('d_시나리오'!$I$3-'d_시나리오'!$H$3)),'d_시나리오'!$J$3-SQRT((1-I361)*('d_시나리오'!$J$3-'d_시나리오'!$H$3)*('d_시나리오'!$J$3-'d_시나리오'!$I$3))))</f>
        <v/>
      </c>
      <c r="K361">
        <f>RAND()</f>
        <v/>
      </c>
      <c r="L361">
        <f>IF('d_시나리오'!$J$4='d_시나리오'!$H$4,'d_시나리오'!$I$4,IF(K361&lt;('d_시나리오'!$I$4-'d_시나리오'!$H$4)/('d_시나리오'!$J$4-'d_시나리오'!$H$4),'d_시나리오'!$H$4+SQRT(K361*('d_시나리오'!$J$4-'d_시나리오'!$H$4)*('d_시나리오'!$I$4-'d_시나리오'!$H$4)),'d_시나리오'!$J$4-SQRT((1-K361)*('d_시나리오'!$J$4-'d_시나리오'!$H$4)*('d_시나리오'!$J$4-'d_시나리오'!$I$4))))</f>
        <v/>
      </c>
      <c r="M361">
        <f>RAND()</f>
        <v/>
      </c>
      <c r="N361">
        <f>IF('d_시나리오'!$J$5='d_시나리오'!$H$5,'d_시나리오'!$I$5,IF(M361&lt;('d_시나리오'!$I$5-'d_시나리오'!$H$5)/('d_시나리오'!$J$5-'d_시나리오'!$H$5),'d_시나리오'!$H$5+SQRT(M361*('d_시나리오'!$J$5-'d_시나리오'!$H$5)*('d_시나리오'!$I$5-'d_시나리오'!$H$5)),'d_시나리오'!$J$5-SQRT((1-M361)*('d_시나리오'!$J$5-'d_시나리오'!$H$5)*('d_시나리오'!$J$5-'d_시나리오'!$I$5))))</f>
        <v/>
      </c>
      <c r="O361">
        <f>RAND()</f>
        <v/>
      </c>
      <c r="P361">
        <f>IF('d_시나리오'!$J$6='d_시나리오'!$H$6,'d_시나리오'!$I$6,IF(O361&lt;('d_시나리오'!$I$6-'d_시나리오'!$H$6)/('d_시나리오'!$J$6-'d_시나리오'!$H$6),'d_시나리오'!$H$6+SQRT(O361*('d_시나리오'!$J$6-'d_시나리오'!$H$6)*('d_시나리오'!$I$6-'d_시나리오'!$H$6)),'d_시나리오'!$J$6-SQRT((1-O361)*('d_시나리오'!$J$6-'d_시나리오'!$H$6)*('d_시나리오'!$J$6-'d_시나리오'!$I$6))))</f>
        <v/>
      </c>
      <c r="Q361">
        <f>INDEX('d_분포'!$B$2:$B$57,RANDBETWEEN(1,56))</f>
        <v/>
      </c>
      <c r="R361">
        <f>BETAINV(RAND(),5,5)</f>
        <v/>
      </c>
      <c r="S361">
        <f>'d_고정'!$B$1*'6_기대효과'!$H$7*('d_시나리오'!$I$7/'d_고정'!$B$2)*B361</f>
        <v/>
      </c>
      <c r="T361">
        <f>S361*D361</f>
        <v/>
      </c>
      <c r="U361">
        <f>S361*F361*H361</f>
        <v/>
      </c>
      <c r="V361">
        <f>S361*F361*(H361-1)</f>
        <v/>
      </c>
      <c r="W361">
        <f>U361*J361</f>
        <v/>
      </c>
      <c r="X361">
        <f>T361+W361</f>
        <v/>
      </c>
      <c r="Y361">
        <f>(T361*E361+W361*L361)*(1-R361-'d_고정'!$B$13)</f>
        <v/>
      </c>
      <c r="Z361">
        <f>(U361*N361*Q361+'d_고정'!$B$3*('6_기대효과'!$H$7/8)*Q361*'d_고정'!$B$10*P361*('6_기대효과'!$K$7/'d_고정'!$B$9))*(1-R361)</f>
        <v/>
      </c>
      <c r="AA361">
        <f>W361*L361*(1-R361-'d_고정'!$B$13)+U361*MAX(N361-'d_고정'!$B$10*P361*('6_기대효과'!$K$7/'d_고정'!$B$9),0)*Q361*(1-R361)</f>
        <v/>
      </c>
      <c r="AB361">
        <f>Y361+Z361</f>
        <v/>
      </c>
      <c r="AC361">
        <f>Y361/('d_고정'!$B$5*'6_기대효과'!$H$7/8)/'d_고정'!$B$6</f>
        <v/>
      </c>
      <c r="AD361">
        <f>Y361/('d_고정'!$B$8*'6_기대효과'!$H$7/8)</f>
        <v/>
      </c>
    </row>
    <row r="362">
      <c r="A362">
        <f>RAND()</f>
        <v/>
      </c>
      <c r="B362">
        <f>IF('d_시나리오'!$J$2='d_시나리오'!$H$2,'d_시나리오'!$I$2,IF(A362&lt;('d_시나리오'!$I$2-'d_시나리오'!$H$2)/('d_시나리오'!$J$2-'d_시나리오'!$H$2),'d_시나리오'!$H$2+SQRT(A362*('d_시나리오'!$J$2-'d_시나리오'!$H$2)*('d_시나리오'!$I$2-'d_시나리오'!$H$2)),'d_시나리오'!$J$2-SQRT((1-A362)*('d_시나리오'!$J$2-'d_시나리오'!$H$2)*('d_시나리오'!$J$2-'d_시나리오'!$I$2))))</f>
        <v/>
      </c>
      <c r="C362">
        <f>RAND()</f>
        <v/>
      </c>
      <c r="D362">
        <f>BETAINV(RAND(),IF(C362&lt;'d_고정'!$B$26,'d_고정'!$B$23,'d_고정'!$B$16)+1,'d_고정'!$B$17-IF(C362&lt;'d_고정'!$B$26,'d_고정'!$B$23,'d_고정'!$B$16)+1)*('d_고정'!$B$14+('d_고정'!$B$15-'d_고정'!$B$14)*RAND())</f>
        <v/>
      </c>
      <c r="E362">
        <f>INDEX('d_분포'!$A$2:$A$28,RANDBETWEEN(1,27))</f>
        <v/>
      </c>
      <c r="F362">
        <f>INDEX('d_분포'!$C$2:$C$5,RANDBETWEEN(1,4))*(0.9+0.2*RAND())</f>
        <v/>
      </c>
      <c r="G362">
        <f>RAND()</f>
        <v/>
      </c>
      <c r="H362">
        <f>(F362+(1-F362)*('d_고정'!$B$22*BETAINV(RAND(),IF(G362&lt;'d_고정'!$B$26,'d_고정'!$B$25,'d_고정'!$B$20)+1,'d_고정'!$B$21-IF(G362&lt;'d_고정'!$B$26,'d_고정'!$B$25,'d_고정'!$B$20)+1)+(1-'d_고정'!$B$22)*BETAINV(RAND(),IF(G362&lt;'d_고정'!$B$26,'d_고정'!$B$24,'d_고정'!$B$18)+1,'d_고정'!$B$19-IF(G362&lt;'d_고정'!$B$26,'d_고정'!$B$24,'d_고정'!$B$18)+1))*('d_고정'!$B$14+('d_고정'!$B$15-'d_고정'!$B$14)*RAND()))/F362</f>
        <v/>
      </c>
      <c r="I362">
        <f>RAND()</f>
        <v/>
      </c>
      <c r="J362">
        <f>IF('d_시나리오'!$J$3='d_시나리오'!$H$3,'d_시나리오'!$I$3,IF(I362&lt;('d_시나리오'!$I$3-'d_시나리오'!$H$3)/('d_시나리오'!$J$3-'d_시나리오'!$H$3),'d_시나리오'!$H$3+SQRT(I362*('d_시나리오'!$J$3-'d_시나리오'!$H$3)*('d_시나리오'!$I$3-'d_시나리오'!$H$3)),'d_시나리오'!$J$3-SQRT((1-I362)*('d_시나리오'!$J$3-'d_시나리오'!$H$3)*('d_시나리오'!$J$3-'d_시나리오'!$I$3))))</f>
        <v/>
      </c>
      <c r="K362">
        <f>RAND()</f>
        <v/>
      </c>
      <c r="L362">
        <f>IF('d_시나리오'!$J$4='d_시나리오'!$H$4,'d_시나리오'!$I$4,IF(K362&lt;('d_시나리오'!$I$4-'d_시나리오'!$H$4)/('d_시나리오'!$J$4-'d_시나리오'!$H$4),'d_시나리오'!$H$4+SQRT(K362*('d_시나리오'!$J$4-'d_시나리오'!$H$4)*('d_시나리오'!$I$4-'d_시나리오'!$H$4)),'d_시나리오'!$J$4-SQRT((1-K362)*('d_시나리오'!$J$4-'d_시나리오'!$H$4)*('d_시나리오'!$J$4-'d_시나리오'!$I$4))))</f>
        <v/>
      </c>
      <c r="M362">
        <f>RAND()</f>
        <v/>
      </c>
      <c r="N362">
        <f>IF('d_시나리오'!$J$5='d_시나리오'!$H$5,'d_시나리오'!$I$5,IF(M362&lt;('d_시나리오'!$I$5-'d_시나리오'!$H$5)/('d_시나리오'!$J$5-'d_시나리오'!$H$5),'d_시나리오'!$H$5+SQRT(M362*('d_시나리오'!$J$5-'d_시나리오'!$H$5)*('d_시나리오'!$I$5-'d_시나리오'!$H$5)),'d_시나리오'!$J$5-SQRT((1-M362)*('d_시나리오'!$J$5-'d_시나리오'!$H$5)*('d_시나리오'!$J$5-'d_시나리오'!$I$5))))</f>
        <v/>
      </c>
      <c r="O362">
        <f>RAND()</f>
        <v/>
      </c>
      <c r="P362">
        <f>IF('d_시나리오'!$J$6='d_시나리오'!$H$6,'d_시나리오'!$I$6,IF(O362&lt;('d_시나리오'!$I$6-'d_시나리오'!$H$6)/('d_시나리오'!$J$6-'d_시나리오'!$H$6),'d_시나리오'!$H$6+SQRT(O362*('d_시나리오'!$J$6-'d_시나리오'!$H$6)*('d_시나리오'!$I$6-'d_시나리오'!$H$6)),'d_시나리오'!$J$6-SQRT((1-O362)*('d_시나리오'!$J$6-'d_시나리오'!$H$6)*('d_시나리오'!$J$6-'d_시나리오'!$I$6))))</f>
        <v/>
      </c>
      <c r="Q362">
        <f>INDEX('d_분포'!$B$2:$B$57,RANDBETWEEN(1,56))</f>
        <v/>
      </c>
      <c r="R362">
        <f>BETAINV(RAND(),5,5)</f>
        <v/>
      </c>
      <c r="S362">
        <f>'d_고정'!$B$1*'6_기대효과'!$H$7*('d_시나리오'!$I$7/'d_고정'!$B$2)*B362</f>
        <v/>
      </c>
      <c r="T362">
        <f>S362*D362</f>
        <v/>
      </c>
      <c r="U362">
        <f>S362*F362*H362</f>
        <v/>
      </c>
      <c r="V362">
        <f>S362*F362*(H362-1)</f>
        <v/>
      </c>
      <c r="W362">
        <f>U362*J362</f>
        <v/>
      </c>
      <c r="X362">
        <f>T362+W362</f>
        <v/>
      </c>
      <c r="Y362">
        <f>(T362*E362+W362*L362)*(1-R362-'d_고정'!$B$13)</f>
        <v/>
      </c>
      <c r="Z362">
        <f>(U362*N362*Q362+'d_고정'!$B$3*('6_기대효과'!$H$7/8)*Q362*'d_고정'!$B$10*P362*('6_기대효과'!$K$7/'d_고정'!$B$9))*(1-R362)</f>
        <v/>
      </c>
      <c r="AA362">
        <f>W362*L362*(1-R362-'d_고정'!$B$13)+U362*MAX(N362-'d_고정'!$B$10*P362*('6_기대효과'!$K$7/'d_고정'!$B$9),0)*Q362*(1-R362)</f>
        <v/>
      </c>
      <c r="AB362">
        <f>Y362+Z362</f>
        <v/>
      </c>
      <c r="AC362">
        <f>Y362/('d_고정'!$B$5*'6_기대효과'!$H$7/8)/'d_고정'!$B$6</f>
        <v/>
      </c>
      <c r="AD362">
        <f>Y362/('d_고정'!$B$8*'6_기대효과'!$H$7/8)</f>
        <v/>
      </c>
    </row>
    <row r="363">
      <c r="A363">
        <f>RAND()</f>
        <v/>
      </c>
      <c r="B363">
        <f>IF('d_시나리오'!$J$2='d_시나리오'!$H$2,'d_시나리오'!$I$2,IF(A363&lt;('d_시나리오'!$I$2-'d_시나리오'!$H$2)/('d_시나리오'!$J$2-'d_시나리오'!$H$2),'d_시나리오'!$H$2+SQRT(A363*('d_시나리오'!$J$2-'d_시나리오'!$H$2)*('d_시나리오'!$I$2-'d_시나리오'!$H$2)),'d_시나리오'!$J$2-SQRT((1-A363)*('d_시나리오'!$J$2-'d_시나리오'!$H$2)*('d_시나리오'!$J$2-'d_시나리오'!$I$2))))</f>
        <v/>
      </c>
      <c r="C363">
        <f>RAND()</f>
        <v/>
      </c>
      <c r="D363">
        <f>BETAINV(RAND(),IF(C363&lt;'d_고정'!$B$26,'d_고정'!$B$23,'d_고정'!$B$16)+1,'d_고정'!$B$17-IF(C363&lt;'d_고정'!$B$26,'d_고정'!$B$23,'d_고정'!$B$16)+1)*('d_고정'!$B$14+('d_고정'!$B$15-'d_고정'!$B$14)*RAND())</f>
        <v/>
      </c>
      <c r="E363">
        <f>INDEX('d_분포'!$A$2:$A$28,RANDBETWEEN(1,27))</f>
        <v/>
      </c>
      <c r="F363">
        <f>INDEX('d_분포'!$C$2:$C$5,RANDBETWEEN(1,4))*(0.9+0.2*RAND())</f>
        <v/>
      </c>
      <c r="G363">
        <f>RAND()</f>
        <v/>
      </c>
      <c r="H363">
        <f>(F363+(1-F363)*('d_고정'!$B$22*BETAINV(RAND(),IF(G363&lt;'d_고정'!$B$26,'d_고정'!$B$25,'d_고정'!$B$20)+1,'d_고정'!$B$21-IF(G363&lt;'d_고정'!$B$26,'d_고정'!$B$25,'d_고정'!$B$20)+1)+(1-'d_고정'!$B$22)*BETAINV(RAND(),IF(G363&lt;'d_고정'!$B$26,'d_고정'!$B$24,'d_고정'!$B$18)+1,'d_고정'!$B$19-IF(G363&lt;'d_고정'!$B$26,'d_고정'!$B$24,'d_고정'!$B$18)+1))*('d_고정'!$B$14+('d_고정'!$B$15-'d_고정'!$B$14)*RAND()))/F363</f>
        <v/>
      </c>
      <c r="I363">
        <f>RAND()</f>
        <v/>
      </c>
      <c r="J363">
        <f>IF('d_시나리오'!$J$3='d_시나리오'!$H$3,'d_시나리오'!$I$3,IF(I363&lt;('d_시나리오'!$I$3-'d_시나리오'!$H$3)/('d_시나리오'!$J$3-'d_시나리오'!$H$3),'d_시나리오'!$H$3+SQRT(I363*('d_시나리오'!$J$3-'d_시나리오'!$H$3)*('d_시나리오'!$I$3-'d_시나리오'!$H$3)),'d_시나리오'!$J$3-SQRT((1-I363)*('d_시나리오'!$J$3-'d_시나리오'!$H$3)*('d_시나리오'!$J$3-'d_시나리오'!$I$3))))</f>
        <v/>
      </c>
      <c r="K363">
        <f>RAND()</f>
        <v/>
      </c>
      <c r="L363">
        <f>IF('d_시나리오'!$J$4='d_시나리오'!$H$4,'d_시나리오'!$I$4,IF(K363&lt;('d_시나리오'!$I$4-'d_시나리오'!$H$4)/('d_시나리오'!$J$4-'d_시나리오'!$H$4),'d_시나리오'!$H$4+SQRT(K363*('d_시나리오'!$J$4-'d_시나리오'!$H$4)*('d_시나리오'!$I$4-'d_시나리오'!$H$4)),'d_시나리오'!$J$4-SQRT((1-K363)*('d_시나리오'!$J$4-'d_시나리오'!$H$4)*('d_시나리오'!$J$4-'d_시나리오'!$I$4))))</f>
        <v/>
      </c>
      <c r="M363">
        <f>RAND()</f>
        <v/>
      </c>
      <c r="N363">
        <f>IF('d_시나리오'!$J$5='d_시나리오'!$H$5,'d_시나리오'!$I$5,IF(M363&lt;('d_시나리오'!$I$5-'d_시나리오'!$H$5)/('d_시나리오'!$J$5-'d_시나리오'!$H$5),'d_시나리오'!$H$5+SQRT(M363*('d_시나리오'!$J$5-'d_시나리오'!$H$5)*('d_시나리오'!$I$5-'d_시나리오'!$H$5)),'d_시나리오'!$J$5-SQRT((1-M363)*('d_시나리오'!$J$5-'d_시나리오'!$H$5)*('d_시나리오'!$J$5-'d_시나리오'!$I$5))))</f>
        <v/>
      </c>
      <c r="O363">
        <f>RAND()</f>
        <v/>
      </c>
      <c r="P363">
        <f>IF('d_시나리오'!$J$6='d_시나리오'!$H$6,'d_시나리오'!$I$6,IF(O363&lt;('d_시나리오'!$I$6-'d_시나리오'!$H$6)/('d_시나리오'!$J$6-'d_시나리오'!$H$6),'d_시나리오'!$H$6+SQRT(O363*('d_시나리오'!$J$6-'d_시나리오'!$H$6)*('d_시나리오'!$I$6-'d_시나리오'!$H$6)),'d_시나리오'!$J$6-SQRT((1-O363)*('d_시나리오'!$J$6-'d_시나리오'!$H$6)*('d_시나리오'!$J$6-'d_시나리오'!$I$6))))</f>
        <v/>
      </c>
      <c r="Q363">
        <f>INDEX('d_분포'!$B$2:$B$57,RANDBETWEEN(1,56))</f>
        <v/>
      </c>
      <c r="R363">
        <f>BETAINV(RAND(),5,5)</f>
        <v/>
      </c>
      <c r="S363">
        <f>'d_고정'!$B$1*'6_기대효과'!$H$7*('d_시나리오'!$I$7/'d_고정'!$B$2)*B363</f>
        <v/>
      </c>
      <c r="T363">
        <f>S363*D363</f>
        <v/>
      </c>
      <c r="U363">
        <f>S363*F363*H363</f>
        <v/>
      </c>
      <c r="V363">
        <f>S363*F363*(H363-1)</f>
        <v/>
      </c>
      <c r="W363">
        <f>U363*J363</f>
        <v/>
      </c>
      <c r="X363">
        <f>T363+W363</f>
        <v/>
      </c>
      <c r="Y363">
        <f>(T363*E363+W363*L363)*(1-R363-'d_고정'!$B$13)</f>
        <v/>
      </c>
      <c r="Z363">
        <f>(U363*N363*Q363+'d_고정'!$B$3*('6_기대효과'!$H$7/8)*Q363*'d_고정'!$B$10*P363*('6_기대효과'!$K$7/'d_고정'!$B$9))*(1-R363)</f>
        <v/>
      </c>
      <c r="AA363">
        <f>W363*L363*(1-R363-'d_고정'!$B$13)+U363*MAX(N363-'d_고정'!$B$10*P363*('6_기대효과'!$K$7/'d_고정'!$B$9),0)*Q363*(1-R363)</f>
        <v/>
      </c>
      <c r="AB363">
        <f>Y363+Z363</f>
        <v/>
      </c>
      <c r="AC363">
        <f>Y363/('d_고정'!$B$5*'6_기대효과'!$H$7/8)/'d_고정'!$B$6</f>
        <v/>
      </c>
      <c r="AD363">
        <f>Y363/('d_고정'!$B$8*'6_기대효과'!$H$7/8)</f>
        <v/>
      </c>
    </row>
    <row r="364">
      <c r="A364">
        <f>RAND()</f>
        <v/>
      </c>
      <c r="B364">
        <f>IF('d_시나리오'!$J$2='d_시나리오'!$H$2,'d_시나리오'!$I$2,IF(A364&lt;('d_시나리오'!$I$2-'d_시나리오'!$H$2)/('d_시나리오'!$J$2-'d_시나리오'!$H$2),'d_시나리오'!$H$2+SQRT(A364*('d_시나리오'!$J$2-'d_시나리오'!$H$2)*('d_시나리오'!$I$2-'d_시나리오'!$H$2)),'d_시나리오'!$J$2-SQRT((1-A364)*('d_시나리오'!$J$2-'d_시나리오'!$H$2)*('d_시나리오'!$J$2-'d_시나리오'!$I$2))))</f>
        <v/>
      </c>
      <c r="C364">
        <f>RAND()</f>
        <v/>
      </c>
      <c r="D364">
        <f>BETAINV(RAND(),IF(C364&lt;'d_고정'!$B$26,'d_고정'!$B$23,'d_고정'!$B$16)+1,'d_고정'!$B$17-IF(C364&lt;'d_고정'!$B$26,'d_고정'!$B$23,'d_고정'!$B$16)+1)*('d_고정'!$B$14+('d_고정'!$B$15-'d_고정'!$B$14)*RAND())</f>
        <v/>
      </c>
      <c r="E364">
        <f>INDEX('d_분포'!$A$2:$A$28,RANDBETWEEN(1,27))</f>
        <v/>
      </c>
      <c r="F364">
        <f>INDEX('d_분포'!$C$2:$C$5,RANDBETWEEN(1,4))*(0.9+0.2*RAND())</f>
        <v/>
      </c>
      <c r="G364">
        <f>RAND()</f>
        <v/>
      </c>
      <c r="H364">
        <f>(F364+(1-F364)*('d_고정'!$B$22*BETAINV(RAND(),IF(G364&lt;'d_고정'!$B$26,'d_고정'!$B$25,'d_고정'!$B$20)+1,'d_고정'!$B$21-IF(G364&lt;'d_고정'!$B$26,'d_고정'!$B$25,'d_고정'!$B$20)+1)+(1-'d_고정'!$B$22)*BETAINV(RAND(),IF(G364&lt;'d_고정'!$B$26,'d_고정'!$B$24,'d_고정'!$B$18)+1,'d_고정'!$B$19-IF(G364&lt;'d_고정'!$B$26,'d_고정'!$B$24,'d_고정'!$B$18)+1))*('d_고정'!$B$14+('d_고정'!$B$15-'d_고정'!$B$14)*RAND()))/F364</f>
        <v/>
      </c>
      <c r="I364">
        <f>RAND()</f>
        <v/>
      </c>
      <c r="J364">
        <f>IF('d_시나리오'!$J$3='d_시나리오'!$H$3,'d_시나리오'!$I$3,IF(I364&lt;('d_시나리오'!$I$3-'d_시나리오'!$H$3)/('d_시나리오'!$J$3-'d_시나리오'!$H$3),'d_시나리오'!$H$3+SQRT(I364*('d_시나리오'!$J$3-'d_시나리오'!$H$3)*('d_시나리오'!$I$3-'d_시나리오'!$H$3)),'d_시나리오'!$J$3-SQRT((1-I364)*('d_시나리오'!$J$3-'d_시나리오'!$H$3)*('d_시나리오'!$J$3-'d_시나리오'!$I$3))))</f>
        <v/>
      </c>
      <c r="K364">
        <f>RAND()</f>
        <v/>
      </c>
      <c r="L364">
        <f>IF('d_시나리오'!$J$4='d_시나리오'!$H$4,'d_시나리오'!$I$4,IF(K364&lt;('d_시나리오'!$I$4-'d_시나리오'!$H$4)/('d_시나리오'!$J$4-'d_시나리오'!$H$4),'d_시나리오'!$H$4+SQRT(K364*('d_시나리오'!$J$4-'d_시나리오'!$H$4)*('d_시나리오'!$I$4-'d_시나리오'!$H$4)),'d_시나리오'!$J$4-SQRT((1-K364)*('d_시나리오'!$J$4-'d_시나리오'!$H$4)*('d_시나리오'!$J$4-'d_시나리오'!$I$4))))</f>
        <v/>
      </c>
      <c r="M364">
        <f>RAND()</f>
        <v/>
      </c>
      <c r="N364">
        <f>IF('d_시나리오'!$J$5='d_시나리오'!$H$5,'d_시나리오'!$I$5,IF(M364&lt;('d_시나리오'!$I$5-'d_시나리오'!$H$5)/('d_시나리오'!$J$5-'d_시나리오'!$H$5),'d_시나리오'!$H$5+SQRT(M364*('d_시나리오'!$J$5-'d_시나리오'!$H$5)*('d_시나리오'!$I$5-'d_시나리오'!$H$5)),'d_시나리오'!$J$5-SQRT((1-M364)*('d_시나리오'!$J$5-'d_시나리오'!$H$5)*('d_시나리오'!$J$5-'d_시나리오'!$I$5))))</f>
        <v/>
      </c>
      <c r="O364">
        <f>RAND()</f>
        <v/>
      </c>
      <c r="P364">
        <f>IF('d_시나리오'!$J$6='d_시나리오'!$H$6,'d_시나리오'!$I$6,IF(O364&lt;('d_시나리오'!$I$6-'d_시나리오'!$H$6)/('d_시나리오'!$J$6-'d_시나리오'!$H$6),'d_시나리오'!$H$6+SQRT(O364*('d_시나리오'!$J$6-'d_시나리오'!$H$6)*('d_시나리오'!$I$6-'d_시나리오'!$H$6)),'d_시나리오'!$J$6-SQRT((1-O364)*('d_시나리오'!$J$6-'d_시나리오'!$H$6)*('d_시나리오'!$J$6-'d_시나리오'!$I$6))))</f>
        <v/>
      </c>
      <c r="Q364">
        <f>INDEX('d_분포'!$B$2:$B$57,RANDBETWEEN(1,56))</f>
        <v/>
      </c>
      <c r="R364">
        <f>BETAINV(RAND(),5,5)</f>
        <v/>
      </c>
      <c r="S364">
        <f>'d_고정'!$B$1*'6_기대효과'!$H$7*('d_시나리오'!$I$7/'d_고정'!$B$2)*B364</f>
        <v/>
      </c>
      <c r="T364">
        <f>S364*D364</f>
        <v/>
      </c>
      <c r="U364">
        <f>S364*F364*H364</f>
        <v/>
      </c>
      <c r="V364">
        <f>S364*F364*(H364-1)</f>
        <v/>
      </c>
      <c r="W364">
        <f>U364*J364</f>
        <v/>
      </c>
      <c r="X364">
        <f>T364+W364</f>
        <v/>
      </c>
      <c r="Y364">
        <f>(T364*E364+W364*L364)*(1-R364-'d_고정'!$B$13)</f>
        <v/>
      </c>
      <c r="Z364">
        <f>(U364*N364*Q364+'d_고정'!$B$3*('6_기대효과'!$H$7/8)*Q364*'d_고정'!$B$10*P364*('6_기대효과'!$K$7/'d_고정'!$B$9))*(1-R364)</f>
        <v/>
      </c>
      <c r="AA364">
        <f>W364*L364*(1-R364-'d_고정'!$B$13)+U364*MAX(N364-'d_고정'!$B$10*P364*('6_기대효과'!$K$7/'d_고정'!$B$9),0)*Q364*(1-R364)</f>
        <v/>
      </c>
      <c r="AB364">
        <f>Y364+Z364</f>
        <v/>
      </c>
      <c r="AC364">
        <f>Y364/('d_고정'!$B$5*'6_기대효과'!$H$7/8)/'d_고정'!$B$6</f>
        <v/>
      </c>
      <c r="AD364">
        <f>Y364/('d_고정'!$B$8*'6_기대효과'!$H$7/8)</f>
        <v/>
      </c>
    </row>
    <row r="365">
      <c r="A365">
        <f>RAND()</f>
        <v/>
      </c>
      <c r="B365">
        <f>IF('d_시나리오'!$J$2='d_시나리오'!$H$2,'d_시나리오'!$I$2,IF(A365&lt;('d_시나리오'!$I$2-'d_시나리오'!$H$2)/('d_시나리오'!$J$2-'d_시나리오'!$H$2),'d_시나리오'!$H$2+SQRT(A365*('d_시나리오'!$J$2-'d_시나리오'!$H$2)*('d_시나리오'!$I$2-'d_시나리오'!$H$2)),'d_시나리오'!$J$2-SQRT((1-A365)*('d_시나리오'!$J$2-'d_시나리오'!$H$2)*('d_시나리오'!$J$2-'d_시나리오'!$I$2))))</f>
        <v/>
      </c>
      <c r="C365">
        <f>RAND()</f>
        <v/>
      </c>
      <c r="D365">
        <f>BETAINV(RAND(),IF(C365&lt;'d_고정'!$B$26,'d_고정'!$B$23,'d_고정'!$B$16)+1,'d_고정'!$B$17-IF(C365&lt;'d_고정'!$B$26,'d_고정'!$B$23,'d_고정'!$B$16)+1)*('d_고정'!$B$14+('d_고정'!$B$15-'d_고정'!$B$14)*RAND())</f>
        <v/>
      </c>
      <c r="E365">
        <f>INDEX('d_분포'!$A$2:$A$28,RANDBETWEEN(1,27))</f>
        <v/>
      </c>
      <c r="F365">
        <f>INDEX('d_분포'!$C$2:$C$5,RANDBETWEEN(1,4))*(0.9+0.2*RAND())</f>
        <v/>
      </c>
      <c r="G365">
        <f>RAND()</f>
        <v/>
      </c>
      <c r="H365">
        <f>(F365+(1-F365)*('d_고정'!$B$22*BETAINV(RAND(),IF(G365&lt;'d_고정'!$B$26,'d_고정'!$B$25,'d_고정'!$B$20)+1,'d_고정'!$B$21-IF(G365&lt;'d_고정'!$B$26,'d_고정'!$B$25,'d_고정'!$B$20)+1)+(1-'d_고정'!$B$22)*BETAINV(RAND(),IF(G365&lt;'d_고정'!$B$26,'d_고정'!$B$24,'d_고정'!$B$18)+1,'d_고정'!$B$19-IF(G365&lt;'d_고정'!$B$26,'d_고정'!$B$24,'d_고정'!$B$18)+1))*('d_고정'!$B$14+('d_고정'!$B$15-'d_고정'!$B$14)*RAND()))/F365</f>
        <v/>
      </c>
      <c r="I365">
        <f>RAND()</f>
        <v/>
      </c>
      <c r="J365">
        <f>IF('d_시나리오'!$J$3='d_시나리오'!$H$3,'d_시나리오'!$I$3,IF(I365&lt;('d_시나리오'!$I$3-'d_시나리오'!$H$3)/('d_시나리오'!$J$3-'d_시나리오'!$H$3),'d_시나리오'!$H$3+SQRT(I365*('d_시나리오'!$J$3-'d_시나리오'!$H$3)*('d_시나리오'!$I$3-'d_시나리오'!$H$3)),'d_시나리오'!$J$3-SQRT((1-I365)*('d_시나리오'!$J$3-'d_시나리오'!$H$3)*('d_시나리오'!$J$3-'d_시나리오'!$I$3))))</f>
        <v/>
      </c>
      <c r="K365">
        <f>RAND()</f>
        <v/>
      </c>
      <c r="L365">
        <f>IF('d_시나리오'!$J$4='d_시나리오'!$H$4,'d_시나리오'!$I$4,IF(K365&lt;('d_시나리오'!$I$4-'d_시나리오'!$H$4)/('d_시나리오'!$J$4-'d_시나리오'!$H$4),'d_시나리오'!$H$4+SQRT(K365*('d_시나리오'!$J$4-'d_시나리오'!$H$4)*('d_시나리오'!$I$4-'d_시나리오'!$H$4)),'d_시나리오'!$J$4-SQRT((1-K365)*('d_시나리오'!$J$4-'d_시나리오'!$H$4)*('d_시나리오'!$J$4-'d_시나리오'!$I$4))))</f>
        <v/>
      </c>
      <c r="M365">
        <f>RAND()</f>
        <v/>
      </c>
      <c r="N365">
        <f>IF('d_시나리오'!$J$5='d_시나리오'!$H$5,'d_시나리오'!$I$5,IF(M365&lt;('d_시나리오'!$I$5-'d_시나리오'!$H$5)/('d_시나리오'!$J$5-'d_시나리오'!$H$5),'d_시나리오'!$H$5+SQRT(M365*('d_시나리오'!$J$5-'d_시나리오'!$H$5)*('d_시나리오'!$I$5-'d_시나리오'!$H$5)),'d_시나리오'!$J$5-SQRT((1-M365)*('d_시나리오'!$J$5-'d_시나리오'!$H$5)*('d_시나리오'!$J$5-'d_시나리오'!$I$5))))</f>
        <v/>
      </c>
      <c r="O365">
        <f>RAND()</f>
        <v/>
      </c>
      <c r="P365">
        <f>IF('d_시나리오'!$J$6='d_시나리오'!$H$6,'d_시나리오'!$I$6,IF(O365&lt;('d_시나리오'!$I$6-'d_시나리오'!$H$6)/('d_시나리오'!$J$6-'d_시나리오'!$H$6),'d_시나리오'!$H$6+SQRT(O365*('d_시나리오'!$J$6-'d_시나리오'!$H$6)*('d_시나리오'!$I$6-'d_시나리오'!$H$6)),'d_시나리오'!$J$6-SQRT((1-O365)*('d_시나리오'!$J$6-'d_시나리오'!$H$6)*('d_시나리오'!$J$6-'d_시나리오'!$I$6))))</f>
        <v/>
      </c>
      <c r="Q365">
        <f>INDEX('d_분포'!$B$2:$B$57,RANDBETWEEN(1,56))</f>
        <v/>
      </c>
      <c r="R365">
        <f>BETAINV(RAND(),5,5)</f>
        <v/>
      </c>
      <c r="S365">
        <f>'d_고정'!$B$1*'6_기대효과'!$H$7*('d_시나리오'!$I$7/'d_고정'!$B$2)*B365</f>
        <v/>
      </c>
      <c r="T365">
        <f>S365*D365</f>
        <v/>
      </c>
      <c r="U365">
        <f>S365*F365*H365</f>
        <v/>
      </c>
      <c r="V365">
        <f>S365*F365*(H365-1)</f>
        <v/>
      </c>
      <c r="W365">
        <f>U365*J365</f>
        <v/>
      </c>
      <c r="X365">
        <f>T365+W365</f>
        <v/>
      </c>
      <c r="Y365">
        <f>(T365*E365+W365*L365)*(1-R365-'d_고정'!$B$13)</f>
        <v/>
      </c>
      <c r="Z365">
        <f>(U365*N365*Q365+'d_고정'!$B$3*('6_기대효과'!$H$7/8)*Q365*'d_고정'!$B$10*P365*('6_기대효과'!$K$7/'d_고정'!$B$9))*(1-R365)</f>
        <v/>
      </c>
      <c r="AA365">
        <f>W365*L365*(1-R365-'d_고정'!$B$13)+U365*MAX(N365-'d_고정'!$B$10*P365*('6_기대효과'!$K$7/'d_고정'!$B$9),0)*Q365*(1-R365)</f>
        <v/>
      </c>
      <c r="AB365">
        <f>Y365+Z365</f>
        <v/>
      </c>
      <c r="AC365">
        <f>Y365/('d_고정'!$B$5*'6_기대효과'!$H$7/8)/'d_고정'!$B$6</f>
        <v/>
      </c>
      <c r="AD365">
        <f>Y365/('d_고정'!$B$8*'6_기대효과'!$H$7/8)</f>
        <v/>
      </c>
    </row>
    <row r="366">
      <c r="A366">
        <f>RAND()</f>
        <v/>
      </c>
      <c r="B366">
        <f>IF('d_시나리오'!$J$2='d_시나리오'!$H$2,'d_시나리오'!$I$2,IF(A366&lt;('d_시나리오'!$I$2-'d_시나리오'!$H$2)/('d_시나리오'!$J$2-'d_시나리오'!$H$2),'d_시나리오'!$H$2+SQRT(A366*('d_시나리오'!$J$2-'d_시나리오'!$H$2)*('d_시나리오'!$I$2-'d_시나리오'!$H$2)),'d_시나리오'!$J$2-SQRT((1-A366)*('d_시나리오'!$J$2-'d_시나리오'!$H$2)*('d_시나리오'!$J$2-'d_시나리오'!$I$2))))</f>
        <v/>
      </c>
      <c r="C366">
        <f>RAND()</f>
        <v/>
      </c>
      <c r="D366">
        <f>BETAINV(RAND(),IF(C366&lt;'d_고정'!$B$26,'d_고정'!$B$23,'d_고정'!$B$16)+1,'d_고정'!$B$17-IF(C366&lt;'d_고정'!$B$26,'d_고정'!$B$23,'d_고정'!$B$16)+1)*('d_고정'!$B$14+('d_고정'!$B$15-'d_고정'!$B$14)*RAND())</f>
        <v/>
      </c>
      <c r="E366">
        <f>INDEX('d_분포'!$A$2:$A$28,RANDBETWEEN(1,27))</f>
        <v/>
      </c>
      <c r="F366">
        <f>INDEX('d_분포'!$C$2:$C$5,RANDBETWEEN(1,4))*(0.9+0.2*RAND())</f>
        <v/>
      </c>
      <c r="G366">
        <f>RAND()</f>
        <v/>
      </c>
      <c r="H366">
        <f>(F366+(1-F366)*('d_고정'!$B$22*BETAINV(RAND(),IF(G366&lt;'d_고정'!$B$26,'d_고정'!$B$25,'d_고정'!$B$20)+1,'d_고정'!$B$21-IF(G366&lt;'d_고정'!$B$26,'d_고정'!$B$25,'d_고정'!$B$20)+1)+(1-'d_고정'!$B$22)*BETAINV(RAND(),IF(G366&lt;'d_고정'!$B$26,'d_고정'!$B$24,'d_고정'!$B$18)+1,'d_고정'!$B$19-IF(G366&lt;'d_고정'!$B$26,'d_고정'!$B$24,'d_고정'!$B$18)+1))*('d_고정'!$B$14+('d_고정'!$B$15-'d_고정'!$B$14)*RAND()))/F366</f>
        <v/>
      </c>
      <c r="I366">
        <f>RAND()</f>
        <v/>
      </c>
      <c r="J366">
        <f>IF('d_시나리오'!$J$3='d_시나리오'!$H$3,'d_시나리오'!$I$3,IF(I366&lt;('d_시나리오'!$I$3-'d_시나리오'!$H$3)/('d_시나리오'!$J$3-'d_시나리오'!$H$3),'d_시나리오'!$H$3+SQRT(I366*('d_시나리오'!$J$3-'d_시나리오'!$H$3)*('d_시나리오'!$I$3-'d_시나리오'!$H$3)),'d_시나리오'!$J$3-SQRT((1-I366)*('d_시나리오'!$J$3-'d_시나리오'!$H$3)*('d_시나리오'!$J$3-'d_시나리오'!$I$3))))</f>
        <v/>
      </c>
      <c r="K366">
        <f>RAND()</f>
        <v/>
      </c>
      <c r="L366">
        <f>IF('d_시나리오'!$J$4='d_시나리오'!$H$4,'d_시나리오'!$I$4,IF(K366&lt;('d_시나리오'!$I$4-'d_시나리오'!$H$4)/('d_시나리오'!$J$4-'d_시나리오'!$H$4),'d_시나리오'!$H$4+SQRT(K366*('d_시나리오'!$J$4-'d_시나리오'!$H$4)*('d_시나리오'!$I$4-'d_시나리오'!$H$4)),'d_시나리오'!$J$4-SQRT((1-K366)*('d_시나리오'!$J$4-'d_시나리오'!$H$4)*('d_시나리오'!$J$4-'d_시나리오'!$I$4))))</f>
        <v/>
      </c>
      <c r="M366">
        <f>RAND()</f>
        <v/>
      </c>
      <c r="N366">
        <f>IF('d_시나리오'!$J$5='d_시나리오'!$H$5,'d_시나리오'!$I$5,IF(M366&lt;('d_시나리오'!$I$5-'d_시나리오'!$H$5)/('d_시나리오'!$J$5-'d_시나리오'!$H$5),'d_시나리오'!$H$5+SQRT(M366*('d_시나리오'!$J$5-'d_시나리오'!$H$5)*('d_시나리오'!$I$5-'d_시나리오'!$H$5)),'d_시나리오'!$J$5-SQRT((1-M366)*('d_시나리오'!$J$5-'d_시나리오'!$H$5)*('d_시나리오'!$J$5-'d_시나리오'!$I$5))))</f>
        <v/>
      </c>
      <c r="O366">
        <f>RAND()</f>
        <v/>
      </c>
      <c r="P366">
        <f>IF('d_시나리오'!$J$6='d_시나리오'!$H$6,'d_시나리오'!$I$6,IF(O366&lt;('d_시나리오'!$I$6-'d_시나리오'!$H$6)/('d_시나리오'!$J$6-'d_시나리오'!$H$6),'d_시나리오'!$H$6+SQRT(O366*('d_시나리오'!$J$6-'d_시나리오'!$H$6)*('d_시나리오'!$I$6-'d_시나리오'!$H$6)),'d_시나리오'!$J$6-SQRT((1-O366)*('d_시나리오'!$J$6-'d_시나리오'!$H$6)*('d_시나리오'!$J$6-'d_시나리오'!$I$6))))</f>
        <v/>
      </c>
      <c r="Q366">
        <f>INDEX('d_분포'!$B$2:$B$57,RANDBETWEEN(1,56))</f>
        <v/>
      </c>
      <c r="R366">
        <f>BETAINV(RAND(),5,5)</f>
        <v/>
      </c>
      <c r="S366">
        <f>'d_고정'!$B$1*'6_기대효과'!$H$7*('d_시나리오'!$I$7/'d_고정'!$B$2)*B366</f>
        <v/>
      </c>
      <c r="T366">
        <f>S366*D366</f>
        <v/>
      </c>
      <c r="U366">
        <f>S366*F366*H366</f>
        <v/>
      </c>
      <c r="V366">
        <f>S366*F366*(H366-1)</f>
        <v/>
      </c>
      <c r="W366">
        <f>U366*J366</f>
        <v/>
      </c>
      <c r="X366">
        <f>T366+W366</f>
        <v/>
      </c>
      <c r="Y366">
        <f>(T366*E366+W366*L366)*(1-R366-'d_고정'!$B$13)</f>
        <v/>
      </c>
      <c r="Z366">
        <f>(U366*N366*Q366+'d_고정'!$B$3*('6_기대효과'!$H$7/8)*Q366*'d_고정'!$B$10*P366*('6_기대효과'!$K$7/'d_고정'!$B$9))*(1-R366)</f>
        <v/>
      </c>
      <c r="AA366">
        <f>W366*L366*(1-R366-'d_고정'!$B$13)+U366*MAX(N366-'d_고정'!$B$10*P366*('6_기대효과'!$K$7/'d_고정'!$B$9),0)*Q366*(1-R366)</f>
        <v/>
      </c>
      <c r="AB366">
        <f>Y366+Z366</f>
        <v/>
      </c>
      <c r="AC366">
        <f>Y366/('d_고정'!$B$5*'6_기대효과'!$H$7/8)/'d_고정'!$B$6</f>
        <v/>
      </c>
      <c r="AD366">
        <f>Y366/('d_고정'!$B$8*'6_기대효과'!$H$7/8)</f>
        <v/>
      </c>
    </row>
    <row r="367">
      <c r="A367">
        <f>RAND()</f>
        <v/>
      </c>
      <c r="B367">
        <f>IF('d_시나리오'!$J$2='d_시나리오'!$H$2,'d_시나리오'!$I$2,IF(A367&lt;('d_시나리오'!$I$2-'d_시나리오'!$H$2)/('d_시나리오'!$J$2-'d_시나리오'!$H$2),'d_시나리오'!$H$2+SQRT(A367*('d_시나리오'!$J$2-'d_시나리오'!$H$2)*('d_시나리오'!$I$2-'d_시나리오'!$H$2)),'d_시나리오'!$J$2-SQRT((1-A367)*('d_시나리오'!$J$2-'d_시나리오'!$H$2)*('d_시나리오'!$J$2-'d_시나리오'!$I$2))))</f>
        <v/>
      </c>
      <c r="C367">
        <f>RAND()</f>
        <v/>
      </c>
      <c r="D367">
        <f>BETAINV(RAND(),IF(C367&lt;'d_고정'!$B$26,'d_고정'!$B$23,'d_고정'!$B$16)+1,'d_고정'!$B$17-IF(C367&lt;'d_고정'!$B$26,'d_고정'!$B$23,'d_고정'!$B$16)+1)*('d_고정'!$B$14+('d_고정'!$B$15-'d_고정'!$B$14)*RAND())</f>
        <v/>
      </c>
      <c r="E367">
        <f>INDEX('d_분포'!$A$2:$A$28,RANDBETWEEN(1,27))</f>
        <v/>
      </c>
      <c r="F367">
        <f>INDEX('d_분포'!$C$2:$C$5,RANDBETWEEN(1,4))*(0.9+0.2*RAND())</f>
        <v/>
      </c>
      <c r="G367">
        <f>RAND()</f>
        <v/>
      </c>
      <c r="H367">
        <f>(F367+(1-F367)*('d_고정'!$B$22*BETAINV(RAND(),IF(G367&lt;'d_고정'!$B$26,'d_고정'!$B$25,'d_고정'!$B$20)+1,'d_고정'!$B$21-IF(G367&lt;'d_고정'!$B$26,'d_고정'!$B$25,'d_고정'!$B$20)+1)+(1-'d_고정'!$B$22)*BETAINV(RAND(),IF(G367&lt;'d_고정'!$B$26,'d_고정'!$B$24,'d_고정'!$B$18)+1,'d_고정'!$B$19-IF(G367&lt;'d_고정'!$B$26,'d_고정'!$B$24,'d_고정'!$B$18)+1))*('d_고정'!$B$14+('d_고정'!$B$15-'d_고정'!$B$14)*RAND()))/F367</f>
        <v/>
      </c>
      <c r="I367">
        <f>RAND()</f>
        <v/>
      </c>
      <c r="J367">
        <f>IF('d_시나리오'!$J$3='d_시나리오'!$H$3,'d_시나리오'!$I$3,IF(I367&lt;('d_시나리오'!$I$3-'d_시나리오'!$H$3)/('d_시나리오'!$J$3-'d_시나리오'!$H$3),'d_시나리오'!$H$3+SQRT(I367*('d_시나리오'!$J$3-'d_시나리오'!$H$3)*('d_시나리오'!$I$3-'d_시나리오'!$H$3)),'d_시나리오'!$J$3-SQRT((1-I367)*('d_시나리오'!$J$3-'d_시나리오'!$H$3)*('d_시나리오'!$J$3-'d_시나리오'!$I$3))))</f>
        <v/>
      </c>
      <c r="K367">
        <f>RAND()</f>
        <v/>
      </c>
      <c r="L367">
        <f>IF('d_시나리오'!$J$4='d_시나리오'!$H$4,'d_시나리오'!$I$4,IF(K367&lt;('d_시나리오'!$I$4-'d_시나리오'!$H$4)/('d_시나리오'!$J$4-'d_시나리오'!$H$4),'d_시나리오'!$H$4+SQRT(K367*('d_시나리오'!$J$4-'d_시나리오'!$H$4)*('d_시나리오'!$I$4-'d_시나리오'!$H$4)),'d_시나리오'!$J$4-SQRT((1-K367)*('d_시나리오'!$J$4-'d_시나리오'!$H$4)*('d_시나리오'!$J$4-'d_시나리오'!$I$4))))</f>
        <v/>
      </c>
      <c r="M367">
        <f>RAND()</f>
        <v/>
      </c>
      <c r="N367">
        <f>IF('d_시나리오'!$J$5='d_시나리오'!$H$5,'d_시나리오'!$I$5,IF(M367&lt;('d_시나리오'!$I$5-'d_시나리오'!$H$5)/('d_시나리오'!$J$5-'d_시나리오'!$H$5),'d_시나리오'!$H$5+SQRT(M367*('d_시나리오'!$J$5-'d_시나리오'!$H$5)*('d_시나리오'!$I$5-'d_시나리오'!$H$5)),'d_시나리오'!$J$5-SQRT((1-M367)*('d_시나리오'!$J$5-'d_시나리오'!$H$5)*('d_시나리오'!$J$5-'d_시나리오'!$I$5))))</f>
        <v/>
      </c>
      <c r="O367">
        <f>RAND()</f>
        <v/>
      </c>
      <c r="P367">
        <f>IF('d_시나리오'!$J$6='d_시나리오'!$H$6,'d_시나리오'!$I$6,IF(O367&lt;('d_시나리오'!$I$6-'d_시나리오'!$H$6)/('d_시나리오'!$J$6-'d_시나리오'!$H$6),'d_시나리오'!$H$6+SQRT(O367*('d_시나리오'!$J$6-'d_시나리오'!$H$6)*('d_시나리오'!$I$6-'d_시나리오'!$H$6)),'d_시나리오'!$J$6-SQRT((1-O367)*('d_시나리오'!$J$6-'d_시나리오'!$H$6)*('d_시나리오'!$J$6-'d_시나리오'!$I$6))))</f>
        <v/>
      </c>
      <c r="Q367">
        <f>INDEX('d_분포'!$B$2:$B$57,RANDBETWEEN(1,56))</f>
        <v/>
      </c>
      <c r="R367">
        <f>BETAINV(RAND(),5,5)</f>
        <v/>
      </c>
      <c r="S367">
        <f>'d_고정'!$B$1*'6_기대효과'!$H$7*('d_시나리오'!$I$7/'d_고정'!$B$2)*B367</f>
        <v/>
      </c>
      <c r="T367">
        <f>S367*D367</f>
        <v/>
      </c>
      <c r="U367">
        <f>S367*F367*H367</f>
        <v/>
      </c>
      <c r="V367">
        <f>S367*F367*(H367-1)</f>
        <v/>
      </c>
      <c r="W367">
        <f>U367*J367</f>
        <v/>
      </c>
      <c r="X367">
        <f>T367+W367</f>
        <v/>
      </c>
      <c r="Y367">
        <f>(T367*E367+W367*L367)*(1-R367-'d_고정'!$B$13)</f>
        <v/>
      </c>
      <c r="Z367">
        <f>(U367*N367*Q367+'d_고정'!$B$3*('6_기대효과'!$H$7/8)*Q367*'d_고정'!$B$10*P367*('6_기대효과'!$K$7/'d_고정'!$B$9))*(1-R367)</f>
        <v/>
      </c>
      <c r="AA367">
        <f>W367*L367*(1-R367-'d_고정'!$B$13)+U367*MAX(N367-'d_고정'!$B$10*P367*('6_기대효과'!$K$7/'d_고정'!$B$9),0)*Q367*(1-R367)</f>
        <v/>
      </c>
      <c r="AB367">
        <f>Y367+Z367</f>
        <v/>
      </c>
      <c r="AC367">
        <f>Y367/('d_고정'!$B$5*'6_기대효과'!$H$7/8)/'d_고정'!$B$6</f>
        <v/>
      </c>
      <c r="AD367">
        <f>Y367/('d_고정'!$B$8*'6_기대효과'!$H$7/8)</f>
        <v/>
      </c>
    </row>
    <row r="368">
      <c r="A368">
        <f>RAND()</f>
        <v/>
      </c>
      <c r="B368">
        <f>IF('d_시나리오'!$J$2='d_시나리오'!$H$2,'d_시나리오'!$I$2,IF(A368&lt;('d_시나리오'!$I$2-'d_시나리오'!$H$2)/('d_시나리오'!$J$2-'d_시나리오'!$H$2),'d_시나리오'!$H$2+SQRT(A368*('d_시나리오'!$J$2-'d_시나리오'!$H$2)*('d_시나리오'!$I$2-'d_시나리오'!$H$2)),'d_시나리오'!$J$2-SQRT((1-A368)*('d_시나리오'!$J$2-'d_시나리오'!$H$2)*('d_시나리오'!$J$2-'d_시나리오'!$I$2))))</f>
        <v/>
      </c>
      <c r="C368">
        <f>RAND()</f>
        <v/>
      </c>
      <c r="D368">
        <f>BETAINV(RAND(),IF(C368&lt;'d_고정'!$B$26,'d_고정'!$B$23,'d_고정'!$B$16)+1,'d_고정'!$B$17-IF(C368&lt;'d_고정'!$B$26,'d_고정'!$B$23,'d_고정'!$B$16)+1)*('d_고정'!$B$14+('d_고정'!$B$15-'d_고정'!$B$14)*RAND())</f>
        <v/>
      </c>
      <c r="E368">
        <f>INDEX('d_분포'!$A$2:$A$28,RANDBETWEEN(1,27))</f>
        <v/>
      </c>
      <c r="F368">
        <f>INDEX('d_분포'!$C$2:$C$5,RANDBETWEEN(1,4))*(0.9+0.2*RAND())</f>
        <v/>
      </c>
      <c r="G368">
        <f>RAND()</f>
        <v/>
      </c>
      <c r="H368">
        <f>(F368+(1-F368)*('d_고정'!$B$22*BETAINV(RAND(),IF(G368&lt;'d_고정'!$B$26,'d_고정'!$B$25,'d_고정'!$B$20)+1,'d_고정'!$B$21-IF(G368&lt;'d_고정'!$B$26,'d_고정'!$B$25,'d_고정'!$B$20)+1)+(1-'d_고정'!$B$22)*BETAINV(RAND(),IF(G368&lt;'d_고정'!$B$26,'d_고정'!$B$24,'d_고정'!$B$18)+1,'d_고정'!$B$19-IF(G368&lt;'d_고정'!$B$26,'d_고정'!$B$24,'d_고정'!$B$18)+1))*('d_고정'!$B$14+('d_고정'!$B$15-'d_고정'!$B$14)*RAND()))/F368</f>
        <v/>
      </c>
      <c r="I368">
        <f>RAND()</f>
        <v/>
      </c>
      <c r="J368">
        <f>IF('d_시나리오'!$J$3='d_시나리오'!$H$3,'d_시나리오'!$I$3,IF(I368&lt;('d_시나리오'!$I$3-'d_시나리오'!$H$3)/('d_시나리오'!$J$3-'d_시나리오'!$H$3),'d_시나리오'!$H$3+SQRT(I368*('d_시나리오'!$J$3-'d_시나리오'!$H$3)*('d_시나리오'!$I$3-'d_시나리오'!$H$3)),'d_시나리오'!$J$3-SQRT((1-I368)*('d_시나리오'!$J$3-'d_시나리오'!$H$3)*('d_시나리오'!$J$3-'d_시나리오'!$I$3))))</f>
        <v/>
      </c>
      <c r="K368">
        <f>RAND()</f>
        <v/>
      </c>
      <c r="L368">
        <f>IF('d_시나리오'!$J$4='d_시나리오'!$H$4,'d_시나리오'!$I$4,IF(K368&lt;('d_시나리오'!$I$4-'d_시나리오'!$H$4)/('d_시나리오'!$J$4-'d_시나리오'!$H$4),'d_시나리오'!$H$4+SQRT(K368*('d_시나리오'!$J$4-'d_시나리오'!$H$4)*('d_시나리오'!$I$4-'d_시나리오'!$H$4)),'d_시나리오'!$J$4-SQRT((1-K368)*('d_시나리오'!$J$4-'d_시나리오'!$H$4)*('d_시나리오'!$J$4-'d_시나리오'!$I$4))))</f>
        <v/>
      </c>
      <c r="M368">
        <f>RAND()</f>
        <v/>
      </c>
      <c r="N368">
        <f>IF('d_시나리오'!$J$5='d_시나리오'!$H$5,'d_시나리오'!$I$5,IF(M368&lt;('d_시나리오'!$I$5-'d_시나리오'!$H$5)/('d_시나리오'!$J$5-'d_시나리오'!$H$5),'d_시나리오'!$H$5+SQRT(M368*('d_시나리오'!$J$5-'d_시나리오'!$H$5)*('d_시나리오'!$I$5-'d_시나리오'!$H$5)),'d_시나리오'!$J$5-SQRT((1-M368)*('d_시나리오'!$J$5-'d_시나리오'!$H$5)*('d_시나리오'!$J$5-'d_시나리오'!$I$5))))</f>
        <v/>
      </c>
      <c r="O368">
        <f>RAND()</f>
        <v/>
      </c>
      <c r="P368">
        <f>IF('d_시나리오'!$J$6='d_시나리오'!$H$6,'d_시나리오'!$I$6,IF(O368&lt;('d_시나리오'!$I$6-'d_시나리오'!$H$6)/('d_시나리오'!$J$6-'d_시나리오'!$H$6),'d_시나리오'!$H$6+SQRT(O368*('d_시나리오'!$J$6-'d_시나리오'!$H$6)*('d_시나리오'!$I$6-'d_시나리오'!$H$6)),'d_시나리오'!$J$6-SQRT((1-O368)*('d_시나리오'!$J$6-'d_시나리오'!$H$6)*('d_시나리오'!$J$6-'d_시나리오'!$I$6))))</f>
        <v/>
      </c>
      <c r="Q368">
        <f>INDEX('d_분포'!$B$2:$B$57,RANDBETWEEN(1,56))</f>
        <v/>
      </c>
      <c r="R368">
        <f>BETAINV(RAND(),5,5)</f>
        <v/>
      </c>
      <c r="S368">
        <f>'d_고정'!$B$1*'6_기대효과'!$H$7*('d_시나리오'!$I$7/'d_고정'!$B$2)*B368</f>
        <v/>
      </c>
      <c r="T368">
        <f>S368*D368</f>
        <v/>
      </c>
      <c r="U368">
        <f>S368*F368*H368</f>
        <v/>
      </c>
      <c r="V368">
        <f>S368*F368*(H368-1)</f>
        <v/>
      </c>
      <c r="W368">
        <f>U368*J368</f>
        <v/>
      </c>
      <c r="X368">
        <f>T368+W368</f>
        <v/>
      </c>
      <c r="Y368">
        <f>(T368*E368+W368*L368)*(1-R368-'d_고정'!$B$13)</f>
        <v/>
      </c>
      <c r="Z368">
        <f>(U368*N368*Q368+'d_고정'!$B$3*('6_기대효과'!$H$7/8)*Q368*'d_고정'!$B$10*P368*('6_기대효과'!$K$7/'d_고정'!$B$9))*(1-R368)</f>
        <v/>
      </c>
      <c r="AA368">
        <f>W368*L368*(1-R368-'d_고정'!$B$13)+U368*MAX(N368-'d_고정'!$B$10*P368*('6_기대효과'!$K$7/'d_고정'!$B$9),0)*Q368*(1-R368)</f>
        <v/>
      </c>
      <c r="AB368">
        <f>Y368+Z368</f>
        <v/>
      </c>
      <c r="AC368">
        <f>Y368/('d_고정'!$B$5*'6_기대효과'!$H$7/8)/'d_고정'!$B$6</f>
        <v/>
      </c>
      <c r="AD368">
        <f>Y368/('d_고정'!$B$8*'6_기대효과'!$H$7/8)</f>
        <v/>
      </c>
    </row>
    <row r="369">
      <c r="A369">
        <f>RAND()</f>
        <v/>
      </c>
      <c r="B369">
        <f>IF('d_시나리오'!$J$2='d_시나리오'!$H$2,'d_시나리오'!$I$2,IF(A369&lt;('d_시나리오'!$I$2-'d_시나리오'!$H$2)/('d_시나리오'!$J$2-'d_시나리오'!$H$2),'d_시나리오'!$H$2+SQRT(A369*('d_시나리오'!$J$2-'d_시나리오'!$H$2)*('d_시나리오'!$I$2-'d_시나리오'!$H$2)),'d_시나리오'!$J$2-SQRT((1-A369)*('d_시나리오'!$J$2-'d_시나리오'!$H$2)*('d_시나리오'!$J$2-'d_시나리오'!$I$2))))</f>
        <v/>
      </c>
      <c r="C369">
        <f>RAND()</f>
        <v/>
      </c>
      <c r="D369">
        <f>BETAINV(RAND(),IF(C369&lt;'d_고정'!$B$26,'d_고정'!$B$23,'d_고정'!$B$16)+1,'d_고정'!$B$17-IF(C369&lt;'d_고정'!$B$26,'d_고정'!$B$23,'d_고정'!$B$16)+1)*('d_고정'!$B$14+('d_고정'!$B$15-'d_고정'!$B$14)*RAND())</f>
        <v/>
      </c>
      <c r="E369">
        <f>INDEX('d_분포'!$A$2:$A$28,RANDBETWEEN(1,27))</f>
        <v/>
      </c>
      <c r="F369">
        <f>INDEX('d_분포'!$C$2:$C$5,RANDBETWEEN(1,4))*(0.9+0.2*RAND())</f>
        <v/>
      </c>
      <c r="G369">
        <f>RAND()</f>
        <v/>
      </c>
      <c r="H369">
        <f>(F369+(1-F369)*('d_고정'!$B$22*BETAINV(RAND(),IF(G369&lt;'d_고정'!$B$26,'d_고정'!$B$25,'d_고정'!$B$20)+1,'d_고정'!$B$21-IF(G369&lt;'d_고정'!$B$26,'d_고정'!$B$25,'d_고정'!$B$20)+1)+(1-'d_고정'!$B$22)*BETAINV(RAND(),IF(G369&lt;'d_고정'!$B$26,'d_고정'!$B$24,'d_고정'!$B$18)+1,'d_고정'!$B$19-IF(G369&lt;'d_고정'!$B$26,'d_고정'!$B$24,'d_고정'!$B$18)+1))*('d_고정'!$B$14+('d_고정'!$B$15-'d_고정'!$B$14)*RAND()))/F369</f>
        <v/>
      </c>
      <c r="I369">
        <f>RAND()</f>
        <v/>
      </c>
      <c r="J369">
        <f>IF('d_시나리오'!$J$3='d_시나리오'!$H$3,'d_시나리오'!$I$3,IF(I369&lt;('d_시나리오'!$I$3-'d_시나리오'!$H$3)/('d_시나리오'!$J$3-'d_시나리오'!$H$3),'d_시나리오'!$H$3+SQRT(I369*('d_시나리오'!$J$3-'d_시나리오'!$H$3)*('d_시나리오'!$I$3-'d_시나리오'!$H$3)),'d_시나리오'!$J$3-SQRT((1-I369)*('d_시나리오'!$J$3-'d_시나리오'!$H$3)*('d_시나리오'!$J$3-'d_시나리오'!$I$3))))</f>
        <v/>
      </c>
      <c r="K369">
        <f>RAND()</f>
        <v/>
      </c>
      <c r="L369">
        <f>IF('d_시나리오'!$J$4='d_시나리오'!$H$4,'d_시나리오'!$I$4,IF(K369&lt;('d_시나리오'!$I$4-'d_시나리오'!$H$4)/('d_시나리오'!$J$4-'d_시나리오'!$H$4),'d_시나리오'!$H$4+SQRT(K369*('d_시나리오'!$J$4-'d_시나리오'!$H$4)*('d_시나리오'!$I$4-'d_시나리오'!$H$4)),'d_시나리오'!$J$4-SQRT((1-K369)*('d_시나리오'!$J$4-'d_시나리오'!$H$4)*('d_시나리오'!$J$4-'d_시나리오'!$I$4))))</f>
        <v/>
      </c>
      <c r="M369">
        <f>RAND()</f>
        <v/>
      </c>
      <c r="N369">
        <f>IF('d_시나리오'!$J$5='d_시나리오'!$H$5,'d_시나리오'!$I$5,IF(M369&lt;('d_시나리오'!$I$5-'d_시나리오'!$H$5)/('d_시나리오'!$J$5-'d_시나리오'!$H$5),'d_시나리오'!$H$5+SQRT(M369*('d_시나리오'!$J$5-'d_시나리오'!$H$5)*('d_시나리오'!$I$5-'d_시나리오'!$H$5)),'d_시나리오'!$J$5-SQRT((1-M369)*('d_시나리오'!$J$5-'d_시나리오'!$H$5)*('d_시나리오'!$J$5-'d_시나리오'!$I$5))))</f>
        <v/>
      </c>
      <c r="O369">
        <f>RAND()</f>
        <v/>
      </c>
      <c r="P369">
        <f>IF('d_시나리오'!$J$6='d_시나리오'!$H$6,'d_시나리오'!$I$6,IF(O369&lt;('d_시나리오'!$I$6-'d_시나리오'!$H$6)/('d_시나리오'!$J$6-'d_시나리오'!$H$6),'d_시나리오'!$H$6+SQRT(O369*('d_시나리오'!$J$6-'d_시나리오'!$H$6)*('d_시나리오'!$I$6-'d_시나리오'!$H$6)),'d_시나리오'!$J$6-SQRT((1-O369)*('d_시나리오'!$J$6-'d_시나리오'!$H$6)*('d_시나리오'!$J$6-'d_시나리오'!$I$6))))</f>
        <v/>
      </c>
      <c r="Q369">
        <f>INDEX('d_분포'!$B$2:$B$57,RANDBETWEEN(1,56))</f>
        <v/>
      </c>
      <c r="R369">
        <f>BETAINV(RAND(),5,5)</f>
        <v/>
      </c>
      <c r="S369">
        <f>'d_고정'!$B$1*'6_기대효과'!$H$7*('d_시나리오'!$I$7/'d_고정'!$B$2)*B369</f>
        <v/>
      </c>
      <c r="T369">
        <f>S369*D369</f>
        <v/>
      </c>
      <c r="U369">
        <f>S369*F369*H369</f>
        <v/>
      </c>
      <c r="V369">
        <f>S369*F369*(H369-1)</f>
        <v/>
      </c>
      <c r="W369">
        <f>U369*J369</f>
        <v/>
      </c>
      <c r="X369">
        <f>T369+W369</f>
        <v/>
      </c>
      <c r="Y369">
        <f>(T369*E369+W369*L369)*(1-R369-'d_고정'!$B$13)</f>
        <v/>
      </c>
      <c r="Z369">
        <f>(U369*N369*Q369+'d_고정'!$B$3*('6_기대효과'!$H$7/8)*Q369*'d_고정'!$B$10*P369*('6_기대효과'!$K$7/'d_고정'!$B$9))*(1-R369)</f>
        <v/>
      </c>
      <c r="AA369">
        <f>W369*L369*(1-R369-'d_고정'!$B$13)+U369*MAX(N369-'d_고정'!$B$10*P369*('6_기대효과'!$K$7/'d_고정'!$B$9),0)*Q369*(1-R369)</f>
        <v/>
      </c>
      <c r="AB369">
        <f>Y369+Z369</f>
        <v/>
      </c>
      <c r="AC369">
        <f>Y369/('d_고정'!$B$5*'6_기대효과'!$H$7/8)/'d_고정'!$B$6</f>
        <v/>
      </c>
      <c r="AD369">
        <f>Y369/('d_고정'!$B$8*'6_기대효과'!$H$7/8)</f>
        <v/>
      </c>
    </row>
    <row r="370">
      <c r="A370">
        <f>RAND()</f>
        <v/>
      </c>
      <c r="B370">
        <f>IF('d_시나리오'!$J$2='d_시나리오'!$H$2,'d_시나리오'!$I$2,IF(A370&lt;('d_시나리오'!$I$2-'d_시나리오'!$H$2)/('d_시나리오'!$J$2-'d_시나리오'!$H$2),'d_시나리오'!$H$2+SQRT(A370*('d_시나리오'!$J$2-'d_시나리오'!$H$2)*('d_시나리오'!$I$2-'d_시나리오'!$H$2)),'d_시나리오'!$J$2-SQRT((1-A370)*('d_시나리오'!$J$2-'d_시나리오'!$H$2)*('d_시나리오'!$J$2-'d_시나리오'!$I$2))))</f>
        <v/>
      </c>
      <c r="C370">
        <f>RAND()</f>
        <v/>
      </c>
      <c r="D370">
        <f>BETAINV(RAND(),IF(C370&lt;'d_고정'!$B$26,'d_고정'!$B$23,'d_고정'!$B$16)+1,'d_고정'!$B$17-IF(C370&lt;'d_고정'!$B$26,'d_고정'!$B$23,'d_고정'!$B$16)+1)*('d_고정'!$B$14+('d_고정'!$B$15-'d_고정'!$B$14)*RAND())</f>
        <v/>
      </c>
      <c r="E370">
        <f>INDEX('d_분포'!$A$2:$A$28,RANDBETWEEN(1,27))</f>
        <v/>
      </c>
      <c r="F370">
        <f>INDEX('d_분포'!$C$2:$C$5,RANDBETWEEN(1,4))*(0.9+0.2*RAND())</f>
        <v/>
      </c>
      <c r="G370">
        <f>RAND()</f>
        <v/>
      </c>
      <c r="H370">
        <f>(F370+(1-F370)*('d_고정'!$B$22*BETAINV(RAND(),IF(G370&lt;'d_고정'!$B$26,'d_고정'!$B$25,'d_고정'!$B$20)+1,'d_고정'!$B$21-IF(G370&lt;'d_고정'!$B$26,'d_고정'!$B$25,'d_고정'!$B$20)+1)+(1-'d_고정'!$B$22)*BETAINV(RAND(),IF(G370&lt;'d_고정'!$B$26,'d_고정'!$B$24,'d_고정'!$B$18)+1,'d_고정'!$B$19-IF(G370&lt;'d_고정'!$B$26,'d_고정'!$B$24,'d_고정'!$B$18)+1))*('d_고정'!$B$14+('d_고정'!$B$15-'d_고정'!$B$14)*RAND()))/F370</f>
        <v/>
      </c>
      <c r="I370">
        <f>RAND()</f>
        <v/>
      </c>
      <c r="J370">
        <f>IF('d_시나리오'!$J$3='d_시나리오'!$H$3,'d_시나리오'!$I$3,IF(I370&lt;('d_시나리오'!$I$3-'d_시나리오'!$H$3)/('d_시나리오'!$J$3-'d_시나리오'!$H$3),'d_시나리오'!$H$3+SQRT(I370*('d_시나리오'!$J$3-'d_시나리오'!$H$3)*('d_시나리오'!$I$3-'d_시나리오'!$H$3)),'d_시나리오'!$J$3-SQRT((1-I370)*('d_시나리오'!$J$3-'d_시나리오'!$H$3)*('d_시나리오'!$J$3-'d_시나리오'!$I$3))))</f>
        <v/>
      </c>
      <c r="K370">
        <f>RAND()</f>
        <v/>
      </c>
      <c r="L370">
        <f>IF('d_시나리오'!$J$4='d_시나리오'!$H$4,'d_시나리오'!$I$4,IF(K370&lt;('d_시나리오'!$I$4-'d_시나리오'!$H$4)/('d_시나리오'!$J$4-'d_시나리오'!$H$4),'d_시나리오'!$H$4+SQRT(K370*('d_시나리오'!$J$4-'d_시나리오'!$H$4)*('d_시나리오'!$I$4-'d_시나리오'!$H$4)),'d_시나리오'!$J$4-SQRT((1-K370)*('d_시나리오'!$J$4-'d_시나리오'!$H$4)*('d_시나리오'!$J$4-'d_시나리오'!$I$4))))</f>
        <v/>
      </c>
      <c r="M370">
        <f>RAND()</f>
        <v/>
      </c>
      <c r="N370">
        <f>IF('d_시나리오'!$J$5='d_시나리오'!$H$5,'d_시나리오'!$I$5,IF(M370&lt;('d_시나리오'!$I$5-'d_시나리오'!$H$5)/('d_시나리오'!$J$5-'d_시나리오'!$H$5),'d_시나리오'!$H$5+SQRT(M370*('d_시나리오'!$J$5-'d_시나리오'!$H$5)*('d_시나리오'!$I$5-'d_시나리오'!$H$5)),'d_시나리오'!$J$5-SQRT((1-M370)*('d_시나리오'!$J$5-'d_시나리오'!$H$5)*('d_시나리오'!$J$5-'d_시나리오'!$I$5))))</f>
        <v/>
      </c>
      <c r="O370">
        <f>RAND()</f>
        <v/>
      </c>
      <c r="P370">
        <f>IF('d_시나리오'!$J$6='d_시나리오'!$H$6,'d_시나리오'!$I$6,IF(O370&lt;('d_시나리오'!$I$6-'d_시나리오'!$H$6)/('d_시나리오'!$J$6-'d_시나리오'!$H$6),'d_시나리오'!$H$6+SQRT(O370*('d_시나리오'!$J$6-'d_시나리오'!$H$6)*('d_시나리오'!$I$6-'d_시나리오'!$H$6)),'d_시나리오'!$J$6-SQRT((1-O370)*('d_시나리오'!$J$6-'d_시나리오'!$H$6)*('d_시나리오'!$J$6-'d_시나리오'!$I$6))))</f>
        <v/>
      </c>
      <c r="Q370">
        <f>INDEX('d_분포'!$B$2:$B$57,RANDBETWEEN(1,56))</f>
        <v/>
      </c>
      <c r="R370">
        <f>BETAINV(RAND(),5,5)</f>
        <v/>
      </c>
      <c r="S370">
        <f>'d_고정'!$B$1*'6_기대효과'!$H$7*('d_시나리오'!$I$7/'d_고정'!$B$2)*B370</f>
        <v/>
      </c>
      <c r="T370">
        <f>S370*D370</f>
        <v/>
      </c>
      <c r="U370">
        <f>S370*F370*H370</f>
        <v/>
      </c>
      <c r="V370">
        <f>S370*F370*(H370-1)</f>
        <v/>
      </c>
      <c r="W370">
        <f>U370*J370</f>
        <v/>
      </c>
      <c r="X370">
        <f>T370+W370</f>
        <v/>
      </c>
      <c r="Y370">
        <f>(T370*E370+W370*L370)*(1-R370-'d_고정'!$B$13)</f>
        <v/>
      </c>
      <c r="Z370">
        <f>(U370*N370*Q370+'d_고정'!$B$3*('6_기대효과'!$H$7/8)*Q370*'d_고정'!$B$10*P370*('6_기대효과'!$K$7/'d_고정'!$B$9))*(1-R370)</f>
        <v/>
      </c>
      <c r="AA370">
        <f>W370*L370*(1-R370-'d_고정'!$B$13)+U370*MAX(N370-'d_고정'!$B$10*P370*('6_기대효과'!$K$7/'d_고정'!$B$9),0)*Q370*(1-R370)</f>
        <v/>
      </c>
      <c r="AB370">
        <f>Y370+Z370</f>
        <v/>
      </c>
      <c r="AC370">
        <f>Y370/('d_고정'!$B$5*'6_기대효과'!$H$7/8)/'d_고정'!$B$6</f>
        <v/>
      </c>
      <c r="AD370">
        <f>Y370/('d_고정'!$B$8*'6_기대효과'!$H$7/8)</f>
        <v/>
      </c>
    </row>
    <row r="371">
      <c r="A371">
        <f>RAND()</f>
        <v/>
      </c>
      <c r="B371">
        <f>IF('d_시나리오'!$J$2='d_시나리오'!$H$2,'d_시나리오'!$I$2,IF(A371&lt;('d_시나리오'!$I$2-'d_시나리오'!$H$2)/('d_시나리오'!$J$2-'d_시나리오'!$H$2),'d_시나리오'!$H$2+SQRT(A371*('d_시나리오'!$J$2-'d_시나리오'!$H$2)*('d_시나리오'!$I$2-'d_시나리오'!$H$2)),'d_시나리오'!$J$2-SQRT((1-A371)*('d_시나리오'!$J$2-'d_시나리오'!$H$2)*('d_시나리오'!$J$2-'d_시나리오'!$I$2))))</f>
        <v/>
      </c>
      <c r="C371">
        <f>RAND()</f>
        <v/>
      </c>
      <c r="D371">
        <f>BETAINV(RAND(),IF(C371&lt;'d_고정'!$B$26,'d_고정'!$B$23,'d_고정'!$B$16)+1,'d_고정'!$B$17-IF(C371&lt;'d_고정'!$B$26,'d_고정'!$B$23,'d_고정'!$B$16)+1)*('d_고정'!$B$14+('d_고정'!$B$15-'d_고정'!$B$14)*RAND())</f>
        <v/>
      </c>
      <c r="E371">
        <f>INDEX('d_분포'!$A$2:$A$28,RANDBETWEEN(1,27))</f>
        <v/>
      </c>
      <c r="F371">
        <f>INDEX('d_분포'!$C$2:$C$5,RANDBETWEEN(1,4))*(0.9+0.2*RAND())</f>
        <v/>
      </c>
      <c r="G371">
        <f>RAND()</f>
        <v/>
      </c>
      <c r="H371">
        <f>(F371+(1-F371)*('d_고정'!$B$22*BETAINV(RAND(),IF(G371&lt;'d_고정'!$B$26,'d_고정'!$B$25,'d_고정'!$B$20)+1,'d_고정'!$B$21-IF(G371&lt;'d_고정'!$B$26,'d_고정'!$B$25,'d_고정'!$B$20)+1)+(1-'d_고정'!$B$22)*BETAINV(RAND(),IF(G371&lt;'d_고정'!$B$26,'d_고정'!$B$24,'d_고정'!$B$18)+1,'d_고정'!$B$19-IF(G371&lt;'d_고정'!$B$26,'d_고정'!$B$24,'d_고정'!$B$18)+1))*('d_고정'!$B$14+('d_고정'!$B$15-'d_고정'!$B$14)*RAND()))/F371</f>
        <v/>
      </c>
      <c r="I371">
        <f>RAND()</f>
        <v/>
      </c>
      <c r="J371">
        <f>IF('d_시나리오'!$J$3='d_시나리오'!$H$3,'d_시나리오'!$I$3,IF(I371&lt;('d_시나리오'!$I$3-'d_시나리오'!$H$3)/('d_시나리오'!$J$3-'d_시나리오'!$H$3),'d_시나리오'!$H$3+SQRT(I371*('d_시나리오'!$J$3-'d_시나리오'!$H$3)*('d_시나리오'!$I$3-'d_시나리오'!$H$3)),'d_시나리오'!$J$3-SQRT((1-I371)*('d_시나리오'!$J$3-'d_시나리오'!$H$3)*('d_시나리오'!$J$3-'d_시나리오'!$I$3))))</f>
        <v/>
      </c>
      <c r="K371">
        <f>RAND()</f>
        <v/>
      </c>
      <c r="L371">
        <f>IF('d_시나리오'!$J$4='d_시나리오'!$H$4,'d_시나리오'!$I$4,IF(K371&lt;('d_시나리오'!$I$4-'d_시나리오'!$H$4)/('d_시나리오'!$J$4-'d_시나리오'!$H$4),'d_시나리오'!$H$4+SQRT(K371*('d_시나리오'!$J$4-'d_시나리오'!$H$4)*('d_시나리오'!$I$4-'d_시나리오'!$H$4)),'d_시나리오'!$J$4-SQRT((1-K371)*('d_시나리오'!$J$4-'d_시나리오'!$H$4)*('d_시나리오'!$J$4-'d_시나리오'!$I$4))))</f>
        <v/>
      </c>
      <c r="M371">
        <f>RAND()</f>
        <v/>
      </c>
      <c r="N371">
        <f>IF('d_시나리오'!$J$5='d_시나리오'!$H$5,'d_시나리오'!$I$5,IF(M371&lt;('d_시나리오'!$I$5-'d_시나리오'!$H$5)/('d_시나리오'!$J$5-'d_시나리오'!$H$5),'d_시나리오'!$H$5+SQRT(M371*('d_시나리오'!$J$5-'d_시나리오'!$H$5)*('d_시나리오'!$I$5-'d_시나리오'!$H$5)),'d_시나리오'!$J$5-SQRT((1-M371)*('d_시나리오'!$J$5-'d_시나리오'!$H$5)*('d_시나리오'!$J$5-'d_시나리오'!$I$5))))</f>
        <v/>
      </c>
      <c r="O371">
        <f>RAND()</f>
        <v/>
      </c>
      <c r="P371">
        <f>IF('d_시나리오'!$J$6='d_시나리오'!$H$6,'d_시나리오'!$I$6,IF(O371&lt;('d_시나리오'!$I$6-'d_시나리오'!$H$6)/('d_시나리오'!$J$6-'d_시나리오'!$H$6),'d_시나리오'!$H$6+SQRT(O371*('d_시나리오'!$J$6-'d_시나리오'!$H$6)*('d_시나리오'!$I$6-'d_시나리오'!$H$6)),'d_시나리오'!$J$6-SQRT((1-O371)*('d_시나리오'!$J$6-'d_시나리오'!$H$6)*('d_시나리오'!$J$6-'d_시나리오'!$I$6))))</f>
        <v/>
      </c>
      <c r="Q371">
        <f>INDEX('d_분포'!$B$2:$B$57,RANDBETWEEN(1,56))</f>
        <v/>
      </c>
      <c r="R371">
        <f>BETAINV(RAND(),5,5)</f>
        <v/>
      </c>
      <c r="S371">
        <f>'d_고정'!$B$1*'6_기대효과'!$H$7*('d_시나리오'!$I$7/'d_고정'!$B$2)*B371</f>
        <v/>
      </c>
      <c r="T371">
        <f>S371*D371</f>
        <v/>
      </c>
      <c r="U371">
        <f>S371*F371*H371</f>
        <v/>
      </c>
      <c r="V371">
        <f>S371*F371*(H371-1)</f>
        <v/>
      </c>
      <c r="W371">
        <f>U371*J371</f>
        <v/>
      </c>
      <c r="X371">
        <f>T371+W371</f>
        <v/>
      </c>
      <c r="Y371">
        <f>(T371*E371+W371*L371)*(1-R371-'d_고정'!$B$13)</f>
        <v/>
      </c>
      <c r="Z371">
        <f>(U371*N371*Q371+'d_고정'!$B$3*('6_기대효과'!$H$7/8)*Q371*'d_고정'!$B$10*P371*('6_기대효과'!$K$7/'d_고정'!$B$9))*(1-R371)</f>
        <v/>
      </c>
      <c r="AA371">
        <f>W371*L371*(1-R371-'d_고정'!$B$13)+U371*MAX(N371-'d_고정'!$B$10*P371*('6_기대효과'!$K$7/'d_고정'!$B$9),0)*Q371*(1-R371)</f>
        <v/>
      </c>
      <c r="AB371">
        <f>Y371+Z371</f>
        <v/>
      </c>
      <c r="AC371">
        <f>Y371/('d_고정'!$B$5*'6_기대효과'!$H$7/8)/'d_고정'!$B$6</f>
        <v/>
      </c>
      <c r="AD371">
        <f>Y371/('d_고정'!$B$8*'6_기대효과'!$H$7/8)</f>
        <v/>
      </c>
    </row>
    <row r="372">
      <c r="A372">
        <f>RAND()</f>
        <v/>
      </c>
      <c r="B372">
        <f>IF('d_시나리오'!$J$2='d_시나리오'!$H$2,'d_시나리오'!$I$2,IF(A372&lt;('d_시나리오'!$I$2-'d_시나리오'!$H$2)/('d_시나리오'!$J$2-'d_시나리오'!$H$2),'d_시나리오'!$H$2+SQRT(A372*('d_시나리오'!$J$2-'d_시나리오'!$H$2)*('d_시나리오'!$I$2-'d_시나리오'!$H$2)),'d_시나리오'!$J$2-SQRT((1-A372)*('d_시나리오'!$J$2-'d_시나리오'!$H$2)*('d_시나리오'!$J$2-'d_시나리오'!$I$2))))</f>
        <v/>
      </c>
      <c r="C372">
        <f>RAND()</f>
        <v/>
      </c>
      <c r="D372">
        <f>BETAINV(RAND(),IF(C372&lt;'d_고정'!$B$26,'d_고정'!$B$23,'d_고정'!$B$16)+1,'d_고정'!$B$17-IF(C372&lt;'d_고정'!$B$26,'d_고정'!$B$23,'d_고정'!$B$16)+1)*('d_고정'!$B$14+('d_고정'!$B$15-'d_고정'!$B$14)*RAND())</f>
        <v/>
      </c>
      <c r="E372">
        <f>INDEX('d_분포'!$A$2:$A$28,RANDBETWEEN(1,27))</f>
        <v/>
      </c>
      <c r="F372">
        <f>INDEX('d_분포'!$C$2:$C$5,RANDBETWEEN(1,4))*(0.9+0.2*RAND())</f>
        <v/>
      </c>
      <c r="G372">
        <f>RAND()</f>
        <v/>
      </c>
      <c r="H372">
        <f>(F372+(1-F372)*('d_고정'!$B$22*BETAINV(RAND(),IF(G372&lt;'d_고정'!$B$26,'d_고정'!$B$25,'d_고정'!$B$20)+1,'d_고정'!$B$21-IF(G372&lt;'d_고정'!$B$26,'d_고정'!$B$25,'d_고정'!$B$20)+1)+(1-'d_고정'!$B$22)*BETAINV(RAND(),IF(G372&lt;'d_고정'!$B$26,'d_고정'!$B$24,'d_고정'!$B$18)+1,'d_고정'!$B$19-IF(G372&lt;'d_고정'!$B$26,'d_고정'!$B$24,'d_고정'!$B$18)+1))*('d_고정'!$B$14+('d_고정'!$B$15-'d_고정'!$B$14)*RAND()))/F372</f>
        <v/>
      </c>
      <c r="I372">
        <f>RAND()</f>
        <v/>
      </c>
      <c r="J372">
        <f>IF('d_시나리오'!$J$3='d_시나리오'!$H$3,'d_시나리오'!$I$3,IF(I372&lt;('d_시나리오'!$I$3-'d_시나리오'!$H$3)/('d_시나리오'!$J$3-'d_시나리오'!$H$3),'d_시나리오'!$H$3+SQRT(I372*('d_시나리오'!$J$3-'d_시나리오'!$H$3)*('d_시나리오'!$I$3-'d_시나리오'!$H$3)),'d_시나리오'!$J$3-SQRT((1-I372)*('d_시나리오'!$J$3-'d_시나리오'!$H$3)*('d_시나리오'!$J$3-'d_시나리오'!$I$3))))</f>
        <v/>
      </c>
      <c r="K372">
        <f>RAND()</f>
        <v/>
      </c>
      <c r="L372">
        <f>IF('d_시나리오'!$J$4='d_시나리오'!$H$4,'d_시나리오'!$I$4,IF(K372&lt;('d_시나리오'!$I$4-'d_시나리오'!$H$4)/('d_시나리오'!$J$4-'d_시나리오'!$H$4),'d_시나리오'!$H$4+SQRT(K372*('d_시나리오'!$J$4-'d_시나리오'!$H$4)*('d_시나리오'!$I$4-'d_시나리오'!$H$4)),'d_시나리오'!$J$4-SQRT((1-K372)*('d_시나리오'!$J$4-'d_시나리오'!$H$4)*('d_시나리오'!$J$4-'d_시나리오'!$I$4))))</f>
        <v/>
      </c>
      <c r="M372">
        <f>RAND()</f>
        <v/>
      </c>
      <c r="N372">
        <f>IF('d_시나리오'!$J$5='d_시나리오'!$H$5,'d_시나리오'!$I$5,IF(M372&lt;('d_시나리오'!$I$5-'d_시나리오'!$H$5)/('d_시나리오'!$J$5-'d_시나리오'!$H$5),'d_시나리오'!$H$5+SQRT(M372*('d_시나리오'!$J$5-'d_시나리오'!$H$5)*('d_시나리오'!$I$5-'d_시나리오'!$H$5)),'d_시나리오'!$J$5-SQRT((1-M372)*('d_시나리오'!$J$5-'d_시나리오'!$H$5)*('d_시나리오'!$J$5-'d_시나리오'!$I$5))))</f>
        <v/>
      </c>
      <c r="O372">
        <f>RAND()</f>
        <v/>
      </c>
      <c r="P372">
        <f>IF('d_시나리오'!$J$6='d_시나리오'!$H$6,'d_시나리오'!$I$6,IF(O372&lt;('d_시나리오'!$I$6-'d_시나리오'!$H$6)/('d_시나리오'!$J$6-'d_시나리오'!$H$6),'d_시나리오'!$H$6+SQRT(O372*('d_시나리오'!$J$6-'d_시나리오'!$H$6)*('d_시나리오'!$I$6-'d_시나리오'!$H$6)),'d_시나리오'!$J$6-SQRT((1-O372)*('d_시나리오'!$J$6-'d_시나리오'!$H$6)*('d_시나리오'!$J$6-'d_시나리오'!$I$6))))</f>
        <v/>
      </c>
      <c r="Q372">
        <f>INDEX('d_분포'!$B$2:$B$57,RANDBETWEEN(1,56))</f>
        <v/>
      </c>
      <c r="R372">
        <f>BETAINV(RAND(),5,5)</f>
        <v/>
      </c>
      <c r="S372">
        <f>'d_고정'!$B$1*'6_기대효과'!$H$7*('d_시나리오'!$I$7/'d_고정'!$B$2)*B372</f>
        <v/>
      </c>
      <c r="T372">
        <f>S372*D372</f>
        <v/>
      </c>
      <c r="U372">
        <f>S372*F372*H372</f>
        <v/>
      </c>
      <c r="V372">
        <f>S372*F372*(H372-1)</f>
        <v/>
      </c>
      <c r="W372">
        <f>U372*J372</f>
        <v/>
      </c>
      <c r="X372">
        <f>T372+W372</f>
        <v/>
      </c>
      <c r="Y372">
        <f>(T372*E372+W372*L372)*(1-R372-'d_고정'!$B$13)</f>
        <v/>
      </c>
      <c r="Z372">
        <f>(U372*N372*Q372+'d_고정'!$B$3*('6_기대효과'!$H$7/8)*Q372*'d_고정'!$B$10*P372*('6_기대효과'!$K$7/'d_고정'!$B$9))*(1-R372)</f>
        <v/>
      </c>
      <c r="AA372">
        <f>W372*L372*(1-R372-'d_고정'!$B$13)+U372*MAX(N372-'d_고정'!$B$10*P372*('6_기대효과'!$K$7/'d_고정'!$B$9),0)*Q372*(1-R372)</f>
        <v/>
      </c>
      <c r="AB372">
        <f>Y372+Z372</f>
        <v/>
      </c>
      <c r="AC372">
        <f>Y372/('d_고정'!$B$5*'6_기대효과'!$H$7/8)/'d_고정'!$B$6</f>
        <v/>
      </c>
      <c r="AD372">
        <f>Y372/('d_고정'!$B$8*'6_기대효과'!$H$7/8)</f>
        <v/>
      </c>
    </row>
    <row r="373">
      <c r="A373">
        <f>RAND()</f>
        <v/>
      </c>
      <c r="B373">
        <f>IF('d_시나리오'!$J$2='d_시나리오'!$H$2,'d_시나리오'!$I$2,IF(A373&lt;('d_시나리오'!$I$2-'d_시나리오'!$H$2)/('d_시나리오'!$J$2-'d_시나리오'!$H$2),'d_시나리오'!$H$2+SQRT(A373*('d_시나리오'!$J$2-'d_시나리오'!$H$2)*('d_시나리오'!$I$2-'d_시나리오'!$H$2)),'d_시나리오'!$J$2-SQRT((1-A373)*('d_시나리오'!$J$2-'d_시나리오'!$H$2)*('d_시나리오'!$J$2-'d_시나리오'!$I$2))))</f>
        <v/>
      </c>
      <c r="C373">
        <f>RAND()</f>
        <v/>
      </c>
      <c r="D373">
        <f>BETAINV(RAND(),IF(C373&lt;'d_고정'!$B$26,'d_고정'!$B$23,'d_고정'!$B$16)+1,'d_고정'!$B$17-IF(C373&lt;'d_고정'!$B$26,'d_고정'!$B$23,'d_고정'!$B$16)+1)*('d_고정'!$B$14+('d_고정'!$B$15-'d_고정'!$B$14)*RAND())</f>
        <v/>
      </c>
      <c r="E373">
        <f>INDEX('d_분포'!$A$2:$A$28,RANDBETWEEN(1,27))</f>
        <v/>
      </c>
      <c r="F373">
        <f>INDEX('d_분포'!$C$2:$C$5,RANDBETWEEN(1,4))*(0.9+0.2*RAND())</f>
        <v/>
      </c>
      <c r="G373">
        <f>RAND()</f>
        <v/>
      </c>
      <c r="H373">
        <f>(F373+(1-F373)*('d_고정'!$B$22*BETAINV(RAND(),IF(G373&lt;'d_고정'!$B$26,'d_고정'!$B$25,'d_고정'!$B$20)+1,'d_고정'!$B$21-IF(G373&lt;'d_고정'!$B$26,'d_고정'!$B$25,'d_고정'!$B$20)+1)+(1-'d_고정'!$B$22)*BETAINV(RAND(),IF(G373&lt;'d_고정'!$B$26,'d_고정'!$B$24,'d_고정'!$B$18)+1,'d_고정'!$B$19-IF(G373&lt;'d_고정'!$B$26,'d_고정'!$B$24,'d_고정'!$B$18)+1))*('d_고정'!$B$14+('d_고정'!$B$15-'d_고정'!$B$14)*RAND()))/F373</f>
        <v/>
      </c>
      <c r="I373">
        <f>RAND()</f>
        <v/>
      </c>
      <c r="J373">
        <f>IF('d_시나리오'!$J$3='d_시나리오'!$H$3,'d_시나리오'!$I$3,IF(I373&lt;('d_시나리오'!$I$3-'d_시나리오'!$H$3)/('d_시나리오'!$J$3-'d_시나리오'!$H$3),'d_시나리오'!$H$3+SQRT(I373*('d_시나리오'!$J$3-'d_시나리오'!$H$3)*('d_시나리오'!$I$3-'d_시나리오'!$H$3)),'d_시나리오'!$J$3-SQRT((1-I373)*('d_시나리오'!$J$3-'d_시나리오'!$H$3)*('d_시나리오'!$J$3-'d_시나리오'!$I$3))))</f>
        <v/>
      </c>
      <c r="K373">
        <f>RAND()</f>
        <v/>
      </c>
      <c r="L373">
        <f>IF('d_시나리오'!$J$4='d_시나리오'!$H$4,'d_시나리오'!$I$4,IF(K373&lt;('d_시나리오'!$I$4-'d_시나리오'!$H$4)/('d_시나리오'!$J$4-'d_시나리오'!$H$4),'d_시나리오'!$H$4+SQRT(K373*('d_시나리오'!$J$4-'d_시나리오'!$H$4)*('d_시나리오'!$I$4-'d_시나리오'!$H$4)),'d_시나리오'!$J$4-SQRT((1-K373)*('d_시나리오'!$J$4-'d_시나리오'!$H$4)*('d_시나리오'!$J$4-'d_시나리오'!$I$4))))</f>
        <v/>
      </c>
      <c r="M373">
        <f>RAND()</f>
        <v/>
      </c>
      <c r="N373">
        <f>IF('d_시나리오'!$J$5='d_시나리오'!$H$5,'d_시나리오'!$I$5,IF(M373&lt;('d_시나리오'!$I$5-'d_시나리오'!$H$5)/('d_시나리오'!$J$5-'d_시나리오'!$H$5),'d_시나리오'!$H$5+SQRT(M373*('d_시나리오'!$J$5-'d_시나리오'!$H$5)*('d_시나리오'!$I$5-'d_시나리오'!$H$5)),'d_시나리오'!$J$5-SQRT((1-M373)*('d_시나리오'!$J$5-'d_시나리오'!$H$5)*('d_시나리오'!$J$5-'d_시나리오'!$I$5))))</f>
        <v/>
      </c>
      <c r="O373">
        <f>RAND()</f>
        <v/>
      </c>
      <c r="P373">
        <f>IF('d_시나리오'!$J$6='d_시나리오'!$H$6,'d_시나리오'!$I$6,IF(O373&lt;('d_시나리오'!$I$6-'d_시나리오'!$H$6)/('d_시나리오'!$J$6-'d_시나리오'!$H$6),'d_시나리오'!$H$6+SQRT(O373*('d_시나리오'!$J$6-'d_시나리오'!$H$6)*('d_시나리오'!$I$6-'d_시나리오'!$H$6)),'d_시나리오'!$J$6-SQRT((1-O373)*('d_시나리오'!$J$6-'d_시나리오'!$H$6)*('d_시나리오'!$J$6-'d_시나리오'!$I$6))))</f>
        <v/>
      </c>
      <c r="Q373">
        <f>INDEX('d_분포'!$B$2:$B$57,RANDBETWEEN(1,56))</f>
        <v/>
      </c>
      <c r="R373">
        <f>BETAINV(RAND(),5,5)</f>
        <v/>
      </c>
      <c r="S373">
        <f>'d_고정'!$B$1*'6_기대효과'!$H$7*('d_시나리오'!$I$7/'d_고정'!$B$2)*B373</f>
        <v/>
      </c>
      <c r="T373">
        <f>S373*D373</f>
        <v/>
      </c>
      <c r="U373">
        <f>S373*F373*H373</f>
        <v/>
      </c>
      <c r="V373">
        <f>S373*F373*(H373-1)</f>
        <v/>
      </c>
      <c r="W373">
        <f>U373*J373</f>
        <v/>
      </c>
      <c r="X373">
        <f>T373+W373</f>
        <v/>
      </c>
      <c r="Y373">
        <f>(T373*E373+W373*L373)*(1-R373-'d_고정'!$B$13)</f>
        <v/>
      </c>
      <c r="Z373">
        <f>(U373*N373*Q373+'d_고정'!$B$3*('6_기대효과'!$H$7/8)*Q373*'d_고정'!$B$10*P373*('6_기대효과'!$K$7/'d_고정'!$B$9))*(1-R373)</f>
        <v/>
      </c>
      <c r="AA373">
        <f>W373*L373*(1-R373-'d_고정'!$B$13)+U373*MAX(N373-'d_고정'!$B$10*P373*('6_기대효과'!$K$7/'d_고정'!$B$9),0)*Q373*(1-R373)</f>
        <v/>
      </c>
      <c r="AB373">
        <f>Y373+Z373</f>
        <v/>
      </c>
      <c r="AC373">
        <f>Y373/('d_고정'!$B$5*'6_기대효과'!$H$7/8)/'d_고정'!$B$6</f>
        <v/>
      </c>
      <c r="AD373">
        <f>Y373/('d_고정'!$B$8*'6_기대효과'!$H$7/8)</f>
        <v/>
      </c>
    </row>
    <row r="374">
      <c r="A374">
        <f>RAND()</f>
        <v/>
      </c>
      <c r="B374">
        <f>IF('d_시나리오'!$J$2='d_시나리오'!$H$2,'d_시나리오'!$I$2,IF(A374&lt;('d_시나리오'!$I$2-'d_시나리오'!$H$2)/('d_시나리오'!$J$2-'d_시나리오'!$H$2),'d_시나리오'!$H$2+SQRT(A374*('d_시나리오'!$J$2-'d_시나리오'!$H$2)*('d_시나리오'!$I$2-'d_시나리오'!$H$2)),'d_시나리오'!$J$2-SQRT((1-A374)*('d_시나리오'!$J$2-'d_시나리오'!$H$2)*('d_시나리오'!$J$2-'d_시나리오'!$I$2))))</f>
        <v/>
      </c>
      <c r="C374">
        <f>RAND()</f>
        <v/>
      </c>
      <c r="D374">
        <f>BETAINV(RAND(),IF(C374&lt;'d_고정'!$B$26,'d_고정'!$B$23,'d_고정'!$B$16)+1,'d_고정'!$B$17-IF(C374&lt;'d_고정'!$B$26,'d_고정'!$B$23,'d_고정'!$B$16)+1)*('d_고정'!$B$14+('d_고정'!$B$15-'d_고정'!$B$14)*RAND())</f>
        <v/>
      </c>
      <c r="E374">
        <f>INDEX('d_분포'!$A$2:$A$28,RANDBETWEEN(1,27))</f>
        <v/>
      </c>
      <c r="F374">
        <f>INDEX('d_분포'!$C$2:$C$5,RANDBETWEEN(1,4))*(0.9+0.2*RAND())</f>
        <v/>
      </c>
      <c r="G374">
        <f>RAND()</f>
        <v/>
      </c>
      <c r="H374">
        <f>(F374+(1-F374)*('d_고정'!$B$22*BETAINV(RAND(),IF(G374&lt;'d_고정'!$B$26,'d_고정'!$B$25,'d_고정'!$B$20)+1,'d_고정'!$B$21-IF(G374&lt;'d_고정'!$B$26,'d_고정'!$B$25,'d_고정'!$B$20)+1)+(1-'d_고정'!$B$22)*BETAINV(RAND(),IF(G374&lt;'d_고정'!$B$26,'d_고정'!$B$24,'d_고정'!$B$18)+1,'d_고정'!$B$19-IF(G374&lt;'d_고정'!$B$26,'d_고정'!$B$24,'d_고정'!$B$18)+1))*('d_고정'!$B$14+('d_고정'!$B$15-'d_고정'!$B$14)*RAND()))/F374</f>
        <v/>
      </c>
      <c r="I374">
        <f>RAND()</f>
        <v/>
      </c>
      <c r="J374">
        <f>IF('d_시나리오'!$J$3='d_시나리오'!$H$3,'d_시나리오'!$I$3,IF(I374&lt;('d_시나리오'!$I$3-'d_시나리오'!$H$3)/('d_시나리오'!$J$3-'d_시나리오'!$H$3),'d_시나리오'!$H$3+SQRT(I374*('d_시나리오'!$J$3-'d_시나리오'!$H$3)*('d_시나리오'!$I$3-'d_시나리오'!$H$3)),'d_시나리오'!$J$3-SQRT((1-I374)*('d_시나리오'!$J$3-'d_시나리오'!$H$3)*('d_시나리오'!$J$3-'d_시나리오'!$I$3))))</f>
        <v/>
      </c>
      <c r="K374">
        <f>RAND()</f>
        <v/>
      </c>
      <c r="L374">
        <f>IF('d_시나리오'!$J$4='d_시나리오'!$H$4,'d_시나리오'!$I$4,IF(K374&lt;('d_시나리오'!$I$4-'d_시나리오'!$H$4)/('d_시나리오'!$J$4-'d_시나리오'!$H$4),'d_시나리오'!$H$4+SQRT(K374*('d_시나리오'!$J$4-'d_시나리오'!$H$4)*('d_시나리오'!$I$4-'d_시나리오'!$H$4)),'d_시나리오'!$J$4-SQRT((1-K374)*('d_시나리오'!$J$4-'d_시나리오'!$H$4)*('d_시나리오'!$J$4-'d_시나리오'!$I$4))))</f>
        <v/>
      </c>
      <c r="M374">
        <f>RAND()</f>
        <v/>
      </c>
      <c r="N374">
        <f>IF('d_시나리오'!$J$5='d_시나리오'!$H$5,'d_시나리오'!$I$5,IF(M374&lt;('d_시나리오'!$I$5-'d_시나리오'!$H$5)/('d_시나리오'!$J$5-'d_시나리오'!$H$5),'d_시나리오'!$H$5+SQRT(M374*('d_시나리오'!$J$5-'d_시나리오'!$H$5)*('d_시나리오'!$I$5-'d_시나리오'!$H$5)),'d_시나리오'!$J$5-SQRT((1-M374)*('d_시나리오'!$J$5-'d_시나리오'!$H$5)*('d_시나리오'!$J$5-'d_시나리오'!$I$5))))</f>
        <v/>
      </c>
      <c r="O374">
        <f>RAND()</f>
        <v/>
      </c>
      <c r="P374">
        <f>IF('d_시나리오'!$J$6='d_시나리오'!$H$6,'d_시나리오'!$I$6,IF(O374&lt;('d_시나리오'!$I$6-'d_시나리오'!$H$6)/('d_시나리오'!$J$6-'d_시나리오'!$H$6),'d_시나리오'!$H$6+SQRT(O374*('d_시나리오'!$J$6-'d_시나리오'!$H$6)*('d_시나리오'!$I$6-'d_시나리오'!$H$6)),'d_시나리오'!$J$6-SQRT((1-O374)*('d_시나리오'!$J$6-'d_시나리오'!$H$6)*('d_시나리오'!$J$6-'d_시나리오'!$I$6))))</f>
        <v/>
      </c>
      <c r="Q374">
        <f>INDEX('d_분포'!$B$2:$B$57,RANDBETWEEN(1,56))</f>
        <v/>
      </c>
      <c r="R374">
        <f>BETAINV(RAND(),5,5)</f>
        <v/>
      </c>
      <c r="S374">
        <f>'d_고정'!$B$1*'6_기대효과'!$H$7*('d_시나리오'!$I$7/'d_고정'!$B$2)*B374</f>
        <v/>
      </c>
      <c r="T374">
        <f>S374*D374</f>
        <v/>
      </c>
      <c r="U374">
        <f>S374*F374*H374</f>
        <v/>
      </c>
      <c r="V374">
        <f>S374*F374*(H374-1)</f>
        <v/>
      </c>
      <c r="W374">
        <f>U374*J374</f>
        <v/>
      </c>
      <c r="X374">
        <f>T374+W374</f>
        <v/>
      </c>
      <c r="Y374">
        <f>(T374*E374+W374*L374)*(1-R374-'d_고정'!$B$13)</f>
        <v/>
      </c>
      <c r="Z374">
        <f>(U374*N374*Q374+'d_고정'!$B$3*('6_기대효과'!$H$7/8)*Q374*'d_고정'!$B$10*P374*('6_기대효과'!$K$7/'d_고정'!$B$9))*(1-R374)</f>
        <v/>
      </c>
      <c r="AA374">
        <f>W374*L374*(1-R374-'d_고정'!$B$13)+U374*MAX(N374-'d_고정'!$B$10*P374*('6_기대효과'!$K$7/'d_고정'!$B$9),0)*Q374*(1-R374)</f>
        <v/>
      </c>
      <c r="AB374">
        <f>Y374+Z374</f>
        <v/>
      </c>
      <c r="AC374">
        <f>Y374/('d_고정'!$B$5*'6_기대효과'!$H$7/8)/'d_고정'!$B$6</f>
        <v/>
      </c>
      <c r="AD374">
        <f>Y374/('d_고정'!$B$8*'6_기대효과'!$H$7/8)</f>
        <v/>
      </c>
    </row>
    <row r="375">
      <c r="A375">
        <f>RAND()</f>
        <v/>
      </c>
      <c r="B375">
        <f>IF('d_시나리오'!$J$2='d_시나리오'!$H$2,'d_시나리오'!$I$2,IF(A375&lt;('d_시나리오'!$I$2-'d_시나리오'!$H$2)/('d_시나리오'!$J$2-'d_시나리오'!$H$2),'d_시나리오'!$H$2+SQRT(A375*('d_시나리오'!$J$2-'d_시나리오'!$H$2)*('d_시나리오'!$I$2-'d_시나리오'!$H$2)),'d_시나리오'!$J$2-SQRT((1-A375)*('d_시나리오'!$J$2-'d_시나리오'!$H$2)*('d_시나리오'!$J$2-'d_시나리오'!$I$2))))</f>
        <v/>
      </c>
      <c r="C375">
        <f>RAND()</f>
        <v/>
      </c>
      <c r="D375">
        <f>BETAINV(RAND(),IF(C375&lt;'d_고정'!$B$26,'d_고정'!$B$23,'d_고정'!$B$16)+1,'d_고정'!$B$17-IF(C375&lt;'d_고정'!$B$26,'d_고정'!$B$23,'d_고정'!$B$16)+1)*('d_고정'!$B$14+('d_고정'!$B$15-'d_고정'!$B$14)*RAND())</f>
        <v/>
      </c>
      <c r="E375">
        <f>INDEX('d_분포'!$A$2:$A$28,RANDBETWEEN(1,27))</f>
        <v/>
      </c>
      <c r="F375">
        <f>INDEX('d_분포'!$C$2:$C$5,RANDBETWEEN(1,4))*(0.9+0.2*RAND())</f>
        <v/>
      </c>
      <c r="G375">
        <f>RAND()</f>
        <v/>
      </c>
      <c r="H375">
        <f>(F375+(1-F375)*('d_고정'!$B$22*BETAINV(RAND(),IF(G375&lt;'d_고정'!$B$26,'d_고정'!$B$25,'d_고정'!$B$20)+1,'d_고정'!$B$21-IF(G375&lt;'d_고정'!$B$26,'d_고정'!$B$25,'d_고정'!$B$20)+1)+(1-'d_고정'!$B$22)*BETAINV(RAND(),IF(G375&lt;'d_고정'!$B$26,'d_고정'!$B$24,'d_고정'!$B$18)+1,'d_고정'!$B$19-IF(G375&lt;'d_고정'!$B$26,'d_고정'!$B$24,'d_고정'!$B$18)+1))*('d_고정'!$B$14+('d_고정'!$B$15-'d_고정'!$B$14)*RAND()))/F375</f>
        <v/>
      </c>
      <c r="I375">
        <f>RAND()</f>
        <v/>
      </c>
      <c r="J375">
        <f>IF('d_시나리오'!$J$3='d_시나리오'!$H$3,'d_시나리오'!$I$3,IF(I375&lt;('d_시나리오'!$I$3-'d_시나리오'!$H$3)/('d_시나리오'!$J$3-'d_시나리오'!$H$3),'d_시나리오'!$H$3+SQRT(I375*('d_시나리오'!$J$3-'d_시나리오'!$H$3)*('d_시나리오'!$I$3-'d_시나리오'!$H$3)),'d_시나리오'!$J$3-SQRT((1-I375)*('d_시나리오'!$J$3-'d_시나리오'!$H$3)*('d_시나리오'!$J$3-'d_시나리오'!$I$3))))</f>
        <v/>
      </c>
      <c r="K375">
        <f>RAND()</f>
        <v/>
      </c>
      <c r="L375">
        <f>IF('d_시나리오'!$J$4='d_시나리오'!$H$4,'d_시나리오'!$I$4,IF(K375&lt;('d_시나리오'!$I$4-'d_시나리오'!$H$4)/('d_시나리오'!$J$4-'d_시나리오'!$H$4),'d_시나리오'!$H$4+SQRT(K375*('d_시나리오'!$J$4-'d_시나리오'!$H$4)*('d_시나리오'!$I$4-'d_시나리오'!$H$4)),'d_시나리오'!$J$4-SQRT((1-K375)*('d_시나리오'!$J$4-'d_시나리오'!$H$4)*('d_시나리오'!$J$4-'d_시나리오'!$I$4))))</f>
        <v/>
      </c>
      <c r="M375">
        <f>RAND()</f>
        <v/>
      </c>
      <c r="N375">
        <f>IF('d_시나리오'!$J$5='d_시나리오'!$H$5,'d_시나리오'!$I$5,IF(M375&lt;('d_시나리오'!$I$5-'d_시나리오'!$H$5)/('d_시나리오'!$J$5-'d_시나리오'!$H$5),'d_시나리오'!$H$5+SQRT(M375*('d_시나리오'!$J$5-'d_시나리오'!$H$5)*('d_시나리오'!$I$5-'d_시나리오'!$H$5)),'d_시나리오'!$J$5-SQRT((1-M375)*('d_시나리오'!$J$5-'d_시나리오'!$H$5)*('d_시나리오'!$J$5-'d_시나리오'!$I$5))))</f>
        <v/>
      </c>
      <c r="O375">
        <f>RAND()</f>
        <v/>
      </c>
      <c r="P375">
        <f>IF('d_시나리오'!$J$6='d_시나리오'!$H$6,'d_시나리오'!$I$6,IF(O375&lt;('d_시나리오'!$I$6-'d_시나리오'!$H$6)/('d_시나리오'!$J$6-'d_시나리오'!$H$6),'d_시나리오'!$H$6+SQRT(O375*('d_시나리오'!$J$6-'d_시나리오'!$H$6)*('d_시나리오'!$I$6-'d_시나리오'!$H$6)),'d_시나리오'!$J$6-SQRT((1-O375)*('d_시나리오'!$J$6-'d_시나리오'!$H$6)*('d_시나리오'!$J$6-'d_시나리오'!$I$6))))</f>
        <v/>
      </c>
      <c r="Q375">
        <f>INDEX('d_분포'!$B$2:$B$57,RANDBETWEEN(1,56))</f>
        <v/>
      </c>
      <c r="R375">
        <f>BETAINV(RAND(),5,5)</f>
        <v/>
      </c>
      <c r="S375">
        <f>'d_고정'!$B$1*'6_기대효과'!$H$7*('d_시나리오'!$I$7/'d_고정'!$B$2)*B375</f>
        <v/>
      </c>
      <c r="T375">
        <f>S375*D375</f>
        <v/>
      </c>
      <c r="U375">
        <f>S375*F375*H375</f>
        <v/>
      </c>
      <c r="V375">
        <f>S375*F375*(H375-1)</f>
        <v/>
      </c>
      <c r="W375">
        <f>U375*J375</f>
        <v/>
      </c>
      <c r="X375">
        <f>T375+W375</f>
        <v/>
      </c>
      <c r="Y375">
        <f>(T375*E375+W375*L375)*(1-R375-'d_고정'!$B$13)</f>
        <v/>
      </c>
      <c r="Z375">
        <f>(U375*N375*Q375+'d_고정'!$B$3*('6_기대효과'!$H$7/8)*Q375*'d_고정'!$B$10*P375*('6_기대효과'!$K$7/'d_고정'!$B$9))*(1-R375)</f>
        <v/>
      </c>
      <c r="AA375">
        <f>W375*L375*(1-R375-'d_고정'!$B$13)+U375*MAX(N375-'d_고정'!$B$10*P375*('6_기대효과'!$K$7/'d_고정'!$B$9),0)*Q375*(1-R375)</f>
        <v/>
      </c>
      <c r="AB375">
        <f>Y375+Z375</f>
        <v/>
      </c>
      <c r="AC375">
        <f>Y375/('d_고정'!$B$5*'6_기대효과'!$H$7/8)/'d_고정'!$B$6</f>
        <v/>
      </c>
      <c r="AD375">
        <f>Y375/('d_고정'!$B$8*'6_기대효과'!$H$7/8)</f>
        <v/>
      </c>
    </row>
    <row r="376">
      <c r="A376">
        <f>RAND()</f>
        <v/>
      </c>
      <c r="B376">
        <f>IF('d_시나리오'!$J$2='d_시나리오'!$H$2,'d_시나리오'!$I$2,IF(A376&lt;('d_시나리오'!$I$2-'d_시나리오'!$H$2)/('d_시나리오'!$J$2-'d_시나리오'!$H$2),'d_시나리오'!$H$2+SQRT(A376*('d_시나리오'!$J$2-'d_시나리오'!$H$2)*('d_시나리오'!$I$2-'d_시나리오'!$H$2)),'d_시나리오'!$J$2-SQRT((1-A376)*('d_시나리오'!$J$2-'d_시나리오'!$H$2)*('d_시나리오'!$J$2-'d_시나리오'!$I$2))))</f>
        <v/>
      </c>
      <c r="C376">
        <f>RAND()</f>
        <v/>
      </c>
      <c r="D376">
        <f>BETAINV(RAND(),IF(C376&lt;'d_고정'!$B$26,'d_고정'!$B$23,'d_고정'!$B$16)+1,'d_고정'!$B$17-IF(C376&lt;'d_고정'!$B$26,'d_고정'!$B$23,'d_고정'!$B$16)+1)*('d_고정'!$B$14+('d_고정'!$B$15-'d_고정'!$B$14)*RAND())</f>
        <v/>
      </c>
      <c r="E376">
        <f>INDEX('d_분포'!$A$2:$A$28,RANDBETWEEN(1,27))</f>
        <v/>
      </c>
      <c r="F376">
        <f>INDEX('d_분포'!$C$2:$C$5,RANDBETWEEN(1,4))*(0.9+0.2*RAND())</f>
        <v/>
      </c>
      <c r="G376">
        <f>RAND()</f>
        <v/>
      </c>
      <c r="H376">
        <f>(F376+(1-F376)*('d_고정'!$B$22*BETAINV(RAND(),IF(G376&lt;'d_고정'!$B$26,'d_고정'!$B$25,'d_고정'!$B$20)+1,'d_고정'!$B$21-IF(G376&lt;'d_고정'!$B$26,'d_고정'!$B$25,'d_고정'!$B$20)+1)+(1-'d_고정'!$B$22)*BETAINV(RAND(),IF(G376&lt;'d_고정'!$B$26,'d_고정'!$B$24,'d_고정'!$B$18)+1,'d_고정'!$B$19-IF(G376&lt;'d_고정'!$B$26,'d_고정'!$B$24,'d_고정'!$B$18)+1))*('d_고정'!$B$14+('d_고정'!$B$15-'d_고정'!$B$14)*RAND()))/F376</f>
        <v/>
      </c>
      <c r="I376">
        <f>RAND()</f>
        <v/>
      </c>
      <c r="J376">
        <f>IF('d_시나리오'!$J$3='d_시나리오'!$H$3,'d_시나리오'!$I$3,IF(I376&lt;('d_시나리오'!$I$3-'d_시나리오'!$H$3)/('d_시나리오'!$J$3-'d_시나리오'!$H$3),'d_시나리오'!$H$3+SQRT(I376*('d_시나리오'!$J$3-'d_시나리오'!$H$3)*('d_시나리오'!$I$3-'d_시나리오'!$H$3)),'d_시나리오'!$J$3-SQRT((1-I376)*('d_시나리오'!$J$3-'d_시나리오'!$H$3)*('d_시나리오'!$J$3-'d_시나리오'!$I$3))))</f>
        <v/>
      </c>
      <c r="K376">
        <f>RAND()</f>
        <v/>
      </c>
      <c r="L376">
        <f>IF('d_시나리오'!$J$4='d_시나리오'!$H$4,'d_시나리오'!$I$4,IF(K376&lt;('d_시나리오'!$I$4-'d_시나리오'!$H$4)/('d_시나리오'!$J$4-'d_시나리오'!$H$4),'d_시나리오'!$H$4+SQRT(K376*('d_시나리오'!$J$4-'d_시나리오'!$H$4)*('d_시나리오'!$I$4-'d_시나리오'!$H$4)),'d_시나리오'!$J$4-SQRT((1-K376)*('d_시나리오'!$J$4-'d_시나리오'!$H$4)*('d_시나리오'!$J$4-'d_시나리오'!$I$4))))</f>
        <v/>
      </c>
      <c r="M376">
        <f>RAND()</f>
        <v/>
      </c>
      <c r="N376">
        <f>IF('d_시나리오'!$J$5='d_시나리오'!$H$5,'d_시나리오'!$I$5,IF(M376&lt;('d_시나리오'!$I$5-'d_시나리오'!$H$5)/('d_시나리오'!$J$5-'d_시나리오'!$H$5),'d_시나리오'!$H$5+SQRT(M376*('d_시나리오'!$J$5-'d_시나리오'!$H$5)*('d_시나리오'!$I$5-'d_시나리오'!$H$5)),'d_시나리오'!$J$5-SQRT((1-M376)*('d_시나리오'!$J$5-'d_시나리오'!$H$5)*('d_시나리오'!$J$5-'d_시나리오'!$I$5))))</f>
        <v/>
      </c>
      <c r="O376">
        <f>RAND()</f>
        <v/>
      </c>
      <c r="P376">
        <f>IF('d_시나리오'!$J$6='d_시나리오'!$H$6,'d_시나리오'!$I$6,IF(O376&lt;('d_시나리오'!$I$6-'d_시나리오'!$H$6)/('d_시나리오'!$J$6-'d_시나리오'!$H$6),'d_시나리오'!$H$6+SQRT(O376*('d_시나리오'!$J$6-'d_시나리오'!$H$6)*('d_시나리오'!$I$6-'d_시나리오'!$H$6)),'d_시나리오'!$J$6-SQRT((1-O376)*('d_시나리오'!$J$6-'d_시나리오'!$H$6)*('d_시나리오'!$J$6-'d_시나리오'!$I$6))))</f>
        <v/>
      </c>
      <c r="Q376">
        <f>INDEX('d_분포'!$B$2:$B$57,RANDBETWEEN(1,56))</f>
        <v/>
      </c>
      <c r="R376">
        <f>BETAINV(RAND(),5,5)</f>
        <v/>
      </c>
      <c r="S376">
        <f>'d_고정'!$B$1*'6_기대효과'!$H$7*('d_시나리오'!$I$7/'d_고정'!$B$2)*B376</f>
        <v/>
      </c>
      <c r="T376">
        <f>S376*D376</f>
        <v/>
      </c>
      <c r="U376">
        <f>S376*F376*H376</f>
        <v/>
      </c>
      <c r="V376">
        <f>S376*F376*(H376-1)</f>
        <v/>
      </c>
      <c r="W376">
        <f>U376*J376</f>
        <v/>
      </c>
      <c r="X376">
        <f>T376+W376</f>
        <v/>
      </c>
      <c r="Y376">
        <f>(T376*E376+W376*L376)*(1-R376-'d_고정'!$B$13)</f>
        <v/>
      </c>
      <c r="Z376">
        <f>(U376*N376*Q376+'d_고정'!$B$3*('6_기대효과'!$H$7/8)*Q376*'d_고정'!$B$10*P376*('6_기대효과'!$K$7/'d_고정'!$B$9))*(1-R376)</f>
        <v/>
      </c>
      <c r="AA376">
        <f>W376*L376*(1-R376-'d_고정'!$B$13)+U376*MAX(N376-'d_고정'!$B$10*P376*('6_기대효과'!$K$7/'d_고정'!$B$9),0)*Q376*(1-R376)</f>
        <v/>
      </c>
      <c r="AB376">
        <f>Y376+Z376</f>
        <v/>
      </c>
      <c r="AC376">
        <f>Y376/('d_고정'!$B$5*'6_기대효과'!$H$7/8)/'d_고정'!$B$6</f>
        <v/>
      </c>
      <c r="AD376">
        <f>Y376/('d_고정'!$B$8*'6_기대효과'!$H$7/8)</f>
        <v/>
      </c>
    </row>
    <row r="377">
      <c r="A377">
        <f>RAND()</f>
        <v/>
      </c>
      <c r="B377">
        <f>IF('d_시나리오'!$J$2='d_시나리오'!$H$2,'d_시나리오'!$I$2,IF(A377&lt;('d_시나리오'!$I$2-'d_시나리오'!$H$2)/('d_시나리오'!$J$2-'d_시나리오'!$H$2),'d_시나리오'!$H$2+SQRT(A377*('d_시나리오'!$J$2-'d_시나리오'!$H$2)*('d_시나리오'!$I$2-'d_시나리오'!$H$2)),'d_시나리오'!$J$2-SQRT((1-A377)*('d_시나리오'!$J$2-'d_시나리오'!$H$2)*('d_시나리오'!$J$2-'d_시나리오'!$I$2))))</f>
        <v/>
      </c>
      <c r="C377">
        <f>RAND()</f>
        <v/>
      </c>
      <c r="D377">
        <f>BETAINV(RAND(),IF(C377&lt;'d_고정'!$B$26,'d_고정'!$B$23,'d_고정'!$B$16)+1,'d_고정'!$B$17-IF(C377&lt;'d_고정'!$B$26,'d_고정'!$B$23,'d_고정'!$B$16)+1)*('d_고정'!$B$14+('d_고정'!$B$15-'d_고정'!$B$14)*RAND())</f>
        <v/>
      </c>
      <c r="E377">
        <f>INDEX('d_분포'!$A$2:$A$28,RANDBETWEEN(1,27))</f>
        <v/>
      </c>
      <c r="F377">
        <f>INDEX('d_분포'!$C$2:$C$5,RANDBETWEEN(1,4))*(0.9+0.2*RAND())</f>
        <v/>
      </c>
      <c r="G377">
        <f>RAND()</f>
        <v/>
      </c>
      <c r="H377">
        <f>(F377+(1-F377)*('d_고정'!$B$22*BETAINV(RAND(),IF(G377&lt;'d_고정'!$B$26,'d_고정'!$B$25,'d_고정'!$B$20)+1,'d_고정'!$B$21-IF(G377&lt;'d_고정'!$B$26,'d_고정'!$B$25,'d_고정'!$B$20)+1)+(1-'d_고정'!$B$22)*BETAINV(RAND(),IF(G377&lt;'d_고정'!$B$26,'d_고정'!$B$24,'d_고정'!$B$18)+1,'d_고정'!$B$19-IF(G377&lt;'d_고정'!$B$26,'d_고정'!$B$24,'d_고정'!$B$18)+1))*('d_고정'!$B$14+('d_고정'!$B$15-'d_고정'!$B$14)*RAND()))/F377</f>
        <v/>
      </c>
      <c r="I377">
        <f>RAND()</f>
        <v/>
      </c>
      <c r="J377">
        <f>IF('d_시나리오'!$J$3='d_시나리오'!$H$3,'d_시나리오'!$I$3,IF(I377&lt;('d_시나리오'!$I$3-'d_시나리오'!$H$3)/('d_시나리오'!$J$3-'d_시나리오'!$H$3),'d_시나리오'!$H$3+SQRT(I377*('d_시나리오'!$J$3-'d_시나리오'!$H$3)*('d_시나리오'!$I$3-'d_시나리오'!$H$3)),'d_시나리오'!$J$3-SQRT((1-I377)*('d_시나리오'!$J$3-'d_시나리오'!$H$3)*('d_시나리오'!$J$3-'d_시나리오'!$I$3))))</f>
        <v/>
      </c>
      <c r="K377">
        <f>RAND()</f>
        <v/>
      </c>
      <c r="L377">
        <f>IF('d_시나리오'!$J$4='d_시나리오'!$H$4,'d_시나리오'!$I$4,IF(K377&lt;('d_시나리오'!$I$4-'d_시나리오'!$H$4)/('d_시나리오'!$J$4-'d_시나리오'!$H$4),'d_시나리오'!$H$4+SQRT(K377*('d_시나리오'!$J$4-'d_시나리오'!$H$4)*('d_시나리오'!$I$4-'d_시나리오'!$H$4)),'d_시나리오'!$J$4-SQRT((1-K377)*('d_시나리오'!$J$4-'d_시나리오'!$H$4)*('d_시나리오'!$J$4-'d_시나리오'!$I$4))))</f>
        <v/>
      </c>
      <c r="M377">
        <f>RAND()</f>
        <v/>
      </c>
      <c r="N377">
        <f>IF('d_시나리오'!$J$5='d_시나리오'!$H$5,'d_시나리오'!$I$5,IF(M377&lt;('d_시나리오'!$I$5-'d_시나리오'!$H$5)/('d_시나리오'!$J$5-'d_시나리오'!$H$5),'d_시나리오'!$H$5+SQRT(M377*('d_시나리오'!$J$5-'d_시나리오'!$H$5)*('d_시나리오'!$I$5-'d_시나리오'!$H$5)),'d_시나리오'!$J$5-SQRT((1-M377)*('d_시나리오'!$J$5-'d_시나리오'!$H$5)*('d_시나리오'!$J$5-'d_시나리오'!$I$5))))</f>
        <v/>
      </c>
      <c r="O377">
        <f>RAND()</f>
        <v/>
      </c>
      <c r="P377">
        <f>IF('d_시나리오'!$J$6='d_시나리오'!$H$6,'d_시나리오'!$I$6,IF(O377&lt;('d_시나리오'!$I$6-'d_시나리오'!$H$6)/('d_시나리오'!$J$6-'d_시나리오'!$H$6),'d_시나리오'!$H$6+SQRT(O377*('d_시나리오'!$J$6-'d_시나리오'!$H$6)*('d_시나리오'!$I$6-'d_시나리오'!$H$6)),'d_시나리오'!$J$6-SQRT((1-O377)*('d_시나리오'!$J$6-'d_시나리오'!$H$6)*('d_시나리오'!$J$6-'d_시나리오'!$I$6))))</f>
        <v/>
      </c>
      <c r="Q377">
        <f>INDEX('d_분포'!$B$2:$B$57,RANDBETWEEN(1,56))</f>
        <v/>
      </c>
      <c r="R377">
        <f>BETAINV(RAND(),5,5)</f>
        <v/>
      </c>
      <c r="S377">
        <f>'d_고정'!$B$1*'6_기대효과'!$H$7*('d_시나리오'!$I$7/'d_고정'!$B$2)*B377</f>
        <v/>
      </c>
      <c r="T377">
        <f>S377*D377</f>
        <v/>
      </c>
      <c r="U377">
        <f>S377*F377*H377</f>
        <v/>
      </c>
      <c r="V377">
        <f>S377*F377*(H377-1)</f>
        <v/>
      </c>
      <c r="W377">
        <f>U377*J377</f>
        <v/>
      </c>
      <c r="X377">
        <f>T377+W377</f>
        <v/>
      </c>
      <c r="Y377">
        <f>(T377*E377+W377*L377)*(1-R377-'d_고정'!$B$13)</f>
        <v/>
      </c>
      <c r="Z377">
        <f>(U377*N377*Q377+'d_고정'!$B$3*('6_기대효과'!$H$7/8)*Q377*'d_고정'!$B$10*P377*('6_기대효과'!$K$7/'d_고정'!$B$9))*(1-R377)</f>
        <v/>
      </c>
      <c r="AA377">
        <f>W377*L377*(1-R377-'d_고정'!$B$13)+U377*MAX(N377-'d_고정'!$B$10*P377*('6_기대효과'!$K$7/'d_고정'!$B$9),0)*Q377*(1-R377)</f>
        <v/>
      </c>
      <c r="AB377">
        <f>Y377+Z377</f>
        <v/>
      </c>
      <c r="AC377">
        <f>Y377/('d_고정'!$B$5*'6_기대효과'!$H$7/8)/'d_고정'!$B$6</f>
        <v/>
      </c>
      <c r="AD377">
        <f>Y377/('d_고정'!$B$8*'6_기대효과'!$H$7/8)</f>
        <v/>
      </c>
    </row>
    <row r="378">
      <c r="A378">
        <f>RAND()</f>
        <v/>
      </c>
      <c r="B378">
        <f>IF('d_시나리오'!$J$2='d_시나리오'!$H$2,'d_시나리오'!$I$2,IF(A378&lt;('d_시나리오'!$I$2-'d_시나리오'!$H$2)/('d_시나리오'!$J$2-'d_시나리오'!$H$2),'d_시나리오'!$H$2+SQRT(A378*('d_시나리오'!$J$2-'d_시나리오'!$H$2)*('d_시나리오'!$I$2-'d_시나리오'!$H$2)),'d_시나리오'!$J$2-SQRT((1-A378)*('d_시나리오'!$J$2-'d_시나리오'!$H$2)*('d_시나리오'!$J$2-'d_시나리오'!$I$2))))</f>
        <v/>
      </c>
      <c r="C378">
        <f>RAND()</f>
        <v/>
      </c>
      <c r="D378">
        <f>BETAINV(RAND(),IF(C378&lt;'d_고정'!$B$26,'d_고정'!$B$23,'d_고정'!$B$16)+1,'d_고정'!$B$17-IF(C378&lt;'d_고정'!$B$26,'d_고정'!$B$23,'d_고정'!$B$16)+1)*('d_고정'!$B$14+('d_고정'!$B$15-'d_고정'!$B$14)*RAND())</f>
        <v/>
      </c>
      <c r="E378">
        <f>INDEX('d_분포'!$A$2:$A$28,RANDBETWEEN(1,27))</f>
        <v/>
      </c>
      <c r="F378">
        <f>INDEX('d_분포'!$C$2:$C$5,RANDBETWEEN(1,4))*(0.9+0.2*RAND())</f>
        <v/>
      </c>
      <c r="G378">
        <f>RAND()</f>
        <v/>
      </c>
      <c r="H378">
        <f>(F378+(1-F378)*('d_고정'!$B$22*BETAINV(RAND(),IF(G378&lt;'d_고정'!$B$26,'d_고정'!$B$25,'d_고정'!$B$20)+1,'d_고정'!$B$21-IF(G378&lt;'d_고정'!$B$26,'d_고정'!$B$25,'d_고정'!$B$20)+1)+(1-'d_고정'!$B$22)*BETAINV(RAND(),IF(G378&lt;'d_고정'!$B$26,'d_고정'!$B$24,'d_고정'!$B$18)+1,'d_고정'!$B$19-IF(G378&lt;'d_고정'!$B$26,'d_고정'!$B$24,'d_고정'!$B$18)+1))*('d_고정'!$B$14+('d_고정'!$B$15-'d_고정'!$B$14)*RAND()))/F378</f>
        <v/>
      </c>
      <c r="I378">
        <f>RAND()</f>
        <v/>
      </c>
      <c r="J378">
        <f>IF('d_시나리오'!$J$3='d_시나리오'!$H$3,'d_시나리오'!$I$3,IF(I378&lt;('d_시나리오'!$I$3-'d_시나리오'!$H$3)/('d_시나리오'!$J$3-'d_시나리오'!$H$3),'d_시나리오'!$H$3+SQRT(I378*('d_시나리오'!$J$3-'d_시나리오'!$H$3)*('d_시나리오'!$I$3-'d_시나리오'!$H$3)),'d_시나리오'!$J$3-SQRT((1-I378)*('d_시나리오'!$J$3-'d_시나리오'!$H$3)*('d_시나리오'!$J$3-'d_시나리오'!$I$3))))</f>
        <v/>
      </c>
      <c r="K378">
        <f>RAND()</f>
        <v/>
      </c>
      <c r="L378">
        <f>IF('d_시나리오'!$J$4='d_시나리오'!$H$4,'d_시나리오'!$I$4,IF(K378&lt;('d_시나리오'!$I$4-'d_시나리오'!$H$4)/('d_시나리오'!$J$4-'d_시나리오'!$H$4),'d_시나리오'!$H$4+SQRT(K378*('d_시나리오'!$J$4-'d_시나리오'!$H$4)*('d_시나리오'!$I$4-'d_시나리오'!$H$4)),'d_시나리오'!$J$4-SQRT((1-K378)*('d_시나리오'!$J$4-'d_시나리오'!$H$4)*('d_시나리오'!$J$4-'d_시나리오'!$I$4))))</f>
        <v/>
      </c>
      <c r="M378">
        <f>RAND()</f>
        <v/>
      </c>
      <c r="N378">
        <f>IF('d_시나리오'!$J$5='d_시나리오'!$H$5,'d_시나리오'!$I$5,IF(M378&lt;('d_시나리오'!$I$5-'d_시나리오'!$H$5)/('d_시나리오'!$J$5-'d_시나리오'!$H$5),'d_시나리오'!$H$5+SQRT(M378*('d_시나리오'!$J$5-'d_시나리오'!$H$5)*('d_시나리오'!$I$5-'d_시나리오'!$H$5)),'d_시나리오'!$J$5-SQRT((1-M378)*('d_시나리오'!$J$5-'d_시나리오'!$H$5)*('d_시나리오'!$J$5-'d_시나리오'!$I$5))))</f>
        <v/>
      </c>
      <c r="O378">
        <f>RAND()</f>
        <v/>
      </c>
      <c r="P378">
        <f>IF('d_시나리오'!$J$6='d_시나리오'!$H$6,'d_시나리오'!$I$6,IF(O378&lt;('d_시나리오'!$I$6-'d_시나리오'!$H$6)/('d_시나리오'!$J$6-'d_시나리오'!$H$6),'d_시나리오'!$H$6+SQRT(O378*('d_시나리오'!$J$6-'d_시나리오'!$H$6)*('d_시나리오'!$I$6-'d_시나리오'!$H$6)),'d_시나리오'!$J$6-SQRT((1-O378)*('d_시나리오'!$J$6-'d_시나리오'!$H$6)*('d_시나리오'!$J$6-'d_시나리오'!$I$6))))</f>
        <v/>
      </c>
      <c r="Q378">
        <f>INDEX('d_분포'!$B$2:$B$57,RANDBETWEEN(1,56))</f>
        <v/>
      </c>
      <c r="R378">
        <f>BETAINV(RAND(),5,5)</f>
        <v/>
      </c>
      <c r="S378">
        <f>'d_고정'!$B$1*'6_기대효과'!$H$7*('d_시나리오'!$I$7/'d_고정'!$B$2)*B378</f>
        <v/>
      </c>
      <c r="T378">
        <f>S378*D378</f>
        <v/>
      </c>
      <c r="U378">
        <f>S378*F378*H378</f>
        <v/>
      </c>
      <c r="V378">
        <f>S378*F378*(H378-1)</f>
        <v/>
      </c>
      <c r="W378">
        <f>U378*J378</f>
        <v/>
      </c>
      <c r="X378">
        <f>T378+W378</f>
        <v/>
      </c>
      <c r="Y378">
        <f>(T378*E378+W378*L378)*(1-R378-'d_고정'!$B$13)</f>
        <v/>
      </c>
      <c r="Z378">
        <f>(U378*N378*Q378+'d_고정'!$B$3*('6_기대효과'!$H$7/8)*Q378*'d_고정'!$B$10*P378*('6_기대효과'!$K$7/'d_고정'!$B$9))*(1-R378)</f>
        <v/>
      </c>
      <c r="AA378">
        <f>W378*L378*(1-R378-'d_고정'!$B$13)+U378*MAX(N378-'d_고정'!$B$10*P378*('6_기대효과'!$K$7/'d_고정'!$B$9),0)*Q378*(1-R378)</f>
        <v/>
      </c>
      <c r="AB378">
        <f>Y378+Z378</f>
        <v/>
      </c>
      <c r="AC378">
        <f>Y378/('d_고정'!$B$5*'6_기대효과'!$H$7/8)/'d_고정'!$B$6</f>
        <v/>
      </c>
      <c r="AD378">
        <f>Y378/('d_고정'!$B$8*'6_기대효과'!$H$7/8)</f>
        <v/>
      </c>
    </row>
    <row r="379">
      <c r="A379">
        <f>RAND()</f>
        <v/>
      </c>
      <c r="B379">
        <f>IF('d_시나리오'!$J$2='d_시나리오'!$H$2,'d_시나리오'!$I$2,IF(A379&lt;('d_시나리오'!$I$2-'d_시나리오'!$H$2)/('d_시나리오'!$J$2-'d_시나리오'!$H$2),'d_시나리오'!$H$2+SQRT(A379*('d_시나리오'!$J$2-'d_시나리오'!$H$2)*('d_시나리오'!$I$2-'d_시나리오'!$H$2)),'d_시나리오'!$J$2-SQRT((1-A379)*('d_시나리오'!$J$2-'d_시나리오'!$H$2)*('d_시나리오'!$J$2-'d_시나리오'!$I$2))))</f>
        <v/>
      </c>
      <c r="C379">
        <f>RAND()</f>
        <v/>
      </c>
      <c r="D379">
        <f>BETAINV(RAND(),IF(C379&lt;'d_고정'!$B$26,'d_고정'!$B$23,'d_고정'!$B$16)+1,'d_고정'!$B$17-IF(C379&lt;'d_고정'!$B$26,'d_고정'!$B$23,'d_고정'!$B$16)+1)*('d_고정'!$B$14+('d_고정'!$B$15-'d_고정'!$B$14)*RAND())</f>
        <v/>
      </c>
      <c r="E379">
        <f>INDEX('d_분포'!$A$2:$A$28,RANDBETWEEN(1,27))</f>
        <v/>
      </c>
      <c r="F379">
        <f>INDEX('d_분포'!$C$2:$C$5,RANDBETWEEN(1,4))*(0.9+0.2*RAND())</f>
        <v/>
      </c>
      <c r="G379">
        <f>RAND()</f>
        <v/>
      </c>
      <c r="H379">
        <f>(F379+(1-F379)*('d_고정'!$B$22*BETAINV(RAND(),IF(G379&lt;'d_고정'!$B$26,'d_고정'!$B$25,'d_고정'!$B$20)+1,'d_고정'!$B$21-IF(G379&lt;'d_고정'!$B$26,'d_고정'!$B$25,'d_고정'!$B$20)+1)+(1-'d_고정'!$B$22)*BETAINV(RAND(),IF(G379&lt;'d_고정'!$B$26,'d_고정'!$B$24,'d_고정'!$B$18)+1,'d_고정'!$B$19-IF(G379&lt;'d_고정'!$B$26,'d_고정'!$B$24,'d_고정'!$B$18)+1))*('d_고정'!$B$14+('d_고정'!$B$15-'d_고정'!$B$14)*RAND()))/F379</f>
        <v/>
      </c>
      <c r="I379">
        <f>RAND()</f>
        <v/>
      </c>
      <c r="J379">
        <f>IF('d_시나리오'!$J$3='d_시나리오'!$H$3,'d_시나리오'!$I$3,IF(I379&lt;('d_시나리오'!$I$3-'d_시나리오'!$H$3)/('d_시나리오'!$J$3-'d_시나리오'!$H$3),'d_시나리오'!$H$3+SQRT(I379*('d_시나리오'!$J$3-'d_시나리오'!$H$3)*('d_시나리오'!$I$3-'d_시나리오'!$H$3)),'d_시나리오'!$J$3-SQRT((1-I379)*('d_시나리오'!$J$3-'d_시나리오'!$H$3)*('d_시나리오'!$J$3-'d_시나리오'!$I$3))))</f>
        <v/>
      </c>
      <c r="K379">
        <f>RAND()</f>
        <v/>
      </c>
      <c r="L379">
        <f>IF('d_시나리오'!$J$4='d_시나리오'!$H$4,'d_시나리오'!$I$4,IF(K379&lt;('d_시나리오'!$I$4-'d_시나리오'!$H$4)/('d_시나리오'!$J$4-'d_시나리오'!$H$4),'d_시나리오'!$H$4+SQRT(K379*('d_시나리오'!$J$4-'d_시나리오'!$H$4)*('d_시나리오'!$I$4-'d_시나리오'!$H$4)),'d_시나리오'!$J$4-SQRT((1-K379)*('d_시나리오'!$J$4-'d_시나리오'!$H$4)*('d_시나리오'!$J$4-'d_시나리오'!$I$4))))</f>
        <v/>
      </c>
      <c r="M379">
        <f>RAND()</f>
        <v/>
      </c>
      <c r="N379">
        <f>IF('d_시나리오'!$J$5='d_시나리오'!$H$5,'d_시나리오'!$I$5,IF(M379&lt;('d_시나리오'!$I$5-'d_시나리오'!$H$5)/('d_시나리오'!$J$5-'d_시나리오'!$H$5),'d_시나리오'!$H$5+SQRT(M379*('d_시나리오'!$J$5-'d_시나리오'!$H$5)*('d_시나리오'!$I$5-'d_시나리오'!$H$5)),'d_시나리오'!$J$5-SQRT((1-M379)*('d_시나리오'!$J$5-'d_시나리오'!$H$5)*('d_시나리오'!$J$5-'d_시나리오'!$I$5))))</f>
        <v/>
      </c>
      <c r="O379">
        <f>RAND()</f>
        <v/>
      </c>
      <c r="P379">
        <f>IF('d_시나리오'!$J$6='d_시나리오'!$H$6,'d_시나리오'!$I$6,IF(O379&lt;('d_시나리오'!$I$6-'d_시나리오'!$H$6)/('d_시나리오'!$J$6-'d_시나리오'!$H$6),'d_시나리오'!$H$6+SQRT(O379*('d_시나리오'!$J$6-'d_시나리오'!$H$6)*('d_시나리오'!$I$6-'d_시나리오'!$H$6)),'d_시나리오'!$J$6-SQRT((1-O379)*('d_시나리오'!$J$6-'d_시나리오'!$H$6)*('d_시나리오'!$J$6-'d_시나리오'!$I$6))))</f>
        <v/>
      </c>
      <c r="Q379">
        <f>INDEX('d_분포'!$B$2:$B$57,RANDBETWEEN(1,56))</f>
        <v/>
      </c>
      <c r="R379">
        <f>BETAINV(RAND(),5,5)</f>
        <v/>
      </c>
      <c r="S379">
        <f>'d_고정'!$B$1*'6_기대효과'!$H$7*('d_시나리오'!$I$7/'d_고정'!$B$2)*B379</f>
        <v/>
      </c>
      <c r="T379">
        <f>S379*D379</f>
        <v/>
      </c>
      <c r="U379">
        <f>S379*F379*H379</f>
        <v/>
      </c>
      <c r="V379">
        <f>S379*F379*(H379-1)</f>
        <v/>
      </c>
      <c r="W379">
        <f>U379*J379</f>
        <v/>
      </c>
      <c r="X379">
        <f>T379+W379</f>
        <v/>
      </c>
      <c r="Y379">
        <f>(T379*E379+W379*L379)*(1-R379-'d_고정'!$B$13)</f>
        <v/>
      </c>
      <c r="Z379">
        <f>(U379*N379*Q379+'d_고정'!$B$3*('6_기대효과'!$H$7/8)*Q379*'d_고정'!$B$10*P379*('6_기대효과'!$K$7/'d_고정'!$B$9))*(1-R379)</f>
        <v/>
      </c>
      <c r="AA379">
        <f>W379*L379*(1-R379-'d_고정'!$B$13)+U379*MAX(N379-'d_고정'!$B$10*P379*('6_기대효과'!$K$7/'d_고정'!$B$9),0)*Q379*(1-R379)</f>
        <v/>
      </c>
      <c r="AB379">
        <f>Y379+Z379</f>
        <v/>
      </c>
      <c r="AC379">
        <f>Y379/('d_고정'!$B$5*'6_기대효과'!$H$7/8)/'d_고정'!$B$6</f>
        <v/>
      </c>
      <c r="AD379">
        <f>Y379/('d_고정'!$B$8*'6_기대효과'!$H$7/8)</f>
        <v/>
      </c>
    </row>
    <row r="380">
      <c r="A380">
        <f>RAND()</f>
        <v/>
      </c>
      <c r="B380">
        <f>IF('d_시나리오'!$J$2='d_시나리오'!$H$2,'d_시나리오'!$I$2,IF(A380&lt;('d_시나리오'!$I$2-'d_시나리오'!$H$2)/('d_시나리오'!$J$2-'d_시나리오'!$H$2),'d_시나리오'!$H$2+SQRT(A380*('d_시나리오'!$J$2-'d_시나리오'!$H$2)*('d_시나리오'!$I$2-'d_시나리오'!$H$2)),'d_시나리오'!$J$2-SQRT((1-A380)*('d_시나리오'!$J$2-'d_시나리오'!$H$2)*('d_시나리오'!$J$2-'d_시나리오'!$I$2))))</f>
        <v/>
      </c>
      <c r="C380">
        <f>RAND()</f>
        <v/>
      </c>
      <c r="D380">
        <f>BETAINV(RAND(),IF(C380&lt;'d_고정'!$B$26,'d_고정'!$B$23,'d_고정'!$B$16)+1,'d_고정'!$B$17-IF(C380&lt;'d_고정'!$B$26,'d_고정'!$B$23,'d_고정'!$B$16)+1)*('d_고정'!$B$14+('d_고정'!$B$15-'d_고정'!$B$14)*RAND())</f>
        <v/>
      </c>
      <c r="E380">
        <f>INDEX('d_분포'!$A$2:$A$28,RANDBETWEEN(1,27))</f>
        <v/>
      </c>
      <c r="F380">
        <f>INDEX('d_분포'!$C$2:$C$5,RANDBETWEEN(1,4))*(0.9+0.2*RAND())</f>
        <v/>
      </c>
      <c r="G380">
        <f>RAND()</f>
        <v/>
      </c>
      <c r="H380">
        <f>(F380+(1-F380)*('d_고정'!$B$22*BETAINV(RAND(),IF(G380&lt;'d_고정'!$B$26,'d_고정'!$B$25,'d_고정'!$B$20)+1,'d_고정'!$B$21-IF(G380&lt;'d_고정'!$B$26,'d_고정'!$B$25,'d_고정'!$B$20)+1)+(1-'d_고정'!$B$22)*BETAINV(RAND(),IF(G380&lt;'d_고정'!$B$26,'d_고정'!$B$24,'d_고정'!$B$18)+1,'d_고정'!$B$19-IF(G380&lt;'d_고정'!$B$26,'d_고정'!$B$24,'d_고정'!$B$18)+1))*('d_고정'!$B$14+('d_고정'!$B$15-'d_고정'!$B$14)*RAND()))/F380</f>
        <v/>
      </c>
      <c r="I380">
        <f>RAND()</f>
        <v/>
      </c>
      <c r="J380">
        <f>IF('d_시나리오'!$J$3='d_시나리오'!$H$3,'d_시나리오'!$I$3,IF(I380&lt;('d_시나리오'!$I$3-'d_시나리오'!$H$3)/('d_시나리오'!$J$3-'d_시나리오'!$H$3),'d_시나리오'!$H$3+SQRT(I380*('d_시나리오'!$J$3-'d_시나리오'!$H$3)*('d_시나리오'!$I$3-'d_시나리오'!$H$3)),'d_시나리오'!$J$3-SQRT((1-I380)*('d_시나리오'!$J$3-'d_시나리오'!$H$3)*('d_시나리오'!$J$3-'d_시나리오'!$I$3))))</f>
        <v/>
      </c>
      <c r="K380">
        <f>RAND()</f>
        <v/>
      </c>
      <c r="L380">
        <f>IF('d_시나리오'!$J$4='d_시나리오'!$H$4,'d_시나리오'!$I$4,IF(K380&lt;('d_시나리오'!$I$4-'d_시나리오'!$H$4)/('d_시나리오'!$J$4-'d_시나리오'!$H$4),'d_시나리오'!$H$4+SQRT(K380*('d_시나리오'!$J$4-'d_시나리오'!$H$4)*('d_시나리오'!$I$4-'d_시나리오'!$H$4)),'d_시나리오'!$J$4-SQRT((1-K380)*('d_시나리오'!$J$4-'d_시나리오'!$H$4)*('d_시나리오'!$J$4-'d_시나리오'!$I$4))))</f>
        <v/>
      </c>
      <c r="M380">
        <f>RAND()</f>
        <v/>
      </c>
      <c r="N380">
        <f>IF('d_시나리오'!$J$5='d_시나리오'!$H$5,'d_시나리오'!$I$5,IF(M380&lt;('d_시나리오'!$I$5-'d_시나리오'!$H$5)/('d_시나리오'!$J$5-'d_시나리오'!$H$5),'d_시나리오'!$H$5+SQRT(M380*('d_시나리오'!$J$5-'d_시나리오'!$H$5)*('d_시나리오'!$I$5-'d_시나리오'!$H$5)),'d_시나리오'!$J$5-SQRT((1-M380)*('d_시나리오'!$J$5-'d_시나리오'!$H$5)*('d_시나리오'!$J$5-'d_시나리오'!$I$5))))</f>
        <v/>
      </c>
      <c r="O380">
        <f>RAND()</f>
        <v/>
      </c>
      <c r="P380">
        <f>IF('d_시나리오'!$J$6='d_시나리오'!$H$6,'d_시나리오'!$I$6,IF(O380&lt;('d_시나리오'!$I$6-'d_시나리오'!$H$6)/('d_시나리오'!$J$6-'d_시나리오'!$H$6),'d_시나리오'!$H$6+SQRT(O380*('d_시나리오'!$J$6-'d_시나리오'!$H$6)*('d_시나리오'!$I$6-'d_시나리오'!$H$6)),'d_시나리오'!$J$6-SQRT((1-O380)*('d_시나리오'!$J$6-'d_시나리오'!$H$6)*('d_시나리오'!$J$6-'d_시나리오'!$I$6))))</f>
        <v/>
      </c>
      <c r="Q380">
        <f>INDEX('d_분포'!$B$2:$B$57,RANDBETWEEN(1,56))</f>
        <v/>
      </c>
      <c r="R380">
        <f>BETAINV(RAND(),5,5)</f>
        <v/>
      </c>
      <c r="S380">
        <f>'d_고정'!$B$1*'6_기대효과'!$H$7*('d_시나리오'!$I$7/'d_고정'!$B$2)*B380</f>
        <v/>
      </c>
      <c r="T380">
        <f>S380*D380</f>
        <v/>
      </c>
      <c r="U380">
        <f>S380*F380*H380</f>
        <v/>
      </c>
      <c r="V380">
        <f>S380*F380*(H380-1)</f>
        <v/>
      </c>
      <c r="W380">
        <f>U380*J380</f>
        <v/>
      </c>
      <c r="X380">
        <f>T380+W380</f>
        <v/>
      </c>
      <c r="Y380">
        <f>(T380*E380+W380*L380)*(1-R380-'d_고정'!$B$13)</f>
        <v/>
      </c>
      <c r="Z380">
        <f>(U380*N380*Q380+'d_고정'!$B$3*('6_기대효과'!$H$7/8)*Q380*'d_고정'!$B$10*P380*('6_기대효과'!$K$7/'d_고정'!$B$9))*(1-R380)</f>
        <v/>
      </c>
      <c r="AA380">
        <f>W380*L380*(1-R380-'d_고정'!$B$13)+U380*MAX(N380-'d_고정'!$B$10*P380*('6_기대효과'!$K$7/'d_고정'!$B$9),0)*Q380*(1-R380)</f>
        <v/>
      </c>
      <c r="AB380">
        <f>Y380+Z380</f>
        <v/>
      </c>
      <c r="AC380">
        <f>Y380/('d_고정'!$B$5*'6_기대효과'!$H$7/8)/'d_고정'!$B$6</f>
        <v/>
      </c>
      <c r="AD380">
        <f>Y380/('d_고정'!$B$8*'6_기대효과'!$H$7/8)</f>
        <v/>
      </c>
    </row>
    <row r="381">
      <c r="A381">
        <f>RAND()</f>
        <v/>
      </c>
      <c r="B381">
        <f>IF('d_시나리오'!$J$2='d_시나리오'!$H$2,'d_시나리오'!$I$2,IF(A381&lt;('d_시나리오'!$I$2-'d_시나리오'!$H$2)/('d_시나리오'!$J$2-'d_시나리오'!$H$2),'d_시나리오'!$H$2+SQRT(A381*('d_시나리오'!$J$2-'d_시나리오'!$H$2)*('d_시나리오'!$I$2-'d_시나리오'!$H$2)),'d_시나리오'!$J$2-SQRT((1-A381)*('d_시나리오'!$J$2-'d_시나리오'!$H$2)*('d_시나리오'!$J$2-'d_시나리오'!$I$2))))</f>
        <v/>
      </c>
      <c r="C381">
        <f>RAND()</f>
        <v/>
      </c>
      <c r="D381">
        <f>BETAINV(RAND(),IF(C381&lt;'d_고정'!$B$26,'d_고정'!$B$23,'d_고정'!$B$16)+1,'d_고정'!$B$17-IF(C381&lt;'d_고정'!$B$26,'d_고정'!$B$23,'d_고정'!$B$16)+1)*('d_고정'!$B$14+('d_고정'!$B$15-'d_고정'!$B$14)*RAND())</f>
        <v/>
      </c>
      <c r="E381">
        <f>INDEX('d_분포'!$A$2:$A$28,RANDBETWEEN(1,27))</f>
        <v/>
      </c>
      <c r="F381">
        <f>INDEX('d_분포'!$C$2:$C$5,RANDBETWEEN(1,4))*(0.9+0.2*RAND())</f>
        <v/>
      </c>
      <c r="G381">
        <f>RAND()</f>
        <v/>
      </c>
      <c r="H381">
        <f>(F381+(1-F381)*('d_고정'!$B$22*BETAINV(RAND(),IF(G381&lt;'d_고정'!$B$26,'d_고정'!$B$25,'d_고정'!$B$20)+1,'d_고정'!$B$21-IF(G381&lt;'d_고정'!$B$26,'d_고정'!$B$25,'d_고정'!$B$20)+1)+(1-'d_고정'!$B$22)*BETAINV(RAND(),IF(G381&lt;'d_고정'!$B$26,'d_고정'!$B$24,'d_고정'!$B$18)+1,'d_고정'!$B$19-IF(G381&lt;'d_고정'!$B$26,'d_고정'!$B$24,'d_고정'!$B$18)+1))*('d_고정'!$B$14+('d_고정'!$B$15-'d_고정'!$B$14)*RAND()))/F381</f>
        <v/>
      </c>
      <c r="I381">
        <f>RAND()</f>
        <v/>
      </c>
      <c r="J381">
        <f>IF('d_시나리오'!$J$3='d_시나리오'!$H$3,'d_시나리오'!$I$3,IF(I381&lt;('d_시나리오'!$I$3-'d_시나리오'!$H$3)/('d_시나리오'!$J$3-'d_시나리오'!$H$3),'d_시나리오'!$H$3+SQRT(I381*('d_시나리오'!$J$3-'d_시나리오'!$H$3)*('d_시나리오'!$I$3-'d_시나리오'!$H$3)),'d_시나리오'!$J$3-SQRT((1-I381)*('d_시나리오'!$J$3-'d_시나리오'!$H$3)*('d_시나리오'!$J$3-'d_시나리오'!$I$3))))</f>
        <v/>
      </c>
      <c r="K381">
        <f>RAND()</f>
        <v/>
      </c>
      <c r="L381">
        <f>IF('d_시나리오'!$J$4='d_시나리오'!$H$4,'d_시나리오'!$I$4,IF(K381&lt;('d_시나리오'!$I$4-'d_시나리오'!$H$4)/('d_시나리오'!$J$4-'d_시나리오'!$H$4),'d_시나리오'!$H$4+SQRT(K381*('d_시나리오'!$J$4-'d_시나리오'!$H$4)*('d_시나리오'!$I$4-'d_시나리오'!$H$4)),'d_시나리오'!$J$4-SQRT((1-K381)*('d_시나리오'!$J$4-'d_시나리오'!$H$4)*('d_시나리오'!$J$4-'d_시나리오'!$I$4))))</f>
        <v/>
      </c>
      <c r="M381">
        <f>RAND()</f>
        <v/>
      </c>
      <c r="N381">
        <f>IF('d_시나리오'!$J$5='d_시나리오'!$H$5,'d_시나리오'!$I$5,IF(M381&lt;('d_시나리오'!$I$5-'d_시나리오'!$H$5)/('d_시나리오'!$J$5-'d_시나리오'!$H$5),'d_시나리오'!$H$5+SQRT(M381*('d_시나리오'!$J$5-'d_시나리오'!$H$5)*('d_시나리오'!$I$5-'d_시나리오'!$H$5)),'d_시나리오'!$J$5-SQRT((1-M381)*('d_시나리오'!$J$5-'d_시나리오'!$H$5)*('d_시나리오'!$J$5-'d_시나리오'!$I$5))))</f>
        <v/>
      </c>
      <c r="O381">
        <f>RAND()</f>
        <v/>
      </c>
      <c r="P381">
        <f>IF('d_시나리오'!$J$6='d_시나리오'!$H$6,'d_시나리오'!$I$6,IF(O381&lt;('d_시나리오'!$I$6-'d_시나리오'!$H$6)/('d_시나리오'!$J$6-'d_시나리오'!$H$6),'d_시나리오'!$H$6+SQRT(O381*('d_시나리오'!$J$6-'d_시나리오'!$H$6)*('d_시나리오'!$I$6-'d_시나리오'!$H$6)),'d_시나리오'!$J$6-SQRT((1-O381)*('d_시나리오'!$J$6-'d_시나리오'!$H$6)*('d_시나리오'!$J$6-'d_시나리오'!$I$6))))</f>
        <v/>
      </c>
      <c r="Q381">
        <f>INDEX('d_분포'!$B$2:$B$57,RANDBETWEEN(1,56))</f>
        <v/>
      </c>
      <c r="R381">
        <f>BETAINV(RAND(),5,5)</f>
        <v/>
      </c>
      <c r="S381">
        <f>'d_고정'!$B$1*'6_기대효과'!$H$7*('d_시나리오'!$I$7/'d_고정'!$B$2)*B381</f>
        <v/>
      </c>
      <c r="T381">
        <f>S381*D381</f>
        <v/>
      </c>
      <c r="U381">
        <f>S381*F381*H381</f>
        <v/>
      </c>
      <c r="V381">
        <f>S381*F381*(H381-1)</f>
        <v/>
      </c>
      <c r="W381">
        <f>U381*J381</f>
        <v/>
      </c>
      <c r="X381">
        <f>T381+W381</f>
        <v/>
      </c>
      <c r="Y381">
        <f>(T381*E381+W381*L381)*(1-R381-'d_고정'!$B$13)</f>
        <v/>
      </c>
      <c r="Z381">
        <f>(U381*N381*Q381+'d_고정'!$B$3*('6_기대효과'!$H$7/8)*Q381*'d_고정'!$B$10*P381*('6_기대효과'!$K$7/'d_고정'!$B$9))*(1-R381)</f>
        <v/>
      </c>
      <c r="AA381">
        <f>W381*L381*(1-R381-'d_고정'!$B$13)+U381*MAX(N381-'d_고정'!$B$10*P381*('6_기대효과'!$K$7/'d_고정'!$B$9),0)*Q381*(1-R381)</f>
        <v/>
      </c>
      <c r="AB381">
        <f>Y381+Z381</f>
        <v/>
      </c>
      <c r="AC381">
        <f>Y381/('d_고정'!$B$5*'6_기대효과'!$H$7/8)/'d_고정'!$B$6</f>
        <v/>
      </c>
      <c r="AD381">
        <f>Y381/('d_고정'!$B$8*'6_기대효과'!$H$7/8)</f>
        <v/>
      </c>
    </row>
    <row r="382">
      <c r="A382">
        <f>RAND()</f>
        <v/>
      </c>
      <c r="B382">
        <f>IF('d_시나리오'!$J$2='d_시나리오'!$H$2,'d_시나리오'!$I$2,IF(A382&lt;('d_시나리오'!$I$2-'d_시나리오'!$H$2)/('d_시나리오'!$J$2-'d_시나리오'!$H$2),'d_시나리오'!$H$2+SQRT(A382*('d_시나리오'!$J$2-'d_시나리오'!$H$2)*('d_시나리오'!$I$2-'d_시나리오'!$H$2)),'d_시나리오'!$J$2-SQRT((1-A382)*('d_시나리오'!$J$2-'d_시나리오'!$H$2)*('d_시나리오'!$J$2-'d_시나리오'!$I$2))))</f>
        <v/>
      </c>
      <c r="C382">
        <f>RAND()</f>
        <v/>
      </c>
      <c r="D382">
        <f>BETAINV(RAND(),IF(C382&lt;'d_고정'!$B$26,'d_고정'!$B$23,'d_고정'!$B$16)+1,'d_고정'!$B$17-IF(C382&lt;'d_고정'!$B$26,'d_고정'!$B$23,'d_고정'!$B$16)+1)*('d_고정'!$B$14+('d_고정'!$B$15-'d_고정'!$B$14)*RAND())</f>
        <v/>
      </c>
      <c r="E382">
        <f>INDEX('d_분포'!$A$2:$A$28,RANDBETWEEN(1,27))</f>
        <v/>
      </c>
      <c r="F382">
        <f>INDEX('d_분포'!$C$2:$C$5,RANDBETWEEN(1,4))*(0.9+0.2*RAND())</f>
        <v/>
      </c>
      <c r="G382">
        <f>RAND()</f>
        <v/>
      </c>
      <c r="H382">
        <f>(F382+(1-F382)*('d_고정'!$B$22*BETAINV(RAND(),IF(G382&lt;'d_고정'!$B$26,'d_고정'!$B$25,'d_고정'!$B$20)+1,'d_고정'!$B$21-IF(G382&lt;'d_고정'!$B$26,'d_고정'!$B$25,'d_고정'!$B$20)+1)+(1-'d_고정'!$B$22)*BETAINV(RAND(),IF(G382&lt;'d_고정'!$B$26,'d_고정'!$B$24,'d_고정'!$B$18)+1,'d_고정'!$B$19-IF(G382&lt;'d_고정'!$B$26,'d_고정'!$B$24,'d_고정'!$B$18)+1))*('d_고정'!$B$14+('d_고정'!$B$15-'d_고정'!$B$14)*RAND()))/F382</f>
        <v/>
      </c>
      <c r="I382">
        <f>RAND()</f>
        <v/>
      </c>
      <c r="J382">
        <f>IF('d_시나리오'!$J$3='d_시나리오'!$H$3,'d_시나리오'!$I$3,IF(I382&lt;('d_시나리오'!$I$3-'d_시나리오'!$H$3)/('d_시나리오'!$J$3-'d_시나리오'!$H$3),'d_시나리오'!$H$3+SQRT(I382*('d_시나리오'!$J$3-'d_시나리오'!$H$3)*('d_시나리오'!$I$3-'d_시나리오'!$H$3)),'d_시나리오'!$J$3-SQRT((1-I382)*('d_시나리오'!$J$3-'d_시나리오'!$H$3)*('d_시나리오'!$J$3-'d_시나리오'!$I$3))))</f>
        <v/>
      </c>
      <c r="K382">
        <f>RAND()</f>
        <v/>
      </c>
      <c r="L382">
        <f>IF('d_시나리오'!$J$4='d_시나리오'!$H$4,'d_시나리오'!$I$4,IF(K382&lt;('d_시나리오'!$I$4-'d_시나리오'!$H$4)/('d_시나리오'!$J$4-'d_시나리오'!$H$4),'d_시나리오'!$H$4+SQRT(K382*('d_시나리오'!$J$4-'d_시나리오'!$H$4)*('d_시나리오'!$I$4-'d_시나리오'!$H$4)),'d_시나리오'!$J$4-SQRT((1-K382)*('d_시나리오'!$J$4-'d_시나리오'!$H$4)*('d_시나리오'!$J$4-'d_시나리오'!$I$4))))</f>
        <v/>
      </c>
      <c r="M382">
        <f>RAND()</f>
        <v/>
      </c>
      <c r="N382">
        <f>IF('d_시나리오'!$J$5='d_시나리오'!$H$5,'d_시나리오'!$I$5,IF(M382&lt;('d_시나리오'!$I$5-'d_시나리오'!$H$5)/('d_시나리오'!$J$5-'d_시나리오'!$H$5),'d_시나리오'!$H$5+SQRT(M382*('d_시나리오'!$J$5-'d_시나리오'!$H$5)*('d_시나리오'!$I$5-'d_시나리오'!$H$5)),'d_시나리오'!$J$5-SQRT((1-M382)*('d_시나리오'!$J$5-'d_시나리오'!$H$5)*('d_시나리오'!$J$5-'d_시나리오'!$I$5))))</f>
        <v/>
      </c>
      <c r="O382">
        <f>RAND()</f>
        <v/>
      </c>
      <c r="P382">
        <f>IF('d_시나리오'!$J$6='d_시나리오'!$H$6,'d_시나리오'!$I$6,IF(O382&lt;('d_시나리오'!$I$6-'d_시나리오'!$H$6)/('d_시나리오'!$J$6-'d_시나리오'!$H$6),'d_시나리오'!$H$6+SQRT(O382*('d_시나리오'!$J$6-'d_시나리오'!$H$6)*('d_시나리오'!$I$6-'d_시나리오'!$H$6)),'d_시나리오'!$J$6-SQRT((1-O382)*('d_시나리오'!$J$6-'d_시나리오'!$H$6)*('d_시나리오'!$J$6-'d_시나리오'!$I$6))))</f>
        <v/>
      </c>
      <c r="Q382">
        <f>INDEX('d_분포'!$B$2:$B$57,RANDBETWEEN(1,56))</f>
        <v/>
      </c>
      <c r="R382">
        <f>BETAINV(RAND(),5,5)</f>
        <v/>
      </c>
      <c r="S382">
        <f>'d_고정'!$B$1*'6_기대효과'!$H$7*('d_시나리오'!$I$7/'d_고정'!$B$2)*B382</f>
        <v/>
      </c>
      <c r="T382">
        <f>S382*D382</f>
        <v/>
      </c>
      <c r="U382">
        <f>S382*F382*H382</f>
        <v/>
      </c>
      <c r="V382">
        <f>S382*F382*(H382-1)</f>
        <v/>
      </c>
      <c r="W382">
        <f>U382*J382</f>
        <v/>
      </c>
      <c r="X382">
        <f>T382+W382</f>
        <v/>
      </c>
      <c r="Y382">
        <f>(T382*E382+W382*L382)*(1-R382-'d_고정'!$B$13)</f>
        <v/>
      </c>
      <c r="Z382">
        <f>(U382*N382*Q382+'d_고정'!$B$3*('6_기대효과'!$H$7/8)*Q382*'d_고정'!$B$10*P382*('6_기대효과'!$K$7/'d_고정'!$B$9))*(1-R382)</f>
        <v/>
      </c>
      <c r="AA382">
        <f>W382*L382*(1-R382-'d_고정'!$B$13)+U382*MAX(N382-'d_고정'!$B$10*P382*('6_기대효과'!$K$7/'d_고정'!$B$9),0)*Q382*(1-R382)</f>
        <v/>
      </c>
      <c r="AB382">
        <f>Y382+Z382</f>
        <v/>
      </c>
      <c r="AC382">
        <f>Y382/('d_고정'!$B$5*'6_기대효과'!$H$7/8)/'d_고정'!$B$6</f>
        <v/>
      </c>
      <c r="AD382">
        <f>Y382/('d_고정'!$B$8*'6_기대효과'!$H$7/8)</f>
        <v/>
      </c>
    </row>
    <row r="383">
      <c r="A383">
        <f>RAND()</f>
        <v/>
      </c>
      <c r="B383">
        <f>IF('d_시나리오'!$J$2='d_시나리오'!$H$2,'d_시나리오'!$I$2,IF(A383&lt;('d_시나리오'!$I$2-'d_시나리오'!$H$2)/('d_시나리오'!$J$2-'d_시나리오'!$H$2),'d_시나리오'!$H$2+SQRT(A383*('d_시나리오'!$J$2-'d_시나리오'!$H$2)*('d_시나리오'!$I$2-'d_시나리오'!$H$2)),'d_시나리오'!$J$2-SQRT((1-A383)*('d_시나리오'!$J$2-'d_시나리오'!$H$2)*('d_시나리오'!$J$2-'d_시나리오'!$I$2))))</f>
        <v/>
      </c>
      <c r="C383">
        <f>RAND()</f>
        <v/>
      </c>
      <c r="D383">
        <f>BETAINV(RAND(),IF(C383&lt;'d_고정'!$B$26,'d_고정'!$B$23,'d_고정'!$B$16)+1,'d_고정'!$B$17-IF(C383&lt;'d_고정'!$B$26,'d_고정'!$B$23,'d_고정'!$B$16)+1)*('d_고정'!$B$14+('d_고정'!$B$15-'d_고정'!$B$14)*RAND())</f>
        <v/>
      </c>
      <c r="E383">
        <f>INDEX('d_분포'!$A$2:$A$28,RANDBETWEEN(1,27))</f>
        <v/>
      </c>
      <c r="F383">
        <f>INDEX('d_분포'!$C$2:$C$5,RANDBETWEEN(1,4))*(0.9+0.2*RAND())</f>
        <v/>
      </c>
      <c r="G383">
        <f>RAND()</f>
        <v/>
      </c>
      <c r="H383">
        <f>(F383+(1-F383)*('d_고정'!$B$22*BETAINV(RAND(),IF(G383&lt;'d_고정'!$B$26,'d_고정'!$B$25,'d_고정'!$B$20)+1,'d_고정'!$B$21-IF(G383&lt;'d_고정'!$B$26,'d_고정'!$B$25,'d_고정'!$B$20)+1)+(1-'d_고정'!$B$22)*BETAINV(RAND(),IF(G383&lt;'d_고정'!$B$26,'d_고정'!$B$24,'d_고정'!$B$18)+1,'d_고정'!$B$19-IF(G383&lt;'d_고정'!$B$26,'d_고정'!$B$24,'d_고정'!$B$18)+1))*('d_고정'!$B$14+('d_고정'!$B$15-'d_고정'!$B$14)*RAND()))/F383</f>
        <v/>
      </c>
      <c r="I383">
        <f>RAND()</f>
        <v/>
      </c>
      <c r="J383">
        <f>IF('d_시나리오'!$J$3='d_시나리오'!$H$3,'d_시나리오'!$I$3,IF(I383&lt;('d_시나리오'!$I$3-'d_시나리오'!$H$3)/('d_시나리오'!$J$3-'d_시나리오'!$H$3),'d_시나리오'!$H$3+SQRT(I383*('d_시나리오'!$J$3-'d_시나리오'!$H$3)*('d_시나리오'!$I$3-'d_시나리오'!$H$3)),'d_시나리오'!$J$3-SQRT((1-I383)*('d_시나리오'!$J$3-'d_시나리오'!$H$3)*('d_시나리오'!$J$3-'d_시나리오'!$I$3))))</f>
        <v/>
      </c>
      <c r="K383">
        <f>RAND()</f>
        <v/>
      </c>
      <c r="L383">
        <f>IF('d_시나리오'!$J$4='d_시나리오'!$H$4,'d_시나리오'!$I$4,IF(K383&lt;('d_시나리오'!$I$4-'d_시나리오'!$H$4)/('d_시나리오'!$J$4-'d_시나리오'!$H$4),'d_시나리오'!$H$4+SQRT(K383*('d_시나리오'!$J$4-'d_시나리오'!$H$4)*('d_시나리오'!$I$4-'d_시나리오'!$H$4)),'d_시나리오'!$J$4-SQRT((1-K383)*('d_시나리오'!$J$4-'d_시나리오'!$H$4)*('d_시나리오'!$J$4-'d_시나리오'!$I$4))))</f>
        <v/>
      </c>
      <c r="M383">
        <f>RAND()</f>
        <v/>
      </c>
      <c r="N383">
        <f>IF('d_시나리오'!$J$5='d_시나리오'!$H$5,'d_시나리오'!$I$5,IF(M383&lt;('d_시나리오'!$I$5-'d_시나리오'!$H$5)/('d_시나리오'!$J$5-'d_시나리오'!$H$5),'d_시나리오'!$H$5+SQRT(M383*('d_시나리오'!$J$5-'d_시나리오'!$H$5)*('d_시나리오'!$I$5-'d_시나리오'!$H$5)),'d_시나리오'!$J$5-SQRT((1-M383)*('d_시나리오'!$J$5-'d_시나리오'!$H$5)*('d_시나리오'!$J$5-'d_시나리오'!$I$5))))</f>
        <v/>
      </c>
      <c r="O383">
        <f>RAND()</f>
        <v/>
      </c>
      <c r="P383">
        <f>IF('d_시나리오'!$J$6='d_시나리오'!$H$6,'d_시나리오'!$I$6,IF(O383&lt;('d_시나리오'!$I$6-'d_시나리오'!$H$6)/('d_시나리오'!$J$6-'d_시나리오'!$H$6),'d_시나리오'!$H$6+SQRT(O383*('d_시나리오'!$J$6-'d_시나리오'!$H$6)*('d_시나리오'!$I$6-'d_시나리오'!$H$6)),'d_시나리오'!$J$6-SQRT((1-O383)*('d_시나리오'!$J$6-'d_시나리오'!$H$6)*('d_시나리오'!$J$6-'d_시나리오'!$I$6))))</f>
        <v/>
      </c>
      <c r="Q383">
        <f>INDEX('d_분포'!$B$2:$B$57,RANDBETWEEN(1,56))</f>
        <v/>
      </c>
      <c r="R383">
        <f>BETAINV(RAND(),5,5)</f>
        <v/>
      </c>
      <c r="S383">
        <f>'d_고정'!$B$1*'6_기대효과'!$H$7*('d_시나리오'!$I$7/'d_고정'!$B$2)*B383</f>
        <v/>
      </c>
      <c r="T383">
        <f>S383*D383</f>
        <v/>
      </c>
      <c r="U383">
        <f>S383*F383*H383</f>
        <v/>
      </c>
      <c r="V383">
        <f>S383*F383*(H383-1)</f>
        <v/>
      </c>
      <c r="W383">
        <f>U383*J383</f>
        <v/>
      </c>
      <c r="X383">
        <f>T383+W383</f>
        <v/>
      </c>
      <c r="Y383">
        <f>(T383*E383+W383*L383)*(1-R383-'d_고정'!$B$13)</f>
        <v/>
      </c>
      <c r="Z383">
        <f>(U383*N383*Q383+'d_고정'!$B$3*('6_기대효과'!$H$7/8)*Q383*'d_고정'!$B$10*P383*('6_기대효과'!$K$7/'d_고정'!$B$9))*(1-R383)</f>
        <v/>
      </c>
      <c r="AA383">
        <f>W383*L383*(1-R383-'d_고정'!$B$13)+U383*MAX(N383-'d_고정'!$B$10*P383*('6_기대효과'!$K$7/'d_고정'!$B$9),0)*Q383*(1-R383)</f>
        <v/>
      </c>
      <c r="AB383">
        <f>Y383+Z383</f>
        <v/>
      </c>
      <c r="AC383">
        <f>Y383/('d_고정'!$B$5*'6_기대효과'!$H$7/8)/'d_고정'!$B$6</f>
        <v/>
      </c>
      <c r="AD383">
        <f>Y383/('d_고정'!$B$8*'6_기대효과'!$H$7/8)</f>
        <v/>
      </c>
    </row>
    <row r="384">
      <c r="A384">
        <f>RAND()</f>
        <v/>
      </c>
      <c r="B384">
        <f>IF('d_시나리오'!$J$2='d_시나리오'!$H$2,'d_시나리오'!$I$2,IF(A384&lt;('d_시나리오'!$I$2-'d_시나리오'!$H$2)/('d_시나리오'!$J$2-'d_시나리오'!$H$2),'d_시나리오'!$H$2+SQRT(A384*('d_시나리오'!$J$2-'d_시나리오'!$H$2)*('d_시나리오'!$I$2-'d_시나리오'!$H$2)),'d_시나리오'!$J$2-SQRT((1-A384)*('d_시나리오'!$J$2-'d_시나리오'!$H$2)*('d_시나리오'!$J$2-'d_시나리오'!$I$2))))</f>
        <v/>
      </c>
      <c r="C384">
        <f>RAND()</f>
        <v/>
      </c>
      <c r="D384">
        <f>BETAINV(RAND(),IF(C384&lt;'d_고정'!$B$26,'d_고정'!$B$23,'d_고정'!$B$16)+1,'d_고정'!$B$17-IF(C384&lt;'d_고정'!$B$26,'d_고정'!$B$23,'d_고정'!$B$16)+1)*('d_고정'!$B$14+('d_고정'!$B$15-'d_고정'!$B$14)*RAND())</f>
        <v/>
      </c>
      <c r="E384">
        <f>INDEX('d_분포'!$A$2:$A$28,RANDBETWEEN(1,27))</f>
        <v/>
      </c>
      <c r="F384">
        <f>INDEX('d_분포'!$C$2:$C$5,RANDBETWEEN(1,4))*(0.9+0.2*RAND())</f>
        <v/>
      </c>
      <c r="G384">
        <f>RAND()</f>
        <v/>
      </c>
      <c r="H384">
        <f>(F384+(1-F384)*('d_고정'!$B$22*BETAINV(RAND(),IF(G384&lt;'d_고정'!$B$26,'d_고정'!$B$25,'d_고정'!$B$20)+1,'d_고정'!$B$21-IF(G384&lt;'d_고정'!$B$26,'d_고정'!$B$25,'d_고정'!$B$20)+1)+(1-'d_고정'!$B$22)*BETAINV(RAND(),IF(G384&lt;'d_고정'!$B$26,'d_고정'!$B$24,'d_고정'!$B$18)+1,'d_고정'!$B$19-IF(G384&lt;'d_고정'!$B$26,'d_고정'!$B$24,'d_고정'!$B$18)+1))*('d_고정'!$B$14+('d_고정'!$B$15-'d_고정'!$B$14)*RAND()))/F384</f>
        <v/>
      </c>
      <c r="I384">
        <f>RAND()</f>
        <v/>
      </c>
      <c r="J384">
        <f>IF('d_시나리오'!$J$3='d_시나리오'!$H$3,'d_시나리오'!$I$3,IF(I384&lt;('d_시나리오'!$I$3-'d_시나리오'!$H$3)/('d_시나리오'!$J$3-'d_시나리오'!$H$3),'d_시나리오'!$H$3+SQRT(I384*('d_시나리오'!$J$3-'d_시나리오'!$H$3)*('d_시나리오'!$I$3-'d_시나리오'!$H$3)),'d_시나리오'!$J$3-SQRT((1-I384)*('d_시나리오'!$J$3-'d_시나리오'!$H$3)*('d_시나리오'!$J$3-'d_시나리오'!$I$3))))</f>
        <v/>
      </c>
      <c r="K384">
        <f>RAND()</f>
        <v/>
      </c>
      <c r="L384">
        <f>IF('d_시나리오'!$J$4='d_시나리오'!$H$4,'d_시나리오'!$I$4,IF(K384&lt;('d_시나리오'!$I$4-'d_시나리오'!$H$4)/('d_시나리오'!$J$4-'d_시나리오'!$H$4),'d_시나리오'!$H$4+SQRT(K384*('d_시나리오'!$J$4-'d_시나리오'!$H$4)*('d_시나리오'!$I$4-'d_시나리오'!$H$4)),'d_시나리오'!$J$4-SQRT((1-K384)*('d_시나리오'!$J$4-'d_시나리오'!$H$4)*('d_시나리오'!$J$4-'d_시나리오'!$I$4))))</f>
        <v/>
      </c>
      <c r="M384">
        <f>RAND()</f>
        <v/>
      </c>
      <c r="N384">
        <f>IF('d_시나리오'!$J$5='d_시나리오'!$H$5,'d_시나리오'!$I$5,IF(M384&lt;('d_시나리오'!$I$5-'d_시나리오'!$H$5)/('d_시나리오'!$J$5-'d_시나리오'!$H$5),'d_시나리오'!$H$5+SQRT(M384*('d_시나리오'!$J$5-'d_시나리오'!$H$5)*('d_시나리오'!$I$5-'d_시나리오'!$H$5)),'d_시나리오'!$J$5-SQRT((1-M384)*('d_시나리오'!$J$5-'d_시나리오'!$H$5)*('d_시나리오'!$J$5-'d_시나리오'!$I$5))))</f>
        <v/>
      </c>
      <c r="O384">
        <f>RAND()</f>
        <v/>
      </c>
      <c r="P384">
        <f>IF('d_시나리오'!$J$6='d_시나리오'!$H$6,'d_시나리오'!$I$6,IF(O384&lt;('d_시나리오'!$I$6-'d_시나리오'!$H$6)/('d_시나리오'!$J$6-'d_시나리오'!$H$6),'d_시나리오'!$H$6+SQRT(O384*('d_시나리오'!$J$6-'d_시나리오'!$H$6)*('d_시나리오'!$I$6-'d_시나리오'!$H$6)),'d_시나리오'!$J$6-SQRT((1-O384)*('d_시나리오'!$J$6-'d_시나리오'!$H$6)*('d_시나리오'!$J$6-'d_시나리오'!$I$6))))</f>
        <v/>
      </c>
      <c r="Q384">
        <f>INDEX('d_분포'!$B$2:$B$57,RANDBETWEEN(1,56))</f>
        <v/>
      </c>
      <c r="R384">
        <f>BETAINV(RAND(),5,5)</f>
        <v/>
      </c>
      <c r="S384">
        <f>'d_고정'!$B$1*'6_기대효과'!$H$7*('d_시나리오'!$I$7/'d_고정'!$B$2)*B384</f>
        <v/>
      </c>
      <c r="T384">
        <f>S384*D384</f>
        <v/>
      </c>
      <c r="U384">
        <f>S384*F384*H384</f>
        <v/>
      </c>
      <c r="V384">
        <f>S384*F384*(H384-1)</f>
        <v/>
      </c>
      <c r="W384">
        <f>U384*J384</f>
        <v/>
      </c>
      <c r="X384">
        <f>T384+W384</f>
        <v/>
      </c>
      <c r="Y384">
        <f>(T384*E384+W384*L384)*(1-R384-'d_고정'!$B$13)</f>
        <v/>
      </c>
      <c r="Z384">
        <f>(U384*N384*Q384+'d_고정'!$B$3*('6_기대효과'!$H$7/8)*Q384*'d_고정'!$B$10*P384*('6_기대효과'!$K$7/'d_고정'!$B$9))*(1-R384)</f>
        <v/>
      </c>
      <c r="AA384">
        <f>W384*L384*(1-R384-'d_고정'!$B$13)+U384*MAX(N384-'d_고정'!$B$10*P384*('6_기대효과'!$K$7/'d_고정'!$B$9),0)*Q384*(1-R384)</f>
        <v/>
      </c>
      <c r="AB384">
        <f>Y384+Z384</f>
        <v/>
      </c>
      <c r="AC384">
        <f>Y384/('d_고정'!$B$5*'6_기대효과'!$H$7/8)/'d_고정'!$B$6</f>
        <v/>
      </c>
      <c r="AD384">
        <f>Y384/('d_고정'!$B$8*'6_기대효과'!$H$7/8)</f>
        <v/>
      </c>
    </row>
    <row r="385">
      <c r="A385">
        <f>RAND()</f>
        <v/>
      </c>
      <c r="B385">
        <f>IF('d_시나리오'!$J$2='d_시나리오'!$H$2,'d_시나리오'!$I$2,IF(A385&lt;('d_시나리오'!$I$2-'d_시나리오'!$H$2)/('d_시나리오'!$J$2-'d_시나리오'!$H$2),'d_시나리오'!$H$2+SQRT(A385*('d_시나리오'!$J$2-'d_시나리오'!$H$2)*('d_시나리오'!$I$2-'d_시나리오'!$H$2)),'d_시나리오'!$J$2-SQRT((1-A385)*('d_시나리오'!$J$2-'d_시나리오'!$H$2)*('d_시나리오'!$J$2-'d_시나리오'!$I$2))))</f>
        <v/>
      </c>
      <c r="C385">
        <f>RAND()</f>
        <v/>
      </c>
      <c r="D385">
        <f>BETAINV(RAND(),IF(C385&lt;'d_고정'!$B$26,'d_고정'!$B$23,'d_고정'!$B$16)+1,'d_고정'!$B$17-IF(C385&lt;'d_고정'!$B$26,'d_고정'!$B$23,'d_고정'!$B$16)+1)*('d_고정'!$B$14+('d_고정'!$B$15-'d_고정'!$B$14)*RAND())</f>
        <v/>
      </c>
      <c r="E385">
        <f>INDEX('d_분포'!$A$2:$A$28,RANDBETWEEN(1,27))</f>
        <v/>
      </c>
      <c r="F385">
        <f>INDEX('d_분포'!$C$2:$C$5,RANDBETWEEN(1,4))*(0.9+0.2*RAND())</f>
        <v/>
      </c>
      <c r="G385">
        <f>RAND()</f>
        <v/>
      </c>
      <c r="H385">
        <f>(F385+(1-F385)*('d_고정'!$B$22*BETAINV(RAND(),IF(G385&lt;'d_고정'!$B$26,'d_고정'!$B$25,'d_고정'!$B$20)+1,'d_고정'!$B$21-IF(G385&lt;'d_고정'!$B$26,'d_고정'!$B$25,'d_고정'!$B$20)+1)+(1-'d_고정'!$B$22)*BETAINV(RAND(),IF(G385&lt;'d_고정'!$B$26,'d_고정'!$B$24,'d_고정'!$B$18)+1,'d_고정'!$B$19-IF(G385&lt;'d_고정'!$B$26,'d_고정'!$B$24,'d_고정'!$B$18)+1))*('d_고정'!$B$14+('d_고정'!$B$15-'d_고정'!$B$14)*RAND()))/F385</f>
        <v/>
      </c>
      <c r="I385">
        <f>RAND()</f>
        <v/>
      </c>
      <c r="J385">
        <f>IF('d_시나리오'!$J$3='d_시나리오'!$H$3,'d_시나리오'!$I$3,IF(I385&lt;('d_시나리오'!$I$3-'d_시나리오'!$H$3)/('d_시나리오'!$J$3-'d_시나리오'!$H$3),'d_시나리오'!$H$3+SQRT(I385*('d_시나리오'!$J$3-'d_시나리오'!$H$3)*('d_시나리오'!$I$3-'d_시나리오'!$H$3)),'d_시나리오'!$J$3-SQRT((1-I385)*('d_시나리오'!$J$3-'d_시나리오'!$H$3)*('d_시나리오'!$J$3-'d_시나리오'!$I$3))))</f>
        <v/>
      </c>
      <c r="K385">
        <f>RAND()</f>
        <v/>
      </c>
      <c r="L385">
        <f>IF('d_시나리오'!$J$4='d_시나리오'!$H$4,'d_시나리오'!$I$4,IF(K385&lt;('d_시나리오'!$I$4-'d_시나리오'!$H$4)/('d_시나리오'!$J$4-'d_시나리오'!$H$4),'d_시나리오'!$H$4+SQRT(K385*('d_시나리오'!$J$4-'d_시나리오'!$H$4)*('d_시나리오'!$I$4-'d_시나리오'!$H$4)),'d_시나리오'!$J$4-SQRT((1-K385)*('d_시나리오'!$J$4-'d_시나리오'!$H$4)*('d_시나리오'!$J$4-'d_시나리오'!$I$4))))</f>
        <v/>
      </c>
      <c r="M385">
        <f>RAND()</f>
        <v/>
      </c>
      <c r="N385">
        <f>IF('d_시나리오'!$J$5='d_시나리오'!$H$5,'d_시나리오'!$I$5,IF(M385&lt;('d_시나리오'!$I$5-'d_시나리오'!$H$5)/('d_시나리오'!$J$5-'d_시나리오'!$H$5),'d_시나리오'!$H$5+SQRT(M385*('d_시나리오'!$J$5-'d_시나리오'!$H$5)*('d_시나리오'!$I$5-'d_시나리오'!$H$5)),'d_시나리오'!$J$5-SQRT((1-M385)*('d_시나리오'!$J$5-'d_시나리오'!$H$5)*('d_시나리오'!$J$5-'d_시나리오'!$I$5))))</f>
        <v/>
      </c>
      <c r="O385">
        <f>RAND()</f>
        <v/>
      </c>
      <c r="P385">
        <f>IF('d_시나리오'!$J$6='d_시나리오'!$H$6,'d_시나리오'!$I$6,IF(O385&lt;('d_시나리오'!$I$6-'d_시나리오'!$H$6)/('d_시나리오'!$J$6-'d_시나리오'!$H$6),'d_시나리오'!$H$6+SQRT(O385*('d_시나리오'!$J$6-'d_시나리오'!$H$6)*('d_시나리오'!$I$6-'d_시나리오'!$H$6)),'d_시나리오'!$J$6-SQRT((1-O385)*('d_시나리오'!$J$6-'d_시나리오'!$H$6)*('d_시나리오'!$J$6-'d_시나리오'!$I$6))))</f>
        <v/>
      </c>
      <c r="Q385">
        <f>INDEX('d_분포'!$B$2:$B$57,RANDBETWEEN(1,56))</f>
        <v/>
      </c>
      <c r="R385">
        <f>BETAINV(RAND(),5,5)</f>
        <v/>
      </c>
      <c r="S385">
        <f>'d_고정'!$B$1*'6_기대효과'!$H$7*('d_시나리오'!$I$7/'d_고정'!$B$2)*B385</f>
        <v/>
      </c>
      <c r="T385">
        <f>S385*D385</f>
        <v/>
      </c>
      <c r="U385">
        <f>S385*F385*H385</f>
        <v/>
      </c>
      <c r="V385">
        <f>S385*F385*(H385-1)</f>
        <v/>
      </c>
      <c r="W385">
        <f>U385*J385</f>
        <v/>
      </c>
      <c r="X385">
        <f>T385+W385</f>
        <v/>
      </c>
      <c r="Y385">
        <f>(T385*E385+W385*L385)*(1-R385-'d_고정'!$B$13)</f>
        <v/>
      </c>
      <c r="Z385">
        <f>(U385*N385*Q385+'d_고정'!$B$3*('6_기대효과'!$H$7/8)*Q385*'d_고정'!$B$10*P385*('6_기대효과'!$K$7/'d_고정'!$B$9))*(1-R385)</f>
        <v/>
      </c>
      <c r="AA385">
        <f>W385*L385*(1-R385-'d_고정'!$B$13)+U385*MAX(N385-'d_고정'!$B$10*P385*('6_기대효과'!$K$7/'d_고정'!$B$9),0)*Q385*(1-R385)</f>
        <v/>
      </c>
      <c r="AB385">
        <f>Y385+Z385</f>
        <v/>
      </c>
      <c r="AC385">
        <f>Y385/('d_고정'!$B$5*'6_기대효과'!$H$7/8)/'d_고정'!$B$6</f>
        <v/>
      </c>
      <c r="AD385">
        <f>Y385/('d_고정'!$B$8*'6_기대효과'!$H$7/8)</f>
        <v/>
      </c>
    </row>
    <row r="386">
      <c r="A386">
        <f>RAND()</f>
        <v/>
      </c>
      <c r="B386">
        <f>IF('d_시나리오'!$J$2='d_시나리오'!$H$2,'d_시나리오'!$I$2,IF(A386&lt;('d_시나리오'!$I$2-'d_시나리오'!$H$2)/('d_시나리오'!$J$2-'d_시나리오'!$H$2),'d_시나리오'!$H$2+SQRT(A386*('d_시나리오'!$J$2-'d_시나리오'!$H$2)*('d_시나리오'!$I$2-'d_시나리오'!$H$2)),'d_시나리오'!$J$2-SQRT((1-A386)*('d_시나리오'!$J$2-'d_시나리오'!$H$2)*('d_시나리오'!$J$2-'d_시나리오'!$I$2))))</f>
        <v/>
      </c>
      <c r="C386">
        <f>RAND()</f>
        <v/>
      </c>
      <c r="D386">
        <f>BETAINV(RAND(),IF(C386&lt;'d_고정'!$B$26,'d_고정'!$B$23,'d_고정'!$B$16)+1,'d_고정'!$B$17-IF(C386&lt;'d_고정'!$B$26,'d_고정'!$B$23,'d_고정'!$B$16)+1)*('d_고정'!$B$14+('d_고정'!$B$15-'d_고정'!$B$14)*RAND())</f>
        <v/>
      </c>
      <c r="E386">
        <f>INDEX('d_분포'!$A$2:$A$28,RANDBETWEEN(1,27))</f>
        <v/>
      </c>
      <c r="F386">
        <f>INDEX('d_분포'!$C$2:$C$5,RANDBETWEEN(1,4))*(0.9+0.2*RAND())</f>
        <v/>
      </c>
      <c r="G386">
        <f>RAND()</f>
        <v/>
      </c>
      <c r="H386">
        <f>(F386+(1-F386)*('d_고정'!$B$22*BETAINV(RAND(),IF(G386&lt;'d_고정'!$B$26,'d_고정'!$B$25,'d_고정'!$B$20)+1,'d_고정'!$B$21-IF(G386&lt;'d_고정'!$B$26,'d_고정'!$B$25,'d_고정'!$B$20)+1)+(1-'d_고정'!$B$22)*BETAINV(RAND(),IF(G386&lt;'d_고정'!$B$26,'d_고정'!$B$24,'d_고정'!$B$18)+1,'d_고정'!$B$19-IF(G386&lt;'d_고정'!$B$26,'d_고정'!$B$24,'d_고정'!$B$18)+1))*('d_고정'!$B$14+('d_고정'!$B$15-'d_고정'!$B$14)*RAND()))/F386</f>
        <v/>
      </c>
      <c r="I386">
        <f>RAND()</f>
        <v/>
      </c>
      <c r="J386">
        <f>IF('d_시나리오'!$J$3='d_시나리오'!$H$3,'d_시나리오'!$I$3,IF(I386&lt;('d_시나리오'!$I$3-'d_시나리오'!$H$3)/('d_시나리오'!$J$3-'d_시나리오'!$H$3),'d_시나리오'!$H$3+SQRT(I386*('d_시나리오'!$J$3-'d_시나리오'!$H$3)*('d_시나리오'!$I$3-'d_시나리오'!$H$3)),'d_시나리오'!$J$3-SQRT((1-I386)*('d_시나리오'!$J$3-'d_시나리오'!$H$3)*('d_시나리오'!$J$3-'d_시나리오'!$I$3))))</f>
        <v/>
      </c>
      <c r="K386">
        <f>RAND()</f>
        <v/>
      </c>
      <c r="L386">
        <f>IF('d_시나리오'!$J$4='d_시나리오'!$H$4,'d_시나리오'!$I$4,IF(K386&lt;('d_시나리오'!$I$4-'d_시나리오'!$H$4)/('d_시나리오'!$J$4-'d_시나리오'!$H$4),'d_시나리오'!$H$4+SQRT(K386*('d_시나리오'!$J$4-'d_시나리오'!$H$4)*('d_시나리오'!$I$4-'d_시나리오'!$H$4)),'d_시나리오'!$J$4-SQRT((1-K386)*('d_시나리오'!$J$4-'d_시나리오'!$H$4)*('d_시나리오'!$J$4-'d_시나리오'!$I$4))))</f>
        <v/>
      </c>
      <c r="M386">
        <f>RAND()</f>
        <v/>
      </c>
      <c r="N386">
        <f>IF('d_시나리오'!$J$5='d_시나리오'!$H$5,'d_시나리오'!$I$5,IF(M386&lt;('d_시나리오'!$I$5-'d_시나리오'!$H$5)/('d_시나리오'!$J$5-'d_시나리오'!$H$5),'d_시나리오'!$H$5+SQRT(M386*('d_시나리오'!$J$5-'d_시나리오'!$H$5)*('d_시나리오'!$I$5-'d_시나리오'!$H$5)),'d_시나리오'!$J$5-SQRT((1-M386)*('d_시나리오'!$J$5-'d_시나리오'!$H$5)*('d_시나리오'!$J$5-'d_시나리오'!$I$5))))</f>
        <v/>
      </c>
      <c r="O386">
        <f>RAND()</f>
        <v/>
      </c>
      <c r="P386">
        <f>IF('d_시나리오'!$J$6='d_시나리오'!$H$6,'d_시나리오'!$I$6,IF(O386&lt;('d_시나리오'!$I$6-'d_시나리오'!$H$6)/('d_시나리오'!$J$6-'d_시나리오'!$H$6),'d_시나리오'!$H$6+SQRT(O386*('d_시나리오'!$J$6-'d_시나리오'!$H$6)*('d_시나리오'!$I$6-'d_시나리오'!$H$6)),'d_시나리오'!$J$6-SQRT((1-O386)*('d_시나리오'!$J$6-'d_시나리오'!$H$6)*('d_시나리오'!$J$6-'d_시나리오'!$I$6))))</f>
        <v/>
      </c>
      <c r="Q386">
        <f>INDEX('d_분포'!$B$2:$B$57,RANDBETWEEN(1,56))</f>
        <v/>
      </c>
      <c r="R386">
        <f>BETAINV(RAND(),5,5)</f>
        <v/>
      </c>
      <c r="S386">
        <f>'d_고정'!$B$1*'6_기대효과'!$H$7*('d_시나리오'!$I$7/'d_고정'!$B$2)*B386</f>
        <v/>
      </c>
      <c r="T386">
        <f>S386*D386</f>
        <v/>
      </c>
      <c r="U386">
        <f>S386*F386*H386</f>
        <v/>
      </c>
      <c r="V386">
        <f>S386*F386*(H386-1)</f>
        <v/>
      </c>
      <c r="W386">
        <f>U386*J386</f>
        <v/>
      </c>
      <c r="X386">
        <f>T386+W386</f>
        <v/>
      </c>
      <c r="Y386">
        <f>(T386*E386+W386*L386)*(1-R386-'d_고정'!$B$13)</f>
        <v/>
      </c>
      <c r="Z386">
        <f>(U386*N386*Q386+'d_고정'!$B$3*('6_기대효과'!$H$7/8)*Q386*'d_고정'!$B$10*P386*('6_기대효과'!$K$7/'d_고정'!$B$9))*(1-R386)</f>
        <v/>
      </c>
      <c r="AA386">
        <f>W386*L386*(1-R386-'d_고정'!$B$13)+U386*MAX(N386-'d_고정'!$B$10*P386*('6_기대효과'!$K$7/'d_고정'!$B$9),0)*Q386*(1-R386)</f>
        <v/>
      </c>
      <c r="AB386">
        <f>Y386+Z386</f>
        <v/>
      </c>
      <c r="AC386">
        <f>Y386/('d_고정'!$B$5*'6_기대효과'!$H$7/8)/'d_고정'!$B$6</f>
        <v/>
      </c>
      <c r="AD386">
        <f>Y386/('d_고정'!$B$8*'6_기대효과'!$H$7/8)</f>
        <v/>
      </c>
    </row>
    <row r="387">
      <c r="A387">
        <f>RAND()</f>
        <v/>
      </c>
      <c r="B387">
        <f>IF('d_시나리오'!$J$2='d_시나리오'!$H$2,'d_시나리오'!$I$2,IF(A387&lt;('d_시나리오'!$I$2-'d_시나리오'!$H$2)/('d_시나리오'!$J$2-'d_시나리오'!$H$2),'d_시나리오'!$H$2+SQRT(A387*('d_시나리오'!$J$2-'d_시나리오'!$H$2)*('d_시나리오'!$I$2-'d_시나리오'!$H$2)),'d_시나리오'!$J$2-SQRT((1-A387)*('d_시나리오'!$J$2-'d_시나리오'!$H$2)*('d_시나리오'!$J$2-'d_시나리오'!$I$2))))</f>
        <v/>
      </c>
      <c r="C387">
        <f>RAND()</f>
        <v/>
      </c>
      <c r="D387">
        <f>BETAINV(RAND(),IF(C387&lt;'d_고정'!$B$26,'d_고정'!$B$23,'d_고정'!$B$16)+1,'d_고정'!$B$17-IF(C387&lt;'d_고정'!$B$26,'d_고정'!$B$23,'d_고정'!$B$16)+1)*('d_고정'!$B$14+('d_고정'!$B$15-'d_고정'!$B$14)*RAND())</f>
        <v/>
      </c>
      <c r="E387">
        <f>INDEX('d_분포'!$A$2:$A$28,RANDBETWEEN(1,27))</f>
        <v/>
      </c>
      <c r="F387">
        <f>INDEX('d_분포'!$C$2:$C$5,RANDBETWEEN(1,4))*(0.9+0.2*RAND())</f>
        <v/>
      </c>
      <c r="G387">
        <f>RAND()</f>
        <v/>
      </c>
      <c r="H387">
        <f>(F387+(1-F387)*('d_고정'!$B$22*BETAINV(RAND(),IF(G387&lt;'d_고정'!$B$26,'d_고정'!$B$25,'d_고정'!$B$20)+1,'d_고정'!$B$21-IF(G387&lt;'d_고정'!$B$26,'d_고정'!$B$25,'d_고정'!$B$20)+1)+(1-'d_고정'!$B$22)*BETAINV(RAND(),IF(G387&lt;'d_고정'!$B$26,'d_고정'!$B$24,'d_고정'!$B$18)+1,'d_고정'!$B$19-IF(G387&lt;'d_고정'!$B$26,'d_고정'!$B$24,'d_고정'!$B$18)+1))*('d_고정'!$B$14+('d_고정'!$B$15-'d_고정'!$B$14)*RAND()))/F387</f>
        <v/>
      </c>
      <c r="I387">
        <f>RAND()</f>
        <v/>
      </c>
      <c r="J387">
        <f>IF('d_시나리오'!$J$3='d_시나리오'!$H$3,'d_시나리오'!$I$3,IF(I387&lt;('d_시나리오'!$I$3-'d_시나리오'!$H$3)/('d_시나리오'!$J$3-'d_시나리오'!$H$3),'d_시나리오'!$H$3+SQRT(I387*('d_시나리오'!$J$3-'d_시나리오'!$H$3)*('d_시나리오'!$I$3-'d_시나리오'!$H$3)),'d_시나리오'!$J$3-SQRT((1-I387)*('d_시나리오'!$J$3-'d_시나리오'!$H$3)*('d_시나리오'!$J$3-'d_시나리오'!$I$3))))</f>
        <v/>
      </c>
      <c r="K387">
        <f>RAND()</f>
        <v/>
      </c>
      <c r="L387">
        <f>IF('d_시나리오'!$J$4='d_시나리오'!$H$4,'d_시나리오'!$I$4,IF(K387&lt;('d_시나리오'!$I$4-'d_시나리오'!$H$4)/('d_시나리오'!$J$4-'d_시나리오'!$H$4),'d_시나리오'!$H$4+SQRT(K387*('d_시나리오'!$J$4-'d_시나리오'!$H$4)*('d_시나리오'!$I$4-'d_시나리오'!$H$4)),'d_시나리오'!$J$4-SQRT((1-K387)*('d_시나리오'!$J$4-'d_시나리오'!$H$4)*('d_시나리오'!$J$4-'d_시나리오'!$I$4))))</f>
        <v/>
      </c>
      <c r="M387">
        <f>RAND()</f>
        <v/>
      </c>
      <c r="N387">
        <f>IF('d_시나리오'!$J$5='d_시나리오'!$H$5,'d_시나리오'!$I$5,IF(M387&lt;('d_시나리오'!$I$5-'d_시나리오'!$H$5)/('d_시나리오'!$J$5-'d_시나리오'!$H$5),'d_시나리오'!$H$5+SQRT(M387*('d_시나리오'!$J$5-'d_시나리오'!$H$5)*('d_시나리오'!$I$5-'d_시나리오'!$H$5)),'d_시나리오'!$J$5-SQRT((1-M387)*('d_시나리오'!$J$5-'d_시나리오'!$H$5)*('d_시나리오'!$J$5-'d_시나리오'!$I$5))))</f>
        <v/>
      </c>
      <c r="O387">
        <f>RAND()</f>
        <v/>
      </c>
      <c r="P387">
        <f>IF('d_시나리오'!$J$6='d_시나리오'!$H$6,'d_시나리오'!$I$6,IF(O387&lt;('d_시나리오'!$I$6-'d_시나리오'!$H$6)/('d_시나리오'!$J$6-'d_시나리오'!$H$6),'d_시나리오'!$H$6+SQRT(O387*('d_시나리오'!$J$6-'d_시나리오'!$H$6)*('d_시나리오'!$I$6-'d_시나리오'!$H$6)),'d_시나리오'!$J$6-SQRT((1-O387)*('d_시나리오'!$J$6-'d_시나리오'!$H$6)*('d_시나리오'!$J$6-'d_시나리오'!$I$6))))</f>
        <v/>
      </c>
      <c r="Q387">
        <f>INDEX('d_분포'!$B$2:$B$57,RANDBETWEEN(1,56))</f>
        <v/>
      </c>
      <c r="R387">
        <f>BETAINV(RAND(),5,5)</f>
        <v/>
      </c>
      <c r="S387">
        <f>'d_고정'!$B$1*'6_기대효과'!$H$7*('d_시나리오'!$I$7/'d_고정'!$B$2)*B387</f>
        <v/>
      </c>
      <c r="T387">
        <f>S387*D387</f>
        <v/>
      </c>
      <c r="U387">
        <f>S387*F387*H387</f>
        <v/>
      </c>
      <c r="V387">
        <f>S387*F387*(H387-1)</f>
        <v/>
      </c>
      <c r="W387">
        <f>U387*J387</f>
        <v/>
      </c>
      <c r="X387">
        <f>T387+W387</f>
        <v/>
      </c>
      <c r="Y387">
        <f>(T387*E387+W387*L387)*(1-R387-'d_고정'!$B$13)</f>
        <v/>
      </c>
      <c r="Z387">
        <f>(U387*N387*Q387+'d_고정'!$B$3*('6_기대효과'!$H$7/8)*Q387*'d_고정'!$B$10*P387*('6_기대효과'!$K$7/'d_고정'!$B$9))*(1-R387)</f>
        <v/>
      </c>
      <c r="AA387">
        <f>W387*L387*(1-R387-'d_고정'!$B$13)+U387*MAX(N387-'d_고정'!$B$10*P387*('6_기대효과'!$K$7/'d_고정'!$B$9),0)*Q387*(1-R387)</f>
        <v/>
      </c>
      <c r="AB387">
        <f>Y387+Z387</f>
        <v/>
      </c>
      <c r="AC387">
        <f>Y387/('d_고정'!$B$5*'6_기대효과'!$H$7/8)/'d_고정'!$B$6</f>
        <v/>
      </c>
      <c r="AD387">
        <f>Y387/('d_고정'!$B$8*'6_기대효과'!$H$7/8)</f>
        <v/>
      </c>
    </row>
    <row r="388">
      <c r="A388">
        <f>RAND()</f>
        <v/>
      </c>
      <c r="B388">
        <f>IF('d_시나리오'!$J$2='d_시나리오'!$H$2,'d_시나리오'!$I$2,IF(A388&lt;('d_시나리오'!$I$2-'d_시나리오'!$H$2)/('d_시나리오'!$J$2-'d_시나리오'!$H$2),'d_시나리오'!$H$2+SQRT(A388*('d_시나리오'!$J$2-'d_시나리오'!$H$2)*('d_시나리오'!$I$2-'d_시나리오'!$H$2)),'d_시나리오'!$J$2-SQRT((1-A388)*('d_시나리오'!$J$2-'d_시나리오'!$H$2)*('d_시나리오'!$J$2-'d_시나리오'!$I$2))))</f>
        <v/>
      </c>
      <c r="C388">
        <f>RAND()</f>
        <v/>
      </c>
      <c r="D388">
        <f>BETAINV(RAND(),IF(C388&lt;'d_고정'!$B$26,'d_고정'!$B$23,'d_고정'!$B$16)+1,'d_고정'!$B$17-IF(C388&lt;'d_고정'!$B$26,'d_고정'!$B$23,'d_고정'!$B$16)+1)*('d_고정'!$B$14+('d_고정'!$B$15-'d_고정'!$B$14)*RAND())</f>
        <v/>
      </c>
      <c r="E388">
        <f>INDEX('d_분포'!$A$2:$A$28,RANDBETWEEN(1,27))</f>
        <v/>
      </c>
      <c r="F388">
        <f>INDEX('d_분포'!$C$2:$C$5,RANDBETWEEN(1,4))*(0.9+0.2*RAND())</f>
        <v/>
      </c>
      <c r="G388">
        <f>RAND()</f>
        <v/>
      </c>
      <c r="H388">
        <f>(F388+(1-F388)*('d_고정'!$B$22*BETAINV(RAND(),IF(G388&lt;'d_고정'!$B$26,'d_고정'!$B$25,'d_고정'!$B$20)+1,'d_고정'!$B$21-IF(G388&lt;'d_고정'!$B$26,'d_고정'!$B$25,'d_고정'!$B$20)+1)+(1-'d_고정'!$B$22)*BETAINV(RAND(),IF(G388&lt;'d_고정'!$B$26,'d_고정'!$B$24,'d_고정'!$B$18)+1,'d_고정'!$B$19-IF(G388&lt;'d_고정'!$B$26,'d_고정'!$B$24,'d_고정'!$B$18)+1))*('d_고정'!$B$14+('d_고정'!$B$15-'d_고정'!$B$14)*RAND()))/F388</f>
        <v/>
      </c>
      <c r="I388">
        <f>RAND()</f>
        <v/>
      </c>
      <c r="J388">
        <f>IF('d_시나리오'!$J$3='d_시나리오'!$H$3,'d_시나리오'!$I$3,IF(I388&lt;('d_시나리오'!$I$3-'d_시나리오'!$H$3)/('d_시나리오'!$J$3-'d_시나리오'!$H$3),'d_시나리오'!$H$3+SQRT(I388*('d_시나리오'!$J$3-'d_시나리오'!$H$3)*('d_시나리오'!$I$3-'d_시나리오'!$H$3)),'d_시나리오'!$J$3-SQRT((1-I388)*('d_시나리오'!$J$3-'d_시나리오'!$H$3)*('d_시나리오'!$J$3-'d_시나리오'!$I$3))))</f>
        <v/>
      </c>
      <c r="K388">
        <f>RAND()</f>
        <v/>
      </c>
      <c r="L388">
        <f>IF('d_시나리오'!$J$4='d_시나리오'!$H$4,'d_시나리오'!$I$4,IF(K388&lt;('d_시나리오'!$I$4-'d_시나리오'!$H$4)/('d_시나리오'!$J$4-'d_시나리오'!$H$4),'d_시나리오'!$H$4+SQRT(K388*('d_시나리오'!$J$4-'d_시나리오'!$H$4)*('d_시나리오'!$I$4-'d_시나리오'!$H$4)),'d_시나리오'!$J$4-SQRT((1-K388)*('d_시나리오'!$J$4-'d_시나리오'!$H$4)*('d_시나리오'!$J$4-'d_시나리오'!$I$4))))</f>
        <v/>
      </c>
      <c r="M388">
        <f>RAND()</f>
        <v/>
      </c>
      <c r="N388">
        <f>IF('d_시나리오'!$J$5='d_시나리오'!$H$5,'d_시나리오'!$I$5,IF(M388&lt;('d_시나리오'!$I$5-'d_시나리오'!$H$5)/('d_시나리오'!$J$5-'d_시나리오'!$H$5),'d_시나리오'!$H$5+SQRT(M388*('d_시나리오'!$J$5-'d_시나리오'!$H$5)*('d_시나리오'!$I$5-'d_시나리오'!$H$5)),'d_시나리오'!$J$5-SQRT((1-M388)*('d_시나리오'!$J$5-'d_시나리오'!$H$5)*('d_시나리오'!$J$5-'d_시나리오'!$I$5))))</f>
        <v/>
      </c>
      <c r="O388">
        <f>RAND()</f>
        <v/>
      </c>
      <c r="P388">
        <f>IF('d_시나리오'!$J$6='d_시나리오'!$H$6,'d_시나리오'!$I$6,IF(O388&lt;('d_시나리오'!$I$6-'d_시나리오'!$H$6)/('d_시나리오'!$J$6-'d_시나리오'!$H$6),'d_시나리오'!$H$6+SQRT(O388*('d_시나리오'!$J$6-'d_시나리오'!$H$6)*('d_시나리오'!$I$6-'d_시나리오'!$H$6)),'d_시나리오'!$J$6-SQRT((1-O388)*('d_시나리오'!$J$6-'d_시나리오'!$H$6)*('d_시나리오'!$J$6-'d_시나리오'!$I$6))))</f>
        <v/>
      </c>
      <c r="Q388">
        <f>INDEX('d_분포'!$B$2:$B$57,RANDBETWEEN(1,56))</f>
        <v/>
      </c>
      <c r="R388">
        <f>BETAINV(RAND(),5,5)</f>
        <v/>
      </c>
      <c r="S388">
        <f>'d_고정'!$B$1*'6_기대효과'!$H$7*('d_시나리오'!$I$7/'d_고정'!$B$2)*B388</f>
        <v/>
      </c>
      <c r="T388">
        <f>S388*D388</f>
        <v/>
      </c>
      <c r="U388">
        <f>S388*F388*H388</f>
        <v/>
      </c>
      <c r="V388">
        <f>S388*F388*(H388-1)</f>
        <v/>
      </c>
      <c r="W388">
        <f>U388*J388</f>
        <v/>
      </c>
      <c r="X388">
        <f>T388+W388</f>
        <v/>
      </c>
      <c r="Y388">
        <f>(T388*E388+W388*L388)*(1-R388-'d_고정'!$B$13)</f>
        <v/>
      </c>
      <c r="Z388">
        <f>(U388*N388*Q388+'d_고정'!$B$3*('6_기대효과'!$H$7/8)*Q388*'d_고정'!$B$10*P388*('6_기대효과'!$K$7/'d_고정'!$B$9))*(1-R388)</f>
        <v/>
      </c>
      <c r="AA388">
        <f>W388*L388*(1-R388-'d_고정'!$B$13)+U388*MAX(N388-'d_고정'!$B$10*P388*('6_기대효과'!$K$7/'d_고정'!$B$9),0)*Q388*(1-R388)</f>
        <v/>
      </c>
      <c r="AB388">
        <f>Y388+Z388</f>
        <v/>
      </c>
      <c r="AC388">
        <f>Y388/('d_고정'!$B$5*'6_기대효과'!$H$7/8)/'d_고정'!$B$6</f>
        <v/>
      </c>
      <c r="AD388">
        <f>Y388/('d_고정'!$B$8*'6_기대효과'!$H$7/8)</f>
        <v/>
      </c>
    </row>
    <row r="389">
      <c r="A389">
        <f>RAND()</f>
        <v/>
      </c>
      <c r="B389">
        <f>IF('d_시나리오'!$J$2='d_시나리오'!$H$2,'d_시나리오'!$I$2,IF(A389&lt;('d_시나리오'!$I$2-'d_시나리오'!$H$2)/('d_시나리오'!$J$2-'d_시나리오'!$H$2),'d_시나리오'!$H$2+SQRT(A389*('d_시나리오'!$J$2-'d_시나리오'!$H$2)*('d_시나리오'!$I$2-'d_시나리오'!$H$2)),'d_시나리오'!$J$2-SQRT((1-A389)*('d_시나리오'!$J$2-'d_시나리오'!$H$2)*('d_시나리오'!$J$2-'d_시나리오'!$I$2))))</f>
        <v/>
      </c>
      <c r="C389">
        <f>RAND()</f>
        <v/>
      </c>
      <c r="D389">
        <f>BETAINV(RAND(),IF(C389&lt;'d_고정'!$B$26,'d_고정'!$B$23,'d_고정'!$B$16)+1,'d_고정'!$B$17-IF(C389&lt;'d_고정'!$B$26,'d_고정'!$B$23,'d_고정'!$B$16)+1)*('d_고정'!$B$14+('d_고정'!$B$15-'d_고정'!$B$14)*RAND())</f>
        <v/>
      </c>
      <c r="E389">
        <f>INDEX('d_분포'!$A$2:$A$28,RANDBETWEEN(1,27))</f>
        <v/>
      </c>
      <c r="F389">
        <f>INDEX('d_분포'!$C$2:$C$5,RANDBETWEEN(1,4))*(0.9+0.2*RAND())</f>
        <v/>
      </c>
      <c r="G389">
        <f>RAND()</f>
        <v/>
      </c>
      <c r="H389">
        <f>(F389+(1-F389)*('d_고정'!$B$22*BETAINV(RAND(),IF(G389&lt;'d_고정'!$B$26,'d_고정'!$B$25,'d_고정'!$B$20)+1,'d_고정'!$B$21-IF(G389&lt;'d_고정'!$B$26,'d_고정'!$B$25,'d_고정'!$B$20)+1)+(1-'d_고정'!$B$22)*BETAINV(RAND(),IF(G389&lt;'d_고정'!$B$26,'d_고정'!$B$24,'d_고정'!$B$18)+1,'d_고정'!$B$19-IF(G389&lt;'d_고정'!$B$26,'d_고정'!$B$24,'d_고정'!$B$18)+1))*('d_고정'!$B$14+('d_고정'!$B$15-'d_고정'!$B$14)*RAND()))/F389</f>
        <v/>
      </c>
      <c r="I389">
        <f>RAND()</f>
        <v/>
      </c>
      <c r="J389">
        <f>IF('d_시나리오'!$J$3='d_시나리오'!$H$3,'d_시나리오'!$I$3,IF(I389&lt;('d_시나리오'!$I$3-'d_시나리오'!$H$3)/('d_시나리오'!$J$3-'d_시나리오'!$H$3),'d_시나리오'!$H$3+SQRT(I389*('d_시나리오'!$J$3-'d_시나리오'!$H$3)*('d_시나리오'!$I$3-'d_시나리오'!$H$3)),'d_시나리오'!$J$3-SQRT((1-I389)*('d_시나리오'!$J$3-'d_시나리오'!$H$3)*('d_시나리오'!$J$3-'d_시나리오'!$I$3))))</f>
        <v/>
      </c>
      <c r="K389">
        <f>RAND()</f>
        <v/>
      </c>
      <c r="L389">
        <f>IF('d_시나리오'!$J$4='d_시나리오'!$H$4,'d_시나리오'!$I$4,IF(K389&lt;('d_시나리오'!$I$4-'d_시나리오'!$H$4)/('d_시나리오'!$J$4-'d_시나리오'!$H$4),'d_시나리오'!$H$4+SQRT(K389*('d_시나리오'!$J$4-'d_시나리오'!$H$4)*('d_시나리오'!$I$4-'d_시나리오'!$H$4)),'d_시나리오'!$J$4-SQRT((1-K389)*('d_시나리오'!$J$4-'d_시나리오'!$H$4)*('d_시나리오'!$J$4-'d_시나리오'!$I$4))))</f>
        <v/>
      </c>
      <c r="M389">
        <f>RAND()</f>
        <v/>
      </c>
      <c r="N389">
        <f>IF('d_시나리오'!$J$5='d_시나리오'!$H$5,'d_시나리오'!$I$5,IF(M389&lt;('d_시나리오'!$I$5-'d_시나리오'!$H$5)/('d_시나리오'!$J$5-'d_시나리오'!$H$5),'d_시나리오'!$H$5+SQRT(M389*('d_시나리오'!$J$5-'d_시나리오'!$H$5)*('d_시나리오'!$I$5-'d_시나리오'!$H$5)),'d_시나리오'!$J$5-SQRT((1-M389)*('d_시나리오'!$J$5-'d_시나리오'!$H$5)*('d_시나리오'!$J$5-'d_시나리오'!$I$5))))</f>
        <v/>
      </c>
      <c r="O389">
        <f>RAND()</f>
        <v/>
      </c>
      <c r="P389">
        <f>IF('d_시나리오'!$J$6='d_시나리오'!$H$6,'d_시나리오'!$I$6,IF(O389&lt;('d_시나리오'!$I$6-'d_시나리오'!$H$6)/('d_시나리오'!$J$6-'d_시나리오'!$H$6),'d_시나리오'!$H$6+SQRT(O389*('d_시나리오'!$J$6-'d_시나리오'!$H$6)*('d_시나리오'!$I$6-'d_시나리오'!$H$6)),'d_시나리오'!$J$6-SQRT((1-O389)*('d_시나리오'!$J$6-'d_시나리오'!$H$6)*('d_시나리오'!$J$6-'d_시나리오'!$I$6))))</f>
        <v/>
      </c>
      <c r="Q389">
        <f>INDEX('d_분포'!$B$2:$B$57,RANDBETWEEN(1,56))</f>
        <v/>
      </c>
      <c r="R389">
        <f>BETAINV(RAND(),5,5)</f>
        <v/>
      </c>
      <c r="S389">
        <f>'d_고정'!$B$1*'6_기대효과'!$H$7*('d_시나리오'!$I$7/'d_고정'!$B$2)*B389</f>
        <v/>
      </c>
      <c r="T389">
        <f>S389*D389</f>
        <v/>
      </c>
      <c r="U389">
        <f>S389*F389*H389</f>
        <v/>
      </c>
      <c r="V389">
        <f>S389*F389*(H389-1)</f>
        <v/>
      </c>
      <c r="W389">
        <f>U389*J389</f>
        <v/>
      </c>
      <c r="X389">
        <f>T389+W389</f>
        <v/>
      </c>
      <c r="Y389">
        <f>(T389*E389+W389*L389)*(1-R389-'d_고정'!$B$13)</f>
        <v/>
      </c>
      <c r="Z389">
        <f>(U389*N389*Q389+'d_고정'!$B$3*('6_기대효과'!$H$7/8)*Q389*'d_고정'!$B$10*P389*('6_기대효과'!$K$7/'d_고정'!$B$9))*(1-R389)</f>
        <v/>
      </c>
      <c r="AA389">
        <f>W389*L389*(1-R389-'d_고정'!$B$13)+U389*MAX(N389-'d_고정'!$B$10*P389*('6_기대효과'!$K$7/'d_고정'!$B$9),0)*Q389*(1-R389)</f>
        <v/>
      </c>
      <c r="AB389">
        <f>Y389+Z389</f>
        <v/>
      </c>
      <c r="AC389">
        <f>Y389/('d_고정'!$B$5*'6_기대효과'!$H$7/8)/'d_고정'!$B$6</f>
        <v/>
      </c>
      <c r="AD389">
        <f>Y389/('d_고정'!$B$8*'6_기대효과'!$H$7/8)</f>
        <v/>
      </c>
    </row>
    <row r="390">
      <c r="A390">
        <f>RAND()</f>
        <v/>
      </c>
      <c r="B390">
        <f>IF('d_시나리오'!$J$2='d_시나리오'!$H$2,'d_시나리오'!$I$2,IF(A390&lt;('d_시나리오'!$I$2-'d_시나리오'!$H$2)/('d_시나리오'!$J$2-'d_시나리오'!$H$2),'d_시나리오'!$H$2+SQRT(A390*('d_시나리오'!$J$2-'d_시나리오'!$H$2)*('d_시나리오'!$I$2-'d_시나리오'!$H$2)),'d_시나리오'!$J$2-SQRT((1-A390)*('d_시나리오'!$J$2-'d_시나리오'!$H$2)*('d_시나리오'!$J$2-'d_시나리오'!$I$2))))</f>
        <v/>
      </c>
      <c r="C390">
        <f>RAND()</f>
        <v/>
      </c>
      <c r="D390">
        <f>BETAINV(RAND(),IF(C390&lt;'d_고정'!$B$26,'d_고정'!$B$23,'d_고정'!$B$16)+1,'d_고정'!$B$17-IF(C390&lt;'d_고정'!$B$26,'d_고정'!$B$23,'d_고정'!$B$16)+1)*('d_고정'!$B$14+('d_고정'!$B$15-'d_고정'!$B$14)*RAND())</f>
        <v/>
      </c>
      <c r="E390">
        <f>INDEX('d_분포'!$A$2:$A$28,RANDBETWEEN(1,27))</f>
        <v/>
      </c>
      <c r="F390">
        <f>INDEX('d_분포'!$C$2:$C$5,RANDBETWEEN(1,4))*(0.9+0.2*RAND())</f>
        <v/>
      </c>
      <c r="G390">
        <f>RAND()</f>
        <v/>
      </c>
      <c r="H390">
        <f>(F390+(1-F390)*('d_고정'!$B$22*BETAINV(RAND(),IF(G390&lt;'d_고정'!$B$26,'d_고정'!$B$25,'d_고정'!$B$20)+1,'d_고정'!$B$21-IF(G390&lt;'d_고정'!$B$26,'d_고정'!$B$25,'d_고정'!$B$20)+1)+(1-'d_고정'!$B$22)*BETAINV(RAND(),IF(G390&lt;'d_고정'!$B$26,'d_고정'!$B$24,'d_고정'!$B$18)+1,'d_고정'!$B$19-IF(G390&lt;'d_고정'!$B$26,'d_고정'!$B$24,'d_고정'!$B$18)+1))*('d_고정'!$B$14+('d_고정'!$B$15-'d_고정'!$B$14)*RAND()))/F390</f>
        <v/>
      </c>
      <c r="I390">
        <f>RAND()</f>
        <v/>
      </c>
      <c r="J390">
        <f>IF('d_시나리오'!$J$3='d_시나리오'!$H$3,'d_시나리오'!$I$3,IF(I390&lt;('d_시나리오'!$I$3-'d_시나리오'!$H$3)/('d_시나리오'!$J$3-'d_시나리오'!$H$3),'d_시나리오'!$H$3+SQRT(I390*('d_시나리오'!$J$3-'d_시나리오'!$H$3)*('d_시나리오'!$I$3-'d_시나리오'!$H$3)),'d_시나리오'!$J$3-SQRT((1-I390)*('d_시나리오'!$J$3-'d_시나리오'!$H$3)*('d_시나리오'!$J$3-'d_시나리오'!$I$3))))</f>
        <v/>
      </c>
      <c r="K390">
        <f>RAND()</f>
        <v/>
      </c>
      <c r="L390">
        <f>IF('d_시나리오'!$J$4='d_시나리오'!$H$4,'d_시나리오'!$I$4,IF(K390&lt;('d_시나리오'!$I$4-'d_시나리오'!$H$4)/('d_시나리오'!$J$4-'d_시나리오'!$H$4),'d_시나리오'!$H$4+SQRT(K390*('d_시나리오'!$J$4-'d_시나리오'!$H$4)*('d_시나리오'!$I$4-'d_시나리오'!$H$4)),'d_시나리오'!$J$4-SQRT((1-K390)*('d_시나리오'!$J$4-'d_시나리오'!$H$4)*('d_시나리오'!$J$4-'d_시나리오'!$I$4))))</f>
        <v/>
      </c>
      <c r="M390">
        <f>RAND()</f>
        <v/>
      </c>
      <c r="N390">
        <f>IF('d_시나리오'!$J$5='d_시나리오'!$H$5,'d_시나리오'!$I$5,IF(M390&lt;('d_시나리오'!$I$5-'d_시나리오'!$H$5)/('d_시나리오'!$J$5-'d_시나리오'!$H$5),'d_시나리오'!$H$5+SQRT(M390*('d_시나리오'!$J$5-'d_시나리오'!$H$5)*('d_시나리오'!$I$5-'d_시나리오'!$H$5)),'d_시나리오'!$J$5-SQRT((1-M390)*('d_시나리오'!$J$5-'d_시나리오'!$H$5)*('d_시나리오'!$J$5-'d_시나리오'!$I$5))))</f>
        <v/>
      </c>
      <c r="O390">
        <f>RAND()</f>
        <v/>
      </c>
      <c r="P390">
        <f>IF('d_시나리오'!$J$6='d_시나리오'!$H$6,'d_시나리오'!$I$6,IF(O390&lt;('d_시나리오'!$I$6-'d_시나리오'!$H$6)/('d_시나리오'!$J$6-'d_시나리오'!$H$6),'d_시나리오'!$H$6+SQRT(O390*('d_시나리오'!$J$6-'d_시나리오'!$H$6)*('d_시나리오'!$I$6-'d_시나리오'!$H$6)),'d_시나리오'!$J$6-SQRT((1-O390)*('d_시나리오'!$J$6-'d_시나리오'!$H$6)*('d_시나리오'!$J$6-'d_시나리오'!$I$6))))</f>
        <v/>
      </c>
      <c r="Q390">
        <f>INDEX('d_분포'!$B$2:$B$57,RANDBETWEEN(1,56))</f>
        <v/>
      </c>
      <c r="R390">
        <f>BETAINV(RAND(),5,5)</f>
        <v/>
      </c>
      <c r="S390">
        <f>'d_고정'!$B$1*'6_기대효과'!$H$7*('d_시나리오'!$I$7/'d_고정'!$B$2)*B390</f>
        <v/>
      </c>
      <c r="T390">
        <f>S390*D390</f>
        <v/>
      </c>
      <c r="U390">
        <f>S390*F390*H390</f>
        <v/>
      </c>
      <c r="V390">
        <f>S390*F390*(H390-1)</f>
        <v/>
      </c>
      <c r="W390">
        <f>U390*J390</f>
        <v/>
      </c>
      <c r="X390">
        <f>T390+W390</f>
        <v/>
      </c>
      <c r="Y390">
        <f>(T390*E390+W390*L390)*(1-R390-'d_고정'!$B$13)</f>
        <v/>
      </c>
      <c r="Z390">
        <f>(U390*N390*Q390+'d_고정'!$B$3*('6_기대효과'!$H$7/8)*Q390*'d_고정'!$B$10*P390*('6_기대효과'!$K$7/'d_고정'!$B$9))*(1-R390)</f>
        <v/>
      </c>
      <c r="AA390">
        <f>W390*L390*(1-R390-'d_고정'!$B$13)+U390*MAX(N390-'d_고정'!$B$10*P390*('6_기대효과'!$K$7/'d_고정'!$B$9),0)*Q390*(1-R390)</f>
        <v/>
      </c>
      <c r="AB390">
        <f>Y390+Z390</f>
        <v/>
      </c>
      <c r="AC390">
        <f>Y390/('d_고정'!$B$5*'6_기대효과'!$H$7/8)/'d_고정'!$B$6</f>
        <v/>
      </c>
      <c r="AD390">
        <f>Y390/('d_고정'!$B$8*'6_기대효과'!$H$7/8)</f>
        <v/>
      </c>
    </row>
    <row r="391">
      <c r="A391">
        <f>RAND()</f>
        <v/>
      </c>
      <c r="B391">
        <f>IF('d_시나리오'!$J$2='d_시나리오'!$H$2,'d_시나리오'!$I$2,IF(A391&lt;('d_시나리오'!$I$2-'d_시나리오'!$H$2)/('d_시나리오'!$J$2-'d_시나리오'!$H$2),'d_시나리오'!$H$2+SQRT(A391*('d_시나리오'!$J$2-'d_시나리오'!$H$2)*('d_시나리오'!$I$2-'d_시나리오'!$H$2)),'d_시나리오'!$J$2-SQRT((1-A391)*('d_시나리오'!$J$2-'d_시나리오'!$H$2)*('d_시나리오'!$J$2-'d_시나리오'!$I$2))))</f>
        <v/>
      </c>
      <c r="C391">
        <f>RAND()</f>
        <v/>
      </c>
      <c r="D391">
        <f>BETAINV(RAND(),IF(C391&lt;'d_고정'!$B$26,'d_고정'!$B$23,'d_고정'!$B$16)+1,'d_고정'!$B$17-IF(C391&lt;'d_고정'!$B$26,'d_고정'!$B$23,'d_고정'!$B$16)+1)*('d_고정'!$B$14+('d_고정'!$B$15-'d_고정'!$B$14)*RAND())</f>
        <v/>
      </c>
      <c r="E391">
        <f>INDEX('d_분포'!$A$2:$A$28,RANDBETWEEN(1,27))</f>
        <v/>
      </c>
      <c r="F391">
        <f>INDEX('d_분포'!$C$2:$C$5,RANDBETWEEN(1,4))*(0.9+0.2*RAND())</f>
        <v/>
      </c>
      <c r="G391">
        <f>RAND()</f>
        <v/>
      </c>
      <c r="H391">
        <f>(F391+(1-F391)*('d_고정'!$B$22*BETAINV(RAND(),IF(G391&lt;'d_고정'!$B$26,'d_고정'!$B$25,'d_고정'!$B$20)+1,'d_고정'!$B$21-IF(G391&lt;'d_고정'!$B$26,'d_고정'!$B$25,'d_고정'!$B$20)+1)+(1-'d_고정'!$B$22)*BETAINV(RAND(),IF(G391&lt;'d_고정'!$B$26,'d_고정'!$B$24,'d_고정'!$B$18)+1,'d_고정'!$B$19-IF(G391&lt;'d_고정'!$B$26,'d_고정'!$B$24,'d_고정'!$B$18)+1))*('d_고정'!$B$14+('d_고정'!$B$15-'d_고정'!$B$14)*RAND()))/F391</f>
        <v/>
      </c>
      <c r="I391">
        <f>RAND()</f>
        <v/>
      </c>
      <c r="J391">
        <f>IF('d_시나리오'!$J$3='d_시나리오'!$H$3,'d_시나리오'!$I$3,IF(I391&lt;('d_시나리오'!$I$3-'d_시나리오'!$H$3)/('d_시나리오'!$J$3-'d_시나리오'!$H$3),'d_시나리오'!$H$3+SQRT(I391*('d_시나리오'!$J$3-'d_시나리오'!$H$3)*('d_시나리오'!$I$3-'d_시나리오'!$H$3)),'d_시나리오'!$J$3-SQRT((1-I391)*('d_시나리오'!$J$3-'d_시나리오'!$H$3)*('d_시나리오'!$J$3-'d_시나리오'!$I$3))))</f>
        <v/>
      </c>
      <c r="K391">
        <f>RAND()</f>
        <v/>
      </c>
      <c r="L391">
        <f>IF('d_시나리오'!$J$4='d_시나리오'!$H$4,'d_시나리오'!$I$4,IF(K391&lt;('d_시나리오'!$I$4-'d_시나리오'!$H$4)/('d_시나리오'!$J$4-'d_시나리오'!$H$4),'d_시나리오'!$H$4+SQRT(K391*('d_시나리오'!$J$4-'d_시나리오'!$H$4)*('d_시나리오'!$I$4-'d_시나리오'!$H$4)),'d_시나리오'!$J$4-SQRT((1-K391)*('d_시나리오'!$J$4-'d_시나리오'!$H$4)*('d_시나리오'!$J$4-'d_시나리오'!$I$4))))</f>
        <v/>
      </c>
      <c r="M391">
        <f>RAND()</f>
        <v/>
      </c>
      <c r="N391">
        <f>IF('d_시나리오'!$J$5='d_시나리오'!$H$5,'d_시나리오'!$I$5,IF(M391&lt;('d_시나리오'!$I$5-'d_시나리오'!$H$5)/('d_시나리오'!$J$5-'d_시나리오'!$H$5),'d_시나리오'!$H$5+SQRT(M391*('d_시나리오'!$J$5-'d_시나리오'!$H$5)*('d_시나리오'!$I$5-'d_시나리오'!$H$5)),'d_시나리오'!$J$5-SQRT((1-M391)*('d_시나리오'!$J$5-'d_시나리오'!$H$5)*('d_시나리오'!$J$5-'d_시나리오'!$I$5))))</f>
        <v/>
      </c>
      <c r="O391">
        <f>RAND()</f>
        <v/>
      </c>
      <c r="P391">
        <f>IF('d_시나리오'!$J$6='d_시나리오'!$H$6,'d_시나리오'!$I$6,IF(O391&lt;('d_시나리오'!$I$6-'d_시나리오'!$H$6)/('d_시나리오'!$J$6-'d_시나리오'!$H$6),'d_시나리오'!$H$6+SQRT(O391*('d_시나리오'!$J$6-'d_시나리오'!$H$6)*('d_시나리오'!$I$6-'d_시나리오'!$H$6)),'d_시나리오'!$J$6-SQRT((1-O391)*('d_시나리오'!$J$6-'d_시나리오'!$H$6)*('d_시나리오'!$J$6-'d_시나리오'!$I$6))))</f>
        <v/>
      </c>
      <c r="Q391">
        <f>INDEX('d_분포'!$B$2:$B$57,RANDBETWEEN(1,56))</f>
        <v/>
      </c>
      <c r="R391">
        <f>BETAINV(RAND(),5,5)</f>
        <v/>
      </c>
      <c r="S391">
        <f>'d_고정'!$B$1*'6_기대효과'!$H$7*('d_시나리오'!$I$7/'d_고정'!$B$2)*B391</f>
        <v/>
      </c>
      <c r="T391">
        <f>S391*D391</f>
        <v/>
      </c>
      <c r="U391">
        <f>S391*F391*H391</f>
        <v/>
      </c>
      <c r="V391">
        <f>S391*F391*(H391-1)</f>
        <v/>
      </c>
      <c r="W391">
        <f>U391*J391</f>
        <v/>
      </c>
      <c r="X391">
        <f>T391+W391</f>
        <v/>
      </c>
      <c r="Y391">
        <f>(T391*E391+W391*L391)*(1-R391-'d_고정'!$B$13)</f>
        <v/>
      </c>
      <c r="Z391">
        <f>(U391*N391*Q391+'d_고정'!$B$3*('6_기대효과'!$H$7/8)*Q391*'d_고정'!$B$10*P391*('6_기대효과'!$K$7/'d_고정'!$B$9))*(1-R391)</f>
        <v/>
      </c>
      <c r="AA391">
        <f>W391*L391*(1-R391-'d_고정'!$B$13)+U391*MAX(N391-'d_고정'!$B$10*P391*('6_기대효과'!$K$7/'d_고정'!$B$9),0)*Q391*(1-R391)</f>
        <v/>
      </c>
      <c r="AB391">
        <f>Y391+Z391</f>
        <v/>
      </c>
      <c r="AC391">
        <f>Y391/('d_고정'!$B$5*'6_기대효과'!$H$7/8)/'d_고정'!$B$6</f>
        <v/>
      </c>
      <c r="AD391">
        <f>Y391/('d_고정'!$B$8*'6_기대효과'!$H$7/8)</f>
        <v/>
      </c>
    </row>
    <row r="392">
      <c r="A392">
        <f>RAND()</f>
        <v/>
      </c>
      <c r="B392">
        <f>IF('d_시나리오'!$J$2='d_시나리오'!$H$2,'d_시나리오'!$I$2,IF(A392&lt;('d_시나리오'!$I$2-'d_시나리오'!$H$2)/('d_시나리오'!$J$2-'d_시나리오'!$H$2),'d_시나리오'!$H$2+SQRT(A392*('d_시나리오'!$J$2-'d_시나리오'!$H$2)*('d_시나리오'!$I$2-'d_시나리오'!$H$2)),'d_시나리오'!$J$2-SQRT((1-A392)*('d_시나리오'!$J$2-'d_시나리오'!$H$2)*('d_시나리오'!$J$2-'d_시나리오'!$I$2))))</f>
        <v/>
      </c>
      <c r="C392">
        <f>RAND()</f>
        <v/>
      </c>
      <c r="D392">
        <f>BETAINV(RAND(),IF(C392&lt;'d_고정'!$B$26,'d_고정'!$B$23,'d_고정'!$B$16)+1,'d_고정'!$B$17-IF(C392&lt;'d_고정'!$B$26,'d_고정'!$B$23,'d_고정'!$B$16)+1)*('d_고정'!$B$14+('d_고정'!$B$15-'d_고정'!$B$14)*RAND())</f>
        <v/>
      </c>
      <c r="E392">
        <f>INDEX('d_분포'!$A$2:$A$28,RANDBETWEEN(1,27))</f>
        <v/>
      </c>
      <c r="F392">
        <f>INDEX('d_분포'!$C$2:$C$5,RANDBETWEEN(1,4))*(0.9+0.2*RAND())</f>
        <v/>
      </c>
      <c r="G392">
        <f>RAND()</f>
        <v/>
      </c>
      <c r="H392">
        <f>(F392+(1-F392)*('d_고정'!$B$22*BETAINV(RAND(),IF(G392&lt;'d_고정'!$B$26,'d_고정'!$B$25,'d_고정'!$B$20)+1,'d_고정'!$B$21-IF(G392&lt;'d_고정'!$B$26,'d_고정'!$B$25,'d_고정'!$B$20)+1)+(1-'d_고정'!$B$22)*BETAINV(RAND(),IF(G392&lt;'d_고정'!$B$26,'d_고정'!$B$24,'d_고정'!$B$18)+1,'d_고정'!$B$19-IF(G392&lt;'d_고정'!$B$26,'d_고정'!$B$24,'d_고정'!$B$18)+1))*('d_고정'!$B$14+('d_고정'!$B$15-'d_고정'!$B$14)*RAND()))/F392</f>
        <v/>
      </c>
      <c r="I392">
        <f>RAND()</f>
        <v/>
      </c>
      <c r="J392">
        <f>IF('d_시나리오'!$J$3='d_시나리오'!$H$3,'d_시나리오'!$I$3,IF(I392&lt;('d_시나리오'!$I$3-'d_시나리오'!$H$3)/('d_시나리오'!$J$3-'d_시나리오'!$H$3),'d_시나리오'!$H$3+SQRT(I392*('d_시나리오'!$J$3-'d_시나리오'!$H$3)*('d_시나리오'!$I$3-'d_시나리오'!$H$3)),'d_시나리오'!$J$3-SQRT((1-I392)*('d_시나리오'!$J$3-'d_시나리오'!$H$3)*('d_시나리오'!$J$3-'d_시나리오'!$I$3))))</f>
        <v/>
      </c>
      <c r="K392">
        <f>RAND()</f>
        <v/>
      </c>
      <c r="L392">
        <f>IF('d_시나리오'!$J$4='d_시나리오'!$H$4,'d_시나리오'!$I$4,IF(K392&lt;('d_시나리오'!$I$4-'d_시나리오'!$H$4)/('d_시나리오'!$J$4-'d_시나리오'!$H$4),'d_시나리오'!$H$4+SQRT(K392*('d_시나리오'!$J$4-'d_시나리오'!$H$4)*('d_시나리오'!$I$4-'d_시나리오'!$H$4)),'d_시나리오'!$J$4-SQRT((1-K392)*('d_시나리오'!$J$4-'d_시나리오'!$H$4)*('d_시나리오'!$J$4-'d_시나리오'!$I$4))))</f>
        <v/>
      </c>
      <c r="M392">
        <f>RAND()</f>
        <v/>
      </c>
      <c r="N392">
        <f>IF('d_시나리오'!$J$5='d_시나리오'!$H$5,'d_시나리오'!$I$5,IF(M392&lt;('d_시나리오'!$I$5-'d_시나리오'!$H$5)/('d_시나리오'!$J$5-'d_시나리오'!$H$5),'d_시나리오'!$H$5+SQRT(M392*('d_시나리오'!$J$5-'d_시나리오'!$H$5)*('d_시나리오'!$I$5-'d_시나리오'!$H$5)),'d_시나리오'!$J$5-SQRT((1-M392)*('d_시나리오'!$J$5-'d_시나리오'!$H$5)*('d_시나리오'!$J$5-'d_시나리오'!$I$5))))</f>
        <v/>
      </c>
      <c r="O392">
        <f>RAND()</f>
        <v/>
      </c>
      <c r="P392">
        <f>IF('d_시나리오'!$J$6='d_시나리오'!$H$6,'d_시나리오'!$I$6,IF(O392&lt;('d_시나리오'!$I$6-'d_시나리오'!$H$6)/('d_시나리오'!$J$6-'d_시나리오'!$H$6),'d_시나리오'!$H$6+SQRT(O392*('d_시나리오'!$J$6-'d_시나리오'!$H$6)*('d_시나리오'!$I$6-'d_시나리오'!$H$6)),'d_시나리오'!$J$6-SQRT((1-O392)*('d_시나리오'!$J$6-'d_시나리오'!$H$6)*('d_시나리오'!$J$6-'d_시나리오'!$I$6))))</f>
        <v/>
      </c>
      <c r="Q392">
        <f>INDEX('d_분포'!$B$2:$B$57,RANDBETWEEN(1,56))</f>
        <v/>
      </c>
      <c r="R392">
        <f>BETAINV(RAND(),5,5)</f>
        <v/>
      </c>
      <c r="S392">
        <f>'d_고정'!$B$1*'6_기대효과'!$H$7*('d_시나리오'!$I$7/'d_고정'!$B$2)*B392</f>
        <v/>
      </c>
      <c r="T392">
        <f>S392*D392</f>
        <v/>
      </c>
      <c r="U392">
        <f>S392*F392*H392</f>
        <v/>
      </c>
      <c r="V392">
        <f>S392*F392*(H392-1)</f>
        <v/>
      </c>
      <c r="W392">
        <f>U392*J392</f>
        <v/>
      </c>
      <c r="X392">
        <f>T392+W392</f>
        <v/>
      </c>
      <c r="Y392">
        <f>(T392*E392+W392*L392)*(1-R392-'d_고정'!$B$13)</f>
        <v/>
      </c>
      <c r="Z392">
        <f>(U392*N392*Q392+'d_고정'!$B$3*('6_기대효과'!$H$7/8)*Q392*'d_고정'!$B$10*P392*('6_기대효과'!$K$7/'d_고정'!$B$9))*(1-R392)</f>
        <v/>
      </c>
      <c r="AA392">
        <f>W392*L392*(1-R392-'d_고정'!$B$13)+U392*MAX(N392-'d_고정'!$B$10*P392*('6_기대효과'!$K$7/'d_고정'!$B$9),0)*Q392*(1-R392)</f>
        <v/>
      </c>
      <c r="AB392">
        <f>Y392+Z392</f>
        <v/>
      </c>
      <c r="AC392">
        <f>Y392/('d_고정'!$B$5*'6_기대효과'!$H$7/8)/'d_고정'!$B$6</f>
        <v/>
      </c>
      <c r="AD392">
        <f>Y392/('d_고정'!$B$8*'6_기대효과'!$H$7/8)</f>
        <v/>
      </c>
    </row>
    <row r="393">
      <c r="A393">
        <f>RAND()</f>
        <v/>
      </c>
      <c r="B393">
        <f>IF('d_시나리오'!$J$2='d_시나리오'!$H$2,'d_시나리오'!$I$2,IF(A393&lt;('d_시나리오'!$I$2-'d_시나리오'!$H$2)/('d_시나리오'!$J$2-'d_시나리오'!$H$2),'d_시나리오'!$H$2+SQRT(A393*('d_시나리오'!$J$2-'d_시나리오'!$H$2)*('d_시나리오'!$I$2-'d_시나리오'!$H$2)),'d_시나리오'!$J$2-SQRT((1-A393)*('d_시나리오'!$J$2-'d_시나리오'!$H$2)*('d_시나리오'!$J$2-'d_시나리오'!$I$2))))</f>
        <v/>
      </c>
      <c r="C393">
        <f>RAND()</f>
        <v/>
      </c>
      <c r="D393">
        <f>BETAINV(RAND(),IF(C393&lt;'d_고정'!$B$26,'d_고정'!$B$23,'d_고정'!$B$16)+1,'d_고정'!$B$17-IF(C393&lt;'d_고정'!$B$26,'d_고정'!$B$23,'d_고정'!$B$16)+1)*('d_고정'!$B$14+('d_고정'!$B$15-'d_고정'!$B$14)*RAND())</f>
        <v/>
      </c>
      <c r="E393">
        <f>INDEX('d_분포'!$A$2:$A$28,RANDBETWEEN(1,27))</f>
        <v/>
      </c>
      <c r="F393">
        <f>INDEX('d_분포'!$C$2:$C$5,RANDBETWEEN(1,4))*(0.9+0.2*RAND())</f>
        <v/>
      </c>
      <c r="G393">
        <f>RAND()</f>
        <v/>
      </c>
      <c r="H393">
        <f>(F393+(1-F393)*('d_고정'!$B$22*BETAINV(RAND(),IF(G393&lt;'d_고정'!$B$26,'d_고정'!$B$25,'d_고정'!$B$20)+1,'d_고정'!$B$21-IF(G393&lt;'d_고정'!$B$26,'d_고정'!$B$25,'d_고정'!$B$20)+1)+(1-'d_고정'!$B$22)*BETAINV(RAND(),IF(G393&lt;'d_고정'!$B$26,'d_고정'!$B$24,'d_고정'!$B$18)+1,'d_고정'!$B$19-IF(G393&lt;'d_고정'!$B$26,'d_고정'!$B$24,'d_고정'!$B$18)+1))*('d_고정'!$B$14+('d_고정'!$B$15-'d_고정'!$B$14)*RAND()))/F393</f>
        <v/>
      </c>
      <c r="I393">
        <f>RAND()</f>
        <v/>
      </c>
      <c r="J393">
        <f>IF('d_시나리오'!$J$3='d_시나리오'!$H$3,'d_시나리오'!$I$3,IF(I393&lt;('d_시나리오'!$I$3-'d_시나리오'!$H$3)/('d_시나리오'!$J$3-'d_시나리오'!$H$3),'d_시나리오'!$H$3+SQRT(I393*('d_시나리오'!$J$3-'d_시나리오'!$H$3)*('d_시나리오'!$I$3-'d_시나리오'!$H$3)),'d_시나리오'!$J$3-SQRT((1-I393)*('d_시나리오'!$J$3-'d_시나리오'!$H$3)*('d_시나리오'!$J$3-'d_시나리오'!$I$3))))</f>
        <v/>
      </c>
      <c r="K393">
        <f>RAND()</f>
        <v/>
      </c>
      <c r="L393">
        <f>IF('d_시나리오'!$J$4='d_시나리오'!$H$4,'d_시나리오'!$I$4,IF(K393&lt;('d_시나리오'!$I$4-'d_시나리오'!$H$4)/('d_시나리오'!$J$4-'d_시나리오'!$H$4),'d_시나리오'!$H$4+SQRT(K393*('d_시나리오'!$J$4-'d_시나리오'!$H$4)*('d_시나리오'!$I$4-'d_시나리오'!$H$4)),'d_시나리오'!$J$4-SQRT((1-K393)*('d_시나리오'!$J$4-'d_시나리오'!$H$4)*('d_시나리오'!$J$4-'d_시나리오'!$I$4))))</f>
        <v/>
      </c>
      <c r="M393">
        <f>RAND()</f>
        <v/>
      </c>
      <c r="N393">
        <f>IF('d_시나리오'!$J$5='d_시나리오'!$H$5,'d_시나리오'!$I$5,IF(M393&lt;('d_시나리오'!$I$5-'d_시나리오'!$H$5)/('d_시나리오'!$J$5-'d_시나리오'!$H$5),'d_시나리오'!$H$5+SQRT(M393*('d_시나리오'!$J$5-'d_시나리오'!$H$5)*('d_시나리오'!$I$5-'d_시나리오'!$H$5)),'d_시나리오'!$J$5-SQRT((1-M393)*('d_시나리오'!$J$5-'d_시나리오'!$H$5)*('d_시나리오'!$J$5-'d_시나리오'!$I$5))))</f>
        <v/>
      </c>
      <c r="O393">
        <f>RAND()</f>
        <v/>
      </c>
      <c r="P393">
        <f>IF('d_시나리오'!$J$6='d_시나리오'!$H$6,'d_시나리오'!$I$6,IF(O393&lt;('d_시나리오'!$I$6-'d_시나리오'!$H$6)/('d_시나리오'!$J$6-'d_시나리오'!$H$6),'d_시나리오'!$H$6+SQRT(O393*('d_시나리오'!$J$6-'d_시나리오'!$H$6)*('d_시나리오'!$I$6-'d_시나리오'!$H$6)),'d_시나리오'!$J$6-SQRT((1-O393)*('d_시나리오'!$J$6-'d_시나리오'!$H$6)*('d_시나리오'!$J$6-'d_시나리오'!$I$6))))</f>
        <v/>
      </c>
      <c r="Q393">
        <f>INDEX('d_분포'!$B$2:$B$57,RANDBETWEEN(1,56))</f>
        <v/>
      </c>
      <c r="R393">
        <f>BETAINV(RAND(),5,5)</f>
        <v/>
      </c>
      <c r="S393">
        <f>'d_고정'!$B$1*'6_기대효과'!$H$7*('d_시나리오'!$I$7/'d_고정'!$B$2)*B393</f>
        <v/>
      </c>
      <c r="T393">
        <f>S393*D393</f>
        <v/>
      </c>
      <c r="U393">
        <f>S393*F393*H393</f>
        <v/>
      </c>
      <c r="V393">
        <f>S393*F393*(H393-1)</f>
        <v/>
      </c>
      <c r="W393">
        <f>U393*J393</f>
        <v/>
      </c>
      <c r="X393">
        <f>T393+W393</f>
        <v/>
      </c>
      <c r="Y393">
        <f>(T393*E393+W393*L393)*(1-R393-'d_고정'!$B$13)</f>
        <v/>
      </c>
      <c r="Z393">
        <f>(U393*N393*Q393+'d_고정'!$B$3*('6_기대효과'!$H$7/8)*Q393*'d_고정'!$B$10*P393*('6_기대효과'!$K$7/'d_고정'!$B$9))*(1-R393)</f>
        <v/>
      </c>
      <c r="AA393">
        <f>W393*L393*(1-R393-'d_고정'!$B$13)+U393*MAX(N393-'d_고정'!$B$10*P393*('6_기대효과'!$K$7/'d_고정'!$B$9),0)*Q393*(1-R393)</f>
        <v/>
      </c>
      <c r="AB393">
        <f>Y393+Z393</f>
        <v/>
      </c>
      <c r="AC393">
        <f>Y393/('d_고정'!$B$5*'6_기대효과'!$H$7/8)/'d_고정'!$B$6</f>
        <v/>
      </c>
      <c r="AD393">
        <f>Y393/('d_고정'!$B$8*'6_기대효과'!$H$7/8)</f>
        <v/>
      </c>
    </row>
    <row r="394">
      <c r="A394">
        <f>RAND()</f>
        <v/>
      </c>
      <c r="B394">
        <f>IF('d_시나리오'!$J$2='d_시나리오'!$H$2,'d_시나리오'!$I$2,IF(A394&lt;('d_시나리오'!$I$2-'d_시나리오'!$H$2)/('d_시나리오'!$J$2-'d_시나리오'!$H$2),'d_시나리오'!$H$2+SQRT(A394*('d_시나리오'!$J$2-'d_시나리오'!$H$2)*('d_시나리오'!$I$2-'d_시나리오'!$H$2)),'d_시나리오'!$J$2-SQRT((1-A394)*('d_시나리오'!$J$2-'d_시나리오'!$H$2)*('d_시나리오'!$J$2-'d_시나리오'!$I$2))))</f>
        <v/>
      </c>
      <c r="C394">
        <f>RAND()</f>
        <v/>
      </c>
      <c r="D394">
        <f>BETAINV(RAND(),IF(C394&lt;'d_고정'!$B$26,'d_고정'!$B$23,'d_고정'!$B$16)+1,'d_고정'!$B$17-IF(C394&lt;'d_고정'!$B$26,'d_고정'!$B$23,'d_고정'!$B$16)+1)*('d_고정'!$B$14+('d_고정'!$B$15-'d_고정'!$B$14)*RAND())</f>
        <v/>
      </c>
      <c r="E394">
        <f>INDEX('d_분포'!$A$2:$A$28,RANDBETWEEN(1,27))</f>
        <v/>
      </c>
      <c r="F394">
        <f>INDEX('d_분포'!$C$2:$C$5,RANDBETWEEN(1,4))*(0.9+0.2*RAND())</f>
        <v/>
      </c>
      <c r="G394">
        <f>RAND()</f>
        <v/>
      </c>
      <c r="H394">
        <f>(F394+(1-F394)*('d_고정'!$B$22*BETAINV(RAND(),IF(G394&lt;'d_고정'!$B$26,'d_고정'!$B$25,'d_고정'!$B$20)+1,'d_고정'!$B$21-IF(G394&lt;'d_고정'!$B$26,'d_고정'!$B$25,'d_고정'!$B$20)+1)+(1-'d_고정'!$B$22)*BETAINV(RAND(),IF(G394&lt;'d_고정'!$B$26,'d_고정'!$B$24,'d_고정'!$B$18)+1,'d_고정'!$B$19-IF(G394&lt;'d_고정'!$B$26,'d_고정'!$B$24,'d_고정'!$B$18)+1))*('d_고정'!$B$14+('d_고정'!$B$15-'d_고정'!$B$14)*RAND()))/F394</f>
        <v/>
      </c>
      <c r="I394">
        <f>RAND()</f>
        <v/>
      </c>
      <c r="J394">
        <f>IF('d_시나리오'!$J$3='d_시나리오'!$H$3,'d_시나리오'!$I$3,IF(I394&lt;('d_시나리오'!$I$3-'d_시나리오'!$H$3)/('d_시나리오'!$J$3-'d_시나리오'!$H$3),'d_시나리오'!$H$3+SQRT(I394*('d_시나리오'!$J$3-'d_시나리오'!$H$3)*('d_시나리오'!$I$3-'d_시나리오'!$H$3)),'d_시나리오'!$J$3-SQRT((1-I394)*('d_시나리오'!$J$3-'d_시나리오'!$H$3)*('d_시나리오'!$J$3-'d_시나리오'!$I$3))))</f>
        <v/>
      </c>
      <c r="K394">
        <f>RAND()</f>
        <v/>
      </c>
      <c r="L394">
        <f>IF('d_시나리오'!$J$4='d_시나리오'!$H$4,'d_시나리오'!$I$4,IF(K394&lt;('d_시나리오'!$I$4-'d_시나리오'!$H$4)/('d_시나리오'!$J$4-'d_시나리오'!$H$4),'d_시나리오'!$H$4+SQRT(K394*('d_시나리오'!$J$4-'d_시나리오'!$H$4)*('d_시나리오'!$I$4-'d_시나리오'!$H$4)),'d_시나리오'!$J$4-SQRT((1-K394)*('d_시나리오'!$J$4-'d_시나리오'!$H$4)*('d_시나리오'!$J$4-'d_시나리오'!$I$4))))</f>
        <v/>
      </c>
      <c r="M394">
        <f>RAND()</f>
        <v/>
      </c>
      <c r="N394">
        <f>IF('d_시나리오'!$J$5='d_시나리오'!$H$5,'d_시나리오'!$I$5,IF(M394&lt;('d_시나리오'!$I$5-'d_시나리오'!$H$5)/('d_시나리오'!$J$5-'d_시나리오'!$H$5),'d_시나리오'!$H$5+SQRT(M394*('d_시나리오'!$J$5-'d_시나리오'!$H$5)*('d_시나리오'!$I$5-'d_시나리오'!$H$5)),'d_시나리오'!$J$5-SQRT((1-M394)*('d_시나리오'!$J$5-'d_시나리오'!$H$5)*('d_시나리오'!$J$5-'d_시나리오'!$I$5))))</f>
        <v/>
      </c>
      <c r="O394">
        <f>RAND()</f>
        <v/>
      </c>
      <c r="P394">
        <f>IF('d_시나리오'!$J$6='d_시나리오'!$H$6,'d_시나리오'!$I$6,IF(O394&lt;('d_시나리오'!$I$6-'d_시나리오'!$H$6)/('d_시나리오'!$J$6-'d_시나리오'!$H$6),'d_시나리오'!$H$6+SQRT(O394*('d_시나리오'!$J$6-'d_시나리오'!$H$6)*('d_시나리오'!$I$6-'d_시나리오'!$H$6)),'d_시나리오'!$J$6-SQRT((1-O394)*('d_시나리오'!$J$6-'d_시나리오'!$H$6)*('d_시나리오'!$J$6-'d_시나리오'!$I$6))))</f>
        <v/>
      </c>
      <c r="Q394">
        <f>INDEX('d_분포'!$B$2:$B$57,RANDBETWEEN(1,56))</f>
        <v/>
      </c>
      <c r="R394">
        <f>BETAINV(RAND(),5,5)</f>
        <v/>
      </c>
      <c r="S394">
        <f>'d_고정'!$B$1*'6_기대효과'!$H$7*('d_시나리오'!$I$7/'d_고정'!$B$2)*B394</f>
        <v/>
      </c>
      <c r="T394">
        <f>S394*D394</f>
        <v/>
      </c>
      <c r="U394">
        <f>S394*F394*H394</f>
        <v/>
      </c>
      <c r="V394">
        <f>S394*F394*(H394-1)</f>
        <v/>
      </c>
      <c r="W394">
        <f>U394*J394</f>
        <v/>
      </c>
      <c r="X394">
        <f>T394+W394</f>
        <v/>
      </c>
      <c r="Y394">
        <f>(T394*E394+W394*L394)*(1-R394-'d_고정'!$B$13)</f>
        <v/>
      </c>
      <c r="Z394">
        <f>(U394*N394*Q394+'d_고정'!$B$3*('6_기대효과'!$H$7/8)*Q394*'d_고정'!$B$10*P394*('6_기대효과'!$K$7/'d_고정'!$B$9))*(1-R394)</f>
        <v/>
      </c>
      <c r="AA394">
        <f>W394*L394*(1-R394-'d_고정'!$B$13)+U394*MAX(N394-'d_고정'!$B$10*P394*('6_기대효과'!$K$7/'d_고정'!$B$9),0)*Q394*(1-R394)</f>
        <v/>
      </c>
      <c r="AB394">
        <f>Y394+Z394</f>
        <v/>
      </c>
      <c r="AC394">
        <f>Y394/('d_고정'!$B$5*'6_기대효과'!$H$7/8)/'d_고정'!$B$6</f>
        <v/>
      </c>
      <c r="AD394">
        <f>Y394/('d_고정'!$B$8*'6_기대효과'!$H$7/8)</f>
        <v/>
      </c>
    </row>
    <row r="395">
      <c r="A395">
        <f>RAND()</f>
        <v/>
      </c>
      <c r="B395">
        <f>IF('d_시나리오'!$J$2='d_시나리오'!$H$2,'d_시나리오'!$I$2,IF(A395&lt;('d_시나리오'!$I$2-'d_시나리오'!$H$2)/('d_시나리오'!$J$2-'d_시나리오'!$H$2),'d_시나리오'!$H$2+SQRT(A395*('d_시나리오'!$J$2-'d_시나리오'!$H$2)*('d_시나리오'!$I$2-'d_시나리오'!$H$2)),'d_시나리오'!$J$2-SQRT((1-A395)*('d_시나리오'!$J$2-'d_시나리오'!$H$2)*('d_시나리오'!$J$2-'d_시나리오'!$I$2))))</f>
        <v/>
      </c>
      <c r="C395">
        <f>RAND()</f>
        <v/>
      </c>
      <c r="D395">
        <f>BETAINV(RAND(),IF(C395&lt;'d_고정'!$B$26,'d_고정'!$B$23,'d_고정'!$B$16)+1,'d_고정'!$B$17-IF(C395&lt;'d_고정'!$B$26,'d_고정'!$B$23,'d_고정'!$B$16)+1)*('d_고정'!$B$14+('d_고정'!$B$15-'d_고정'!$B$14)*RAND())</f>
        <v/>
      </c>
      <c r="E395">
        <f>INDEX('d_분포'!$A$2:$A$28,RANDBETWEEN(1,27))</f>
        <v/>
      </c>
      <c r="F395">
        <f>INDEX('d_분포'!$C$2:$C$5,RANDBETWEEN(1,4))*(0.9+0.2*RAND())</f>
        <v/>
      </c>
      <c r="G395">
        <f>RAND()</f>
        <v/>
      </c>
      <c r="H395">
        <f>(F395+(1-F395)*('d_고정'!$B$22*BETAINV(RAND(),IF(G395&lt;'d_고정'!$B$26,'d_고정'!$B$25,'d_고정'!$B$20)+1,'d_고정'!$B$21-IF(G395&lt;'d_고정'!$B$26,'d_고정'!$B$25,'d_고정'!$B$20)+1)+(1-'d_고정'!$B$22)*BETAINV(RAND(),IF(G395&lt;'d_고정'!$B$26,'d_고정'!$B$24,'d_고정'!$B$18)+1,'d_고정'!$B$19-IF(G395&lt;'d_고정'!$B$26,'d_고정'!$B$24,'d_고정'!$B$18)+1))*('d_고정'!$B$14+('d_고정'!$B$15-'d_고정'!$B$14)*RAND()))/F395</f>
        <v/>
      </c>
      <c r="I395">
        <f>RAND()</f>
        <v/>
      </c>
      <c r="J395">
        <f>IF('d_시나리오'!$J$3='d_시나리오'!$H$3,'d_시나리오'!$I$3,IF(I395&lt;('d_시나리오'!$I$3-'d_시나리오'!$H$3)/('d_시나리오'!$J$3-'d_시나리오'!$H$3),'d_시나리오'!$H$3+SQRT(I395*('d_시나리오'!$J$3-'d_시나리오'!$H$3)*('d_시나리오'!$I$3-'d_시나리오'!$H$3)),'d_시나리오'!$J$3-SQRT((1-I395)*('d_시나리오'!$J$3-'d_시나리오'!$H$3)*('d_시나리오'!$J$3-'d_시나리오'!$I$3))))</f>
        <v/>
      </c>
      <c r="K395">
        <f>RAND()</f>
        <v/>
      </c>
      <c r="L395">
        <f>IF('d_시나리오'!$J$4='d_시나리오'!$H$4,'d_시나리오'!$I$4,IF(K395&lt;('d_시나리오'!$I$4-'d_시나리오'!$H$4)/('d_시나리오'!$J$4-'d_시나리오'!$H$4),'d_시나리오'!$H$4+SQRT(K395*('d_시나리오'!$J$4-'d_시나리오'!$H$4)*('d_시나리오'!$I$4-'d_시나리오'!$H$4)),'d_시나리오'!$J$4-SQRT((1-K395)*('d_시나리오'!$J$4-'d_시나리오'!$H$4)*('d_시나리오'!$J$4-'d_시나리오'!$I$4))))</f>
        <v/>
      </c>
      <c r="M395">
        <f>RAND()</f>
        <v/>
      </c>
      <c r="N395">
        <f>IF('d_시나리오'!$J$5='d_시나리오'!$H$5,'d_시나리오'!$I$5,IF(M395&lt;('d_시나리오'!$I$5-'d_시나리오'!$H$5)/('d_시나리오'!$J$5-'d_시나리오'!$H$5),'d_시나리오'!$H$5+SQRT(M395*('d_시나리오'!$J$5-'d_시나리오'!$H$5)*('d_시나리오'!$I$5-'d_시나리오'!$H$5)),'d_시나리오'!$J$5-SQRT((1-M395)*('d_시나리오'!$J$5-'d_시나리오'!$H$5)*('d_시나리오'!$J$5-'d_시나리오'!$I$5))))</f>
        <v/>
      </c>
      <c r="O395">
        <f>RAND()</f>
        <v/>
      </c>
      <c r="P395">
        <f>IF('d_시나리오'!$J$6='d_시나리오'!$H$6,'d_시나리오'!$I$6,IF(O395&lt;('d_시나리오'!$I$6-'d_시나리오'!$H$6)/('d_시나리오'!$J$6-'d_시나리오'!$H$6),'d_시나리오'!$H$6+SQRT(O395*('d_시나리오'!$J$6-'d_시나리오'!$H$6)*('d_시나리오'!$I$6-'d_시나리오'!$H$6)),'d_시나리오'!$J$6-SQRT((1-O395)*('d_시나리오'!$J$6-'d_시나리오'!$H$6)*('d_시나리오'!$J$6-'d_시나리오'!$I$6))))</f>
        <v/>
      </c>
      <c r="Q395">
        <f>INDEX('d_분포'!$B$2:$B$57,RANDBETWEEN(1,56))</f>
        <v/>
      </c>
      <c r="R395">
        <f>BETAINV(RAND(),5,5)</f>
        <v/>
      </c>
      <c r="S395">
        <f>'d_고정'!$B$1*'6_기대효과'!$H$7*('d_시나리오'!$I$7/'d_고정'!$B$2)*B395</f>
        <v/>
      </c>
      <c r="T395">
        <f>S395*D395</f>
        <v/>
      </c>
      <c r="U395">
        <f>S395*F395*H395</f>
        <v/>
      </c>
      <c r="V395">
        <f>S395*F395*(H395-1)</f>
        <v/>
      </c>
      <c r="W395">
        <f>U395*J395</f>
        <v/>
      </c>
      <c r="X395">
        <f>T395+W395</f>
        <v/>
      </c>
      <c r="Y395">
        <f>(T395*E395+W395*L395)*(1-R395-'d_고정'!$B$13)</f>
        <v/>
      </c>
      <c r="Z395">
        <f>(U395*N395*Q395+'d_고정'!$B$3*('6_기대효과'!$H$7/8)*Q395*'d_고정'!$B$10*P395*('6_기대효과'!$K$7/'d_고정'!$B$9))*(1-R395)</f>
        <v/>
      </c>
      <c r="AA395">
        <f>W395*L395*(1-R395-'d_고정'!$B$13)+U395*MAX(N395-'d_고정'!$B$10*P395*('6_기대효과'!$K$7/'d_고정'!$B$9),0)*Q395*(1-R395)</f>
        <v/>
      </c>
      <c r="AB395">
        <f>Y395+Z395</f>
        <v/>
      </c>
      <c r="AC395">
        <f>Y395/('d_고정'!$B$5*'6_기대효과'!$H$7/8)/'d_고정'!$B$6</f>
        <v/>
      </c>
      <c r="AD395">
        <f>Y395/('d_고정'!$B$8*'6_기대효과'!$H$7/8)</f>
        <v/>
      </c>
    </row>
    <row r="396">
      <c r="A396">
        <f>RAND()</f>
        <v/>
      </c>
      <c r="B396">
        <f>IF('d_시나리오'!$J$2='d_시나리오'!$H$2,'d_시나리오'!$I$2,IF(A396&lt;('d_시나리오'!$I$2-'d_시나리오'!$H$2)/('d_시나리오'!$J$2-'d_시나리오'!$H$2),'d_시나리오'!$H$2+SQRT(A396*('d_시나리오'!$J$2-'d_시나리오'!$H$2)*('d_시나리오'!$I$2-'d_시나리오'!$H$2)),'d_시나리오'!$J$2-SQRT((1-A396)*('d_시나리오'!$J$2-'d_시나리오'!$H$2)*('d_시나리오'!$J$2-'d_시나리오'!$I$2))))</f>
        <v/>
      </c>
      <c r="C396">
        <f>RAND()</f>
        <v/>
      </c>
      <c r="D396">
        <f>BETAINV(RAND(),IF(C396&lt;'d_고정'!$B$26,'d_고정'!$B$23,'d_고정'!$B$16)+1,'d_고정'!$B$17-IF(C396&lt;'d_고정'!$B$26,'d_고정'!$B$23,'d_고정'!$B$16)+1)*('d_고정'!$B$14+('d_고정'!$B$15-'d_고정'!$B$14)*RAND())</f>
        <v/>
      </c>
      <c r="E396">
        <f>INDEX('d_분포'!$A$2:$A$28,RANDBETWEEN(1,27))</f>
        <v/>
      </c>
      <c r="F396">
        <f>INDEX('d_분포'!$C$2:$C$5,RANDBETWEEN(1,4))*(0.9+0.2*RAND())</f>
        <v/>
      </c>
      <c r="G396">
        <f>RAND()</f>
        <v/>
      </c>
      <c r="H396">
        <f>(F396+(1-F396)*('d_고정'!$B$22*BETAINV(RAND(),IF(G396&lt;'d_고정'!$B$26,'d_고정'!$B$25,'d_고정'!$B$20)+1,'d_고정'!$B$21-IF(G396&lt;'d_고정'!$B$26,'d_고정'!$B$25,'d_고정'!$B$20)+1)+(1-'d_고정'!$B$22)*BETAINV(RAND(),IF(G396&lt;'d_고정'!$B$26,'d_고정'!$B$24,'d_고정'!$B$18)+1,'d_고정'!$B$19-IF(G396&lt;'d_고정'!$B$26,'d_고정'!$B$24,'d_고정'!$B$18)+1))*('d_고정'!$B$14+('d_고정'!$B$15-'d_고정'!$B$14)*RAND()))/F396</f>
        <v/>
      </c>
      <c r="I396">
        <f>RAND()</f>
        <v/>
      </c>
      <c r="J396">
        <f>IF('d_시나리오'!$J$3='d_시나리오'!$H$3,'d_시나리오'!$I$3,IF(I396&lt;('d_시나리오'!$I$3-'d_시나리오'!$H$3)/('d_시나리오'!$J$3-'d_시나리오'!$H$3),'d_시나리오'!$H$3+SQRT(I396*('d_시나리오'!$J$3-'d_시나리오'!$H$3)*('d_시나리오'!$I$3-'d_시나리오'!$H$3)),'d_시나리오'!$J$3-SQRT((1-I396)*('d_시나리오'!$J$3-'d_시나리오'!$H$3)*('d_시나리오'!$J$3-'d_시나리오'!$I$3))))</f>
        <v/>
      </c>
      <c r="K396">
        <f>RAND()</f>
        <v/>
      </c>
      <c r="L396">
        <f>IF('d_시나리오'!$J$4='d_시나리오'!$H$4,'d_시나리오'!$I$4,IF(K396&lt;('d_시나리오'!$I$4-'d_시나리오'!$H$4)/('d_시나리오'!$J$4-'d_시나리오'!$H$4),'d_시나리오'!$H$4+SQRT(K396*('d_시나리오'!$J$4-'d_시나리오'!$H$4)*('d_시나리오'!$I$4-'d_시나리오'!$H$4)),'d_시나리오'!$J$4-SQRT((1-K396)*('d_시나리오'!$J$4-'d_시나리오'!$H$4)*('d_시나리오'!$J$4-'d_시나리오'!$I$4))))</f>
        <v/>
      </c>
      <c r="M396">
        <f>RAND()</f>
        <v/>
      </c>
      <c r="N396">
        <f>IF('d_시나리오'!$J$5='d_시나리오'!$H$5,'d_시나리오'!$I$5,IF(M396&lt;('d_시나리오'!$I$5-'d_시나리오'!$H$5)/('d_시나리오'!$J$5-'d_시나리오'!$H$5),'d_시나리오'!$H$5+SQRT(M396*('d_시나리오'!$J$5-'d_시나리오'!$H$5)*('d_시나리오'!$I$5-'d_시나리오'!$H$5)),'d_시나리오'!$J$5-SQRT((1-M396)*('d_시나리오'!$J$5-'d_시나리오'!$H$5)*('d_시나리오'!$J$5-'d_시나리오'!$I$5))))</f>
        <v/>
      </c>
      <c r="O396">
        <f>RAND()</f>
        <v/>
      </c>
      <c r="P396">
        <f>IF('d_시나리오'!$J$6='d_시나리오'!$H$6,'d_시나리오'!$I$6,IF(O396&lt;('d_시나리오'!$I$6-'d_시나리오'!$H$6)/('d_시나리오'!$J$6-'d_시나리오'!$H$6),'d_시나리오'!$H$6+SQRT(O396*('d_시나리오'!$J$6-'d_시나리오'!$H$6)*('d_시나리오'!$I$6-'d_시나리오'!$H$6)),'d_시나리오'!$J$6-SQRT((1-O396)*('d_시나리오'!$J$6-'d_시나리오'!$H$6)*('d_시나리오'!$J$6-'d_시나리오'!$I$6))))</f>
        <v/>
      </c>
      <c r="Q396">
        <f>INDEX('d_분포'!$B$2:$B$57,RANDBETWEEN(1,56))</f>
        <v/>
      </c>
      <c r="R396">
        <f>BETAINV(RAND(),5,5)</f>
        <v/>
      </c>
      <c r="S396">
        <f>'d_고정'!$B$1*'6_기대효과'!$H$7*('d_시나리오'!$I$7/'d_고정'!$B$2)*B396</f>
        <v/>
      </c>
      <c r="T396">
        <f>S396*D396</f>
        <v/>
      </c>
      <c r="U396">
        <f>S396*F396*H396</f>
        <v/>
      </c>
      <c r="V396">
        <f>S396*F396*(H396-1)</f>
        <v/>
      </c>
      <c r="W396">
        <f>U396*J396</f>
        <v/>
      </c>
      <c r="X396">
        <f>T396+W396</f>
        <v/>
      </c>
      <c r="Y396">
        <f>(T396*E396+W396*L396)*(1-R396-'d_고정'!$B$13)</f>
        <v/>
      </c>
      <c r="Z396">
        <f>(U396*N396*Q396+'d_고정'!$B$3*('6_기대효과'!$H$7/8)*Q396*'d_고정'!$B$10*P396*('6_기대효과'!$K$7/'d_고정'!$B$9))*(1-R396)</f>
        <v/>
      </c>
      <c r="AA396">
        <f>W396*L396*(1-R396-'d_고정'!$B$13)+U396*MAX(N396-'d_고정'!$B$10*P396*('6_기대효과'!$K$7/'d_고정'!$B$9),0)*Q396*(1-R396)</f>
        <v/>
      </c>
      <c r="AB396">
        <f>Y396+Z396</f>
        <v/>
      </c>
      <c r="AC396">
        <f>Y396/('d_고정'!$B$5*'6_기대효과'!$H$7/8)/'d_고정'!$B$6</f>
        <v/>
      </c>
      <c r="AD396">
        <f>Y396/('d_고정'!$B$8*'6_기대효과'!$H$7/8)</f>
        <v/>
      </c>
    </row>
    <row r="397">
      <c r="A397">
        <f>RAND()</f>
        <v/>
      </c>
      <c r="B397">
        <f>IF('d_시나리오'!$J$2='d_시나리오'!$H$2,'d_시나리오'!$I$2,IF(A397&lt;('d_시나리오'!$I$2-'d_시나리오'!$H$2)/('d_시나리오'!$J$2-'d_시나리오'!$H$2),'d_시나리오'!$H$2+SQRT(A397*('d_시나리오'!$J$2-'d_시나리오'!$H$2)*('d_시나리오'!$I$2-'d_시나리오'!$H$2)),'d_시나리오'!$J$2-SQRT((1-A397)*('d_시나리오'!$J$2-'d_시나리오'!$H$2)*('d_시나리오'!$J$2-'d_시나리오'!$I$2))))</f>
        <v/>
      </c>
      <c r="C397">
        <f>RAND()</f>
        <v/>
      </c>
      <c r="D397">
        <f>BETAINV(RAND(),IF(C397&lt;'d_고정'!$B$26,'d_고정'!$B$23,'d_고정'!$B$16)+1,'d_고정'!$B$17-IF(C397&lt;'d_고정'!$B$26,'d_고정'!$B$23,'d_고정'!$B$16)+1)*('d_고정'!$B$14+('d_고정'!$B$15-'d_고정'!$B$14)*RAND())</f>
        <v/>
      </c>
      <c r="E397">
        <f>INDEX('d_분포'!$A$2:$A$28,RANDBETWEEN(1,27))</f>
        <v/>
      </c>
      <c r="F397">
        <f>INDEX('d_분포'!$C$2:$C$5,RANDBETWEEN(1,4))*(0.9+0.2*RAND())</f>
        <v/>
      </c>
      <c r="G397">
        <f>RAND()</f>
        <v/>
      </c>
      <c r="H397">
        <f>(F397+(1-F397)*('d_고정'!$B$22*BETAINV(RAND(),IF(G397&lt;'d_고정'!$B$26,'d_고정'!$B$25,'d_고정'!$B$20)+1,'d_고정'!$B$21-IF(G397&lt;'d_고정'!$B$26,'d_고정'!$B$25,'d_고정'!$B$20)+1)+(1-'d_고정'!$B$22)*BETAINV(RAND(),IF(G397&lt;'d_고정'!$B$26,'d_고정'!$B$24,'d_고정'!$B$18)+1,'d_고정'!$B$19-IF(G397&lt;'d_고정'!$B$26,'d_고정'!$B$24,'d_고정'!$B$18)+1))*('d_고정'!$B$14+('d_고정'!$B$15-'d_고정'!$B$14)*RAND()))/F397</f>
        <v/>
      </c>
      <c r="I397">
        <f>RAND()</f>
        <v/>
      </c>
      <c r="J397">
        <f>IF('d_시나리오'!$J$3='d_시나리오'!$H$3,'d_시나리오'!$I$3,IF(I397&lt;('d_시나리오'!$I$3-'d_시나리오'!$H$3)/('d_시나리오'!$J$3-'d_시나리오'!$H$3),'d_시나리오'!$H$3+SQRT(I397*('d_시나리오'!$J$3-'d_시나리오'!$H$3)*('d_시나리오'!$I$3-'d_시나리오'!$H$3)),'d_시나리오'!$J$3-SQRT((1-I397)*('d_시나리오'!$J$3-'d_시나리오'!$H$3)*('d_시나리오'!$J$3-'d_시나리오'!$I$3))))</f>
        <v/>
      </c>
      <c r="K397">
        <f>RAND()</f>
        <v/>
      </c>
      <c r="L397">
        <f>IF('d_시나리오'!$J$4='d_시나리오'!$H$4,'d_시나리오'!$I$4,IF(K397&lt;('d_시나리오'!$I$4-'d_시나리오'!$H$4)/('d_시나리오'!$J$4-'d_시나리오'!$H$4),'d_시나리오'!$H$4+SQRT(K397*('d_시나리오'!$J$4-'d_시나리오'!$H$4)*('d_시나리오'!$I$4-'d_시나리오'!$H$4)),'d_시나리오'!$J$4-SQRT((1-K397)*('d_시나리오'!$J$4-'d_시나리오'!$H$4)*('d_시나리오'!$J$4-'d_시나리오'!$I$4))))</f>
        <v/>
      </c>
      <c r="M397">
        <f>RAND()</f>
        <v/>
      </c>
      <c r="N397">
        <f>IF('d_시나리오'!$J$5='d_시나리오'!$H$5,'d_시나리오'!$I$5,IF(M397&lt;('d_시나리오'!$I$5-'d_시나리오'!$H$5)/('d_시나리오'!$J$5-'d_시나리오'!$H$5),'d_시나리오'!$H$5+SQRT(M397*('d_시나리오'!$J$5-'d_시나리오'!$H$5)*('d_시나리오'!$I$5-'d_시나리오'!$H$5)),'d_시나리오'!$J$5-SQRT((1-M397)*('d_시나리오'!$J$5-'d_시나리오'!$H$5)*('d_시나리오'!$J$5-'d_시나리오'!$I$5))))</f>
        <v/>
      </c>
      <c r="O397">
        <f>RAND()</f>
        <v/>
      </c>
      <c r="P397">
        <f>IF('d_시나리오'!$J$6='d_시나리오'!$H$6,'d_시나리오'!$I$6,IF(O397&lt;('d_시나리오'!$I$6-'d_시나리오'!$H$6)/('d_시나리오'!$J$6-'d_시나리오'!$H$6),'d_시나리오'!$H$6+SQRT(O397*('d_시나리오'!$J$6-'d_시나리오'!$H$6)*('d_시나리오'!$I$6-'d_시나리오'!$H$6)),'d_시나리오'!$J$6-SQRT((1-O397)*('d_시나리오'!$J$6-'d_시나리오'!$H$6)*('d_시나리오'!$J$6-'d_시나리오'!$I$6))))</f>
        <v/>
      </c>
      <c r="Q397">
        <f>INDEX('d_분포'!$B$2:$B$57,RANDBETWEEN(1,56))</f>
        <v/>
      </c>
      <c r="R397">
        <f>BETAINV(RAND(),5,5)</f>
        <v/>
      </c>
      <c r="S397">
        <f>'d_고정'!$B$1*'6_기대효과'!$H$7*('d_시나리오'!$I$7/'d_고정'!$B$2)*B397</f>
        <v/>
      </c>
      <c r="T397">
        <f>S397*D397</f>
        <v/>
      </c>
      <c r="U397">
        <f>S397*F397*H397</f>
        <v/>
      </c>
      <c r="V397">
        <f>S397*F397*(H397-1)</f>
        <v/>
      </c>
      <c r="W397">
        <f>U397*J397</f>
        <v/>
      </c>
      <c r="X397">
        <f>T397+W397</f>
        <v/>
      </c>
      <c r="Y397">
        <f>(T397*E397+W397*L397)*(1-R397-'d_고정'!$B$13)</f>
        <v/>
      </c>
      <c r="Z397">
        <f>(U397*N397*Q397+'d_고정'!$B$3*('6_기대효과'!$H$7/8)*Q397*'d_고정'!$B$10*P397*('6_기대효과'!$K$7/'d_고정'!$B$9))*(1-R397)</f>
        <v/>
      </c>
      <c r="AA397">
        <f>W397*L397*(1-R397-'d_고정'!$B$13)+U397*MAX(N397-'d_고정'!$B$10*P397*('6_기대효과'!$K$7/'d_고정'!$B$9),0)*Q397*(1-R397)</f>
        <v/>
      </c>
      <c r="AB397">
        <f>Y397+Z397</f>
        <v/>
      </c>
      <c r="AC397">
        <f>Y397/('d_고정'!$B$5*'6_기대효과'!$H$7/8)/'d_고정'!$B$6</f>
        <v/>
      </c>
      <c r="AD397">
        <f>Y397/('d_고정'!$B$8*'6_기대효과'!$H$7/8)</f>
        <v/>
      </c>
    </row>
    <row r="398">
      <c r="A398">
        <f>RAND()</f>
        <v/>
      </c>
      <c r="B398">
        <f>IF('d_시나리오'!$J$2='d_시나리오'!$H$2,'d_시나리오'!$I$2,IF(A398&lt;('d_시나리오'!$I$2-'d_시나리오'!$H$2)/('d_시나리오'!$J$2-'d_시나리오'!$H$2),'d_시나리오'!$H$2+SQRT(A398*('d_시나리오'!$J$2-'d_시나리오'!$H$2)*('d_시나리오'!$I$2-'d_시나리오'!$H$2)),'d_시나리오'!$J$2-SQRT((1-A398)*('d_시나리오'!$J$2-'d_시나리오'!$H$2)*('d_시나리오'!$J$2-'d_시나리오'!$I$2))))</f>
        <v/>
      </c>
      <c r="C398">
        <f>RAND()</f>
        <v/>
      </c>
      <c r="D398">
        <f>BETAINV(RAND(),IF(C398&lt;'d_고정'!$B$26,'d_고정'!$B$23,'d_고정'!$B$16)+1,'d_고정'!$B$17-IF(C398&lt;'d_고정'!$B$26,'d_고정'!$B$23,'d_고정'!$B$16)+1)*('d_고정'!$B$14+('d_고정'!$B$15-'d_고정'!$B$14)*RAND())</f>
        <v/>
      </c>
      <c r="E398">
        <f>INDEX('d_분포'!$A$2:$A$28,RANDBETWEEN(1,27))</f>
        <v/>
      </c>
      <c r="F398">
        <f>INDEX('d_분포'!$C$2:$C$5,RANDBETWEEN(1,4))*(0.9+0.2*RAND())</f>
        <v/>
      </c>
      <c r="G398">
        <f>RAND()</f>
        <v/>
      </c>
      <c r="H398">
        <f>(F398+(1-F398)*('d_고정'!$B$22*BETAINV(RAND(),IF(G398&lt;'d_고정'!$B$26,'d_고정'!$B$25,'d_고정'!$B$20)+1,'d_고정'!$B$21-IF(G398&lt;'d_고정'!$B$26,'d_고정'!$B$25,'d_고정'!$B$20)+1)+(1-'d_고정'!$B$22)*BETAINV(RAND(),IF(G398&lt;'d_고정'!$B$26,'d_고정'!$B$24,'d_고정'!$B$18)+1,'d_고정'!$B$19-IF(G398&lt;'d_고정'!$B$26,'d_고정'!$B$24,'d_고정'!$B$18)+1))*('d_고정'!$B$14+('d_고정'!$B$15-'d_고정'!$B$14)*RAND()))/F398</f>
        <v/>
      </c>
      <c r="I398">
        <f>RAND()</f>
        <v/>
      </c>
      <c r="J398">
        <f>IF('d_시나리오'!$J$3='d_시나리오'!$H$3,'d_시나리오'!$I$3,IF(I398&lt;('d_시나리오'!$I$3-'d_시나리오'!$H$3)/('d_시나리오'!$J$3-'d_시나리오'!$H$3),'d_시나리오'!$H$3+SQRT(I398*('d_시나리오'!$J$3-'d_시나리오'!$H$3)*('d_시나리오'!$I$3-'d_시나리오'!$H$3)),'d_시나리오'!$J$3-SQRT((1-I398)*('d_시나리오'!$J$3-'d_시나리오'!$H$3)*('d_시나리오'!$J$3-'d_시나리오'!$I$3))))</f>
        <v/>
      </c>
      <c r="K398">
        <f>RAND()</f>
        <v/>
      </c>
      <c r="L398">
        <f>IF('d_시나리오'!$J$4='d_시나리오'!$H$4,'d_시나리오'!$I$4,IF(K398&lt;('d_시나리오'!$I$4-'d_시나리오'!$H$4)/('d_시나리오'!$J$4-'d_시나리오'!$H$4),'d_시나리오'!$H$4+SQRT(K398*('d_시나리오'!$J$4-'d_시나리오'!$H$4)*('d_시나리오'!$I$4-'d_시나리오'!$H$4)),'d_시나리오'!$J$4-SQRT((1-K398)*('d_시나리오'!$J$4-'d_시나리오'!$H$4)*('d_시나리오'!$J$4-'d_시나리오'!$I$4))))</f>
        <v/>
      </c>
      <c r="M398">
        <f>RAND()</f>
        <v/>
      </c>
      <c r="N398">
        <f>IF('d_시나리오'!$J$5='d_시나리오'!$H$5,'d_시나리오'!$I$5,IF(M398&lt;('d_시나리오'!$I$5-'d_시나리오'!$H$5)/('d_시나리오'!$J$5-'d_시나리오'!$H$5),'d_시나리오'!$H$5+SQRT(M398*('d_시나리오'!$J$5-'d_시나리오'!$H$5)*('d_시나리오'!$I$5-'d_시나리오'!$H$5)),'d_시나리오'!$J$5-SQRT((1-M398)*('d_시나리오'!$J$5-'d_시나리오'!$H$5)*('d_시나리오'!$J$5-'d_시나리오'!$I$5))))</f>
        <v/>
      </c>
      <c r="O398">
        <f>RAND()</f>
        <v/>
      </c>
      <c r="P398">
        <f>IF('d_시나리오'!$J$6='d_시나리오'!$H$6,'d_시나리오'!$I$6,IF(O398&lt;('d_시나리오'!$I$6-'d_시나리오'!$H$6)/('d_시나리오'!$J$6-'d_시나리오'!$H$6),'d_시나리오'!$H$6+SQRT(O398*('d_시나리오'!$J$6-'d_시나리오'!$H$6)*('d_시나리오'!$I$6-'d_시나리오'!$H$6)),'d_시나리오'!$J$6-SQRT((1-O398)*('d_시나리오'!$J$6-'d_시나리오'!$H$6)*('d_시나리오'!$J$6-'d_시나리오'!$I$6))))</f>
        <v/>
      </c>
      <c r="Q398">
        <f>INDEX('d_분포'!$B$2:$B$57,RANDBETWEEN(1,56))</f>
        <v/>
      </c>
      <c r="R398">
        <f>BETAINV(RAND(),5,5)</f>
        <v/>
      </c>
      <c r="S398">
        <f>'d_고정'!$B$1*'6_기대효과'!$H$7*('d_시나리오'!$I$7/'d_고정'!$B$2)*B398</f>
        <v/>
      </c>
      <c r="T398">
        <f>S398*D398</f>
        <v/>
      </c>
      <c r="U398">
        <f>S398*F398*H398</f>
        <v/>
      </c>
      <c r="V398">
        <f>S398*F398*(H398-1)</f>
        <v/>
      </c>
      <c r="W398">
        <f>U398*J398</f>
        <v/>
      </c>
      <c r="X398">
        <f>T398+W398</f>
        <v/>
      </c>
      <c r="Y398">
        <f>(T398*E398+W398*L398)*(1-R398-'d_고정'!$B$13)</f>
        <v/>
      </c>
      <c r="Z398">
        <f>(U398*N398*Q398+'d_고정'!$B$3*('6_기대효과'!$H$7/8)*Q398*'d_고정'!$B$10*P398*('6_기대효과'!$K$7/'d_고정'!$B$9))*(1-R398)</f>
        <v/>
      </c>
      <c r="AA398">
        <f>W398*L398*(1-R398-'d_고정'!$B$13)+U398*MAX(N398-'d_고정'!$B$10*P398*('6_기대효과'!$K$7/'d_고정'!$B$9),0)*Q398*(1-R398)</f>
        <v/>
      </c>
      <c r="AB398">
        <f>Y398+Z398</f>
        <v/>
      </c>
      <c r="AC398">
        <f>Y398/('d_고정'!$B$5*'6_기대효과'!$H$7/8)/'d_고정'!$B$6</f>
        <v/>
      </c>
      <c r="AD398">
        <f>Y398/('d_고정'!$B$8*'6_기대효과'!$H$7/8)</f>
        <v/>
      </c>
    </row>
    <row r="399">
      <c r="A399">
        <f>RAND()</f>
        <v/>
      </c>
      <c r="B399">
        <f>IF('d_시나리오'!$J$2='d_시나리오'!$H$2,'d_시나리오'!$I$2,IF(A399&lt;('d_시나리오'!$I$2-'d_시나리오'!$H$2)/('d_시나리오'!$J$2-'d_시나리오'!$H$2),'d_시나리오'!$H$2+SQRT(A399*('d_시나리오'!$J$2-'d_시나리오'!$H$2)*('d_시나리오'!$I$2-'d_시나리오'!$H$2)),'d_시나리오'!$J$2-SQRT((1-A399)*('d_시나리오'!$J$2-'d_시나리오'!$H$2)*('d_시나리오'!$J$2-'d_시나리오'!$I$2))))</f>
        <v/>
      </c>
      <c r="C399">
        <f>RAND()</f>
        <v/>
      </c>
      <c r="D399">
        <f>BETAINV(RAND(),IF(C399&lt;'d_고정'!$B$26,'d_고정'!$B$23,'d_고정'!$B$16)+1,'d_고정'!$B$17-IF(C399&lt;'d_고정'!$B$26,'d_고정'!$B$23,'d_고정'!$B$16)+1)*('d_고정'!$B$14+('d_고정'!$B$15-'d_고정'!$B$14)*RAND())</f>
        <v/>
      </c>
      <c r="E399">
        <f>INDEX('d_분포'!$A$2:$A$28,RANDBETWEEN(1,27))</f>
        <v/>
      </c>
      <c r="F399">
        <f>INDEX('d_분포'!$C$2:$C$5,RANDBETWEEN(1,4))*(0.9+0.2*RAND())</f>
        <v/>
      </c>
      <c r="G399">
        <f>RAND()</f>
        <v/>
      </c>
      <c r="H399">
        <f>(F399+(1-F399)*('d_고정'!$B$22*BETAINV(RAND(),IF(G399&lt;'d_고정'!$B$26,'d_고정'!$B$25,'d_고정'!$B$20)+1,'d_고정'!$B$21-IF(G399&lt;'d_고정'!$B$26,'d_고정'!$B$25,'d_고정'!$B$20)+1)+(1-'d_고정'!$B$22)*BETAINV(RAND(),IF(G399&lt;'d_고정'!$B$26,'d_고정'!$B$24,'d_고정'!$B$18)+1,'d_고정'!$B$19-IF(G399&lt;'d_고정'!$B$26,'d_고정'!$B$24,'d_고정'!$B$18)+1))*('d_고정'!$B$14+('d_고정'!$B$15-'d_고정'!$B$14)*RAND()))/F399</f>
        <v/>
      </c>
      <c r="I399">
        <f>RAND()</f>
        <v/>
      </c>
      <c r="J399">
        <f>IF('d_시나리오'!$J$3='d_시나리오'!$H$3,'d_시나리오'!$I$3,IF(I399&lt;('d_시나리오'!$I$3-'d_시나리오'!$H$3)/('d_시나리오'!$J$3-'d_시나리오'!$H$3),'d_시나리오'!$H$3+SQRT(I399*('d_시나리오'!$J$3-'d_시나리오'!$H$3)*('d_시나리오'!$I$3-'d_시나리오'!$H$3)),'d_시나리오'!$J$3-SQRT((1-I399)*('d_시나리오'!$J$3-'d_시나리오'!$H$3)*('d_시나리오'!$J$3-'d_시나리오'!$I$3))))</f>
        <v/>
      </c>
      <c r="K399">
        <f>RAND()</f>
        <v/>
      </c>
      <c r="L399">
        <f>IF('d_시나리오'!$J$4='d_시나리오'!$H$4,'d_시나리오'!$I$4,IF(K399&lt;('d_시나리오'!$I$4-'d_시나리오'!$H$4)/('d_시나리오'!$J$4-'d_시나리오'!$H$4),'d_시나리오'!$H$4+SQRT(K399*('d_시나리오'!$J$4-'d_시나리오'!$H$4)*('d_시나리오'!$I$4-'d_시나리오'!$H$4)),'d_시나리오'!$J$4-SQRT((1-K399)*('d_시나리오'!$J$4-'d_시나리오'!$H$4)*('d_시나리오'!$J$4-'d_시나리오'!$I$4))))</f>
        <v/>
      </c>
      <c r="M399">
        <f>RAND()</f>
        <v/>
      </c>
      <c r="N399">
        <f>IF('d_시나리오'!$J$5='d_시나리오'!$H$5,'d_시나리오'!$I$5,IF(M399&lt;('d_시나리오'!$I$5-'d_시나리오'!$H$5)/('d_시나리오'!$J$5-'d_시나리오'!$H$5),'d_시나리오'!$H$5+SQRT(M399*('d_시나리오'!$J$5-'d_시나리오'!$H$5)*('d_시나리오'!$I$5-'d_시나리오'!$H$5)),'d_시나리오'!$J$5-SQRT((1-M399)*('d_시나리오'!$J$5-'d_시나리오'!$H$5)*('d_시나리오'!$J$5-'d_시나리오'!$I$5))))</f>
        <v/>
      </c>
      <c r="O399">
        <f>RAND()</f>
        <v/>
      </c>
      <c r="P399">
        <f>IF('d_시나리오'!$J$6='d_시나리오'!$H$6,'d_시나리오'!$I$6,IF(O399&lt;('d_시나리오'!$I$6-'d_시나리오'!$H$6)/('d_시나리오'!$J$6-'d_시나리오'!$H$6),'d_시나리오'!$H$6+SQRT(O399*('d_시나리오'!$J$6-'d_시나리오'!$H$6)*('d_시나리오'!$I$6-'d_시나리오'!$H$6)),'d_시나리오'!$J$6-SQRT((1-O399)*('d_시나리오'!$J$6-'d_시나리오'!$H$6)*('d_시나리오'!$J$6-'d_시나리오'!$I$6))))</f>
        <v/>
      </c>
      <c r="Q399">
        <f>INDEX('d_분포'!$B$2:$B$57,RANDBETWEEN(1,56))</f>
        <v/>
      </c>
      <c r="R399">
        <f>BETAINV(RAND(),5,5)</f>
        <v/>
      </c>
      <c r="S399">
        <f>'d_고정'!$B$1*'6_기대효과'!$H$7*('d_시나리오'!$I$7/'d_고정'!$B$2)*B399</f>
        <v/>
      </c>
      <c r="T399">
        <f>S399*D399</f>
        <v/>
      </c>
      <c r="U399">
        <f>S399*F399*H399</f>
        <v/>
      </c>
      <c r="V399">
        <f>S399*F399*(H399-1)</f>
        <v/>
      </c>
      <c r="W399">
        <f>U399*J399</f>
        <v/>
      </c>
      <c r="X399">
        <f>T399+W399</f>
        <v/>
      </c>
      <c r="Y399">
        <f>(T399*E399+W399*L399)*(1-R399-'d_고정'!$B$13)</f>
        <v/>
      </c>
      <c r="Z399">
        <f>(U399*N399*Q399+'d_고정'!$B$3*('6_기대효과'!$H$7/8)*Q399*'d_고정'!$B$10*P399*('6_기대효과'!$K$7/'d_고정'!$B$9))*(1-R399)</f>
        <v/>
      </c>
      <c r="AA399">
        <f>W399*L399*(1-R399-'d_고정'!$B$13)+U399*MAX(N399-'d_고정'!$B$10*P399*('6_기대효과'!$K$7/'d_고정'!$B$9),0)*Q399*(1-R399)</f>
        <v/>
      </c>
      <c r="AB399">
        <f>Y399+Z399</f>
        <v/>
      </c>
      <c r="AC399">
        <f>Y399/('d_고정'!$B$5*'6_기대효과'!$H$7/8)/'d_고정'!$B$6</f>
        <v/>
      </c>
      <c r="AD399">
        <f>Y399/('d_고정'!$B$8*'6_기대효과'!$H$7/8)</f>
        <v/>
      </c>
    </row>
    <row r="400">
      <c r="A400">
        <f>RAND()</f>
        <v/>
      </c>
      <c r="B400">
        <f>IF('d_시나리오'!$J$2='d_시나리오'!$H$2,'d_시나리오'!$I$2,IF(A400&lt;('d_시나리오'!$I$2-'d_시나리오'!$H$2)/('d_시나리오'!$J$2-'d_시나리오'!$H$2),'d_시나리오'!$H$2+SQRT(A400*('d_시나리오'!$J$2-'d_시나리오'!$H$2)*('d_시나리오'!$I$2-'d_시나리오'!$H$2)),'d_시나리오'!$J$2-SQRT((1-A400)*('d_시나리오'!$J$2-'d_시나리오'!$H$2)*('d_시나리오'!$J$2-'d_시나리오'!$I$2))))</f>
        <v/>
      </c>
      <c r="C400">
        <f>RAND()</f>
        <v/>
      </c>
      <c r="D400">
        <f>BETAINV(RAND(),IF(C400&lt;'d_고정'!$B$26,'d_고정'!$B$23,'d_고정'!$B$16)+1,'d_고정'!$B$17-IF(C400&lt;'d_고정'!$B$26,'d_고정'!$B$23,'d_고정'!$B$16)+1)*('d_고정'!$B$14+('d_고정'!$B$15-'d_고정'!$B$14)*RAND())</f>
        <v/>
      </c>
      <c r="E400">
        <f>INDEX('d_분포'!$A$2:$A$28,RANDBETWEEN(1,27))</f>
        <v/>
      </c>
      <c r="F400">
        <f>INDEX('d_분포'!$C$2:$C$5,RANDBETWEEN(1,4))*(0.9+0.2*RAND())</f>
        <v/>
      </c>
      <c r="G400">
        <f>RAND()</f>
        <v/>
      </c>
      <c r="H400">
        <f>(F400+(1-F400)*('d_고정'!$B$22*BETAINV(RAND(),IF(G400&lt;'d_고정'!$B$26,'d_고정'!$B$25,'d_고정'!$B$20)+1,'d_고정'!$B$21-IF(G400&lt;'d_고정'!$B$26,'d_고정'!$B$25,'d_고정'!$B$20)+1)+(1-'d_고정'!$B$22)*BETAINV(RAND(),IF(G400&lt;'d_고정'!$B$26,'d_고정'!$B$24,'d_고정'!$B$18)+1,'d_고정'!$B$19-IF(G400&lt;'d_고정'!$B$26,'d_고정'!$B$24,'d_고정'!$B$18)+1))*('d_고정'!$B$14+('d_고정'!$B$15-'d_고정'!$B$14)*RAND()))/F400</f>
        <v/>
      </c>
      <c r="I400">
        <f>RAND()</f>
        <v/>
      </c>
      <c r="J400">
        <f>IF('d_시나리오'!$J$3='d_시나리오'!$H$3,'d_시나리오'!$I$3,IF(I400&lt;('d_시나리오'!$I$3-'d_시나리오'!$H$3)/('d_시나리오'!$J$3-'d_시나리오'!$H$3),'d_시나리오'!$H$3+SQRT(I400*('d_시나리오'!$J$3-'d_시나리오'!$H$3)*('d_시나리오'!$I$3-'d_시나리오'!$H$3)),'d_시나리오'!$J$3-SQRT((1-I400)*('d_시나리오'!$J$3-'d_시나리오'!$H$3)*('d_시나리오'!$J$3-'d_시나리오'!$I$3))))</f>
        <v/>
      </c>
      <c r="K400">
        <f>RAND()</f>
        <v/>
      </c>
      <c r="L400">
        <f>IF('d_시나리오'!$J$4='d_시나리오'!$H$4,'d_시나리오'!$I$4,IF(K400&lt;('d_시나리오'!$I$4-'d_시나리오'!$H$4)/('d_시나리오'!$J$4-'d_시나리오'!$H$4),'d_시나리오'!$H$4+SQRT(K400*('d_시나리오'!$J$4-'d_시나리오'!$H$4)*('d_시나리오'!$I$4-'d_시나리오'!$H$4)),'d_시나리오'!$J$4-SQRT((1-K400)*('d_시나리오'!$J$4-'d_시나리오'!$H$4)*('d_시나리오'!$J$4-'d_시나리오'!$I$4))))</f>
        <v/>
      </c>
      <c r="M400">
        <f>RAND()</f>
        <v/>
      </c>
      <c r="N400">
        <f>IF('d_시나리오'!$J$5='d_시나리오'!$H$5,'d_시나리오'!$I$5,IF(M400&lt;('d_시나리오'!$I$5-'d_시나리오'!$H$5)/('d_시나리오'!$J$5-'d_시나리오'!$H$5),'d_시나리오'!$H$5+SQRT(M400*('d_시나리오'!$J$5-'d_시나리오'!$H$5)*('d_시나리오'!$I$5-'d_시나리오'!$H$5)),'d_시나리오'!$J$5-SQRT((1-M400)*('d_시나리오'!$J$5-'d_시나리오'!$H$5)*('d_시나리오'!$J$5-'d_시나리오'!$I$5))))</f>
        <v/>
      </c>
      <c r="O400">
        <f>RAND()</f>
        <v/>
      </c>
      <c r="P400">
        <f>IF('d_시나리오'!$J$6='d_시나리오'!$H$6,'d_시나리오'!$I$6,IF(O400&lt;('d_시나리오'!$I$6-'d_시나리오'!$H$6)/('d_시나리오'!$J$6-'d_시나리오'!$H$6),'d_시나리오'!$H$6+SQRT(O400*('d_시나리오'!$J$6-'d_시나리오'!$H$6)*('d_시나리오'!$I$6-'d_시나리오'!$H$6)),'d_시나리오'!$J$6-SQRT((1-O400)*('d_시나리오'!$J$6-'d_시나리오'!$H$6)*('d_시나리오'!$J$6-'d_시나리오'!$I$6))))</f>
        <v/>
      </c>
      <c r="Q400">
        <f>INDEX('d_분포'!$B$2:$B$57,RANDBETWEEN(1,56))</f>
        <v/>
      </c>
      <c r="R400">
        <f>BETAINV(RAND(),5,5)</f>
        <v/>
      </c>
      <c r="S400">
        <f>'d_고정'!$B$1*'6_기대효과'!$H$7*('d_시나리오'!$I$7/'d_고정'!$B$2)*B400</f>
        <v/>
      </c>
      <c r="T400">
        <f>S400*D400</f>
        <v/>
      </c>
      <c r="U400">
        <f>S400*F400*H400</f>
        <v/>
      </c>
      <c r="V400">
        <f>S400*F400*(H400-1)</f>
        <v/>
      </c>
      <c r="W400">
        <f>U400*J400</f>
        <v/>
      </c>
      <c r="X400">
        <f>T400+W400</f>
        <v/>
      </c>
      <c r="Y400">
        <f>(T400*E400+W400*L400)*(1-R400-'d_고정'!$B$13)</f>
        <v/>
      </c>
      <c r="Z400">
        <f>(U400*N400*Q400+'d_고정'!$B$3*('6_기대효과'!$H$7/8)*Q400*'d_고정'!$B$10*P400*('6_기대효과'!$K$7/'d_고정'!$B$9))*(1-R400)</f>
        <v/>
      </c>
      <c r="AA400">
        <f>W400*L400*(1-R400-'d_고정'!$B$13)+U400*MAX(N400-'d_고정'!$B$10*P400*('6_기대효과'!$K$7/'d_고정'!$B$9),0)*Q400*(1-R400)</f>
        <v/>
      </c>
      <c r="AB400">
        <f>Y400+Z400</f>
        <v/>
      </c>
      <c r="AC400">
        <f>Y400/('d_고정'!$B$5*'6_기대효과'!$H$7/8)/'d_고정'!$B$6</f>
        <v/>
      </c>
      <c r="AD400">
        <f>Y400/('d_고정'!$B$8*'6_기대효과'!$H$7/8)</f>
        <v/>
      </c>
    </row>
    <row r="401">
      <c r="A401">
        <f>RAND()</f>
        <v/>
      </c>
      <c r="B401">
        <f>IF('d_시나리오'!$J$2='d_시나리오'!$H$2,'d_시나리오'!$I$2,IF(A401&lt;('d_시나리오'!$I$2-'d_시나리오'!$H$2)/('d_시나리오'!$J$2-'d_시나리오'!$H$2),'d_시나리오'!$H$2+SQRT(A401*('d_시나리오'!$J$2-'d_시나리오'!$H$2)*('d_시나리오'!$I$2-'d_시나리오'!$H$2)),'d_시나리오'!$J$2-SQRT((1-A401)*('d_시나리오'!$J$2-'d_시나리오'!$H$2)*('d_시나리오'!$J$2-'d_시나리오'!$I$2))))</f>
        <v/>
      </c>
      <c r="C401">
        <f>RAND()</f>
        <v/>
      </c>
      <c r="D401">
        <f>BETAINV(RAND(),IF(C401&lt;'d_고정'!$B$26,'d_고정'!$B$23,'d_고정'!$B$16)+1,'d_고정'!$B$17-IF(C401&lt;'d_고정'!$B$26,'d_고정'!$B$23,'d_고정'!$B$16)+1)*('d_고정'!$B$14+('d_고정'!$B$15-'d_고정'!$B$14)*RAND())</f>
        <v/>
      </c>
      <c r="E401">
        <f>INDEX('d_분포'!$A$2:$A$28,RANDBETWEEN(1,27))</f>
        <v/>
      </c>
      <c r="F401">
        <f>INDEX('d_분포'!$C$2:$C$5,RANDBETWEEN(1,4))*(0.9+0.2*RAND())</f>
        <v/>
      </c>
      <c r="G401">
        <f>RAND()</f>
        <v/>
      </c>
      <c r="H401">
        <f>(F401+(1-F401)*('d_고정'!$B$22*BETAINV(RAND(),IF(G401&lt;'d_고정'!$B$26,'d_고정'!$B$25,'d_고정'!$B$20)+1,'d_고정'!$B$21-IF(G401&lt;'d_고정'!$B$26,'d_고정'!$B$25,'d_고정'!$B$20)+1)+(1-'d_고정'!$B$22)*BETAINV(RAND(),IF(G401&lt;'d_고정'!$B$26,'d_고정'!$B$24,'d_고정'!$B$18)+1,'d_고정'!$B$19-IF(G401&lt;'d_고정'!$B$26,'d_고정'!$B$24,'d_고정'!$B$18)+1))*('d_고정'!$B$14+('d_고정'!$B$15-'d_고정'!$B$14)*RAND()))/F401</f>
        <v/>
      </c>
      <c r="I401">
        <f>RAND()</f>
        <v/>
      </c>
      <c r="J401">
        <f>IF('d_시나리오'!$J$3='d_시나리오'!$H$3,'d_시나리오'!$I$3,IF(I401&lt;('d_시나리오'!$I$3-'d_시나리오'!$H$3)/('d_시나리오'!$J$3-'d_시나리오'!$H$3),'d_시나리오'!$H$3+SQRT(I401*('d_시나리오'!$J$3-'d_시나리오'!$H$3)*('d_시나리오'!$I$3-'d_시나리오'!$H$3)),'d_시나리오'!$J$3-SQRT((1-I401)*('d_시나리오'!$J$3-'d_시나리오'!$H$3)*('d_시나리오'!$J$3-'d_시나리오'!$I$3))))</f>
        <v/>
      </c>
      <c r="K401">
        <f>RAND()</f>
        <v/>
      </c>
      <c r="L401">
        <f>IF('d_시나리오'!$J$4='d_시나리오'!$H$4,'d_시나리오'!$I$4,IF(K401&lt;('d_시나리오'!$I$4-'d_시나리오'!$H$4)/('d_시나리오'!$J$4-'d_시나리오'!$H$4),'d_시나리오'!$H$4+SQRT(K401*('d_시나리오'!$J$4-'d_시나리오'!$H$4)*('d_시나리오'!$I$4-'d_시나리오'!$H$4)),'d_시나리오'!$J$4-SQRT((1-K401)*('d_시나리오'!$J$4-'d_시나리오'!$H$4)*('d_시나리오'!$J$4-'d_시나리오'!$I$4))))</f>
        <v/>
      </c>
      <c r="M401">
        <f>RAND()</f>
        <v/>
      </c>
      <c r="N401">
        <f>IF('d_시나리오'!$J$5='d_시나리오'!$H$5,'d_시나리오'!$I$5,IF(M401&lt;('d_시나리오'!$I$5-'d_시나리오'!$H$5)/('d_시나리오'!$J$5-'d_시나리오'!$H$5),'d_시나리오'!$H$5+SQRT(M401*('d_시나리오'!$J$5-'d_시나리오'!$H$5)*('d_시나리오'!$I$5-'d_시나리오'!$H$5)),'d_시나리오'!$J$5-SQRT((1-M401)*('d_시나리오'!$J$5-'d_시나리오'!$H$5)*('d_시나리오'!$J$5-'d_시나리오'!$I$5))))</f>
        <v/>
      </c>
      <c r="O401">
        <f>RAND()</f>
        <v/>
      </c>
      <c r="P401">
        <f>IF('d_시나리오'!$J$6='d_시나리오'!$H$6,'d_시나리오'!$I$6,IF(O401&lt;('d_시나리오'!$I$6-'d_시나리오'!$H$6)/('d_시나리오'!$J$6-'d_시나리오'!$H$6),'d_시나리오'!$H$6+SQRT(O401*('d_시나리오'!$J$6-'d_시나리오'!$H$6)*('d_시나리오'!$I$6-'d_시나리오'!$H$6)),'d_시나리오'!$J$6-SQRT((1-O401)*('d_시나리오'!$J$6-'d_시나리오'!$H$6)*('d_시나리오'!$J$6-'d_시나리오'!$I$6))))</f>
        <v/>
      </c>
      <c r="Q401">
        <f>INDEX('d_분포'!$B$2:$B$57,RANDBETWEEN(1,56))</f>
        <v/>
      </c>
      <c r="R401">
        <f>BETAINV(RAND(),5,5)</f>
        <v/>
      </c>
      <c r="S401">
        <f>'d_고정'!$B$1*'6_기대효과'!$H$7*('d_시나리오'!$I$7/'d_고정'!$B$2)*B401</f>
        <v/>
      </c>
      <c r="T401">
        <f>S401*D401</f>
        <v/>
      </c>
      <c r="U401">
        <f>S401*F401*H401</f>
        <v/>
      </c>
      <c r="V401">
        <f>S401*F401*(H401-1)</f>
        <v/>
      </c>
      <c r="W401">
        <f>U401*J401</f>
        <v/>
      </c>
      <c r="X401">
        <f>T401+W401</f>
        <v/>
      </c>
      <c r="Y401">
        <f>(T401*E401+W401*L401)*(1-R401-'d_고정'!$B$13)</f>
        <v/>
      </c>
      <c r="Z401">
        <f>(U401*N401*Q401+'d_고정'!$B$3*('6_기대효과'!$H$7/8)*Q401*'d_고정'!$B$10*P401*('6_기대효과'!$K$7/'d_고정'!$B$9))*(1-R401)</f>
        <v/>
      </c>
      <c r="AA401">
        <f>W401*L401*(1-R401-'d_고정'!$B$13)+U401*MAX(N401-'d_고정'!$B$10*P401*('6_기대효과'!$K$7/'d_고정'!$B$9),0)*Q401*(1-R401)</f>
        <v/>
      </c>
      <c r="AB401">
        <f>Y401+Z401</f>
        <v/>
      </c>
      <c r="AC401">
        <f>Y401/('d_고정'!$B$5*'6_기대효과'!$H$7/8)/'d_고정'!$B$6</f>
        <v/>
      </c>
      <c r="AD401">
        <f>Y401/('d_고정'!$B$8*'6_기대효과'!$H$7/8)</f>
        <v/>
      </c>
    </row>
    <row r="402">
      <c r="A402">
        <f>RAND()</f>
        <v/>
      </c>
      <c r="B402">
        <f>IF('d_시나리오'!$J$2='d_시나리오'!$H$2,'d_시나리오'!$I$2,IF(A402&lt;('d_시나리오'!$I$2-'d_시나리오'!$H$2)/('d_시나리오'!$J$2-'d_시나리오'!$H$2),'d_시나리오'!$H$2+SQRT(A402*('d_시나리오'!$J$2-'d_시나리오'!$H$2)*('d_시나리오'!$I$2-'d_시나리오'!$H$2)),'d_시나리오'!$J$2-SQRT((1-A402)*('d_시나리오'!$J$2-'d_시나리오'!$H$2)*('d_시나리오'!$J$2-'d_시나리오'!$I$2))))</f>
        <v/>
      </c>
      <c r="C402">
        <f>RAND()</f>
        <v/>
      </c>
      <c r="D402">
        <f>BETAINV(RAND(),IF(C402&lt;'d_고정'!$B$26,'d_고정'!$B$23,'d_고정'!$B$16)+1,'d_고정'!$B$17-IF(C402&lt;'d_고정'!$B$26,'d_고정'!$B$23,'d_고정'!$B$16)+1)*('d_고정'!$B$14+('d_고정'!$B$15-'d_고정'!$B$14)*RAND())</f>
        <v/>
      </c>
      <c r="E402">
        <f>INDEX('d_분포'!$A$2:$A$28,RANDBETWEEN(1,27))</f>
        <v/>
      </c>
      <c r="F402">
        <f>INDEX('d_분포'!$C$2:$C$5,RANDBETWEEN(1,4))*(0.9+0.2*RAND())</f>
        <v/>
      </c>
      <c r="G402">
        <f>RAND()</f>
        <v/>
      </c>
      <c r="H402">
        <f>(F402+(1-F402)*('d_고정'!$B$22*BETAINV(RAND(),IF(G402&lt;'d_고정'!$B$26,'d_고정'!$B$25,'d_고정'!$B$20)+1,'d_고정'!$B$21-IF(G402&lt;'d_고정'!$B$26,'d_고정'!$B$25,'d_고정'!$B$20)+1)+(1-'d_고정'!$B$22)*BETAINV(RAND(),IF(G402&lt;'d_고정'!$B$26,'d_고정'!$B$24,'d_고정'!$B$18)+1,'d_고정'!$B$19-IF(G402&lt;'d_고정'!$B$26,'d_고정'!$B$24,'d_고정'!$B$18)+1))*('d_고정'!$B$14+('d_고정'!$B$15-'d_고정'!$B$14)*RAND()))/F402</f>
        <v/>
      </c>
      <c r="I402">
        <f>RAND()</f>
        <v/>
      </c>
      <c r="J402">
        <f>IF('d_시나리오'!$J$3='d_시나리오'!$H$3,'d_시나리오'!$I$3,IF(I402&lt;('d_시나리오'!$I$3-'d_시나리오'!$H$3)/('d_시나리오'!$J$3-'d_시나리오'!$H$3),'d_시나리오'!$H$3+SQRT(I402*('d_시나리오'!$J$3-'d_시나리오'!$H$3)*('d_시나리오'!$I$3-'d_시나리오'!$H$3)),'d_시나리오'!$J$3-SQRT((1-I402)*('d_시나리오'!$J$3-'d_시나리오'!$H$3)*('d_시나리오'!$J$3-'d_시나리오'!$I$3))))</f>
        <v/>
      </c>
      <c r="K402">
        <f>RAND()</f>
        <v/>
      </c>
      <c r="L402">
        <f>IF('d_시나리오'!$J$4='d_시나리오'!$H$4,'d_시나리오'!$I$4,IF(K402&lt;('d_시나리오'!$I$4-'d_시나리오'!$H$4)/('d_시나리오'!$J$4-'d_시나리오'!$H$4),'d_시나리오'!$H$4+SQRT(K402*('d_시나리오'!$J$4-'d_시나리오'!$H$4)*('d_시나리오'!$I$4-'d_시나리오'!$H$4)),'d_시나리오'!$J$4-SQRT((1-K402)*('d_시나리오'!$J$4-'d_시나리오'!$H$4)*('d_시나리오'!$J$4-'d_시나리오'!$I$4))))</f>
        <v/>
      </c>
      <c r="M402">
        <f>RAND()</f>
        <v/>
      </c>
      <c r="N402">
        <f>IF('d_시나리오'!$J$5='d_시나리오'!$H$5,'d_시나리오'!$I$5,IF(M402&lt;('d_시나리오'!$I$5-'d_시나리오'!$H$5)/('d_시나리오'!$J$5-'d_시나리오'!$H$5),'d_시나리오'!$H$5+SQRT(M402*('d_시나리오'!$J$5-'d_시나리오'!$H$5)*('d_시나리오'!$I$5-'d_시나리오'!$H$5)),'d_시나리오'!$J$5-SQRT((1-M402)*('d_시나리오'!$J$5-'d_시나리오'!$H$5)*('d_시나리오'!$J$5-'d_시나리오'!$I$5))))</f>
        <v/>
      </c>
      <c r="O402">
        <f>RAND()</f>
        <v/>
      </c>
      <c r="P402">
        <f>IF('d_시나리오'!$J$6='d_시나리오'!$H$6,'d_시나리오'!$I$6,IF(O402&lt;('d_시나리오'!$I$6-'d_시나리오'!$H$6)/('d_시나리오'!$J$6-'d_시나리오'!$H$6),'d_시나리오'!$H$6+SQRT(O402*('d_시나리오'!$J$6-'d_시나리오'!$H$6)*('d_시나리오'!$I$6-'d_시나리오'!$H$6)),'d_시나리오'!$J$6-SQRT((1-O402)*('d_시나리오'!$J$6-'d_시나리오'!$H$6)*('d_시나리오'!$J$6-'d_시나리오'!$I$6))))</f>
        <v/>
      </c>
      <c r="Q402">
        <f>INDEX('d_분포'!$B$2:$B$57,RANDBETWEEN(1,56))</f>
        <v/>
      </c>
      <c r="R402">
        <f>BETAINV(RAND(),5,5)</f>
        <v/>
      </c>
      <c r="S402">
        <f>'d_고정'!$B$1*'6_기대효과'!$H$7*('d_시나리오'!$I$7/'d_고정'!$B$2)*B402</f>
        <v/>
      </c>
      <c r="T402">
        <f>S402*D402</f>
        <v/>
      </c>
      <c r="U402">
        <f>S402*F402*H402</f>
        <v/>
      </c>
      <c r="V402">
        <f>S402*F402*(H402-1)</f>
        <v/>
      </c>
      <c r="W402">
        <f>U402*J402</f>
        <v/>
      </c>
      <c r="X402">
        <f>T402+W402</f>
        <v/>
      </c>
      <c r="Y402">
        <f>(T402*E402+W402*L402)*(1-R402-'d_고정'!$B$13)</f>
        <v/>
      </c>
      <c r="Z402">
        <f>(U402*N402*Q402+'d_고정'!$B$3*('6_기대효과'!$H$7/8)*Q402*'d_고정'!$B$10*P402*('6_기대효과'!$K$7/'d_고정'!$B$9))*(1-R402)</f>
        <v/>
      </c>
      <c r="AA402">
        <f>W402*L402*(1-R402-'d_고정'!$B$13)+U402*MAX(N402-'d_고정'!$B$10*P402*('6_기대효과'!$K$7/'d_고정'!$B$9),0)*Q402*(1-R402)</f>
        <v/>
      </c>
      <c r="AB402">
        <f>Y402+Z402</f>
        <v/>
      </c>
      <c r="AC402">
        <f>Y402/('d_고정'!$B$5*'6_기대효과'!$H$7/8)/'d_고정'!$B$6</f>
        <v/>
      </c>
      <c r="AD402">
        <f>Y402/('d_고정'!$B$8*'6_기대효과'!$H$7/8)</f>
        <v/>
      </c>
    </row>
    <row r="403">
      <c r="A403">
        <f>RAND()</f>
        <v/>
      </c>
      <c r="B403">
        <f>IF('d_시나리오'!$J$2='d_시나리오'!$H$2,'d_시나리오'!$I$2,IF(A403&lt;('d_시나리오'!$I$2-'d_시나리오'!$H$2)/('d_시나리오'!$J$2-'d_시나리오'!$H$2),'d_시나리오'!$H$2+SQRT(A403*('d_시나리오'!$J$2-'d_시나리오'!$H$2)*('d_시나리오'!$I$2-'d_시나리오'!$H$2)),'d_시나리오'!$J$2-SQRT((1-A403)*('d_시나리오'!$J$2-'d_시나리오'!$H$2)*('d_시나리오'!$J$2-'d_시나리오'!$I$2))))</f>
        <v/>
      </c>
      <c r="C403">
        <f>RAND()</f>
        <v/>
      </c>
      <c r="D403">
        <f>BETAINV(RAND(),IF(C403&lt;'d_고정'!$B$26,'d_고정'!$B$23,'d_고정'!$B$16)+1,'d_고정'!$B$17-IF(C403&lt;'d_고정'!$B$26,'d_고정'!$B$23,'d_고정'!$B$16)+1)*('d_고정'!$B$14+('d_고정'!$B$15-'d_고정'!$B$14)*RAND())</f>
        <v/>
      </c>
      <c r="E403">
        <f>INDEX('d_분포'!$A$2:$A$28,RANDBETWEEN(1,27))</f>
        <v/>
      </c>
      <c r="F403">
        <f>INDEX('d_분포'!$C$2:$C$5,RANDBETWEEN(1,4))*(0.9+0.2*RAND())</f>
        <v/>
      </c>
      <c r="G403">
        <f>RAND()</f>
        <v/>
      </c>
      <c r="H403">
        <f>(F403+(1-F403)*('d_고정'!$B$22*BETAINV(RAND(),IF(G403&lt;'d_고정'!$B$26,'d_고정'!$B$25,'d_고정'!$B$20)+1,'d_고정'!$B$21-IF(G403&lt;'d_고정'!$B$26,'d_고정'!$B$25,'d_고정'!$B$20)+1)+(1-'d_고정'!$B$22)*BETAINV(RAND(),IF(G403&lt;'d_고정'!$B$26,'d_고정'!$B$24,'d_고정'!$B$18)+1,'d_고정'!$B$19-IF(G403&lt;'d_고정'!$B$26,'d_고정'!$B$24,'d_고정'!$B$18)+1))*('d_고정'!$B$14+('d_고정'!$B$15-'d_고정'!$B$14)*RAND()))/F403</f>
        <v/>
      </c>
      <c r="I403">
        <f>RAND()</f>
        <v/>
      </c>
      <c r="J403">
        <f>IF('d_시나리오'!$J$3='d_시나리오'!$H$3,'d_시나리오'!$I$3,IF(I403&lt;('d_시나리오'!$I$3-'d_시나리오'!$H$3)/('d_시나리오'!$J$3-'d_시나리오'!$H$3),'d_시나리오'!$H$3+SQRT(I403*('d_시나리오'!$J$3-'d_시나리오'!$H$3)*('d_시나리오'!$I$3-'d_시나리오'!$H$3)),'d_시나리오'!$J$3-SQRT((1-I403)*('d_시나리오'!$J$3-'d_시나리오'!$H$3)*('d_시나리오'!$J$3-'d_시나리오'!$I$3))))</f>
        <v/>
      </c>
      <c r="K403">
        <f>RAND()</f>
        <v/>
      </c>
      <c r="L403">
        <f>IF('d_시나리오'!$J$4='d_시나리오'!$H$4,'d_시나리오'!$I$4,IF(K403&lt;('d_시나리오'!$I$4-'d_시나리오'!$H$4)/('d_시나리오'!$J$4-'d_시나리오'!$H$4),'d_시나리오'!$H$4+SQRT(K403*('d_시나리오'!$J$4-'d_시나리오'!$H$4)*('d_시나리오'!$I$4-'d_시나리오'!$H$4)),'d_시나리오'!$J$4-SQRT((1-K403)*('d_시나리오'!$J$4-'d_시나리오'!$H$4)*('d_시나리오'!$J$4-'d_시나리오'!$I$4))))</f>
        <v/>
      </c>
      <c r="M403">
        <f>RAND()</f>
        <v/>
      </c>
      <c r="N403">
        <f>IF('d_시나리오'!$J$5='d_시나리오'!$H$5,'d_시나리오'!$I$5,IF(M403&lt;('d_시나리오'!$I$5-'d_시나리오'!$H$5)/('d_시나리오'!$J$5-'d_시나리오'!$H$5),'d_시나리오'!$H$5+SQRT(M403*('d_시나리오'!$J$5-'d_시나리오'!$H$5)*('d_시나리오'!$I$5-'d_시나리오'!$H$5)),'d_시나리오'!$J$5-SQRT((1-M403)*('d_시나리오'!$J$5-'d_시나리오'!$H$5)*('d_시나리오'!$J$5-'d_시나리오'!$I$5))))</f>
        <v/>
      </c>
      <c r="O403">
        <f>RAND()</f>
        <v/>
      </c>
      <c r="P403">
        <f>IF('d_시나리오'!$J$6='d_시나리오'!$H$6,'d_시나리오'!$I$6,IF(O403&lt;('d_시나리오'!$I$6-'d_시나리오'!$H$6)/('d_시나리오'!$J$6-'d_시나리오'!$H$6),'d_시나리오'!$H$6+SQRT(O403*('d_시나리오'!$J$6-'d_시나리오'!$H$6)*('d_시나리오'!$I$6-'d_시나리오'!$H$6)),'d_시나리오'!$J$6-SQRT((1-O403)*('d_시나리오'!$J$6-'d_시나리오'!$H$6)*('d_시나리오'!$J$6-'d_시나리오'!$I$6))))</f>
        <v/>
      </c>
      <c r="Q403">
        <f>INDEX('d_분포'!$B$2:$B$57,RANDBETWEEN(1,56))</f>
        <v/>
      </c>
      <c r="R403">
        <f>BETAINV(RAND(),5,5)</f>
        <v/>
      </c>
      <c r="S403">
        <f>'d_고정'!$B$1*'6_기대효과'!$H$7*('d_시나리오'!$I$7/'d_고정'!$B$2)*B403</f>
        <v/>
      </c>
      <c r="T403">
        <f>S403*D403</f>
        <v/>
      </c>
      <c r="U403">
        <f>S403*F403*H403</f>
        <v/>
      </c>
      <c r="V403">
        <f>S403*F403*(H403-1)</f>
        <v/>
      </c>
      <c r="W403">
        <f>U403*J403</f>
        <v/>
      </c>
      <c r="X403">
        <f>T403+W403</f>
        <v/>
      </c>
      <c r="Y403">
        <f>(T403*E403+W403*L403)*(1-R403-'d_고정'!$B$13)</f>
        <v/>
      </c>
      <c r="Z403">
        <f>(U403*N403*Q403+'d_고정'!$B$3*('6_기대효과'!$H$7/8)*Q403*'d_고정'!$B$10*P403*('6_기대효과'!$K$7/'d_고정'!$B$9))*(1-R403)</f>
        <v/>
      </c>
      <c r="AA403">
        <f>W403*L403*(1-R403-'d_고정'!$B$13)+U403*MAX(N403-'d_고정'!$B$10*P403*('6_기대효과'!$K$7/'d_고정'!$B$9),0)*Q403*(1-R403)</f>
        <v/>
      </c>
      <c r="AB403">
        <f>Y403+Z403</f>
        <v/>
      </c>
      <c r="AC403">
        <f>Y403/('d_고정'!$B$5*'6_기대효과'!$H$7/8)/'d_고정'!$B$6</f>
        <v/>
      </c>
      <c r="AD403">
        <f>Y403/('d_고정'!$B$8*'6_기대효과'!$H$7/8)</f>
        <v/>
      </c>
    </row>
    <row r="404">
      <c r="A404">
        <f>RAND()</f>
        <v/>
      </c>
      <c r="B404">
        <f>IF('d_시나리오'!$J$2='d_시나리오'!$H$2,'d_시나리오'!$I$2,IF(A404&lt;('d_시나리오'!$I$2-'d_시나리오'!$H$2)/('d_시나리오'!$J$2-'d_시나리오'!$H$2),'d_시나리오'!$H$2+SQRT(A404*('d_시나리오'!$J$2-'d_시나리오'!$H$2)*('d_시나리오'!$I$2-'d_시나리오'!$H$2)),'d_시나리오'!$J$2-SQRT((1-A404)*('d_시나리오'!$J$2-'d_시나리오'!$H$2)*('d_시나리오'!$J$2-'d_시나리오'!$I$2))))</f>
        <v/>
      </c>
      <c r="C404">
        <f>RAND()</f>
        <v/>
      </c>
      <c r="D404">
        <f>BETAINV(RAND(),IF(C404&lt;'d_고정'!$B$26,'d_고정'!$B$23,'d_고정'!$B$16)+1,'d_고정'!$B$17-IF(C404&lt;'d_고정'!$B$26,'d_고정'!$B$23,'d_고정'!$B$16)+1)*('d_고정'!$B$14+('d_고정'!$B$15-'d_고정'!$B$14)*RAND())</f>
        <v/>
      </c>
      <c r="E404">
        <f>INDEX('d_분포'!$A$2:$A$28,RANDBETWEEN(1,27))</f>
        <v/>
      </c>
      <c r="F404">
        <f>INDEX('d_분포'!$C$2:$C$5,RANDBETWEEN(1,4))*(0.9+0.2*RAND())</f>
        <v/>
      </c>
      <c r="G404">
        <f>RAND()</f>
        <v/>
      </c>
      <c r="H404">
        <f>(F404+(1-F404)*('d_고정'!$B$22*BETAINV(RAND(),IF(G404&lt;'d_고정'!$B$26,'d_고정'!$B$25,'d_고정'!$B$20)+1,'d_고정'!$B$21-IF(G404&lt;'d_고정'!$B$26,'d_고정'!$B$25,'d_고정'!$B$20)+1)+(1-'d_고정'!$B$22)*BETAINV(RAND(),IF(G404&lt;'d_고정'!$B$26,'d_고정'!$B$24,'d_고정'!$B$18)+1,'d_고정'!$B$19-IF(G404&lt;'d_고정'!$B$26,'d_고정'!$B$24,'d_고정'!$B$18)+1))*('d_고정'!$B$14+('d_고정'!$B$15-'d_고정'!$B$14)*RAND()))/F404</f>
        <v/>
      </c>
      <c r="I404">
        <f>RAND()</f>
        <v/>
      </c>
      <c r="J404">
        <f>IF('d_시나리오'!$J$3='d_시나리오'!$H$3,'d_시나리오'!$I$3,IF(I404&lt;('d_시나리오'!$I$3-'d_시나리오'!$H$3)/('d_시나리오'!$J$3-'d_시나리오'!$H$3),'d_시나리오'!$H$3+SQRT(I404*('d_시나리오'!$J$3-'d_시나리오'!$H$3)*('d_시나리오'!$I$3-'d_시나리오'!$H$3)),'d_시나리오'!$J$3-SQRT((1-I404)*('d_시나리오'!$J$3-'d_시나리오'!$H$3)*('d_시나리오'!$J$3-'d_시나리오'!$I$3))))</f>
        <v/>
      </c>
      <c r="K404">
        <f>RAND()</f>
        <v/>
      </c>
      <c r="L404">
        <f>IF('d_시나리오'!$J$4='d_시나리오'!$H$4,'d_시나리오'!$I$4,IF(K404&lt;('d_시나리오'!$I$4-'d_시나리오'!$H$4)/('d_시나리오'!$J$4-'d_시나리오'!$H$4),'d_시나리오'!$H$4+SQRT(K404*('d_시나리오'!$J$4-'d_시나리오'!$H$4)*('d_시나리오'!$I$4-'d_시나리오'!$H$4)),'d_시나리오'!$J$4-SQRT((1-K404)*('d_시나리오'!$J$4-'d_시나리오'!$H$4)*('d_시나리오'!$J$4-'d_시나리오'!$I$4))))</f>
        <v/>
      </c>
      <c r="M404">
        <f>RAND()</f>
        <v/>
      </c>
      <c r="N404">
        <f>IF('d_시나리오'!$J$5='d_시나리오'!$H$5,'d_시나리오'!$I$5,IF(M404&lt;('d_시나리오'!$I$5-'d_시나리오'!$H$5)/('d_시나리오'!$J$5-'d_시나리오'!$H$5),'d_시나리오'!$H$5+SQRT(M404*('d_시나리오'!$J$5-'d_시나리오'!$H$5)*('d_시나리오'!$I$5-'d_시나리오'!$H$5)),'d_시나리오'!$J$5-SQRT((1-M404)*('d_시나리오'!$J$5-'d_시나리오'!$H$5)*('d_시나리오'!$J$5-'d_시나리오'!$I$5))))</f>
        <v/>
      </c>
      <c r="O404">
        <f>RAND()</f>
        <v/>
      </c>
      <c r="P404">
        <f>IF('d_시나리오'!$J$6='d_시나리오'!$H$6,'d_시나리오'!$I$6,IF(O404&lt;('d_시나리오'!$I$6-'d_시나리오'!$H$6)/('d_시나리오'!$J$6-'d_시나리오'!$H$6),'d_시나리오'!$H$6+SQRT(O404*('d_시나리오'!$J$6-'d_시나리오'!$H$6)*('d_시나리오'!$I$6-'d_시나리오'!$H$6)),'d_시나리오'!$J$6-SQRT((1-O404)*('d_시나리오'!$J$6-'d_시나리오'!$H$6)*('d_시나리오'!$J$6-'d_시나리오'!$I$6))))</f>
        <v/>
      </c>
      <c r="Q404">
        <f>INDEX('d_분포'!$B$2:$B$57,RANDBETWEEN(1,56))</f>
        <v/>
      </c>
      <c r="R404">
        <f>BETAINV(RAND(),5,5)</f>
        <v/>
      </c>
      <c r="S404">
        <f>'d_고정'!$B$1*'6_기대효과'!$H$7*('d_시나리오'!$I$7/'d_고정'!$B$2)*B404</f>
        <v/>
      </c>
      <c r="T404">
        <f>S404*D404</f>
        <v/>
      </c>
      <c r="U404">
        <f>S404*F404*H404</f>
        <v/>
      </c>
      <c r="V404">
        <f>S404*F404*(H404-1)</f>
        <v/>
      </c>
      <c r="W404">
        <f>U404*J404</f>
        <v/>
      </c>
      <c r="X404">
        <f>T404+W404</f>
        <v/>
      </c>
      <c r="Y404">
        <f>(T404*E404+W404*L404)*(1-R404-'d_고정'!$B$13)</f>
        <v/>
      </c>
      <c r="Z404">
        <f>(U404*N404*Q404+'d_고정'!$B$3*('6_기대효과'!$H$7/8)*Q404*'d_고정'!$B$10*P404*('6_기대효과'!$K$7/'d_고정'!$B$9))*(1-R404)</f>
        <v/>
      </c>
      <c r="AA404">
        <f>W404*L404*(1-R404-'d_고정'!$B$13)+U404*MAX(N404-'d_고정'!$B$10*P404*('6_기대효과'!$K$7/'d_고정'!$B$9),0)*Q404*(1-R404)</f>
        <v/>
      </c>
      <c r="AB404">
        <f>Y404+Z404</f>
        <v/>
      </c>
      <c r="AC404">
        <f>Y404/('d_고정'!$B$5*'6_기대효과'!$H$7/8)/'d_고정'!$B$6</f>
        <v/>
      </c>
      <c r="AD404">
        <f>Y404/('d_고정'!$B$8*'6_기대효과'!$H$7/8)</f>
        <v/>
      </c>
    </row>
    <row r="405">
      <c r="A405">
        <f>RAND()</f>
        <v/>
      </c>
      <c r="B405">
        <f>IF('d_시나리오'!$J$2='d_시나리오'!$H$2,'d_시나리오'!$I$2,IF(A405&lt;('d_시나리오'!$I$2-'d_시나리오'!$H$2)/('d_시나리오'!$J$2-'d_시나리오'!$H$2),'d_시나리오'!$H$2+SQRT(A405*('d_시나리오'!$J$2-'d_시나리오'!$H$2)*('d_시나리오'!$I$2-'d_시나리오'!$H$2)),'d_시나리오'!$J$2-SQRT((1-A405)*('d_시나리오'!$J$2-'d_시나리오'!$H$2)*('d_시나리오'!$J$2-'d_시나리오'!$I$2))))</f>
        <v/>
      </c>
      <c r="C405">
        <f>RAND()</f>
        <v/>
      </c>
      <c r="D405">
        <f>BETAINV(RAND(),IF(C405&lt;'d_고정'!$B$26,'d_고정'!$B$23,'d_고정'!$B$16)+1,'d_고정'!$B$17-IF(C405&lt;'d_고정'!$B$26,'d_고정'!$B$23,'d_고정'!$B$16)+1)*('d_고정'!$B$14+('d_고정'!$B$15-'d_고정'!$B$14)*RAND())</f>
        <v/>
      </c>
      <c r="E405">
        <f>INDEX('d_분포'!$A$2:$A$28,RANDBETWEEN(1,27))</f>
        <v/>
      </c>
      <c r="F405">
        <f>INDEX('d_분포'!$C$2:$C$5,RANDBETWEEN(1,4))*(0.9+0.2*RAND())</f>
        <v/>
      </c>
      <c r="G405">
        <f>RAND()</f>
        <v/>
      </c>
      <c r="H405">
        <f>(F405+(1-F405)*('d_고정'!$B$22*BETAINV(RAND(),IF(G405&lt;'d_고정'!$B$26,'d_고정'!$B$25,'d_고정'!$B$20)+1,'d_고정'!$B$21-IF(G405&lt;'d_고정'!$B$26,'d_고정'!$B$25,'d_고정'!$B$20)+1)+(1-'d_고정'!$B$22)*BETAINV(RAND(),IF(G405&lt;'d_고정'!$B$26,'d_고정'!$B$24,'d_고정'!$B$18)+1,'d_고정'!$B$19-IF(G405&lt;'d_고정'!$B$26,'d_고정'!$B$24,'d_고정'!$B$18)+1))*('d_고정'!$B$14+('d_고정'!$B$15-'d_고정'!$B$14)*RAND()))/F405</f>
        <v/>
      </c>
      <c r="I405">
        <f>RAND()</f>
        <v/>
      </c>
      <c r="J405">
        <f>IF('d_시나리오'!$J$3='d_시나리오'!$H$3,'d_시나리오'!$I$3,IF(I405&lt;('d_시나리오'!$I$3-'d_시나리오'!$H$3)/('d_시나리오'!$J$3-'d_시나리오'!$H$3),'d_시나리오'!$H$3+SQRT(I405*('d_시나리오'!$J$3-'d_시나리오'!$H$3)*('d_시나리오'!$I$3-'d_시나리오'!$H$3)),'d_시나리오'!$J$3-SQRT((1-I405)*('d_시나리오'!$J$3-'d_시나리오'!$H$3)*('d_시나리오'!$J$3-'d_시나리오'!$I$3))))</f>
        <v/>
      </c>
      <c r="K405">
        <f>RAND()</f>
        <v/>
      </c>
      <c r="L405">
        <f>IF('d_시나리오'!$J$4='d_시나리오'!$H$4,'d_시나리오'!$I$4,IF(K405&lt;('d_시나리오'!$I$4-'d_시나리오'!$H$4)/('d_시나리오'!$J$4-'d_시나리오'!$H$4),'d_시나리오'!$H$4+SQRT(K405*('d_시나리오'!$J$4-'d_시나리오'!$H$4)*('d_시나리오'!$I$4-'d_시나리오'!$H$4)),'d_시나리오'!$J$4-SQRT((1-K405)*('d_시나리오'!$J$4-'d_시나리오'!$H$4)*('d_시나리오'!$J$4-'d_시나리오'!$I$4))))</f>
        <v/>
      </c>
      <c r="M405">
        <f>RAND()</f>
        <v/>
      </c>
      <c r="N405">
        <f>IF('d_시나리오'!$J$5='d_시나리오'!$H$5,'d_시나리오'!$I$5,IF(M405&lt;('d_시나리오'!$I$5-'d_시나리오'!$H$5)/('d_시나리오'!$J$5-'d_시나리오'!$H$5),'d_시나리오'!$H$5+SQRT(M405*('d_시나리오'!$J$5-'d_시나리오'!$H$5)*('d_시나리오'!$I$5-'d_시나리오'!$H$5)),'d_시나리오'!$J$5-SQRT((1-M405)*('d_시나리오'!$J$5-'d_시나리오'!$H$5)*('d_시나리오'!$J$5-'d_시나리오'!$I$5))))</f>
        <v/>
      </c>
      <c r="O405">
        <f>RAND()</f>
        <v/>
      </c>
      <c r="P405">
        <f>IF('d_시나리오'!$J$6='d_시나리오'!$H$6,'d_시나리오'!$I$6,IF(O405&lt;('d_시나리오'!$I$6-'d_시나리오'!$H$6)/('d_시나리오'!$J$6-'d_시나리오'!$H$6),'d_시나리오'!$H$6+SQRT(O405*('d_시나리오'!$J$6-'d_시나리오'!$H$6)*('d_시나리오'!$I$6-'d_시나리오'!$H$6)),'d_시나리오'!$J$6-SQRT((1-O405)*('d_시나리오'!$J$6-'d_시나리오'!$H$6)*('d_시나리오'!$J$6-'d_시나리오'!$I$6))))</f>
        <v/>
      </c>
      <c r="Q405">
        <f>INDEX('d_분포'!$B$2:$B$57,RANDBETWEEN(1,56))</f>
        <v/>
      </c>
      <c r="R405">
        <f>BETAINV(RAND(),5,5)</f>
        <v/>
      </c>
      <c r="S405">
        <f>'d_고정'!$B$1*'6_기대효과'!$H$7*('d_시나리오'!$I$7/'d_고정'!$B$2)*B405</f>
        <v/>
      </c>
      <c r="T405">
        <f>S405*D405</f>
        <v/>
      </c>
      <c r="U405">
        <f>S405*F405*H405</f>
        <v/>
      </c>
      <c r="V405">
        <f>S405*F405*(H405-1)</f>
        <v/>
      </c>
      <c r="W405">
        <f>U405*J405</f>
        <v/>
      </c>
      <c r="X405">
        <f>T405+W405</f>
        <v/>
      </c>
      <c r="Y405">
        <f>(T405*E405+W405*L405)*(1-R405-'d_고정'!$B$13)</f>
        <v/>
      </c>
      <c r="Z405">
        <f>(U405*N405*Q405+'d_고정'!$B$3*('6_기대효과'!$H$7/8)*Q405*'d_고정'!$B$10*P405*('6_기대효과'!$K$7/'d_고정'!$B$9))*(1-R405)</f>
        <v/>
      </c>
      <c r="AA405">
        <f>W405*L405*(1-R405-'d_고정'!$B$13)+U405*MAX(N405-'d_고정'!$B$10*P405*('6_기대효과'!$K$7/'d_고정'!$B$9),0)*Q405*(1-R405)</f>
        <v/>
      </c>
      <c r="AB405">
        <f>Y405+Z405</f>
        <v/>
      </c>
      <c r="AC405">
        <f>Y405/('d_고정'!$B$5*'6_기대효과'!$H$7/8)/'d_고정'!$B$6</f>
        <v/>
      </c>
      <c r="AD405">
        <f>Y405/('d_고정'!$B$8*'6_기대효과'!$H$7/8)</f>
        <v/>
      </c>
    </row>
    <row r="406">
      <c r="A406">
        <f>RAND()</f>
        <v/>
      </c>
      <c r="B406">
        <f>IF('d_시나리오'!$J$2='d_시나리오'!$H$2,'d_시나리오'!$I$2,IF(A406&lt;('d_시나리오'!$I$2-'d_시나리오'!$H$2)/('d_시나리오'!$J$2-'d_시나리오'!$H$2),'d_시나리오'!$H$2+SQRT(A406*('d_시나리오'!$J$2-'d_시나리오'!$H$2)*('d_시나리오'!$I$2-'d_시나리오'!$H$2)),'d_시나리오'!$J$2-SQRT((1-A406)*('d_시나리오'!$J$2-'d_시나리오'!$H$2)*('d_시나리오'!$J$2-'d_시나리오'!$I$2))))</f>
        <v/>
      </c>
      <c r="C406">
        <f>RAND()</f>
        <v/>
      </c>
      <c r="D406">
        <f>BETAINV(RAND(),IF(C406&lt;'d_고정'!$B$26,'d_고정'!$B$23,'d_고정'!$B$16)+1,'d_고정'!$B$17-IF(C406&lt;'d_고정'!$B$26,'d_고정'!$B$23,'d_고정'!$B$16)+1)*('d_고정'!$B$14+('d_고정'!$B$15-'d_고정'!$B$14)*RAND())</f>
        <v/>
      </c>
      <c r="E406">
        <f>INDEX('d_분포'!$A$2:$A$28,RANDBETWEEN(1,27))</f>
        <v/>
      </c>
      <c r="F406">
        <f>INDEX('d_분포'!$C$2:$C$5,RANDBETWEEN(1,4))*(0.9+0.2*RAND())</f>
        <v/>
      </c>
      <c r="G406">
        <f>RAND()</f>
        <v/>
      </c>
      <c r="H406">
        <f>(F406+(1-F406)*('d_고정'!$B$22*BETAINV(RAND(),IF(G406&lt;'d_고정'!$B$26,'d_고정'!$B$25,'d_고정'!$B$20)+1,'d_고정'!$B$21-IF(G406&lt;'d_고정'!$B$26,'d_고정'!$B$25,'d_고정'!$B$20)+1)+(1-'d_고정'!$B$22)*BETAINV(RAND(),IF(G406&lt;'d_고정'!$B$26,'d_고정'!$B$24,'d_고정'!$B$18)+1,'d_고정'!$B$19-IF(G406&lt;'d_고정'!$B$26,'d_고정'!$B$24,'d_고정'!$B$18)+1))*('d_고정'!$B$14+('d_고정'!$B$15-'d_고정'!$B$14)*RAND()))/F406</f>
        <v/>
      </c>
      <c r="I406">
        <f>RAND()</f>
        <v/>
      </c>
      <c r="J406">
        <f>IF('d_시나리오'!$J$3='d_시나리오'!$H$3,'d_시나리오'!$I$3,IF(I406&lt;('d_시나리오'!$I$3-'d_시나리오'!$H$3)/('d_시나리오'!$J$3-'d_시나리오'!$H$3),'d_시나리오'!$H$3+SQRT(I406*('d_시나리오'!$J$3-'d_시나리오'!$H$3)*('d_시나리오'!$I$3-'d_시나리오'!$H$3)),'d_시나리오'!$J$3-SQRT((1-I406)*('d_시나리오'!$J$3-'d_시나리오'!$H$3)*('d_시나리오'!$J$3-'d_시나리오'!$I$3))))</f>
        <v/>
      </c>
      <c r="K406">
        <f>RAND()</f>
        <v/>
      </c>
      <c r="L406">
        <f>IF('d_시나리오'!$J$4='d_시나리오'!$H$4,'d_시나리오'!$I$4,IF(K406&lt;('d_시나리오'!$I$4-'d_시나리오'!$H$4)/('d_시나리오'!$J$4-'d_시나리오'!$H$4),'d_시나리오'!$H$4+SQRT(K406*('d_시나리오'!$J$4-'d_시나리오'!$H$4)*('d_시나리오'!$I$4-'d_시나리오'!$H$4)),'d_시나리오'!$J$4-SQRT((1-K406)*('d_시나리오'!$J$4-'d_시나리오'!$H$4)*('d_시나리오'!$J$4-'d_시나리오'!$I$4))))</f>
        <v/>
      </c>
      <c r="M406">
        <f>RAND()</f>
        <v/>
      </c>
      <c r="N406">
        <f>IF('d_시나리오'!$J$5='d_시나리오'!$H$5,'d_시나리오'!$I$5,IF(M406&lt;('d_시나리오'!$I$5-'d_시나리오'!$H$5)/('d_시나리오'!$J$5-'d_시나리오'!$H$5),'d_시나리오'!$H$5+SQRT(M406*('d_시나리오'!$J$5-'d_시나리오'!$H$5)*('d_시나리오'!$I$5-'d_시나리오'!$H$5)),'d_시나리오'!$J$5-SQRT((1-M406)*('d_시나리오'!$J$5-'d_시나리오'!$H$5)*('d_시나리오'!$J$5-'d_시나리오'!$I$5))))</f>
        <v/>
      </c>
      <c r="O406">
        <f>RAND()</f>
        <v/>
      </c>
      <c r="P406">
        <f>IF('d_시나리오'!$J$6='d_시나리오'!$H$6,'d_시나리오'!$I$6,IF(O406&lt;('d_시나리오'!$I$6-'d_시나리오'!$H$6)/('d_시나리오'!$J$6-'d_시나리오'!$H$6),'d_시나리오'!$H$6+SQRT(O406*('d_시나리오'!$J$6-'d_시나리오'!$H$6)*('d_시나리오'!$I$6-'d_시나리오'!$H$6)),'d_시나리오'!$J$6-SQRT((1-O406)*('d_시나리오'!$J$6-'d_시나리오'!$H$6)*('d_시나리오'!$J$6-'d_시나리오'!$I$6))))</f>
        <v/>
      </c>
      <c r="Q406">
        <f>INDEX('d_분포'!$B$2:$B$57,RANDBETWEEN(1,56))</f>
        <v/>
      </c>
      <c r="R406">
        <f>BETAINV(RAND(),5,5)</f>
        <v/>
      </c>
      <c r="S406">
        <f>'d_고정'!$B$1*'6_기대효과'!$H$7*('d_시나리오'!$I$7/'d_고정'!$B$2)*B406</f>
        <v/>
      </c>
      <c r="T406">
        <f>S406*D406</f>
        <v/>
      </c>
      <c r="U406">
        <f>S406*F406*H406</f>
        <v/>
      </c>
      <c r="V406">
        <f>S406*F406*(H406-1)</f>
        <v/>
      </c>
      <c r="W406">
        <f>U406*J406</f>
        <v/>
      </c>
      <c r="X406">
        <f>T406+W406</f>
        <v/>
      </c>
      <c r="Y406">
        <f>(T406*E406+W406*L406)*(1-R406-'d_고정'!$B$13)</f>
        <v/>
      </c>
      <c r="Z406">
        <f>(U406*N406*Q406+'d_고정'!$B$3*('6_기대효과'!$H$7/8)*Q406*'d_고정'!$B$10*P406*('6_기대효과'!$K$7/'d_고정'!$B$9))*(1-R406)</f>
        <v/>
      </c>
      <c r="AA406">
        <f>W406*L406*(1-R406-'d_고정'!$B$13)+U406*MAX(N406-'d_고정'!$B$10*P406*('6_기대효과'!$K$7/'d_고정'!$B$9),0)*Q406*(1-R406)</f>
        <v/>
      </c>
      <c r="AB406">
        <f>Y406+Z406</f>
        <v/>
      </c>
      <c r="AC406">
        <f>Y406/('d_고정'!$B$5*'6_기대효과'!$H$7/8)/'d_고정'!$B$6</f>
        <v/>
      </c>
      <c r="AD406">
        <f>Y406/('d_고정'!$B$8*'6_기대효과'!$H$7/8)</f>
        <v/>
      </c>
    </row>
    <row r="407">
      <c r="A407">
        <f>RAND()</f>
        <v/>
      </c>
      <c r="B407">
        <f>IF('d_시나리오'!$J$2='d_시나리오'!$H$2,'d_시나리오'!$I$2,IF(A407&lt;('d_시나리오'!$I$2-'d_시나리오'!$H$2)/('d_시나리오'!$J$2-'d_시나리오'!$H$2),'d_시나리오'!$H$2+SQRT(A407*('d_시나리오'!$J$2-'d_시나리오'!$H$2)*('d_시나리오'!$I$2-'d_시나리오'!$H$2)),'d_시나리오'!$J$2-SQRT((1-A407)*('d_시나리오'!$J$2-'d_시나리오'!$H$2)*('d_시나리오'!$J$2-'d_시나리오'!$I$2))))</f>
        <v/>
      </c>
      <c r="C407">
        <f>RAND()</f>
        <v/>
      </c>
      <c r="D407">
        <f>BETAINV(RAND(),IF(C407&lt;'d_고정'!$B$26,'d_고정'!$B$23,'d_고정'!$B$16)+1,'d_고정'!$B$17-IF(C407&lt;'d_고정'!$B$26,'d_고정'!$B$23,'d_고정'!$B$16)+1)*('d_고정'!$B$14+('d_고정'!$B$15-'d_고정'!$B$14)*RAND())</f>
        <v/>
      </c>
      <c r="E407">
        <f>INDEX('d_분포'!$A$2:$A$28,RANDBETWEEN(1,27))</f>
        <v/>
      </c>
      <c r="F407">
        <f>INDEX('d_분포'!$C$2:$C$5,RANDBETWEEN(1,4))*(0.9+0.2*RAND())</f>
        <v/>
      </c>
      <c r="G407">
        <f>RAND()</f>
        <v/>
      </c>
      <c r="H407">
        <f>(F407+(1-F407)*('d_고정'!$B$22*BETAINV(RAND(),IF(G407&lt;'d_고정'!$B$26,'d_고정'!$B$25,'d_고정'!$B$20)+1,'d_고정'!$B$21-IF(G407&lt;'d_고정'!$B$26,'d_고정'!$B$25,'d_고정'!$B$20)+1)+(1-'d_고정'!$B$22)*BETAINV(RAND(),IF(G407&lt;'d_고정'!$B$26,'d_고정'!$B$24,'d_고정'!$B$18)+1,'d_고정'!$B$19-IF(G407&lt;'d_고정'!$B$26,'d_고정'!$B$24,'d_고정'!$B$18)+1))*('d_고정'!$B$14+('d_고정'!$B$15-'d_고정'!$B$14)*RAND()))/F407</f>
        <v/>
      </c>
      <c r="I407">
        <f>RAND()</f>
        <v/>
      </c>
      <c r="J407">
        <f>IF('d_시나리오'!$J$3='d_시나리오'!$H$3,'d_시나리오'!$I$3,IF(I407&lt;('d_시나리오'!$I$3-'d_시나리오'!$H$3)/('d_시나리오'!$J$3-'d_시나리오'!$H$3),'d_시나리오'!$H$3+SQRT(I407*('d_시나리오'!$J$3-'d_시나리오'!$H$3)*('d_시나리오'!$I$3-'d_시나리오'!$H$3)),'d_시나리오'!$J$3-SQRT((1-I407)*('d_시나리오'!$J$3-'d_시나리오'!$H$3)*('d_시나리오'!$J$3-'d_시나리오'!$I$3))))</f>
        <v/>
      </c>
      <c r="K407">
        <f>RAND()</f>
        <v/>
      </c>
      <c r="L407">
        <f>IF('d_시나리오'!$J$4='d_시나리오'!$H$4,'d_시나리오'!$I$4,IF(K407&lt;('d_시나리오'!$I$4-'d_시나리오'!$H$4)/('d_시나리오'!$J$4-'d_시나리오'!$H$4),'d_시나리오'!$H$4+SQRT(K407*('d_시나리오'!$J$4-'d_시나리오'!$H$4)*('d_시나리오'!$I$4-'d_시나리오'!$H$4)),'d_시나리오'!$J$4-SQRT((1-K407)*('d_시나리오'!$J$4-'d_시나리오'!$H$4)*('d_시나리오'!$J$4-'d_시나리오'!$I$4))))</f>
        <v/>
      </c>
      <c r="M407">
        <f>RAND()</f>
        <v/>
      </c>
      <c r="N407">
        <f>IF('d_시나리오'!$J$5='d_시나리오'!$H$5,'d_시나리오'!$I$5,IF(M407&lt;('d_시나리오'!$I$5-'d_시나리오'!$H$5)/('d_시나리오'!$J$5-'d_시나리오'!$H$5),'d_시나리오'!$H$5+SQRT(M407*('d_시나리오'!$J$5-'d_시나리오'!$H$5)*('d_시나리오'!$I$5-'d_시나리오'!$H$5)),'d_시나리오'!$J$5-SQRT((1-M407)*('d_시나리오'!$J$5-'d_시나리오'!$H$5)*('d_시나리오'!$J$5-'d_시나리오'!$I$5))))</f>
        <v/>
      </c>
      <c r="O407">
        <f>RAND()</f>
        <v/>
      </c>
      <c r="P407">
        <f>IF('d_시나리오'!$J$6='d_시나리오'!$H$6,'d_시나리오'!$I$6,IF(O407&lt;('d_시나리오'!$I$6-'d_시나리오'!$H$6)/('d_시나리오'!$J$6-'d_시나리오'!$H$6),'d_시나리오'!$H$6+SQRT(O407*('d_시나리오'!$J$6-'d_시나리오'!$H$6)*('d_시나리오'!$I$6-'d_시나리오'!$H$6)),'d_시나리오'!$J$6-SQRT((1-O407)*('d_시나리오'!$J$6-'d_시나리오'!$H$6)*('d_시나리오'!$J$6-'d_시나리오'!$I$6))))</f>
        <v/>
      </c>
      <c r="Q407">
        <f>INDEX('d_분포'!$B$2:$B$57,RANDBETWEEN(1,56))</f>
        <v/>
      </c>
      <c r="R407">
        <f>BETAINV(RAND(),5,5)</f>
        <v/>
      </c>
      <c r="S407">
        <f>'d_고정'!$B$1*'6_기대효과'!$H$7*('d_시나리오'!$I$7/'d_고정'!$B$2)*B407</f>
        <v/>
      </c>
      <c r="T407">
        <f>S407*D407</f>
        <v/>
      </c>
      <c r="U407">
        <f>S407*F407*H407</f>
        <v/>
      </c>
      <c r="V407">
        <f>S407*F407*(H407-1)</f>
        <v/>
      </c>
      <c r="W407">
        <f>U407*J407</f>
        <v/>
      </c>
      <c r="X407">
        <f>T407+W407</f>
        <v/>
      </c>
      <c r="Y407">
        <f>(T407*E407+W407*L407)*(1-R407-'d_고정'!$B$13)</f>
        <v/>
      </c>
      <c r="Z407">
        <f>(U407*N407*Q407+'d_고정'!$B$3*('6_기대효과'!$H$7/8)*Q407*'d_고정'!$B$10*P407*('6_기대효과'!$K$7/'d_고정'!$B$9))*(1-R407)</f>
        <v/>
      </c>
      <c r="AA407">
        <f>W407*L407*(1-R407-'d_고정'!$B$13)+U407*MAX(N407-'d_고정'!$B$10*P407*('6_기대효과'!$K$7/'d_고정'!$B$9),0)*Q407*(1-R407)</f>
        <v/>
      </c>
      <c r="AB407">
        <f>Y407+Z407</f>
        <v/>
      </c>
      <c r="AC407">
        <f>Y407/('d_고정'!$B$5*'6_기대효과'!$H$7/8)/'d_고정'!$B$6</f>
        <v/>
      </c>
      <c r="AD407">
        <f>Y407/('d_고정'!$B$8*'6_기대효과'!$H$7/8)</f>
        <v/>
      </c>
    </row>
    <row r="408">
      <c r="A408">
        <f>RAND()</f>
        <v/>
      </c>
      <c r="B408">
        <f>IF('d_시나리오'!$J$2='d_시나리오'!$H$2,'d_시나리오'!$I$2,IF(A408&lt;('d_시나리오'!$I$2-'d_시나리오'!$H$2)/('d_시나리오'!$J$2-'d_시나리오'!$H$2),'d_시나리오'!$H$2+SQRT(A408*('d_시나리오'!$J$2-'d_시나리오'!$H$2)*('d_시나리오'!$I$2-'d_시나리오'!$H$2)),'d_시나리오'!$J$2-SQRT((1-A408)*('d_시나리오'!$J$2-'d_시나리오'!$H$2)*('d_시나리오'!$J$2-'d_시나리오'!$I$2))))</f>
        <v/>
      </c>
      <c r="C408">
        <f>RAND()</f>
        <v/>
      </c>
      <c r="D408">
        <f>BETAINV(RAND(),IF(C408&lt;'d_고정'!$B$26,'d_고정'!$B$23,'d_고정'!$B$16)+1,'d_고정'!$B$17-IF(C408&lt;'d_고정'!$B$26,'d_고정'!$B$23,'d_고정'!$B$16)+1)*('d_고정'!$B$14+('d_고정'!$B$15-'d_고정'!$B$14)*RAND())</f>
        <v/>
      </c>
      <c r="E408">
        <f>INDEX('d_분포'!$A$2:$A$28,RANDBETWEEN(1,27))</f>
        <v/>
      </c>
      <c r="F408">
        <f>INDEX('d_분포'!$C$2:$C$5,RANDBETWEEN(1,4))*(0.9+0.2*RAND())</f>
        <v/>
      </c>
      <c r="G408">
        <f>RAND()</f>
        <v/>
      </c>
      <c r="H408">
        <f>(F408+(1-F408)*('d_고정'!$B$22*BETAINV(RAND(),IF(G408&lt;'d_고정'!$B$26,'d_고정'!$B$25,'d_고정'!$B$20)+1,'d_고정'!$B$21-IF(G408&lt;'d_고정'!$B$26,'d_고정'!$B$25,'d_고정'!$B$20)+1)+(1-'d_고정'!$B$22)*BETAINV(RAND(),IF(G408&lt;'d_고정'!$B$26,'d_고정'!$B$24,'d_고정'!$B$18)+1,'d_고정'!$B$19-IF(G408&lt;'d_고정'!$B$26,'d_고정'!$B$24,'d_고정'!$B$18)+1))*('d_고정'!$B$14+('d_고정'!$B$15-'d_고정'!$B$14)*RAND()))/F408</f>
        <v/>
      </c>
      <c r="I408">
        <f>RAND()</f>
        <v/>
      </c>
      <c r="J408">
        <f>IF('d_시나리오'!$J$3='d_시나리오'!$H$3,'d_시나리오'!$I$3,IF(I408&lt;('d_시나리오'!$I$3-'d_시나리오'!$H$3)/('d_시나리오'!$J$3-'d_시나리오'!$H$3),'d_시나리오'!$H$3+SQRT(I408*('d_시나리오'!$J$3-'d_시나리오'!$H$3)*('d_시나리오'!$I$3-'d_시나리오'!$H$3)),'d_시나리오'!$J$3-SQRT((1-I408)*('d_시나리오'!$J$3-'d_시나리오'!$H$3)*('d_시나리오'!$J$3-'d_시나리오'!$I$3))))</f>
        <v/>
      </c>
      <c r="K408">
        <f>RAND()</f>
        <v/>
      </c>
      <c r="L408">
        <f>IF('d_시나리오'!$J$4='d_시나리오'!$H$4,'d_시나리오'!$I$4,IF(K408&lt;('d_시나리오'!$I$4-'d_시나리오'!$H$4)/('d_시나리오'!$J$4-'d_시나리오'!$H$4),'d_시나리오'!$H$4+SQRT(K408*('d_시나리오'!$J$4-'d_시나리오'!$H$4)*('d_시나리오'!$I$4-'d_시나리오'!$H$4)),'d_시나리오'!$J$4-SQRT((1-K408)*('d_시나리오'!$J$4-'d_시나리오'!$H$4)*('d_시나리오'!$J$4-'d_시나리오'!$I$4))))</f>
        <v/>
      </c>
      <c r="M408">
        <f>RAND()</f>
        <v/>
      </c>
      <c r="N408">
        <f>IF('d_시나리오'!$J$5='d_시나리오'!$H$5,'d_시나리오'!$I$5,IF(M408&lt;('d_시나리오'!$I$5-'d_시나리오'!$H$5)/('d_시나리오'!$J$5-'d_시나리오'!$H$5),'d_시나리오'!$H$5+SQRT(M408*('d_시나리오'!$J$5-'d_시나리오'!$H$5)*('d_시나리오'!$I$5-'d_시나리오'!$H$5)),'d_시나리오'!$J$5-SQRT((1-M408)*('d_시나리오'!$J$5-'d_시나리오'!$H$5)*('d_시나리오'!$J$5-'d_시나리오'!$I$5))))</f>
        <v/>
      </c>
      <c r="O408">
        <f>RAND()</f>
        <v/>
      </c>
      <c r="P408">
        <f>IF('d_시나리오'!$J$6='d_시나리오'!$H$6,'d_시나리오'!$I$6,IF(O408&lt;('d_시나리오'!$I$6-'d_시나리오'!$H$6)/('d_시나리오'!$J$6-'d_시나리오'!$H$6),'d_시나리오'!$H$6+SQRT(O408*('d_시나리오'!$J$6-'d_시나리오'!$H$6)*('d_시나리오'!$I$6-'d_시나리오'!$H$6)),'d_시나리오'!$J$6-SQRT((1-O408)*('d_시나리오'!$J$6-'d_시나리오'!$H$6)*('d_시나리오'!$J$6-'d_시나리오'!$I$6))))</f>
        <v/>
      </c>
      <c r="Q408">
        <f>INDEX('d_분포'!$B$2:$B$57,RANDBETWEEN(1,56))</f>
        <v/>
      </c>
      <c r="R408">
        <f>BETAINV(RAND(),5,5)</f>
        <v/>
      </c>
      <c r="S408">
        <f>'d_고정'!$B$1*'6_기대효과'!$H$7*('d_시나리오'!$I$7/'d_고정'!$B$2)*B408</f>
        <v/>
      </c>
      <c r="T408">
        <f>S408*D408</f>
        <v/>
      </c>
      <c r="U408">
        <f>S408*F408*H408</f>
        <v/>
      </c>
      <c r="V408">
        <f>S408*F408*(H408-1)</f>
        <v/>
      </c>
      <c r="W408">
        <f>U408*J408</f>
        <v/>
      </c>
      <c r="X408">
        <f>T408+W408</f>
        <v/>
      </c>
      <c r="Y408">
        <f>(T408*E408+W408*L408)*(1-R408-'d_고정'!$B$13)</f>
        <v/>
      </c>
      <c r="Z408">
        <f>(U408*N408*Q408+'d_고정'!$B$3*('6_기대효과'!$H$7/8)*Q408*'d_고정'!$B$10*P408*('6_기대효과'!$K$7/'d_고정'!$B$9))*(1-R408)</f>
        <v/>
      </c>
      <c r="AA408">
        <f>W408*L408*(1-R408-'d_고정'!$B$13)+U408*MAX(N408-'d_고정'!$B$10*P408*('6_기대효과'!$K$7/'d_고정'!$B$9),0)*Q408*(1-R408)</f>
        <v/>
      </c>
      <c r="AB408">
        <f>Y408+Z408</f>
        <v/>
      </c>
      <c r="AC408">
        <f>Y408/('d_고정'!$B$5*'6_기대효과'!$H$7/8)/'d_고정'!$B$6</f>
        <v/>
      </c>
      <c r="AD408">
        <f>Y408/('d_고정'!$B$8*'6_기대효과'!$H$7/8)</f>
        <v/>
      </c>
    </row>
    <row r="409">
      <c r="A409">
        <f>RAND()</f>
        <v/>
      </c>
      <c r="B409">
        <f>IF('d_시나리오'!$J$2='d_시나리오'!$H$2,'d_시나리오'!$I$2,IF(A409&lt;('d_시나리오'!$I$2-'d_시나리오'!$H$2)/('d_시나리오'!$J$2-'d_시나리오'!$H$2),'d_시나리오'!$H$2+SQRT(A409*('d_시나리오'!$J$2-'d_시나리오'!$H$2)*('d_시나리오'!$I$2-'d_시나리오'!$H$2)),'d_시나리오'!$J$2-SQRT((1-A409)*('d_시나리오'!$J$2-'d_시나리오'!$H$2)*('d_시나리오'!$J$2-'d_시나리오'!$I$2))))</f>
        <v/>
      </c>
      <c r="C409">
        <f>RAND()</f>
        <v/>
      </c>
      <c r="D409">
        <f>BETAINV(RAND(),IF(C409&lt;'d_고정'!$B$26,'d_고정'!$B$23,'d_고정'!$B$16)+1,'d_고정'!$B$17-IF(C409&lt;'d_고정'!$B$26,'d_고정'!$B$23,'d_고정'!$B$16)+1)*('d_고정'!$B$14+('d_고정'!$B$15-'d_고정'!$B$14)*RAND())</f>
        <v/>
      </c>
      <c r="E409">
        <f>INDEX('d_분포'!$A$2:$A$28,RANDBETWEEN(1,27))</f>
        <v/>
      </c>
      <c r="F409">
        <f>INDEX('d_분포'!$C$2:$C$5,RANDBETWEEN(1,4))*(0.9+0.2*RAND())</f>
        <v/>
      </c>
      <c r="G409">
        <f>RAND()</f>
        <v/>
      </c>
      <c r="H409">
        <f>(F409+(1-F409)*('d_고정'!$B$22*BETAINV(RAND(),IF(G409&lt;'d_고정'!$B$26,'d_고정'!$B$25,'d_고정'!$B$20)+1,'d_고정'!$B$21-IF(G409&lt;'d_고정'!$B$26,'d_고정'!$B$25,'d_고정'!$B$20)+1)+(1-'d_고정'!$B$22)*BETAINV(RAND(),IF(G409&lt;'d_고정'!$B$26,'d_고정'!$B$24,'d_고정'!$B$18)+1,'d_고정'!$B$19-IF(G409&lt;'d_고정'!$B$26,'d_고정'!$B$24,'d_고정'!$B$18)+1))*('d_고정'!$B$14+('d_고정'!$B$15-'d_고정'!$B$14)*RAND()))/F409</f>
        <v/>
      </c>
      <c r="I409">
        <f>RAND()</f>
        <v/>
      </c>
      <c r="J409">
        <f>IF('d_시나리오'!$J$3='d_시나리오'!$H$3,'d_시나리오'!$I$3,IF(I409&lt;('d_시나리오'!$I$3-'d_시나리오'!$H$3)/('d_시나리오'!$J$3-'d_시나리오'!$H$3),'d_시나리오'!$H$3+SQRT(I409*('d_시나리오'!$J$3-'d_시나리오'!$H$3)*('d_시나리오'!$I$3-'d_시나리오'!$H$3)),'d_시나리오'!$J$3-SQRT((1-I409)*('d_시나리오'!$J$3-'d_시나리오'!$H$3)*('d_시나리오'!$J$3-'d_시나리오'!$I$3))))</f>
        <v/>
      </c>
      <c r="K409">
        <f>RAND()</f>
        <v/>
      </c>
      <c r="L409">
        <f>IF('d_시나리오'!$J$4='d_시나리오'!$H$4,'d_시나리오'!$I$4,IF(K409&lt;('d_시나리오'!$I$4-'d_시나리오'!$H$4)/('d_시나리오'!$J$4-'d_시나리오'!$H$4),'d_시나리오'!$H$4+SQRT(K409*('d_시나리오'!$J$4-'d_시나리오'!$H$4)*('d_시나리오'!$I$4-'d_시나리오'!$H$4)),'d_시나리오'!$J$4-SQRT((1-K409)*('d_시나리오'!$J$4-'d_시나리오'!$H$4)*('d_시나리오'!$J$4-'d_시나리오'!$I$4))))</f>
        <v/>
      </c>
      <c r="M409">
        <f>RAND()</f>
        <v/>
      </c>
      <c r="N409">
        <f>IF('d_시나리오'!$J$5='d_시나리오'!$H$5,'d_시나리오'!$I$5,IF(M409&lt;('d_시나리오'!$I$5-'d_시나리오'!$H$5)/('d_시나리오'!$J$5-'d_시나리오'!$H$5),'d_시나리오'!$H$5+SQRT(M409*('d_시나리오'!$J$5-'d_시나리오'!$H$5)*('d_시나리오'!$I$5-'d_시나리오'!$H$5)),'d_시나리오'!$J$5-SQRT((1-M409)*('d_시나리오'!$J$5-'d_시나리오'!$H$5)*('d_시나리오'!$J$5-'d_시나리오'!$I$5))))</f>
        <v/>
      </c>
      <c r="O409">
        <f>RAND()</f>
        <v/>
      </c>
      <c r="P409">
        <f>IF('d_시나리오'!$J$6='d_시나리오'!$H$6,'d_시나리오'!$I$6,IF(O409&lt;('d_시나리오'!$I$6-'d_시나리오'!$H$6)/('d_시나리오'!$J$6-'d_시나리오'!$H$6),'d_시나리오'!$H$6+SQRT(O409*('d_시나리오'!$J$6-'d_시나리오'!$H$6)*('d_시나리오'!$I$6-'d_시나리오'!$H$6)),'d_시나리오'!$J$6-SQRT((1-O409)*('d_시나리오'!$J$6-'d_시나리오'!$H$6)*('d_시나리오'!$J$6-'d_시나리오'!$I$6))))</f>
        <v/>
      </c>
      <c r="Q409">
        <f>INDEX('d_분포'!$B$2:$B$57,RANDBETWEEN(1,56))</f>
        <v/>
      </c>
      <c r="R409">
        <f>BETAINV(RAND(),5,5)</f>
        <v/>
      </c>
      <c r="S409">
        <f>'d_고정'!$B$1*'6_기대효과'!$H$7*('d_시나리오'!$I$7/'d_고정'!$B$2)*B409</f>
        <v/>
      </c>
      <c r="T409">
        <f>S409*D409</f>
        <v/>
      </c>
      <c r="U409">
        <f>S409*F409*H409</f>
        <v/>
      </c>
      <c r="V409">
        <f>S409*F409*(H409-1)</f>
        <v/>
      </c>
      <c r="W409">
        <f>U409*J409</f>
        <v/>
      </c>
      <c r="X409">
        <f>T409+W409</f>
        <v/>
      </c>
      <c r="Y409">
        <f>(T409*E409+W409*L409)*(1-R409-'d_고정'!$B$13)</f>
        <v/>
      </c>
      <c r="Z409">
        <f>(U409*N409*Q409+'d_고정'!$B$3*('6_기대효과'!$H$7/8)*Q409*'d_고정'!$B$10*P409*('6_기대효과'!$K$7/'d_고정'!$B$9))*(1-R409)</f>
        <v/>
      </c>
      <c r="AA409">
        <f>W409*L409*(1-R409-'d_고정'!$B$13)+U409*MAX(N409-'d_고정'!$B$10*P409*('6_기대효과'!$K$7/'d_고정'!$B$9),0)*Q409*(1-R409)</f>
        <v/>
      </c>
      <c r="AB409">
        <f>Y409+Z409</f>
        <v/>
      </c>
      <c r="AC409">
        <f>Y409/('d_고정'!$B$5*'6_기대효과'!$H$7/8)/'d_고정'!$B$6</f>
        <v/>
      </c>
      <c r="AD409">
        <f>Y409/('d_고정'!$B$8*'6_기대효과'!$H$7/8)</f>
        <v/>
      </c>
    </row>
    <row r="410">
      <c r="A410">
        <f>RAND()</f>
        <v/>
      </c>
      <c r="B410">
        <f>IF('d_시나리오'!$J$2='d_시나리오'!$H$2,'d_시나리오'!$I$2,IF(A410&lt;('d_시나리오'!$I$2-'d_시나리오'!$H$2)/('d_시나리오'!$J$2-'d_시나리오'!$H$2),'d_시나리오'!$H$2+SQRT(A410*('d_시나리오'!$J$2-'d_시나리오'!$H$2)*('d_시나리오'!$I$2-'d_시나리오'!$H$2)),'d_시나리오'!$J$2-SQRT((1-A410)*('d_시나리오'!$J$2-'d_시나리오'!$H$2)*('d_시나리오'!$J$2-'d_시나리오'!$I$2))))</f>
        <v/>
      </c>
      <c r="C410">
        <f>RAND()</f>
        <v/>
      </c>
      <c r="D410">
        <f>BETAINV(RAND(),IF(C410&lt;'d_고정'!$B$26,'d_고정'!$B$23,'d_고정'!$B$16)+1,'d_고정'!$B$17-IF(C410&lt;'d_고정'!$B$26,'d_고정'!$B$23,'d_고정'!$B$16)+1)*('d_고정'!$B$14+('d_고정'!$B$15-'d_고정'!$B$14)*RAND())</f>
        <v/>
      </c>
      <c r="E410">
        <f>INDEX('d_분포'!$A$2:$A$28,RANDBETWEEN(1,27))</f>
        <v/>
      </c>
      <c r="F410">
        <f>INDEX('d_분포'!$C$2:$C$5,RANDBETWEEN(1,4))*(0.9+0.2*RAND())</f>
        <v/>
      </c>
      <c r="G410">
        <f>RAND()</f>
        <v/>
      </c>
      <c r="H410">
        <f>(F410+(1-F410)*('d_고정'!$B$22*BETAINV(RAND(),IF(G410&lt;'d_고정'!$B$26,'d_고정'!$B$25,'d_고정'!$B$20)+1,'d_고정'!$B$21-IF(G410&lt;'d_고정'!$B$26,'d_고정'!$B$25,'d_고정'!$B$20)+1)+(1-'d_고정'!$B$22)*BETAINV(RAND(),IF(G410&lt;'d_고정'!$B$26,'d_고정'!$B$24,'d_고정'!$B$18)+1,'d_고정'!$B$19-IF(G410&lt;'d_고정'!$B$26,'d_고정'!$B$24,'d_고정'!$B$18)+1))*('d_고정'!$B$14+('d_고정'!$B$15-'d_고정'!$B$14)*RAND()))/F410</f>
        <v/>
      </c>
      <c r="I410">
        <f>RAND()</f>
        <v/>
      </c>
      <c r="J410">
        <f>IF('d_시나리오'!$J$3='d_시나리오'!$H$3,'d_시나리오'!$I$3,IF(I410&lt;('d_시나리오'!$I$3-'d_시나리오'!$H$3)/('d_시나리오'!$J$3-'d_시나리오'!$H$3),'d_시나리오'!$H$3+SQRT(I410*('d_시나리오'!$J$3-'d_시나리오'!$H$3)*('d_시나리오'!$I$3-'d_시나리오'!$H$3)),'d_시나리오'!$J$3-SQRT((1-I410)*('d_시나리오'!$J$3-'d_시나리오'!$H$3)*('d_시나리오'!$J$3-'d_시나리오'!$I$3))))</f>
        <v/>
      </c>
      <c r="K410">
        <f>RAND()</f>
        <v/>
      </c>
      <c r="L410">
        <f>IF('d_시나리오'!$J$4='d_시나리오'!$H$4,'d_시나리오'!$I$4,IF(K410&lt;('d_시나리오'!$I$4-'d_시나리오'!$H$4)/('d_시나리오'!$J$4-'d_시나리오'!$H$4),'d_시나리오'!$H$4+SQRT(K410*('d_시나리오'!$J$4-'d_시나리오'!$H$4)*('d_시나리오'!$I$4-'d_시나리오'!$H$4)),'d_시나리오'!$J$4-SQRT((1-K410)*('d_시나리오'!$J$4-'d_시나리오'!$H$4)*('d_시나리오'!$J$4-'d_시나리오'!$I$4))))</f>
        <v/>
      </c>
      <c r="M410">
        <f>RAND()</f>
        <v/>
      </c>
      <c r="N410">
        <f>IF('d_시나리오'!$J$5='d_시나리오'!$H$5,'d_시나리오'!$I$5,IF(M410&lt;('d_시나리오'!$I$5-'d_시나리오'!$H$5)/('d_시나리오'!$J$5-'d_시나리오'!$H$5),'d_시나리오'!$H$5+SQRT(M410*('d_시나리오'!$J$5-'d_시나리오'!$H$5)*('d_시나리오'!$I$5-'d_시나리오'!$H$5)),'d_시나리오'!$J$5-SQRT((1-M410)*('d_시나리오'!$J$5-'d_시나리오'!$H$5)*('d_시나리오'!$J$5-'d_시나리오'!$I$5))))</f>
        <v/>
      </c>
      <c r="O410">
        <f>RAND()</f>
        <v/>
      </c>
      <c r="P410">
        <f>IF('d_시나리오'!$J$6='d_시나리오'!$H$6,'d_시나리오'!$I$6,IF(O410&lt;('d_시나리오'!$I$6-'d_시나리오'!$H$6)/('d_시나리오'!$J$6-'d_시나리오'!$H$6),'d_시나리오'!$H$6+SQRT(O410*('d_시나리오'!$J$6-'d_시나리오'!$H$6)*('d_시나리오'!$I$6-'d_시나리오'!$H$6)),'d_시나리오'!$J$6-SQRT((1-O410)*('d_시나리오'!$J$6-'d_시나리오'!$H$6)*('d_시나리오'!$J$6-'d_시나리오'!$I$6))))</f>
        <v/>
      </c>
      <c r="Q410">
        <f>INDEX('d_분포'!$B$2:$B$57,RANDBETWEEN(1,56))</f>
        <v/>
      </c>
      <c r="R410">
        <f>BETAINV(RAND(),5,5)</f>
        <v/>
      </c>
      <c r="S410">
        <f>'d_고정'!$B$1*'6_기대효과'!$H$7*('d_시나리오'!$I$7/'d_고정'!$B$2)*B410</f>
        <v/>
      </c>
      <c r="T410">
        <f>S410*D410</f>
        <v/>
      </c>
      <c r="U410">
        <f>S410*F410*H410</f>
        <v/>
      </c>
      <c r="V410">
        <f>S410*F410*(H410-1)</f>
        <v/>
      </c>
      <c r="W410">
        <f>U410*J410</f>
        <v/>
      </c>
      <c r="X410">
        <f>T410+W410</f>
        <v/>
      </c>
      <c r="Y410">
        <f>(T410*E410+W410*L410)*(1-R410-'d_고정'!$B$13)</f>
        <v/>
      </c>
      <c r="Z410">
        <f>(U410*N410*Q410+'d_고정'!$B$3*('6_기대효과'!$H$7/8)*Q410*'d_고정'!$B$10*P410*('6_기대효과'!$K$7/'d_고정'!$B$9))*(1-R410)</f>
        <v/>
      </c>
      <c r="AA410">
        <f>W410*L410*(1-R410-'d_고정'!$B$13)+U410*MAX(N410-'d_고정'!$B$10*P410*('6_기대효과'!$K$7/'d_고정'!$B$9),0)*Q410*(1-R410)</f>
        <v/>
      </c>
      <c r="AB410">
        <f>Y410+Z410</f>
        <v/>
      </c>
      <c r="AC410">
        <f>Y410/('d_고정'!$B$5*'6_기대효과'!$H$7/8)/'d_고정'!$B$6</f>
        <v/>
      </c>
      <c r="AD410">
        <f>Y410/('d_고정'!$B$8*'6_기대효과'!$H$7/8)</f>
        <v/>
      </c>
    </row>
    <row r="411">
      <c r="A411">
        <f>RAND()</f>
        <v/>
      </c>
      <c r="B411">
        <f>IF('d_시나리오'!$J$2='d_시나리오'!$H$2,'d_시나리오'!$I$2,IF(A411&lt;('d_시나리오'!$I$2-'d_시나리오'!$H$2)/('d_시나리오'!$J$2-'d_시나리오'!$H$2),'d_시나리오'!$H$2+SQRT(A411*('d_시나리오'!$J$2-'d_시나리오'!$H$2)*('d_시나리오'!$I$2-'d_시나리오'!$H$2)),'d_시나리오'!$J$2-SQRT((1-A411)*('d_시나리오'!$J$2-'d_시나리오'!$H$2)*('d_시나리오'!$J$2-'d_시나리오'!$I$2))))</f>
        <v/>
      </c>
      <c r="C411">
        <f>RAND()</f>
        <v/>
      </c>
      <c r="D411">
        <f>BETAINV(RAND(),IF(C411&lt;'d_고정'!$B$26,'d_고정'!$B$23,'d_고정'!$B$16)+1,'d_고정'!$B$17-IF(C411&lt;'d_고정'!$B$26,'d_고정'!$B$23,'d_고정'!$B$16)+1)*('d_고정'!$B$14+('d_고정'!$B$15-'d_고정'!$B$14)*RAND())</f>
        <v/>
      </c>
      <c r="E411">
        <f>INDEX('d_분포'!$A$2:$A$28,RANDBETWEEN(1,27))</f>
        <v/>
      </c>
      <c r="F411">
        <f>INDEX('d_분포'!$C$2:$C$5,RANDBETWEEN(1,4))*(0.9+0.2*RAND())</f>
        <v/>
      </c>
      <c r="G411">
        <f>RAND()</f>
        <v/>
      </c>
      <c r="H411">
        <f>(F411+(1-F411)*('d_고정'!$B$22*BETAINV(RAND(),IF(G411&lt;'d_고정'!$B$26,'d_고정'!$B$25,'d_고정'!$B$20)+1,'d_고정'!$B$21-IF(G411&lt;'d_고정'!$B$26,'d_고정'!$B$25,'d_고정'!$B$20)+1)+(1-'d_고정'!$B$22)*BETAINV(RAND(),IF(G411&lt;'d_고정'!$B$26,'d_고정'!$B$24,'d_고정'!$B$18)+1,'d_고정'!$B$19-IF(G411&lt;'d_고정'!$B$26,'d_고정'!$B$24,'d_고정'!$B$18)+1))*('d_고정'!$B$14+('d_고정'!$B$15-'d_고정'!$B$14)*RAND()))/F411</f>
        <v/>
      </c>
      <c r="I411">
        <f>RAND()</f>
        <v/>
      </c>
      <c r="J411">
        <f>IF('d_시나리오'!$J$3='d_시나리오'!$H$3,'d_시나리오'!$I$3,IF(I411&lt;('d_시나리오'!$I$3-'d_시나리오'!$H$3)/('d_시나리오'!$J$3-'d_시나리오'!$H$3),'d_시나리오'!$H$3+SQRT(I411*('d_시나리오'!$J$3-'d_시나리오'!$H$3)*('d_시나리오'!$I$3-'d_시나리오'!$H$3)),'d_시나리오'!$J$3-SQRT((1-I411)*('d_시나리오'!$J$3-'d_시나리오'!$H$3)*('d_시나리오'!$J$3-'d_시나리오'!$I$3))))</f>
        <v/>
      </c>
      <c r="K411">
        <f>RAND()</f>
        <v/>
      </c>
      <c r="L411">
        <f>IF('d_시나리오'!$J$4='d_시나리오'!$H$4,'d_시나리오'!$I$4,IF(K411&lt;('d_시나리오'!$I$4-'d_시나리오'!$H$4)/('d_시나리오'!$J$4-'d_시나리오'!$H$4),'d_시나리오'!$H$4+SQRT(K411*('d_시나리오'!$J$4-'d_시나리오'!$H$4)*('d_시나리오'!$I$4-'d_시나리오'!$H$4)),'d_시나리오'!$J$4-SQRT((1-K411)*('d_시나리오'!$J$4-'d_시나리오'!$H$4)*('d_시나리오'!$J$4-'d_시나리오'!$I$4))))</f>
        <v/>
      </c>
      <c r="M411">
        <f>RAND()</f>
        <v/>
      </c>
      <c r="N411">
        <f>IF('d_시나리오'!$J$5='d_시나리오'!$H$5,'d_시나리오'!$I$5,IF(M411&lt;('d_시나리오'!$I$5-'d_시나리오'!$H$5)/('d_시나리오'!$J$5-'d_시나리오'!$H$5),'d_시나리오'!$H$5+SQRT(M411*('d_시나리오'!$J$5-'d_시나리오'!$H$5)*('d_시나리오'!$I$5-'d_시나리오'!$H$5)),'d_시나리오'!$J$5-SQRT((1-M411)*('d_시나리오'!$J$5-'d_시나리오'!$H$5)*('d_시나리오'!$J$5-'d_시나리오'!$I$5))))</f>
        <v/>
      </c>
      <c r="O411">
        <f>RAND()</f>
        <v/>
      </c>
      <c r="P411">
        <f>IF('d_시나리오'!$J$6='d_시나리오'!$H$6,'d_시나리오'!$I$6,IF(O411&lt;('d_시나리오'!$I$6-'d_시나리오'!$H$6)/('d_시나리오'!$J$6-'d_시나리오'!$H$6),'d_시나리오'!$H$6+SQRT(O411*('d_시나리오'!$J$6-'d_시나리오'!$H$6)*('d_시나리오'!$I$6-'d_시나리오'!$H$6)),'d_시나리오'!$J$6-SQRT((1-O411)*('d_시나리오'!$J$6-'d_시나리오'!$H$6)*('d_시나리오'!$J$6-'d_시나리오'!$I$6))))</f>
        <v/>
      </c>
      <c r="Q411">
        <f>INDEX('d_분포'!$B$2:$B$57,RANDBETWEEN(1,56))</f>
        <v/>
      </c>
      <c r="R411">
        <f>BETAINV(RAND(),5,5)</f>
        <v/>
      </c>
      <c r="S411">
        <f>'d_고정'!$B$1*'6_기대효과'!$H$7*('d_시나리오'!$I$7/'d_고정'!$B$2)*B411</f>
        <v/>
      </c>
      <c r="T411">
        <f>S411*D411</f>
        <v/>
      </c>
      <c r="U411">
        <f>S411*F411*H411</f>
        <v/>
      </c>
      <c r="V411">
        <f>S411*F411*(H411-1)</f>
        <v/>
      </c>
      <c r="W411">
        <f>U411*J411</f>
        <v/>
      </c>
      <c r="X411">
        <f>T411+W411</f>
        <v/>
      </c>
      <c r="Y411">
        <f>(T411*E411+W411*L411)*(1-R411-'d_고정'!$B$13)</f>
        <v/>
      </c>
      <c r="Z411">
        <f>(U411*N411*Q411+'d_고정'!$B$3*('6_기대효과'!$H$7/8)*Q411*'d_고정'!$B$10*P411*('6_기대효과'!$K$7/'d_고정'!$B$9))*(1-R411)</f>
        <v/>
      </c>
      <c r="AA411">
        <f>W411*L411*(1-R411-'d_고정'!$B$13)+U411*MAX(N411-'d_고정'!$B$10*P411*('6_기대효과'!$K$7/'d_고정'!$B$9),0)*Q411*(1-R411)</f>
        <v/>
      </c>
      <c r="AB411">
        <f>Y411+Z411</f>
        <v/>
      </c>
      <c r="AC411">
        <f>Y411/('d_고정'!$B$5*'6_기대효과'!$H$7/8)/'d_고정'!$B$6</f>
        <v/>
      </c>
      <c r="AD411">
        <f>Y411/('d_고정'!$B$8*'6_기대효과'!$H$7/8)</f>
        <v/>
      </c>
    </row>
    <row r="412">
      <c r="A412">
        <f>RAND()</f>
        <v/>
      </c>
      <c r="B412">
        <f>IF('d_시나리오'!$J$2='d_시나리오'!$H$2,'d_시나리오'!$I$2,IF(A412&lt;('d_시나리오'!$I$2-'d_시나리오'!$H$2)/('d_시나리오'!$J$2-'d_시나리오'!$H$2),'d_시나리오'!$H$2+SQRT(A412*('d_시나리오'!$J$2-'d_시나리오'!$H$2)*('d_시나리오'!$I$2-'d_시나리오'!$H$2)),'d_시나리오'!$J$2-SQRT((1-A412)*('d_시나리오'!$J$2-'d_시나리오'!$H$2)*('d_시나리오'!$J$2-'d_시나리오'!$I$2))))</f>
        <v/>
      </c>
      <c r="C412">
        <f>RAND()</f>
        <v/>
      </c>
      <c r="D412">
        <f>BETAINV(RAND(),IF(C412&lt;'d_고정'!$B$26,'d_고정'!$B$23,'d_고정'!$B$16)+1,'d_고정'!$B$17-IF(C412&lt;'d_고정'!$B$26,'d_고정'!$B$23,'d_고정'!$B$16)+1)*('d_고정'!$B$14+('d_고정'!$B$15-'d_고정'!$B$14)*RAND())</f>
        <v/>
      </c>
      <c r="E412">
        <f>INDEX('d_분포'!$A$2:$A$28,RANDBETWEEN(1,27))</f>
        <v/>
      </c>
      <c r="F412">
        <f>INDEX('d_분포'!$C$2:$C$5,RANDBETWEEN(1,4))*(0.9+0.2*RAND())</f>
        <v/>
      </c>
      <c r="G412">
        <f>RAND()</f>
        <v/>
      </c>
      <c r="H412">
        <f>(F412+(1-F412)*('d_고정'!$B$22*BETAINV(RAND(),IF(G412&lt;'d_고정'!$B$26,'d_고정'!$B$25,'d_고정'!$B$20)+1,'d_고정'!$B$21-IF(G412&lt;'d_고정'!$B$26,'d_고정'!$B$25,'d_고정'!$B$20)+1)+(1-'d_고정'!$B$22)*BETAINV(RAND(),IF(G412&lt;'d_고정'!$B$26,'d_고정'!$B$24,'d_고정'!$B$18)+1,'d_고정'!$B$19-IF(G412&lt;'d_고정'!$B$26,'d_고정'!$B$24,'d_고정'!$B$18)+1))*('d_고정'!$B$14+('d_고정'!$B$15-'d_고정'!$B$14)*RAND()))/F412</f>
        <v/>
      </c>
      <c r="I412">
        <f>RAND()</f>
        <v/>
      </c>
      <c r="J412">
        <f>IF('d_시나리오'!$J$3='d_시나리오'!$H$3,'d_시나리오'!$I$3,IF(I412&lt;('d_시나리오'!$I$3-'d_시나리오'!$H$3)/('d_시나리오'!$J$3-'d_시나리오'!$H$3),'d_시나리오'!$H$3+SQRT(I412*('d_시나리오'!$J$3-'d_시나리오'!$H$3)*('d_시나리오'!$I$3-'d_시나리오'!$H$3)),'d_시나리오'!$J$3-SQRT((1-I412)*('d_시나리오'!$J$3-'d_시나리오'!$H$3)*('d_시나리오'!$J$3-'d_시나리오'!$I$3))))</f>
        <v/>
      </c>
      <c r="K412">
        <f>RAND()</f>
        <v/>
      </c>
      <c r="L412">
        <f>IF('d_시나리오'!$J$4='d_시나리오'!$H$4,'d_시나리오'!$I$4,IF(K412&lt;('d_시나리오'!$I$4-'d_시나리오'!$H$4)/('d_시나리오'!$J$4-'d_시나리오'!$H$4),'d_시나리오'!$H$4+SQRT(K412*('d_시나리오'!$J$4-'d_시나리오'!$H$4)*('d_시나리오'!$I$4-'d_시나리오'!$H$4)),'d_시나리오'!$J$4-SQRT((1-K412)*('d_시나리오'!$J$4-'d_시나리오'!$H$4)*('d_시나리오'!$J$4-'d_시나리오'!$I$4))))</f>
        <v/>
      </c>
      <c r="M412">
        <f>RAND()</f>
        <v/>
      </c>
      <c r="N412">
        <f>IF('d_시나리오'!$J$5='d_시나리오'!$H$5,'d_시나리오'!$I$5,IF(M412&lt;('d_시나리오'!$I$5-'d_시나리오'!$H$5)/('d_시나리오'!$J$5-'d_시나리오'!$H$5),'d_시나리오'!$H$5+SQRT(M412*('d_시나리오'!$J$5-'d_시나리오'!$H$5)*('d_시나리오'!$I$5-'d_시나리오'!$H$5)),'d_시나리오'!$J$5-SQRT((1-M412)*('d_시나리오'!$J$5-'d_시나리오'!$H$5)*('d_시나리오'!$J$5-'d_시나리오'!$I$5))))</f>
        <v/>
      </c>
      <c r="O412">
        <f>RAND()</f>
        <v/>
      </c>
      <c r="P412">
        <f>IF('d_시나리오'!$J$6='d_시나리오'!$H$6,'d_시나리오'!$I$6,IF(O412&lt;('d_시나리오'!$I$6-'d_시나리오'!$H$6)/('d_시나리오'!$J$6-'d_시나리오'!$H$6),'d_시나리오'!$H$6+SQRT(O412*('d_시나리오'!$J$6-'d_시나리오'!$H$6)*('d_시나리오'!$I$6-'d_시나리오'!$H$6)),'d_시나리오'!$J$6-SQRT((1-O412)*('d_시나리오'!$J$6-'d_시나리오'!$H$6)*('d_시나리오'!$J$6-'d_시나리오'!$I$6))))</f>
        <v/>
      </c>
      <c r="Q412">
        <f>INDEX('d_분포'!$B$2:$B$57,RANDBETWEEN(1,56))</f>
        <v/>
      </c>
      <c r="R412">
        <f>BETAINV(RAND(),5,5)</f>
        <v/>
      </c>
      <c r="S412">
        <f>'d_고정'!$B$1*'6_기대효과'!$H$7*('d_시나리오'!$I$7/'d_고정'!$B$2)*B412</f>
        <v/>
      </c>
      <c r="T412">
        <f>S412*D412</f>
        <v/>
      </c>
      <c r="U412">
        <f>S412*F412*H412</f>
        <v/>
      </c>
      <c r="V412">
        <f>S412*F412*(H412-1)</f>
        <v/>
      </c>
      <c r="W412">
        <f>U412*J412</f>
        <v/>
      </c>
      <c r="X412">
        <f>T412+W412</f>
        <v/>
      </c>
      <c r="Y412">
        <f>(T412*E412+W412*L412)*(1-R412-'d_고정'!$B$13)</f>
        <v/>
      </c>
      <c r="Z412">
        <f>(U412*N412*Q412+'d_고정'!$B$3*('6_기대효과'!$H$7/8)*Q412*'d_고정'!$B$10*P412*('6_기대효과'!$K$7/'d_고정'!$B$9))*(1-R412)</f>
        <v/>
      </c>
      <c r="AA412">
        <f>W412*L412*(1-R412-'d_고정'!$B$13)+U412*MAX(N412-'d_고정'!$B$10*P412*('6_기대효과'!$K$7/'d_고정'!$B$9),0)*Q412*(1-R412)</f>
        <v/>
      </c>
      <c r="AB412">
        <f>Y412+Z412</f>
        <v/>
      </c>
      <c r="AC412">
        <f>Y412/('d_고정'!$B$5*'6_기대효과'!$H$7/8)/'d_고정'!$B$6</f>
        <v/>
      </c>
      <c r="AD412">
        <f>Y412/('d_고정'!$B$8*'6_기대효과'!$H$7/8)</f>
        <v/>
      </c>
    </row>
    <row r="413">
      <c r="A413">
        <f>RAND()</f>
        <v/>
      </c>
      <c r="B413">
        <f>IF('d_시나리오'!$J$2='d_시나리오'!$H$2,'d_시나리오'!$I$2,IF(A413&lt;('d_시나리오'!$I$2-'d_시나리오'!$H$2)/('d_시나리오'!$J$2-'d_시나리오'!$H$2),'d_시나리오'!$H$2+SQRT(A413*('d_시나리오'!$J$2-'d_시나리오'!$H$2)*('d_시나리오'!$I$2-'d_시나리오'!$H$2)),'d_시나리오'!$J$2-SQRT((1-A413)*('d_시나리오'!$J$2-'d_시나리오'!$H$2)*('d_시나리오'!$J$2-'d_시나리오'!$I$2))))</f>
        <v/>
      </c>
      <c r="C413">
        <f>RAND()</f>
        <v/>
      </c>
      <c r="D413">
        <f>BETAINV(RAND(),IF(C413&lt;'d_고정'!$B$26,'d_고정'!$B$23,'d_고정'!$B$16)+1,'d_고정'!$B$17-IF(C413&lt;'d_고정'!$B$26,'d_고정'!$B$23,'d_고정'!$B$16)+1)*('d_고정'!$B$14+('d_고정'!$B$15-'d_고정'!$B$14)*RAND())</f>
        <v/>
      </c>
      <c r="E413">
        <f>INDEX('d_분포'!$A$2:$A$28,RANDBETWEEN(1,27))</f>
        <v/>
      </c>
      <c r="F413">
        <f>INDEX('d_분포'!$C$2:$C$5,RANDBETWEEN(1,4))*(0.9+0.2*RAND())</f>
        <v/>
      </c>
      <c r="G413">
        <f>RAND()</f>
        <v/>
      </c>
      <c r="H413">
        <f>(F413+(1-F413)*('d_고정'!$B$22*BETAINV(RAND(),IF(G413&lt;'d_고정'!$B$26,'d_고정'!$B$25,'d_고정'!$B$20)+1,'d_고정'!$B$21-IF(G413&lt;'d_고정'!$B$26,'d_고정'!$B$25,'d_고정'!$B$20)+1)+(1-'d_고정'!$B$22)*BETAINV(RAND(),IF(G413&lt;'d_고정'!$B$26,'d_고정'!$B$24,'d_고정'!$B$18)+1,'d_고정'!$B$19-IF(G413&lt;'d_고정'!$B$26,'d_고정'!$B$24,'d_고정'!$B$18)+1))*('d_고정'!$B$14+('d_고정'!$B$15-'d_고정'!$B$14)*RAND()))/F413</f>
        <v/>
      </c>
      <c r="I413">
        <f>RAND()</f>
        <v/>
      </c>
      <c r="J413">
        <f>IF('d_시나리오'!$J$3='d_시나리오'!$H$3,'d_시나리오'!$I$3,IF(I413&lt;('d_시나리오'!$I$3-'d_시나리오'!$H$3)/('d_시나리오'!$J$3-'d_시나리오'!$H$3),'d_시나리오'!$H$3+SQRT(I413*('d_시나리오'!$J$3-'d_시나리오'!$H$3)*('d_시나리오'!$I$3-'d_시나리오'!$H$3)),'d_시나리오'!$J$3-SQRT((1-I413)*('d_시나리오'!$J$3-'d_시나리오'!$H$3)*('d_시나리오'!$J$3-'d_시나리오'!$I$3))))</f>
        <v/>
      </c>
      <c r="K413">
        <f>RAND()</f>
        <v/>
      </c>
      <c r="L413">
        <f>IF('d_시나리오'!$J$4='d_시나리오'!$H$4,'d_시나리오'!$I$4,IF(K413&lt;('d_시나리오'!$I$4-'d_시나리오'!$H$4)/('d_시나리오'!$J$4-'d_시나리오'!$H$4),'d_시나리오'!$H$4+SQRT(K413*('d_시나리오'!$J$4-'d_시나리오'!$H$4)*('d_시나리오'!$I$4-'d_시나리오'!$H$4)),'d_시나리오'!$J$4-SQRT((1-K413)*('d_시나리오'!$J$4-'d_시나리오'!$H$4)*('d_시나리오'!$J$4-'d_시나리오'!$I$4))))</f>
        <v/>
      </c>
      <c r="M413">
        <f>RAND()</f>
        <v/>
      </c>
      <c r="N413">
        <f>IF('d_시나리오'!$J$5='d_시나리오'!$H$5,'d_시나리오'!$I$5,IF(M413&lt;('d_시나리오'!$I$5-'d_시나리오'!$H$5)/('d_시나리오'!$J$5-'d_시나리오'!$H$5),'d_시나리오'!$H$5+SQRT(M413*('d_시나리오'!$J$5-'d_시나리오'!$H$5)*('d_시나리오'!$I$5-'d_시나리오'!$H$5)),'d_시나리오'!$J$5-SQRT((1-M413)*('d_시나리오'!$J$5-'d_시나리오'!$H$5)*('d_시나리오'!$J$5-'d_시나리오'!$I$5))))</f>
        <v/>
      </c>
      <c r="O413">
        <f>RAND()</f>
        <v/>
      </c>
      <c r="P413">
        <f>IF('d_시나리오'!$J$6='d_시나리오'!$H$6,'d_시나리오'!$I$6,IF(O413&lt;('d_시나리오'!$I$6-'d_시나리오'!$H$6)/('d_시나리오'!$J$6-'d_시나리오'!$H$6),'d_시나리오'!$H$6+SQRT(O413*('d_시나리오'!$J$6-'d_시나리오'!$H$6)*('d_시나리오'!$I$6-'d_시나리오'!$H$6)),'d_시나리오'!$J$6-SQRT((1-O413)*('d_시나리오'!$J$6-'d_시나리오'!$H$6)*('d_시나리오'!$J$6-'d_시나리오'!$I$6))))</f>
        <v/>
      </c>
      <c r="Q413">
        <f>INDEX('d_분포'!$B$2:$B$57,RANDBETWEEN(1,56))</f>
        <v/>
      </c>
      <c r="R413">
        <f>BETAINV(RAND(),5,5)</f>
        <v/>
      </c>
      <c r="S413">
        <f>'d_고정'!$B$1*'6_기대효과'!$H$7*('d_시나리오'!$I$7/'d_고정'!$B$2)*B413</f>
        <v/>
      </c>
      <c r="T413">
        <f>S413*D413</f>
        <v/>
      </c>
      <c r="U413">
        <f>S413*F413*H413</f>
        <v/>
      </c>
      <c r="V413">
        <f>S413*F413*(H413-1)</f>
        <v/>
      </c>
      <c r="W413">
        <f>U413*J413</f>
        <v/>
      </c>
      <c r="X413">
        <f>T413+W413</f>
        <v/>
      </c>
      <c r="Y413">
        <f>(T413*E413+W413*L413)*(1-R413-'d_고정'!$B$13)</f>
        <v/>
      </c>
      <c r="Z413">
        <f>(U413*N413*Q413+'d_고정'!$B$3*('6_기대효과'!$H$7/8)*Q413*'d_고정'!$B$10*P413*('6_기대효과'!$K$7/'d_고정'!$B$9))*(1-R413)</f>
        <v/>
      </c>
      <c r="AA413">
        <f>W413*L413*(1-R413-'d_고정'!$B$13)+U413*MAX(N413-'d_고정'!$B$10*P413*('6_기대효과'!$K$7/'d_고정'!$B$9),0)*Q413*(1-R413)</f>
        <v/>
      </c>
      <c r="AB413">
        <f>Y413+Z413</f>
        <v/>
      </c>
      <c r="AC413">
        <f>Y413/('d_고정'!$B$5*'6_기대효과'!$H$7/8)/'d_고정'!$B$6</f>
        <v/>
      </c>
      <c r="AD413">
        <f>Y413/('d_고정'!$B$8*'6_기대효과'!$H$7/8)</f>
        <v/>
      </c>
    </row>
    <row r="414">
      <c r="A414">
        <f>RAND()</f>
        <v/>
      </c>
      <c r="B414">
        <f>IF('d_시나리오'!$J$2='d_시나리오'!$H$2,'d_시나리오'!$I$2,IF(A414&lt;('d_시나리오'!$I$2-'d_시나리오'!$H$2)/('d_시나리오'!$J$2-'d_시나리오'!$H$2),'d_시나리오'!$H$2+SQRT(A414*('d_시나리오'!$J$2-'d_시나리오'!$H$2)*('d_시나리오'!$I$2-'d_시나리오'!$H$2)),'d_시나리오'!$J$2-SQRT((1-A414)*('d_시나리오'!$J$2-'d_시나리오'!$H$2)*('d_시나리오'!$J$2-'d_시나리오'!$I$2))))</f>
        <v/>
      </c>
      <c r="C414">
        <f>RAND()</f>
        <v/>
      </c>
      <c r="D414">
        <f>BETAINV(RAND(),IF(C414&lt;'d_고정'!$B$26,'d_고정'!$B$23,'d_고정'!$B$16)+1,'d_고정'!$B$17-IF(C414&lt;'d_고정'!$B$26,'d_고정'!$B$23,'d_고정'!$B$16)+1)*('d_고정'!$B$14+('d_고정'!$B$15-'d_고정'!$B$14)*RAND())</f>
        <v/>
      </c>
      <c r="E414">
        <f>INDEX('d_분포'!$A$2:$A$28,RANDBETWEEN(1,27))</f>
        <v/>
      </c>
      <c r="F414">
        <f>INDEX('d_분포'!$C$2:$C$5,RANDBETWEEN(1,4))*(0.9+0.2*RAND())</f>
        <v/>
      </c>
      <c r="G414">
        <f>RAND()</f>
        <v/>
      </c>
      <c r="H414">
        <f>(F414+(1-F414)*('d_고정'!$B$22*BETAINV(RAND(),IF(G414&lt;'d_고정'!$B$26,'d_고정'!$B$25,'d_고정'!$B$20)+1,'d_고정'!$B$21-IF(G414&lt;'d_고정'!$B$26,'d_고정'!$B$25,'d_고정'!$B$20)+1)+(1-'d_고정'!$B$22)*BETAINV(RAND(),IF(G414&lt;'d_고정'!$B$26,'d_고정'!$B$24,'d_고정'!$B$18)+1,'d_고정'!$B$19-IF(G414&lt;'d_고정'!$B$26,'d_고정'!$B$24,'d_고정'!$B$18)+1))*('d_고정'!$B$14+('d_고정'!$B$15-'d_고정'!$B$14)*RAND()))/F414</f>
        <v/>
      </c>
      <c r="I414">
        <f>RAND()</f>
        <v/>
      </c>
      <c r="J414">
        <f>IF('d_시나리오'!$J$3='d_시나리오'!$H$3,'d_시나리오'!$I$3,IF(I414&lt;('d_시나리오'!$I$3-'d_시나리오'!$H$3)/('d_시나리오'!$J$3-'d_시나리오'!$H$3),'d_시나리오'!$H$3+SQRT(I414*('d_시나리오'!$J$3-'d_시나리오'!$H$3)*('d_시나리오'!$I$3-'d_시나리오'!$H$3)),'d_시나리오'!$J$3-SQRT((1-I414)*('d_시나리오'!$J$3-'d_시나리오'!$H$3)*('d_시나리오'!$J$3-'d_시나리오'!$I$3))))</f>
        <v/>
      </c>
      <c r="K414">
        <f>RAND()</f>
        <v/>
      </c>
      <c r="L414">
        <f>IF('d_시나리오'!$J$4='d_시나리오'!$H$4,'d_시나리오'!$I$4,IF(K414&lt;('d_시나리오'!$I$4-'d_시나리오'!$H$4)/('d_시나리오'!$J$4-'d_시나리오'!$H$4),'d_시나리오'!$H$4+SQRT(K414*('d_시나리오'!$J$4-'d_시나리오'!$H$4)*('d_시나리오'!$I$4-'d_시나리오'!$H$4)),'d_시나리오'!$J$4-SQRT((1-K414)*('d_시나리오'!$J$4-'d_시나리오'!$H$4)*('d_시나리오'!$J$4-'d_시나리오'!$I$4))))</f>
        <v/>
      </c>
      <c r="M414">
        <f>RAND()</f>
        <v/>
      </c>
      <c r="N414">
        <f>IF('d_시나리오'!$J$5='d_시나리오'!$H$5,'d_시나리오'!$I$5,IF(M414&lt;('d_시나리오'!$I$5-'d_시나리오'!$H$5)/('d_시나리오'!$J$5-'d_시나리오'!$H$5),'d_시나리오'!$H$5+SQRT(M414*('d_시나리오'!$J$5-'d_시나리오'!$H$5)*('d_시나리오'!$I$5-'d_시나리오'!$H$5)),'d_시나리오'!$J$5-SQRT((1-M414)*('d_시나리오'!$J$5-'d_시나리오'!$H$5)*('d_시나리오'!$J$5-'d_시나리오'!$I$5))))</f>
        <v/>
      </c>
      <c r="O414">
        <f>RAND()</f>
        <v/>
      </c>
      <c r="P414">
        <f>IF('d_시나리오'!$J$6='d_시나리오'!$H$6,'d_시나리오'!$I$6,IF(O414&lt;('d_시나리오'!$I$6-'d_시나리오'!$H$6)/('d_시나리오'!$J$6-'d_시나리오'!$H$6),'d_시나리오'!$H$6+SQRT(O414*('d_시나리오'!$J$6-'d_시나리오'!$H$6)*('d_시나리오'!$I$6-'d_시나리오'!$H$6)),'d_시나리오'!$J$6-SQRT((1-O414)*('d_시나리오'!$J$6-'d_시나리오'!$H$6)*('d_시나리오'!$J$6-'d_시나리오'!$I$6))))</f>
        <v/>
      </c>
      <c r="Q414">
        <f>INDEX('d_분포'!$B$2:$B$57,RANDBETWEEN(1,56))</f>
        <v/>
      </c>
      <c r="R414">
        <f>BETAINV(RAND(),5,5)</f>
        <v/>
      </c>
      <c r="S414">
        <f>'d_고정'!$B$1*'6_기대효과'!$H$7*('d_시나리오'!$I$7/'d_고정'!$B$2)*B414</f>
        <v/>
      </c>
      <c r="T414">
        <f>S414*D414</f>
        <v/>
      </c>
      <c r="U414">
        <f>S414*F414*H414</f>
        <v/>
      </c>
      <c r="V414">
        <f>S414*F414*(H414-1)</f>
        <v/>
      </c>
      <c r="W414">
        <f>U414*J414</f>
        <v/>
      </c>
      <c r="X414">
        <f>T414+W414</f>
        <v/>
      </c>
      <c r="Y414">
        <f>(T414*E414+W414*L414)*(1-R414-'d_고정'!$B$13)</f>
        <v/>
      </c>
      <c r="Z414">
        <f>(U414*N414*Q414+'d_고정'!$B$3*('6_기대효과'!$H$7/8)*Q414*'d_고정'!$B$10*P414*('6_기대효과'!$K$7/'d_고정'!$B$9))*(1-R414)</f>
        <v/>
      </c>
      <c r="AA414">
        <f>W414*L414*(1-R414-'d_고정'!$B$13)+U414*MAX(N414-'d_고정'!$B$10*P414*('6_기대효과'!$K$7/'d_고정'!$B$9),0)*Q414*(1-R414)</f>
        <v/>
      </c>
      <c r="AB414">
        <f>Y414+Z414</f>
        <v/>
      </c>
      <c r="AC414">
        <f>Y414/('d_고정'!$B$5*'6_기대효과'!$H$7/8)/'d_고정'!$B$6</f>
        <v/>
      </c>
      <c r="AD414">
        <f>Y414/('d_고정'!$B$8*'6_기대효과'!$H$7/8)</f>
        <v/>
      </c>
    </row>
    <row r="415">
      <c r="A415">
        <f>RAND()</f>
        <v/>
      </c>
      <c r="B415">
        <f>IF('d_시나리오'!$J$2='d_시나리오'!$H$2,'d_시나리오'!$I$2,IF(A415&lt;('d_시나리오'!$I$2-'d_시나리오'!$H$2)/('d_시나리오'!$J$2-'d_시나리오'!$H$2),'d_시나리오'!$H$2+SQRT(A415*('d_시나리오'!$J$2-'d_시나리오'!$H$2)*('d_시나리오'!$I$2-'d_시나리오'!$H$2)),'d_시나리오'!$J$2-SQRT((1-A415)*('d_시나리오'!$J$2-'d_시나리오'!$H$2)*('d_시나리오'!$J$2-'d_시나리오'!$I$2))))</f>
        <v/>
      </c>
      <c r="C415">
        <f>RAND()</f>
        <v/>
      </c>
      <c r="D415">
        <f>BETAINV(RAND(),IF(C415&lt;'d_고정'!$B$26,'d_고정'!$B$23,'d_고정'!$B$16)+1,'d_고정'!$B$17-IF(C415&lt;'d_고정'!$B$26,'d_고정'!$B$23,'d_고정'!$B$16)+1)*('d_고정'!$B$14+('d_고정'!$B$15-'d_고정'!$B$14)*RAND())</f>
        <v/>
      </c>
      <c r="E415">
        <f>INDEX('d_분포'!$A$2:$A$28,RANDBETWEEN(1,27))</f>
        <v/>
      </c>
      <c r="F415">
        <f>INDEX('d_분포'!$C$2:$C$5,RANDBETWEEN(1,4))*(0.9+0.2*RAND())</f>
        <v/>
      </c>
      <c r="G415">
        <f>RAND()</f>
        <v/>
      </c>
      <c r="H415">
        <f>(F415+(1-F415)*('d_고정'!$B$22*BETAINV(RAND(),IF(G415&lt;'d_고정'!$B$26,'d_고정'!$B$25,'d_고정'!$B$20)+1,'d_고정'!$B$21-IF(G415&lt;'d_고정'!$B$26,'d_고정'!$B$25,'d_고정'!$B$20)+1)+(1-'d_고정'!$B$22)*BETAINV(RAND(),IF(G415&lt;'d_고정'!$B$26,'d_고정'!$B$24,'d_고정'!$B$18)+1,'d_고정'!$B$19-IF(G415&lt;'d_고정'!$B$26,'d_고정'!$B$24,'d_고정'!$B$18)+1))*('d_고정'!$B$14+('d_고정'!$B$15-'d_고정'!$B$14)*RAND()))/F415</f>
        <v/>
      </c>
      <c r="I415">
        <f>RAND()</f>
        <v/>
      </c>
      <c r="J415">
        <f>IF('d_시나리오'!$J$3='d_시나리오'!$H$3,'d_시나리오'!$I$3,IF(I415&lt;('d_시나리오'!$I$3-'d_시나리오'!$H$3)/('d_시나리오'!$J$3-'d_시나리오'!$H$3),'d_시나리오'!$H$3+SQRT(I415*('d_시나리오'!$J$3-'d_시나리오'!$H$3)*('d_시나리오'!$I$3-'d_시나리오'!$H$3)),'d_시나리오'!$J$3-SQRT((1-I415)*('d_시나리오'!$J$3-'d_시나리오'!$H$3)*('d_시나리오'!$J$3-'d_시나리오'!$I$3))))</f>
        <v/>
      </c>
      <c r="K415">
        <f>RAND()</f>
        <v/>
      </c>
      <c r="L415">
        <f>IF('d_시나리오'!$J$4='d_시나리오'!$H$4,'d_시나리오'!$I$4,IF(K415&lt;('d_시나리오'!$I$4-'d_시나리오'!$H$4)/('d_시나리오'!$J$4-'d_시나리오'!$H$4),'d_시나리오'!$H$4+SQRT(K415*('d_시나리오'!$J$4-'d_시나리오'!$H$4)*('d_시나리오'!$I$4-'d_시나리오'!$H$4)),'d_시나리오'!$J$4-SQRT((1-K415)*('d_시나리오'!$J$4-'d_시나리오'!$H$4)*('d_시나리오'!$J$4-'d_시나리오'!$I$4))))</f>
        <v/>
      </c>
      <c r="M415">
        <f>RAND()</f>
        <v/>
      </c>
      <c r="N415">
        <f>IF('d_시나리오'!$J$5='d_시나리오'!$H$5,'d_시나리오'!$I$5,IF(M415&lt;('d_시나리오'!$I$5-'d_시나리오'!$H$5)/('d_시나리오'!$J$5-'d_시나리오'!$H$5),'d_시나리오'!$H$5+SQRT(M415*('d_시나리오'!$J$5-'d_시나리오'!$H$5)*('d_시나리오'!$I$5-'d_시나리오'!$H$5)),'d_시나리오'!$J$5-SQRT((1-M415)*('d_시나리오'!$J$5-'d_시나리오'!$H$5)*('d_시나리오'!$J$5-'d_시나리오'!$I$5))))</f>
        <v/>
      </c>
      <c r="O415">
        <f>RAND()</f>
        <v/>
      </c>
      <c r="P415">
        <f>IF('d_시나리오'!$J$6='d_시나리오'!$H$6,'d_시나리오'!$I$6,IF(O415&lt;('d_시나리오'!$I$6-'d_시나리오'!$H$6)/('d_시나리오'!$J$6-'d_시나리오'!$H$6),'d_시나리오'!$H$6+SQRT(O415*('d_시나리오'!$J$6-'d_시나리오'!$H$6)*('d_시나리오'!$I$6-'d_시나리오'!$H$6)),'d_시나리오'!$J$6-SQRT((1-O415)*('d_시나리오'!$J$6-'d_시나리오'!$H$6)*('d_시나리오'!$J$6-'d_시나리오'!$I$6))))</f>
        <v/>
      </c>
      <c r="Q415">
        <f>INDEX('d_분포'!$B$2:$B$57,RANDBETWEEN(1,56))</f>
        <v/>
      </c>
      <c r="R415">
        <f>BETAINV(RAND(),5,5)</f>
        <v/>
      </c>
      <c r="S415">
        <f>'d_고정'!$B$1*'6_기대효과'!$H$7*('d_시나리오'!$I$7/'d_고정'!$B$2)*B415</f>
        <v/>
      </c>
      <c r="T415">
        <f>S415*D415</f>
        <v/>
      </c>
      <c r="U415">
        <f>S415*F415*H415</f>
        <v/>
      </c>
      <c r="V415">
        <f>S415*F415*(H415-1)</f>
        <v/>
      </c>
      <c r="W415">
        <f>U415*J415</f>
        <v/>
      </c>
      <c r="X415">
        <f>T415+W415</f>
        <v/>
      </c>
      <c r="Y415">
        <f>(T415*E415+W415*L415)*(1-R415-'d_고정'!$B$13)</f>
        <v/>
      </c>
      <c r="Z415">
        <f>(U415*N415*Q415+'d_고정'!$B$3*('6_기대효과'!$H$7/8)*Q415*'d_고정'!$B$10*P415*('6_기대효과'!$K$7/'d_고정'!$B$9))*(1-R415)</f>
        <v/>
      </c>
      <c r="AA415">
        <f>W415*L415*(1-R415-'d_고정'!$B$13)+U415*MAX(N415-'d_고정'!$B$10*P415*('6_기대효과'!$K$7/'d_고정'!$B$9),0)*Q415*(1-R415)</f>
        <v/>
      </c>
      <c r="AB415">
        <f>Y415+Z415</f>
        <v/>
      </c>
      <c r="AC415">
        <f>Y415/('d_고정'!$B$5*'6_기대효과'!$H$7/8)/'d_고정'!$B$6</f>
        <v/>
      </c>
      <c r="AD415">
        <f>Y415/('d_고정'!$B$8*'6_기대효과'!$H$7/8)</f>
        <v/>
      </c>
    </row>
    <row r="416">
      <c r="A416">
        <f>RAND()</f>
        <v/>
      </c>
      <c r="B416">
        <f>IF('d_시나리오'!$J$2='d_시나리오'!$H$2,'d_시나리오'!$I$2,IF(A416&lt;('d_시나리오'!$I$2-'d_시나리오'!$H$2)/('d_시나리오'!$J$2-'d_시나리오'!$H$2),'d_시나리오'!$H$2+SQRT(A416*('d_시나리오'!$J$2-'d_시나리오'!$H$2)*('d_시나리오'!$I$2-'d_시나리오'!$H$2)),'d_시나리오'!$J$2-SQRT((1-A416)*('d_시나리오'!$J$2-'d_시나리오'!$H$2)*('d_시나리오'!$J$2-'d_시나리오'!$I$2))))</f>
        <v/>
      </c>
      <c r="C416">
        <f>RAND()</f>
        <v/>
      </c>
      <c r="D416">
        <f>BETAINV(RAND(),IF(C416&lt;'d_고정'!$B$26,'d_고정'!$B$23,'d_고정'!$B$16)+1,'d_고정'!$B$17-IF(C416&lt;'d_고정'!$B$26,'d_고정'!$B$23,'d_고정'!$B$16)+1)*('d_고정'!$B$14+('d_고정'!$B$15-'d_고정'!$B$14)*RAND())</f>
        <v/>
      </c>
      <c r="E416">
        <f>INDEX('d_분포'!$A$2:$A$28,RANDBETWEEN(1,27))</f>
        <v/>
      </c>
      <c r="F416">
        <f>INDEX('d_분포'!$C$2:$C$5,RANDBETWEEN(1,4))*(0.9+0.2*RAND())</f>
        <v/>
      </c>
      <c r="G416">
        <f>RAND()</f>
        <v/>
      </c>
      <c r="H416">
        <f>(F416+(1-F416)*('d_고정'!$B$22*BETAINV(RAND(),IF(G416&lt;'d_고정'!$B$26,'d_고정'!$B$25,'d_고정'!$B$20)+1,'d_고정'!$B$21-IF(G416&lt;'d_고정'!$B$26,'d_고정'!$B$25,'d_고정'!$B$20)+1)+(1-'d_고정'!$B$22)*BETAINV(RAND(),IF(G416&lt;'d_고정'!$B$26,'d_고정'!$B$24,'d_고정'!$B$18)+1,'d_고정'!$B$19-IF(G416&lt;'d_고정'!$B$26,'d_고정'!$B$24,'d_고정'!$B$18)+1))*('d_고정'!$B$14+('d_고정'!$B$15-'d_고정'!$B$14)*RAND()))/F416</f>
        <v/>
      </c>
      <c r="I416">
        <f>RAND()</f>
        <v/>
      </c>
      <c r="J416">
        <f>IF('d_시나리오'!$J$3='d_시나리오'!$H$3,'d_시나리오'!$I$3,IF(I416&lt;('d_시나리오'!$I$3-'d_시나리오'!$H$3)/('d_시나리오'!$J$3-'d_시나리오'!$H$3),'d_시나리오'!$H$3+SQRT(I416*('d_시나리오'!$J$3-'d_시나리오'!$H$3)*('d_시나리오'!$I$3-'d_시나리오'!$H$3)),'d_시나리오'!$J$3-SQRT((1-I416)*('d_시나리오'!$J$3-'d_시나리오'!$H$3)*('d_시나리오'!$J$3-'d_시나리오'!$I$3))))</f>
        <v/>
      </c>
      <c r="K416">
        <f>RAND()</f>
        <v/>
      </c>
      <c r="L416">
        <f>IF('d_시나리오'!$J$4='d_시나리오'!$H$4,'d_시나리오'!$I$4,IF(K416&lt;('d_시나리오'!$I$4-'d_시나리오'!$H$4)/('d_시나리오'!$J$4-'d_시나리오'!$H$4),'d_시나리오'!$H$4+SQRT(K416*('d_시나리오'!$J$4-'d_시나리오'!$H$4)*('d_시나리오'!$I$4-'d_시나리오'!$H$4)),'d_시나리오'!$J$4-SQRT((1-K416)*('d_시나리오'!$J$4-'d_시나리오'!$H$4)*('d_시나리오'!$J$4-'d_시나리오'!$I$4))))</f>
        <v/>
      </c>
      <c r="M416">
        <f>RAND()</f>
        <v/>
      </c>
      <c r="N416">
        <f>IF('d_시나리오'!$J$5='d_시나리오'!$H$5,'d_시나리오'!$I$5,IF(M416&lt;('d_시나리오'!$I$5-'d_시나리오'!$H$5)/('d_시나리오'!$J$5-'d_시나리오'!$H$5),'d_시나리오'!$H$5+SQRT(M416*('d_시나리오'!$J$5-'d_시나리오'!$H$5)*('d_시나리오'!$I$5-'d_시나리오'!$H$5)),'d_시나리오'!$J$5-SQRT((1-M416)*('d_시나리오'!$J$5-'d_시나리오'!$H$5)*('d_시나리오'!$J$5-'d_시나리오'!$I$5))))</f>
        <v/>
      </c>
      <c r="O416">
        <f>RAND()</f>
        <v/>
      </c>
      <c r="P416">
        <f>IF('d_시나리오'!$J$6='d_시나리오'!$H$6,'d_시나리오'!$I$6,IF(O416&lt;('d_시나리오'!$I$6-'d_시나리오'!$H$6)/('d_시나리오'!$J$6-'d_시나리오'!$H$6),'d_시나리오'!$H$6+SQRT(O416*('d_시나리오'!$J$6-'d_시나리오'!$H$6)*('d_시나리오'!$I$6-'d_시나리오'!$H$6)),'d_시나리오'!$J$6-SQRT((1-O416)*('d_시나리오'!$J$6-'d_시나리오'!$H$6)*('d_시나리오'!$J$6-'d_시나리오'!$I$6))))</f>
        <v/>
      </c>
      <c r="Q416">
        <f>INDEX('d_분포'!$B$2:$B$57,RANDBETWEEN(1,56))</f>
        <v/>
      </c>
      <c r="R416">
        <f>BETAINV(RAND(),5,5)</f>
        <v/>
      </c>
      <c r="S416">
        <f>'d_고정'!$B$1*'6_기대효과'!$H$7*('d_시나리오'!$I$7/'d_고정'!$B$2)*B416</f>
        <v/>
      </c>
      <c r="T416">
        <f>S416*D416</f>
        <v/>
      </c>
      <c r="U416">
        <f>S416*F416*H416</f>
        <v/>
      </c>
      <c r="V416">
        <f>S416*F416*(H416-1)</f>
        <v/>
      </c>
      <c r="W416">
        <f>U416*J416</f>
        <v/>
      </c>
      <c r="X416">
        <f>T416+W416</f>
        <v/>
      </c>
      <c r="Y416">
        <f>(T416*E416+W416*L416)*(1-R416-'d_고정'!$B$13)</f>
        <v/>
      </c>
      <c r="Z416">
        <f>(U416*N416*Q416+'d_고정'!$B$3*('6_기대효과'!$H$7/8)*Q416*'d_고정'!$B$10*P416*('6_기대효과'!$K$7/'d_고정'!$B$9))*(1-R416)</f>
        <v/>
      </c>
      <c r="AA416">
        <f>W416*L416*(1-R416-'d_고정'!$B$13)+U416*MAX(N416-'d_고정'!$B$10*P416*('6_기대효과'!$K$7/'d_고정'!$B$9),0)*Q416*(1-R416)</f>
        <v/>
      </c>
      <c r="AB416">
        <f>Y416+Z416</f>
        <v/>
      </c>
      <c r="AC416">
        <f>Y416/('d_고정'!$B$5*'6_기대효과'!$H$7/8)/'d_고정'!$B$6</f>
        <v/>
      </c>
      <c r="AD416">
        <f>Y416/('d_고정'!$B$8*'6_기대효과'!$H$7/8)</f>
        <v/>
      </c>
    </row>
    <row r="417">
      <c r="A417">
        <f>RAND()</f>
        <v/>
      </c>
      <c r="B417">
        <f>IF('d_시나리오'!$J$2='d_시나리오'!$H$2,'d_시나리오'!$I$2,IF(A417&lt;('d_시나리오'!$I$2-'d_시나리오'!$H$2)/('d_시나리오'!$J$2-'d_시나리오'!$H$2),'d_시나리오'!$H$2+SQRT(A417*('d_시나리오'!$J$2-'d_시나리오'!$H$2)*('d_시나리오'!$I$2-'d_시나리오'!$H$2)),'d_시나리오'!$J$2-SQRT((1-A417)*('d_시나리오'!$J$2-'d_시나리오'!$H$2)*('d_시나리오'!$J$2-'d_시나리오'!$I$2))))</f>
        <v/>
      </c>
      <c r="C417">
        <f>RAND()</f>
        <v/>
      </c>
      <c r="D417">
        <f>BETAINV(RAND(),IF(C417&lt;'d_고정'!$B$26,'d_고정'!$B$23,'d_고정'!$B$16)+1,'d_고정'!$B$17-IF(C417&lt;'d_고정'!$B$26,'d_고정'!$B$23,'d_고정'!$B$16)+1)*('d_고정'!$B$14+('d_고정'!$B$15-'d_고정'!$B$14)*RAND())</f>
        <v/>
      </c>
      <c r="E417">
        <f>INDEX('d_분포'!$A$2:$A$28,RANDBETWEEN(1,27))</f>
        <v/>
      </c>
      <c r="F417">
        <f>INDEX('d_분포'!$C$2:$C$5,RANDBETWEEN(1,4))*(0.9+0.2*RAND())</f>
        <v/>
      </c>
      <c r="G417">
        <f>RAND()</f>
        <v/>
      </c>
      <c r="H417">
        <f>(F417+(1-F417)*('d_고정'!$B$22*BETAINV(RAND(),IF(G417&lt;'d_고정'!$B$26,'d_고정'!$B$25,'d_고정'!$B$20)+1,'d_고정'!$B$21-IF(G417&lt;'d_고정'!$B$26,'d_고정'!$B$25,'d_고정'!$B$20)+1)+(1-'d_고정'!$B$22)*BETAINV(RAND(),IF(G417&lt;'d_고정'!$B$26,'d_고정'!$B$24,'d_고정'!$B$18)+1,'d_고정'!$B$19-IF(G417&lt;'d_고정'!$B$26,'d_고정'!$B$24,'d_고정'!$B$18)+1))*('d_고정'!$B$14+('d_고정'!$B$15-'d_고정'!$B$14)*RAND()))/F417</f>
        <v/>
      </c>
      <c r="I417">
        <f>RAND()</f>
        <v/>
      </c>
      <c r="J417">
        <f>IF('d_시나리오'!$J$3='d_시나리오'!$H$3,'d_시나리오'!$I$3,IF(I417&lt;('d_시나리오'!$I$3-'d_시나리오'!$H$3)/('d_시나리오'!$J$3-'d_시나리오'!$H$3),'d_시나리오'!$H$3+SQRT(I417*('d_시나리오'!$J$3-'d_시나리오'!$H$3)*('d_시나리오'!$I$3-'d_시나리오'!$H$3)),'d_시나리오'!$J$3-SQRT((1-I417)*('d_시나리오'!$J$3-'d_시나리오'!$H$3)*('d_시나리오'!$J$3-'d_시나리오'!$I$3))))</f>
        <v/>
      </c>
      <c r="K417">
        <f>RAND()</f>
        <v/>
      </c>
      <c r="L417">
        <f>IF('d_시나리오'!$J$4='d_시나리오'!$H$4,'d_시나리오'!$I$4,IF(K417&lt;('d_시나리오'!$I$4-'d_시나리오'!$H$4)/('d_시나리오'!$J$4-'d_시나리오'!$H$4),'d_시나리오'!$H$4+SQRT(K417*('d_시나리오'!$J$4-'d_시나리오'!$H$4)*('d_시나리오'!$I$4-'d_시나리오'!$H$4)),'d_시나리오'!$J$4-SQRT((1-K417)*('d_시나리오'!$J$4-'d_시나리오'!$H$4)*('d_시나리오'!$J$4-'d_시나리오'!$I$4))))</f>
        <v/>
      </c>
      <c r="M417">
        <f>RAND()</f>
        <v/>
      </c>
      <c r="N417">
        <f>IF('d_시나리오'!$J$5='d_시나리오'!$H$5,'d_시나리오'!$I$5,IF(M417&lt;('d_시나리오'!$I$5-'d_시나리오'!$H$5)/('d_시나리오'!$J$5-'d_시나리오'!$H$5),'d_시나리오'!$H$5+SQRT(M417*('d_시나리오'!$J$5-'d_시나리오'!$H$5)*('d_시나리오'!$I$5-'d_시나리오'!$H$5)),'d_시나리오'!$J$5-SQRT((1-M417)*('d_시나리오'!$J$5-'d_시나리오'!$H$5)*('d_시나리오'!$J$5-'d_시나리오'!$I$5))))</f>
        <v/>
      </c>
      <c r="O417">
        <f>RAND()</f>
        <v/>
      </c>
      <c r="P417">
        <f>IF('d_시나리오'!$J$6='d_시나리오'!$H$6,'d_시나리오'!$I$6,IF(O417&lt;('d_시나리오'!$I$6-'d_시나리오'!$H$6)/('d_시나리오'!$J$6-'d_시나리오'!$H$6),'d_시나리오'!$H$6+SQRT(O417*('d_시나리오'!$J$6-'d_시나리오'!$H$6)*('d_시나리오'!$I$6-'d_시나리오'!$H$6)),'d_시나리오'!$J$6-SQRT((1-O417)*('d_시나리오'!$J$6-'d_시나리오'!$H$6)*('d_시나리오'!$J$6-'d_시나리오'!$I$6))))</f>
        <v/>
      </c>
      <c r="Q417">
        <f>INDEX('d_분포'!$B$2:$B$57,RANDBETWEEN(1,56))</f>
        <v/>
      </c>
      <c r="R417">
        <f>BETAINV(RAND(),5,5)</f>
        <v/>
      </c>
      <c r="S417">
        <f>'d_고정'!$B$1*'6_기대효과'!$H$7*('d_시나리오'!$I$7/'d_고정'!$B$2)*B417</f>
        <v/>
      </c>
      <c r="T417">
        <f>S417*D417</f>
        <v/>
      </c>
      <c r="U417">
        <f>S417*F417*H417</f>
        <v/>
      </c>
      <c r="V417">
        <f>S417*F417*(H417-1)</f>
        <v/>
      </c>
      <c r="W417">
        <f>U417*J417</f>
        <v/>
      </c>
      <c r="X417">
        <f>T417+W417</f>
        <v/>
      </c>
      <c r="Y417">
        <f>(T417*E417+W417*L417)*(1-R417-'d_고정'!$B$13)</f>
        <v/>
      </c>
      <c r="Z417">
        <f>(U417*N417*Q417+'d_고정'!$B$3*('6_기대효과'!$H$7/8)*Q417*'d_고정'!$B$10*P417*('6_기대효과'!$K$7/'d_고정'!$B$9))*(1-R417)</f>
        <v/>
      </c>
      <c r="AA417">
        <f>W417*L417*(1-R417-'d_고정'!$B$13)+U417*MAX(N417-'d_고정'!$B$10*P417*('6_기대효과'!$K$7/'d_고정'!$B$9),0)*Q417*(1-R417)</f>
        <v/>
      </c>
      <c r="AB417">
        <f>Y417+Z417</f>
        <v/>
      </c>
      <c r="AC417">
        <f>Y417/('d_고정'!$B$5*'6_기대효과'!$H$7/8)/'d_고정'!$B$6</f>
        <v/>
      </c>
      <c r="AD417">
        <f>Y417/('d_고정'!$B$8*'6_기대효과'!$H$7/8)</f>
        <v/>
      </c>
    </row>
    <row r="418">
      <c r="A418">
        <f>RAND()</f>
        <v/>
      </c>
      <c r="B418">
        <f>IF('d_시나리오'!$J$2='d_시나리오'!$H$2,'d_시나리오'!$I$2,IF(A418&lt;('d_시나리오'!$I$2-'d_시나리오'!$H$2)/('d_시나리오'!$J$2-'d_시나리오'!$H$2),'d_시나리오'!$H$2+SQRT(A418*('d_시나리오'!$J$2-'d_시나리오'!$H$2)*('d_시나리오'!$I$2-'d_시나리오'!$H$2)),'d_시나리오'!$J$2-SQRT((1-A418)*('d_시나리오'!$J$2-'d_시나리오'!$H$2)*('d_시나리오'!$J$2-'d_시나리오'!$I$2))))</f>
        <v/>
      </c>
      <c r="C418">
        <f>RAND()</f>
        <v/>
      </c>
      <c r="D418">
        <f>BETAINV(RAND(),IF(C418&lt;'d_고정'!$B$26,'d_고정'!$B$23,'d_고정'!$B$16)+1,'d_고정'!$B$17-IF(C418&lt;'d_고정'!$B$26,'d_고정'!$B$23,'d_고정'!$B$16)+1)*('d_고정'!$B$14+('d_고정'!$B$15-'d_고정'!$B$14)*RAND())</f>
        <v/>
      </c>
      <c r="E418">
        <f>INDEX('d_분포'!$A$2:$A$28,RANDBETWEEN(1,27))</f>
        <v/>
      </c>
      <c r="F418">
        <f>INDEX('d_분포'!$C$2:$C$5,RANDBETWEEN(1,4))*(0.9+0.2*RAND())</f>
        <v/>
      </c>
      <c r="G418">
        <f>RAND()</f>
        <v/>
      </c>
      <c r="H418">
        <f>(F418+(1-F418)*('d_고정'!$B$22*BETAINV(RAND(),IF(G418&lt;'d_고정'!$B$26,'d_고정'!$B$25,'d_고정'!$B$20)+1,'d_고정'!$B$21-IF(G418&lt;'d_고정'!$B$26,'d_고정'!$B$25,'d_고정'!$B$20)+1)+(1-'d_고정'!$B$22)*BETAINV(RAND(),IF(G418&lt;'d_고정'!$B$26,'d_고정'!$B$24,'d_고정'!$B$18)+1,'d_고정'!$B$19-IF(G418&lt;'d_고정'!$B$26,'d_고정'!$B$24,'d_고정'!$B$18)+1))*('d_고정'!$B$14+('d_고정'!$B$15-'d_고정'!$B$14)*RAND()))/F418</f>
        <v/>
      </c>
      <c r="I418">
        <f>RAND()</f>
        <v/>
      </c>
      <c r="J418">
        <f>IF('d_시나리오'!$J$3='d_시나리오'!$H$3,'d_시나리오'!$I$3,IF(I418&lt;('d_시나리오'!$I$3-'d_시나리오'!$H$3)/('d_시나리오'!$J$3-'d_시나리오'!$H$3),'d_시나리오'!$H$3+SQRT(I418*('d_시나리오'!$J$3-'d_시나리오'!$H$3)*('d_시나리오'!$I$3-'d_시나리오'!$H$3)),'d_시나리오'!$J$3-SQRT((1-I418)*('d_시나리오'!$J$3-'d_시나리오'!$H$3)*('d_시나리오'!$J$3-'d_시나리오'!$I$3))))</f>
        <v/>
      </c>
      <c r="K418">
        <f>RAND()</f>
        <v/>
      </c>
      <c r="L418">
        <f>IF('d_시나리오'!$J$4='d_시나리오'!$H$4,'d_시나리오'!$I$4,IF(K418&lt;('d_시나리오'!$I$4-'d_시나리오'!$H$4)/('d_시나리오'!$J$4-'d_시나리오'!$H$4),'d_시나리오'!$H$4+SQRT(K418*('d_시나리오'!$J$4-'d_시나리오'!$H$4)*('d_시나리오'!$I$4-'d_시나리오'!$H$4)),'d_시나리오'!$J$4-SQRT((1-K418)*('d_시나리오'!$J$4-'d_시나리오'!$H$4)*('d_시나리오'!$J$4-'d_시나리오'!$I$4))))</f>
        <v/>
      </c>
      <c r="M418">
        <f>RAND()</f>
        <v/>
      </c>
      <c r="N418">
        <f>IF('d_시나리오'!$J$5='d_시나리오'!$H$5,'d_시나리오'!$I$5,IF(M418&lt;('d_시나리오'!$I$5-'d_시나리오'!$H$5)/('d_시나리오'!$J$5-'d_시나리오'!$H$5),'d_시나리오'!$H$5+SQRT(M418*('d_시나리오'!$J$5-'d_시나리오'!$H$5)*('d_시나리오'!$I$5-'d_시나리오'!$H$5)),'d_시나리오'!$J$5-SQRT((1-M418)*('d_시나리오'!$J$5-'d_시나리오'!$H$5)*('d_시나리오'!$J$5-'d_시나리오'!$I$5))))</f>
        <v/>
      </c>
      <c r="O418">
        <f>RAND()</f>
        <v/>
      </c>
      <c r="P418">
        <f>IF('d_시나리오'!$J$6='d_시나리오'!$H$6,'d_시나리오'!$I$6,IF(O418&lt;('d_시나리오'!$I$6-'d_시나리오'!$H$6)/('d_시나리오'!$J$6-'d_시나리오'!$H$6),'d_시나리오'!$H$6+SQRT(O418*('d_시나리오'!$J$6-'d_시나리오'!$H$6)*('d_시나리오'!$I$6-'d_시나리오'!$H$6)),'d_시나리오'!$J$6-SQRT((1-O418)*('d_시나리오'!$J$6-'d_시나리오'!$H$6)*('d_시나리오'!$J$6-'d_시나리오'!$I$6))))</f>
        <v/>
      </c>
      <c r="Q418">
        <f>INDEX('d_분포'!$B$2:$B$57,RANDBETWEEN(1,56))</f>
        <v/>
      </c>
      <c r="R418">
        <f>BETAINV(RAND(),5,5)</f>
        <v/>
      </c>
      <c r="S418">
        <f>'d_고정'!$B$1*'6_기대효과'!$H$7*('d_시나리오'!$I$7/'d_고정'!$B$2)*B418</f>
        <v/>
      </c>
      <c r="T418">
        <f>S418*D418</f>
        <v/>
      </c>
      <c r="U418">
        <f>S418*F418*H418</f>
        <v/>
      </c>
      <c r="V418">
        <f>S418*F418*(H418-1)</f>
        <v/>
      </c>
      <c r="W418">
        <f>U418*J418</f>
        <v/>
      </c>
      <c r="X418">
        <f>T418+W418</f>
        <v/>
      </c>
      <c r="Y418">
        <f>(T418*E418+W418*L418)*(1-R418-'d_고정'!$B$13)</f>
        <v/>
      </c>
      <c r="Z418">
        <f>(U418*N418*Q418+'d_고정'!$B$3*('6_기대효과'!$H$7/8)*Q418*'d_고정'!$B$10*P418*('6_기대효과'!$K$7/'d_고정'!$B$9))*(1-R418)</f>
        <v/>
      </c>
      <c r="AA418">
        <f>W418*L418*(1-R418-'d_고정'!$B$13)+U418*MAX(N418-'d_고정'!$B$10*P418*('6_기대효과'!$K$7/'d_고정'!$B$9),0)*Q418*(1-R418)</f>
        <v/>
      </c>
      <c r="AB418">
        <f>Y418+Z418</f>
        <v/>
      </c>
      <c r="AC418">
        <f>Y418/('d_고정'!$B$5*'6_기대효과'!$H$7/8)/'d_고정'!$B$6</f>
        <v/>
      </c>
      <c r="AD418">
        <f>Y418/('d_고정'!$B$8*'6_기대효과'!$H$7/8)</f>
        <v/>
      </c>
    </row>
    <row r="419">
      <c r="A419">
        <f>RAND()</f>
        <v/>
      </c>
      <c r="B419">
        <f>IF('d_시나리오'!$J$2='d_시나리오'!$H$2,'d_시나리오'!$I$2,IF(A419&lt;('d_시나리오'!$I$2-'d_시나리오'!$H$2)/('d_시나리오'!$J$2-'d_시나리오'!$H$2),'d_시나리오'!$H$2+SQRT(A419*('d_시나리오'!$J$2-'d_시나리오'!$H$2)*('d_시나리오'!$I$2-'d_시나리오'!$H$2)),'d_시나리오'!$J$2-SQRT((1-A419)*('d_시나리오'!$J$2-'d_시나리오'!$H$2)*('d_시나리오'!$J$2-'d_시나리오'!$I$2))))</f>
        <v/>
      </c>
      <c r="C419">
        <f>RAND()</f>
        <v/>
      </c>
      <c r="D419">
        <f>BETAINV(RAND(),IF(C419&lt;'d_고정'!$B$26,'d_고정'!$B$23,'d_고정'!$B$16)+1,'d_고정'!$B$17-IF(C419&lt;'d_고정'!$B$26,'d_고정'!$B$23,'d_고정'!$B$16)+1)*('d_고정'!$B$14+('d_고정'!$B$15-'d_고정'!$B$14)*RAND())</f>
        <v/>
      </c>
      <c r="E419">
        <f>INDEX('d_분포'!$A$2:$A$28,RANDBETWEEN(1,27))</f>
        <v/>
      </c>
      <c r="F419">
        <f>INDEX('d_분포'!$C$2:$C$5,RANDBETWEEN(1,4))*(0.9+0.2*RAND())</f>
        <v/>
      </c>
      <c r="G419">
        <f>RAND()</f>
        <v/>
      </c>
      <c r="H419">
        <f>(F419+(1-F419)*('d_고정'!$B$22*BETAINV(RAND(),IF(G419&lt;'d_고정'!$B$26,'d_고정'!$B$25,'d_고정'!$B$20)+1,'d_고정'!$B$21-IF(G419&lt;'d_고정'!$B$26,'d_고정'!$B$25,'d_고정'!$B$20)+1)+(1-'d_고정'!$B$22)*BETAINV(RAND(),IF(G419&lt;'d_고정'!$B$26,'d_고정'!$B$24,'d_고정'!$B$18)+1,'d_고정'!$B$19-IF(G419&lt;'d_고정'!$B$26,'d_고정'!$B$24,'d_고정'!$B$18)+1))*('d_고정'!$B$14+('d_고정'!$B$15-'d_고정'!$B$14)*RAND()))/F419</f>
        <v/>
      </c>
      <c r="I419">
        <f>RAND()</f>
        <v/>
      </c>
      <c r="J419">
        <f>IF('d_시나리오'!$J$3='d_시나리오'!$H$3,'d_시나리오'!$I$3,IF(I419&lt;('d_시나리오'!$I$3-'d_시나리오'!$H$3)/('d_시나리오'!$J$3-'d_시나리오'!$H$3),'d_시나리오'!$H$3+SQRT(I419*('d_시나리오'!$J$3-'d_시나리오'!$H$3)*('d_시나리오'!$I$3-'d_시나리오'!$H$3)),'d_시나리오'!$J$3-SQRT((1-I419)*('d_시나리오'!$J$3-'d_시나리오'!$H$3)*('d_시나리오'!$J$3-'d_시나리오'!$I$3))))</f>
        <v/>
      </c>
      <c r="K419">
        <f>RAND()</f>
        <v/>
      </c>
      <c r="L419">
        <f>IF('d_시나리오'!$J$4='d_시나리오'!$H$4,'d_시나리오'!$I$4,IF(K419&lt;('d_시나리오'!$I$4-'d_시나리오'!$H$4)/('d_시나리오'!$J$4-'d_시나리오'!$H$4),'d_시나리오'!$H$4+SQRT(K419*('d_시나리오'!$J$4-'d_시나리오'!$H$4)*('d_시나리오'!$I$4-'d_시나리오'!$H$4)),'d_시나리오'!$J$4-SQRT((1-K419)*('d_시나리오'!$J$4-'d_시나리오'!$H$4)*('d_시나리오'!$J$4-'d_시나리오'!$I$4))))</f>
        <v/>
      </c>
      <c r="M419">
        <f>RAND()</f>
        <v/>
      </c>
      <c r="N419">
        <f>IF('d_시나리오'!$J$5='d_시나리오'!$H$5,'d_시나리오'!$I$5,IF(M419&lt;('d_시나리오'!$I$5-'d_시나리오'!$H$5)/('d_시나리오'!$J$5-'d_시나리오'!$H$5),'d_시나리오'!$H$5+SQRT(M419*('d_시나리오'!$J$5-'d_시나리오'!$H$5)*('d_시나리오'!$I$5-'d_시나리오'!$H$5)),'d_시나리오'!$J$5-SQRT((1-M419)*('d_시나리오'!$J$5-'d_시나리오'!$H$5)*('d_시나리오'!$J$5-'d_시나리오'!$I$5))))</f>
        <v/>
      </c>
      <c r="O419">
        <f>RAND()</f>
        <v/>
      </c>
      <c r="P419">
        <f>IF('d_시나리오'!$J$6='d_시나리오'!$H$6,'d_시나리오'!$I$6,IF(O419&lt;('d_시나리오'!$I$6-'d_시나리오'!$H$6)/('d_시나리오'!$J$6-'d_시나리오'!$H$6),'d_시나리오'!$H$6+SQRT(O419*('d_시나리오'!$J$6-'d_시나리오'!$H$6)*('d_시나리오'!$I$6-'d_시나리오'!$H$6)),'d_시나리오'!$J$6-SQRT((1-O419)*('d_시나리오'!$J$6-'d_시나리오'!$H$6)*('d_시나리오'!$J$6-'d_시나리오'!$I$6))))</f>
        <v/>
      </c>
      <c r="Q419">
        <f>INDEX('d_분포'!$B$2:$B$57,RANDBETWEEN(1,56))</f>
        <v/>
      </c>
      <c r="R419">
        <f>BETAINV(RAND(),5,5)</f>
        <v/>
      </c>
      <c r="S419">
        <f>'d_고정'!$B$1*'6_기대효과'!$H$7*('d_시나리오'!$I$7/'d_고정'!$B$2)*B419</f>
        <v/>
      </c>
      <c r="T419">
        <f>S419*D419</f>
        <v/>
      </c>
      <c r="U419">
        <f>S419*F419*H419</f>
        <v/>
      </c>
      <c r="V419">
        <f>S419*F419*(H419-1)</f>
        <v/>
      </c>
      <c r="W419">
        <f>U419*J419</f>
        <v/>
      </c>
      <c r="X419">
        <f>T419+W419</f>
        <v/>
      </c>
      <c r="Y419">
        <f>(T419*E419+W419*L419)*(1-R419-'d_고정'!$B$13)</f>
        <v/>
      </c>
      <c r="Z419">
        <f>(U419*N419*Q419+'d_고정'!$B$3*('6_기대효과'!$H$7/8)*Q419*'d_고정'!$B$10*P419*('6_기대효과'!$K$7/'d_고정'!$B$9))*(1-R419)</f>
        <v/>
      </c>
      <c r="AA419">
        <f>W419*L419*(1-R419-'d_고정'!$B$13)+U419*MAX(N419-'d_고정'!$B$10*P419*('6_기대효과'!$K$7/'d_고정'!$B$9),0)*Q419*(1-R419)</f>
        <v/>
      </c>
      <c r="AB419">
        <f>Y419+Z419</f>
        <v/>
      </c>
      <c r="AC419">
        <f>Y419/('d_고정'!$B$5*'6_기대효과'!$H$7/8)/'d_고정'!$B$6</f>
        <v/>
      </c>
      <c r="AD419">
        <f>Y419/('d_고정'!$B$8*'6_기대효과'!$H$7/8)</f>
        <v/>
      </c>
    </row>
    <row r="420">
      <c r="A420">
        <f>RAND()</f>
        <v/>
      </c>
      <c r="B420">
        <f>IF('d_시나리오'!$J$2='d_시나리오'!$H$2,'d_시나리오'!$I$2,IF(A420&lt;('d_시나리오'!$I$2-'d_시나리오'!$H$2)/('d_시나리오'!$J$2-'d_시나리오'!$H$2),'d_시나리오'!$H$2+SQRT(A420*('d_시나리오'!$J$2-'d_시나리오'!$H$2)*('d_시나리오'!$I$2-'d_시나리오'!$H$2)),'d_시나리오'!$J$2-SQRT((1-A420)*('d_시나리오'!$J$2-'d_시나리오'!$H$2)*('d_시나리오'!$J$2-'d_시나리오'!$I$2))))</f>
        <v/>
      </c>
      <c r="C420">
        <f>RAND()</f>
        <v/>
      </c>
      <c r="D420">
        <f>BETAINV(RAND(),IF(C420&lt;'d_고정'!$B$26,'d_고정'!$B$23,'d_고정'!$B$16)+1,'d_고정'!$B$17-IF(C420&lt;'d_고정'!$B$26,'d_고정'!$B$23,'d_고정'!$B$16)+1)*('d_고정'!$B$14+('d_고정'!$B$15-'d_고정'!$B$14)*RAND())</f>
        <v/>
      </c>
      <c r="E420">
        <f>INDEX('d_분포'!$A$2:$A$28,RANDBETWEEN(1,27))</f>
        <v/>
      </c>
      <c r="F420">
        <f>INDEX('d_분포'!$C$2:$C$5,RANDBETWEEN(1,4))*(0.9+0.2*RAND())</f>
        <v/>
      </c>
      <c r="G420">
        <f>RAND()</f>
        <v/>
      </c>
      <c r="H420">
        <f>(F420+(1-F420)*('d_고정'!$B$22*BETAINV(RAND(),IF(G420&lt;'d_고정'!$B$26,'d_고정'!$B$25,'d_고정'!$B$20)+1,'d_고정'!$B$21-IF(G420&lt;'d_고정'!$B$26,'d_고정'!$B$25,'d_고정'!$B$20)+1)+(1-'d_고정'!$B$22)*BETAINV(RAND(),IF(G420&lt;'d_고정'!$B$26,'d_고정'!$B$24,'d_고정'!$B$18)+1,'d_고정'!$B$19-IF(G420&lt;'d_고정'!$B$26,'d_고정'!$B$24,'d_고정'!$B$18)+1))*('d_고정'!$B$14+('d_고정'!$B$15-'d_고정'!$B$14)*RAND()))/F420</f>
        <v/>
      </c>
      <c r="I420">
        <f>RAND()</f>
        <v/>
      </c>
      <c r="J420">
        <f>IF('d_시나리오'!$J$3='d_시나리오'!$H$3,'d_시나리오'!$I$3,IF(I420&lt;('d_시나리오'!$I$3-'d_시나리오'!$H$3)/('d_시나리오'!$J$3-'d_시나리오'!$H$3),'d_시나리오'!$H$3+SQRT(I420*('d_시나리오'!$J$3-'d_시나리오'!$H$3)*('d_시나리오'!$I$3-'d_시나리오'!$H$3)),'d_시나리오'!$J$3-SQRT((1-I420)*('d_시나리오'!$J$3-'d_시나리오'!$H$3)*('d_시나리오'!$J$3-'d_시나리오'!$I$3))))</f>
        <v/>
      </c>
      <c r="K420">
        <f>RAND()</f>
        <v/>
      </c>
      <c r="L420">
        <f>IF('d_시나리오'!$J$4='d_시나리오'!$H$4,'d_시나리오'!$I$4,IF(K420&lt;('d_시나리오'!$I$4-'d_시나리오'!$H$4)/('d_시나리오'!$J$4-'d_시나리오'!$H$4),'d_시나리오'!$H$4+SQRT(K420*('d_시나리오'!$J$4-'d_시나리오'!$H$4)*('d_시나리오'!$I$4-'d_시나리오'!$H$4)),'d_시나리오'!$J$4-SQRT((1-K420)*('d_시나리오'!$J$4-'d_시나리오'!$H$4)*('d_시나리오'!$J$4-'d_시나리오'!$I$4))))</f>
        <v/>
      </c>
      <c r="M420">
        <f>RAND()</f>
        <v/>
      </c>
      <c r="N420">
        <f>IF('d_시나리오'!$J$5='d_시나리오'!$H$5,'d_시나리오'!$I$5,IF(M420&lt;('d_시나리오'!$I$5-'d_시나리오'!$H$5)/('d_시나리오'!$J$5-'d_시나리오'!$H$5),'d_시나리오'!$H$5+SQRT(M420*('d_시나리오'!$J$5-'d_시나리오'!$H$5)*('d_시나리오'!$I$5-'d_시나리오'!$H$5)),'d_시나리오'!$J$5-SQRT((1-M420)*('d_시나리오'!$J$5-'d_시나리오'!$H$5)*('d_시나리오'!$J$5-'d_시나리오'!$I$5))))</f>
        <v/>
      </c>
      <c r="O420">
        <f>RAND()</f>
        <v/>
      </c>
      <c r="P420">
        <f>IF('d_시나리오'!$J$6='d_시나리오'!$H$6,'d_시나리오'!$I$6,IF(O420&lt;('d_시나리오'!$I$6-'d_시나리오'!$H$6)/('d_시나리오'!$J$6-'d_시나리오'!$H$6),'d_시나리오'!$H$6+SQRT(O420*('d_시나리오'!$J$6-'d_시나리오'!$H$6)*('d_시나리오'!$I$6-'d_시나리오'!$H$6)),'d_시나리오'!$J$6-SQRT((1-O420)*('d_시나리오'!$J$6-'d_시나리오'!$H$6)*('d_시나리오'!$J$6-'d_시나리오'!$I$6))))</f>
        <v/>
      </c>
      <c r="Q420">
        <f>INDEX('d_분포'!$B$2:$B$57,RANDBETWEEN(1,56))</f>
        <v/>
      </c>
      <c r="R420">
        <f>BETAINV(RAND(),5,5)</f>
        <v/>
      </c>
      <c r="S420">
        <f>'d_고정'!$B$1*'6_기대효과'!$H$7*('d_시나리오'!$I$7/'d_고정'!$B$2)*B420</f>
        <v/>
      </c>
      <c r="T420">
        <f>S420*D420</f>
        <v/>
      </c>
      <c r="U420">
        <f>S420*F420*H420</f>
        <v/>
      </c>
      <c r="V420">
        <f>S420*F420*(H420-1)</f>
        <v/>
      </c>
      <c r="W420">
        <f>U420*J420</f>
        <v/>
      </c>
      <c r="X420">
        <f>T420+W420</f>
        <v/>
      </c>
      <c r="Y420">
        <f>(T420*E420+W420*L420)*(1-R420-'d_고정'!$B$13)</f>
        <v/>
      </c>
      <c r="Z420">
        <f>(U420*N420*Q420+'d_고정'!$B$3*('6_기대효과'!$H$7/8)*Q420*'d_고정'!$B$10*P420*('6_기대효과'!$K$7/'d_고정'!$B$9))*(1-R420)</f>
        <v/>
      </c>
      <c r="AA420">
        <f>W420*L420*(1-R420-'d_고정'!$B$13)+U420*MAX(N420-'d_고정'!$B$10*P420*('6_기대효과'!$K$7/'d_고정'!$B$9),0)*Q420*(1-R420)</f>
        <v/>
      </c>
      <c r="AB420">
        <f>Y420+Z420</f>
        <v/>
      </c>
      <c r="AC420">
        <f>Y420/('d_고정'!$B$5*'6_기대효과'!$H$7/8)/'d_고정'!$B$6</f>
        <v/>
      </c>
      <c r="AD420">
        <f>Y420/('d_고정'!$B$8*'6_기대효과'!$H$7/8)</f>
        <v/>
      </c>
    </row>
    <row r="421">
      <c r="A421">
        <f>RAND()</f>
        <v/>
      </c>
      <c r="B421">
        <f>IF('d_시나리오'!$J$2='d_시나리오'!$H$2,'d_시나리오'!$I$2,IF(A421&lt;('d_시나리오'!$I$2-'d_시나리오'!$H$2)/('d_시나리오'!$J$2-'d_시나리오'!$H$2),'d_시나리오'!$H$2+SQRT(A421*('d_시나리오'!$J$2-'d_시나리오'!$H$2)*('d_시나리오'!$I$2-'d_시나리오'!$H$2)),'d_시나리오'!$J$2-SQRT((1-A421)*('d_시나리오'!$J$2-'d_시나리오'!$H$2)*('d_시나리오'!$J$2-'d_시나리오'!$I$2))))</f>
        <v/>
      </c>
      <c r="C421">
        <f>RAND()</f>
        <v/>
      </c>
      <c r="D421">
        <f>BETAINV(RAND(),IF(C421&lt;'d_고정'!$B$26,'d_고정'!$B$23,'d_고정'!$B$16)+1,'d_고정'!$B$17-IF(C421&lt;'d_고정'!$B$26,'d_고정'!$B$23,'d_고정'!$B$16)+1)*('d_고정'!$B$14+('d_고정'!$B$15-'d_고정'!$B$14)*RAND())</f>
        <v/>
      </c>
      <c r="E421">
        <f>INDEX('d_분포'!$A$2:$A$28,RANDBETWEEN(1,27))</f>
        <v/>
      </c>
      <c r="F421">
        <f>INDEX('d_분포'!$C$2:$C$5,RANDBETWEEN(1,4))*(0.9+0.2*RAND())</f>
        <v/>
      </c>
      <c r="G421">
        <f>RAND()</f>
        <v/>
      </c>
      <c r="H421">
        <f>(F421+(1-F421)*('d_고정'!$B$22*BETAINV(RAND(),IF(G421&lt;'d_고정'!$B$26,'d_고정'!$B$25,'d_고정'!$B$20)+1,'d_고정'!$B$21-IF(G421&lt;'d_고정'!$B$26,'d_고정'!$B$25,'d_고정'!$B$20)+1)+(1-'d_고정'!$B$22)*BETAINV(RAND(),IF(G421&lt;'d_고정'!$B$26,'d_고정'!$B$24,'d_고정'!$B$18)+1,'d_고정'!$B$19-IF(G421&lt;'d_고정'!$B$26,'d_고정'!$B$24,'d_고정'!$B$18)+1))*('d_고정'!$B$14+('d_고정'!$B$15-'d_고정'!$B$14)*RAND()))/F421</f>
        <v/>
      </c>
      <c r="I421">
        <f>RAND()</f>
        <v/>
      </c>
      <c r="J421">
        <f>IF('d_시나리오'!$J$3='d_시나리오'!$H$3,'d_시나리오'!$I$3,IF(I421&lt;('d_시나리오'!$I$3-'d_시나리오'!$H$3)/('d_시나리오'!$J$3-'d_시나리오'!$H$3),'d_시나리오'!$H$3+SQRT(I421*('d_시나리오'!$J$3-'d_시나리오'!$H$3)*('d_시나리오'!$I$3-'d_시나리오'!$H$3)),'d_시나리오'!$J$3-SQRT((1-I421)*('d_시나리오'!$J$3-'d_시나리오'!$H$3)*('d_시나리오'!$J$3-'d_시나리오'!$I$3))))</f>
        <v/>
      </c>
      <c r="K421">
        <f>RAND()</f>
        <v/>
      </c>
      <c r="L421">
        <f>IF('d_시나리오'!$J$4='d_시나리오'!$H$4,'d_시나리오'!$I$4,IF(K421&lt;('d_시나리오'!$I$4-'d_시나리오'!$H$4)/('d_시나리오'!$J$4-'d_시나리오'!$H$4),'d_시나리오'!$H$4+SQRT(K421*('d_시나리오'!$J$4-'d_시나리오'!$H$4)*('d_시나리오'!$I$4-'d_시나리오'!$H$4)),'d_시나리오'!$J$4-SQRT((1-K421)*('d_시나리오'!$J$4-'d_시나리오'!$H$4)*('d_시나리오'!$J$4-'d_시나리오'!$I$4))))</f>
        <v/>
      </c>
      <c r="M421">
        <f>RAND()</f>
        <v/>
      </c>
      <c r="N421">
        <f>IF('d_시나리오'!$J$5='d_시나리오'!$H$5,'d_시나리오'!$I$5,IF(M421&lt;('d_시나리오'!$I$5-'d_시나리오'!$H$5)/('d_시나리오'!$J$5-'d_시나리오'!$H$5),'d_시나리오'!$H$5+SQRT(M421*('d_시나리오'!$J$5-'d_시나리오'!$H$5)*('d_시나리오'!$I$5-'d_시나리오'!$H$5)),'d_시나리오'!$J$5-SQRT((1-M421)*('d_시나리오'!$J$5-'d_시나리오'!$H$5)*('d_시나리오'!$J$5-'d_시나리오'!$I$5))))</f>
        <v/>
      </c>
      <c r="O421">
        <f>RAND()</f>
        <v/>
      </c>
      <c r="P421">
        <f>IF('d_시나리오'!$J$6='d_시나리오'!$H$6,'d_시나리오'!$I$6,IF(O421&lt;('d_시나리오'!$I$6-'d_시나리오'!$H$6)/('d_시나리오'!$J$6-'d_시나리오'!$H$6),'d_시나리오'!$H$6+SQRT(O421*('d_시나리오'!$J$6-'d_시나리오'!$H$6)*('d_시나리오'!$I$6-'d_시나리오'!$H$6)),'d_시나리오'!$J$6-SQRT((1-O421)*('d_시나리오'!$J$6-'d_시나리오'!$H$6)*('d_시나리오'!$J$6-'d_시나리오'!$I$6))))</f>
        <v/>
      </c>
      <c r="Q421">
        <f>INDEX('d_분포'!$B$2:$B$57,RANDBETWEEN(1,56))</f>
        <v/>
      </c>
      <c r="R421">
        <f>BETAINV(RAND(),5,5)</f>
        <v/>
      </c>
      <c r="S421">
        <f>'d_고정'!$B$1*'6_기대효과'!$H$7*('d_시나리오'!$I$7/'d_고정'!$B$2)*B421</f>
        <v/>
      </c>
      <c r="T421">
        <f>S421*D421</f>
        <v/>
      </c>
      <c r="U421">
        <f>S421*F421*H421</f>
        <v/>
      </c>
      <c r="V421">
        <f>S421*F421*(H421-1)</f>
        <v/>
      </c>
      <c r="W421">
        <f>U421*J421</f>
        <v/>
      </c>
      <c r="X421">
        <f>T421+W421</f>
        <v/>
      </c>
      <c r="Y421">
        <f>(T421*E421+W421*L421)*(1-R421-'d_고정'!$B$13)</f>
        <v/>
      </c>
      <c r="Z421">
        <f>(U421*N421*Q421+'d_고정'!$B$3*('6_기대효과'!$H$7/8)*Q421*'d_고정'!$B$10*P421*('6_기대효과'!$K$7/'d_고정'!$B$9))*(1-R421)</f>
        <v/>
      </c>
      <c r="AA421">
        <f>W421*L421*(1-R421-'d_고정'!$B$13)+U421*MAX(N421-'d_고정'!$B$10*P421*('6_기대효과'!$K$7/'d_고정'!$B$9),0)*Q421*(1-R421)</f>
        <v/>
      </c>
      <c r="AB421">
        <f>Y421+Z421</f>
        <v/>
      </c>
      <c r="AC421">
        <f>Y421/('d_고정'!$B$5*'6_기대효과'!$H$7/8)/'d_고정'!$B$6</f>
        <v/>
      </c>
      <c r="AD421">
        <f>Y421/('d_고정'!$B$8*'6_기대효과'!$H$7/8)</f>
        <v/>
      </c>
    </row>
    <row r="422">
      <c r="A422">
        <f>RAND()</f>
        <v/>
      </c>
      <c r="B422">
        <f>IF('d_시나리오'!$J$2='d_시나리오'!$H$2,'d_시나리오'!$I$2,IF(A422&lt;('d_시나리오'!$I$2-'d_시나리오'!$H$2)/('d_시나리오'!$J$2-'d_시나리오'!$H$2),'d_시나리오'!$H$2+SQRT(A422*('d_시나리오'!$J$2-'d_시나리오'!$H$2)*('d_시나리오'!$I$2-'d_시나리오'!$H$2)),'d_시나리오'!$J$2-SQRT((1-A422)*('d_시나리오'!$J$2-'d_시나리오'!$H$2)*('d_시나리오'!$J$2-'d_시나리오'!$I$2))))</f>
        <v/>
      </c>
      <c r="C422">
        <f>RAND()</f>
        <v/>
      </c>
      <c r="D422">
        <f>BETAINV(RAND(),IF(C422&lt;'d_고정'!$B$26,'d_고정'!$B$23,'d_고정'!$B$16)+1,'d_고정'!$B$17-IF(C422&lt;'d_고정'!$B$26,'d_고정'!$B$23,'d_고정'!$B$16)+1)*('d_고정'!$B$14+('d_고정'!$B$15-'d_고정'!$B$14)*RAND())</f>
        <v/>
      </c>
      <c r="E422">
        <f>INDEX('d_분포'!$A$2:$A$28,RANDBETWEEN(1,27))</f>
        <v/>
      </c>
      <c r="F422">
        <f>INDEX('d_분포'!$C$2:$C$5,RANDBETWEEN(1,4))*(0.9+0.2*RAND())</f>
        <v/>
      </c>
      <c r="G422">
        <f>RAND()</f>
        <v/>
      </c>
      <c r="H422">
        <f>(F422+(1-F422)*('d_고정'!$B$22*BETAINV(RAND(),IF(G422&lt;'d_고정'!$B$26,'d_고정'!$B$25,'d_고정'!$B$20)+1,'d_고정'!$B$21-IF(G422&lt;'d_고정'!$B$26,'d_고정'!$B$25,'d_고정'!$B$20)+1)+(1-'d_고정'!$B$22)*BETAINV(RAND(),IF(G422&lt;'d_고정'!$B$26,'d_고정'!$B$24,'d_고정'!$B$18)+1,'d_고정'!$B$19-IF(G422&lt;'d_고정'!$B$26,'d_고정'!$B$24,'d_고정'!$B$18)+1))*('d_고정'!$B$14+('d_고정'!$B$15-'d_고정'!$B$14)*RAND()))/F422</f>
        <v/>
      </c>
      <c r="I422">
        <f>RAND()</f>
        <v/>
      </c>
      <c r="J422">
        <f>IF('d_시나리오'!$J$3='d_시나리오'!$H$3,'d_시나리오'!$I$3,IF(I422&lt;('d_시나리오'!$I$3-'d_시나리오'!$H$3)/('d_시나리오'!$J$3-'d_시나리오'!$H$3),'d_시나리오'!$H$3+SQRT(I422*('d_시나리오'!$J$3-'d_시나리오'!$H$3)*('d_시나리오'!$I$3-'d_시나리오'!$H$3)),'d_시나리오'!$J$3-SQRT((1-I422)*('d_시나리오'!$J$3-'d_시나리오'!$H$3)*('d_시나리오'!$J$3-'d_시나리오'!$I$3))))</f>
        <v/>
      </c>
      <c r="K422">
        <f>RAND()</f>
        <v/>
      </c>
      <c r="L422">
        <f>IF('d_시나리오'!$J$4='d_시나리오'!$H$4,'d_시나리오'!$I$4,IF(K422&lt;('d_시나리오'!$I$4-'d_시나리오'!$H$4)/('d_시나리오'!$J$4-'d_시나리오'!$H$4),'d_시나리오'!$H$4+SQRT(K422*('d_시나리오'!$J$4-'d_시나리오'!$H$4)*('d_시나리오'!$I$4-'d_시나리오'!$H$4)),'d_시나리오'!$J$4-SQRT((1-K422)*('d_시나리오'!$J$4-'d_시나리오'!$H$4)*('d_시나리오'!$J$4-'d_시나리오'!$I$4))))</f>
        <v/>
      </c>
      <c r="M422">
        <f>RAND()</f>
        <v/>
      </c>
      <c r="N422">
        <f>IF('d_시나리오'!$J$5='d_시나리오'!$H$5,'d_시나리오'!$I$5,IF(M422&lt;('d_시나리오'!$I$5-'d_시나리오'!$H$5)/('d_시나리오'!$J$5-'d_시나리오'!$H$5),'d_시나리오'!$H$5+SQRT(M422*('d_시나리오'!$J$5-'d_시나리오'!$H$5)*('d_시나리오'!$I$5-'d_시나리오'!$H$5)),'d_시나리오'!$J$5-SQRT((1-M422)*('d_시나리오'!$J$5-'d_시나리오'!$H$5)*('d_시나리오'!$J$5-'d_시나리오'!$I$5))))</f>
        <v/>
      </c>
      <c r="O422">
        <f>RAND()</f>
        <v/>
      </c>
      <c r="P422">
        <f>IF('d_시나리오'!$J$6='d_시나리오'!$H$6,'d_시나리오'!$I$6,IF(O422&lt;('d_시나리오'!$I$6-'d_시나리오'!$H$6)/('d_시나리오'!$J$6-'d_시나리오'!$H$6),'d_시나리오'!$H$6+SQRT(O422*('d_시나리오'!$J$6-'d_시나리오'!$H$6)*('d_시나리오'!$I$6-'d_시나리오'!$H$6)),'d_시나리오'!$J$6-SQRT((1-O422)*('d_시나리오'!$J$6-'d_시나리오'!$H$6)*('d_시나리오'!$J$6-'d_시나리오'!$I$6))))</f>
        <v/>
      </c>
      <c r="Q422">
        <f>INDEX('d_분포'!$B$2:$B$57,RANDBETWEEN(1,56))</f>
        <v/>
      </c>
      <c r="R422">
        <f>BETAINV(RAND(),5,5)</f>
        <v/>
      </c>
      <c r="S422">
        <f>'d_고정'!$B$1*'6_기대효과'!$H$7*('d_시나리오'!$I$7/'d_고정'!$B$2)*B422</f>
        <v/>
      </c>
      <c r="T422">
        <f>S422*D422</f>
        <v/>
      </c>
      <c r="U422">
        <f>S422*F422*H422</f>
        <v/>
      </c>
      <c r="V422">
        <f>S422*F422*(H422-1)</f>
        <v/>
      </c>
      <c r="W422">
        <f>U422*J422</f>
        <v/>
      </c>
      <c r="X422">
        <f>T422+W422</f>
        <v/>
      </c>
      <c r="Y422">
        <f>(T422*E422+W422*L422)*(1-R422-'d_고정'!$B$13)</f>
        <v/>
      </c>
      <c r="Z422">
        <f>(U422*N422*Q422+'d_고정'!$B$3*('6_기대효과'!$H$7/8)*Q422*'d_고정'!$B$10*P422*('6_기대효과'!$K$7/'d_고정'!$B$9))*(1-R422)</f>
        <v/>
      </c>
      <c r="AA422">
        <f>W422*L422*(1-R422-'d_고정'!$B$13)+U422*MAX(N422-'d_고정'!$B$10*P422*('6_기대효과'!$K$7/'d_고정'!$B$9),0)*Q422*(1-R422)</f>
        <v/>
      </c>
      <c r="AB422">
        <f>Y422+Z422</f>
        <v/>
      </c>
      <c r="AC422">
        <f>Y422/('d_고정'!$B$5*'6_기대효과'!$H$7/8)/'d_고정'!$B$6</f>
        <v/>
      </c>
      <c r="AD422">
        <f>Y422/('d_고정'!$B$8*'6_기대효과'!$H$7/8)</f>
        <v/>
      </c>
    </row>
    <row r="423">
      <c r="A423">
        <f>RAND()</f>
        <v/>
      </c>
      <c r="B423">
        <f>IF('d_시나리오'!$J$2='d_시나리오'!$H$2,'d_시나리오'!$I$2,IF(A423&lt;('d_시나리오'!$I$2-'d_시나리오'!$H$2)/('d_시나리오'!$J$2-'d_시나리오'!$H$2),'d_시나리오'!$H$2+SQRT(A423*('d_시나리오'!$J$2-'d_시나리오'!$H$2)*('d_시나리오'!$I$2-'d_시나리오'!$H$2)),'d_시나리오'!$J$2-SQRT((1-A423)*('d_시나리오'!$J$2-'d_시나리오'!$H$2)*('d_시나리오'!$J$2-'d_시나리오'!$I$2))))</f>
        <v/>
      </c>
      <c r="C423">
        <f>RAND()</f>
        <v/>
      </c>
      <c r="D423">
        <f>BETAINV(RAND(),IF(C423&lt;'d_고정'!$B$26,'d_고정'!$B$23,'d_고정'!$B$16)+1,'d_고정'!$B$17-IF(C423&lt;'d_고정'!$B$26,'d_고정'!$B$23,'d_고정'!$B$16)+1)*('d_고정'!$B$14+('d_고정'!$B$15-'d_고정'!$B$14)*RAND())</f>
        <v/>
      </c>
      <c r="E423">
        <f>INDEX('d_분포'!$A$2:$A$28,RANDBETWEEN(1,27))</f>
        <v/>
      </c>
      <c r="F423">
        <f>INDEX('d_분포'!$C$2:$C$5,RANDBETWEEN(1,4))*(0.9+0.2*RAND())</f>
        <v/>
      </c>
      <c r="G423">
        <f>RAND()</f>
        <v/>
      </c>
      <c r="H423">
        <f>(F423+(1-F423)*('d_고정'!$B$22*BETAINV(RAND(),IF(G423&lt;'d_고정'!$B$26,'d_고정'!$B$25,'d_고정'!$B$20)+1,'d_고정'!$B$21-IF(G423&lt;'d_고정'!$B$26,'d_고정'!$B$25,'d_고정'!$B$20)+1)+(1-'d_고정'!$B$22)*BETAINV(RAND(),IF(G423&lt;'d_고정'!$B$26,'d_고정'!$B$24,'d_고정'!$B$18)+1,'d_고정'!$B$19-IF(G423&lt;'d_고정'!$B$26,'d_고정'!$B$24,'d_고정'!$B$18)+1))*('d_고정'!$B$14+('d_고정'!$B$15-'d_고정'!$B$14)*RAND()))/F423</f>
        <v/>
      </c>
      <c r="I423">
        <f>RAND()</f>
        <v/>
      </c>
      <c r="J423">
        <f>IF('d_시나리오'!$J$3='d_시나리오'!$H$3,'d_시나리오'!$I$3,IF(I423&lt;('d_시나리오'!$I$3-'d_시나리오'!$H$3)/('d_시나리오'!$J$3-'d_시나리오'!$H$3),'d_시나리오'!$H$3+SQRT(I423*('d_시나리오'!$J$3-'d_시나리오'!$H$3)*('d_시나리오'!$I$3-'d_시나리오'!$H$3)),'d_시나리오'!$J$3-SQRT((1-I423)*('d_시나리오'!$J$3-'d_시나리오'!$H$3)*('d_시나리오'!$J$3-'d_시나리오'!$I$3))))</f>
        <v/>
      </c>
      <c r="K423">
        <f>RAND()</f>
        <v/>
      </c>
      <c r="L423">
        <f>IF('d_시나리오'!$J$4='d_시나리오'!$H$4,'d_시나리오'!$I$4,IF(K423&lt;('d_시나리오'!$I$4-'d_시나리오'!$H$4)/('d_시나리오'!$J$4-'d_시나리오'!$H$4),'d_시나리오'!$H$4+SQRT(K423*('d_시나리오'!$J$4-'d_시나리오'!$H$4)*('d_시나리오'!$I$4-'d_시나리오'!$H$4)),'d_시나리오'!$J$4-SQRT((1-K423)*('d_시나리오'!$J$4-'d_시나리오'!$H$4)*('d_시나리오'!$J$4-'d_시나리오'!$I$4))))</f>
        <v/>
      </c>
      <c r="M423">
        <f>RAND()</f>
        <v/>
      </c>
      <c r="N423">
        <f>IF('d_시나리오'!$J$5='d_시나리오'!$H$5,'d_시나리오'!$I$5,IF(M423&lt;('d_시나리오'!$I$5-'d_시나리오'!$H$5)/('d_시나리오'!$J$5-'d_시나리오'!$H$5),'d_시나리오'!$H$5+SQRT(M423*('d_시나리오'!$J$5-'d_시나리오'!$H$5)*('d_시나리오'!$I$5-'d_시나리오'!$H$5)),'d_시나리오'!$J$5-SQRT((1-M423)*('d_시나리오'!$J$5-'d_시나리오'!$H$5)*('d_시나리오'!$J$5-'d_시나리오'!$I$5))))</f>
        <v/>
      </c>
      <c r="O423">
        <f>RAND()</f>
        <v/>
      </c>
      <c r="P423">
        <f>IF('d_시나리오'!$J$6='d_시나리오'!$H$6,'d_시나리오'!$I$6,IF(O423&lt;('d_시나리오'!$I$6-'d_시나리오'!$H$6)/('d_시나리오'!$J$6-'d_시나리오'!$H$6),'d_시나리오'!$H$6+SQRT(O423*('d_시나리오'!$J$6-'d_시나리오'!$H$6)*('d_시나리오'!$I$6-'d_시나리오'!$H$6)),'d_시나리오'!$J$6-SQRT((1-O423)*('d_시나리오'!$J$6-'d_시나리오'!$H$6)*('d_시나리오'!$J$6-'d_시나리오'!$I$6))))</f>
        <v/>
      </c>
      <c r="Q423">
        <f>INDEX('d_분포'!$B$2:$B$57,RANDBETWEEN(1,56))</f>
        <v/>
      </c>
      <c r="R423">
        <f>BETAINV(RAND(),5,5)</f>
        <v/>
      </c>
      <c r="S423">
        <f>'d_고정'!$B$1*'6_기대효과'!$H$7*('d_시나리오'!$I$7/'d_고정'!$B$2)*B423</f>
        <v/>
      </c>
      <c r="T423">
        <f>S423*D423</f>
        <v/>
      </c>
      <c r="U423">
        <f>S423*F423*H423</f>
        <v/>
      </c>
      <c r="V423">
        <f>S423*F423*(H423-1)</f>
        <v/>
      </c>
      <c r="W423">
        <f>U423*J423</f>
        <v/>
      </c>
      <c r="X423">
        <f>T423+W423</f>
        <v/>
      </c>
      <c r="Y423">
        <f>(T423*E423+W423*L423)*(1-R423-'d_고정'!$B$13)</f>
        <v/>
      </c>
      <c r="Z423">
        <f>(U423*N423*Q423+'d_고정'!$B$3*('6_기대효과'!$H$7/8)*Q423*'d_고정'!$B$10*P423*('6_기대효과'!$K$7/'d_고정'!$B$9))*(1-R423)</f>
        <v/>
      </c>
      <c r="AA423">
        <f>W423*L423*(1-R423-'d_고정'!$B$13)+U423*MAX(N423-'d_고정'!$B$10*P423*('6_기대효과'!$K$7/'d_고정'!$B$9),0)*Q423*(1-R423)</f>
        <v/>
      </c>
      <c r="AB423">
        <f>Y423+Z423</f>
        <v/>
      </c>
      <c r="AC423">
        <f>Y423/('d_고정'!$B$5*'6_기대효과'!$H$7/8)/'d_고정'!$B$6</f>
        <v/>
      </c>
      <c r="AD423">
        <f>Y423/('d_고정'!$B$8*'6_기대효과'!$H$7/8)</f>
        <v/>
      </c>
    </row>
    <row r="424">
      <c r="A424">
        <f>RAND()</f>
        <v/>
      </c>
      <c r="B424">
        <f>IF('d_시나리오'!$J$2='d_시나리오'!$H$2,'d_시나리오'!$I$2,IF(A424&lt;('d_시나리오'!$I$2-'d_시나리오'!$H$2)/('d_시나리오'!$J$2-'d_시나리오'!$H$2),'d_시나리오'!$H$2+SQRT(A424*('d_시나리오'!$J$2-'d_시나리오'!$H$2)*('d_시나리오'!$I$2-'d_시나리오'!$H$2)),'d_시나리오'!$J$2-SQRT((1-A424)*('d_시나리오'!$J$2-'d_시나리오'!$H$2)*('d_시나리오'!$J$2-'d_시나리오'!$I$2))))</f>
        <v/>
      </c>
      <c r="C424">
        <f>RAND()</f>
        <v/>
      </c>
      <c r="D424">
        <f>BETAINV(RAND(),IF(C424&lt;'d_고정'!$B$26,'d_고정'!$B$23,'d_고정'!$B$16)+1,'d_고정'!$B$17-IF(C424&lt;'d_고정'!$B$26,'d_고정'!$B$23,'d_고정'!$B$16)+1)*('d_고정'!$B$14+('d_고정'!$B$15-'d_고정'!$B$14)*RAND())</f>
        <v/>
      </c>
      <c r="E424">
        <f>INDEX('d_분포'!$A$2:$A$28,RANDBETWEEN(1,27))</f>
        <v/>
      </c>
      <c r="F424">
        <f>INDEX('d_분포'!$C$2:$C$5,RANDBETWEEN(1,4))*(0.9+0.2*RAND())</f>
        <v/>
      </c>
      <c r="G424">
        <f>RAND()</f>
        <v/>
      </c>
      <c r="H424">
        <f>(F424+(1-F424)*('d_고정'!$B$22*BETAINV(RAND(),IF(G424&lt;'d_고정'!$B$26,'d_고정'!$B$25,'d_고정'!$B$20)+1,'d_고정'!$B$21-IF(G424&lt;'d_고정'!$B$26,'d_고정'!$B$25,'d_고정'!$B$20)+1)+(1-'d_고정'!$B$22)*BETAINV(RAND(),IF(G424&lt;'d_고정'!$B$26,'d_고정'!$B$24,'d_고정'!$B$18)+1,'d_고정'!$B$19-IF(G424&lt;'d_고정'!$B$26,'d_고정'!$B$24,'d_고정'!$B$18)+1))*('d_고정'!$B$14+('d_고정'!$B$15-'d_고정'!$B$14)*RAND()))/F424</f>
        <v/>
      </c>
      <c r="I424">
        <f>RAND()</f>
        <v/>
      </c>
      <c r="J424">
        <f>IF('d_시나리오'!$J$3='d_시나리오'!$H$3,'d_시나리오'!$I$3,IF(I424&lt;('d_시나리오'!$I$3-'d_시나리오'!$H$3)/('d_시나리오'!$J$3-'d_시나리오'!$H$3),'d_시나리오'!$H$3+SQRT(I424*('d_시나리오'!$J$3-'d_시나리오'!$H$3)*('d_시나리오'!$I$3-'d_시나리오'!$H$3)),'d_시나리오'!$J$3-SQRT((1-I424)*('d_시나리오'!$J$3-'d_시나리오'!$H$3)*('d_시나리오'!$J$3-'d_시나리오'!$I$3))))</f>
        <v/>
      </c>
      <c r="K424">
        <f>RAND()</f>
        <v/>
      </c>
      <c r="L424">
        <f>IF('d_시나리오'!$J$4='d_시나리오'!$H$4,'d_시나리오'!$I$4,IF(K424&lt;('d_시나리오'!$I$4-'d_시나리오'!$H$4)/('d_시나리오'!$J$4-'d_시나리오'!$H$4),'d_시나리오'!$H$4+SQRT(K424*('d_시나리오'!$J$4-'d_시나리오'!$H$4)*('d_시나리오'!$I$4-'d_시나리오'!$H$4)),'d_시나리오'!$J$4-SQRT((1-K424)*('d_시나리오'!$J$4-'d_시나리오'!$H$4)*('d_시나리오'!$J$4-'d_시나리오'!$I$4))))</f>
        <v/>
      </c>
      <c r="M424">
        <f>RAND()</f>
        <v/>
      </c>
      <c r="N424">
        <f>IF('d_시나리오'!$J$5='d_시나리오'!$H$5,'d_시나리오'!$I$5,IF(M424&lt;('d_시나리오'!$I$5-'d_시나리오'!$H$5)/('d_시나리오'!$J$5-'d_시나리오'!$H$5),'d_시나리오'!$H$5+SQRT(M424*('d_시나리오'!$J$5-'d_시나리오'!$H$5)*('d_시나리오'!$I$5-'d_시나리오'!$H$5)),'d_시나리오'!$J$5-SQRT((1-M424)*('d_시나리오'!$J$5-'d_시나리오'!$H$5)*('d_시나리오'!$J$5-'d_시나리오'!$I$5))))</f>
        <v/>
      </c>
      <c r="O424">
        <f>RAND()</f>
        <v/>
      </c>
      <c r="P424">
        <f>IF('d_시나리오'!$J$6='d_시나리오'!$H$6,'d_시나리오'!$I$6,IF(O424&lt;('d_시나리오'!$I$6-'d_시나리오'!$H$6)/('d_시나리오'!$J$6-'d_시나리오'!$H$6),'d_시나리오'!$H$6+SQRT(O424*('d_시나리오'!$J$6-'d_시나리오'!$H$6)*('d_시나리오'!$I$6-'d_시나리오'!$H$6)),'d_시나리오'!$J$6-SQRT((1-O424)*('d_시나리오'!$J$6-'d_시나리오'!$H$6)*('d_시나리오'!$J$6-'d_시나리오'!$I$6))))</f>
        <v/>
      </c>
      <c r="Q424">
        <f>INDEX('d_분포'!$B$2:$B$57,RANDBETWEEN(1,56))</f>
        <v/>
      </c>
      <c r="R424">
        <f>BETAINV(RAND(),5,5)</f>
        <v/>
      </c>
      <c r="S424">
        <f>'d_고정'!$B$1*'6_기대효과'!$H$7*('d_시나리오'!$I$7/'d_고정'!$B$2)*B424</f>
        <v/>
      </c>
      <c r="T424">
        <f>S424*D424</f>
        <v/>
      </c>
      <c r="U424">
        <f>S424*F424*H424</f>
        <v/>
      </c>
      <c r="V424">
        <f>S424*F424*(H424-1)</f>
        <v/>
      </c>
      <c r="W424">
        <f>U424*J424</f>
        <v/>
      </c>
      <c r="X424">
        <f>T424+W424</f>
        <v/>
      </c>
      <c r="Y424">
        <f>(T424*E424+W424*L424)*(1-R424-'d_고정'!$B$13)</f>
        <v/>
      </c>
      <c r="Z424">
        <f>(U424*N424*Q424+'d_고정'!$B$3*('6_기대효과'!$H$7/8)*Q424*'d_고정'!$B$10*P424*('6_기대효과'!$K$7/'d_고정'!$B$9))*(1-R424)</f>
        <v/>
      </c>
      <c r="AA424">
        <f>W424*L424*(1-R424-'d_고정'!$B$13)+U424*MAX(N424-'d_고정'!$B$10*P424*('6_기대효과'!$K$7/'d_고정'!$B$9),0)*Q424*(1-R424)</f>
        <v/>
      </c>
      <c r="AB424">
        <f>Y424+Z424</f>
        <v/>
      </c>
      <c r="AC424">
        <f>Y424/('d_고정'!$B$5*'6_기대효과'!$H$7/8)/'d_고정'!$B$6</f>
        <v/>
      </c>
      <c r="AD424">
        <f>Y424/('d_고정'!$B$8*'6_기대효과'!$H$7/8)</f>
        <v/>
      </c>
    </row>
    <row r="425">
      <c r="A425">
        <f>RAND()</f>
        <v/>
      </c>
      <c r="B425">
        <f>IF('d_시나리오'!$J$2='d_시나리오'!$H$2,'d_시나리오'!$I$2,IF(A425&lt;('d_시나리오'!$I$2-'d_시나리오'!$H$2)/('d_시나리오'!$J$2-'d_시나리오'!$H$2),'d_시나리오'!$H$2+SQRT(A425*('d_시나리오'!$J$2-'d_시나리오'!$H$2)*('d_시나리오'!$I$2-'d_시나리오'!$H$2)),'d_시나리오'!$J$2-SQRT((1-A425)*('d_시나리오'!$J$2-'d_시나리오'!$H$2)*('d_시나리오'!$J$2-'d_시나리오'!$I$2))))</f>
        <v/>
      </c>
      <c r="C425">
        <f>RAND()</f>
        <v/>
      </c>
      <c r="D425">
        <f>BETAINV(RAND(),IF(C425&lt;'d_고정'!$B$26,'d_고정'!$B$23,'d_고정'!$B$16)+1,'d_고정'!$B$17-IF(C425&lt;'d_고정'!$B$26,'d_고정'!$B$23,'d_고정'!$B$16)+1)*('d_고정'!$B$14+('d_고정'!$B$15-'d_고정'!$B$14)*RAND())</f>
        <v/>
      </c>
      <c r="E425">
        <f>INDEX('d_분포'!$A$2:$A$28,RANDBETWEEN(1,27))</f>
        <v/>
      </c>
      <c r="F425">
        <f>INDEX('d_분포'!$C$2:$C$5,RANDBETWEEN(1,4))*(0.9+0.2*RAND())</f>
        <v/>
      </c>
      <c r="G425">
        <f>RAND()</f>
        <v/>
      </c>
      <c r="H425">
        <f>(F425+(1-F425)*('d_고정'!$B$22*BETAINV(RAND(),IF(G425&lt;'d_고정'!$B$26,'d_고정'!$B$25,'d_고정'!$B$20)+1,'d_고정'!$B$21-IF(G425&lt;'d_고정'!$B$26,'d_고정'!$B$25,'d_고정'!$B$20)+1)+(1-'d_고정'!$B$22)*BETAINV(RAND(),IF(G425&lt;'d_고정'!$B$26,'d_고정'!$B$24,'d_고정'!$B$18)+1,'d_고정'!$B$19-IF(G425&lt;'d_고정'!$B$26,'d_고정'!$B$24,'d_고정'!$B$18)+1))*('d_고정'!$B$14+('d_고정'!$B$15-'d_고정'!$B$14)*RAND()))/F425</f>
        <v/>
      </c>
      <c r="I425">
        <f>RAND()</f>
        <v/>
      </c>
      <c r="J425">
        <f>IF('d_시나리오'!$J$3='d_시나리오'!$H$3,'d_시나리오'!$I$3,IF(I425&lt;('d_시나리오'!$I$3-'d_시나리오'!$H$3)/('d_시나리오'!$J$3-'d_시나리오'!$H$3),'d_시나리오'!$H$3+SQRT(I425*('d_시나리오'!$J$3-'d_시나리오'!$H$3)*('d_시나리오'!$I$3-'d_시나리오'!$H$3)),'d_시나리오'!$J$3-SQRT((1-I425)*('d_시나리오'!$J$3-'d_시나리오'!$H$3)*('d_시나리오'!$J$3-'d_시나리오'!$I$3))))</f>
        <v/>
      </c>
      <c r="K425">
        <f>RAND()</f>
        <v/>
      </c>
      <c r="L425">
        <f>IF('d_시나리오'!$J$4='d_시나리오'!$H$4,'d_시나리오'!$I$4,IF(K425&lt;('d_시나리오'!$I$4-'d_시나리오'!$H$4)/('d_시나리오'!$J$4-'d_시나리오'!$H$4),'d_시나리오'!$H$4+SQRT(K425*('d_시나리오'!$J$4-'d_시나리오'!$H$4)*('d_시나리오'!$I$4-'d_시나리오'!$H$4)),'d_시나리오'!$J$4-SQRT((1-K425)*('d_시나리오'!$J$4-'d_시나리오'!$H$4)*('d_시나리오'!$J$4-'d_시나리오'!$I$4))))</f>
        <v/>
      </c>
      <c r="M425">
        <f>RAND()</f>
        <v/>
      </c>
      <c r="N425">
        <f>IF('d_시나리오'!$J$5='d_시나리오'!$H$5,'d_시나리오'!$I$5,IF(M425&lt;('d_시나리오'!$I$5-'d_시나리오'!$H$5)/('d_시나리오'!$J$5-'d_시나리오'!$H$5),'d_시나리오'!$H$5+SQRT(M425*('d_시나리오'!$J$5-'d_시나리오'!$H$5)*('d_시나리오'!$I$5-'d_시나리오'!$H$5)),'d_시나리오'!$J$5-SQRT((1-M425)*('d_시나리오'!$J$5-'d_시나리오'!$H$5)*('d_시나리오'!$J$5-'d_시나리오'!$I$5))))</f>
        <v/>
      </c>
      <c r="O425">
        <f>RAND()</f>
        <v/>
      </c>
      <c r="P425">
        <f>IF('d_시나리오'!$J$6='d_시나리오'!$H$6,'d_시나리오'!$I$6,IF(O425&lt;('d_시나리오'!$I$6-'d_시나리오'!$H$6)/('d_시나리오'!$J$6-'d_시나리오'!$H$6),'d_시나리오'!$H$6+SQRT(O425*('d_시나리오'!$J$6-'d_시나리오'!$H$6)*('d_시나리오'!$I$6-'d_시나리오'!$H$6)),'d_시나리오'!$J$6-SQRT((1-O425)*('d_시나리오'!$J$6-'d_시나리오'!$H$6)*('d_시나리오'!$J$6-'d_시나리오'!$I$6))))</f>
        <v/>
      </c>
      <c r="Q425">
        <f>INDEX('d_분포'!$B$2:$B$57,RANDBETWEEN(1,56))</f>
        <v/>
      </c>
      <c r="R425">
        <f>BETAINV(RAND(),5,5)</f>
        <v/>
      </c>
      <c r="S425">
        <f>'d_고정'!$B$1*'6_기대효과'!$H$7*('d_시나리오'!$I$7/'d_고정'!$B$2)*B425</f>
        <v/>
      </c>
      <c r="T425">
        <f>S425*D425</f>
        <v/>
      </c>
      <c r="U425">
        <f>S425*F425*H425</f>
        <v/>
      </c>
      <c r="V425">
        <f>S425*F425*(H425-1)</f>
        <v/>
      </c>
      <c r="W425">
        <f>U425*J425</f>
        <v/>
      </c>
      <c r="X425">
        <f>T425+W425</f>
        <v/>
      </c>
      <c r="Y425">
        <f>(T425*E425+W425*L425)*(1-R425-'d_고정'!$B$13)</f>
        <v/>
      </c>
      <c r="Z425">
        <f>(U425*N425*Q425+'d_고정'!$B$3*('6_기대효과'!$H$7/8)*Q425*'d_고정'!$B$10*P425*('6_기대효과'!$K$7/'d_고정'!$B$9))*(1-R425)</f>
        <v/>
      </c>
      <c r="AA425">
        <f>W425*L425*(1-R425-'d_고정'!$B$13)+U425*MAX(N425-'d_고정'!$B$10*P425*('6_기대효과'!$K$7/'d_고정'!$B$9),0)*Q425*(1-R425)</f>
        <v/>
      </c>
      <c r="AB425">
        <f>Y425+Z425</f>
        <v/>
      </c>
      <c r="AC425">
        <f>Y425/('d_고정'!$B$5*'6_기대효과'!$H$7/8)/'d_고정'!$B$6</f>
        <v/>
      </c>
      <c r="AD425">
        <f>Y425/('d_고정'!$B$8*'6_기대효과'!$H$7/8)</f>
        <v/>
      </c>
    </row>
    <row r="426">
      <c r="A426">
        <f>RAND()</f>
        <v/>
      </c>
      <c r="B426">
        <f>IF('d_시나리오'!$J$2='d_시나리오'!$H$2,'d_시나리오'!$I$2,IF(A426&lt;('d_시나리오'!$I$2-'d_시나리오'!$H$2)/('d_시나리오'!$J$2-'d_시나리오'!$H$2),'d_시나리오'!$H$2+SQRT(A426*('d_시나리오'!$J$2-'d_시나리오'!$H$2)*('d_시나리오'!$I$2-'d_시나리오'!$H$2)),'d_시나리오'!$J$2-SQRT((1-A426)*('d_시나리오'!$J$2-'d_시나리오'!$H$2)*('d_시나리오'!$J$2-'d_시나리오'!$I$2))))</f>
        <v/>
      </c>
      <c r="C426">
        <f>RAND()</f>
        <v/>
      </c>
      <c r="D426">
        <f>BETAINV(RAND(),IF(C426&lt;'d_고정'!$B$26,'d_고정'!$B$23,'d_고정'!$B$16)+1,'d_고정'!$B$17-IF(C426&lt;'d_고정'!$B$26,'d_고정'!$B$23,'d_고정'!$B$16)+1)*('d_고정'!$B$14+('d_고정'!$B$15-'d_고정'!$B$14)*RAND())</f>
        <v/>
      </c>
      <c r="E426">
        <f>INDEX('d_분포'!$A$2:$A$28,RANDBETWEEN(1,27))</f>
        <v/>
      </c>
      <c r="F426">
        <f>INDEX('d_분포'!$C$2:$C$5,RANDBETWEEN(1,4))*(0.9+0.2*RAND())</f>
        <v/>
      </c>
      <c r="G426">
        <f>RAND()</f>
        <v/>
      </c>
      <c r="H426">
        <f>(F426+(1-F426)*('d_고정'!$B$22*BETAINV(RAND(),IF(G426&lt;'d_고정'!$B$26,'d_고정'!$B$25,'d_고정'!$B$20)+1,'d_고정'!$B$21-IF(G426&lt;'d_고정'!$B$26,'d_고정'!$B$25,'d_고정'!$B$20)+1)+(1-'d_고정'!$B$22)*BETAINV(RAND(),IF(G426&lt;'d_고정'!$B$26,'d_고정'!$B$24,'d_고정'!$B$18)+1,'d_고정'!$B$19-IF(G426&lt;'d_고정'!$B$26,'d_고정'!$B$24,'d_고정'!$B$18)+1))*('d_고정'!$B$14+('d_고정'!$B$15-'d_고정'!$B$14)*RAND()))/F426</f>
        <v/>
      </c>
      <c r="I426">
        <f>RAND()</f>
        <v/>
      </c>
      <c r="J426">
        <f>IF('d_시나리오'!$J$3='d_시나리오'!$H$3,'d_시나리오'!$I$3,IF(I426&lt;('d_시나리오'!$I$3-'d_시나리오'!$H$3)/('d_시나리오'!$J$3-'d_시나리오'!$H$3),'d_시나리오'!$H$3+SQRT(I426*('d_시나리오'!$J$3-'d_시나리오'!$H$3)*('d_시나리오'!$I$3-'d_시나리오'!$H$3)),'d_시나리오'!$J$3-SQRT((1-I426)*('d_시나리오'!$J$3-'d_시나리오'!$H$3)*('d_시나리오'!$J$3-'d_시나리오'!$I$3))))</f>
        <v/>
      </c>
      <c r="K426">
        <f>RAND()</f>
        <v/>
      </c>
      <c r="L426">
        <f>IF('d_시나리오'!$J$4='d_시나리오'!$H$4,'d_시나리오'!$I$4,IF(K426&lt;('d_시나리오'!$I$4-'d_시나리오'!$H$4)/('d_시나리오'!$J$4-'d_시나리오'!$H$4),'d_시나리오'!$H$4+SQRT(K426*('d_시나리오'!$J$4-'d_시나리오'!$H$4)*('d_시나리오'!$I$4-'d_시나리오'!$H$4)),'d_시나리오'!$J$4-SQRT((1-K426)*('d_시나리오'!$J$4-'d_시나리오'!$H$4)*('d_시나리오'!$J$4-'d_시나리오'!$I$4))))</f>
        <v/>
      </c>
      <c r="M426">
        <f>RAND()</f>
        <v/>
      </c>
      <c r="N426">
        <f>IF('d_시나리오'!$J$5='d_시나리오'!$H$5,'d_시나리오'!$I$5,IF(M426&lt;('d_시나리오'!$I$5-'d_시나리오'!$H$5)/('d_시나리오'!$J$5-'d_시나리오'!$H$5),'d_시나리오'!$H$5+SQRT(M426*('d_시나리오'!$J$5-'d_시나리오'!$H$5)*('d_시나리오'!$I$5-'d_시나리오'!$H$5)),'d_시나리오'!$J$5-SQRT((1-M426)*('d_시나리오'!$J$5-'d_시나리오'!$H$5)*('d_시나리오'!$J$5-'d_시나리오'!$I$5))))</f>
        <v/>
      </c>
      <c r="O426">
        <f>RAND()</f>
        <v/>
      </c>
      <c r="P426">
        <f>IF('d_시나리오'!$J$6='d_시나리오'!$H$6,'d_시나리오'!$I$6,IF(O426&lt;('d_시나리오'!$I$6-'d_시나리오'!$H$6)/('d_시나리오'!$J$6-'d_시나리오'!$H$6),'d_시나리오'!$H$6+SQRT(O426*('d_시나리오'!$J$6-'d_시나리오'!$H$6)*('d_시나리오'!$I$6-'d_시나리오'!$H$6)),'d_시나리오'!$J$6-SQRT((1-O426)*('d_시나리오'!$J$6-'d_시나리오'!$H$6)*('d_시나리오'!$J$6-'d_시나리오'!$I$6))))</f>
        <v/>
      </c>
      <c r="Q426">
        <f>INDEX('d_분포'!$B$2:$B$57,RANDBETWEEN(1,56))</f>
        <v/>
      </c>
      <c r="R426">
        <f>BETAINV(RAND(),5,5)</f>
        <v/>
      </c>
      <c r="S426">
        <f>'d_고정'!$B$1*'6_기대효과'!$H$7*('d_시나리오'!$I$7/'d_고정'!$B$2)*B426</f>
        <v/>
      </c>
      <c r="T426">
        <f>S426*D426</f>
        <v/>
      </c>
      <c r="U426">
        <f>S426*F426*H426</f>
        <v/>
      </c>
      <c r="V426">
        <f>S426*F426*(H426-1)</f>
        <v/>
      </c>
      <c r="W426">
        <f>U426*J426</f>
        <v/>
      </c>
      <c r="X426">
        <f>T426+W426</f>
        <v/>
      </c>
      <c r="Y426">
        <f>(T426*E426+W426*L426)*(1-R426-'d_고정'!$B$13)</f>
        <v/>
      </c>
      <c r="Z426">
        <f>(U426*N426*Q426+'d_고정'!$B$3*('6_기대효과'!$H$7/8)*Q426*'d_고정'!$B$10*P426*('6_기대효과'!$K$7/'d_고정'!$B$9))*(1-R426)</f>
        <v/>
      </c>
      <c r="AA426">
        <f>W426*L426*(1-R426-'d_고정'!$B$13)+U426*MAX(N426-'d_고정'!$B$10*P426*('6_기대효과'!$K$7/'d_고정'!$B$9),0)*Q426*(1-R426)</f>
        <v/>
      </c>
      <c r="AB426">
        <f>Y426+Z426</f>
        <v/>
      </c>
      <c r="AC426">
        <f>Y426/('d_고정'!$B$5*'6_기대효과'!$H$7/8)/'d_고정'!$B$6</f>
        <v/>
      </c>
      <c r="AD426">
        <f>Y426/('d_고정'!$B$8*'6_기대효과'!$H$7/8)</f>
        <v/>
      </c>
    </row>
    <row r="427">
      <c r="A427">
        <f>RAND()</f>
        <v/>
      </c>
      <c r="B427">
        <f>IF('d_시나리오'!$J$2='d_시나리오'!$H$2,'d_시나리오'!$I$2,IF(A427&lt;('d_시나리오'!$I$2-'d_시나리오'!$H$2)/('d_시나리오'!$J$2-'d_시나리오'!$H$2),'d_시나리오'!$H$2+SQRT(A427*('d_시나리오'!$J$2-'d_시나리오'!$H$2)*('d_시나리오'!$I$2-'d_시나리오'!$H$2)),'d_시나리오'!$J$2-SQRT((1-A427)*('d_시나리오'!$J$2-'d_시나리오'!$H$2)*('d_시나리오'!$J$2-'d_시나리오'!$I$2))))</f>
        <v/>
      </c>
      <c r="C427">
        <f>RAND()</f>
        <v/>
      </c>
      <c r="D427">
        <f>BETAINV(RAND(),IF(C427&lt;'d_고정'!$B$26,'d_고정'!$B$23,'d_고정'!$B$16)+1,'d_고정'!$B$17-IF(C427&lt;'d_고정'!$B$26,'d_고정'!$B$23,'d_고정'!$B$16)+1)*('d_고정'!$B$14+('d_고정'!$B$15-'d_고정'!$B$14)*RAND())</f>
        <v/>
      </c>
      <c r="E427">
        <f>INDEX('d_분포'!$A$2:$A$28,RANDBETWEEN(1,27))</f>
        <v/>
      </c>
      <c r="F427">
        <f>INDEX('d_분포'!$C$2:$C$5,RANDBETWEEN(1,4))*(0.9+0.2*RAND())</f>
        <v/>
      </c>
      <c r="G427">
        <f>RAND()</f>
        <v/>
      </c>
      <c r="H427">
        <f>(F427+(1-F427)*('d_고정'!$B$22*BETAINV(RAND(),IF(G427&lt;'d_고정'!$B$26,'d_고정'!$B$25,'d_고정'!$B$20)+1,'d_고정'!$B$21-IF(G427&lt;'d_고정'!$B$26,'d_고정'!$B$25,'d_고정'!$B$20)+1)+(1-'d_고정'!$B$22)*BETAINV(RAND(),IF(G427&lt;'d_고정'!$B$26,'d_고정'!$B$24,'d_고정'!$B$18)+1,'d_고정'!$B$19-IF(G427&lt;'d_고정'!$B$26,'d_고정'!$B$24,'d_고정'!$B$18)+1))*('d_고정'!$B$14+('d_고정'!$B$15-'d_고정'!$B$14)*RAND()))/F427</f>
        <v/>
      </c>
      <c r="I427">
        <f>RAND()</f>
        <v/>
      </c>
      <c r="J427">
        <f>IF('d_시나리오'!$J$3='d_시나리오'!$H$3,'d_시나리오'!$I$3,IF(I427&lt;('d_시나리오'!$I$3-'d_시나리오'!$H$3)/('d_시나리오'!$J$3-'d_시나리오'!$H$3),'d_시나리오'!$H$3+SQRT(I427*('d_시나리오'!$J$3-'d_시나리오'!$H$3)*('d_시나리오'!$I$3-'d_시나리오'!$H$3)),'d_시나리오'!$J$3-SQRT((1-I427)*('d_시나리오'!$J$3-'d_시나리오'!$H$3)*('d_시나리오'!$J$3-'d_시나리오'!$I$3))))</f>
        <v/>
      </c>
      <c r="K427">
        <f>RAND()</f>
        <v/>
      </c>
      <c r="L427">
        <f>IF('d_시나리오'!$J$4='d_시나리오'!$H$4,'d_시나리오'!$I$4,IF(K427&lt;('d_시나리오'!$I$4-'d_시나리오'!$H$4)/('d_시나리오'!$J$4-'d_시나리오'!$H$4),'d_시나리오'!$H$4+SQRT(K427*('d_시나리오'!$J$4-'d_시나리오'!$H$4)*('d_시나리오'!$I$4-'d_시나리오'!$H$4)),'d_시나리오'!$J$4-SQRT((1-K427)*('d_시나리오'!$J$4-'d_시나리오'!$H$4)*('d_시나리오'!$J$4-'d_시나리오'!$I$4))))</f>
        <v/>
      </c>
      <c r="M427">
        <f>RAND()</f>
        <v/>
      </c>
      <c r="N427">
        <f>IF('d_시나리오'!$J$5='d_시나리오'!$H$5,'d_시나리오'!$I$5,IF(M427&lt;('d_시나리오'!$I$5-'d_시나리오'!$H$5)/('d_시나리오'!$J$5-'d_시나리오'!$H$5),'d_시나리오'!$H$5+SQRT(M427*('d_시나리오'!$J$5-'d_시나리오'!$H$5)*('d_시나리오'!$I$5-'d_시나리오'!$H$5)),'d_시나리오'!$J$5-SQRT((1-M427)*('d_시나리오'!$J$5-'d_시나리오'!$H$5)*('d_시나리오'!$J$5-'d_시나리오'!$I$5))))</f>
        <v/>
      </c>
      <c r="O427">
        <f>RAND()</f>
        <v/>
      </c>
      <c r="P427">
        <f>IF('d_시나리오'!$J$6='d_시나리오'!$H$6,'d_시나리오'!$I$6,IF(O427&lt;('d_시나리오'!$I$6-'d_시나리오'!$H$6)/('d_시나리오'!$J$6-'d_시나리오'!$H$6),'d_시나리오'!$H$6+SQRT(O427*('d_시나리오'!$J$6-'d_시나리오'!$H$6)*('d_시나리오'!$I$6-'d_시나리오'!$H$6)),'d_시나리오'!$J$6-SQRT((1-O427)*('d_시나리오'!$J$6-'d_시나리오'!$H$6)*('d_시나리오'!$J$6-'d_시나리오'!$I$6))))</f>
        <v/>
      </c>
      <c r="Q427">
        <f>INDEX('d_분포'!$B$2:$B$57,RANDBETWEEN(1,56))</f>
        <v/>
      </c>
      <c r="R427">
        <f>BETAINV(RAND(),5,5)</f>
        <v/>
      </c>
      <c r="S427">
        <f>'d_고정'!$B$1*'6_기대효과'!$H$7*('d_시나리오'!$I$7/'d_고정'!$B$2)*B427</f>
        <v/>
      </c>
      <c r="T427">
        <f>S427*D427</f>
        <v/>
      </c>
      <c r="U427">
        <f>S427*F427*H427</f>
        <v/>
      </c>
      <c r="V427">
        <f>S427*F427*(H427-1)</f>
        <v/>
      </c>
      <c r="W427">
        <f>U427*J427</f>
        <v/>
      </c>
      <c r="X427">
        <f>T427+W427</f>
        <v/>
      </c>
      <c r="Y427">
        <f>(T427*E427+W427*L427)*(1-R427-'d_고정'!$B$13)</f>
        <v/>
      </c>
      <c r="Z427">
        <f>(U427*N427*Q427+'d_고정'!$B$3*('6_기대효과'!$H$7/8)*Q427*'d_고정'!$B$10*P427*('6_기대효과'!$K$7/'d_고정'!$B$9))*(1-R427)</f>
        <v/>
      </c>
      <c r="AA427">
        <f>W427*L427*(1-R427-'d_고정'!$B$13)+U427*MAX(N427-'d_고정'!$B$10*P427*('6_기대효과'!$K$7/'d_고정'!$B$9),0)*Q427*(1-R427)</f>
        <v/>
      </c>
      <c r="AB427">
        <f>Y427+Z427</f>
        <v/>
      </c>
      <c r="AC427">
        <f>Y427/('d_고정'!$B$5*'6_기대효과'!$H$7/8)/'d_고정'!$B$6</f>
        <v/>
      </c>
      <c r="AD427">
        <f>Y427/('d_고정'!$B$8*'6_기대효과'!$H$7/8)</f>
        <v/>
      </c>
    </row>
    <row r="428">
      <c r="A428">
        <f>RAND()</f>
        <v/>
      </c>
      <c r="B428">
        <f>IF('d_시나리오'!$J$2='d_시나리오'!$H$2,'d_시나리오'!$I$2,IF(A428&lt;('d_시나리오'!$I$2-'d_시나리오'!$H$2)/('d_시나리오'!$J$2-'d_시나리오'!$H$2),'d_시나리오'!$H$2+SQRT(A428*('d_시나리오'!$J$2-'d_시나리오'!$H$2)*('d_시나리오'!$I$2-'d_시나리오'!$H$2)),'d_시나리오'!$J$2-SQRT((1-A428)*('d_시나리오'!$J$2-'d_시나리오'!$H$2)*('d_시나리오'!$J$2-'d_시나리오'!$I$2))))</f>
        <v/>
      </c>
      <c r="C428">
        <f>RAND()</f>
        <v/>
      </c>
      <c r="D428">
        <f>BETAINV(RAND(),IF(C428&lt;'d_고정'!$B$26,'d_고정'!$B$23,'d_고정'!$B$16)+1,'d_고정'!$B$17-IF(C428&lt;'d_고정'!$B$26,'d_고정'!$B$23,'d_고정'!$B$16)+1)*('d_고정'!$B$14+('d_고정'!$B$15-'d_고정'!$B$14)*RAND())</f>
        <v/>
      </c>
      <c r="E428">
        <f>INDEX('d_분포'!$A$2:$A$28,RANDBETWEEN(1,27))</f>
        <v/>
      </c>
      <c r="F428">
        <f>INDEX('d_분포'!$C$2:$C$5,RANDBETWEEN(1,4))*(0.9+0.2*RAND())</f>
        <v/>
      </c>
      <c r="G428">
        <f>RAND()</f>
        <v/>
      </c>
      <c r="H428">
        <f>(F428+(1-F428)*('d_고정'!$B$22*BETAINV(RAND(),IF(G428&lt;'d_고정'!$B$26,'d_고정'!$B$25,'d_고정'!$B$20)+1,'d_고정'!$B$21-IF(G428&lt;'d_고정'!$B$26,'d_고정'!$B$25,'d_고정'!$B$20)+1)+(1-'d_고정'!$B$22)*BETAINV(RAND(),IF(G428&lt;'d_고정'!$B$26,'d_고정'!$B$24,'d_고정'!$B$18)+1,'d_고정'!$B$19-IF(G428&lt;'d_고정'!$B$26,'d_고정'!$B$24,'d_고정'!$B$18)+1))*('d_고정'!$B$14+('d_고정'!$B$15-'d_고정'!$B$14)*RAND()))/F428</f>
        <v/>
      </c>
      <c r="I428">
        <f>RAND()</f>
        <v/>
      </c>
      <c r="J428">
        <f>IF('d_시나리오'!$J$3='d_시나리오'!$H$3,'d_시나리오'!$I$3,IF(I428&lt;('d_시나리오'!$I$3-'d_시나리오'!$H$3)/('d_시나리오'!$J$3-'d_시나리오'!$H$3),'d_시나리오'!$H$3+SQRT(I428*('d_시나리오'!$J$3-'d_시나리오'!$H$3)*('d_시나리오'!$I$3-'d_시나리오'!$H$3)),'d_시나리오'!$J$3-SQRT((1-I428)*('d_시나리오'!$J$3-'d_시나리오'!$H$3)*('d_시나리오'!$J$3-'d_시나리오'!$I$3))))</f>
        <v/>
      </c>
      <c r="K428">
        <f>RAND()</f>
        <v/>
      </c>
      <c r="L428">
        <f>IF('d_시나리오'!$J$4='d_시나리오'!$H$4,'d_시나리오'!$I$4,IF(K428&lt;('d_시나리오'!$I$4-'d_시나리오'!$H$4)/('d_시나리오'!$J$4-'d_시나리오'!$H$4),'d_시나리오'!$H$4+SQRT(K428*('d_시나리오'!$J$4-'d_시나리오'!$H$4)*('d_시나리오'!$I$4-'d_시나리오'!$H$4)),'d_시나리오'!$J$4-SQRT((1-K428)*('d_시나리오'!$J$4-'d_시나리오'!$H$4)*('d_시나리오'!$J$4-'d_시나리오'!$I$4))))</f>
        <v/>
      </c>
      <c r="M428">
        <f>RAND()</f>
        <v/>
      </c>
      <c r="N428">
        <f>IF('d_시나리오'!$J$5='d_시나리오'!$H$5,'d_시나리오'!$I$5,IF(M428&lt;('d_시나리오'!$I$5-'d_시나리오'!$H$5)/('d_시나리오'!$J$5-'d_시나리오'!$H$5),'d_시나리오'!$H$5+SQRT(M428*('d_시나리오'!$J$5-'d_시나리오'!$H$5)*('d_시나리오'!$I$5-'d_시나리오'!$H$5)),'d_시나리오'!$J$5-SQRT((1-M428)*('d_시나리오'!$J$5-'d_시나리오'!$H$5)*('d_시나리오'!$J$5-'d_시나리오'!$I$5))))</f>
        <v/>
      </c>
      <c r="O428">
        <f>RAND()</f>
        <v/>
      </c>
      <c r="P428">
        <f>IF('d_시나리오'!$J$6='d_시나리오'!$H$6,'d_시나리오'!$I$6,IF(O428&lt;('d_시나리오'!$I$6-'d_시나리오'!$H$6)/('d_시나리오'!$J$6-'d_시나리오'!$H$6),'d_시나리오'!$H$6+SQRT(O428*('d_시나리오'!$J$6-'d_시나리오'!$H$6)*('d_시나리오'!$I$6-'d_시나리오'!$H$6)),'d_시나리오'!$J$6-SQRT((1-O428)*('d_시나리오'!$J$6-'d_시나리오'!$H$6)*('d_시나리오'!$J$6-'d_시나리오'!$I$6))))</f>
        <v/>
      </c>
      <c r="Q428">
        <f>INDEX('d_분포'!$B$2:$B$57,RANDBETWEEN(1,56))</f>
        <v/>
      </c>
      <c r="R428">
        <f>BETAINV(RAND(),5,5)</f>
        <v/>
      </c>
      <c r="S428">
        <f>'d_고정'!$B$1*'6_기대효과'!$H$7*('d_시나리오'!$I$7/'d_고정'!$B$2)*B428</f>
        <v/>
      </c>
      <c r="T428">
        <f>S428*D428</f>
        <v/>
      </c>
      <c r="U428">
        <f>S428*F428*H428</f>
        <v/>
      </c>
      <c r="V428">
        <f>S428*F428*(H428-1)</f>
        <v/>
      </c>
      <c r="W428">
        <f>U428*J428</f>
        <v/>
      </c>
      <c r="X428">
        <f>T428+W428</f>
        <v/>
      </c>
      <c r="Y428">
        <f>(T428*E428+W428*L428)*(1-R428-'d_고정'!$B$13)</f>
        <v/>
      </c>
      <c r="Z428">
        <f>(U428*N428*Q428+'d_고정'!$B$3*('6_기대효과'!$H$7/8)*Q428*'d_고정'!$B$10*P428*('6_기대효과'!$K$7/'d_고정'!$B$9))*(1-R428)</f>
        <v/>
      </c>
      <c r="AA428">
        <f>W428*L428*(1-R428-'d_고정'!$B$13)+U428*MAX(N428-'d_고정'!$B$10*P428*('6_기대효과'!$K$7/'d_고정'!$B$9),0)*Q428*(1-R428)</f>
        <v/>
      </c>
      <c r="AB428">
        <f>Y428+Z428</f>
        <v/>
      </c>
      <c r="AC428">
        <f>Y428/('d_고정'!$B$5*'6_기대효과'!$H$7/8)/'d_고정'!$B$6</f>
        <v/>
      </c>
      <c r="AD428">
        <f>Y428/('d_고정'!$B$8*'6_기대효과'!$H$7/8)</f>
        <v/>
      </c>
    </row>
    <row r="429">
      <c r="A429">
        <f>RAND()</f>
        <v/>
      </c>
      <c r="B429">
        <f>IF('d_시나리오'!$J$2='d_시나리오'!$H$2,'d_시나리오'!$I$2,IF(A429&lt;('d_시나리오'!$I$2-'d_시나리오'!$H$2)/('d_시나리오'!$J$2-'d_시나리오'!$H$2),'d_시나리오'!$H$2+SQRT(A429*('d_시나리오'!$J$2-'d_시나리오'!$H$2)*('d_시나리오'!$I$2-'d_시나리오'!$H$2)),'d_시나리오'!$J$2-SQRT((1-A429)*('d_시나리오'!$J$2-'d_시나리오'!$H$2)*('d_시나리오'!$J$2-'d_시나리오'!$I$2))))</f>
        <v/>
      </c>
      <c r="C429">
        <f>RAND()</f>
        <v/>
      </c>
      <c r="D429">
        <f>BETAINV(RAND(),IF(C429&lt;'d_고정'!$B$26,'d_고정'!$B$23,'d_고정'!$B$16)+1,'d_고정'!$B$17-IF(C429&lt;'d_고정'!$B$26,'d_고정'!$B$23,'d_고정'!$B$16)+1)*('d_고정'!$B$14+('d_고정'!$B$15-'d_고정'!$B$14)*RAND())</f>
        <v/>
      </c>
      <c r="E429">
        <f>INDEX('d_분포'!$A$2:$A$28,RANDBETWEEN(1,27))</f>
        <v/>
      </c>
      <c r="F429">
        <f>INDEX('d_분포'!$C$2:$C$5,RANDBETWEEN(1,4))*(0.9+0.2*RAND())</f>
        <v/>
      </c>
      <c r="G429">
        <f>RAND()</f>
        <v/>
      </c>
      <c r="H429">
        <f>(F429+(1-F429)*('d_고정'!$B$22*BETAINV(RAND(),IF(G429&lt;'d_고정'!$B$26,'d_고정'!$B$25,'d_고정'!$B$20)+1,'d_고정'!$B$21-IF(G429&lt;'d_고정'!$B$26,'d_고정'!$B$25,'d_고정'!$B$20)+1)+(1-'d_고정'!$B$22)*BETAINV(RAND(),IF(G429&lt;'d_고정'!$B$26,'d_고정'!$B$24,'d_고정'!$B$18)+1,'d_고정'!$B$19-IF(G429&lt;'d_고정'!$B$26,'d_고정'!$B$24,'d_고정'!$B$18)+1))*('d_고정'!$B$14+('d_고정'!$B$15-'d_고정'!$B$14)*RAND()))/F429</f>
        <v/>
      </c>
      <c r="I429">
        <f>RAND()</f>
        <v/>
      </c>
      <c r="J429">
        <f>IF('d_시나리오'!$J$3='d_시나리오'!$H$3,'d_시나리오'!$I$3,IF(I429&lt;('d_시나리오'!$I$3-'d_시나리오'!$H$3)/('d_시나리오'!$J$3-'d_시나리오'!$H$3),'d_시나리오'!$H$3+SQRT(I429*('d_시나리오'!$J$3-'d_시나리오'!$H$3)*('d_시나리오'!$I$3-'d_시나리오'!$H$3)),'d_시나리오'!$J$3-SQRT((1-I429)*('d_시나리오'!$J$3-'d_시나리오'!$H$3)*('d_시나리오'!$J$3-'d_시나리오'!$I$3))))</f>
        <v/>
      </c>
      <c r="K429">
        <f>RAND()</f>
        <v/>
      </c>
      <c r="L429">
        <f>IF('d_시나리오'!$J$4='d_시나리오'!$H$4,'d_시나리오'!$I$4,IF(K429&lt;('d_시나리오'!$I$4-'d_시나리오'!$H$4)/('d_시나리오'!$J$4-'d_시나리오'!$H$4),'d_시나리오'!$H$4+SQRT(K429*('d_시나리오'!$J$4-'d_시나리오'!$H$4)*('d_시나리오'!$I$4-'d_시나리오'!$H$4)),'d_시나리오'!$J$4-SQRT((1-K429)*('d_시나리오'!$J$4-'d_시나리오'!$H$4)*('d_시나리오'!$J$4-'d_시나리오'!$I$4))))</f>
        <v/>
      </c>
      <c r="M429">
        <f>RAND()</f>
        <v/>
      </c>
      <c r="N429">
        <f>IF('d_시나리오'!$J$5='d_시나리오'!$H$5,'d_시나리오'!$I$5,IF(M429&lt;('d_시나리오'!$I$5-'d_시나리오'!$H$5)/('d_시나리오'!$J$5-'d_시나리오'!$H$5),'d_시나리오'!$H$5+SQRT(M429*('d_시나리오'!$J$5-'d_시나리오'!$H$5)*('d_시나리오'!$I$5-'d_시나리오'!$H$5)),'d_시나리오'!$J$5-SQRT((1-M429)*('d_시나리오'!$J$5-'d_시나리오'!$H$5)*('d_시나리오'!$J$5-'d_시나리오'!$I$5))))</f>
        <v/>
      </c>
      <c r="O429">
        <f>RAND()</f>
        <v/>
      </c>
      <c r="P429">
        <f>IF('d_시나리오'!$J$6='d_시나리오'!$H$6,'d_시나리오'!$I$6,IF(O429&lt;('d_시나리오'!$I$6-'d_시나리오'!$H$6)/('d_시나리오'!$J$6-'d_시나리오'!$H$6),'d_시나리오'!$H$6+SQRT(O429*('d_시나리오'!$J$6-'d_시나리오'!$H$6)*('d_시나리오'!$I$6-'d_시나리오'!$H$6)),'d_시나리오'!$J$6-SQRT((1-O429)*('d_시나리오'!$J$6-'d_시나리오'!$H$6)*('d_시나리오'!$J$6-'d_시나리오'!$I$6))))</f>
        <v/>
      </c>
      <c r="Q429">
        <f>INDEX('d_분포'!$B$2:$B$57,RANDBETWEEN(1,56))</f>
        <v/>
      </c>
      <c r="R429">
        <f>BETAINV(RAND(),5,5)</f>
        <v/>
      </c>
      <c r="S429">
        <f>'d_고정'!$B$1*'6_기대효과'!$H$7*('d_시나리오'!$I$7/'d_고정'!$B$2)*B429</f>
        <v/>
      </c>
      <c r="T429">
        <f>S429*D429</f>
        <v/>
      </c>
      <c r="U429">
        <f>S429*F429*H429</f>
        <v/>
      </c>
      <c r="V429">
        <f>S429*F429*(H429-1)</f>
        <v/>
      </c>
      <c r="W429">
        <f>U429*J429</f>
        <v/>
      </c>
      <c r="X429">
        <f>T429+W429</f>
        <v/>
      </c>
      <c r="Y429">
        <f>(T429*E429+W429*L429)*(1-R429-'d_고정'!$B$13)</f>
        <v/>
      </c>
      <c r="Z429">
        <f>(U429*N429*Q429+'d_고정'!$B$3*('6_기대효과'!$H$7/8)*Q429*'d_고정'!$B$10*P429*('6_기대효과'!$K$7/'d_고정'!$B$9))*(1-R429)</f>
        <v/>
      </c>
      <c r="AA429">
        <f>W429*L429*(1-R429-'d_고정'!$B$13)+U429*MAX(N429-'d_고정'!$B$10*P429*('6_기대효과'!$K$7/'d_고정'!$B$9),0)*Q429*(1-R429)</f>
        <v/>
      </c>
      <c r="AB429">
        <f>Y429+Z429</f>
        <v/>
      </c>
      <c r="AC429">
        <f>Y429/('d_고정'!$B$5*'6_기대효과'!$H$7/8)/'d_고정'!$B$6</f>
        <v/>
      </c>
      <c r="AD429">
        <f>Y429/('d_고정'!$B$8*'6_기대효과'!$H$7/8)</f>
        <v/>
      </c>
    </row>
    <row r="430">
      <c r="A430">
        <f>RAND()</f>
        <v/>
      </c>
      <c r="B430">
        <f>IF('d_시나리오'!$J$2='d_시나리오'!$H$2,'d_시나리오'!$I$2,IF(A430&lt;('d_시나리오'!$I$2-'d_시나리오'!$H$2)/('d_시나리오'!$J$2-'d_시나리오'!$H$2),'d_시나리오'!$H$2+SQRT(A430*('d_시나리오'!$J$2-'d_시나리오'!$H$2)*('d_시나리오'!$I$2-'d_시나리오'!$H$2)),'d_시나리오'!$J$2-SQRT((1-A430)*('d_시나리오'!$J$2-'d_시나리오'!$H$2)*('d_시나리오'!$J$2-'d_시나리오'!$I$2))))</f>
        <v/>
      </c>
      <c r="C430">
        <f>RAND()</f>
        <v/>
      </c>
      <c r="D430">
        <f>BETAINV(RAND(),IF(C430&lt;'d_고정'!$B$26,'d_고정'!$B$23,'d_고정'!$B$16)+1,'d_고정'!$B$17-IF(C430&lt;'d_고정'!$B$26,'d_고정'!$B$23,'d_고정'!$B$16)+1)*('d_고정'!$B$14+('d_고정'!$B$15-'d_고정'!$B$14)*RAND())</f>
        <v/>
      </c>
      <c r="E430">
        <f>INDEX('d_분포'!$A$2:$A$28,RANDBETWEEN(1,27))</f>
        <v/>
      </c>
      <c r="F430">
        <f>INDEX('d_분포'!$C$2:$C$5,RANDBETWEEN(1,4))*(0.9+0.2*RAND())</f>
        <v/>
      </c>
      <c r="G430">
        <f>RAND()</f>
        <v/>
      </c>
      <c r="H430">
        <f>(F430+(1-F430)*('d_고정'!$B$22*BETAINV(RAND(),IF(G430&lt;'d_고정'!$B$26,'d_고정'!$B$25,'d_고정'!$B$20)+1,'d_고정'!$B$21-IF(G430&lt;'d_고정'!$B$26,'d_고정'!$B$25,'d_고정'!$B$20)+1)+(1-'d_고정'!$B$22)*BETAINV(RAND(),IF(G430&lt;'d_고정'!$B$26,'d_고정'!$B$24,'d_고정'!$B$18)+1,'d_고정'!$B$19-IF(G430&lt;'d_고정'!$B$26,'d_고정'!$B$24,'d_고정'!$B$18)+1))*('d_고정'!$B$14+('d_고정'!$B$15-'d_고정'!$B$14)*RAND()))/F430</f>
        <v/>
      </c>
      <c r="I430">
        <f>RAND()</f>
        <v/>
      </c>
      <c r="J430">
        <f>IF('d_시나리오'!$J$3='d_시나리오'!$H$3,'d_시나리오'!$I$3,IF(I430&lt;('d_시나리오'!$I$3-'d_시나리오'!$H$3)/('d_시나리오'!$J$3-'d_시나리오'!$H$3),'d_시나리오'!$H$3+SQRT(I430*('d_시나리오'!$J$3-'d_시나리오'!$H$3)*('d_시나리오'!$I$3-'d_시나리오'!$H$3)),'d_시나리오'!$J$3-SQRT((1-I430)*('d_시나리오'!$J$3-'d_시나리오'!$H$3)*('d_시나리오'!$J$3-'d_시나리오'!$I$3))))</f>
        <v/>
      </c>
      <c r="K430">
        <f>RAND()</f>
        <v/>
      </c>
      <c r="L430">
        <f>IF('d_시나리오'!$J$4='d_시나리오'!$H$4,'d_시나리오'!$I$4,IF(K430&lt;('d_시나리오'!$I$4-'d_시나리오'!$H$4)/('d_시나리오'!$J$4-'d_시나리오'!$H$4),'d_시나리오'!$H$4+SQRT(K430*('d_시나리오'!$J$4-'d_시나리오'!$H$4)*('d_시나리오'!$I$4-'d_시나리오'!$H$4)),'d_시나리오'!$J$4-SQRT((1-K430)*('d_시나리오'!$J$4-'d_시나리오'!$H$4)*('d_시나리오'!$J$4-'d_시나리오'!$I$4))))</f>
        <v/>
      </c>
      <c r="M430">
        <f>RAND()</f>
        <v/>
      </c>
      <c r="N430">
        <f>IF('d_시나리오'!$J$5='d_시나리오'!$H$5,'d_시나리오'!$I$5,IF(M430&lt;('d_시나리오'!$I$5-'d_시나리오'!$H$5)/('d_시나리오'!$J$5-'d_시나리오'!$H$5),'d_시나리오'!$H$5+SQRT(M430*('d_시나리오'!$J$5-'d_시나리오'!$H$5)*('d_시나리오'!$I$5-'d_시나리오'!$H$5)),'d_시나리오'!$J$5-SQRT((1-M430)*('d_시나리오'!$J$5-'d_시나리오'!$H$5)*('d_시나리오'!$J$5-'d_시나리오'!$I$5))))</f>
        <v/>
      </c>
      <c r="O430">
        <f>RAND()</f>
        <v/>
      </c>
      <c r="P430">
        <f>IF('d_시나리오'!$J$6='d_시나리오'!$H$6,'d_시나리오'!$I$6,IF(O430&lt;('d_시나리오'!$I$6-'d_시나리오'!$H$6)/('d_시나리오'!$J$6-'d_시나리오'!$H$6),'d_시나리오'!$H$6+SQRT(O430*('d_시나리오'!$J$6-'d_시나리오'!$H$6)*('d_시나리오'!$I$6-'d_시나리오'!$H$6)),'d_시나리오'!$J$6-SQRT((1-O430)*('d_시나리오'!$J$6-'d_시나리오'!$H$6)*('d_시나리오'!$J$6-'d_시나리오'!$I$6))))</f>
        <v/>
      </c>
      <c r="Q430">
        <f>INDEX('d_분포'!$B$2:$B$57,RANDBETWEEN(1,56))</f>
        <v/>
      </c>
      <c r="R430">
        <f>BETAINV(RAND(),5,5)</f>
        <v/>
      </c>
      <c r="S430">
        <f>'d_고정'!$B$1*'6_기대효과'!$H$7*('d_시나리오'!$I$7/'d_고정'!$B$2)*B430</f>
        <v/>
      </c>
      <c r="T430">
        <f>S430*D430</f>
        <v/>
      </c>
      <c r="U430">
        <f>S430*F430*H430</f>
        <v/>
      </c>
      <c r="V430">
        <f>S430*F430*(H430-1)</f>
        <v/>
      </c>
      <c r="W430">
        <f>U430*J430</f>
        <v/>
      </c>
      <c r="X430">
        <f>T430+W430</f>
        <v/>
      </c>
      <c r="Y430">
        <f>(T430*E430+W430*L430)*(1-R430-'d_고정'!$B$13)</f>
        <v/>
      </c>
      <c r="Z430">
        <f>(U430*N430*Q430+'d_고정'!$B$3*('6_기대효과'!$H$7/8)*Q430*'d_고정'!$B$10*P430*('6_기대효과'!$K$7/'d_고정'!$B$9))*(1-R430)</f>
        <v/>
      </c>
      <c r="AA430">
        <f>W430*L430*(1-R430-'d_고정'!$B$13)+U430*MAX(N430-'d_고정'!$B$10*P430*('6_기대효과'!$K$7/'d_고정'!$B$9),0)*Q430*(1-R430)</f>
        <v/>
      </c>
      <c r="AB430">
        <f>Y430+Z430</f>
        <v/>
      </c>
      <c r="AC430">
        <f>Y430/('d_고정'!$B$5*'6_기대효과'!$H$7/8)/'d_고정'!$B$6</f>
        <v/>
      </c>
      <c r="AD430">
        <f>Y430/('d_고정'!$B$8*'6_기대효과'!$H$7/8)</f>
        <v/>
      </c>
    </row>
    <row r="431">
      <c r="A431">
        <f>RAND()</f>
        <v/>
      </c>
      <c r="B431">
        <f>IF('d_시나리오'!$J$2='d_시나리오'!$H$2,'d_시나리오'!$I$2,IF(A431&lt;('d_시나리오'!$I$2-'d_시나리오'!$H$2)/('d_시나리오'!$J$2-'d_시나리오'!$H$2),'d_시나리오'!$H$2+SQRT(A431*('d_시나리오'!$J$2-'d_시나리오'!$H$2)*('d_시나리오'!$I$2-'d_시나리오'!$H$2)),'d_시나리오'!$J$2-SQRT((1-A431)*('d_시나리오'!$J$2-'d_시나리오'!$H$2)*('d_시나리오'!$J$2-'d_시나리오'!$I$2))))</f>
        <v/>
      </c>
      <c r="C431">
        <f>RAND()</f>
        <v/>
      </c>
      <c r="D431">
        <f>BETAINV(RAND(),IF(C431&lt;'d_고정'!$B$26,'d_고정'!$B$23,'d_고정'!$B$16)+1,'d_고정'!$B$17-IF(C431&lt;'d_고정'!$B$26,'d_고정'!$B$23,'d_고정'!$B$16)+1)*('d_고정'!$B$14+('d_고정'!$B$15-'d_고정'!$B$14)*RAND())</f>
        <v/>
      </c>
      <c r="E431">
        <f>INDEX('d_분포'!$A$2:$A$28,RANDBETWEEN(1,27))</f>
        <v/>
      </c>
      <c r="F431">
        <f>INDEX('d_분포'!$C$2:$C$5,RANDBETWEEN(1,4))*(0.9+0.2*RAND())</f>
        <v/>
      </c>
      <c r="G431">
        <f>RAND()</f>
        <v/>
      </c>
      <c r="H431">
        <f>(F431+(1-F431)*('d_고정'!$B$22*BETAINV(RAND(),IF(G431&lt;'d_고정'!$B$26,'d_고정'!$B$25,'d_고정'!$B$20)+1,'d_고정'!$B$21-IF(G431&lt;'d_고정'!$B$26,'d_고정'!$B$25,'d_고정'!$B$20)+1)+(1-'d_고정'!$B$22)*BETAINV(RAND(),IF(G431&lt;'d_고정'!$B$26,'d_고정'!$B$24,'d_고정'!$B$18)+1,'d_고정'!$B$19-IF(G431&lt;'d_고정'!$B$26,'d_고정'!$B$24,'d_고정'!$B$18)+1))*('d_고정'!$B$14+('d_고정'!$B$15-'d_고정'!$B$14)*RAND()))/F431</f>
        <v/>
      </c>
      <c r="I431">
        <f>RAND()</f>
        <v/>
      </c>
      <c r="J431">
        <f>IF('d_시나리오'!$J$3='d_시나리오'!$H$3,'d_시나리오'!$I$3,IF(I431&lt;('d_시나리오'!$I$3-'d_시나리오'!$H$3)/('d_시나리오'!$J$3-'d_시나리오'!$H$3),'d_시나리오'!$H$3+SQRT(I431*('d_시나리오'!$J$3-'d_시나리오'!$H$3)*('d_시나리오'!$I$3-'d_시나리오'!$H$3)),'d_시나리오'!$J$3-SQRT((1-I431)*('d_시나리오'!$J$3-'d_시나리오'!$H$3)*('d_시나리오'!$J$3-'d_시나리오'!$I$3))))</f>
        <v/>
      </c>
      <c r="K431">
        <f>RAND()</f>
        <v/>
      </c>
      <c r="L431">
        <f>IF('d_시나리오'!$J$4='d_시나리오'!$H$4,'d_시나리오'!$I$4,IF(K431&lt;('d_시나리오'!$I$4-'d_시나리오'!$H$4)/('d_시나리오'!$J$4-'d_시나리오'!$H$4),'d_시나리오'!$H$4+SQRT(K431*('d_시나리오'!$J$4-'d_시나리오'!$H$4)*('d_시나리오'!$I$4-'d_시나리오'!$H$4)),'d_시나리오'!$J$4-SQRT((1-K431)*('d_시나리오'!$J$4-'d_시나리오'!$H$4)*('d_시나리오'!$J$4-'d_시나리오'!$I$4))))</f>
        <v/>
      </c>
      <c r="M431">
        <f>RAND()</f>
        <v/>
      </c>
      <c r="N431">
        <f>IF('d_시나리오'!$J$5='d_시나리오'!$H$5,'d_시나리오'!$I$5,IF(M431&lt;('d_시나리오'!$I$5-'d_시나리오'!$H$5)/('d_시나리오'!$J$5-'d_시나리오'!$H$5),'d_시나리오'!$H$5+SQRT(M431*('d_시나리오'!$J$5-'d_시나리오'!$H$5)*('d_시나리오'!$I$5-'d_시나리오'!$H$5)),'d_시나리오'!$J$5-SQRT((1-M431)*('d_시나리오'!$J$5-'d_시나리오'!$H$5)*('d_시나리오'!$J$5-'d_시나리오'!$I$5))))</f>
        <v/>
      </c>
      <c r="O431">
        <f>RAND()</f>
        <v/>
      </c>
      <c r="P431">
        <f>IF('d_시나리오'!$J$6='d_시나리오'!$H$6,'d_시나리오'!$I$6,IF(O431&lt;('d_시나리오'!$I$6-'d_시나리오'!$H$6)/('d_시나리오'!$J$6-'d_시나리오'!$H$6),'d_시나리오'!$H$6+SQRT(O431*('d_시나리오'!$J$6-'d_시나리오'!$H$6)*('d_시나리오'!$I$6-'d_시나리오'!$H$6)),'d_시나리오'!$J$6-SQRT((1-O431)*('d_시나리오'!$J$6-'d_시나리오'!$H$6)*('d_시나리오'!$J$6-'d_시나리오'!$I$6))))</f>
        <v/>
      </c>
      <c r="Q431">
        <f>INDEX('d_분포'!$B$2:$B$57,RANDBETWEEN(1,56))</f>
        <v/>
      </c>
      <c r="R431">
        <f>BETAINV(RAND(),5,5)</f>
        <v/>
      </c>
      <c r="S431">
        <f>'d_고정'!$B$1*'6_기대효과'!$H$7*('d_시나리오'!$I$7/'d_고정'!$B$2)*B431</f>
        <v/>
      </c>
      <c r="T431">
        <f>S431*D431</f>
        <v/>
      </c>
      <c r="U431">
        <f>S431*F431*H431</f>
        <v/>
      </c>
      <c r="V431">
        <f>S431*F431*(H431-1)</f>
        <v/>
      </c>
      <c r="W431">
        <f>U431*J431</f>
        <v/>
      </c>
      <c r="X431">
        <f>T431+W431</f>
        <v/>
      </c>
      <c r="Y431">
        <f>(T431*E431+W431*L431)*(1-R431-'d_고정'!$B$13)</f>
        <v/>
      </c>
      <c r="Z431">
        <f>(U431*N431*Q431+'d_고정'!$B$3*('6_기대효과'!$H$7/8)*Q431*'d_고정'!$B$10*P431*('6_기대효과'!$K$7/'d_고정'!$B$9))*(1-R431)</f>
        <v/>
      </c>
      <c r="AA431">
        <f>W431*L431*(1-R431-'d_고정'!$B$13)+U431*MAX(N431-'d_고정'!$B$10*P431*('6_기대효과'!$K$7/'d_고정'!$B$9),0)*Q431*(1-R431)</f>
        <v/>
      </c>
      <c r="AB431">
        <f>Y431+Z431</f>
        <v/>
      </c>
      <c r="AC431">
        <f>Y431/('d_고정'!$B$5*'6_기대효과'!$H$7/8)/'d_고정'!$B$6</f>
        <v/>
      </c>
      <c r="AD431">
        <f>Y431/('d_고정'!$B$8*'6_기대효과'!$H$7/8)</f>
        <v/>
      </c>
    </row>
    <row r="432">
      <c r="A432">
        <f>RAND()</f>
        <v/>
      </c>
      <c r="B432">
        <f>IF('d_시나리오'!$J$2='d_시나리오'!$H$2,'d_시나리오'!$I$2,IF(A432&lt;('d_시나리오'!$I$2-'d_시나리오'!$H$2)/('d_시나리오'!$J$2-'d_시나리오'!$H$2),'d_시나리오'!$H$2+SQRT(A432*('d_시나리오'!$J$2-'d_시나리오'!$H$2)*('d_시나리오'!$I$2-'d_시나리오'!$H$2)),'d_시나리오'!$J$2-SQRT((1-A432)*('d_시나리오'!$J$2-'d_시나리오'!$H$2)*('d_시나리오'!$J$2-'d_시나리오'!$I$2))))</f>
        <v/>
      </c>
      <c r="C432">
        <f>RAND()</f>
        <v/>
      </c>
      <c r="D432">
        <f>BETAINV(RAND(),IF(C432&lt;'d_고정'!$B$26,'d_고정'!$B$23,'d_고정'!$B$16)+1,'d_고정'!$B$17-IF(C432&lt;'d_고정'!$B$26,'d_고정'!$B$23,'d_고정'!$B$16)+1)*('d_고정'!$B$14+('d_고정'!$B$15-'d_고정'!$B$14)*RAND())</f>
        <v/>
      </c>
      <c r="E432">
        <f>INDEX('d_분포'!$A$2:$A$28,RANDBETWEEN(1,27))</f>
        <v/>
      </c>
      <c r="F432">
        <f>INDEX('d_분포'!$C$2:$C$5,RANDBETWEEN(1,4))*(0.9+0.2*RAND())</f>
        <v/>
      </c>
      <c r="G432">
        <f>RAND()</f>
        <v/>
      </c>
      <c r="H432">
        <f>(F432+(1-F432)*('d_고정'!$B$22*BETAINV(RAND(),IF(G432&lt;'d_고정'!$B$26,'d_고정'!$B$25,'d_고정'!$B$20)+1,'d_고정'!$B$21-IF(G432&lt;'d_고정'!$B$26,'d_고정'!$B$25,'d_고정'!$B$20)+1)+(1-'d_고정'!$B$22)*BETAINV(RAND(),IF(G432&lt;'d_고정'!$B$26,'d_고정'!$B$24,'d_고정'!$B$18)+1,'d_고정'!$B$19-IF(G432&lt;'d_고정'!$B$26,'d_고정'!$B$24,'d_고정'!$B$18)+1))*('d_고정'!$B$14+('d_고정'!$B$15-'d_고정'!$B$14)*RAND()))/F432</f>
        <v/>
      </c>
      <c r="I432">
        <f>RAND()</f>
        <v/>
      </c>
      <c r="J432">
        <f>IF('d_시나리오'!$J$3='d_시나리오'!$H$3,'d_시나리오'!$I$3,IF(I432&lt;('d_시나리오'!$I$3-'d_시나리오'!$H$3)/('d_시나리오'!$J$3-'d_시나리오'!$H$3),'d_시나리오'!$H$3+SQRT(I432*('d_시나리오'!$J$3-'d_시나리오'!$H$3)*('d_시나리오'!$I$3-'d_시나리오'!$H$3)),'d_시나리오'!$J$3-SQRT((1-I432)*('d_시나리오'!$J$3-'d_시나리오'!$H$3)*('d_시나리오'!$J$3-'d_시나리오'!$I$3))))</f>
        <v/>
      </c>
      <c r="K432">
        <f>RAND()</f>
        <v/>
      </c>
      <c r="L432">
        <f>IF('d_시나리오'!$J$4='d_시나리오'!$H$4,'d_시나리오'!$I$4,IF(K432&lt;('d_시나리오'!$I$4-'d_시나리오'!$H$4)/('d_시나리오'!$J$4-'d_시나리오'!$H$4),'d_시나리오'!$H$4+SQRT(K432*('d_시나리오'!$J$4-'d_시나리오'!$H$4)*('d_시나리오'!$I$4-'d_시나리오'!$H$4)),'d_시나리오'!$J$4-SQRT((1-K432)*('d_시나리오'!$J$4-'d_시나리오'!$H$4)*('d_시나리오'!$J$4-'d_시나리오'!$I$4))))</f>
        <v/>
      </c>
      <c r="M432">
        <f>RAND()</f>
        <v/>
      </c>
      <c r="N432">
        <f>IF('d_시나리오'!$J$5='d_시나리오'!$H$5,'d_시나리오'!$I$5,IF(M432&lt;('d_시나리오'!$I$5-'d_시나리오'!$H$5)/('d_시나리오'!$J$5-'d_시나리오'!$H$5),'d_시나리오'!$H$5+SQRT(M432*('d_시나리오'!$J$5-'d_시나리오'!$H$5)*('d_시나리오'!$I$5-'d_시나리오'!$H$5)),'d_시나리오'!$J$5-SQRT((1-M432)*('d_시나리오'!$J$5-'d_시나리오'!$H$5)*('d_시나리오'!$J$5-'d_시나리오'!$I$5))))</f>
        <v/>
      </c>
      <c r="O432">
        <f>RAND()</f>
        <v/>
      </c>
      <c r="P432">
        <f>IF('d_시나리오'!$J$6='d_시나리오'!$H$6,'d_시나리오'!$I$6,IF(O432&lt;('d_시나리오'!$I$6-'d_시나리오'!$H$6)/('d_시나리오'!$J$6-'d_시나리오'!$H$6),'d_시나리오'!$H$6+SQRT(O432*('d_시나리오'!$J$6-'d_시나리오'!$H$6)*('d_시나리오'!$I$6-'d_시나리오'!$H$6)),'d_시나리오'!$J$6-SQRT((1-O432)*('d_시나리오'!$J$6-'d_시나리오'!$H$6)*('d_시나리오'!$J$6-'d_시나리오'!$I$6))))</f>
        <v/>
      </c>
      <c r="Q432">
        <f>INDEX('d_분포'!$B$2:$B$57,RANDBETWEEN(1,56))</f>
        <v/>
      </c>
      <c r="R432">
        <f>BETAINV(RAND(),5,5)</f>
        <v/>
      </c>
      <c r="S432">
        <f>'d_고정'!$B$1*'6_기대효과'!$H$7*('d_시나리오'!$I$7/'d_고정'!$B$2)*B432</f>
        <v/>
      </c>
      <c r="T432">
        <f>S432*D432</f>
        <v/>
      </c>
      <c r="U432">
        <f>S432*F432*H432</f>
        <v/>
      </c>
      <c r="V432">
        <f>S432*F432*(H432-1)</f>
        <v/>
      </c>
      <c r="W432">
        <f>U432*J432</f>
        <v/>
      </c>
      <c r="X432">
        <f>T432+W432</f>
        <v/>
      </c>
      <c r="Y432">
        <f>(T432*E432+W432*L432)*(1-R432-'d_고정'!$B$13)</f>
        <v/>
      </c>
      <c r="Z432">
        <f>(U432*N432*Q432+'d_고정'!$B$3*('6_기대효과'!$H$7/8)*Q432*'d_고정'!$B$10*P432*('6_기대효과'!$K$7/'d_고정'!$B$9))*(1-R432)</f>
        <v/>
      </c>
      <c r="AA432">
        <f>W432*L432*(1-R432-'d_고정'!$B$13)+U432*MAX(N432-'d_고정'!$B$10*P432*('6_기대효과'!$K$7/'d_고정'!$B$9),0)*Q432*(1-R432)</f>
        <v/>
      </c>
      <c r="AB432">
        <f>Y432+Z432</f>
        <v/>
      </c>
      <c r="AC432">
        <f>Y432/('d_고정'!$B$5*'6_기대효과'!$H$7/8)/'d_고정'!$B$6</f>
        <v/>
      </c>
      <c r="AD432">
        <f>Y432/('d_고정'!$B$8*'6_기대효과'!$H$7/8)</f>
        <v/>
      </c>
    </row>
    <row r="433">
      <c r="A433">
        <f>RAND()</f>
        <v/>
      </c>
      <c r="B433">
        <f>IF('d_시나리오'!$J$2='d_시나리오'!$H$2,'d_시나리오'!$I$2,IF(A433&lt;('d_시나리오'!$I$2-'d_시나리오'!$H$2)/('d_시나리오'!$J$2-'d_시나리오'!$H$2),'d_시나리오'!$H$2+SQRT(A433*('d_시나리오'!$J$2-'d_시나리오'!$H$2)*('d_시나리오'!$I$2-'d_시나리오'!$H$2)),'d_시나리오'!$J$2-SQRT((1-A433)*('d_시나리오'!$J$2-'d_시나리오'!$H$2)*('d_시나리오'!$J$2-'d_시나리오'!$I$2))))</f>
        <v/>
      </c>
      <c r="C433">
        <f>RAND()</f>
        <v/>
      </c>
      <c r="D433">
        <f>BETAINV(RAND(),IF(C433&lt;'d_고정'!$B$26,'d_고정'!$B$23,'d_고정'!$B$16)+1,'d_고정'!$B$17-IF(C433&lt;'d_고정'!$B$26,'d_고정'!$B$23,'d_고정'!$B$16)+1)*('d_고정'!$B$14+('d_고정'!$B$15-'d_고정'!$B$14)*RAND())</f>
        <v/>
      </c>
      <c r="E433">
        <f>INDEX('d_분포'!$A$2:$A$28,RANDBETWEEN(1,27))</f>
        <v/>
      </c>
      <c r="F433">
        <f>INDEX('d_분포'!$C$2:$C$5,RANDBETWEEN(1,4))*(0.9+0.2*RAND())</f>
        <v/>
      </c>
      <c r="G433">
        <f>RAND()</f>
        <v/>
      </c>
      <c r="H433">
        <f>(F433+(1-F433)*('d_고정'!$B$22*BETAINV(RAND(),IF(G433&lt;'d_고정'!$B$26,'d_고정'!$B$25,'d_고정'!$B$20)+1,'d_고정'!$B$21-IF(G433&lt;'d_고정'!$B$26,'d_고정'!$B$25,'d_고정'!$B$20)+1)+(1-'d_고정'!$B$22)*BETAINV(RAND(),IF(G433&lt;'d_고정'!$B$26,'d_고정'!$B$24,'d_고정'!$B$18)+1,'d_고정'!$B$19-IF(G433&lt;'d_고정'!$B$26,'d_고정'!$B$24,'d_고정'!$B$18)+1))*('d_고정'!$B$14+('d_고정'!$B$15-'d_고정'!$B$14)*RAND()))/F433</f>
        <v/>
      </c>
      <c r="I433">
        <f>RAND()</f>
        <v/>
      </c>
      <c r="J433">
        <f>IF('d_시나리오'!$J$3='d_시나리오'!$H$3,'d_시나리오'!$I$3,IF(I433&lt;('d_시나리오'!$I$3-'d_시나리오'!$H$3)/('d_시나리오'!$J$3-'d_시나리오'!$H$3),'d_시나리오'!$H$3+SQRT(I433*('d_시나리오'!$J$3-'d_시나리오'!$H$3)*('d_시나리오'!$I$3-'d_시나리오'!$H$3)),'d_시나리오'!$J$3-SQRT((1-I433)*('d_시나리오'!$J$3-'d_시나리오'!$H$3)*('d_시나리오'!$J$3-'d_시나리오'!$I$3))))</f>
        <v/>
      </c>
      <c r="K433">
        <f>RAND()</f>
        <v/>
      </c>
      <c r="L433">
        <f>IF('d_시나리오'!$J$4='d_시나리오'!$H$4,'d_시나리오'!$I$4,IF(K433&lt;('d_시나리오'!$I$4-'d_시나리오'!$H$4)/('d_시나리오'!$J$4-'d_시나리오'!$H$4),'d_시나리오'!$H$4+SQRT(K433*('d_시나리오'!$J$4-'d_시나리오'!$H$4)*('d_시나리오'!$I$4-'d_시나리오'!$H$4)),'d_시나리오'!$J$4-SQRT((1-K433)*('d_시나리오'!$J$4-'d_시나리오'!$H$4)*('d_시나리오'!$J$4-'d_시나리오'!$I$4))))</f>
        <v/>
      </c>
      <c r="M433">
        <f>RAND()</f>
        <v/>
      </c>
      <c r="N433">
        <f>IF('d_시나리오'!$J$5='d_시나리오'!$H$5,'d_시나리오'!$I$5,IF(M433&lt;('d_시나리오'!$I$5-'d_시나리오'!$H$5)/('d_시나리오'!$J$5-'d_시나리오'!$H$5),'d_시나리오'!$H$5+SQRT(M433*('d_시나리오'!$J$5-'d_시나리오'!$H$5)*('d_시나리오'!$I$5-'d_시나리오'!$H$5)),'d_시나리오'!$J$5-SQRT((1-M433)*('d_시나리오'!$J$5-'d_시나리오'!$H$5)*('d_시나리오'!$J$5-'d_시나리오'!$I$5))))</f>
        <v/>
      </c>
      <c r="O433">
        <f>RAND()</f>
        <v/>
      </c>
      <c r="P433">
        <f>IF('d_시나리오'!$J$6='d_시나리오'!$H$6,'d_시나리오'!$I$6,IF(O433&lt;('d_시나리오'!$I$6-'d_시나리오'!$H$6)/('d_시나리오'!$J$6-'d_시나리오'!$H$6),'d_시나리오'!$H$6+SQRT(O433*('d_시나리오'!$J$6-'d_시나리오'!$H$6)*('d_시나리오'!$I$6-'d_시나리오'!$H$6)),'d_시나리오'!$J$6-SQRT((1-O433)*('d_시나리오'!$J$6-'d_시나리오'!$H$6)*('d_시나리오'!$J$6-'d_시나리오'!$I$6))))</f>
        <v/>
      </c>
      <c r="Q433">
        <f>INDEX('d_분포'!$B$2:$B$57,RANDBETWEEN(1,56))</f>
        <v/>
      </c>
      <c r="R433">
        <f>BETAINV(RAND(),5,5)</f>
        <v/>
      </c>
      <c r="S433">
        <f>'d_고정'!$B$1*'6_기대효과'!$H$7*('d_시나리오'!$I$7/'d_고정'!$B$2)*B433</f>
        <v/>
      </c>
      <c r="T433">
        <f>S433*D433</f>
        <v/>
      </c>
      <c r="U433">
        <f>S433*F433*H433</f>
        <v/>
      </c>
      <c r="V433">
        <f>S433*F433*(H433-1)</f>
        <v/>
      </c>
      <c r="W433">
        <f>U433*J433</f>
        <v/>
      </c>
      <c r="X433">
        <f>T433+W433</f>
        <v/>
      </c>
      <c r="Y433">
        <f>(T433*E433+W433*L433)*(1-R433-'d_고정'!$B$13)</f>
        <v/>
      </c>
      <c r="Z433">
        <f>(U433*N433*Q433+'d_고정'!$B$3*('6_기대효과'!$H$7/8)*Q433*'d_고정'!$B$10*P433*('6_기대효과'!$K$7/'d_고정'!$B$9))*(1-R433)</f>
        <v/>
      </c>
      <c r="AA433">
        <f>W433*L433*(1-R433-'d_고정'!$B$13)+U433*MAX(N433-'d_고정'!$B$10*P433*('6_기대효과'!$K$7/'d_고정'!$B$9),0)*Q433*(1-R433)</f>
        <v/>
      </c>
      <c r="AB433">
        <f>Y433+Z433</f>
        <v/>
      </c>
      <c r="AC433">
        <f>Y433/('d_고정'!$B$5*'6_기대효과'!$H$7/8)/'d_고정'!$B$6</f>
        <v/>
      </c>
      <c r="AD433">
        <f>Y433/('d_고정'!$B$8*'6_기대효과'!$H$7/8)</f>
        <v/>
      </c>
    </row>
    <row r="434">
      <c r="A434">
        <f>RAND()</f>
        <v/>
      </c>
      <c r="B434">
        <f>IF('d_시나리오'!$J$2='d_시나리오'!$H$2,'d_시나리오'!$I$2,IF(A434&lt;('d_시나리오'!$I$2-'d_시나리오'!$H$2)/('d_시나리오'!$J$2-'d_시나리오'!$H$2),'d_시나리오'!$H$2+SQRT(A434*('d_시나리오'!$J$2-'d_시나리오'!$H$2)*('d_시나리오'!$I$2-'d_시나리오'!$H$2)),'d_시나리오'!$J$2-SQRT((1-A434)*('d_시나리오'!$J$2-'d_시나리오'!$H$2)*('d_시나리오'!$J$2-'d_시나리오'!$I$2))))</f>
        <v/>
      </c>
      <c r="C434">
        <f>RAND()</f>
        <v/>
      </c>
      <c r="D434">
        <f>BETAINV(RAND(),IF(C434&lt;'d_고정'!$B$26,'d_고정'!$B$23,'d_고정'!$B$16)+1,'d_고정'!$B$17-IF(C434&lt;'d_고정'!$B$26,'d_고정'!$B$23,'d_고정'!$B$16)+1)*('d_고정'!$B$14+('d_고정'!$B$15-'d_고정'!$B$14)*RAND())</f>
        <v/>
      </c>
      <c r="E434">
        <f>INDEX('d_분포'!$A$2:$A$28,RANDBETWEEN(1,27))</f>
        <v/>
      </c>
      <c r="F434">
        <f>INDEX('d_분포'!$C$2:$C$5,RANDBETWEEN(1,4))*(0.9+0.2*RAND())</f>
        <v/>
      </c>
      <c r="G434">
        <f>RAND()</f>
        <v/>
      </c>
      <c r="H434">
        <f>(F434+(1-F434)*('d_고정'!$B$22*BETAINV(RAND(),IF(G434&lt;'d_고정'!$B$26,'d_고정'!$B$25,'d_고정'!$B$20)+1,'d_고정'!$B$21-IF(G434&lt;'d_고정'!$B$26,'d_고정'!$B$25,'d_고정'!$B$20)+1)+(1-'d_고정'!$B$22)*BETAINV(RAND(),IF(G434&lt;'d_고정'!$B$26,'d_고정'!$B$24,'d_고정'!$B$18)+1,'d_고정'!$B$19-IF(G434&lt;'d_고정'!$B$26,'d_고정'!$B$24,'d_고정'!$B$18)+1))*('d_고정'!$B$14+('d_고정'!$B$15-'d_고정'!$B$14)*RAND()))/F434</f>
        <v/>
      </c>
      <c r="I434">
        <f>RAND()</f>
        <v/>
      </c>
      <c r="J434">
        <f>IF('d_시나리오'!$J$3='d_시나리오'!$H$3,'d_시나리오'!$I$3,IF(I434&lt;('d_시나리오'!$I$3-'d_시나리오'!$H$3)/('d_시나리오'!$J$3-'d_시나리오'!$H$3),'d_시나리오'!$H$3+SQRT(I434*('d_시나리오'!$J$3-'d_시나리오'!$H$3)*('d_시나리오'!$I$3-'d_시나리오'!$H$3)),'d_시나리오'!$J$3-SQRT((1-I434)*('d_시나리오'!$J$3-'d_시나리오'!$H$3)*('d_시나리오'!$J$3-'d_시나리오'!$I$3))))</f>
        <v/>
      </c>
      <c r="K434">
        <f>RAND()</f>
        <v/>
      </c>
      <c r="L434">
        <f>IF('d_시나리오'!$J$4='d_시나리오'!$H$4,'d_시나리오'!$I$4,IF(K434&lt;('d_시나리오'!$I$4-'d_시나리오'!$H$4)/('d_시나리오'!$J$4-'d_시나리오'!$H$4),'d_시나리오'!$H$4+SQRT(K434*('d_시나리오'!$J$4-'d_시나리오'!$H$4)*('d_시나리오'!$I$4-'d_시나리오'!$H$4)),'d_시나리오'!$J$4-SQRT((1-K434)*('d_시나리오'!$J$4-'d_시나리오'!$H$4)*('d_시나리오'!$J$4-'d_시나리오'!$I$4))))</f>
        <v/>
      </c>
      <c r="M434">
        <f>RAND()</f>
        <v/>
      </c>
      <c r="N434">
        <f>IF('d_시나리오'!$J$5='d_시나리오'!$H$5,'d_시나리오'!$I$5,IF(M434&lt;('d_시나리오'!$I$5-'d_시나리오'!$H$5)/('d_시나리오'!$J$5-'d_시나리오'!$H$5),'d_시나리오'!$H$5+SQRT(M434*('d_시나리오'!$J$5-'d_시나리오'!$H$5)*('d_시나리오'!$I$5-'d_시나리오'!$H$5)),'d_시나리오'!$J$5-SQRT((1-M434)*('d_시나리오'!$J$5-'d_시나리오'!$H$5)*('d_시나리오'!$J$5-'d_시나리오'!$I$5))))</f>
        <v/>
      </c>
      <c r="O434">
        <f>RAND()</f>
        <v/>
      </c>
      <c r="P434">
        <f>IF('d_시나리오'!$J$6='d_시나리오'!$H$6,'d_시나리오'!$I$6,IF(O434&lt;('d_시나리오'!$I$6-'d_시나리오'!$H$6)/('d_시나리오'!$J$6-'d_시나리오'!$H$6),'d_시나리오'!$H$6+SQRT(O434*('d_시나리오'!$J$6-'d_시나리오'!$H$6)*('d_시나리오'!$I$6-'d_시나리오'!$H$6)),'d_시나리오'!$J$6-SQRT((1-O434)*('d_시나리오'!$J$6-'d_시나리오'!$H$6)*('d_시나리오'!$J$6-'d_시나리오'!$I$6))))</f>
        <v/>
      </c>
      <c r="Q434">
        <f>INDEX('d_분포'!$B$2:$B$57,RANDBETWEEN(1,56))</f>
        <v/>
      </c>
      <c r="R434">
        <f>BETAINV(RAND(),5,5)</f>
        <v/>
      </c>
      <c r="S434">
        <f>'d_고정'!$B$1*'6_기대효과'!$H$7*('d_시나리오'!$I$7/'d_고정'!$B$2)*B434</f>
        <v/>
      </c>
      <c r="T434">
        <f>S434*D434</f>
        <v/>
      </c>
      <c r="U434">
        <f>S434*F434*H434</f>
        <v/>
      </c>
      <c r="V434">
        <f>S434*F434*(H434-1)</f>
        <v/>
      </c>
      <c r="W434">
        <f>U434*J434</f>
        <v/>
      </c>
      <c r="X434">
        <f>T434+W434</f>
        <v/>
      </c>
      <c r="Y434">
        <f>(T434*E434+W434*L434)*(1-R434-'d_고정'!$B$13)</f>
        <v/>
      </c>
      <c r="Z434">
        <f>(U434*N434*Q434+'d_고정'!$B$3*('6_기대효과'!$H$7/8)*Q434*'d_고정'!$B$10*P434*('6_기대효과'!$K$7/'d_고정'!$B$9))*(1-R434)</f>
        <v/>
      </c>
      <c r="AA434">
        <f>W434*L434*(1-R434-'d_고정'!$B$13)+U434*MAX(N434-'d_고정'!$B$10*P434*('6_기대효과'!$K$7/'d_고정'!$B$9),0)*Q434*(1-R434)</f>
        <v/>
      </c>
      <c r="AB434">
        <f>Y434+Z434</f>
        <v/>
      </c>
      <c r="AC434">
        <f>Y434/('d_고정'!$B$5*'6_기대효과'!$H$7/8)/'d_고정'!$B$6</f>
        <v/>
      </c>
      <c r="AD434">
        <f>Y434/('d_고정'!$B$8*'6_기대효과'!$H$7/8)</f>
        <v/>
      </c>
    </row>
    <row r="435">
      <c r="A435">
        <f>RAND()</f>
        <v/>
      </c>
      <c r="B435">
        <f>IF('d_시나리오'!$J$2='d_시나리오'!$H$2,'d_시나리오'!$I$2,IF(A435&lt;('d_시나리오'!$I$2-'d_시나리오'!$H$2)/('d_시나리오'!$J$2-'d_시나리오'!$H$2),'d_시나리오'!$H$2+SQRT(A435*('d_시나리오'!$J$2-'d_시나리오'!$H$2)*('d_시나리오'!$I$2-'d_시나리오'!$H$2)),'d_시나리오'!$J$2-SQRT((1-A435)*('d_시나리오'!$J$2-'d_시나리오'!$H$2)*('d_시나리오'!$J$2-'d_시나리오'!$I$2))))</f>
        <v/>
      </c>
      <c r="C435">
        <f>RAND()</f>
        <v/>
      </c>
      <c r="D435">
        <f>BETAINV(RAND(),IF(C435&lt;'d_고정'!$B$26,'d_고정'!$B$23,'d_고정'!$B$16)+1,'d_고정'!$B$17-IF(C435&lt;'d_고정'!$B$26,'d_고정'!$B$23,'d_고정'!$B$16)+1)*('d_고정'!$B$14+('d_고정'!$B$15-'d_고정'!$B$14)*RAND())</f>
        <v/>
      </c>
      <c r="E435">
        <f>INDEX('d_분포'!$A$2:$A$28,RANDBETWEEN(1,27))</f>
        <v/>
      </c>
      <c r="F435">
        <f>INDEX('d_분포'!$C$2:$C$5,RANDBETWEEN(1,4))*(0.9+0.2*RAND())</f>
        <v/>
      </c>
      <c r="G435">
        <f>RAND()</f>
        <v/>
      </c>
      <c r="H435">
        <f>(F435+(1-F435)*('d_고정'!$B$22*BETAINV(RAND(),IF(G435&lt;'d_고정'!$B$26,'d_고정'!$B$25,'d_고정'!$B$20)+1,'d_고정'!$B$21-IF(G435&lt;'d_고정'!$B$26,'d_고정'!$B$25,'d_고정'!$B$20)+1)+(1-'d_고정'!$B$22)*BETAINV(RAND(),IF(G435&lt;'d_고정'!$B$26,'d_고정'!$B$24,'d_고정'!$B$18)+1,'d_고정'!$B$19-IF(G435&lt;'d_고정'!$B$26,'d_고정'!$B$24,'d_고정'!$B$18)+1))*('d_고정'!$B$14+('d_고정'!$B$15-'d_고정'!$B$14)*RAND()))/F435</f>
        <v/>
      </c>
      <c r="I435">
        <f>RAND()</f>
        <v/>
      </c>
      <c r="J435">
        <f>IF('d_시나리오'!$J$3='d_시나리오'!$H$3,'d_시나리오'!$I$3,IF(I435&lt;('d_시나리오'!$I$3-'d_시나리오'!$H$3)/('d_시나리오'!$J$3-'d_시나리오'!$H$3),'d_시나리오'!$H$3+SQRT(I435*('d_시나리오'!$J$3-'d_시나리오'!$H$3)*('d_시나리오'!$I$3-'d_시나리오'!$H$3)),'d_시나리오'!$J$3-SQRT((1-I435)*('d_시나리오'!$J$3-'d_시나리오'!$H$3)*('d_시나리오'!$J$3-'d_시나리오'!$I$3))))</f>
        <v/>
      </c>
      <c r="K435">
        <f>RAND()</f>
        <v/>
      </c>
      <c r="L435">
        <f>IF('d_시나리오'!$J$4='d_시나리오'!$H$4,'d_시나리오'!$I$4,IF(K435&lt;('d_시나리오'!$I$4-'d_시나리오'!$H$4)/('d_시나리오'!$J$4-'d_시나리오'!$H$4),'d_시나리오'!$H$4+SQRT(K435*('d_시나리오'!$J$4-'d_시나리오'!$H$4)*('d_시나리오'!$I$4-'d_시나리오'!$H$4)),'d_시나리오'!$J$4-SQRT((1-K435)*('d_시나리오'!$J$4-'d_시나리오'!$H$4)*('d_시나리오'!$J$4-'d_시나리오'!$I$4))))</f>
        <v/>
      </c>
      <c r="M435">
        <f>RAND()</f>
        <v/>
      </c>
      <c r="N435">
        <f>IF('d_시나리오'!$J$5='d_시나리오'!$H$5,'d_시나리오'!$I$5,IF(M435&lt;('d_시나리오'!$I$5-'d_시나리오'!$H$5)/('d_시나리오'!$J$5-'d_시나리오'!$H$5),'d_시나리오'!$H$5+SQRT(M435*('d_시나리오'!$J$5-'d_시나리오'!$H$5)*('d_시나리오'!$I$5-'d_시나리오'!$H$5)),'d_시나리오'!$J$5-SQRT((1-M435)*('d_시나리오'!$J$5-'d_시나리오'!$H$5)*('d_시나리오'!$J$5-'d_시나리오'!$I$5))))</f>
        <v/>
      </c>
      <c r="O435">
        <f>RAND()</f>
        <v/>
      </c>
      <c r="P435">
        <f>IF('d_시나리오'!$J$6='d_시나리오'!$H$6,'d_시나리오'!$I$6,IF(O435&lt;('d_시나리오'!$I$6-'d_시나리오'!$H$6)/('d_시나리오'!$J$6-'d_시나리오'!$H$6),'d_시나리오'!$H$6+SQRT(O435*('d_시나리오'!$J$6-'d_시나리오'!$H$6)*('d_시나리오'!$I$6-'d_시나리오'!$H$6)),'d_시나리오'!$J$6-SQRT((1-O435)*('d_시나리오'!$J$6-'d_시나리오'!$H$6)*('d_시나리오'!$J$6-'d_시나리오'!$I$6))))</f>
        <v/>
      </c>
      <c r="Q435">
        <f>INDEX('d_분포'!$B$2:$B$57,RANDBETWEEN(1,56))</f>
        <v/>
      </c>
      <c r="R435">
        <f>BETAINV(RAND(),5,5)</f>
        <v/>
      </c>
      <c r="S435">
        <f>'d_고정'!$B$1*'6_기대효과'!$H$7*('d_시나리오'!$I$7/'d_고정'!$B$2)*B435</f>
        <v/>
      </c>
      <c r="T435">
        <f>S435*D435</f>
        <v/>
      </c>
      <c r="U435">
        <f>S435*F435*H435</f>
        <v/>
      </c>
      <c r="V435">
        <f>S435*F435*(H435-1)</f>
        <v/>
      </c>
      <c r="W435">
        <f>U435*J435</f>
        <v/>
      </c>
      <c r="X435">
        <f>T435+W435</f>
        <v/>
      </c>
      <c r="Y435">
        <f>(T435*E435+W435*L435)*(1-R435-'d_고정'!$B$13)</f>
        <v/>
      </c>
      <c r="Z435">
        <f>(U435*N435*Q435+'d_고정'!$B$3*('6_기대효과'!$H$7/8)*Q435*'d_고정'!$B$10*P435*('6_기대효과'!$K$7/'d_고정'!$B$9))*(1-R435)</f>
        <v/>
      </c>
      <c r="AA435">
        <f>W435*L435*(1-R435-'d_고정'!$B$13)+U435*MAX(N435-'d_고정'!$B$10*P435*('6_기대효과'!$K$7/'d_고정'!$B$9),0)*Q435*(1-R435)</f>
        <v/>
      </c>
      <c r="AB435">
        <f>Y435+Z435</f>
        <v/>
      </c>
      <c r="AC435">
        <f>Y435/('d_고정'!$B$5*'6_기대효과'!$H$7/8)/'d_고정'!$B$6</f>
        <v/>
      </c>
      <c r="AD435">
        <f>Y435/('d_고정'!$B$8*'6_기대효과'!$H$7/8)</f>
        <v/>
      </c>
    </row>
    <row r="436">
      <c r="A436">
        <f>RAND()</f>
        <v/>
      </c>
      <c r="B436">
        <f>IF('d_시나리오'!$J$2='d_시나리오'!$H$2,'d_시나리오'!$I$2,IF(A436&lt;('d_시나리오'!$I$2-'d_시나리오'!$H$2)/('d_시나리오'!$J$2-'d_시나리오'!$H$2),'d_시나리오'!$H$2+SQRT(A436*('d_시나리오'!$J$2-'d_시나리오'!$H$2)*('d_시나리오'!$I$2-'d_시나리오'!$H$2)),'d_시나리오'!$J$2-SQRT((1-A436)*('d_시나리오'!$J$2-'d_시나리오'!$H$2)*('d_시나리오'!$J$2-'d_시나리오'!$I$2))))</f>
        <v/>
      </c>
      <c r="C436">
        <f>RAND()</f>
        <v/>
      </c>
      <c r="D436">
        <f>BETAINV(RAND(),IF(C436&lt;'d_고정'!$B$26,'d_고정'!$B$23,'d_고정'!$B$16)+1,'d_고정'!$B$17-IF(C436&lt;'d_고정'!$B$26,'d_고정'!$B$23,'d_고정'!$B$16)+1)*('d_고정'!$B$14+('d_고정'!$B$15-'d_고정'!$B$14)*RAND())</f>
        <v/>
      </c>
      <c r="E436">
        <f>INDEX('d_분포'!$A$2:$A$28,RANDBETWEEN(1,27))</f>
        <v/>
      </c>
      <c r="F436">
        <f>INDEX('d_분포'!$C$2:$C$5,RANDBETWEEN(1,4))*(0.9+0.2*RAND())</f>
        <v/>
      </c>
      <c r="G436">
        <f>RAND()</f>
        <v/>
      </c>
      <c r="H436">
        <f>(F436+(1-F436)*('d_고정'!$B$22*BETAINV(RAND(),IF(G436&lt;'d_고정'!$B$26,'d_고정'!$B$25,'d_고정'!$B$20)+1,'d_고정'!$B$21-IF(G436&lt;'d_고정'!$B$26,'d_고정'!$B$25,'d_고정'!$B$20)+1)+(1-'d_고정'!$B$22)*BETAINV(RAND(),IF(G436&lt;'d_고정'!$B$26,'d_고정'!$B$24,'d_고정'!$B$18)+1,'d_고정'!$B$19-IF(G436&lt;'d_고정'!$B$26,'d_고정'!$B$24,'d_고정'!$B$18)+1))*('d_고정'!$B$14+('d_고정'!$B$15-'d_고정'!$B$14)*RAND()))/F436</f>
        <v/>
      </c>
      <c r="I436">
        <f>RAND()</f>
        <v/>
      </c>
      <c r="J436">
        <f>IF('d_시나리오'!$J$3='d_시나리오'!$H$3,'d_시나리오'!$I$3,IF(I436&lt;('d_시나리오'!$I$3-'d_시나리오'!$H$3)/('d_시나리오'!$J$3-'d_시나리오'!$H$3),'d_시나리오'!$H$3+SQRT(I436*('d_시나리오'!$J$3-'d_시나리오'!$H$3)*('d_시나리오'!$I$3-'d_시나리오'!$H$3)),'d_시나리오'!$J$3-SQRT((1-I436)*('d_시나리오'!$J$3-'d_시나리오'!$H$3)*('d_시나리오'!$J$3-'d_시나리오'!$I$3))))</f>
        <v/>
      </c>
      <c r="K436">
        <f>RAND()</f>
        <v/>
      </c>
      <c r="L436">
        <f>IF('d_시나리오'!$J$4='d_시나리오'!$H$4,'d_시나리오'!$I$4,IF(K436&lt;('d_시나리오'!$I$4-'d_시나리오'!$H$4)/('d_시나리오'!$J$4-'d_시나리오'!$H$4),'d_시나리오'!$H$4+SQRT(K436*('d_시나리오'!$J$4-'d_시나리오'!$H$4)*('d_시나리오'!$I$4-'d_시나리오'!$H$4)),'d_시나리오'!$J$4-SQRT((1-K436)*('d_시나리오'!$J$4-'d_시나리오'!$H$4)*('d_시나리오'!$J$4-'d_시나리오'!$I$4))))</f>
        <v/>
      </c>
      <c r="M436">
        <f>RAND()</f>
        <v/>
      </c>
      <c r="N436">
        <f>IF('d_시나리오'!$J$5='d_시나리오'!$H$5,'d_시나리오'!$I$5,IF(M436&lt;('d_시나리오'!$I$5-'d_시나리오'!$H$5)/('d_시나리오'!$J$5-'d_시나리오'!$H$5),'d_시나리오'!$H$5+SQRT(M436*('d_시나리오'!$J$5-'d_시나리오'!$H$5)*('d_시나리오'!$I$5-'d_시나리오'!$H$5)),'d_시나리오'!$J$5-SQRT((1-M436)*('d_시나리오'!$J$5-'d_시나리오'!$H$5)*('d_시나리오'!$J$5-'d_시나리오'!$I$5))))</f>
        <v/>
      </c>
      <c r="O436">
        <f>RAND()</f>
        <v/>
      </c>
      <c r="P436">
        <f>IF('d_시나리오'!$J$6='d_시나리오'!$H$6,'d_시나리오'!$I$6,IF(O436&lt;('d_시나리오'!$I$6-'d_시나리오'!$H$6)/('d_시나리오'!$J$6-'d_시나리오'!$H$6),'d_시나리오'!$H$6+SQRT(O436*('d_시나리오'!$J$6-'d_시나리오'!$H$6)*('d_시나리오'!$I$6-'d_시나리오'!$H$6)),'d_시나리오'!$J$6-SQRT((1-O436)*('d_시나리오'!$J$6-'d_시나리오'!$H$6)*('d_시나리오'!$J$6-'d_시나리오'!$I$6))))</f>
        <v/>
      </c>
      <c r="Q436">
        <f>INDEX('d_분포'!$B$2:$B$57,RANDBETWEEN(1,56))</f>
        <v/>
      </c>
      <c r="R436">
        <f>BETAINV(RAND(),5,5)</f>
        <v/>
      </c>
      <c r="S436">
        <f>'d_고정'!$B$1*'6_기대효과'!$H$7*('d_시나리오'!$I$7/'d_고정'!$B$2)*B436</f>
        <v/>
      </c>
      <c r="T436">
        <f>S436*D436</f>
        <v/>
      </c>
      <c r="U436">
        <f>S436*F436*H436</f>
        <v/>
      </c>
      <c r="V436">
        <f>S436*F436*(H436-1)</f>
        <v/>
      </c>
      <c r="W436">
        <f>U436*J436</f>
        <v/>
      </c>
      <c r="X436">
        <f>T436+W436</f>
        <v/>
      </c>
      <c r="Y436">
        <f>(T436*E436+W436*L436)*(1-R436-'d_고정'!$B$13)</f>
        <v/>
      </c>
      <c r="Z436">
        <f>(U436*N436*Q436+'d_고정'!$B$3*('6_기대효과'!$H$7/8)*Q436*'d_고정'!$B$10*P436*('6_기대효과'!$K$7/'d_고정'!$B$9))*(1-R436)</f>
        <v/>
      </c>
      <c r="AA436">
        <f>W436*L436*(1-R436-'d_고정'!$B$13)+U436*MAX(N436-'d_고정'!$B$10*P436*('6_기대효과'!$K$7/'d_고정'!$B$9),0)*Q436*(1-R436)</f>
        <v/>
      </c>
      <c r="AB436">
        <f>Y436+Z436</f>
        <v/>
      </c>
      <c r="AC436">
        <f>Y436/('d_고정'!$B$5*'6_기대효과'!$H$7/8)/'d_고정'!$B$6</f>
        <v/>
      </c>
      <c r="AD436">
        <f>Y436/('d_고정'!$B$8*'6_기대효과'!$H$7/8)</f>
        <v/>
      </c>
    </row>
    <row r="437">
      <c r="A437">
        <f>RAND()</f>
        <v/>
      </c>
      <c r="B437">
        <f>IF('d_시나리오'!$J$2='d_시나리오'!$H$2,'d_시나리오'!$I$2,IF(A437&lt;('d_시나리오'!$I$2-'d_시나리오'!$H$2)/('d_시나리오'!$J$2-'d_시나리오'!$H$2),'d_시나리오'!$H$2+SQRT(A437*('d_시나리오'!$J$2-'d_시나리오'!$H$2)*('d_시나리오'!$I$2-'d_시나리오'!$H$2)),'d_시나리오'!$J$2-SQRT((1-A437)*('d_시나리오'!$J$2-'d_시나리오'!$H$2)*('d_시나리오'!$J$2-'d_시나리오'!$I$2))))</f>
        <v/>
      </c>
      <c r="C437">
        <f>RAND()</f>
        <v/>
      </c>
      <c r="D437">
        <f>BETAINV(RAND(),IF(C437&lt;'d_고정'!$B$26,'d_고정'!$B$23,'d_고정'!$B$16)+1,'d_고정'!$B$17-IF(C437&lt;'d_고정'!$B$26,'d_고정'!$B$23,'d_고정'!$B$16)+1)*('d_고정'!$B$14+('d_고정'!$B$15-'d_고정'!$B$14)*RAND())</f>
        <v/>
      </c>
      <c r="E437">
        <f>INDEX('d_분포'!$A$2:$A$28,RANDBETWEEN(1,27))</f>
        <v/>
      </c>
      <c r="F437">
        <f>INDEX('d_분포'!$C$2:$C$5,RANDBETWEEN(1,4))*(0.9+0.2*RAND())</f>
        <v/>
      </c>
      <c r="G437">
        <f>RAND()</f>
        <v/>
      </c>
      <c r="H437">
        <f>(F437+(1-F437)*('d_고정'!$B$22*BETAINV(RAND(),IF(G437&lt;'d_고정'!$B$26,'d_고정'!$B$25,'d_고정'!$B$20)+1,'d_고정'!$B$21-IF(G437&lt;'d_고정'!$B$26,'d_고정'!$B$25,'d_고정'!$B$20)+1)+(1-'d_고정'!$B$22)*BETAINV(RAND(),IF(G437&lt;'d_고정'!$B$26,'d_고정'!$B$24,'d_고정'!$B$18)+1,'d_고정'!$B$19-IF(G437&lt;'d_고정'!$B$26,'d_고정'!$B$24,'d_고정'!$B$18)+1))*('d_고정'!$B$14+('d_고정'!$B$15-'d_고정'!$B$14)*RAND()))/F437</f>
        <v/>
      </c>
      <c r="I437">
        <f>RAND()</f>
        <v/>
      </c>
      <c r="J437">
        <f>IF('d_시나리오'!$J$3='d_시나리오'!$H$3,'d_시나리오'!$I$3,IF(I437&lt;('d_시나리오'!$I$3-'d_시나리오'!$H$3)/('d_시나리오'!$J$3-'d_시나리오'!$H$3),'d_시나리오'!$H$3+SQRT(I437*('d_시나리오'!$J$3-'d_시나리오'!$H$3)*('d_시나리오'!$I$3-'d_시나리오'!$H$3)),'d_시나리오'!$J$3-SQRT((1-I437)*('d_시나리오'!$J$3-'d_시나리오'!$H$3)*('d_시나리오'!$J$3-'d_시나리오'!$I$3))))</f>
        <v/>
      </c>
      <c r="K437">
        <f>RAND()</f>
        <v/>
      </c>
      <c r="L437">
        <f>IF('d_시나리오'!$J$4='d_시나리오'!$H$4,'d_시나리오'!$I$4,IF(K437&lt;('d_시나리오'!$I$4-'d_시나리오'!$H$4)/('d_시나리오'!$J$4-'d_시나리오'!$H$4),'d_시나리오'!$H$4+SQRT(K437*('d_시나리오'!$J$4-'d_시나리오'!$H$4)*('d_시나리오'!$I$4-'d_시나리오'!$H$4)),'d_시나리오'!$J$4-SQRT((1-K437)*('d_시나리오'!$J$4-'d_시나리오'!$H$4)*('d_시나리오'!$J$4-'d_시나리오'!$I$4))))</f>
        <v/>
      </c>
      <c r="M437">
        <f>RAND()</f>
        <v/>
      </c>
      <c r="N437">
        <f>IF('d_시나리오'!$J$5='d_시나리오'!$H$5,'d_시나리오'!$I$5,IF(M437&lt;('d_시나리오'!$I$5-'d_시나리오'!$H$5)/('d_시나리오'!$J$5-'d_시나리오'!$H$5),'d_시나리오'!$H$5+SQRT(M437*('d_시나리오'!$J$5-'d_시나리오'!$H$5)*('d_시나리오'!$I$5-'d_시나리오'!$H$5)),'d_시나리오'!$J$5-SQRT((1-M437)*('d_시나리오'!$J$5-'d_시나리오'!$H$5)*('d_시나리오'!$J$5-'d_시나리오'!$I$5))))</f>
        <v/>
      </c>
      <c r="O437">
        <f>RAND()</f>
        <v/>
      </c>
      <c r="P437">
        <f>IF('d_시나리오'!$J$6='d_시나리오'!$H$6,'d_시나리오'!$I$6,IF(O437&lt;('d_시나리오'!$I$6-'d_시나리오'!$H$6)/('d_시나리오'!$J$6-'d_시나리오'!$H$6),'d_시나리오'!$H$6+SQRT(O437*('d_시나리오'!$J$6-'d_시나리오'!$H$6)*('d_시나리오'!$I$6-'d_시나리오'!$H$6)),'d_시나리오'!$J$6-SQRT((1-O437)*('d_시나리오'!$J$6-'d_시나리오'!$H$6)*('d_시나리오'!$J$6-'d_시나리오'!$I$6))))</f>
        <v/>
      </c>
      <c r="Q437">
        <f>INDEX('d_분포'!$B$2:$B$57,RANDBETWEEN(1,56))</f>
        <v/>
      </c>
      <c r="R437">
        <f>BETAINV(RAND(),5,5)</f>
        <v/>
      </c>
      <c r="S437">
        <f>'d_고정'!$B$1*'6_기대효과'!$H$7*('d_시나리오'!$I$7/'d_고정'!$B$2)*B437</f>
        <v/>
      </c>
      <c r="T437">
        <f>S437*D437</f>
        <v/>
      </c>
      <c r="U437">
        <f>S437*F437*H437</f>
        <v/>
      </c>
      <c r="V437">
        <f>S437*F437*(H437-1)</f>
        <v/>
      </c>
      <c r="W437">
        <f>U437*J437</f>
        <v/>
      </c>
      <c r="X437">
        <f>T437+W437</f>
        <v/>
      </c>
      <c r="Y437">
        <f>(T437*E437+W437*L437)*(1-R437-'d_고정'!$B$13)</f>
        <v/>
      </c>
      <c r="Z437">
        <f>(U437*N437*Q437+'d_고정'!$B$3*('6_기대효과'!$H$7/8)*Q437*'d_고정'!$B$10*P437*('6_기대효과'!$K$7/'d_고정'!$B$9))*(1-R437)</f>
        <v/>
      </c>
      <c r="AA437">
        <f>W437*L437*(1-R437-'d_고정'!$B$13)+U437*MAX(N437-'d_고정'!$B$10*P437*('6_기대효과'!$K$7/'d_고정'!$B$9),0)*Q437*(1-R437)</f>
        <v/>
      </c>
      <c r="AB437">
        <f>Y437+Z437</f>
        <v/>
      </c>
      <c r="AC437">
        <f>Y437/('d_고정'!$B$5*'6_기대효과'!$H$7/8)/'d_고정'!$B$6</f>
        <v/>
      </c>
      <c r="AD437">
        <f>Y437/('d_고정'!$B$8*'6_기대효과'!$H$7/8)</f>
        <v/>
      </c>
    </row>
    <row r="438">
      <c r="A438">
        <f>RAND()</f>
        <v/>
      </c>
      <c r="B438">
        <f>IF('d_시나리오'!$J$2='d_시나리오'!$H$2,'d_시나리오'!$I$2,IF(A438&lt;('d_시나리오'!$I$2-'d_시나리오'!$H$2)/('d_시나리오'!$J$2-'d_시나리오'!$H$2),'d_시나리오'!$H$2+SQRT(A438*('d_시나리오'!$J$2-'d_시나리오'!$H$2)*('d_시나리오'!$I$2-'d_시나리오'!$H$2)),'d_시나리오'!$J$2-SQRT((1-A438)*('d_시나리오'!$J$2-'d_시나리오'!$H$2)*('d_시나리오'!$J$2-'d_시나리오'!$I$2))))</f>
        <v/>
      </c>
      <c r="C438">
        <f>RAND()</f>
        <v/>
      </c>
      <c r="D438">
        <f>BETAINV(RAND(),IF(C438&lt;'d_고정'!$B$26,'d_고정'!$B$23,'d_고정'!$B$16)+1,'d_고정'!$B$17-IF(C438&lt;'d_고정'!$B$26,'d_고정'!$B$23,'d_고정'!$B$16)+1)*('d_고정'!$B$14+('d_고정'!$B$15-'d_고정'!$B$14)*RAND())</f>
        <v/>
      </c>
      <c r="E438">
        <f>INDEX('d_분포'!$A$2:$A$28,RANDBETWEEN(1,27))</f>
        <v/>
      </c>
      <c r="F438">
        <f>INDEX('d_분포'!$C$2:$C$5,RANDBETWEEN(1,4))*(0.9+0.2*RAND())</f>
        <v/>
      </c>
      <c r="G438">
        <f>RAND()</f>
        <v/>
      </c>
      <c r="H438">
        <f>(F438+(1-F438)*('d_고정'!$B$22*BETAINV(RAND(),IF(G438&lt;'d_고정'!$B$26,'d_고정'!$B$25,'d_고정'!$B$20)+1,'d_고정'!$B$21-IF(G438&lt;'d_고정'!$B$26,'d_고정'!$B$25,'d_고정'!$B$20)+1)+(1-'d_고정'!$B$22)*BETAINV(RAND(),IF(G438&lt;'d_고정'!$B$26,'d_고정'!$B$24,'d_고정'!$B$18)+1,'d_고정'!$B$19-IF(G438&lt;'d_고정'!$B$26,'d_고정'!$B$24,'d_고정'!$B$18)+1))*('d_고정'!$B$14+('d_고정'!$B$15-'d_고정'!$B$14)*RAND()))/F438</f>
        <v/>
      </c>
      <c r="I438">
        <f>RAND()</f>
        <v/>
      </c>
      <c r="J438">
        <f>IF('d_시나리오'!$J$3='d_시나리오'!$H$3,'d_시나리오'!$I$3,IF(I438&lt;('d_시나리오'!$I$3-'d_시나리오'!$H$3)/('d_시나리오'!$J$3-'d_시나리오'!$H$3),'d_시나리오'!$H$3+SQRT(I438*('d_시나리오'!$J$3-'d_시나리오'!$H$3)*('d_시나리오'!$I$3-'d_시나리오'!$H$3)),'d_시나리오'!$J$3-SQRT((1-I438)*('d_시나리오'!$J$3-'d_시나리오'!$H$3)*('d_시나리오'!$J$3-'d_시나리오'!$I$3))))</f>
        <v/>
      </c>
      <c r="K438">
        <f>RAND()</f>
        <v/>
      </c>
      <c r="L438">
        <f>IF('d_시나리오'!$J$4='d_시나리오'!$H$4,'d_시나리오'!$I$4,IF(K438&lt;('d_시나리오'!$I$4-'d_시나리오'!$H$4)/('d_시나리오'!$J$4-'d_시나리오'!$H$4),'d_시나리오'!$H$4+SQRT(K438*('d_시나리오'!$J$4-'d_시나리오'!$H$4)*('d_시나리오'!$I$4-'d_시나리오'!$H$4)),'d_시나리오'!$J$4-SQRT((1-K438)*('d_시나리오'!$J$4-'d_시나리오'!$H$4)*('d_시나리오'!$J$4-'d_시나리오'!$I$4))))</f>
        <v/>
      </c>
      <c r="M438">
        <f>RAND()</f>
        <v/>
      </c>
      <c r="N438">
        <f>IF('d_시나리오'!$J$5='d_시나리오'!$H$5,'d_시나리오'!$I$5,IF(M438&lt;('d_시나리오'!$I$5-'d_시나리오'!$H$5)/('d_시나리오'!$J$5-'d_시나리오'!$H$5),'d_시나리오'!$H$5+SQRT(M438*('d_시나리오'!$J$5-'d_시나리오'!$H$5)*('d_시나리오'!$I$5-'d_시나리오'!$H$5)),'d_시나리오'!$J$5-SQRT((1-M438)*('d_시나리오'!$J$5-'d_시나리오'!$H$5)*('d_시나리오'!$J$5-'d_시나리오'!$I$5))))</f>
        <v/>
      </c>
      <c r="O438">
        <f>RAND()</f>
        <v/>
      </c>
      <c r="P438">
        <f>IF('d_시나리오'!$J$6='d_시나리오'!$H$6,'d_시나리오'!$I$6,IF(O438&lt;('d_시나리오'!$I$6-'d_시나리오'!$H$6)/('d_시나리오'!$J$6-'d_시나리오'!$H$6),'d_시나리오'!$H$6+SQRT(O438*('d_시나리오'!$J$6-'d_시나리오'!$H$6)*('d_시나리오'!$I$6-'d_시나리오'!$H$6)),'d_시나리오'!$J$6-SQRT((1-O438)*('d_시나리오'!$J$6-'d_시나리오'!$H$6)*('d_시나리오'!$J$6-'d_시나리오'!$I$6))))</f>
        <v/>
      </c>
      <c r="Q438">
        <f>INDEX('d_분포'!$B$2:$B$57,RANDBETWEEN(1,56))</f>
        <v/>
      </c>
      <c r="R438">
        <f>BETAINV(RAND(),5,5)</f>
        <v/>
      </c>
      <c r="S438">
        <f>'d_고정'!$B$1*'6_기대효과'!$H$7*('d_시나리오'!$I$7/'d_고정'!$B$2)*B438</f>
        <v/>
      </c>
      <c r="T438">
        <f>S438*D438</f>
        <v/>
      </c>
      <c r="U438">
        <f>S438*F438*H438</f>
        <v/>
      </c>
      <c r="V438">
        <f>S438*F438*(H438-1)</f>
        <v/>
      </c>
      <c r="W438">
        <f>U438*J438</f>
        <v/>
      </c>
      <c r="X438">
        <f>T438+W438</f>
        <v/>
      </c>
      <c r="Y438">
        <f>(T438*E438+W438*L438)*(1-R438-'d_고정'!$B$13)</f>
        <v/>
      </c>
      <c r="Z438">
        <f>(U438*N438*Q438+'d_고정'!$B$3*('6_기대효과'!$H$7/8)*Q438*'d_고정'!$B$10*P438*('6_기대효과'!$K$7/'d_고정'!$B$9))*(1-R438)</f>
        <v/>
      </c>
      <c r="AA438">
        <f>W438*L438*(1-R438-'d_고정'!$B$13)+U438*MAX(N438-'d_고정'!$B$10*P438*('6_기대효과'!$K$7/'d_고정'!$B$9),0)*Q438*(1-R438)</f>
        <v/>
      </c>
      <c r="AB438">
        <f>Y438+Z438</f>
        <v/>
      </c>
      <c r="AC438">
        <f>Y438/('d_고정'!$B$5*'6_기대효과'!$H$7/8)/'d_고정'!$B$6</f>
        <v/>
      </c>
      <c r="AD438">
        <f>Y438/('d_고정'!$B$8*'6_기대효과'!$H$7/8)</f>
        <v/>
      </c>
    </row>
    <row r="439">
      <c r="A439">
        <f>RAND()</f>
        <v/>
      </c>
      <c r="B439">
        <f>IF('d_시나리오'!$J$2='d_시나리오'!$H$2,'d_시나리오'!$I$2,IF(A439&lt;('d_시나리오'!$I$2-'d_시나리오'!$H$2)/('d_시나리오'!$J$2-'d_시나리오'!$H$2),'d_시나리오'!$H$2+SQRT(A439*('d_시나리오'!$J$2-'d_시나리오'!$H$2)*('d_시나리오'!$I$2-'d_시나리오'!$H$2)),'d_시나리오'!$J$2-SQRT((1-A439)*('d_시나리오'!$J$2-'d_시나리오'!$H$2)*('d_시나리오'!$J$2-'d_시나리오'!$I$2))))</f>
        <v/>
      </c>
      <c r="C439">
        <f>RAND()</f>
        <v/>
      </c>
      <c r="D439">
        <f>BETAINV(RAND(),IF(C439&lt;'d_고정'!$B$26,'d_고정'!$B$23,'d_고정'!$B$16)+1,'d_고정'!$B$17-IF(C439&lt;'d_고정'!$B$26,'d_고정'!$B$23,'d_고정'!$B$16)+1)*('d_고정'!$B$14+('d_고정'!$B$15-'d_고정'!$B$14)*RAND())</f>
        <v/>
      </c>
      <c r="E439">
        <f>INDEX('d_분포'!$A$2:$A$28,RANDBETWEEN(1,27))</f>
        <v/>
      </c>
      <c r="F439">
        <f>INDEX('d_분포'!$C$2:$C$5,RANDBETWEEN(1,4))*(0.9+0.2*RAND())</f>
        <v/>
      </c>
      <c r="G439">
        <f>RAND()</f>
        <v/>
      </c>
      <c r="H439">
        <f>(F439+(1-F439)*('d_고정'!$B$22*BETAINV(RAND(),IF(G439&lt;'d_고정'!$B$26,'d_고정'!$B$25,'d_고정'!$B$20)+1,'d_고정'!$B$21-IF(G439&lt;'d_고정'!$B$26,'d_고정'!$B$25,'d_고정'!$B$20)+1)+(1-'d_고정'!$B$22)*BETAINV(RAND(),IF(G439&lt;'d_고정'!$B$26,'d_고정'!$B$24,'d_고정'!$B$18)+1,'d_고정'!$B$19-IF(G439&lt;'d_고정'!$B$26,'d_고정'!$B$24,'d_고정'!$B$18)+1))*('d_고정'!$B$14+('d_고정'!$B$15-'d_고정'!$B$14)*RAND()))/F439</f>
        <v/>
      </c>
      <c r="I439">
        <f>RAND()</f>
        <v/>
      </c>
      <c r="J439">
        <f>IF('d_시나리오'!$J$3='d_시나리오'!$H$3,'d_시나리오'!$I$3,IF(I439&lt;('d_시나리오'!$I$3-'d_시나리오'!$H$3)/('d_시나리오'!$J$3-'d_시나리오'!$H$3),'d_시나리오'!$H$3+SQRT(I439*('d_시나리오'!$J$3-'d_시나리오'!$H$3)*('d_시나리오'!$I$3-'d_시나리오'!$H$3)),'d_시나리오'!$J$3-SQRT((1-I439)*('d_시나리오'!$J$3-'d_시나리오'!$H$3)*('d_시나리오'!$J$3-'d_시나리오'!$I$3))))</f>
        <v/>
      </c>
      <c r="K439">
        <f>RAND()</f>
        <v/>
      </c>
      <c r="L439">
        <f>IF('d_시나리오'!$J$4='d_시나리오'!$H$4,'d_시나리오'!$I$4,IF(K439&lt;('d_시나리오'!$I$4-'d_시나리오'!$H$4)/('d_시나리오'!$J$4-'d_시나리오'!$H$4),'d_시나리오'!$H$4+SQRT(K439*('d_시나리오'!$J$4-'d_시나리오'!$H$4)*('d_시나리오'!$I$4-'d_시나리오'!$H$4)),'d_시나리오'!$J$4-SQRT((1-K439)*('d_시나리오'!$J$4-'d_시나리오'!$H$4)*('d_시나리오'!$J$4-'d_시나리오'!$I$4))))</f>
        <v/>
      </c>
      <c r="M439">
        <f>RAND()</f>
        <v/>
      </c>
      <c r="N439">
        <f>IF('d_시나리오'!$J$5='d_시나리오'!$H$5,'d_시나리오'!$I$5,IF(M439&lt;('d_시나리오'!$I$5-'d_시나리오'!$H$5)/('d_시나리오'!$J$5-'d_시나리오'!$H$5),'d_시나리오'!$H$5+SQRT(M439*('d_시나리오'!$J$5-'d_시나리오'!$H$5)*('d_시나리오'!$I$5-'d_시나리오'!$H$5)),'d_시나리오'!$J$5-SQRT((1-M439)*('d_시나리오'!$J$5-'d_시나리오'!$H$5)*('d_시나리오'!$J$5-'d_시나리오'!$I$5))))</f>
        <v/>
      </c>
      <c r="O439">
        <f>RAND()</f>
        <v/>
      </c>
      <c r="P439">
        <f>IF('d_시나리오'!$J$6='d_시나리오'!$H$6,'d_시나리오'!$I$6,IF(O439&lt;('d_시나리오'!$I$6-'d_시나리오'!$H$6)/('d_시나리오'!$J$6-'d_시나리오'!$H$6),'d_시나리오'!$H$6+SQRT(O439*('d_시나리오'!$J$6-'d_시나리오'!$H$6)*('d_시나리오'!$I$6-'d_시나리오'!$H$6)),'d_시나리오'!$J$6-SQRT((1-O439)*('d_시나리오'!$J$6-'d_시나리오'!$H$6)*('d_시나리오'!$J$6-'d_시나리오'!$I$6))))</f>
        <v/>
      </c>
      <c r="Q439">
        <f>INDEX('d_분포'!$B$2:$B$57,RANDBETWEEN(1,56))</f>
        <v/>
      </c>
      <c r="R439">
        <f>BETAINV(RAND(),5,5)</f>
        <v/>
      </c>
      <c r="S439">
        <f>'d_고정'!$B$1*'6_기대효과'!$H$7*('d_시나리오'!$I$7/'d_고정'!$B$2)*B439</f>
        <v/>
      </c>
      <c r="T439">
        <f>S439*D439</f>
        <v/>
      </c>
      <c r="U439">
        <f>S439*F439*H439</f>
        <v/>
      </c>
      <c r="V439">
        <f>S439*F439*(H439-1)</f>
        <v/>
      </c>
      <c r="W439">
        <f>U439*J439</f>
        <v/>
      </c>
      <c r="X439">
        <f>T439+W439</f>
        <v/>
      </c>
      <c r="Y439">
        <f>(T439*E439+W439*L439)*(1-R439-'d_고정'!$B$13)</f>
        <v/>
      </c>
      <c r="Z439">
        <f>(U439*N439*Q439+'d_고정'!$B$3*('6_기대효과'!$H$7/8)*Q439*'d_고정'!$B$10*P439*('6_기대효과'!$K$7/'d_고정'!$B$9))*(1-R439)</f>
        <v/>
      </c>
      <c r="AA439">
        <f>W439*L439*(1-R439-'d_고정'!$B$13)+U439*MAX(N439-'d_고정'!$B$10*P439*('6_기대효과'!$K$7/'d_고정'!$B$9),0)*Q439*(1-R439)</f>
        <v/>
      </c>
      <c r="AB439">
        <f>Y439+Z439</f>
        <v/>
      </c>
      <c r="AC439">
        <f>Y439/('d_고정'!$B$5*'6_기대효과'!$H$7/8)/'d_고정'!$B$6</f>
        <v/>
      </c>
      <c r="AD439">
        <f>Y439/('d_고정'!$B$8*'6_기대효과'!$H$7/8)</f>
        <v/>
      </c>
    </row>
    <row r="440">
      <c r="A440">
        <f>RAND()</f>
        <v/>
      </c>
      <c r="B440">
        <f>IF('d_시나리오'!$J$2='d_시나리오'!$H$2,'d_시나리오'!$I$2,IF(A440&lt;('d_시나리오'!$I$2-'d_시나리오'!$H$2)/('d_시나리오'!$J$2-'d_시나리오'!$H$2),'d_시나리오'!$H$2+SQRT(A440*('d_시나리오'!$J$2-'d_시나리오'!$H$2)*('d_시나리오'!$I$2-'d_시나리오'!$H$2)),'d_시나리오'!$J$2-SQRT((1-A440)*('d_시나리오'!$J$2-'d_시나리오'!$H$2)*('d_시나리오'!$J$2-'d_시나리오'!$I$2))))</f>
        <v/>
      </c>
      <c r="C440">
        <f>RAND()</f>
        <v/>
      </c>
      <c r="D440">
        <f>BETAINV(RAND(),IF(C440&lt;'d_고정'!$B$26,'d_고정'!$B$23,'d_고정'!$B$16)+1,'d_고정'!$B$17-IF(C440&lt;'d_고정'!$B$26,'d_고정'!$B$23,'d_고정'!$B$16)+1)*('d_고정'!$B$14+('d_고정'!$B$15-'d_고정'!$B$14)*RAND())</f>
        <v/>
      </c>
      <c r="E440">
        <f>INDEX('d_분포'!$A$2:$A$28,RANDBETWEEN(1,27))</f>
        <v/>
      </c>
      <c r="F440">
        <f>INDEX('d_분포'!$C$2:$C$5,RANDBETWEEN(1,4))*(0.9+0.2*RAND())</f>
        <v/>
      </c>
      <c r="G440">
        <f>RAND()</f>
        <v/>
      </c>
      <c r="H440">
        <f>(F440+(1-F440)*('d_고정'!$B$22*BETAINV(RAND(),IF(G440&lt;'d_고정'!$B$26,'d_고정'!$B$25,'d_고정'!$B$20)+1,'d_고정'!$B$21-IF(G440&lt;'d_고정'!$B$26,'d_고정'!$B$25,'d_고정'!$B$20)+1)+(1-'d_고정'!$B$22)*BETAINV(RAND(),IF(G440&lt;'d_고정'!$B$26,'d_고정'!$B$24,'d_고정'!$B$18)+1,'d_고정'!$B$19-IF(G440&lt;'d_고정'!$B$26,'d_고정'!$B$24,'d_고정'!$B$18)+1))*('d_고정'!$B$14+('d_고정'!$B$15-'d_고정'!$B$14)*RAND()))/F440</f>
        <v/>
      </c>
      <c r="I440">
        <f>RAND()</f>
        <v/>
      </c>
      <c r="J440">
        <f>IF('d_시나리오'!$J$3='d_시나리오'!$H$3,'d_시나리오'!$I$3,IF(I440&lt;('d_시나리오'!$I$3-'d_시나리오'!$H$3)/('d_시나리오'!$J$3-'d_시나리오'!$H$3),'d_시나리오'!$H$3+SQRT(I440*('d_시나리오'!$J$3-'d_시나리오'!$H$3)*('d_시나리오'!$I$3-'d_시나리오'!$H$3)),'d_시나리오'!$J$3-SQRT((1-I440)*('d_시나리오'!$J$3-'d_시나리오'!$H$3)*('d_시나리오'!$J$3-'d_시나리오'!$I$3))))</f>
        <v/>
      </c>
      <c r="K440">
        <f>RAND()</f>
        <v/>
      </c>
      <c r="L440">
        <f>IF('d_시나리오'!$J$4='d_시나리오'!$H$4,'d_시나리오'!$I$4,IF(K440&lt;('d_시나리오'!$I$4-'d_시나리오'!$H$4)/('d_시나리오'!$J$4-'d_시나리오'!$H$4),'d_시나리오'!$H$4+SQRT(K440*('d_시나리오'!$J$4-'d_시나리오'!$H$4)*('d_시나리오'!$I$4-'d_시나리오'!$H$4)),'d_시나리오'!$J$4-SQRT((1-K440)*('d_시나리오'!$J$4-'d_시나리오'!$H$4)*('d_시나리오'!$J$4-'d_시나리오'!$I$4))))</f>
        <v/>
      </c>
      <c r="M440">
        <f>RAND()</f>
        <v/>
      </c>
      <c r="N440">
        <f>IF('d_시나리오'!$J$5='d_시나리오'!$H$5,'d_시나리오'!$I$5,IF(M440&lt;('d_시나리오'!$I$5-'d_시나리오'!$H$5)/('d_시나리오'!$J$5-'d_시나리오'!$H$5),'d_시나리오'!$H$5+SQRT(M440*('d_시나리오'!$J$5-'d_시나리오'!$H$5)*('d_시나리오'!$I$5-'d_시나리오'!$H$5)),'d_시나리오'!$J$5-SQRT((1-M440)*('d_시나리오'!$J$5-'d_시나리오'!$H$5)*('d_시나리오'!$J$5-'d_시나리오'!$I$5))))</f>
        <v/>
      </c>
      <c r="O440">
        <f>RAND()</f>
        <v/>
      </c>
      <c r="P440">
        <f>IF('d_시나리오'!$J$6='d_시나리오'!$H$6,'d_시나리오'!$I$6,IF(O440&lt;('d_시나리오'!$I$6-'d_시나리오'!$H$6)/('d_시나리오'!$J$6-'d_시나리오'!$H$6),'d_시나리오'!$H$6+SQRT(O440*('d_시나리오'!$J$6-'d_시나리오'!$H$6)*('d_시나리오'!$I$6-'d_시나리오'!$H$6)),'d_시나리오'!$J$6-SQRT((1-O440)*('d_시나리오'!$J$6-'d_시나리오'!$H$6)*('d_시나리오'!$J$6-'d_시나리오'!$I$6))))</f>
        <v/>
      </c>
      <c r="Q440">
        <f>INDEX('d_분포'!$B$2:$B$57,RANDBETWEEN(1,56))</f>
        <v/>
      </c>
      <c r="R440">
        <f>BETAINV(RAND(),5,5)</f>
        <v/>
      </c>
      <c r="S440">
        <f>'d_고정'!$B$1*'6_기대효과'!$H$7*('d_시나리오'!$I$7/'d_고정'!$B$2)*B440</f>
        <v/>
      </c>
      <c r="T440">
        <f>S440*D440</f>
        <v/>
      </c>
      <c r="U440">
        <f>S440*F440*H440</f>
        <v/>
      </c>
      <c r="V440">
        <f>S440*F440*(H440-1)</f>
        <v/>
      </c>
      <c r="W440">
        <f>U440*J440</f>
        <v/>
      </c>
      <c r="X440">
        <f>T440+W440</f>
        <v/>
      </c>
      <c r="Y440">
        <f>(T440*E440+W440*L440)*(1-R440-'d_고정'!$B$13)</f>
        <v/>
      </c>
      <c r="Z440">
        <f>(U440*N440*Q440+'d_고정'!$B$3*('6_기대효과'!$H$7/8)*Q440*'d_고정'!$B$10*P440*('6_기대효과'!$K$7/'d_고정'!$B$9))*(1-R440)</f>
        <v/>
      </c>
      <c r="AA440">
        <f>W440*L440*(1-R440-'d_고정'!$B$13)+U440*MAX(N440-'d_고정'!$B$10*P440*('6_기대효과'!$K$7/'d_고정'!$B$9),0)*Q440*(1-R440)</f>
        <v/>
      </c>
      <c r="AB440">
        <f>Y440+Z440</f>
        <v/>
      </c>
      <c r="AC440">
        <f>Y440/('d_고정'!$B$5*'6_기대효과'!$H$7/8)/'d_고정'!$B$6</f>
        <v/>
      </c>
      <c r="AD440">
        <f>Y440/('d_고정'!$B$8*'6_기대효과'!$H$7/8)</f>
        <v/>
      </c>
    </row>
    <row r="441">
      <c r="A441">
        <f>RAND()</f>
        <v/>
      </c>
      <c r="B441">
        <f>IF('d_시나리오'!$J$2='d_시나리오'!$H$2,'d_시나리오'!$I$2,IF(A441&lt;('d_시나리오'!$I$2-'d_시나리오'!$H$2)/('d_시나리오'!$J$2-'d_시나리오'!$H$2),'d_시나리오'!$H$2+SQRT(A441*('d_시나리오'!$J$2-'d_시나리오'!$H$2)*('d_시나리오'!$I$2-'d_시나리오'!$H$2)),'d_시나리오'!$J$2-SQRT((1-A441)*('d_시나리오'!$J$2-'d_시나리오'!$H$2)*('d_시나리오'!$J$2-'d_시나리오'!$I$2))))</f>
        <v/>
      </c>
      <c r="C441">
        <f>RAND()</f>
        <v/>
      </c>
      <c r="D441">
        <f>BETAINV(RAND(),IF(C441&lt;'d_고정'!$B$26,'d_고정'!$B$23,'d_고정'!$B$16)+1,'d_고정'!$B$17-IF(C441&lt;'d_고정'!$B$26,'d_고정'!$B$23,'d_고정'!$B$16)+1)*('d_고정'!$B$14+('d_고정'!$B$15-'d_고정'!$B$14)*RAND())</f>
        <v/>
      </c>
      <c r="E441">
        <f>INDEX('d_분포'!$A$2:$A$28,RANDBETWEEN(1,27))</f>
        <v/>
      </c>
      <c r="F441">
        <f>INDEX('d_분포'!$C$2:$C$5,RANDBETWEEN(1,4))*(0.9+0.2*RAND())</f>
        <v/>
      </c>
      <c r="G441">
        <f>RAND()</f>
        <v/>
      </c>
      <c r="H441">
        <f>(F441+(1-F441)*('d_고정'!$B$22*BETAINV(RAND(),IF(G441&lt;'d_고정'!$B$26,'d_고정'!$B$25,'d_고정'!$B$20)+1,'d_고정'!$B$21-IF(G441&lt;'d_고정'!$B$26,'d_고정'!$B$25,'d_고정'!$B$20)+1)+(1-'d_고정'!$B$22)*BETAINV(RAND(),IF(G441&lt;'d_고정'!$B$26,'d_고정'!$B$24,'d_고정'!$B$18)+1,'d_고정'!$B$19-IF(G441&lt;'d_고정'!$B$26,'d_고정'!$B$24,'d_고정'!$B$18)+1))*('d_고정'!$B$14+('d_고정'!$B$15-'d_고정'!$B$14)*RAND()))/F441</f>
        <v/>
      </c>
      <c r="I441">
        <f>RAND()</f>
        <v/>
      </c>
      <c r="J441">
        <f>IF('d_시나리오'!$J$3='d_시나리오'!$H$3,'d_시나리오'!$I$3,IF(I441&lt;('d_시나리오'!$I$3-'d_시나리오'!$H$3)/('d_시나리오'!$J$3-'d_시나리오'!$H$3),'d_시나리오'!$H$3+SQRT(I441*('d_시나리오'!$J$3-'d_시나리오'!$H$3)*('d_시나리오'!$I$3-'d_시나리오'!$H$3)),'d_시나리오'!$J$3-SQRT((1-I441)*('d_시나리오'!$J$3-'d_시나리오'!$H$3)*('d_시나리오'!$J$3-'d_시나리오'!$I$3))))</f>
        <v/>
      </c>
      <c r="K441">
        <f>RAND()</f>
        <v/>
      </c>
      <c r="L441">
        <f>IF('d_시나리오'!$J$4='d_시나리오'!$H$4,'d_시나리오'!$I$4,IF(K441&lt;('d_시나리오'!$I$4-'d_시나리오'!$H$4)/('d_시나리오'!$J$4-'d_시나리오'!$H$4),'d_시나리오'!$H$4+SQRT(K441*('d_시나리오'!$J$4-'d_시나리오'!$H$4)*('d_시나리오'!$I$4-'d_시나리오'!$H$4)),'d_시나리오'!$J$4-SQRT((1-K441)*('d_시나리오'!$J$4-'d_시나리오'!$H$4)*('d_시나리오'!$J$4-'d_시나리오'!$I$4))))</f>
        <v/>
      </c>
      <c r="M441">
        <f>RAND()</f>
        <v/>
      </c>
      <c r="N441">
        <f>IF('d_시나리오'!$J$5='d_시나리오'!$H$5,'d_시나리오'!$I$5,IF(M441&lt;('d_시나리오'!$I$5-'d_시나리오'!$H$5)/('d_시나리오'!$J$5-'d_시나리오'!$H$5),'d_시나리오'!$H$5+SQRT(M441*('d_시나리오'!$J$5-'d_시나리오'!$H$5)*('d_시나리오'!$I$5-'d_시나리오'!$H$5)),'d_시나리오'!$J$5-SQRT((1-M441)*('d_시나리오'!$J$5-'d_시나리오'!$H$5)*('d_시나리오'!$J$5-'d_시나리오'!$I$5))))</f>
        <v/>
      </c>
      <c r="O441">
        <f>RAND()</f>
        <v/>
      </c>
      <c r="P441">
        <f>IF('d_시나리오'!$J$6='d_시나리오'!$H$6,'d_시나리오'!$I$6,IF(O441&lt;('d_시나리오'!$I$6-'d_시나리오'!$H$6)/('d_시나리오'!$J$6-'d_시나리오'!$H$6),'d_시나리오'!$H$6+SQRT(O441*('d_시나리오'!$J$6-'d_시나리오'!$H$6)*('d_시나리오'!$I$6-'d_시나리오'!$H$6)),'d_시나리오'!$J$6-SQRT((1-O441)*('d_시나리오'!$J$6-'d_시나리오'!$H$6)*('d_시나리오'!$J$6-'d_시나리오'!$I$6))))</f>
        <v/>
      </c>
      <c r="Q441">
        <f>INDEX('d_분포'!$B$2:$B$57,RANDBETWEEN(1,56))</f>
        <v/>
      </c>
      <c r="R441">
        <f>BETAINV(RAND(),5,5)</f>
        <v/>
      </c>
      <c r="S441">
        <f>'d_고정'!$B$1*'6_기대효과'!$H$7*('d_시나리오'!$I$7/'d_고정'!$B$2)*B441</f>
        <v/>
      </c>
      <c r="T441">
        <f>S441*D441</f>
        <v/>
      </c>
      <c r="U441">
        <f>S441*F441*H441</f>
        <v/>
      </c>
      <c r="V441">
        <f>S441*F441*(H441-1)</f>
        <v/>
      </c>
      <c r="W441">
        <f>U441*J441</f>
        <v/>
      </c>
      <c r="X441">
        <f>T441+W441</f>
        <v/>
      </c>
      <c r="Y441">
        <f>(T441*E441+W441*L441)*(1-R441-'d_고정'!$B$13)</f>
        <v/>
      </c>
      <c r="Z441">
        <f>(U441*N441*Q441+'d_고정'!$B$3*('6_기대효과'!$H$7/8)*Q441*'d_고정'!$B$10*P441*('6_기대효과'!$K$7/'d_고정'!$B$9))*(1-R441)</f>
        <v/>
      </c>
      <c r="AA441">
        <f>W441*L441*(1-R441-'d_고정'!$B$13)+U441*MAX(N441-'d_고정'!$B$10*P441*('6_기대효과'!$K$7/'d_고정'!$B$9),0)*Q441*(1-R441)</f>
        <v/>
      </c>
      <c r="AB441">
        <f>Y441+Z441</f>
        <v/>
      </c>
      <c r="AC441">
        <f>Y441/('d_고정'!$B$5*'6_기대효과'!$H$7/8)/'d_고정'!$B$6</f>
        <v/>
      </c>
      <c r="AD441">
        <f>Y441/('d_고정'!$B$8*'6_기대효과'!$H$7/8)</f>
        <v/>
      </c>
    </row>
    <row r="442">
      <c r="A442">
        <f>RAND()</f>
        <v/>
      </c>
      <c r="B442">
        <f>IF('d_시나리오'!$J$2='d_시나리오'!$H$2,'d_시나리오'!$I$2,IF(A442&lt;('d_시나리오'!$I$2-'d_시나리오'!$H$2)/('d_시나리오'!$J$2-'d_시나리오'!$H$2),'d_시나리오'!$H$2+SQRT(A442*('d_시나리오'!$J$2-'d_시나리오'!$H$2)*('d_시나리오'!$I$2-'d_시나리오'!$H$2)),'d_시나리오'!$J$2-SQRT((1-A442)*('d_시나리오'!$J$2-'d_시나리오'!$H$2)*('d_시나리오'!$J$2-'d_시나리오'!$I$2))))</f>
        <v/>
      </c>
      <c r="C442">
        <f>RAND()</f>
        <v/>
      </c>
      <c r="D442">
        <f>BETAINV(RAND(),IF(C442&lt;'d_고정'!$B$26,'d_고정'!$B$23,'d_고정'!$B$16)+1,'d_고정'!$B$17-IF(C442&lt;'d_고정'!$B$26,'d_고정'!$B$23,'d_고정'!$B$16)+1)*('d_고정'!$B$14+('d_고정'!$B$15-'d_고정'!$B$14)*RAND())</f>
        <v/>
      </c>
      <c r="E442">
        <f>INDEX('d_분포'!$A$2:$A$28,RANDBETWEEN(1,27))</f>
        <v/>
      </c>
      <c r="F442">
        <f>INDEX('d_분포'!$C$2:$C$5,RANDBETWEEN(1,4))*(0.9+0.2*RAND())</f>
        <v/>
      </c>
      <c r="G442">
        <f>RAND()</f>
        <v/>
      </c>
      <c r="H442">
        <f>(F442+(1-F442)*('d_고정'!$B$22*BETAINV(RAND(),IF(G442&lt;'d_고정'!$B$26,'d_고정'!$B$25,'d_고정'!$B$20)+1,'d_고정'!$B$21-IF(G442&lt;'d_고정'!$B$26,'d_고정'!$B$25,'d_고정'!$B$20)+1)+(1-'d_고정'!$B$22)*BETAINV(RAND(),IF(G442&lt;'d_고정'!$B$26,'d_고정'!$B$24,'d_고정'!$B$18)+1,'d_고정'!$B$19-IF(G442&lt;'d_고정'!$B$26,'d_고정'!$B$24,'d_고정'!$B$18)+1))*('d_고정'!$B$14+('d_고정'!$B$15-'d_고정'!$B$14)*RAND()))/F442</f>
        <v/>
      </c>
      <c r="I442">
        <f>RAND()</f>
        <v/>
      </c>
      <c r="J442">
        <f>IF('d_시나리오'!$J$3='d_시나리오'!$H$3,'d_시나리오'!$I$3,IF(I442&lt;('d_시나리오'!$I$3-'d_시나리오'!$H$3)/('d_시나리오'!$J$3-'d_시나리오'!$H$3),'d_시나리오'!$H$3+SQRT(I442*('d_시나리오'!$J$3-'d_시나리오'!$H$3)*('d_시나리오'!$I$3-'d_시나리오'!$H$3)),'d_시나리오'!$J$3-SQRT((1-I442)*('d_시나리오'!$J$3-'d_시나리오'!$H$3)*('d_시나리오'!$J$3-'d_시나리오'!$I$3))))</f>
        <v/>
      </c>
      <c r="K442">
        <f>RAND()</f>
        <v/>
      </c>
      <c r="L442">
        <f>IF('d_시나리오'!$J$4='d_시나리오'!$H$4,'d_시나리오'!$I$4,IF(K442&lt;('d_시나리오'!$I$4-'d_시나리오'!$H$4)/('d_시나리오'!$J$4-'d_시나리오'!$H$4),'d_시나리오'!$H$4+SQRT(K442*('d_시나리오'!$J$4-'d_시나리오'!$H$4)*('d_시나리오'!$I$4-'d_시나리오'!$H$4)),'d_시나리오'!$J$4-SQRT((1-K442)*('d_시나리오'!$J$4-'d_시나리오'!$H$4)*('d_시나리오'!$J$4-'d_시나리오'!$I$4))))</f>
        <v/>
      </c>
      <c r="M442">
        <f>RAND()</f>
        <v/>
      </c>
      <c r="N442">
        <f>IF('d_시나리오'!$J$5='d_시나리오'!$H$5,'d_시나리오'!$I$5,IF(M442&lt;('d_시나리오'!$I$5-'d_시나리오'!$H$5)/('d_시나리오'!$J$5-'d_시나리오'!$H$5),'d_시나리오'!$H$5+SQRT(M442*('d_시나리오'!$J$5-'d_시나리오'!$H$5)*('d_시나리오'!$I$5-'d_시나리오'!$H$5)),'d_시나리오'!$J$5-SQRT((1-M442)*('d_시나리오'!$J$5-'d_시나리오'!$H$5)*('d_시나리오'!$J$5-'d_시나리오'!$I$5))))</f>
        <v/>
      </c>
      <c r="O442">
        <f>RAND()</f>
        <v/>
      </c>
      <c r="P442">
        <f>IF('d_시나리오'!$J$6='d_시나리오'!$H$6,'d_시나리오'!$I$6,IF(O442&lt;('d_시나리오'!$I$6-'d_시나리오'!$H$6)/('d_시나리오'!$J$6-'d_시나리오'!$H$6),'d_시나리오'!$H$6+SQRT(O442*('d_시나리오'!$J$6-'d_시나리오'!$H$6)*('d_시나리오'!$I$6-'d_시나리오'!$H$6)),'d_시나리오'!$J$6-SQRT((1-O442)*('d_시나리오'!$J$6-'d_시나리오'!$H$6)*('d_시나리오'!$J$6-'d_시나리오'!$I$6))))</f>
        <v/>
      </c>
      <c r="Q442">
        <f>INDEX('d_분포'!$B$2:$B$57,RANDBETWEEN(1,56))</f>
        <v/>
      </c>
      <c r="R442">
        <f>BETAINV(RAND(),5,5)</f>
        <v/>
      </c>
      <c r="S442">
        <f>'d_고정'!$B$1*'6_기대효과'!$H$7*('d_시나리오'!$I$7/'d_고정'!$B$2)*B442</f>
        <v/>
      </c>
      <c r="T442">
        <f>S442*D442</f>
        <v/>
      </c>
      <c r="U442">
        <f>S442*F442*H442</f>
        <v/>
      </c>
      <c r="V442">
        <f>S442*F442*(H442-1)</f>
        <v/>
      </c>
      <c r="W442">
        <f>U442*J442</f>
        <v/>
      </c>
      <c r="X442">
        <f>T442+W442</f>
        <v/>
      </c>
      <c r="Y442">
        <f>(T442*E442+W442*L442)*(1-R442-'d_고정'!$B$13)</f>
        <v/>
      </c>
      <c r="Z442">
        <f>(U442*N442*Q442+'d_고정'!$B$3*('6_기대효과'!$H$7/8)*Q442*'d_고정'!$B$10*P442*('6_기대효과'!$K$7/'d_고정'!$B$9))*(1-R442)</f>
        <v/>
      </c>
      <c r="AA442">
        <f>W442*L442*(1-R442-'d_고정'!$B$13)+U442*MAX(N442-'d_고정'!$B$10*P442*('6_기대효과'!$K$7/'d_고정'!$B$9),0)*Q442*(1-R442)</f>
        <v/>
      </c>
      <c r="AB442">
        <f>Y442+Z442</f>
        <v/>
      </c>
      <c r="AC442">
        <f>Y442/('d_고정'!$B$5*'6_기대효과'!$H$7/8)/'d_고정'!$B$6</f>
        <v/>
      </c>
      <c r="AD442">
        <f>Y442/('d_고정'!$B$8*'6_기대효과'!$H$7/8)</f>
        <v/>
      </c>
    </row>
    <row r="443">
      <c r="A443">
        <f>RAND()</f>
        <v/>
      </c>
      <c r="B443">
        <f>IF('d_시나리오'!$J$2='d_시나리오'!$H$2,'d_시나리오'!$I$2,IF(A443&lt;('d_시나리오'!$I$2-'d_시나리오'!$H$2)/('d_시나리오'!$J$2-'d_시나리오'!$H$2),'d_시나리오'!$H$2+SQRT(A443*('d_시나리오'!$J$2-'d_시나리오'!$H$2)*('d_시나리오'!$I$2-'d_시나리오'!$H$2)),'d_시나리오'!$J$2-SQRT((1-A443)*('d_시나리오'!$J$2-'d_시나리오'!$H$2)*('d_시나리오'!$J$2-'d_시나리오'!$I$2))))</f>
        <v/>
      </c>
      <c r="C443">
        <f>RAND()</f>
        <v/>
      </c>
      <c r="D443">
        <f>BETAINV(RAND(),IF(C443&lt;'d_고정'!$B$26,'d_고정'!$B$23,'d_고정'!$B$16)+1,'d_고정'!$B$17-IF(C443&lt;'d_고정'!$B$26,'d_고정'!$B$23,'d_고정'!$B$16)+1)*('d_고정'!$B$14+('d_고정'!$B$15-'d_고정'!$B$14)*RAND())</f>
        <v/>
      </c>
      <c r="E443">
        <f>INDEX('d_분포'!$A$2:$A$28,RANDBETWEEN(1,27))</f>
        <v/>
      </c>
      <c r="F443">
        <f>INDEX('d_분포'!$C$2:$C$5,RANDBETWEEN(1,4))*(0.9+0.2*RAND())</f>
        <v/>
      </c>
      <c r="G443">
        <f>RAND()</f>
        <v/>
      </c>
      <c r="H443">
        <f>(F443+(1-F443)*('d_고정'!$B$22*BETAINV(RAND(),IF(G443&lt;'d_고정'!$B$26,'d_고정'!$B$25,'d_고정'!$B$20)+1,'d_고정'!$B$21-IF(G443&lt;'d_고정'!$B$26,'d_고정'!$B$25,'d_고정'!$B$20)+1)+(1-'d_고정'!$B$22)*BETAINV(RAND(),IF(G443&lt;'d_고정'!$B$26,'d_고정'!$B$24,'d_고정'!$B$18)+1,'d_고정'!$B$19-IF(G443&lt;'d_고정'!$B$26,'d_고정'!$B$24,'d_고정'!$B$18)+1))*('d_고정'!$B$14+('d_고정'!$B$15-'d_고정'!$B$14)*RAND()))/F443</f>
        <v/>
      </c>
      <c r="I443">
        <f>RAND()</f>
        <v/>
      </c>
      <c r="J443">
        <f>IF('d_시나리오'!$J$3='d_시나리오'!$H$3,'d_시나리오'!$I$3,IF(I443&lt;('d_시나리오'!$I$3-'d_시나리오'!$H$3)/('d_시나리오'!$J$3-'d_시나리오'!$H$3),'d_시나리오'!$H$3+SQRT(I443*('d_시나리오'!$J$3-'d_시나리오'!$H$3)*('d_시나리오'!$I$3-'d_시나리오'!$H$3)),'d_시나리오'!$J$3-SQRT((1-I443)*('d_시나리오'!$J$3-'d_시나리오'!$H$3)*('d_시나리오'!$J$3-'d_시나리오'!$I$3))))</f>
        <v/>
      </c>
      <c r="K443">
        <f>RAND()</f>
        <v/>
      </c>
      <c r="L443">
        <f>IF('d_시나리오'!$J$4='d_시나리오'!$H$4,'d_시나리오'!$I$4,IF(K443&lt;('d_시나리오'!$I$4-'d_시나리오'!$H$4)/('d_시나리오'!$J$4-'d_시나리오'!$H$4),'d_시나리오'!$H$4+SQRT(K443*('d_시나리오'!$J$4-'d_시나리오'!$H$4)*('d_시나리오'!$I$4-'d_시나리오'!$H$4)),'d_시나리오'!$J$4-SQRT((1-K443)*('d_시나리오'!$J$4-'d_시나리오'!$H$4)*('d_시나리오'!$J$4-'d_시나리오'!$I$4))))</f>
        <v/>
      </c>
      <c r="M443">
        <f>RAND()</f>
        <v/>
      </c>
      <c r="N443">
        <f>IF('d_시나리오'!$J$5='d_시나리오'!$H$5,'d_시나리오'!$I$5,IF(M443&lt;('d_시나리오'!$I$5-'d_시나리오'!$H$5)/('d_시나리오'!$J$5-'d_시나리오'!$H$5),'d_시나리오'!$H$5+SQRT(M443*('d_시나리오'!$J$5-'d_시나리오'!$H$5)*('d_시나리오'!$I$5-'d_시나리오'!$H$5)),'d_시나리오'!$J$5-SQRT((1-M443)*('d_시나리오'!$J$5-'d_시나리오'!$H$5)*('d_시나리오'!$J$5-'d_시나리오'!$I$5))))</f>
        <v/>
      </c>
      <c r="O443">
        <f>RAND()</f>
        <v/>
      </c>
      <c r="P443">
        <f>IF('d_시나리오'!$J$6='d_시나리오'!$H$6,'d_시나리오'!$I$6,IF(O443&lt;('d_시나리오'!$I$6-'d_시나리오'!$H$6)/('d_시나리오'!$J$6-'d_시나리오'!$H$6),'d_시나리오'!$H$6+SQRT(O443*('d_시나리오'!$J$6-'d_시나리오'!$H$6)*('d_시나리오'!$I$6-'d_시나리오'!$H$6)),'d_시나리오'!$J$6-SQRT((1-O443)*('d_시나리오'!$J$6-'d_시나리오'!$H$6)*('d_시나리오'!$J$6-'d_시나리오'!$I$6))))</f>
        <v/>
      </c>
      <c r="Q443">
        <f>INDEX('d_분포'!$B$2:$B$57,RANDBETWEEN(1,56))</f>
        <v/>
      </c>
      <c r="R443">
        <f>BETAINV(RAND(),5,5)</f>
        <v/>
      </c>
      <c r="S443">
        <f>'d_고정'!$B$1*'6_기대효과'!$H$7*('d_시나리오'!$I$7/'d_고정'!$B$2)*B443</f>
        <v/>
      </c>
      <c r="T443">
        <f>S443*D443</f>
        <v/>
      </c>
      <c r="U443">
        <f>S443*F443*H443</f>
        <v/>
      </c>
      <c r="V443">
        <f>S443*F443*(H443-1)</f>
        <v/>
      </c>
      <c r="W443">
        <f>U443*J443</f>
        <v/>
      </c>
      <c r="X443">
        <f>T443+W443</f>
        <v/>
      </c>
      <c r="Y443">
        <f>(T443*E443+W443*L443)*(1-R443-'d_고정'!$B$13)</f>
        <v/>
      </c>
      <c r="Z443">
        <f>(U443*N443*Q443+'d_고정'!$B$3*('6_기대효과'!$H$7/8)*Q443*'d_고정'!$B$10*P443*('6_기대효과'!$K$7/'d_고정'!$B$9))*(1-R443)</f>
        <v/>
      </c>
      <c r="AA443">
        <f>W443*L443*(1-R443-'d_고정'!$B$13)+U443*MAX(N443-'d_고정'!$B$10*P443*('6_기대효과'!$K$7/'d_고정'!$B$9),0)*Q443*(1-R443)</f>
        <v/>
      </c>
      <c r="AB443">
        <f>Y443+Z443</f>
        <v/>
      </c>
      <c r="AC443">
        <f>Y443/('d_고정'!$B$5*'6_기대효과'!$H$7/8)/'d_고정'!$B$6</f>
        <v/>
      </c>
      <c r="AD443">
        <f>Y443/('d_고정'!$B$8*'6_기대효과'!$H$7/8)</f>
        <v/>
      </c>
    </row>
    <row r="444">
      <c r="A444">
        <f>RAND()</f>
        <v/>
      </c>
      <c r="B444">
        <f>IF('d_시나리오'!$J$2='d_시나리오'!$H$2,'d_시나리오'!$I$2,IF(A444&lt;('d_시나리오'!$I$2-'d_시나리오'!$H$2)/('d_시나리오'!$J$2-'d_시나리오'!$H$2),'d_시나리오'!$H$2+SQRT(A444*('d_시나리오'!$J$2-'d_시나리오'!$H$2)*('d_시나리오'!$I$2-'d_시나리오'!$H$2)),'d_시나리오'!$J$2-SQRT((1-A444)*('d_시나리오'!$J$2-'d_시나리오'!$H$2)*('d_시나리오'!$J$2-'d_시나리오'!$I$2))))</f>
        <v/>
      </c>
      <c r="C444">
        <f>RAND()</f>
        <v/>
      </c>
      <c r="D444">
        <f>BETAINV(RAND(),IF(C444&lt;'d_고정'!$B$26,'d_고정'!$B$23,'d_고정'!$B$16)+1,'d_고정'!$B$17-IF(C444&lt;'d_고정'!$B$26,'d_고정'!$B$23,'d_고정'!$B$16)+1)*('d_고정'!$B$14+('d_고정'!$B$15-'d_고정'!$B$14)*RAND())</f>
        <v/>
      </c>
      <c r="E444">
        <f>INDEX('d_분포'!$A$2:$A$28,RANDBETWEEN(1,27))</f>
        <v/>
      </c>
      <c r="F444">
        <f>INDEX('d_분포'!$C$2:$C$5,RANDBETWEEN(1,4))*(0.9+0.2*RAND())</f>
        <v/>
      </c>
      <c r="G444">
        <f>RAND()</f>
        <v/>
      </c>
      <c r="H444">
        <f>(F444+(1-F444)*('d_고정'!$B$22*BETAINV(RAND(),IF(G444&lt;'d_고정'!$B$26,'d_고정'!$B$25,'d_고정'!$B$20)+1,'d_고정'!$B$21-IF(G444&lt;'d_고정'!$B$26,'d_고정'!$B$25,'d_고정'!$B$20)+1)+(1-'d_고정'!$B$22)*BETAINV(RAND(),IF(G444&lt;'d_고정'!$B$26,'d_고정'!$B$24,'d_고정'!$B$18)+1,'d_고정'!$B$19-IF(G444&lt;'d_고정'!$B$26,'d_고정'!$B$24,'d_고정'!$B$18)+1))*('d_고정'!$B$14+('d_고정'!$B$15-'d_고정'!$B$14)*RAND()))/F444</f>
        <v/>
      </c>
      <c r="I444">
        <f>RAND()</f>
        <v/>
      </c>
      <c r="J444">
        <f>IF('d_시나리오'!$J$3='d_시나리오'!$H$3,'d_시나리오'!$I$3,IF(I444&lt;('d_시나리오'!$I$3-'d_시나리오'!$H$3)/('d_시나리오'!$J$3-'d_시나리오'!$H$3),'d_시나리오'!$H$3+SQRT(I444*('d_시나리오'!$J$3-'d_시나리오'!$H$3)*('d_시나리오'!$I$3-'d_시나리오'!$H$3)),'d_시나리오'!$J$3-SQRT((1-I444)*('d_시나리오'!$J$3-'d_시나리오'!$H$3)*('d_시나리오'!$J$3-'d_시나리오'!$I$3))))</f>
        <v/>
      </c>
      <c r="K444">
        <f>RAND()</f>
        <v/>
      </c>
      <c r="L444">
        <f>IF('d_시나리오'!$J$4='d_시나리오'!$H$4,'d_시나리오'!$I$4,IF(K444&lt;('d_시나리오'!$I$4-'d_시나리오'!$H$4)/('d_시나리오'!$J$4-'d_시나리오'!$H$4),'d_시나리오'!$H$4+SQRT(K444*('d_시나리오'!$J$4-'d_시나리오'!$H$4)*('d_시나리오'!$I$4-'d_시나리오'!$H$4)),'d_시나리오'!$J$4-SQRT((1-K444)*('d_시나리오'!$J$4-'d_시나리오'!$H$4)*('d_시나리오'!$J$4-'d_시나리오'!$I$4))))</f>
        <v/>
      </c>
      <c r="M444">
        <f>RAND()</f>
        <v/>
      </c>
      <c r="N444">
        <f>IF('d_시나리오'!$J$5='d_시나리오'!$H$5,'d_시나리오'!$I$5,IF(M444&lt;('d_시나리오'!$I$5-'d_시나리오'!$H$5)/('d_시나리오'!$J$5-'d_시나리오'!$H$5),'d_시나리오'!$H$5+SQRT(M444*('d_시나리오'!$J$5-'d_시나리오'!$H$5)*('d_시나리오'!$I$5-'d_시나리오'!$H$5)),'d_시나리오'!$J$5-SQRT((1-M444)*('d_시나리오'!$J$5-'d_시나리오'!$H$5)*('d_시나리오'!$J$5-'d_시나리오'!$I$5))))</f>
        <v/>
      </c>
      <c r="O444">
        <f>RAND()</f>
        <v/>
      </c>
      <c r="P444">
        <f>IF('d_시나리오'!$J$6='d_시나리오'!$H$6,'d_시나리오'!$I$6,IF(O444&lt;('d_시나리오'!$I$6-'d_시나리오'!$H$6)/('d_시나리오'!$J$6-'d_시나리오'!$H$6),'d_시나리오'!$H$6+SQRT(O444*('d_시나리오'!$J$6-'d_시나리오'!$H$6)*('d_시나리오'!$I$6-'d_시나리오'!$H$6)),'d_시나리오'!$J$6-SQRT((1-O444)*('d_시나리오'!$J$6-'d_시나리오'!$H$6)*('d_시나리오'!$J$6-'d_시나리오'!$I$6))))</f>
        <v/>
      </c>
      <c r="Q444">
        <f>INDEX('d_분포'!$B$2:$B$57,RANDBETWEEN(1,56))</f>
        <v/>
      </c>
      <c r="R444">
        <f>BETAINV(RAND(),5,5)</f>
        <v/>
      </c>
      <c r="S444">
        <f>'d_고정'!$B$1*'6_기대효과'!$H$7*('d_시나리오'!$I$7/'d_고정'!$B$2)*B444</f>
        <v/>
      </c>
      <c r="T444">
        <f>S444*D444</f>
        <v/>
      </c>
      <c r="U444">
        <f>S444*F444*H444</f>
        <v/>
      </c>
      <c r="V444">
        <f>S444*F444*(H444-1)</f>
        <v/>
      </c>
      <c r="W444">
        <f>U444*J444</f>
        <v/>
      </c>
      <c r="X444">
        <f>T444+W444</f>
        <v/>
      </c>
      <c r="Y444">
        <f>(T444*E444+W444*L444)*(1-R444-'d_고정'!$B$13)</f>
        <v/>
      </c>
      <c r="Z444">
        <f>(U444*N444*Q444+'d_고정'!$B$3*('6_기대효과'!$H$7/8)*Q444*'d_고정'!$B$10*P444*('6_기대효과'!$K$7/'d_고정'!$B$9))*(1-R444)</f>
        <v/>
      </c>
      <c r="AA444">
        <f>W444*L444*(1-R444-'d_고정'!$B$13)+U444*MAX(N444-'d_고정'!$B$10*P444*('6_기대효과'!$K$7/'d_고정'!$B$9),0)*Q444*(1-R444)</f>
        <v/>
      </c>
      <c r="AB444">
        <f>Y444+Z444</f>
        <v/>
      </c>
      <c r="AC444">
        <f>Y444/('d_고정'!$B$5*'6_기대효과'!$H$7/8)/'d_고정'!$B$6</f>
        <v/>
      </c>
      <c r="AD444">
        <f>Y444/('d_고정'!$B$8*'6_기대효과'!$H$7/8)</f>
        <v/>
      </c>
    </row>
    <row r="445">
      <c r="A445">
        <f>RAND()</f>
        <v/>
      </c>
      <c r="B445">
        <f>IF('d_시나리오'!$J$2='d_시나리오'!$H$2,'d_시나리오'!$I$2,IF(A445&lt;('d_시나리오'!$I$2-'d_시나리오'!$H$2)/('d_시나리오'!$J$2-'d_시나리오'!$H$2),'d_시나리오'!$H$2+SQRT(A445*('d_시나리오'!$J$2-'d_시나리오'!$H$2)*('d_시나리오'!$I$2-'d_시나리오'!$H$2)),'d_시나리오'!$J$2-SQRT((1-A445)*('d_시나리오'!$J$2-'d_시나리오'!$H$2)*('d_시나리오'!$J$2-'d_시나리오'!$I$2))))</f>
        <v/>
      </c>
      <c r="C445">
        <f>RAND()</f>
        <v/>
      </c>
      <c r="D445">
        <f>BETAINV(RAND(),IF(C445&lt;'d_고정'!$B$26,'d_고정'!$B$23,'d_고정'!$B$16)+1,'d_고정'!$B$17-IF(C445&lt;'d_고정'!$B$26,'d_고정'!$B$23,'d_고정'!$B$16)+1)*('d_고정'!$B$14+('d_고정'!$B$15-'d_고정'!$B$14)*RAND())</f>
        <v/>
      </c>
      <c r="E445">
        <f>INDEX('d_분포'!$A$2:$A$28,RANDBETWEEN(1,27))</f>
        <v/>
      </c>
      <c r="F445">
        <f>INDEX('d_분포'!$C$2:$C$5,RANDBETWEEN(1,4))*(0.9+0.2*RAND())</f>
        <v/>
      </c>
      <c r="G445">
        <f>RAND()</f>
        <v/>
      </c>
      <c r="H445">
        <f>(F445+(1-F445)*('d_고정'!$B$22*BETAINV(RAND(),IF(G445&lt;'d_고정'!$B$26,'d_고정'!$B$25,'d_고정'!$B$20)+1,'d_고정'!$B$21-IF(G445&lt;'d_고정'!$B$26,'d_고정'!$B$25,'d_고정'!$B$20)+1)+(1-'d_고정'!$B$22)*BETAINV(RAND(),IF(G445&lt;'d_고정'!$B$26,'d_고정'!$B$24,'d_고정'!$B$18)+1,'d_고정'!$B$19-IF(G445&lt;'d_고정'!$B$26,'d_고정'!$B$24,'d_고정'!$B$18)+1))*('d_고정'!$B$14+('d_고정'!$B$15-'d_고정'!$B$14)*RAND()))/F445</f>
        <v/>
      </c>
      <c r="I445">
        <f>RAND()</f>
        <v/>
      </c>
      <c r="J445">
        <f>IF('d_시나리오'!$J$3='d_시나리오'!$H$3,'d_시나리오'!$I$3,IF(I445&lt;('d_시나리오'!$I$3-'d_시나리오'!$H$3)/('d_시나리오'!$J$3-'d_시나리오'!$H$3),'d_시나리오'!$H$3+SQRT(I445*('d_시나리오'!$J$3-'d_시나리오'!$H$3)*('d_시나리오'!$I$3-'d_시나리오'!$H$3)),'d_시나리오'!$J$3-SQRT((1-I445)*('d_시나리오'!$J$3-'d_시나리오'!$H$3)*('d_시나리오'!$J$3-'d_시나리오'!$I$3))))</f>
        <v/>
      </c>
      <c r="K445">
        <f>RAND()</f>
        <v/>
      </c>
      <c r="L445">
        <f>IF('d_시나리오'!$J$4='d_시나리오'!$H$4,'d_시나리오'!$I$4,IF(K445&lt;('d_시나리오'!$I$4-'d_시나리오'!$H$4)/('d_시나리오'!$J$4-'d_시나리오'!$H$4),'d_시나리오'!$H$4+SQRT(K445*('d_시나리오'!$J$4-'d_시나리오'!$H$4)*('d_시나리오'!$I$4-'d_시나리오'!$H$4)),'d_시나리오'!$J$4-SQRT((1-K445)*('d_시나리오'!$J$4-'d_시나리오'!$H$4)*('d_시나리오'!$J$4-'d_시나리오'!$I$4))))</f>
        <v/>
      </c>
      <c r="M445">
        <f>RAND()</f>
        <v/>
      </c>
      <c r="N445">
        <f>IF('d_시나리오'!$J$5='d_시나리오'!$H$5,'d_시나리오'!$I$5,IF(M445&lt;('d_시나리오'!$I$5-'d_시나리오'!$H$5)/('d_시나리오'!$J$5-'d_시나리오'!$H$5),'d_시나리오'!$H$5+SQRT(M445*('d_시나리오'!$J$5-'d_시나리오'!$H$5)*('d_시나리오'!$I$5-'d_시나리오'!$H$5)),'d_시나리오'!$J$5-SQRT((1-M445)*('d_시나리오'!$J$5-'d_시나리오'!$H$5)*('d_시나리오'!$J$5-'d_시나리오'!$I$5))))</f>
        <v/>
      </c>
      <c r="O445">
        <f>RAND()</f>
        <v/>
      </c>
      <c r="P445">
        <f>IF('d_시나리오'!$J$6='d_시나리오'!$H$6,'d_시나리오'!$I$6,IF(O445&lt;('d_시나리오'!$I$6-'d_시나리오'!$H$6)/('d_시나리오'!$J$6-'d_시나리오'!$H$6),'d_시나리오'!$H$6+SQRT(O445*('d_시나리오'!$J$6-'d_시나리오'!$H$6)*('d_시나리오'!$I$6-'d_시나리오'!$H$6)),'d_시나리오'!$J$6-SQRT((1-O445)*('d_시나리오'!$J$6-'d_시나리오'!$H$6)*('d_시나리오'!$J$6-'d_시나리오'!$I$6))))</f>
        <v/>
      </c>
      <c r="Q445">
        <f>INDEX('d_분포'!$B$2:$B$57,RANDBETWEEN(1,56))</f>
        <v/>
      </c>
      <c r="R445">
        <f>BETAINV(RAND(),5,5)</f>
        <v/>
      </c>
      <c r="S445">
        <f>'d_고정'!$B$1*'6_기대효과'!$H$7*('d_시나리오'!$I$7/'d_고정'!$B$2)*B445</f>
        <v/>
      </c>
      <c r="T445">
        <f>S445*D445</f>
        <v/>
      </c>
      <c r="U445">
        <f>S445*F445*H445</f>
        <v/>
      </c>
      <c r="V445">
        <f>S445*F445*(H445-1)</f>
        <v/>
      </c>
      <c r="W445">
        <f>U445*J445</f>
        <v/>
      </c>
      <c r="X445">
        <f>T445+W445</f>
        <v/>
      </c>
      <c r="Y445">
        <f>(T445*E445+W445*L445)*(1-R445-'d_고정'!$B$13)</f>
        <v/>
      </c>
      <c r="Z445">
        <f>(U445*N445*Q445+'d_고정'!$B$3*('6_기대효과'!$H$7/8)*Q445*'d_고정'!$B$10*P445*('6_기대효과'!$K$7/'d_고정'!$B$9))*(1-R445)</f>
        <v/>
      </c>
      <c r="AA445">
        <f>W445*L445*(1-R445-'d_고정'!$B$13)+U445*MAX(N445-'d_고정'!$B$10*P445*('6_기대효과'!$K$7/'d_고정'!$B$9),0)*Q445*(1-R445)</f>
        <v/>
      </c>
      <c r="AB445">
        <f>Y445+Z445</f>
        <v/>
      </c>
      <c r="AC445">
        <f>Y445/('d_고정'!$B$5*'6_기대효과'!$H$7/8)/'d_고정'!$B$6</f>
        <v/>
      </c>
      <c r="AD445">
        <f>Y445/('d_고정'!$B$8*'6_기대효과'!$H$7/8)</f>
        <v/>
      </c>
    </row>
    <row r="446">
      <c r="A446">
        <f>RAND()</f>
        <v/>
      </c>
      <c r="B446">
        <f>IF('d_시나리오'!$J$2='d_시나리오'!$H$2,'d_시나리오'!$I$2,IF(A446&lt;('d_시나리오'!$I$2-'d_시나리오'!$H$2)/('d_시나리오'!$J$2-'d_시나리오'!$H$2),'d_시나리오'!$H$2+SQRT(A446*('d_시나리오'!$J$2-'d_시나리오'!$H$2)*('d_시나리오'!$I$2-'d_시나리오'!$H$2)),'d_시나리오'!$J$2-SQRT((1-A446)*('d_시나리오'!$J$2-'d_시나리오'!$H$2)*('d_시나리오'!$J$2-'d_시나리오'!$I$2))))</f>
        <v/>
      </c>
      <c r="C446">
        <f>RAND()</f>
        <v/>
      </c>
      <c r="D446">
        <f>BETAINV(RAND(),IF(C446&lt;'d_고정'!$B$26,'d_고정'!$B$23,'d_고정'!$B$16)+1,'d_고정'!$B$17-IF(C446&lt;'d_고정'!$B$26,'d_고정'!$B$23,'d_고정'!$B$16)+1)*('d_고정'!$B$14+('d_고정'!$B$15-'d_고정'!$B$14)*RAND())</f>
        <v/>
      </c>
      <c r="E446">
        <f>INDEX('d_분포'!$A$2:$A$28,RANDBETWEEN(1,27))</f>
        <v/>
      </c>
      <c r="F446">
        <f>INDEX('d_분포'!$C$2:$C$5,RANDBETWEEN(1,4))*(0.9+0.2*RAND())</f>
        <v/>
      </c>
      <c r="G446">
        <f>RAND()</f>
        <v/>
      </c>
      <c r="H446">
        <f>(F446+(1-F446)*('d_고정'!$B$22*BETAINV(RAND(),IF(G446&lt;'d_고정'!$B$26,'d_고정'!$B$25,'d_고정'!$B$20)+1,'d_고정'!$B$21-IF(G446&lt;'d_고정'!$B$26,'d_고정'!$B$25,'d_고정'!$B$20)+1)+(1-'d_고정'!$B$22)*BETAINV(RAND(),IF(G446&lt;'d_고정'!$B$26,'d_고정'!$B$24,'d_고정'!$B$18)+1,'d_고정'!$B$19-IF(G446&lt;'d_고정'!$B$26,'d_고정'!$B$24,'d_고정'!$B$18)+1))*('d_고정'!$B$14+('d_고정'!$B$15-'d_고정'!$B$14)*RAND()))/F446</f>
        <v/>
      </c>
      <c r="I446">
        <f>RAND()</f>
        <v/>
      </c>
      <c r="J446">
        <f>IF('d_시나리오'!$J$3='d_시나리오'!$H$3,'d_시나리오'!$I$3,IF(I446&lt;('d_시나리오'!$I$3-'d_시나리오'!$H$3)/('d_시나리오'!$J$3-'d_시나리오'!$H$3),'d_시나리오'!$H$3+SQRT(I446*('d_시나리오'!$J$3-'d_시나리오'!$H$3)*('d_시나리오'!$I$3-'d_시나리오'!$H$3)),'d_시나리오'!$J$3-SQRT((1-I446)*('d_시나리오'!$J$3-'d_시나리오'!$H$3)*('d_시나리오'!$J$3-'d_시나리오'!$I$3))))</f>
        <v/>
      </c>
      <c r="K446">
        <f>RAND()</f>
        <v/>
      </c>
      <c r="L446">
        <f>IF('d_시나리오'!$J$4='d_시나리오'!$H$4,'d_시나리오'!$I$4,IF(K446&lt;('d_시나리오'!$I$4-'d_시나리오'!$H$4)/('d_시나리오'!$J$4-'d_시나리오'!$H$4),'d_시나리오'!$H$4+SQRT(K446*('d_시나리오'!$J$4-'d_시나리오'!$H$4)*('d_시나리오'!$I$4-'d_시나리오'!$H$4)),'d_시나리오'!$J$4-SQRT((1-K446)*('d_시나리오'!$J$4-'d_시나리오'!$H$4)*('d_시나리오'!$J$4-'d_시나리오'!$I$4))))</f>
        <v/>
      </c>
      <c r="M446">
        <f>RAND()</f>
        <v/>
      </c>
      <c r="N446">
        <f>IF('d_시나리오'!$J$5='d_시나리오'!$H$5,'d_시나리오'!$I$5,IF(M446&lt;('d_시나리오'!$I$5-'d_시나리오'!$H$5)/('d_시나리오'!$J$5-'d_시나리오'!$H$5),'d_시나리오'!$H$5+SQRT(M446*('d_시나리오'!$J$5-'d_시나리오'!$H$5)*('d_시나리오'!$I$5-'d_시나리오'!$H$5)),'d_시나리오'!$J$5-SQRT((1-M446)*('d_시나리오'!$J$5-'d_시나리오'!$H$5)*('d_시나리오'!$J$5-'d_시나리오'!$I$5))))</f>
        <v/>
      </c>
      <c r="O446">
        <f>RAND()</f>
        <v/>
      </c>
      <c r="P446">
        <f>IF('d_시나리오'!$J$6='d_시나리오'!$H$6,'d_시나리오'!$I$6,IF(O446&lt;('d_시나리오'!$I$6-'d_시나리오'!$H$6)/('d_시나리오'!$J$6-'d_시나리오'!$H$6),'d_시나리오'!$H$6+SQRT(O446*('d_시나리오'!$J$6-'d_시나리오'!$H$6)*('d_시나리오'!$I$6-'d_시나리오'!$H$6)),'d_시나리오'!$J$6-SQRT((1-O446)*('d_시나리오'!$J$6-'d_시나리오'!$H$6)*('d_시나리오'!$J$6-'d_시나리오'!$I$6))))</f>
        <v/>
      </c>
      <c r="Q446">
        <f>INDEX('d_분포'!$B$2:$B$57,RANDBETWEEN(1,56))</f>
        <v/>
      </c>
      <c r="R446">
        <f>BETAINV(RAND(),5,5)</f>
        <v/>
      </c>
      <c r="S446">
        <f>'d_고정'!$B$1*'6_기대효과'!$H$7*('d_시나리오'!$I$7/'d_고정'!$B$2)*B446</f>
        <v/>
      </c>
      <c r="T446">
        <f>S446*D446</f>
        <v/>
      </c>
      <c r="U446">
        <f>S446*F446*H446</f>
        <v/>
      </c>
      <c r="V446">
        <f>S446*F446*(H446-1)</f>
        <v/>
      </c>
      <c r="W446">
        <f>U446*J446</f>
        <v/>
      </c>
      <c r="X446">
        <f>T446+W446</f>
        <v/>
      </c>
      <c r="Y446">
        <f>(T446*E446+W446*L446)*(1-R446-'d_고정'!$B$13)</f>
        <v/>
      </c>
      <c r="Z446">
        <f>(U446*N446*Q446+'d_고정'!$B$3*('6_기대효과'!$H$7/8)*Q446*'d_고정'!$B$10*P446*('6_기대효과'!$K$7/'d_고정'!$B$9))*(1-R446)</f>
        <v/>
      </c>
      <c r="AA446">
        <f>W446*L446*(1-R446-'d_고정'!$B$13)+U446*MAX(N446-'d_고정'!$B$10*P446*('6_기대효과'!$K$7/'d_고정'!$B$9),0)*Q446*(1-R446)</f>
        <v/>
      </c>
      <c r="AB446">
        <f>Y446+Z446</f>
        <v/>
      </c>
      <c r="AC446">
        <f>Y446/('d_고정'!$B$5*'6_기대효과'!$H$7/8)/'d_고정'!$B$6</f>
        <v/>
      </c>
      <c r="AD446">
        <f>Y446/('d_고정'!$B$8*'6_기대효과'!$H$7/8)</f>
        <v/>
      </c>
    </row>
    <row r="447">
      <c r="A447">
        <f>RAND()</f>
        <v/>
      </c>
      <c r="B447">
        <f>IF('d_시나리오'!$J$2='d_시나리오'!$H$2,'d_시나리오'!$I$2,IF(A447&lt;('d_시나리오'!$I$2-'d_시나리오'!$H$2)/('d_시나리오'!$J$2-'d_시나리오'!$H$2),'d_시나리오'!$H$2+SQRT(A447*('d_시나리오'!$J$2-'d_시나리오'!$H$2)*('d_시나리오'!$I$2-'d_시나리오'!$H$2)),'d_시나리오'!$J$2-SQRT((1-A447)*('d_시나리오'!$J$2-'d_시나리오'!$H$2)*('d_시나리오'!$J$2-'d_시나리오'!$I$2))))</f>
        <v/>
      </c>
      <c r="C447">
        <f>RAND()</f>
        <v/>
      </c>
      <c r="D447">
        <f>BETAINV(RAND(),IF(C447&lt;'d_고정'!$B$26,'d_고정'!$B$23,'d_고정'!$B$16)+1,'d_고정'!$B$17-IF(C447&lt;'d_고정'!$B$26,'d_고정'!$B$23,'d_고정'!$B$16)+1)*('d_고정'!$B$14+('d_고정'!$B$15-'d_고정'!$B$14)*RAND())</f>
        <v/>
      </c>
      <c r="E447">
        <f>INDEX('d_분포'!$A$2:$A$28,RANDBETWEEN(1,27))</f>
        <v/>
      </c>
      <c r="F447">
        <f>INDEX('d_분포'!$C$2:$C$5,RANDBETWEEN(1,4))*(0.9+0.2*RAND())</f>
        <v/>
      </c>
      <c r="G447">
        <f>RAND()</f>
        <v/>
      </c>
      <c r="H447">
        <f>(F447+(1-F447)*('d_고정'!$B$22*BETAINV(RAND(),IF(G447&lt;'d_고정'!$B$26,'d_고정'!$B$25,'d_고정'!$B$20)+1,'d_고정'!$B$21-IF(G447&lt;'d_고정'!$B$26,'d_고정'!$B$25,'d_고정'!$B$20)+1)+(1-'d_고정'!$B$22)*BETAINV(RAND(),IF(G447&lt;'d_고정'!$B$26,'d_고정'!$B$24,'d_고정'!$B$18)+1,'d_고정'!$B$19-IF(G447&lt;'d_고정'!$B$26,'d_고정'!$B$24,'d_고정'!$B$18)+1))*('d_고정'!$B$14+('d_고정'!$B$15-'d_고정'!$B$14)*RAND()))/F447</f>
        <v/>
      </c>
      <c r="I447">
        <f>RAND()</f>
        <v/>
      </c>
      <c r="J447">
        <f>IF('d_시나리오'!$J$3='d_시나리오'!$H$3,'d_시나리오'!$I$3,IF(I447&lt;('d_시나리오'!$I$3-'d_시나리오'!$H$3)/('d_시나리오'!$J$3-'d_시나리오'!$H$3),'d_시나리오'!$H$3+SQRT(I447*('d_시나리오'!$J$3-'d_시나리오'!$H$3)*('d_시나리오'!$I$3-'d_시나리오'!$H$3)),'d_시나리오'!$J$3-SQRT((1-I447)*('d_시나리오'!$J$3-'d_시나리오'!$H$3)*('d_시나리오'!$J$3-'d_시나리오'!$I$3))))</f>
        <v/>
      </c>
      <c r="K447">
        <f>RAND()</f>
        <v/>
      </c>
      <c r="L447">
        <f>IF('d_시나리오'!$J$4='d_시나리오'!$H$4,'d_시나리오'!$I$4,IF(K447&lt;('d_시나리오'!$I$4-'d_시나리오'!$H$4)/('d_시나리오'!$J$4-'d_시나리오'!$H$4),'d_시나리오'!$H$4+SQRT(K447*('d_시나리오'!$J$4-'d_시나리오'!$H$4)*('d_시나리오'!$I$4-'d_시나리오'!$H$4)),'d_시나리오'!$J$4-SQRT((1-K447)*('d_시나리오'!$J$4-'d_시나리오'!$H$4)*('d_시나리오'!$J$4-'d_시나리오'!$I$4))))</f>
        <v/>
      </c>
      <c r="M447">
        <f>RAND()</f>
        <v/>
      </c>
      <c r="N447">
        <f>IF('d_시나리오'!$J$5='d_시나리오'!$H$5,'d_시나리오'!$I$5,IF(M447&lt;('d_시나리오'!$I$5-'d_시나리오'!$H$5)/('d_시나리오'!$J$5-'d_시나리오'!$H$5),'d_시나리오'!$H$5+SQRT(M447*('d_시나리오'!$J$5-'d_시나리오'!$H$5)*('d_시나리오'!$I$5-'d_시나리오'!$H$5)),'d_시나리오'!$J$5-SQRT((1-M447)*('d_시나리오'!$J$5-'d_시나리오'!$H$5)*('d_시나리오'!$J$5-'d_시나리오'!$I$5))))</f>
        <v/>
      </c>
      <c r="O447">
        <f>RAND()</f>
        <v/>
      </c>
      <c r="P447">
        <f>IF('d_시나리오'!$J$6='d_시나리오'!$H$6,'d_시나리오'!$I$6,IF(O447&lt;('d_시나리오'!$I$6-'d_시나리오'!$H$6)/('d_시나리오'!$J$6-'d_시나리오'!$H$6),'d_시나리오'!$H$6+SQRT(O447*('d_시나리오'!$J$6-'d_시나리오'!$H$6)*('d_시나리오'!$I$6-'d_시나리오'!$H$6)),'d_시나리오'!$J$6-SQRT((1-O447)*('d_시나리오'!$J$6-'d_시나리오'!$H$6)*('d_시나리오'!$J$6-'d_시나리오'!$I$6))))</f>
        <v/>
      </c>
      <c r="Q447">
        <f>INDEX('d_분포'!$B$2:$B$57,RANDBETWEEN(1,56))</f>
        <v/>
      </c>
      <c r="R447">
        <f>BETAINV(RAND(),5,5)</f>
        <v/>
      </c>
      <c r="S447">
        <f>'d_고정'!$B$1*'6_기대효과'!$H$7*('d_시나리오'!$I$7/'d_고정'!$B$2)*B447</f>
        <v/>
      </c>
      <c r="T447">
        <f>S447*D447</f>
        <v/>
      </c>
      <c r="U447">
        <f>S447*F447*H447</f>
        <v/>
      </c>
      <c r="V447">
        <f>S447*F447*(H447-1)</f>
        <v/>
      </c>
      <c r="W447">
        <f>U447*J447</f>
        <v/>
      </c>
      <c r="X447">
        <f>T447+W447</f>
        <v/>
      </c>
      <c r="Y447">
        <f>(T447*E447+W447*L447)*(1-R447-'d_고정'!$B$13)</f>
        <v/>
      </c>
      <c r="Z447">
        <f>(U447*N447*Q447+'d_고정'!$B$3*('6_기대효과'!$H$7/8)*Q447*'d_고정'!$B$10*P447*('6_기대효과'!$K$7/'d_고정'!$B$9))*(1-R447)</f>
        <v/>
      </c>
      <c r="AA447">
        <f>W447*L447*(1-R447-'d_고정'!$B$13)+U447*MAX(N447-'d_고정'!$B$10*P447*('6_기대효과'!$K$7/'d_고정'!$B$9),0)*Q447*(1-R447)</f>
        <v/>
      </c>
      <c r="AB447">
        <f>Y447+Z447</f>
        <v/>
      </c>
      <c r="AC447">
        <f>Y447/('d_고정'!$B$5*'6_기대효과'!$H$7/8)/'d_고정'!$B$6</f>
        <v/>
      </c>
      <c r="AD447">
        <f>Y447/('d_고정'!$B$8*'6_기대효과'!$H$7/8)</f>
        <v/>
      </c>
    </row>
    <row r="448">
      <c r="A448">
        <f>RAND()</f>
        <v/>
      </c>
      <c r="B448">
        <f>IF('d_시나리오'!$J$2='d_시나리오'!$H$2,'d_시나리오'!$I$2,IF(A448&lt;('d_시나리오'!$I$2-'d_시나리오'!$H$2)/('d_시나리오'!$J$2-'d_시나리오'!$H$2),'d_시나리오'!$H$2+SQRT(A448*('d_시나리오'!$J$2-'d_시나리오'!$H$2)*('d_시나리오'!$I$2-'d_시나리오'!$H$2)),'d_시나리오'!$J$2-SQRT((1-A448)*('d_시나리오'!$J$2-'d_시나리오'!$H$2)*('d_시나리오'!$J$2-'d_시나리오'!$I$2))))</f>
        <v/>
      </c>
      <c r="C448">
        <f>RAND()</f>
        <v/>
      </c>
      <c r="D448">
        <f>BETAINV(RAND(),IF(C448&lt;'d_고정'!$B$26,'d_고정'!$B$23,'d_고정'!$B$16)+1,'d_고정'!$B$17-IF(C448&lt;'d_고정'!$B$26,'d_고정'!$B$23,'d_고정'!$B$16)+1)*('d_고정'!$B$14+('d_고정'!$B$15-'d_고정'!$B$14)*RAND())</f>
        <v/>
      </c>
      <c r="E448">
        <f>INDEX('d_분포'!$A$2:$A$28,RANDBETWEEN(1,27))</f>
        <v/>
      </c>
      <c r="F448">
        <f>INDEX('d_분포'!$C$2:$C$5,RANDBETWEEN(1,4))*(0.9+0.2*RAND())</f>
        <v/>
      </c>
      <c r="G448">
        <f>RAND()</f>
        <v/>
      </c>
      <c r="H448">
        <f>(F448+(1-F448)*('d_고정'!$B$22*BETAINV(RAND(),IF(G448&lt;'d_고정'!$B$26,'d_고정'!$B$25,'d_고정'!$B$20)+1,'d_고정'!$B$21-IF(G448&lt;'d_고정'!$B$26,'d_고정'!$B$25,'d_고정'!$B$20)+1)+(1-'d_고정'!$B$22)*BETAINV(RAND(),IF(G448&lt;'d_고정'!$B$26,'d_고정'!$B$24,'d_고정'!$B$18)+1,'d_고정'!$B$19-IF(G448&lt;'d_고정'!$B$26,'d_고정'!$B$24,'d_고정'!$B$18)+1))*('d_고정'!$B$14+('d_고정'!$B$15-'d_고정'!$B$14)*RAND()))/F448</f>
        <v/>
      </c>
      <c r="I448">
        <f>RAND()</f>
        <v/>
      </c>
      <c r="J448">
        <f>IF('d_시나리오'!$J$3='d_시나리오'!$H$3,'d_시나리오'!$I$3,IF(I448&lt;('d_시나리오'!$I$3-'d_시나리오'!$H$3)/('d_시나리오'!$J$3-'d_시나리오'!$H$3),'d_시나리오'!$H$3+SQRT(I448*('d_시나리오'!$J$3-'d_시나리오'!$H$3)*('d_시나리오'!$I$3-'d_시나리오'!$H$3)),'d_시나리오'!$J$3-SQRT((1-I448)*('d_시나리오'!$J$3-'d_시나리오'!$H$3)*('d_시나리오'!$J$3-'d_시나리오'!$I$3))))</f>
        <v/>
      </c>
      <c r="K448">
        <f>RAND()</f>
        <v/>
      </c>
      <c r="L448">
        <f>IF('d_시나리오'!$J$4='d_시나리오'!$H$4,'d_시나리오'!$I$4,IF(K448&lt;('d_시나리오'!$I$4-'d_시나리오'!$H$4)/('d_시나리오'!$J$4-'d_시나리오'!$H$4),'d_시나리오'!$H$4+SQRT(K448*('d_시나리오'!$J$4-'d_시나리오'!$H$4)*('d_시나리오'!$I$4-'d_시나리오'!$H$4)),'d_시나리오'!$J$4-SQRT((1-K448)*('d_시나리오'!$J$4-'d_시나리오'!$H$4)*('d_시나리오'!$J$4-'d_시나리오'!$I$4))))</f>
        <v/>
      </c>
      <c r="M448">
        <f>RAND()</f>
        <v/>
      </c>
      <c r="N448">
        <f>IF('d_시나리오'!$J$5='d_시나리오'!$H$5,'d_시나리오'!$I$5,IF(M448&lt;('d_시나리오'!$I$5-'d_시나리오'!$H$5)/('d_시나리오'!$J$5-'d_시나리오'!$H$5),'d_시나리오'!$H$5+SQRT(M448*('d_시나리오'!$J$5-'d_시나리오'!$H$5)*('d_시나리오'!$I$5-'d_시나리오'!$H$5)),'d_시나리오'!$J$5-SQRT((1-M448)*('d_시나리오'!$J$5-'d_시나리오'!$H$5)*('d_시나리오'!$J$5-'d_시나리오'!$I$5))))</f>
        <v/>
      </c>
      <c r="O448">
        <f>RAND()</f>
        <v/>
      </c>
      <c r="P448">
        <f>IF('d_시나리오'!$J$6='d_시나리오'!$H$6,'d_시나리오'!$I$6,IF(O448&lt;('d_시나리오'!$I$6-'d_시나리오'!$H$6)/('d_시나리오'!$J$6-'d_시나리오'!$H$6),'d_시나리오'!$H$6+SQRT(O448*('d_시나리오'!$J$6-'d_시나리오'!$H$6)*('d_시나리오'!$I$6-'d_시나리오'!$H$6)),'d_시나리오'!$J$6-SQRT((1-O448)*('d_시나리오'!$J$6-'d_시나리오'!$H$6)*('d_시나리오'!$J$6-'d_시나리오'!$I$6))))</f>
        <v/>
      </c>
      <c r="Q448">
        <f>INDEX('d_분포'!$B$2:$B$57,RANDBETWEEN(1,56))</f>
        <v/>
      </c>
      <c r="R448">
        <f>BETAINV(RAND(),5,5)</f>
        <v/>
      </c>
      <c r="S448">
        <f>'d_고정'!$B$1*'6_기대효과'!$H$7*('d_시나리오'!$I$7/'d_고정'!$B$2)*B448</f>
        <v/>
      </c>
      <c r="T448">
        <f>S448*D448</f>
        <v/>
      </c>
      <c r="U448">
        <f>S448*F448*H448</f>
        <v/>
      </c>
      <c r="V448">
        <f>S448*F448*(H448-1)</f>
        <v/>
      </c>
      <c r="W448">
        <f>U448*J448</f>
        <v/>
      </c>
      <c r="X448">
        <f>T448+W448</f>
        <v/>
      </c>
      <c r="Y448">
        <f>(T448*E448+W448*L448)*(1-R448-'d_고정'!$B$13)</f>
        <v/>
      </c>
      <c r="Z448">
        <f>(U448*N448*Q448+'d_고정'!$B$3*('6_기대효과'!$H$7/8)*Q448*'d_고정'!$B$10*P448*('6_기대효과'!$K$7/'d_고정'!$B$9))*(1-R448)</f>
        <v/>
      </c>
      <c r="AA448">
        <f>W448*L448*(1-R448-'d_고정'!$B$13)+U448*MAX(N448-'d_고정'!$B$10*P448*('6_기대효과'!$K$7/'d_고정'!$B$9),0)*Q448*(1-R448)</f>
        <v/>
      </c>
      <c r="AB448">
        <f>Y448+Z448</f>
        <v/>
      </c>
      <c r="AC448">
        <f>Y448/('d_고정'!$B$5*'6_기대효과'!$H$7/8)/'d_고정'!$B$6</f>
        <v/>
      </c>
      <c r="AD448">
        <f>Y448/('d_고정'!$B$8*'6_기대효과'!$H$7/8)</f>
        <v/>
      </c>
    </row>
    <row r="449">
      <c r="A449">
        <f>RAND()</f>
        <v/>
      </c>
      <c r="B449">
        <f>IF('d_시나리오'!$J$2='d_시나리오'!$H$2,'d_시나리오'!$I$2,IF(A449&lt;('d_시나리오'!$I$2-'d_시나리오'!$H$2)/('d_시나리오'!$J$2-'d_시나리오'!$H$2),'d_시나리오'!$H$2+SQRT(A449*('d_시나리오'!$J$2-'d_시나리오'!$H$2)*('d_시나리오'!$I$2-'d_시나리오'!$H$2)),'d_시나리오'!$J$2-SQRT((1-A449)*('d_시나리오'!$J$2-'d_시나리오'!$H$2)*('d_시나리오'!$J$2-'d_시나리오'!$I$2))))</f>
        <v/>
      </c>
      <c r="C449">
        <f>RAND()</f>
        <v/>
      </c>
      <c r="D449">
        <f>BETAINV(RAND(),IF(C449&lt;'d_고정'!$B$26,'d_고정'!$B$23,'d_고정'!$B$16)+1,'d_고정'!$B$17-IF(C449&lt;'d_고정'!$B$26,'d_고정'!$B$23,'d_고정'!$B$16)+1)*('d_고정'!$B$14+('d_고정'!$B$15-'d_고정'!$B$14)*RAND())</f>
        <v/>
      </c>
      <c r="E449">
        <f>INDEX('d_분포'!$A$2:$A$28,RANDBETWEEN(1,27))</f>
        <v/>
      </c>
      <c r="F449">
        <f>INDEX('d_분포'!$C$2:$C$5,RANDBETWEEN(1,4))*(0.9+0.2*RAND())</f>
        <v/>
      </c>
      <c r="G449">
        <f>RAND()</f>
        <v/>
      </c>
      <c r="H449">
        <f>(F449+(1-F449)*('d_고정'!$B$22*BETAINV(RAND(),IF(G449&lt;'d_고정'!$B$26,'d_고정'!$B$25,'d_고정'!$B$20)+1,'d_고정'!$B$21-IF(G449&lt;'d_고정'!$B$26,'d_고정'!$B$25,'d_고정'!$B$20)+1)+(1-'d_고정'!$B$22)*BETAINV(RAND(),IF(G449&lt;'d_고정'!$B$26,'d_고정'!$B$24,'d_고정'!$B$18)+1,'d_고정'!$B$19-IF(G449&lt;'d_고정'!$B$26,'d_고정'!$B$24,'d_고정'!$B$18)+1))*('d_고정'!$B$14+('d_고정'!$B$15-'d_고정'!$B$14)*RAND()))/F449</f>
        <v/>
      </c>
      <c r="I449">
        <f>RAND()</f>
        <v/>
      </c>
      <c r="J449">
        <f>IF('d_시나리오'!$J$3='d_시나리오'!$H$3,'d_시나리오'!$I$3,IF(I449&lt;('d_시나리오'!$I$3-'d_시나리오'!$H$3)/('d_시나리오'!$J$3-'d_시나리오'!$H$3),'d_시나리오'!$H$3+SQRT(I449*('d_시나리오'!$J$3-'d_시나리오'!$H$3)*('d_시나리오'!$I$3-'d_시나리오'!$H$3)),'d_시나리오'!$J$3-SQRT((1-I449)*('d_시나리오'!$J$3-'d_시나리오'!$H$3)*('d_시나리오'!$J$3-'d_시나리오'!$I$3))))</f>
        <v/>
      </c>
      <c r="K449">
        <f>RAND()</f>
        <v/>
      </c>
      <c r="L449">
        <f>IF('d_시나리오'!$J$4='d_시나리오'!$H$4,'d_시나리오'!$I$4,IF(K449&lt;('d_시나리오'!$I$4-'d_시나리오'!$H$4)/('d_시나리오'!$J$4-'d_시나리오'!$H$4),'d_시나리오'!$H$4+SQRT(K449*('d_시나리오'!$J$4-'d_시나리오'!$H$4)*('d_시나리오'!$I$4-'d_시나리오'!$H$4)),'d_시나리오'!$J$4-SQRT((1-K449)*('d_시나리오'!$J$4-'d_시나리오'!$H$4)*('d_시나리오'!$J$4-'d_시나리오'!$I$4))))</f>
        <v/>
      </c>
      <c r="M449">
        <f>RAND()</f>
        <v/>
      </c>
      <c r="N449">
        <f>IF('d_시나리오'!$J$5='d_시나리오'!$H$5,'d_시나리오'!$I$5,IF(M449&lt;('d_시나리오'!$I$5-'d_시나리오'!$H$5)/('d_시나리오'!$J$5-'d_시나리오'!$H$5),'d_시나리오'!$H$5+SQRT(M449*('d_시나리오'!$J$5-'d_시나리오'!$H$5)*('d_시나리오'!$I$5-'d_시나리오'!$H$5)),'d_시나리오'!$J$5-SQRT((1-M449)*('d_시나리오'!$J$5-'d_시나리오'!$H$5)*('d_시나리오'!$J$5-'d_시나리오'!$I$5))))</f>
        <v/>
      </c>
      <c r="O449">
        <f>RAND()</f>
        <v/>
      </c>
      <c r="P449">
        <f>IF('d_시나리오'!$J$6='d_시나리오'!$H$6,'d_시나리오'!$I$6,IF(O449&lt;('d_시나리오'!$I$6-'d_시나리오'!$H$6)/('d_시나리오'!$J$6-'d_시나리오'!$H$6),'d_시나리오'!$H$6+SQRT(O449*('d_시나리오'!$J$6-'d_시나리오'!$H$6)*('d_시나리오'!$I$6-'d_시나리오'!$H$6)),'d_시나리오'!$J$6-SQRT((1-O449)*('d_시나리오'!$J$6-'d_시나리오'!$H$6)*('d_시나리오'!$J$6-'d_시나리오'!$I$6))))</f>
        <v/>
      </c>
      <c r="Q449">
        <f>INDEX('d_분포'!$B$2:$B$57,RANDBETWEEN(1,56))</f>
        <v/>
      </c>
      <c r="R449">
        <f>BETAINV(RAND(),5,5)</f>
        <v/>
      </c>
      <c r="S449">
        <f>'d_고정'!$B$1*'6_기대효과'!$H$7*('d_시나리오'!$I$7/'d_고정'!$B$2)*B449</f>
        <v/>
      </c>
      <c r="T449">
        <f>S449*D449</f>
        <v/>
      </c>
      <c r="U449">
        <f>S449*F449*H449</f>
        <v/>
      </c>
      <c r="V449">
        <f>S449*F449*(H449-1)</f>
        <v/>
      </c>
      <c r="W449">
        <f>U449*J449</f>
        <v/>
      </c>
      <c r="X449">
        <f>T449+W449</f>
        <v/>
      </c>
      <c r="Y449">
        <f>(T449*E449+W449*L449)*(1-R449-'d_고정'!$B$13)</f>
        <v/>
      </c>
      <c r="Z449">
        <f>(U449*N449*Q449+'d_고정'!$B$3*('6_기대효과'!$H$7/8)*Q449*'d_고정'!$B$10*P449*('6_기대효과'!$K$7/'d_고정'!$B$9))*(1-R449)</f>
        <v/>
      </c>
      <c r="AA449">
        <f>W449*L449*(1-R449-'d_고정'!$B$13)+U449*MAX(N449-'d_고정'!$B$10*P449*('6_기대효과'!$K$7/'d_고정'!$B$9),0)*Q449*(1-R449)</f>
        <v/>
      </c>
      <c r="AB449">
        <f>Y449+Z449</f>
        <v/>
      </c>
      <c r="AC449">
        <f>Y449/('d_고정'!$B$5*'6_기대효과'!$H$7/8)/'d_고정'!$B$6</f>
        <v/>
      </c>
      <c r="AD449">
        <f>Y449/('d_고정'!$B$8*'6_기대효과'!$H$7/8)</f>
        <v/>
      </c>
    </row>
    <row r="450">
      <c r="A450">
        <f>RAND()</f>
        <v/>
      </c>
      <c r="B450">
        <f>IF('d_시나리오'!$J$2='d_시나리오'!$H$2,'d_시나리오'!$I$2,IF(A450&lt;('d_시나리오'!$I$2-'d_시나리오'!$H$2)/('d_시나리오'!$J$2-'d_시나리오'!$H$2),'d_시나리오'!$H$2+SQRT(A450*('d_시나리오'!$J$2-'d_시나리오'!$H$2)*('d_시나리오'!$I$2-'d_시나리오'!$H$2)),'d_시나리오'!$J$2-SQRT((1-A450)*('d_시나리오'!$J$2-'d_시나리오'!$H$2)*('d_시나리오'!$J$2-'d_시나리오'!$I$2))))</f>
        <v/>
      </c>
      <c r="C450">
        <f>RAND()</f>
        <v/>
      </c>
      <c r="D450">
        <f>BETAINV(RAND(),IF(C450&lt;'d_고정'!$B$26,'d_고정'!$B$23,'d_고정'!$B$16)+1,'d_고정'!$B$17-IF(C450&lt;'d_고정'!$B$26,'d_고정'!$B$23,'d_고정'!$B$16)+1)*('d_고정'!$B$14+('d_고정'!$B$15-'d_고정'!$B$14)*RAND())</f>
        <v/>
      </c>
      <c r="E450">
        <f>INDEX('d_분포'!$A$2:$A$28,RANDBETWEEN(1,27))</f>
        <v/>
      </c>
      <c r="F450">
        <f>INDEX('d_분포'!$C$2:$C$5,RANDBETWEEN(1,4))*(0.9+0.2*RAND())</f>
        <v/>
      </c>
      <c r="G450">
        <f>RAND()</f>
        <v/>
      </c>
      <c r="H450">
        <f>(F450+(1-F450)*('d_고정'!$B$22*BETAINV(RAND(),IF(G450&lt;'d_고정'!$B$26,'d_고정'!$B$25,'d_고정'!$B$20)+1,'d_고정'!$B$21-IF(G450&lt;'d_고정'!$B$26,'d_고정'!$B$25,'d_고정'!$B$20)+1)+(1-'d_고정'!$B$22)*BETAINV(RAND(),IF(G450&lt;'d_고정'!$B$26,'d_고정'!$B$24,'d_고정'!$B$18)+1,'d_고정'!$B$19-IF(G450&lt;'d_고정'!$B$26,'d_고정'!$B$24,'d_고정'!$B$18)+1))*('d_고정'!$B$14+('d_고정'!$B$15-'d_고정'!$B$14)*RAND()))/F450</f>
        <v/>
      </c>
      <c r="I450">
        <f>RAND()</f>
        <v/>
      </c>
      <c r="J450">
        <f>IF('d_시나리오'!$J$3='d_시나리오'!$H$3,'d_시나리오'!$I$3,IF(I450&lt;('d_시나리오'!$I$3-'d_시나리오'!$H$3)/('d_시나리오'!$J$3-'d_시나리오'!$H$3),'d_시나리오'!$H$3+SQRT(I450*('d_시나리오'!$J$3-'d_시나리오'!$H$3)*('d_시나리오'!$I$3-'d_시나리오'!$H$3)),'d_시나리오'!$J$3-SQRT((1-I450)*('d_시나리오'!$J$3-'d_시나리오'!$H$3)*('d_시나리오'!$J$3-'d_시나리오'!$I$3))))</f>
        <v/>
      </c>
      <c r="K450">
        <f>RAND()</f>
        <v/>
      </c>
      <c r="L450">
        <f>IF('d_시나리오'!$J$4='d_시나리오'!$H$4,'d_시나리오'!$I$4,IF(K450&lt;('d_시나리오'!$I$4-'d_시나리오'!$H$4)/('d_시나리오'!$J$4-'d_시나리오'!$H$4),'d_시나리오'!$H$4+SQRT(K450*('d_시나리오'!$J$4-'d_시나리오'!$H$4)*('d_시나리오'!$I$4-'d_시나리오'!$H$4)),'d_시나리오'!$J$4-SQRT((1-K450)*('d_시나리오'!$J$4-'d_시나리오'!$H$4)*('d_시나리오'!$J$4-'d_시나리오'!$I$4))))</f>
        <v/>
      </c>
      <c r="M450">
        <f>RAND()</f>
        <v/>
      </c>
      <c r="N450">
        <f>IF('d_시나리오'!$J$5='d_시나리오'!$H$5,'d_시나리오'!$I$5,IF(M450&lt;('d_시나리오'!$I$5-'d_시나리오'!$H$5)/('d_시나리오'!$J$5-'d_시나리오'!$H$5),'d_시나리오'!$H$5+SQRT(M450*('d_시나리오'!$J$5-'d_시나리오'!$H$5)*('d_시나리오'!$I$5-'d_시나리오'!$H$5)),'d_시나리오'!$J$5-SQRT((1-M450)*('d_시나리오'!$J$5-'d_시나리오'!$H$5)*('d_시나리오'!$J$5-'d_시나리오'!$I$5))))</f>
        <v/>
      </c>
      <c r="O450">
        <f>RAND()</f>
        <v/>
      </c>
      <c r="P450">
        <f>IF('d_시나리오'!$J$6='d_시나리오'!$H$6,'d_시나리오'!$I$6,IF(O450&lt;('d_시나리오'!$I$6-'d_시나리오'!$H$6)/('d_시나리오'!$J$6-'d_시나리오'!$H$6),'d_시나리오'!$H$6+SQRT(O450*('d_시나리오'!$J$6-'d_시나리오'!$H$6)*('d_시나리오'!$I$6-'d_시나리오'!$H$6)),'d_시나리오'!$J$6-SQRT((1-O450)*('d_시나리오'!$J$6-'d_시나리오'!$H$6)*('d_시나리오'!$J$6-'d_시나리오'!$I$6))))</f>
        <v/>
      </c>
      <c r="Q450">
        <f>INDEX('d_분포'!$B$2:$B$57,RANDBETWEEN(1,56))</f>
        <v/>
      </c>
      <c r="R450">
        <f>BETAINV(RAND(),5,5)</f>
        <v/>
      </c>
      <c r="S450">
        <f>'d_고정'!$B$1*'6_기대효과'!$H$7*('d_시나리오'!$I$7/'d_고정'!$B$2)*B450</f>
        <v/>
      </c>
      <c r="T450">
        <f>S450*D450</f>
        <v/>
      </c>
      <c r="U450">
        <f>S450*F450*H450</f>
        <v/>
      </c>
      <c r="V450">
        <f>S450*F450*(H450-1)</f>
        <v/>
      </c>
      <c r="W450">
        <f>U450*J450</f>
        <v/>
      </c>
      <c r="X450">
        <f>T450+W450</f>
        <v/>
      </c>
      <c r="Y450">
        <f>(T450*E450+W450*L450)*(1-R450-'d_고정'!$B$13)</f>
        <v/>
      </c>
      <c r="Z450">
        <f>(U450*N450*Q450+'d_고정'!$B$3*('6_기대효과'!$H$7/8)*Q450*'d_고정'!$B$10*P450*('6_기대효과'!$K$7/'d_고정'!$B$9))*(1-R450)</f>
        <v/>
      </c>
      <c r="AA450">
        <f>W450*L450*(1-R450-'d_고정'!$B$13)+U450*MAX(N450-'d_고정'!$B$10*P450*('6_기대효과'!$K$7/'d_고정'!$B$9),0)*Q450*(1-R450)</f>
        <v/>
      </c>
      <c r="AB450">
        <f>Y450+Z450</f>
        <v/>
      </c>
      <c r="AC450">
        <f>Y450/('d_고정'!$B$5*'6_기대효과'!$H$7/8)/'d_고정'!$B$6</f>
        <v/>
      </c>
      <c r="AD450">
        <f>Y450/('d_고정'!$B$8*'6_기대효과'!$H$7/8)</f>
        <v/>
      </c>
    </row>
    <row r="451">
      <c r="A451">
        <f>RAND()</f>
        <v/>
      </c>
      <c r="B451">
        <f>IF('d_시나리오'!$J$2='d_시나리오'!$H$2,'d_시나리오'!$I$2,IF(A451&lt;('d_시나리오'!$I$2-'d_시나리오'!$H$2)/('d_시나리오'!$J$2-'d_시나리오'!$H$2),'d_시나리오'!$H$2+SQRT(A451*('d_시나리오'!$J$2-'d_시나리오'!$H$2)*('d_시나리오'!$I$2-'d_시나리오'!$H$2)),'d_시나리오'!$J$2-SQRT((1-A451)*('d_시나리오'!$J$2-'d_시나리오'!$H$2)*('d_시나리오'!$J$2-'d_시나리오'!$I$2))))</f>
        <v/>
      </c>
      <c r="C451">
        <f>RAND()</f>
        <v/>
      </c>
      <c r="D451">
        <f>BETAINV(RAND(),IF(C451&lt;'d_고정'!$B$26,'d_고정'!$B$23,'d_고정'!$B$16)+1,'d_고정'!$B$17-IF(C451&lt;'d_고정'!$B$26,'d_고정'!$B$23,'d_고정'!$B$16)+1)*('d_고정'!$B$14+('d_고정'!$B$15-'d_고정'!$B$14)*RAND())</f>
        <v/>
      </c>
      <c r="E451">
        <f>INDEX('d_분포'!$A$2:$A$28,RANDBETWEEN(1,27))</f>
        <v/>
      </c>
      <c r="F451">
        <f>INDEX('d_분포'!$C$2:$C$5,RANDBETWEEN(1,4))*(0.9+0.2*RAND())</f>
        <v/>
      </c>
      <c r="G451">
        <f>RAND()</f>
        <v/>
      </c>
      <c r="H451">
        <f>(F451+(1-F451)*('d_고정'!$B$22*BETAINV(RAND(),IF(G451&lt;'d_고정'!$B$26,'d_고정'!$B$25,'d_고정'!$B$20)+1,'d_고정'!$B$21-IF(G451&lt;'d_고정'!$B$26,'d_고정'!$B$25,'d_고정'!$B$20)+1)+(1-'d_고정'!$B$22)*BETAINV(RAND(),IF(G451&lt;'d_고정'!$B$26,'d_고정'!$B$24,'d_고정'!$B$18)+1,'d_고정'!$B$19-IF(G451&lt;'d_고정'!$B$26,'d_고정'!$B$24,'d_고정'!$B$18)+1))*('d_고정'!$B$14+('d_고정'!$B$15-'d_고정'!$B$14)*RAND()))/F451</f>
        <v/>
      </c>
      <c r="I451">
        <f>RAND()</f>
        <v/>
      </c>
      <c r="J451">
        <f>IF('d_시나리오'!$J$3='d_시나리오'!$H$3,'d_시나리오'!$I$3,IF(I451&lt;('d_시나리오'!$I$3-'d_시나리오'!$H$3)/('d_시나리오'!$J$3-'d_시나리오'!$H$3),'d_시나리오'!$H$3+SQRT(I451*('d_시나리오'!$J$3-'d_시나리오'!$H$3)*('d_시나리오'!$I$3-'d_시나리오'!$H$3)),'d_시나리오'!$J$3-SQRT((1-I451)*('d_시나리오'!$J$3-'d_시나리오'!$H$3)*('d_시나리오'!$J$3-'d_시나리오'!$I$3))))</f>
        <v/>
      </c>
      <c r="K451">
        <f>RAND()</f>
        <v/>
      </c>
      <c r="L451">
        <f>IF('d_시나리오'!$J$4='d_시나리오'!$H$4,'d_시나리오'!$I$4,IF(K451&lt;('d_시나리오'!$I$4-'d_시나리오'!$H$4)/('d_시나리오'!$J$4-'d_시나리오'!$H$4),'d_시나리오'!$H$4+SQRT(K451*('d_시나리오'!$J$4-'d_시나리오'!$H$4)*('d_시나리오'!$I$4-'d_시나리오'!$H$4)),'d_시나리오'!$J$4-SQRT((1-K451)*('d_시나리오'!$J$4-'d_시나리오'!$H$4)*('d_시나리오'!$J$4-'d_시나리오'!$I$4))))</f>
        <v/>
      </c>
      <c r="M451">
        <f>RAND()</f>
        <v/>
      </c>
      <c r="N451">
        <f>IF('d_시나리오'!$J$5='d_시나리오'!$H$5,'d_시나리오'!$I$5,IF(M451&lt;('d_시나리오'!$I$5-'d_시나리오'!$H$5)/('d_시나리오'!$J$5-'d_시나리오'!$H$5),'d_시나리오'!$H$5+SQRT(M451*('d_시나리오'!$J$5-'d_시나리오'!$H$5)*('d_시나리오'!$I$5-'d_시나리오'!$H$5)),'d_시나리오'!$J$5-SQRT((1-M451)*('d_시나리오'!$J$5-'d_시나리오'!$H$5)*('d_시나리오'!$J$5-'d_시나리오'!$I$5))))</f>
        <v/>
      </c>
      <c r="O451">
        <f>RAND()</f>
        <v/>
      </c>
      <c r="P451">
        <f>IF('d_시나리오'!$J$6='d_시나리오'!$H$6,'d_시나리오'!$I$6,IF(O451&lt;('d_시나리오'!$I$6-'d_시나리오'!$H$6)/('d_시나리오'!$J$6-'d_시나리오'!$H$6),'d_시나리오'!$H$6+SQRT(O451*('d_시나리오'!$J$6-'d_시나리오'!$H$6)*('d_시나리오'!$I$6-'d_시나리오'!$H$6)),'d_시나리오'!$J$6-SQRT((1-O451)*('d_시나리오'!$J$6-'d_시나리오'!$H$6)*('d_시나리오'!$J$6-'d_시나리오'!$I$6))))</f>
        <v/>
      </c>
      <c r="Q451">
        <f>INDEX('d_분포'!$B$2:$B$57,RANDBETWEEN(1,56))</f>
        <v/>
      </c>
      <c r="R451">
        <f>BETAINV(RAND(),5,5)</f>
        <v/>
      </c>
      <c r="S451">
        <f>'d_고정'!$B$1*'6_기대효과'!$H$7*('d_시나리오'!$I$7/'d_고정'!$B$2)*B451</f>
        <v/>
      </c>
      <c r="T451">
        <f>S451*D451</f>
        <v/>
      </c>
      <c r="U451">
        <f>S451*F451*H451</f>
        <v/>
      </c>
      <c r="V451">
        <f>S451*F451*(H451-1)</f>
        <v/>
      </c>
      <c r="W451">
        <f>U451*J451</f>
        <v/>
      </c>
      <c r="X451">
        <f>T451+W451</f>
        <v/>
      </c>
      <c r="Y451">
        <f>(T451*E451+W451*L451)*(1-R451-'d_고정'!$B$13)</f>
        <v/>
      </c>
      <c r="Z451">
        <f>(U451*N451*Q451+'d_고정'!$B$3*('6_기대효과'!$H$7/8)*Q451*'d_고정'!$B$10*P451*('6_기대효과'!$K$7/'d_고정'!$B$9))*(1-R451)</f>
        <v/>
      </c>
      <c r="AA451">
        <f>W451*L451*(1-R451-'d_고정'!$B$13)+U451*MAX(N451-'d_고정'!$B$10*P451*('6_기대효과'!$K$7/'d_고정'!$B$9),0)*Q451*(1-R451)</f>
        <v/>
      </c>
      <c r="AB451">
        <f>Y451+Z451</f>
        <v/>
      </c>
      <c r="AC451">
        <f>Y451/('d_고정'!$B$5*'6_기대효과'!$H$7/8)/'d_고정'!$B$6</f>
        <v/>
      </c>
      <c r="AD451">
        <f>Y451/('d_고정'!$B$8*'6_기대효과'!$H$7/8)</f>
        <v/>
      </c>
    </row>
    <row r="452">
      <c r="A452">
        <f>RAND()</f>
        <v/>
      </c>
      <c r="B452">
        <f>IF('d_시나리오'!$J$2='d_시나리오'!$H$2,'d_시나리오'!$I$2,IF(A452&lt;('d_시나리오'!$I$2-'d_시나리오'!$H$2)/('d_시나리오'!$J$2-'d_시나리오'!$H$2),'d_시나리오'!$H$2+SQRT(A452*('d_시나리오'!$J$2-'d_시나리오'!$H$2)*('d_시나리오'!$I$2-'d_시나리오'!$H$2)),'d_시나리오'!$J$2-SQRT((1-A452)*('d_시나리오'!$J$2-'d_시나리오'!$H$2)*('d_시나리오'!$J$2-'d_시나리오'!$I$2))))</f>
        <v/>
      </c>
      <c r="C452">
        <f>RAND()</f>
        <v/>
      </c>
      <c r="D452">
        <f>BETAINV(RAND(),IF(C452&lt;'d_고정'!$B$26,'d_고정'!$B$23,'d_고정'!$B$16)+1,'d_고정'!$B$17-IF(C452&lt;'d_고정'!$B$26,'d_고정'!$B$23,'d_고정'!$B$16)+1)*('d_고정'!$B$14+('d_고정'!$B$15-'d_고정'!$B$14)*RAND())</f>
        <v/>
      </c>
      <c r="E452">
        <f>INDEX('d_분포'!$A$2:$A$28,RANDBETWEEN(1,27))</f>
        <v/>
      </c>
      <c r="F452">
        <f>INDEX('d_분포'!$C$2:$C$5,RANDBETWEEN(1,4))*(0.9+0.2*RAND())</f>
        <v/>
      </c>
      <c r="G452">
        <f>RAND()</f>
        <v/>
      </c>
      <c r="H452">
        <f>(F452+(1-F452)*('d_고정'!$B$22*BETAINV(RAND(),IF(G452&lt;'d_고정'!$B$26,'d_고정'!$B$25,'d_고정'!$B$20)+1,'d_고정'!$B$21-IF(G452&lt;'d_고정'!$B$26,'d_고정'!$B$25,'d_고정'!$B$20)+1)+(1-'d_고정'!$B$22)*BETAINV(RAND(),IF(G452&lt;'d_고정'!$B$26,'d_고정'!$B$24,'d_고정'!$B$18)+1,'d_고정'!$B$19-IF(G452&lt;'d_고정'!$B$26,'d_고정'!$B$24,'d_고정'!$B$18)+1))*('d_고정'!$B$14+('d_고정'!$B$15-'d_고정'!$B$14)*RAND()))/F452</f>
        <v/>
      </c>
      <c r="I452">
        <f>RAND()</f>
        <v/>
      </c>
      <c r="J452">
        <f>IF('d_시나리오'!$J$3='d_시나리오'!$H$3,'d_시나리오'!$I$3,IF(I452&lt;('d_시나리오'!$I$3-'d_시나리오'!$H$3)/('d_시나리오'!$J$3-'d_시나리오'!$H$3),'d_시나리오'!$H$3+SQRT(I452*('d_시나리오'!$J$3-'d_시나리오'!$H$3)*('d_시나리오'!$I$3-'d_시나리오'!$H$3)),'d_시나리오'!$J$3-SQRT((1-I452)*('d_시나리오'!$J$3-'d_시나리오'!$H$3)*('d_시나리오'!$J$3-'d_시나리오'!$I$3))))</f>
        <v/>
      </c>
      <c r="K452">
        <f>RAND()</f>
        <v/>
      </c>
      <c r="L452">
        <f>IF('d_시나리오'!$J$4='d_시나리오'!$H$4,'d_시나리오'!$I$4,IF(K452&lt;('d_시나리오'!$I$4-'d_시나리오'!$H$4)/('d_시나리오'!$J$4-'d_시나리오'!$H$4),'d_시나리오'!$H$4+SQRT(K452*('d_시나리오'!$J$4-'d_시나리오'!$H$4)*('d_시나리오'!$I$4-'d_시나리오'!$H$4)),'d_시나리오'!$J$4-SQRT((1-K452)*('d_시나리오'!$J$4-'d_시나리오'!$H$4)*('d_시나리오'!$J$4-'d_시나리오'!$I$4))))</f>
        <v/>
      </c>
      <c r="M452">
        <f>RAND()</f>
        <v/>
      </c>
      <c r="N452">
        <f>IF('d_시나리오'!$J$5='d_시나리오'!$H$5,'d_시나리오'!$I$5,IF(M452&lt;('d_시나리오'!$I$5-'d_시나리오'!$H$5)/('d_시나리오'!$J$5-'d_시나리오'!$H$5),'d_시나리오'!$H$5+SQRT(M452*('d_시나리오'!$J$5-'d_시나리오'!$H$5)*('d_시나리오'!$I$5-'d_시나리오'!$H$5)),'d_시나리오'!$J$5-SQRT((1-M452)*('d_시나리오'!$J$5-'d_시나리오'!$H$5)*('d_시나리오'!$J$5-'d_시나리오'!$I$5))))</f>
        <v/>
      </c>
      <c r="O452">
        <f>RAND()</f>
        <v/>
      </c>
      <c r="P452">
        <f>IF('d_시나리오'!$J$6='d_시나리오'!$H$6,'d_시나리오'!$I$6,IF(O452&lt;('d_시나리오'!$I$6-'d_시나리오'!$H$6)/('d_시나리오'!$J$6-'d_시나리오'!$H$6),'d_시나리오'!$H$6+SQRT(O452*('d_시나리오'!$J$6-'d_시나리오'!$H$6)*('d_시나리오'!$I$6-'d_시나리오'!$H$6)),'d_시나리오'!$J$6-SQRT((1-O452)*('d_시나리오'!$J$6-'d_시나리오'!$H$6)*('d_시나리오'!$J$6-'d_시나리오'!$I$6))))</f>
        <v/>
      </c>
      <c r="Q452">
        <f>INDEX('d_분포'!$B$2:$B$57,RANDBETWEEN(1,56))</f>
        <v/>
      </c>
      <c r="R452">
        <f>BETAINV(RAND(),5,5)</f>
        <v/>
      </c>
      <c r="S452">
        <f>'d_고정'!$B$1*'6_기대효과'!$H$7*('d_시나리오'!$I$7/'d_고정'!$B$2)*B452</f>
        <v/>
      </c>
      <c r="T452">
        <f>S452*D452</f>
        <v/>
      </c>
      <c r="U452">
        <f>S452*F452*H452</f>
        <v/>
      </c>
      <c r="V452">
        <f>S452*F452*(H452-1)</f>
        <v/>
      </c>
      <c r="W452">
        <f>U452*J452</f>
        <v/>
      </c>
      <c r="X452">
        <f>T452+W452</f>
        <v/>
      </c>
      <c r="Y452">
        <f>(T452*E452+W452*L452)*(1-R452-'d_고정'!$B$13)</f>
        <v/>
      </c>
      <c r="Z452">
        <f>(U452*N452*Q452+'d_고정'!$B$3*('6_기대효과'!$H$7/8)*Q452*'d_고정'!$B$10*P452*('6_기대효과'!$K$7/'d_고정'!$B$9))*(1-R452)</f>
        <v/>
      </c>
      <c r="AA452">
        <f>W452*L452*(1-R452-'d_고정'!$B$13)+U452*MAX(N452-'d_고정'!$B$10*P452*('6_기대효과'!$K$7/'d_고정'!$B$9),0)*Q452*(1-R452)</f>
        <v/>
      </c>
      <c r="AB452">
        <f>Y452+Z452</f>
        <v/>
      </c>
      <c r="AC452">
        <f>Y452/('d_고정'!$B$5*'6_기대효과'!$H$7/8)/'d_고정'!$B$6</f>
        <v/>
      </c>
      <c r="AD452">
        <f>Y452/('d_고정'!$B$8*'6_기대효과'!$H$7/8)</f>
        <v/>
      </c>
    </row>
    <row r="453">
      <c r="A453">
        <f>RAND()</f>
        <v/>
      </c>
      <c r="B453">
        <f>IF('d_시나리오'!$J$2='d_시나리오'!$H$2,'d_시나리오'!$I$2,IF(A453&lt;('d_시나리오'!$I$2-'d_시나리오'!$H$2)/('d_시나리오'!$J$2-'d_시나리오'!$H$2),'d_시나리오'!$H$2+SQRT(A453*('d_시나리오'!$J$2-'d_시나리오'!$H$2)*('d_시나리오'!$I$2-'d_시나리오'!$H$2)),'d_시나리오'!$J$2-SQRT((1-A453)*('d_시나리오'!$J$2-'d_시나리오'!$H$2)*('d_시나리오'!$J$2-'d_시나리오'!$I$2))))</f>
        <v/>
      </c>
      <c r="C453">
        <f>RAND()</f>
        <v/>
      </c>
      <c r="D453">
        <f>BETAINV(RAND(),IF(C453&lt;'d_고정'!$B$26,'d_고정'!$B$23,'d_고정'!$B$16)+1,'d_고정'!$B$17-IF(C453&lt;'d_고정'!$B$26,'d_고정'!$B$23,'d_고정'!$B$16)+1)*('d_고정'!$B$14+('d_고정'!$B$15-'d_고정'!$B$14)*RAND())</f>
        <v/>
      </c>
      <c r="E453">
        <f>INDEX('d_분포'!$A$2:$A$28,RANDBETWEEN(1,27))</f>
        <v/>
      </c>
      <c r="F453">
        <f>INDEX('d_분포'!$C$2:$C$5,RANDBETWEEN(1,4))*(0.9+0.2*RAND())</f>
        <v/>
      </c>
      <c r="G453">
        <f>RAND()</f>
        <v/>
      </c>
      <c r="H453">
        <f>(F453+(1-F453)*('d_고정'!$B$22*BETAINV(RAND(),IF(G453&lt;'d_고정'!$B$26,'d_고정'!$B$25,'d_고정'!$B$20)+1,'d_고정'!$B$21-IF(G453&lt;'d_고정'!$B$26,'d_고정'!$B$25,'d_고정'!$B$20)+1)+(1-'d_고정'!$B$22)*BETAINV(RAND(),IF(G453&lt;'d_고정'!$B$26,'d_고정'!$B$24,'d_고정'!$B$18)+1,'d_고정'!$B$19-IF(G453&lt;'d_고정'!$B$26,'d_고정'!$B$24,'d_고정'!$B$18)+1))*('d_고정'!$B$14+('d_고정'!$B$15-'d_고정'!$B$14)*RAND()))/F453</f>
        <v/>
      </c>
      <c r="I453">
        <f>RAND()</f>
        <v/>
      </c>
      <c r="J453">
        <f>IF('d_시나리오'!$J$3='d_시나리오'!$H$3,'d_시나리오'!$I$3,IF(I453&lt;('d_시나리오'!$I$3-'d_시나리오'!$H$3)/('d_시나리오'!$J$3-'d_시나리오'!$H$3),'d_시나리오'!$H$3+SQRT(I453*('d_시나리오'!$J$3-'d_시나리오'!$H$3)*('d_시나리오'!$I$3-'d_시나리오'!$H$3)),'d_시나리오'!$J$3-SQRT((1-I453)*('d_시나리오'!$J$3-'d_시나리오'!$H$3)*('d_시나리오'!$J$3-'d_시나리오'!$I$3))))</f>
        <v/>
      </c>
      <c r="K453">
        <f>RAND()</f>
        <v/>
      </c>
      <c r="L453">
        <f>IF('d_시나리오'!$J$4='d_시나리오'!$H$4,'d_시나리오'!$I$4,IF(K453&lt;('d_시나리오'!$I$4-'d_시나리오'!$H$4)/('d_시나리오'!$J$4-'d_시나리오'!$H$4),'d_시나리오'!$H$4+SQRT(K453*('d_시나리오'!$J$4-'d_시나리오'!$H$4)*('d_시나리오'!$I$4-'d_시나리오'!$H$4)),'d_시나리오'!$J$4-SQRT((1-K453)*('d_시나리오'!$J$4-'d_시나리오'!$H$4)*('d_시나리오'!$J$4-'d_시나리오'!$I$4))))</f>
        <v/>
      </c>
      <c r="M453">
        <f>RAND()</f>
        <v/>
      </c>
      <c r="N453">
        <f>IF('d_시나리오'!$J$5='d_시나리오'!$H$5,'d_시나리오'!$I$5,IF(M453&lt;('d_시나리오'!$I$5-'d_시나리오'!$H$5)/('d_시나리오'!$J$5-'d_시나리오'!$H$5),'d_시나리오'!$H$5+SQRT(M453*('d_시나리오'!$J$5-'d_시나리오'!$H$5)*('d_시나리오'!$I$5-'d_시나리오'!$H$5)),'d_시나리오'!$J$5-SQRT((1-M453)*('d_시나리오'!$J$5-'d_시나리오'!$H$5)*('d_시나리오'!$J$5-'d_시나리오'!$I$5))))</f>
        <v/>
      </c>
      <c r="O453">
        <f>RAND()</f>
        <v/>
      </c>
      <c r="P453">
        <f>IF('d_시나리오'!$J$6='d_시나리오'!$H$6,'d_시나리오'!$I$6,IF(O453&lt;('d_시나리오'!$I$6-'d_시나리오'!$H$6)/('d_시나리오'!$J$6-'d_시나리오'!$H$6),'d_시나리오'!$H$6+SQRT(O453*('d_시나리오'!$J$6-'d_시나리오'!$H$6)*('d_시나리오'!$I$6-'d_시나리오'!$H$6)),'d_시나리오'!$J$6-SQRT((1-O453)*('d_시나리오'!$J$6-'d_시나리오'!$H$6)*('d_시나리오'!$J$6-'d_시나리오'!$I$6))))</f>
        <v/>
      </c>
      <c r="Q453">
        <f>INDEX('d_분포'!$B$2:$B$57,RANDBETWEEN(1,56))</f>
        <v/>
      </c>
      <c r="R453">
        <f>BETAINV(RAND(),5,5)</f>
        <v/>
      </c>
      <c r="S453">
        <f>'d_고정'!$B$1*'6_기대효과'!$H$7*('d_시나리오'!$I$7/'d_고정'!$B$2)*B453</f>
        <v/>
      </c>
      <c r="T453">
        <f>S453*D453</f>
        <v/>
      </c>
      <c r="U453">
        <f>S453*F453*H453</f>
        <v/>
      </c>
      <c r="V453">
        <f>S453*F453*(H453-1)</f>
        <v/>
      </c>
      <c r="W453">
        <f>U453*J453</f>
        <v/>
      </c>
      <c r="X453">
        <f>T453+W453</f>
        <v/>
      </c>
      <c r="Y453">
        <f>(T453*E453+W453*L453)*(1-R453-'d_고정'!$B$13)</f>
        <v/>
      </c>
      <c r="Z453">
        <f>(U453*N453*Q453+'d_고정'!$B$3*('6_기대효과'!$H$7/8)*Q453*'d_고정'!$B$10*P453*('6_기대효과'!$K$7/'d_고정'!$B$9))*(1-R453)</f>
        <v/>
      </c>
      <c r="AA453">
        <f>W453*L453*(1-R453-'d_고정'!$B$13)+U453*MAX(N453-'d_고정'!$B$10*P453*('6_기대효과'!$K$7/'d_고정'!$B$9),0)*Q453*(1-R453)</f>
        <v/>
      </c>
      <c r="AB453">
        <f>Y453+Z453</f>
        <v/>
      </c>
      <c r="AC453">
        <f>Y453/('d_고정'!$B$5*'6_기대효과'!$H$7/8)/'d_고정'!$B$6</f>
        <v/>
      </c>
      <c r="AD453">
        <f>Y453/('d_고정'!$B$8*'6_기대효과'!$H$7/8)</f>
        <v/>
      </c>
    </row>
    <row r="454">
      <c r="A454">
        <f>RAND()</f>
        <v/>
      </c>
      <c r="B454">
        <f>IF('d_시나리오'!$J$2='d_시나리오'!$H$2,'d_시나리오'!$I$2,IF(A454&lt;('d_시나리오'!$I$2-'d_시나리오'!$H$2)/('d_시나리오'!$J$2-'d_시나리오'!$H$2),'d_시나리오'!$H$2+SQRT(A454*('d_시나리오'!$J$2-'d_시나리오'!$H$2)*('d_시나리오'!$I$2-'d_시나리오'!$H$2)),'d_시나리오'!$J$2-SQRT((1-A454)*('d_시나리오'!$J$2-'d_시나리오'!$H$2)*('d_시나리오'!$J$2-'d_시나리오'!$I$2))))</f>
        <v/>
      </c>
      <c r="C454">
        <f>RAND()</f>
        <v/>
      </c>
      <c r="D454">
        <f>BETAINV(RAND(),IF(C454&lt;'d_고정'!$B$26,'d_고정'!$B$23,'d_고정'!$B$16)+1,'d_고정'!$B$17-IF(C454&lt;'d_고정'!$B$26,'d_고정'!$B$23,'d_고정'!$B$16)+1)*('d_고정'!$B$14+('d_고정'!$B$15-'d_고정'!$B$14)*RAND())</f>
        <v/>
      </c>
      <c r="E454">
        <f>INDEX('d_분포'!$A$2:$A$28,RANDBETWEEN(1,27))</f>
        <v/>
      </c>
      <c r="F454">
        <f>INDEX('d_분포'!$C$2:$C$5,RANDBETWEEN(1,4))*(0.9+0.2*RAND())</f>
        <v/>
      </c>
      <c r="G454">
        <f>RAND()</f>
        <v/>
      </c>
      <c r="H454">
        <f>(F454+(1-F454)*('d_고정'!$B$22*BETAINV(RAND(),IF(G454&lt;'d_고정'!$B$26,'d_고정'!$B$25,'d_고정'!$B$20)+1,'d_고정'!$B$21-IF(G454&lt;'d_고정'!$B$26,'d_고정'!$B$25,'d_고정'!$B$20)+1)+(1-'d_고정'!$B$22)*BETAINV(RAND(),IF(G454&lt;'d_고정'!$B$26,'d_고정'!$B$24,'d_고정'!$B$18)+1,'d_고정'!$B$19-IF(G454&lt;'d_고정'!$B$26,'d_고정'!$B$24,'d_고정'!$B$18)+1))*('d_고정'!$B$14+('d_고정'!$B$15-'d_고정'!$B$14)*RAND()))/F454</f>
        <v/>
      </c>
      <c r="I454">
        <f>RAND()</f>
        <v/>
      </c>
      <c r="J454">
        <f>IF('d_시나리오'!$J$3='d_시나리오'!$H$3,'d_시나리오'!$I$3,IF(I454&lt;('d_시나리오'!$I$3-'d_시나리오'!$H$3)/('d_시나리오'!$J$3-'d_시나리오'!$H$3),'d_시나리오'!$H$3+SQRT(I454*('d_시나리오'!$J$3-'d_시나리오'!$H$3)*('d_시나리오'!$I$3-'d_시나리오'!$H$3)),'d_시나리오'!$J$3-SQRT((1-I454)*('d_시나리오'!$J$3-'d_시나리오'!$H$3)*('d_시나리오'!$J$3-'d_시나리오'!$I$3))))</f>
        <v/>
      </c>
      <c r="K454">
        <f>RAND()</f>
        <v/>
      </c>
      <c r="L454">
        <f>IF('d_시나리오'!$J$4='d_시나리오'!$H$4,'d_시나리오'!$I$4,IF(K454&lt;('d_시나리오'!$I$4-'d_시나리오'!$H$4)/('d_시나리오'!$J$4-'d_시나리오'!$H$4),'d_시나리오'!$H$4+SQRT(K454*('d_시나리오'!$J$4-'d_시나리오'!$H$4)*('d_시나리오'!$I$4-'d_시나리오'!$H$4)),'d_시나리오'!$J$4-SQRT((1-K454)*('d_시나리오'!$J$4-'d_시나리오'!$H$4)*('d_시나리오'!$J$4-'d_시나리오'!$I$4))))</f>
        <v/>
      </c>
      <c r="M454">
        <f>RAND()</f>
        <v/>
      </c>
      <c r="N454">
        <f>IF('d_시나리오'!$J$5='d_시나리오'!$H$5,'d_시나리오'!$I$5,IF(M454&lt;('d_시나리오'!$I$5-'d_시나리오'!$H$5)/('d_시나리오'!$J$5-'d_시나리오'!$H$5),'d_시나리오'!$H$5+SQRT(M454*('d_시나리오'!$J$5-'d_시나리오'!$H$5)*('d_시나리오'!$I$5-'d_시나리오'!$H$5)),'d_시나리오'!$J$5-SQRT((1-M454)*('d_시나리오'!$J$5-'d_시나리오'!$H$5)*('d_시나리오'!$J$5-'d_시나리오'!$I$5))))</f>
        <v/>
      </c>
      <c r="O454">
        <f>RAND()</f>
        <v/>
      </c>
      <c r="P454">
        <f>IF('d_시나리오'!$J$6='d_시나리오'!$H$6,'d_시나리오'!$I$6,IF(O454&lt;('d_시나리오'!$I$6-'d_시나리오'!$H$6)/('d_시나리오'!$J$6-'d_시나리오'!$H$6),'d_시나리오'!$H$6+SQRT(O454*('d_시나리오'!$J$6-'d_시나리오'!$H$6)*('d_시나리오'!$I$6-'d_시나리오'!$H$6)),'d_시나리오'!$J$6-SQRT((1-O454)*('d_시나리오'!$J$6-'d_시나리오'!$H$6)*('d_시나리오'!$J$6-'d_시나리오'!$I$6))))</f>
        <v/>
      </c>
      <c r="Q454">
        <f>INDEX('d_분포'!$B$2:$B$57,RANDBETWEEN(1,56))</f>
        <v/>
      </c>
      <c r="R454">
        <f>BETAINV(RAND(),5,5)</f>
        <v/>
      </c>
      <c r="S454">
        <f>'d_고정'!$B$1*'6_기대효과'!$H$7*('d_시나리오'!$I$7/'d_고정'!$B$2)*B454</f>
        <v/>
      </c>
      <c r="T454">
        <f>S454*D454</f>
        <v/>
      </c>
      <c r="U454">
        <f>S454*F454*H454</f>
        <v/>
      </c>
      <c r="V454">
        <f>S454*F454*(H454-1)</f>
        <v/>
      </c>
      <c r="W454">
        <f>U454*J454</f>
        <v/>
      </c>
      <c r="X454">
        <f>T454+W454</f>
        <v/>
      </c>
      <c r="Y454">
        <f>(T454*E454+W454*L454)*(1-R454-'d_고정'!$B$13)</f>
        <v/>
      </c>
      <c r="Z454">
        <f>(U454*N454*Q454+'d_고정'!$B$3*('6_기대효과'!$H$7/8)*Q454*'d_고정'!$B$10*P454*('6_기대효과'!$K$7/'d_고정'!$B$9))*(1-R454)</f>
        <v/>
      </c>
      <c r="AA454">
        <f>W454*L454*(1-R454-'d_고정'!$B$13)+U454*MAX(N454-'d_고정'!$B$10*P454*('6_기대효과'!$K$7/'d_고정'!$B$9),0)*Q454*(1-R454)</f>
        <v/>
      </c>
      <c r="AB454">
        <f>Y454+Z454</f>
        <v/>
      </c>
      <c r="AC454">
        <f>Y454/('d_고정'!$B$5*'6_기대효과'!$H$7/8)/'d_고정'!$B$6</f>
        <v/>
      </c>
      <c r="AD454">
        <f>Y454/('d_고정'!$B$8*'6_기대효과'!$H$7/8)</f>
        <v/>
      </c>
    </row>
    <row r="455">
      <c r="A455">
        <f>RAND()</f>
        <v/>
      </c>
      <c r="B455">
        <f>IF('d_시나리오'!$J$2='d_시나리오'!$H$2,'d_시나리오'!$I$2,IF(A455&lt;('d_시나리오'!$I$2-'d_시나리오'!$H$2)/('d_시나리오'!$J$2-'d_시나리오'!$H$2),'d_시나리오'!$H$2+SQRT(A455*('d_시나리오'!$J$2-'d_시나리오'!$H$2)*('d_시나리오'!$I$2-'d_시나리오'!$H$2)),'d_시나리오'!$J$2-SQRT((1-A455)*('d_시나리오'!$J$2-'d_시나리오'!$H$2)*('d_시나리오'!$J$2-'d_시나리오'!$I$2))))</f>
        <v/>
      </c>
      <c r="C455">
        <f>RAND()</f>
        <v/>
      </c>
      <c r="D455">
        <f>BETAINV(RAND(),IF(C455&lt;'d_고정'!$B$26,'d_고정'!$B$23,'d_고정'!$B$16)+1,'d_고정'!$B$17-IF(C455&lt;'d_고정'!$B$26,'d_고정'!$B$23,'d_고정'!$B$16)+1)*('d_고정'!$B$14+('d_고정'!$B$15-'d_고정'!$B$14)*RAND())</f>
        <v/>
      </c>
      <c r="E455">
        <f>INDEX('d_분포'!$A$2:$A$28,RANDBETWEEN(1,27))</f>
        <v/>
      </c>
      <c r="F455">
        <f>INDEX('d_분포'!$C$2:$C$5,RANDBETWEEN(1,4))*(0.9+0.2*RAND())</f>
        <v/>
      </c>
      <c r="G455">
        <f>RAND()</f>
        <v/>
      </c>
      <c r="H455">
        <f>(F455+(1-F455)*('d_고정'!$B$22*BETAINV(RAND(),IF(G455&lt;'d_고정'!$B$26,'d_고정'!$B$25,'d_고정'!$B$20)+1,'d_고정'!$B$21-IF(G455&lt;'d_고정'!$B$26,'d_고정'!$B$25,'d_고정'!$B$20)+1)+(1-'d_고정'!$B$22)*BETAINV(RAND(),IF(G455&lt;'d_고정'!$B$26,'d_고정'!$B$24,'d_고정'!$B$18)+1,'d_고정'!$B$19-IF(G455&lt;'d_고정'!$B$26,'d_고정'!$B$24,'d_고정'!$B$18)+1))*('d_고정'!$B$14+('d_고정'!$B$15-'d_고정'!$B$14)*RAND()))/F455</f>
        <v/>
      </c>
      <c r="I455">
        <f>RAND()</f>
        <v/>
      </c>
      <c r="J455">
        <f>IF('d_시나리오'!$J$3='d_시나리오'!$H$3,'d_시나리오'!$I$3,IF(I455&lt;('d_시나리오'!$I$3-'d_시나리오'!$H$3)/('d_시나리오'!$J$3-'d_시나리오'!$H$3),'d_시나리오'!$H$3+SQRT(I455*('d_시나리오'!$J$3-'d_시나리오'!$H$3)*('d_시나리오'!$I$3-'d_시나리오'!$H$3)),'d_시나리오'!$J$3-SQRT((1-I455)*('d_시나리오'!$J$3-'d_시나리오'!$H$3)*('d_시나리오'!$J$3-'d_시나리오'!$I$3))))</f>
        <v/>
      </c>
      <c r="K455">
        <f>RAND()</f>
        <v/>
      </c>
      <c r="L455">
        <f>IF('d_시나리오'!$J$4='d_시나리오'!$H$4,'d_시나리오'!$I$4,IF(K455&lt;('d_시나리오'!$I$4-'d_시나리오'!$H$4)/('d_시나리오'!$J$4-'d_시나리오'!$H$4),'d_시나리오'!$H$4+SQRT(K455*('d_시나리오'!$J$4-'d_시나리오'!$H$4)*('d_시나리오'!$I$4-'d_시나리오'!$H$4)),'d_시나리오'!$J$4-SQRT((1-K455)*('d_시나리오'!$J$4-'d_시나리오'!$H$4)*('d_시나리오'!$J$4-'d_시나리오'!$I$4))))</f>
        <v/>
      </c>
      <c r="M455">
        <f>RAND()</f>
        <v/>
      </c>
      <c r="N455">
        <f>IF('d_시나리오'!$J$5='d_시나리오'!$H$5,'d_시나리오'!$I$5,IF(M455&lt;('d_시나리오'!$I$5-'d_시나리오'!$H$5)/('d_시나리오'!$J$5-'d_시나리오'!$H$5),'d_시나리오'!$H$5+SQRT(M455*('d_시나리오'!$J$5-'d_시나리오'!$H$5)*('d_시나리오'!$I$5-'d_시나리오'!$H$5)),'d_시나리오'!$J$5-SQRT((1-M455)*('d_시나리오'!$J$5-'d_시나리오'!$H$5)*('d_시나리오'!$J$5-'d_시나리오'!$I$5))))</f>
        <v/>
      </c>
      <c r="O455">
        <f>RAND()</f>
        <v/>
      </c>
      <c r="P455">
        <f>IF('d_시나리오'!$J$6='d_시나리오'!$H$6,'d_시나리오'!$I$6,IF(O455&lt;('d_시나리오'!$I$6-'d_시나리오'!$H$6)/('d_시나리오'!$J$6-'d_시나리오'!$H$6),'d_시나리오'!$H$6+SQRT(O455*('d_시나리오'!$J$6-'d_시나리오'!$H$6)*('d_시나리오'!$I$6-'d_시나리오'!$H$6)),'d_시나리오'!$J$6-SQRT((1-O455)*('d_시나리오'!$J$6-'d_시나리오'!$H$6)*('d_시나리오'!$J$6-'d_시나리오'!$I$6))))</f>
        <v/>
      </c>
      <c r="Q455">
        <f>INDEX('d_분포'!$B$2:$B$57,RANDBETWEEN(1,56))</f>
        <v/>
      </c>
      <c r="R455">
        <f>BETAINV(RAND(),5,5)</f>
        <v/>
      </c>
      <c r="S455">
        <f>'d_고정'!$B$1*'6_기대효과'!$H$7*('d_시나리오'!$I$7/'d_고정'!$B$2)*B455</f>
        <v/>
      </c>
      <c r="T455">
        <f>S455*D455</f>
        <v/>
      </c>
      <c r="U455">
        <f>S455*F455*H455</f>
        <v/>
      </c>
      <c r="V455">
        <f>S455*F455*(H455-1)</f>
        <v/>
      </c>
      <c r="W455">
        <f>U455*J455</f>
        <v/>
      </c>
      <c r="X455">
        <f>T455+W455</f>
        <v/>
      </c>
      <c r="Y455">
        <f>(T455*E455+W455*L455)*(1-R455-'d_고정'!$B$13)</f>
        <v/>
      </c>
      <c r="Z455">
        <f>(U455*N455*Q455+'d_고정'!$B$3*('6_기대효과'!$H$7/8)*Q455*'d_고정'!$B$10*P455*('6_기대효과'!$K$7/'d_고정'!$B$9))*(1-R455)</f>
        <v/>
      </c>
      <c r="AA455">
        <f>W455*L455*(1-R455-'d_고정'!$B$13)+U455*MAX(N455-'d_고정'!$B$10*P455*('6_기대효과'!$K$7/'d_고정'!$B$9),0)*Q455*(1-R455)</f>
        <v/>
      </c>
      <c r="AB455">
        <f>Y455+Z455</f>
        <v/>
      </c>
      <c r="AC455">
        <f>Y455/('d_고정'!$B$5*'6_기대효과'!$H$7/8)/'d_고정'!$B$6</f>
        <v/>
      </c>
      <c r="AD455">
        <f>Y455/('d_고정'!$B$8*'6_기대효과'!$H$7/8)</f>
        <v/>
      </c>
    </row>
    <row r="456">
      <c r="A456">
        <f>RAND()</f>
        <v/>
      </c>
      <c r="B456">
        <f>IF('d_시나리오'!$J$2='d_시나리오'!$H$2,'d_시나리오'!$I$2,IF(A456&lt;('d_시나리오'!$I$2-'d_시나리오'!$H$2)/('d_시나리오'!$J$2-'d_시나리오'!$H$2),'d_시나리오'!$H$2+SQRT(A456*('d_시나리오'!$J$2-'d_시나리오'!$H$2)*('d_시나리오'!$I$2-'d_시나리오'!$H$2)),'d_시나리오'!$J$2-SQRT((1-A456)*('d_시나리오'!$J$2-'d_시나리오'!$H$2)*('d_시나리오'!$J$2-'d_시나리오'!$I$2))))</f>
        <v/>
      </c>
      <c r="C456">
        <f>RAND()</f>
        <v/>
      </c>
      <c r="D456">
        <f>BETAINV(RAND(),IF(C456&lt;'d_고정'!$B$26,'d_고정'!$B$23,'d_고정'!$B$16)+1,'d_고정'!$B$17-IF(C456&lt;'d_고정'!$B$26,'d_고정'!$B$23,'d_고정'!$B$16)+1)*('d_고정'!$B$14+('d_고정'!$B$15-'d_고정'!$B$14)*RAND())</f>
        <v/>
      </c>
      <c r="E456">
        <f>INDEX('d_분포'!$A$2:$A$28,RANDBETWEEN(1,27))</f>
        <v/>
      </c>
      <c r="F456">
        <f>INDEX('d_분포'!$C$2:$C$5,RANDBETWEEN(1,4))*(0.9+0.2*RAND())</f>
        <v/>
      </c>
      <c r="G456">
        <f>RAND()</f>
        <v/>
      </c>
      <c r="H456">
        <f>(F456+(1-F456)*('d_고정'!$B$22*BETAINV(RAND(),IF(G456&lt;'d_고정'!$B$26,'d_고정'!$B$25,'d_고정'!$B$20)+1,'d_고정'!$B$21-IF(G456&lt;'d_고정'!$B$26,'d_고정'!$B$25,'d_고정'!$B$20)+1)+(1-'d_고정'!$B$22)*BETAINV(RAND(),IF(G456&lt;'d_고정'!$B$26,'d_고정'!$B$24,'d_고정'!$B$18)+1,'d_고정'!$B$19-IF(G456&lt;'d_고정'!$B$26,'d_고정'!$B$24,'d_고정'!$B$18)+1))*('d_고정'!$B$14+('d_고정'!$B$15-'d_고정'!$B$14)*RAND()))/F456</f>
        <v/>
      </c>
      <c r="I456">
        <f>RAND()</f>
        <v/>
      </c>
      <c r="J456">
        <f>IF('d_시나리오'!$J$3='d_시나리오'!$H$3,'d_시나리오'!$I$3,IF(I456&lt;('d_시나리오'!$I$3-'d_시나리오'!$H$3)/('d_시나리오'!$J$3-'d_시나리오'!$H$3),'d_시나리오'!$H$3+SQRT(I456*('d_시나리오'!$J$3-'d_시나리오'!$H$3)*('d_시나리오'!$I$3-'d_시나리오'!$H$3)),'d_시나리오'!$J$3-SQRT((1-I456)*('d_시나리오'!$J$3-'d_시나리오'!$H$3)*('d_시나리오'!$J$3-'d_시나리오'!$I$3))))</f>
        <v/>
      </c>
      <c r="K456">
        <f>RAND()</f>
        <v/>
      </c>
      <c r="L456">
        <f>IF('d_시나리오'!$J$4='d_시나리오'!$H$4,'d_시나리오'!$I$4,IF(K456&lt;('d_시나리오'!$I$4-'d_시나리오'!$H$4)/('d_시나리오'!$J$4-'d_시나리오'!$H$4),'d_시나리오'!$H$4+SQRT(K456*('d_시나리오'!$J$4-'d_시나리오'!$H$4)*('d_시나리오'!$I$4-'d_시나리오'!$H$4)),'d_시나리오'!$J$4-SQRT((1-K456)*('d_시나리오'!$J$4-'d_시나리오'!$H$4)*('d_시나리오'!$J$4-'d_시나리오'!$I$4))))</f>
        <v/>
      </c>
      <c r="M456">
        <f>RAND()</f>
        <v/>
      </c>
      <c r="N456">
        <f>IF('d_시나리오'!$J$5='d_시나리오'!$H$5,'d_시나리오'!$I$5,IF(M456&lt;('d_시나리오'!$I$5-'d_시나리오'!$H$5)/('d_시나리오'!$J$5-'d_시나리오'!$H$5),'d_시나리오'!$H$5+SQRT(M456*('d_시나리오'!$J$5-'d_시나리오'!$H$5)*('d_시나리오'!$I$5-'d_시나리오'!$H$5)),'d_시나리오'!$J$5-SQRT((1-M456)*('d_시나리오'!$J$5-'d_시나리오'!$H$5)*('d_시나리오'!$J$5-'d_시나리오'!$I$5))))</f>
        <v/>
      </c>
      <c r="O456">
        <f>RAND()</f>
        <v/>
      </c>
      <c r="P456">
        <f>IF('d_시나리오'!$J$6='d_시나리오'!$H$6,'d_시나리오'!$I$6,IF(O456&lt;('d_시나리오'!$I$6-'d_시나리오'!$H$6)/('d_시나리오'!$J$6-'d_시나리오'!$H$6),'d_시나리오'!$H$6+SQRT(O456*('d_시나리오'!$J$6-'d_시나리오'!$H$6)*('d_시나리오'!$I$6-'d_시나리오'!$H$6)),'d_시나리오'!$J$6-SQRT((1-O456)*('d_시나리오'!$J$6-'d_시나리오'!$H$6)*('d_시나리오'!$J$6-'d_시나리오'!$I$6))))</f>
        <v/>
      </c>
      <c r="Q456">
        <f>INDEX('d_분포'!$B$2:$B$57,RANDBETWEEN(1,56))</f>
        <v/>
      </c>
      <c r="R456">
        <f>BETAINV(RAND(),5,5)</f>
        <v/>
      </c>
      <c r="S456">
        <f>'d_고정'!$B$1*'6_기대효과'!$H$7*('d_시나리오'!$I$7/'d_고정'!$B$2)*B456</f>
        <v/>
      </c>
      <c r="T456">
        <f>S456*D456</f>
        <v/>
      </c>
      <c r="U456">
        <f>S456*F456*H456</f>
        <v/>
      </c>
      <c r="V456">
        <f>S456*F456*(H456-1)</f>
        <v/>
      </c>
      <c r="W456">
        <f>U456*J456</f>
        <v/>
      </c>
      <c r="X456">
        <f>T456+W456</f>
        <v/>
      </c>
      <c r="Y456">
        <f>(T456*E456+W456*L456)*(1-R456-'d_고정'!$B$13)</f>
        <v/>
      </c>
      <c r="Z456">
        <f>(U456*N456*Q456+'d_고정'!$B$3*('6_기대효과'!$H$7/8)*Q456*'d_고정'!$B$10*P456*('6_기대효과'!$K$7/'d_고정'!$B$9))*(1-R456)</f>
        <v/>
      </c>
      <c r="AA456">
        <f>W456*L456*(1-R456-'d_고정'!$B$13)+U456*MAX(N456-'d_고정'!$B$10*P456*('6_기대효과'!$K$7/'d_고정'!$B$9),0)*Q456*(1-R456)</f>
        <v/>
      </c>
      <c r="AB456">
        <f>Y456+Z456</f>
        <v/>
      </c>
      <c r="AC456">
        <f>Y456/('d_고정'!$B$5*'6_기대효과'!$H$7/8)/'d_고정'!$B$6</f>
        <v/>
      </c>
      <c r="AD456">
        <f>Y456/('d_고정'!$B$8*'6_기대효과'!$H$7/8)</f>
        <v/>
      </c>
    </row>
    <row r="457">
      <c r="A457">
        <f>RAND()</f>
        <v/>
      </c>
      <c r="B457">
        <f>IF('d_시나리오'!$J$2='d_시나리오'!$H$2,'d_시나리오'!$I$2,IF(A457&lt;('d_시나리오'!$I$2-'d_시나리오'!$H$2)/('d_시나리오'!$J$2-'d_시나리오'!$H$2),'d_시나리오'!$H$2+SQRT(A457*('d_시나리오'!$J$2-'d_시나리오'!$H$2)*('d_시나리오'!$I$2-'d_시나리오'!$H$2)),'d_시나리오'!$J$2-SQRT((1-A457)*('d_시나리오'!$J$2-'d_시나리오'!$H$2)*('d_시나리오'!$J$2-'d_시나리오'!$I$2))))</f>
        <v/>
      </c>
      <c r="C457">
        <f>RAND()</f>
        <v/>
      </c>
      <c r="D457">
        <f>BETAINV(RAND(),IF(C457&lt;'d_고정'!$B$26,'d_고정'!$B$23,'d_고정'!$B$16)+1,'d_고정'!$B$17-IF(C457&lt;'d_고정'!$B$26,'d_고정'!$B$23,'d_고정'!$B$16)+1)*('d_고정'!$B$14+('d_고정'!$B$15-'d_고정'!$B$14)*RAND())</f>
        <v/>
      </c>
      <c r="E457">
        <f>INDEX('d_분포'!$A$2:$A$28,RANDBETWEEN(1,27))</f>
        <v/>
      </c>
      <c r="F457">
        <f>INDEX('d_분포'!$C$2:$C$5,RANDBETWEEN(1,4))*(0.9+0.2*RAND())</f>
        <v/>
      </c>
      <c r="G457">
        <f>RAND()</f>
        <v/>
      </c>
      <c r="H457">
        <f>(F457+(1-F457)*('d_고정'!$B$22*BETAINV(RAND(),IF(G457&lt;'d_고정'!$B$26,'d_고정'!$B$25,'d_고정'!$B$20)+1,'d_고정'!$B$21-IF(G457&lt;'d_고정'!$B$26,'d_고정'!$B$25,'d_고정'!$B$20)+1)+(1-'d_고정'!$B$22)*BETAINV(RAND(),IF(G457&lt;'d_고정'!$B$26,'d_고정'!$B$24,'d_고정'!$B$18)+1,'d_고정'!$B$19-IF(G457&lt;'d_고정'!$B$26,'d_고정'!$B$24,'d_고정'!$B$18)+1))*('d_고정'!$B$14+('d_고정'!$B$15-'d_고정'!$B$14)*RAND()))/F457</f>
        <v/>
      </c>
      <c r="I457">
        <f>RAND()</f>
        <v/>
      </c>
      <c r="J457">
        <f>IF('d_시나리오'!$J$3='d_시나리오'!$H$3,'d_시나리오'!$I$3,IF(I457&lt;('d_시나리오'!$I$3-'d_시나리오'!$H$3)/('d_시나리오'!$J$3-'d_시나리오'!$H$3),'d_시나리오'!$H$3+SQRT(I457*('d_시나리오'!$J$3-'d_시나리오'!$H$3)*('d_시나리오'!$I$3-'d_시나리오'!$H$3)),'d_시나리오'!$J$3-SQRT((1-I457)*('d_시나리오'!$J$3-'d_시나리오'!$H$3)*('d_시나리오'!$J$3-'d_시나리오'!$I$3))))</f>
        <v/>
      </c>
      <c r="K457">
        <f>RAND()</f>
        <v/>
      </c>
      <c r="L457">
        <f>IF('d_시나리오'!$J$4='d_시나리오'!$H$4,'d_시나리오'!$I$4,IF(K457&lt;('d_시나리오'!$I$4-'d_시나리오'!$H$4)/('d_시나리오'!$J$4-'d_시나리오'!$H$4),'d_시나리오'!$H$4+SQRT(K457*('d_시나리오'!$J$4-'d_시나리오'!$H$4)*('d_시나리오'!$I$4-'d_시나리오'!$H$4)),'d_시나리오'!$J$4-SQRT((1-K457)*('d_시나리오'!$J$4-'d_시나리오'!$H$4)*('d_시나리오'!$J$4-'d_시나리오'!$I$4))))</f>
        <v/>
      </c>
      <c r="M457">
        <f>RAND()</f>
        <v/>
      </c>
      <c r="N457">
        <f>IF('d_시나리오'!$J$5='d_시나리오'!$H$5,'d_시나리오'!$I$5,IF(M457&lt;('d_시나리오'!$I$5-'d_시나리오'!$H$5)/('d_시나리오'!$J$5-'d_시나리오'!$H$5),'d_시나리오'!$H$5+SQRT(M457*('d_시나리오'!$J$5-'d_시나리오'!$H$5)*('d_시나리오'!$I$5-'d_시나리오'!$H$5)),'d_시나리오'!$J$5-SQRT((1-M457)*('d_시나리오'!$J$5-'d_시나리오'!$H$5)*('d_시나리오'!$J$5-'d_시나리오'!$I$5))))</f>
        <v/>
      </c>
      <c r="O457">
        <f>RAND()</f>
        <v/>
      </c>
      <c r="P457">
        <f>IF('d_시나리오'!$J$6='d_시나리오'!$H$6,'d_시나리오'!$I$6,IF(O457&lt;('d_시나리오'!$I$6-'d_시나리오'!$H$6)/('d_시나리오'!$J$6-'d_시나리오'!$H$6),'d_시나리오'!$H$6+SQRT(O457*('d_시나리오'!$J$6-'d_시나리오'!$H$6)*('d_시나리오'!$I$6-'d_시나리오'!$H$6)),'d_시나리오'!$J$6-SQRT((1-O457)*('d_시나리오'!$J$6-'d_시나리오'!$H$6)*('d_시나리오'!$J$6-'d_시나리오'!$I$6))))</f>
        <v/>
      </c>
      <c r="Q457">
        <f>INDEX('d_분포'!$B$2:$B$57,RANDBETWEEN(1,56))</f>
        <v/>
      </c>
      <c r="R457">
        <f>BETAINV(RAND(),5,5)</f>
        <v/>
      </c>
      <c r="S457">
        <f>'d_고정'!$B$1*'6_기대효과'!$H$7*('d_시나리오'!$I$7/'d_고정'!$B$2)*B457</f>
        <v/>
      </c>
      <c r="T457">
        <f>S457*D457</f>
        <v/>
      </c>
      <c r="U457">
        <f>S457*F457*H457</f>
        <v/>
      </c>
      <c r="V457">
        <f>S457*F457*(H457-1)</f>
        <v/>
      </c>
      <c r="W457">
        <f>U457*J457</f>
        <v/>
      </c>
      <c r="X457">
        <f>T457+W457</f>
        <v/>
      </c>
      <c r="Y457">
        <f>(T457*E457+W457*L457)*(1-R457-'d_고정'!$B$13)</f>
        <v/>
      </c>
      <c r="Z457">
        <f>(U457*N457*Q457+'d_고정'!$B$3*('6_기대효과'!$H$7/8)*Q457*'d_고정'!$B$10*P457*('6_기대효과'!$K$7/'d_고정'!$B$9))*(1-R457)</f>
        <v/>
      </c>
      <c r="AA457">
        <f>W457*L457*(1-R457-'d_고정'!$B$13)+U457*MAX(N457-'d_고정'!$B$10*P457*('6_기대효과'!$K$7/'d_고정'!$B$9),0)*Q457*(1-R457)</f>
        <v/>
      </c>
      <c r="AB457">
        <f>Y457+Z457</f>
        <v/>
      </c>
      <c r="AC457">
        <f>Y457/('d_고정'!$B$5*'6_기대효과'!$H$7/8)/'d_고정'!$B$6</f>
        <v/>
      </c>
      <c r="AD457">
        <f>Y457/('d_고정'!$B$8*'6_기대효과'!$H$7/8)</f>
        <v/>
      </c>
    </row>
    <row r="458">
      <c r="A458">
        <f>RAND()</f>
        <v/>
      </c>
      <c r="B458">
        <f>IF('d_시나리오'!$J$2='d_시나리오'!$H$2,'d_시나리오'!$I$2,IF(A458&lt;('d_시나리오'!$I$2-'d_시나리오'!$H$2)/('d_시나리오'!$J$2-'d_시나리오'!$H$2),'d_시나리오'!$H$2+SQRT(A458*('d_시나리오'!$J$2-'d_시나리오'!$H$2)*('d_시나리오'!$I$2-'d_시나리오'!$H$2)),'d_시나리오'!$J$2-SQRT((1-A458)*('d_시나리오'!$J$2-'d_시나리오'!$H$2)*('d_시나리오'!$J$2-'d_시나리오'!$I$2))))</f>
        <v/>
      </c>
      <c r="C458">
        <f>RAND()</f>
        <v/>
      </c>
      <c r="D458">
        <f>BETAINV(RAND(),IF(C458&lt;'d_고정'!$B$26,'d_고정'!$B$23,'d_고정'!$B$16)+1,'d_고정'!$B$17-IF(C458&lt;'d_고정'!$B$26,'d_고정'!$B$23,'d_고정'!$B$16)+1)*('d_고정'!$B$14+('d_고정'!$B$15-'d_고정'!$B$14)*RAND())</f>
        <v/>
      </c>
      <c r="E458">
        <f>INDEX('d_분포'!$A$2:$A$28,RANDBETWEEN(1,27))</f>
        <v/>
      </c>
      <c r="F458">
        <f>INDEX('d_분포'!$C$2:$C$5,RANDBETWEEN(1,4))*(0.9+0.2*RAND())</f>
        <v/>
      </c>
      <c r="G458">
        <f>RAND()</f>
        <v/>
      </c>
      <c r="H458">
        <f>(F458+(1-F458)*('d_고정'!$B$22*BETAINV(RAND(),IF(G458&lt;'d_고정'!$B$26,'d_고정'!$B$25,'d_고정'!$B$20)+1,'d_고정'!$B$21-IF(G458&lt;'d_고정'!$B$26,'d_고정'!$B$25,'d_고정'!$B$20)+1)+(1-'d_고정'!$B$22)*BETAINV(RAND(),IF(G458&lt;'d_고정'!$B$26,'d_고정'!$B$24,'d_고정'!$B$18)+1,'d_고정'!$B$19-IF(G458&lt;'d_고정'!$B$26,'d_고정'!$B$24,'d_고정'!$B$18)+1))*('d_고정'!$B$14+('d_고정'!$B$15-'d_고정'!$B$14)*RAND()))/F458</f>
        <v/>
      </c>
      <c r="I458">
        <f>RAND()</f>
        <v/>
      </c>
      <c r="J458">
        <f>IF('d_시나리오'!$J$3='d_시나리오'!$H$3,'d_시나리오'!$I$3,IF(I458&lt;('d_시나리오'!$I$3-'d_시나리오'!$H$3)/('d_시나리오'!$J$3-'d_시나리오'!$H$3),'d_시나리오'!$H$3+SQRT(I458*('d_시나리오'!$J$3-'d_시나리오'!$H$3)*('d_시나리오'!$I$3-'d_시나리오'!$H$3)),'d_시나리오'!$J$3-SQRT((1-I458)*('d_시나리오'!$J$3-'d_시나리오'!$H$3)*('d_시나리오'!$J$3-'d_시나리오'!$I$3))))</f>
        <v/>
      </c>
      <c r="K458">
        <f>RAND()</f>
        <v/>
      </c>
      <c r="L458">
        <f>IF('d_시나리오'!$J$4='d_시나리오'!$H$4,'d_시나리오'!$I$4,IF(K458&lt;('d_시나리오'!$I$4-'d_시나리오'!$H$4)/('d_시나리오'!$J$4-'d_시나리오'!$H$4),'d_시나리오'!$H$4+SQRT(K458*('d_시나리오'!$J$4-'d_시나리오'!$H$4)*('d_시나리오'!$I$4-'d_시나리오'!$H$4)),'d_시나리오'!$J$4-SQRT((1-K458)*('d_시나리오'!$J$4-'d_시나리오'!$H$4)*('d_시나리오'!$J$4-'d_시나리오'!$I$4))))</f>
        <v/>
      </c>
      <c r="M458">
        <f>RAND()</f>
        <v/>
      </c>
      <c r="N458">
        <f>IF('d_시나리오'!$J$5='d_시나리오'!$H$5,'d_시나리오'!$I$5,IF(M458&lt;('d_시나리오'!$I$5-'d_시나리오'!$H$5)/('d_시나리오'!$J$5-'d_시나리오'!$H$5),'d_시나리오'!$H$5+SQRT(M458*('d_시나리오'!$J$5-'d_시나리오'!$H$5)*('d_시나리오'!$I$5-'d_시나리오'!$H$5)),'d_시나리오'!$J$5-SQRT((1-M458)*('d_시나리오'!$J$5-'d_시나리오'!$H$5)*('d_시나리오'!$J$5-'d_시나리오'!$I$5))))</f>
        <v/>
      </c>
      <c r="O458">
        <f>RAND()</f>
        <v/>
      </c>
      <c r="P458">
        <f>IF('d_시나리오'!$J$6='d_시나리오'!$H$6,'d_시나리오'!$I$6,IF(O458&lt;('d_시나리오'!$I$6-'d_시나리오'!$H$6)/('d_시나리오'!$J$6-'d_시나리오'!$H$6),'d_시나리오'!$H$6+SQRT(O458*('d_시나리오'!$J$6-'d_시나리오'!$H$6)*('d_시나리오'!$I$6-'d_시나리오'!$H$6)),'d_시나리오'!$J$6-SQRT((1-O458)*('d_시나리오'!$J$6-'d_시나리오'!$H$6)*('d_시나리오'!$J$6-'d_시나리오'!$I$6))))</f>
        <v/>
      </c>
      <c r="Q458">
        <f>INDEX('d_분포'!$B$2:$B$57,RANDBETWEEN(1,56))</f>
        <v/>
      </c>
      <c r="R458">
        <f>BETAINV(RAND(),5,5)</f>
        <v/>
      </c>
      <c r="S458">
        <f>'d_고정'!$B$1*'6_기대효과'!$H$7*('d_시나리오'!$I$7/'d_고정'!$B$2)*B458</f>
        <v/>
      </c>
      <c r="T458">
        <f>S458*D458</f>
        <v/>
      </c>
      <c r="U458">
        <f>S458*F458*H458</f>
        <v/>
      </c>
      <c r="V458">
        <f>S458*F458*(H458-1)</f>
        <v/>
      </c>
      <c r="W458">
        <f>U458*J458</f>
        <v/>
      </c>
      <c r="X458">
        <f>T458+W458</f>
        <v/>
      </c>
      <c r="Y458">
        <f>(T458*E458+W458*L458)*(1-R458-'d_고정'!$B$13)</f>
        <v/>
      </c>
      <c r="Z458">
        <f>(U458*N458*Q458+'d_고정'!$B$3*('6_기대효과'!$H$7/8)*Q458*'d_고정'!$B$10*P458*('6_기대효과'!$K$7/'d_고정'!$B$9))*(1-R458)</f>
        <v/>
      </c>
      <c r="AA458">
        <f>W458*L458*(1-R458-'d_고정'!$B$13)+U458*MAX(N458-'d_고정'!$B$10*P458*('6_기대효과'!$K$7/'d_고정'!$B$9),0)*Q458*(1-R458)</f>
        <v/>
      </c>
      <c r="AB458">
        <f>Y458+Z458</f>
        <v/>
      </c>
      <c r="AC458">
        <f>Y458/('d_고정'!$B$5*'6_기대효과'!$H$7/8)/'d_고정'!$B$6</f>
        <v/>
      </c>
      <c r="AD458">
        <f>Y458/('d_고정'!$B$8*'6_기대효과'!$H$7/8)</f>
        <v/>
      </c>
    </row>
    <row r="459">
      <c r="A459">
        <f>RAND()</f>
        <v/>
      </c>
      <c r="B459">
        <f>IF('d_시나리오'!$J$2='d_시나리오'!$H$2,'d_시나리오'!$I$2,IF(A459&lt;('d_시나리오'!$I$2-'d_시나리오'!$H$2)/('d_시나리오'!$J$2-'d_시나리오'!$H$2),'d_시나리오'!$H$2+SQRT(A459*('d_시나리오'!$J$2-'d_시나리오'!$H$2)*('d_시나리오'!$I$2-'d_시나리오'!$H$2)),'d_시나리오'!$J$2-SQRT((1-A459)*('d_시나리오'!$J$2-'d_시나리오'!$H$2)*('d_시나리오'!$J$2-'d_시나리오'!$I$2))))</f>
        <v/>
      </c>
      <c r="C459">
        <f>RAND()</f>
        <v/>
      </c>
      <c r="D459">
        <f>BETAINV(RAND(),IF(C459&lt;'d_고정'!$B$26,'d_고정'!$B$23,'d_고정'!$B$16)+1,'d_고정'!$B$17-IF(C459&lt;'d_고정'!$B$26,'d_고정'!$B$23,'d_고정'!$B$16)+1)*('d_고정'!$B$14+('d_고정'!$B$15-'d_고정'!$B$14)*RAND())</f>
        <v/>
      </c>
      <c r="E459">
        <f>INDEX('d_분포'!$A$2:$A$28,RANDBETWEEN(1,27))</f>
        <v/>
      </c>
      <c r="F459">
        <f>INDEX('d_분포'!$C$2:$C$5,RANDBETWEEN(1,4))*(0.9+0.2*RAND())</f>
        <v/>
      </c>
      <c r="G459">
        <f>RAND()</f>
        <v/>
      </c>
      <c r="H459">
        <f>(F459+(1-F459)*('d_고정'!$B$22*BETAINV(RAND(),IF(G459&lt;'d_고정'!$B$26,'d_고정'!$B$25,'d_고정'!$B$20)+1,'d_고정'!$B$21-IF(G459&lt;'d_고정'!$B$26,'d_고정'!$B$25,'d_고정'!$B$20)+1)+(1-'d_고정'!$B$22)*BETAINV(RAND(),IF(G459&lt;'d_고정'!$B$26,'d_고정'!$B$24,'d_고정'!$B$18)+1,'d_고정'!$B$19-IF(G459&lt;'d_고정'!$B$26,'d_고정'!$B$24,'d_고정'!$B$18)+1))*('d_고정'!$B$14+('d_고정'!$B$15-'d_고정'!$B$14)*RAND()))/F459</f>
        <v/>
      </c>
      <c r="I459">
        <f>RAND()</f>
        <v/>
      </c>
      <c r="J459">
        <f>IF('d_시나리오'!$J$3='d_시나리오'!$H$3,'d_시나리오'!$I$3,IF(I459&lt;('d_시나리오'!$I$3-'d_시나리오'!$H$3)/('d_시나리오'!$J$3-'d_시나리오'!$H$3),'d_시나리오'!$H$3+SQRT(I459*('d_시나리오'!$J$3-'d_시나리오'!$H$3)*('d_시나리오'!$I$3-'d_시나리오'!$H$3)),'d_시나리오'!$J$3-SQRT((1-I459)*('d_시나리오'!$J$3-'d_시나리오'!$H$3)*('d_시나리오'!$J$3-'d_시나리오'!$I$3))))</f>
        <v/>
      </c>
      <c r="K459">
        <f>RAND()</f>
        <v/>
      </c>
      <c r="L459">
        <f>IF('d_시나리오'!$J$4='d_시나리오'!$H$4,'d_시나리오'!$I$4,IF(K459&lt;('d_시나리오'!$I$4-'d_시나리오'!$H$4)/('d_시나리오'!$J$4-'d_시나리오'!$H$4),'d_시나리오'!$H$4+SQRT(K459*('d_시나리오'!$J$4-'d_시나리오'!$H$4)*('d_시나리오'!$I$4-'d_시나리오'!$H$4)),'d_시나리오'!$J$4-SQRT((1-K459)*('d_시나리오'!$J$4-'d_시나리오'!$H$4)*('d_시나리오'!$J$4-'d_시나리오'!$I$4))))</f>
        <v/>
      </c>
      <c r="M459">
        <f>RAND()</f>
        <v/>
      </c>
      <c r="N459">
        <f>IF('d_시나리오'!$J$5='d_시나리오'!$H$5,'d_시나리오'!$I$5,IF(M459&lt;('d_시나리오'!$I$5-'d_시나리오'!$H$5)/('d_시나리오'!$J$5-'d_시나리오'!$H$5),'d_시나리오'!$H$5+SQRT(M459*('d_시나리오'!$J$5-'d_시나리오'!$H$5)*('d_시나리오'!$I$5-'d_시나리오'!$H$5)),'d_시나리오'!$J$5-SQRT((1-M459)*('d_시나리오'!$J$5-'d_시나리오'!$H$5)*('d_시나리오'!$J$5-'d_시나리오'!$I$5))))</f>
        <v/>
      </c>
      <c r="O459">
        <f>RAND()</f>
        <v/>
      </c>
      <c r="P459">
        <f>IF('d_시나리오'!$J$6='d_시나리오'!$H$6,'d_시나리오'!$I$6,IF(O459&lt;('d_시나리오'!$I$6-'d_시나리오'!$H$6)/('d_시나리오'!$J$6-'d_시나리오'!$H$6),'d_시나리오'!$H$6+SQRT(O459*('d_시나리오'!$J$6-'d_시나리오'!$H$6)*('d_시나리오'!$I$6-'d_시나리오'!$H$6)),'d_시나리오'!$J$6-SQRT((1-O459)*('d_시나리오'!$J$6-'d_시나리오'!$H$6)*('d_시나리오'!$J$6-'d_시나리오'!$I$6))))</f>
        <v/>
      </c>
      <c r="Q459">
        <f>INDEX('d_분포'!$B$2:$B$57,RANDBETWEEN(1,56))</f>
        <v/>
      </c>
      <c r="R459">
        <f>BETAINV(RAND(),5,5)</f>
        <v/>
      </c>
      <c r="S459">
        <f>'d_고정'!$B$1*'6_기대효과'!$H$7*('d_시나리오'!$I$7/'d_고정'!$B$2)*B459</f>
        <v/>
      </c>
      <c r="T459">
        <f>S459*D459</f>
        <v/>
      </c>
      <c r="U459">
        <f>S459*F459*H459</f>
        <v/>
      </c>
      <c r="V459">
        <f>S459*F459*(H459-1)</f>
        <v/>
      </c>
      <c r="W459">
        <f>U459*J459</f>
        <v/>
      </c>
      <c r="X459">
        <f>T459+W459</f>
        <v/>
      </c>
      <c r="Y459">
        <f>(T459*E459+W459*L459)*(1-R459-'d_고정'!$B$13)</f>
        <v/>
      </c>
      <c r="Z459">
        <f>(U459*N459*Q459+'d_고정'!$B$3*('6_기대효과'!$H$7/8)*Q459*'d_고정'!$B$10*P459*('6_기대효과'!$K$7/'d_고정'!$B$9))*(1-R459)</f>
        <v/>
      </c>
      <c r="AA459">
        <f>W459*L459*(1-R459-'d_고정'!$B$13)+U459*MAX(N459-'d_고정'!$B$10*P459*('6_기대효과'!$K$7/'d_고정'!$B$9),0)*Q459*(1-R459)</f>
        <v/>
      </c>
      <c r="AB459">
        <f>Y459+Z459</f>
        <v/>
      </c>
      <c r="AC459">
        <f>Y459/('d_고정'!$B$5*'6_기대효과'!$H$7/8)/'d_고정'!$B$6</f>
        <v/>
      </c>
      <c r="AD459">
        <f>Y459/('d_고정'!$B$8*'6_기대효과'!$H$7/8)</f>
        <v/>
      </c>
    </row>
    <row r="460">
      <c r="A460">
        <f>RAND()</f>
        <v/>
      </c>
      <c r="B460">
        <f>IF('d_시나리오'!$J$2='d_시나리오'!$H$2,'d_시나리오'!$I$2,IF(A460&lt;('d_시나리오'!$I$2-'d_시나리오'!$H$2)/('d_시나리오'!$J$2-'d_시나리오'!$H$2),'d_시나리오'!$H$2+SQRT(A460*('d_시나리오'!$J$2-'d_시나리오'!$H$2)*('d_시나리오'!$I$2-'d_시나리오'!$H$2)),'d_시나리오'!$J$2-SQRT((1-A460)*('d_시나리오'!$J$2-'d_시나리오'!$H$2)*('d_시나리오'!$J$2-'d_시나리오'!$I$2))))</f>
        <v/>
      </c>
      <c r="C460">
        <f>RAND()</f>
        <v/>
      </c>
      <c r="D460">
        <f>BETAINV(RAND(),IF(C460&lt;'d_고정'!$B$26,'d_고정'!$B$23,'d_고정'!$B$16)+1,'d_고정'!$B$17-IF(C460&lt;'d_고정'!$B$26,'d_고정'!$B$23,'d_고정'!$B$16)+1)*('d_고정'!$B$14+('d_고정'!$B$15-'d_고정'!$B$14)*RAND())</f>
        <v/>
      </c>
      <c r="E460">
        <f>INDEX('d_분포'!$A$2:$A$28,RANDBETWEEN(1,27))</f>
        <v/>
      </c>
      <c r="F460">
        <f>INDEX('d_분포'!$C$2:$C$5,RANDBETWEEN(1,4))*(0.9+0.2*RAND())</f>
        <v/>
      </c>
      <c r="G460">
        <f>RAND()</f>
        <v/>
      </c>
      <c r="H460">
        <f>(F460+(1-F460)*('d_고정'!$B$22*BETAINV(RAND(),IF(G460&lt;'d_고정'!$B$26,'d_고정'!$B$25,'d_고정'!$B$20)+1,'d_고정'!$B$21-IF(G460&lt;'d_고정'!$B$26,'d_고정'!$B$25,'d_고정'!$B$20)+1)+(1-'d_고정'!$B$22)*BETAINV(RAND(),IF(G460&lt;'d_고정'!$B$26,'d_고정'!$B$24,'d_고정'!$B$18)+1,'d_고정'!$B$19-IF(G460&lt;'d_고정'!$B$26,'d_고정'!$B$24,'d_고정'!$B$18)+1))*('d_고정'!$B$14+('d_고정'!$B$15-'d_고정'!$B$14)*RAND()))/F460</f>
        <v/>
      </c>
      <c r="I460">
        <f>RAND()</f>
        <v/>
      </c>
      <c r="J460">
        <f>IF('d_시나리오'!$J$3='d_시나리오'!$H$3,'d_시나리오'!$I$3,IF(I460&lt;('d_시나리오'!$I$3-'d_시나리오'!$H$3)/('d_시나리오'!$J$3-'d_시나리오'!$H$3),'d_시나리오'!$H$3+SQRT(I460*('d_시나리오'!$J$3-'d_시나리오'!$H$3)*('d_시나리오'!$I$3-'d_시나리오'!$H$3)),'d_시나리오'!$J$3-SQRT((1-I460)*('d_시나리오'!$J$3-'d_시나리오'!$H$3)*('d_시나리오'!$J$3-'d_시나리오'!$I$3))))</f>
        <v/>
      </c>
      <c r="K460">
        <f>RAND()</f>
        <v/>
      </c>
      <c r="L460">
        <f>IF('d_시나리오'!$J$4='d_시나리오'!$H$4,'d_시나리오'!$I$4,IF(K460&lt;('d_시나리오'!$I$4-'d_시나리오'!$H$4)/('d_시나리오'!$J$4-'d_시나리오'!$H$4),'d_시나리오'!$H$4+SQRT(K460*('d_시나리오'!$J$4-'d_시나리오'!$H$4)*('d_시나리오'!$I$4-'d_시나리오'!$H$4)),'d_시나리오'!$J$4-SQRT((1-K460)*('d_시나리오'!$J$4-'d_시나리오'!$H$4)*('d_시나리오'!$J$4-'d_시나리오'!$I$4))))</f>
        <v/>
      </c>
      <c r="M460">
        <f>RAND()</f>
        <v/>
      </c>
      <c r="N460">
        <f>IF('d_시나리오'!$J$5='d_시나리오'!$H$5,'d_시나리오'!$I$5,IF(M460&lt;('d_시나리오'!$I$5-'d_시나리오'!$H$5)/('d_시나리오'!$J$5-'d_시나리오'!$H$5),'d_시나리오'!$H$5+SQRT(M460*('d_시나리오'!$J$5-'d_시나리오'!$H$5)*('d_시나리오'!$I$5-'d_시나리오'!$H$5)),'d_시나리오'!$J$5-SQRT((1-M460)*('d_시나리오'!$J$5-'d_시나리오'!$H$5)*('d_시나리오'!$J$5-'d_시나리오'!$I$5))))</f>
        <v/>
      </c>
      <c r="O460">
        <f>RAND()</f>
        <v/>
      </c>
      <c r="P460">
        <f>IF('d_시나리오'!$J$6='d_시나리오'!$H$6,'d_시나리오'!$I$6,IF(O460&lt;('d_시나리오'!$I$6-'d_시나리오'!$H$6)/('d_시나리오'!$J$6-'d_시나리오'!$H$6),'d_시나리오'!$H$6+SQRT(O460*('d_시나리오'!$J$6-'d_시나리오'!$H$6)*('d_시나리오'!$I$6-'d_시나리오'!$H$6)),'d_시나리오'!$J$6-SQRT((1-O460)*('d_시나리오'!$J$6-'d_시나리오'!$H$6)*('d_시나리오'!$J$6-'d_시나리오'!$I$6))))</f>
        <v/>
      </c>
      <c r="Q460">
        <f>INDEX('d_분포'!$B$2:$B$57,RANDBETWEEN(1,56))</f>
        <v/>
      </c>
      <c r="R460">
        <f>BETAINV(RAND(),5,5)</f>
        <v/>
      </c>
      <c r="S460">
        <f>'d_고정'!$B$1*'6_기대효과'!$H$7*('d_시나리오'!$I$7/'d_고정'!$B$2)*B460</f>
        <v/>
      </c>
      <c r="T460">
        <f>S460*D460</f>
        <v/>
      </c>
      <c r="U460">
        <f>S460*F460*H460</f>
        <v/>
      </c>
      <c r="V460">
        <f>S460*F460*(H460-1)</f>
        <v/>
      </c>
      <c r="W460">
        <f>U460*J460</f>
        <v/>
      </c>
      <c r="X460">
        <f>T460+W460</f>
        <v/>
      </c>
      <c r="Y460">
        <f>(T460*E460+W460*L460)*(1-R460-'d_고정'!$B$13)</f>
        <v/>
      </c>
      <c r="Z460">
        <f>(U460*N460*Q460+'d_고정'!$B$3*('6_기대효과'!$H$7/8)*Q460*'d_고정'!$B$10*P460*('6_기대효과'!$K$7/'d_고정'!$B$9))*(1-R460)</f>
        <v/>
      </c>
      <c r="AA460">
        <f>W460*L460*(1-R460-'d_고정'!$B$13)+U460*MAX(N460-'d_고정'!$B$10*P460*('6_기대효과'!$K$7/'d_고정'!$B$9),0)*Q460*(1-R460)</f>
        <v/>
      </c>
      <c r="AB460">
        <f>Y460+Z460</f>
        <v/>
      </c>
      <c r="AC460">
        <f>Y460/('d_고정'!$B$5*'6_기대효과'!$H$7/8)/'d_고정'!$B$6</f>
        <v/>
      </c>
      <c r="AD460">
        <f>Y460/('d_고정'!$B$8*'6_기대효과'!$H$7/8)</f>
        <v/>
      </c>
    </row>
    <row r="461">
      <c r="A461">
        <f>RAND()</f>
        <v/>
      </c>
      <c r="B461">
        <f>IF('d_시나리오'!$J$2='d_시나리오'!$H$2,'d_시나리오'!$I$2,IF(A461&lt;('d_시나리오'!$I$2-'d_시나리오'!$H$2)/('d_시나리오'!$J$2-'d_시나리오'!$H$2),'d_시나리오'!$H$2+SQRT(A461*('d_시나리오'!$J$2-'d_시나리오'!$H$2)*('d_시나리오'!$I$2-'d_시나리오'!$H$2)),'d_시나리오'!$J$2-SQRT((1-A461)*('d_시나리오'!$J$2-'d_시나리오'!$H$2)*('d_시나리오'!$J$2-'d_시나리오'!$I$2))))</f>
        <v/>
      </c>
      <c r="C461">
        <f>RAND()</f>
        <v/>
      </c>
      <c r="D461">
        <f>BETAINV(RAND(),IF(C461&lt;'d_고정'!$B$26,'d_고정'!$B$23,'d_고정'!$B$16)+1,'d_고정'!$B$17-IF(C461&lt;'d_고정'!$B$26,'d_고정'!$B$23,'d_고정'!$B$16)+1)*('d_고정'!$B$14+('d_고정'!$B$15-'d_고정'!$B$14)*RAND())</f>
        <v/>
      </c>
      <c r="E461">
        <f>INDEX('d_분포'!$A$2:$A$28,RANDBETWEEN(1,27))</f>
        <v/>
      </c>
      <c r="F461">
        <f>INDEX('d_분포'!$C$2:$C$5,RANDBETWEEN(1,4))*(0.9+0.2*RAND())</f>
        <v/>
      </c>
      <c r="G461">
        <f>RAND()</f>
        <v/>
      </c>
      <c r="H461">
        <f>(F461+(1-F461)*('d_고정'!$B$22*BETAINV(RAND(),IF(G461&lt;'d_고정'!$B$26,'d_고정'!$B$25,'d_고정'!$B$20)+1,'d_고정'!$B$21-IF(G461&lt;'d_고정'!$B$26,'d_고정'!$B$25,'d_고정'!$B$20)+1)+(1-'d_고정'!$B$22)*BETAINV(RAND(),IF(G461&lt;'d_고정'!$B$26,'d_고정'!$B$24,'d_고정'!$B$18)+1,'d_고정'!$B$19-IF(G461&lt;'d_고정'!$B$26,'d_고정'!$B$24,'d_고정'!$B$18)+1))*('d_고정'!$B$14+('d_고정'!$B$15-'d_고정'!$B$14)*RAND()))/F461</f>
        <v/>
      </c>
      <c r="I461">
        <f>RAND()</f>
        <v/>
      </c>
      <c r="J461">
        <f>IF('d_시나리오'!$J$3='d_시나리오'!$H$3,'d_시나리오'!$I$3,IF(I461&lt;('d_시나리오'!$I$3-'d_시나리오'!$H$3)/('d_시나리오'!$J$3-'d_시나리오'!$H$3),'d_시나리오'!$H$3+SQRT(I461*('d_시나리오'!$J$3-'d_시나리오'!$H$3)*('d_시나리오'!$I$3-'d_시나리오'!$H$3)),'d_시나리오'!$J$3-SQRT((1-I461)*('d_시나리오'!$J$3-'d_시나리오'!$H$3)*('d_시나리오'!$J$3-'d_시나리오'!$I$3))))</f>
        <v/>
      </c>
      <c r="K461">
        <f>RAND()</f>
        <v/>
      </c>
      <c r="L461">
        <f>IF('d_시나리오'!$J$4='d_시나리오'!$H$4,'d_시나리오'!$I$4,IF(K461&lt;('d_시나리오'!$I$4-'d_시나리오'!$H$4)/('d_시나리오'!$J$4-'d_시나리오'!$H$4),'d_시나리오'!$H$4+SQRT(K461*('d_시나리오'!$J$4-'d_시나리오'!$H$4)*('d_시나리오'!$I$4-'d_시나리오'!$H$4)),'d_시나리오'!$J$4-SQRT((1-K461)*('d_시나리오'!$J$4-'d_시나리오'!$H$4)*('d_시나리오'!$J$4-'d_시나리오'!$I$4))))</f>
        <v/>
      </c>
      <c r="M461">
        <f>RAND()</f>
        <v/>
      </c>
      <c r="N461">
        <f>IF('d_시나리오'!$J$5='d_시나리오'!$H$5,'d_시나리오'!$I$5,IF(M461&lt;('d_시나리오'!$I$5-'d_시나리오'!$H$5)/('d_시나리오'!$J$5-'d_시나리오'!$H$5),'d_시나리오'!$H$5+SQRT(M461*('d_시나리오'!$J$5-'d_시나리오'!$H$5)*('d_시나리오'!$I$5-'d_시나리오'!$H$5)),'d_시나리오'!$J$5-SQRT((1-M461)*('d_시나리오'!$J$5-'d_시나리오'!$H$5)*('d_시나리오'!$J$5-'d_시나리오'!$I$5))))</f>
        <v/>
      </c>
      <c r="O461">
        <f>RAND()</f>
        <v/>
      </c>
      <c r="P461">
        <f>IF('d_시나리오'!$J$6='d_시나리오'!$H$6,'d_시나리오'!$I$6,IF(O461&lt;('d_시나리오'!$I$6-'d_시나리오'!$H$6)/('d_시나리오'!$J$6-'d_시나리오'!$H$6),'d_시나리오'!$H$6+SQRT(O461*('d_시나리오'!$J$6-'d_시나리오'!$H$6)*('d_시나리오'!$I$6-'d_시나리오'!$H$6)),'d_시나리오'!$J$6-SQRT((1-O461)*('d_시나리오'!$J$6-'d_시나리오'!$H$6)*('d_시나리오'!$J$6-'d_시나리오'!$I$6))))</f>
        <v/>
      </c>
      <c r="Q461">
        <f>INDEX('d_분포'!$B$2:$B$57,RANDBETWEEN(1,56))</f>
        <v/>
      </c>
      <c r="R461">
        <f>BETAINV(RAND(),5,5)</f>
        <v/>
      </c>
      <c r="S461">
        <f>'d_고정'!$B$1*'6_기대효과'!$H$7*('d_시나리오'!$I$7/'d_고정'!$B$2)*B461</f>
        <v/>
      </c>
      <c r="T461">
        <f>S461*D461</f>
        <v/>
      </c>
      <c r="U461">
        <f>S461*F461*H461</f>
        <v/>
      </c>
      <c r="V461">
        <f>S461*F461*(H461-1)</f>
        <v/>
      </c>
      <c r="W461">
        <f>U461*J461</f>
        <v/>
      </c>
      <c r="X461">
        <f>T461+W461</f>
        <v/>
      </c>
      <c r="Y461">
        <f>(T461*E461+W461*L461)*(1-R461-'d_고정'!$B$13)</f>
        <v/>
      </c>
      <c r="Z461">
        <f>(U461*N461*Q461+'d_고정'!$B$3*('6_기대효과'!$H$7/8)*Q461*'d_고정'!$B$10*P461*('6_기대효과'!$K$7/'d_고정'!$B$9))*(1-R461)</f>
        <v/>
      </c>
      <c r="AA461">
        <f>W461*L461*(1-R461-'d_고정'!$B$13)+U461*MAX(N461-'d_고정'!$B$10*P461*('6_기대효과'!$K$7/'d_고정'!$B$9),0)*Q461*(1-R461)</f>
        <v/>
      </c>
      <c r="AB461">
        <f>Y461+Z461</f>
        <v/>
      </c>
      <c r="AC461">
        <f>Y461/('d_고정'!$B$5*'6_기대효과'!$H$7/8)/'d_고정'!$B$6</f>
        <v/>
      </c>
      <c r="AD461">
        <f>Y461/('d_고정'!$B$8*'6_기대효과'!$H$7/8)</f>
        <v/>
      </c>
    </row>
    <row r="462">
      <c r="A462">
        <f>RAND()</f>
        <v/>
      </c>
      <c r="B462">
        <f>IF('d_시나리오'!$J$2='d_시나리오'!$H$2,'d_시나리오'!$I$2,IF(A462&lt;('d_시나리오'!$I$2-'d_시나리오'!$H$2)/('d_시나리오'!$J$2-'d_시나리오'!$H$2),'d_시나리오'!$H$2+SQRT(A462*('d_시나리오'!$J$2-'d_시나리오'!$H$2)*('d_시나리오'!$I$2-'d_시나리오'!$H$2)),'d_시나리오'!$J$2-SQRT((1-A462)*('d_시나리오'!$J$2-'d_시나리오'!$H$2)*('d_시나리오'!$J$2-'d_시나리오'!$I$2))))</f>
        <v/>
      </c>
      <c r="C462">
        <f>RAND()</f>
        <v/>
      </c>
      <c r="D462">
        <f>BETAINV(RAND(),IF(C462&lt;'d_고정'!$B$26,'d_고정'!$B$23,'d_고정'!$B$16)+1,'d_고정'!$B$17-IF(C462&lt;'d_고정'!$B$26,'d_고정'!$B$23,'d_고정'!$B$16)+1)*('d_고정'!$B$14+('d_고정'!$B$15-'d_고정'!$B$14)*RAND())</f>
        <v/>
      </c>
      <c r="E462">
        <f>INDEX('d_분포'!$A$2:$A$28,RANDBETWEEN(1,27))</f>
        <v/>
      </c>
      <c r="F462">
        <f>INDEX('d_분포'!$C$2:$C$5,RANDBETWEEN(1,4))*(0.9+0.2*RAND())</f>
        <v/>
      </c>
      <c r="G462">
        <f>RAND()</f>
        <v/>
      </c>
      <c r="H462">
        <f>(F462+(1-F462)*('d_고정'!$B$22*BETAINV(RAND(),IF(G462&lt;'d_고정'!$B$26,'d_고정'!$B$25,'d_고정'!$B$20)+1,'d_고정'!$B$21-IF(G462&lt;'d_고정'!$B$26,'d_고정'!$B$25,'d_고정'!$B$20)+1)+(1-'d_고정'!$B$22)*BETAINV(RAND(),IF(G462&lt;'d_고정'!$B$26,'d_고정'!$B$24,'d_고정'!$B$18)+1,'d_고정'!$B$19-IF(G462&lt;'d_고정'!$B$26,'d_고정'!$B$24,'d_고정'!$B$18)+1))*('d_고정'!$B$14+('d_고정'!$B$15-'d_고정'!$B$14)*RAND()))/F462</f>
        <v/>
      </c>
      <c r="I462">
        <f>RAND()</f>
        <v/>
      </c>
      <c r="J462">
        <f>IF('d_시나리오'!$J$3='d_시나리오'!$H$3,'d_시나리오'!$I$3,IF(I462&lt;('d_시나리오'!$I$3-'d_시나리오'!$H$3)/('d_시나리오'!$J$3-'d_시나리오'!$H$3),'d_시나리오'!$H$3+SQRT(I462*('d_시나리오'!$J$3-'d_시나리오'!$H$3)*('d_시나리오'!$I$3-'d_시나리오'!$H$3)),'d_시나리오'!$J$3-SQRT((1-I462)*('d_시나리오'!$J$3-'d_시나리오'!$H$3)*('d_시나리오'!$J$3-'d_시나리오'!$I$3))))</f>
        <v/>
      </c>
      <c r="K462">
        <f>RAND()</f>
        <v/>
      </c>
      <c r="L462">
        <f>IF('d_시나리오'!$J$4='d_시나리오'!$H$4,'d_시나리오'!$I$4,IF(K462&lt;('d_시나리오'!$I$4-'d_시나리오'!$H$4)/('d_시나리오'!$J$4-'d_시나리오'!$H$4),'d_시나리오'!$H$4+SQRT(K462*('d_시나리오'!$J$4-'d_시나리오'!$H$4)*('d_시나리오'!$I$4-'d_시나리오'!$H$4)),'d_시나리오'!$J$4-SQRT((1-K462)*('d_시나리오'!$J$4-'d_시나리오'!$H$4)*('d_시나리오'!$J$4-'d_시나리오'!$I$4))))</f>
        <v/>
      </c>
      <c r="M462">
        <f>RAND()</f>
        <v/>
      </c>
      <c r="N462">
        <f>IF('d_시나리오'!$J$5='d_시나리오'!$H$5,'d_시나리오'!$I$5,IF(M462&lt;('d_시나리오'!$I$5-'d_시나리오'!$H$5)/('d_시나리오'!$J$5-'d_시나리오'!$H$5),'d_시나리오'!$H$5+SQRT(M462*('d_시나리오'!$J$5-'d_시나리오'!$H$5)*('d_시나리오'!$I$5-'d_시나리오'!$H$5)),'d_시나리오'!$J$5-SQRT((1-M462)*('d_시나리오'!$J$5-'d_시나리오'!$H$5)*('d_시나리오'!$J$5-'d_시나리오'!$I$5))))</f>
        <v/>
      </c>
      <c r="O462">
        <f>RAND()</f>
        <v/>
      </c>
      <c r="P462">
        <f>IF('d_시나리오'!$J$6='d_시나리오'!$H$6,'d_시나리오'!$I$6,IF(O462&lt;('d_시나리오'!$I$6-'d_시나리오'!$H$6)/('d_시나리오'!$J$6-'d_시나리오'!$H$6),'d_시나리오'!$H$6+SQRT(O462*('d_시나리오'!$J$6-'d_시나리오'!$H$6)*('d_시나리오'!$I$6-'d_시나리오'!$H$6)),'d_시나리오'!$J$6-SQRT((1-O462)*('d_시나리오'!$J$6-'d_시나리오'!$H$6)*('d_시나리오'!$J$6-'d_시나리오'!$I$6))))</f>
        <v/>
      </c>
      <c r="Q462">
        <f>INDEX('d_분포'!$B$2:$B$57,RANDBETWEEN(1,56))</f>
        <v/>
      </c>
      <c r="R462">
        <f>BETAINV(RAND(),5,5)</f>
        <v/>
      </c>
      <c r="S462">
        <f>'d_고정'!$B$1*'6_기대효과'!$H$7*('d_시나리오'!$I$7/'d_고정'!$B$2)*B462</f>
        <v/>
      </c>
      <c r="T462">
        <f>S462*D462</f>
        <v/>
      </c>
      <c r="U462">
        <f>S462*F462*H462</f>
        <v/>
      </c>
      <c r="V462">
        <f>S462*F462*(H462-1)</f>
        <v/>
      </c>
      <c r="W462">
        <f>U462*J462</f>
        <v/>
      </c>
      <c r="X462">
        <f>T462+W462</f>
        <v/>
      </c>
      <c r="Y462">
        <f>(T462*E462+W462*L462)*(1-R462-'d_고정'!$B$13)</f>
        <v/>
      </c>
      <c r="Z462">
        <f>(U462*N462*Q462+'d_고정'!$B$3*('6_기대효과'!$H$7/8)*Q462*'d_고정'!$B$10*P462*('6_기대효과'!$K$7/'d_고정'!$B$9))*(1-R462)</f>
        <v/>
      </c>
      <c r="AA462">
        <f>W462*L462*(1-R462-'d_고정'!$B$13)+U462*MAX(N462-'d_고정'!$B$10*P462*('6_기대효과'!$K$7/'d_고정'!$B$9),0)*Q462*(1-R462)</f>
        <v/>
      </c>
      <c r="AB462">
        <f>Y462+Z462</f>
        <v/>
      </c>
      <c r="AC462">
        <f>Y462/('d_고정'!$B$5*'6_기대효과'!$H$7/8)/'d_고정'!$B$6</f>
        <v/>
      </c>
      <c r="AD462">
        <f>Y462/('d_고정'!$B$8*'6_기대효과'!$H$7/8)</f>
        <v/>
      </c>
    </row>
    <row r="463">
      <c r="A463">
        <f>RAND()</f>
        <v/>
      </c>
      <c r="B463">
        <f>IF('d_시나리오'!$J$2='d_시나리오'!$H$2,'d_시나리오'!$I$2,IF(A463&lt;('d_시나리오'!$I$2-'d_시나리오'!$H$2)/('d_시나리오'!$J$2-'d_시나리오'!$H$2),'d_시나리오'!$H$2+SQRT(A463*('d_시나리오'!$J$2-'d_시나리오'!$H$2)*('d_시나리오'!$I$2-'d_시나리오'!$H$2)),'d_시나리오'!$J$2-SQRT((1-A463)*('d_시나리오'!$J$2-'d_시나리오'!$H$2)*('d_시나리오'!$J$2-'d_시나리오'!$I$2))))</f>
        <v/>
      </c>
      <c r="C463">
        <f>RAND()</f>
        <v/>
      </c>
      <c r="D463">
        <f>BETAINV(RAND(),IF(C463&lt;'d_고정'!$B$26,'d_고정'!$B$23,'d_고정'!$B$16)+1,'d_고정'!$B$17-IF(C463&lt;'d_고정'!$B$26,'d_고정'!$B$23,'d_고정'!$B$16)+1)*('d_고정'!$B$14+('d_고정'!$B$15-'d_고정'!$B$14)*RAND())</f>
        <v/>
      </c>
      <c r="E463">
        <f>INDEX('d_분포'!$A$2:$A$28,RANDBETWEEN(1,27))</f>
        <v/>
      </c>
      <c r="F463">
        <f>INDEX('d_분포'!$C$2:$C$5,RANDBETWEEN(1,4))*(0.9+0.2*RAND())</f>
        <v/>
      </c>
      <c r="G463">
        <f>RAND()</f>
        <v/>
      </c>
      <c r="H463">
        <f>(F463+(1-F463)*('d_고정'!$B$22*BETAINV(RAND(),IF(G463&lt;'d_고정'!$B$26,'d_고정'!$B$25,'d_고정'!$B$20)+1,'d_고정'!$B$21-IF(G463&lt;'d_고정'!$B$26,'d_고정'!$B$25,'d_고정'!$B$20)+1)+(1-'d_고정'!$B$22)*BETAINV(RAND(),IF(G463&lt;'d_고정'!$B$26,'d_고정'!$B$24,'d_고정'!$B$18)+1,'d_고정'!$B$19-IF(G463&lt;'d_고정'!$B$26,'d_고정'!$B$24,'d_고정'!$B$18)+1))*('d_고정'!$B$14+('d_고정'!$B$15-'d_고정'!$B$14)*RAND()))/F463</f>
        <v/>
      </c>
      <c r="I463">
        <f>RAND()</f>
        <v/>
      </c>
      <c r="J463">
        <f>IF('d_시나리오'!$J$3='d_시나리오'!$H$3,'d_시나리오'!$I$3,IF(I463&lt;('d_시나리오'!$I$3-'d_시나리오'!$H$3)/('d_시나리오'!$J$3-'d_시나리오'!$H$3),'d_시나리오'!$H$3+SQRT(I463*('d_시나리오'!$J$3-'d_시나리오'!$H$3)*('d_시나리오'!$I$3-'d_시나리오'!$H$3)),'d_시나리오'!$J$3-SQRT((1-I463)*('d_시나리오'!$J$3-'d_시나리오'!$H$3)*('d_시나리오'!$J$3-'d_시나리오'!$I$3))))</f>
        <v/>
      </c>
      <c r="K463">
        <f>RAND()</f>
        <v/>
      </c>
      <c r="L463">
        <f>IF('d_시나리오'!$J$4='d_시나리오'!$H$4,'d_시나리오'!$I$4,IF(K463&lt;('d_시나리오'!$I$4-'d_시나리오'!$H$4)/('d_시나리오'!$J$4-'d_시나리오'!$H$4),'d_시나리오'!$H$4+SQRT(K463*('d_시나리오'!$J$4-'d_시나리오'!$H$4)*('d_시나리오'!$I$4-'d_시나리오'!$H$4)),'d_시나리오'!$J$4-SQRT((1-K463)*('d_시나리오'!$J$4-'d_시나리오'!$H$4)*('d_시나리오'!$J$4-'d_시나리오'!$I$4))))</f>
        <v/>
      </c>
      <c r="M463">
        <f>RAND()</f>
        <v/>
      </c>
      <c r="N463">
        <f>IF('d_시나리오'!$J$5='d_시나리오'!$H$5,'d_시나리오'!$I$5,IF(M463&lt;('d_시나리오'!$I$5-'d_시나리오'!$H$5)/('d_시나리오'!$J$5-'d_시나리오'!$H$5),'d_시나리오'!$H$5+SQRT(M463*('d_시나리오'!$J$5-'d_시나리오'!$H$5)*('d_시나리오'!$I$5-'d_시나리오'!$H$5)),'d_시나리오'!$J$5-SQRT((1-M463)*('d_시나리오'!$J$5-'d_시나리오'!$H$5)*('d_시나리오'!$J$5-'d_시나리오'!$I$5))))</f>
        <v/>
      </c>
      <c r="O463">
        <f>RAND()</f>
        <v/>
      </c>
      <c r="P463">
        <f>IF('d_시나리오'!$J$6='d_시나리오'!$H$6,'d_시나리오'!$I$6,IF(O463&lt;('d_시나리오'!$I$6-'d_시나리오'!$H$6)/('d_시나리오'!$J$6-'d_시나리오'!$H$6),'d_시나리오'!$H$6+SQRT(O463*('d_시나리오'!$J$6-'d_시나리오'!$H$6)*('d_시나리오'!$I$6-'d_시나리오'!$H$6)),'d_시나리오'!$J$6-SQRT((1-O463)*('d_시나리오'!$J$6-'d_시나리오'!$H$6)*('d_시나리오'!$J$6-'d_시나리오'!$I$6))))</f>
        <v/>
      </c>
      <c r="Q463">
        <f>INDEX('d_분포'!$B$2:$B$57,RANDBETWEEN(1,56))</f>
        <v/>
      </c>
      <c r="R463">
        <f>BETAINV(RAND(),5,5)</f>
        <v/>
      </c>
      <c r="S463">
        <f>'d_고정'!$B$1*'6_기대효과'!$H$7*('d_시나리오'!$I$7/'d_고정'!$B$2)*B463</f>
        <v/>
      </c>
      <c r="T463">
        <f>S463*D463</f>
        <v/>
      </c>
      <c r="U463">
        <f>S463*F463*H463</f>
        <v/>
      </c>
      <c r="V463">
        <f>S463*F463*(H463-1)</f>
        <v/>
      </c>
      <c r="W463">
        <f>U463*J463</f>
        <v/>
      </c>
      <c r="X463">
        <f>T463+W463</f>
        <v/>
      </c>
      <c r="Y463">
        <f>(T463*E463+W463*L463)*(1-R463-'d_고정'!$B$13)</f>
        <v/>
      </c>
      <c r="Z463">
        <f>(U463*N463*Q463+'d_고정'!$B$3*('6_기대효과'!$H$7/8)*Q463*'d_고정'!$B$10*P463*('6_기대효과'!$K$7/'d_고정'!$B$9))*(1-R463)</f>
        <v/>
      </c>
      <c r="AA463">
        <f>W463*L463*(1-R463-'d_고정'!$B$13)+U463*MAX(N463-'d_고정'!$B$10*P463*('6_기대효과'!$K$7/'d_고정'!$B$9),0)*Q463*(1-R463)</f>
        <v/>
      </c>
      <c r="AB463">
        <f>Y463+Z463</f>
        <v/>
      </c>
      <c r="AC463">
        <f>Y463/('d_고정'!$B$5*'6_기대효과'!$H$7/8)/'d_고정'!$B$6</f>
        <v/>
      </c>
      <c r="AD463">
        <f>Y463/('d_고정'!$B$8*'6_기대효과'!$H$7/8)</f>
        <v/>
      </c>
    </row>
    <row r="464">
      <c r="A464">
        <f>RAND()</f>
        <v/>
      </c>
      <c r="B464">
        <f>IF('d_시나리오'!$J$2='d_시나리오'!$H$2,'d_시나리오'!$I$2,IF(A464&lt;('d_시나리오'!$I$2-'d_시나리오'!$H$2)/('d_시나리오'!$J$2-'d_시나리오'!$H$2),'d_시나리오'!$H$2+SQRT(A464*('d_시나리오'!$J$2-'d_시나리오'!$H$2)*('d_시나리오'!$I$2-'d_시나리오'!$H$2)),'d_시나리오'!$J$2-SQRT((1-A464)*('d_시나리오'!$J$2-'d_시나리오'!$H$2)*('d_시나리오'!$J$2-'d_시나리오'!$I$2))))</f>
        <v/>
      </c>
      <c r="C464">
        <f>RAND()</f>
        <v/>
      </c>
      <c r="D464">
        <f>BETAINV(RAND(),IF(C464&lt;'d_고정'!$B$26,'d_고정'!$B$23,'d_고정'!$B$16)+1,'d_고정'!$B$17-IF(C464&lt;'d_고정'!$B$26,'d_고정'!$B$23,'d_고정'!$B$16)+1)*('d_고정'!$B$14+('d_고정'!$B$15-'d_고정'!$B$14)*RAND())</f>
        <v/>
      </c>
      <c r="E464">
        <f>INDEX('d_분포'!$A$2:$A$28,RANDBETWEEN(1,27))</f>
        <v/>
      </c>
      <c r="F464">
        <f>INDEX('d_분포'!$C$2:$C$5,RANDBETWEEN(1,4))*(0.9+0.2*RAND())</f>
        <v/>
      </c>
      <c r="G464">
        <f>RAND()</f>
        <v/>
      </c>
      <c r="H464">
        <f>(F464+(1-F464)*('d_고정'!$B$22*BETAINV(RAND(),IF(G464&lt;'d_고정'!$B$26,'d_고정'!$B$25,'d_고정'!$B$20)+1,'d_고정'!$B$21-IF(G464&lt;'d_고정'!$B$26,'d_고정'!$B$25,'d_고정'!$B$20)+1)+(1-'d_고정'!$B$22)*BETAINV(RAND(),IF(G464&lt;'d_고정'!$B$26,'d_고정'!$B$24,'d_고정'!$B$18)+1,'d_고정'!$B$19-IF(G464&lt;'d_고정'!$B$26,'d_고정'!$B$24,'d_고정'!$B$18)+1))*('d_고정'!$B$14+('d_고정'!$B$15-'d_고정'!$B$14)*RAND()))/F464</f>
        <v/>
      </c>
      <c r="I464">
        <f>RAND()</f>
        <v/>
      </c>
      <c r="J464">
        <f>IF('d_시나리오'!$J$3='d_시나리오'!$H$3,'d_시나리오'!$I$3,IF(I464&lt;('d_시나리오'!$I$3-'d_시나리오'!$H$3)/('d_시나리오'!$J$3-'d_시나리오'!$H$3),'d_시나리오'!$H$3+SQRT(I464*('d_시나리오'!$J$3-'d_시나리오'!$H$3)*('d_시나리오'!$I$3-'d_시나리오'!$H$3)),'d_시나리오'!$J$3-SQRT((1-I464)*('d_시나리오'!$J$3-'d_시나리오'!$H$3)*('d_시나리오'!$J$3-'d_시나리오'!$I$3))))</f>
        <v/>
      </c>
      <c r="K464">
        <f>RAND()</f>
        <v/>
      </c>
      <c r="L464">
        <f>IF('d_시나리오'!$J$4='d_시나리오'!$H$4,'d_시나리오'!$I$4,IF(K464&lt;('d_시나리오'!$I$4-'d_시나리오'!$H$4)/('d_시나리오'!$J$4-'d_시나리오'!$H$4),'d_시나리오'!$H$4+SQRT(K464*('d_시나리오'!$J$4-'d_시나리오'!$H$4)*('d_시나리오'!$I$4-'d_시나리오'!$H$4)),'d_시나리오'!$J$4-SQRT((1-K464)*('d_시나리오'!$J$4-'d_시나리오'!$H$4)*('d_시나리오'!$J$4-'d_시나리오'!$I$4))))</f>
        <v/>
      </c>
      <c r="M464">
        <f>RAND()</f>
        <v/>
      </c>
      <c r="N464">
        <f>IF('d_시나리오'!$J$5='d_시나리오'!$H$5,'d_시나리오'!$I$5,IF(M464&lt;('d_시나리오'!$I$5-'d_시나리오'!$H$5)/('d_시나리오'!$J$5-'d_시나리오'!$H$5),'d_시나리오'!$H$5+SQRT(M464*('d_시나리오'!$J$5-'d_시나리오'!$H$5)*('d_시나리오'!$I$5-'d_시나리오'!$H$5)),'d_시나리오'!$J$5-SQRT((1-M464)*('d_시나리오'!$J$5-'d_시나리오'!$H$5)*('d_시나리오'!$J$5-'d_시나리오'!$I$5))))</f>
        <v/>
      </c>
      <c r="O464">
        <f>RAND()</f>
        <v/>
      </c>
      <c r="P464">
        <f>IF('d_시나리오'!$J$6='d_시나리오'!$H$6,'d_시나리오'!$I$6,IF(O464&lt;('d_시나리오'!$I$6-'d_시나리오'!$H$6)/('d_시나리오'!$J$6-'d_시나리오'!$H$6),'d_시나리오'!$H$6+SQRT(O464*('d_시나리오'!$J$6-'d_시나리오'!$H$6)*('d_시나리오'!$I$6-'d_시나리오'!$H$6)),'d_시나리오'!$J$6-SQRT((1-O464)*('d_시나리오'!$J$6-'d_시나리오'!$H$6)*('d_시나리오'!$J$6-'d_시나리오'!$I$6))))</f>
        <v/>
      </c>
      <c r="Q464">
        <f>INDEX('d_분포'!$B$2:$B$57,RANDBETWEEN(1,56))</f>
        <v/>
      </c>
      <c r="R464">
        <f>BETAINV(RAND(),5,5)</f>
        <v/>
      </c>
      <c r="S464">
        <f>'d_고정'!$B$1*'6_기대효과'!$H$7*('d_시나리오'!$I$7/'d_고정'!$B$2)*B464</f>
        <v/>
      </c>
      <c r="T464">
        <f>S464*D464</f>
        <v/>
      </c>
      <c r="U464">
        <f>S464*F464*H464</f>
        <v/>
      </c>
      <c r="V464">
        <f>S464*F464*(H464-1)</f>
        <v/>
      </c>
      <c r="W464">
        <f>U464*J464</f>
        <v/>
      </c>
      <c r="X464">
        <f>T464+W464</f>
        <v/>
      </c>
      <c r="Y464">
        <f>(T464*E464+W464*L464)*(1-R464-'d_고정'!$B$13)</f>
        <v/>
      </c>
      <c r="Z464">
        <f>(U464*N464*Q464+'d_고정'!$B$3*('6_기대효과'!$H$7/8)*Q464*'d_고정'!$B$10*P464*('6_기대효과'!$K$7/'d_고정'!$B$9))*(1-R464)</f>
        <v/>
      </c>
      <c r="AA464">
        <f>W464*L464*(1-R464-'d_고정'!$B$13)+U464*MAX(N464-'d_고정'!$B$10*P464*('6_기대효과'!$K$7/'d_고정'!$B$9),0)*Q464*(1-R464)</f>
        <v/>
      </c>
      <c r="AB464">
        <f>Y464+Z464</f>
        <v/>
      </c>
      <c r="AC464">
        <f>Y464/('d_고정'!$B$5*'6_기대효과'!$H$7/8)/'d_고정'!$B$6</f>
        <v/>
      </c>
      <c r="AD464">
        <f>Y464/('d_고정'!$B$8*'6_기대효과'!$H$7/8)</f>
        <v/>
      </c>
    </row>
    <row r="465">
      <c r="A465">
        <f>RAND()</f>
        <v/>
      </c>
      <c r="B465">
        <f>IF('d_시나리오'!$J$2='d_시나리오'!$H$2,'d_시나리오'!$I$2,IF(A465&lt;('d_시나리오'!$I$2-'d_시나리오'!$H$2)/('d_시나리오'!$J$2-'d_시나리오'!$H$2),'d_시나리오'!$H$2+SQRT(A465*('d_시나리오'!$J$2-'d_시나리오'!$H$2)*('d_시나리오'!$I$2-'d_시나리오'!$H$2)),'d_시나리오'!$J$2-SQRT((1-A465)*('d_시나리오'!$J$2-'d_시나리오'!$H$2)*('d_시나리오'!$J$2-'d_시나리오'!$I$2))))</f>
        <v/>
      </c>
      <c r="C465">
        <f>RAND()</f>
        <v/>
      </c>
      <c r="D465">
        <f>BETAINV(RAND(),IF(C465&lt;'d_고정'!$B$26,'d_고정'!$B$23,'d_고정'!$B$16)+1,'d_고정'!$B$17-IF(C465&lt;'d_고정'!$B$26,'d_고정'!$B$23,'d_고정'!$B$16)+1)*('d_고정'!$B$14+('d_고정'!$B$15-'d_고정'!$B$14)*RAND())</f>
        <v/>
      </c>
      <c r="E465">
        <f>INDEX('d_분포'!$A$2:$A$28,RANDBETWEEN(1,27))</f>
        <v/>
      </c>
      <c r="F465">
        <f>INDEX('d_분포'!$C$2:$C$5,RANDBETWEEN(1,4))*(0.9+0.2*RAND())</f>
        <v/>
      </c>
      <c r="G465">
        <f>RAND()</f>
        <v/>
      </c>
      <c r="H465">
        <f>(F465+(1-F465)*('d_고정'!$B$22*BETAINV(RAND(),IF(G465&lt;'d_고정'!$B$26,'d_고정'!$B$25,'d_고정'!$B$20)+1,'d_고정'!$B$21-IF(G465&lt;'d_고정'!$B$26,'d_고정'!$B$25,'d_고정'!$B$20)+1)+(1-'d_고정'!$B$22)*BETAINV(RAND(),IF(G465&lt;'d_고정'!$B$26,'d_고정'!$B$24,'d_고정'!$B$18)+1,'d_고정'!$B$19-IF(G465&lt;'d_고정'!$B$26,'d_고정'!$B$24,'d_고정'!$B$18)+1))*('d_고정'!$B$14+('d_고정'!$B$15-'d_고정'!$B$14)*RAND()))/F465</f>
        <v/>
      </c>
      <c r="I465">
        <f>RAND()</f>
        <v/>
      </c>
      <c r="J465">
        <f>IF('d_시나리오'!$J$3='d_시나리오'!$H$3,'d_시나리오'!$I$3,IF(I465&lt;('d_시나리오'!$I$3-'d_시나리오'!$H$3)/('d_시나리오'!$J$3-'d_시나리오'!$H$3),'d_시나리오'!$H$3+SQRT(I465*('d_시나리오'!$J$3-'d_시나리오'!$H$3)*('d_시나리오'!$I$3-'d_시나리오'!$H$3)),'d_시나리오'!$J$3-SQRT((1-I465)*('d_시나리오'!$J$3-'d_시나리오'!$H$3)*('d_시나리오'!$J$3-'d_시나리오'!$I$3))))</f>
        <v/>
      </c>
      <c r="K465">
        <f>RAND()</f>
        <v/>
      </c>
      <c r="L465">
        <f>IF('d_시나리오'!$J$4='d_시나리오'!$H$4,'d_시나리오'!$I$4,IF(K465&lt;('d_시나리오'!$I$4-'d_시나리오'!$H$4)/('d_시나리오'!$J$4-'d_시나리오'!$H$4),'d_시나리오'!$H$4+SQRT(K465*('d_시나리오'!$J$4-'d_시나리오'!$H$4)*('d_시나리오'!$I$4-'d_시나리오'!$H$4)),'d_시나리오'!$J$4-SQRT((1-K465)*('d_시나리오'!$J$4-'d_시나리오'!$H$4)*('d_시나리오'!$J$4-'d_시나리오'!$I$4))))</f>
        <v/>
      </c>
      <c r="M465">
        <f>RAND()</f>
        <v/>
      </c>
      <c r="N465">
        <f>IF('d_시나리오'!$J$5='d_시나리오'!$H$5,'d_시나리오'!$I$5,IF(M465&lt;('d_시나리오'!$I$5-'d_시나리오'!$H$5)/('d_시나리오'!$J$5-'d_시나리오'!$H$5),'d_시나리오'!$H$5+SQRT(M465*('d_시나리오'!$J$5-'d_시나리오'!$H$5)*('d_시나리오'!$I$5-'d_시나리오'!$H$5)),'d_시나리오'!$J$5-SQRT((1-M465)*('d_시나리오'!$J$5-'d_시나리오'!$H$5)*('d_시나리오'!$J$5-'d_시나리오'!$I$5))))</f>
        <v/>
      </c>
      <c r="O465">
        <f>RAND()</f>
        <v/>
      </c>
      <c r="P465">
        <f>IF('d_시나리오'!$J$6='d_시나리오'!$H$6,'d_시나리오'!$I$6,IF(O465&lt;('d_시나리오'!$I$6-'d_시나리오'!$H$6)/('d_시나리오'!$J$6-'d_시나리오'!$H$6),'d_시나리오'!$H$6+SQRT(O465*('d_시나리오'!$J$6-'d_시나리오'!$H$6)*('d_시나리오'!$I$6-'d_시나리오'!$H$6)),'d_시나리오'!$J$6-SQRT((1-O465)*('d_시나리오'!$J$6-'d_시나리오'!$H$6)*('d_시나리오'!$J$6-'d_시나리오'!$I$6))))</f>
        <v/>
      </c>
      <c r="Q465">
        <f>INDEX('d_분포'!$B$2:$B$57,RANDBETWEEN(1,56))</f>
        <v/>
      </c>
      <c r="R465">
        <f>BETAINV(RAND(),5,5)</f>
        <v/>
      </c>
      <c r="S465">
        <f>'d_고정'!$B$1*'6_기대효과'!$H$7*('d_시나리오'!$I$7/'d_고정'!$B$2)*B465</f>
        <v/>
      </c>
      <c r="T465">
        <f>S465*D465</f>
        <v/>
      </c>
      <c r="U465">
        <f>S465*F465*H465</f>
        <v/>
      </c>
      <c r="V465">
        <f>S465*F465*(H465-1)</f>
        <v/>
      </c>
      <c r="W465">
        <f>U465*J465</f>
        <v/>
      </c>
      <c r="X465">
        <f>T465+W465</f>
        <v/>
      </c>
      <c r="Y465">
        <f>(T465*E465+W465*L465)*(1-R465-'d_고정'!$B$13)</f>
        <v/>
      </c>
      <c r="Z465">
        <f>(U465*N465*Q465+'d_고정'!$B$3*('6_기대효과'!$H$7/8)*Q465*'d_고정'!$B$10*P465*('6_기대효과'!$K$7/'d_고정'!$B$9))*(1-R465)</f>
        <v/>
      </c>
      <c r="AA465">
        <f>W465*L465*(1-R465-'d_고정'!$B$13)+U465*MAX(N465-'d_고정'!$B$10*P465*('6_기대효과'!$K$7/'d_고정'!$B$9),0)*Q465*(1-R465)</f>
        <v/>
      </c>
      <c r="AB465">
        <f>Y465+Z465</f>
        <v/>
      </c>
      <c r="AC465">
        <f>Y465/('d_고정'!$B$5*'6_기대효과'!$H$7/8)/'d_고정'!$B$6</f>
        <v/>
      </c>
      <c r="AD465">
        <f>Y465/('d_고정'!$B$8*'6_기대효과'!$H$7/8)</f>
        <v/>
      </c>
    </row>
    <row r="466">
      <c r="A466">
        <f>RAND()</f>
        <v/>
      </c>
      <c r="B466">
        <f>IF('d_시나리오'!$J$2='d_시나리오'!$H$2,'d_시나리오'!$I$2,IF(A466&lt;('d_시나리오'!$I$2-'d_시나리오'!$H$2)/('d_시나리오'!$J$2-'d_시나리오'!$H$2),'d_시나리오'!$H$2+SQRT(A466*('d_시나리오'!$J$2-'d_시나리오'!$H$2)*('d_시나리오'!$I$2-'d_시나리오'!$H$2)),'d_시나리오'!$J$2-SQRT((1-A466)*('d_시나리오'!$J$2-'d_시나리오'!$H$2)*('d_시나리오'!$J$2-'d_시나리오'!$I$2))))</f>
        <v/>
      </c>
      <c r="C466">
        <f>RAND()</f>
        <v/>
      </c>
      <c r="D466">
        <f>BETAINV(RAND(),IF(C466&lt;'d_고정'!$B$26,'d_고정'!$B$23,'d_고정'!$B$16)+1,'d_고정'!$B$17-IF(C466&lt;'d_고정'!$B$26,'d_고정'!$B$23,'d_고정'!$B$16)+1)*('d_고정'!$B$14+('d_고정'!$B$15-'d_고정'!$B$14)*RAND())</f>
        <v/>
      </c>
      <c r="E466">
        <f>INDEX('d_분포'!$A$2:$A$28,RANDBETWEEN(1,27))</f>
        <v/>
      </c>
      <c r="F466">
        <f>INDEX('d_분포'!$C$2:$C$5,RANDBETWEEN(1,4))*(0.9+0.2*RAND())</f>
        <v/>
      </c>
      <c r="G466">
        <f>RAND()</f>
        <v/>
      </c>
      <c r="H466">
        <f>(F466+(1-F466)*('d_고정'!$B$22*BETAINV(RAND(),IF(G466&lt;'d_고정'!$B$26,'d_고정'!$B$25,'d_고정'!$B$20)+1,'d_고정'!$B$21-IF(G466&lt;'d_고정'!$B$26,'d_고정'!$B$25,'d_고정'!$B$20)+1)+(1-'d_고정'!$B$22)*BETAINV(RAND(),IF(G466&lt;'d_고정'!$B$26,'d_고정'!$B$24,'d_고정'!$B$18)+1,'d_고정'!$B$19-IF(G466&lt;'d_고정'!$B$26,'d_고정'!$B$24,'d_고정'!$B$18)+1))*('d_고정'!$B$14+('d_고정'!$B$15-'d_고정'!$B$14)*RAND()))/F466</f>
        <v/>
      </c>
      <c r="I466">
        <f>RAND()</f>
        <v/>
      </c>
      <c r="J466">
        <f>IF('d_시나리오'!$J$3='d_시나리오'!$H$3,'d_시나리오'!$I$3,IF(I466&lt;('d_시나리오'!$I$3-'d_시나리오'!$H$3)/('d_시나리오'!$J$3-'d_시나리오'!$H$3),'d_시나리오'!$H$3+SQRT(I466*('d_시나리오'!$J$3-'d_시나리오'!$H$3)*('d_시나리오'!$I$3-'d_시나리오'!$H$3)),'d_시나리오'!$J$3-SQRT((1-I466)*('d_시나리오'!$J$3-'d_시나리오'!$H$3)*('d_시나리오'!$J$3-'d_시나리오'!$I$3))))</f>
        <v/>
      </c>
      <c r="K466">
        <f>RAND()</f>
        <v/>
      </c>
      <c r="L466">
        <f>IF('d_시나리오'!$J$4='d_시나리오'!$H$4,'d_시나리오'!$I$4,IF(K466&lt;('d_시나리오'!$I$4-'d_시나리오'!$H$4)/('d_시나리오'!$J$4-'d_시나리오'!$H$4),'d_시나리오'!$H$4+SQRT(K466*('d_시나리오'!$J$4-'d_시나리오'!$H$4)*('d_시나리오'!$I$4-'d_시나리오'!$H$4)),'d_시나리오'!$J$4-SQRT((1-K466)*('d_시나리오'!$J$4-'d_시나리오'!$H$4)*('d_시나리오'!$J$4-'d_시나리오'!$I$4))))</f>
        <v/>
      </c>
      <c r="M466">
        <f>RAND()</f>
        <v/>
      </c>
      <c r="N466">
        <f>IF('d_시나리오'!$J$5='d_시나리오'!$H$5,'d_시나리오'!$I$5,IF(M466&lt;('d_시나리오'!$I$5-'d_시나리오'!$H$5)/('d_시나리오'!$J$5-'d_시나리오'!$H$5),'d_시나리오'!$H$5+SQRT(M466*('d_시나리오'!$J$5-'d_시나리오'!$H$5)*('d_시나리오'!$I$5-'d_시나리오'!$H$5)),'d_시나리오'!$J$5-SQRT((1-M466)*('d_시나리오'!$J$5-'d_시나리오'!$H$5)*('d_시나리오'!$J$5-'d_시나리오'!$I$5))))</f>
        <v/>
      </c>
      <c r="O466">
        <f>RAND()</f>
        <v/>
      </c>
      <c r="P466">
        <f>IF('d_시나리오'!$J$6='d_시나리오'!$H$6,'d_시나리오'!$I$6,IF(O466&lt;('d_시나리오'!$I$6-'d_시나리오'!$H$6)/('d_시나리오'!$J$6-'d_시나리오'!$H$6),'d_시나리오'!$H$6+SQRT(O466*('d_시나리오'!$J$6-'d_시나리오'!$H$6)*('d_시나리오'!$I$6-'d_시나리오'!$H$6)),'d_시나리오'!$J$6-SQRT((1-O466)*('d_시나리오'!$J$6-'d_시나리오'!$H$6)*('d_시나리오'!$J$6-'d_시나리오'!$I$6))))</f>
        <v/>
      </c>
      <c r="Q466">
        <f>INDEX('d_분포'!$B$2:$B$57,RANDBETWEEN(1,56))</f>
        <v/>
      </c>
      <c r="R466">
        <f>BETAINV(RAND(),5,5)</f>
        <v/>
      </c>
      <c r="S466">
        <f>'d_고정'!$B$1*'6_기대효과'!$H$7*('d_시나리오'!$I$7/'d_고정'!$B$2)*B466</f>
        <v/>
      </c>
      <c r="T466">
        <f>S466*D466</f>
        <v/>
      </c>
      <c r="U466">
        <f>S466*F466*H466</f>
        <v/>
      </c>
      <c r="V466">
        <f>S466*F466*(H466-1)</f>
        <v/>
      </c>
      <c r="W466">
        <f>U466*J466</f>
        <v/>
      </c>
      <c r="X466">
        <f>T466+W466</f>
        <v/>
      </c>
      <c r="Y466">
        <f>(T466*E466+W466*L466)*(1-R466-'d_고정'!$B$13)</f>
        <v/>
      </c>
      <c r="Z466">
        <f>(U466*N466*Q466+'d_고정'!$B$3*('6_기대효과'!$H$7/8)*Q466*'d_고정'!$B$10*P466*('6_기대효과'!$K$7/'d_고정'!$B$9))*(1-R466)</f>
        <v/>
      </c>
      <c r="AA466">
        <f>W466*L466*(1-R466-'d_고정'!$B$13)+U466*MAX(N466-'d_고정'!$B$10*P466*('6_기대효과'!$K$7/'d_고정'!$B$9),0)*Q466*(1-R466)</f>
        <v/>
      </c>
      <c r="AB466">
        <f>Y466+Z466</f>
        <v/>
      </c>
      <c r="AC466">
        <f>Y466/('d_고정'!$B$5*'6_기대효과'!$H$7/8)/'d_고정'!$B$6</f>
        <v/>
      </c>
      <c r="AD466">
        <f>Y466/('d_고정'!$B$8*'6_기대효과'!$H$7/8)</f>
        <v/>
      </c>
    </row>
    <row r="467">
      <c r="A467">
        <f>RAND()</f>
        <v/>
      </c>
      <c r="B467">
        <f>IF('d_시나리오'!$J$2='d_시나리오'!$H$2,'d_시나리오'!$I$2,IF(A467&lt;('d_시나리오'!$I$2-'d_시나리오'!$H$2)/('d_시나리오'!$J$2-'d_시나리오'!$H$2),'d_시나리오'!$H$2+SQRT(A467*('d_시나리오'!$J$2-'d_시나리오'!$H$2)*('d_시나리오'!$I$2-'d_시나리오'!$H$2)),'d_시나리오'!$J$2-SQRT((1-A467)*('d_시나리오'!$J$2-'d_시나리오'!$H$2)*('d_시나리오'!$J$2-'d_시나리오'!$I$2))))</f>
        <v/>
      </c>
      <c r="C467">
        <f>RAND()</f>
        <v/>
      </c>
      <c r="D467">
        <f>BETAINV(RAND(),IF(C467&lt;'d_고정'!$B$26,'d_고정'!$B$23,'d_고정'!$B$16)+1,'d_고정'!$B$17-IF(C467&lt;'d_고정'!$B$26,'d_고정'!$B$23,'d_고정'!$B$16)+1)*('d_고정'!$B$14+('d_고정'!$B$15-'d_고정'!$B$14)*RAND())</f>
        <v/>
      </c>
      <c r="E467">
        <f>INDEX('d_분포'!$A$2:$A$28,RANDBETWEEN(1,27))</f>
        <v/>
      </c>
      <c r="F467">
        <f>INDEX('d_분포'!$C$2:$C$5,RANDBETWEEN(1,4))*(0.9+0.2*RAND())</f>
        <v/>
      </c>
      <c r="G467">
        <f>RAND()</f>
        <v/>
      </c>
      <c r="H467">
        <f>(F467+(1-F467)*('d_고정'!$B$22*BETAINV(RAND(),IF(G467&lt;'d_고정'!$B$26,'d_고정'!$B$25,'d_고정'!$B$20)+1,'d_고정'!$B$21-IF(G467&lt;'d_고정'!$B$26,'d_고정'!$B$25,'d_고정'!$B$20)+1)+(1-'d_고정'!$B$22)*BETAINV(RAND(),IF(G467&lt;'d_고정'!$B$26,'d_고정'!$B$24,'d_고정'!$B$18)+1,'d_고정'!$B$19-IF(G467&lt;'d_고정'!$B$26,'d_고정'!$B$24,'d_고정'!$B$18)+1))*('d_고정'!$B$14+('d_고정'!$B$15-'d_고정'!$B$14)*RAND()))/F467</f>
        <v/>
      </c>
      <c r="I467">
        <f>RAND()</f>
        <v/>
      </c>
      <c r="J467">
        <f>IF('d_시나리오'!$J$3='d_시나리오'!$H$3,'d_시나리오'!$I$3,IF(I467&lt;('d_시나리오'!$I$3-'d_시나리오'!$H$3)/('d_시나리오'!$J$3-'d_시나리오'!$H$3),'d_시나리오'!$H$3+SQRT(I467*('d_시나리오'!$J$3-'d_시나리오'!$H$3)*('d_시나리오'!$I$3-'d_시나리오'!$H$3)),'d_시나리오'!$J$3-SQRT((1-I467)*('d_시나리오'!$J$3-'d_시나리오'!$H$3)*('d_시나리오'!$J$3-'d_시나리오'!$I$3))))</f>
        <v/>
      </c>
      <c r="K467">
        <f>RAND()</f>
        <v/>
      </c>
      <c r="L467">
        <f>IF('d_시나리오'!$J$4='d_시나리오'!$H$4,'d_시나리오'!$I$4,IF(K467&lt;('d_시나리오'!$I$4-'d_시나리오'!$H$4)/('d_시나리오'!$J$4-'d_시나리오'!$H$4),'d_시나리오'!$H$4+SQRT(K467*('d_시나리오'!$J$4-'d_시나리오'!$H$4)*('d_시나리오'!$I$4-'d_시나리오'!$H$4)),'d_시나리오'!$J$4-SQRT((1-K467)*('d_시나리오'!$J$4-'d_시나리오'!$H$4)*('d_시나리오'!$J$4-'d_시나리오'!$I$4))))</f>
        <v/>
      </c>
      <c r="M467">
        <f>RAND()</f>
        <v/>
      </c>
      <c r="N467">
        <f>IF('d_시나리오'!$J$5='d_시나리오'!$H$5,'d_시나리오'!$I$5,IF(M467&lt;('d_시나리오'!$I$5-'d_시나리오'!$H$5)/('d_시나리오'!$J$5-'d_시나리오'!$H$5),'d_시나리오'!$H$5+SQRT(M467*('d_시나리오'!$J$5-'d_시나리오'!$H$5)*('d_시나리오'!$I$5-'d_시나리오'!$H$5)),'d_시나리오'!$J$5-SQRT((1-M467)*('d_시나리오'!$J$5-'d_시나리오'!$H$5)*('d_시나리오'!$J$5-'d_시나리오'!$I$5))))</f>
        <v/>
      </c>
      <c r="O467">
        <f>RAND()</f>
        <v/>
      </c>
      <c r="P467">
        <f>IF('d_시나리오'!$J$6='d_시나리오'!$H$6,'d_시나리오'!$I$6,IF(O467&lt;('d_시나리오'!$I$6-'d_시나리오'!$H$6)/('d_시나리오'!$J$6-'d_시나리오'!$H$6),'d_시나리오'!$H$6+SQRT(O467*('d_시나리오'!$J$6-'d_시나리오'!$H$6)*('d_시나리오'!$I$6-'d_시나리오'!$H$6)),'d_시나리오'!$J$6-SQRT((1-O467)*('d_시나리오'!$J$6-'d_시나리오'!$H$6)*('d_시나리오'!$J$6-'d_시나리오'!$I$6))))</f>
        <v/>
      </c>
      <c r="Q467">
        <f>INDEX('d_분포'!$B$2:$B$57,RANDBETWEEN(1,56))</f>
        <v/>
      </c>
      <c r="R467">
        <f>BETAINV(RAND(),5,5)</f>
        <v/>
      </c>
      <c r="S467">
        <f>'d_고정'!$B$1*'6_기대효과'!$H$7*('d_시나리오'!$I$7/'d_고정'!$B$2)*B467</f>
        <v/>
      </c>
      <c r="T467">
        <f>S467*D467</f>
        <v/>
      </c>
      <c r="U467">
        <f>S467*F467*H467</f>
        <v/>
      </c>
      <c r="V467">
        <f>S467*F467*(H467-1)</f>
        <v/>
      </c>
      <c r="W467">
        <f>U467*J467</f>
        <v/>
      </c>
      <c r="X467">
        <f>T467+W467</f>
        <v/>
      </c>
      <c r="Y467">
        <f>(T467*E467+W467*L467)*(1-R467-'d_고정'!$B$13)</f>
        <v/>
      </c>
      <c r="Z467">
        <f>(U467*N467*Q467+'d_고정'!$B$3*('6_기대효과'!$H$7/8)*Q467*'d_고정'!$B$10*P467*('6_기대효과'!$K$7/'d_고정'!$B$9))*(1-R467)</f>
        <v/>
      </c>
      <c r="AA467">
        <f>W467*L467*(1-R467-'d_고정'!$B$13)+U467*MAX(N467-'d_고정'!$B$10*P467*('6_기대효과'!$K$7/'d_고정'!$B$9),0)*Q467*(1-R467)</f>
        <v/>
      </c>
      <c r="AB467">
        <f>Y467+Z467</f>
        <v/>
      </c>
      <c r="AC467">
        <f>Y467/('d_고정'!$B$5*'6_기대효과'!$H$7/8)/'d_고정'!$B$6</f>
        <v/>
      </c>
      <c r="AD467">
        <f>Y467/('d_고정'!$B$8*'6_기대효과'!$H$7/8)</f>
        <v/>
      </c>
    </row>
    <row r="468">
      <c r="A468">
        <f>RAND()</f>
        <v/>
      </c>
      <c r="B468">
        <f>IF('d_시나리오'!$J$2='d_시나리오'!$H$2,'d_시나리오'!$I$2,IF(A468&lt;('d_시나리오'!$I$2-'d_시나리오'!$H$2)/('d_시나리오'!$J$2-'d_시나리오'!$H$2),'d_시나리오'!$H$2+SQRT(A468*('d_시나리오'!$J$2-'d_시나리오'!$H$2)*('d_시나리오'!$I$2-'d_시나리오'!$H$2)),'d_시나리오'!$J$2-SQRT((1-A468)*('d_시나리오'!$J$2-'d_시나리오'!$H$2)*('d_시나리오'!$J$2-'d_시나리오'!$I$2))))</f>
        <v/>
      </c>
      <c r="C468">
        <f>RAND()</f>
        <v/>
      </c>
      <c r="D468">
        <f>BETAINV(RAND(),IF(C468&lt;'d_고정'!$B$26,'d_고정'!$B$23,'d_고정'!$B$16)+1,'d_고정'!$B$17-IF(C468&lt;'d_고정'!$B$26,'d_고정'!$B$23,'d_고정'!$B$16)+1)*('d_고정'!$B$14+('d_고정'!$B$15-'d_고정'!$B$14)*RAND())</f>
        <v/>
      </c>
      <c r="E468">
        <f>INDEX('d_분포'!$A$2:$A$28,RANDBETWEEN(1,27))</f>
        <v/>
      </c>
      <c r="F468">
        <f>INDEX('d_분포'!$C$2:$C$5,RANDBETWEEN(1,4))*(0.9+0.2*RAND())</f>
        <v/>
      </c>
      <c r="G468">
        <f>RAND()</f>
        <v/>
      </c>
      <c r="H468">
        <f>(F468+(1-F468)*('d_고정'!$B$22*BETAINV(RAND(),IF(G468&lt;'d_고정'!$B$26,'d_고정'!$B$25,'d_고정'!$B$20)+1,'d_고정'!$B$21-IF(G468&lt;'d_고정'!$B$26,'d_고정'!$B$25,'d_고정'!$B$20)+1)+(1-'d_고정'!$B$22)*BETAINV(RAND(),IF(G468&lt;'d_고정'!$B$26,'d_고정'!$B$24,'d_고정'!$B$18)+1,'d_고정'!$B$19-IF(G468&lt;'d_고정'!$B$26,'d_고정'!$B$24,'d_고정'!$B$18)+1))*('d_고정'!$B$14+('d_고정'!$B$15-'d_고정'!$B$14)*RAND()))/F468</f>
        <v/>
      </c>
      <c r="I468">
        <f>RAND()</f>
        <v/>
      </c>
      <c r="J468">
        <f>IF('d_시나리오'!$J$3='d_시나리오'!$H$3,'d_시나리오'!$I$3,IF(I468&lt;('d_시나리오'!$I$3-'d_시나리오'!$H$3)/('d_시나리오'!$J$3-'d_시나리오'!$H$3),'d_시나리오'!$H$3+SQRT(I468*('d_시나리오'!$J$3-'d_시나리오'!$H$3)*('d_시나리오'!$I$3-'d_시나리오'!$H$3)),'d_시나리오'!$J$3-SQRT((1-I468)*('d_시나리오'!$J$3-'d_시나리오'!$H$3)*('d_시나리오'!$J$3-'d_시나리오'!$I$3))))</f>
        <v/>
      </c>
      <c r="K468">
        <f>RAND()</f>
        <v/>
      </c>
      <c r="L468">
        <f>IF('d_시나리오'!$J$4='d_시나리오'!$H$4,'d_시나리오'!$I$4,IF(K468&lt;('d_시나리오'!$I$4-'d_시나리오'!$H$4)/('d_시나리오'!$J$4-'d_시나리오'!$H$4),'d_시나리오'!$H$4+SQRT(K468*('d_시나리오'!$J$4-'d_시나리오'!$H$4)*('d_시나리오'!$I$4-'d_시나리오'!$H$4)),'d_시나리오'!$J$4-SQRT((1-K468)*('d_시나리오'!$J$4-'d_시나리오'!$H$4)*('d_시나리오'!$J$4-'d_시나리오'!$I$4))))</f>
        <v/>
      </c>
      <c r="M468">
        <f>RAND()</f>
        <v/>
      </c>
      <c r="N468">
        <f>IF('d_시나리오'!$J$5='d_시나리오'!$H$5,'d_시나리오'!$I$5,IF(M468&lt;('d_시나리오'!$I$5-'d_시나리오'!$H$5)/('d_시나리오'!$J$5-'d_시나리오'!$H$5),'d_시나리오'!$H$5+SQRT(M468*('d_시나리오'!$J$5-'d_시나리오'!$H$5)*('d_시나리오'!$I$5-'d_시나리오'!$H$5)),'d_시나리오'!$J$5-SQRT((1-M468)*('d_시나리오'!$J$5-'d_시나리오'!$H$5)*('d_시나리오'!$J$5-'d_시나리오'!$I$5))))</f>
        <v/>
      </c>
      <c r="O468">
        <f>RAND()</f>
        <v/>
      </c>
      <c r="P468">
        <f>IF('d_시나리오'!$J$6='d_시나리오'!$H$6,'d_시나리오'!$I$6,IF(O468&lt;('d_시나리오'!$I$6-'d_시나리오'!$H$6)/('d_시나리오'!$J$6-'d_시나리오'!$H$6),'d_시나리오'!$H$6+SQRT(O468*('d_시나리오'!$J$6-'d_시나리오'!$H$6)*('d_시나리오'!$I$6-'d_시나리오'!$H$6)),'d_시나리오'!$J$6-SQRT((1-O468)*('d_시나리오'!$J$6-'d_시나리오'!$H$6)*('d_시나리오'!$J$6-'d_시나리오'!$I$6))))</f>
        <v/>
      </c>
      <c r="Q468">
        <f>INDEX('d_분포'!$B$2:$B$57,RANDBETWEEN(1,56))</f>
        <v/>
      </c>
      <c r="R468">
        <f>BETAINV(RAND(),5,5)</f>
        <v/>
      </c>
      <c r="S468">
        <f>'d_고정'!$B$1*'6_기대효과'!$H$7*('d_시나리오'!$I$7/'d_고정'!$B$2)*B468</f>
        <v/>
      </c>
      <c r="T468">
        <f>S468*D468</f>
        <v/>
      </c>
      <c r="U468">
        <f>S468*F468*H468</f>
        <v/>
      </c>
      <c r="V468">
        <f>S468*F468*(H468-1)</f>
        <v/>
      </c>
      <c r="W468">
        <f>U468*J468</f>
        <v/>
      </c>
      <c r="X468">
        <f>T468+W468</f>
        <v/>
      </c>
      <c r="Y468">
        <f>(T468*E468+W468*L468)*(1-R468-'d_고정'!$B$13)</f>
        <v/>
      </c>
      <c r="Z468">
        <f>(U468*N468*Q468+'d_고정'!$B$3*('6_기대효과'!$H$7/8)*Q468*'d_고정'!$B$10*P468*('6_기대효과'!$K$7/'d_고정'!$B$9))*(1-R468)</f>
        <v/>
      </c>
      <c r="AA468">
        <f>W468*L468*(1-R468-'d_고정'!$B$13)+U468*MAX(N468-'d_고정'!$B$10*P468*('6_기대효과'!$K$7/'d_고정'!$B$9),0)*Q468*(1-R468)</f>
        <v/>
      </c>
      <c r="AB468">
        <f>Y468+Z468</f>
        <v/>
      </c>
      <c r="AC468">
        <f>Y468/('d_고정'!$B$5*'6_기대효과'!$H$7/8)/'d_고정'!$B$6</f>
        <v/>
      </c>
      <c r="AD468">
        <f>Y468/('d_고정'!$B$8*'6_기대효과'!$H$7/8)</f>
        <v/>
      </c>
    </row>
    <row r="469">
      <c r="A469">
        <f>RAND()</f>
        <v/>
      </c>
      <c r="B469">
        <f>IF('d_시나리오'!$J$2='d_시나리오'!$H$2,'d_시나리오'!$I$2,IF(A469&lt;('d_시나리오'!$I$2-'d_시나리오'!$H$2)/('d_시나리오'!$J$2-'d_시나리오'!$H$2),'d_시나리오'!$H$2+SQRT(A469*('d_시나리오'!$J$2-'d_시나리오'!$H$2)*('d_시나리오'!$I$2-'d_시나리오'!$H$2)),'d_시나리오'!$J$2-SQRT((1-A469)*('d_시나리오'!$J$2-'d_시나리오'!$H$2)*('d_시나리오'!$J$2-'d_시나리오'!$I$2))))</f>
        <v/>
      </c>
      <c r="C469">
        <f>RAND()</f>
        <v/>
      </c>
      <c r="D469">
        <f>BETAINV(RAND(),IF(C469&lt;'d_고정'!$B$26,'d_고정'!$B$23,'d_고정'!$B$16)+1,'d_고정'!$B$17-IF(C469&lt;'d_고정'!$B$26,'d_고정'!$B$23,'d_고정'!$B$16)+1)*('d_고정'!$B$14+('d_고정'!$B$15-'d_고정'!$B$14)*RAND())</f>
        <v/>
      </c>
      <c r="E469">
        <f>INDEX('d_분포'!$A$2:$A$28,RANDBETWEEN(1,27))</f>
        <v/>
      </c>
      <c r="F469">
        <f>INDEX('d_분포'!$C$2:$C$5,RANDBETWEEN(1,4))*(0.9+0.2*RAND())</f>
        <v/>
      </c>
      <c r="G469">
        <f>RAND()</f>
        <v/>
      </c>
      <c r="H469">
        <f>(F469+(1-F469)*('d_고정'!$B$22*BETAINV(RAND(),IF(G469&lt;'d_고정'!$B$26,'d_고정'!$B$25,'d_고정'!$B$20)+1,'d_고정'!$B$21-IF(G469&lt;'d_고정'!$B$26,'d_고정'!$B$25,'d_고정'!$B$20)+1)+(1-'d_고정'!$B$22)*BETAINV(RAND(),IF(G469&lt;'d_고정'!$B$26,'d_고정'!$B$24,'d_고정'!$B$18)+1,'d_고정'!$B$19-IF(G469&lt;'d_고정'!$B$26,'d_고정'!$B$24,'d_고정'!$B$18)+1))*('d_고정'!$B$14+('d_고정'!$B$15-'d_고정'!$B$14)*RAND()))/F469</f>
        <v/>
      </c>
      <c r="I469">
        <f>RAND()</f>
        <v/>
      </c>
      <c r="J469">
        <f>IF('d_시나리오'!$J$3='d_시나리오'!$H$3,'d_시나리오'!$I$3,IF(I469&lt;('d_시나리오'!$I$3-'d_시나리오'!$H$3)/('d_시나리오'!$J$3-'d_시나리오'!$H$3),'d_시나리오'!$H$3+SQRT(I469*('d_시나리오'!$J$3-'d_시나리오'!$H$3)*('d_시나리오'!$I$3-'d_시나리오'!$H$3)),'d_시나리오'!$J$3-SQRT((1-I469)*('d_시나리오'!$J$3-'d_시나리오'!$H$3)*('d_시나리오'!$J$3-'d_시나리오'!$I$3))))</f>
        <v/>
      </c>
      <c r="K469">
        <f>RAND()</f>
        <v/>
      </c>
      <c r="L469">
        <f>IF('d_시나리오'!$J$4='d_시나리오'!$H$4,'d_시나리오'!$I$4,IF(K469&lt;('d_시나리오'!$I$4-'d_시나리오'!$H$4)/('d_시나리오'!$J$4-'d_시나리오'!$H$4),'d_시나리오'!$H$4+SQRT(K469*('d_시나리오'!$J$4-'d_시나리오'!$H$4)*('d_시나리오'!$I$4-'d_시나리오'!$H$4)),'d_시나리오'!$J$4-SQRT((1-K469)*('d_시나리오'!$J$4-'d_시나리오'!$H$4)*('d_시나리오'!$J$4-'d_시나리오'!$I$4))))</f>
        <v/>
      </c>
      <c r="M469">
        <f>RAND()</f>
        <v/>
      </c>
      <c r="N469">
        <f>IF('d_시나리오'!$J$5='d_시나리오'!$H$5,'d_시나리오'!$I$5,IF(M469&lt;('d_시나리오'!$I$5-'d_시나리오'!$H$5)/('d_시나리오'!$J$5-'d_시나리오'!$H$5),'d_시나리오'!$H$5+SQRT(M469*('d_시나리오'!$J$5-'d_시나리오'!$H$5)*('d_시나리오'!$I$5-'d_시나리오'!$H$5)),'d_시나리오'!$J$5-SQRT((1-M469)*('d_시나리오'!$J$5-'d_시나리오'!$H$5)*('d_시나리오'!$J$5-'d_시나리오'!$I$5))))</f>
        <v/>
      </c>
      <c r="O469">
        <f>RAND()</f>
        <v/>
      </c>
      <c r="P469">
        <f>IF('d_시나리오'!$J$6='d_시나리오'!$H$6,'d_시나리오'!$I$6,IF(O469&lt;('d_시나리오'!$I$6-'d_시나리오'!$H$6)/('d_시나리오'!$J$6-'d_시나리오'!$H$6),'d_시나리오'!$H$6+SQRT(O469*('d_시나리오'!$J$6-'d_시나리오'!$H$6)*('d_시나리오'!$I$6-'d_시나리오'!$H$6)),'d_시나리오'!$J$6-SQRT((1-O469)*('d_시나리오'!$J$6-'d_시나리오'!$H$6)*('d_시나리오'!$J$6-'d_시나리오'!$I$6))))</f>
        <v/>
      </c>
      <c r="Q469">
        <f>INDEX('d_분포'!$B$2:$B$57,RANDBETWEEN(1,56))</f>
        <v/>
      </c>
      <c r="R469">
        <f>BETAINV(RAND(),5,5)</f>
        <v/>
      </c>
      <c r="S469">
        <f>'d_고정'!$B$1*'6_기대효과'!$H$7*('d_시나리오'!$I$7/'d_고정'!$B$2)*B469</f>
        <v/>
      </c>
      <c r="T469">
        <f>S469*D469</f>
        <v/>
      </c>
      <c r="U469">
        <f>S469*F469*H469</f>
        <v/>
      </c>
      <c r="V469">
        <f>S469*F469*(H469-1)</f>
        <v/>
      </c>
      <c r="W469">
        <f>U469*J469</f>
        <v/>
      </c>
      <c r="X469">
        <f>T469+W469</f>
        <v/>
      </c>
      <c r="Y469">
        <f>(T469*E469+W469*L469)*(1-R469-'d_고정'!$B$13)</f>
        <v/>
      </c>
      <c r="Z469">
        <f>(U469*N469*Q469+'d_고정'!$B$3*('6_기대효과'!$H$7/8)*Q469*'d_고정'!$B$10*P469*('6_기대효과'!$K$7/'d_고정'!$B$9))*(1-R469)</f>
        <v/>
      </c>
      <c r="AA469">
        <f>W469*L469*(1-R469-'d_고정'!$B$13)+U469*MAX(N469-'d_고정'!$B$10*P469*('6_기대효과'!$K$7/'d_고정'!$B$9),0)*Q469*(1-R469)</f>
        <v/>
      </c>
      <c r="AB469">
        <f>Y469+Z469</f>
        <v/>
      </c>
      <c r="AC469">
        <f>Y469/('d_고정'!$B$5*'6_기대효과'!$H$7/8)/'d_고정'!$B$6</f>
        <v/>
      </c>
      <c r="AD469">
        <f>Y469/('d_고정'!$B$8*'6_기대효과'!$H$7/8)</f>
        <v/>
      </c>
    </row>
    <row r="470">
      <c r="A470">
        <f>RAND()</f>
        <v/>
      </c>
      <c r="B470">
        <f>IF('d_시나리오'!$J$2='d_시나리오'!$H$2,'d_시나리오'!$I$2,IF(A470&lt;('d_시나리오'!$I$2-'d_시나리오'!$H$2)/('d_시나리오'!$J$2-'d_시나리오'!$H$2),'d_시나리오'!$H$2+SQRT(A470*('d_시나리오'!$J$2-'d_시나리오'!$H$2)*('d_시나리오'!$I$2-'d_시나리오'!$H$2)),'d_시나리오'!$J$2-SQRT((1-A470)*('d_시나리오'!$J$2-'d_시나리오'!$H$2)*('d_시나리오'!$J$2-'d_시나리오'!$I$2))))</f>
        <v/>
      </c>
      <c r="C470">
        <f>RAND()</f>
        <v/>
      </c>
      <c r="D470">
        <f>BETAINV(RAND(),IF(C470&lt;'d_고정'!$B$26,'d_고정'!$B$23,'d_고정'!$B$16)+1,'d_고정'!$B$17-IF(C470&lt;'d_고정'!$B$26,'d_고정'!$B$23,'d_고정'!$B$16)+1)*('d_고정'!$B$14+('d_고정'!$B$15-'d_고정'!$B$14)*RAND())</f>
        <v/>
      </c>
      <c r="E470">
        <f>INDEX('d_분포'!$A$2:$A$28,RANDBETWEEN(1,27))</f>
        <v/>
      </c>
      <c r="F470">
        <f>INDEX('d_분포'!$C$2:$C$5,RANDBETWEEN(1,4))*(0.9+0.2*RAND())</f>
        <v/>
      </c>
      <c r="G470">
        <f>RAND()</f>
        <v/>
      </c>
      <c r="H470">
        <f>(F470+(1-F470)*('d_고정'!$B$22*BETAINV(RAND(),IF(G470&lt;'d_고정'!$B$26,'d_고정'!$B$25,'d_고정'!$B$20)+1,'d_고정'!$B$21-IF(G470&lt;'d_고정'!$B$26,'d_고정'!$B$25,'d_고정'!$B$20)+1)+(1-'d_고정'!$B$22)*BETAINV(RAND(),IF(G470&lt;'d_고정'!$B$26,'d_고정'!$B$24,'d_고정'!$B$18)+1,'d_고정'!$B$19-IF(G470&lt;'d_고정'!$B$26,'d_고정'!$B$24,'d_고정'!$B$18)+1))*('d_고정'!$B$14+('d_고정'!$B$15-'d_고정'!$B$14)*RAND()))/F470</f>
        <v/>
      </c>
      <c r="I470">
        <f>RAND()</f>
        <v/>
      </c>
      <c r="J470">
        <f>IF('d_시나리오'!$J$3='d_시나리오'!$H$3,'d_시나리오'!$I$3,IF(I470&lt;('d_시나리오'!$I$3-'d_시나리오'!$H$3)/('d_시나리오'!$J$3-'d_시나리오'!$H$3),'d_시나리오'!$H$3+SQRT(I470*('d_시나리오'!$J$3-'d_시나리오'!$H$3)*('d_시나리오'!$I$3-'d_시나리오'!$H$3)),'d_시나리오'!$J$3-SQRT((1-I470)*('d_시나리오'!$J$3-'d_시나리오'!$H$3)*('d_시나리오'!$J$3-'d_시나리오'!$I$3))))</f>
        <v/>
      </c>
      <c r="K470">
        <f>RAND()</f>
        <v/>
      </c>
      <c r="L470">
        <f>IF('d_시나리오'!$J$4='d_시나리오'!$H$4,'d_시나리오'!$I$4,IF(K470&lt;('d_시나리오'!$I$4-'d_시나리오'!$H$4)/('d_시나리오'!$J$4-'d_시나리오'!$H$4),'d_시나리오'!$H$4+SQRT(K470*('d_시나리오'!$J$4-'d_시나리오'!$H$4)*('d_시나리오'!$I$4-'d_시나리오'!$H$4)),'d_시나리오'!$J$4-SQRT((1-K470)*('d_시나리오'!$J$4-'d_시나리오'!$H$4)*('d_시나리오'!$J$4-'d_시나리오'!$I$4))))</f>
        <v/>
      </c>
      <c r="M470">
        <f>RAND()</f>
        <v/>
      </c>
      <c r="N470">
        <f>IF('d_시나리오'!$J$5='d_시나리오'!$H$5,'d_시나리오'!$I$5,IF(M470&lt;('d_시나리오'!$I$5-'d_시나리오'!$H$5)/('d_시나리오'!$J$5-'d_시나리오'!$H$5),'d_시나리오'!$H$5+SQRT(M470*('d_시나리오'!$J$5-'d_시나리오'!$H$5)*('d_시나리오'!$I$5-'d_시나리오'!$H$5)),'d_시나리오'!$J$5-SQRT((1-M470)*('d_시나리오'!$J$5-'d_시나리오'!$H$5)*('d_시나리오'!$J$5-'d_시나리오'!$I$5))))</f>
        <v/>
      </c>
      <c r="O470">
        <f>RAND()</f>
        <v/>
      </c>
      <c r="P470">
        <f>IF('d_시나리오'!$J$6='d_시나리오'!$H$6,'d_시나리오'!$I$6,IF(O470&lt;('d_시나리오'!$I$6-'d_시나리오'!$H$6)/('d_시나리오'!$J$6-'d_시나리오'!$H$6),'d_시나리오'!$H$6+SQRT(O470*('d_시나리오'!$J$6-'d_시나리오'!$H$6)*('d_시나리오'!$I$6-'d_시나리오'!$H$6)),'d_시나리오'!$J$6-SQRT((1-O470)*('d_시나리오'!$J$6-'d_시나리오'!$H$6)*('d_시나리오'!$J$6-'d_시나리오'!$I$6))))</f>
        <v/>
      </c>
      <c r="Q470">
        <f>INDEX('d_분포'!$B$2:$B$57,RANDBETWEEN(1,56))</f>
        <v/>
      </c>
      <c r="R470">
        <f>BETAINV(RAND(),5,5)</f>
        <v/>
      </c>
      <c r="S470">
        <f>'d_고정'!$B$1*'6_기대효과'!$H$7*('d_시나리오'!$I$7/'d_고정'!$B$2)*B470</f>
        <v/>
      </c>
      <c r="T470">
        <f>S470*D470</f>
        <v/>
      </c>
      <c r="U470">
        <f>S470*F470*H470</f>
        <v/>
      </c>
      <c r="V470">
        <f>S470*F470*(H470-1)</f>
        <v/>
      </c>
      <c r="W470">
        <f>U470*J470</f>
        <v/>
      </c>
      <c r="X470">
        <f>T470+W470</f>
        <v/>
      </c>
      <c r="Y470">
        <f>(T470*E470+W470*L470)*(1-R470-'d_고정'!$B$13)</f>
        <v/>
      </c>
      <c r="Z470">
        <f>(U470*N470*Q470+'d_고정'!$B$3*('6_기대효과'!$H$7/8)*Q470*'d_고정'!$B$10*P470*('6_기대효과'!$K$7/'d_고정'!$B$9))*(1-R470)</f>
        <v/>
      </c>
      <c r="AA470">
        <f>W470*L470*(1-R470-'d_고정'!$B$13)+U470*MAX(N470-'d_고정'!$B$10*P470*('6_기대효과'!$K$7/'d_고정'!$B$9),0)*Q470*(1-R470)</f>
        <v/>
      </c>
      <c r="AB470">
        <f>Y470+Z470</f>
        <v/>
      </c>
      <c r="AC470">
        <f>Y470/('d_고정'!$B$5*'6_기대효과'!$H$7/8)/'d_고정'!$B$6</f>
        <v/>
      </c>
      <c r="AD470">
        <f>Y470/('d_고정'!$B$8*'6_기대효과'!$H$7/8)</f>
        <v/>
      </c>
    </row>
    <row r="471">
      <c r="A471">
        <f>RAND()</f>
        <v/>
      </c>
      <c r="B471">
        <f>IF('d_시나리오'!$J$2='d_시나리오'!$H$2,'d_시나리오'!$I$2,IF(A471&lt;('d_시나리오'!$I$2-'d_시나리오'!$H$2)/('d_시나리오'!$J$2-'d_시나리오'!$H$2),'d_시나리오'!$H$2+SQRT(A471*('d_시나리오'!$J$2-'d_시나리오'!$H$2)*('d_시나리오'!$I$2-'d_시나리오'!$H$2)),'d_시나리오'!$J$2-SQRT((1-A471)*('d_시나리오'!$J$2-'d_시나리오'!$H$2)*('d_시나리오'!$J$2-'d_시나리오'!$I$2))))</f>
        <v/>
      </c>
      <c r="C471">
        <f>RAND()</f>
        <v/>
      </c>
      <c r="D471">
        <f>BETAINV(RAND(),IF(C471&lt;'d_고정'!$B$26,'d_고정'!$B$23,'d_고정'!$B$16)+1,'d_고정'!$B$17-IF(C471&lt;'d_고정'!$B$26,'d_고정'!$B$23,'d_고정'!$B$16)+1)*('d_고정'!$B$14+('d_고정'!$B$15-'d_고정'!$B$14)*RAND())</f>
        <v/>
      </c>
      <c r="E471">
        <f>INDEX('d_분포'!$A$2:$A$28,RANDBETWEEN(1,27))</f>
        <v/>
      </c>
      <c r="F471">
        <f>INDEX('d_분포'!$C$2:$C$5,RANDBETWEEN(1,4))*(0.9+0.2*RAND())</f>
        <v/>
      </c>
      <c r="G471">
        <f>RAND()</f>
        <v/>
      </c>
      <c r="H471">
        <f>(F471+(1-F471)*('d_고정'!$B$22*BETAINV(RAND(),IF(G471&lt;'d_고정'!$B$26,'d_고정'!$B$25,'d_고정'!$B$20)+1,'d_고정'!$B$21-IF(G471&lt;'d_고정'!$B$26,'d_고정'!$B$25,'d_고정'!$B$20)+1)+(1-'d_고정'!$B$22)*BETAINV(RAND(),IF(G471&lt;'d_고정'!$B$26,'d_고정'!$B$24,'d_고정'!$B$18)+1,'d_고정'!$B$19-IF(G471&lt;'d_고정'!$B$26,'d_고정'!$B$24,'d_고정'!$B$18)+1))*('d_고정'!$B$14+('d_고정'!$B$15-'d_고정'!$B$14)*RAND()))/F471</f>
        <v/>
      </c>
      <c r="I471">
        <f>RAND()</f>
        <v/>
      </c>
      <c r="J471">
        <f>IF('d_시나리오'!$J$3='d_시나리오'!$H$3,'d_시나리오'!$I$3,IF(I471&lt;('d_시나리오'!$I$3-'d_시나리오'!$H$3)/('d_시나리오'!$J$3-'d_시나리오'!$H$3),'d_시나리오'!$H$3+SQRT(I471*('d_시나리오'!$J$3-'d_시나리오'!$H$3)*('d_시나리오'!$I$3-'d_시나리오'!$H$3)),'d_시나리오'!$J$3-SQRT((1-I471)*('d_시나리오'!$J$3-'d_시나리오'!$H$3)*('d_시나리오'!$J$3-'d_시나리오'!$I$3))))</f>
        <v/>
      </c>
      <c r="K471">
        <f>RAND()</f>
        <v/>
      </c>
      <c r="L471">
        <f>IF('d_시나리오'!$J$4='d_시나리오'!$H$4,'d_시나리오'!$I$4,IF(K471&lt;('d_시나리오'!$I$4-'d_시나리오'!$H$4)/('d_시나리오'!$J$4-'d_시나리오'!$H$4),'d_시나리오'!$H$4+SQRT(K471*('d_시나리오'!$J$4-'d_시나리오'!$H$4)*('d_시나리오'!$I$4-'d_시나리오'!$H$4)),'d_시나리오'!$J$4-SQRT((1-K471)*('d_시나리오'!$J$4-'d_시나리오'!$H$4)*('d_시나리오'!$J$4-'d_시나리오'!$I$4))))</f>
        <v/>
      </c>
      <c r="M471">
        <f>RAND()</f>
        <v/>
      </c>
      <c r="N471">
        <f>IF('d_시나리오'!$J$5='d_시나리오'!$H$5,'d_시나리오'!$I$5,IF(M471&lt;('d_시나리오'!$I$5-'d_시나리오'!$H$5)/('d_시나리오'!$J$5-'d_시나리오'!$H$5),'d_시나리오'!$H$5+SQRT(M471*('d_시나리오'!$J$5-'d_시나리오'!$H$5)*('d_시나리오'!$I$5-'d_시나리오'!$H$5)),'d_시나리오'!$J$5-SQRT((1-M471)*('d_시나리오'!$J$5-'d_시나리오'!$H$5)*('d_시나리오'!$J$5-'d_시나리오'!$I$5))))</f>
        <v/>
      </c>
      <c r="O471">
        <f>RAND()</f>
        <v/>
      </c>
      <c r="P471">
        <f>IF('d_시나리오'!$J$6='d_시나리오'!$H$6,'d_시나리오'!$I$6,IF(O471&lt;('d_시나리오'!$I$6-'d_시나리오'!$H$6)/('d_시나리오'!$J$6-'d_시나리오'!$H$6),'d_시나리오'!$H$6+SQRT(O471*('d_시나리오'!$J$6-'d_시나리오'!$H$6)*('d_시나리오'!$I$6-'d_시나리오'!$H$6)),'d_시나리오'!$J$6-SQRT((1-O471)*('d_시나리오'!$J$6-'d_시나리오'!$H$6)*('d_시나리오'!$J$6-'d_시나리오'!$I$6))))</f>
        <v/>
      </c>
      <c r="Q471">
        <f>INDEX('d_분포'!$B$2:$B$57,RANDBETWEEN(1,56))</f>
        <v/>
      </c>
      <c r="R471">
        <f>BETAINV(RAND(),5,5)</f>
        <v/>
      </c>
      <c r="S471">
        <f>'d_고정'!$B$1*'6_기대효과'!$H$7*('d_시나리오'!$I$7/'d_고정'!$B$2)*B471</f>
        <v/>
      </c>
      <c r="T471">
        <f>S471*D471</f>
        <v/>
      </c>
      <c r="U471">
        <f>S471*F471*H471</f>
        <v/>
      </c>
      <c r="V471">
        <f>S471*F471*(H471-1)</f>
        <v/>
      </c>
      <c r="W471">
        <f>U471*J471</f>
        <v/>
      </c>
      <c r="X471">
        <f>T471+W471</f>
        <v/>
      </c>
      <c r="Y471">
        <f>(T471*E471+W471*L471)*(1-R471-'d_고정'!$B$13)</f>
        <v/>
      </c>
      <c r="Z471">
        <f>(U471*N471*Q471+'d_고정'!$B$3*('6_기대효과'!$H$7/8)*Q471*'d_고정'!$B$10*P471*('6_기대효과'!$K$7/'d_고정'!$B$9))*(1-R471)</f>
        <v/>
      </c>
      <c r="AA471">
        <f>W471*L471*(1-R471-'d_고정'!$B$13)+U471*MAX(N471-'d_고정'!$B$10*P471*('6_기대효과'!$K$7/'d_고정'!$B$9),0)*Q471*(1-R471)</f>
        <v/>
      </c>
      <c r="AB471">
        <f>Y471+Z471</f>
        <v/>
      </c>
      <c r="AC471">
        <f>Y471/('d_고정'!$B$5*'6_기대효과'!$H$7/8)/'d_고정'!$B$6</f>
        <v/>
      </c>
      <c r="AD471">
        <f>Y471/('d_고정'!$B$8*'6_기대효과'!$H$7/8)</f>
        <v/>
      </c>
    </row>
    <row r="472">
      <c r="A472">
        <f>RAND()</f>
        <v/>
      </c>
      <c r="B472">
        <f>IF('d_시나리오'!$J$2='d_시나리오'!$H$2,'d_시나리오'!$I$2,IF(A472&lt;('d_시나리오'!$I$2-'d_시나리오'!$H$2)/('d_시나리오'!$J$2-'d_시나리오'!$H$2),'d_시나리오'!$H$2+SQRT(A472*('d_시나리오'!$J$2-'d_시나리오'!$H$2)*('d_시나리오'!$I$2-'d_시나리오'!$H$2)),'d_시나리오'!$J$2-SQRT((1-A472)*('d_시나리오'!$J$2-'d_시나리오'!$H$2)*('d_시나리오'!$J$2-'d_시나리오'!$I$2))))</f>
        <v/>
      </c>
      <c r="C472">
        <f>RAND()</f>
        <v/>
      </c>
      <c r="D472">
        <f>BETAINV(RAND(),IF(C472&lt;'d_고정'!$B$26,'d_고정'!$B$23,'d_고정'!$B$16)+1,'d_고정'!$B$17-IF(C472&lt;'d_고정'!$B$26,'d_고정'!$B$23,'d_고정'!$B$16)+1)*('d_고정'!$B$14+('d_고정'!$B$15-'d_고정'!$B$14)*RAND())</f>
        <v/>
      </c>
      <c r="E472">
        <f>INDEX('d_분포'!$A$2:$A$28,RANDBETWEEN(1,27))</f>
        <v/>
      </c>
      <c r="F472">
        <f>INDEX('d_분포'!$C$2:$C$5,RANDBETWEEN(1,4))*(0.9+0.2*RAND())</f>
        <v/>
      </c>
      <c r="G472">
        <f>RAND()</f>
        <v/>
      </c>
      <c r="H472">
        <f>(F472+(1-F472)*('d_고정'!$B$22*BETAINV(RAND(),IF(G472&lt;'d_고정'!$B$26,'d_고정'!$B$25,'d_고정'!$B$20)+1,'d_고정'!$B$21-IF(G472&lt;'d_고정'!$B$26,'d_고정'!$B$25,'d_고정'!$B$20)+1)+(1-'d_고정'!$B$22)*BETAINV(RAND(),IF(G472&lt;'d_고정'!$B$26,'d_고정'!$B$24,'d_고정'!$B$18)+1,'d_고정'!$B$19-IF(G472&lt;'d_고정'!$B$26,'d_고정'!$B$24,'d_고정'!$B$18)+1))*('d_고정'!$B$14+('d_고정'!$B$15-'d_고정'!$B$14)*RAND()))/F472</f>
        <v/>
      </c>
      <c r="I472">
        <f>RAND()</f>
        <v/>
      </c>
      <c r="J472">
        <f>IF('d_시나리오'!$J$3='d_시나리오'!$H$3,'d_시나리오'!$I$3,IF(I472&lt;('d_시나리오'!$I$3-'d_시나리오'!$H$3)/('d_시나리오'!$J$3-'d_시나리오'!$H$3),'d_시나리오'!$H$3+SQRT(I472*('d_시나리오'!$J$3-'d_시나리오'!$H$3)*('d_시나리오'!$I$3-'d_시나리오'!$H$3)),'d_시나리오'!$J$3-SQRT((1-I472)*('d_시나리오'!$J$3-'d_시나리오'!$H$3)*('d_시나리오'!$J$3-'d_시나리오'!$I$3))))</f>
        <v/>
      </c>
      <c r="K472">
        <f>RAND()</f>
        <v/>
      </c>
      <c r="L472">
        <f>IF('d_시나리오'!$J$4='d_시나리오'!$H$4,'d_시나리오'!$I$4,IF(K472&lt;('d_시나리오'!$I$4-'d_시나리오'!$H$4)/('d_시나리오'!$J$4-'d_시나리오'!$H$4),'d_시나리오'!$H$4+SQRT(K472*('d_시나리오'!$J$4-'d_시나리오'!$H$4)*('d_시나리오'!$I$4-'d_시나리오'!$H$4)),'d_시나리오'!$J$4-SQRT((1-K472)*('d_시나리오'!$J$4-'d_시나리오'!$H$4)*('d_시나리오'!$J$4-'d_시나리오'!$I$4))))</f>
        <v/>
      </c>
      <c r="M472">
        <f>RAND()</f>
        <v/>
      </c>
      <c r="N472">
        <f>IF('d_시나리오'!$J$5='d_시나리오'!$H$5,'d_시나리오'!$I$5,IF(M472&lt;('d_시나리오'!$I$5-'d_시나리오'!$H$5)/('d_시나리오'!$J$5-'d_시나리오'!$H$5),'d_시나리오'!$H$5+SQRT(M472*('d_시나리오'!$J$5-'d_시나리오'!$H$5)*('d_시나리오'!$I$5-'d_시나리오'!$H$5)),'d_시나리오'!$J$5-SQRT((1-M472)*('d_시나리오'!$J$5-'d_시나리오'!$H$5)*('d_시나리오'!$J$5-'d_시나리오'!$I$5))))</f>
        <v/>
      </c>
      <c r="O472">
        <f>RAND()</f>
        <v/>
      </c>
      <c r="P472">
        <f>IF('d_시나리오'!$J$6='d_시나리오'!$H$6,'d_시나리오'!$I$6,IF(O472&lt;('d_시나리오'!$I$6-'d_시나리오'!$H$6)/('d_시나리오'!$J$6-'d_시나리오'!$H$6),'d_시나리오'!$H$6+SQRT(O472*('d_시나리오'!$J$6-'d_시나리오'!$H$6)*('d_시나리오'!$I$6-'d_시나리오'!$H$6)),'d_시나리오'!$J$6-SQRT((1-O472)*('d_시나리오'!$J$6-'d_시나리오'!$H$6)*('d_시나리오'!$J$6-'d_시나리오'!$I$6))))</f>
        <v/>
      </c>
      <c r="Q472">
        <f>INDEX('d_분포'!$B$2:$B$57,RANDBETWEEN(1,56))</f>
        <v/>
      </c>
      <c r="R472">
        <f>BETAINV(RAND(),5,5)</f>
        <v/>
      </c>
      <c r="S472">
        <f>'d_고정'!$B$1*'6_기대효과'!$H$7*('d_시나리오'!$I$7/'d_고정'!$B$2)*B472</f>
        <v/>
      </c>
      <c r="T472">
        <f>S472*D472</f>
        <v/>
      </c>
      <c r="U472">
        <f>S472*F472*H472</f>
        <v/>
      </c>
      <c r="V472">
        <f>S472*F472*(H472-1)</f>
        <v/>
      </c>
      <c r="W472">
        <f>U472*J472</f>
        <v/>
      </c>
      <c r="X472">
        <f>T472+W472</f>
        <v/>
      </c>
      <c r="Y472">
        <f>(T472*E472+W472*L472)*(1-R472-'d_고정'!$B$13)</f>
        <v/>
      </c>
      <c r="Z472">
        <f>(U472*N472*Q472+'d_고정'!$B$3*('6_기대효과'!$H$7/8)*Q472*'d_고정'!$B$10*P472*('6_기대효과'!$K$7/'d_고정'!$B$9))*(1-R472)</f>
        <v/>
      </c>
      <c r="AA472">
        <f>W472*L472*(1-R472-'d_고정'!$B$13)+U472*MAX(N472-'d_고정'!$B$10*P472*('6_기대효과'!$K$7/'d_고정'!$B$9),0)*Q472*(1-R472)</f>
        <v/>
      </c>
      <c r="AB472">
        <f>Y472+Z472</f>
        <v/>
      </c>
      <c r="AC472">
        <f>Y472/('d_고정'!$B$5*'6_기대효과'!$H$7/8)/'d_고정'!$B$6</f>
        <v/>
      </c>
      <c r="AD472">
        <f>Y472/('d_고정'!$B$8*'6_기대효과'!$H$7/8)</f>
        <v/>
      </c>
    </row>
    <row r="473">
      <c r="A473">
        <f>RAND()</f>
        <v/>
      </c>
      <c r="B473">
        <f>IF('d_시나리오'!$J$2='d_시나리오'!$H$2,'d_시나리오'!$I$2,IF(A473&lt;('d_시나리오'!$I$2-'d_시나리오'!$H$2)/('d_시나리오'!$J$2-'d_시나리오'!$H$2),'d_시나리오'!$H$2+SQRT(A473*('d_시나리오'!$J$2-'d_시나리오'!$H$2)*('d_시나리오'!$I$2-'d_시나리오'!$H$2)),'d_시나리오'!$J$2-SQRT((1-A473)*('d_시나리오'!$J$2-'d_시나리오'!$H$2)*('d_시나리오'!$J$2-'d_시나리오'!$I$2))))</f>
        <v/>
      </c>
      <c r="C473">
        <f>RAND()</f>
        <v/>
      </c>
      <c r="D473">
        <f>BETAINV(RAND(),IF(C473&lt;'d_고정'!$B$26,'d_고정'!$B$23,'d_고정'!$B$16)+1,'d_고정'!$B$17-IF(C473&lt;'d_고정'!$B$26,'d_고정'!$B$23,'d_고정'!$B$16)+1)*('d_고정'!$B$14+('d_고정'!$B$15-'d_고정'!$B$14)*RAND())</f>
        <v/>
      </c>
      <c r="E473">
        <f>INDEX('d_분포'!$A$2:$A$28,RANDBETWEEN(1,27))</f>
        <v/>
      </c>
      <c r="F473">
        <f>INDEX('d_분포'!$C$2:$C$5,RANDBETWEEN(1,4))*(0.9+0.2*RAND())</f>
        <v/>
      </c>
      <c r="G473">
        <f>RAND()</f>
        <v/>
      </c>
      <c r="H473">
        <f>(F473+(1-F473)*('d_고정'!$B$22*BETAINV(RAND(),IF(G473&lt;'d_고정'!$B$26,'d_고정'!$B$25,'d_고정'!$B$20)+1,'d_고정'!$B$21-IF(G473&lt;'d_고정'!$B$26,'d_고정'!$B$25,'d_고정'!$B$20)+1)+(1-'d_고정'!$B$22)*BETAINV(RAND(),IF(G473&lt;'d_고정'!$B$26,'d_고정'!$B$24,'d_고정'!$B$18)+1,'d_고정'!$B$19-IF(G473&lt;'d_고정'!$B$26,'d_고정'!$B$24,'d_고정'!$B$18)+1))*('d_고정'!$B$14+('d_고정'!$B$15-'d_고정'!$B$14)*RAND()))/F473</f>
        <v/>
      </c>
      <c r="I473">
        <f>RAND()</f>
        <v/>
      </c>
      <c r="J473">
        <f>IF('d_시나리오'!$J$3='d_시나리오'!$H$3,'d_시나리오'!$I$3,IF(I473&lt;('d_시나리오'!$I$3-'d_시나리오'!$H$3)/('d_시나리오'!$J$3-'d_시나리오'!$H$3),'d_시나리오'!$H$3+SQRT(I473*('d_시나리오'!$J$3-'d_시나리오'!$H$3)*('d_시나리오'!$I$3-'d_시나리오'!$H$3)),'d_시나리오'!$J$3-SQRT((1-I473)*('d_시나리오'!$J$3-'d_시나리오'!$H$3)*('d_시나리오'!$J$3-'d_시나리오'!$I$3))))</f>
        <v/>
      </c>
      <c r="K473">
        <f>RAND()</f>
        <v/>
      </c>
      <c r="L473">
        <f>IF('d_시나리오'!$J$4='d_시나리오'!$H$4,'d_시나리오'!$I$4,IF(K473&lt;('d_시나리오'!$I$4-'d_시나리오'!$H$4)/('d_시나리오'!$J$4-'d_시나리오'!$H$4),'d_시나리오'!$H$4+SQRT(K473*('d_시나리오'!$J$4-'d_시나리오'!$H$4)*('d_시나리오'!$I$4-'d_시나리오'!$H$4)),'d_시나리오'!$J$4-SQRT((1-K473)*('d_시나리오'!$J$4-'d_시나리오'!$H$4)*('d_시나리오'!$J$4-'d_시나리오'!$I$4))))</f>
        <v/>
      </c>
      <c r="M473">
        <f>RAND()</f>
        <v/>
      </c>
      <c r="N473">
        <f>IF('d_시나리오'!$J$5='d_시나리오'!$H$5,'d_시나리오'!$I$5,IF(M473&lt;('d_시나리오'!$I$5-'d_시나리오'!$H$5)/('d_시나리오'!$J$5-'d_시나리오'!$H$5),'d_시나리오'!$H$5+SQRT(M473*('d_시나리오'!$J$5-'d_시나리오'!$H$5)*('d_시나리오'!$I$5-'d_시나리오'!$H$5)),'d_시나리오'!$J$5-SQRT((1-M473)*('d_시나리오'!$J$5-'d_시나리오'!$H$5)*('d_시나리오'!$J$5-'d_시나리오'!$I$5))))</f>
        <v/>
      </c>
      <c r="O473">
        <f>RAND()</f>
        <v/>
      </c>
      <c r="P473">
        <f>IF('d_시나리오'!$J$6='d_시나리오'!$H$6,'d_시나리오'!$I$6,IF(O473&lt;('d_시나리오'!$I$6-'d_시나리오'!$H$6)/('d_시나리오'!$J$6-'d_시나리오'!$H$6),'d_시나리오'!$H$6+SQRT(O473*('d_시나리오'!$J$6-'d_시나리오'!$H$6)*('d_시나리오'!$I$6-'d_시나리오'!$H$6)),'d_시나리오'!$J$6-SQRT((1-O473)*('d_시나리오'!$J$6-'d_시나리오'!$H$6)*('d_시나리오'!$J$6-'d_시나리오'!$I$6))))</f>
        <v/>
      </c>
      <c r="Q473">
        <f>INDEX('d_분포'!$B$2:$B$57,RANDBETWEEN(1,56))</f>
        <v/>
      </c>
      <c r="R473">
        <f>BETAINV(RAND(),5,5)</f>
        <v/>
      </c>
      <c r="S473">
        <f>'d_고정'!$B$1*'6_기대효과'!$H$7*('d_시나리오'!$I$7/'d_고정'!$B$2)*B473</f>
        <v/>
      </c>
      <c r="T473">
        <f>S473*D473</f>
        <v/>
      </c>
      <c r="U473">
        <f>S473*F473*H473</f>
        <v/>
      </c>
      <c r="V473">
        <f>S473*F473*(H473-1)</f>
        <v/>
      </c>
      <c r="W473">
        <f>U473*J473</f>
        <v/>
      </c>
      <c r="X473">
        <f>T473+W473</f>
        <v/>
      </c>
      <c r="Y473">
        <f>(T473*E473+W473*L473)*(1-R473-'d_고정'!$B$13)</f>
        <v/>
      </c>
      <c r="Z473">
        <f>(U473*N473*Q473+'d_고정'!$B$3*('6_기대효과'!$H$7/8)*Q473*'d_고정'!$B$10*P473*('6_기대효과'!$K$7/'d_고정'!$B$9))*(1-R473)</f>
        <v/>
      </c>
      <c r="AA473">
        <f>W473*L473*(1-R473-'d_고정'!$B$13)+U473*MAX(N473-'d_고정'!$B$10*P473*('6_기대효과'!$K$7/'d_고정'!$B$9),0)*Q473*(1-R473)</f>
        <v/>
      </c>
      <c r="AB473">
        <f>Y473+Z473</f>
        <v/>
      </c>
      <c r="AC473">
        <f>Y473/('d_고정'!$B$5*'6_기대효과'!$H$7/8)/'d_고정'!$B$6</f>
        <v/>
      </c>
      <c r="AD473">
        <f>Y473/('d_고정'!$B$8*'6_기대효과'!$H$7/8)</f>
        <v/>
      </c>
    </row>
    <row r="474">
      <c r="A474">
        <f>RAND()</f>
        <v/>
      </c>
      <c r="B474">
        <f>IF('d_시나리오'!$J$2='d_시나리오'!$H$2,'d_시나리오'!$I$2,IF(A474&lt;('d_시나리오'!$I$2-'d_시나리오'!$H$2)/('d_시나리오'!$J$2-'d_시나리오'!$H$2),'d_시나리오'!$H$2+SQRT(A474*('d_시나리오'!$J$2-'d_시나리오'!$H$2)*('d_시나리오'!$I$2-'d_시나리오'!$H$2)),'d_시나리오'!$J$2-SQRT((1-A474)*('d_시나리오'!$J$2-'d_시나리오'!$H$2)*('d_시나리오'!$J$2-'d_시나리오'!$I$2))))</f>
        <v/>
      </c>
      <c r="C474">
        <f>RAND()</f>
        <v/>
      </c>
      <c r="D474">
        <f>BETAINV(RAND(),IF(C474&lt;'d_고정'!$B$26,'d_고정'!$B$23,'d_고정'!$B$16)+1,'d_고정'!$B$17-IF(C474&lt;'d_고정'!$B$26,'d_고정'!$B$23,'d_고정'!$B$16)+1)*('d_고정'!$B$14+('d_고정'!$B$15-'d_고정'!$B$14)*RAND())</f>
        <v/>
      </c>
      <c r="E474">
        <f>INDEX('d_분포'!$A$2:$A$28,RANDBETWEEN(1,27))</f>
        <v/>
      </c>
      <c r="F474">
        <f>INDEX('d_분포'!$C$2:$C$5,RANDBETWEEN(1,4))*(0.9+0.2*RAND())</f>
        <v/>
      </c>
      <c r="G474">
        <f>RAND()</f>
        <v/>
      </c>
      <c r="H474">
        <f>(F474+(1-F474)*('d_고정'!$B$22*BETAINV(RAND(),IF(G474&lt;'d_고정'!$B$26,'d_고정'!$B$25,'d_고정'!$B$20)+1,'d_고정'!$B$21-IF(G474&lt;'d_고정'!$B$26,'d_고정'!$B$25,'d_고정'!$B$20)+1)+(1-'d_고정'!$B$22)*BETAINV(RAND(),IF(G474&lt;'d_고정'!$B$26,'d_고정'!$B$24,'d_고정'!$B$18)+1,'d_고정'!$B$19-IF(G474&lt;'d_고정'!$B$26,'d_고정'!$B$24,'d_고정'!$B$18)+1))*('d_고정'!$B$14+('d_고정'!$B$15-'d_고정'!$B$14)*RAND()))/F474</f>
        <v/>
      </c>
      <c r="I474">
        <f>RAND()</f>
        <v/>
      </c>
      <c r="J474">
        <f>IF('d_시나리오'!$J$3='d_시나리오'!$H$3,'d_시나리오'!$I$3,IF(I474&lt;('d_시나리오'!$I$3-'d_시나리오'!$H$3)/('d_시나리오'!$J$3-'d_시나리오'!$H$3),'d_시나리오'!$H$3+SQRT(I474*('d_시나리오'!$J$3-'d_시나리오'!$H$3)*('d_시나리오'!$I$3-'d_시나리오'!$H$3)),'d_시나리오'!$J$3-SQRT((1-I474)*('d_시나리오'!$J$3-'d_시나리오'!$H$3)*('d_시나리오'!$J$3-'d_시나리오'!$I$3))))</f>
        <v/>
      </c>
      <c r="K474">
        <f>RAND()</f>
        <v/>
      </c>
      <c r="L474">
        <f>IF('d_시나리오'!$J$4='d_시나리오'!$H$4,'d_시나리오'!$I$4,IF(K474&lt;('d_시나리오'!$I$4-'d_시나리오'!$H$4)/('d_시나리오'!$J$4-'d_시나리오'!$H$4),'d_시나리오'!$H$4+SQRT(K474*('d_시나리오'!$J$4-'d_시나리오'!$H$4)*('d_시나리오'!$I$4-'d_시나리오'!$H$4)),'d_시나리오'!$J$4-SQRT((1-K474)*('d_시나리오'!$J$4-'d_시나리오'!$H$4)*('d_시나리오'!$J$4-'d_시나리오'!$I$4))))</f>
        <v/>
      </c>
      <c r="M474">
        <f>RAND()</f>
        <v/>
      </c>
      <c r="N474">
        <f>IF('d_시나리오'!$J$5='d_시나리오'!$H$5,'d_시나리오'!$I$5,IF(M474&lt;('d_시나리오'!$I$5-'d_시나리오'!$H$5)/('d_시나리오'!$J$5-'d_시나리오'!$H$5),'d_시나리오'!$H$5+SQRT(M474*('d_시나리오'!$J$5-'d_시나리오'!$H$5)*('d_시나리오'!$I$5-'d_시나리오'!$H$5)),'d_시나리오'!$J$5-SQRT((1-M474)*('d_시나리오'!$J$5-'d_시나리오'!$H$5)*('d_시나리오'!$J$5-'d_시나리오'!$I$5))))</f>
        <v/>
      </c>
      <c r="O474">
        <f>RAND()</f>
        <v/>
      </c>
      <c r="P474">
        <f>IF('d_시나리오'!$J$6='d_시나리오'!$H$6,'d_시나리오'!$I$6,IF(O474&lt;('d_시나리오'!$I$6-'d_시나리오'!$H$6)/('d_시나리오'!$J$6-'d_시나리오'!$H$6),'d_시나리오'!$H$6+SQRT(O474*('d_시나리오'!$J$6-'d_시나리오'!$H$6)*('d_시나리오'!$I$6-'d_시나리오'!$H$6)),'d_시나리오'!$J$6-SQRT((1-O474)*('d_시나리오'!$J$6-'d_시나리오'!$H$6)*('d_시나리오'!$J$6-'d_시나리오'!$I$6))))</f>
        <v/>
      </c>
      <c r="Q474">
        <f>INDEX('d_분포'!$B$2:$B$57,RANDBETWEEN(1,56))</f>
        <v/>
      </c>
      <c r="R474">
        <f>BETAINV(RAND(),5,5)</f>
        <v/>
      </c>
      <c r="S474">
        <f>'d_고정'!$B$1*'6_기대효과'!$H$7*('d_시나리오'!$I$7/'d_고정'!$B$2)*B474</f>
        <v/>
      </c>
      <c r="T474">
        <f>S474*D474</f>
        <v/>
      </c>
      <c r="U474">
        <f>S474*F474*H474</f>
        <v/>
      </c>
      <c r="V474">
        <f>S474*F474*(H474-1)</f>
        <v/>
      </c>
      <c r="W474">
        <f>U474*J474</f>
        <v/>
      </c>
      <c r="X474">
        <f>T474+W474</f>
        <v/>
      </c>
      <c r="Y474">
        <f>(T474*E474+W474*L474)*(1-R474-'d_고정'!$B$13)</f>
        <v/>
      </c>
      <c r="Z474">
        <f>(U474*N474*Q474+'d_고정'!$B$3*('6_기대효과'!$H$7/8)*Q474*'d_고정'!$B$10*P474*('6_기대효과'!$K$7/'d_고정'!$B$9))*(1-R474)</f>
        <v/>
      </c>
      <c r="AA474">
        <f>W474*L474*(1-R474-'d_고정'!$B$13)+U474*MAX(N474-'d_고정'!$B$10*P474*('6_기대효과'!$K$7/'d_고정'!$B$9),0)*Q474*(1-R474)</f>
        <v/>
      </c>
      <c r="AB474">
        <f>Y474+Z474</f>
        <v/>
      </c>
      <c r="AC474">
        <f>Y474/('d_고정'!$B$5*'6_기대효과'!$H$7/8)/'d_고정'!$B$6</f>
        <v/>
      </c>
      <c r="AD474">
        <f>Y474/('d_고정'!$B$8*'6_기대효과'!$H$7/8)</f>
        <v/>
      </c>
    </row>
    <row r="475">
      <c r="A475">
        <f>RAND()</f>
        <v/>
      </c>
      <c r="B475">
        <f>IF('d_시나리오'!$J$2='d_시나리오'!$H$2,'d_시나리오'!$I$2,IF(A475&lt;('d_시나리오'!$I$2-'d_시나리오'!$H$2)/('d_시나리오'!$J$2-'d_시나리오'!$H$2),'d_시나리오'!$H$2+SQRT(A475*('d_시나리오'!$J$2-'d_시나리오'!$H$2)*('d_시나리오'!$I$2-'d_시나리오'!$H$2)),'d_시나리오'!$J$2-SQRT((1-A475)*('d_시나리오'!$J$2-'d_시나리오'!$H$2)*('d_시나리오'!$J$2-'d_시나리오'!$I$2))))</f>
        <v/>
      </c>
      <c r="C475">
        <f>RAND()</f>
        <v/>
      </c>
      <c r="D475">
        <f>BETAINV(RAND(),IF(C475&lt;'d_고정'!$B$26,'d_고정'!$B$23,'d_고정'!$B$16)+1,'d_고정'!$B$17-IF(C475&lt;'d_고정'!$B$26,'d_고정'!$B$23,'d_고정'!$B$16)+1)*('d_고정'!$B$14+('d_고정'!$B$15-'d_고정'!$B$14)*RAND())</f>
        <v/>
      </c>
      <c r="E475">
        <f>INDEX('d_분포'!$A$2:$A$28,RANDBETWEEN(1,27))</f>
        <v/>
      </c>
      <c r="F475">
        <f>INDEX('d_분포'!$C$2:$C$5,RANDBETWEEN(1,4))*(0.9+0.2*RAND())</f>
        <v/>
      </c>
      <c r="G475">
        <f>RAND()</f>
        <v/>
      </c>
      <c r="H475">
        <f>(F475+(1-F475)*('d_고정'!$B$22*BETAINV(RAND(),IF(G475&lt;'d_고정'!$B$26,'d_고정'!$B$25,'d_고정'!$B$20)+1,'d_고정'!$B$21-IF(G475&lt;'d_고정'!$B$26,'d_고정'!$B$25,'d_고정'!$B$20)+1)+(1-'d_고정'!$B$22)*BETAINV(RAND(),IF(G475&lt;'d_고정'!$B$26,'d_고정'!$B$24,'d_고정'!$B$18)+1,'d_고정'!$B$19-IF(G475&lt;'d_고정'!$B$26,'d_고정'!$B$24,'d_고정'!$B$18)+1))*('d_고정'!$B$14+('d_고정'!$B$15-'d_고정'!$B$14)*RAND()))/F475</f>
        <v/>
      </c>
      <c r="I475">
        <f>RAND()</f>
        <v/>
      </c>
      <c r="J475">
        <f>IF('d_시나리오'!$J$3='d_시나리오'!$H$3,'d_시나리오'!$I$3,IF(I475&lt;('d_시나리오'!$I$3-'d_시나리오'!$H$3)/('d_시나리오'!$J$3-'d_시나리오'!$H$3),'d_시나리오'!$H$3+SQRT(I475*('d_시나리오'!$J$3-'d_시나리오'!$H$3)*('d_시나리오'!$I$3-'d_시나리오'!$H$3)),'d_시나리오'!$J$3-SQRT((1-I475)*('d_시나리오'!$J$3-'d_시나리오'!$H$3)*('d_시나리오'!$J$3-'d_시나리오'!$I$3))))</f>
        <v/>
      </c>
      <c r="K475">
        <f>RAND()</f>
        <v/>
      </c>
      <c r="L475">
        <f>IF('d_시나리오'!$J$4='d_시나리오'!$H$4,'d_시나리오'!$I$4,IF(K475&lt;('d_시나리오'!$I$4-'d_시나리오'!$H$4)/('d_시나리오'!$J$4-'d_시나리오'!$H$4),'d_시나리오'!$H$4+SQRT(K475*('d_시나리오'!$J$4-'d_시나리오'!$H$4)*('d_시나리오'!$I$4-'d_시나리오'!$H$4)),'d_시나리오'!$J$4-SQRT((1-K475)*('d_시나리오'!$J$4-'d_시나리오'!$H$4)*('d_시나리오'!$J$4-'d_시나리오'!$I$4))))</f>
        <v/>
      </c>
      <c r="M475">
        <f>RAND()</f>
        <v/>
      </c>
      <c r="N475">
        <f>IF('d_시나리오'!$J$5='d_시나리오'!$H$5,'d_시나리오'!$I$5,IF(M475&lt;('d_시나리오'!$I$5-'d_시나리오'!$H$5)/('d_시나리오'!$J$5-'d_시나리오'!$H$5),'d_시나리오'!$H$5+SQRT(M475*('d_시나리오'!$J$5-'d_시나리오'!$H$5)*('d_시나리오'!$I$5-'d_시나리오'!$H$5)),'d_시나리오'!$J$5-SQRT((1-M475)*('d_시나리오'!$J$5-'d_시나리오'!$H$5)*('d_시나리오'!$J$5-'d_시나리오'!$I$5))))</f>
        <v/>
      </c>
      <c r="O475">
        <f>RAND()</f>
        <v/>
      </c>
      <c r="P475">
        <f>IF('d_시나리오'!$J$6='d_시나리오'!$H$6,'d_시나리오'!$I$6,IF(O475&lt;('d_시나리오'!$I$6-'d_시나리오'!$H$6)/('d_시나리오'!$J$6-'d_시나리오'!$H$6),'d_시나리오'!$H$6+SQRT(O475*('d_시나리오'!$J$6-'d_시나리오'!$H$6)*('d_시나리오'!$I$6-'d_시나리오'!$H$6)),'d_시나리오'!$J$6-SQRT((1-O475)*('d_시나리오'!$J$6-'d_시나리오'!$H$6)*('d_시나리오'!$J$6-'d_시나리오'!$I$6))))</f>
        <v/>
      </c>
      <c r="Q475">
        <f>INDEX('d_분포'!$B$2:$B$57,RANDBETWEEN(1,56))</f>
        <v/>
      </c>
      <c r="R475">
        <f>BETAINV(RAND(),5,5)</f>
        <v/>
      </c>
      <c r="S475">
        <f>'d_고정'!$B$1*'6_기대효과'!$H$7*('d_시나리오'!$I$7/'d_고정'!$B$2)*B475</f>
        <v/>
      </c>
      <c r="T475">
        <f>S475*D475</f>
        <v/>
      </c>
      <c r="U475">
        <f>S475*F475*H475</f>
        <v/>
      </c>
      <c r="V475">
        <f>S475*F475*(H475-1)</f>
        <v/>
      </c>
      <c r="W475">
        <f>U475*J475</f>
        <v/>
      </c>
      <c r="X475">
        <f>T475+W475</f>
        <v/>
      </c>
      <c r="Y475">
        <f>(T475*E475+W475*L475)*(1-R475-'d_고정'!$B$13)</f>
        <v/>
      </c>
      <c r="Z475">
        <f>(U475*N475*Q475+'d_고정'!$B$3*('6_기대효과'!$H$7/8)*Q475*'d_고정'!$B$10*P475*('6_기대효과'!$K$7/'d_고정'!$B$9))*(1-R475)</f>
        <v/>
      </c>
      <c r="AA475">
        <f>W475*L475*(1-R475-'d_고정'!$B$13)+U475*MAX(N475-'d_고정'!$B$10*P475*('6_기대효과'!$K$7/'d_고정'!$B$9),0)*Q475*(1-R475)</f>
        <v/>
      </c>
      <c r="AB475">
        <f>Y475+Z475</f>
        <v/>
      </c>
      <c r="AC475">
        <f>Y475/('d_고정'!$B$5*'6_기대효과'!$H$7/8)/'d_고정'!$B$6</f>
        <v/>
      </c>
      <c r="AD475">
        <f>Y475/('d_고정'!$B$8*'6_기대효과'!$H$7/8)</f>
        <v/>
      </c>
    </row>
    <row r="476">
      <c r="A476">
        <f>RAND()</f>
        <v/>
      </c>
      <c r="B476">
        <f>IF('d_시나리오'!$J$2='d_시나리오'!$H$2,'d_시나리오'!$I$2,IF(A476&lt;('d_시나리오'!$I$2-'d_시나리오'!$H$2)/('d_시나리오'!$J$2-'d_시나리오'!$H$2),'d_시나리오'!$H$2+SQRT(A476*('d_시나리오'!$J$2-'d_시나리오'!$H$2)*('d_시나리오'!$I$2-'d_시나리오'!$H$2)),'d_시나리오'!$J$2-SQRT((1-A476)*('d_시나리오'!$J$2-'d_시나리오'!$H$2)*('d_시나리오'!$J$2-'d_시나리오'!$I$2))))</f>
        <v/>
      </c>
      <c r="C476">
        <f>RAND()</f>
        <v/>
      </c>
      <c r="D476">
        <f>BETAINV(RAND(),IF(C476&lt;'d_고정'!$B$26,'d_고정'!$B$23,'d_고정'!$B$16)+1,'d_고정'!$B$17-IF(C476&lt;'d_고정'!$B$26,'d_고정'!$B$23,'d_고정'!$B$16)+1)*('d_고정'!$B$14+('d_고정'!$B$15-'d_고정'!$B$14)*RAND())</f>
        <v/>
      </c>
      <c r="E476">
        <f>INDEX('d_분포'!$A$2:$A$28,RANDBETWEEN(1,27))</f>
        <v/>
      </c>
      <c r="F476">
        <f>INDEX('d_분포'!$C$2:$C$5,RANDBETWEEN(1,4))*(0.9+0.2*RAND())</f>
        <v/>
      </c>
      <c r="G476">
        <f>RAND()</f>
        <v/>
      </c>
      <c r="H476">
        <f>(F476+(1-F476)*('d_고정'!$B$22*BETAINV(RAND(),IF(G476&lt;'d_고정'!$B$26,'d_고정'!$B$25,'d_고정'!$B$20)+1,'d_고정'!$B$21-IF(G476&lt;'d_고정'!$B$26,'d_고정'!$B$25,'d_고정'!$B$20)+1)+(1-'d_고정'!$B$22)*BETAINV(RAND(),IF(G476&lt;'d_고정'!$B$26,'d_고정'!$B$24,'d_고정'!$B$18)+1,'d_고정'!$B$19-IF(G476&lt;'d_고정'!$B$26,'d_고정'!$B$24,'d_고정'!$B$18)+1))*('d_고정'!$B$14+('d_고정'!$B$15-'d_고정'!$B$14)*RAND()))/F476</f>
        <v/>
      </c>
      <c r="I476">
        <f>RAND()</f>
        <v/>
      </c>
      <c r="J476">
        <f>IF('d_시나리오'!$J$3='d_시나리오'!$H$3,'d_시나리오'!$I$3,IF(I476&lt;('d_시나리오'!$I$3-'d_시나리오'!$H$3)/('d_시나리오'!$J$3-'d_시나리오'!$H$3),'d_시나리오'!$H$3+SQRT(I476*('d_시나리오'!$J$3-'d_시나리오'!$H$3)*('d_시나리오'!$I$3-'d_시나리오'!$H$3)),'d_시나리오'!$J$3-SQRT((1-I476)*('d_시나리오'!$J$3-'d_시나리오'!$H$3)*('d_시나리오'!$J$3-'d_시나리오'!$I$3))))</f>
        <v/>
      </c>
      <c r="K476">
        <f>RAND()</f>
        <v/>
      </c>
      <c r="L476">
        <f>IF('d_시나리오'!$J$4='d_시나리오'!$H$4,'d_시나리오'!$I$4,IF(K476&lt;('d_시나리오'!$I$4-'d_시나리오'!$H$4)/('d_시나리오'!$J$4-'d_시나리오'!$H$4),'d_시나리오'!$H$4+SQRT(K476*('d_시나리오'!$J$4-'d_시나리오'!$H$4)*('d_시나리오'!$I$4-'d_시나리오'!$H$4)),'d_시나리오'!$J$4-SQRT((1-K476)*('d_시나리오'!$J$4-'d_시나리오'!$H$4)*('d_시나리오'!$J$4-'d_시나리오'!$I$4))))</f>
        <v/>
      </c>
      <c r="M476">
        <f>RAND()</f>
        <v/>
      </c>
      <c r="N476">
        <f>IF('d_시나리오'!$J$5='d_시나리오'!$H$5,'d_시나리오'!$I$5,IF(M476&lt;('d_시나리오'!$I$5-'d_시나리오'!$H$5)/('d_시나리오'!$J$5-'d_시나리오'!$H$5),'d_시나리오'!$H$5+SQRT(M476*('d_시나리오'!$J$5-'d_시나리오'!$H$5)*('d_시나리오'!$I$5-'d_시나리오'!$H$5)),'d_시나리오'!$J$5-SQRT((1-M476)*('d_시나리오'!$J$5-'d_시나리오'!$H$5)*('d_시나리오'!$J$5-'d_시나리오'!$I$5))))</f>
        <v/>
      </c>
      <c r="O476">
        <f>RAND()</f>
        <v/>
      </c>
      <c r="P476">
        <f>IF('d_시나리오'!$J$6='d_시나리오'!$H$6,'d_시나리오'!$I$6,IF(O476&lt;('d_시나리오'!$I$6-'d_시나리오'!$H$6)/('d_시나리오'!$J$6-'d_시나리오'!$H$6),'d_시나리오'!$H$6+SQRT(O476*('d_시나리오'!$J$6-'d_시나리오'!$H$6)*('d_시나리오'!$I$6-'d_시나리오'!$H$6)),'d_시나리오'!$J$6-SQRT((1-O476)*('d_시나리오'!$J$6-'d_시나리오'!$H$6)*('d_시나리오'!$J$6-'d_시나리오'!$I$6))))</f>
        <v/>
      </c>
      <c r="Q476">
        <f>INDEX('d_분포'!$B$2:$B$57,RANDBETWEEN(1,56))</f>
        <v/>
      </c>
      <c r="R476">
        <f>BETAINV(RAND(),5,5)</f>
        <v/>
      </c>
      <c r="S476">
        <f>'d_고정'!$B$1*'6_기대효과'!$H$7*('d_시나리오'!$I$7/'d_고정'!$B$2)*B476</f>
        <v/>
      </c>
      <c r="T476">
        <f>S476*D476</f>
        <v/>
      </c>
      <c r="U476">
        <f>S476*F476*H476</f>
        <v/>
      </c>
      <c r="V476">
        <f>S476*F476*(H476-1)</f>
        <v/>
      </c>
      <c r="W476">
        <f>U476*J476</f>
        <v/>
      </c>
      <c r="X476">
        <f>T476+W476</f>
        <v/>
      </c>
      <c r="Y476">
        <f>(T476*E476+W476*L476)*(1-R476-'d_고정'!$B$13)</f>
        <v/>
      </c>
      <c r="Z476">
        <f>(U476*N476*Q476+'d_고정'!$B$3*('6_기대효과'!$H$7/8)*Q476*'d_고정'!$B$10*P476*('6_기대효과'!$K$7/'d_고정'!$B$9))*(1-R476)</f>
        <v/>
      </c>
      <c r="AA476">
        <f>W476*L476*(1-R476-'d_고정'!$B$13)+U476*MAX(N476-'d_고정'!$B$10*P476*('6_기대효과'!$K$7/'d_고정'!$B$9),0)*Q476*(1-R476)</f>
        <v/>
      </c>
      <c r="AB476">
        <f>Y476+Z476</f>
        <v/>
      </c>
      <c r="AC476">
        <f>Y476/('d_고정'!$B$5*'6_기대효과'!$H$7/8)/'d_고정'!$B$6</f>
        <v/>
      </c>
      <c r="AD476">
        <f>Y476/('d_고정'!$B$8*'6_기대효과'!$H$7/8)</f>
        <v/>
      </c>
    </row>
    <row r="477">
      <c r="A477">
        <f>RAND()</f>
        <v/>
      </c>
      <c r="B477">
        <f>IF('d_시나리오'!$J$2='d_시나리오'!$H$2,'d_시나리오'!$I$2,IF(A477&lt;('d_시나리오'!$I$2-'d_시나리오'!$H$2)/('d_시나리오'!$J$2-'d_시나리오'!$H$2),'d_시나리오'!$H$2+SQRT(A477*('d_시나리오'!$J$2-'d_시나리오'!$H$2)*('d_시나리오'!$I$2-'d_시나리오'!$H$2)),'d_시나리오'!$J$2-SQRT((1-A477)*('d_시나리오'!$J$2-'d_시나리오'!$H$2)*('d_시나리오'!$J$2-'d_시나리오'!$I$2))))</f>
        <v/>
      </c>
      <c r="C477">
        <f>RAND()</f>
        <v/>
      </c>
      <c r="D477">
        <f>BETAINV(RAND(),IF(C477&lt;'d_고정'!$B$26,'d_고정'!$B$23,'d_고정'!$B$16)+1,'d_고정'!$B$17-IF(C477&lt;'d_고정'!$B$26,'d_고정'!$B$23,'d_고정'!$B$16)+1)*('d_고정'!$B$14+('d_고정'!$B$15-'d_고정'!$B$14)*RAND())</f>
        <v/>
      </c>
      <c r="E477">
        <f>INDEX('d_분포'!$A$2:$A$28,RANDBETWEEN(1,27))</f>
        <v/>
      </c>
      <c r="F477">
        <f>INDEX('d_분포'!$C$2:$C$5,RANDBETWEEN(1,4))*(0.9+0.2*RAND())</f>
        <v/>
      </c>
      <c r="G477">
        <f>RAND()</f>
        <v/>
      </c>
      <c r="H477">
        <f>(F477+(1-F477)*('d_고정'!$B$22*BETAINV(RAND(),IF(G477&lt;'d_고정'!$B$26,'d_고정'!$B$25,'d_고정'!$B$20)+1,'d_고정'!$B$21-IF(G477&lt;'d_고정'!$B$26,'d_고정'!$B$25,'d_고정'!$B$20)+1)+(1-'d_고정'!$B$22)*BETAINV(RAND(),IF(G477&lt;'d_고정'!$B$26,'d_고정'!$B$24,'d_고정'!$B$18)+1,'d_고정'!$B$19-IF(G477&lt;'d_고정'!$B$26,'d_고정'!$B$24,'d_고정'!$B$18)+1))*('d_고정'!$B$14+('d_고정'!$B$15-'d_고정'!$B$14)*RAND()))/F477</f>
        <v/>
      </c>
      <c r="I477">
        <f>RAND()</f>
        <v/>
      </c>
      <c r="J477">
        <f>IF('d_시나리오'!$J$3='d_시나리오'!$H$3,'d_시나리오'!$I$3,IF(I477&lt;('d_시나리오'!$I$3-'d_시나리오'!$H$3)/('d_시나리오'!$J$3-'d_시나리오'!$H$3),'d_시나리오'!$H$3+SQRT(I477*('d_시나리오'!$J$3-'d_시나리오'!$H$3)*('d_시나리오'!$I$3-'d_시나리오'!$H$3)),'d_시나리오'!$J$3-SQRT((1-I477)*('d_시나리오'!$J$3-'d_시나리오'!$H$3)*('d_시나리오'!$J$3-'d_시나리오'!$I$3))))</f>
        <v/>
      </c>
      <c r="K477">
        <f>RAND()</f>
        <v/>
      </c>
      <c r="L477">
        <f>IF('d_시나리오'!$J$4='d_시나리오'!$H$4,'d_시나리오'!$I$4,IF(K477&lt;('d_시나리오'!$I$4-'d_시나리오'!$H$4)/('d_시나리오'!$J$4-'d_시나리오'!$H$4),'d_시나리오'!$H$4+SQRT(K477*('d_시나리오'!$J$4-'d_시나리오'!$H$4)*('d_시나리오'!$I$4-'d_시나리오'!$H$4)),'d_시나리오'!$J$4-SQRT((1-K477)*('d_시나리오'!$J$4-'d_시나리오'!$H$4)*('d_시나리오'!$J$4-'d_시나리오'!$I$4))))</f>
        <v/>
      </c>
      <c r="M477">
        <f>RAND()</f>
        <v/>
      </c>
      <c r="N477">
        <f>IF('d_시나리오'!$J$5='d_시나리오'!$H$5,'d_시나리오'!$I$5,IF(M477&lt;('d_시나리오'!$I$5-'d_시나리오'!$H$5)/('d_시나리오'!$J$5-'d_시나리오'!$H$5),'d_시나리오'!$H$5+SQRT(M477*('d_시나리오'!$J$5-'d_시나리오'!$H$5)*('d_시나리오'!$I$5-'d_시나리오'!$H$5)),'d_시나리오'!$J$5-SQRT((1-M477)*('d_시나리오'!$J$5-'d_시나리오'!$H$5)*('d_시나리오'!$J$5-'d_시나리오'!$I$5))))</f>
        <v/>
      </c>
      <c r="O477">
        <f>RAND()</f>
        <v/>
      </c>
      <c r="P477">
        <f>IF('d_시나리오'!$J$6='d_시나리오'!$H$6,'d_시나리오'!$I$6,IF(O477&lt;('d_시나리오'!$I$6-'d_시나리오'!$H$6)/('d_시나리오'!$J$6-'d_시나리오'!$H$6),'d_시나리오'!$H$6+SQRT(O477*('d_시나리오'!$J$6-'d_시나리오'!$H$6)*('d_시나리오'!$I$6-'d_시나리오'!$H$6)),'d_시나리오'!$J$6-SQRT((1-O477)*('d_시나리오'!$J$6-'d_시나리오'!$H$6)*('d_시나리오'!$J$6-'d_시나리오'!$I$6))))</f>
        <v/>
      </c>
      <c r="Q477">
        <f>INDEX('d_분포'!$B$2:$B$57,RANDBETWEEN(1,56))</f>
        <v/>
      </c>
      <c r="R477">
        <f>BETAINV(RAND(),5,5)</f>
        <v/>
      </c>
      <c r="S477">
        <f>'d_고정'!$B$1*'6_기대효과'!$H$7*('d_시나리오'!$I$7/'d_고정'!$B$2)*B477</f>
        <v/>
      </c>
      <c r="T477">
        <f>S477*D477</f>
        <v/>
      </c>
      <c r="U477">
        <f>S477*F477*H477</f>
        <v/>
      </c>
      <c r="V477">
        <f>S477*F477*(H477-1)</f>
        <v/>
      </c>
      <c r="W477">
        <f>U477*J477</f>
        <v/>
      </c>
      <c r="X477">
        <f>T477+W477</f>
        <v/>
      </c>
      <c r="Y477">
        <f>(T477*E477+W477*L477)*(1-R477-'d_고정'!$B$13)</f>
        <v/>
      </c>
      <c r="Z477">
        <f>(U477*N477*Q477+'d_고정'!$B$3*('6_기대효과'!$H$7/8)*Q477*'d_고정'!$B$10*P477*('6_기대효과'!$K$7/'d_고정'!$B$9))*(1-R477)</f>
        <v/>
      </c>
      <c r="AA477">
        <f>W477*L477*(1-R477-'d_고정'!$B$13)+U477*MAX(N477-'d_고정'!$B$10*P477*('6_기대효과'!$K$7/'d_고정'!$B$9),0)*Q477*(1-R477)</f>
        <v/>
      </c>
      <c r="AB477">
        <f>Y477+Z477</f>
        <v/>
      </c>
      <c r="AC477">
        <f>Y477/('d_고정'!$B$5*'6_기대효과'!$H$7/8)/'d_고정'!$B$6</f>
        <v/>
      </c>
      <c r="AD477">
        <f>Y477/('d_고정'!$B$8*'6_기대효과'!$H$7/8)</f>
        <v/>
      </c>
    </row>
    <row r="478">
      <c r="A478">
        <f>RAND()</f>
        <v/>
      </c>
      <c r="B478">
        <f>IF('d_시나리오'!$J$2='d_시나리오'!$H$2,'d_시나리오'!$I$2,IF(A478&lt;('d_시나리오'!$I$2-'d_시나리오'!$H$2)/('d_시나리오'!$J$2-'d_시나리오'!$H$2),'d_시나리오'!$H$2+SQRT(A478*('d_시나리오'!$J$2-'d_시나리오'!$H$2)*('d_시나리오'!$I$2-'d_시나리오'!$H$2)),'d_시나리오'!$J$2-SQRT((1-A478)*('d_시나리오'!$J$2-'d_시나리오'!$H$2)*('d_시나리오'!$J$2-'d_시나리오'!$I$2))))</f>
        <v/>
      </c>
      <c r="C478">
        <f>RAND()</f>
        <v/>
      </c>
      <c r="D478">
        <f>BETAINV(RAND(),IF(C478&lt;'d_고정'!$B$26,'d_고정'!$B$23,'d_고정'!$B$16)+1,'d_고정'!$B$17-IF(C478&lt;'d_고정'!$B$26,'d_고정'!$B$23,'d_고정'!$B$16)+1)*('d_고정'!$B$14+('d_고정'!$B$15-'d_고정'!$B$14)*RAND())</f>
        <v/>
      </c>
      <c r="E478">
        <f>INDEX('d_분포'!$A$2:$A$28,RANDBETWEEN(1,27))</f>
        <v/>
      </c>
      <c r="F478">
        <f>INDEX('d_분포'!$C$2:$C$5,RANDBETWEEN(1,4))*(0.9+0.2*RAND())</f>
        <v/>
      </c>
      <c r="G478">
        <f>RAND()</f>
        <v/>
      </c>
      <c r="H478">
        <f>(F478+(1-F478)*('d_고정'!$B$22*BETAINV(RAND(),IF(G478&lt;'d_고정'!$B$26,'d_고정'!$B$25,'d_고정'!$B$20)+1,'d_고정'!$B$21-IF(G478&lt;'d_고정'!$B$26,'d_고정'!$B$25,'d_고정'!$B$20)+1)+(1-'d_고정'!$B$22)*BETAINV(RAND(),IF(G478&lt;'d_고정'!$B$26,'d_고정'!$B$24,'d_고정'!$B$18)+1,'d_고정'!$B$19-IF(G478&lt;'d_고정'!$B$26,'d_고정'!$B$24,'d_고정'!$B$18)+1))*('d_고정'!$B$14+('d_고정'!$B$15-'d_고정'!$B$14)*RAND()))/F478</f>
        <v/>
      </c>
      <c r="I478">
        <f>RAND()</f>
        <v/>
      </c>
      <c r="J478">
        <f>IF('d_시나리오'!$J$3='d_시나리오'!$H$3,'d_시나리오'!$I$3,IF(I478&lt;('d_시나리오'!$I$3-'d_시나리오'!$H$3)/('d_시나리오'!$J$3-'d_시나리오'!$H$3),'d_시나리오'!$H$3+SQRT(I478*('d_시나리오'!$J$3-'d_시나리오'!$H$3)*('d_시나리오'!$I$3-'d_시나리오'!$H$3)),'d_시나리오'!$J$3-SQRT((1-I478)*('d_시나리오'!$J$3-'d_시나리오'!$H$3)*('d_시나리오'!$J$3-'d_시나리오'!$I$3))))</f>
        <v/>
      </c>
      <c r="K478">
        <f>RAND()</f>
        <v/>
      </c>
      <c r="L478">
        <f>IF('d_시나리오'!$J$4='d_시나리오'!$H$4,'d_시나리오'!$I$4,IF(K478&lt;('d_시나리오'!$I$4-'d_시나리오'!$H$4)/('d_시나리오'!$J$4-'d_시나리오'!$H$4),'d_시나리오'!$H$4+SQRT(K478*('d_시나리오'!$J$4-'d_시나리오'!$H$4)*('d_시나리오'!$I$4-'d_시나리오'!$H$4)),'d_시나리오'!$J$4-SQRT((1-K478)*('d_시나리오'!$J$4-'d_시나리오'!$H$4)*('d_시나리오'!$J$4-'d_시나리오'!$I$4))))</f>
        <v/>
      </c>
      <c r="M478">
        <f>RAND()</f>
        <v/>
      </c>
      <c r="N478">
        <f>IF('d_시나리오'!$J$5='d_시나리오'!$H$5,'d_시나리오'!$I$5,IF(M478&lt;('d_시나리오'!$I$5-'d_시나리오'!$H$5)/('d_시나리오'!$J$5-'d_시나리오'!$H$5),'d_시나리오'!$H$5+SQRT(M478*('d_시나리오'!$J$5-'d_시나리오'!$H$5)*('d_시나리오'!$I$5-'d_시나리오'!$H$5)),'d_시나리오'!$J$5-SQRT((1-M478)*('d_시나리오'!$J$5-'d_시나리오'!$H$5)*('d_시나리오'!$J$5-'d_시나리오'!$I$5))))</f>
        <v/>
      </c>
      <c r="O478">
        <f>RAND()</f>
        <v/>
      </c>
      <c r="P478">
        <f>IF('d_시나리오'!$J$6='d_시나리오'!$H$6,'d_시나리오'!$I$6,IF(O478&lt;('d_시나리오'!$I$6-'d_시나리오'!$H$6)/('d_시나리오'!$J$6-'d_시나리오'!$H$6),'d_시나리오'!$H$6+SQRT(O478*('d_시나리오'!$J$6-'d_시나리오'!$H$6)*('d_시나리오'!$I$6-'d_시나리오'!$H$6)),'d_시나리오'!$J$6-SQRT((1-O478)*('d_시나리오'!$J$6-'d_시나리오'!$H$6)*('d_시나리오'!$J$6-'d_시나리오'!$I$6))))</f>
        <v/>
      </c>
      <c r="Q478">
        <f>INDEX('d_분포'!$B$2:$B$57,RANDBETWEEN(1,56))</f>
        <v/>
      </c>
      <c r="R478">
        <f>BETAINV(RAND(),5,5)</f>
        <v/>
      </c>
      <c r="S478">
        <f>'d_고정'!$B$1*'6_기대효과'!$H$7*('d_시나리오'!$I$7/'d_고정'!$B$2)*B478</f>
        <v/>
      </c>
      <c r="T478">
        <f>S478*D478</f>
        <v/>
      </c>
      <c r="U478">
        <f>S478*F478*H478</f>
        <v/>
      </c>
      <c r="V478">
        <f>S478*F478*(H478-1)</f>
        <v/>
      </c>
      <c r="W478">
        <f>U478*J478</f>
        <v/>
      </c>
      <c r="X478">
        <f>T478+W478</f>
        <v/>
      </c>
      <c r="Y478">
        <f>(T478*E478+W478*L478)*(1-R478-'d_고정'!$B$13)</f>
        <v/>
      </c>
      <c r="Z478">
        <f>(U478*N478*Q478+'d_고정'!$B$3*('6_기대효과'!$H$7/8)*Q478*'d_고정'!$B$10*P478*('6_기대효과'!$K$7/'d_고정'!$B$9))*(1-R478)</f>
        <v/>
      </c>
      <c r="AA478">
        <f>W478*L478*(1-R478-'d_고정'!$B$13)+U478*MAX(N478-'d_고정'!$B$10*P478*('6_기대효과'!$K$7/'d_고정'!$B$9),0)*Q478*(1-R478)</f>
        <v/>
      </c>
      <c r="AB478">
        <f>Y478+Z478</f>
        <v/>
      </c>
      <c r="AC478">
        <f>Y478/('d_고정'!$B$5*'6_기대효과'!$H$7/8)/'d_고정'!$B$6</f>
        <v/>
      </c>
      <c r="AD478">
        <f>Y478/('d_고정'!$B$8*'6_기대효과'!$H$7/8)</f>
        <v/>
      </c>
    </row>
    <row r="479">
      <c r="A479">
        <f>RAND()</f>
        <v/>
      </c>
      <c r="B479">
        <f>IF('d_시나리오'!$J$2='d_시나리오'!$H$2,'d_시나리오'!$I$2,IF(A479&lt;('d_시나리오'!$I$2-'d_시나리오'!$H$2)/('d_시나리오'!$J$2-'d_시나리오'!$H$2),'d_시나리오'!$H$2+SQRT(A479*('d_시나리오'!$J$2-'d_시나리오'!$H$2)*('d_시나리오'!$I$2-'d_시나리오'!$H$2)),'d_시나리오'!$J$2-SQRT((1-A479)*('d_시나리오'!$J$2-'d_시나리오'!$H$2)*('d_시나리오'!$J$2-'d_시나리오'!$I$2))))</f>
        <v/>
      </c>
      <c r="C479">
        <f>RAND()</f>
        <v/>
      </c>
      <c r="D479">
        <f>BETAINV(RAND(),IF(C479&lt;'d_고정'!$B$26,'d_고정'!$B$23,'d_고정'!$B$16)+1,'d_고정'!$B$17-IF(C479&lt;'d_고정'!$B$26,'d_고정'!$B$23,'d_고정'!$B$16)+1)*('d_고정'!$B$14+('d_고정'!$B$15-'d_고정'!$B$14)*RAND())</f>
        <v/>
      </c>
      <c r="E479">
        <f>INDEX('d_분포'!$A$2:$A$28,RANDBETWEEN(1,27))</f>
        <v/>
      </c>
      <c r="F479">
        <f>INDEX('d_분포'!$C$2:$C$5,RANDBETWEEN(1,4))*(0.9+0.2*RAND())</f>
        <v/>
      </c>
      <c r="G479">
        <f>RAND()</f>
        <v/>
      </c>
      <c r="H479">
        <f>(F479+(1-F479)*('d_고정'!$B$22*BETAINV(RAND(),IF(G479&lt;'d_고정'!$B$26,'d_고정'!$B$25,'d_고정'!$B$20)+1,'d_고정'!$B$21-IF(G479&lt;'d_고정'!$B$26,'d_고정'!$B$25,'d_고정'!$B$20)+1)+(1-'d_고정'!$B$22)*BETAINV(RAND(),IF(G479&lt;'d_고정'!$B$26,'d_고정'!$B$24,'d_고정'!$B$18)+1,'d_고정'!$B$19-IF(G479&lt;'d_고정'!$B$26,'d_고정'!$B$24,'d_고정'!$B$18)+1))*('d_고정'!$B$14+('d_고정'!$B$15-'d_고정'!$B$14)*RAND()))/F479</f>
        <v/>
      </c>
      <c r="I479">
        <f>RAND()</f>
        <v/>
      </c>
      <c r="J479">
        <f>IF('d_시나리오'!$J$3='d_시나리오'!$H$3,'d_시나리오'!$I$3,IF(I479&lt;('d_시나리오'!$I$3-'d_시나리오'!$H$3)/('d_시나리오'!$J$3-'d_시나리오'!$H$3),'d_시나리오'!$H$3+SQRT(I479*('d_시나리오'!$J$3-'d_시나리오'!$H$3)*('d_시나리오'!$I$3-'d_시나리오'!$H$3)),'d_시나리오'!$J$3-SQRT((1-I479)*('d_시나리오'!$J$3-'d_시나리오'!$H$3)*('d_시나리오'!$J$3-'d_시나리오'!$I$3))))</f>
        <v/>
      </c>
      <c r="K479">
        <f>RAND()</f>
        <v/>
      </c>
      <c r="L479">
        <f>IF('d_시나리오'!$J$4='d_시나리오'!$H$4,'d_시나리오'!$I$4,IF(K479&lt;('d_시나리오'!$I$4-'d_시나리오'!$H$4)/('d_시나리오'!$J$4-'d_시나리오'!$H$4),'d_시나리오'!$H$4+SQRT(K479*('d_시나리오'!$J$4-'d_시나리오'!$H$4)*('d_시나리오'!$I$4-'d_시나리오'!$H$4)),'d_시나리오'!$J$4-SQRT((1-K479)*('d_시나리오'!$J$4-'d_시나리오'!$H$4)*('d_시나리오'!$J$4-'d_시나리오'!$I$4))))</f>
        <v/>
      </c>
      <c r="M479">
        <f>RAND()</f>
        <v/>
      </c>
      <c r="N479">
        <f>IF('d_시나리오'!$J$5='d_시나리오'!$H$5,'d_시나리오'!$I$5,IF(M479&lt;('d_시나리오'!$I$5-'d_시나리오'!$H$5)/('d_시나리오'!$J$5-'d_시나리오'!$H$5),'d_시나리오'!$H$5+SQRT(M479*('d_시나리오'!$J$5-'d_시나리오'!$H$5)*('d_시나리오'!$I$5-'d_시나리오'!$H$5)),'d_시나리오'!$J$5-SQRT((1-M479)*('d_시나리오'!$J$5-'d_시나리오'!$H$5)*('d_시나리오'!$J$5-'d_시나리오'!$I$5))))</f>
        <v/>
      </c>
      <c r="O479">
        <f>RAND()</f>
        <v/>
      </c>
      <c r="P479">
        <f>IF('d_시나리오'!$J$6='d_시나리오'!$H$6,'d_시나리오'!$I$6,IF(O479&lt;('d_시나리오'!$I$6-'d_시나리오'!$H$6)/('d_시나리오'!$J$6-'d_시나리오'!$H$6),'d_시나리오'!$H$6+SQRT(O479*('d_시나리오'!$J$6-'d_시나리오'!$H$6)*('d_시나리오'!$I$6-'d_시나리오'!$H$6)),'d_시나리오'!$J$6-SQRT((1-O479)*('d_시나리오'!$J$6-'d_시나리오'!$H$6)*('d_시나리오'!$J$6-'d_시나리오'!$I$6))))</f>
        <v/>
      </c>
      <c r="Q479">
        <f>INDEX('d_분포'!$B$2:$B$57,RANDBETWEEN(1,56))</f>
        <v/>
      </c>
      <c r="R479">
        <f>BETAINV(RAND(),5,5)</f>
        <v/>
      </c>
      <c r="S479">
        <f>'d_고정'!$B$1*'6_기대효과'!$H$7*('d_시나리오'!$I$7/'d_고정'!$B$2)*B479</f>
        <v/>
      </c>
      <c r="T479">
        <f>S479*D479</f>
        <v/>
      </c>
      <c r="U479">
        <f>S479*F479*H479</f>
        <v/>
      </c>
      <c r="V479">
        <f>S479*F479*(H479-1)</f>
        <v/>
      </c>
      <c r="W479">
        <f>U479*J479</f>
        <v/>
      </c>
      <c r="X479">
        <f>T479+W479</f>
        <v/>
      </c>
      <c r="Y479">
        <f>(T479*E479+W479*L479)*(1-R479-'d_고정'!$B$13)</f>
        <v/>
      </c>
      <c r="Z479">
        <f>(U479*N479*Q479+'d_고정'!$B$3*('6_기대효과'!$H$7/8)*Q479*'d_고정'!$B$10*P479*('6_기대효과'!$K$7/'d_고정'!$B$9))*(1-R479)</f>
        <v/>
      </c>
      <c r="AA479">
        <f>W479*L479*(1-R479-'d_고정'!$B$13)+U479*MAX(N479-'d_고정'!$B$10*P479*('6_기대효과'!$K$7/'d_고정'!$B$9),0)*Q479*(1-R479)</f>
        <v/>
      </c>
      <c r="AB479">
        <f>Y479+Z479</f>
        <v/>
      </c>
      <c r="AC479">
        <f>Y479/('d_고정'!$B$5*'6_기대효과'!$H$7/8)/'d_고정'!$B$6</f>
        <v/>
      </c>
      <c r="AD479">
        <f>Y479/('d_고정'!$B$8*'6_기대효과'!$H$7/8)</f>
        <v/>
      </c>
    </row>
    <row r="480">
      <c r="A480">
        <f>RAND()</f>
        <v/>
      </c>
      <c r="B480">
        <f>IF('d_시나리오'!$J$2='d_시나리오'!$H$2,'d_시나리오'!$I$2,IF(A480&lt;('d_시나리오'!$I$2-'d_시나리오'!$H$2)/('d_시나리오'!$J$2-'d_시나리오'!$H$2),'d_시나리오'!$H$2+SQRT(A480*('d_시나리오'!$J$2-'d_시나리오'!$H$2)*('d_시나리오'!$I$2-'d_시나리오'!$H$2)),'d_시나리오'!$J$2-SQRT((1-A480)*('d_시나리오'!$J$2-'d_시나리오'!$H$2)*('d_시나리오'!$J$2-'d_시나리오'!$I$2))))</f>
        <v/>
      </c>
      <c r="C480">
        <f>RAND()</f>
        <v/>
      </c>
      <c r="D480">
        <f>BETAINV(RAND(),IF(C480&lt;'d_고정'!$B$26,'d_고정'!$B$23,'d_고정'!$B$16)+1,'d_고정'!$B$17-IF(C480&lt;'d_고정'!$B$26,'d_고정'!$B$23,'d_고정'!$B$16)+1)*('d_고정'!$B$14+('d_고정'!$B$15-'d_고정'!$B$14)*RAND())</f>
        <v/>
      </c>
      <c r="E480">
        <f>INDEX('d_분포'!$A$2:$A$28,RANDBETWEEN(1,27))</f>
        <v/>
      </c>
      <c r="F480">
        <f>INDEX('d_분포'!$C$2:$C$5,RANDBETWEEN(1,4))*(0.9+0.2*RAND())</f>
        <v/>
      </c>
      <c r="G480">
        <f>RAND()</f>
        <v/>
      </c>
      <c r="H480">
        <f>(F480+(1-F480)*('d_고정'!$B$22*BETAINV(RAND(),IF(G480&lt;'d_고정'!$B$26,'d_고정'!$B$25,'d_고정'!$B$20)+1,'d_고정'!$B$21-IF(G480&lt;'d_고정'!$B$26,'d_고정'!$B$25,'d_고정'!$B$20)+1)+(1-'d_고정'!$B$22)*BETAINV(RAND(),IF(G480&lt;'d_고정'!$B$26,'d_고정'!$B$24,'d_고정'!$B$18)+1,'d_고정'!$B$19-IF(G480&lt;'d_고정'!$B$26,'d_고정'!$B$24,'d_고정'!$B$18)+1))*('d_고정'!$B$14+('d_고정'!$B$15-'d_고정'!$B$14)*RAND()))/F480</f>
        <v/>
      </c>
      <c r="I480">
        <f>RAND()</f>
        <v/>
      </c>
      <c r="J480">
        <f>IF('d_시나리오'!$J$3='d_시나리오'!$H$3,'d_시나리오'!$I$3,IF(I480&lt;('d_시나리오'!$I$3-'d_시나리오'!$H$3)/('d_시나리오'!$J$3-'d_시나리오'!$H$3),'d_시나리오'!$H$3+SQRT(I480*('d_시나리오'!$J$3-'d_시나리오'!$H$3)*('d_시나리오'!$I$3-'d_시나리오'!$H$3)),'d_시나리오'!$J$3-SQRT((1-I480)*('d_시나리오'!$J$3-'d_시나리오'!$H$3)*('d_시나리오'!$J$3-'d_시나리오'!$I$3))))</f>
        <v/>
      </c>
      <c r="K480">
        <f>RAND()</f>
        <v/>
      </c>
      <c r="L480">
        <f>IF('d_시나리오'!$J$4='d_시나리오'!$H$4,'d_시나리오'!$I$4,IF(K480&lt;('d_시나리오'!$I$4-'d_시나리오'!$H$4)/('d_시나리오'!$J$4-'d_시나리오'!$H$4),'d_시나리오'!$H$4+SQRT(K480*('d_시나리오'!$J$4-'d_시나리오'!$H$4)*('d_시나리오'!$I$4-'d_시나리오'!$H$4)),'d_시나리오'!$J$4-SQRT((1-K480)*('d_시나리오'!$J$4-'d_시나리오'!$H$4)*('d_시나리오'!$J$4-'d_시나리오'!$I$4))))</f>
        <v/>
      </c>
      <c r="M480">
        <f>RAND()</f>
        <v/>
      </c>
      <c r="N480">
        <f>IF('d_시나리오'!$J$5='d_시나리오'!$H$5,'d_시나리오'!$I$5,IF(M480&lt;('d_시나리오'!$I$5-'d_시나리오'!$H$5)/('d_시나리오'!$J$5-'d_시나리오'!$H$5),'d_시나리오'!$H$5+SQRT(M480*('d_시나리오'!$J$5-'d_시나리오'!$H$5)*('d_시나리오'!$I$5-'d_시나리오'!$H$5)),'d_시나리오'!$J$5-SQRT((1-M480)*('d_시나리오'!$J$5-'d_시나리오'!$H$5)*('d_시나리오'!$J$5-'d_시나리오'!$I$5))))</f>
        <v/>
      </c>
      <c r="O480">
        <f>RAND()</f>
        <v/>
      </c>
      <c r="P480">
        <f>IF('d_시나리오'!$J$6='d_시나리오'!$H$6,'d_시나리오'!$I$6,IF(O480&lt;('d_시나리오'!$I$6-'d_시나리오'!$H$6)/('d_시나리오'!$J$6-'d_시나리오'!$H$6),'d_시나리오'!$H$6+SQRT(O480*('d_시나리오'!$J$6-'d_시나리오'!$H$6)*('d_시나리오'!$I$6-'d_시나리오'!$H$6)),'d_시나리오'!$J$6-SQRT((1-O480)*('d_시나리오'!$J$6-'d_시나리오'!$H$6)*('d_시나리오'!$J$6-'d_시나리오'!$I$6))))</f>
        <v/>
      </c>
      <c r="Q480">
        <f>INDEX('d_분포'!$B$2:$B$57,RANDBETWEEN(1,56))</f>
        <v/>
      </c>
      <c r="R480">
        <f>BETAINV(RAND(),5,5)</f>
        <v/>
      </c>
      <c r="S480">
        <f>'d_고정'!$B$1*'6_기대효과'!$H$7*('d_시나리오'!$I$7/'d_고정'!$B$2)*B480</f>
        <v/>
      </c>
      <c r="T480">
        <f>S480*D480</f>
        <v/>
      </c>
      <c r="U480">
        <f>S480*F480*H480</f>
        <v/>
      </c>
      <c r="V480">
        <f>S480*F480*(H480-1)</f>
        <v/>
      </c>
      <c r="W480">
        <f>U480*J480</f>
        <v/>
      </c>
      <c r="X480">
        <f>T480+W480</f>
        <v/>
      </c>
      <c r="Y480">
        <f>(T480*E480+W480*L480)*(1-R480-'d_고정'!$B$13)</f>
        <v/>
      </c>
      <c r="Z480">
        <f>(U480*N480*Q480+'d_고정'!$B$3*('6_기대효과'!$H$7/8)*Q480*'d_고정'!$B$10*P480*('6_기대효과'!$K$7/'d_고정'!$B$9))*(1-R480)</f>
        <v/>
      </c>
      <c r="AA480">
        <f>W480*L480*(1-R480-'d_고정'!$B$13)+U480*MAX(N480-'d_고정'!$B$10*P480*('6_기대효과'!$K$7/'d_고정'!$B$9),0)*Q480*(1-R480)</f>
        <v/>
      </c>
      <c r="AB480">
        <f>Y480+Z480</f>
        <v/>
      </c>
      <c r="AC480">
        <f>Y480/('d_고정'!$B$5*'6_기대효과'!$H$7/8)/'d_고정'!$B$6</f>
        <v/>
      </c>
      <c r="AD480">
        <f>Y480/('d_고정'!$B$8*'6_기대효과'!$H$7/8)</f>
        <v/>
      </c>
    </row>
    <row r="481">
      <c r="A481">
        <f>RAND()</f>
        <v/>
      </c>
      <c r="B481">
        <f>IF('d_시나리오'!$J$2='d_시나리오'!$H$2,'d_시나리오'!$I$2,IF(A481&lt;('d_시나리오'!$I$2-'d_시나리오'!$H$2)/('d_시나리오'!$J$2-'d_시나리오'!$H$2),'d_시나리오'!$H$2+SQRT(A481*('d_시나리오'!$J$2-'d_시나리오'!$H$2)*('d_시나리오'!$I$2-'d_시나리오'!$H$2)),'d_시나리오'!$J$2-SQRT((1-A481)*('d_시나리오'!$J$2-'d_시나리오'!$H$2)*('d_시나리오'!$J$2-'d_시나리오'!$I$2))))</f>
        <v/>
      </c>
      <c r="C481">
        <f>RAND()</f>
        <v/>
      </c>
      <c r="D481">
        <f>BETAINV(RAND(),IF(C481&lt;'d_고정'!$B$26,'d_고정'!$B$23,'d_고정'!$B$16)+1,'d_고정'!$B$17-IF(C481&lt;'d_고정'!$B$26,'d_고정'!$B$23,'d_고정'!$B$16)+1)*('d_고정'!$B$14+('d_고정'!$B$15-'d_고정'!$B$14)*RAND())</f>
        <v/>
      </c>
      <c r="E481">
        <f>INDEX('d_분포'!$A$2:$A$28,RANDBETWEEN(1,27))</f>
        <v/>
      </c>
      <c r="F481">
        <f>INDEX('d_분포'!$C$2:$C$5,RANDBETWEEN(1,4))*(0.9+0.2*RAND())</f>
        <v/>
      </c>
      <c r="G481">
        <f>RAND()</f>
        <v/>
      </c>
      <c r="H481">
        <f>(F481+(1-F481)*('d_고정'!$B$22*BETAINV(RAND(),IF(G481&lt;'d_고정'!$B$26,'d_고정'!$B$25,'d_고정'!$B$20)+1,'d_고정'!$B$21-IF(G481&lt;'d_고정'!$B$26,'d_고정'!$B$25,'d_고정'!$B$20)+1)+(1-'d_고정'!$B$22)*BETAINV(RAND(),IF(G481&lt;'d_고정'!$B$26,'d_고정'!$B$24,'d_고정'!$B$18)+1,'d_고정'!$B$19-IF(G481&lt;'d_고정'!$B$26,'d_고정'!$B$24,'d_고정'!$B$18)+1))*('d_고정'!$B$14+('d_고정'!$B$15-'d_고정'!$B$14)*RAND()))/F481</f>
        <v/>
      </c>
      <c r="I481">
        <f>RAND()</f>
        <v/>
      </c>
      <c r="J481">
        <f>IF('d_시나리오'!$J$3='d_시나리오'!$H$3,'d_시나리오'!$I$3,IF(I481&lt;('d_시나리오'!$I$3-'d_시나리오'!$H$3)/('d_시나리오'!$J$3-'d_시나리오'!$H$3),'d_시나리오'!$H$3+SQRT(I481*('d_시나리오'!$J$3-'d_시나리오'!$H$3)*('d_시나리오'!$I$3-'d_시나리오'!$H$3)),'d_시나리오'!$J$3-SQRT((1-I481)*('d_시나리오'!$J$3-'d_시나리오'!$H$3)*('d_시나리오'!$J$3-'d_시나리오'!$I$3))))</f>
        <v/>
      </c>
      <c r="K481">
        <f>RAND()</f>
        <v/>
      </c>
      <c r="L481">
        <f>IF('d_시나리오'!$J$4='d_시나리오'!$H$4,'d_시나리오'!$I$4,IF(K481&lt;('d_시나리오'!$I$4-'d_시나리오'!$H$4)/('d_시나리오'!$J$4-'d_시나리오'!$H$4),'d_시나리오'!$H$4+SQRT(K481*('d_시나리오'!$J$4-'d_시나리오'!$H$4)*('d_시나리오'!$I$4-'d_시나리오'!$H$4)),'d_시나리오'!$J$4-SQRT((1-K481)*('d_시나리오'!$J$4-'d_시나리오'!$H$4)*('d_시나리오'!$J$4-'d_시나리오'!$I$4))))</f>
        <v/>
      </c>
      <c r="M481">
        <f>RAND()</f>
        <v/>
      </c>
      <c r="N481">
        <f>IF('d_시나리오'!$J$5='d_시나리오'!$H$5,'d_시나리오'!$I$5,IF(M481&lt;('d_시나리오'!$I$5-'d_시나리오'!$H$5)/('d_시나리오'!$J$5-'d_시나리오'!$H$5),'d_시나리오'!$H$5+SQRT(M481*('d_시나리오'!$J$5-'d_시나리오'!$H$5)*('d_시나리오'!$I$5-'d_시나리오'!$H$5)),'d_시나리오'!$J$5-SQRT((1-M481)*('d_시나리오'!$J$5-'d_시나리오'!$H$5)*('d_시나리오'!$J$5-'d_시나리오'!$I$5))))</f>
        <v/>
      </c>
      <c r="O481">
        <f>RAND()</f>
        <v/>
      </c>
      <c r="P481">
        <f>IF('d_시나리오'!$J$6='d_시나리오'!$H$6,'d_시나리오'!$I$6,IF(O481&lt;('d_시나리오'!$I$6-'d_시나리오'!$H$6)/('d_시나리오'!$J$6-'d_시나리오'!$H$6),'d_시나리오'!$H$6+SQRT(O481*('d_시나리오'!$J$6-'d_시나리오'!$H$6)*('d_시나리오'!$I$6-'d_시나리오'!$H$6)),'d_시나리오'!$J$6-SQRT((1-O481)*('d_시나리오'!$J$6-'d_시나리오'!$H$6)*('d_시나리오'!$J$6-'d_시나리오'!$I$6))))</f>
        <v/>
      </c>
      <c r="Q481">
        <f>INDEX('d_분포'!$B$2:$B$57,RANDBETWEEN(1,56))</f>
        <v/>
      </c>
      <c r="R481">
        <f>BETAINV(RAND(),5,5)</f>
        <v/>
      </c>
      <c r="S481">
        <f>'d_고정'!$B$1*'6_기대효과'!$H$7*('d_시나리오'!$I$7/'d_고정'!$B$2)*B481</f>
        <v/>
      </c>
      <c r="T481">
        <f>S481*D481</f>
        <v/>
      </c>
      <c r="U481">
        <f>S481*F481*H481</f>
        <v/>
      </c>
      <c r="V481">
        <f>S481*F481*(H481-1)</f>
        <v/>
      </c>
      <c r="W481">
        <f>U481*J481</f>
        <v/>
      </c>
      <c r="X481">
        <f>T481+W481</f>
        <v/>
      </c>
      <c r="Y481">
        <f>(T481*E481+W481*L481)*(1-R481-'d_고정'!$B$13)</f>
        <v/>
      </c>
      <c r="Z481">
        <f>(U481*N481*Q481+'d_고정'!$B$3*('6_기대효과'!$H$7/8)*Q481*'d_고정'!$B$10*P481*('6_기대효과'!$K$7/'d_고정'!$B$9))*(1-R481)</f>
        <v/>
      </c>
      <c r="AA481">
        <f>W481*L481*(1-R481-'d_고정'!$B$13)+U481*MAX(N481-'d_고정'!$B$10*P481*('6_기대효과'!$K$7/'d_고정'!$B$9),0)*Q481*(1-R481)</f>
        <v/>
      </c>
      <c r="AB481">
        <f>Y481+Z481</f>
        <v/>
      </c>
      <c r="AC481">
        <f>Y481/('d_고정'!$B$5*'6_기대효과'!$H$7/8)/'d_고정'!$B$6</f>
        <v/>
      </c>
      <c r="AD481">
        <f>Y481/('d_고정'!$B$8*'6_기대효과'!$H$7/8)</f>
        <v/>
      </c>
    </row>
    <row r="482">
      <c r="A482">
        <f>RAND()</f>
        <v/>
      </c>
      <c r="B482">
        <f>IF('d_시나리오'!$J$2='d_시나리오'!$H$2,'d_시나리오'!$I$2,IF(A482&lt;('d_시나리오'!$I$2-'d_시나리오'!$H$2)/('d_시나리오'!$J$2-'d_시나리오'!$H$2),'d_시나리오'!$H$2+SQRT(A482*('d_시나리오'!$J$2-'d_시나리오'!$H$2)*('d_시나리오'!$I$2-'d_시나리오'!$H$2)),'d_시나리오'!$J$2-SQRT((1-A482)*('d_시나리오'!$J$2-'d_시나리오'!$H$2)*('d_시나리오'!$J$2-'d_시나리오'!$I$2))))</f>
        <v/>
      </c>
      <c r="C482">
        <f>RAND()</f>
        <v/>
      </c>
      <c r="D482">
        <f>BETAINV(RAND(),IF(C482&lt;'d_고정'!$B$26,'d_고정'!$B$23,'d_고정'!$B$16)+1,'d_고정'!$B$17-IF(C482&lt;'d_고정'!$B$26,'d_고정'!$B$23,'d_고정'!$B$16)+1)*('d_고정'!$B$14+('d_고정'!$B$15-'d_고정'!$B$14)*RAND())</f>
        <v/>
      </c>
      <c r="E482">
        <f>INDEX('d_분포'!$A$2:$A$28,RANDBETWEEN(1,27))</f>
        <v/>
      </c>
      <c r="F482">
        <f>INDEX('d_분포'!$C$2:$C$5,RANDBETWEEN(1,4))*(0.9+0.2*RAND())</f>
        <v/>
      </c>
      <c r="G482">
        <f>RAND()</f>
        <v/>
      </c>
      <c r="H482">
        <f>(F482+(1-F482)*('d_고정'!$B$22*BETAINV(RAND(),IF(G482&lt;'d_고정'!$B$26,'d_고정'!$B$25,'d_고정'!$B$20)+1,'d_고정'!$B$21-IF(G482&lt;'d_고정'!$B$26,'d_고정'!$B$25,'d_고정'!$B$20)+1)+(1-'d_고정'!$B$22)*BETAINV(RAND(),IF(G482&lt;'d_고정'!$B$26,'d_고정'!$B$24,'d_고정'!$B$18)+1,'d_고정'!$B$19-IF(G482&lt;'d_고정'!$B$26,'d_고정'!$B$24,'d_고정'!$B$18)+1))*('d_고정'!$B$14+('d_고정'!$B$15-'d_고정'!$B$14)*RAND()))/F482</f>
        <v/>
      </c>
      <c r="I482">
        <f>RAND()</f>
        <v/>
      </c>
      <c r="J482">
        <f>IF('d_시나리오'!$J$3='d_시나리오'!$H$3,'d_시나리오'!$I$3,IF(I482&lt;('d_시나리오'!$I$3-'d_시나리오'!$H$3)/('d_시나리오'!$J$3-'d_시나리오'!$H$3),'d_시나리오'!$H$3+SQRT(I482*('d_시나리오'!$J$3-'d_시나리오'!$H$3)*('d_시나리오'!$I$3-'d_시나리오'!$H$3)),'d_시나리오'!$J$3-SQRT((1-I482)*('d_시나리오'!$J$3-'d_시나리오'!$H$3)*('d_시나리오'!$J$3-'d_시나리오'!$I$3))))</f>
        <v/>
      </c>
      <c r="K482">
        <f>RAND()</f>
        <v/>
      </c>
      <c r="L482">
        <f>IF('d_시나리오'!$J$4='d_시나리오'!$H$4,'d_시나리오'!$I$4,IF(K482&lt;('d_시나리오'!$I$4-'d_시나리오'!$H$4)/('d_시나리오'!$J$4-'d_시나리오'!$H$4),'d_시나리오'!$H$4+SQRT(K482*('d_시나리오'!$J$4-'d_시나리오'!$H$4)*('d_시나리오'!$I$4-'d_시나리오'!$H$4)),'d_시나리오'!$J$4-SQRT((1-K482)*('d_시나리오'!$J$4-'d_시나리오'!$H$4)*('d_시나리오'!$J$4-'d_시나리오'!$I$4))))</f>
        <v/>
      </c>
      <c r="M482">
        <f>RAND()</f>
        <v/>
      </c>
      <c r="N482">
        <f>IF('d_시나리오'!$J$5='d_시나리오'!$H$5,'d_시나리오'!$I$5,IF(M482&lt;('d_시나리오'!$I$5-'d_시나리오'!$H$5)/('d_시나리오'!$J$5-'d_시나리오'!$H$5),'d_시나리오'!$H$5+SQRT(M482*('d_시나리오'!$J$5-'d_시나리오'!$H$5)*('d_시나리오'!$I$5-'d_시나리오'!$H$5)),'d_시나리오'!$J$5-SQRT((1-M482)*('d_시나리오'!$J$5-'d_시나리오'!$H$5)*('d_시나리오'!$J$5-'d_시나리오'!$I$5))))</f>
        <v/>
      </c>
      <c r="O482">
        <f>RAND()</f>
        <v/>
      </c>
      <c r="P482">
        <f>IF('d_시나리오'!$J$6='d_시나리오'!$H$6,'d_시나리오'!$I$6,IF(O482&lt;('d_시나리오'!$I$6-'d_시나리오'!$H$6)/('d_시나리오'!$J$6-'d_시나리오'!$H$6),'d_시나리오'!$H$6+SQRT(O482*('d_시나리오'!$J$6-'d_시나리오'!$H$6)*('d_시나리오'!$I$6-'d_시나리오'!$H$6)),'d_시나리오'!$J$6-SQRT((1-O482)*('d_시나리오'!$J$6-'d_시나리오'!$H$6)*('d_시나리오'!$J$6-'d_시나리오'!$I$6))))</f>
        <v/>
      </c>
      <c r="Q482">
        <f>INDEX('d_분포'!$B$2:$B$57,RANDBETWEEN(1,56))</f>
        <v/>
      </c>
      <c r="R482">
        <f>BETAINV(RAND(),5,5)</f>
        <v/>
      </c>
      <c r="S482">
        <f>'d_고정'!$B$1*'6_기대효과'!$H$7*('d_시나리오'!$I$7/'d_고정'!$B$2)*B482</f>
        <v/>
      </c>
      <c r="T482">
        <f>S482*D482</f>
        <v/>
      </c>
      <c r="U482">
        <f>S482*F482*H482</f>
        <v/>
      </c>
      <c r="V482">
        <f>S482*F482*(H482-1)</f>
        <v/>
      </c>
      <c r="W482">
        <f>U482*J482</f>
        <v/>
      </c>
      <c r="X482">
        <f>T482+W482</f>
        <v/>
      </c>
      <c r="Y482">
        <f>(T482*E482+W482*L482)*(1-R482-'d_고정'!$B$13)</f>
        <v/>
      </c>
      <c r="Z482">
        <f>(U482*N482*Q482+'d_고정'!$B$3*('6_기대효과'!$H$7/8)*Q482*'d_고정'!$B$10*P482*('6_기대효과'!$K$7/'d_고정'!$B$9))*(1-R482)</f>
        <v/>
      </c>
      <c r="AA482">
        <f>W482*L482*(1-R482-'d_고정'!$B$13)+U482*MAX(N482-'d_고정'!$B$10*P482*('6_기대효과'!$K$7/'d_고정'!$B$9),0)*Q482*(1-R482)</f>
        <v/>
      </c>
      <c r="AB482">
        <f>Y482+Z482</f>
        <v/>
      </c>
      <c r="AC482">
        <f>Y482/('d_고정'!$B$5*'6_기대효과'!$H$7/8)/'d_고정'!$B$6</f>
        <v/>
      </c>
      <c r="AD482">
        <f>Y482/('d_고정'!$B$8*'6_기대효과'!$H$7/8)</f>
        <v/>
      </c>
    </row>
    <row r="483">
      <c r="A483">
        <f>RAND()</f>
        <v/>
      </c>
      <c r="B483">
        <f>IF('d_시나리오'!$J$2='d_시나리오'!$H$2,'d_시나리오'!$I$2,IF(A483&lt;('d_시나리오'!$I$2-'d_시나리오'!$H$2)/('d_시나리오'!$J$2-'d_시나리오'!$H$2),'d_시나리오'!$H$2+SQRT(A483*('d_시나리오'!$J$2-'d_시나리오'!$H$2)*('d_시나리오'!$I$2-'d_시나리오'!$H$2)),'d_시나리오'!$J$2-SQRT((1-A483)*('d_시나리오'!$J$2-'d_시나리오'!$H$2)*('d_시나리오'!$J$2-'d_시나리오'!$I$2))))</f>
        <v/>
      </c>
      <c r="C483">
        <f>RAND()</f>
        <v/>
      </c>
      <c r="D483">
        <f>BETAINV(RAND(),IF(C483&lt;'d_고정'!$B$26,'d_고정'!$B$23,'d_고정'!$B$16)+1,'d_고정'!$B$17-IF(C483&lt;'d_고정'!$B$26,'d_고정'!$B$23,'d_고정'!$B$16)+1)*('d_고정'!$B$14+('d_고정'!$B$15-'d_고정'!$B$14)*RAND())</f>
        <v/>
      </c>
      <c r="E483">
        <f>INDEX('d_분포'!$A$2:$A$28,RANDBETWEEN(1,27))</f>
        <v/>
      </c>
      <c r="F483">
        <f>INDEX('d_분포'!$C$2:$C$5,RANDBETWEEN(1,4))*(0.9+0.2*RAND())</f>
        <v/>
      </c>
      <c r="G483">
        <f>RAND()</f>
        <v/>
      </c>
      <c r="H483">
        <f>(F483+(1-F483)*('d_고정'!$B$22*BETAINV(RAND(),IF(G483&lt;'d_고정'!$B$26,'d_고정'!$B$25,'d_고정'!$B$20)+1,'d_고정'!$B$21-IF(G483&lt;'d_고정'!$B$26,'d_고정'!$B$25,'d_고정'!$B$20)+1)+(1-'d_고정'!$B$22)*BETAINV(RAND(),IF(G483&lt;'d_고정'!$B$26,'d_고정'!$B$24,'d_고정'!$B$18)+1,'d_고정'!$B$19-IF(G483&lt;'d_고정'!$B$26,'d_고정'!$B$24,'d_고정'!$B$18)+1))*('d_고정'!$B$14+('d_고정'!$B$15-'d_고정'!$B$14)*RAND()))/F483</f>
        <v/>
      </c>
      <c r="I483">
        <f>RAND()</f>
        <v/>
      </c>
      <c r="J483">
        <f>IF('d_시나리오'!$J$3='d_시나리오'!$H$3,'d_시나리오'!$I$3,IF(I483&lt;('d_시나리오'!$I$3-'d_시나리오'!$H$3)/('d_시나리오'!$J$3-'d_시나리오'!$H$3),'d_시나리오'!$H$3+SQRT(I483*('d_시나리오'!$J$3-'d_시나리오'!$H$3)*('d_시나리오'!$I$3-'d_시나리오'!$H$3)),'d_시나리오'!$J$3-SQRT((1-I483)*('d_시나리오'!$J$3-'d_시나리오'!$H$3)*('d_시나리오'!$J$3-'d_시나리오'!$I$3))))</f>
        <v/>
      </c>
      <c r="K483">
        <f>RAND()</f>
        <v/>
      </c>
      <c r="L483">
        <f>IF('d_시나리오'!$J$4='d_시나리오'!$H$4,'d_시나리오'!$I$4,IF(K483&lt;('d_시나리오'!$I$4-'d_시나리오'!$H$4)/('d_시나리오'!$J$4-'d_시나리오'!$H$4),'d_시나리오'!$H$4+SQRT(K483*('d_시나리오'!$J$4-'d_시나리오'!$H$4)*('d_시나리오'!$I$4-'d_시나리오'!$H$4)),'d_시나리오'!$J$4-SQRT((1-K483)*('d_시나리오'!$J$4-'d_시나리오'!$H$4)*('d_시나리오'!$J$4-'d_시나리오'!$I$4))))</f>
        <v/>
      </c>
      <c r="M483">
        <f>RAND()</f>
        <v/>
      </c>
      <c r="N483">
        <f>IF('d_시나리오'!$J$5='d_시나리오'!$H$5,'d_시나리오'!$I$5,IF(M483&lt;('d_시나리오'!$I$5-'d_시나리오'!$H$5)/('d_시나리오'!$J$5-'d_시나리오'!$H$5),'d_시나리오'!$H$5+SQRT(M483*('d_시나리오'!$J$5-'d_시나리오'!$H$5)*('d_시나리오'!$I$5-'d_시나리오'!$H$5)),'d_시나리오'!$J$5-SQRT((1-M483)*('d_시나리오'!$J$5-'d_시나리오'!$H$5)*('d_시나리오'!$J$5-'d_시나리오'!$I$5))))</f>
        <v/>
      </c>
      <c r="O483">
        <f>RAND()</f>
        <v/>
      </c>
      <c r="P483">
        <f>IF('d_시나리오'!$J$6='d_시나리오'!$H$6,'d_시나리오'!$I$6,IF(O483&lt;('d_시나리오'!$I$6-'d_시나리오'!$H$6)/('d_시나리오'!$J$6-'d_시나리오'!$H$6),'d_시나리오'!$H$6+SQRT(O483*('d_시나리오'!$J$6-'d_시나리오'!$H$6)*('d_시나리오'!$I$6-'d_시나리오'!$H$6)),'d_시나리오'!$J$6-SQRT((1-O483)*('d_시나리오'!$J$6-'d_시나리오'!$H$6)*('d_시나리오'!$J$6-'d_시나리오'!$I$6))))</f>
        <v/>
      </c>
      <c r="Q483">
        <f>INDEX('d_분포'!$B$2:$B$57,RANDBETWEEN(1,56))</f>
        <v/>
      </c>
      <c r="R483">
        <f>BETAINV(RAND(),5,5)</f>
        <v/>
      </c>
      <c r="S483">
        <f>'d_고정'!$B$1*'6_기대효과'!$H$7*('d_시나리오'!$I$7/'d_고정'!$B$2)*B483</f>
        <v/>
      </c>
      <c r="T483">
        <f>S483*D483</f>
        <v/>
      </c>
      <c r="U483">
        <f>S483*F483*H483</f>
        <v/>
      </c>
      <c r="V483">
        <f>S483*F483*(H483-1)</f>
        <v/>
      </c>
      <c r="W483">
        <f>U483*J483</f>
        <v/>
      </c>
      <c r="X483">
        <f>T483+W483</f>
        <v/>
      </c>
      <c r="Y483">
        <f>(T483*E483+W483*L483)*(1-R483-'d_고정'!$B$13)</f>
        <v/>
      </c>
      <c r="Z483">
        <f>(U483*N483*Q483+'d_고정'!$B$3*('6_기대효과'!$H$7/8)*Q483*'d_고정'!$B$10*P483*('6_기대효과'!$K$7/'d_고정'!$B$9))*(1-R483)</f>
        <v/>
      </c>
      <c r="AA483">
        <f>W483*L483*(1-R483-'d_고정'!$B$13)+U483*MAX(N483-'d_고정'!$B$10*P483*('6_기대효과'!$K$7/'d_고정'!$B$9),0)*Q483*(1-R483)</f>
        <v/>
      </c>
      <c r="AB483">
        <f>Y483+Z483</f>
        <v/>
      </c>
      <c r="AC483">
        <f>Y483/('d_고정'!$B$5*'6_기대효과'!$H$7/8)/'d_고정'!$B$6</f>
        <v/>
      </c>
      <c r="AD483">
        <f>Y483/('d_고정'!$B$8*'6_기대효과'!$H$7/8)</f>
        <v/>
      </c>
    </row>
    <row r="484">
      <c r="A484">
        <f>RAND()</f>
        <v/>
      </c>
      <c r="B484">
        <f>IF('d_시나리오'!$J$2='d_시나리오'!$H$2,'d_시나리오'!$I$2,IF(A484&lt;('d_시나리오'!$I$2-'d_시나리오'!$H$2)/('d_시나리오'!$J$2-'d_시나리오'!$H$2),'d_시나리오'!$H$2+SQRT(A484*('d_시나리오'!$J$2-'d_시나리오'!$H$2)*('d_시나리오'!$I$2-'d_시나리오'!$H$2)),'d_시나리오'!$J$2-SQRT((1-A484)*('d_시나리오'!$J$2-'d_시나리오'!$H$2)*('d_시나리오'!$J$2-'d_시나리오'!$I$2))))</f>
        <v/>
      </c>
      <c r="C484">
        <f>RAND()</f>
        <v/>
      </c>
      <c r="D484">
        <f>BETAINV(RAND(),IF(C484&lt;'d_고정'!$B$26,'d_고정'!$B$23,'d_고정'!$B$16)+1,'d_고정'!$B$17-IF(C484&lt;'d_고정'!$B$26,'d_고정'!$B$23,'d_고정'!$B$16)+1)*('d_고정'!$B$14+('d_고정'!$B$15-'d_고정'!$B$14)*RAND())</f>
        <v/>
      </c>
      <c r="E484">
        <f>INDEX('d_분포'!$A$2:$A$28,RANDBETWEEN(1,27))</f>
        <v/>
      </c>
      <c r="F484">
        <f>INDEX('d_분포'!$C$2:$C$5,RANDBETWEEN(1,4))*(0.9+0.2*RAND())</f>
        <v/>
      </c>
      <c r="G484">
        <f>RAND()</f>
        <v/>
      </c>
      <c r="H484">
        <f>(F484+(1-F484)*('d_고정'!$B$22*BETAINV(RAND(),IF(G484&lt;'d_고정'!$B$26,'d_고정'!$B$25,'d_고정'!$B$20)+1,'d_고정'!$B$21-IF(G484&lt;'d_고정'!$B$26,'d_고정'!$B$25,'d_고정'!$B$20)+1)+(1-'d_고정'!$B$22)*BETAINV(RAND(),IF(G484&lt;'d_고정'!$B$26,'d_고정'!$B$24,'d_고정'!$B$18)+1,'d_고정'!$B$19-IF(G484&lt;'d_고정'!$B$26,'d_고정'!$B$24,'d_고정'!$B$18)+1))*('d_고정'!$B$14+('d_고정'!$B$15-'d_고정'!$B$14)*RAND()))/F484</f>
        <v/>
      </c>
      <c r="I484">
        <f>RAND()</f>
        <v/>
      </c>
      <c r="J484">
        <f>IF('d_시나리오'!$J$3='d_시나리오'!$H$3,'d_시나리오'!$I$3,IF(I484&lt;('d_시나리오'!$I$3-'d_시나리오'!$H$3)/('d_시나리오'!$J$3-'d_시나리오'!$H$3),'d_시나리오'!$H$3+SQRT(I484*('d_시나리오'!$J$3-'d_시나리오'!$H$3)*('d_시나리오'!$I$3-'d_시나리오'!$H$3)),'d_시나리오'!$J$3-SQRT((1-I484)*('d_시나리오'!$J$3-'d_시나리오'!$H$3)*('d_시나리오'!$J$3-'d_시나리오'!$I$3))))</f>
        <v/>
      </c>
      <c r="K484">
        <f>RAND()</f>
        <v/>
      </c>
      <c r="L484">
        <f>IF('d_시나리오'!$J$4='d_시나리오'!$H$4,'d_시나리오'!$I$4,IF(K484&lt;('d_시나리오'!$I$4-'d_시나리오'!$H$4)/('d_시나리오'!$J$4-'d_시나리오'!$H$4),'d_시나리오'!$H$4+SQRT(K484*('d_시나리오'!$J$4-'d_시나리오'!$H$4)*('d_시나리오'!$I$4-'d_시나리오'!$H$4)),'d_시나리오'!$J$4-SQRT((1-K484)*('d_시나리오'!$J$4-'d_시나리오'!$H$4)*('d_시나리오'!$J$4-'d_시나리오'!$I$4))))</f>
        <v/>
      </c>
      <c r="M484">
        <f>RAND()</f>
        <v/>
      </c>
      <c r="N484">
        <f>IF('d_시나리오'!$J$5='d_시나리오'!$H$5,'d_시나리오'!$I$5,IF(M484&lt;('d_시나리오'!$I$5-'d_시나리오'!$H$5)/('d_시나리오'!$J$5-'d_시나리오'!$H$5),'d_시나리오'!$H$5+SQRT(M484*('d_시나리오'!$J$5-'d_시나리오'!$H$5)*('d_시나리오'!$I$5-'d_시나리오'!$H$5)),'d_시나리오'!$J$5-SQRT((1-M484)*('d_시나리오'!$J$5-'d_시나리오'!$H$5)*('d_시나리오'!$J$5-'d_시나리오'!$I$5))))</f>
        <v/>
      </c>
      <c r="O484">
        <f>RAND()</f>
        <v/>
      </c>
      <c r="P484">
        <f>IF('d_시나리오'!$J$6='d_시나리오'!$H$6,'d_시나리오'!$I$6,IF(O484&lt;('d_시나리오'!$I$6-'d_시나리오'!$H$6)/('d_시나리오'!$J$6-'d_시나리오'!$H$6),'d_시나리오'!$H$6+SQRT(O484*('d_시나리오'!$J$6-'d_시나리오'!$H$6)*('d_시나리오'!$I$6-'d_시나리오'!$H$6)),'d_시나리오'!$J$6-SQRT((1-O484)*('d_시나리오'!$J$6-'d_시나리오'!$H$6)*('d_시나리오'!$J$6-'d_시나리오'!$I$6))))</f>
        <v/>
      </c>
      <c r="Q484">
        <f>INDEX('d_분포'!$B$2:$B$57,RANDBETWEEN(1,56))</f>
        <v/>
      </c>
      <c r="R484">
        <f>BETAINV(RAND(),5,5)</f>
        <v/>
      </c>
      <c r="S484">
        <f>'d_고정'!$B$1*'6_기대효과'!$H$7*('d_시나리오'!$I$7/'d_고정'!$B$2)*B484</f>
        <v/>
      </c>
      <c r="T484">
        <f>S484*D484</f>
        <v/>
      </c>
      <c r="U484">
        <f>S484*F484*H484</f>
        <v/>
      </c>
      <c r="V484">
        <f>S484*F484*(H484-1)</f>
        <v/>
      </c>
      <c r="W484">
        <f>U484*J484</f>
        <v/>
      </c>
      <c r="X484">
        <f>T484+W484</f>
        <v/>
      </c>
      <c r="Y484">
        <f>(T484*E484+W484*L484)*(1-R484-'d_고정'!$B$13)</f>
        <v/>
      </c>
      <c r="Z484">
        <f>(U484*N484*Q484+'d_고정'!$B$3*('6_기대효과'!$H$7/8)*Q484*'d_고정'!$B$10*P484*('6_기대효과'!$K$7/'d_고정'!$B$9))*(1-R484)</f>
        <v/>
      </c>
      <c r="AA484">
        <f>W484*L484*(1-R484-'d_고정'!$B$13)+U484*MAX(N484-'d_고정'!$B$10*P484*('6_기대효과'!$K$7/'d_고정'!$B$9),0)*Q484*(1-R484)</f>
        <v/>
      </c>
      <c r="AB484">
        <f>Y484+Z484</f>
        <v/>
      </c>
      <c r="AC484">
        <f>Y484/('d_고정'!$B$5*'6_기대효과'!$H$7/8)/'d_고정'!$B$6</f>
        <v/>
      </c>
      <c r="AD484">
        <f>Y484/('d_고정'!$B$8*'6_기대효과'!$H$7/8)</f>
        <v/>
      </c>
    </row>
    <row r="485">
      <c r="A485">
        <f>RAND()</f>
        <v/>
      </c>
      <c r="B485">
        <f>IF('d_시나리오'!$J$2='d_시나리오'!$H$2,'d_시나리오'!$I$2,IF(A485&lt;('d_시나리오'!$I$2-'d_시나리오'!$H$2)/('d_시나리오'!$J$2-'d_시나리오'!$H$2),'d_시나리오'!$H$2+SQRT(A485*('d_시나리오'!$J$2-'d_시나리오'!$H$2)*('d_시나리오'!$I$2-'d_시나리오'!$H$2)),'d_시나리오'!$J$2-SQRT((1-A485)*('d_시나리오'!$J$2-'d_시나리오'!$H$2)*('d_시나리오'!$J$2-'d_시나리오'!$I$2))))</f>
        <v/>
      </c>
      <c r="C485">
        <f>RAND()</f>
        <v/>
      </c>
      <c r="D485">
        <f>BETAINV(RAND(),IF(C485&lt;'d_고정'!$B$26,'d_고정'!$B$23,'d_고정'!$B$16)+1,'d_고정'!$B$17-IF(C485&lt;'d_고정'!$B$26,'d_고정'!$B$23,'d_고정'!$B$16)+1)*('d_고정'!$B$14+('d_고정'!$B$15-'d_고정'!$B$14)*RAND())</f>
        <v/>
      </c>
      <c r="E485">
        <f>INDEX('d_분포'!$A$2:$A$28,RANDBETWEEN(1,27))</f>
        <v/>
      </c>
      <c r="F485">
        <f>INDEX('d_분포'!$C$2:$C$5,RANDBETWEEN(1,4))*(0.9+0.2*RAND())</f>
        <v/>
      </c>
      <c r="G485">
        <f>RAND()</f>
        <v/>
      </c>
      <c r="H485">
        <f>(F485+(1-F485)*('d_고정'!$B$22*BETAINV(RAND(),IF(G485&lt;'d_고정'!$B$26,'d_고정'!$B$25,'d_고정'!$B$20)+1,'d_고정'!$B$21-IF(G485&lt;'d_고정'!$B$26,'d_고정'!$B$25,'d_고정'!$B$20)+1)+(1-'d_고정'!$B$22)*BETAINV(RAND(),IF(G485&lt;'d_고정'!$B$26,'d_고정'!$B$24,'d_고정'!$B$18)+1,'d_고정'!$B$19-IF(G485&lt;'d_고정'!$B$26,'d_고정'!$B$24,'d_고정'!$B$18)+1))*('d_고정'!$B$14+('d_고정'!$B$15-'d_고정'!$B$14)*RAND()))/F485</f>
        <v/>
      </c>
      <c r="I485">
        <f>RAND()</f>
        <v/>
      </c>
      <c r="J485">
        <f>IF('d_시나리오'!$J$3='d_시나리오'!$H$3,'d_시나리오'!$I$3,IF(I485&lt;('d_시나리오'!$I$3-'d_시나리오'!$H$3)/('d_시나리오'!$J$3-'d_시나리오'!$H$3),'d_시나리오'!$H$3+SQRT(I485*('d_시나리오'!$J$3-'d_시나리오'!$H$3)*('d_시나리오'!$I$3-'d_시나리오'!$H$3)),'d_시나리오'!$J$3-SQRT((1-I485)*('d_시나리오'!$J$3-'d_시나리오'!$H$3)*('d_시나리오'!$J$3-'d_시나리오'!$I$3))))</f>
        <v/>
      </c>
      <c r="K485">
        <f>RAND()</f>
        <v/>
      </c>
      <c r="L485">
        <f>IF('d_시나리오'!$J$4='d_시나리오'!$H$4,'d_시나리오'!$I$4,IF(K485&lt;('d_시나리오'!$I$4-'d_시나리오'!$H$4)/('d_시나리오'!$J$4-'d_시나리오'!$H$4),'d_시나리오'!$H$4+SQRT(K485*('d_시나리오'!$J$4-'d_시나리오'!$H$4)*('d_시나리오'!$I$4-'d_시나리오'!$H$4)),'d_시나리오'!$J$4-SQRT((1-K485)*('d_시나리오'!$J$4-'d_시나리오'!$H$4)*('d_시나리오'!$J$4-'d_시나리오'!$I$4))))</f>
        <v/>
      </c>
      <c r="M485">
        <f>RAND()</f>
        <v/>
      </c>
      <c r="N485">
        <f>IF('d_시나리오'!$J$5='d_시나리오'!$H$5,'d_시나리오'!$I$5,IF(M485&lt;('d_시나리오'!$I$5-'d_시나리오'!$H$5)/('d_시나리오'!$J$5-'d_시나리오'!$H$5),'d_시나리오'!$H$5+SQRT(M485*('d_시나리오'!$J$5-'d_시나리오'!$H$5)*('d_시나리오'!$I$5-'d_시나리오'!$H$5)),'d_시나리오'!$J$5-SQRT((1-M485)*('d_시나리오'!$J$5-'d_시나리오'!$H$5)*('d_시나리오'!$J$5-'d_시나리오'!$I$5))))</f>
        <v/>
      </c>
      <c r="O485">
        <f>RAND()</f>
        <v/>
      </c>
      <c r="P485">
        <f>IF('d_시나리오'!$J$6='d_시나리오'!$H$6,'d_시나리오'!$I$6,IF(O485&lt;('d_시나리오'!$I$6-'d_시나리오'!$H$6)/('d_시나리오'!$J$6-'d_시나리오'!$H$6),'d_시나리오'!$H$6+SQRT(O485*('d_시나리오'!$J$6-'d_시나리오'!$H$6)*('d_시나리오'!$I$6-'d_시나리오'!$H$6)),'d_시나리오'!$J$6-SQRT((1-O485)*('d_시나리오'!$J$6-'d_시나리오'!$H$6)*('d_시나리오'!$J$6-'d_시나리오'!$I$6))))</f>
        <v/>
      </c>
      <c r="Q485">
        <f>INDEX('d_분포'!$B$2:$B$57,RANDBETWEEN(1,56))</f>
        <v/>
      </c>
      <c r="R485">
        <f>BETAINV(RAND(),5,5)</f>
        <v/>
      </c>
      <c r="S485">
        <f>'d_고정'!$B$1*'6_기대효과'!$H$7*('d_시나리오'!$I$7/'d_고정'!$B$2)*B485</f>
        <v/>
      </c>
      <c r="T485">
        <f>S485*D485</f>
        <v/>
      </c>
      <c r="U485">
        <f>S485*F485*H485</f>
        <v/>
      </c>
      <c r="V485">
        <f>S485*F485*(H485-1)</f>
        <v/>
      </c>
      <c r="W485">
        <f>U485*J485</f>
        <v/>
      </c>
      <c r="X485">
        <f>T485+W485</f>
        <v/>
      </c>
      <c r="Y485">
        <f>(T485*E485+W485*L485)*(1-R485-'d_고정'!$B$13)</f>
        <v/>
      </c>
      <c r="Z485">
        <f>(U485*N485*Q485+'d_고정'!$B$3*('6_기대효과'!$H$7/8)*Q485*'d_고정'!$B$10*P485*('6_기대효과'!$K$7/'d_고정'!$B$9))*(1-R485)</f>
        <v/>
      </c>
      <c r="AA485">
        <f>W485*L485*(1-R485-'d_고정'!$B$13)+U485*MAX(N485-'d_고정'!$B$10*P485*('6_기대효과'!$K$7/'d_고정'!$B$9),0)*Q485*(1-R485)</f>
        <v/>
      </c>
      <c r="AB485">
        <f>Y485+Z485</f>
        <v/>
      </c>
      <c r="AC485">
        <f>Y485/('d_고정'!$B$5*'6_기대효과'!$H$7/8)/'d_고정'!$B$6</f>
        <v/>
      </c>
      <c r="AD485">
        <f>Y485/('d_고정'!$B$8*'6_기대효과'!$H$7/8)</f>
        <v/>
      </c>
    </row>
    <row r="486">
      <c r="A486">
        <f>RAND()</f>
        <v/>
      </c>
      <c r="B486">
        <f>IF('d_시나리오'!$J$2='d_시나리오'!$H$2,'d_시나리오'!$I$2,IF(A486&lt;('d_시나리오'!$I$2-'d_시나리오'!$H$2)/('d_시나리오'!$J$2-'d_시나리오'!$H$2),'d_시나리오'!$H$2+SQRT(A486*('d_시나리오'!$J$2-'d_시나리오'!$H$2)*('d_시나리오'!$I$2-'d_시나리오'!$H$2)),'d_시나리오'!$J$2-SQRT((1-A486)*('d_시나리오'!$J$2-'d_시나리오'!$H$2)*('d_시나리오'!$J$2-'d_시나리오'!$I$2))))</f>
        <v/>
      </c>
      <c r="C486">
        <f>RAND()</f>
        <v/>
      </c>
      <c r="D486">
        <f>BETAINV(RAND(),IF(C486&lt;'d_고정'!$B$26,'d_고정'!$B$23,'d_고정'!$B$16)+1,'d_고정'!$B$17-IF(C486&lt;'d_고정'!$B$26,'d_고정'!$B$23,'d_고정'!$B$16)+1)*('d_고정'!$B$14+('d_고정'!$B$15-'d_고정'!$B$14)*RAND())</f>
        <v/>
      </c>
      <c r="E486">
        <f>INDEX('d_분포'!$A$2:$A$28,RANDBETWEEN(1,27))</f>
        <v/>
      </c>
      <c r="F486">
        <f>INDEX('d_분포'!$C$2:$C$5,RANDBETWEEN(1,4))*(0.9+0.2*RAND())</f>
        <v/>
      </c>
      <c r="G486">
        <f>RAND()</f>
        <v/>
      </c>
      <c r="H486">
        <f>(F486+(1-F486)*('d_고정'!$B$22*BETAINV(RAND(),IF(G486&lt;'d_고정'!$B$26,'d_고정'!$B$25,'d_고정'!$B$20)+1,'d_고정'!$B$21-IF(G486&lt;'d_고정'!$B$26,'d_고정'!$B$25,'d_고정'!$B$20)+1)+(1-'d_고정'!$B$22)*BETAINV(RAND(),IF(G486&lt;'d_고정'!$B$26,'d_고정'!$B$24,'d_고정'!$B$18)+1,'d_고정'!$B$19-IF(G486&lt;'d_고정'!$B$26,'d_고정'!$B$24,'d_고정'!$B$18)+1))*('d_고정'!$B$14+('d_고정'!$B$15-'d_고정'!$B$14)*RAND()))/F486</f>
        <v/>
      </c>
      <c r="I486">
        <f>RAND()</f>
        <v/>
      </c>
      <c r="J486">
        <f>IF('d_시나리오'!$J$3='d_시나리오'!$H$3,'d_시나리오'!$I$3,IF(I486&lt;('d_시나리오'!$I$3-'d_시나리오'!$H$3)/('d_시나리오'!$J$3-'d_시나리오'!$H$3),'d_시나리오'!$H$3+SQRT(I486*('d_시나리오'!$J$3-'d_시나리오'!$H$3)*('d_시나리오'!$I$3-'d_시나리오'!$H$3)),'d_시나리오'!$J$3-SQRT((1-I486)*('d_시나리오'!$J$3-'d_시나리오'!$H$3)*('d_시나리오'!$J$3-'d_시나리오'!$I$3))))</f>
        <v/>
      </c>
      <c r="K486">
        <f>RAND()</f>
        <v/>
      </c>
      <c r="L486">
        <f>IF('d_시나리오'!$J$4='d_시나리오'!$H$4,'d_시나리오'!$I$4,IF(K486&lt;('d_시나리오'!$I$4-'d_시나리오'!$H$4)/('d_시나리오'!$J$4-'d_시나리오'!$H$4),'d_시나리오'!$H$4+SQRT(K486*('d_시나리오'!$J$4-'d_시나리오'!$H$4)*('d_시나리오'!$I$4-'d_시나리오'!$H$4)),'d_시나리오'!$J$4-SQRT((1-K486)*('d_시나리오'!$J$4-'d_시나리오'!$H$4)*('d_시나리오'!$J$4-'d_시나리오'!$I$4))))</f>
        <v/>
      </c>
      <c r="M486">
        <f>RAND()</f>
        <v/>
      </c>
      <c r="N486">
        <f>IF('d_시나리오'!$J$5='d_시나리오'!$H$5,'d_시나리오'!$I$5,IF(M486&lt;('d_시나리오'!$I$5-'d_시나리오'!$H$5)/('d_시나리오'!$J$5-'d_시나리오'!$H$5),'d_시나리오'!$H$5+SQRT(M486*('d_시나리오'!$J$5-'d_시나리오'!$H$5)*('d_시나리오'!$I$5-'d_시나리오'!$H$5)),'d_시나리오'!$J$5-SQRT((1-M486)*('d_시나리오'!$J$5-'d_시나리오'!$H$5)*('d_시나리오'!$J$5-'d_시나리오'!$I$5))))</f>
        <v/>
      </c>
      <c r="O486">
        <f>RAND()</f>
        <v/>
      </c>
      <c r="P486">
        <f>IF('d_시나리오'!$J$6='d_시나리오'!$H$6,'d_시나리오'!$I$6,IF(O486&lt;('d_시나리오'!$I$6-'d_시나리오'!$H$6)/('d_시나리오'!$J$6-'d_시나리오'!$H$6),'d_시나리오'!$H$6+SQRT(O486*('d_시나리오'!$J$6-'d_시나리오'!$H$6)*('d_시나리오'!$I$6-'d_시나리오'!$H$6)),'d_시나리오'!$J$6-SQRT((1-O486)*('d_시나리오'!$J$6-'d_시나리오'!$H$6)*('d_시나리오'!$J$6-'d_시나리오'!$I$6))))</f>
        <v/>
      </c>
      <c r="Q486">
        <f>INDEX('d_분포'!$B$2:$B$57,RANDBETWEEN(1,56))</f>
        <v/>
      </c>
      <c r="R486">
        <f>BETAINV(RAND(),5,5)</f>
        <v/>
      </c>
      <c r="S486">
        <f>'d_고정'!$B$1*'6_기대효과'!$H$7*('d_시나리오'!$I$7/'d_고정'!$B$2)*B486</f>
        <v/>
      </c>
      <c r="T486">
        <f>S486*D486</f>
        <v/>
      </c>
      <c r="U486">
        <f>S486*F486*H486</f>
        <v/>
      </c>
      <c r="V486">
        <f>S486*F486*(H486-1)</f>
        <v/>
      </c>
      <c r="W486">
        <f>U486*J486</f>
        <v/>
      </c>
      <c r="X486">
        <f>T486+W486</f>
        <v/>
      </c>
      <c r="Y486">
        <f>(T486*E486+W486*L486)*(1-R486-'d_고정'!$B$13)</f>
        <v/>
      </c>
      <c r="Z486">
        <f>(U486*N486*Q486+'d_고정'!$B$3*('6_기대효과'!$H$7/8)*Q486*'d_고정'!$B$10*P486*('6_기대효과'!$K$7/'d_고정'!$B$9))*(1-R486)</f>
        <v/>
      </c>
      <c r="AA486">
        <f>W486*L486*(1-R486-'d_고정'!$B$13)+U486*MAX(N486-'d_고정'!$B$10*P486*('6_기대효과'!$K$7/'d_고정'!$B$9),0)*Q486*(1-R486)</f>
        <v/>
      </c>
      <c r="AB486">
        <f>Y486+Z486</f>
        <v/>
      </c>
      <c r="AC486">
        <f>Y486/('d_고정'!$B$5*'6_기대효과'!$H$7/8)/'d_고정'!$B$6</f>
        <v/>
      </c>
      <c r="AD486">
        <f>Y486/('d_고정'!$B$8*'6_기대효과'!$H$7/8)</f>
        <v/>
      </c>
    </row>
    <row r="487">
      <c r="A487">
        <f>RAND()</f>
        <v/>
      </c>
      <c r="B487">
        <f>IF('d_시나리오'!$J$2='d_시나리오'!$H$2,'d_시나리오'!$I$2,IF(A487&lt;('d_시나리오'!$I$2-'d_시나리오'!$H$2)/('d_시나리오'!$J$2-'d_시나리오'!$H$2),'d_시나리오'!$H$2+SQRT(A487*('d_시나리오'!$J$2-'d_시나리오'!$H$2)*('d_시나리오'!$I$2-'d_시나리오'!$H$2)),'d_시나리오'!$J$2-SQRT((1-A487)*('d_시나리오'!$J$2-'d_시나리오'!$H$2)*('d_시나리오'!$J$2-'d_시나리오'!$I$2))))</f>
        <v/>
      </c>
      <c r="C487">
        <f>RAND()</f>
        <v/>
      </c>
      <c r="D487">
        <f>BETAINV(RAND(),IF(C487&lt;'d_고정'!$B$26,'d_고정'!$B$23,'d_고정'!$B$16)+1,'d_고정'!$B$17-IF(C487&lt;'d_고정'!$B$26,'d_고정'!$B$23,'d_고정'!$B$16)+1)*('d_고정'!$B$14+('d_고정'!$B$15-'d_고정'!$B$14)*RAND())</f>
        <v/>
      </c>
      <c r="E487">
        <f>INDEX('d_분포'!$A$2:$A$28,RANDBETWEEN(1,27))</f>
        <v/>
      </c>
      <c r="F487">
        <f>INDEX('d_분포'!$C$2:$C$5,RANDBETWEEN(1,4))*(0.9+0.2*RAND())</f>
        <v/>
      </c>
      <c r="G487">
        <f>RAND()</f>
        <v/>
      </c>
      <c r="H487">
        <f>(F487+(1-F487)*('d_고정'!$B$22*BETAINV(RAND(),IF(G487&lt;'d_고정'!$B$26,'d_고정'!$B$25,'d_고정'!$B$20)+1,'d_고정'!$B$21-IF(G487&lt;'d_고정'!$B$26,'d_고정'!$B$25,'d_고정'!$B$20)+1)+(1-'d_고정'!$B$22)*BETAINV(RAND(),IF(G487&lt;'d_고정'!$B$26,'d_고정'!$B$24,'d_고정'!$B$18)+1,'d_고정'!$B$19-IF(G487&lt;'d_고정'!$B$26,'d_고정'!$B$24,'d_고정'!$B$18)+1))*('d_고정'!$B$14+('d_고정'!$B$15-'d_고정'!$B$14)*RAND()))/F487</f>
        <v/>
      </c>
      <c r="I487">
        <f>RAND()</f>
        <v/>
      </c>
      <c r="J487">
        <f>IF('d_시나리오'!$J$3='d_시나리오'!$H$3,'d_시나리오'!$I$3,IF(I487&lt;('d_시나리오'!$I$3-'d_시나리오'!$H$3)/('d_시나리오'!$J$3-'d_시나리오'!$H$3),'d_시나리오'!$H$3+SQRT(I487*('d_시나리오'!$J$3-'d_시나리오'!$H$3)*('d_시나리오'!$I$3-'d_시나리오'!$H$3)),'d_시나리오'!$J$3-SQRT((1-I487)*('d_시나리오'!$J$3-'d_시나리오'!$H$3)*('d_시나리오'!$J$3-'d_시나리오'!$I$3))))</f>
        <v/>
      </c>
      <c r="K487">
        <f>RAND()</f>
        <v/>
      </c>
      <c r="L487">
        <f>IF('d_시나리오'!$J$4='d_시나리오'!$H$4,'d_시나리오'!$I$4,IF(K487&lt;('d_시나리오'!$I$4-'d_시나리오'!$H$4)/('d_시나리오'!$J$4-'d_시나리오'!$H$4),'d_시나리오'!$H$4+SQRT(K487*('d_시나리오'!$J$4-'d_시나리오'!$H$4)*('d_시나리오'!$I$4-'d_시나리오'!$H$4)),'d_시나리오'!$J$4-SQRT((1-K487)*('d_시나리오'!$J$4-'d_시나리오'!$H$4)*('d_시나리오'!$J$4-'d_시나리오'!$I$4))))</f>
        <v/>
      </c>
      <c r="M487">
        <f>RAND()</f>
        <v/>
      </c>
      <c r="N487">
        <f>IF('d_시나리오'!$J$5='d_시나리오'!$H$5,'d_시나리오'!$I$5,IF(M487&lt;('d_시나리오'!$I$5-'d_시나리오'!$H$5)/('d_시나리오'!$J$5-'d_시나리오'!$H$5),'d_시나리오'!$H$5+SQRT(M487*('d_시나리오'!$J$5-'d_시나리오'!$H$5)*('d_시나리오'!$I$5-'d_시나리오'!$H$5)),'d_시나리오'!$J$5-SQRT((1-M487)*('d_시나리오'!$J$5-'d_시나리오'!$H$5)*('d_시나리오'!$J$5-'d_시나리오'!$I$5))))</f>
        <v/>
      </c>
      <c r="O487">
        <f>RAND()</f>
        <v/>
      </c>
      <c r="P487">
        <f>IF('d_시나리오'!$J$6='d_시나리오'!$H$6,'d_시나리오'!$I$6,IF(O487&lt;('d_시나리오'!$I$6-'d_시나리오'!$H$6)/('d_시나리오'!$J$6-'d_시나리오'!$H$6),'d_시나리오'!$H$6+SQRT(O487*('d_시나리오'!$J$6-'d_시나리오'!$H$6)*('d_시나리오'!$I$6-'d_시나리오'!$H$6)),'d_시나리오'!$J$6-SQRT((1-O487)*('d_시나리오'!$J$6-'d_시나리오'!$H$6)*('d_시나리오'!$J$6-'d_시나리오'!$I$6))))</f>
        <v/>
      </c>
      <c r="Q487">
        <f>INDEX('d_분포'!$B$2:$B$57,RANDBETWEEN(1,56))</f>
        <v/>
      </c>
      <c r="R487">
        <f>BETAINV(RAND(),5,5)</f>
        <v/>
      </c>
      <c r="S487">
        <f>'d_고정'!$B$1*'6_기대효과'!$H$7*('d_시나리오'!$I$7/'d_고정'!$B$2)*B487</f>
        <v/>
      </c>
      <c r="T487">
        <f>S487*D487</f>
        <v/>
      </c>
      <c r="U487">
        <f>S487*F487*H487</f>
        <v/>
      </c>
      <c r="V487">
        <f>S487*F487*(H487-1)</f>
        <v/>
      </c>
      <c r="W487">
        <f>U487*J487</f>
        <v/>
      </c>
      <c r="X487">
        <f>T487+W487</f>
        <v/>
      </c>
      <c r="Y487">
        <f>(T487*E487+W487*L487)*(1-R487-'d_고정'!$B$13)</f>
        <v/>
      </c>
      <c r="Z487">
        <f>(U487*N487*Q487+'d_고정'!$B$3*('6_기대효과'!$H$7/8)*Q487*'d_고정'!$B$10*P487*('6_기대효과'!$K$7/'d_고정'!$B$9))*(1-R487)</f>
        <v/>
      </c>
      <c r="AA487">
        <f>W487*L487*(1-R487-'d_고정'!$B$13)+U487*MAX(N487-'d_고정'!$B$10*P487*('6_기대효과'!$K$7/'d_고정'!$B$9),0)*Q487*(1-R487)</f>
        <v/>
      </c>
      <c r="AB487">
        <f>Y487+Z487</f>
        <v/>
      </c>
      <c r="AC487">
        <f>Y487/('d_고정'!$B$5*'6_기대효과'!$H$7/8)/'d_고정'!$B$6</f>
        <v/>
      </c>
      <c r="AD487">
        <f>Y487/('d_고정'!$B$8*'6_기대효과'!$H$7/8)</f>
        <v/>
      </c>
    </row>
    <row r="488">
      <c r="A488">
        <f>RAND()</f>
        <v/>
      </c>
      <c r="B488">
        <f>IF('d_시나리오'!$J$2='d_시나리오'!$H$2,'d_시나리오'!$I$2,IF(A488&lt;('d_시나리오'!$I$2-'d_시나리오'!$H$2)/('d_시나리오'!$J$2-'d_시나리오'!$H$2),'d_시나리오'!$H$2+SQRT(A488*('d_시나리오'!$J$2-'d_시나리오'!$H$2)*('d_시나리오'!$I$2-'d_시나리오'!$H$2)),'d_시나리오'!$J$2-SQRT((1-A488)*('d_시나리오'!$J$2-'d_시나리오'!$H$2)*('d_시나리오'!$J$2-'d_시나리오'!$I$2))))</f>
        <v/>
      </c>
      <c r="C488">
        <f>RAND()</f>
        <v/>
      </c>
      <c r="D488">
        <f>BETAINV(RAND(),IF(C488&lt;'d_고정'!$B$26,'d_고정'!$B$23,'d_고정'!$B$16)+1,'d_고정'!$B$17-IF(C488&lt;'d_고정'!$B$26,'d_고정'!$B$23,'d_고정'!$B$16)+1)*('d_고정'!$B$14+('d_고정'!$B$15-'d_고정'!$B$14)*RAND())</f>
        <v/>
      </c>
      <c r="E488">
        <f>INDEX('d_분포'!$A$2:$A$28,RANDBETWEEN(1,27))</f>
        <v/>
      </c>
      <c r="F488">
        <f>INDEX('d_분포'!$C$2:$C$5,RANDBETWEEN(1,4))*(0.9+0.2*RAND())</f>
        <v/>
      </c>
      <c r="G488">
        <f>RAND()</f>
        <v/>
      </c>
      <c r="H488">
        <f>(F488+(1-F488)*('d_고정'!$B$22*BETAINV(RAND(),IF(G488&lt;'d_고정'!$B$26,'d_고정'!$B$25,'d_고정'!$B$20)+1,'d_고정'!$B$21-IF(G488&lt;'d_고정'!$B$26,'d_고정'!$B$25,'d_고정'!$B$20)+1)+(1-'d_고정'!$B$22)*BETAINV(RAND(),IF(G488&lt;'d_고정'!$B$26,'d_고정'!$B$24,'d_고정'!$B$18)+1,'d_고정'!$B$19-IF(G488&lt;'d_고정'!$B$26,'d_고정'!$B$24,'d_고정'!$B$18)+1))*('d_고정'!$B$14+('d_고정'!$B$15-'d_고정'!$B$14)*RAND()))/F488</f>
        <v/>
      </c>
      <c r="I488">
        <f>RAND()</f>
        <v/>
      </c>
      <c r="J488">
        <f>IF('d_시나리오'!$J$3='d_시나리오'!$H$3,'d_시나리오'!$I$3,IF(I488&lt;('d_시나리오'!$I$3-'d_시나리오'!$H$3)/('d_시나리오'!$J$3-'d_시나리오'!$H$3),'d_시나리오'!$H$3+SQRT(I488*('d_시나리오'!$J$3-'d_시나리오'!$H$3)*('d_시나리오'!$I$3-'d_시나리오'!$H$3)),'d_시나리오'!$J$3-SQRT((1-I488)*('d_시나리오'!$J$3-'d_시나리오'!$H$3)*('d_시나리오'!$J$3-'d_시나리오'!$I$3))))</f>
        <v/>
      </c>
      <c r="K488">
        <f>RAND()</f>
        <v/>
      </c>
      <c r="L488">
        <f>IF('d_시나리오'!$J$4='d_시나리오'!$H$4,'d_시나리오'!$I$4,IF(K488&lt;('d_시나리오'!$I$4-'d_시나리오'!$H$4)/('d_시나리오'!$J$4-'d_시나리오'!$H$4),'d_시나리오'!$H$4+SQRT(K488*('d_시나리오'!$J$4-'d_시나리오'!$H$4)*('d_시나리오'!$I$4-'d_시나리오'!$H$4)),'d_시나리오'!$J$4-SQRT((1-K488)*('d_시나리오'!$J$4-'d_시나리오'!$H$4)*('d_시나리오'!$J$4-'d_시나리오'!$I$4))))</f>
        <v/>
      </c>
      <c r="M488">
        <f>RAND()</f>
        <v/>
      </c>
      <c r="N488">
        <f>IF('d_시나리오'!$J$5='d_시나리오'!$H$5,'d_시나리오'!$I$5,IF(M488&lt;('d_시나리오'!$I$5-'d_시나리오'!$H$5)/('d_시나리오'!$J$5-'d_시나리오'!$H$5),'d_시나리오'!$H$5+SQRT(M488*('d_시나리오'!$J$5-'d_시나리오'!$H$5)*('d_시나리오'!$I$5-'d_시나리오'!$H$5)),'d_시나리오'!$J$5-SQRT((1-M488)*('d_시나리오'!$J$5-'d_시나리오'!$H$5)*('d_시나리오'!$J$5-'d_시나리오'!$I$5))))</f>
        <v/>
      </c>
      <c r="O488">
        <f>RAND()</f>
        <v/>
      </c>
      <c r="P488">
        <f>IF('d_시나리오'!$J$6='d_시나리오'!$H$6,'d_시나리오'!$I$6,IF(O488&lt;('d_시나리오'!$I$6-'d_시나리오'!$H$6)/('d_시나리오'!$J$6-'d_시나리오'!$H$6),'d_시나리오'!$H$6+SQRT(O488*('d_시나리오'!$J$6-'d_시나리오'!$H$6)*('d_시나리오'!$I$6-'d_시나리오'!$H$6)),'d_시나리오'!$J$6-SQRT((1-O488)*('d_시나리오'!$J$6-'d_시나리오'!$H$6)*('d_시나리오'!$J$6-'d_시나리오'!$I$6))))</f>
        <v/>
      </c>
      <c r="Q488">
        <f>INDEX('d_분포'!$B$2:$B$57,RANDBETWEEN(1,56))</f>
        <v/>
      </c>
      <c r="R488">
        <f>BETAINV(RAND(),5,5)</f>
        <v/>
      </c>
      <c r="S488">
        <f>'d_고정'!$B$1*'6_기대효과'!$H$7*('d_시나리오'!$I$7/'d_고정'!$B$2)*B488</f>
        <v/>
      </c>
      <c r="T488">
        <f>S488*D488</f>
        <v/>
      </c>
      <c r="U488">
        <f>S488*F488*H488</f>
        <v/>
      </c>
      <c r="V488">
        <f>S488*F488*(H488-1)</f>
        <v/>
      </c>
      <c r="W488">
        <f>U488*J488</f>
        <v/>
      </c>
      <c r="X488">
        <f>T488+W488</f>
        <v/>
      </c>
      <c r="Y488">
        <f>(T488*E488+W488*L488)*(1-R488-'d_고정'!$B$13)</f>
        <v/>
      </c>
      <c r="Z488">
        <f>(U488*N488*Q488+'d_고정'!$B$3*('6_기대효과'!$H$7/8)*Q488*'d_고정'!$B$10*P488*('6_기대효과'!$K$7/'d_고정'!$B$9))*(1-R488)</f>
        <v/>
      </c>
      <c r="AA488">
        <f>W488*L488*(1-R488-'d_고정'!$B$13)+U488*MAX(N488-'d_고정'!$B$10*P488*('6_기대효과'!$K$7/'d_고정'!$B$9),0)*Q488*(1-R488)</f>
        <v/>
      </c>
      <c r="AB488">
        <f>Y488+Z488</f>
        <v/>
      </c>
      <c r="AC488">
        <f>Y488/('d_고정'!$B$5*'6_기대효과'!$H$7/8)/'d_고정'!$B$6</f>
        <v/>
      </c>
      <c r="AD488">
        <f>Y488/('d_고정'!$B$8*'6_기대효과'!$H$7/8)</f>
        <v/>
      </c>
    </row>
    <row r="489">
      <c r="A489">
        <f>RAND()</f>
        <v/>
      </c>
      <c r="B489">
        <f>IF('d_시나리오'!$J$2='d_시나리오'!$H$2,'d_시나리오'!$I$2,IF(A489&lt;('d_시나리오'!$I$2-'d_시나리오'!$H$2)/('d_시나리오'!$J$2-'d_시나리오'!$H$2),'d_시나리오'!$H$2+SQRT(A489*('d_시나리오'!$J$2-'d_시나리오'!$H$2)*('d_시나리오'!$I$2-'d_시나리오'!$H$2)),'d_시나리오'!$J$2-SQRT((1-A489)*('d_시나리오'!$J$2-'d_시나리오'!$H$2)*('d_시나리오'!$J$2-'d_시나리오'!$I$2))))</f>
        <v/>
      </c>
      <c r="C489">
        <f>RAND()</f>
        <v/>
      </c>
      <c r="D489">
        <f>BETAINV(RAND(),IF(C489&lt;'d_고정'!$B$26,'d_고정'!$B$23,'d_고정'!$B$16)+1,'d_고정'!$B$17-IF(C489&lt;'d_고정'!$B$26,'d_고정'!$B$23,'d_고정'!$B$16)+1)*('d_고정'!$B$14+('d_고정'!$B$15-'d_고정'!$B$14)*RAND())</f>
        <v/>
      </c>
      <c r="E489">
        <f>INDEX('d_분포'!$A$2:$A$28,RANDBETWEEN(1,27))</f>
        <v/>
      </c>
      <c r="F489">
        <f>INDEX('d_분포'!$C$2:$C$5,RANDBETWEEN(1,4))*(0.9+0.2*RAND())</f>
        <v/>
      </c>
      <c r="G489">
        <f>RAND()</f>
        <v/>
      </c>
      <c r="H489">
        <f>(F489+(1-F489)*('d_고정'!$B$22*BETAINV(RAND(),IF(G489&lt;'d_고정'!$B$26,'d_고정'!$B$25,'d_고정'!$B$20)+1,'d_고정'!$B$21-IF(G489&lt;'d_고정'!$B$26,'d_고정'!$B$25,'d_고정'!$B$20)+1)+(1-'d_고정'!$B$22)*BETAINV(RAND(),IF(G489&lt;'d_고정'!$B$26,'d_고정'!$B$24,'d_고정'!$B$18)+1,'d_고정'!$B$19-IF(G489&lt;'d_고정'!$B$26,'d_고정'!$B$24,'d_고정'!$B$18)+1))*('d_고정'!$B$14+('d_고정'!$B$15-'d_고정'!$B$14)*RAND()))/F489</f>
        <v/>
      </c>
      <c r="I489">
        <f>RAND()</f>
        <v/>
      </c>
      <c r="J489">
        <f>IF('d_시나리오'!$J$3='d_시나리오'!$H$3,'d_시나리오'!$I$3,IF(I489&lt;('d_시나리오'!$I$3-'d_시나리오'!$H$3)/('d_시나리오'!$J$3-'d_시나리오'!$H$3),'d_시나리오'!$H$3+SQRT(I489*('d_시나리오'!$J$3-'d_시나리오'!$H$3)*('d_시나리오'!$I$3-'d_시나리오'!$H$3)),'d_시나리오'!$J$3-SQRT((1-I489)*('d_시나리오'!$J$3-'d_시나리오'!$H$3)*('d_시나리오'!$J$3-'d_시나리오'!$I$3))))</f>
        <v/>
      </c>
      <c r="K489">
        <f>RAND()</f>
        <v/>
      </c>
      <c r="L489">
        <f>IF('d_시나리오'!$J$4='d_시나리오'!$H$4,'d_시나리오'!$I$4,IF(K489&lt;('d_시나리오'!$I$4-'d_시나리오'!$H$4)/('d_시나리오'!$J$4-'d_시나리오'!$H$4),'d_시나리오'!$H$4+SQRT(K489*('d_시나리오'!$J$4-'d_시나리오'!$H$4)*('d_시나리오'!$I$4-'d_시나리오'!$H$4)),'d_시나리오'!$J$4-SQRT((1-K489)*('d_시나리오'!$J$4-'d_시나리오'!$H$4)*('d_시나리오'!$J$4-'d_시나리오'!$I$4))))</f>
        <v/>
      </c>
      <c r="M489">
        <f>RAND()</f>
        <v/>
      </c>
      <c r="N489">
        <f>IF('d_시나리오'!$J$5='d_시나리오'!$H$5,'d_시나리오'!$I$5,IF(M489&lt;('d_시나리오'!$I$5-'d_시나리오'!$H$5)/('d_시나리오'!$J$5-'d_시나리오'!$H$5),'d_시나리오'!$H$5+SQRT(M489*('d_시나리오'!$J$5-'d_시나리오'!$H$5)*('d_시나리오'!$I$5-'d_시나리오'!$H$5)),'d_시나리오'!$J$5-SQRT((1-M489)*('d_시나리오'!$J$5-'d_시나리오'!$H$5)*('d_시나리오'!$J$5-'d_시나리오'!$I$5))))</f>
        <v/>
      </c>
      <c r="O489">
        <f>RAND()</f>
        <v/>
      </c>
      <c r="P489">
        <f>IF('d_시나리오'!$J$6='d_시나리오'!$H$6,'d_시나리오'!$I$6,IF(O489&lt;('d_시나리오'!$I$6-'d_시나리오'!$H$6)/('d_시나리오'!$J$6-'d_시나리오'!$H$6),'d_시나리오'!$H$6+SQRT(O489*('d_시나리오'!$J$6-'d_시나리오'!$H$6)*('d_시나리오'!$I$6-'d_시나리오'!$H$6)),'d_시나리오'!$J$6-SQRT((1-O489)*('d_시나리오'!$J$6-'d_시나리오'!$H$6)*('d_시나리오'!$J$6-'d_시나리오'!$I$6))))</f>
        <v/>
      </c>
      <c r="Q489">
        <f>INDEX('d_분포'!$B$2:$B$57,RANDBETWEEN(1,56))</f>
        <v/>
      </c>
      <c r="R489">
        <f>BETAINV(RAND(),5,5)</f>
        <v/>
      </c>
      <c r="S489">
        <f>'d_고정'!$B$1*'6_기대효과'!$H$7*('d_시나리오'!$I$7/'d_고정'!$B$2)*B489</f>
        <v/>
      </c>
      <c r="T489">
        <f>S489*D489</f>
        <v/>
      </c>
      <c r="U489">
        <f>S489*F489*H489</f>
        <v/>
      </c>
      <c r="V489">
        <f>S489*F489*(H489-1)</f>
        <v/>
      </c>
      <c r="W489">
        <f>U489*J489</f>
        <v/>
      </c>
      <c r="X489">
        <f>T489+W489</f>
        <v/>
      </c>
      <c r="Y489">
        <f>(T489*E489+W489*L489)*(1-R489-'d_고정'!$B$13)</f>
        <v/>
      </c>
      <c r="Z489">
        <f>(U489*N489*Q489+'d_고정'!$B$3*('6_기대효과'!$H$7/8)*Q489*'d_고정'!$B$10*P489*('6_기대효과'!$K$7/'d_고정'!$B$9))*(1-R489)</f>
        <v/>
      </c>
      <c r="AA489">
        <f>W489*L489*(1-R489-'d_고정'!$B$13)+U489*MAX(N489-'d_고정'!$B$10*P489*('6_기대효과'!$K$7/'d_고정'!$B$9),0)*Q489*(1-R489)</f>
        <v/>
      </c>
      <c r="AB489">
        <f>Y489+Z489</f>
        <v/>
      </c>
      <c r="AC489">
        <f>Y489/('d_고정'!$B$5*'6_기대효과'!$H$7/8)/'d_고정'!$B$6</f>
        <v/>
      </c>
      <c r="AD489">
        <f>Y489/('d_고정'!$B$8*'6_기대효과'!$H$7/8)</f>
        <v/>
      </c>
    </row>
    <row r="490">
      <c r="A490">
        <f>RAND()</f>
        <v/>
      </c>
      <c r="B490">
        <f>IF('d_시나리오'!$J$2='d_시나리오'!$H$2,'d_시나리오'!$I$2,IF(A490&lt;('d_시나리오'!$I$2-'d_시나리오'!$H$2)/('d_시나리오'!$J$2-'d_시나리오'!$H$2),'d_시나리오'!$H$2+SQRT(A490*('d_시나리오'!$J$2-'d_시나리오'!$H$2)*('d_시나리오'!$I$2-'d_시나리오'!$H$2)),'d_시나리오'!$J$2-SQRT((1-A490)*('d_시나리오'!$J$2-'d_시나리오'!$H$2)*('d_시나리오'!$J$2-'d_시나리오'!$I$2))))</f>
        <v/>
      </c>
      <c r="C490">
        <f>RAND()</f>
        <v/>
      </c>
      <c r="D490">
        <f>BETAINV(RAND(),IF(C490&lt;'d_고정'!$B$26,'d_고정'!$B$23,'d_고정'!$B$16)+1,'d_고정'!$B$17-IF(C490&lt;'d_고정'!$B$26,'d_고정'!$B$23,'d_고정'!$B$16)+1)*('d_고정'!$B$14+('d_고정'!$B$15-'d_고정'!$B$14)*RAND())</f>
        <v/>
      </c>
      <c r="E490">
        <f>INDEX('d_분포'!$A$2:$A$28,RANDBETWEEN(1,27))</f>
        <v/>
      </c>
      <c r="F490">
        <f>INDEX('d_분포'!$C$2:$C$5,RANDBETWEEN(1,4))*(0.9+0.2*RAND())</f>
        <v/>
      </c>
      <c r="G490">
        <f>RAND()</f>
        <v/>
      </c>
      <c r="H490">
        <f>(F490+(1-F490)*('d_고정'!$B$22*BETAINV(RAND(),IF(G490&lt;'d_고정'!$B$26,'d_고정'!$B$25,'d_고정'!$B$20)+1,'d_고정'!$B$21-IF(G490&lt;'d_고정'!$B$26,'d_고정'!$B$25,'d_고정'!$B$20)+1)+(1-'d_고정'!$B$22)*BETAINV(RAND(),IF(G490&lt;'d_고정'!$B$26,'d_고정'!$B$24,'d_고정'!$B$18)+1,'d_고정'!$B$19-IF(G490&lt;'d_고정'!$B$26,'d_고정'!$B$24,'d_고정'!$B$18)+1))*('d_고정'!$B$14+('d_고정'!$B$15-'d_고정'!$B$14)*RAND()))/F490</f>
        <v/>
      </c>
      <c r="I490">
        <f>RAND()</f>
        <v/>
      </c>
      <c r="J490">
        <f>IF('d_시나리오'!$J$3='d_시나리오'!$H$3,'d_시나리오'!$I$3,IF(I490&lt;('d_시나리오'!$I$3-'d_시나리오'!$H$3)/('d_시나리오'!$J$3-'d_시나리오'!$H$3),'d_시나리오'!$H$3+SQRT(I490*('d_시나리오'!$J$3-'d_시나리오'!$H$3)*('d_시나리오'!$I$3-'d_시나리오'!$H$3)),'d_시나리오'!$J$3-SQRT((1-I490)*('d_시나리오'!$J$3-'d_시나리오'!$H$3)*('d_시나리오'!$J$3-'d_시나리오'!$I$3))))</f>
        <v/>
      </c>
      <c r="K490">
        <f>RAND()</f>
        <v/>
      </c>
      <c r="L490">
        <f>IF('d_시나리오'!$J$4='d_시나리오'!$H$4,'d_시나리오'!$I$4,IF(K490&lt;('d_시나리오'!$I$4-'d_시나리오'!$H$4)/('d_시나리오'!$J$4-'d_시나리오'!$H$4),'d_시나리오'!$H$4+SQRT(K490*('d_시나리오'!$J$4-'d_시나리오'!$H$4)*('d_시나리오'!$I$4-'d_시나리오'!$H$4)),'d_시나리오'!$J$4-SQRT((1-K490)*('d_시나리오'!$J$4-'d_시나리오'!$H$4)*('d_시나리오'!$J$4-'d_시나리오'!$I$4))))</f>
        <v/>
      </c>
      <c r="M490">
        <f>RAND()</f>
        <v/>
      </c>
      <c r="N490">
        <f>IF('d_시나리오'!$J$5='d_시나리오'!$H$5,'d_시나리오'!$I$5,IF(M490&lt;('d_시나리오'!$I$5-'d_시나리오'!$H$5)/('d_시나리오'!$J$5-'d_시나리오'!$H$5),'d_시나리오'!$H$5+SQRT(M490*('d_시나리오'!$J$5-'d_시나리오'!$H$5)*('d_시나리오'!$I$5-'d_시나리오'!$H$5)),'d_시나리오'!$J$5-SQRT((1-M490)*('d_시나리오'!$J$5-'d_시나리오'!$H$5)*('d_시나리오'!$J$5-'d_시나리오'!$I$5))))</f>
        <v/>
      </c>
      <c r="O490">
        <f>RAND()</f>
        <v/>
      </c>
      <c r="P490">
        <f>IF('d_시나리오'!$J$6='d_시나리오'!$H$6,'d_시나리오'!$I$6,IF(O490&lt;('d_시나리오'!$I$6-'d_시나리오'!$H$6)/('d_시나리오'!$J$6-'d_시나리오'!$H$6),'d_시나리오'!$H$6+SQRT(O490*('d_시나리오'!$J$6-'d_시나리오'!$H$6)*('d_시나리오'!$I$6-'d_시나리오'!$H$6)),'d_시나리오'!$J$6-SQRT((1-O490)*('d_시나리오'!$J$6-'d_시나리오'!$H$6)*('d_시나리오'!$J$6-'d_시나리오'!$I$6))))</f>
        <v/>
      </c>
      <c r="Q490">
        <f>INDEX('d_분포'!$B$2:$B$57,RANDBETWEEN(1,56))</f>
        <v/>
      </c>
      <c r="R490">
        <f>BETAINV(RAND(),5,5)</f>
        <v/>
      </c>
      <c r="S490">
        <f>'d_고정'!$B$1*'6_기대효과'!$H$7*('d_시나리오'!$I$7/'d_고정'!$B$2)*B490</f>
        <v/>
      </c>
      <c r="T490">
        <f>S490*D490</f>
        <v/>
      </c>
      <c r="U490">
        <f>S490*F490*H490</f>
        <v/>
      </c>
      <c r="V490">
        <f>S490*F490*(H490-1)</f>
        <v/>
      </c>
      <c r="W490">
        <f>U490*J490</f>
        <v/>
      </c>
      <c r="X490">
        <f>T490+W490</f>
        <v/>
      </c>
      <c r="Y490">
        <f>(T490*E490+W490*L490)*(1-R490-'d_고정'!$B$13)</f>
        <v/>
      </c>
      <c r="Z490">
        <f>(U490*N490*Q490+'d_고정'!$B$3*('6_기대효과'!$H$7/8)*Q490*'d_고정'!$B$10*P490*('6_기대효과'!$K$7/'d_고정'!$B$9))*(1-R490)</f>
        <v/>
      </c>
      <c r="AA490">
        <f>W490*L490*(1-R490-'d_고정'!$B$13)+U490*MAX(N490-'d_고정'!$B$10*P490*('6_기대효과'!$K$7/'d_고정'!$B$9),0)*Q490*(1-R490)</f>
        <v/>
      </c>
      <c r="AB490">
        <f>Y490+Z490</f>
        <v/>
      </c>
      <c r="AC490">
        <f>Y490/('d_고정'!$B$5*'6_기대효과'!$H$7/8)/'d_고정'!$B$6</f>
        <v/>
      </c>
      <c r="AD490">
        <f>Y490/('d_고정'!$B$8*'6_기대효과'!$H$7/8)</f>
        <v/>
      </c>
    </row>
    <row r="491">
      <c r="A491">
        <f>RAND()</f>
        <v/>
      </c>
      <c r="B491">
        <f>IF('d_시나리오'!$J$2='d_시나리오'!$H$2,'d_시나리오'!$I$2,IF(A491&lt;('d_시나리오'!$I$2-'d_시나리오'!$H$2)/('d_시나리오'!$J$2-'d_시나리오'!$H$2),'d_시나리오'!$H$2+SQRT(A491*('d_시나리오'!$J$2-'d_시나리오'!$H$2)*('d_시나리오'!$I$2-'d_시나리오'!$H$2)),'d_시나리오'!$J$2-SQRT((1-A491)*('d_시나리오'!$J$2-'d_시나리오'!$H$2)*('d_시나리오'!$J$2-'d_시나리오'!$I$2))))</f>
        <v/>
      </c>
      <c r="C491">
        <f>RAND()</f>
        <v/>
      </c>
      <c r="D491">
        <f>BETAINV(RAND(),IF(C491&lt;'d_고정'!$B$26,'d_고정'!$B$23,'d_고정'!$B$16)+1,'d_고정'!$B$17-IF(C491&lt;'d_고정'!$B$26,'d_고정'!$B$23,'d_고정'!$B$16)+1)*('d_고정'!$B$14+('d_고정'!$B$15-'d_고정'!$B$14)*RAND())</f>
        <v/>
      </c>
      <c r="E491">
        <f>INDEX('d_분포'!$A$2:$A$28,RANDBETWEEN(1,27))</f>
        <v/>
      </c>
      <c r="F491">
        <f>INDEX('d_분포'!$C$2:$C$5,RANDBETWEEN(1,4))*(0.9+0.2*RAND())</f>
        <v/>
      </c>
      <c r="G491">
        <f>RAND()</f>
        <v/>
      </c>
      <c r="H491">
        <f>(F491+(1-F491)*('d_고정'!$B$22*BETAINV(RAND(),IF(G491&lt;'d_고정'!$B$26,'d_고정'!$B$25,'d_고정'!$B$20)+1,'d_고정'!$B$21-IF(G491&lt;'d_고정'!$B$26,'d_고정'!$B$25,'d_고정'!$B$20)+1)+(1-'d_고정'!$B$22)*BETAINV(RAND(),IF(G491&lt;'d_고정'!$B$26,'d_고정'!$B$24,'d_고정'!$B$18)+1,'d_고정'!$B$19-IF(G491&lt;'d_고정'!$B$26,'d_고정'!$B$24,'d_고정'!$B$18)+1))*('d_고정'!$B$14+('d_고정'!$B$15-'d_고정'!$B$14)*RAND()))/F491</f>
        <v/>
      </c>
      <c r="I491">
        <f>RAND()</f>
        <v/>
      </c>
      <c r="J491">
        <f>IF('d_시나리오'!$J$3='d_시나리오'!$H$3,'d_시나리오'!$I$3,IF(I491&lt;('d_시나리오'!$I$3-'d_시나리오'!$H$3)/('d_시나리오'!$J$3-'d_시나리오'!$H$3),'d_시나리오'!$H$3+SQRT(I491*('d_시나리오'!$J$3-'d_시나리오'!$H$3)*('d_시나리오'!$I$3-'d_시나리오'!$H$3)),'d_시나리오'!$J$3-SQRT((1-I491)*('d_시나리오'!$J$3-'d_시나리오'!$H$3)*('d_시나리오'!$J$3-'d_시나리오'!$I$3))))</f>
        <v/>
      </c>
      <c r="K491">
        <f>RAND()</f>
        <v/>
      </c>
      <c r="L491">
        <f>IF('d_시나리오'!$J$4='d_시나리오'!$H$4,'d_시나리오'!$I$4,IF(K491&lt;('d_시나리오'!$I$4-'d_시나리오'!$H$4)/('d_시나리오'!$J$4-'d_시나리오'!$H$4),'d_시나리오'!$H$4+SQRT(K491*('d_시나리오'!$J$4-'d_시나리오'!$H$4)*('d_시나리오'!$I$4-'d_시나리오'!$H$4)),'d_시나리오'!$J$4-SQRT((1-K491)*('d_시나리오'!$J$4-'d_시나리오'!$H$4)*('d_시나리오'!$J$4-'d_시나리오'!$I$4))))</f>
        <v/>
      </c>
      <c r="M491">
        <f>RAND()</f>
        <v/>
      </c>
      <c r="N491">
        <f>IF('d_시나리오'!$J$5='d_시나리오'!$H$5,'d_시나리오'!$I$5,IF(M491&lt;('d_시나리오'!$I$5-'d_시나리오'!$H$5)/('d_시나리오'!$J$5-'d_시나리오'!$H$5),'d_시나리오'!$H$5+SQRT(M491*('d_시나리오'!$J$5-'d_시나리오'!$H$5)*('d_시나리오'!$I$5-'d_시나리오'!$H$5)),'d_시나리오'!$J$5-SQRT((1-M491)*('d_시나리오'!$J$5-'d_시나리오'!$H$5)*('d_시나리오'!$J$5-'d_시나리오'!$I$5))))</f>
        <v/>
      </c>
      <c r="O491">
        <f>RAND()</f>
        <v/>
      </c>
      <c r="P491">
        <f>IF('d_시나리오'!$J$6='d_시나리오'!$H$6,'d_시나리오'!$I$6,IF(O491&lt;('d_시나리오'!$I$6-'d_시나리오'!$H$6)/('d_시나리오'!$J$6-'d_시나리오'!$H$6),'d_시나리오'!$H$6+SQRT(O491*('d_시나리오'!$J$6-'d_시나리오'!$H$6)*('d_시나리오'!$I$6-'d_시나리오'!$H$6)),'d_시나리오'!$J$6-SQRT((1-O491)*('d_시나리오'!$J$6-'d_시나리오'!$H$6)*('d_시나리오'!$J$6-'d_시나리오'!$I$6))))</f>
        <v/>
      </c>
      <c r="Q491">
        <f>INDEX('d_분포'!$B$2:$B$57,RANDBETWEEN(1,56))</f>
        <v/>
      </c>
      <c r="R491">
        <f>BETAINV(RAND(),5,5)</f>
        <v/>
      </c>
      <c r="S491">
        <f>'d_고정'!$B$1*'6_기대효과'!$H$7*('d_시나리오'!$I$7/'d_고정'!$B$2)*B491</f>
        <v/>
      </c>
      <c r="T491">
        <f>S491*D491</f>
        <v/>
      </c>
      <c r="U491">
        <f>S491*F491*H491</f>
        <v/>
      </c>
      <c r="V491">
        <f>S491*F491*(H491-1)</f>
        <v/>
      </c>
      <c r="W491">
        <f>U491*J491</f>
        <v/>
      </c>
      <c r="X491">
        <f>T491+W491</f>
        <v/>
      </c>
      <c r="Y491">
        <f>(T491*E491+W491*L491)*(1-R491-'d_고정'!$B$13)</f>
        <v/>
      </c>
      <c r="Z491">
        <f>(U491*N491*Q491+'d_고정'!$B$3*('6_기대효과'!$H$7/8)*Q491*'d_고정'!$B$10*P491*('6_기대효과'!$K$7/'d_고정'!$B$9))*(1-R491)</f>
        <v/>
      </c>
      <c r="AA491">
        <f>W491*L491*(1-R491-'d_고정'!$B$13)+U491*MAX(N491-'d_고정'!$B$10*P491*('6_기대효과'!$K$7/'d_고정'!$B$9),0)*Q491*(1-R491)</f>
        <v/>
      </c>
      <c r="AB491">
        <f>Y491+Z491</f>
        <v/>
      </c>
      <c r="AC491">
        <f>Y491/('d_고정'!$B$5*'6_기대효과'!$H$7/8)/'d_고정'!$B$6</f>
        <v/>
      </c>
      <c r="AD491">
        <f>Y491/('d_고정'!$B$8*'6_기대효과'!$H$7/8)</f>
        <v/>
      </c>
    </row>
    <row r="492">
      <c r="A492">
        <f>RAND()</f>
        <v/>
      </c>
      <c r="B492">
        <f>IF('d_시나리오'!$J$2='d_시나리오'!$H$2,'d_시나리오'!$I$2,IF(A492&lt;('d_시나리오'!$I$2-'d_시나리오'!$H$2)/('d_시나리오'!$J$2-'d_시나리오'!$H$2),'d_시나리오'!$H$2+SQRT(A492*('d_시나리오'!$J$2-'d_시나리오'!$H$2)*('d_시나리오'!$I$2-'d_시나리오'!$H$2)),'d_시나리오'!$J$2-SQRT((1-A492)*('d_시나리오'!$J$2-'d_시나리오'!$H$2)*('d_시나리오'!$J$2-'d_시나리오'!$I$2))))</f>
        <v/>
      </c>
      <c r="C492">
        <f>RAND()</f>
        <v/>
      </c>
      <c r="D492">
        <f>BETAINV(RAND(),IF(C492&lt;'d_고정'!$B$26,'d_고정'!$B$23,'d_고정'!$B$16)+1,'d_고정'!$B$17-IF(C492&lt;'d_고정'!$B$26,'d_고정'!$B$23,'d_고정'!$B$16)+1)*('d_고정'!$B$14+('d_고정'!$B$15-'d_고정'!$B$14)*RAND())</f>
        <v/>
      </c>
      <c r="E492">
        <f>INDEX('d_분포'!$A$2:$A$28,RANDBETWEEN(1,27))</f>
        <v/>
      </c>
      <c r="F492">
        <f>INDEX('d_분포'!$C$2:$C$5,RANDBETWEEN(1,4))*(0.9+0.2*RAND())</f>
        <v/>
      </c>
      <c r="G492">
        <f>RAND()</f>
        <v/>
      </c>
      <c r="H492">
        <f>(F492+(1-F492)*('d_고정'!$B$22*BETAINV(RAND(),IF(G492&lt;'d_고정'!$B$26,'d_고정'!$B$25,'d_고정'!$B$20)+1,'d_고정'!$B$21-IF(G492&lt;'d_고정'!$B$26,'d_고정'!$B$25,'d_고정'!$B$20)+1)+(1-'d_고정'!$B$22)*BETAINV(RAND(),IF(G492&lt;'d_고정'!$B$26,'d_고정'!$B$24,'d_고정'!$B$18)+1,'d_고정'!$B$19-IF(G492&lt;'d_고정'!$B$26,'d_고정'!$B$24,'d_고정'!$B$18)+1))*('d_고정'!$B$14+('d_고정'!$B$15-'d_고정'!$B$14)*RAND()))/F492</f>
        <v/>
      </c>
      <c r="I492">
        <f>RAND()</f>
        <v/>
      </c>
      <c r="J492">
        <f>IF('d_시나리오'!$J$3='d_시나리오'!$H$3,'d_시나리오'!$I$3,IF(I492&lt;('d_시나리오'!$I$3-'d_시나리오'!$H$3)/('d_시나리오'!$J$3-'d_시나리오'!$H$3),'d_시나리오'!$H$3+SQRT(I492*('d_시나리오'!$J$3-'d_시나리오'!$H$3)*('d_시나리오'!$I$3-'d_시나리오'!$H$3)),'d_시나리오'!$J$3-SQRT((1-I492)*('d_시나리오'!$J$3-'d_시나리오'!$H$3)*('d_시나리오'!$J$3-'d_시나리오'!$I$3))))</f>
        <v/>
      </c>
      <c r="K492">
        <f>RAND()</f>
        <v/>
      </c>
      <c r="L492">
        <f>IF('d_시나리오'!$J$4='d_시나리오'!$H$4,'d_시나리오'!$I$4,IF(K492&lt;('d_시나리오'!$I$4-'d_시나리오'!$H$4)/('d_시나리오'!$J$4-'d_시나리오'!$H$4),'d_시나리오'!$H$4+SQRT(K492*('d_시나리오'!$J$4-'d_시나리오'!$H$4)*('d_시나리오'!$I$4-'d_시나리오'!$H$4)),'d_시나리오'!$J$4-SQRT((1-K492)*('d_시나리오'!$J$4-'d_시나리오'!$H$4)*('d_시나리오'!$J$4-'d_시나리오'!$I$4))))</f>
        <v/>
      </c>
      <c r="M492">
        <f>RAND()</f>
        <v/>
      </c>
      <c r="N492">
        <f>IF('d_시나리오'!$J$5='d_시나리오'!$H$5,'d_시나리오'!$I$5,IF(M492&lt;('d_시나리오'!$I$5-'d_시나리오'!$H$5)/('d_시나리오'!$J$5-'d_시나리오'!$H$5),'d_시나리오'!$H$5+SQRT(M492*('d_시나리오'!$J$5-'d_시나리오'!$H$5)*('d_시나리오'!$I$5-'d_시나리오'!$H$5)),'d_시나리오'!$J$5-SQRT((1-M492)*('d_시나리오'!$J$5-'d_시나리오'!$H$5)*('d_시나리오'!$J$5-'d_시나리오'!$I$5))))</f>
        <v/>
      </c>
      <c r="O492">
        <f>RAND()</f>
        <v/>
      </c>
      <c r="P492">
        <f>IF('d_시나리오'!$J$6='d_시나리오'!$H$6,'d_시나리오'!$I$6,IF(O492&lt;('d_시나리오'!$I$6-'d_시나리오'!$H$6)/('d_시나리오'!$J$6-'d_시나리오'!$H$6),'d_시나리오'!$H$6+SQRT(O492*('d_시나리오'!$J$6-'d_시나리오'!$H$6)*('d_시나리오'!$I$6-'d_시나리오'!$H$6)),'d_시나리오'!$J$6-SQRT((1-O492)*('d_시나리오'!$J$6-'d_시나리오'!$H$6)*('d_시나리오'!$J$6-'d_시나리오'!$I$6))))</f>
        <v/>
      </c>
      <c r="Q492">
        <f>INDEX('d_분포'!$B$2:$B$57,RANDBETWEEN(1,56))</f>
        <v/>
      </c>
      <c r="R492">
        <f>BETAINV(RAND(),5,5)</f>
        <v/>
      </c>
      <c r="S492">
        <f>'d_고정'!$B$1*'6_기대효과'!$H$7*('d_시나리오'!$I$7/'d_고정'!$B$2)*B492</f>
        <v/>
      </c>
      <c r="T492">
        <f>S492*D492</f>
        <v/>
      </c>
      <c r="U492">
        <f>S492*F492*H492</f>
        <v/>
      </c>
      <c r="V492">
        <f>S492*F492*(H492-1)</f>
        <v/>
      </c>
      <c r="W492">
        <f>U492*J492</f>
        <v/>
      </c>
      <c r="X492">
        <f>T492+W492</f>
        <v/>
      </c>
      <c r="Y492">
        <f>(T492*E492+W492*L492)*(1-R492-'d_고정'!$B$13)</f>
        <v/>
      </c>
      <c r="Z492">
        <f>(U492*N492*Q492+'d_고정'!$B$3*('6_기대효과'!$H$7/8)*Q492*'d_고정'!$B$10*P492*('6_기대효과'!$K$7/'d_고정'!$B$9))*(1-R492)</f>
        <v/>
      </c>
      <c r="AA492">
        <f>W492*L492*(1-R492-'d_고정'!$B$13)+U492*MAX(N492-'d_고정'!$B$10*P492*('6_기대효과'!$K$7/'d_고정'!$B$9),0)*Q492*(1-R492)</f>
        <v/>
      </c>
      <c r="AB492">
        <f>Y492+Z492</f>
        <v/>
      </c>
      <c r="AC492">
        <f>Y492/('d_고정'!$B$5*'6_기대효과'!$H$7/8)/'d_고정'!$B$6</f>
        <v/>
      </c>
      <c r="AD492">
        <f>Y492/('d_고정'!$B$8*'6_기대효과'!$H$7/8)</f>
        <v/>
      </c>
    </row>
    <row r="493">
      <c r="A493">
        <f>RAND()</f>
        <v/>
      </c>
      <c r="B493">
        <f>IF('d_시나리오'!$J$2='d_시나리오'!$H$2,'d_시나리오'!$I$2,IF(A493&lt;('d_시나리오'!$I$2-'d_시나리오'!$H$2)/('d_시나리오'!$J$2-'d_시나리오'!$H$2),'d_시나리오'!$H$2+SQRT(A493*('d_시나리오'!$J$2-'d_시나리오'!$H$2)*('d_시나리오'!$I$2-'d_시나리오'!$H$2)),'d_시나리오'!$J$2-SQRT((1-A493)*('d_시나리오'!$J$2-'d_시나리오'!$H$2)*('d_시나리오'!$J$2-'d_시나리오'!$I$2))))</f>
        <v/>
      </c>
      <c r="C493">
        <f>RAND()</f>
        <v/>
      </c>
      <c r="D493">
        <f>BETAINV(RAND(),IF(C493&lt;'d_고정'!$B$26,'d_고정'!$B$23,'d_고정'!$B$16)+1,'d_고정'!$B$17-IF(C493&lt;'d_고정'!$B$26,'d_고정'!$B$23,'d_고정'!$B$16)+1)*('d_고정'!$B$14+('d_고정'!$B$15-'d_고정'!$B$14)*RAND())</f>
        <v/>
      </c>
      <c r="E493">
        <f>INDEX('d_분포'!$A$2:$A$28,RANDBETWEEN(1,27))</f>
        <v/>
      </c>
      <c r="F493">
        <f>INDEX('d_분포'!$C$2:$C$5,RANDBETWEEN(1,4))*(0.9+0.2*RAND())</f>
        <v/>
      </c>
      <c r="G493">
        <f>RAND()</f>
        <v/>
      </c>
      <c r="H493">
        <f>(F493+(1-F493)*('d_고정'!$B$22*BETAINV(RAND(),IF(G493&lt;'d_고정'!$B$26,'d_고정'!$B$25,'d_고정'!$B$20)+1,'d_고정'!$B$21-IF(G493&lt;'d_고정'!$B$26,'d_고정'!$B$25,'d_고정'!$B$20)+1)+(1-'d_고정'!$B$22)*BETAINV(RAND(),IF(G493&lt;'d_고정'!$B$26,'d_고정'!$B$24,'d_고정'!$B$18)+1,'d_고정'!$B$19-IF(G493&lt;'d_고정'!$B$26,'d_고정'!$B$24,'d_고정'!$B$18)+1))*('d_고정'!$B$14+('d_고정'!$B$15-'d_고정'!$B$14)*RAND()))/F493</f>
        <v/>
      </c>
      <c r="I493">
        <f>RAND()</f>
        <v/>
      </c>
      <c r="J493">
        <f>IF('d_시나리오'!$J$3='d_시나리오'!$H$3,'d_시나리오'!$I$3,IF(I493&lt;('d_시나리오'!$I$3-'d_시나리오'!$H$3)/('d_시나리오'!$J$3-'d_시나리오'!$H$3),'d_시나리오'!$H$3+SQRT(I493*('d_시나리오'!$J$3-'d_시나리오'!$H$3)*('d_시나리오'!$I$3-'d_시나리오'!$H$3)),'d_시나리오'!$J$3-SQRT((1-I493)*('d_시나리오'!$J$3-'d_시나리오'!$H$3)*('d_시나리오'!$J$3-'d_시나리오'!$I$3))))</f>
        <v/>
      </c>
      <c r="K493">
        <f>RAND()</f>
        <v/>
      </c>
      <c r="L493">
        <f>IF('d_시나리오'!$J$4='d_시나리오'!$H$4,'d_시나리오'!$I$4,IF(K493&lt;('d_시나리오'!$I$4-'d_시나리오'!$H$4)/('d_시나리오'!$J$4-'d_시나리오'!$H$4),'d_시나리오'!$H$4+SQRT(K493*('d_시나리오'!$J$4-'d_시나리오'!$H$4)*('d_시나리오'!$I$4-'d_시나리오'!$H$4)),'d_시나리오'!$J$4-SQRT((1-K493)*('d_시나리오'!$J$4-'d_시나리오'!$H$4)*('d_시나리오'!$J$4-'d_시나리오'!$I$4))))</f>
        <v/>
      </c>
      <c r="M493">
        <f>RAND()</f>
        <v/>
      </c>
      <c r="N493">
        <f>IF('d_시나리오'!$J$5='d_시나리오'!$H$5,'d_시나리오'!$I$5,IF(M493&lt;('d_시나리오'!$I$5-'d_시나리오'!$H$5)/('d_시나리오'!$J$5-'d_시나리오'!$H$5),'d_시나리오'!$H$5+SQRT(M493*('d_시나리오'!$J$5-'d_시나리오'!$H$5)*('d_시나리오'!$I$5-'d_시나리오'!$H$5)),'d_시나리오'!$J$5-SQRT((1-M493)*('d_시나리오'!$J$5-'d_시나리오'!$H$5)*('d_시나리오'!$J$5-'d_시나리오'!$I$5))))</f>
        <v/>
      </c>
      <c r="O493">
        <f>RAND()</f>
        <v/>
      </c>
      <c r="P493">
        <f>IF('d_시나리오'!$J$6='d_시나리오'!$H$6,'d_시나리오'!$I$6,IF(O493&lt;('d_시나리오'!$I$6-'d_시나리오'!$H$6)/('d_시나리오'!$J$6-'d_시나리오'!$H$6),'d_시나리오'!$H$6+SQRT(O493*('d_시나리오'!$J$6-'d_시나리오'!$H$6)*('d_시나리오'!$I$6-'d_시나리오'!$H$6)),'d_시나리오'!$J$6-SQRT((1-O493)*('d_시나리오'!$J$6-'d_시나리오'!$H$6)*('d_시나리오'!$J$6-'d_시나리오'!$I$6))))</f>
        <v/>
      </c>
      <c r="Q493">
        <f>INDEX('d_분포'!$B$2:$B$57,RANDBETWEEN(1,56))</f>
        <v/>
      </c>
      <c r="R493">
        <f>BETAINV(RAND(),5,5)</f>
        <v/>
      </c>
      <c r="S493">
        <f>'d_고정'!$B$1*'6_기대효과'!$H$7*('d_시나리오'!$I$7/'d_고정'!$B$2)*B493</f>
        <v/>
      </c>
      <c r="T493">
        <f>S493*D493</f>
        <v/>
      </c>
      <c r="U493">
        <f>S493*F493*H493</f>
        <v/>
      </c>
      <c r="V493">
        <f>S493*F493*(H493-1)</f>
        <v/>
      </c>
      <c r="W493">
        <f>U493*J493</f>
        <v/>
      </c>
      <c r="X493">
        <f>T493+W493</f>
        <v/>
      </c>
      <c r="Y493">
        <f>(T493*E493+W493*L493)*(1-R493-'d_고정'!$B$13)</f>
        <v/>
      </c>
      <c r="Z493">
        <f>(U493*N493*Q493+'d_고정'!$B$3*('6_기대효과'!$H$7/8)*Q493*'d_고정'!$B$10*P493*('6_기대효과'!$K$7/'d_고정'!$B$9))*(1-R493)</f>
        <v/>
      </c>
      <c r="AA493">
        <f>W493*L493*(1-R493-'d_고정'!$B$13)+U493*MAX(N493-'d_고정'!$B$10*P493*('6_기대효과'!$K$7/'d_고정'!$B$9),0)*Q493*(1-R493)</f>
        <v/>
      </c>
      <c r="AB493">
        <f>Y493+Z493</f>
        <v/>
      </c>
      <c r="AC493">
        <f>Y493/('d_고정'!$B$5*'6_기대효과'!$H$7/8)/'d_고정'!$B$6</f>
        <v/>
      </c>
      <c r="AD493">
        <f>Y493/('d_고정'!$B$8*'6_기대효과'!$H$7/8)</f>
        <v/>
      </c>
    </row>
    <row r="494">
      <c r="A494">
        <f>RAND()</f>
        <v/>
      </c>
      <c r="B494">
        <f>IF('d_시나리오'!$J$2='d_시나리오'!$H$2,'d_시나리오'!$I$2,IF(A494&lt;('d_시나리오'!$I$2-'d_시나리오'!$H$2)/('d_시나리오'!$J$2-'d_시나리오'!$H$2),'d_시나리오'!$H$2+SQRT(A494*('d_시나리오'!$J$2-'d_시나리오'!$H$2)*('d_시나리오'!$I$2-'d_시나리오'!$H$2)),'d_시나리오'!$J$2-SQRT((1-A494)*('d_시나리오'!$J$2-'d_시나리오'!$H$2)*('d_시나리오'!$J$2-'d_시나리오'!$I$2))))</f>
        <v/>
      </c>
      <c r="C494">
        <f>RAND()</f>
        <v/>
      </c>
      <c r="D494">
        <f>BETAINV(RAND(),IF(C494&lt;'d_고정'!$B$26,'d_고정'!$B$23,'d_고정'!$B$16)+1,'d_고정'!$B$17-IF(C494&lt;'d_고정'!$B$26,'d_고정'!$B$23,'d_고정'!$B$16)+1)*('d_고정'!$B$14+('d_고정'!$B$15-'d_고정'!$B$14)*RAND())</f>
        <v/>
      </c>
      <c r="E494">
        <f>INDEX('d_분포'!$A$2:$A$28,RANDBETWEEN(1,27))</f>
        <v/>
      </c>
      <c r="F494">
        <f>INDEX('d_분포'!$C$2:$C$5,RANDBETWEEN(1,4))*(0.9+0.2*RAND())</f>
        <v/>
      </c>
      <c r="G494">
        <f>RAND()</f>
        <v/>
      </c>
      <c r="H494">
        <f>(F494+(1-F494)*('d_고정'!$B$22*BETAINV(RAND(),IF(G494&lt;'d_고정'!$B$26,'d_고정'!$B$25,'d_고정'!$B$20)+1,'d_고정'!$B$21-IF(G494&lt;'d_고정'!$B$26,'d_고정'!$B$25,'d_고정'!$B$20)+1)+(1-'d_고정'!$B$22)*BETAINV(RAND(),IF(G494&lt;'d_고정'!$B$26,'d_고정'!$B$24,'d_고정'!$B$18)+1,'d_고정'!$B$19-IF(G494&lt;'d_고정'!$B$26,'d_고정'!$B$24,'d_고정'!$B$18)+1))*('d_고정'!$B$14+('d_고정'!$B$15-'d_고정'!$B$14)*RAND()))/F494</f>
        <v/>
      </c>
      <c r="I494">
        <f>RAND()</f>
        <v/>
      </c>
      <c r="J494">
        <f>IF('d_시나리오'!$J$3='d_시나리오'!$H$3,'d_시나리오'!$I$3,IF(I494&lt;('d_시나리오'!$I$3-'d_시나리오'!$H$3)/('d_시나리오'!$J$3-'d_시나리오'!$H$3),'d_시나리오'!$H$3+SQRT(I494*('d_시나리오'!$J$3-'d_시나리오'!$H$3)*('d_시나리오'!$I$3-'d_시나리오'!$H$3)),'d_시나리오'!$J$3-SQRT((1-I494)*('d_시나리오'!$J$3-'d_시나리오'!$H$3)*('d_시나리오'!$J$3-'d_시나리오'!$I$3))))</f>
        <v/>
      </c>
      <c r="K494">
        <f>RAND()</f>
        <v/>
      </c>
      <c r="L494">
        <f>IF('d_시나리오'!$J$4='d_시나리오'!$H$4,'d_시나리오'!$I$4,IF(K494&lt;('d_시나리오'!$I$4-'d_시나리오'!$H$4)/('d_시나리오'!$J$4-'d_시나리오'!$H$4),'d_시나리오'!$H$4+SQRT(K494*('d_시나리오'!$J$4-'d_시나리오'!$H$4)*('d_시나리오'!$I$4-'d_시나리오'!$H$4)),'d_시나리오'!$J$4-SQRT((1-K494)*('d_시나리오'!$J$4-'d_시나리오'!$H$4)*('d_시나리오'!$J$4-'d_시나리오'!$I$4))))</f>
        <v/>
      </c>
      <c r="M494">
        <f>RAND()</f>
        <v/>
      </c>
      <c r="N494">
        <f>IF('d_시나리오'!$J$5='d_시나리오'!$H$5,'d_시나리오'!$I$5,IF(M494&lt;('d_시나리오'!$I$5-'d_시나리오'!$H$5)/('d_시나리오'!$J$5-'d_시나리오'!$H$5),'d_시나리오'!$H$5+SQRT(M494*('d_시나리오'!$J$5-'d_시나리오'!$H$5)*('d_시나리오'!$I$5-'d_시나리오'!$H$5)),'d_시나리오'!$J$5-SQRT((1-M494)*('d_시나리오'!$J$5-'d_시나리오'!$H$5)*('d_시나리오'!$J$5-'d_시나리오'!$I$5))))</f>
        <v/>
      </c>
      <c r="O494">
        <f>RAND()</f>
        <v/>
      </c>
      <c r="P494">
        <f>IF('d_시나리오'!$J$6='d_시나리오'!$H$6,'d_시나리오'!$I$6,IF(O494&lt;('d_시나리오'!$I$6-'d_시나리오'!$H$6)/('d_시나리오'!$J$6-'d_시나리오'!$H$6),'d_시나리오'!$H$6+SQRT(O494*('d_시나리오'!$J$6-'d_시나리오'!$H$6)*('d_시나리오'!$I$6-'d_시나리오'!$H$6)),'d_시나리오'!$J$6-SQRT((1-O494)*('d_시나리오'!$J$6-'d_시나리오'!$H$6)*('d_시나리오'!$J$6-'d_시나리오'!$I$6))))</f>
        <v/>
      </c>
      <c r="Q494">
        <f>INDEX('d_분포'!$B$2:$B$57,RANDBETWEEN(1,56))</f>
        <v/>
      </c>
      <c r="R494">
        <f>BETAINV(RAND(),5,5)</f>
        <v/>
      </c>
      <c r="S494">
        <f>'d_고정'!$B$1*'6_기대효과'!$H$7*('d_시나리오'!$I$7/'d_고정'!$B$2)*B494</f>
        <v/>
      </c>
      <c r="T494">
        <f>S494*D494</f>
        <v/>
      </c>
      <c r="U494">
        <f>S494*F494*H494</f>
        <v/>
      </c>
      <c r="V494">
        <f>S494*F494*(H494-1)</f>
        <v/>
      </c>
      <c r="W494">
        <f>U494*J494</f>
        <v/>
      </c>
      <c r="X494">
        <f>T494+W494</f>
        <v/>
      </c>
      <c r="Y494">
        <f>(T494*E494+W494*L494)*(1-R494-'d_고정'!$B$13)</f>
        <v/>
      </c>
      <c r="Z494">
        <f>(U494*N494*Q494+'d_고정'!$B$3*('6_기대효과'!$H$7/8)*Q494*'d_고정'!$B$10*P494*('6_기대효과'!$K$7/'d_고정'!$B$9))*(1-R494)</f>
        <v/>
      </c>
      <c r="AA494">
        <f>W494*L494*(1-R494-'d_고정'!$B$13)+U494*MAX(N494-'d_고정'!$B$10*P494*('6_기대효과'!$K$7/'d_고정'!$B$9),0)*Q494*(1-R494)</f>
        <v/>
      </c>
      <c r="AB494">
        <f>Y494+Z494</f>
        <v/>
      </c>
      <c r="AC494">
        <f>Y494/('d_고정'!$B$5*'6_기대효과'!$H$7/8)/'d_고정'!$B$6</f>
        <v/>
      </c>
      <c r="AD494">
        <f>Y494/('d_고정'!$B$8*'6_기대효과'!$H$7/8)</f>
        <v/>
      </c>
    </row>
    <row r="495">
      <c r="A495">
        <f>RAND()</f>
        <v/>
      </c>
      <c r="B495">
        <f>IF('d_시나리오'!$J$2='d_시나리오'!$H$2,'d_시나리오'!$I$2,IF(A495&lt;('d_시나리오'!$I$2-'d_시나리오'!$H$2)/('d_시나리오'!$J$2-'d_시나리오'!$H$2),'d_시나리오'!$H$2+SQRT(A495*('d_시나리오'!$J$2-'d_시나리오'!$H$2)*('d_시나리오'!$I$2-'d_시나리오'!$H$2)),'d_시나리오'!$J$2-SQRT((1-A495)*('d_시나리오'!$J$2-'d_시나리오'!$H$2)*('d_시나리오'!$J$2-'d_시나리오'!$I$2))))</f>
        <v/>
      </c>
      <c r="C495">
        <f>RAND()</f>
        <v/>
      </c>
      <c r="D495">
        <f>BETAINV(RAND(),IF(C495&lt;'d_고정'!$B$26,'d_고정'!$B$23,'d_고정'!$B$16)+1,'d_고정'!$B$17-IF(C495&lt;'d_고정'!$B$26,'d_고정'!$B$23,'d_고정'!$B$16)+1)*('d_고정'!$B$14+('d_고정'!$B$15-'d_고정'!$B$14)*RAND())</f>
        <v/>
      </c>
      <c r="E495">
        <f>INDEX('d_분포'!$A$2:$A$28,RANDBETWEEN(1,27))</f>
        <v/>
      </c>
      <c r="F495">
        <f>INDEX('d_분포'!$C$2:$C$5,RANDBETWEEN(1,4))*(0.9+0.2*RAND())</f>
        <v/>
      </c>
      <c r="G495">
        <f>RAND()</f>
        <v/>
      </c>
      <c r="H495">
        <f>(F495+(1-F495)*('d_고정'!$B$22*BETAINV(RAND(),IF(G495&lt;'d_고정'!$B$26,'d_고정'!$B$25,'d_고정'!$B$20)+1,'d_고정'!$B$21-IF(G495&lt;'d_고정'!$B$26,'d_고정'!$B$25,'d_고정'!$B$20)+1)+(1-'d_고정'!$B$22)*BETAINV(RAND(),IF(G495&lt;'d_고정'!$B$26,'d_고정'!$B$24,'d_고정'!$B$18)+1,'d_고정'!$B$19-IF(G495&lt;'d_고정'!$B$26,'d_고정'!$B$24,'d_고정'!$B$18)+1))*('d_고정'!$B$14+('d_고정'!$B$15-'d_고정'!$B$14)*RAND()))/F495</f>
        <v/>
      </c>
      <c r="I495">
        <f>RAND()</f>
        <v/>
      </c>
      <c r="J495">
        <f>IF('d_시나리오'!$J$3='d_시나리오'!$H$3,'d_시나리오'!$I$3,IF(I495&lt;('d_시나리오'!$I$3-'d_시나리오'!$H$3)/('d_시나리오'!$J$3-'d_시나리오'!$H$3),'d_시나리오'!$H$3+SQRT(I495*('d_시나리오'!$J$3-'d_시나리오'!$H$3)*('d_시나리오'!$I$3-'d_시나리오'!$H$3)),'d_시나리오'!$J$3-SQRT((1-I495)*('d_시나리오'!$J$3-'d_시나리오'!$H$3)*('d_시나리오'!$J$3-'d_시나리오'!$I$3))))</f>
        <v/>
      </c>
      <c r="K495">
        <f>RAND()</f>
        <v/>
      </c>
      <c r="L495">
        <f>IF('d_시나리오'!$J$4='d_시나리오'!$H$4,'d_시나리오'!$I$4,IF(K495&lt;('d_시나리오'!$I$4-'d_시나리오'!$H$4)/('d_시나리오'!$J$4-'d_시나리오'!$H$4),'d_시나리오'!$H$4+SQRT(K495*('d_시나리오'!$J$4-'d_시나리오'!$H$4)*('d_시나리오'!$I$4-'d_시나리오'!$H$4)),'d_시나리오'!$J$4-SQRT((1-K495)*('d_시나리오'!$J$4-'d_시나리오'!$H$4)*('d_시나리오'!$J$4-'d_시나리오'!$I$4))))</f>
        <v/>
      </c>
      <c r="M495">
        <f>RAND()</f>
        <v/>
      </c>
      <c r="N495">
        <f>IF('d_시나리오'!$J$5='d_시나리오'!$H$5,'d_시나리오'!$I$5,IF(M495&lt;('d_시나리오'!$I$5-'d_시나리오'!$H$5)/('d_시나리오'!$J$5-'d_시나리오'!$H$5),'d_시나리오'!$H$5+SQRT(M495*('d_시나리오'!$J$5-'d_시나리오'!$H$5)*('d_시나리오'!$I$5-'d_시나리오'!$H$5)),'d_시나리오'!$J$5-SQRT((1-M495)*('d_시나리오'!$J$5-'d_시나리오'!$H$5)*('d_시나리오'!$J$5-'d_시나리오'!$I$5))))</f>
        <v/>
      </c>
      <c r="O495">
        <f>RAND()</f>
        <v/>
      </c>
      <c r="P495">
        <f>IF('d_시나리오'!$J$6='d_시나리오'!$H$6,'d_시나리오'!$I$6,IF(O495&lt;('d_시나리오'!$I$6-'d_시나리오'!$H$6)/('d_시나리오'!$J$6-'d_시나리오'!$H$6),'d_시나리오'!$H$6+SQRT(O495*('d_시나리오'!$J$6-'d_시나리오'!$H$6)*('d_시나리오'!$I$6-'d_시나리오'!$H$6)),'d_시나리오'!$J$6-SQRT((1-O495)*('d_시나리오'!$J$6-'d_시나리오'!$H$6)*('d_시나리오'!$J$6-'d_시나리오'!$I$6))))</f>
        <v/>
      </c>
      <c r="Q495">
        <f>INDEX('d_분포'!$B$2:$B$57,RANDBETWEEN(1,56))</f>
        <v/>
      </c>
      <c r="R495">
        <f>BETAINV(RAND(),5,5)</f>
        <v/>
      </c>
      <c r="S495">
        <f>'d_고정'!$B$1*'6_기대효과'!$H$7*('d_시나리오'!$I$7/'d_고정'!$B$2)*B495</f>
        <v/>
      </c>
      <c r="T495">
        <f>S495*D495</f>
        <v/>
      </c>
      <c r="U495">
        <f>S495*F495*H495</f>
        <v/>
      </c>
      <c r="V495">
        <f>S495*F495*(H495-1)</f>
        <v/>
      </c>
      <c r="W495">
        <f>U495*J495</f>
        <v/>
      </c>
      <c r="X495">
        <f>T495+W495</f>
        <v/>
      </c>
      <c r="Y495">
        <f>(T495*E495+W495*L495)*(1-R495-'d_고정'!$B$13)</f>
        <v/>
      </c>
      <c r="Z495">
        <f>(U495*N495*Q495+'d_고정'!$B$3*('6_기대효과'!$H$7/8)*Q495*'d_고정'!$B$10*P495*('6_기대효과'!$K$7/'d_고정'!$B$9))*(1-R495)</f>
        <v/>
      </c>
      <c r="AA495">
        <f>W495*L495*(1-R495-'d_고정'!$B$13)+U495*MAX(N495-'d_고정'!$B$10*P495*('6_기대효과'!$K$7/'d_고정'!$B$9),0)*Q495*(1-R495)</f>
        <v/>
      </c>
      <c r="AB495">
        <f>Y495+Z495</f>
        <v/>
      </c>
      <c r="AC495">
        <f>Y495/('d_고정'!$B$5*'6_기대효과'!$H$7/8)/'d_고정'!$B$6</f>
        <v/>
      </c>
      <c r="AD495">
        <f>Y495/('d_고정'!$B$8*'6_기대효과'!$H$7/8)</f>
        <v/>
      </c>
    </row>
    <row r="496">
      <c r="A496">
        <f>RAND()</f>
        <v/>
      </c>
      <c r="B496">
        <f>IF('d_시나리오'!$J$2='d_시나리오'!$H$2,'d_시나리오'!$I$2,IF(A496&lt;('d_시나리오'!$I$2-'d_시나리오'!$H$2)/('d_시나리오'!$J$2-'d_시나리오'!$H$2),'d_시나리오'!$H$2+SQRT(A496*('d_시나리오'!$J$2-'d_시나리오'!$H$2)*('d_시나리오'!$I$2-'d_시나리오'!$H$2)),'d_시나리오'!$J$2-SQRT((1-A496)*('d_시나리오'!$J$2-'d_시나리오'!$H$2)*('d_시나리오'!$J$2-'d_시나리오'!$I$2))))</f>
        <v/>
      </c>
      <c r="C496">
        <f>RAND()</f>
        <v/>
      </c>
      <c r="D496">
        <f>BETAINV(RAND(),IF(C496&lt;'d_고정'!$B$26,'d_고정'!$B$23,'d_고정'!$B$16)+1,'d_고정'!$B$17-IF(C496&lt;'d_고정'!$B$26,'d_고정'!$B$23,'d_고정'!$B$16)+1)*('d_고정'!$B$14+('d_고정'!$B$15-'d_고정'!$B$14)*RAND())</f>
        <v/>
      </c>
      <c r="E496">
        <f>INDEX('d_분포'!$A$2:$A$28,RANDBETWEEN(1,27))</f>
        <v/>
      </c>
      <c r="F496">
        <f>INDEX('d_분포'!$C$2:$C$5,RANDBETWEEN(1,4))*(0.9+0.2*RAND())</f>
        <v/>
      </c>
      <c r="G496">
        <f>RAND()</f>
        <v/>
      </c>
      <c r="H496">
        <f>(F496+(1-F496)*('d_고정'!$B$22*BETAINV(RAND(),IF(G496&lt;'d_고정'!$B$26,'d_고정'!$B$25,'d_고정'!$B$20)+1,'d_고정'!$B$21-IF(G496&lt;'d_고정'!$B$26,'d_고정'!$B$25,'d_고정'!$B$20)+1)+(1-'d_고정'!$B$22)*BETAINV(RAND(),IF(G496&lt;'d_고정'!$B$26,'d_고정'!$B$24,'d_고정'!$B$18)+1,'d_고정'!$B$19-IF(G496&lt;'d_고정'!$B$26,'d_고정'!$B$24,'d_고정'!$B$18)+1))*('d_고정'!$B$14+('d_고정'!$B$15-'d_고정'!$B$14)*RAND()))/F496</f>
        <v/>
      </c>
      <c r="I496">
        <f>RAND()</f>
        <v/>
      </c>
      <c r="J496">
        <f>IF('d_시나리오'!$J$3='d_시나리오'!$H$3,'d_시나리오'!$I$3,IF(I496&lt;('d_시나리오'!$I$3-'d_시나리오'!$H$3)/('d_시나리오'!$J$3-'d_시나리오'!$H$3),'d_시나리오'!$H$3+SQRT(I496*('d_시나리오'!$J$3-'d_시나리오'!$H$3)*('d_시나리오'!$I$3-'d_시나리오'!$H$3)),'d_시나리오'!$J$3-SQRT((1-I496)*('d_시나리오'!$J$3-'d_시나리오'!$H$3)*('d_시나리오'!$J$3-'d_시나리오'!$I$3))))</f>
        <v/>
      </c>
      <c r="K496">
        <f>RAND()</f>
        <v/>
      </c>
      <c r="L496">
        <f>IF('d_시나리오'!$J$4='d_시나리오'!$H$4,'d_시나리오'!$I$4,IF(K496&lt;('d_시나리오'!$I$4-'d_시나리오'!$H$4)/('d_시나리오'!$J$4-'d_시나리오'!$H$4),'d_시나리오'!$H$4+SQRT(K496*('d_시나리오'!$J$4-'d_시나리오'!$H$4)*('d_시나리오'!$I$4-'d_시나리오'!$H$4)),'d_시나리오'!$J$4-SQRT((1-K496)*('d_시나리오'!$J$4-'d_시나리오'!$H$4)*('d_시나리오'!$J$4-'d_시나리오'!$I$4))))</f>
        <v/>
      </c>
      <c r="M496">
        <f>RAND()</f>
        <v/>
      </c>
      <c r="N496">
        <f>IF('d_시나리오'!$J$5='d_시나리오'!$H$5,'d_시나리오'!$I$5,IF(M496&lt;('d_시나리오'!$I$5-'d_시나리오'!$H$5)/('d_시나리오'!$J$5-'d_시나리오'!$H$5),'d_시나리오'!$H$5+SQRT(M496*('d_시나리오'!$J$5-'d_시나리오'!$H$5)*('d_시나리오'!$I$5-'d_시나리오'!$H$5)),'d_시나리오'!$J$5-SQRT((1-M496)*('d_시나리오'!$J$5-'d_시나리오'!$H$5)*('d_시나리오'!$J$5-'d_시나리오'!$I$5))))</f>
        <v/>
      </c>
      <c r="O496">
        <f>RAND()</f>
        <v/>
      </c>
      <c r="P496">
        <f>IF('d_시나리오'!$J$6='d_시나리오'!$H$6,'d_시나리오'!$I$6,IF(O496&lt;('d_시나리오'!$I$6-'d_시나리오'!$H$6)/('d_시나리오'!$J$6-'d_시나리오'!$H$6),'d_시나리오'!$H$6+SQRT(O496*('d_시나리오'!$J$6-'d_시나리오'!$H$6)*('d_시나리오'!$I$6-'d_시나리오'!$H$6)),'d_시나리오'!$J$6-SQRT((1-O496)*('d_시나리오'!$J$6-'d_시나리오'!$H$6)*('d_시나리오'!$J$6-'d_시나리오'!$I$6))))</f>
        <v/>
      </c>
      <c r="Q496">
        <f>INDEX('d_분포'!$B$2:$B$57,RANDBETWEEN(1,56))</f>
        <v/>
      </c>
      <c r="R496">
        <f>BETAINV(RAND(),5,5)</f>
        <v/>
      </c>
      <c r="S496">
        <f>'d_고정'!$B$1*'6_기대효과'!$H$7*('d_시나리오'!$I$7/'d_고정'!$B$2)*B496</f>
        <v/>
      </c>
      <c r="T496">
        <f>S496*D496</f>
        <v/>
      </c>
      <c r="U496">
        <f>S496*F496*H496</f>
        <v/>
      </c>
      <c r="V496">
        <f>S496*F496*(H496-1)</f>
        <v/>
      </c>
      <c r="W496">
        <f>U496*J496</f>
        <v/>
      </c>
      <c r="X496">
        <f>T496+W496</f>
        <v/>
      </c>
      <c r="Y496">
        <f>(T496*E496+W496*L496)*(1-R496-'d_고정'!$B$13)</f>
        <v/>
      </c>
      <c r="Z496">
        <f>(U496*N496*Q496+'d_고정'!$B$3*('6_기대효과'!$H$7/8)*Q496*'d_고정'!$B$10*P496*('6_기대효과'!$K$7/'d_고정'!$B$9))*(1-R496)</f>
        <v/>
      </c>
      <c r="AA496">
        <f>W496*L496*(1-R496-'d_고정'!$B$13)+U496*MAX(N496-'d_고정'!$B$10*P496*('6_기대효과'!$K$7/'d_고정'!$B$9),0)*Q496*(1-R496)</f>
        <v/>
      </c>
      <c r="AB496">
        <f>Y496+Z496</f>
        <v/>
      </c>
      <c r="AC496">
        <f>Y496/('d_고정'!$B$5*'6_기대효과'!$H$7/8)/'d_고정'!$B$6</f>
        <v/>
      </c>
      <c r="AD496">
        <f>Y496/('d_고정'!$B$8*'6_기대효과'!$H$7/8)</f>
        <v/>
      </c>
    </row>
    <row r="497">
      <c r="A497">
        <f>RAND()</f>
        <v/>
      </c>
      <c r="B497">
        <f>IF('d_시나리오'!$J$2='d_시나리오'!$H$2,'d_시나리오'!$I$2,IF(A497&lt;('d_시나리오'!$I$2-'d_시나리오'!$H$2)/('d_시나리오'!$J$2-'d_시나리오'!$H$2),'d_시나리오'!$H$2+SQRT(A497*('d_시나리오'!$J$2-'d_시나리오'!$H$2)*('d_시나리오'!$I$2-'d_시나리오'!$H$2)),'d_시나리오'!$J$2-SQRT((1-A497)*('d_시나리오'!$J$2-'d_시나리오'!$H$2)*('d_시나리오'!$J$2-'d_시나리오'!$I$2))))</f>
        <v/>
      </c>
      <c r="C497">
        <f>RAND()</f>
        <v/>
      </c>
      <c r="D497">
        <f>BETAINV(RAND(),IF(C497&lt;'d_고정'!$B$26,'d_고정'!$B$23,'d_고정'!$B$16)+1,'d_고정'!$B$17-IF(C497&lt;'d_고정'!$B$26,'d_고정'!$B$23,'d_고정'!$B$16)+1)*('d_고정'!$B$14+('d_고정'!$B$15-'d_고정'!$B$14)*RAND())</f>
        <v/>
      </c>
      <c r="E497">
        <f>INDEX('d_분포'!$A$2:$A$28,RANDBETWEEN(1,27))</f>
        <v/>
      </c>
      <c r="F497">
        <f>INDEX('d_분포'!$C$2:$C$5,RANDBETWEEN(1,4))*(0.9+0.2*RAND())</f>
        <v/>
      </c>
      <c r="G497">
        <f>RAND()</f>
        <v/>
      </c>
      <c r="H497">
        <f>(F497+(1-F497)*('d_고정'!$B$22*BETAINV(RAND(),IF(G497&lt;'d_고정'!$B$26,'d_고정'!$B$25,'d_고정'!$B$20)+1,'d_고정'!$B$21-IF(G497&lt;'d_고정'!$B$26,'d_고정'!$B$25,'d_고정'!$B$20)+1)+(1-'d_고정'!$B$22)*BETAINV(RAND(),IF(G497&lt;'d_고정'!$B$26,'d_고정'!$B$24,'d_고정'!$B$18)+1,'d_고정'!$B$19-IF(G497&lt;'d_고정'!$B$26,'d_고정'!$B$24,'d_고정'!$B$18)+1))*('d_고정'!$B$14+('d_고정'!$B$15-'d_고정'!$B$14)*RAND()))/F497</f>
        <v/>
      </c>
      <c r="I497">
        <f>RAND()</f>
        <v/>
      </c>
      <c r="J497">
        <f>IF('d_시나리오'!$J$3='d_시나리오'!$H$3,'d_시나리오'!$I$3,IF(I497&lt;('d_시나리오'!$I$3-'d_시나리오'!$H$3)/('d_시나리오'!$J$3-'d_시나리오'!$H$3),'d_시나리오'!$H$3+SQRT(I497*('d_시나리오'!$J$3-'d_시나리오'!$H$3)*('d_시나리오'!$I$3-'d_시나리오'!$H$3)),'d_시나리오'!$J$3-SQRT((1-I497)*('d_시나리오'!$J$3-'d_시나리오'!$H$3)*('d_시나리오'!$J$3-'d_시나리오'!$I$3))))</f>
        <v/>
      </c>
      <c r="K497">
        <f>RAND()</f>
        <v/>
      </c>
      <c r="L497">
        <f>IF('d_시나리오'!$J$4='d_시나리오'!$H$4,'d_시나리오'!$I$4,IF(K497&lt;('d_시나리오'!$I$4-'d_시나리오'!$H$4)/('d_시나리오'!$J$4-'d_시나리오'!$H$4),'d_시나리오'!$H$4+SQRT(K497*('d_시나리오'!$J$4-'d_시나리오'!$H$4)*('d_시나리오'!$I$4-'d_시나리오'!$H$4)),'d_시나리오'!$J$4-SQRT((1-K497)*('d_시나리오'!$J$4-'d_시나리오'!$H$4)*('d_시나리오'!$J$4-'d_시나리오'!$I$4))))</f>
        <v/>
      </c>
      <c r="M497">
        <f>RAND()</f>
        <v/>
      </c>
      <c r="N497">
        <f>IF('d_시나리오'!$J$5='d_시나리오'!$H$5,'d_시나리오'!$I$5,IF(M497&lt;('d_시나리오'!$I$5-'d_시나리오'!$H$5)/('d_시나리오'!$J$5-'d_시나리오'!$H$5),'d_시나리오'!$H$5+SQRT(M497*('d_시나리오'!$J$5-'d_시나리오'!$H$5)*('d_시나리오'!$I$5-'d_시나리오'!$H$5)),'d_시나리오'!$J$5-SQRT((1-M497)*('d_시나리오'!$J$5-'d_시나리오'!$H$5)*('d_시나리오'!$J$5-'d_시나리오'!$I$5))))</f>
        <v/>
      </c>
      <c r="O497">
        <f>RAND()</f>
        <v/>
      </c>
      <c r="P497">
        <f>IF('d_시나리오'!$J$6='d_시나리오'!$H$6,'d_시나리오'!$I$6,IF(O497&lt;('d_시나리오'!$I$6-'d_시나리오'!$H$6)/('d_시나리오'!$J$6-'d_시나리오'!$H$6),'d_시나리오'!$H$6+SQRT(O497*('d_시나리오'!$J$6-'d_시나리오'!$H$6)*('d_시나리오'!$I$6-'d_시나리오'!$H$6)),'d_시나리오'!$J$6-SQRT((1-O497)*('d_시나리오'!$J$6-'d_시나리오'!$H$6)*('d_시나리오'!$J$6-'d_시나리오'!$I$6))))</f>
        <v/>
      </c>
      <c r="Q497">
        <f>INDEX('d_분포'!$B$2:$B$57,RANDBETWEEN(1,56))</f>
        <v/>
      </c>
      <c r="R497">
        <f>BETAINV(RAND(),5,5)</f>
        <v/>
      </c>
      <c r="S497">
        <f>'d_고정'!$B$1*'6_기대효과'!$H$7*('d_시나리오'!$I$7/'d_고정'!$B$2)*B497</f>
        <v/>
      </c>
      <c r="T497">
        <f>S497*D497</f>
        <v/>
      </c>
      <c r="U497">
        <f>S497*F497*H497</f>
        <v/>
      </c>
      <c r="V497">
        <f>S497*F497*(H497-1)</f>
        <v/>
      </c>
      <c r="W497">
        <f>U497*J497</f>
        <v/>
      </c>
      <c r="X497">
        <f>T497+W497</f>
        <v/>
      </c>
      <c r="Y497">
        <f>(T497*E497+W497*L497)*(1-R497-'d_고정'!$B$13)</f>
        <v/>
      </c>
      <c r="Z497">
        <f>(U497*N497*Q497+'d_고정'!$B$3*('6_기대효과'!$H$7/8)*Q497*'d_고정'!$B$10*P497*('6_기대효과'!$K$7/'d_고정'!$B$9))*(1-R497)</f>
        <v/>
      </c>
      <c r="AA497">
        <f>W497*L497*(1-R497-'d_고정'!$B$13)+U497*MAX(N497-'d_고정'!$B$10*P497*('6_기대효과'!$K$7/'d_고정'!$B$9),0)*Q497*(1-R497)</f>
        <v/>
      </c>
      <c r="AB497">
        <f>Y497+Z497</f>
        <v/>
      </c>
      <c r="AC497">
        <f>Y497/('d_고정'!$B$5*'6_기대효과'!$H$7/8)/'d_고정'!$B$6</f>
        <v/>
      </c>
      <c r="AD497">
        <f>Y497/('d_고정'!$B$8*'6_기대효과'!$H$7/8)</f>
        <v/>
      </c>
    </row>
    <row r="498">
      <c r="A498">
        <f>RAND()</f>
        <v/>
      </c>
      <c r="B498">
        <f>IF('d_시나리오'!$J$2='d_시나리오'!$H$2,'d_시나리오'!$I$2,IF(A498&lt;('d_시나리오'!$I$2-'d_시나리오'!$H$2)/('d_시나리오'!$J$2-'d_시나리오'!$H$2),'d_시나리오'!$H$2+SQRT(A498*('d_시나리오'!$J$2-'d_시나리오'!$H$2)*('d_시나리오'!$I$2-'d_시나리오'!$H$2)),'d_시나리오'!$J$2-SQRT((1-A498)*('d_시나리오'!$J$2-'d_시나리오'!$H$2)*('d_시나리오'!$J$2-'d_시나리오'!$I$2))))</f>
        <v/>
      </c>
      <c r="C498">
        <f>RAND()</f>
        <v/>
      </c>
      <c r="D498">
        <f>BETAINV(RAND(),IF(C498&lt;'d_고정'!$B$26,'d_고정'!$B$23,'d_고정'!$B$16)+1,'d_고정'!$B$17-IF(C498&lt;'d_고정'!$B$26,'d_고정'!$B$23,'d_고정'!$B$16)+1)*('d_고정'!$B$14+('d_고정'!$B$15-'d_고정'!$B$14)*RAND())</f>
        <v/>
      </c>
      <c r="E498">
        <f>INDEX('d_분포'!$A$2:$A$28,RANDBETWEEN(1,27))</f>
        <v/>
      </c>
      <c r="F498">
        <f>INDEX('d_분포'!$C$2:$C$5,RANDBETWEEN(1,4))*(0.9+0.2*RAND())</f>
        <v/>
      </c>
      <c r="G498">
        <f>RAND()</f>
        <v/>
      </c>
      <c r="H498">
        <f>(F498+(1-F498)*('d_고정'!$B$22*BETAINV(RAND(),IF(G498&lt;'d_고정'!$B$26,'d_고정'!$B$25,'d_고정'!$B$20)+1,'d_고정'!$B$21-IF(G498&lt;'d_고정'!$B$26,'d_고정'!$B$25,'d_고정'!$B$20)+1)+(1-'d_고정'!$B$22)*BETAINV(RAND(),IF(G498&lt;'d_고정'!$B$26,'d_고정'!$B$24,'d_고정'!$B$18)+1,'d_고정'!$B$19-IF(G498&lt;'d_고정'!$B$26,'d_고정'!$B$24,'d_고정'!$B$18)+1))*('d_고정'!$B$14+('d_고정'!$B$15-'d_고정'!$B$14)*RAND()))/F498</f>
        <v/>
      </c>
      <c r="I498">
        <f>RAND()</f>
        <v/>
      </c>
      <c r="J498">
        <f>IF('d_시나리오'!$J$3='d_시나리오'!$H$3,'d_시나리오'!$I$3,IF(I498&lt;('d_시나리오'!$I$3-'d_시나리오'!$H$3)/('d_시나리오'!$J$3-'d_시나리오'!$H$3),'d_시나리오'!$H$3+SQRT(I498*('d_시나리오'!$J$3-'d_시나리오'!$H$3)*('d_시나리오'!$I$3-'d_시나리오'!$H$3)),'d_시나리오'!$J$3-SQRT((1-I498)*('d_시나리오'!$J$3-'d_시나리오'!$H$3)*('d_시나리오'!$J$3-'d_시나리오'!$I$3))))</f>
        <v/>
      </c>
      <c r="K498">
        <f>RAND()</f>
        <v/>
      </c>
      <c r="L498">
        <f>IF('d_시나리오'!$J$4='d_시나리오'!$H$4,'d_시나리오'!$I$4,IF(K498&lt;('d_시나리오'!$I$4-'d_시나리오'!$H$4)/('d_시나리오'!$J$4-'d_시나리오'!$H$4),'d_시나리오'!$H$4+SQRT(K498*('d_시나리오'!$J$4-'d_시나리오'!$H$4)*('d_시나리오'!$I$4-'d_시나리오'!$H$4)),'d_시나리오'!$J$4-SQRT((1-K498)*('d_시나리오'!$J$4-'d_시나리오'!$H$4)*('d_시나리오'!$J$4-'d_시나리오'!$I$4))))</f>
        <v/>
      </c>
      <c r="M498">
        <f>RAND()</f>
        <v/>
      </c>
      <c r="N498">
        <f>IF('d_시나리오'!$J$5='d_시나리오'!$H$5,'d_시나리오'!$I$5,IF(M498&lt;('d_시나리오'!$I$5-'d_시나리오'!$H$5)/('d_시나리오'!$J$5-'d_시나리오'!$H$5),'d_시나리오'!$H$5+SQRT(M498*('d_시나리오'!$J$5-'d_시나리오'!$H$5)*('d_시나리오'!$I$5-'d_시나리오'!$H$5)),'d_시나리오'!$J$5-SQRT((1-M498)*('d_시나리오'!$J$5-'d_시나리오'!$H$5)*('d_시나리오'!$J$5-'d_시나리오'!$I$5))))</f>
        <v/>
      </c>
      <c r="O498">
        <f>RAND()</f>
        <v/>
      </c>
      <c r="P498">
        <f>IF('d_시나리오'!$J$6='d_시나리오'!$H$6,'d_시나리오'!$I$6,IF(O498&lt;('d_시나리오'!$I$6-'d_시나리오'!$H$6)/('d_시나리오'!$J$6-'d_시나리오'!$H$6),'d_시나리오'!$H$6+SQRT(O498*('d_시나리오'!$J$6-'d_시나리오'!$H$6)*('d_시나리오'!$I$6-'d_시나리오'!$H$6)),'d_시나리오'!$J$6-SQRT((1-O498)*('d_시나리오'!$J$6-'d_시나리오'!$H$6)*('d_시나리오'!$J$6-'d_시나리오'!$I$6))))</f>
        <v/>
      </c>
      <c r="Q498">
        <f>INDEX('d_분포'!$B$2:$B$57,RANDBETWEEN(1,56))</f>
        <v/>
      </c>
      <c r="R498">
        <f>BETAINV(RAND(),5,5)</f>
        <v/>
      </c>
      <c r="S498">
        <f>'d_고정'!$B$1*'6_기대효과'!$H$7*('d_시나리오'!$I$7/'d_고정'!$B$2)*B498</f>
        <v/>
      </c>
      <c r="T498">
        <f>S498*D498</f>
        <v/>
      </c>
      <c r="U498">
        <f>S498*F498*H498</f>
        <v/>
      </c>
      <c r="V498">
        <f>S498*F498*(H498-1)</f>
        <v/>
      </c>
      <c r="W498">
        <f>U498*J498</f>
        <v/>
      </c>
      <c r="X498">
        <f>T498+W498</f>
        <v/>
      </c>
      <c r="Y498">
        <f>(T498*E498+W498*L498)*(1-R498-'d_고정'!$B$13)</f>
        <v/>
      </c>
      <c r="Z498">
        <f>(U498*N498*Q498+'d_고정'!$B$3*('6_기대효과'!$H$7/8)*Q498*'d_고정'!$B$10*P498*('6_기대효과'!$K$7/'d_고정'!$B$9))*(1-R498)</f>
        <v/>
      </c>
      <c r="AA498">
        <f>W498*L498*(1-R498-'d_고정'!$B$13)+U498*MAX(N498-'d_고정'!$B$10*P498*('6_기대효과'!$K$7/'d_고정'!$B$9),0)*Q498*(1-R498)</f>
        <v/>
      </c>
      <c r="AB498">
        <f>Y498+Z498</f>
        <v/>
      </c>
      <c r="AC498">
        <f>Y498/('d_고정'!$B$5*'6_기대효과'!$H$7/8)/'d_고정'!$B$6</f>
        <v/>
      </c>
      <c r="AD498">
        <f>Y498/('d_고정'!$B$8*'6_기대효과'!$H$7/8)</f>
        <v/>
      </c>
    </row>
    <row r="499">
      <c r="A499">
        <f>RAND()</f>
        <v/>
      </c>
      <c r="B499">
        <f>IF('d_시나리오'!$J$2='d_시나리오'!$H$2,'d_시나리오'!$I$2,IF(A499&lt;('d_시나리오'!$I$2-'d_시나리오'!$H$2)/('d_시나리오'!$J$2-'d_시나리오'!$H$2),'d_시나리오'!$H$2+SQRT(A499*('d_시나리오'!$J$2-'d_시나리오'!$H$2)*('d_시나리오'!$I$2-'d_시나리오'!$H$2)),'d_시나리오'!$J$2-SQRT((1-A499)*('d_시나리오'!$J$2-'d_시나리오'!$H$2)*('d_시나리오'!$J$2-'d_시나리오'!$I$2))))</f>
        <v/>
      </c>
      <c r="C499">
        <f>RAND()</f>
        <v/>
      </c>
      <c r="D499">
        <f>BETAINV(RAND(),IF(C499&lt;'d_고정'!$B$26,'d_고정'!$B$23,'d_고정'!$B$16)+1,'d_고정'!$B$17-IF(C499&lt;'d_고정'!$B$26,'d_고정'!$B$23,'d_고정'!$B$16)+1)*('d_고정'!$B$14+('d_고정'!$B$15-'d_고정'!$B$14)*RAND())</f>
        <v/>
      </c>
      <c r="E499">
        <f>INDEX('d_분포'!$A$2:$A$28,RANDBETWEEN(1,27))</f>
        <v/>
      </c>
      <c r="F499">
        <f>INDEX('d_분포'!$C$2:$C$5,RANDBETWEEN(1,4))*(0.9+0.2*RAND())</f>
        <v/>
      </c>
      <c r="G499">
        <f>RAND()</f>
        <v/>
      </c>
      <c r="H499">
        <f>(F499+(1-F499)*('d_고정'!$B$22*BETAINV(RAND(),IF(G499&lt;'d_고정'!$B$26,'d_고정'!$B$25,'d_고정'!$B$20)+1,'d_고정'!$B$21-IF(G499&lt;'d_고정'!$B$26,'d_고정'!$B$25,'d_고정'!$B$20)+1)+(1-'d_고정'!$B$22)*BETAINV(RAND(),IF(G499&lt;'d_고정'!$B$26,'d_고정'!$B$24,'d_고정'!$B$18)+1,'d_고정'!$B$19-IF(G499&lt;'d_고정'!$B$26,'d_고정'!$B$24,'d_고정'!$B$18)+1))*('d_고정'!$B$14+('d_고정'!$B$15-'d_고정'!$B$14)*RAND()))/F499</f>
        <v/>
      </c>
      <c r="I499">
        <f>RAND()</f>
        <v/>
      </c>
      <c r="J499">
        <f>IF('d_시나리오'!$J$3='d_시나리오'!$H$3,'d_시나리오'!$I$3,IF(I499&lt;('d_시나리오'!$I$3-'d_시나리오'!$H$3)/('d_시나리오'!$J$3-'d_시나리오'!$H$3),'d_시나리오'!$H$3+SQRT(I499*('d_시나리오'!$J$3-'d_시나리오'!$H$3)*('d_시나리오'!$I$3-'d_시나리오'!$H$3)),'d_시나리오'!$J$3-SQRT((1-I499)*('d_시나리오'!$J$3-'d_시나리오'!$H$3)*('d_시나리오'!$J$3-'d_시나리오'!$I$3))))</f>
        <v/>
      </c>
      <c r="K499">
        <f>RAND()</f>
        <v/>
      </c>
      <c r="L499">
        <f>IF('d_시나리오'!$J$4='d_시나리오'!$H$4,'d_시나리오'!$I$4,IF(K499&lt;('d_시나리오'!$I$4-'d_시나리오'!$H$4)/('d_시나리오'!$J$4-'d_시나리오'!$H$4),'d_시나리오'!$H$4+SQRT(K499*('d_시나리오'!$J$4-'d_시나리오'!$H$4)*('d_시나리오'!$I$4-'d_시나리오'!$H$4)),'d_시나리오'!$J$4-SQRT((1-K499)*('d_시나리오'!$J$4-'d_시나리오'!$H$4)*('d_시나리오'!$J$4-'d_시나리오'!$I$4))))</f>
        <v/>
      </c>
      <c r="M499">
        <f>RAND()</f>
        <v/>
      </c>
      <c r="N499">
        <f>IF('d_시나리오'!$J$5='d_시나리오'!$H$5,'d_시나리오'!$I$5,IF(M499&lt;('d_시나리오'!$I$5-'d_시나리오'!$H$5)/('d_시나리오'!$J$5-'d_시나리오'!$H$5),'d_시나리오'!$H$5+SQRT(M499*('d_시나리오'!$J$5-'d_시나리오'!$H$5)*('d_시나리오'!$I$5-'d_시나리오'!$H$5)),'d_시나리오'!$J$5-SQRT((1-M499)*('d_시나리오'!$J$5-'d_시나리오'!$H$5)*('d_시나리오'!$J$5-'d_시나리오'!$I$5))))</f>
        <v/>
      </c>
      <c r="O499">
        <f>RAND()</f>
        <v/>
      </c>
      <c r="P499">
        <f>IF('d_시나리오'!$J$6='d_시나리오'!$H$6,'d_시나리오'!$I$6,IF(O499&lt;('d_시나리오'!$I$6-'d_시나리오'!$H$6)/('d_시나리오'!$J$6-'d_시나리오'!$H$6),'d_시나리오'!$H$6+SQRT(O499*('d_시나리오'!$J$6-'d_시나리오'!$H$6)*('d_시나리오'!$I$6-'d_시나리오'!$H$6)),'d_시나리오'!$J$6-SQRT((1-O499)*('d_시나리오'!$J$6-'d_시나리오'!$H$6)*('d_시나리오'!$J$6-'d_시나리오'!$I$6))))</f>
        <v/>
      </c>
      <c r="Q499">
        <f>INDEX('d_분포'!$B$2:$B$57,RANDBETWEEN(1,56))</f>
        <v/>
      </c>
      <c r="R499">
        <f>BETAINV(RAND(),5,5)</f>
        <v/>
      </c>
      <c r="S499">
        <f>'d_고정'!$B$1*'6_기대효과'!$H$7*('d_시나리오'!$I$7/'d_고정'!$B$2)*B499</f>
        <v/>
      </c>
      <c r="T499">
        <f>S499*D499</f>
        <v/>
      </c>
      <c r="U499">
        <f>S499*F499*H499</f>
        <v/>
      </c>
      <c r="V499">
        <f>S499*F499*(H499-1)</f>
        <v/>
      </c>
      <c r="W499">
        <f>U499*J499</f>
        <v/>
      </c>
      <c r="X499">
        <f>T499+W499</f>
        <v/>
      </c>
      <c r="Y499">
        <f>(T499*E499+W499*L499)*(1-R499-'d_고정'!$B$13)</f>
        <v/>
      </c>
      <c r="Z499">
        <f>(U499*N499*Q499+'d_고정'!$B$3*('6_기대효과'!$H$7/8)*Q499*'d_고정'!$B$10*P499*('6_기대효과'!$K$7/'d_고정'!$B$9))*(1-R499)</f>
        <v/>
      </c>
      <c r="AA499">
        <f>W499*L499*(1-R499-'d_고정'!$B$13)+U499*MAX(N499-'d_고정'!$B$10*P499*('6_기대효과'!$K$7/'d_고정'!$B$9),0)*Q499*(1-R499)</f>
        <v/>
      </c>
      <c r="AB499">
        <f>Y499+Z499</f>
        <v/>
      </c>
      <c r="AC499">
        <f>Y499/('d_고정'!$B$5*'6_기대효과'!$H$7/8)/'d_고정'!$B$6</f>
        <v/>
      </c>
      <c r="AD499">
        <f>Y499/('d_고정'!$B$8*'6_기대효과'!$H$7/8)</f>
        <v/>
      </c>
    </row>
    <row r="500">
      <c r="A500">
        <f>RAND()</f>
        <v/>
      </c>
      <c r="B500">
        <f>IF('d_시나리오'!$J$2='d_시나리오'!$H$2,'d_시나리오'!$I$2,IF(A500&lt;('d_시나리오'!$I$2-'d_시나리오'!$H$2)/('d_시나리오'!$J$2-'d_시나리오'!$H$2),'d_시나리오'!$H$2+SQRT(A500*('d_시나리오'!$J$2-'d_시나리오'!$H$2)*('d_시나리오'!$I$2-'d_시나리오'!$H$2)),'d_시나리오'!$J$2-SQRT((1-A500)*('d_시나리오'!$J$2-'d_시나리오'!$H$2)*('d_시나리오'!$J$2-'d_시나리오'!$I$2))))</f>
        <v/>
      </c>
      <c r="C500">
        <f>RAND()</f>
        <v/>
      </c>
      <c r="D500">
        <f>BETAINV(RAND(),IF(C500&lt;'d_고정'!$B$26,'d_고정'!$B$23,'d_고정'!$B$16)+1,'d_고정'!$B$17-IF(C500&lt;'d_고정'!$B$26,'d_고정'!$B$23,'d_고정'!$B$16)+1)*('d_고정'!$B$14+('d_고정'!$B$15-'d_고정'!$B$14)*RAND())</f>
        <v/>
      </c>
      <c r="E500">
        <f>INDEX('d_분포'!$A$2:$A$28,RANDBETWEEN(1,27))</f>
        <v/>
      </c>
      <c r="F500">
        <f>INDEX('d_분포'!$C$2:$C$5,RANDBETWEEN(1,4))*(0.9+0.2*RAND())</f>
        <v/>
      </c>
      <c r="G500">
        <f>RAND()</f>
        <v/>
      </c>
      <c r="H500">
        <f>(F500+(1-F500)*('d_고정'!$B$22*BETAINV(RAND(),IF(G500&lt;'d_고정'!$B$26,'d_고정'!$B$25,'d_고정'!$B$20)+1,'d_고정'!$B$21-IF(G500&lt;'d_고정'!$B$26,'d_고정'!$B$25,'d_고정'!$B$20)+1)+(1-'d_고정'!$B$22)*BETAINV(RAND(),IF(G500&lt;'d_고정'!$B$26,'d_고정'!$B$24,'d_고정'!$B$18)+1,'d_고정'!$B$19-IF(G500&lt;'d_고정'!$B$26,'d_고정'!$B$24,'d_고정'!$B$18)+1))*('d_고정'!$B$14+('d_고정'!$B$15-'d_고정'!$B$14)*RAND()))/F500</f>
        <v/>
      </c>
      <c r="I500">
        <f>RAND()</f>
        <v/>
      </c>
      <c r="J500">
        <f>IF('d_시나리오'!$J$3='d_시나리오'!$H$3,'d_시나리오'!$I$3,IF(I500&lt;('d_시나리오'!$I$3-'d_시나리오'!$H$3)/('d_시나리오'!$J$3-'d_시나리오'!$H$3),'d_시나리오'!$H$3+SQRT(I500*('d_시나리오'!$J$3-'d_시나리오'!$H$3)*('d_시나리오'!$I$3-'d_시나리오'!$H$3)),'d_시나리오'!$J$3-SQRT((1-I500)*('d_시나리오'!$J$3-'d_시나리오'!$H$3)*('d_시나리오'!$J$3-'d_시나리오'!$I$3))))</f>
        <v/>
      </c>
      <c r="K500">
        <f>RAND()</f>
        <v/>
      </c>
      <c r="L500">
        <f>IF('d_시나리오'!$J$4='d_시나리오'!$H$4,'d_시나리오'!$I$4,IF(K500&lt;('d_시나리오'!$I$4-'d_시나리오'!$H$4)/('d_시나리오'!$J$4-'d_시나리오'!$H$4),'d_시나리오'!$H$4+SQRT(K500*('d_시나리오'!$J$4-'d_시나리오'!$H$4)*('d_시나리오'!$I$4-'d_시나리오'!$H$4)),'d_시나리오'!$J$4-SQRT((1-K500)*('d_시나리오'!$J$4-'d_시나리오'!$H$4)*('d_시나리오'!$J$4-'d_시나리오'!$I$4))))</f>
        <v/>
      </c>
      <c r="M500">
        <f>RAND()</f>
        <v/>
      </c>
      <c r="N500">
        <f>IF('d_시나리오'!$J$5='d_시나리오'!$H$5,'d_시나리오'!$I$5,IF(M500&lt;('d_시나리오'!$I$5-'d_시나리오'!$H$5)/('d_시나리오'!$J$5-'d_시나리오'!$H$5),'d_시나리오'!$H$5+SQRT(M500*('d_시나리오'!$J$5-'d_시나리오'!$H$5)*('d_시나리오'!$I$5-'d_시나리오'!$H$5)),'d_시나리오'!$J$5-SQRT((1-M500)*('d_시나리오'!$J$5-'d_시나리오'!$H$5)*('d_시나리오'!$J$5-'d_시나리오'!$I$5))))</f>
        <v/>
      </c>
      <c r="O500">
        <f>RAND()</f>
        <v/>
      </c>
      <c r="P500">
        <f>IF('d_시나리오'!$J$6='d_시나리오'!$H$6,'d_시나리오'!$I$6,IF(O500&lt;('d_시나리오'!$I$6-'d_시나리오'!$H$6)/('d_시나리오'!$J$6-'d_시나리오'!$H$6),'d_시나리오'!$H$6+SQRT(O500*('d_시나리오'!$J$6-'d_시나리오'!$H$6)*('d_시나리오'!$I$6-'d_시나리오'!$H$6)),'d_시나리오'!$J$6-SQRT((1-O500)*('d_시나리오'!$J$6-'d_시나리오'!$H$6)*('d_시나리오'!$J$6-'d_시나리오'!$I$6))))</f>
        <v/>
      </c>
      <c r="Q500">
        <f>INDEX('d_분포'!$B$2:$B$57,RANDBETWEEN(1,56))</f>
        <v/>
      </c>
      <c r="R500">
        <f>BETAINV(RAND(),5,5)</f>
        <v/>
      </c>
      <c r="S500">
        <f>'d_고정'!$B$1*'6_기대효과'!$H$7*('d_시나리오'!$I$7/'d_고정'!$B$2)*B500</f>
        <v/>
      </c>
      <c r="T500">
        <f>S500*D500</f>
        <v/>
      </c>
      <c r="U500">
        <f>S500*F500*H500</f>
        <v/>
      </c>
      <c r="V500">
        <f>S500*F500*(H500-1)</f>
        <v/>
      </c>
      <c r="W500">
        <f>U500*J500</f>
        <v/>
      </c>
      <c r="X500">
        <f>T500+W500</f>
        <v/>
      </c>
      <c r="Y500">
        <f>(T500*E500+W500*L500)*(1-R500-'d_고정'!$B$13)</f>
        <v/>
      </c>
      <c r="Z500">
        <f>(U500*N500*Q500+'d_고정'!$B$3*('6_기대효과'!$H$7/8)*Q500*'d_고정'!$B$10*P500*('6_기대효과'!$K$7/'d_고정'!$B$9))*(1-R500)</f>
        <v/>
      </c>
      <c r="AA500">
        <f>W500*L500*(1-R500-'d_고정'!$B$13)+U500*MAX(N500-'d_고정'!$B$10*P500*('6_기대효과'!$K$7/'d_고정'!$B$9),0)*Q500*(1-R500)</f>
        <v/>
      </c>
      <c r="AB500">
        <f>Y500+Z500</f>
        <v/>
      </c>
      <c r="AC500">
        <f>Y500/('d_고정'!$B$5*'6_기대효과'!$H$7/8)/'d_고정'!$B$6</f>
        <v/>
      </c>
      <c r="AD500">
        <f>Y500/('d_고정'!$B$8*'6_기대효과'!$H$7/8)</f>
        <v/>
      </c>
    </row>
    <row r="501">
      <c r="A501">
        <f>RAND()</f>
        <v/>
      </c>
      <c r="B501">
        <f>IF('d_시나리오'!$J$2='d_시나리오'!$H$2,'d_시나리오'!$I$2,IF(A501&lt;('d_시나리오'!$I$2-'d_시나리오'!$H$2)/('d_시나리오'!$J$2-'d_시나리오'!$H$2),'d_시나리오'!$H$2+SQRT(A501*('d_시나리오'!$J$2-'d_시나리오'!$H$2)*('d_시나리오'!$I$2-'d_시나리오'!$H$2)),'d_시나리오'!$J$2-SQRT((1-A501)*('d_시나리오'!$J$2-'d_시나리오'!$H$2)*('d_시나리오'!$J$2-'d_시나리오'!$I$2))))</f>
        <v/>
      </c>
      <c r="C501">
        <f>RAND()</f>
        <v/>
      </c>
      <c r="D501">
        <f>BETAINV(RAND(),IF(C501&lt;'d_고정'!$B$26,'d_고정'!$B$23,'d_고정'!$B$16)+1,'d_고정'!$B$17-IF(C501&lt;'d_고정'!$B$26,'d_고정'!$B$23,'d_고정'!$B$16)+1)*('d_고정'!$B$14+('d_고정'!$B$15-'d_고정'!$B$14)*RAND())</f>
        <v/>
      </c>
      <c r="E501">
        <f>INDEX('d_분포'!$A$2:$A$28,RANDBETWEEN(1,27))</f>
        <v/>
      </c>
      <c r="F501">
        <f>INDEX('d_분포'!$C$2:$C$5,RANDBETWEEN(1,4))*(0.9+0.2*RAND())</f>
        <v/>
      </c>
      <c r="G501">
        <f>RAND()</f>
        <v/>
      </c>
      <c r="H501">
        <f>(F501+(1-F501)*('d_고정'!$B$22*BETAINV(RAND(),IF(G501&lt;'d_고정'!$B$26,'d_고정'!$B$25,'d_고정'!$B$20)+1,'d_고정'!$B$21-IF(G501&lt;'d_고정'!$B$26,'d_고정'!$B$25,'d_고정'!$B$20)+1)+(1-'d_고정'!$B$22)*BETAINV(RAND(),IF(G501&lt;'d_고정'!$B$26,'d_고정'!$B$24,'d_고정'!$B$18)+1,'d_고정'!$B$19-IF(G501&lt;'d_고정'!$B$26,'d_고정'!$B$24,'d_고정'!$B$18)+1))*('d_고정'!$B$14+('d_고정'!$B$15-'d_고정'!$B$14)*RAND()))/F501</f>
        <v/>
      </c>
      <c r="I501">
        <f>RAND()</f>
        <v/>
      </c>
      <c r="J501">
        <f>IF('d_시나리오'!$J$3='d_시나리오'!$H$3,'d_시나리오'!$I$3,IF(I501&lt;('d_시나리오'!$I$3-'d_시나리오'!$H$3)/('d_시나리오'!$J$3-'d_시나리오'!$H$3),'d_시나리오'!$H$3+SQRT(I501*('d_시나리오'!$J$3-'d_시나리오'!$H$3)*('d_시나리오'!$I$3-'d_시나리오'!$H$3)),'d_시나리오'!$J$3-SQRT((1-I501)*('d_시나리오'!$J$3-'d_시나리오'!$H$3)*('d_시나리오'!$J$3-'d_시나리오'!$I$3))))</f>
        <v/>
      </c>
      <c r="K501">
        <f>RAND()</f>
        <v/>
      </c>
      <c r="L501">
        <f>IF('d_시나리오'!$J$4='d_시나리오'!$H$4,'d_시나리오'!$I$4,IF(K501&lt;('d_시나리오'!$I$4-'d_시나리오'!$H$4)/('d_시나리오'!$J$4-'d_시나리오'!$H$4),'d_시나리오'!$H$4+SQRT(K501*('d_시나리오'!$J$4-'d_시나리오'!$H$4)*('d_시나리오'!$I$4-'d_시나리오'!$H$4)),'d_시나리오'!$J$4-SQRT((1-K501)*('d_시나리오'!$J$4-'d_시나리오'!$H$4)*('d_시나리오'!$J$4-'d_시나리오'!$I$4))))</f>
        <v/>
      </c>
      <c r="M501">
        <f>RAND()</f>
        <v/>
      </c>
      <c r="N501">
        <f>IF('d_시나리오'!$J$5='d_시나리오'!$H$5,'d_시나리오'!$I$5,IF(M501&lt;('d_시나리오'!$I$5-'d_시나리오'!$H$5)/('d_시나리오'!$J$5-'d_시나리오'!$H$5),'d_시나리오'!$H$5+SQRT(M501*('d_시나리오'!$J$5-'d_시나리오'!$H$5)*('d_시나리오'!$I$5-'d_시나리오'!$H$5)),'d_시나리오'!$J$5-SQRT((1-M501)*('d_시나리오'!$J$5-'d_시나리오'!$H$5)*('d_시나리오'!$J$5-'d_시나리오'!$I$5))))</f>
        <v/>
      </c>
      <c r="O501">
        <f>RAND()</f>
        <v/>
      </c>
      <c r="P501">
        <f>IF('d_시나리오'!$J$6='d_시나리오'!$H$6,'d_시나리오'!$I$6,IF(O501&lt;('d_시나리오'!$I$6-'d_시나리오'!$H$6)/('d_시나리오'!$J$6-'d_시나리오'!$H$6),'d_시나리오'!$H$6+SQRT(O501*('d_시나리오'!$J$6-'d_시나리오'!$H$6)*('d_시나리오'!$I$6-'d_시나리오'!$H$6)),'d_시나리오'!$J$6-SQRT((1-O501)*('d_시나리오'!$J$6-'d_시나리오'!$H$6)*('d_시나리오'!$J$6-'d_시나리오'!$I$6))))</f>
        <v/>
      </c>
      <c r="Q501">
        <f>INDEX('d_분포'!$B$2:$B$57,RANDBETWEEN(1,56))</f>
        <v/>
      </c>
      <c r="R501">
        <f>BETAINV(RAND(),5,5)</f>
        <v/>
      </c>
      <c r="S501">
        <f>'d_고정'!$B$1*'6_기대효과'!$H$7*('d_시나리오'!$I$7/'d_고정'!$B$2)*B501</f>
        <v/>
      </c>
      <c r="T501">
        <f>S501*D501</f>
        <v/>
      </c>
      <c r="U501">
        <f>S501*F501*H501</f>
        <v/>
      </c>
      <c r="V501">
        <f>S501*F501*(H501-1)</f>
        <v/>
      </c>
      <c r="W501">
        <f>U501*J501</f>
        <v/>
      </c>
      <c r="X501">
        <f>T501+W501</f>
        <v/>
      </c>
      <c r="Y501">
        <f>(T501*E501+W501*L501)*(1-R501-'d_고정'!$B$13)</f>
        <v/>
      </c>
      <c r="Z501">
        <f>(U501*N501*Q501+'d_고정'!$B$3*('6_기대효과'!$H$7/8)*Q501*'d_고정'!$B$10*P501*('6_기대효과'!$K$7/'d_고정'!$B$9))*(1-R501)</f>
        <v/>
      </c>
      <c r="AA501">
        <f>W501*L501*(1-R501-'d_고정'!$B$13)+U501*MAX(N501-'d_고정'!$B$10*P501*('6_기대효과'!$K$7/'d_고정'!$B$9),0)*Q501*(1-R501)</f>
        <v/>
      </c>
      <c r="AB501">
        <f>Y501+Z501</f>
        <v/>
      </c>
      <c r="AC501">
        <f>Y501/('d_고정'!$B$5*'6_기대효과'!$H$7/8)/'d_고정'!$B$6</f>
        <v/>
      </c>
      <c r="AD501">
        <f>Y501/('d_고정'!$B$8*'6_기대효과'!$H$7/8)</f>
        <v/>
      </c>
    </row>
    <row r="502">
      <c r="A502">
        <f>RAND()</f>
        <v/>
      </c>
      <c r="B502">
        <f>IF('d_시나리오'!$J$2='d_시나리오'!$H$2,'d_시나리오'!$I$2,IF(A502&lt;('d_시나리오'!$I$2-'d_시나리오'!$H$2)/('d_시나리오'!$J$2-'d_시나리오'!$H$2),'d_시나리오'!$H$2+SQRT(A502*('d_시나리오'!$J$2-'d_시나리오'!$H$2)*('d_시나리오'!$I$2-'d_시나리오'!$H$2)),'d_시나리오'!$J$2-SQRT((1-A502)*('d_시나리오'!$J$2-'d_시나리오'!$H$2)*('d_시나리오'!$J$2-'d_시나리오'!$I$2))))</f>
        <v/>
      </c>
      <c r="C502">
        <f>RAND()</f>
        <v/>
      </c>
      <c r="D502">
        <f>BETAINV(RAND(),IF(C502&lt;'d_고정'!$B$26,'d_고정'!$B$23,'d_고정'!$B$16)+1,'d_고정'!$B$17-IF(C502&lt;'d_고정'!$B$26,'d_고정'!$B$23,'d_고정'!$B$16)+1)*('d_고정'!$B$14+('d_고정'!$B$15-'d_고정'!$B$14)*RAND())</f>
        <v/>
      </c>
      <c r="E502">
        <f>INDEX('d_분포'!$A$2:$A$28,RANDBETWEEN(1,27))</f>
        <v/>
      </c>
      <c r="F502">
        <f>INDEX('d_분포'!$C$2:$C$5,RANDBETWEEN(1,4))*(0.9+0.2*RAND())</f>
        <v/>
      </c>
      <c r="G502">
        <f>RAND()</f>
        <v/>
      </c>
      <c r="H502">
        <f>(F502+(1-F502)*('d_고정'!$B$22*BETAINV(RAND(),IF(G502&lt;'d_고정'!$B$26,'d_고정'!$B$25,'d_고정'!$B$20)+1,'d_고정'!$B$21-IF(G502&lt;'d_고정'!$B$26,'d_고정'!$B$25,'d_고정'!$B$20)+1)+(1-'d_고정'!$B$22)*BETAINV(RAND(),IF(G502&lt;'d_고정'!$B$26,'d_고정'!$B$24,'d_고정'!$B$18)+1,'d_고정'!$B$19-IF(G502&lt;'d_고정'!$B$26,'d_고정'!$B$24,'d_고정'!$B$18)+1))*('d_고정'!$B$14+('d_고정'!$B$15-'d_고정'!$B$14)*RAND()))/F502</f>
        <v/>
      </c>
      <c r="I502">
        <f>RAND()</f>
        <v/>
      </c>
      <c r="J502">
        <f>IF('d_시나리오'!$J$3='d_시나리오'!$H$3,'d_시나리오'!$I$3,IF(I502&lt;('d_시나리오'!$I$3-'d_시나리오'!$H$3)/('d_시나리오'!$J$3-'d_시나리오'!$H$3),'d_시나리오'!$H$3+SQRT(I502*('d_시나리오'!$J$3-'d_시나리오'!$H$3)*('d_시나리오'!$I$3-'d_시나리오'!$H$3)),'d_시나리오'!$J$3-SQRT((1-I502)*('d_시나리오'!$J$3-'d_시나리오'!$H$3)*('d_시나리오'!$J$3-'d_시나리오'!$I$3))))</f>
        <v/>
      </c>
      <c r="K502">
        <f>RAND()</f>
        <v/>
      </c>
      <c r="L502">
        <f>IF('d_시나리오'!$J$4='d_시나리오'!$H$4,'d_시나리오'!$I$4,IF(K502&lt;('d_시나리오'!$I$4-'d_시나리오'!$H$4)/('d_시나리오'!$J$4-'d_시나리오'!$H$4),'d_시나리오'!$H$4+SQRT(K502*('d_시나리오'!$J$4-'d_시나리오'!$H$4)*('d_시나리오'!$I$4-'d_시나리오'!$H$4)),'d_시나리오'!$J$4-SQRT((1-K502)*('d_시나리오'!$J$4-'d_시나리오'!$H$4)*('d_시나리오'!$J$4-'d_시나리오'!$I$4))))</f>
        <v/>
      </c>
      <c r="M502">
        <f>RAND()</f>
        <v/>
      </c>
      <c r="N502">
        <f>IF('d_시나리오'!$J$5='d_시나리오'!$H$5,'d_시나리오'!$I$5,IF(M502&lt;('d_시나리오'!$I$5-'d_시나리오'!$H$5)/('d_시나리오'!$J$5-'d_시나리오'!$H$5),'d_시나리오'!$H$5+SQRT(M502*('d_시나리오'!$J$5-'d_시나리오'!$H$5)*('d_시나리오'!$I$5-'d_시나리오'!$H$5)),'d_시나리오'!$J$5-SQRT((1-M502)*('d_시나리오'!$J$5-'d_시나리오'!$H$5)*('d_시나리오'!$J$5-'d_시나리오'!$I$5))))</f>
        <v/>
      </c>
      <c r="O502">
        <f>RAND()</f>
        <v/>
      </c>
      <c r="P502">
        <f>IF('d_시나리오'!$J$6='d_시나리오'!$H$6,'d_시나리오'!$I$6,IF(O502&lt;('d_시나리오'!$I$6-'d_시나리오'!$H$6)/('d_시나리오'!$J$6-'d_시나리오'!$H$6),'d_시나리오'!$H$6+SQRT(O502*('d_시나리오'!$J$6-'d_시나리오'!$H$6)*('d_시나리오'!$I$6-'d_시나리오'!$H$6)),'d_시나리오'!$J$6-SQRT((1-O502)*('d_시나리오'!$J$6-'d_시나리오'!$H$6)*('d_시나리오'!$J$6-'d_시나리오'!$I$6))))</f>
        <v/>
      </c>
      <c r="Q502">
        <f>INDEX('d_분포'!$B$2:$B$57,RANDBETWEEN(1,56))</f>
        <v/>
      </c>
      <c r="R502">
        <f>BETAINV(RAND(),5,5)</f>
        <v/>
      </c>
      <c r="S502">
        <f>'d_고정'!$B$1*'6_기대효과'!$H$7*('d_시나리오'!$I$7/'d_고정'!$B$2)*B502</f>
        <v/>
      </c>
      <c r="T502">
        <f>S502*D502</f>
        <v/>
      </c>
      <c r="U502">
        <f>S502*F502*H502</f>
        <v/>
      </c>
      <c r="V502">
        <f>S502*F502*(H502-1)</f>
        <v/>
      </c>
      <c r="W502">
        <f>U502*J502</f>
        <v/>
      </c>
      <c r="X502">
        <f>T502+W502</f>
        <v/>
      </c>
      <c r="Y502">
        <f>(T502*E502+W502*L502)*(1-R502-'d_고정'!$B$13)</f>
        <v/>
      </c>
      <c r="Z502">
        <f>(U502*N502*Q502+'d_고정'!$B$3*('6_기대효과'!$H$7/8)*Q502*'d_고정'!$B$10*P502*('6_기대효과'!$K$7/'d_고정'!$B$9))*(1-R502)</f>
        <v/>
      </c>
      <c r="AA502">
        <f>W502*L502*(1-R502-'d_고정'!$B$13)+U502*MAX(N502-'d_고정'!$B$10*P502*('6_기대효과'!$K$7/'d_고정'!$B$9),0)*Q502*(1-R502)</f>
        <v/>
      </c>
      <c r="AB502">
        <f>Y502+Z502</f>
        <v/>
      </c>
      <c r="AC502">
        <f>Y502/('d_고정'!$B$5*'6_기대효과'!$H$7/8)/'d_고정'!$B$6</f>
        <v/>
      </c>
      <c r="AD502">
        <f>Y502/('d_고정'!$B$8*'6_기대효과'!$H$7/8)</f>
        <v/>
      </c>
    </row>
    <row r="503">
      <c r="A503">
        <f>RAND()</f>
        <v/>
      </c>
      <c r="B503">
        <f>IF('d_시나리오'!$J$2='d_시나리오'!$H$2,'d_시나리오'!$I$2,IF(A503&lt;('d_시나리오'!$I$2-'d_시나리오'!$H$2)/('d_시나리오'!$J$2-'d_시나리오'!$H$2),'d_시나리오'!$H$2+SQRT(A503*('d_시나리오'!$J$2-'d_시나리오'!$H$2)*('d_시나리오'!$I$2-'d_시나리오'!$H$2)),'d_시나리오'!$J$2-SQRT((1-A503)*('d_시나리오'!$J$2-'d_시나리오'!$H$2)*('d_시나리오'!$J$2-'d_시나리오'!$I$2))))</f>
        <v/>
      </c>
      <c r="C503">
        <f>RAND()</f>
        <v/>
      </c>
      <c r="D503">
        <f>BETAINV(RAND(),IF(C503&lt;'d_고정'!$B$26,'d_고정'!$B$23,'d_고정'!$B$16)+1,'d_고정'!$B$17-IF(C503&lt;'d_고정'!$B$26,'d_고정'!$B$23,'d_고정'!$B$16)+1)*('d_고정'!$B$14+('d_고정'!$B$15-'d_고정'!$B$14)*RAND())</f>
        <v/>
      </c>
      <c r="E503">
        <f>INDEX('d_분포'!$A$2:$A$28,RANDBETWEEN(1,27))</f>
        <v/>
      </c>
      <c r="F503">
        <f>INDEX('d_분포'!$C$2:$C$5,RANDBETWEEN(1,4))*(0.9+0.2*RAND())</f>
        <v/>
      </c>
      <c r="G503">
        <f>RAND()</f>
        <v/>
      </c>
      <c r="H503">
        <f>(F503+(1-F503)*('d_고정'!$B$22*BETAINV(RAND(),IF(G503&lt;'d_고정'!$B$26,'d_고정'!$B$25,'d_고정'!$B$20)+1,'d_고정'!$B$21-IF(G503&lt;'d_고정'!$B$26,'d_고정'!$B$25,'d_고정'!$B$20)+1)+(1-'d_고정'!$B$22)*BETAINV(RAND(),IF(G503&lt;'d_고정'!$B$26,'d_고정'!$B$24,'d_고정'!$B$18)+1,'d_고정'!$B$19-IF(G503&lt;'d_고정'!$B$26,'d_고정'!$B$24,'d_고정'!$B$18)+1))*('d_고정'!$B$14+('d_고정'!$B$15-'d_고정'!$B$14)*RAND()))/F503</f>
        <v/>
      </c>
      <c r="I503">
        <f>RAND()</f>
        <v/>
      </c>
      <c r="J503">
        <f>IF('d_시나리오'!$J$3='d_시나리오'!$H$3,'d_시나리오'!$I$3,IF(I503&lt;('d_시나리오'!$I$3-'d_시나리오'!$H$3)/('d_시나리오'!$J$3-'d_시나리오'!$H$3),'d_시나리오'!$H$3+SQRT(I503*('d_시나리오'!$J$3-'d_시나리오'!$H$3)*('d_시나리오'!$I$3-'d_시나리오'!$H$3)),'d_시나리오'!$J$3-SQRT((1-I503)*('d_시나리오'!$J$3-'d_시나리오'!$H$3)*('d_시나리오'!$J$3-'d_시나리오'!$I$3))))</f>
        <v/>
      </c>
      <c r="K503">
        <f>RAND()</f>
        <v/>
      </c>
      <c r="L503">
        <f>IF('d_시나리오'!$J$4='d_시나리오'!$H$4,'d_시나리오'!$I$4,IF(K503&lt;('d_시나리오'!$I$4-'d_시나리오'!$H$4)/('d_시나리오'!$J$4-'d_시나리오'!$H$4),'d_시나리오'!$H$4+SQRT(K503*('d_시나리오'!$J$4-'d_시나리오'!$H$4)*('d_시나리오'!$I$4-'d_시나리오'!$H$4)),'d_시나리오'!$J$4-SQRT((1-K503)*('d_시나리오'!$J$4-'d_시나리오'!$H$4)*('d_시나리오'!$J$4-'d_시나리오'!$I$4))))</f>
        <v/>
      </c>
      <c r="M503">
        <f>RAND()</f>
        <v/>
      </c>
      <c r="N503">
        <f>IF('d_시나리오'!$J$5='d_시나리오'!$H$5,'d_시나리오'!$I$5,IF(M503&lt;('d_시나리오'!$I$5-'d_시나리오'!$H$5)/('d_시나리오'!$J$5-'d_시나리오'!$H$5),'d_시나리오'!$H$5+SQRT(M503*('d_시나리오'!$J$5-'d_시나리오'!$H$5)*('d_시나리오'!$I$5-'d_시나리오'!$H$5)),'d_시나리오'!$J$5-SQRT((1-M503)*('d_시나리오'!$J$5-'d_시나리오'!$H$5)*('d_시나리오'!$J$5-'d_시나리오'!$I$5))))</f>
        <v/>
      </c>
      <c r="O503">
        <f>RAND()</f>
        <v/>
      </c>
      <c r="P503">
        <f>IF('d_시나리오'!$J$6='d_시나리오'!$H$6,'d_시나리오'!$I$6,IF(O503&lt;('d_시나리오'!$I$6-'d_시나리오'!$H$6)/('d_시나리오'!$J$6-'d_시나리오'!$H$6),'d_시나리오'!$H$6+SQRT(O503*('d_시나리오'!$J$6-'d_시나리오'!$H$6)*('d_시나리오'!$I$6-'d_시나리오'!$H$6)),'d_시나리오'!$J$6-SQRT((1-O503)*('d_시나리오'!$J$6-'d_시나리오'!$H$6)*('d_시나리오'!$J$6-'d_시나리오'!$I$6))))</f>
        <v/>
      </c>
      <c r="Q503">
        <f>INDEX('d_분포'!$B$2:$B$57,RANDBETWEEN(1,56))</f>
        <v/>
      </c>
      <c r="R503">
        <f>BETAINV(RAND(),5,5)</f>
        <v/>
      </c>
      <c r="S503">
        <f>'d_고정'!$B$1*'6_기대효과'!$H$7*('d_시나리오'!$I$7/'d_고정'!$B$2)*B503</f>
        <v/>
      </c>
      <c r="T503">
        <f>S503*D503</f>
        <v/>
      </c>
      <c r="U503">
        <f>S503*F503*H503</f>
        <v/>
      </c>
      <c r="V503">
        <f>S503*F503*(H503-1)</f>
        <v/>
      </c>
      <c r="W503">
        <f>U503*J503</f>
        <v/>
      </c>
      <c r="X503">
        <f>T503+W503</f>
        <v/>
      </c>
      <c r="Y503">
        <f>(T503*E503+W503*L503)*(1-R503-'d_고정'!$B$13)</f>
        <v/>
      </c>
      <c r="Z503">
        <f>(U503*N503*Q503+'d_고정'!$B$3*('6_기대효과'!$H$7/8)*Q503*'d_고정'!$B$10*P503*('6_기대효과'!$K$7/'d_고정'!$B$9))*(1-R503)</f>
        <v/>
      </c>
      <c r="AA503">
        <f>W503*L503*(1-R503-'d_고정'!$B$13)+U503*MAX(N503-'d_고정'!$B$10*P503*('6_기대효과'!$K$7/'d_고정'!$B$9),0)*Q503*(1-R503)</f>
        <v/>
      </c>
      <c r="AB503">
        <f>Y503+Z503</f>
        <v/>
      </c>
      <c r="AC503">
        <f>Y503/('d_고정'!$B$5*'6_기대효과'!$H$7/8)/'d_고정'!$B$6</f>
        <v/>
      </c>
      <c r="AD503">
        <f>Y503/('d_고정'!$B$8*'6_기대효과'!$H$7/8)</f>
        <v/>
      </c>
    </row>
    <row r="504">
      <c r="A504">
        <f>RAND()</f>
        <v/>
      </c>
      <c r="B504">
        <f>IF('d_시나리오'!$J$2='d_시나리오'!$H$2,'d_시나리오'!$I$2,IF(A504&lt;('d_시나리오'!$I$2-'d_시나리오'!$H$2)/('d_시나리오'!$J$2-'d_시나리오'!$H$2),'d_시나리오'!$H$2+SQRT(A504*('d_시나리오'!$J$2-'d_시나리오'!$H$2)*('d_시나리오'!$I$2-'d_시나리오'!$H$2)),'d_시나리오'!$J$2-SQRT((1-A504)*('d_시나리오'!$J$2-'d_시나리오'!$H$2)*('d_시나리오'!$J$2-'d_시나리오'!$I$2))))</f>
        <v/>
      </c>
      <c r="C504">
        <f>RAND()</f>
        <v/>
      </c>
      <c r="D504">
        <f>BETAINV(RAND(),IF(C504&lt;'d_고정'!$B$26,'d_고정'!$B$23,'d_고정'!$B$16)+1,'d_고정'!$B$17-IF(C504&lt;'d_고정'!$B$26,'d_고정'!$B$23,'d_고정'!$B$16)+1)*('d_고정'!$B$14+('d_고정'!$B$15-'d_고정'!$B$14)*RAND())</f>
        <v/>
      </c>
      <c r="E504">
        <f>INDEX('d_분포'!$A$2:$A$28,RANDBETWEEN(1,27))</f>
        <v/>
      </c>
      <c r="F504">
        <f>INDEX('d_분포'!$C$2:$C$5,RANDBETWEEN(1,4))*(0.9+0.2*RAND())</f>
        <v/>
      </c>
      <c r="G504">
        <f>RAND()</f>
        <v/>
      </c>
      <c r="H504">
        <f>(F504+(1-F504)*('d_고정'!$B$22*BETAINV(RAND(),IF(G504&lt;'d_고정'!$B$26,'d_고정'!$B$25,'d_고정'!$B$20)+1,'d_고정'!$B$21-IF(G504&lt;'d_고정'!$B$26,'d_고정'!$B$25,'d_고정'!$B$20)+1)+(1-'d_고정'!$B$22)*BETAINV(RAND(),IF(G504&lt;'d_고정'!$B$26,'d_고정'!$B$24,'d_고정'!$B$18)+1,'d_고정'!$B$19-IF(G504&lt;'d_고정'!$B$26,'d_고정'!$B$24,'d_고정'!$B$18)+1))*('d_고정'!$B$14+('d_고정'!$B$15-'d_고정'!$B$14)*RAND()))/F504</f>
        <v/>
      </c>
      <c r="I504">
        <f>RAND()</f>
        <v/>
      </c>
      <c r="J504">
        <f>IF('d_시나리오'!$J$3='d_시나리오'!$H$3,'d_시나리오'!$I$3,IF(I504&lt;('d_시나리오'!$I$3-'d_시나리오'!$H$3)/('d_시나리오'!$J$3-'d_시나리오'!$H$3),'d_시나리오'!$H$3+SQRT(I504*('d_시나리오'!$J$3-'d_시나리오'!$H$3)*('d_시나리오'!$I$3-'d_시나리오'!$H$3)),'d_시나리오'!$J$3-SQRT((1-I504)*('d_시나리오'!$J$3-'d_시나리오'!$H$3)*('d_시나리오'!$J$3-'d_시나리오'!$I$3))))</f>
        <v/>
      </c>
      <c r="K504">
        <f>RAND()</f>
        <v/>
      </c>
      <c r="L504">
        <f>IF('d_시나리오'!$J$4='d_시나리오'!$H$4,'d_시나리오'!$I$4,IF(K504&lt;('d_시나리오'!$I$4-'d_시나리오'!$H$4)/('d_시나리오'!$J$4-'d_시나리오'!$H$4),'d_시나리오'!$H$4+SQRT(K504*('d_시나리오'!$J$4-'d_시나리오'!$H$4)*('d_시나리오'!$I$4-'d_시나리오'!$H$4)),'d_시나리오'!$J$4-SQRT((1-K504)*('d_시나리오'!$J$4-'d_시나리오'!$H$4)*('d_시나리오'!$J$4-'d_시나리오'!$I$4))))</f>
        <v/>
      </c>
      <c r="M504">
        <f>RAND()</f>
        <v/>
      </c>
      <c r="N504">
        <f>IF('d_시나리오'!$J$5='d_시나리오'!$H$5,'d_시나리오'!$I$5,IF(M504&lt;('d_시나리오'!$I$5-'d_시나리오'!$H$5)/('d_시나리오'!$J$5-'d_시나리오'!$H$5),'d_시나리오'!$H$5+SQRT(M504*('d_시나리오'!$J$5-'d_시나리오'!$H$5)*('d_시나리오'!$I$5-'d_시나리오'!$H$5)),'d_시나리오'!$J$5-SQRT((1-M504)*('d_시나리오'!$J$5-'d_시나리오'!$H$5)*('d_시나리오'!$J$5-'d_시나리오'!$I$5))))</f>
        <v/>
      </c>
      <c r="O504">
        <f>RAND()</f>
        <v/>
      </c>
      <c r="P504">
        <f>IF('d_시나리오'!$J$6='d_시나리오'!$H$6,'d_시나리오'!$I$6,IF(O504&lt;('d_시나리오'!$I$6-'d_시나리오'!$H$6)/('d_시나리오'!$J$6-'d_시나리오'!$H$6),'d_시나리오'!$H$6+SQRT(O504*('d_시나리오'!$J$6-'d_시나리오'!$H$6)*('d_시나리오'!$I$6-'d_시나리오'!$H$6)),'d_시나리오'!$J$6-SQRT((1-O504)*('d_시나리오'!$J$6-'d_시나리오'!$H$6)*('d_시나리오'!$J$6-'d_시나리오'!$I$6))))</f>
        <v/>
      </c>
      <c r="Q504">
        <f>INDEX('d_분포'!$B$2:$B$57,RANDBETWEEN(1,56))</f>
        <v/>
      </c>
      <c r="R504">
        <f>BETAINV(RAND(),5,5)</f>
        <v/>
      </c>
      <c r="S504">
        <f>'d_고정'!$B$1*'6_기대효과'!$H$7*('d_시나리오'!$I$7/'d_고정'!$B$2)*B504</f>
        <v/>
      </c>
      <c r="T504">
        <f>S504*D504</f>
        <v/>
      </c>
      <c r="U504">
        <f>S504*F504*H504</f>
        <v/>
      </c>
      <c r="V504">
        <f>S504*F504*(H504-1)</f>
        <v/>
      </c>
      <c r="W504">
        <f>U504*J504</f>
        <v/>
      </c>
      <c r="X504">
        <f>T504+W504</f>
        <v/>
      </c>
      <c r="Y504">
        <f>(T504*E504+W504*L504)*(1-R504-'d_고정'!$B$13)</f>
        <v/>
      </c>
      <c r="Z504">
        <f>(U504*N504*Q504+'d_고정'!$B$3*('6_기대효과'!$H$7/8)*Q504*'d_고정'!$B$10*P504*('6_기대효과'!$K$7/'d_고정'!$B$9))*(1-R504)</f>
        <v/>
      </c>
      <c r="AA504">
        <f>W504*L504*(1-R504-'d_고정'!$B$13)+U504*MAX(N504-'d_고정'!$B$10*P504*('6_기대효과'!$K$7/'d_고정'!$B$9),0)*Q504*(1-R504)</f>
        <v/>
      </c>
      <c r="AB504">
        <f>Y504+Z504</f>
        <v/>
      </c>
      <c r="AC504">
        <f>Y504/('d_고정'!$B$5*'6_기대효과'!$H$7/8)/'d_고정'!$B$6</f>
        <v/>
      </c>
      <c r="AD504">
        <f>Y504/('d_고정'!$B$8*'6_기대효과'!$H$7/8)</f>
        <v/>
      </c>
    </row>
    <row r="505">
      <c r="A505">
        <f>RAND()</f>
        <v/>
      </c>
      <c r="B505">
        <f>IF('d_시나리오'!$J$2='d_시나리오'!$H$2,'d_시나리오'!$I$2,IF(A505&lt;('d_시나리오'!$I$2-'d_시나리오'!$H$2)/('d_시나리오'!$J$2-'d_시나리오'!$H$2),'d_시나리오'!$H$2+SQRT(A505*('d_시나리오'!$J$2-'d_시나리오'!$H$2)*('d_시나리오'!$I$2-'d_시나리오'!$H$2)),'d_시나리오'!$J$2-SQRT((1-A505)*('d_시나리오'!$J$2-'d_시나리오'!$H$2)*('d_시나리오'!$J$2-'d_시나리오'!$I$2))))</f>
        <v/>
      </c>
      <c r="C505">
        <f>RAND()</f>
        <v/>
      </c>
      <c r="D505">
        <f>BETAINV(RAND(),IF(C505&lt;'d_고정'!$B$26,'d_고정'!$B$23,'d_고정'!$B$16)+1,'d_고정'!$B$17-IF(C505&lt;'d_고정'!$B$26,'d_고정'!$B$23,'d_고정'!$B$16)+1)*('d_고정'!$B$14+('d_고정'!$B$15-'d_고정'!$B$14)*RAND())</f>
        <v/>
      </c>
      <c r="E505">
        <f>INDEX('d_분포'!$A$2:$A$28,RANDBETWEEN(1,27))</f>
        <v/>
      </c>
      <c r="F505">
        <f>INDEX('d_분포'!$C$2:$C$5,RANDBETWEEN(1,4))*(0.9+0.2*RAND())</f>
        <v/>
      </c>
      <c r="G505">
        <f>RAND()</f>
        <v/>
      </c>
      <c r="H505">
        <f>(F505+(1-F505)*('d_고정'!$B$22*BETAINV(RAND(),IF(G505&lt;'d_고정'!$B$26,'d_고정'!$B$25,'d_고정'!$B$20)+1,'d_고정'!$B$21-IF(G505&lt;'d_고정'!$B$26,'d_고정'!$B$25,'d_고정'!$B$20)+1)+(1-'d_고정'!$B$22)*BETAINV(RAND(),IF(G505&lt;'d_고정'!$B$26,'d_고정'!$B$24,'d_고정'!$B$18)+1,'d_고정'!$B$19-IF(G505&lt;'d_고정'!$B$26,'d_고정'!$B$24,'d_고정'!$B$18)+1))*('d_고정'!$B$14+('d_고정'!$B$15-'d_고정'!$B$14)*RAND()))/F505</f>
        <v/>
      </c>
      <c r="I505">
        <f>RAND()</f>
        <v/>
      </c>
      <c r="J505">
        <f>IF('d_시나리오'!$J$3='d_시나리오'!$H$3,'d_시나리오'!$I$3,IF(I505&lt;('d_시나리오'!$I$3-'d_시나리오'!$H$3)/('d_시나리오'!$J$3-'d_시나리오'!$H$3),'d_시나리오'!$H$3+SQRT(I505*('d_시나리오'!$J$3-'d_시나리오'!$H$3)*('d_시나리오'!$I$3-'d_시나리오'!$H$3)),'d_시나리오'!$J$3-SQRT((1-I505)*('d_시나리오'!$J$3-'d_시나리오'!$H$3)*('d_시나리오'!$J$3-'d_시나리오'!$I$3))))</f>
        <v/>
      </c>
      <c r="K505">
        <f>RAND()</f>
        <v/>
      </c>
      <c r="L505">
        <f>IF('d_시나리오'!$J$4='d_시나리오'!$H$4,'d_시나리오'!$I$4,IF(K505&lt;('d_시나리오'!$I$4-'d_시나리오'!$H$4)/('d_시나리오'!$J$4-'d_시나리오'!$H$4),'d_시나리오'!$H$4+SQRT(K505*('d_시나리오'!$J$4-'d_시나리오'!$H$4)*('d_시나리오'!$I$4-'d_시나리오'!$H$4)),'d_시나리오'!$J$4-SQRT((1-K505)*('d_시나리오'!$J$4-'d_시나리오'!$H$4)*('d_시나리오'!$J$4-'d_시나리오'!$I$4))))</f>
        <v/>
      </c>
      <c r="M505">
        <f>RAND()</f>
        <v/>
      </c>
      <c r="N505">
        <f>IF('d_시나리오'!$J$5='d_시나리오'!$H$5,'d_시나리오'!$I$5,IF(M505&lt;('d_시나리오'!$I$5-'d_시나리오'!$H$5)/('d_시나리오'!$J$5-'d_시나리오'!$H$5),'d_시나리오'!$H$5+SQRT(M505*('d_시나리오'!$J$5-'d_시나리오'!$H$5)*('d_시나리오'!$I$5-'d_시나리오'!$H$5)),'d_시나리오'!$J$5-SQRT((1-M505)*('d_시나리오'!$J$5-'d_시나리오'!$H$5)*('d_시나리오'!$J$5-'d_시나리오'!$I$5))))</f>
        <v/>
      </c>
      <c r="O505">
        <f>RAND()</f>
        <v/>
      </c>
      <c r="P505">
        <f>IF('d_시나리오'!$J$6='d_시나리오'!$H$6,'d_시나리오'!$I$6,IF(O505&lt;('d_시나리오'!$I$6-'d_시나리오'!$H$6)/('d_시나리오'!$J$6-'d_시나리오'!$H$6),'d_시나리오'!$H$6+SQRT(O505*('d_시나리오'!$J$6-'d_시나리오'!$H$6)*('d_시나리오'!$I$6-'d_시나리오'!$H$6)),'d_시나리오'!$J$6-SQRT((1-O505)*('d_시나리오'!$J$6-'d_시나리오'!$H$6)*('d_시나리오'!$J$6-'d_시나리오'!$I$6))))</f>
        <v/>
      </c>
      <c r="Q505">
        <f>INDEX('d_분포'!$B$2:$B$57,RANDBETWEEN(1,56))</f>
        <v/>
      </c>
      <c r="R505">
        <f>BETAINV(RAND(),5,5)</f>
        <v/>
      </c>
      <c r="S505">
        <f>'d_고정'!$B$1*'6_기대효과'!$H$7*('d_시나리오'!$I$7/'d_고정'!$B$2)*B505</f>
        <v/>
      </c>
      <c r="T505">
        <f>S505*D505</f>
        <v/>
      </c>
      <c r="U505">
        <f>S505*F505*H505</f>
        <v/>
      </c>
      <c r="V505">
        <f>S505*F505*(H505-1)</f>
        <v/>
      </c>
      <c r="W505">
        <f>U505*J505</f>
        <v/>
      </c>
      <c r="X505">
        <f>T505+W505</f>
        <v/>
      </c>
      <c r="Y505">
        <f>(T505*E505+W505*L505)*(1-R505-'d_고정'!$B$13)</f>
        <v/>
      </c>
      <c r="Z505">
        <f>(U505*N505*Q505+'d_고정'!$B$3*('6_기대효과'!$H$7/8)*Q505*'d_고정'!$B$10*P505*('6_기대효과'!$K$7/'d_고정'!$B$9))*(1-R505)</f>
        <v/>
      </c>
      <c r="AA505">
        <f>W505*L505*(1-R505-'d_고정'!$B$13)+U505*MAX(N505-'d_고정'!$B$10*P505*('6_기대효과'!$K$7/'d_고정'!$B$9),0)*Q505*(1-R505)</f>
        <v/>
      </c>
      <c r="AB505">
        <f>Y505+Z505</f>
        <v/>
      </c>
      <c r="AC505">
        <f>Y505/('d_고정'!$B$5*'6_기대효과'!$H$7/8)/'d_고정'!$B$6</f>
        <v/>
      </c>
      <c r="AD505">
        <f>Y505/('d_고정'!$B$8*'6_기대효과'!$H$7/8)</f>
        <v/>
      </c>
    </row>
    <row r="506">
      <c r="A506">
        <f>RAND()</f>
        <v/>
      </c>
      <c r="B506">
        <f>IF('d_시나리오'!$J$2='d_시나리오'!$H$2,'d_시나리오'!$I$2,IF(A506&lt;('d_시나리오'!$I$2-'d_시나리오'!$H$2)/('d_시나리오'!$J$2-'d_시나리오'!$H$2),'d_시나리오'!$H$2+SQRT(A506*('d_시나리오'!$J$2-'d_시나리오'!$H$2)*('d_시나리오'!$I$2-'d_시나리오'!$H$2)),'d_시나리오'!$J$2-SQRT((1-A506)*('d_시나리오'!$J$2-'d_시나리오'!$H$2)*('d_시나리오'!$J$2-'d_시나리오'!$I$2))))</f>
        <v/>
      </c>
      <c r="C506">
        <f>RAND()</f>
        <v/>
      </c>
      <c r="D506">
        <f>BETAINV(RAND(),IF(C506&lt;'d_고정'!$B$26,'d_고정'!$B$23,'d_고정'!$B$16)+1,'d_고정'!$B$17-IF(C506&lt;'d_고정'!$B$26,'d_고정'!$B$23,'d_고정'!$B$16)+1)*('d_고정'!$B$14+('d_고정'!$B$15-'d_고정'!$B$14)*RAND())</f>
        <v/>
      </c>
      <c r="E506">
        <f>INDEX('d_분포'!$A$2:$A$28,RANDBETWEEN(1,27))</f>
        <v/>
      </c>
      <c r="F506">
        <f>INDEX('d_분포'!$C$2:$C$5,RANDBETWEEN(1,4))*(0.9+0.2*RAND())</f>
        <v/>
      </c>
      <c r="G506">
        <f>RAND()</f>
        <v/>
      </c>
      <c r="H506">
        <f>(F506+(1-F506)*('d_고정'!$B$22*BETAINV(RAND(),IF(G506&lt;'d_고정'!$B$26,'d_고정'!$B$25,'d_고정'!$B$20)+1,'d_고정'!$B$21-IF(G506&lt;'d_고정'!$B$26,'d_고정'!$B$25,'d_고정'!$B$20)+1)+(1-'d_고정'!$B$22)*BETAINV(RAND(),IF(G506&lt;'d_고정'!$B$26,'d_고정'!$B$24,'d_고정'!$B$18)+1,'d_고정'!$B$19-IF(G506&lt;'d_고정'!$B$26,'d_고정'!$B$24,'d_고정'!$B$18)+1))*('d_고정'!$B$14+('d_고정'!$B$15-'d_고정'!$B$14)*RAND()))/F506</f>
        <v/>
      </c>
      <c r="I506">
        <f>RAND()</f>
        <v/>
      </c>
      <c r="J506">
        <f>IF('d_시나리오'!$J$3='d_시나리오'!$H$3,'d_시나리오'!$I$3,IF(I506&lt;('d_시나리오'!$I$3-'d_시나리오'!$H$3)/('d_시나리오'!$J$3-'d_시나리오'!$H$3),'d_시나리오'!$H$3+SQRT(I506*('d_시나리오'!$J$3-'d_시나리오'!$H$3)*('d_시나리오'!$I$3-'d_시나리오'!$H$3)),'d_시나리오'!$J$3-SQRT((1-I506)*('d_시나리오'!$J$3-'d_시나리오'!$H$3)*('d_시나리오'!$J$3-'d_시나리오'!$I$3))))</f>
        <v/>
      </c>
      <c r="K506">
        <f>RAND()</f>
        <v/>
      </c>
      <c r="L506">
        <f>IF('d_시나리오'!$J$4='d_시나리오'!$H$4,'d_시나리오'!$I$4,IF(K506&lt;('d_시나리오'!$I$4-'d_시나리오'!$H$4)/('d_시나리오'!$J$4-'d_시나리오'!$H$4),'d_시나리오'!$H$4+SQRT(K506*('d_시나리오'!$J$4-'d_시나리오'!$H$4)*('d_시나리오'!$I$4-'d_시나리오'!$H$4)),'d_시나리오'!$J$4-SQRT((1-K506)*('d_시나리오'!$J$4-'d_시나리오'!$H$4)*('d_시나리오'!$J$4-'d_시나리오'!$I$4))))</f>
        <v/>
      </c>
      <c r="M506">
        <f>RAND()</f>
        <v/>
      </c>
      <c r="N506">
        <f>IF('d_시나리오'!$J$5='d_시나리오'!$H$5,'d_시나리오'!$I$5,IF(M506&lt;('d_시나리오'!$I$5-'d_시나리오'!$H$5)/('d_시나리오'!$J$5-'d_시나리오'!$H$5),'d_시나리오'!$H$5+SQRT(M506*('d_시나리오'!$J$5-'d_시나리오'!$H$5)*('d_시나리오'!$I$5-'d_시나리오'!$H$5)),'d_시나리오'!$J$5-SQRT((1-M506)*('d_시나리오'!$J$5-'d_시나리오'!$H$5)*('d_시나리오'!$J$5-'d_시나리오'!$I$5))))</f>
        <v/>
      </c>
      <c r="O506">
        <f>RAND()</f>
        <v/>
      </c>
      <c r="P506">
        <f>IF('d_시나리오'!$J$6='d_시나리오'!$H$6,'d_시나리오'!$I$6,IF(O506&lt;('d_시나리오'!$I$6-'d_시나리오'!$H$6)/('d_시나리오'!$J$6-'d_시나리오'!$H$6),'d_시나리오'!$H$6+SQRT(O506*('d_시나리오'!$J$6-'d_시나리오'!$H$6)*('d_시나리오'!$I$6-'d_시나리오'!$H$6)),'d_시나리오'!$J$6-SQRT((1-O506)*('d_시나리오'!$J$6-'d_시나리오'!$H$6)*('d_시나리오'!$J$6-'d_시나리오'!$I$6))))</f>
        <v/>
      </c>
      <c r="Q506">
        <f>INDEX('d_분포'!$B$2:$B$57,RANDBETWEEN(1,56))</f>
        <v/>
      </c>
      <c r="R506">
        <f>BETAINV(RAND(),5,5)</f>
        <v/>
      </c>
      <c r="S506">
        <f>'d_고정'!$B$1*'6_기대효과'!$H$7*('d_시나리오'!$I$7/'d_고정'!$B$2)*B506</f>
        <v/>
      </c>
      <c r="T506">
        <f>S506*D506</f>
        <v/>
      </c>
      <c r="U506">
        <f>S506*F506*H506</f>
        <v/>
      </c>
      <c r="V506">
        <f>S506*F506*(H506-1)</f>
        <v/>
      </c>
      <c r="W506">
        <f>U506*J506</f>
        <v/>
      </c>
      <c r="X506">
        <f>T506+W506</f>
        <v/>
      </c>
      <c r="Y506">
        <f>(T506*E506+W506*L506)*(1-R506-'d_고정'!$B$13)</f>
        <v/>
      </c>
      <c r="Z506">
        <f>(U506*N506*Q506+'d_고정'!$B$3*('6_기대효과'!$H$7/8)*Q506*'d_고정'!$B$10*P506*('6_기대효과'!$K$7/'d_고정'!$B$9))*(1-R506)</f>
        <v/>
      </c>
      <c r="AA506">
        <f>W506*L506*(1-R506-'d_고정'!$B$13)+U506*MAX(N506-'d_고정'!$B$10*P506*('6_기대효과'!$K$7/'d_고정'!$B$9),0)*Q506*(1-R506)</f>
        <v/>
      </c>
      <c r="AB506">
        <f>Y506+Z506</f>
        <v/>
      </c>
      <c r="AC506">
        <f>Y506/('d_고정'!$B$5*'6_기대효과'!$H$7/8)/'d_고정'!$B$6</f>
        <v/>
      </c>
      <c r="AD506">
        <f>Y506/('d_고정'!$B$8*'6_기대효과'!$H$7/8)</f>
        <v/>
      </c>
    </row>
    <row r="507">
      <c r="A507">
        <f>RAND()</f>
        <v/>
      </c>
      <c r="B507">
        <f>IF('d_시나리오'!$J$2='d_시나리오'!$H$2,'d_시나리오'!$I$2,IF(A507&lt;('d_시나리오'!$I$2-'d_시나리오'!$H$2)/('d_시나리오'!$J$2-'d_시나리오'!$H$2),'d_시나리오'!$H$2+SQRT(A507*('d_시나리오'!$J$2-'d_시나리오'!$H$2)*('d_시나리오'!$I$2-'d_시나리오'!$H$2)),'d_시나리오'!$J$2-SQRT((1-A507)*('d_시나리오'!$J$2-'d_시나리오'!$H$2)*('d_시나리오'!$J$2-'d_시나리오'!$I$2))))</f>
        <v/>
      </c>
      <c r="C507">
        <f>RAND()</f>
        <v/>
      </c>
      <c r="D507">
        <f>BETAINV(RAND(),IF(C507&lt;'d_고정'!$B$26,'d_고정'!$B$23,'d_고정'!$B$16)+1,'d_고정'!$B$17-IF(C507&lt;'d_고정'!$B$26,'d_고정'!$B$23,'d_고정'!$B$16)+1)*('d_고정'!$B$14+('d_고정'!$B$15-'d_고정'!$B$14)*RAND())</f>
        <v/>
      </c>
      <c r="E507">
        <f>INDEX('d_분포'!$A$2:$A$28,RANDBETWEEN(1,27))</f>
        <v/>
      </c>
      <c r="F507">
        <f>INDEX('d_분포'!$C$2:$C$5,RANDBETWEEN(1,4))*(0.9+0.2*RAND())</f>
        <v/>
      </c>
      <c r="G507">
        <f>RAND()</f>
        <v/>
      </c>
      <c r="H507">
        <f>(F507+(1-F507)*('d_고정'!$B$22*BETAINV(RAND(),IF(G507&lt;'d_고정'!$B$26,'d_고정'!$B$25,'d_고정'!$B$20)+1,'d_고정'!$B$21-IF(G507&lt;'d_고정'!$B$26,'d_고정'!$B$25,'d_고정'!$B$20)+1)+(1-'d_고정'!$B$22)*BETAINV(RAND(),IF(G507&lt;'d_고정'!$B$26,'d_고정'!$B$24,'d_고정'!$B$18)+1,'d_고정'!$B$19-IF(G507&lt;'d_고정'!$B$26,'d_고정'!$B$24,'d_고정'!$B$18)+1))*('d_고정'!$B$14+('d_고정'!$B$15-'d_고정'!$B$14)*RAND()))/F507</f>
        <v/>
      </c>
      <c r="I507">
        <f>RAND()</f>
        <v/>
      </c>
      <c r="J507">
        <f>IF('d_시나리오'!$J$3='d_시나리오'!$H$3,'d_시나리오'!$I$3,IF(I507&lt;('d_시나리오'!$I$3-'d_시나리오'!$H$3)/('d_시나리오'!$J$3-'d_시나리오'!$H$3),'d_시나리오'!$H$3+SQRT(I507*('d_시나리오'!$J$3-'d_시나리오'!$H$3)*('d_시나리오'!$I$3-'d_시나리오'!$H$3)),'d_시나리오'!$J$3-SQRT((1-I507)*('d_시나리오'!$J$3-'d_시나리오'!$H$3)*('d_시나리오'!$J$3-'d_시나리오'!$I$3))))</f>
        <v/>
      </c>
      <c r="K507">
        <f>RAND()</f>
        <v/>
      </c>
      <c r="L507">
        <f>IF('d_시나리오'!$J$4='d_시나리오'!$H$4,'d_시나리오'!$I$4,IF(K507&lt;('d_시나리오'!$I$4-'d_시나리오'!$H$4)/('d_시나리오'!$J$4-'d_시나리오'!$H$4),'d_시나리오'!$H$4+SQRT(K507*('d_시나리오'!$J$4-'d_시나리오'!$H$4)*('d_시나리오'!$I$4-'d_시나리오'!$H$4)),'d_시나리오'!$J$4-SQRT((1-K507)*('d_시나리오'!$J$4-'d_시나리오'!$H$4)*('d_시나리오'!$J$4-'d_시나리오'!$I$4))))</f>
        <v/>
      </c>
      <c r="M507">
        <f>RAND()</f>
        <v/>
      </c>
      <c r="N507">
        <f>IF('d_시나리오'!$J$5='d_시나리오'!$H$5,'d_시나리오'!$I$5,IF(M507&lt;('d_시나리오'!$I$5-'d_시나리오'!$H$5)/('d_시나리오'!$J$5-'d_시나리오'!$H$5),'d_시나리오'!$H$5+SQRT(M507*('d_시나리오'!$J$5-'d_시나리오'!$H$5)*('d_시나리오'!$I$5-'d_시나리오'!$H$5)),'d_시나리오'!$J$5-SQRT((1-M507)*('d_시나리오'!$J$5-'d_시나리오'!$H$5)*('d_시나리오'!$J$5-'d_시나리오'!$I$5))))</f>
        <v/>
      </c>
      <c r="O507">
        <f>RAND()</f>
        <v/>
      </c>
      <c r="P507">
        <f>IF('d_시나리오'!$J$6='d_시나리오'!$H$6,'d_시나리오'!$I$6,IF(O507&lt;('d_시나리오'!$I$6-'d_시나리오'!$H$6)/('d_시나리오'!$J$6-'d_시나리오'!$H$6),'d_시나리오'!$H$6+SQRT(O507*('d_시나리오'!$J$6-'d_시나리오'!$H$6)*('d_시나리오'!$I$6-'d_시나리오'!$H$6)),'d_시나리오'!$J$6-SQRT((1-O507)*('d_시나리오'!$J$6-'d_시나리오'!$H$6)*('d_시나리오'!$J$6-'d_시나리오'!$I$6))))</f>
        <v/>
      </c>
      <c r="Q507">
        <f>INDEX('d_분포'!$B$2:$B$57,RANDBETWEEN(1,56))</f>
        <v/>
      </c>
      <c r="R507">
        <f>BETAINV(RAND(),5,5)</f>
        <v/>
      </c>
      <c r="S507">
        <f>'d_고정'!$B$1*'6_기대효과'!$H$7*('d_시나리오'!$I$7/'d_고정'!$B$2)*B507</f>
        <v/>
      </c>
      <c r="T507">
        <f>S507*D507</f>
        <v/>
      </c>
      <c r="U507">
        <f>S507*F507*H507</f>
        <v/>
      </c>
      <c r="V507">
        <f>S507*F507*(H507-1)</f>
        <v/>
      </c>
      <c r="W507">
        <f>U507*J507</f>
        <v/>
      </c>
      <c r="X507">
        <f>T507+W507</f>
        <v/>
      </c>
      <c r="Y507">
        <f>(T507*E507+W507*L507)*(1-R507-'d_고정'!$B$13)</f>
        <v/>
      </c>
      <c r="Z507">
        <f>(U507*N507*Q507+'d_고정'!$B$3*('6_기대효과'!$H$7/8)*Q507*'d_고정'!$B$10*P507*('6_기대효과'!$K$7/'d_고정'!$B$9))*(1-R507)</f>
        <v/>
      </c>
      <c r="AA507">
        <f>W507*L507*(1-R507-'d_고정'!$B$13)+U507*MAX(N507-'d_고정'!$B$10*P507*('6_기대효과'!$K$7/'d_고정'!$B$9),0)*Q507*(1-R507)</f>
        <v/>
      </c>
      <c r="AB507">
        <f>Y507+Z507</f>
        <v/>
      </c>
      <c r="AC507">
        <f>Y507/('d_고정'!$B$5*'6_기대효과'!$H$7/8)/'d_고정'!$B$6</f>
        <v/>
      </c>
      <c r="AD507">
        <f>Y507/('d_고정'!$B$8*'6_기대효과'!$H$7/8)</f>
        <v/>
      </c>
    </row>
    <row r="508">
      <c r="A508">
        <f>RAND()</f>
        <v/>
      </c>
      <c r="B508">
        <f>IF('d_시나리오'!$J$2='d_시나리오'!$H$2,'d_시나리오'!$I$2,IF(A508&lt;('d_시나리오'!$I$2-'d_시나리오'!$H$2)/('d_시나리오'!$J$2-'d_시나리오'!$H$2),'d_시나리오'!$H$2+SQRT(A508*('d_시나리오'!$J$2-'d_시나리오'!$H$2)*('d_시나리오'!$I$2-'d_시나리오'!$H$2)),'d_시나리오'!$J$2-SQRT((1-A508)*('d_시나리오'!$J$2-'d_시나리오'!$H$2)*('d_시나리오'!$J$2-'d_시나리오'!$I$2))))</f>
        <v/>
      </c>
      <c r="C508">
        <f>RAND()</f>
        <v/>
      </c>
      <c r="D508">
        <f>BETAINV(RAND(),IF(C508&lt;'d_고정'!$B$26,'d_고정'!$B$23,'d_고정'!$B$16)+1,'d_고정'!$B$17-IF(C508&lt;'d_고정'!$B$26,'d_고정'!$B$23,'d_고정'!$B$16)+1)*('d_고정'!$B$14+('d_고정'!$B$15-'d_고정'!$B$14)*RAND())</f>
        <v/>
      </c>
      <c r="E508">
        <f>INDEX('d_분포'!$A$2:$A$28,RANDBETWEEN(1,27))</f>
        <v/>
      </c>
      <c r="F508">
        <f>INDEX('d_분포'!$C$2:$C$5,RANDBETWEEN(1,4))*(0.9+0.2*RAND())</f>
        <v/>
      </c>
      <c r="G508">
        <f>RAND()</f>
        <v/>
      </c>
      <c r="H508">
        <f>(F508+(1-F508)*('d_고정'!$B$22*BETAINV(RAND(),IF(G508&lt;'d_고정'!$B$26,'d_고정'!$B$25,'d_고정'!$B$20)+1,'d_고정'!$B$21-IF(G508&lt;'d_고정'!$B$26,'d_고정'!$B$25,'d_고정'!$B$20)+1)+(1-'d_고정'!$B$22)*BETAINV(RAND(),IF(G508&lt;'d_고정'!$B$26,'d_고정'!$B$24,'d_고정'!$B$18)+1,'d_고정'!$B$19-IF(G508&lt;'d_고정'!$B$26,'d_고정'!$B$24,'d_고정'!$B$18)+1))*('d_고정'!$B$14+('d_고정'!$B$15-'d_고정'!$B$14)*RAND()))/F508</f>
        <v/>
      </c>
      <c r="I508">
        <f>RAND()</f>
        <v/>
      </c>
      <c r="J508">
        <f>IF('d_시나리오'!$J$3='d_시나리오'!$H$3,'d_시나리오'!$I$3,IF(I508&lt;('d_시나리오'!$I$3-'d_시나리오'!$H$3)/('d_시나리오'!$J$3-'d_시나리오'!$H$3),'d_시나리오'!$H$3+SQRT(I508*('d_시나리오'!$J$3-'d_시나리오'!$H$3)*('d_시나리오'!$I$3-'d_시나리오'!$H$3)),'d_시나리오'!$J$3-SQRT((1-I508)*('d_시나리오'!$J$3-'d_시나리오'!$H$3)*('d_시나리오'!$J$3-'d_시나리오'!$I$3))))</f>
        <v/>
      </c>
      <c r="K508">
        <f>RAND()</f>
        <v/>
      </c>
      <c r="L508">
        <f>IF('d_시나리오'!$J$4='d_시나리오'!$H$4,'d_시나리오'!$I$4,IF(K508&lt;('d_시나리오'!$I$4-'d_시나리오'!$H$4)/('d_시나리오'!$J$4-'d_시나리오'!$H$4),'d_시나리오'!$H$4+SQRT(K508*('d_시나리오'!$J$4-'d_시나리오'!$H$4)*('d_시나리오'!$I$4-'d_시나리오'!$H$4)),'d_시나리오'!$J$4-SQRT((1-K508)*('d_시나리오'!$J$4-'d_시나리오'!$H$4)*('d_시나리오'!$J$4-'d_시나리오'!$I$4))))</f>
        <v/>
      </c>
      <c r="M508">
        <f>RAND()</f>
        <v/>
      </c>
      <c r="N508">
        <f>IF('d_시나리오'!$J$5='d_시나리오'!$H$5,'d_시나리오'!$I$5,IF(M508&lt;('d_시나리오'!$I$5-'d_시나리오'!$H$5)/('d_시나리오'!$J$5-'d_시나리오'!$H$5),'d_시나리오'!$H$5+SQRT(M508*('d_시나리오'!$J$5-'d_시나리오'!$H$5)*('d_시나리오'!$I$5-'d_시나리오'!$H$5)),'d_시나리오'!$J$5-SQRT((1-M508)*('d_시나리오'!$J$5-'d_시나리오'!$H$5)*('d_시나리오'!$J$5-'d_시나리오'!$I$5))))</f>
        <v/>
      </c>
      <c r="O508">
        <f>RAND()</f>
        <v/>
      </c>
      <c r="P508">
        <f>IF('d_시나리오'!$J$6='d_시나리오'!$H$6,'d_시나리오'!$I$6,IF(O508&lt;('d_시나리오'!$I$6-'d_시나리오'!$H$6)/('d_시나리오'!$J$6-'d_시나리오'!$H$6),'d_시나리오'!$H$6+SQRT(O508*('d_시나리오'!$J$6-'d_시나리오'!$H$6)*('d_시나리오'!$I$6-'d_시나리오'!$H$6)),'d_시나리오'!$J$6-SQRT((1-O508)*('d_시나리오'!$J$6-'d_시나리오'!$H$6)*('d_시나리오'!$J$6-'d_시나리오'!$I$6))))</f>
        <v/>
      </c>
      <c r="Q508">
        <f>INDEX('d_분포'!$B$2:$B$57,RANDBETWEEN(1,56))</f>
        <v/>
      </c>
      <c r="R508">
        <f>BETAINV(RAND(),5,5)</f>
        <v/>
      </c>
      <c r="S508">
        <f>'d_고정'!$B$1*'6_기대효과'!$H$7*('d_시나리오'!$I$7/'d_고정'!$B$2)*B508</f>
        <v/>
      </c>
      <c r="T508">
        <f>S508*D508</f>
        <v/>
      </c>
      <c r="U508">
        <f>S508*F508*H508</f>
        <v/>
      </c>
      <c r="V508">
        <f>S508*F508*(H508-1)</f>
        <v/>
      </c>
      <c r="W508">
        <f>U508*J508</f>
        <v/>
      </c>
      <c r="X508">
        <f>T508+W508</f>
        <v/>
      </c>
      <c r="Y508">
        <f>(T508*E508+W508*L508)*(1-R508-'d_고정'!$B$13)</f>
        <v/>
      </c>
      <c r="Z508">
        <f>(U508*N508*Q508+'d_고정'!$B$3*('6_기대효과'!$H$7/8)*Q508*'d_고정'!$B$10*P508*('6_기대효과'!$K$7/'d_고정'!$B$9))*(1-R508)</f>
        <v/>
      </c>
      <c r="AA508">
        <f>W508*L508*(1-R508-'d_고정'!$B$13)+U508*MAX(N508-'d_고정'!$B$10*P508*('6_기대효과'!$K$7/'d_고정'!$B$9),0)*Q508*(1-R508)</f>
        <v/>
      </c>
      <c r="AB508">
        <f>Y508+Z508</f>
        <v/>
      </c>
      <c r="AC508">
        <f>Y508/('d_고정'!$B$5*'6_기대효과'!$H$7/8)/'d_고정'!$B$6</f>
        <v/>
      </c>
      <c r="AD508">
        <f>Y508/('d_고정'!$B$8*'6_기대효과'!$H$7/8)</f>
        <v/>
      </c>
    </row>
    <row r="509">
      <c r="A509">
        <f>RAND()</f>
        <v/>
      </c>
      <c r="B509">
        <f>IF('d_시나리오'!$J$2='d_시나리오'!$H$2,'d_시나리오'!$I$2,IF(A509&lt;('d_시나리오'!$I$2-'d_시나리오'!$H$2)/('d_시나리오'!$J$2-'d_시나리오'!$H$2),'d_시나리오'!$H$2+SQRT(A509*('d_시나리오'!$J$2-'d_시나리오'!$H$2)*('d_시나리오'!$I$2-'d_시나리오'!$H$2)),'d_시나리오'!$J$2-SQRT((1-A509)*('d_시나리오'!$J$2-'d_시나리오'!$H$2)*('d_시나리오'!$J$2-'d_시나리오'!$I$2))))</f>
        <v/>
      </c>
      <c r="C509">
        <f>RAND()</f>
        <v/>
      </c>
      <c r="D509">
        <f>BETAINV(RAND(),IF(C509&lt;'d_고정'!$B$26,'d_고정'!$B$23,'d_고정'!$B$16)+1,'d_고정'!$B$17-IF(C509&lt;'d_고정'!$B$26,'d_고정'!$B$23,'d_고정'!$B$16)+1)*('d_고정'!$B$14+('d_고정'!$B$15-'d_고정'!$B$14)*RAND())</f>
        <v/>
      </c>
      <c r="E509">
        <f>INDEX('d_분포'!$A$2:$A$28,RANDBETWEEN(1,27))</f>
        <v/>
      </c>
      <c r="F509">
        <f>INDEX('d_분포'!$C$2:$C$5,RANDBETWEEN(1,4))*(0.9+0.2*RAND())</f>
        <v/>
      </c>
      <c r="G509">
        <f>RAND()</f>
        <v/>
      </c>
      <c r="H509">
        <f>(F509+(1-F509)*('d_고정'!$B$22*BETAINV(RAND(),IF(G509&lt;'d_고정'!$B$26,'d_고정'!$B$25,'d_고정'!$B$20)+1,'d_고정'!$B$21-IF(G509&lt;'d_고정'!$B$26,'d_고정'!$B$25,'d_고정'!$B$20)+1)+(1-'d_고정'!$B$22)*BETAINV(RAND(),IF(G509&lt;'d_고정'!$B$26,'d_고정'!$B$24,'d_고정'!$B$18)+1,'d_고정'!$B$19-IF(G509&lt;'d_고정'!$B$26,'d_고정'!$B$24,'d_고정'!$B$18)+1))*('d_고정'!$B$14+('d_고정'!$B$15-'d_고정'!$B$14)*RAND()))/F509</f>
        <v/>
      </c>
      <c r="I509">
        <f>RAND()</f>
        <v/>
      </c>
      <c r="J509">
        <f>IF('d_시나리오'!$J$3='d_시나리오'!$H$3,'d_시나리오'!$I$3,IF(I509&lt;('d_시나리오'!$I$3-'d_시나리오'!$H$3)/('d_시나리오'!$J$3-'d_시나리오'!$H$3),'d_시나리오'!$H$3+SQRT(I509*('d_시나리오'!$J$3-'d_시나리오'!$H$3)*('d_시나리오'!$I$3-'d_시나리오'!$H$3)),'d_시나리오'!$J$3-SQRT((1-I509)*('d_시나리오'!$J$3-'d_시나리오'!$H$3)*('d_시나리오'!$J$3-'d_시나리오'!$I$3))))</f>
        <v/>
      </c>
      <c r="K509">
        <f>RAND()</f>
        <v/>
      </c>
      <c r="L509">
        <f>IF('d_시나리오'!$J$4='d_시나리오'!$H$4,'d_시나리오'!$I$4,IF(K509&lt;('d_시나리오'!$I$4-'d_시나리오'!$H$4)/('d_시나리오'!$J$4-'d_시나리오'!$H$4),'d_시나리오'!$H$4+SQRT(K509*('d_시나리오'!$J$4-'d_시나리오'!$H$4)*('d_시나리오'!$I$4-'d_시나리오'!$H$4)),'d_시나리오'!$J$4-SQRT((1-K509)*('d_시나리오'!$J$4-'d_시나리오'!$H$4)*('d_시나리오'!$J$4-'d_시나리오'!$I$4))))</f>
        <v/>
      </c>
      <c r="M509">
        <f>RAND()</f>
        <v/>
      </c>
      <c r="N509">
        <f>IF('d_시나리오'!$J$5='d_시나리오'!$H$5,'d_시나리오'!$I$5,IF(M509&lt;('d_시나리오'!$I$5-'d_시나리오'!$H$5)/('d_시나리오'!$J$5-'d_시나리오'!$H$5),'d_시나리오'!$H$5+SQRT(M509*('d_시나리오'!$J$5-'d_시나리오'!$H$5)*('d_시나리오'!$I$5-'d_시나리오'!$H$5)),'d_시나리오'!$J$5-SQRT((1-M509)*('d_시나리오'!$J$5-'d_시나리오'!$H$5)*('d_시나리오'!$J$5-'d_시나리오'!$I$5))))</f>
        <v/>
      </c>
      <c r="O509">
        <f>RAND()</f>
        <v/>
      </c>
      <c r="P509">
        <f>IF('d_시나리오'!$J$6='d_시나리오'!$H$6,'d_시나리오'!$I$6,IF(O509&lt;('d_시나리오'!$I$6-'d_시나리오'!$H$6)/('d_시나리오'!$J$6-'d_시나리오'!$H$6),'d_시나리오'!$H$6+SQRT(O509*('d_시나리오'!$J$6-'d_시나리오'!$H$6)*('d_시나리오'!$I$6-'d_시나리오'!$H$6)),'d_시나리오'!$J$6-SQRT((1-O509)*('d_시나리오'!$J$6-'d_시나리오'!$H$6)*('d_시나리오'!$J$6-'d_시나리오'!$I$6))))</f>
        <v/>
      </c>
      <c r="Q509">
        <f>INDEX('d_분포'!$B$2:$B$57,RANDBETWEEN(1,56))</f>
        <v/>
      </c>
      <c r="R509">
        <f>BETAINV(RAND(),5,5)</f>
        <v/>
      </c>
      <c r="S509">
        <f>'d_고정'!$B$1*'6_기대효과'!$H$7*('d_시나리오'!$I$7/'d_고정'!$B$2)*B509</f>
        <v/>
      </c>
      <c r="T509">
        <f>S509*D509</f>
        <v/>
      </c>
      <c r="U509">
        <f>S509*F509*H509</f>
        <v/>
      </c>
      <c r="V509">
        <f>S509*F509*(H509-1)</f>
        <v/>
      </c>
      <c r="W509">
        <f>U509*J509</f>
        <v/>
      </c>
      <c r="X509">
        <f>T509+W509</f>
        <v/>
      </c>
      <c r="Y509">
        <f>(T509*E509+W509*L509)*(1-R509-'d_고정'!$B$13)</f>
        <v/>
      </c>
      <c r="Z509">
        <f>(U509*N509*Q509+'d_고정'!$B$3*('6_기대효과'!$H$7/8)*Q509*'d_고정'!$B$10*P509*('6_기대효과'!$K$7/'d_고정'!$B$9))*(1-R509)</f>
        <v/>
      </c>
      <c r="AA509">
        <f>W509*L509*(1-R509-'d_고정'!$B$13)+U509*MAX(N509-'d_고정'!$B$10*P509*('6_기대효과'!$K$7/'d_고정'!$B$9),0)*Q509*(1-R509)</f>
        <v/>
      </c>
      <c r="AB509">
        <f>Y509+Z509</f>
        <v/>
      </c>
      <c r="AC509">
        <f>Y509/('d_고정'!$B$5*'6_기대효과'!$H$7/8)/'d_고정'!$B$6</f>
        <v/>
      </c>
      <c r="AD509">
        <f>Y509/('d_고정'!$B$8*'6_기대효과'!$H$7/8)</f>
        <v/>
      </c>
    </row>
    <row r="510">
      <c r="A510">
        <f>RAND()</f>
        <v/>
      </c>
      <c r="B510">
        <f>IF('d_시나리오'!$J$2='d_시나리오'!$H$2,'d_시나리오'!$I$2,IF(A510&lt;('d_시나리오'!$I$2-'d_시나리오'!$H$2)/('d_시나리오'!$J$2-'d_시나리오'!$H$2),'d_시나리오'!$H$2+SQRT(A510*('d_시나리오'!$J$2-'d_시나리오'!$H$2)*('d_시나리오'!$I$2-'d_시나리오'!$H$2)),'d_시나리오'!$J$2-SQRT((1-A510)*('d_시나리오'!$J$2-'d_시나리오'!$H$2)*('d_시나리오'!$J$2-'d_시나리오'!$I$2))))</f>
        <v/>
      </c>
      <c r="C510">
        <f>RAND()</f>
        <v/>
      </c>
      <c r="D510">
        <f>BETAINV(RAND(),IF(C510&lt;'d_고정'!$B$26,'d_고정'!$B$23,'d_고정'!$B$16)+1,'d_고정'!$B$17-IF(C510&lt;'d_고정'!$B$26,'d_고정'!$B$23,'d_고정'!$B$16)+1)*('d_고정'!$B$14+('d_고정'!$B$15-'d_고정'!$B$14)*RAND())</f>
        <v/>
      </c>
      <c r="E510">
        <f>INDEX('d_분포'!$A$2:$A$28,RANDBETWEEN(1,27))</f>
        <v/>
      </c>
      <c r="F510">
        <f>INDEX('d_분포'!$C$2:$C$5,RANDBETWEEN(1,4))*(0.9+0.2*RAND())</f>
        <v/>
      </c>
      <c r="G510">
        <f>RAND()</f>
        <v/>
      </c>
      <c r="H510">
        <f>(F510+(1-F510)*('d_고정'!$B$22*BETAINV(RAND(),IF(G510&lt;'d_고정'!$B$26,'d_고정'!$B$25,'d_고정'!$B$20)+1,'d_고정'!$B$21-IF(G510&lt;'d_고정'!$B$26,'d_고정'!$B$25,'d_고정'!$B$20)+1)+(1-'d_고정'!$B$22)*BETAINV(RAND(),IF(G510&lt;'d_고정'!$B$26,'d_고정'!$B$24,'d_고정'!$B$18)+1,'d_고정'!$B$19-IF(G510&lt;'d_고정'!$B$26,'d_고정'!$B$24,'d_고정'!$B$18)+1))*('d_고정'!$B$14+('d_고정'!$B$15-'d_고정'!$B$14)*RAND()))/F510</f>
        <v/>
      </c>
      <c r="I510">
        <f>RAND()</f>
        <v/>
      </c>
      <c r="J510">
        <f>IF('d_시나리오'!$J$3='d_시나리오'!$H$3,'d_시나리오'!$I$3,IF(I510&lt;('d_시나리오'!$I$3-'d_시나리오'!$H$3)/('d_시나리오'!$J$3-'d_시나리오'!$H$3),'d_시나리오'!$H$3+SQRT(I510*('d_시나리오'!$J$3-'d_시나리오'!$H$3)*('d_시나리오'!$I$3-'d_시나리오'!$H$3)),'d_시나리오'!$J$3-SQRT((1-I510)*('d_시나리오'!$J$3-'d_시나리오'!$H$3)*('d_시나리오'!$J$3-'d_시나리오'!$I$3))))</f>
        <v/>
      </c>
      <c r="K510">
        <f>RAND()</f>
        <v/>
      </c>
      <c r="L510">
        <f>IF('d_시나리오'!$J$4='d_시나리오'!$H$4,'d_시나리오'!$I$4,IF(K510&lt;('d_시나리오'!$I$4-'d_시나리오'!$H$4)/('d_시나리오'!$J$4-'d_시나리오'!$H$4),'d_시나리오'!$H$4+SQRT(K510*('d_시나리오'!$J$4-'d_시나리오'!$H$4)*('d_시나리오'!$I$4-'d_시나리오'!$H$4)),'d_시나리오'!$J$4-SQRT((1-K510)*('d_시나리오'!$J$4-'d_시나리오'!$H$4)*('d_시나리오'!$J$4-'d_시나리오'!$I$4))))</f>
        <v/>
      </c>
      <c r="M510">
        <f>RAND()</f>
        <v/>
      </c>
      <c r="N510">
        <f>IF('d_시나리오'!$J$5='d_시나리오'!$H$5,'d_시나리오'!$I$5,IF(M510&lt;('d_시나리오'!$I$5-'d_시나리오'!$H$5)/('d_시나리오'!$J$5-'d_시나리오'!$H$5),'d_시나리오'!$H$5+SQRT(M510*('d_시나리오'!$J$5-'d_시나리오'!$H$5)*('d_시나리오'!$I$5-'d_시나리오'!$H$5)),'d_시나리오'!$J$5-SQRT((1-M510)*('d_시나리오'!$J$5-'d_시나리오'!$H$5)*('d_시나리오'!$J$5-'d_시나리오'!$I$5))))</f>
        <v/>
      </c>
      <c r="O510">
        <f>RAND()</f>
        <v/>
      </c>
      <c r="P510">
        <f>IF('d_시나리오'!$J$6='d_시나리오'!$H$6,'d_시나리오'!$I$6,IF(O510&lt;('d_시나리오'!$I$6-'d_시나리오'!$H$6)/('d_시나리오'!$J$6-'d_시나리오'!$H$6),'d_시나리오'!$H$6+SQRT(O510*('d_시나리오'!$J$6-'d_시나리오'!$H$6)*('d_시나리오'!$I$6-'d_시나리오'!$H$6)),'d_시나리오'!$J$6-SQRT((1-O510)*('d_시나리오'!$J$6-'d_시나리오'!$H$6)*('d_시나리오'!$J$6-'d_시나리오'!$I$6))))</f>
        <v/>
      </c>
      <c r="Q510">
        <f>INDEX('d_분포'!$B$2:$B$57,RANDBETWEEN(1,56))</f>
        <v/>
      </c>
      <c r="R510">
        <f>BETAINV(RAND(),5,5)</f>
        <v/>
      </c>
      <c r="S510">
        <f>'d_고정'!$B$1*'6_기대효과'!$H$7*('d_시나리오'!$I$7/'d_고정'!$B$2)*B510</f>
        <v/>
      </c>
      <c r="T510">
        <f>S510*D510</f>
        <v/>
      </c>
      <c r="U510">
        <f>S510*F510*H510</f>
        <v/>
      </c>
      <c r="V510">
        <f>S510*F510*(H510-1)</f>
        <v/>
      </c>
      <c r="W510">
        <f>U510*J510</f>
        <v/>
      </c>
      <c r="X510">
        <f>T510+W510</f>
        <v/>
      </c>
      <c r="Y510">
        <f>(T510*E510+W510*L510)*(1-R510-'d_고정'!$B$13)</f>
        <v/>
      </c>
      <c r="Z510">
        <f>(U510*N510*Q510+'d_고정'!$B$3*('6_기대효과'!$H$7/8)*Q510*'d_고정'!$B$10*P510*('6_기대효과'!$K$7/'d_고정'!$B$9))*(1-R510)</f>
        <v/>
      </c>
      <c r="AA510">
        <f>W510*L510*(1-R510-'d_고정'!$B$13)+U510*MAX(N510-'d_고정'!$B$10*P510*('6_기대효과'!$K$7/'d_고정'!$B$9),0)*Q510*(1-R510)</f>
        <v/>
      </c>
      <c r="AB510">
        <f>Y510+Z510</f>
        <v/>
      </c>
      <c r="AC510">
        <f>Y510/('d_고정'!$B$5*'6_기대효과'!$H$7/8)/'d_고정'!$B$6</f>
        <v/>
      </c>
      <c r="AD510">
        <f>Y510/('d_고정'!$B$8*'6_기대효과'!$H$7/8)</f>
        <v/>
      </c>
    </row>
    <row r="511">
      <c r="A511">
        <f>RAND()</f>
        <v/>
      </c>
      <c r="B511">
        <f>IF('d_시나리오'!$J$2='d_시나리오'!$H$2,'d_시나리오'!$I$2,IF(A511&lt;('d_시나리오'!$I$2-'d_시나리오'!$H$2)/('d_시나리오'!$J$2-'d_시나리오'!$H$2),'d_시나리오'!$H$2+SQRT(A511*('d_시나리오'!$J$2-'d_시나리오'!$H$2)*('d_시나리오'!$I$2-'d_시나리오'!$H$2)),'d_시나리오'!$J$2-SQRT((1-A511)*('d_시나리오'!$J$2-'d_시나리오'!$H$2)*('d_시나리오'!$J$2-'d_시나리오'!$I$2))))</f>
        <v/>
      </c>
      <c r="C511">
        <f>RAND()</f>
        <v/>
      </c>
      <c r="D511">
        <f>BETAINV(RAND(),IF(C511&lt;'d_고정'!$B$26,'d_고정'!$B$23,'d_고정'!$B$16)+1,'d_고정'!$B$17-IF(C511&lt;'d_고정'!$B$26,'d_고정'!$B$23,'d_고정'!$B$16)+1)*('d_고정'!$B$14+('d_고정'!$B$15-'d_고정'!$B$14)*RAND())</f>
        <v/>
      </c>
      <c r="E511">
        <f>INDEX('d_분포'!$A$2:$A$28,RANDBETWEEN(1,27))</f>
        <v/>
      </c>
      <c r="F511">
        <f>INDEX('d_분포'!$C$2:$C$5,RANDBETWEEN(1,4))*(0.9+0.2*RAND())</f>
        <v/>
      </c>
      <c r="G511">
        <f>RAND()</f>
        <v/>
      </c>
      <c r="H511">
        <f>(F511+(1-F511)*('d_고정'!$B$22*BETAINV(RAND(),IF(G511&lt;'d_고정'!$B$26,'d_고정'!$B$25,'d_고정'!$B$20)+1,'d_고정'!$B$21-IF(G511&lt;'d_고정'!$B$26,'d_고정'!$B$25,'d_고정'!$B$20)+1)+(1-'d_고정'!$B$22)*BETAINV(RAND(),IF(G511&lt;'d_고정'!$B$26,'d_고정'!$B$24,'d_고정'!$B$18)+1,'d_고정'!$B$19-IF(G511&lt;'d_고정'!$B$26,'d_고정'!$B$24,'d_고정'!$B$18)+1))*('d_고정'!$B$14+('d_고정'!$B$15-'d_고정'!$B$14)*RAND()))/F511</f>
        <v/>
      </c>
      <c r="I511">
        <f>RAND()</f>
        <v/>
      </c>
      <c r="J511">
        <f>IF('d_시나리오'!$J$3='d_시나리오'!$H$3,'d_시나리오'!$I$3,IF(I511&lt;('d_시나리오'!$I$3-'d_시나리오'!$H$3)/('d_시나리오'!$J$3-'d_시나리오'!$H$3),'d_시나리오'!$H$3+SQRT(I511*('d_시나리오'!$J$3-'d_시나리오'!$H$3)*('d_시나리오'!$I$3-'d_시나리오'!$H$3)),'d_시나리오'!$J$3-SQRT((1-I511)*('d_시나리오'!$J$3-'d_시나리오'!$H$3)*('d_시나리오'!$J$3-'d_시나리오'!$I$3))))</f>
        <v/>
      </c>
      <c r="K511">
        <f>RAND()</f>
        <v/>
      </c>
      <c r="L511">
        <f>IF('d_시나리오'!$J$4='d_시나리오'!$H$4,'d_시나리오'!$I$4,IF(K511&lt;('d_시나리오'!$I$4-'d_시나리오'!$H$4)/('d_시나리오'!$J$4-'d_시나리오'!$H$4),'d_시나리오'!$H$4+SQRT(K511*('d_시나리오'!$J$4-'d_시나리오'!$H$4)*('d_시나리오'!$I$4-'d_시나리오'!$H$4)),'d_시나리오'!$J$4-SQRT((1-K511)*('d_시나리오'!$J$4-'d_시나리오'!$H$4)*('d_시나리오'!$J$4-'d_시나리오'!$I$4))))</f>
        <v/>
      </c>
      <c r="M511">
        <f>RAND()</f>
        <v/>
      </c>
      <c r="N511">
        <f>IF('d_시나리오'!$J$5='d_시나리오'!$H$5,'d_시나리오'!$I$5,IF(M511&lt;('d_시나리오'!$I$5-'d_시나리오'!$H$5)/('d_시나리오'!$J$5-'d_시나리오'!$H$5),'d_시나리오'!$H$5+SQRT(M511*('d_시나리오'!$J$5-'d_시나리오'!$H$5)*('d_시나리오'!$I$5-'d_시나리오'!$H$5)),'d_시나리오'!$J$5-SQRT((1-M511)*('d_시나리오'!$J$5-'d_시나리오'!$H$5)*('d_시나리오'!$J$5-'d_시나리오'!$I$5))))</f>
        <v/>
      </c>
      <c r="O511">
        <f>RAND()</f>
        <v/>
      </c>
      <c r="P511">
        <f>IF('d_시나리오'!$J$6='d_시나리오'!$H$6,'d_시나리오'!$I$6,IF(O511&lt;('d_시나리오'!$I$6-'d_시나리오'!$H$6)/('d_시나리오'!$J$6-'d_시나리오'!$H$6),'d_시나리오'!$H$6+SQRT(O511*('d_시나리오'!$J$6-'d_시나리오'!$H$6)*('d_시나리오'!$I$6-'d_시나리오'!$H$6)),'d_시나리오'!$J$6-SQRT((1-O511)*('d_시나리오'!$J$6-'d_시나리오'!$H$6)*('d_시나리오'!$J$6-'d_시나리오'!$I$6))))</f>
        <v/>
      </c>
      <c r="Q511">
        <f>INDEX('d_분포'!$B$2:$B$57,RANDBETWEEN(1,56))</f>
        <v/>
      </c>
      <c r="R511">
        <f>BETAINV(RAND(),5,5)</f>
        <v/>
      </c>
      <c r="S511">
        <f>'d_고정'!$B$1*'6_기대효과'!$H$7*('d_시나리오'!$I$7/'d_고정'!$B$2)*B511</f>
        <v/>
      </c>
      <c r="T511">
        <f>S511*D511</f>
        <v/>
      </c>
      <c r="U511">
        <f>S511*F511*H511</f>
        <v/>
      </c>
      <c r="V511">
        <f>S511*F511*(H511-1)</f>
        <v/>
      </c>
      <c r="W511">
        <f>U511*J511</f>
        <v/>
      </c>
      <c r="X511">
        <f>T511+W511</f>
        <v/>
      </c>
      <c r="Y511">
        <f>(T511*E511+W511*L511)*(1-R511-'d_고정'!$B$13)</f>
        <v/>
      </c>
      <c r="Z511">
        <f>(U511*N511*Q511+'d_고정'!$B$3*('6_기대효과'!$H$7/8)*Q511*'d_고정'!$B$10*P511*('6_기대효과'!$K$7/'d_고정'!$B$9))*(1-R511)</f>
        <v/>
      </c>
      <c r="AA511">
        <f>W511*L511*(1-R511-'d_고정'!$B$13)+U511*MAX(N511-'d_고정'!$B$10*P511*('6_기대효과'!$K$7/'d_고정'!$B$9),0)*Q511*(1-R511)</f>
        <v/>
      </c>
      <c r="AB511">
        <f>Y511+Z511</f>
        <v/>
      </c>
      <c r="AC511">
        <f>Y511/('d_고정'!$B$5*'6_기대효과'!$H$7/8)/'d_고정'!$B$6</f>
        <v/>
      </c>
      <c r="AD511">
        <f>Y511/('d_고정'!$B$8*'6_기대효과'!$H$7/8)</f>
        <v/>
      </c>
    </row>
    <row r="512">
      <c r="A512">
        <f>RAND()</f>
        <v/>
      </c>
      <c r="B512">
        <f>IF('d_시나리오'!$J$2='d_시나리오'!$H$2,'d_시나리오'!$I$2,IF(A512&lt;('d_시나리오'!$I$2-'d_시나리오'!$H$2)/('d_시나리오'!$J$2-'d_시나리오'!$H$2),'d_시나리오'!$H$2+SQRT(A512*('d_시나리오'!$J$2-'d_시나리오'!$H$2)*('d_시나리오'!$I$2-'d_시나리오'!$H$2)),'d_시나리오'!$J$2-SQRT((1-A512)*('d_시나리오'!$J$2-'d_시나리오'!$H$2)*('d_시나리오'!$J$2-'d_시나리오'!$I$2))))</f>
        <v/>
      </c>
      <c r="C512">
        <f>RAND()</f>
        <v/>
      </c>
      <c r="D512">
        <f>BETAINV(RAND(),IF(C512&lt;'d_고정'!$B$26,'d_고정'!$B$23,'d_고정'!$B$16)+1,'d_고정'!$B$17-IF(C512&lt;'d_고정'!$B$26,'d_고정'!$B$23,'d_고정'!$B$16)+1)*('d_고정'!$B$14+('d_고정'!$B$15-'d_고정'!$B$14)*RAND())</f>
        <v/>
      </c>
      <c r="E512">
        <f>INDEX('d_분포'!$A$2:$A$28,RANDBETWEEN(1,27))</f>
        <v/>
      </c>
      <c r="F512">
        <f>INDEX('d_분포'!$C$2:$C$5,RANDBETWEEN(1,4))*(0.9+0.2*RAND())</f>
        <v/>
      </c>
      <c r="G512">
        <f>RAND()</f>
        <v/>
      </c>
      <c r="H512">
        <f>(F512+(1-F512)*('d_고정'!$B$22*BETAINV(RAND(),IF(G512&lt;'d_고정'!$B$26,'d_고정'!$B$25,'d_고정'!$B$20)+1,'d_고정'!$B$21-IF(G512&lt;'d_고정'!$B$26,'d_고정'!$B$25,'d_고정'!$B$20)+1)+(1-'d_고정'!$B$22)*BETAINV(RAND(),IF(G512&lt;'d_고정'!$B$26,'d_고정'!$B$24,'d_고정'!$B$18)+1,'d_고정'!$B$19-IF(G512&lt;'d_고정'!$B$26,'d_고정'!$B$24,'d_고정'!$B$18)+1))*('d_고정'!$B$14+('d_고정'!$B$15-'d_고정'!$B$14)*RAND()))/F512</f>
        <v/>
      </c>
      <c r="I512">
        <f>RAND()</f>
        <v/>
      </c>
      <c r="J512">
        <f>IF('d_시나리오'!$J$3='d_시나리오'!$H$3,'d_시나리오'!$I$3,IF(I512&lt;('d_시나리오'!$I$3-'d_시나리오'!$H$3)/('d_시나리오'!$J$3-'d_시나리오'!$H$3),'d_시나리오'!$H$3+SQRT(I512*('d_시나리오'!$J$3-'d_시나리오'!$H$3)*('d_시나리오'!$I$3-'d_시나리오'!$H$3)),'d_시나리오'!$J$3-SQRT((1-I512)*('d_시나리오'!$J$3-'d_시나리오'!$H$3)*('d_시나리오'!$J$3-'d_시나리오'!$I$3))))</f>
        <v/>
      </c>
      <c r="K512">
        <f>RAND()</f>
        <v/>
      </c>
      <c r="L512">
        <f>IF('d_시나리오'!$J$4='d_시나리오'!$H$4,'d_시나리오'!$I$4,IF(K512&lt;('d_시나리오'!$I$4-'d_시나리오'!$H$4)/('d_시나리오'!$J$4-'d_시나리오'!$H$4),'d_시나리오'!$H$4+SQRT(K512*('d_시나리오'!$J$4-'d_시나리오'!$H$4)*('d_시나리오'!$I$4-'d_시나리오'!$H$4)),'d_시나리오'!$J$4-SQRT((1-K512)*('d_시나리오'!$J$4-'d_시나리오'!$H$4)*('d_시나리오'!$J$4-'d_시나리오'!$I$4))))</f>
        <v/>
      </c>
      <c r="M512">
        <f>RAND()</f>
        <v/>
      </c>
      <c r="N512">
        <f>IF('d_시나리오'!$J$5='d_시나리오'!$H$5,'d_시나리오'!$I$5,IF(M512&lt;('d_시나리오'!$I$5-'d_시나리오'!$H$5)/('d_시나리오'!$J$5-'d_시나리오'!$H$5),'d_시나리오'!$H$5+SQRT(M512*('d_시나리오'!$J$5-'d_시나리오'!$H$5)*('d_시나리오'!$I$5-'d_시나리오'!$H$5)),'d_시나리오'!$J$5-SQRT((1-M512)*('d_시나리오'!$J$5-'d_시나리오'!$H$5)*('d_시나리오'!$J$5-'d_시나리오'!$I$5))))</f>
        <v/>
      </c>
      <c r="O512">
        <f>RAND()</f>
        <v/>
      </c>
      <c r="P512">
        <f>IF('d_시나리오'!$J$6='d_시나리오'!$H$6,'d_시나리오'!$I$6,IF(O512&lt;('d_시나리오'!$I$6-'d_시나리오'!$H$6)/('d_시나리오'!$J$6-'d_시나리오'!$H$6),'d_시나리오'!$H$6+SQRT(O512*('d_시나리오'!$J$6-'d_시나리오'!$H$6)*('d_시나리오'!$I$6-'d_시나리오'!$H$6)),'d_시나리오'!$J$6-SQRT((1-O512)*('d_시나리오'!$J$6-'d_시나리오'!$H$6)*('d_시나리오'!$J$6-'d_시나리오'!$I$6))))</f>
        <v/>
      </c>
      <c r="Q512">
        <f>INDEX('d_분포'!$B$2:$B$57,RANDBETWEEN(1,56))</f>
        <v/>
      </c>
      <c r="R512">
        <f>BETAINV(RAND(),5,5)</f>
        <v/>
      </c>
      <c r="S512">
        <f>'d_고정'!$B$1*'6_기대효과'!$H$7*('d_시나리오'!$I$7/'d_고정'!$B$2)*B512</f>
        <v/>
      </c>
      <c r="T512">
        <f>S512*D512</f>
        <v/>
      </c>
      <c r="U512">
        <f>S512*F512*H512</f>
        <v/>
      </c>
      <c r="V512">
        <f>S512*F512*(H512-1)</f>
        <v/>
      </c>
      <c r="W512">
        <f>U512*J512</f>
        <v/>
      </c>
      <c r="X512">
        <f>T512+W512</f>
        <v/>
      </c>
      <c r="Y512">
        <f>(T512*E512+W512*L512)*(1-R512-'d_고정'!$B$13)</f>
        <v/>
      </c>
      <c r="Z512">
        <f>(U512*N512*Q512+'d_고정'!$B$3*('6_기대효과'!$H$7/8)*Q512*'d_고정'!$B$10*P512*('6_기대효과'!$K$7/'d_고정'!$B$9))*(1-R512)</f>
        <v/>
      </c>
      <c r="AA512">
        <f>W512*L512*(1-R512-'d_고정'!$B$13)+U512*MAX(N512-'d_고정'!$B$10*P512*('6_기대효과'!$K$7/'d_고정'!$B$9),0)*Q512*(1-R512)</f>
        <v/>
      </c>
      <c r="AB512">
        <f>Y512+Z512</f>
        <v/>
      </c>
      <c r="AC512">
        <f>Y512/('d_고정'!$B$5*'6_기대효과'!$H$7/8)/'d_고정'!$B$6</f>
        <v/>
      </c>
      <c r="AD512">
        <f>Y512/('d_고정'!$B$8*'6_기대효과'!$H$7/8)</f>
        <v/>
      </c>
    </row>
    <row r="513">
      <c r="A513">
        <f>RAND()</f>
        <v/>
      </c>
      <c r="B513">
        <f>IF('d_시나리오'!$J$2='d_시나리오'!$H$2,'d_시나리오'!$I$2,IF(A513&lt;('d_시나리오'!$I$2-'d_시나리오'!$H$2)/('d_시나리오'!$J$2-'d_시나리오'!$H$2),'d_시나리오'!$H$2+SQRT(A513*('d_시나리오'!$J$2-'d_시나리오'!$H$2)*('d_시나리오'!$I$2-'d_시나리오'!$H$2)),'d_시나리오'!$J$2-SQRT((1-A513)*('d_시나리오'!$J$2-'d_시나리오'!$H$2)*('d_시나리오'!$J$2-'d_시나리오'!$I$2))))</f>
        <v/>
      </c>
      <c r="C513">
        <f>RAND()</f>
        <v/>
      </c>
      <c r="D513">
        <f>BETAINV(RAND(),IF(C513&lt;'d_고정'!$B$26,'d_고정'!$B$23,'d_고정'!$B$16)+1,'d_고정'!$B$17-IF(C513&lt;'d_고정'!$B$26,'d_고정'!$B$23,'d_고정'!$B$16)+1)*('d_고정'!$B$14+('d_고정'!$B$15-'d_고정'!$B$14)*RAND())</f>
        <v/>
      </c>
      <c r="E513">
        <f>INDEX('d_분포'!$A$2:$A$28,RANDBETWEEN(1,27))</f>
        <v/>
      </c>
      <c r="F513">
        <f>INDEX('d_분포'!$C$2:$C$5,RANDBETWEEN(1,4))*(0.9+0.2*RAND())</f>
        <v/>
      </c>
      <c r="G513">
        <f>RAND()</f>
        <v/>
      </c>
      <c r="H513">
        <f>(F513+(1-F513)*('d_고정'!$B$22*BETAINV(RAND(),IF(G513&lt;'d_고정'!$B$26,'d_고정'!$B$25,'d_고정'!$B$20)+1,'d_고정'!$B$21-IF(G513&lt;'d_고정'!$B$26,'d_고정'!$B$25,'d_고정'!$B$20)+1)+(1-'d_고정'!$B$22)*BETAINV(RAND(),IF(G513&lt;'d_고정'!$B$26,'d_고정'!$B$24,'d_고정'!$B$18)+1,'d_고정'!$B$19-IF(G513&lt;'d_고정'!$B$26,'d_고정'!$B$24,'d_고정'!$B$18)+1))*('d_고정'!$B$14+('d_고정'!$B$15-'d_고정'!$B$14)*RAND()))/F513</f>
        <v/>
      </c>
      <c r="I513">
        <f>RAND()</f>
        <v/>
      </c>
      <c r="J513">
        <f>IF('d_시나리오'!$J$3='d_시나리오'!$H$3,'d_시나리오'!$I$3,IF(I513&lt;('d_시나리오'!$I$3-'d_시나리오'!$H$3)/('d_시나리오'!$J$3-'d_시나리오'!$H$3),'d_시나리오'!$H$3+SQRT(I513*('d_시나리오'!$J$3-'d_시나리오'!$H$3)*('d_시나리오'!$I$3-'d_시나리오'!$H$3)),'d_시나리오'!$J$3-SQRT((1-I513)*('d_시나리오'!$J$3-'d_시나리오'!$H$3)*('d_시나리오'!$J$3-'d_시나리오'!$I$3))))</f>
        <v/>
      </c>
      <c r="K513">
        <f>RAND()</f>
        <v/>
      </c>
      <c r="L513">
        <f>IF('d_시나리오'!$J$4='d_시나리오'!$H$4,'d_시나리오'!$I$4,IF(K513&lt;('d_시나리오'!$I$4-'d_시나리오'!$H$4)/('d_시나리오'!$J$4-'d_시나리오'!$H$4),'d_시나리오'!$H$4+SQRT(K513*('d_시나리오'!$J$4-'d_시나리오'!$H$4)*('d_시나리오'!$I$4-'d_시나리오'!$H$4)),'d_시나리오'!$J$4-SQRT((1-K513)*('d_시나리오'!$J$4-'d_시나리오'!$H$4)*('d_시나리오'!$J$4-'d_시나리오'!$I$4))))</f>
        <v/>
      </c>
      <c r="M513">
        <f>RAND()</f>
        <v/>
      </c>
      <c r="N513">
        <f>IF('d_시나리오'!$J$5='d_시나리오'!$H$5,'d_시나리오'!$I$5,IF(M513&lt;('d_시나리오'!$I$5-'d_시나리오'!$H$5)/('d_시나리오'!$J$5-'d_시나리오'!$H$5),'d_시나리오'!$H$5+SQRT(M513*('d_시나리오'!$J$5-'d_시나리오'!$H$5)*('d_시나리오'!$I$5-'d_시나리오'!$H$5)),'d_시나리오'!$J$5-SQRT((1-M513)*('d_시나리오'!$J$5-'d_시나리오'!$H$5)*('d_시나리오'!$J$5-'d_시나리오'!$I$5))))</f>
        <v/>
      </c>
      <c r="O513">
        <f>RAND()</f>
        <v/>
      </c>
      <c r="P513">
        <f>IF('d_시나리오'!$J$6='d_시나리오'!$H$6,'d_시나리오'!$I$6,IF(O513&lt;('d_시나리오'!$I$6-'d_시나리오'!$H$6)/('d_시나리오'!$J$6-'d_시나리오'!$H$6),'d_시나리오'!$H$6+SQRT(O513*('d_시나리오'!$J$6-'d_시나리오'!$H$6)*('d_시나리오'!$I$6-'d_시나리오'!$H$6)),'d_시나리오'!$J$6-SQRT((1-O513)*('d_시나리오'!$J$6-'d_시나리오'!$H$6)*('d_시나리오'!$J$6-'d_시나리오'!$I$6))))</f>
        <v/>
      </c>
      <c r="Q513">
        <f>INDEX('d_분포'!$B$2:$B$57,RANDBETWEEN(1,56))</f>
        <v/>
      </c>
      <c r="R513">
        <f>BETAINV(RAND(),5,5)</f>
        <v/>
      </c>
      <c r="S513">
        <f>'d_고정'!$B$1*'6_기대효과'!$H$7*('d_시나리오'!$I$7/'d_고정'!$B$2)*B513</f>
        <v/>
      </c>
      <c r="T513">
        <f>S513*D513</f>
        <v/>
      </c>
      <c r="U513">
        <f>S513*F513*H513</f>
        <v/>
      </c>
      <c r="V513">
        <f>S513*F513*(H513-1)</f>
        <v/>
      </c>
      <c r="W513">
        <f>U513*J513</f>
        <v/>
      </c>
      <c r="X513">
        <f>T513+W513</f>
        <v/>
      </c>
      <c r="Y513">
        <f>(T513*E513+W513*L513)*(1-R513-'d_고정'!$B$13)</f>
        <v/>
      </c>
      <c r="Z513">
        <f>(U513*N513*Q513+'d_고정'!$B$3*('6_기대효과'!$H$7/8)*Q513*'d_고정'!$B$10*P513*('6_기대효과'!$K$7/'d_고정'!$B$9))*(1-R513)</f>
        <v/>
      </c>
      <c r="AA513">
        <f>W513*L513*(1-R513-'d_고정'!$B$13)+U513*MAX(N513-'d_고정'!$B$10*P513*('6_기대효과'!$K$7/'d_고정'!$B$9),0)*Q513*(1-R513)</f>
        <v/>
      </c>
      <c r="AB513">
        <f>Y513+Z513</f>
        <v/>
      </c>
      <c r="AC513">
        <f>Y513/('d_고정'!$B$5*'6_기대효과'!$H$7/8)/'d_고정'!$B$6</f>
        <v/>
      </c>
      <c r="AD513">
        <f>Y513/('d_고정'!$B$8*'6_기대효과'!$H$7/8)</f>
        <v/>
      </c>
    </row>
    <row r="514">
      <c r="A514">
        <f>RAND()</f>
        <v/>
      </c>
      <c r="B514">
        <f>IF('d_시나리오'!$J$2='d_시나리오'!$H$2,'d_시나리오'!$I$2,IF(A514&lt;('d_시나리오'!$I$2-'d_시나리오'!$H$2)/('d_시나리오'!$J$2-'d_시나리오'!$H$2),'d_시나리오'!$H$2+SQRT(A514*('d_시나리오'!$J$2-'d_시나리오'!$H$2)*('d_시나리오'!$I$2-'d_시나리오'!$H$2)),'d_시나리오'!$J$2-SQRT((1-A514)*('d_시나리오'!$J$2-'d_시나리오'!$H$2)*('d_시나리오'!$J$2-'d_시나리오'!$I$2))))</f>
        <v/>
      </c>
      <c r="C514">
        <f>RAND()</f>
        <v/>
      </c>
      <c r="D514">
        <f>BETAINV(RAND(),IF(C514&lt;'d_고정'!$B$26,'d_고정'!$B$23,'d_고정'!$B$16)+1,'d_고정'!$B$17-IF(C514&lt;'d_고정'!$B$26,'d_고정'!$B$23,'d_고정'!$B$16)+1)*('d_고정'!$B$14+('d_고정'!$B$15-'d_고정'!$B$14)*RAND())</f>
        <v/>
      </c>
      <c r="E514">
        <f>INDEX('d_분포'!$A$2:$A$28,RANDBETWEEN(1,27))</f>
        <v/>
      </c>
      <c r="F514">
        <f>INDEX('d_분포'!$C$2:$C$5,RANDBETWEEN(1,4))*(0.9+0.2*RAND())</f>
        <v/>
      </c>
      <c r="G514">
        <f>RAND()</f>
        <v/>
      </c>
      <c r="H514">
        <f>(F514+(1-F514)*('d_고정'!$B$22*BETAINV(RAND(),IF(G514&lt;'d_고정'!$B$26,'d_고정'!$B$25,'d_고정'!$B$20)+1,'d_고정'!$B$21-IF(G514&lt;'d_고정'!$B$26,'d_고정'!$B$25,'d_고정'!$B$20)+1)+(1-'d_고정'!$B$22)*BETAINV(RAND(),IF(G514&lt;'d_고정'!$B$26,'d_고정'!$B$24,'d_고정'!$B$18)+1,'d_고정'!$B$19-IF(G514&lt;'d_고정'!$B$26,'d_고정'!$B$24,'d_고정'!$B$18)+1))*('d_고정'!$B$14+('d_고정'!$B$15-'d_고정'!$B$14)*RAND()))/F514</f>
        <v/>
      </c>
      <c r="I514">
        <f>RAND()</f>
        <v/>
      </c>
      <c r="J514">
        <f>IF('d_시나리오'!$J$3='d_시나리오'!$H$3,'d_시나리오'!$I$3,IF(I514&lt;('d_시나리오'!$I$3-'d_시나리오'!$H$3)/('d_시나리오'!$J$3-'d_시나리오'!$H$3),'d_시나리오'!$H$3+SQRT(I514*('d_시나리오'!$J$3-'d_시나리오'!$H$3)*('d_시나리오'!$I$3-'d_시나리오'!$H$3)),'d_시나리오'!$J$3-SQRT((1-I514)*('d_시나리오'!$J$3-'d_시나리오'!$H$3)*('d_시나리오'!$J$3-'d_시나리오'!$I$3))))</f>
        <v/>
      </c>
      <c r="K514">
        <f>RAND()</f>
        <v/>
      </c>
      <c r="L514">
        <f>IF('d_시나리오'!$J$4='d_시나리오'!$H$4,'d_시나리오'!$I$4,IF(K514&lt;('d_시나리오'!$I$4-'d_시나리오'!$H$4)/('d_시나리오'!$J$4-'d_시나리오'!$H$4),'d_시나리오'!$H$4+SQRT(K514*('d_시나리오'!$J$4-'d_시나리오'!$H$4)*('d_시나리오'!$I$4-'d_시나리오'!$H$4)),'d_시나리오'!$J$4-SQRT((1-K514)*('d_시나리오'!$J$4-'d_시나리오'!$H$4)*('d_시나리오'!$J$4-'d_시나리오'!$I$4))))</f>
        <v/>
      </c>
      <c r="M514">
        <f>RAND()</f>
        <v/>
      </c>
      <c r="N514">
        <f>IF('d_시나리오'!$J$5='d_시나리오'!$H$5,'d_시나리오'!$I$5,IF(M514&lt;('d_시나리오'!$I$5-'d_시나리오'!$H$5)/('d_시나리오'!$J$5-'d_시나리오'!$H$5),'d_시나리오'!$H$5+SQRT(M514*('d_시나리오'!$J$5-'d_시나리오'!$H$5)*('d_시나리오'!$I$5-'d_시나리오'!$H$5)),'d_시나리오'!$J$5-SQRT((1-M514)*('d_시나리오'!$J$5-'d_시나리오'!$H$5)*('d_시나리오'!$J$5-'d_시나리오'!$I$5))))</f>
        <v/>
      </c>
      <c r="O514">
        <f>RAND()</f>
        <v/>
      </c>
      <c r="P514">
        <f>IF('d_시나리오'!$J$6='d_시나리오'!$H$6,'d_시나리오'!$I$6,IF(O514&lt;('d_시나리오'!$I$6-'d_시나리오'!$H$6)/('d_시나리오'!$J$6-'d_시나리오'!$H$6),'d_시나리오'!$H$6+SQRT(O514*('d_시나리오'!$J$6-'d_시나리오'!$H$6)*('d_시나리오'!$I$6-'d_시나리오'!$H$6)),'d_시나리오'!$J$6-SQRT((1-O514)*('d_시나리오'!$J$6-'d_시나리오'!$H$6)*('d_시나리오'!$J$6-'d_시나리오'!$I$6))))</f>
        <v/>
      </c>
      <c r="Q514">
        <f>INDEX('d_분포'!$B$2:$B$57,RANDBETWEEN(1,56))</f>
        <v/>
      </c>
      <c r="R514">
        <f>BETAINV(RAND(),5,5)</f>
        <v/>
      </c>
      <c r="S514">
        <f>'d_고정'!$B$1*'6_기대효과'!$H$7*('d_시나리오'!$I$7/'d_고정'!$B$2)*B514</f>
        <v/>
      </c>
      <c r="T514">
        <f>S514*D514</f>
        <v/>
      </c>
      <c r="U514">
        <f>S514*F514*H514</f>
        <v/>
      </c>
      <c r="V514">
        <f>S514*F514*(H514-1)</f>
        <v/>
      </c>
      <c r="W514">
        <f>U514*J514</f>
        <v/>
      </c>
      <c r="X514">
        <f>T514+W514</f>
        <v/>
      </c>
      <c r="Y514">
        <f>(T514*E514+W514*L514)*(1-R514-'d_고정'!$B$13)</f>
        <v/>
      </c>
      <c r="Z514">
        <f>(U514*N514*Q514+'d_고정'!$B$3*('6_기대효과'!$H$7/8)*Q514*'d_고정'!$B$10*P514*('6_기대효과'!$K$7/'d_고정'!$B$9))*(1-R514)</f>
        <v/>
      </c>
      <c r="AA514">
        <f>W514*L514*(1-R514-'d_고정'!$B$13)+U514*MAX(N514-'d_고정'!$B$10*P514*('6_기대효과'!$K$7/'d_고정'!$B$9),0)*Q514*(1-R514)</f>
        <v/>
      </c>
      <c r="AB514">
        <f>Y514+Z514</f>
        <v/>
      </c>
      <c r="AC514">
        <f>Y514/('d_고정'!$B$5*'6_기대효과'!$H$7/8)/'d_고정'!$B$6</f>
        <v/>
      </c>
      <c r="AD514">
        <f>Y514/('d_고정'!$B$8*'6_기대효과'!$H$7/8)</f>
        <v/>
      </c>
    </row>
    <row r="515">
      <c r="A515">
        <f>RAND()</f>
        <v/>
      </c>
      <c r="B515">
        <f>IF('d_시나리오'!$J$2='d_시나리오'!$H$2,'d_시나리오'!$I$2,IF(A515&lt;('d_시나리오'!$I$2-'d_시나리오'!$H$2)/('d_시나리오'!$J$2-'d_시나리오'!$H$2),'d_시나리오'!$H$2+SQRT(A515*('d_시나리오'!$J$2-'d_시나리오'!$H$2)*('d_시나리오'!$I$2-'d_시나리오'!$H$2)),'d_시나리오'!$J$2-SQRT((1-A515)*('d_시나리오'!$J$2-'d_시나리오'!$H$2)*('d_시나리오'!$J$2-'d_시나리오'!$I$2))))</f>
        <v/>
      </c>
      <c r="C515">
        <f>RAND()</f>
        <v/>
      </c>
      <c r="D515">
        <f>BETAINV(RAND(),IF(C515&lt;'d_고정'!$B$26,'d_고정'!$B$23,'d_고정'!$B$16)+1,'d_고정'!$B$17-IF(C515&lt;'d_고정'!$B$26,'d_고정'!$B$23,'d_고정'!$B$16)+1)*('d_고정'!$B$14+('d_고정'!$B$15-'d_고정'!$B$14)*RAND())</f>
        <v/>
      </c>
      <c r="E515">
        <f>INDEX('d_분포'!$A$2:$A$28,RANDBETWEEN(1,27))</f>
        <v/>
      </c>
      <c r="F515">
        <f>INDEX('d_분포'!$C$2:$C$5,RANDBETWEEN(1,4))*(0.9+0.2*RAND())</f>
        <v/>
      </c>
      <c r="G515">
        <f>RAND()</f>
        <v/>
      </c>
      <c r="H515">
        <f>(F515+(1-F515)*('d_고정'!$B$22*BETAINV(RAND(),IF(G515&lt;'d_고정'!$B$26,'d_고정'!$B$25,'d_고정'!$B$20)+1,'d_고정'!$B$21-IF(G515&lt;'d_고정'!$B$26,'d_고정'!$B$25,'d_고정'!$B$20)+1)+(1-'d_고정'!$B$22)*BETAINV(RAND(),IF(G515&lt;'d_고정'!$B$26,'d_고정'!$B$24,'d_고정'!$B$18)+1,'d_고정'!$B$19-IF(G515&lt;'d_고정'!$B$26,'d_고정'!$B$24,'d_고정'!$B$18)+1))*('d_고정'!$B$14+('d_고정'!$B$15-'d_고정'!$B$14)*RAND()))/F515</f>
        <v/>
      </c>
      <c r="I515">
        <f>RAND()</f>
        <v/>
      </c>
      <c r="J515">
        <f>IF('d_시나리오'!$J$3='d_시나리오'!$H$3,'d_시나리오'!$I$3,IF(I515&lt;('d_시나리오'!$I$3-'d_시나리오'!$H$3)/('d_시나리오'!$J$3-'d_시나리오'!$H$3),'d_시나리오'!$H$3+SQRT(I515*('d_시나리오'!$J$3-'d_시나리오'!$H$3)*('d_시나리오'!$I$3-'d_시나리오'!$H$3)),'d_시나리오'!$J$3-SQRT((1-I515)*('d_시나리오'!$J$3-'d_시나리오'!$H$3)*('d_시나리오'!$J$3-'d_시나리오'!$I$3))))</f>
        <v/>
      </c>
      <c r="K515">
        <f>RAND()</f>
        <v/>
      </c>
      <c r="L515">
        <f>IF('d_시나리오'!$J$4='d_시나리오'!$H$4,'d_시나리오'!$I$4,IF(K515&lt;('d_시나리오'!$I$4-'d_시나리오'!$H$4)/('d_시나리오'!$J$4-'d_시나리오'!$H$4),'d_시나리오'!$H$4+SQRT(K515*('d_시나리오'!$J$4-'d_시나리오'!$H$4)*('d_시나리오'!$I$4-'d_시나리오'!$H$4)),'d_시나리오'!$J$4-SQRT((1-K515)*('d_시나리오'!$J$4-'d_시나리오'!$H$4)*('d_시나리오'!$J$4-'d_시나리오'!$I$4))))</f>
        <v/>
      </c>
      <c r="M515">
        <f>RAND()</f>
        <v/>
      </c>
      <c r="N515">
        <f>IF('d_시나리오'!$J$5='d_시나리오'!$H$5,'d_시나리오'!$I$5,IF(M515&lt;('d_시나리오'!$I$5-'d_시나리오'!$H$5)/('d_시나리오'!$J$5-'d_시나리오'!$H$5),'d_시나리오'!$H$5+SQRT(M515*('d_시나리오'!$J$5-'d_시나리오'!$H$5)*('d_시나리오'!$I$5-'d_시나리오'!$H$5)),'d_시나리오'!$J$5-SQRT((1-M515)*('d_시나리오'!$J$5-'d_시나리오'!$H$5)*('d_시나리오'!$J$5-'d_시나리오'!$I$5))))</f>
        <v/>
      </c>
      <c r="O515">
        <f>RAND()</f>
        <v/>
      </c>
      <c r="P515">
        <f>IF('d_시나리오'!$J$6='d_시나리오'!$H$6,'d_시나리오'!$I$6,IF(O515&lt;('d_시나리오'!$I$6-'d_시나리오'!$H$6)/('d_시나리오'!$J$6-'d_시나리오'!$H$6),'d_시나리오'!$H$6+SQRT(O515*('d_시나리오'!$J$6-'d_시나리오'!$H$6)*('d_시나리오'!$I$6-'d_시나리오'!$H$6)),'d_시나리오'!$J$6-SQRT((1-O515)*('d_시나리오'!$J$6-'d_시나리오'!$H$6)*('d_시나리오'!$J$6-'d_시나리오'!$I$6))))</f>
        <v/>
      </c>
      <c r="Q515">
        <f>INDEX('d_분포'!$B$2:$B$57,RANDBETWEEN(1,56))</f>
        <v/>
      </c>
      <c r="R515">
        <f>BETAINV(RAND(),5,5)</f>
        <v/>
      </c>
      <c r="S515">
        <f>'d_고정'!$B$1*'6_기대효과'!$H$7*('d_시나리오'!$I$7/'d_고정'!$B$2)*B515</f>
        <v/>
      </c>
      <c r="T515">
        <f>S515*D515</f>
        <v/>
      </c>
      <c r="U515">
        <f>S515*F515*H515</f>
        <v/>
      </c>
      <c r="V515">
        <f>S515*F515*(H515-1)</f>
        <v/>
      </c>
      <c r="W515">
        <f>U515*J515</f>
        <v/>
      </c>
      <c r="X515">
        <f>T515+W515</f>
        <v/>
      </c>
      <c r="Y515">
        <f>(T515*E515+W515*L515)*(1-R515-'d_고정'!$B$13)</f>
        <v/>
      </c>
      <c r="Z515">
        <f>(U515*N515*Q515+'d_고정'!$B$3*('6_기대효과'!$H$7/8)*Q515*'d_고정'!$B$10*P515*('6_기대효과'!$K$7/'d_고정'!$B$9))*(1-R515)</f>
        <v/>
      </c>
      <c r="AA515">
        <f>W515*L515*(1-R515-'d_고정'!$B$13)+U515*MAX(N515-'d_고정'!$B$10*P515*('6_기대효과'!$K$7/'d_고정'!$B$9),0)*Q515*(1-R515)</f>
        <v/>
      </c>
      <c r="AB515">
        <f>Y515+Z515</f>
        <v/>
      </c>
      <c r="AC515">
        <f>Y515/('d_고정'!$B$5*'6_기대효과'!$H$7/8)/'d_고정'!$B$6</f>
        <v/>
      </c>
      <c r="AD515">
        <f>Y515/('d_고정'!$B$8*'6_기대효과'!$H$7/8)</f>
        <v/>
      </c>
    </row>
    <row r="516">
      <c r="A516">
        <f>RAND()</f>
        <v/>
      </c>
      <c r="B516">
        <f>IF('d_시나리오'!$J$2='d_시나리오'!$H$2,'d_시나리오'!$I$2,IF(A516&lt;('d_시나리오'!$I$2-'d_시나리오'!$H$2)/('d_시나리오'!$J$2-'d_시나리오'!$H$2),'d_시나리오'!$H$2+SQRT(A516*('d_시나리오'!$J$2-'d_시나리오'!$H$2)*('d_시나리오'!$I$2-'d_시나리오'!$H$2)),'d_시나리오'!$J$2-SQRT((1-A516)*('d_시나리오'!$J$2-'d_시나리오'!$H$2)*('d_시나리오'!$J$2-'d_시나리오'!$I$2))))</f>
        <v/>
      </c>
      <c r="C516">
        <f>RAND()</f>
        <v/>
      </c>
      <c r="D516">
        <f>BETAINV(RAND(),IF(C516&lt;'d_고정'!$B$26,'d_고정'!$B$23,'d_고정'!$B$16)+1,'d_고정'!$B$17-IF(C516&lt;'d_고정'!$B$26,'d_고정'!$B$23,'d_고정'!$B$16)+1)*('d_고정'!$B$14+('d_고정'!$B$15-'d_고정'!$B$14)*RAND())</f>
        <v/>
      </c>
      <c r="E516">
        <f>INDEX('d_분포'!$A$2:$A$28,RANDBETWEEN(1,27))</f>
        <v/>
      </c>
      <c r="F516">
        <f>INDEX('d_분포'!$C$2:$C$5,RANDBETWEEN(1,4))*(0.9+0.2*RAND())</f>
        <v/>
      </c>
      <c r="G516">
        <f>RAND()</f>
        <v/>
      </c>
      <c r="H516">
        <f>(F516+(1-F516)*('d_고정'!$B$22*BETAINV(RAND(),IF(G516&lt;'d_고정'!$B$26,'d_고정'!$B$25,'d_고정'!$B$20)+1,'d_고정'!$B$21-IF(G516&lt;'d_고정'!$B$26,'d_고정'!$B$25,'d_고정'!$B$20)+1)+(1-'d_고정'!$B$22)*BETAINV(RAND(),IF(G516&lt;'d_고정'!$B$26,'d_고정'!$B$24,'d_고정'!$B$18)+1,'d_고정'!$B$19-IF(G516&lt;'d_고정'!$B$26,'d_고정'!$B$24,'d_고정'!$B$18)+1))*('d_고정'!$B$14+('d_고정'!$B$15-'d_고정'!$B$14)*RAND()))/F516</f>
        <v/>
      </c>
      <c r="I516">
        <f>RAND()</f>
        <v/>
      </c>
      <c r="J516">
        <f>IF('d_시나리오'!$J$3='d_시나리오'!$H$3,'d_시나리오'!$I$3,IF(I516&lt;('d_시나리오'!$I$3-'d_시나리오'!$H$3)/('d_시나리오'!$J$3-'d_시나리오'!$H$3),'d_시나리오'!$H$3+SQRT(I516*('d_시나리오'!$J$3-'d_시나리오'!$H$3)*('d_시나리오'!$I$3-'d_시나리오'!$H$3)),'d_시나리오'!$J$3-SQRT((1-I516)*('d_시나리오'!$J$3-'d_시나리오'!$H$3)*('d_시나리오'!$J$3-'d_시나리오'!$I$3))))</f>
        <v/>
      </c>
      <c r="K516">
        <f>RAND()</f>
        <v/>
      </c>
      <c r="L516">
        <f>IF('d_시나리오'!$J$4='d_시나리오'!$H$4,'d_시나리오'!$I$4,IF(K516&lt;('d_시나리오'!$I$4-'d_시나리오'!$H$4)/('d_시나리오'!$J$4-'d_시나리오'!$H$4),'d_시나리오'!$H$4+SQRT(K516*('d_시나리오'!$J$4-'d_시나리오'!$H$4)*('d_시나리오'!$I$4-'d_시나리오'!$H$4)),'d_시나리오'!$J$4-SQRT((1-K516)*('d_시나리오'!$J$4-'d_시나리오'!$H$4)*('d_시나리오'!$J$4-'d_시나리오'!$I$4))))</f>
        <v/>
      </c>
      <c r="M516">
        <f>RAND()</f>
        <v/>
      </c>
      <c r="N516">
        <f>IF('d_시나리오'!$J$5='d_시나리오'!$H$5,'d_시나리오'!$I$5,IF(M516&lt;('d_시나리오'!$I$5-'d_시나리오'!$H$5)/('d_시나리오'!$J$5-'d_시나리오'!$H$5),'d_시나리오'!$H$5+SQRT(M516*('d_시나리오'!$J$5-'d_시나리오'!$H$5)*('d_시나리오'!$I$5-'d_시나리오'!$H$5)),'d_시나리오'!$J$5-SQRT((1-M516)*('d_시나리오'!$J$5-'d_시나리오'!$H$5)*('d_시나리오'!$J$5-'d_시나리오'!$I$5))))</f>
        <v/>
      </c>
      <c r="O516">
        <f>RAND()</f>
        <v/>
      </c>
      <c r="P516">
        <f>IF('d_시나리오'!$J$6='d_시나리오'!$H$6,'d_시나리오'!$I$6,IF(O516&lt;('d_시나리오'!$I$6-'d_시나리오'!$H$6)/('d_시나리오'!$J$6-'d_시나리오'!$H$6),'d_시나리오'!$H$6+SQRT(O516*('d_시나리오'!$J$6-'d_시나리오'!$H$6)*('d_시나리오'!$I$6-'d_시나리오'!$H$6)),'d_시나리오'!$J$6-SQRT((1-O516)*('d_시나리오'!$J$6-'d_시나리오'!$H$6)*('d_시나리오'!$J$6-'d_시나리오'!$I$6))))</f>
        <v/>
      </c>
      <c r="Q516">
        <f>INDEX('d_분포'!$B$2:$B$57,RANDBETWEEN(1,56))</f>
        <v/>
      </c>
      <c r="R516">
        <f>BETAINV(RAND(),5,5)</f>
        <v/>
      </c>
      <c r="S516">
        <f>'d_고정'!$B$1*'6_기대효과'!$H$7*('d_시나리오'!$I$7/'d_고정'!$B$2)*B516</f>
        <v/>
      </c>
      <c r="T516">
        <f>S516*D516</f>
        <v/>
      </c>
      <c r="U516">
        <f>S516*F516*H516</f>
        <v/>
      </c>
      <c r="V516">
        <f>S516*F516*(H516-1)</f>
        <v/>
      </c>
      <c r="W516">
        <f>U516*J516</f>
        <v/>
      </c>
      <c r="X516">
        <f>T516+W516</f>
        <v/>
      </c>
      <c r="Y516">
        <f>(T516*E516+W516*L516)*(1-R516-'d_고정'!$B$13)</f>
        <v/>
      </c>
      <c r="Z516">
        <f>(U516*N516*Q516+'d_고정'!$B$3*('6_기대효과'!$H$7/8)*Q516*'d_고정'!$B$10*P516*('6_기대효과'!$K$7/'d_고정'!$B$9))*(1-R516)</f>
        <v/>
      </c>
      <c r="AA516">
        <f>W516*L516*(1-R516-'d_고정'!$B$13)+U516*MAX(N516-'d_고정'!$B$10*P516*('6_기대효과'!$K$7/'d_고정'!$B$9),0)*Q516*(1-R516)</f>
        <v/>
      </c>
      <c r="AB516">
        <f>Y516+Z516</f>
        <v/>
      </c>
      <c r="AC516">
        <f>Y516/('d_고정'!$B$5*'6_기대효과'!$H$7/8)/'d_고정'!$B$6</f>
        <v/>
      </c>
      <c r="AD516">
        <f>Y516/('d_고정'!$B$8*'6_기대효과'!$H$7/8)</f>
        <v/>
      </c>
    </row>
    <row r="517">
      <c r="A517">
        <f>RAND()</f>
        <v/>
      </c>
      <c r="B517">
        <f>IF('d_시나리오'!$J$2='d_시나리오'!$H$2,'d_시나리오'!$I$2,IF(A517&lt;('d_시나리오'!$I$2-'d_시나리오'!$H$2)/('d_시나리오'!$J$2-'d_시나리오'!$H$2),'d_시나리오'!$H$2+SQRT(A517*('d_시나리오'!$J$2-'d_시나리오'!$H$2)*('d_시나리오'!$I$2-'d_시나리오'!$H$2)),'d_시나리오'!$J$2-SQRT((1-A517)*('d_시나리오'!$J$2-'d_시나리오'!$H$2)*('d_시나리오'!$J$2-'d_시나리오'!$I$2))))</f>
        <v/>
      </c>
      <c r="C517">
        <f>RAND()</f>
        <v/>
      </c>
      <c r="D517">
        <f>BETAINV(RAND(),IF(C517&lt;'d_고정'!$B$26,'d_고정'!$B$23,'d_고정'!$B$16)+1,'d_고정'!$B$17-IF(C517&lt;'d_고정'!$B$26,'d_고정'!$B$23,'d_고정'!$B$16)+1)*('d_고정'!$B$14+('d_고정'!$B$15-'d_고정'!$B$14)*RAND())</f>
        <v/>
      </c>
      <c r="E517">
        <f>INDEX('d_분포'!$A$2:$A$28,RANDBETWEEN(1,27))</f>
        <v/>
      </c>
      <c r="F517">
        <f>INDEX('d_분포'!$C$2:$C$5,RANDBETWEEN(1,4))*(0.9+0.2*RAND())</f>
        <v/>
      </c>
      <c r="G517">
        <f>RAND()</f>
        <v/>
      </c>
      <c r="H517">
        <f>(F517+(1-F517)*('d_고정'!$B$22*BETAINV(RAND(),IF(G517&lt;'d_고정'!$B$26,'d_고정'!$B$25,'d_고정'!$B$20)+1,'d_고정'!$B$21-IF(G517&lt;'d_고정'!$B$26,'d_고정'!$B$25,'d_고정'!$B$20)+1)+(1-'d_고정'!$B$22)*BETAINV(RAND(),IF(G517&lt;'d_고정'!$B$26,'d_고정'!$B$24,'d_고정'!$B$18)+1,'d_고정'!$B$19-IF(G517&lt;'d_고정'!$B$26,'d_고정'!$B$24,'d_고정'!$B$18)+1))*('d_고정'!$B$14+('d_고정'!$B$15-'d_고정'!$B$14)*RAND()))/F517</f>
        <v/>
      </c>
      <c r="I517">
        <f>RAND()</f>
        <v/>
      </c>
      <c r="J517">
        <f>IF('d_시나리오'!$J$3='d_시나리오'!$H$3,'d_시나리오'!$I$3,IF(I517&lt;('d_시나리오'!$I$3-'d_시나리오'!$H$3)/('d_시나리오'!$J$3-'d_시나리오'!$H$3),'d_시나리오'!$H$3+SQRT(I517*('d_시나리오'!$J$3-'d_시나리오'!$H$3)*('d_시나리오'!$I$3-'d_시나리오'!$H$3)),'d_시나리오'!$J$3-SQRT((1-I517)*('d_시나리오'!$J$3-'d_시나리오'!$H$3)*('d_시나리오'!$J$3-'d_시나리오'!$I$3))))</f>
        <v/>
      </c>
      <c r="K517">
        <f>RAND()</f>
        <v/>
      </c>
      <c r="L517">
        <f>IF('d_시나리오'!$J$4='d_시나리오'!$H$4,'d_시나리오'!$I$4,IF(K517&lt;('d_시나리오'!$I$4-'d_시나리오'!$H$4)/('d_시나리오'!$J$4-'d_시나리오'!$H$4),'d_시나리오'!$H$4+SQRT(K517*('d_시나리오'!$J$4-'d_시나리오'!$H$4)*('d_시나리오'!$I$4-'d_시나리오'!$H$4)),'d_시나리오'!$J$4-SQRT((1-K517)*('d_시나리오'!$J$4-'d_시나리오'!$H$4)*('d_시나리오'!$J$4-'d_시나리오'!$I$4))))</f>
        <v/>
      </c>
      <c r="M517">
        <f>RAND()</f>
        <v/>
      </c>
      <c r="N517">
        <f>IF('d_시나리오'!$J$5='d_시나리오'!$H$5,'d_시나리오'!$I$5,IF(M517&lt;('d_시나리오'!$I$5-'d_시나리오'!$H$5)/('d_시나리오'!$J$5-'d_시나리오'!$H$5),'d_시나리오'!$H$5+SQRT(M517*('d_시나리오'!$J$5-'d_시나리오'!$H$5)*('d_시나리오'!$I$5-'d_시나리오'!$H$5)),'d_시나리오'!$J$5-SQRT((1-M517)*('d_시나리오'!$J$5-'d_시나리오'!$H$5)*('d_시나리오'!$J$5-'d_시나리오'!$I$5))))</f>
        <v/>
      </c>
      <c r="O517">
        <f>RAND()</f>
        <v/>
      </c>
      <c r="P517">
        <f>IF('d_시나리오'!$J$6='d_시나리오'!$H$6,'d_시나리오'!$I$6,IF(O517&lt;('d_시나리오'!$I$6-'d_시나리오'!$H$6)/('d_시나리오'!$J$6-'d_시나리오'!$H$6),'d_시나리오'!$H$6+SQRT(O517*('d_시나리오'!$J$6-'d_시나리오'!$H$6)*('d_시나리오'!$I$6-'d_시나리오'!$H$6)),'d_시나리오'!$J$6-SQRT((1-O517)*('d_시나리오'!$J$6-'d_시나리오'!$H$6)*('d_시나리오'!$J$6-'d_시나리오'!$I$6))))</f>
        <v/>
      </c>
      <c r="Q517">
        <f>INDEX('d_분포'!$B$2:$B$57,RANDBETWEEN(1,56))</f>
        <v/>
      </c>
      <c r="R517">
        <f>BETAINV(RAND(),5,5)</f>
        <v/>
      </c>
      <c r="S517">
        <f>'d_고정'!$B$1*'6_기대효과'!$H$7*('d_시나리오'!$I$7/'d_고정'!$B$2)*B517</f>
        <v/>
      </c>
      <c r="T517">
        <f>S517*D517</f>
        <v/>
      </c>
      <c r="U517">
        <f>S517*F517*H517</f>
        <v/>
      </c>
      <c r="V517">
        <f>S517*F517*(H517-1)</f>
        <v/>
      </c>
      <c r="W517">
        <f>U517*J517</f>
        <v/>
      </c>
      <c r="X517">
        <f>T517+W517</f>
        <v/>
      </c>
      <c r="Y517">
        <f>(T517*E517+W517*L517)*(1-R517-'d_고정'!$B$13)</f>
        <v/>
      </c>
      <c r="Z517">
        <f>(U517*N517*Q517+'d_고정'!$B$3*('6_기대효과'!$H$7/8)*Q517*'d_고정'!$B$10*P517*('6_기대효과'!$K$7/'d_고정'!$B$9))*(1-R517)</f>
        <v/>
      </c>
      <c r="AA517">
        <f>W517*L517*(1-R517-'d_고정'!$B$13)+U517*MAX(N517-'d_고정'!$B$10*P517*('6_기대효과'!$K$7/'d_고정'!$B$9),0)*Q517*(1-R517)</f>
        <v/>
      </c>
      <c r="AB517">
        <f>Y517+Z517</f>
        <v/>
      </c>
      <c r="AC517">
        <f>Y517/('d_고정'!$B$5*'6_기대효과'!$H$7/8)/'d_고정'!$B$6</f>
        <v/>
      </c>
      <c r="AD517">
        <f>Y517/('d_고정'!$B$8*'6_기대효과'!$H$7/8)</f>
        <v/>
      </c>
    </row>
    <row r="518">
      <c r="A518">
        <f>RAND()</f>
        <v/>
      </c>
      <c r="B518">
        <f>IF('d_시나리오'!$J$2='d_시나리오'!$H$2,'d_시나리오'!$I$2,IF(A518&lt;('d_시나리오'!$I$2-'d_시나리오'!$H$2)/('d_시나리오'!$J$2-'d_시나리오'!$H$2),'d_시나리오'!$H$2+SQRT(A518*('d_시나리오'!$J$2-'d_시나리오'!$H$2)*('d_시나리오'!$I$2-'d_시나리오'!$H$2)),'d_시나리오'!$J$2-SQRT((1-A518)*('d_시나리오'!$J$2-'d_시나리오'!$H$2)*('d_시나리오'!$J$2-'d_시나리오'!$I$2))))</f>
        <v/>
      </c>
      <c r="C518">
        <f>RAND()</f>
        <v/>
      </c>
      <c r="D518">
        <f>BETAINV(RAND(),IF(C518&lt;'d_고정'!$B$26,'d_고정'!$B$23,'d_고정'!$B$16)+1,'d_고정'!$B$17-IF(C518&lt;'d_고정'!$B$26,'d_고정'!$B$23,'d_고정'!$B$16)+1)*('d_고정'!$B$14+('d_고정'!$B$15-'d_고정'!$B$14)*RAND())</f>
        <v/>
      </c>
      <c r="E518">
        <f>INDEX('d_분포'!$A$2:$A$28,RANDBETWEEN(1,27))</f>
        <v/>
      </c>
      <c r="F518">
        <f>INDEX('d_분포'!$C$2:$C$5,RANDBETWEEN(1,4))*(0.9+0.2*RAND())</f>
        <v/>
      </c>
      <c r="G518">
        <f>RAND()</f>
        <v/>
      </c>
      <c r="H518">
        <f>(F518+(1-F518)*('d_고정'!$B$22*BETAINV(RAND(),IF(G518&lt;'d_고정'!$B$26,'d_고정'!$B$25,'d_고정'!$B$20)+1,'d_고정'!$B$21-IF(G518&lt;'d_고정'!$B$26,'d_고정'!$B$25,'d_고정'!$B$20)+1)+(1-'d_고정'!$B$22)*BETAINV(RAND(),IF(G518&lt;'d_고정'!$B$26,'d_고정'!$B$24,'d_고정'!$B$18)+1,'d_고정'!$B$19-IF(G518&lt;'d_고정'!$B$26,'d_고정'!$B$24,'d_고정'!$B$18)+1))*('d_고정'!$B$14+('d_고정'!$B$15-'d_고정'!$B$14)*RAND()))/F518</f>
        <v/>
      </c>
      <c r="I518">
        <f>RAND()</f>
        <v/>
      </c>
      <c r="J518">
        <f>IF('d_시나리오'!$J$3='d_시나리오'!$H$3,'d_시나리오'!$I$3,IF(I518&lt;('d_시나리오'!$I$3-'d_시나리오'!$H$3)/('d_시나리오'!$J$3-'d_시나리오'!$H$3),'d_시나리오'!$H$3+SQRT(I518*('d_시나리오'!$J$3-'d_시나리오'!$H$3)*('d_시나리오'!$I$3-'d_시나리오'!$H$3)),'d_시나리오'!$J$3-SQRT((1-I518)*('d_시나리오'!$J$3-'d_시나리오'!$H$3)*('d_시나리오'!$J$3-'d_시나리오'!$I$3))))</f>
        <v/>
      </c>
      <c r="K518">
        <f>RAND()</f>
        <v/>
      </c>
      <c r="L518">
        <f>IF('d_시나리오'!$J$4='d_시나리오'!$H$4,'d_시나리오'!$I$4,IF(K518&lt;('d_시나리오'!$I$4-'d_시나리오'!$H$4)/('d_시나리오'!$J$4-'d_시나리오'!$H$4),'d_시나리오'!$H$4+SQRT(K518*('d_시나리오'!$J$4-'d_시나리오'!$H$4)*('d_시나리오'!$I$4-'d_시나리오'!$H$4)),'d_시나리오'!$J$4-SQRT((1-K518)*('d_시나리오'!$J$4-'d_시나리오'!$H$4)*('d_시나리오'!$J$4-'d_시나리오'!$I$4))))</f>
        <v/>
      </c>
      <c r="M518">
        <f>RAND()</f>
        <v/>
      </c>
      <c r="N518">
        <f>IF('d_시나리오'!$J$5='d_시나리오'!$H$5,'d_시나리오'!$I$5,IF(M518&lt;('d_시나리오'!$I$5-'d_시나리오'!$H$5)/('d_시나리오'!$J$5-'d_시나리오'!$H$5),'d_시나리오'!$H$5+SQRT(M518*('d_시나리오'!$J$5-'d_시나리오'!$H$5)*('d_시나리오'!$I$5-'d_시나리오'!$H$5)),'d_시나리오'!$J$5-SQRT((1-M518)*('d_시나리오'!$J$5-'d_시나리오'!$H$5)*('d_시나리오'!$J$5-'d_시나리오'!$I$5))))</f>
        <v/>
      </c>
      <c r="O518">
        <f>RAND()</f>
        <v/>
      </c>
      <c r="P518">
        <f>IF('d_시나리오'!$J$6='d_시나리오'!$H$6,'d_시나리오'!$I$6,IF(O518&lt;('d_시나리오'!$I$6-'d_시나리오'!$H$6)/('d_시나리오'!$J$6-'d_시나리오'!$H$6),'d_시나리오'!$H$6+SQRT(O518*('d_시나리오'!$J$6-'d_시나리오'!$H$6)*('d_시나리오'!$I$6-'d_시나리오'!$H$6)),'d_시나리오'!$J$6-SQRT((1-O518)*('d_시나리오'!$J$6-'d_시나리오'!$H$6)*('d_시나리오'!$J$6-'d_시나리오'!$I$6))))</f>
        <v/>
      </c>
      <c r="Q518">
        <f>INDEX('d_분포'!$B$2:$B$57,RANDBETWEEN(1,56))</f>
        <v/>
      </c>
      <c r="R518">
        <f>BETAINV(RAND(),5,5)</f>
        <v/>
      </c>
      <c r="S518">
        <f>'d_고정'!$B$1*'6_기대효과'!$H$7*('d_시나리오'!$I$7/'d_고정'!$B$2)*B518</f>
        <v/>
      </c>
      <c r="T518">
        <f>S518*D518</f>
        <v/>
      </c>
      <c r="U518">
        <f>S518*F518*H518</f>
        <v/>
      </c>
      <c r="V518">
        <f>S518*F518*(H518-1)</f>
        <v/>
      </c>
      <c r="W518">
        <f>U518*J518</f>
        <v/>
      </c>
      <c r="X518">
        <f>T518+W518</f>
        <v/>
      </c>
      <c r="Y518">
        <f>(T518*E518+W518*L518)*(1-R518-'d_고정'!$B$13)</f>
        <v/>
      </c>
      <c r="Z518">
        <f>(U518*N518*Q518+'d_고정'!$B$3*('6_기대효과'!$H$7/8)*Q518*'d_고정'!$B$10*P518*('6_기대효과'!$K$7/'d_고정'!$B$9))*(1-R518)</f>
        <v/>
      </c>
      <c r="AA518">
        <f>W518*L518*(1-R518-'d_고정'!$B$13)+U518*MAX(N518-'d_고정'!$B$10*P518*('6_기대효과'!$K$7/'d_고정'!$B$9),0)*Q518*(1-R518)</f>
        <v/>
      </c>
      <c r="AB518">
        <f>Y518+Z518</f>
        <v/>
      </c>
      <c r="AC518">
        <f>Y518/('d_고정'!$B$5*'6_기대효과'!$H$7/8)/'d_고정'!$B$6</f>
        <v/>
      </c>
      <c r="AD518">
        <f>Y518/('d_고정'!$B$8*'6_기대효과'!$H$7/8)</f>
        <v/>
      </c>
    </row>
    <row r="519">
      <c r="A519">
        <f>RAND()</f>
        <v/>
      </c>
      <c r="B519">
        <f>IF('d_시나리오'!$J$2='d_시나리오'!$H$2,'d_시나리오'!$I$2,IF(A519&lt;('d_시나리오'!$I$2-'d_시나리오'!$H$2)/('d_시나리오'!$J$2-'d_시나리오'!$H$2),'d_시나리오'!$H$2+SQRT(A519*('d_시나리오'!$J$2-'d_시나리오'!$H$2)*('d_시나리오'!$I$2-'d_시나리오'!$H$2)),'d_시나리오'!$J$2-SQRT((1-A519)*('d_시나리오'!$J$2-'d_시나리오'!$H$2)*('d_시나리오'!$J$2-'d_시나리오'!$I$2))))</f>
        <v/>
      </c>
      <c r="C519">
        <f>RAND()</f>
        <v/>
      </c>
      <c r="D519">
        <f>BETAINV(RAND(),IF(C519&lt;'d_고정'!$B$26,'d_고정'!$B$23,'d_고정'!$B$16)+1,'d_고정'!$B$17-IF(C519&lt;'d_고정'!$B$26,'d_고정'!$B$23,'d_고정'!$B$16)+1)*('d_고정'!$B$14+('d_고정'!$B$15-'d_고정'!$B$14)*RAND())</f>
        <v/>
      </c>
      <c r="E519">
        <f>INDEX('d_분포'!$A$2:$A$28,RANDBETWEEN(1,27))</f>
        <v/>
      </c>
      <c r="F519">
        <f>INDEX('d_분포'!$C$2:$C$5,RANDBETWEEN(1,4))*(0.9+0.2*RAND())</f>
        <v/>
      </c>
      <c r="G519">
        <f>RAND()</f>
        <v/>
      </c>
      <c r="H519">
        <f>(F519+(1-F519)*('d_고정'!$B$22*BETAINV(RAND(),IF(G519&lt;'d_고정'!$B$26,'d_고정'!$B$25,'d_고정'!$B$20)+1,'d_고정'!$B$21-IF(G519&lt;'d_고정'!$B$26,'d_고정'!$B$25,'d_고정'!$B$20)+1)+(1-'d_고정'!$B$22)*BETAINV(RAND(),IF(G519&lt;'d_고정'!$B$26,'d_고정'!$B$24,'d_고정'!$B$18)+1,'d_고정'!$B$19-IF(G519&lt;'d_고정'!$B$26,'d_고정'!$B$24,'d_고정'!$B$18)+1))*('d_고정'!$B$14+('d_고정'!$B$15-'d_고정'!$B$14)*RAND()))/F519</f>
        <v/>
      </c>
      <c r="I519">
        <f>RAND()</f>
        <v/>
      </c>
      <c r="J519">
        <f>IF('d_시나리오'!$J$3='d_시나리오'!$H$3,'d_시나리오'!$I$3,IF(I519&lt;('d_시나리오'!$I$3-'d_시나리오'!$H$3)/('d_시나리오'!$J$3-'d_시나리오'!$H$3),'d_시나리오'!$H$3+SQRT(I519*('d_시나리오'!$J$3-'d_시나리오'!$H$3)*('d_시나리오'!$I$3-'d_시나리오'!$H$3)),'d_시나리오'!$J$3-SQRT((1-I519)*('d_시나리오'!$J$3-'d_시나리오'!$H$3)*('d_시나리오'!$J$3-'d_시나리오'!$I$3))))</f>
        <v/>
      </c>
      <c r="K519">
        <f>RAND()</f>
        <v/>
      </c>
      <c r="L519">
        <f>IF('d_시나리오'!$J$4='d_시나리오'!$H$4,'d_시나리오'!$I$4,IF(K519&lt;('d_시나리오'!$I$4-'d_시나리오'!$H$4)/('d_시나리오'!$J$4-'d_시나리오'!$H$4),'d_시나리오'!$H$4+SQRT(K519*('d_시나리오'!$J$4-'d_시나리오'!$H$4)*('d_시나리오'!$I$4-'d_시나리오'!$H$4)),'d_시나리오'!$J$4-SQRT((1-K519)*('d_시나리오'!$J$4-'d_시나리오'!$H$4)*('d_시나리오'!$J$4-'d_시나리오'!$I$4))))</f>
        <v/>
      </c>
      <c r="M519">
        <f>RAND()</f>
        <v/>
      </c>
      <c r="N519">
        <f>IF('d_시나리오'!$J$5='d_시나리오'!$H$5,'d_시나리오'!$I$5,IF(M519&lt;('d_시나리오'!$I$5-'d_시나리오'!$H$5)/('d_시나리오'!$J$5-'d_시나리오'!$H$5),'d_시나리오'!$H$5+SQRT(M519*('d_시나리오'!$J$5-'d_시나리오'!$H$5)*('d_시나리오'!$I$5-'d_시나리오'!$H$5)),'d_시나리오'!$J$5-SQRT((1-M519)*('d_시나리오'!$J$5-'d_시나리오'!$H$5)*('d_시나리오'!$J$5-'d_시나리오'!$I$5))))</f>
        <v/>
      </c>
      <c r="O519">
        <f>RAND()</f>
        <v/>
      </c>
      <c r="P519">
        <f>IF('d_시나리오'!$J$6='d_시나리오'!$H$6,'d_시나리오'!$I$6,IF(O519&lt;('d_시나리오'!$I$6-'d_시나리오'!$H$6)/('d_시나리오'!$J$6-'d_시나리오'!$H$6),'d_시나리오'!$H$6+SQRT(O519*('d_시나리오'!$J$6-'d_시나리오'!$H$6)*('d_시나리오'!$I$6-'d_시나리오'!$H$6)),'d_시나리오'!$J$6-SQRT((1-O519)*('d_시나리오'!$J$6-'d_시나리오'!$H$6)*('d_시나리오'!$J$6-'d_시나리오'!$I$6))))</f>
        <v/>
      </c>
      <c r="Q519">
        <f>INDEX('d_분포'!$B$2:$B$57,RANDBETWEEN(1,56))</f>
        <v/>
      </c>
      <c r="R519">
        <f>BETAINV(RAND(),5,5)</f>
        <v/>
      </c>
      <c r="S519">
        <f>'d_고정'!$B$1*'6_기대효과'!$H$7*('d_시나리오'!$I$7/'d_고정'!$B$2)*B519</f>
        <v/>
      </c>
      <c r="T519">
        <f>S519*D519</f>
        <v/>
      </c>
      <c r="U519">
        <f>S519*F519*H519</f>
        <v/>
      </c>
      <c r="V519">
        <f>S519*F519*(H519-1)</f>
        <v/>
      </c>
      <c r="W519">
        <f>U519*J519</f>
        <v/>
      </c>
      <c r="X519">
        <f>T519+W519</f>
        <v/>
      </c>
      <c r="Y519">
        <f>(T519*E519+W519*L519)*(1-R519-'d_고정'!$B$13)</f>
        <v/>
      </c>
      <c r="Z519">
        <f>(U519*N519*Q519+'d_고정'!$B$3*('6_기대효과'!$H$7/8)*Q519*'d_고정'!$B$10*P519*('6_기대효과'!$K$7/'d_고정'!$B$9))*(1-R519)</f>
        <v/>
      </c>
      <c r="AA519">
        <f>W519*L519*(1-R519-'d_고정'!$B$13)+U519*MAX(N519-'d_고정'!$B$10*P519*('6_기대효과'!$K$7/'d_고정'!$B$9),0)*Q519*(1-R519)</f>
        <v/>
      </c>
      <c r="AB519">
        <f>Y519+Z519</f>
        <v/>
      </c>
      <c r="AC519">
        <f>Y519/('d_고정'!$B$5*'6_기대효과'!$H$7/8)/'d_고정'!$B$6</f>
        <v/>
      </c>
      <c r="AD519">
        <f>Y519/('d_고정'!$B$8*'6_기대효과'!$H$7/8)</f>
        <v/>
      </c>
    </row>
    <row r="520">
      <c r="A520">
        <f>RAND()</f>
        <v/>
      </c>
      <c r="B520">
        <f>IF('d_시나리오'!$J$2='d_시나리오'!$H$2,'d_시나리오'!$I$2,IF(A520&lt;('d_시나리오'!$I$2-'d_시나리오'!$H$2)/('d_시나리오'!$J$2-'d_시나리오'!$H$2),'d_시나리오'!$H$2+SQRT(A520*('d_시나리오'!$J$2-'d_시나리오'!$H$2)*('d_시나리오'!$I$2-'d_시나리오'!$H$2)),'d_시나리오'!$J$2-SQRT((1-A520)*('d_시나리오'!$J$2-'d_시나리오'!$H$2)*('d_시나리오'!$J$2-'d_시나리오'!$I$2))))</f>
        <v/>
      </c>
      <c r="C520">
        <f>RAND()</f>
        <v/>
      </c>
      <c r="D520">
        <f>BETAINV(RAND(),IF(C520&lt;'d_고정'!$B$26,'d_고정'!$B$23,'d_고정'!$B$16)+1,'d_고정'!$B$17-IF(C520&lt;'d_고정'!$B$26,'d_고정'!$B$23,'d_고정'!$B$16)+1)*('d_고정'!$B$14+('d_고정'!$B$15-'d_고정'!$B$14)*RAND())</f>
        <v/>
      </c>
      <c r="E520">
        <f>INDEX('d_분포'!$A$2:$A$28,RANDBETWEEN(1,27))</f>
        <v/>
      </c>
      <c r="F520">
        <f>INDEX('d_분포'!$C$2:$C$5,RANDBETWEEN(1,4))*(0.9+0.2*RAND())</f>
        <v/>
      </c>
      <c r="G520">
        <f>RAND()</f>
        <v/>
      </c>
      <c r="H520">
        <f>(F520+(1-F520)*('d_고정'!$B$22*BETAINV(RAND(),IF(G520&lt;'d_고정'!$B$26,'d_고정'!$B$25,'d_고정'!$B$20)+1,'d_고정'!$B$21-IF(G520&lt;'d_고정'!$B$26,'d_고정'!$B$25,'d_고정'!$B$20)+1)+(1-'d_고정'!$B$22)*BETAINV(RAND(),IF(G520&lt;'d_고정'!$B$26,'d_고정'!$B$24,'d_고정'!$B$18)+1,'d_고정'!$B$19-IF(G520&lt;'d_고정'!$B$26,'d_고정'!$B$24,'d_고정'!$B$18)+1))*('d_고정'!$B$14+('d_고정'!$B$15-'d_고정'!$B$14)*RAND()))/F520</f>
        <v/>
      </c>
      <c r="I520">
        <f>RAND()</f>
        <v/>
      </c>
      <c r="J520">
        <f>IF('d_시나리오'!$J$3='d_시나리오'!$H$3,'d_시나리오'!$I$3,IF(I520&lt;('d_시나리오'!$I$3-'d_시나리오'!$H$3)/('d_시나리오'!$J$3-'d_시나리오'!$H$3),'d_시나리오'!$H$3+SQRT(I520*('d_시나리오'!$J$3-'d_시나리오'!$H$3)*('d_시나리오'!$I$3-'d_시나리오'!$H$3)),'d_시나리오'!$J$3-SQRT((1-I520)*('d_시나리오'!$J$3-'d_시나리오'!$H$3)*('d_시나리오'!$J$3-'d_시나리오'!$I$3))))</f>
        <v/>
      </c>
      <c r="K520">
        <f>RAND()</f>
        <v/>
      </c>
      <c r="L520">
        <f>IF('d_시나리오'!$J$4='d_시나리오'!$H$4,'d_시나리오'!$I$4,IF(K520&lt;('d_시나리오'!$I$4-'d_시나리오'!$H$4)/('d_시나리오'!$J$4-'d_시나리오'!$H$4),'d_시나리오'!$H$4+SQRT(K520*('d_시나리오'!$J$4-'d_시나리오'!$H$4)*('d_시나리오'!$I$4-'d_시나리오'!$H$4)),'d_시나리오'!$J$4-SQRT((1-K520)*('d_시나리오'!$J$4-'d_시나리오'!$H$4)*('d_시나리오'!$J$4-'d_시나리오'!$I$4))))</f>
        <v/>
      </c>
      <c r="M520">
        <f>RAND()</f>
        <v/>
      </c>
      <c r="N520">
        <f>IF('d_시나리오'!$J$5='d_시나리오'!$H$5,'d_시나리오'!$I$5,IF(M520&lt;('d_시나리오'!$I$5-'d_시나리오'!$H$5)/('d_시나리오'!$J$5-'d_시나리오'!$H$5),'d_시나리오'!$H$5+SQRT(M520*('d_시나리오'!$J$5-'d_시나리오'!$H$5)*('d_시나리오'!$I$5-'d_시나리오'!$H$5)),'d_시나리오'!$J$5-SQRT((1-M520)*('d_시나리오'!$J$5-'d_시나리오'!$H$5)*('d_시나리오'!$J$5-'d_시나리오'!$I$5))))</f>
        <v/>
      </c>
      <c r="O520">
        <f>RAND()</f>
        <v/>
      </c>
      <c r="P520">
        <f>IF('d_시나리오'!$J$6='d_시나리오'!$H$6,'d_시나리오'!$I$6,IF(O520&lt;('d_시나리오'!$I$6-'d_시나리오'!$H$6)/('d_시나리오'!$J$6-'d_시나리오'!$H$6),'d_시나리오'!$H$6+SQRT(O520*('d_시나리오'!$J$6-'d_시나리오'!$H$6)*('d_시나리오'!$I$6-'d_시나리오'!$H$6)),'d_시나리오'!$J$6-SQRT((1-O520)*('d_시나리오'!$J$6-'d_시나리오'!$H$6)*('d_시나리오'!$J$6-'d_시나리오'!$I$6))))</f>
        <v/>
      </c>
      <c r="Q520">
        <f>INDEX('d_분포'!$B$2:$B$57,RANDBETWEEN(1,56))</f>
        <v/>
      </c>
      <c r="R520">
        <f>BETAINV(RAND(),5,5)</f>
        <v/>
      </c>
      <c r="S520">
        <f>'d_고정'!$B$1*'6_기대효과'!$H$7*('d_시나리오'!$I$7/'d_고정'!$B$2)*B520</f>
        <v/>
      </c>
      <c r="T520">
        <f>S520*D520</f>
        <v/>
      </c>
      <c r="U520">
        <f>S520*F520*H520</f>
        <v/>
      </c>
      <c r="V520">
        <f>S520*F520*(H520-1)</f>
        <v/>
      </c>
      <c r="W520">
        <f>U520*J520</f>
        <v/>
      </c>
      <c r="X520">
        <f>T520+W520</f>
        <v/>
      </c>
      <c r="Y520">
        <f>(T520*E520+W520*L520)*(1-R520-'d_고정'!$B$13)</f>
        <v/>
      </c>
      <c r="Z520">
        <f>(U520*N520*Q520+'d_고정'!$B$3*('6_기대효과'!$H$7/8)*Q520*'d_고정'!$B$10*P520*('6_기대효과'!$K$7/'d_고정'!$B$9))*(1-R520)</f>
        <v/>
      </c>
      <c r="AA520">
        <f>W520*L520*(1-R520-'d_고정'!$B$13)+U520*MAX(N520-'d_고정'!$B$10*P520*('6_기대효과'!$K$7/'d_고정'!$B$9),0)*Q520*(1-R520)</f>
        <v/>
      </c>
      <c r="AB520">
        <f>Y520+Z520</f>
        <v/>
      </c>
      <c r="AC520">
        <f>Y520/('d_고정'!$B$5*'6_기대효과'!$H$7/8)/'d_고정'!$B$6</f>
        <v/>
      </c>
      <c r="AD520">
        <f>Y520/('d_고정'!$B$8*'6_기대효과'!$H$7/8)</f>
        <v/>
      </c>
    </row>
    <row r="521">
      <c r="A521">
        <f>RAND()</f>
        <v/>
      </c>
      <c r="B521">
        <f>IF('d_시나리오'!$J$2='d_시나리오'!$H$2,'d_시나리오'!$I$2,IF(A521&lt;('d_시나리오'!$I$2-'d_시나리오'!$H$2)/('d_시나리오'!$J$2-'d_시나리오'!$H$2),'d_시나리오'!$H$2+SQRT(A521*('d_시나리오'!$J$2-'d_시나리오'!$H$2)*('d_시나리오'!$I$2-'d_시나리오'!$H$2)),'d_시나리오'!$J$2-SQRT((1-A521)*('d_시나리오'!$J$2-'d_시나리오'!$H$2)*('d_시나리오'!$J$2-'d_시나리오'!$I$2))))</f>
        <v/>
      </c>
      <c r="C521">
        <f>RAND()</f>
        <v/>
      </c>
      <c r="D521">
        <f>BETAINV(RAND(),IF(C521&lt;'d_고정'!$B$26,'d_고정'!$B$23,'d_고정'!$B$16)+1,'d_고정'!$B$17-IF(C521&lt;'d_고정'!$B$26,'d_고정'!$B$23,'d_고정'!$B$16)+1)*('d_고정'!$B$14+('d_고정'!$B$15-'d_고정'!$B$14)*RAND())</f>
        <v/>
      </c>
      <c r="E521">
        <f>INDEX('d_분포'!$A$2:$A$28,RANDBETWEEN(1,27))</f>
        <v/>
      </c>
      <c r="F521">
        <f>INDEX('d_분포'!$C$2:$C$5,RANDBETWEEN(1,4))*(0.9+0.2*RAND())</f>
        <v/>
      </c>
      <c r="G521">
        <f>RAND()</f>
        <v/>
      </c>
      <c r="H521">
        <f>(F521+(1-F521)*('d_고정'!$B$22*BETAINV(RAND(),IF(G521&lt;'d_고정'!$B$26,'d_고정'!$B$25,'d_고정'!$B$20)+1,'d_고정'!$B$21-IF(G521&lt;'d_고정'!$B$26,'d_고정'!$B$25,'d_고정'!$B$20)+1)+(1-'d_고정'!$B$22)*BETAINV(RAND(),IF(G521&lt;'d_고정'!$B$26,'d_고정'!$B$24,'d_고정'!$B$18)+1,'d_고정'!$B$19-IF(G521&lt;'d_고정'!$B$26,'d_고정'!$B$24,'d_고정'!$B$18)+1))*('d_고정'!$B$14+('d_고정'!$B$15-'d_고정'!$B$14)*RAND()))/F521</f>
        <v/>
      </c>
      <c r="I521">
        <f>RAND()</f>
        <v/>
      </c>
      <c r="J521">
        <f>IF('d_시나리오'!$J$3='d_시나리오'!$H$3,'d_시나리오'!$I$3,IF(I521&lt;('d_시나리오'!$I$3-'d_시나리오'!$H$3)/('d_시나리오'!$J$3-'d_시나리오'!$H$3),'d_시나리오'!$H$3+SQRT(I521*('d_시나리오'!$J$3-'d_시나리오'!$H$3)*('d_시나리오'!$I$3-'d_시나리오'!$H$3)),'d_시나리오'!$J$3-SQRT((1-I521)*('d_시나리오'!$J$3-'d_시나리오'!$H$3)*('d_시나리오'!$J$3-'d_시나리오'!$I$3))))</f>
        <v/>
      </c>
      <c r="K521">
        <f>RAND()</f>
        <v/>
      </c>
      <c r="L521">
        <f>IF('d_시나리오'!$J$4='d_시나리오'!$H$4,'d_시나리오'!$I$4,IF(K521&lt;('d_시나리오'!$I$4-'d_시나리오'!$H$4)/('d_시나리오'!$J$4-'d_시나리오'!$H$4),'d_시나리오'!$H$4+SQRT(K521*('d_시나리오'!$J$4-'d_시나리오'!$H$4)*('d_시나리오'!$I$4-'d_시나리오'!$H$4)),'d_시나리오'!$J$4-SQRT((1-K521)*('d_시나리오'!$J$4-'d_시나리오'!$H$4)*('d_시나리오'!$J$4-'d_시나리오'!$I$4))))</f>
        <v/>
      </c>
      <c r="M521">
        <f>RAND()</f>
        <v/>
      </c>
      <c r="N521">
        <f>IF('d_시나리오'!$J$5='d_시나리오'!$H$5,'d_시나리오'!$I$5,IF(M521&lt;('d_시나리오'!$I$5-'d_시나리오'!$H$5)/('d_시나리오'!$J$5-'d_시나리오'!$H$5),'d_시나리오'!$H$5+SQRT(M521*('d_시나리오'!$J$5-'d_시나리오'!$H$5)*('d_시나리오'!$I$5-'d_시나리오'!$H$5)),'d_시나리오'!$J$5-SQRT((1-M521)*('d_시나리오'!$J$5-'d_시나리오'!$H$5)*('d_시나리오'!$J$5-'d_시나리오'!$I$5))))</f>
        <v/>
      </c>
      <c r="O521">
        <f>RAND()</f>
        <v/>
      </c>
      <c r="P521">
        <f>IF('d_시나리오'!$J$6='d_시나리오'!$H$6,'d_시나리오'!$I$6,IF(O521&lt;('d_시나리오'!$I$6-'d_시나리오'!$H$6)/('d_시나리오'!$J$6-'d_시나리오'!$H$6),'d_시나리오'!$H$6+SQRT(O521*('d_시나리오'!$J$6-'d_시나리오'!$H$6)*('d_시나리오'!$I$6-'d_시나리오'!$H$6)),'d_시나리오'!$J$6-SQRT((1-O521)*('d_시나리오'!$J$6-'d_시나리오'!$H$6)*('d_시나리오'!$J$6-'d_시나리오'!$I$6))))</f>
        <v/>
      </c>
      <c r="Q521">
        <f>INDEX('d_분포'!$B$2:$B$57,RANDBETWEEN(1,56))</f>
        <v/>
      </c>
      <c r="R521">
        <f>BETAINV(RAND(),5,5)</f>
        <v/>
      </c>
      <c r="S521">
        <f>'d_고정'!$B$1*'6_기대효과'!$H$7*('d_시나리오'!$I$7/'d_고정'!$B$2)*B521</f>
        <v/>
      </c>
      <c r="T521">
        <f>S521*D521</f>
        <v/>
      </c>
      <c r="U521">
        <f>S521*F521*H521</f>
        <v/>
      </c>
      <c r="V521">
        <f>S521*F521*(H521-1)</f>
        <v/>
      </c>
      <c r="W521">
        <f>U521*J521</f>
        <v/>
      </c>
      <c r="X521">
        <f>T521+W521</f>
        <v/>
      </c>
      <c r="Y521">
        <f>(T521*E521+W521*L521)*(1-R521-'d_고정'!$B$13)</f>
        <v/>
      </c>
      <c r="Z521">
        <f>(U521*N521*Q521+'d_고정'!$B$3*('6_기대효과'!$H$7/8)*Q521*'d_고정'!$B$10*P521*('6_기대효과'!$K$7/'d_고정'!$B$9))*(1-R521)</f>
        <v/>
      </c>
      <c r="AA521">
        <f>W521*L521*(1-R521-'d_고정'!$B$13)+U521*MAX(N521-'d_고정'!$B$10*P521*('6_기대효과'!$K$7/'d_고정'!$B$9),0)*Q521*(1-R521)</f>
        <v/>
      </c>
      <c r="AB521">
        <f>Y521+Z521</f>
        <v/>
      </c>
      <c r="AC521">
        <f>Y521/('d_고정'!$B$5*'6_기대효과'!$H$7/8)/'d_고정'!$B$6</f>
        <v/>
      </c>
      <c r="AD521">
        <f>Y521/('d_고정'!$B$8*'6_기대효과'!$H$7/8)</f>
        <v/>
      </c>
    </row>
    <row r="522">
      <c r="A522">
        <f>RAND()</f>
        <v/>
      </c>
      <c r="B522">
        <f>IF('d_시나리오'!$J$2='d_시나리오'!$H$2,'d_시나리오'!$I$2,IF(A522&lt;('d_시나리오'!$I$2-'d_시나리오'!$H$2)/('d_시나리오'!$J$2-'d_시나리오'!$H$2),'d_시나리오'!$H$2+SQRT(A522*('d_시나리오'!$J$2-'d_시나리오'!$H$2)*('d_시나리오'!$I$2-'d_시나리오'!$H$2)),'d_시나리오'!$J$2-SQRT((1-A522)*('d_시나리오'!$J$2-'d_시나리오'!$H$2)*('d_시나리오'!$J$2-'d_시나리오'!$I$2))))</f>
        <v/>
      </c>
      <c r="C522">
        <f>RAND()</f>
        <v/>
      </c>
      <c r="D522">
        <f>BETAINV(RAND(),IF(C522&lt;'d_고정'!$B$26,'d_고정'!$B$23,'d_고정'!$B$16)+1,'d_고정'!$B$17-IF(C522&lt;'d_고정'!$B$26,'d_고정'!$B$23,'d_고정'!$B$16)+1)*('d_고정'!$B$14+('d_고정'!$B$15-'d_고정'!$B$14)*RAND())</f>
        <v/>
      </c>
      <c r="E522">
        <f>INDEX('d_분포'!$A$2:$A$28,RANDBETWEEN(1,27))</f>
        <v/>
      </c>
      <c r="F522">
        <f>INDEX('d_분포'!$C$2:$C$5,RANDBETWEEN(1,4))*(0.9+0.2*RAND())</f>
        <v/>
      </c>
      <c r="G522">
        <f>RAND()</f>
        <v/>
      </c>
      <c r="H522">
        <f>(F522+(1-F522)*('d_고정'!$B$22*BETAINV(RAND(),IF(G522&lt;'d_고정'!$B$26,'d_고정'!$B$25,'d_고정'!$B$20)+1,'d_고정'!$B$21-IF(G522&lt;'d_고정'!$B$26,'d_고정'!$B$25,'d_고정'!$B$20)+1)+(1-'d_고정'!$B$22)*BETAINV(RAND(),IF(G522&lt;'d_고정'!$B$26,'d_고정'!$B$24,'d_고정'!$B$18)+1,'d_고정'!$B$19-IF(G522&lt;'d_고정'!$B$26,'d_고정'!$B$24,'d_고정'!$B$18)+1))*('d_고정'!$B$14+('d_고정'!$B$15-'d_고정'!$B$14)*RAND()))/F522</f>
        <v/>
      </c>
      <c r="I522">
        <f>RAND()</f>
        <v/>
      </c>
      <c r="J522">
        <f>IF('d_시나리오'!$J$3='d_시나리오'!$H$3,'d_시나리오'!$I$3,IF(I522&lt;('d_시나리오'!$I$3-'d_시나리오'!$H$3)/('d_시나리오'!$J$3-'d_시나리오'!$H$3),'d_시나리오'!$H$3+SQRT(I522*('d_시나리오'!$J$3-'d_시나리오'!$H$3)*('d_시나리오'!$I$3-'d_시나리오'!$H$3)),'d_시나리오'!$J$3-SQRT((1-I522)*('d_시나리오'!$J$3-'d_시나리오'!$H$3)*('d_시나리오'!$J$3-'d_시나리오'!$I$3))))</f>
        <v/>
      </c>
      <c r="K522">
        <f>RAND()</f>
        <v/>
      </c>
      <c r="L522">
        <f>IF('d_시나리오'!$J$4='d_시나리오'!$H$4,'d_시나리오'!$I$4,IF(K522&lt;('d_시나리오'!$I$4-'d_시나리오'!$H$4)/('d_시나리오'!$J$4-'d_시나리오'!$H$4),'d_시나리오'!$H$4+SQRT(K522*('d_시나리오'!$J$4-'d_시나리오'!$H$4)*('d_시나리오'!$I$4-'d_시나리오'!$H$4)),'d_시나리오'!$J$4-SQRT((1-K522)*('d_시나리오'!$J$4-'d_시나리오'!$H$4)*('d_시나리오'!$J$4-'d_시나리오'!$I$4))))</f>
        <v/>
      </c>
      <c r="M522">
        <f>RAND()</f>
        <v/>
      </c>
      <c r="N522">
        <f>IF('d_시나리오'!$J$5='d_시나리오'!$H$5,'d_시나리오'!$I$5,IF(M522&lt;('d_시나리오'!$I$5-'d_시나리오'!$H$5)/('d_시나리오'!$J$5-'d_시나리오'!$H$5),'d_시나리오'!$H$5+SQRT(M522*('d_시나리오'!$J$5-'d_시나리오'!$H$5)*('d_시나리오'!$I$5-'d_시나리오'!$H$5)),'d_시나리오'!$J$5-SQRT((1-M522)*('d_시나리오'!$J$5-'d_시나리오'!$H$5)*('d_시나리오'!$J$5-'d_시나리오'!$I$5))))</f>
        <v/>
      </c>
      <c r="O522">
        <f>RAND()</f>
        <v/>
      </c>
      <c r="P522">
        <f>IF('d_시나리오'!$J$6='d_시나리오'!$H$6,'d_시나리오'!$I$6,IF(O522&lt;('d_시나리오'!$I$6-'d_시나리오'!$H$6)/('d_시나리오'!$J$6-'d_시나리오'!$H$6),'d_시나리오'!$H$6+SQRT(O522*('d_시나리오'!$J$6-'d_시나리오'!$H$6)*('d_시나리오'!$I$6-'d_시나리오'!$H$6)),'d_시나리오'!$J$6-SQRT((1-O522)*('d_시나리오'!$J$6-'d_시나리오'!$H$6)*('d_시나리오'!$J$6-'d_시나리오'!$I$6))))</f>
        <v/>
      </c>
      <c r="Q522">
        <f>INDEX('d_분포'!$B$2:$B$57,RANDBETWEEN(1,56))</f>
        <v/>
      </c>
      <c r="R522">
        <f>BETAINV(RAND(),5,5)</f>
        <v/>
      </c>
      <c r="S522">
        <f>'d_고정'!$B$1*'6_기대효과'!$H$7*('d_시나리오'!$I$7/'d_고정'!$B$2)*B522</f>
        <v/>
      </c>
      <c r="T522">
        <f>S522*D522</f>
        <v/>
      </c>
      <c r="U522">
        <f>S522*F522*H522</f>
        <v/>
      </c>
      <c r="V522">
        <f>S522*F522*(H522-1)</f>
        <v/>
      </c>
      <c r="W522">
        <f>U522*J522</f>
        <v/>
      </c>
      <c r="X522">
        <f>T522+W522</f>
        <v/>
      </c>
      <c r="Y522">
        <f>(T522*E522+W522*L522)*(1-R522-'d_고정'!$B$13)</f>
        <v/>
      </c>
      <c r="Z522">
        <f>(U522*N522*Q522+'d_고정'!$B$3*('6_기대효과'!$H$7/8)*Q522*'d_고정'!$B$10*P522*('6_기대효과'!$K$7/'d_고정'!$B$9))*(1-R522)</f>
        <v/>
      </c>
      <c r="AA522">
        <f>W522*L522*(1-R522-'d_고정'!$B$13)+U522*MAX(N522-'d_고정'!$B$10*P522*('6_기대효과'!$K$7/'d_고정'!$B$9),0)*Q522*(1-R522)</f>
        <v/>
      </c>
      <c r="AB522">
        <f>Y522+Z522</f>
        <v/>
      </c>
      <c r="AC522">
        <f>Y522/('d_고정'!$B$5*'6_기대효과'!$H$7/8)/'d_고정'!$B$6</f>
        <v/>
      </c>
      <c r="AD522">
        <f>Y522/('d_고정'!$B$8*'6_기대효과'!$H$7/8)</f>
        <v/>
      </c>
    </row>
    <row r="523">
      <c r="A523">
        <f>RAND()</f>
        <v/>
      </c>
      <c r="B523">
        <f>IF('d_시나리오'!$J$2='d_시나리오'!$H$2,'d_시나리오'!$I$2,IF(A523&lt;('d_시나리오'!$I$2-'d_시나리오'!$H$2)/('d_시나리오'!$J$2-'d_시나리오'!$H$2),'d_시나리오'!$H$2+SQRT(A523*('d_시나리오'!$J$2-'d_시나리오'!$H$2)*('d_시나리오'!$I$2-'d_시나리오'!$H$2)),'d_시나리오'!$J$2-SQRT((1-A523)*('d_시나리오'!$J$2-'d_시나리오'!$H$2)*('d_시나리오'!$J$2-'d_시나리오'!$I$2))))</f>
        <v/>
      </c>
      <c r="C523">
        <f>RAND()</f>
        <v/>
      </c>
      <c r="D523">
        <f>BETAINV(RAND(),IF(C523&lt;'d_고정'!$B$26,'d_고정'!$B$23,'d_고정'!$B$16)+1,'d_고정'!$B$17-IF(C523&lt;'d_고정'!$B$26,'d_고정'!$B$23,'d_고정'!$B$16)+1)*('d_고정'!$B$14+('d_고정'!$B$15-'d_고정'!$B$14)*RAND())</f>
        <v/>
      </c>
      <c r="E523">
        <f>INDEX('d_분포'!$A$2:$A$28,RANDBETWEEN(1,27))</f>
        <v/>
      </c>
      <c r="F523">
        <f>INDEX('d_분포'!$C$2:$C$5,RANDBETWEEN(1,4))*(0.9+0.2*RAND())</f>
        <v/>
      </c>
      <c r="G523">
        <f>RAND()</f>
        <v/>
      </c>
      <c r="H523">
        <f>(F523+(1-F523)*('d_고정'!$B$22*BETAINV(RAND(),IF(G523&lt;'d_고정'!$B$26,'d_고정'!$B$25,'d_고정'!$B$20)+1,'d_고정'!$B$21-IF(G523&lt;'d_고정'!$B$26,'d_고정'!$B$25,'d_고정'!$B$20)+1)+(1-'d_고정'!$B$22)*BETAINV(RAND(),IF(G523&lt;'d_고정'!$B$26,'d_고정'!$B$24,'d_고정'!$B$18)+1,'d_고정'!$B$19-IF(G523&lt;'d_고정'!$B$26,'d_고정'!$B$24,'d_고정'!$B$18)+1))*('d_고정'!$B$14+('d_고정'!$B$15-'d_고정'!$B$14)*RAND()))/F523</f>
        <v/>
      </c>
      <c r="I523">
        <f>RAND()</f>
        <v/>
      </c>
      <c r="J523">
        <f>IF('d_시나리오'!$J$3='d_시나리오'!$H$3,'d_시나리오'!$I$3,IF(I523&lt;('d_시나리오'!$I$3-'d_시나리오'!$H$3)/('d_시나리오'!$J$3-'d_시나리오'!$H$3),'d_시나리오'!$H$3+SQRT(I523*('d_시나리오'!$J$3-'d_시나리오'!$H$3)*('d_시나리오'!$I$3-'d_시나리오'!$H$3)),'d_시나리오'!$J$3-SQRT((1-I523)*('d_시나리오'!$J$3-'d_시나리오'!$H$3)*('d_시나리오'!$J$3-'d_시나리오'!$I$3))))</f>
        <v/>
      </c>
      <c r="K523">
        <f>RAND()</f>
        <v/>
      </c>
      <c r="L523">
        <f>IF('d_시나리오'!$J$4='d_시나리오'!$H$4,'d_시나리오'!$I$4,IF(K523&lt;('d_시나리오'!$I$4-'d_시나리오'!$H$4)/('d_시나리오'!$J$4-'d_시나리오'!$H$4),'d_시나리오'!$H$4+SQRT(K523*('d_시나리오'!$J$4-'d_시나리오'!$H$4)*('d_시나리오'!$I$4-'d_시나리오'!$H$4)),'d_시나리오'!$J$4-SQRT((1-K523)*('d_시나리오'!$J$4-'d_시나리오'!$H$4)*('d_시나리오'!$J$4-'d_시나리오'!$I$4))))</f>
        <v/>
      </c>
      <c r="M523">
        <f>RAND()</f>
        <v/>
      </c>
      <c r="N523">
        <f>IF('d_시나리오'!$J$5='d_시나리오'!$H$5,'d_시나리오'!$I$5,IF(M523&lt;('d_시나리오'!$I$5-'d_시나리오'!$H$5)/('d_시나리오'!$J$5-'d_시나리오'!$H$5),'d_시나리오'!$H$5+SQRT(M523*('d_시나리오'!$J$5-'d_시나리오'!$H$5)*('d_시나리오'!$I$5-'d_시나리오'!$H$5)),'d_시나리오'!$J$5-SQRT((1-M523)*('d_시나리오'!$J$5-'d_시나리오'!$H$5)*('d_시나리오'!$J$5-'d_시나리오'!$I$5))))</f>
        <v/>
      </c>
      <c r="O523">
        <f>RAND()</f>
        <v/>
      </c>
      <c r="P523">
        <f>IF('d_시나리오'!$J$6='d_시나리오'!$H$6,'d_시나리오'!$I$6,IF(O523&lt;('d_시나리오'!$I$6-'d_시나리오'!$H$6)/('d_시나리오'!$J$6-'d_시나리오'!$H$6),'d_시나리오'!$H$6+SQRT(O523*('d_시나리오'!$J$6-'d_시나리오'!$H$6)*('d_시나리오'!$I$6-'d_시나리오'!$H$6)),'d_시나리오'!$J$6-SQRT((1-O523)*('d_시나리오'!$J$6-'d_시나리오'!$H$6)*('d_시나리오'!$J$6-'d_시나리오'!$I$6))))</f>
        <v/>
      </c>
      <c r="Q523">
        <f>INDEX('d_분포'!$B$2:$B$57,RANDBETWEEN(1,56))</f>
        <v/>
      </c>
      <c r="R523">
        <f>BETAINV(RAND(),5,5)</f>
        <v/>
      </c>
      <c r="S523">
        <f>'d_고정'!$B$1*'6_기대효과'!$H$7*('d_시나리오'!$I$7/'d_고정'!$B$2)*B523</f>
        <v/>
      </c>
      <c r="T523">
        <f>S523*D523</f>
        <v/>
      </c>
      <c r="U523">
        <f>S523*F523*H523</f>
        <v/>
      </c>
      <c r="V523">
        <f>S523*F523*(H523-1)</f>
        <v/>
      </c>
      <c r="W523">
        <f>U523*J523</f>
        <v/>
      </c>
      <c r="X523">
        <f>T523+W523</f>
        <v/>
      </c>
      <c r="Y523">
        <f>(T523*E523+W523*L523)*(1-R523-'d_고정'!$B$13)</f>
        <v/>
      </c>
      <c r="Z523">
        <f>(U523*N523*Q523+'d_고정'!$B$3*('6_기대효과'!$H$7/8)*Q523*'d_고정'!$B$10*P523*('6_기대효과'!$K$7/'d_고정'!$B$9))*(1-R523)</f>
        <v/>
      </c>
      <c r="AA523">
        <f>W523*L523*(1-R523-'d_고정'!$B$13)+U523*MAX(N523-'d_고정'!$B$10*P523*('6_기대효과'!$K$7/'d_고정'!$B$9),0)*Q523*(1-R523)</f>
        <v/>
      </c>
      <c r="AB523">
        <f>Y523+Z523</f>
        <v/>
      </c>
      <c r="AC523">
        <f>Y523/('d_고정'!$B$5*'6_기대효과'!$H$7/8)/'d_고정'!$B$6</f>
        <v/>
      </c>
      <c r="AD523">
        <f>Y523/('d_고정'!$B$8*'6_기대효과'!$H$7/8)</f>
        <v/>
      </c>
    </row>
    <row r="524">
      <c r="A524">
        <f>RAND()</f>
        <v/>
      </c>
      <c r="B524">
        <f>IF('d_시나리오'!$J$2='d_시나리오'!$H$2,'d_시나리오'!$I$2,IF(A524&lt;('d_시나리오'!$I$2-'d_시나리오'!$H$2)/('d_시나리오'!$J$2-'d_시나리오'!$H$2),'d_시나리오'!$H$2+SQRT(A524*('d_시나리오'!$J$2-'d_시나리오'!$H$2)*('d_시나리오'!$I$2-'d_시나리오'!$H$2)),'d_시나리오'!$J$2-SQRT((1-A524)*('d_시나리오'!$J$2-'d_시나리오'!$H$2)*('d_시나리오'!$J$2-'d_시나리오'!$I$2))))</f>
        <v/>
      </c>
      <c r="C524">
        <f>RAND()</f>
        <v/>
      </c>
      <c r="D524">
        <f>BETAINV(RAND(),IF(C524&lt;'d_고정'!$B$26,'d_고정'!$B$23,'d_고정'!$B$16)+1,'d_고정'!$B$17-IF(C524&lt;'d_고정'!$B$26,'d_고정'!$B$23,'d_고정'!$B$16)+1)*('d_고정'!$B$14+('d_고정'!$B$15-'d_고정'!$B$14)*RAND())</f>
        <v/>
      </c>
      <c r="E524">
        <f>INDEX('d_분포'!$A$2:$A$28,RANDBETWEEN(1,27))</f>
        <v/>
      </c>
      <c r="F524">
        <f>INDEX('d_분포'!$C$2:$C$5,RANDBETWEEN(1,4))*(0.9+0.2*RAND())</f>
        <v/>
      </c>
      <c r="G524">
        <f>RAND()</f>
        <v/>
      </c>
      <c r="H524">
        <f>(F524+(1-F524)*('d_고정'!$B$22*BETAINV(RAND(),IF(G524&lt;'d_고정'!$B$26,'d_고정'!$B$25,'d_고정'!$B$20)+1,'d_고정'!$B$21-IF(G524&lt;'d_고정'!$B$26,'d_고정'!$B$25,'d_고정'!$B$20)+1)+(1-'d_고정'!$B$22)*BETAINV(RAND(),IF(G524&lt;'d_고정'!$B$26,'d_고정'!$B$24,'d_고정'!$B$18)+1,'d_고정'!$B$19-IF(G524&lt;'d_고정'!$B$26,'d_고정'!$B$24,'d_고정'!$B$18)+1))*('d_고정'!$B$14+('d_고정'!$B$15-'d_고정'!$B$14)*RAND()))/F524</f>
        <v/>
      </c>
      <c r="I524">
        <f>RAND()</f>
        <v/>
      </c>
      <c r="J524">
        <f>IF('d_시나리오'!$J$3='d_시나리오'!$H$3,'d_시나리오'!$I$3,IF(I524&lt;('d_시나리오'!$I$3-'d_시나리오'!$H$3)/('d_시나리오'!$J$3-'d_시나리오'!$H$3),'d_시나리오'!$H$3+SQRT(I524*('d_시나리오'!$J$3-'d_시나리오'!$H$3)*('d_시나리오'!$I$3-'d_시나리오'!$H$3)),'d_시나리오'!$J$3-SQRT((1-I524)*('d_시나리오'!$J$3-'d_시나리오'!$H$3)*('d_시나리오'!$J$3-'d_시나리오'!$I$3))))</f>
        <v/>
      </c>
      <c r="K524">
        <f>RAND()</f>
        <v/>
      </c>
      <c r="L524">
        <f>IF('d_시나리오'!$J$4='d_시나리오'!$H$4,'d_시나리오'!$I$4,IF(K524&lt;('d_시나리오'!$I$4-'d_시나리오'!$H$4)/('d_시나리오'!$J$4-'d_시나리오'!$H$4),'d_시나리오'!$H$4+SQRT(K524*('d_시나리오'!$J$4-'d_시나리오'!$H$4)*('d_시나리오'!$I$4-'d_시나리오'!$H$4)),'d_시나리오'!$J$4-SQRT((1-K524)*('d_시나리오'!$J$4-'d_시나리오'!$H$4)*('d_시나리오'!$J$4-'d_시나리오'!$I$4))))</f>
        <v/>
      </c>
      <c r="M524">
        <f>RAND()</f>
        <v/>
      </c>
      <c r="N524">
        <f>IF('d_시나리오'!$J$5='d_시나리오'!$H$5,'d_시나리오'!$I$5,IF(M524&lt;('d_시나리오'!$I$5-'d_시나리오'!$H$5)/('d_시나리오'!$J$5-'d_시나리오'!$H$5),'d_시나리오'!$H$5+SQRT(M524*('d_시나리오'!$J$5-'d_시나리오'!$H$5)*('d_시나리오'!$I$5-'d_시나리오'!$H$5)),'d_시나리오'!$J$5-SQRT((1-M524)*('d_시나리오'!$J$5-'d_시나리오'!$H$5)*('d_시나리오'!$J$5-'d_시나리오'!$I$5))))</f>
        <v/>
      </c>
      <c r="O524">
        <f>RAND()</f>
        <v/>
      </c>
      <c r="P524">
        <f>IF('d_시나리오'!$J$6='d_시나리오'!$H$6,'d_시나리오'!$I$6,IF(O524&lt;('d_시나리오'!$I$6-'d_시나리오'!$H$6)/('d_시나리오'!$J$6-'d_시나리오'!$H$6),'d_시나리오'!$H$6+SQRT(O524*('d_시나리오'!$J$6-'d_시나리오'!$H$6)*('d_시나리오'!$I$6-'d_시나리오'!$H$6)),'d_시나리오'!$J$6-SQRT((1-O524)*('d_시나리오'!$J$6-'d_시나리오'!$H$6)*('d_시나리오'!$J$6-'d_시나리오'!$I$6))))</f>
        <v/>
      </c>
      <c r="Q524">
        <f>INDEX('d_분포'!$B$2:$B$57,RANDBETWEEN(1,56))</f>
        <v/>
      </c>
      <c r="R524">
        <f>BETAINV(RAND(),5,5)</f>
        <v/>
      </c>
      <c r="S524">
        <f>'d_고정'!$B$1*'6_기대효과'!$H$7*('d_시나리오'!$I$7/'d_고정'!$B$2)*B524</f>
        <v/>
      </c>
      <c r="T524">
        <f>S524*D524</f>
        <v/>
      </c>
      <c r="U524">
        <f>S524*F524*H524</f>
        <v/>
      </c>
      <c r="V524">
        <f>S524*F524*(H524-1)</f>
        <v/>
      </c>
      <c r="W524">
        <f>U524*J524</f>
        <v/>
      </c>
      <c r="X524">
        <f>T524+W524</f>
        <v/>
      </c>
      <c r="Y524">
        <f>(T524*E524+W524*L524)*(1-R524-'d_고정'!$B$13)</f>
        <v/>
      </c>
      <c r="Z524">
        <f>(U524*N524*Q524+'d_고정'!$B$3*('6_기대효과'!$H$7/8)*Q524*'d_고정'!$B$10*P524*('6_기대효과'!$K$7/'d_고정'!$B$9))*(1-R524)</f>
        <v/>
      </c>
      <c r="AA524">
        <f>W524*L524*(1-R524-'d_고정'!$B$13)+U524*MAX(N524-'d_고정'!$B$10*P524*('6_기대효과'!$K$7/'d_고정'!$B$9),0)*Q524*(1-R524)</f>
        <v/>
      </c>
      <c r="AB524">
        <f>Y524+Z524</f>
        <v/>
      </c>
      <c r="AC524">
        <f>Y524/('d_고정'!$B$5*'6_기대효과'!$H$7/8)/'d_고정'!$B$6</f>
        <v/>
      </c>
      <c r="AD524">
        <f>Y524/('d_고정'!$B$8*'6_기대효과'!$H$7/8)</f>
        <v/>
      </c>
    </row>
    <row r="525">
      <c r="A525">
        <f>RAND()</f>
        <v/>
      </c>
      <c r="B525">
        <f>IF('d_시나리오'!$J$2='d_시나리오'!$H$2,'d_시나리오'!$I$2,IF(A525&lt;('d_시나리오'!$I$2-'d_시나리오'!$H$2)/('d_시나리오'!$J$2-'d_시나리오'!$H$2),'d_시나리오'!$H$2+SQRT(A525*('d_시나리오'!$J$2-'d_시나리오'!$H$2)*('d_시나리오'!$I$2-'d_시나리오'!$H$2)),'d_시나리오'!$J$2-SQRT((1-A525)*('d_시나리오'!$J$2-'d_시나리오'!$H$2)*('d_시나리오'!$J$2-'d_시나리오'!$I$2))))</f>
        <v/>
      </c>
      <c r="C525">
        <f>RAND()</f>
        <v/>
      </c>
      <c r="D525">
        <f>BETAINV(RAND(),IF(C525&lt;'d_고정'!$B$26,'d_고정'!$B$23,'d_고정'!$B$16)+1,'d_고정'!$B$17-IF(C525&lt;'d_고정'!$B$26,'d_고정'!$B$23,'d_고정'!$B$16)+1)*('d_고정'!$B$14+('d_고정'!$B$15-'d_고정'!$B$14)*RAND())</f>
        <v/>
      </c>
      <c r="E525">
        <f>INDEX('d_분포'!$A$2:$A$28,RANDBETWEEN(1,27))</f>
        <v/>
      </c>
      <c r="F525">
        <f>INDEX('d_분포'!$C$2:$C$5,RANDBETWEEN(1,4))*(0.9+0.2*RAND())</f>
        <v/>
      </c>
      <c r="G525">
        <f>RAND()</f>
        <v/>
      </c>
      <c r="H525">
        <f>(F525+(1-F525)*('d_고정'!$B$22*BETAINV(RAND(),IF(G525&lt;'d_고정'!$B$26,'d_고정'!$B$25,'d_고정'!$B$20)+1,'d_고정'!$B$21-IF(G525&lt;'d_고정'!$B$26,'d_고정'!$B$25,'d_고정'!$B$20)+1)+(1-'d_고정'!$B$22)*BETAINV(RAND(),IF(G525&lt;'d_고정'!$B$26,'d_고정'!$B$24,'d_고정'!$B$18)+1,'d_고정'!$B$19-IF(G525&lt;'d_고정'!$B$26,'d_고정'!$B$24,'d_고정'!$B$18)+1))*('d_고정'!$B$14+('d_고정'!$B$15-'d_고정'!$B$14)*RAND()))/F525</f>
        <v/>
      </c>
      <c r="I525">
        <f>RAND()</f>
        <v/>
      </c>
      <c r="J525">
        <f>IF('d_시나리오'!$J$3='d_시나리오'!$H$3,'d_시나리오'!$I$3,IF(I525&lt;('d_시나리오'!$I$3-'d_시나리오'!$H$3)/('d_시나리오'!$J$3-'d_시나리오'!$H$3),'d_시나리오'!$H$3+SQRT(I525*('d_시나리오'!$J$3-'d_시나리오'!$H$3)*('d_시나리오'!$I$3-'d_시나리오'!$H$3)),'d_시나리오'!$J$3-SQRT((1-I525)*('d_시나리오'!$J$3-'d_시나리오'!$H$3)*('d_시나리오'!$J$3-'d_시나리오'!$I$3))))</f>
        <v/>
      </c>
      <c r="K525">
        <f>RAND()</f>
        <v/>
      </c>
      <c r="L525">
        <f>IF('d_시나리오'!$J$4='d_시나리오'!$H$4,'d_시나리오'!$I$4,IF(K525&lt;('d_시나리오'!$I$4-'d_시나리오'!$H$4)/('d_시나리오'!$J$4-'d_시나리오'!$H$4),'d_시나리오'!$H$4+SQRT(K525*('d_시나리오'!$J$4-'d_시나리오'!$H$4)*('d_시나리오'!$I$4-'d_시나리오'!$H$4)),'d_시나리오'!$J$4-SQRT((1-K525)*('d_시나리오'!$J$4-'d_시나리오'!$H$4)*('d_시나리오'!$J$4-'d_시나리오'!$I$4))))</f>
        <v/>
      </c>
      <c r="M525">
        <f>RAND()</f>
        <v/>
      </c>
      <c r="N525">
        <f>IF('d_시나리오'!$J$5='d_시나리오'!$H$5,'d_시나리오'!$I$5,IF(M525&lt;('d_시나리오'!$I$5-'d_시나리오'!$H$5)/('d_시나리오'!$J$5-'d_시나리오'!$H$5),'d_시나리오'!$H$5+SQRT(M525*('d_시나리오'!$J$5-'d_시나리오'!$H$5)*('d_시나리오'!$I$5-'d_시나리오'!$H$5)),'d_시나리오'!$J$5-SQRT((1-M525)*('d_시나리오'!$J$5-'d_시나리오'!$H$5)*('d_시나리오'!$J$5-'d_시나리오'!$I$5))))</f>
        <v/>
      </c>
      <c r="O525">
        <f>RAND()</f>
        <v/>
      </c>
      <c r="P525">
        <f>IF('d_시나리오'!$J$6='d_시나리오'!$H$6,'d_시나리오'!$I$6,IF(O525&lt;('d_시나리오'!$I$6-'d_시나리오'!$H$6)/('d_시나리오'!$J$6-'d_시나리오'!$H$6),'d_시나리오'!$H$6+SQRT(O525*('d_시나리오'!$J$6-'d_시나리오'!$H$6)*('d_시나리오'!$I$6-'d_시나리오'!$H$6)),'d_시나리오'!$J$6-SQRT((1-O525)*('d_시나리오'!$J$6-'d_시나리오'!$H$6)*('d_시나리오'!$J$6-'d_시나리오'!$I$6))))</f>
        <v/>
      </c>
      <c r="Q525">
        <f>INDEX('d_분포'!$B$2:$B$57,RANDBETWEEN(1,56))</f>
        <v/>
      </c>
      <c r="R525">
        <f>BETAINV(RAND(),5,5)</f>
        <v/>
      </c>
      <c r="S525">
        <f>'d_고정'!$B$1*'6_기대효과'!$H$7*('d_시나리오'!$I$7/'d_고정'!$B$2)*B525</f>
        <v/>
      </c>
      <c r="T525">
        <f>S525*D525</f>
        <v/>
      </c>
      <c r="U525">
        <f>S525*F525*H525</f>
        <v/>
      </c>
      <c r="V525">
        <f>S525*F525*(H525-1)</f>
        <v/>
      </c>
      <c r="W525">
        <f>U525*J525</f>
        <v/>
      </c>
      <c r="X525">
        <f>T525+W525</f>
        <v/>
      </c>
      <c r="Y525">
        <f>(T525*E525+W525*L525)*(1-R525-'d_고정'!$B$13)</f>
        <v/>
      </c>
      <c r="Z525">
        <f>(U525*N525*Q525+'d_고정'!$B$3*('6_기대효과'!$H$7/8)*Q525*'d_고정'!$B$10*P525*('6_기대효과'!$K$7/'d_고정'!$B$9))*(1-R525)</f>
        <v/>
      </c>
      <c r="AA525">
        <f>W525*L525*(1-R525-'d_고정'!$B$13)+U525*MAX(N525-'d_고정'!$B$10*P525*('6_기대효과'!$K$7/'d_고정'!$B$9),0)*Q525*(1-R525)</f>
        <v/>
      </c>
      <c r="AB525">
        <f>Y525+Z525</f>
        <v/>
      </c>
      <c r="AC525">
        <f>Y525/('d_고정'!$B$5*'6_기대효과'!$H$7/8)/'d_고정'!$B$6</f>
        <v/>
      </c>
      <c r="AD525">
        <f>Y525/('d_고정'!$B$8*'6_기대효과'!$H$7/8)</f>
        <v/>
      </c>
    </row>
    <row r="526">
      <c r="A526">
        <f>RAND()</f>
        <v/>
      </c>
      <c r="B526">
        <f>IF('d_시나리오'!$J$2='d_시나리오'!$H$2,'d_시나리오'!$I$2,IF(A526&lt;('d_시나리오'!$I$2-'d_시나리오'!$H$2)/('d_시나리오'!$J$2-'d_시나리오'!$H$2),'d_시나리오'!$H$2+SQRT(A526*('d_시나리오'!$J$2-'d_시나리오'!$H$2)*('d_시나리오'!$I$2-'d_시나리오'!$H$2)),'d_시나리오'!$J$2-SQRT((1-A526)*('d_시나리오'!$J$2-'d_시나리오'!$H$2)*('d_시나리오'!$J$2-'d_시나리오'!$I$2))))</f>
        <v/>
      </c>
      <c r="C526">
        <f>RAND()</f>
        <v/>
      </c>
      <c r="D526">
        <f>BETAINV(RAND(),IF(C526&lt;'d_고정'!$B$26,'d_고정'!$B$23,'d_고정'!$B$16)+1,'d_고정'!$B$17-IF(C526&lt;'d_고정'!$B$26,'d_고정'!$B$23,'d_고정'!$B$16)+1)*('d_고정'!$B$14+('d_고정'!$B$15-'d_고정'!$B$14)*RAND())</f>
        <v/>
      </c>
      <c r="E526">
        <f>INDEX('d_분포'!$A$2:$A$28,RANDBETWEEN(1,27))</f>
        <v/>
      </c>
      <c r="F526">
        <f>INDEX('d_분포'!$C$2:$C$5,RANDBETWEEN(1,4))*(0.9+0.2*RAND())</f>
        <v/>
      </c>
      <c r="G526">
        <f>RAND()</f>
        <v/>
      </c>
      <c r="H526">
        <f>(F526+(1-F526)*('d_고정'!$B$22*BETAINV(RAND(),IF(G526&lt;'d_고정'!$B$26,'d_고정'!$B$25,'d_고정'!$B$20)+1,'d_고정'!$B$21-IF(G526&lt;'d_고정'!$B$26,'d_고정'!$B$25,'d_고정'!$B$20)+1)+(1-'d_고정'!$B$22)*BETAINV(RAND(),IF(G526&lt;'d_고정'!$B$26,'d_고정'!$B$24,'d_고정'!$B$18)+1,'d_고정'!$B$19-IF(G526&lt;'d_고정'!$B$26,'d_고정'!$B$24,'d_고정'!$B$18)+1))*('d_고정'!$B$14+('d_고정'!$B$15-'d_고정'!$B$14)*RAND()))/F526</f>
        <v/>
      </c>
      <c r="I526">
        <f>RAND()</f>
        <v/>
      </c>
      <c r="J526">
        <f>IF('d_시나리오'!$J$3='d_시나리오'!$H$3,'d_시나리오'!$I$3,IF(I526&lt;('d_시나리오'!$I$3-'d_시나리오'!$H$3)/('d_시나리오'!$J$3-'d_시나리오'!$H$3),'d_시나리오'!$H$3+SQRT(I526*('d_시나리오'!$J$3-'d_시나리오'!$H$3)*('d_시나리오'!$I$3-'d_시나리오'!$H$3)),'d_시나리오'!$J$3-SQRT((1-I526)*('d_시나리오'!$J$3-'d_시나리오'!$H$3)*('d_시나리오'!$J$3-'d_시나리오'!$I$3))))</f>
        <v/>
      </c>
      <c r="K526">
        <f>RAND()</f>
        <v/>
      </c>
      <c r="L526">
        <f>IF('d_시나리오'!$J$4='d_시나리오'!$H$4,'d_시나리오'!$I$4,IF(K526&lt;('d_시나리오'!$I$4-'d_시나리오'!$H$4)/('d_시나리오'!$J$4-'d_시나리오'!$H$4),'d_시나리오'!$H$4+SQRT(K526*('d_시나리오'!$J$4-'d_시나리오'!$H$4)*('d_시나리오'!$I$4-'d_시나리오'!$H$4)),'d_시나리오'!$J$4-SQRT((1-K526)*('d_시나리오'!$J$4-'d_시나리오'!$H$4)*('d_시나리오'!$J$4-'d_시나리오'!$I$4))))</f>
        <v/>
      </c>
      <c r="M526">
        <f>RAND()</f>
        <v/>
      </c>
      <c r="N526">
        <f>IF('d_시나리오'!$J$5='d_시나리오'!$H$5,'d_시나리오'!$I$5,IF(M526&lt;('d_시나리오'!$I$5-'d_시나리오'!$H$5)/('d_시나리오'!$J$5-'d_시나리오'!$H$5),'d_시나리오'!$H$5+SQRT(M526*('d_시나리오'!$J$5-'d_시나리오'!$H$5)*('d_시나리오'!$I$5-'d_시나리오'!$H$5)),'d_시나리오'!$J$5-SQRT((1-M526)*('d_시나리오'!$J$5-'d_시나리오'!$H$5)*('d_시나리오'!$J$5-'d_시나리오'!$I$5))))</f>
        <v/>
      </c>
      <c r="O526">
        <f>RAND()</f>
        <v/>
      </c>
      <c r="P526">
        <f>IF('d_시나리오'!$J$6='d_시나리오'!$H$6,'d_시나리오'!$I$6,IF(O526&lt;('d_시나리오'!$I$6-'d_시나리오'!$H$6)/('d_시나리오'!$J$6-'d_시나리오'!$H$6),'d_시나리오'!$H$6+SQRT(O526*('d_시나리오'!$J$6-'d_시나리오'!$H$6)*('d_시나리오'!$I$6-'d_시나리오'!$H$6)),'d_시나리오'!$J$6-SQRT((1-O526)*('d_시나리오'!$J$6-'d_시나리오'!$H$6)*('d_시나리오'!$J$6-'d_시나리오'!$I$6))))</f>
        <v/>
      </c>
      <c r="Q526">
        <f>INDEX('d_분포'!$B$2:$B$57,RANDBETWEEN(1,56))</f>
        <v/>
      </c>
      <c r="R526">
        <f>BETAINV(RAND(),5,5)</f>
        <v/>
      </c>
      <c r="S526">
        <f>'d_고정'!$B$1*'6_기대효과'!$H$7*('d_시나리오'!$I$7/'d_고정'!$B$2)*B526</f>
        <v/>
      </c>
      <c r="T526">
        <f>S526*D526</f>
        <v/>
      </c>
      <c r="U526">
        <f>S526*F526*H526</f>
        <v/>
      </c>
      <c r="V526">
        <f>S526*F526*(H526-1)</f>
        <v/>
      </c>
      <c r="W526">
        <f>U526*J526</f>
        <v/>
      </c>
      <c r="X526">
        <f>T526+W526</f>
        <v/>
      </c>
      <c r="Y526">
        <f>(T526*E526+W526*L526)*(1-R526-'d_고정'!$B$13)</f>
        <v/>
      </c>
      <c r="Z526">
        <f>(U526*N526*Q526+'d_고정'!$B$3*('6_기대효과'!$H$7/8)*Q526*'d_고정'!$B$10*P526*('6_기대효과'!$K$7/'d_고정'!$B$9))*(1-R526)</f>
        <v/>
      </c>
      <c r="AA526">
        <f>W526*L526*(1-R526-'d_고정'!$B$13)+U526*MAX(N526-'d_고정'!$B$10*P526*('6_기대효과'!$K$7/'d_고정'!$B$9),0)*Q526*(1-R526)</f>
        <v/>
      </c>
      <c r="AB526">
        <f>Y526+Z526</f>
        <v/>
      </c>
      <c r="AC526">
        <f>Y526/('d_고정'!$B$5*'6_기대효과'!$H$7/8)/'d_고정'!$B$6</f>
        <v/>
      </c>
      <c r="AD526">
        <f>Y526/('d_고정'!$B$8*'6_기대효과'!$H$7/8)</f>
        <v/>
      </c>
    </row>
    <row r="527">
      <c r="A527">
        <f>RAND()</f>
        <v/>
      </c>
      <c r="B527">
        <f>IF('d_시나리오'!$J$2='d_시나리오'!$H$2,'d_시나리오'!$I$2,IF(A527&lt;('d_시나리오'!$I$2-'d_시나리오'!$H$2)/('d_시나리오'!$J$2-'d_시나리오'!$H$2),'d_시나리오'!$H$2+SQRT(A527*('d_시나리오'!$J$2-'d_시나리오'!$H$2)*('d_시나리오'!$I$2-'d_시나리오'!$H$2)),'d_시나리오'!$J$2-SQRT((1-A527)*('d_시나리오'!$J$2-'d_시나리오'!$H$2)*('d_시나리오'!$J$2-'d_시나리오'!$I$2))))</f>
        <v/>
      </c>
      <c r="C527">
        <f>RAND()</f>
        <v/>
      </c>
      <c r="D527">
        <f>BETAINV(RAND(),IF(C527&lt;'d_고정'!$B$26,'d_고정'!$B$23,'d_고정'!$B$16)+1,'d_고정'!$B$17-IF(C527&lt;'d_고정'!$B$26,'d_고정'!$B$23,'d_고정'!$B$16)+1)*('d_고정'!$B$14+('d_고정'!$B$15-'d_고정'!$B$14)*RAND())</f>
        <v/>
      </c>
      <c r="E527">
        <f>INDEX('d_분포'!$A$2:$A$28,RANDBETWEEN(1,27))</f>
        <v/>
      </c>
      <c r="F527">
        <f>INDEX('d_분포'!$C$2:$C$5,RANDBETWEEN(1,4))*(0.9+0.2*RAND())</f>
        <v/>
      </c>
      <c r="G527">
        <f>RAND()</f>
        <v/>
      </c>
      <c r="H527">
        <f>(F527+(1-F527)*('d_고정'!$B$22*BETAINV(RAND(),IF(G527&lt;'d_고정'!$B$26,'d_고정'!$B$25,'d_고정'!$B$20)+1,'d_고정'!$B$21-IF(G527&lt;'d_고정'!$B$26,'d_고정'!$B$25,'d_고정'!$B$20)+1)+(1-'d_고정'!$B$22)*BETAINV(RAND(),IF(G527&lt;'d_고정'!$B$26,'d_고정'!$B$24,'d_고정'!$B$18)+1,'d_고정'!$B$19-IF(G527&lt;'d_고정'!$B$26,'d_고정'!$B$24,'d_고정'!$B$18)+1))*('d_고정'!$B$14+('d_고정'!$B$15-'d_고정'!$B$14)*RAND()))/F527</f>
        <v/>
      </c>
      <c r="I527">
        <f>RAND()</f>
        <v/>
      </c>
      <c r="J527">
        <f>IF('d_시나리오'!$J$3='d_시나리오'!$H$3,'d_시나리오'!$I$3,IF(I527&lt;('d_시나리오'!$I$3-'d_시나리오'!$H$3)/('d_시나리오'!$J$3-'d_시나리오'!$H$3),'d_시나리오'!$H$3+SQRT(I527*('d_시나리오'!$J$3-'d_시나리오'!$H$3)*('d_시나리오'!$I$3-'d_시나리오'!$H$3)),'d_시나리오'!$J$3-SQRT((1-I527)*('d_시나리오'!$J$3-'d_시나리오'!$H$3)*('d_시나리오'!$J$3-'d_시나리오'!$I$3))))</f>
        <v/>
      </c>
      <c r="K527">
        <f>RAND()</f>
        <v/>
      </c>
      <c r="L527">
        <f>IF('d_시나리오'!$J$4='d_시나리오'!$H$4,'d_시나리오'!$I$4,IF(K527&lt;('d_시나리오'!$I$4-'d_시나리오'!$H$4)/('d_시나리오'!$J$4-'d_시나리오'!$H$4),'d_시나리오'!$H$4+SQRT(K527*('d_시나리오'!$J$4-'d_시나리오'!$H$4)*('d_시나리오'!$I$4-'d_시나리오'!$H$4)),'d_시나리오'!$J$4-SQRT((1-K527)*('d_시나리오'!$J$4-'d_시나리오'!$H$4)*('d_시나리오'!$J$4-'d_시나리오'!$I$4))))</f>
        <v/>
      </c>
      <c r="M527">
        <f>RAND()</f>
        <v/>
      </c>
      <c r="N527">
        <f>IF('d_시나리오'!$J$5='d_시나리오'!$H$5,'d_시나리오'!$I$5,IF(M527&lt;('d_시나리오'!$I$5-'d_시나리오'!$H$5)/('d_시나리오'!$J$5-'d_시나리오'!$H$5),'d_시나리오'!$H$5+SQRT(M527*('d_시나리오'!$J$5-'d_시나리오'!$H$5)*('d_시나리오'!$I$5-'d_시나리오'!$H$5)),'d_시나리오'!$J$5-SQRT((1-M527)*('d_시나리오'!$J$5-'d_시나리오'!$H$5)*('d_시나리오'!$J$5-'d_시나리오'!$I$5))))</f>
        <v/>
      </c>
      <c r="O527">
        <f>RAND()</f>
        <v/>
      </c>
      <c r="P527">
        <f>IF('d_시나리오'!$J$6='d_시나리오'!$H$6,'d_시나리오'!$I$6,IF(O527&lt;('d_시나리오'!$I$6-'d_시나리오'!$H$6)/('d_시나리오'!$J$6-'d_시나리오'!$H$6),'d_시나리오'!$H$6+SQRT(O527*('d_시나리오'!$J$6-'d_시나리오'!$H$6)*('d_시나리오'!$I$6-'d_시나리오'!$H$6)),'d_시나리오'!$J$6-SQRT((1-O527)*('d_시나리오'!$J$6-'d_시나리오'!$H$6)*('d_시나리오'!$J$6-'d_시나리오'!$I$6))))</f>
        <v/>
      </c>
      <c r="Q527">
        <f>INDEX('d_분포'!$B$2:$B$57,RANDBETWEEN(1,56))</f>
        <v/>
      </c>
      <c r="R527">
        <f>BETAINV(RAND(),5,5)</f>
        <v/>
      </c>
      <c r="S527">
        <f>'d_고정'!$B$1*'6_기대효과'!$H$7*('d_시나리오'!$I$7/'d_고정'!$B$2)*B527</f>
        <v/>
      </c>
      <c r="T527">
        <f>S527*D527</f>
        <v/>
      </c>
      <c r="U527">
        <f>S527*F527*H527</f>
        <v/>
      </c>
      <c r="V527">
        <f>S527*F527*(H527-1)</f>
        <v/>
      </c>
      <c r="W527">
        <f>U527*J527</f>
        <v/>
      </c>
      <c r="X527">
        <f>T527+W527</f>
        <v/>
      </c>
      <c r="Y527">
        <f>(T527*E527+W527*L527)*(1-R527-'d_고정'!$B$13)</f>
        <v/>
      </c>
      <c r="Z527">
        <f>(U527*N527*Q527+'d_고정'!$B$3*('6_기대효과'!$H$7/8)*Q527*'d_고정'!$B$10*P527*('6_기대효과'!$K$7/'d_고정'!$B$9))*(1-R527)</f>
        <v/>
      </c>
      <c r="AA527">
        <f>W527*L527*(1-R527-'d_고정'!$B$13)+U527*MAX(N527-'d_고정'!$B$10*P527*('6_기대효과'!$K$7/'d_고정'!$B$9),0)*Q527*(1-R527)</f>
        <v/>
      </c>
      <c r="AB527">
        <f>Y527+Z527</f>
        <v/>
      </c>
      <c r="AC527">
        <f>Y527/('d_고정'!$B$5*'6_기대효과'!$H$7/8)/'d_고정'!$B$6</f>
        <v/>
      </c>
      <c r="AD527">
        <f>Y527/('d_고정'!$B$8*'6_기대효과'!$H$7/8)</f>
        <v/>
      </c>
    </row>
    <row r="528">
      <c r="A528">
        <f>RAND()</f>
        <v/>
      </c>
      <c r="B528">
        <f>IF('d_시나리오'!$J$2='d_시나리오'!$H$2,'d_시나리오'!$I$2,IF(A528&lt;('d_시나리오'!$I$2-'d_시나리오'!$H$2)/('d_시나리오'!$J$2-'d_시나리오'!$H$2),'d_시나리오'!$H$2+SQRT(A528*('d_시나리오'!$J$2-'d_시나리오'!$H$2)*('d_시나리오'!$I$2-'d_시나리오'!$H$2)),'d_시나리오'!$J$2-SQRT((1-A528)*('d_시나리오'!$J$2-'d_시나리오'!$H$2)*('d_시나리오'!$J$2-'d_시나리오'!$I$2))))</f>
        <v/>
      </c>
      <c r="C528">
        <f>RAND()</f>
        <v/>
      </c>
      <c r="D528">
        <f>BETAINV(RAND(),IF(C528&lt;'d_고정'!$B$26,'d_고정'!$B$23,'d_고정'!$B$16)+1,'d_고정'!$B$17-IF(C528&lt;'d_고정'!$B$26,'d_고정'!$B$23,'d_고정'!$B$16)+1)*('d_고정'!$B$14+('d_고정'!$B$15-'d_고정'!$B$14)*RAND())</f>
        <v/>
      </c>
      <c r="E528">
        <f>INDEX('d_분포'!$A$2:$A$28,RANDBETWEEN(1,27))</f>
        <v/>
      </c>
      <c r="F528">
        <f>INDEX('d_분포'!$C$2:$C$5,RANDBETWEEN(1,4))*(0.9+0.2*RAND())</f>
        <v/>
      </c>
      <c r="G528">
        <f>RAND()</f>
        <v/>
      </c>
      <c r="H528">
        <f>(F528+(1-F528)*('d_고정'!$B$22*BETAINV(RAND(),IF(G528&lt;'d_고정'!$B$26,'d_고정'!$B$25,'d_고정'!$B$20)+1,'d_고정'!$B$21-IF(G528&lt;'d_고정'!$B$26,'d_고정'!$B$25,'d_고정'!$B$20)+1)+(1-'d_고정'!$B$22)*BETAINV(RAND(),IF(G528&lt;'d_고정'!$B$26,'d_고정'!$B$24,'d_고정'!$B$18)+1,'d_고정'!$B$19-IF(G528&lt;'d_고정'!$B$26,'d_고정'!$B$24,'d_고정'!$B$18)+1))*('d_고정'!$B$14+('d_고정'!$B$15-'d_고정'!$B$14)*RAND()))/F528</f>
        <v/>
      </c>
      <c r="I528">
        <f>RAND()</f>
        <v/>
      </c>
      <c r="J528">
        <f>IF('d_시나리오'!$J$3='d_시나리오'!$H$3,'d_시나리오'!$I$3,IF(I528&lt;('d_시나리오'!$I$3-'d_시나리오'!$H$3)/('d_시나리오'!$J$3-'d_시나리오'!$H$3),'d_시나리오'!$H$3+SQRT(I528*('d_시나리오'!$J$3-'d_시나리오'!$H$3)*('d_시나리오'!$I$3-'d_시나리오'!$H$3)),'d_시나리오'!$J$3-SQRT((1-I528)*('d_시나리오'!$J$3-'d_시나리오'!$H$3)*('d_시나리오'!$J$3-'d_시나리오'!$I$3))))</f>
        <v/>
      </c>
      <c r="K528">
        <f>RAND()</f>
        <v/>
      </c>
      <c r="L528">
        <f>IF('d_시나리오'!$J$4='d_시나리오'!$H$4,'d_시나리오'!$I$4,IF(K528&lt;('d_시나리오'!$I$4-'d_시나리오'!$H$4)/('d_시나리오'!$J$4-'d_시나리오'!$H$4),'d_시나리오'!$H$4+SQRT(K528*('d_시나리오'!$J$4-'d_시나리오'!$H$4)*('d_시나리오'!$I$4-'d_시나리오'!$H$4)),'d_시나리오'!$J$4-SQRT((1-K528)*('d_시나리오'!$J$4-'d_시나리오'!$H$4)*('d_시나리오'!$J$4-'d_시나리오'!$I$4))))</f>
        <v/>
      </c>
      <c r="M528">
        <f>RAND()</f>
        <v/>
      </c>
      <c r="N528">
        <f>IF('d_시나리오'!$J$5='d_시나리오'!$H$5,'d_시나리오'!$I$5,IF(M528&lt;('d_시나리오'!$I$5-'d_시나리오'!$H$5)/('d_시나리오'!$J$5-'d_시나리오'!$H$5),'d_시나리오'!$H$5+SQRT(M528*('d_시나리오'!$J$5-'d_시나리오'!$H$5)*('d_시나리오'!$I$5-'d_시나리오'!$H$5)),'d_시나리오'!$J$5-SQRT((1-M528)*('d_시나리오'!$J$5-'d_시나리오'!$H$5)*('d_시나리오'!$J$5-'d_시나리오'!$I$5))))</f>
        <v/>
      </c>
      <c r="O528">
        <f>RAND()</f>
        <v/>
      </c>
      <c r="P528">
        <f>IF('d_시나리오'!$J$6='d_시나리오'!$H$6,'d_시나리오'!$I$6,IF(O528&lt;('d_시나리오'!$I$6-'d_시나리오'!$H$6)/('d_시나리오'!$J$6-'d_시나리오'!$H$6),'d_시나리오'!$H$6+SQRT(O528*('d_시나리오'!$J$6-'d_시나리오'!$H$6)*('d_시나리오'!$I$6-'d_시나리오'!$H$6)),'d_시나리오'!$J$6-SQRT((1-O528)*('d_시나리오'!$J$6-'d_시나리오'!$H$6)*('d_시나리오'!$J$6-'d_시나리오'!$I$6))))</f>
        <v/>
      </c>
      <c r="Q528">
        <f>INDEX('d_분포'!$B$2:$B$57,RANDBETWEEN(1,56))</f>
        <v/>
      </c>
      <c r="R528">
        <f>BETAINV(RAND(),5,5)</f>
        <v/>
      </c>
      <c r="S528">
        <f>'d_고정'!$B$1*'6_기대효과'!$H$7*('d_시나리오'!$I$7/'d_고정'!$B$2)*B528</f>
        <v/>
      </c>
      <c r="T528">
        <f>S528*D528</f>
        <v/>
      </c>
      <c r="U528">
        <f>S528*F528*H528</f>
        <v/>
      </c>
      <c r="V528">
        <f>S528*F528*(H528-1)</f>
        <v/>
      </c>
      <c r="W528">
        <f>U528*J528</f>
        <v/>
      </c>
      <c r="X528">
        <f>T528+W528</f>
        <v/>
      </c>
      <c r="Y528">
        <f>(T528*E528+W528*L528)*(1-R528-'d_고정'!$B$13)</f>
        <v/>
      </c>
      <c r="Z528">
        <f>(U528*N528*Q528+'d_고정'!$B$3*('6_기대효과'!$H$7/8)*Q528*'d_고정'!$B$10*P528*('6_기대효과'!$K$7/'d_고정'!$B$9))*(1-R528)</f>
        <v/>
      </c>
      <c r="AA528">
        <f>W528*L528*(1-R528-'d_고정'!$B$13)+U528*MAX(N528-'d_고정'!$B$10*P528*('6_기대효과'!$K$7/'d_고정'!$B$9),0)*Q528*(1-R528)</f>
        <v/>
      </c>
      <c r="AB528">
        <f>Y528+Z528</f>
        <v/>
      </c>
      <c r="AC528">
        <f>Y528/('d_고정'!$B$5*'6_기대효과'!$H$7/8)/'d_고정'!$B$6</f>
        <v/>
      </c>
      <c r="AD528">
        <f>Y528/('d_고정'!$B$8*'6_기대효과'!$H$7/8)</f>
        <v/>
      </c>
    </row>
    <row r="529">
      <c r="A529">
        <f>RAND()</f>
        <v/>
      </c>
      <c r="B529">
        <f>IF('d_시나리오'!$J$2='d_시나리오'!$H$2,'d_시나리오'!$I$2,IF(A529&lt;('d_시나리오'!$I$2-'d_시나리오'!$H$2)/('d_시나리오'!$J$2-'d_시나리오'!$H$2),'d_시나리오'!$H$2+SQRT(A529*('d_시나리오'!$J$2-'d_시나리오'!$H$2)*('d_시나리오'!$I$2-'d_시나리오'!$H$2)),'d_시나리오'!$J$2-SQRT((1-A529)*('d_시나리오'!$J$2-'d_시나리오'!$H$2)*('d_시나리오'!$J$2-'d_시나리오'!$I$2))))</f>
        <v/>
      </c>
      <c r="C529">
        <f>RAND()</f>
        <v/>
      </c>
      <c r="D529">
        <f>BETAINV(RAND(),IF(C529&lt;'d_고정'!$B$26,'d_고정'!$B$23,'d_고정'!$B$16)+1,'d_고정'!$B$17-IF(C529&lt;'d_고정'!$B$26,'d_고정'!$B$23,'d_고정'!$B$16)+1)*('d_고정'!$B$14+('d_고정'!$B$15-'d_고정'!$B$14)*RAND())</f>
        <v/>
      </c>
      <c r="E529">
        <f>INDEX('d_분포'!$A$2:$A$28,RANDBETWEEN(1,27))</f>
        <v/>
      </c>
      <c r="F529">
        <f>INDEX('d_분포'!$C$2:$C$5,RANDBETWEEN(1,4))*(0.9+0.2*RAND())</f>
        <v/>
      </c>
      <c r="G529">
        <f>RAND()</f>
        <v/>
      </c>
      <c r="H529">
        <f>(F529+(1-F529)*('d_고정'!$B$22*BETAINV(RAND(),IF(G529&lt;'d_고정'!$B$26,'d_고정'!$B$25,'d_고정'!$B$20)+1,'d_고정'!$B$21-IF(G529&lt;'d_고정'!$B$26,'d_고정'!$B$25,'d_고정'!$B$20)+1)+(1-'d_고정'!$B$22)*BETAINV(RAND(),IF(G529&lt;'d_고정'!$B$26,'d_고정'!$B$24,'d_고정'!$B$18)+1,'d_고정'!$B$19-IF(G529&lt;'d_고정'!$B$26,'d_고정'!$B$24,'d_고정'!$B$18)+1))*('d_고정'!$B$14+('d_고정'!$B$15-'d_고정'!$B$14)*RAND()))/F529</f>
        <v/>
      </c>
      <c r="I529">
        <f>RAND()</f>
        <v/>
      </c>
      <c r="J529">
        <f>IF('d_시나리오'!$J$3='d_시나리오'!$H$3,'d_시나리오'!$I$3,IF(I529&lt;('d_시나리오'!$I$3-'d_시나리오'!$H$3)/('d_시나리오'!$J$3-'d_시나리오'!$H$3),'d_시나리오'!$H$3+SQRT(I529*('d_시나리오'!$J$3-'d_시나리오'!$H$3)*('d_시나리오'!$I$3-'d_시나리오'!$H$3)),'d_시나리오'!$J$3-SQRT((1-I529)*('d_시나리오'!$J$3-'d_시나리오'!$H$3)*('d_시나리오'!$J$3-'d_시나리오'!$I$3))))</f>
        <v/>
      </c>
      <c r="K529">
        <f>RAND()</f>
        <v/>
      </c>
      <c r="L529">
        <f>IF('d_시나리오'!$J$4='d_시나리오'!$H$4,'d_시나리오'!$I$4,IF(K529&lt;('d_시나리오'!$I$4-'d_시나리오'!$H$4)/('d_시나리오'!$J$4-'d_시나리오'!$H$4),'d_시나리오'!$H$4+SQRT(K529*('d_시나리오'!$J$4-'d_시나리오'!$H$4)*('d_시나리오'!$I$4-'d_시나리오'!$H$4)),'d_시나리오'!$J$4-SQRT((1-K529)*('d_시나리오'!$J$4-'d_시나리오'!$H$4)*('d_시나리오'!$J$4-'d_시나리오'!$I$4))))</f>
        <v/>
      </c>
      <c r="M529">
        <f>RAND()</f>
        <v/>
      </c>
      <c r="N529">
        <f>IF('d_시나리오'!$J$5='d_시나리오'!$H$5,'d_시나리오'!$I$5,IF(M529&lt;('d_시나리오'!$I$5-'d_시나리오'!$H$5)/('d_시나리오'!$J$5-'d_시나리오'!$H$5),'d_시나리오'!$H$5+SQRT(M529*('d_시나리오'!$J$5-'d_시나리오'!$H$5)*('d_시나리오'!$I$5-'d_시나리오'!$H$5)),'d_시나리오'!$J$5-SQRT((1-M529)*('d_시나리오'!$J$5-'d_시나리오'!$H$5)*('d_시나리오'!$J$5-'d_시나리오'!$I$5))))</f>
        <v/>
      </c>
      <c r="O529">
        <f>RAND()</f>
        <v/>
      </c>
      <c r="P529">
        <f>IF('d_시나리오'!$J$6='d_시나리오'!$H$6,'d_시나리오'!$I$6,IF(O529&lt;('d_시나리오'!$I$6-'d_시나리오'!$H$6)/('d_시나리오'!$J$6-'d_시나리오'!$H$6),'d_시나리오'!$H$6+SQRT(O529*('d_시나리오'!$J$6-'d_시나리오'!$H$6)*('d_시나리오'!$I$6-'d_시나리오'!$H$6)),'d_시나리오'!$J$6-SQRT((1-O529)*('d_시나리오'!$J$6-'d_시나리오'!$H$6)*('d_시나리오'!$J$6-'d_시나리오'!$I$6))))</f>
        <v/>
      </c>
      <c r="Q529">
        <f>INDEX('d_분포'!$B$2:$B$57,RANDBETWEEN(1,56))</f>
        <v/>
      </c>
      <c r="R529">
        <f>BETAINV(RAND(),5,5)</f>
        <v/>
      </c>
      <c r="S529">
        <f>'d_고정'!$B$1*'6_기대효과'!$H$7*('d_시나리오'!$I$7/'d_고정'!$B$2)*B529</f>
        <v/>
      </c>
      <c r="T529">
        <f>S529*D529</f>
        <v/>
      </c>
      <c r="U529">
        <f>S529*F529*H529</f>
        <v/>
      </c>
      <c r="V529">
        <f>S529*F529*(H529-1)</f>
        <v/>
      </c>
      <c r="W529">
        <f>U529*J529</f>
        <v/>
      </c>
      <c r="X529">
        <f>T529+W529</f>
        <v/>
      </c>
      <c r="Y529">
        <f>(T529*E529+W529*L529)*(1-R529-'d_고정'!$B$13)</f>
        <v/>
      </c>
      <c r="Z529">
        <f>(U529*N529*Q529+'d_고정'!$B$3*('6_기대효과'!$H$7/8)*Q529*'d_고정'!$B$10*P529*('6_기대효과'!$K$7/'d_고정'!$B$9))*(1-R529)</f>
        <v/>
      </c>
      <c r="AA529">
        <f>W529*L529*(1-R529-'d_고정'!$B$13)+U529*MAX(N529-'d_고정'!$B$10*P529*('6_기대효과'!$K$7/'d_고정'!$B$9),0)*Q529*(1-R529)</f>
        <v/>
      </c>
      <c r="AB529">
        <f>Y529+Z529</f>
        <v/>
      </c>
      <c r="AC529">
        <f>Y529/('d_고정'!$B$5*'6_기대효과'!$H$7/8)/'d_고정'!$B$6</f>
        <v/>
      </c>
      <c r="AD529">
        <f>Y529/('d_고정'!$B$8*'6_기대효과'!$H$7/8)</f>
        <v/>
      </c>
    </row>
    <row r="530">
      <c r="A530">
        <f>RAND()</f>
        <v/>
      </c>
      <c r="B530">
        <f>IF('d_시나리오'!$J$2='d_시나리오'!$H$2,'d_시나리오'!$I$2,IF(A530&lt;('d_시나리오'!$I$2-'d_시나리오'!$H$2)/('d_시나리오'!$J$2-'d_시나리오'!$H$2),'d_시나리오'!$H$2+SQRT(A530*('d_시나리오'!$J$2-'d_시나리오'!$H$2)*('d_시나리오'!$I$2-'d_시나리오'!$H$2)),'d_시나리오'!$J$2-SQRT((1-A530)*('d_시나리오'!$J$2-'d_시나리오'!$H$2)*('d_시나리오'!$J$2-'d_시나리오'!$I$2))))</f>
        <v/>
      </c>
      <c r="C530">
        <f>RAND()</f>
        <v/>
      </c>
      <c r="D530">
        <f>BETAINV(RAND(),IF(C530&lt;'d_고정'!$B$26,'d_고정'!$B$23,'d_고정'!$B$16)+1,'d_고정'!$B$17-IF(C530&lt;'d_고정'!$B$26,'d_고정'!$B$23,'d_고정'!$B$16)+1)*('d_고정'!$B$14+('d_고정'!$B$15-'d_고정'!$B$14)*RAND())</f>
        <v/>
      </c>
      <c r="E530">
        <f>INDEX('d_분포'!$A$2:$A$28,RANDBETWEEN(1,27))</f>
        <v/>
      </c>
      <c r="F530">
        <f>INDEX('d_분포'!$C$2:$C$5,RANDBETWEEN(1,4))*(0.9+0.2*RAND())</f>
        <v/>
      </c>
      <c r="G530">
        <f>RAND()</f>
        <v/>
      </c>
      <c r="H530">
        <f>(F530+(1-F530)*('d_고정'!$B$22*BETAINV(RAND(),IF(G530&lt;'d_고정'!$B$26,'d_고정'!$B$25,'d_고정'!$B$20)+1,'d_고정'!$B$21-IF(G530&lt;'d_고정'!$B$26,'d_고정'!$B$25,'d_고정'!$B$20)+1)+(1-'d_고정'!$B$22)*BETAINV(RAND(),IF(G530&lt;'d_고정'!$B$26,'d_고정'!$B$24,'d_고정'!$B$18)+1,'d_고정'!$B$19-IF(G530&lt;'d_고정'!$B$26,'d_고정'!$B$24,'d_고정'!$B$18)+1))*('d_고정'!$B$14+('d_고정'!$B$15-'d_고정'!$B$14)*RAND()))/F530</f>
        <v/>
      </c>
      <c r="I530">
        <f>RAND()</f>
        <v/>
      </c>
      <c r="J530">
        <f>IF('d_시나리오'!$J$3='d_시나리오'!$H$3,'d_시나리오'!$I$3,IF(I530&lt;('d_시나리오'!$I$3-'d_시나리오'!$H$3)/('d_시나리오'!$J$3-'d_시나리오'!$H$3),'d_시나리오'!$H$3+SQRT(I530*('d_시나리오'!$J$3-'d_시나리오'!$H$3)*('d_시나리오'!$I$3-'d_시나리오'!$H$3)),'d_시나리오'!$J$3-SQRT((1-I530)*('d_시나리오'!$J$3-'d_시나리오'!$H$3)*('d_시나리오'!$J$3-'d_시나리오'!$I$3))))</f>
        <v/>
      </c>
      <c r="K530">
        <f>RAND()</f>
        <v/>
      </c>
      <c r="L530">
        <f>IF('d_시나리오'!$J$4='d_시나리오'!$H$4,'d_시나리오'!$I$4,IF(K530&lt;('d_시나리오'!$I$4-'d_시나리오'!$H$4)/('d_시나리오'!$J$4-'d_시나리오'!$H$4),'d_시나리오'!$H$4+SQRT(K530*('d_시나리오'!$J$4-'d_시나리오'!$H$4)*('d_시나리오'!$I$4-'d_시나리오'!$H$4)),'d_시나리오'!$J$4-SQRT((1-K530)*('d_시나리오'!$J$4-'d_시나리오'!$H$4)*('d_시나리오'!$J$4-'d_시나리오'!$I$4))))</f>
        <v/>
      </c>
      <c r="M530">
        <f>RAND()</f>
        <v/>
      </c>
      <c r="N530">
        <f>IF('d_시나리오'!$J$5='d_시나리오'!$H$5,'d_시나리오'!$I$5,IF(M530&lt;('d_시나리오'!$I$5-'d_시나리오'!$H$5)/('d_시나리오'!$J$5-'d_시나리오'!$H$5),'d_시나리오'!$H$5+SQRT(M530*('d_시나리오'!$J$5-'d_시나리오'!$H$5)*('d_시나리오'!$I$5-'d_시나리오'!$H$5)),'d_시나리오'!$J$5-SQRT((1-M530)*('d_시나리오'!$J$5-'d_시나리오'!$H$5)*('d_시나리오'!$J$5-'d_시나리오'!$I$5))))</f>
        <v/>
      </c>
      <c r="O530">
        <f>RAND()</f>
        <v/>
      </c>
      <c r="P530">
        <f>IF('d_시나리오'!$J$6='d_시나리오'!$H$6,'d_시나리오'!$I$6,IF(O530&lt;('d_시나리오'!$I$6-'d_시나리오'!$H$6)/('d_시나리오'!$J$6-'d_시나리오'!$H$6),'d_시나리오'!$H$6+SQRT(O530*('d_시나리오'!$J$6-'d_시나리오'!$H$6)*('d_시나리오'!$I$6-'d_시나리오'!$H$6)),'d_시나리오'!$J$6-SQRT((1-O530)*('d_시나리오'!$J$6-'d_시나리오'!$H$6)*('d_시나리오'!$J$6-'d_시나리오'!$I$6))))</f>
        <v/>
      </c>
      <c r="Q530">
        <f>INDEX('d_분포'!$B$2:$B$57,RANDBETWEEN(1,56))</f>
        <v/>
      </c>
      <c r="R530">
        <f>BETAINV(RAND(),5,5)</f>
        <v/>
      </c>
      <c r="S530">
        <f>'d_고정'!$B$1*'6_기대효과'!$H$7*('d_시나리오'!$I$7/'d_고정'!$B$2)*B530</f>
        <v/>
      </c>
      <c r="T530">
        <f>S530*D530</f>
        <v/>
      </c>
      <c r="U530">
        <f>S530*F530*H530</f>
        <v/>
      </c>
      <c r="V530">
        <f>S530*F530*(H530-1)</f>
        <v/>
      </c>
      <c r="W530">
        <f>U530*J530</f>
        <v/>
      </c>
      <c r="X530">
        <f>T530+W530</f>
        <v/>
      </c>
      <c r="Y530">
        <f>(T530*E530+W530*L530)*(1-R530-'d_고정'!$B$13)</f>
        <v/>
      </c>
      <c r="Z530">
        <f>(U530*N530*Q530+'d_고정'!$B$3*('6_기대효과'!$H$7/8)*Q530*'d_고정'!$B$10*P530*('6_기대효과'!$K$7/'d_고정'!$B$9))*(1-R530)</f>
        <v/>
      </c>
      <c r="AA530">
        <f>W530*L530*(1-R530-'d_고정'!$B$13)+U530*MAX(N530-'d_고정'!$B$10*P530*('6_기대효과'!$K$7/'d_고정'!$B$9),0)*Q530*(1-R530)</f>
        <v/>
      </c>
      <c r="AB530">
        <f>Y530+Z530</f>
        <v/>
      </c>
      <c r="AC530">
        <f>Y530/('d_고정'!$B$5*'6_기대효과'!$H$7/8)/'d_고정'!$B$6</f>
        <v/>
      </c>
      <c r="AD530">
        <f>Y530/('d_고정'!$B$8*'6_기대효과'!$H$7/8)</f>
        <v/>
      </c>
    </row>
    <row r="531">
      <c r="A531">
        <f>RAND()</f>
        <v/>
      </c>
      <c r="B531">
        <f>IF('d_시나리오'!$J$2='d_시나리오'!$H$2,'d_시나리오'!$I$2,IF(A531&lt;('d_시나리오'!$I$2-'d_시나리오'!$H$2)/('d_시나리오'!$J$2-'d_시나리오'!$H$2),'d_시나리오'!$H$2+SQRT(A531*('d_시나리오'!$J$2-'d_시나리오'!$H$2)*('d_시나리오'!$I$2-'d_시나리오'!$H$2)),'d_시나리오'!$J$2-SQRT((1-A531)*('d_시나리오'!$J$2-'d_시나리오'!$H$2)*('d_시나리오'!$J$2-'d_시나리오'!$I$2))))</f>
        <v/>
      </c>
      <c r="C531">
        <f>RAND()</f>
        <v/>
      </c>
      <c r="D531">
        <f>BETAINV(RAND(),IF(C531&lt;'d_고정'!$B$26,'d_고정'!$B$23,'d_고정'!$B$16)+1,'d_고정'!$B$17-IF(C531&lt;'d_고정'!$B$26,'d_고정'!$B$23,'d_고정'!$B$16)+1)*('d_고정'!$B$14+('d_고정'!$B$15-'d_고정'!$B$14)*RAND())</f>
        <v/>
      </c>
      <c r="E531">
        <f>INDEX('d_분포'!$A$2:$A$28,RANDBETWEEN(1,27))</f>
        <v/>
      </c>
      <c r="F531">
        <f>INDEX('d_분포'!$C$2:$C$5,RANDBETWEEN(1,4))*(0.9+0.2*RAND())</f>
        <v/>
      </c>
      <c r="G531">
        <f>RAND()</f>
        <v/>
      </c>
      <c r="H531">
        <f>(F531+(1-F531)*('d_고정'!$B$22*BETAINV(RAND(),IF(G531&lt;'d_고정'!$B$26,'d_고정'!$B$25,'d_고정'!$B$20)+1,'d_고정'!$B$21-IF(G531&lt;'d_고정'!$B$26,'d_고정'!$B$25,'d_고정'!$B$20)+1)+(1-'d_고정'!$B$22)*BETAINV(RAND(),IF(G531&lt;'d_고정'!$B$26,'d_고정'!$B$24,'d_고정'!$B$18)+1,'d_고정'!$B$19-IF(G531&lt;'d_고정'!$B$26,'d_고정'!$B$24,'d_고정'!$B$18)+1))*('d_고정'!$B$14+('d_고정'!$B$15-'d_고정'!$B$14)*RAND()))/F531</f>
        <v/>
      </c>
      <c r="I531">
        <f>RAND()</f>
        <v/>
      </c>
      <c r="J531">
        <f>IF('d_시나리오'!$J$3='d_시나리오'!$H$3,'d_시나리오'!$I$3,IF(I531&lt;('d_시나리오'!$I$3-'d_시나리오'!$H$3)/('d_시나리오'!$J$3-'d_시나리오'!$H$3),'d_시나리오'!$H$3+SQRT(I531*('d_시나리오'!$J$3-'d_시나리오'!$H$3)*('d_시나리오'!$I$3-'d_시나리오'!$H$3)),'d_시나리오'!$J$3-SQRT((1-I531)*('d_시나리오'!$J$3-'d_시나리오'!$H$3)*('d_시나리오'!$J$3-'d_시나리오'!$I$3))))</f>
        <v/>
      </c>
      <c r="K531">
        <f>RAND()</f>
        <v/>
      </c>
      <c r="L531">
        <f>IF('d_시나리오'!$J$4='d_시나리오'!$H$4,'d_시나리오'!$I$4,IF(K531&lt;('d_시나리오'!$I$4-'d_시나리오'!$H$4)/('d_시나리오'!$J$4-'d_시나리오'!$H$4),'d_시나리오'!$H$4+SQRT(K531*('d_시나리오'!$J$4-'d_시나리오'!$H$4)*('d_시나리오'!$I$4-'d_시나리오'!$H$4)),'d_시나리오'!$J$4-SQRT((1-K531)*('d_시나리오'!$J$4-'d_시나리오'!$H$4)*('d_시나리오'!$J$4-'d_시나리오'!$I$4))))</f>
        <v/>
      </c>
      <c r="M531">
        <f>RAND()</f>
        <v/>
      </c>
      <c r="N531">
        <f>IF('d_시나리오'!$J$5='d_시나리오'!$H$5,'d_시나리오'!$I$5,IF(M531&lt;('d_시나리오'!$I$5-'d_시나리오'!$H$5)/('d_시나리오'!$J$5-'d_시나리오'!$H$5),'d_시나리오'!$H$5+SQRT(M531*('d_시나리오'!$J$5-'d_시나리오'!$H$5)*('d_시나리오'!$I$5-'d_시나리오'!$H$5)),'d_시나리오'!$J$5-SQRT((1-M531)*('d_시나리오'!$J$5-'d_시나리오'!$H$5)*('d_시나리오'!$J$5-'d_시나리오'!$I$5))))</f>
        <v/>
      </c>
      <c r="O531">
        <f>RAND()</f>
        <v/>
      </c>
      <c r="P531">
        <f>IF('d_시나리오'!$J$6='d_시나리오'!$H$6,'d_시나리오'!$I$6,IF(O531&lt;('d_시나리오'!$I$6-'d_시나리오'!$H$6)/('d_시나리오'!$J$6-'d_시나리오'!$H$6),'d_시나리오'!$H$6+SQRT(O531*('d_시나리오'!$J$6-'d_시나리오'!$H$6)*('d_시나리오'!$I$6-'d_시나리오'!$H$6)),'d_시나리오'!$J$6-SQRT((1-O531)*('d_시나리오'!$J$6-'d_시나리오'!$H$6)*('d_시나리오'!$J$6-'d_시나리오'!$I$6))))</f>
        <v/>
      </c>
      <c r="Q531">
        <f>INDEX('d_분포'!$B$2:$B$57,RANDBETWEEN(1,56))</f>
        <v/>
      </c>
      <c r="R531">
        <f>BETAINV(RAND(),5,5)</f>
        <v/>
      </c>
      <c r="S531">
        <f>'d_고정'!$B$1*'6_기대효과'!$H$7*('d_시나리오'!$I$7/'d_고정'!$B$2)*B531</f>
        <v/>
      </c>
      <c r="T531">
        <f>S531*D531</f>
        <v/>
      </c>
      <c r="U531">
        <f>S531*F531*H531</f>
        <v/>
      </c>
      <c r="V531">
        <f>S531*F531*(H531-1)</f>
        <v/>
      </c>
      <c r="W531">
        <f>U531*J531</f>
        <v/>
      </c>
      <c r="X531">
        <f>T531+W531</f>
        <v/>
      </c>
      <c r="Y531">
        <f>(T531*E531+W531*L531)*(1-R531-'d_고정'!$B$13)</f>
        <v/>
      </c>
      <c r="Z531">
        <f>(U531*N531*Q531+'d_고정'!$B$3*('6_기대효과'!$H$7/8)*Q531*'d_고정'!$B$10*P531*('6_기대효과'!$K$7/'d_고정'!$B$9))*(1-R531)</f>
        <v/>
      </c>
      <c r="AA531">
        <f>W531*L531*(1-R531-'d_고정'!$B$13)+U531*MAX(N531-'d_고정'!$B$10*P531*('6_기대효과'!$K$7/'d_고정'!$B$9),0)*Q531*(1-R531)</f>
        <v/>
      </c>
      <c r="AB531">
        <f>Y531+Z531</f>
        <v/>
      </c>
      <c r="AC531">
        <f>Y531/('d_고정'!$B$5*'6_기대효과'!$H$7/8)/'d_고정'!$B$6</f>
        <v/>
      </c>
      <c r="AD531">
        <f>Y531/('d_고정'!$B$8*'6_기대효과'!$H$7/8)</f>
        <v/>
      </c>
    </row>
    <row r="532">
      <c r="A532">
        <f>RAND()</f>
        <v/>
      </c>
      <c r="B532">
        <f>IF('d_시나리오'!$J$2='d_시나리오'!$H$2,'d_시나리오'!$I$2,IF(A532&lt;('d_시나리오'!$I$2-'d_시나리오'!$H$2)/('d_시나리오'!$J$2-'d_시나리오'!$H$2),'d_시나리오'!$H$2+SQRT(A532*('d_시나리오'!$J$2-'d_시나리오'!$H$2)*('d_시나리오'!$I$2-'d_시나리오'!$H$2)),'d_시나리오'!$J$2-SQRT((1-A532)*('d_시나리오'!$J$2-'d_시나리오'!$H$2)*('d_시나리오'!$J$2-'d_시나리오'!$I$2))))</f>
        <v/>
      </c>
      <c r="C532">
        <f>RAND()</f>
        <v/>
      </c>
      <c r="D532">
        <f>BETAINV(RAND(),IF(C532&lt;'d_고정'!$B$26,'d_고정'!$B$23,'d_고정'!$B$16)+1,'d_고정'!$B$17-IF(C532&lt;'d_고정'!$B$26,'d_고정'!$B$23,'d_고정'!$B$16)+1)*('d_고정'!$B$14+('d_고정'!$B$15-'d_고정'!$B$14)*RAND())</f>
        <v/>
      </c>
      <c r="E532">
        <f>INDEX('d_분포'!$A$2:$A$28,RANDBETWEEN(1,27))</f>
        <v/>
      </c>
      <c r="F532">
        <f>INDEX('d_분포'!$C$2:$C$5,RANDBETWEEN(1,4))*(0.9+0.2*RAND())</f>
        <v/>
      </c>
      <c r="G532">
        <f>RAND()</f>
        <v/>
      </c>
      <c r="H532">
        <f>(F532+(1-F532)*('d_고정'!$B$22*BETAINV(RAND(),IF(G532&lt;'d_고정'!$B$26,'d_고정'!$B$25,'d_고정'!$B$20)+1,'d_고정'!$B$21-IF(G532&lt;'d_고정'!$B$26,'d_고정'!$B$25,'d_고정'!$B$20)+1)+(1-'d_고정'!$B$22)*BETAINV(RAND(),IF(G532&lt;'d_고정'!$B$26,'d_고정'!$B$24,'d_고정'!$B$18)+1,'d_고정'!$B$19-IF(G532&lt;'d_고정'!$B$26,'d_고정'!$B$24,'d_고정'!$B$18)+1))*('d_고정'!$B$14+('d_고정'!$B$15-'d_고정'!$B$14)*RAND()))/F532</f>
        <v/>
      </c>
      <c r="I532">
        <f>RAND()</f>
        <v/>
      </c>
      <c r="J532">
        <f>IF('d_시나리오'!$J$3='d_시나리오'!$H$3,'d_시나리오'!$I$3,IF(I532&lt;('d_시나리오'!$I$3-'d_시나리오'!$H$3)/('d_시나리오'!$J$3-'d_시나리오'!$H$3),'d_시나리오'!$H$3+SQRT(I532*('d_시나리오'!$J$3-'d_시나리오'!$H$3)*('d_시나리오'!$I$3-'d_시나리오'!$H$3)),'d_시나리오'!$J$3-SQRT((1-I532)*('d_시나리오'!$J$3-'d_시나리오'!$H$3)*('d_시나리오'!$J$3-'d_시나리오'!$I$3))))</f>
        <v/>
      </c>
      <c r="K532">
        <f>RAND()</f>
        <v/>
      </c>
      <c r="L532">
        <f>IF('d_시나리오'!$J$4='d_시나리오'!$H$4,'d_시나리오'!$I$4,IF(K532&lt;('d_시나리오'!$I$4-'d_시나리오'!$H$4)/('d_시나리오'!$J$4-'d_시나리오'!$H$4),'d_시나리오'!$H$4+SQRT(K532*('d_시나리오'!$J$4-'d_시나리오'!$H$4)*('d_시나리오'!$I$4-'d_시나리오'!$H$4)),'d_시나리오'!$J$4-SQRT((1-K532)*('d_시나리오'!$J$4-'d_시나리오'!$H$4)*('d_시나리오'!$J$4-'d_시나리오'!$I$4))))</f>
        <v/>
      </c>
      <c r="M532">
        <f>RAND()</f>
        <v/>
      </c>
      <c r="N532">
        <f>IF('d_시나리오'!$J$5='d_시나리오'!$H$5,'d_시나리오'!$I$5,IF(M532&lt;('d_시나리오'!$I$5-'d_시나리오'!$H$5)/('d_시나리오'!$J$5-'d_시나리오'!$H$5),'d_시나리오'!$H$5+SQRT(M532*('d_시나리오'!$J$5-'d_시나리오'!$H$5)*('d_시나리오'!$I$5-'d_시나리오'!$H$5)),'d_시나리오'!$J$5-SQRT((1-M532)*('d_시나리오'!$J$5-'d_시나리오'!$H$5)*('d_시나리오'!$J$5-'d_시나리오'!$I$5))))</f>
        <v/>
      </c>
      <c r="O532">
        <f>RAND()</f>
        <v/>
      </c>
      <c r="P532">
        <f>IF('d_시나리오'!$J$6='d_시나리오'!$H$6,'d_시나리오'!$I$6,IF(O532&lt;('d_시나리오'!$I$6-'d_시나리오'!$H$6)/('d_시나리오'!$J$6-'d_시나리오'!$H$6),'d_시나리오'!$H$6+SQRT(O532*('d_시나리오'!$J$6-'d_시나리오'!$H$6)*('d_시나리오'!$I$6-'d_시나리오'!$H$6)),'d_시나리오'!$J$6-SQRT((1-O532)*('d_시나리오'!$J$6-'d_시나리오'!$H$6)*('d_시나리오'!$J$6-'d_시나리오'!$I$6))))</f>
        <v/>
      </c>
      <c r="Q532">
        <f>INDEX('d_분포'!$B$2:$B$57,RANDBETWEEN(1,56))</f>
        <v/>
      </c>
      <c r="R532">
        <f>BETAINV(RAND(),5,5)</f>
        <v/>
      </c>
      <c r="S532">
        <f>'d_고정'!$B$1*'6_기대효과'!$H$7*('d_시나리오'!$I$7/'d_고정'!$B$2)*B532</f>
        <v/>
      </c>
      <c r="T532">
        <f>S532*D532</f>
        <v/>
      </c>
      <c r="U532">
        <f>S532*F532*H532</f>
        <v/>
      </c>
      <c r="V532">
        <f>S532*F532*(H532-1)</f>
        <v/>
      </c>
      <c r="W532">
        <f>U532*J532</f>
        <v/>
      </c>
      <c r="X532">
        <f>T532+W532</f>
        <v/>
      </c>
      <c r="Y532">
        <f>(T532*E532+W532*L532)*(1-R532-'d_고정'!$B$13)</f>
        <v/>
      </c>
      <c r="Z532">
        <f>(U532*N532*Q532+'d_고정'!$B$3*('6_기대효과'!$H$7/8)*Q532*'d_고정'!$B$10*P532*('6_기대효과'!$K$7/'d_고정'!$B$9))*(1-R532)</f>
        <v/>
      </c>
      <c r="AA532">
        <f>W532*L532*(1-R532-'d_고정'!$B$13)+U532*MAX(N532-'d_고정'!$B$10*P532*('6_기대효과'!$K$7/'d_고정'!$B$9),0)*Q532*(1-R532)</f>
        <v/>
      </c>
      <c r="AB532">
        <f>Y532+Z532</f>
        <v/>
      </c>
      <c r="AC532">
        <f>Y532/('d_고정'!$B$5*'6_기대효과'!$H$7/8)/'d_고정'!$B$6</f>
        <v/>
      </c>
      <c r="AD532">
        <f>Y532/('d_고정'!$B$8*'6_기대효과'!$H$7/8)</f>
        <v/>
      </c>
    </row>
    <row r="533">
      <c r="A533">
        <f>RAND()</f>
        <v/>
      </c>
      <c r="B533">
        <f>IF('d_시나리오'!$J$2='d_시나리오'!$H$2,'d_시나리오'!$I$2,IF(A533&lt;('d_시나리오'!$I$2-'d_시나리오'!$H$2)/('d_시나리오'!$J$2-'d_시나리오'!$H$2),'d_시나리오'!$H$2+SQRT(A533*('d_시나리오'!$J$2-'d_시나리오'!$H$2)*('d_시나리오'!$I$2-'d_시나리오'!$H$2)),'d_시나리오'!$J$2-SQRT((1-A533)*('d_시나리오'!$J$2-'d_시나리오'!$H$2)*('d_시나리오'!$J$2-'d_시나리오'!$I$2))))</f>
        <v/>
      </c>
      <c r="C533">
        <f>RAND()</f>
        <v/>
      </c>
      <c r="D533">
        <f>BETAINV(RAND(),IF(C533&lt;'d_고정'!$B$26,'d_고정'!$B$23,'d_고정'!$B$16)+1,'d_고정'!$B$17-IF(C533&lt;'d_고정'!$B$26,'d_고정'!$B$23,'d_고정'!$B$16)+1)*('d_고정'!$B$14+('d_고정'!$B$15-'d_고정'!$B$14)*RAND())</f>
        <v/>
      </c>
      <c r="E533">
        <f>INDEX('d_분포'!$A$2:$A$28,RANDBETWEEN(1,27))</f>
        <v/>
      </c>
      <c r="F533">
        <f>INDEX('d_분포'!$C$2:$C$5,RANDBETWEEN(1,4))*(0.9+0.2*RAND())</f>
        <v/>
      </c>
      <c r="G533">
        <f>RAND()</f>
        <v/>
      </c>
      <c r="H533">
        <f>(F533+(1-F533)*('d_고정'!$B$22*BETAINV(RAND(),IF(G533&lt;'d_고정'!$B$26,'d_고정'!$B$25,'d_고정'!$B$20)+1,'d_고정'!$B$21-IF(G533&lt;'d_고정'!$B$26,'d_고정'!$B$25,'d_고정'!$B$20)+1)+(1-'d_고정'!$B$22)*BETAINV(RAND(),IF(G533&lt;'d_고정'!$B$26,'d_고정'!$B$24,'d_고정'!$B$18)+1,'d_고정'!$B$19-IF(G533&lt;'d_고정'!$B$26,'d_고정'!$B$24,'d_고정'!$B$18)+1))*('d_고정'!$B$14+('d_고정'!$B$15-'d_고정'!$B$14)*RAND()))/F533</f>
        <v/>
      </c>
      <c r="I533">
        <f>RAND()</f>
        <v/>
      </c>
      <c r="J533">
        <f>IF('d_시나리오'!$J$3='d_시나리오'!$H$3,'d_시나리오'!$I$3,IF(I533&lt;('d_시나리오'!$I$3-'d_시나리오'!$H$3)/('d_시나리오'!$J$3-'d_시나리오'!$H$3),'d_시나리오'!$H$3+SQRT(I533*('d_시나리오'!$J$3-'d_시나리오'!$H$3)*('d_시나리오'!$I$3-'d_시나리오'!$H$3)),'d_시나리오'!$J$3-SQRT((1-I533)*('d_시나리오'!$J$3-'d_시나리오'!$H$3)*('d_시나리오'!$J$3-'d_시나리오'!$I$3))))</f>
        <v/>
      </c>
      <c r="K533">
        <f>RAND()</f>
        <v/>
      </c>
      <c r="L533">
        <f>IF('d_시나리오'!$J$4='d_시나리오'!$H$4,'d_시나리오'!$I$4,IF(K533&lt;('d_시나리오'!$I$4-'d_시나리오'!$H$4)/('d_시나리오'!$J$4-'d_시나리오'!$H$4),'d_시나리오'!$H$4+SQRT(K533*('d_시나리오'!$J$4-'d_시나리오'!$H$4)*('d_시나리오'!$I$4-'d_시나리오'!$H$4)),'d_시나리오'!$J$4-SQRT((1-K533)*('d_시나리오'!$J$4-'d_시나리오'!$H$4)*('d_시나리오'!$J$4-'d_시나리오'!$I$4))))</f>
        <v/>
      </c>
      <c r="M533">
        <f>RAND()</f>
        <v/>
      </c>
      <c r="N533">
        <f>IF('d_시나리오'!$J$5='d_시나리오'!$H$5,'d_시나리오'!$I$5,IF(M533&lt;('d_시나리오'!$I$5-'d_시나리오'!$H$5)/('d_시나리오'!$J$5-'d_시나리오'!$H$5),'d_시나리오'!$H$5+SQRT(M533*('d_시나리오'!$J$5-'d_시나리오'!$H$5)*('d_시나리오'!$I$5-'d_시나리오'!$H$5)),'d_시나리오'!$J$5-SQRT((1-M533)*('d_시나리오'!$J$5-'d_시나리오'!$H$5)*('d_시나리오'!$J$5-'d_시나리오'!$I$5))))</f>
        <v/>
      </c>
      <c r="O533">
        <f>RAND()</f>
        <v/>
      </c>
      <c r="P533">
        <f>IF('d_시나리오'!$J$6='d_시나리오'!$H$6,'d_시나리오'!$I$6,IF(O533&lt;('d_시나리오'!$I$6-'d_시나리오'!$H$6)/('d_시나리오'!$J$6-'d_시나리오'!$H$6),'d_시나리오'!$H$6+SQRT(O533*('d_시나리오'!$J$6-'d_시나리오'!$H$6)*('d_시나리오'!$I$6-'d_시나리오'!$H$6)),'d_시나리오'!$J$6-SQRT((1-O533)*('d_시나리오'!$J$6-'d_시나리오'!$H$6)*('d_시나리오'!$J$6-'d_시나리오'!$I$6))))</f>
        <v/>
      </c>
      <c r="Q533">
        <f>INDEX('d_분포'!$B$2:$B$57,RANDBETWEEN(1,56))</f>
        <v/>
      </c>
      <c r="R533">
        <f>BETAINV(RAND(),5,5)</f>
        <v/>
      </c>
      <c r="S533">
        <f>'d_고정'!$B$1*'6_기대효과'!$H$7*('d_시나리오'!$I$7/'d_고정'!$B$2)*B533</f>
        <v/>
      </c>
      <c r="T533">
        <f>S533*D533</f>
        <v/>
      </c>
      <c r="U533">
        <f>S533*F533*H533</f>
        <v/>
      </c>
      <c r="V533">
        <f>S533*F533*(H533-1)</f>
        <v/>
      </c>
      <c r="W533">
        <f>U533*J533</f>
        <v/>
      </c>
      <c r="X533">
        <f>T533+W533</f>
        <v/>
      </c>
      <c r="Y533">
        <f>(T533*E533+W533*L533)*(1-R533-'d_고정'!$B$13)</f>
        <v/>
      </c>
      <c r="Z533">
        <f>(U533*N533*Q533+'d_고정'!$B$3*('6_기대효과'!$H$7/8)*Q533*'d_고정'!$B$10*P533*('6_기대효과'!$K$7/'d_고정'!$B$9))*(1-R533)</f>
        <v/>
      </c>
      <c r="AA533">
        <f>W533*L533*(1-R533-'d_고정'!$B$13)+U533*MAX(N533-'d_고정'!$B$10*P533*('6_기대효과'!$K$7/'d_고정'!$B$9),0)*Q533*(1-R533)</f>
        <v/>
      </c>
      <c r="AB533">
        <f>Y533+Z533</f>
        <v/>
      </c>
      <c r="AC533">
        <f>Y533/('d_고정'!$B$5*'6_기대효과'!$H$7/8)/'d_고정'!$B$6</f>
        <v/>
      </c>
      <c r="AD533">
        <f>Y533/('d_고정'!$B$8*'6_기대효과'!$H$7/8)</f>
        <v/>
      </c>
    </row>
    <row r="534">
      <c r="A534">
        <f>RAND()</f>
        <v/>
      </c>
      <c r="B534">
        <f>IF('d_시나리오'!$J$2='d_시나리오'!$H$2,'d_시나리오'!$I$2,IF(A534&lt;('d_시나리오'!$I$2-'d_시나리오'!$H$2)/('d_시나리오'!$J$2-'d_시나리오'!$H$2),'d_시나리오'!$H$2+SQRT(A534*('d_시나리오'!$J$2-'d_시나리오'!$H$2)*('d_시나리오'!$I$2-'d_시나리오'!$H$2)),'d_시나리오'!$J$2-SQRT((1-A534)*('d_시나리오'!$J$2-'d_시나리오'!$H$2)*('d_시나리오'!$J$2-'d_시나리오'!$I$2))))</f>
        <v/>
      </c>
      <c r="C534">
        <f>RAND()</f>
        <v/>
      </c>
      <c r="D534">
        <f>BETAINV(RAND(),IF(C534&lt;'d_고정'!$B$26,'d_고정'!$B$23,'d_고정'!$B$16)+1,'d_고정'!$B$17-IF(C534&lt;'d_고정'!$B$26,'d_고정'!$B$23,'d_고정'!$B$16)+1)*('d_고정'!$B$14+('d_고정'!$B$15-'d_고정'!$B$14)*RAND())</f>
        <v/>
      </c>
      <c r="E534">
        <f>INDEX('d_분포'!$A$2:$A$28,RANDBETWEEN(1,27))</f>
        <v/>
      </c>
      <c r="F534">
        <f>INDEX('d_분포'!$C$2:$C$5,RANDBETWEEN(1,4))*(0.9+0.2*RAND())</f>
        <v/>
      </c>
      <c r="G534">
        <f>RAND()</f>
        <v/>
      </c>
      <c r="H534">
        <f>(F534+(1-F534)*('d_고정'!$B$22*BETAINV(RAND(),IF(G534&lt;'d_고정'!$B$26,'d_고정'!$B$25,'d_고정'!$B$20)+1,'d_고정'!$B$21-IF(G534&lt;'d_고정'!$B$26,'d_고정'!$B$25,'d_고정'!$B$20)+1)+(1-'d_고정'!$B$22)*BETAINV(RAND(),IF(G534&lt;'d_고정'!$B$26,'d_고정'!$B$24,'d_고정'!$B$18)+1,'d_고정'!$B$19-IF(G534&lt;'d_고정'!$B$26,'d_고정'!$B$24,'d_고정'!$B$18)+1))*('d_고정'!$B$14+('d_고정'!$B$15-'d_고정'!$B$14)*RAND()))/F534</f>
        <v/>
      </c>
      <c r="I534">
        <f>RAND()</f>
        <v/>
      </c>
      <c r="J534">
        <f>IF('d_시나리오'!$J$3='d_시나리오'!$H$3,'d_시나리오'!$I$3,IF(I534&lt;('d_시나리오'!$I$3-'d_시나리오'!$H$3)/('d_시나리오'!$J$3-'d_시나리오'!$H$3),'d_시나리오'!$H$3+SQRT(I534*('d_시나리오'!$J$3-'d_시나리오'!$H$3)*('d_시나리오'!$I$3-'d_시나리오'!$H$3)),'d_시나리오'!$J$3-SQRT((1-I534)*('d_시나리오'!$J$3-'d_시나리오'!$H$3)*('d_시나리오'!$J$3-'d_시나리오'!$I$3))))</f>
        <v/>
      </c>
      <c r="K534">
        <f>RAND()</f>
        <v/>
      </c>
      <c r="L534">
        <f>IF('d_시나리오'!$J$4='d_시나리오'!$H$4,'d_시나리오'!$I$4,IF(K534&lt;('d_시나리오'!$I$4-'d_시나리오'!$H$4)/('d_시나리오'!$J$4-'d_시나리오'!$H$4),'d_시나리오'!$H$4+SQRT(K534*('d_시나리오'!$J$4-'d_시나리오'!$H$4)*('d_시나리오'!$I$4-'d_시나리오'!$H$4)),'d_시나리오'!$J$4-SQRT((1-K534)*('d_시나리오'!$J$4-'d_시나리오'!$H$4)*('d_시나리오'!$J$4-'d_시나리오'!$I$4))))</f>
        <v/>
      </c>
      <c r="M534">
        <f>RAND()</f>
        <v/>
      </c>
      <c r="N534">
        <f>IF('d_시나리오'!$J$5='d_시나리오'!$H$5,'d_시나리오'!$I$5,IF(M534&lt;('d_시나리오'!$I$5-'d_시나리오'!$H$5)/('d_시나리오'!$J$5-'d_시나리오'!$H$5),'d_시나리오'!$H$5+SQRT(M534*('d_시나리오'!$J$5-'d_시나리오'!$H$5)*('d_시나리오'!$I$5-'d_시나리오'!$H$5)),'d_시나리오'!$J$5-SQRT((1-M534)*('d_시나리오'!$J$5-'d_시나리오'!$H$5)*('d_시나리오'!$J$5-'d_시나리오'!$I$5))))</f>
        <v/>
      </c>
      <c r="O534">
        <f>RAND()</f>
        <v/>
      </c>
      <c r="P534">
        <f>IF('d_시나리오'!$J$6='d_시나리오'!$H$6,'d_시나리오'!$I$6,IF(O534&lt;('d_시나리오'!$I$6-'d_시나리오'!$H$6)/('d_시나리오'!$J$6-'d_시나리오'!$H$6),'d_시나리오'!$H$6+SQRT(O534*('d_시나리오'!$J$6-'d_시나리오'!$H$6)*('d_시나리오'!$I$6-'d_시나리오'!$H$6)),'d_시나리오'!$J$6-SQRT((1-O534)*('d_시나리오'!$J$6-'d_시나리오'!$H$6)*('d_시나리오'!$J$6-'d_시나리오'!$I$6))))</f>
        <v/>
      </c>
      <c r="Q534">
        <f>INDEX('d_분포'!$B$2:$B$57,RANDBETWEEN(1,56))</f>
        <v/>
      </c>
      <c r="R534">
        <f>BETAINV(RAND(),5,5)</f>
        <v/>
      </c>
      <c r="S534">
        <f>'d_고정'!$B$1*'6_기대효과'!$H$7*('d_시나리오'!$I$7/'d_고정'!$B$2)*B534</f>
        <v/>
      </c>
      <c r="T534">
        <f>S534*D534</f>
        <v/>
      </c>
      <c r="U534">
        <f>S534*F534*H534</f>
        <v/>
      </c>
      <c r="V534">
        <f>S534*F534*(H534-1)</f>
        <v/>
      </c>
      <c r="W534">
        <f>U534*J534</f>
        <v/>
      </c>
      <c r="X534">
        <f>T534+W534</f>
        <v/>
      </c>
      <c r="Y534">
        <f>(T534*E534+W534*L534)*(1-R534-'d_고정'!$B$13)</f>
        <v/>
      </c>
      <c r="Z534">
        <f>(U534*N534*Q534+'d_고정'!$B$3*('6_기대효과'!$H$7/8)*Q534*'d_고정'!$B$10*P534*('6_기대효과'!$K$7/'d_고정'!$B$9))*(1-R534)</f>
        <v/>
      </c>
      <c r="AA534">
        <f>W534*L534*(1-R534-'d_고정'!$B$13)+U534*MAX(N534-'d_고정'!$B$10*P534*('6_기대효과'!$K$7/'d_고정'!$B$9),0)*Q534*(1-R534)</f>
        <v/>
      </c>
      <c r="AB534">
        <f>Y534+Z534</f>
        <v/>
      </c>
      <c r="AC534">
        <f>Y534/('d_고정'!$B$5*'6_기대효과'!$H$7/8)/'d_고정'!$B$6</f>
        <v/>
      </c>
      <c r="AD534">
        <f>Y534/('d_고정'!$B$8*'6_기대효과'!$H$7/8)</f>
        <v/>
      </c>
    </row>
    <row r="535">
      <c r="A535">
        <f>RAND()</f>
        <v/>
      </c>
      <c r="B535">
        <f>IF('d_시나리오'!$J$2='d_시나리오'!$H$2,'d_시나리오'!$I$2,IF(A535&lt;('d_시나리오'!$I$2-'d_시나리오'!$H$2)/('d_시나리오'!$J$2-'d_시나리오'!$H$2),'d_시나리오'!$H$2+SQRT(A535*('d_시나리오'!$J$2-'d_시나리오'!$H$2)*('d_시나리오'!$I$2-'d_시나리오'!$H$2)),'d_시나리오'!$J$2-SQRT((1-A535)*('d_시나리오'!$J$2-'d_시나리오'!$H$2)*('d_시나리오'!$J$2-'d_시나리오'!$I$2))))</f>
        <v/>
      </c>
      <c r="C535">
        <f>RAND()</f>
        <v/>
      </c>
      <c r="D535">
        <f>BETAINV(RAND(),IF(C535&lt;'d_고정'!$B$26,'d_고정'!$B$23,'d_고정'!$B$16)+1,'d_고정'!$B$17-IF(C535&lt;'d_고정'!$B$26,'d_고정'!$B$23,'d_고정'!$B$16)+1)*('d_고정'!$B$14+('d_고정'!$B$15-'d_고정'!$B$14)*RAND())</f>
        <v/>
      </c>
      <c r="E535">
        <f>INDEX('d_분포'!$A$2:$A$28,RANDBETWEEN(1,27))</f>
        <v/>
      </c>
      <c r="F535">
        <f>INDEX('d_분포'!$C$2:$C$5,RANDBETWEEN(1,4))*(0.9+0.2*RAND())</f>
        <v/>
      </c>
      <c r="G535">
        <f>RAND()</f>
        <v/>
      </c>
      <c r="H535">
        <f>(F535+(1-F535)*('d_고정'!$B$22*BETAINV(RAND(),IF(G535&lt;'d_고정'!$B$26,'d_고정'!$B$25,'d_고정'!$B$20)+1,'d_고정'!$B$21-IF(G535&lt;'d_고정'!$B$26,'d_고정'!$B$25,'d_고정'!$B$20)+1)+(1-'d_고정'!$B$22)*BETAINV(RAND(),IF(G535&lt;'d_고정'!$B$26,'d_고정'!$B$24,'d_고정'!$B$18)+1,'d_고정'!$B$19-IF(G535&lt;'d_고정'!$B$26,'d_고정'!$B$24,'d_고정'!$B$18)+1))*('d_고정'!$B$14+('d_고정'!$B$15-'d_고정'!$B$14)*RAND()))/F535</f>
        <v/>
      </c>
      <c r="I535">
        <f>RAND()</f>
        <v/>
      </c>
      <c r="J535">
        <f>IF('d_시나리오'!$J$3='d_시나리오'!$H$3,'d_시나리오'!$I$3,IF(I535&lt;('d_시나리오'!$I$3-'d_시나리오'!$H$3)/('d_시나리오'!$J$3-'d_시나리오'!$H$3),'d_시나리오'!$H$3+SQRT(I535*('d_시나리오'!$J$3-'d_시나리오'!$H$3)*('d_시나리오'!$I$3-'d_시나리오'!$H$3)),'d_시나리오'!$J$3-SQRT((1-I535)*('d_시나리오'!$J$3-'d_시나리오'!$H$3)*('d_시나리오'!$J$3-'d_시나리오'!$I$3))))</f>
        <v/>
      </c>
      <c r="K535">
        <f>RAND()</f>
        <v/>
      </c>
      <c r="L535">
        <f>IF('d_시나리오'!$J$4='d_시나리오'!$H$4,'d_시나리오'!$I$4,IF(K535&lt;('d_시나리오'!$I$4-'d_시나리오'!$H$4)/('d_시나리오'!$J$4-'d_시나리오'!$H$4),'d_시나리오'!$H$4+SQRT(K535*('d_시나리오'!$J$4-'d_시나리오'!$H$4)*('d_시나리오'!$I$4-'d_시나리오'!$H$4)),'d_시나리오'!$J$4-SQRT((1-K535)*('d_시나리오'!$J$4-'d_시나리오'!$H$4)*('d_시나리오'!$J$4-'d_시나리오'!$I$4))))</f>
        <v/>
      </c>
      <c r="M535">
        <f>RAND()</f>
        <v/>
      </c>
      <c r="N535">
        <f>IF('d_시나리오'!$J$5='d_시나리오'!$H$5,'d_시나리오'!$I$5,IF(M535&lt;('d_시나리오'!$I$5-'d_시나리오'!$H$5)/('d_시나리오'!$J$5-'d_시나리오'!$H$5),'d_시나리오'!$H$5+SQRT(M535*('d_시나리오'!$J$5-'d_시나리오'!$H$5)*('d_시나리오'!$I$5-'d_시나리오'!$H$5)),'d_시나리오'!$J$5-SQRT((1-M535)*('d_시나리오'!$J$5-'d_시나리오'!$H$5)*('d_시나리오'!$J$5-'d_시나리오'!$I$5))))</f>
        <v/>
      </c>
      <c r="O535">
        <f>RAND()</f>
        <v/>
      </c>
      <c r="P535">
        <f>IF('d_시나리오'!$J$6='d_시나리오'!$H$6,'d_시나리오'!$I$6,IF(O535&lt;('d_시나리오'!$I$6-'d_시나리오'!$H$6)/('d_시나리오'!$J$6-'d_시나리오'!$H$6),'d_시나리오'!$H$6+SQRT(O535*('d_시나리오'!$J$6-'d_시나리오'!$H$6)*('d_시나리오'!$I$6-'d_시나리오'!$H$6)),'d_시나리오'!$J$6-SQRT((1-O535)*('d_시나리오'!$J$6-'d_시나리오'!$H$6)*('d_시나리오'!$J$6-'d_시나리오'!$I$6))))</f>
        <v/>
      </c>
      <c r="Q535">
        <f>INDEX('d_분포'!$B$2:$B$57,RANDBETWEEN(1,56))</f>
        <v/>
      </c>
      <c r="R535">
        <f>BETAINV(RAND(),5,5)</f>
        <v/>
      </c>
      <c r="S535">
        <f>'d_고정'!$B$1*'6_기대효과'!$H$7*('d_시나리오'!$I$7/'d_고정'!$B$2)*B535</f>
        <v/>
      </c>
      <c r="T535">
        <f>S535*D535</f>
        <v/>
      </c>
      <c r="U535">
        <f>S535*F535*H535</f>
        <v/>
      </c>
      <c r="V535">
        <f>S535*F535*(H535-1)</f>
        <v/>
      </c>
      <c r="W535">
        <f>U535*J535</f>
        <v/>
      </c>
      <c r="X535">
        <f>T535+W535</f>
        <v/>
      </c>
      <c r="Y535">
        <f>(T535*E535+W535*L535)*(1-R535-'d_고정'!$B$13)</f>
        <v/>
      </c>
      <c r="Z535">
        <f>(U535*N535*Q535+'d_고정'!$B$3*('6_기대효과'!$H$7/8)*Q535*'d_고정'!$B$10*P535*('6_기대효과'!$K$7/'d_고정'!$B$9))*(1-R535)</f>
        <v/>
      </c>
      <c r="AA535">
        <f>W535*L535*(1-R535-'d_고정'!$B$13)+U535*MAX(N535-'d_고정'!$B$10*P535*('6_기대효과'!$K$7/'d_고정'!$B$9),0)*Q535*(1-R535)</f>
        <v/>
      </c>
      <c r="AB535">
        <f>Y535+Z535</f>
        <v/>
      </c>
      <c r="AC535">
        <f>Y535/('d_고정'!$B$5*'6_기대효과'!$H$7/8)/'d_고정'!$B$6</f>
        <v/>
      </c>
      <c r="AD535">
        <f>Y535/('d_고정'!$B$8*'6_기대효과'!$H$7/8)</f>
        <v/>
      </c>
    </row>
    <row r="536">
      <c r="A536">
        <f>RAND()</f>
        <v/>
      </c>
      <c r="B536">
        <f>IF('d_시나리오'!$J$2='d_시나리오'!$H$2,'d_시나리오'!$I$2,IF(A536&lt;('d_시나리오'!$I$2-'d_시나리오'!$H$2)/('d_시나리오'!$J$2-'d_시나리오'!$H$2),'d_시나리오'!$H$2+SQRT(A536*('d_시나리오'!$J$2-'d_시나리오'!$H$2)*('d_시나리오'!$I$2-'d_시나리오'!$H$2)),'d_시나리오'!$J$2-SQRT((1-A536)*('d_시나리오'!$J$2-'d_시나리오'!$H$2)*('d_시나리오'!$J$2-'d_시나리오'!$I$2))))</f>
        <v/>
      </c>
      <c r="C536">
        <f>RAND()</f>
        <v/>
      </c>
      <c r="D536">
        <f>BETAINV(RAND(),IF(C536&lt;'d_고정'!$B$26,'d_고정'!$B$23,'d_고정'!$B$16)+1,'d_고정'!$B$17-IF(C536&lt;'d_고정'!$B$26,'d_고정'!$B$23,'d_고정'!$B$16)+1)*('d_고정'!$B$14+('d_고정'!$B$15-'d_고정'!$B$14)*RAND())</f>
        <v/>
      </c>
      <c r="E536">
        <f>INDEX('d_분포'!$A$2:$A$28,RANDBETWEEN(1,27))</f>
        <v/>
      </c>
      <c r="F536">
        <f>INDEX('d_분포'!$C$2:$C$5,RANDBETWEEN(1,4))*(0.9+0.2*RAND())</f>
        <v/>
      </c>
      <c r="G536">
        <f>RAND()</f>
        <v/>
      </c>
      <c r="H536">
        <f>(F536+(1-F536)*('d_고정'!$B$22*BETAINV(RAND(),IF(G536&lt;'d_고정'!$B$26,'d_고정'!$B$25,'d_고정'!$B$20)+1,'d_고정'!$B$21-IF(G536&lt;'d_고정'!$B$26,'d_고정'!$B$25,'d_고정'!$B$20)+1)+(1-'d_고정'!$B$22)*BETAINV(RAND(),IF(G536&lt;'d_고정'!$B$26,'d_고정'!$B$24,'d_고정'!$B$18)+1,'d_고정'!$B$19-IF(G536&lt;'d_고정'!$B$26,'d_고정'!$B$24,'d_고정'!$B$18)+1))*('d_고정'!$B$14+('d_고정'!$B$15-'d_고정'!$B$14)*RAND()))/F536</f>
        <v/>
      </c>
      <c r="I536">
        <f>RAND()</f>
        <v/>
      </c>
      <c r="J536">
        <f>IF('d_시나리오'!$J$3='d_시나리오'!$H$3,'d_시나리오'!$I$3,IF(I536&lt;('d_시나리오'!$I$3-'d_시나리오'!$H$3)/('d_시나리오'!$J$3-'d_시나리오'!$H$3),'d_시나리오'!$H$3+SQRT(I536*('d_시나리오'!$J$3-'d_시나리오'!$H$3)*('d_시나리오'!$I$3-'d_시나리오'!$H$3)),'d_시나리오'!$J$3-SQRT((1-I536)*('d_시나리오'!$J$3-'d_시나리오'!$H$3)*('d_시나리오'!$J$3-'d_시나리오'!$I$3))))</f>
        <v/>
      </c>
      <c r="K536">
        <f>RAND()</f>
        <v/>
      </c>
      <c r="L536">
        <f>IF('d_시나리오'!$J$4='d_시나리오'!$H$4,'d_시나리오'!$I$4,IF(K536&lt;('d_시나리오'!$I$4-'d_시나리오'!$H$4)/('d_시나리오'!$J$4-'d_시나리오'!$H$4),'d_시나리오'!$H$4+SQRT(K536*('d_시나리오'!$J$4-'d_시나리오'!$H$4)*('d_시나리오'!$I$4-'d_시나리오'!$H$4)),'d_시나리오'!$J$4-SQRT((1-K536)*('d_시나리오'!$J$4-'d_시나리오'!$H$4)*('d_시나리오'!$J$4-'d_시나리오'!$I$4))))</f>
        <v/>
      </c>
      <c r="M536">
        <f>RAND()</f>
        <v/>
      </c>
      <c r="N536">
        <f>IF('d_시나리오'!$J$5='d_시나리오'!$H$5,'d_시나리오'!$I$5,IF(M536&lt;('d_시나리오'!$I$5-'d_시나리오'!$H$5)/('d_시나리오'!$J$5-'d_시나리오'!$H$5),'d_시나리오'!$H$5+SQRT(M536*('d_시나리오'!$J$5-'d_시나리오'!$H$5)*('d_시나리오'!$I$5-'d_시나리오'!$H$5)),'d_시나리오'!$J$5-SQRT((1-M536)*('d_시나리오'!$J$5-'d_시나리오'!$H$5)*('d_시나리오'!$J$5-'d_시나리오'!$I$5))))</f>
        <v/>
      </c>
      <c r="O536">
        <f>RAND()</f>
        <v/>
      </c>
      <c r="P536">
        <f>IF('d_시나리오'!$J$6='d_시나리오'!$H$6,'d_시나리오'!$I$6,IF(O536&lt;('d_시나리오'!$I$6-'d_시나리오'!$H$6)/('d_시나리오'!$J$6-'d_시나리오'!$H$6),'d_시나리오'!$H$6+SQRT(O536*('d_시나리오'!$J$6-'d_시나리오'!$H$6)*('d_시나리오'!$I$6-'d_시나리오'!$H$6)),'d_시나리오'!$J$6-SQRT((1-O536)*('d_시나리오'!$J$6-'d_시나리오'!$H$6)*('d_시나리오'!$J$6-'d_시나리오'!$I$6))))</f>
        <v/>
      </c>
      <c r="Q536">
        <f>INDEX('d_분포'!$B$2:$B$57,RANDBETWEEN(1,56))</f>
        <v/>
      </c>
      <c r="R536">
        <f>BETAINV(RAND(),5,5)</f>
        <v/>
      </c>
      <c r="S536">
        <f>'d_고정'!$B$1*'6_기대효과'!$H$7*('d_시나리오'!$I$7/'d_고정'!$B$2)*B536</f>
        <v/>
      </c>
      <c r="T536">
        <f>S536*D536</f>
        <v/>
      </c>
      <c r="U536">
        <f>S536*F536*H536</f>
        <v/>
      </c>
      <c r="V536">
        <f>S536*F536*(H536-1)</f>
        <v/>
      </c>
      <c r="W536">
        <f>U536*J536</f>
        <v/>
      </c>
      <c r="X536">
        <f>T536+W536</f>
        <v/>
      </c>
      <c r="Y536">
        <f>(T536*E536+W536*L536)*(1-R536-'d_고정'!$B$13)</f>
        <v/>
      </c>
      <c r="Z536">
        <f>(U536*N536*Q536+'d_고정'!$B$3*('6_기대효과'!$H$7/8)*Q536*'d_고정'!$B$10*P536*('6_기대효과'!$K$7/'d_고정'!$B$9))*(1-R536)</f>
        <v/>
      </c>
      <c r="AA536">
        <f>W536*L536*(1-R536-'d_고정'!$B$13)+U536*MAX(N536-'d_고정'!$B$10*P536*('6_기대효과'!$K$7/'d_고정'!$B$9),0)*Q536*(1-R536)</f>
        <v/>
      </c>
      <c r="AB536">
        <f>Y536+Z536</f>
        <v/>
      </c>
      <c r="AC536">
        <f>Y536/('d_고정'!$B$5*'6_기대효과'!$H$7/8)/'d_고정'!$B$6</f>
        <v/>
      </c>
      <c r="AD536">
        <f>Y536/('d_고정'!$B$8*'6_기대효과'!$H$7/8)</f>
        <v/>
      </c>
    </row>
    <row r="537">
      <c r="A537">
        <f>RAND()</f>
        <v/>
      </c>
      <c r="B537">
        <f>IF('d_시나리오'!$J$2='d_시나리오'!$H$2,'d_시나리오'!$I$2,IF(A537&lt;('d_시나리오'!$I$2-'d_시나리오'!$H$2)/('d_시나리오'!$J$2-'d_시나리오'!$H$2),'d_시나리오'!$H$2+SQRT(A537*('d_시나리오'!$J$2-'d_시나리오'!$H$2)*('d_시나리오'!$I$2-'d_시나리오'!$H$2)),'d_시나리오'!$J$2-SQRT((1-A537)*('d_시나리오'!$J$2-'d_시나리오'!$H$2)*('d_시나리오'!$J$2-'d_시나리오'!$I$2))))</f>
        <v/>
      </c>
      <c r="C537">
        <f>RAND()</f>
        <v/>
      </c>
      <c r="D537">
        <f>BETAINV(RAND(),IF(C537&lt;'d_고정'!$B$26,'d_고정'!$B$23,'d_고정'!$B$16)+1,'d_고정'!$B$17-IF(C537&lt;'d_고정'!$B$26,'d_고정'!$B$23,'d_고정'!$B$16)+1)*('d_고정'!$B$14+('d_고정'!$B$15-'d_고정'!$B$14)*RAND())</f>
        <v/>
      </c>
      <c r="E537">
        <f>INDEX('d_분포'!$A$2:$A$28,RANDBETWEEN(1,27))</f>
        <v/>
      </c>
      <c r="F537">
        <f>INDEX('d_분포'!$C$2:$C$5,RANDBETWEEN(1,4))*(0.9+0.2*RAND())</f>
        <v/>
      </c>
      <c r="G537">
        <f>RAND()</f>
        <v/>
      </c>
      <c r="H537">
        <f>(F537+(1-F537)*('d_고정'!$B$22*BETAINV(RAND(),IF(G537&lt;'d_고정'!$B$26,'d_고정'!$B$25,'d_고정'!$B$20)+1,'d_고정'!$B$21-IF(G537&lt;'d_고정'!$B$26,'d_고정'!$B$25,'d_고정'!$B$20)+1)+(1-'d_고정'!$B$22)*BETAINV(RAND(),IF(G537&lt;'d_고정'!$B$26,'d_고정'!$B$24,'d_고정'!$B$18)+1,'d_고정'!$B$19-IF(G537&lt;'d_고정'!$B$26,'d_고정'!$B$24,'d_고정'!$B$18)+1))*('d_고정'!$B$14+('d_고정'!$B$15-'d_고정'!$B$14)*RAND()))/F537</f>
        <v/>
      </c>
      <c r="I537">
        <f>RAND()</f>
        <v/>
      </c>
      <c r="J537">
        <f>IF('d_시나리오'!$J$3='d_시나리오'!$H$3,'d_시나리오'!$I$3,IF(I537&lt;('d_시나리오'!$I$3-'d_시나리오'!$H$3)/('d_시나리오'!$J$3-'d_시나리오'!$H$3),'d_시나리오'!$H$3+SQRT(I537*('d_시나리오'!$J$3-'d_시나리오'!$H$3)*('d_시나리오'!$I$3-'d_시나리오'!$H$3)),'d_시나리오'!$J$3-SQRT((1-I537)*('d_시나리오'!$J$3-'d_시나리오'!$H$3)*('d_시나리오'!$J$3-'d_시나리오'!$I$3))))</f>
        <v/>
      </c>
      <c r="K537">
        <f>RAND()</f>
        <v/>
      </c>
      <c r="L537">
        <f>IF('d_시나리오'!$J$4='d_시나리오'!$H$4,'d_시나리오'!$I$4,IF(K537&lt;('d_시나리오'!$I$4-'d_시나리오'!$H$4)/('d_시나리오'!$J$4-'d_시나리오'!$H$4),'d_시나리오'!$H$4+SQRT(K537*('d_시나리오'!$J$4-'d_시나리오'!$H$4)*('d_시나리오'!$I$4-'d_시나리오'!$H$4)),'d_시나리오'!$J$4-SQRT((1-K537)*('d_시나리오'!$J$4-'d_시나리오'!$H$4)*('d_시나리오'!$J$4-'d_시나리오'!$I$4))))</f>
        <v/>
      </c>
      <c r="M537">
        <f>RAND()</f>
        <v/>
      </c>
      <c r="N537">
        <f>IF('d_시나리오'!$J$5='d_시나리오'!$H$5,'d_시나리오'!$I$5,IF(M537&lt;('d_시나리오'!$I$5-'d_시나리오'!$H$5)/('d_시나리오'!$J$5-'d_시나리오'!$H$5),'d_시나리오'!$H$5+SQRT(M537*('d_시나리오'!$J$5-'d_시나리오'!$H$5)*('d_시나리오'!$I$5-'d_시나리오'!$H$5)),'d_시나리오'!$J$5-SQRT((1-M537)*('d_시나리오'!$J$5-'d_시나리오'!$H$5)*('d_시나리오'!$J$5-'d_시나리오'!$I$5))))</f>
        <v/>
      </c>
      <c r="O537">
        <f>RAND()</f>
        <v/>
      </c>
      <c r="P537">
        <f>IF('d_시나리오'!$J$6='d_시나리오'!$H$6,'d_시나리오'!$I$6,IF(O537&lt;('d_시나리오'!$I$6-'d_시나리오'!$H$6)/('d_시나리오'!$J$6-'d_시나리오'!$H$6),'d_시나리오'!$H$6+SQRT(O537*('d_시나리오'!$J$6-'d_시나리오'!$H$6)*('d_시나리오'!$I$6-'d_시나리오'!$H$6)),'d_시나리오'!$J$6-SQRT((1-O537)*('d_시나리오'!$J$6-'d_시나리오'!$H$6)*('d_시나리오'!$J$6-'d_시나리오'!$I$6))))</f>
        <v/>
      </c>
      <c r="Q537">
        <f>INDEX('d_분포'!$B$2:$B$57,RANDBETWEEN(1,56))</f>
        <v/>
      </c>
      <c r="R537">
        <f>BETAINV(RAND(),5,5)</f>
        <v/>
      </c>
      <c r="S537">
        <f>'d_고정'!$B$1*'6_기대효과'!$H$7*('d_시나리오'!$I$7/'d_고정'!$B$2)*B537</f>
        <v/>
      </c>
      <c r="T537">
        <f>S537*D537</f>
        <v/>
      </c>
      <c r="U537">
        <f>S537*F537*H537</f>
        <v/>
      </c>
      <c r="V537">
        <f>S537*F537*(H537-1)</f>
        <v/>
      </c>
      <c r="W537">
        <f>U537*J537</f>
        <v/>
      </c>
      <c r="X537">
        <f>T537+W537</f>
        <v/>
      </c>
      <c r="Y537">
        <f>(T537*E537+W537*L537)*(1-R537-'d_고정'!$B$13)</f>
        <v/>
      </c>
      <c r="Z537">
        <f>(U537*N537*Q537+'d_고정'!$B$3*('6_기대효과'!$H$7/8)*Q537*'d_고정'!$B$10*P537*('6_기대효과'!$K$7/'d_고정'!$B$9))*(1-R537)</f>
        <v/>
      </c>
      <c r="AA537">
        <f>W537*L537*(1-R537-'d_고정'!$B$13)+U537*MAX(N537-'d_고정'!$B$10*P537*('6_기대효과'!$K$7/'d_고정'!$B$9),0)*Q537*(1-R537)</f>
        <v/>
      </c>
      <c r="AB537">
        <f>Y537+Z537</f>
        <v/>
      </c>
      <c r="AC537">
        <f>Y537/('d_고정'!$B$5*'6_기대효과'!$H$7/8)/'d_고정'!$B$6</f>
        <v/>
      </c>
      <c r="AD537">
        <f>Y537/('d_고정'!$B$8*'6_기대효과'!$H$7/8)</f>
        <v/>
      </c>
    </row>
    <row r="538">
      <c r="A538">
        <f>RAND()</f>
        <v/>
      </c>
      <c r="B538">
        <f>IF('d_시나리오'!$J$2='d_시나리오'!$H$2,'d_시나리오'!$I$2,IF(A538&lt;('d_시나리오'!$I$2-'d_시나리오'!$H$2)/('d_시나리오'!$J$2-'d_시나리오'!$H$2),'d_시나리오'!$H$2+SQRT(A538*('d_시나리오'!$J$2-'d_시나리오'!$H$2)*('d_시나리오'!$I$2-'d_시나리오'!$H$2)),'d_시나리오'!$J$2-SQRT((1-A538)*('d_시나리오'!$J$2-'d_시나리오'!$H$2)*('d_시나리오'!$J$2-'d_시나리오'!$I$2))))</f>
        <v/>
      </c>
      <c r="C538">
        <f>RAND()</f>
        <v/>
      </c>
      <c r="D538">
        <f>BETAINV(RAND(),IF(C538&lt;'d_고정'!$B$26,'d_고정'!$B$23,'d_고정'!$B$16)+1,'d_고정'!$B$17-IF(C538&lt;'d_고정'!$B$26,'d_고정'!$B$23,'d_고정'!$B$16)+1)*('d_고정'!$B$14+('d_고정'!$B$15-'d_고정'!$B$14)*RAND())</f>
        <v/>
      </c>
      <c r="E538">
        <f>INDEX('d_분포'!$A$2:$A$28,RANDBETWEEN(1,27))</f>
        <v/>
      </c>
      <c r="F538">
        <f>INDEX('d_분포'!$C$2:$C$5,RANDBETWEEN(1,4))*(0.9+0.2*RAND())</f>
        <v/>
      </c>
      <c r="G538">
        <f>RAND()</f>
        <v/>
      </c>
      <c r="H538">
        <f>(F538+(1-F538)*('d_고정'!$B$22*BETAINV(RAND(),IF(G538&lt;'d_고정'!$B$26,'d_고정'!$B$25,'d_고정'!$B$20)+1,'d_고정'!$B$21-IF(G538&lt;'d_고정'!$B$26,'d_고정'!$B$25,'d_고정'!$B$20)+1)+(1-'d_고정'!$B$22)*BETAINV(RAND(),IF(G538&lt;'d_고정'!$B$26,'d_고정'!$B$24,'d_고정'!$B$18)+1,'d_고정'!$B$19-IF(G538&lt;'d_고정'!$B$26,'d_고정'!$B$24,'d_고정'!$B$18)+1))*('d_고정'!$B$14+('d_고정'!$B$15-'d_고정'!$B$14)*RAND()))/F538</f>
        <v/>
      </c>
      <c r="I538">
        <f>RAND()</f>
        <v/>
      </c>
      <c r="J538">
        <f>IF('d_시나리오'!$J$3='d_시나리오'!$H$3,'d_시나리오'!$I$3,IF(I538&lt;('d_시나리오'!$I$3-'d_시나리오'!$H$3)/('d_시나리오'!$J$3-'d_시나리오'!$H$3),'d_시나리오'!$H$3+SQRT(I538*('d_시나리오'!$J$3-'d_시나리오'!$H$3)*('d_시나리오'!$I$3-'d_시나리오'!$H$3)),'d_시나리오'!$J$3-SQRT((1-I538)*('d_시나리오'!$J$3-'d_시나리오'!$H$3)*('d_시나리오'!$J$3-'d_시나리오'!$I$3))))</f>
        <v/>
      </c>
      <c r="K538">
        <f>RAND()</f>
        <v/>
      </c>
      <c r="L538">
        <f>IF('d_시나리오'!$J$4='d_시나리오'!$H$4,'d_시나리오'!$I$4,IF(K538&lt;('d_시나리오'!$I$4-'d_시나리오'!$H$4)/('d_시나리오'!$J$4-'d_시나리오'!$H$4),'d_시나리오'!$H$4+SQRT(K538*('d_시나리오'!$J$4-'d_시나리오'!$H$4)*('d_시나리오'!$I$4-'d_시나리오'!$H$4)),'d_시나리오'!$J$4-SQRT((1-K538)*('d_시나리오'!$J$4-'d_시나리오'!$H$4)*('d_시나리오'!$J$4-'d_시나리오'!$I$4))))</f>
        <v/>
      </c>
      <c r="M538">
        <f>RAND()</f>
        <v/>
      </c>
      <c r="N538">
        <f>IF('d_시나리오'!$J$5='d_시나리오'!$H$5,'d_시나리오'!$I$5,IF(M538&lt;('d_시나리오'!$I$5-'d_시나리오'!$H$5)/('d_시나리오'!$J$5-'d_시나리오'!$H$5),'d_시나리오'!$H$5+SQRT(M538*('d_시나리오'!$J$5-'d_시나리오'!$H$5)*('d_시나리오'!$I$5-'d_시나리오'!$H$5)),'d_시나리오'!$J$5-SQRT((1-M538)*('d_시나리오'!$J$5-'d_시나리오'!$H$5)*('d_시나리오'!$J$5-'d_시나리오'!$I$5))))</f>
        <v/>
      </c>
      <c r="O538">
        <f>RAND()</f>
        <v/>
      </c>
      <c r="P538">
        <f>IF('d_시나리오'!$J$6='d_시나리오'!$H$6,'d_시나리오'!$I$6,IF(O538&lt;('d_시나리오'!$I$6-'d_시나리오'!$H$6)/('d_시나리오'!$J$6-'d_시나리오'!$H$6),'d_시나리오'!$H$6+SQRT(O538*('d_시나리오'!$J$6-'d_시나리오'!$H$6)*('d_시나리오'!$I$6-'d_시나리오'!$H$6)),'d_시나리오'!$J$6-SQRT((1-O538)*('d_시나리오'!$J$6-'d_시나리오'!$H$6)*('d_시나리오'!$J$6-'d_시나리오'!$I$6))))</f>
        <v/>
      </c>
      <c r="Q538">
        <f>INDEX('d_분포'!$B$2:$B$57,RANDBETWEEN(1,56))</f>
        <v/>
      </c>
      <c r="R538">
        <f>BETAINV(RAND(),5,5)</f>
        <v/>
      </c>
      <c r="S538">
        <f>'d_고정'!$B$1*'6_기대효과'!$H$7*('d_시나리오'!$I$7/'d_고정'!$B$2)*B538</f>
        <v/>
      </c>
      <c r="T538">
        <f>S538*D538</f>
        <v/>
      </c>
      <c r="U538">
        <f>S538*F538*H538</f>
        <v/>
      </c>
      <c r="V538">
        <f>S538*F538*(H538-1)</f>
        <v/>
      </c>
      <c r="W538">
        <f>U538*J538</f>
        <v/>
      </c>
      <c r="X538">
        <f>T538+W538</f>
        <v/>
      </c>
      <c r="Y538">
        <f>(T538*E538+W538*L538)*(1-R538-'d_고정'!$B$13)</f>
        <v/>
      </c>
      <c r="Z538">
        <f>(U538*N538*Q538+'d_고정'!$B$3*('6_기대효과'!$H$7/8)*Q538*'d_고정'!$B$10*P538*('6_기대효과'!$K$7/'d_고정'!$B$9))*(1-R538)</f>
        <v/>
      </c>
      <c r="AA538">
        <f>W538*L538*(1-R538-'d_고정'!$B$13)+U538*MAX(N538-'d_고정'!$B$10*P538*('6_기대효과'!$K$7/'d_고정'!$B$9),0)*Q538*(1-R538)</f>
        <v/>
      </c>
      <c r="AB538">
        <f>Y538+Z538</f>
        <v/>
      </c>
      <c r="AC538">
        <f>Y538/('d_고정'!$B$5*'6_기대효과'!$H$7/8)/'d_고정'!$B$6</f>
        <v/>
      </c>
      <c r="AD538">
        <f>Y538/('d_고정'!$B$8*'6_기대효과'!$H$7/8)</f>
        <v/>
      </c>
    </row>
    <row r="539">
      <c r="A539">
        <f>RAND()</f>
        <v/>
      </c>
      <c r="B539">
        <f>IF('d_시나리오'!$J$2='d_시나리오'!$H$2,'d_시나리오'!$I$2,IF(A539&lt;('d_시나리오'!$I$2-'d_시나리오'!$H$2)/('d_시나리오'!$J$2-'d_시나리오'!$H$2),'d_시나리오'!$H$2+SQRT(A539*('d_시나리오'!$J$2-'d_시나리오'!$H$2)*('d_시나리오'!$I$2-'d_시나리오'!$H$2)),'d_시나리오'!$J$2-SQRT((1-A539)*('d_시나리오'!$J$2-'d_시나리오'!$H$2)*('d_시나리오'!$J$2-'d_시나리오'!$I$2))))</f>
        <v/>
      </c>
      <c r="C539">
        <f>RAND()</f>
        <v/>
      </c>
      <c r="D539">
        <f>BETAINV(RAND(),IF(C539&lt;'d_고정'!$B$26,'d_고정'!$B$23,'d_고정'!$B$16)+1,'d_고정'!$B$17-IF(C539&lt;'d_고정'!$B$26,'d_고정'!$B$23,'d_고정'!$B$16)+1)*('d_고정'!$B$14+('d_고정'!$B$15-'d_고정'!$B$14)*RAND())</f>
        <v/>
      </c>
      <c r="E539">
        <f>INDEX('d_분포'!$A$2:$A$28,RANDBETWEEN(1,27))</f>
        <v/>
      </c>
      <c r="F539">
        <f>INDEX('d_분포'!$C$2:$C$5,RANDBETWEEN(1,4))*(0.9+0.2*RAND())</f>
        <v/>
      </c>
      <c r="G539">
        <f>RAND()</f>
        <v/>
      </c>
      <c r="H539">
        <f>(F539+(1-F539)*('d_고정'!$B$22*BETAINV(RAND(),IF(G539&lt;'d_고정'!$B$26,'d_고정'!$B$25,'d_고정'!$B$20)+1,'d_고정'!$B$21-IF(G539&lt;'d_고정'!$B$26,'d_고정'!$B$25,'d_고정'!$B$20)+1)+(1-'d_고정'!$B$22)*BETAINV(RAND(),IF(G539&lt;'d_고정'!$B$26,'d_고정'!$B$24,'d_고정'!$B$18)+1,'d_고정'!$B$19-IF(G539&lt;'d_고정'!$B$26,'d_고정'!$B$24,'d_고정'!$B$18)+1))*('d_고정'!$B$14+('d_고정'!$B$15-'d_고정'!$B$14)*RAND()))/F539</f>
        <v/>
      </c>
      <c r="I539">
        <f>RAND()</f>
        <v/>
      </c>
      <c r="J539">
        <f>IF('d_시나리오'!$J$3='d_시나리오'!$H$3,'d_시나리오'!$I$3,IF(I539&lt;('d_시나리오'!$I$3-'d_시나리오'!$H$3)/('d_시나리오'!$J$3-'d_시나리오'!$H$3),'d_시나리오'!$H$3+SQRT(I539*('d_시나리오'!$J$3-'d_시나리오'!$H$3)*('d_시나리오'!$I$3-'d_시나리오'!$H$3)),'d_시나리오'!$J$3-SQRT((1-I539)*('d_시나리오'!$J$3-'d_시나리오'!$H$3)*('d_시나리오'!$J$3-'d_시나리오'!$I$3))))</f>
        <v/>
      </c>
      <c r="K539">
        <f>RAND()</f>
        <v/>
      </c>
      <c r="L539">
        <f>IF('d_시나리오'!$J$4='d_시나리오'!$H$4,'d_시나리오'!$I$4,IF(K539&lt;('d_시나리오'!$I$4-'d_시나리오'!$H$4)/('d_시나리오'!$J$4-'d_시나리오'!$H$4),'d_시나리오'!$H$4+SQRT(K539*('d_시나리오'!$J$4-'d_시나리오'!$H$4)*('d_시나리오'!$I$4-'d_시나리오'!$H$4)),'d_시나리오'!$J$4-SQRT((1-K539)*('d_시나리오'!$J$4-'d_시나리오'!$H$4)*('d_시나리오'!$J$4-'d_시나리오'!$I$4))))</f>
        <v/>
      </c>
      <c r="M539">
        <f>RAND()</f>
        <v/>
      </c>
      <c r="N539">
        <f>IF('d_시나리오'!$J$5='d_시나리오'!$H$5,'d_시나리오'!$I$5,IF(M539&lt;('d_시나리오'!$I$5-'d_시나리오'!$H$5)/('d_시나리오'!$J$5-'d_시나리오'!$H$5),'d_시나리오'!$H$5+SQRT(M539*('d_시나리오'!$J$5-'d_시나리오'!$H$5)*('d_시나리오'!$I$5-'d_시나리오'!$H$5)),'d_시나리오'!$J$5-SQRT((1-M539)*('d_시나리오'!$J$5-'d_시나리오'!$H$5)*('d_시나리오'!$J$5-'d_시나리오'!$I$5))))</f>
        <v/>
      </c>
      <c r="O539">
        <f>RAND()</f>
        <v/>
      </c>
      <c r="P539">
        <f>IF('d_시나리오'!$J$6='d_시나리오'!$H$6,'d_시나리오'!$I$6,IF(O539&lt;('d_시나리오'!$I$6-'d_시나리오'!$H$6)/('d_시나리오'!$J$6-'d_시나리오'!$H$6),'d_시나리오'!$H$6+SQRT(O539*('d_시나리오'!$J$6-'d_시나리오'!$H$6)*('d_시나리오'!$I$6-'d_시나리오'!$H$6)),'d_시나리오'!$J$6-SQRT((1-O539)*('d_시나리오'!$J$6-'d_시나리오'!$H$6)*('d_시나리오'!$J$6-'d_시나리오'!$I$6))))</f>
        <v/>
      </c>
      <c r="Q539">
        <f>INDEX('d_분포'!$B$2:$B$57,RANDBETWEEN(1,56))</f>
        <v/>
      </c>
      <c r="R539">
        <f>BETAINV(RAND(),5,5)</f>
        <v/>
      </c>
      <c r="S539">
        <f>'d_고정'!$B$1*'6_기대효과'!$H$7*('d_시나리오'!$I$7/'d_고정'!$B$2)*B539</f>
        <v/>
      </c>
      <c r="T539">
        <f>S539*D539</f>
        <v/>
      </c>
      <c r="U539">
        <f>S539*F539*H539</f>
        <v/>
      </c>
      <c r="V539">
        <f>S539*F539*(H539-1)</f>
        <v/>
      </c>
      <c r="W539">
        <f>U539*J539</f>
        <v/>
      </c>
      <c r="X539">
        <f>T539+W539</f>
        <v/>
      </c>
      <c r="Y539">
        <f>(T539*E539+W539*L539)*(1-R539-'d_고정'!$B$13)</f>
        <v/>
      </c>
      <c r="Z539">
        <f>(U539*N539*Q539+'d_고정'!$B$3*('6_기대효과'!$H$7/8)*Q539*'d_고정'!$B$10*P539*('6_기대효과'!$K$7/'d_고정'!$B$9))*(1-R539)</f>
        <v/>
      </c>
      <c r="AA539">
        <f>W539*L539*(1-R539-'d_고정'!$B$13)+U539*MAX(N539-'d_고정'!$B$10*P539*('6_기대효과'!$K$7/'d_고정'!$B$9),0)*Q539*(1-R539)</f>
        <v/>
      </c>
      <c r="AB539">
        <f>Y539+Z539</f>
        <v/>
      </c>
      <c r="AC539">
        <f>Y539/('d_고정'!$B$5*'6_기대효과'!$H$7/8)/'d_고정'!$B$6</f>
        <v/>
      </c>
      <c r="AD539">
        <f>Y539/('d_고정'!$B$8*'6_기대효과'!$H$7/8)</f>
        <v/>
      </c>
    </row>
    <row r="540">
      <c r="A540">
        <f>RAND()</f>
        <v/>
      </c>
      <c r="B540">
        <f>IF('d_시나리오'!$J$2='d_시나리오'!$H$2,'d_시나리오'!$I$2,IF(A540&lt;('d_시나리오'!$I$2-'d_시나리오'!$H$2)/('d_시나리오'!$J$2-'d_시나리오'!$H$2),'d_시나리오'!$H$2+SQRT(A540*('d_시나리오'!$J$2-'d_시나리오'!$H$2)*('d_시나리오'!$I$2-'d_시나리오'!$H$2)),'d_시나리오'!$J$2-SQRT((1-A540)*('d_시나리오'!$J$2-'d_시나리오'!$H$2)*('d_시나리오'!$J$2-'d_시나리오'!$I$2))))</f>
        <v/>
      </c>
      <c r="C540">
        <f>RAND()</f>
        <v/>
      </c>
      <c r="D540">
        <f>BETAINV(RAND(),IF(C540&lt;'d_고정'!$B$26,'d_고정'!$B$23,'d_고정'!$B$16)+1,'d_고정'!$B$17-IF(C540&lt;'d_고정'!$B$26,'d_고정'!$B$23,'d_고정'!$B$16)+1)*('d_고정'!$B$14+('d_고정'!$B$15-'d_고정'!$B$14)*RAND())</f>
        <v/>
      </c>
      <c r="E540">
        <f>INDEX('d_분포'!$A$2:$A$28,RANDBETWEEN(1,27))</f>
        <v/>
      </c>
      <c r="F540">
        <f>INDEX('d_분포'!$C$2:$C$5,RANDBETWEEN(1,4))*(0.9+0.2*RAND())</f>
        <v/>
      </c>
      <c r="G540">
        <f>RAND()</f>
        <v/>
      </c>
      <c r="H540">
        <f>(F540+(1-F540)*('d_고정'!$B$22*BETAINV(RAND(),IF(G540&lt;'d_고정'!$B$26,'d_고정'!$B$25,'d_고정'!$B$20)+1,'d_고정'!$B$21-IF(G540&lt;'d_고정'!$B$26,'d_고정'!$B$25,'d_고정'!$B$20)+1)+(1-'d_고정'!$B$22)*BETAINV(RAND(),IF(G540&lt;'d_고정'!$B$26,'d_고정'!$B$24,'d_고정'!$B$18)+1,'d_고정'!$B$19-IF(G540&lt;'d_고정'!$B$26,'d_고정'!$B$24,'d_고정'!$B$18)+1))*('d_고정'!$B$14+('d_고정'!$B$15-'d_고정'!$B$14)*RAND()))/F540</f>
        <v/>
      </c>
      <c r="I540">
        <f>RAND()</f>
        <v/>
      </c>
      <c r="J540">
        <f>IF('d_시나리오'!$J$3='d_시나리오'!$H$3,'d_시나리오'!$I$3,IF(I540&lt;('d_시나리오'!$I$3-'d_시나리오'!$H$3)/('d_시나리오'!$J$3-'d_시나리오'!$H$3),'d_시나리오'!$H$3+SQRT(I540*('d_시나리오'!$J$3-'d_시나리오'!$H$3)*('d_시나리오'!$I$3-'d_시나리오'!$H$3)),'d_시나리오'!$J$3-SQRT((1-I540)*('d_시나리오'!$J$3-'d_시나리오'!$H$3)*('d_시나리오'!$J$3-'d_시나리오'!$I$3))))</f>
        <v/>
      </c>
      <c r="K540">
        <f>RAND()</f>
        <v/>
      </c>
      <c r="L540">
        <f>IF('d_시나리오'!$J$4='d_시나리오'!$H$4,'d_시나리오'!$I$4,IF(K540&lt;('d_시나리오'!$I$4-'d_시나리오'!$H$4)/('d_시나리오'!$J$4-'d_시나리오'!$H$4),'d_시나리오'!$H$4+SQRT(K540*('d_시나리오'!$J$4-'d_시나리오'!$H$4)*('d_시나리오'!$I$4-'d_시나리오'!$H$4)),'d_시나리오'!$J$4-SQRT((1-K540)*('d_시나리오'!$J$4-'d_시나리오'!$H$4)*('d_시나리오'!$J$4-'d_시나리오'!$I$4))))</f>
        <v/>
      </c>
      <c r="M540">
        <f>RAND()</f>
        <v/>
      </c>
      <c r="N540">
        <f>IF('d_시나리오'!$J$5='d_시나리오'!$H$5,'d_시나리오'!$I$5,IF(M540&lt;('d_시나리오'!$I$5-'d_시나리오'!$H$5)/('d_시나리오'!$J$5-'d_시나리오'!$H$5),'d_시나리오'!$H$5+SQRT(M540*('d_시나리오'!$J$5-'d_시나리오'!$H$5)*('d_시나리오'!$I$5-'d_시나리오'!$H$5)),'d_시나리오'!$J$5-SQRT((1-M540)*('d_시나리오'!$J$5-'d_시나리오'!$H$5)*('d_시나리오'!$J$5-'d_시나리오'!$I$5))))</f>
        <v/>
      </c>
      <c r="O540">
        <f>RAND()</f>
        <v/>
      </c>
      <c r="P540">
        <f>IF('d_시나리오'!$J$6='d_시나리오'!$H$6,'d_시나리오'!$I$6,IF(O540&lt;('d_시나리오'!$I$6-'d_시나리오'!$H$6)/('d_시나리오'!$J$6-'d_시나리오'!$H$6),'d_시나리오'!$H$6+SQRT(O540*('d_시나리오'!$J$6-'d_시나리오'!$H$6)*('d_시나리오'!$I$6-'d_시나리오'!$H$6)),'d_시나리오'!$J$6-SQRT((1-O540)*('d_시나리오'!$J$6-'d_시나리오'!$H$6)*('d_시나리오'!$J$6-'d_시나리오'!$I$6))))</f>
        <v/>
      </c>
      <c r="Q540">
        <f>INDEX('d_분포'!$B$2:$B$57,RANDBETWEEN(1,56))</f>
        <v/>
      </c>
      <c r="R540">
        <f>BETAINV(RAND(),5,5)</f>
        <v/>
      </c>
      <c r="S540">
        <f>'d_고정'!$B$1*'6_기대효과'!$H$7*('d_시나리오'!$I$7/'d_고정'!$B$2)*B540</f>
        <v/>
      </c>
      <c r="T540">
        <f>S540*D540</f>
        <v/>
      </c>
      <c r="U540">
        <f>S540*F540*H540</f>
        <v/>
      </c>
      <c r="V540">
        <f>S540*F540*(H540-1)</f>
        <v/>
      </c>
      <c r="W540">
        <f>U540*J540</f>
        <v/>
      </c>
      <c r="X540">
        <f>T540+W540</f>
        <v/>
      </c>
      <c r="Y540">
        <f>(T540*E540+W540*L540)*(1-R540-'d_고정'!$B$13)</f>
        <v/>
      </c>
      <c r="Z540">
        <f>(U540*N540*Q540+'d_고정'!$B$3*('6_기대효과'!$H$7/8)*Q540*'d_고정'!$B$10*P540*('6_기대효과'!$K$7/'d_고정'!$B$9))*(1-R540)</f>
        <v/>
      </c>
      <c r="AA540">
        <f>W540*L540*(1-R540-'d_고정'!$B$13)+U540*MAX(N540-'d_고정'!$B$10*P540*('6_기대효과'!$K$7/'d_고정'!$B$9),0)*Q540*(1-R540)</f>
        <v/>
      </c>
      <c r="AB540">
        <f>Y540+Z540</f>
        <v/>
      </c>
      <c r="AC540">
        <f>Y540/('d_고정'!$B$5*'6_기대효과'!$H$7/8)/'d_고정'!$B$6</f>
        <v/>
      </c>
      <c r="AD540">
        <f>Y540/('d_고정'!$B$8*'6_기대효과'!$H$7/8)</f>
        <v/>
      </c>
    </row>
    <row r="541">
      <c r="A541">
        <f>RAND()</f>
        <v/>
      </c>
      <c r="B541">
        <f>IF('d_시나리오'!$J$2='d_시나리오'!$H$2,'d_시나리오'!$I$2,IF(A541&lt;('d_시나리오'!$I$2-'d_시나리오'!$H$2)/('d_시나리오'!$J$2-'d_시나리오'!$H$2),'d_시나리오'!$H$2+SQRT(A541*('d_시나리오'!$J$2-'d_시나리오'!$H$2)*('d_시나리오'!$I$2-'d_시나리오'!$H$2)),'d_시나리오'!$J$2-SQRT((1-A541)*('d_시나리오'!$J$2-'d_시나리오'!$H$2)*('d_시나리오'!$J$2-'d_시나리오'!$I$2))))</f>
        <v/>
      </c>
      <c r="C541">
        <f>RAND()</f>
        <v/>
      </c>
      <c r="D541">
        <f>BETAINV(RAND(),IF(C541&lt;'d_고정'!$B$26,'d_고정'!$B$23,'d_고정'!$B$16)+1,'d_고정'!$B$17-IF(C541&lt;'d_고정'!$B$26,'d_고정'!$B$23,'d_고정'!$B$16)+1)*('d_고정'!$B$14+('d_고정'!$B$15-'d_고정'!$B$14)*RAND())</f>
        <v/>
      </c>
      <c r="E541">
        <f>INDEX('d_분포'!$A$2:$A$28,RANDBETWEEN(1,27))</f>
        <v/>
      </c>
      <c r="F541">
        <f>INDEX('d_분포'!$C$2:$C$5,RANDBETWEEN(1,4))*(0.9+0.2*RAND())</f>
        <v/>
      </c>
      <c r="G541">
        <f>RAND()</f>
        <v/>
      </c>
      <c r="H541">
        <f>(F541+(1-F541)*('d_고정'!$B$22*BETAINV(RAND(),IF(G541&lt;'d_고정'!$B$26,'d_고정'!$B$25,'d_고정'!$B$20)+1,'d_고정'!$B$21-IF(G541&lt;'d_고정'!$B$26,'d_고정'!$B$25,'d_고정'!$B$20)+1)+(1-'d_고정'!$B$22)*BETAINV(RAND(),IF(G541&lt;'d_고정'!$B$26,'d_고정'!$B$24,'d_고정'!$B$18)+1,'d_고정'!$B$19-IF(G541&lt;'d_고정'!$B$26,'d_고정'!$B$24,'d_고정'!$B$18)+1))*('d_고정'!$B$14+('d_고정'!$B$15-'d_고정'!$B$14)*RAND()))/F541</f>
        <v/>
      </c>
      <c r="I541">
        <f>RAND()</f>
        <v/>
      </c>
      <c r="J541">
        <f>IF('d_시나리오'!$J$3='d_시나리오'!$H$3,'d_시나리오'!$I$3,IF(I541&lt;('d_시나리오'!$I$3-'d_시나리오'!$H$3)/('d_시나리오'!$J$3-'d_시나리오'!$H$3),'d_시나리오'!$H$3+SQRT(I541*('d_시나리오'!$J$3-'d_시나리오'!$H$3)*('d_시나리오'!$I$3-'d_시나리오'!$H$3)),'d_시나리오'!$J$3-SQRT((1-I541)*('d_시나리오'!$J$3-'d_시나리오'!$H$3)*('d_시나리오'!$J$3-'d_시나리오'!$I$3))))</f>
        <v/>
      </c>
      <c r="K541">
        <f>RAND()</f>
        <v/>
      </c>
      <c r="L541">
        <f>IF('d_시나리오'!$J$4='d_시나리오'!$H$4,'d_시나리오'!$I$4,IF(K541&lt;('d_시나리오'!$I$4-'d_시나리오'!$H$4)/('d_시나리오'!$J$4-'d_시나리오'!$H$4),'d_시나리오'!$H$4+SQRT(K541*('d_시나리오'!$J$4-'d_시나리오'!$H$4)*('d_시나리오'!$I$4-'d_시나리오'!$H$4)),'d_시나리오'!$J$4-SQRT((1-K541)*('d_시나리오'!$J$4-'d_시나리오'!$H$4)*('d_시나리오'!$J$4-'d_시나리오'!$I$4))))</f>
        <v/>
      </c>
      <c r="M541">
        <f>RAND()</f>
        <v/>
      </c>
      <c r="N541">
        <f>IF('d_시나리오'!$J$5='d_시나리오'!$H$5,'d_시나리오'!$I$5,IF(M541&lt;('d_시나리오'!$I$5-'d_시나리오'!$H$5)/('d_시나리오'!$J$5-'d_시나리오'!$H$5),'d_시나리오'!$H$5+SQRT(M541*('d_시나리오'!$J$5-'d_시나리오'!$H$5)*('d_시나리오'!$I$5-'d_시나리오'!$H$5)),'d_시나리오'!$J$5-SQRT((1-M541)*('d_시나리오'!$J$5-'d_시나리오'!$H$5)*('d_시나리오'!$J$5-'d_시나리오'!$I$5))))</f>
        <v/>
      </c>
      <c r="O541">
        <f>RAND()</f>
        <v/>
      </c>
      <c r="P541">
        <f>IF('d_시나리오'!$J$6='d_시나리오'!$H$6,'d_시나리오'!$I$6,IF(O541&lt;('d_시나리오'!$I$6-'d_시나리오'!$H$6)/('d_시나리오'!$J$6-'d_시나리오'!$H$6),'d_시나리오'!$H$6+SQRT(O541*('d_시나리오'!$J$6-'d_시나리오'!$H$6)*('d_시나리오'!$I$6-'d_시나리오'!$H$6)),'d_시나리오'!$J$6-SQRT((1-O541)*('d_시나리오'!$J$6-'d_시나리오'!$H$6)*('d_시나리오'!$J$6-'d_시나리오'!$I$6))))</f>
        <v/>
      </c>
      <c r="Q541">
        <f>INDEX('d_분포'!$B$2:$B$57,RANDBETWEEN(1,56))</f>
        <v/>
      </c>
      <c r="R541">
        <f>BETAINV(RAND(),5,5)</f>
        <v/>
      </c>
      <c r="S541">
        <f>'d_고정'!$B$1*'6_기대효과'!$H$7*('d_시나리오'!$I$7/'d_고정'!$B$2)*B541</f>
        <v/>
      </c>
      <c r="T541">
        <f>S541*D541</f>
        <v/>
      </c>
      <c r="U541">
        <f>S541*F541*H541</f>
        <v/>
      </c>
      <c r="V541">
        <f>S541*F541*(H541-1)</f>
        <v/>
      </c>
      <c r="W541">
        <f>U541*J541</f>
        <v/>
      </c>
      <c r="X541">
        <f>T541+W541</f>
        <v/>
      </c>
      <c r="Y541">
        <f>(T541*E541+W541*L541)*(1-R541-'d_고정'!$B$13)</f>
        <v/>
      </c>
      <c r="Z541">
        <f>(U541*N541*Q541+'d_고정'!$B$3*('6_기대효과'!$H$7/8)*Q541*'d_고정'!$B$10*P541*('6_기대효과'!$K$7/'d_고정'!$B$9))*(1-R541)</f>
        <v/>
      </c>
      <c r="AA541">
        <f>W541*L541*(1-R541-'d_고정'!$B$13)+U541*MAX(N541-'d_고정'!$B$10*P541*('6_기대효과'!$K$7/'d_고정'!$B$9),0)*Q541*(1-R541)</f>
        <v/>
      </c>
      <c r="AB541">
        <f>Y541+Z541</f>
        <v/>
      </c>
      <c r="AC541">
        <f>Y541/('d_고정'!$B$5*'6_기대효과'!$H$7/8)/'d_고정'!$B$6</f>
        <v/>
      </c>
      <c r="AD541">
        <f>Y541/('d_고정'!$B$8*'6_기대효과'!$H$7/8)</f>
        <v/>
      </c>
    </row>
    <row r="542">
      <c r="A542">
        <f>RAND()</f>
        <v/>
      </c>
      <c r="B542">
        <f>IF('d_시나리오'!$J$2='d_시나리오'!$H$2,'d_시나리오'!$I$2,IF(A542&lt;('d_시나리오'!$I$2-'d_시나리오'!$H$2)/('d_시나리오'!$J$2-'d_시나리오'!$H$2),'d_시나리오'!$H$2+SQRT(A542*('d_시나리오'!$J$2-'d_시나리오'!$H$2)*('d_시나리오'!$I$2-'d_시나리오'!$H$2)),'d_시나리오'!$J$2-SQRT((1-A542)*('d_시나리오'!$J$2-'d_시나리오'!$H$2)*('d_시나리오'!$J$2-'d_시나리오'!$I$2))))</f>
        <v/>
      </c>
      <c r="C542">
        <f>RAND()</f>
        <v/>
      </c>
      <c r="D542">
        <f>BETAINV(RAND(),IF(C542&lt;'d_고정'!$B$26,'d_고정'!$B$23,'d_고정'!$B$16)+1,'d_고정'!$B$17-IF(C542&lt;'d_고정'!$B$26,'d_고정'!$B$23,'d_고정'!$B$16)+1)*('d_고정'!$B$14+('d_고정'!$B$15-'d_고정'!$B$14)*RAND())</f>
        <v/>
      </c>
      <c r="E542">
        <f>INDEX('d_분포'!$A$2:$A$28,RANDBETWEEN(1,27))</f>
        <v/>
      </c>
      <c r="F542">
        <f>INDEX('d_분포'!$C$2:$C$5,RANDBETWEEN(1,4))*(0.9+0.2*RAND())</f>
        <v/>
      </c>
      <c r="G542">
        <f>RAND()</f>
        <v/>
      </c>
      <c r="H542">
        <f>(F542+(1-F542)*('d_고정'!$B$22*BETAINV(RAND(),IF(G542&lt;'d_고정'!$B$26,'d_고정'!$B$25,'d_고정'!$B$20)+1,'d_고정'!$B$21-IF(G542&lt;'d_고정'!$B$26,'d_고정'!$B$25,'d_고정'!$B$20)+1)+(1-'d_고정'!$B$22)*BETAINV(RAND(),IF(G542&lt;'d_고정'!$B$26,'d_고정'!$B$24,'d_고정'!$B$18)+1,'d_고정'!$B$19-IF(G542&lt;'d_고정'!$B$26,'d_고정'!$B$24,'d_고정'!$B$18)+1))*('d_고정'!$B$14+('d_고정'!$B$15-'d_고정'!$B$14)*RAND()))/F542</f>
        <v/>
      </c>
      <c r="I542">
        <f>RAND()</f>
        <v/>
      </c>
      <c r="J542">
        <f>IF('d_시나리오'!$J$3='d_시나리오'!$H$3,'d_시나리오'!$I$3,IF(I542&lt;('d_시나리오'!$I$3-'d_시나리오'!$H$3)/('d_시나리오'!$J$3-'d_시나리오'!$H$3),'d_시나리오'!$H$3+SQRT(I542*('d_시나리오'!$J$3-'d_시나리오'!$H$3)*('d_시나리오'!$I$3-'d_시나리오'!$H$3)),'d_시나리오'!$J$3-SQRT((1-I542)*('d_시나리오'!$J$3-'d_시나리오'!$H$3)*('d_시나리오'!$J$3-'d_시나리오'!$I$3))))</f>
        <v/>
      </c>
      <c r="K542">
        <f>RAND()</f>
        <v/>
      </c>
      <c r="L542">
        <f>IF('d_시나리오'!$J$4='d_시나리오'!$H$4,'d_시나리오'!$I$4,IF(K542&lt;('d_시나리오'!$I$4-'d_시나리오'!$H$4)/('d_시나리오'!$J$4-'d_시나리오'!$H$4),'d_시나리오'!$H$4+SQRT(K542*('d_시나리오'!$J$4-'d_시나리오'!$H$4)*('d_시나리오'!$I$4-'d_시나리오'!$H$4)),'d_시나리오'!$J$4-SQRT((1-K542)*('d_시나리오'!$J$4-'d_시나리오'!$H$4)*('d_시나리오'!$J$4-'d_시나리오'!$I$4))))</f>
        <v/>
      </c>
      <c r="M542">
        <f>RAND()</f>
        <v/>
      </c>
      <c r="N542">
        <f>IF('d_시나리오'!$J$5='d_시나리오'!$H$5,'d_시나리오'!$I$5,IF(M542&lt;('d_시나리오'!$I$5-'d_시나리오'!$H$5)/('d_시나리오'!$J$5-'d_시나리오'!$H$5),'d_시나리오'!$H$5+SQRT(M542*('d_시나리오'!$J$5-'d_시나리오'!$H$5)*('d_시나리오'!$I$5-'d_시나리오'!$H$5)),'d_시나리오'!$J$5-SQRT((1-M542)*('d_시나리오'!$J$5-'d_시나리오'!$H$5)*('d_시나리오'!$J$5-'d_시나리오'!$I$5))))</f>
        <v/>
      </c>
      <c r="O542">
        <f>RAND()</f>
        <v/>
      </c>
      <c r="P542">
        <f>IF('d_시나리오'!$J$6='d_시나리오'!$H$6,'d_시나리오'!$I$6,IF(O542&lt;('d_시나리오'!$I$6-'d_시나리오'!$H$6)/('d_시나리오'!$J$6-'d_시나리오'!$H$6),'d_시나리오'!$H$6+SQRT(O542*('d_시나리오'!$J$6-'d_시나리오'!$H$6)*('d_시나리오'!$I$6-'d_시나리오'!$H$6)),'d_시나리오'!$J$6-SQRT((1-O542)*('d_시나리오'!$J$6-'d_시나리오'!$H$6)*('d_시나리오'!$J$6-'d_시나리오'!$I$6))))</f>
        <v/>
      </c>
      <c r="Q542">
        <f>INDEX('d_분포'!$B$2:$B$57,RANDBETWEEN(1,56))</f>
        <v/>
      </c>
      <c r="R542">
        <f>BETAINV(RAND(),5,5)</f>
        <v/>
      </c>
      <c r="S542">
        <f>'d_고정'!$B$1*'6_기대효과'!$H$7*('d_시나리오'!$I$7/'d_고정'!$B$2)*B542</f>
        <v/>
      </c>
      <c r="T542">
        <f>S542*D542</f>
        <v/>
      </c>
      <c r="U542">
        <f>S542*F542*H542</f>
        <v/>
      </c>
      <c r="V542">
        <f>S542*F542*(H542-1)</f>
        <v/>
      </c>
      <c r="W542">
        <f>U542*J542</f>
        <v/>
      </c>
      <c r="X542">
        <f>T542+W542</f>
        <v/>
      </c>
      <c r="Y542">
        <f>(T542*E542+W542*L542)*(1-R542-'d_고정'!$B$13)</f>
        <v/>
      </c>
      <c r="Z542">
        <f>(U542*N542*Q542+'d_고정'!$B$3*('6_기대효과'!$H$7/8)*Q542*'d_고정'!$B$10*P542*('6_기대효과'!$K$7/'d_고정'!$B$9))*(1-R542)</f>
        <v/>
      </c>
      <c r="AA542">
        <f>W542*L542*(1-R542-'d_고정'!$B$13)+U542*MAX(N542-'d_고정'!$B$10*P542*('6_기대효과'!$K$7/'d_고정'!$B$9),0)*Q542*(1-R542)</f>
        <v/>
      </c>
      <c r="AB542">
        <f>Y542+Z542</f>
        <v/>
      </c>
      <c r="AC542">
        <f>Y542/('d_고정'!$B$5*'6_기대효과'!$H$7/8)/'d_고정'!$B$6</f>
        <v/>
      </c>
      <c r="AD542">
        <f>Y542/('d_고정'!$B$8*'6_기대효과'!$H$7/8)</f>
        <v/>
      </c>
    </row>
    <row r="543">
      <c r="A543">
        <f>RAND()</f>
        <v/>
      </c>
      <c r="B543">
        <f>IF('d_시나리오'!$J$2='d_시나리오'!$H$2,'d_시나리오'!$I$2,IF(A543&lt;('d_시나리오'!$I$2-'d_시나리오'!$H$2)/('d_시나리오'!$J$2-'d_시나리오'!$H$2),'d_시나리오'!$H$2+SQRT(A543*('d_시나리오'!$J$2-'d_시나리오'!$H$2)*('d_시나리오'!$I$2-'d_시나리오'!$H$2)),'d_시나리오'!$J$2-SQRT((1-A543)*('d_시나리오'!$J$2-'d_시나리오'!$H$2)*('d_시나리오'!$J$2-'d_시나리오'!$I$2))))</f>
        <v/>
      </c>
      <c r="C543">
        <f>RAND()</f>
        <v/>
      </c>
      <c r="D543">
        <f>BETAINV(RAND(),IF(C543&lt;'d_고정'!$B$26,'d_고정'!$B$23,'d_고정'!$B$16)+1,'d_고정'!$B$17-IF(C543&lt;'d_고정'!$B$26,'d_고정'!$B$23,'d_고정'!$B$16)+1)*('d_고정'!$B$14+('d_고정'!$B$15-'d_고정'!$B$14)*RAND())</f>
        <v/>
      </c>
      <c r="E543">
        <f>INDEX('d_분포'!$A$2:$A$28,RANDBETWEEN(1,27))</f>
        <v/>
      </c>
      <c r="F543">
        <f>INDEX('d_분포'!$C$2:$C$5,RANDBETWEEN(1,4))*(0.9+0.2*RAND())</f>
        <v/>
      </c>
      <c r="G543">
        <f>RAND()</f>
        <v/>
      </c>
      <c r="H543">
        <f>(F543+(1-F543)*('d_고정'!$B$22*BETAINV(RAND(),IF(G543&lt;'d_고정'!$B$26,'d_고정'!$B$25,'d_고정'!$B$20)+1,'d_고정'!$B$21-IF(G543&lt;'d_고정'!$B$26,'d_고정'!$B$25,'d_고정'!$B$20)+1)+(1-'d_고정'!$B$22)*BETAINV(RAND(),IF(G543&lt;'d_고정'!$B$26,'d_고정'!$B$24,'d_고정'!$B$18)+1,'d_고정'!$B$19-IF(G543&lt;'d_고정'!$B$26,'d_고정'!$B$24,'d_고정'!$B$18)+1))*('d_고정'!$B$14+('d_고정'!$B$15-'d_고정'!$B$14)*RAND()))/F543</f>
        <v/>
      </c>
      <c r="I543">
        <f>RAND()</f>
        <v/>
      </c>
      <c r="J543">
        <f>IF('d_시나리오'!$J$3='d_시나리오'!$H$3,'d_시나리오'!$I$3,IF(I543&lt;('d_시나리오'!$I$3-'d_시나리오'!$H$3)/('d_시나리오'!$J$3-'d_시나리오'!$H$3),'d_시나리오'!$H$3+SQRT(I543*('d_시나리오'!$J$3-'d_시나리오'!$H$3)*('d_시나리오'!$I$3-'d_시나리오'!$H$3)),'d_시나리오'!$J$3-SQRT((1-I543)*('d_시나리오'!$J$3-'d_시나리오'!$H$3)*('d_시나리오'!$J$3-'d_시나리오'!$I$3))))</f>
        <v/>
      </c>
      <c r="K543">
        <f>RAND()</f>
        <v/>
      </c>
      <c r="L543">
        <f>IF('d_시나리오'!$J$4='d_시나리오'!$H$4,'d_시나리오'!$I$4,IF(K543&lt;('d_시나리오'!$I$4-'d_시나리오'!$H$4)/('d_시나리오'!$J$4-'d_시나리오'!$H$4),'d_시나리오'!$H$4+SQRT(K543*('d_시나리오'!$J$4-'d_시나리오'!$H$4)*('d_시나리오'!$I$4-'d_시나리오'!$H$4)),'d_시나리오'!$J$4-SQRT((1-K543)*('d_시나리오'!$J$4-'d_시나리오'!$H$4)*('d_시나리오'!$J$4-'d_시나리오'!$I$4))))</f>
        <v/>
      </c>
      <c r="M543">
        <f>RAND()</f>
        <v/>
      </c>
      <c r="N543">
        <f>IF('d_시나리오'!$J$5='d_시나리오'!$H$5,'d_시나리오'!$I$5,IF(M543&lt;('d_시나리오'!$I$5-'d_시나리오'!$H$5)/('d_시나리오'!$J$5-'d_시나리오'!$H$5),'d_시나리오'!$H$5+SQRT(M543*('d_시나리오'!$J$5-'d_시나리오'!$H$5)*('d_시나리오'!$I$5-'d_시나리오'!$H$5)),'d_시나리오'!$J$5-SQRT((1-M543)*('d_시나리오'!$J$5-'d_시나리오'!$H$5)*('d_시나리오'!$J$5-'d_시나리오'!$I$5))))</f>
        <v/>
      </c>
      <c r="O543">
        <f>RAND()</f>
        <v/>
      </c>
      <c r="P543">
        <f>IF('d_시나리오'!$J$6='d_시나리오'!$H$6,'d_시나리오'!$I$6,IF(O543&lt;('d_시나리오'!$I$6-'d_시나리오'!$H$6)/('d_시나리오'!$J$6-'d_시나리오'!$H$6),'d_시나리오'!$H$6+SQRT(O543*('d_시나리오'!$J$6-'d_시나리오'!$H$6)*('d_시나리오'!$I$6-'d_시나리오'!$H$6)),'d_시나리오'!$J$6-SQRT((1-O543)*('d_시나리오'!$J$6-'d_시나리오'!$H$6)*('d_시나리오'!$J$6-'d_시나리오'!$I$6))))</f>
        <v/>
      </c>
      <c r="Q543">
        <f>INDEX('d_분포'!$B$2:$B$57,RANDBETWEEN(1,56))</f>
        <v/>
      </c>
      <c r="R543">
        <f>BETAINV(RAND(),5,5)</f>
        <v/>
      </c>
      <c r="S543">
        <f>'d_고정'!$B$1*'6_기대효과'!$H$7*('d_시나리오'!$I$7/'d_고정'!$B$2)*B543</f>
        <v/>
      </c>
      <c r="T543">
        <f>S543*D543</f>
        <v/>
      </c>
      <c r="U543">
        <f>S543*F543*H543</f>
        <v/>
      </c>
      <c r="V543">
        <f>S543*F543*(H543-1)</f>
        <v/>
      </c>
      <c r="W543">
        <f>U543*J543</f>
        <v/>
      </c>
      <c r="X543">
        <f>T543+W543</f>
        <v/>
      </c>
      <c r="Y543">
        <f>(T543*E543+W543*L543)*(1-R543-'d_고정'!$B$13)</f>
        <v/>
      </c>
      <c r="Z543">
        <f>(U543*N543*Q543+'d_고정'!$B$3*('6_기대효과'!$H$7/8)*Q543*'d_고정'!$B$10*P543*('6_기대효과'!$K$7/'d_고정'!$B$9))*(1-R543)</f>
        <v/>
      </c>
      <c r="AA543">
        <f>W543*L543*(1-R543-'d_고정'!$B$13)+U543*MAX(N543-'d_고정'!$B$10*P543*('6_기대효과'!$K$7/'d_고정'!$B$9),0)*Q543*(1-R543)</f>
        <v/>
      </c>
      <c r="AB543">
        <f>Y543+Z543</f>
        <v/>
      </c>
      <c r="AC543">
        <f>Y543/('d_고정'!$B$5*'6_기대효과'!$H$7/8)/'d_고정'!$B$6</f>
        <v/>
      </c>
      <c r="AD543">
        <f>Y543/('d_고정'!$B$8*'6_기대효과'!$H$7/8)</f>
        <v/>
      </c>
    </row>
    <row r="544">
      <c r="A544">
        <f>RAND()</f>
        <v/>
      </c>
      <c r="B544">
        <f>IF('d_시나리오'!$J$2='d_시나리오'!$H$2,'d_시나리오'!$I$2,IF(A544&lt;('d_시나리오'!$I$2-'d_시나리오'!$H$2)/('d_시나리오'!$J$2-'d_시나리오'!$H$2),'d_시나리오'!$H$2+SQRT(A544*('d_시나리오'!$J$2-'d_시나리오'!$H$2)*('d_시나리오'!$I$2-'d_시나리오'!$H$2)),'d_시나리오'!$J$2-SQRT((1-A544)*('d_시나리오'!$J$2-'d_시나리오'!$H$2)*('d_시나리오'!$J$2-'d_시나리오'!$I$2))))</f>
        <v/>
      </c>
      <c r="C544">
        <f>RAND()</f>
        <v/>
      </c>
      <c r="D544">
        <f>BETAINV(RAND(),IF(C544&lt;'d_고정'!$B$26,'d_고정'!$B$23,'d_고정'!$B$16)+1,'d_고정'!$B$17-IF(C544&lt;'d_고정'!$B$26,'d_고정'!$B$23,'d_고정'!$B$16)+1)*('d_고정'!$B$14+('d_고정'!$B$15-'d_고정'!$B$14)*RAND())</f>
        <v/>
      </c>
      <c r="E544">
        <f>INDEX('d_분포'!$A$2:$A$28,RANDBETWEEN(1,27))</f>
        <v/>
      </c>
      <c r="F544">
        <f>INDEX('d_분포'!$C$2:$C$5,RANDBETWEEN(1,4))*(0.9+0.2*RAND())</f>
        <v/>
      </c>
      <c r="G544">
        <f>RAND()</f>
        <v/>
      </c>
      <c r="H544">
        <f>(F544+(1-F544)*('d_고정'!$B$22*BETAINV(RAND(),IF(G544&lt;'d_고정'!$B$26,'d_고정'!$B$25,'d_고정'!$B$20)+1,'d_고정'!$B$21-IF(G544&lt;'d_고정'!$B$26,'d_고정'!$B$25,'d_고정'!$B$20)+1)+(1-'d_고정'!$B$22)*BETAINV(RAND(),IF(G544&lt;'d_고정'!$B$26,'d_고정'!$B$24,'d_고정'!$B$18)+1,'d_고정'!$B$19-IF(G544&lt;'d_고정'!$B$26,'d_고정'!$B$24,'d_고정'!$B$18)+1))*('d_고정'!$B$14+('d_고정'!$B$15-'d_고정'!$B$14)*RAND()))/F544</f>
        <v/>
      </c>
      <c r="I544">
        <f>RAND()</f>
        <v/>
      </c>
      <c r="J544">
        <f>IF('d_시나리오'!$J$3='d_시나리오'!$H$3,'d_시나리오'!$I$3,IF(I544&lt;('d_시나리오'!$I$3-'d_시나리오'!$H$3)/('d_시나리오'!$J$3-'d_시나리오'!$H$3),'d_시나리오'!$H$3+SQRT(I544*('d_시나리오'!$J$3-'d_시나리오'!$H$3)*('d_시나리오'!$I$3-'d_시나리오'!$H$3)),'d_시나리오'!$J$3-SQRT((1-I544)*('d_시나리오'!$J$3-'d_시나리오'!$H$3)*('d_시나리오'!$J$3-'d_시나리오'!$I$3))))</f>
        <v/>
      </c>
      <c r="K544">
        <f>RAND()</f>
        <v/>
      </c>
      <c r="L544">
        <f>IF('d_시나리오'!$J$4='d_시나리오'!$H$4,'d_시나리오'!$I$4,IF(K544&lt;('d_시나리오'!$I$4-'d_시나리오'!$H$4)/('d_시나리오'!$J$4-'d_시나리오'!$H$4),'d_시나리오'!$H$4+SQRT(K544*('d_시나리오'!$J$4-'d_시나리오'!$H$4)*('d_시나리오'!$I$4-'d_시나리오'!$H$4)),'d_시나리오'!$J$4-SQRT((1-K544)*('d_시나리오'!$J$4-'d_시나리오'!$H$4)*('d_시나리오'!$J$4-'d_시나리오'!$I$4))))</f>
        <v/>
      </c>
      <c r="M544">
        <f>RAND()</f>
        <v/>
      </c>
      <c r="N544">
        <f>IF('d_시나리오'!$J$5='d_시나리오'!$H$5,'d_시나리오'!$I$5,IF(M544&lt;('d_시나리오'!$I$5-'d_시나리오'!$H$5)/('d_시나리오'!$J$5-'d_시나리오'!$H$5),'d_시나리오'!$H$5+SQRT(M544*('d_시나리오'!$J$5-'d_시나리오'!$H$5)*('d_시나리오'!$I$5-'d_시나리오'!$H$5)),'d_시나리오'!$J$5-SQRT((1-M544)*('d_시나리오'!$J$5-'d_시나리오'!$H$5)*('d_시나리오'!$J$5-'d_시나리오'!$I$5))))</f>
        <v/>
      </c>
      <c r="O544">
        <f>RAND()</f>
        <v/>
      </c>
      <c r="P544">
        <f>IF('d_시나리오'!$J$6='d_시나리오'!$H$6,'d_시나리오'!$I$6,IF(O544&lt;('d_시나리오'!$I$6-'d_시나리오'!$H$6)/('d_시나리오'!$J$6-'d_시나리오'!$H$6),'d_시나리오'!$H$6+SQRT(O544*('d_시나리오'!$J$6-'d_시나리오'!$H$6)*('d_시나리오'!$I$6-'d_시나리오'!$H$6)),'d_시나리오'!$J$6-SQRT((1-O544)*('d_시나리오'!$J$6-'d_시나리오'!$H$6)*('d_시나리오'!$J$6-'d_시나리오'!$I$6))))</f>
        <v/>
      </c>
      <c r="Q544">
        <f>INDEX('d_분포'!$B$2:$B$57,RANDBETWEEN(1,56))</f>
        <v/>
      </c>
      <c r="R544">
        <f>BETAINV(RAND(),5,5)</f>
        <v/>
      </c>
      <c r="S544">
        <f>'d_고정'!$B$1*'6_기대효과'!$H$7*('d_시나리오'!$I$7/'d_고정'!$B$2)*B544</f>
        <v/>
      </c>
      <c r="T544">
        <f>S544*D544</f>
        <v/>
      </c>
      <c r="U544">
        <f>S544*F544*H544</f>
        <v/>
      </c>
      <c r="V544">
        <f>S544*F544*(H544-1)</f>
        <v/>
      </c>
      <c r="W544">
        <f>U544*J544</f>
        <v/>
      </c>
      <c r="X544">
        <f>T544+W544</f>
        <v/>
      </c>
      <c r="Y544">
        <f>(T544*E544+W544*L544)*(1-R544-'d_고정'!$B$13)</f>
        <v/>
      </c>
      <c r="Z544">
        <f>(U544*N544*Q544+'d_고정'!$B$3*('6_기대효과'!$H$7/8)*Q544*'d_고정'!$B$10*P544*('6_기대효과'!$K$7/'d_고정'!$B$9))*(1-R544)</f>
        <v/>
      </c>
      <c r="AA544">
        <f>W544*L544*(1-R544-'d_고정'!$B$13)+U544*MAX(N544-'d_고정'!$B$10*P544*('6_기대효과'!$K$7/'d_고정'!$B$9),0)*Q544*(1-R544)</f>
        <v/>
      </c>
      <c r="AB544">
        <f>Y544+Z544</f>
        <v/>
      </c>
      <c r="AC544">
        <f>Y544/('d_고정'!$B$5*'6_기대효과'!$H$7/8)/'d_고정'!$B$6</f>
        <v/>
      </c>
      <c r="AD544">
        <f>Y544/('d_고정'!$B$8*'6_기대효과'!$H$7/8)</f>
        <v/>
      </c>
    </row>
    <row r="545">
      <c r="A545">
        <f>RAND()</f>
        <v/>
      </c>
      <c r="B545">
        <f>IF('d_시나리오'!$J$2='d_시나리오'!$H$2,'d_시나리오'!$I$2,IF(A545&lt;('d_시나리오'!$I$2-'d_시나리오'!$H$2)/('d_시나리오'!$J$2-'d_시나리오'!$H$2),'d_시나리오'!$H$2+SQRT(A545*('d_시나리오'!$J$2-'d_시나리오'!$H$2)*('d_시나리오'!$I$2-'d_시나리오'!$H$2)),'d_시나리오'!$J$2-SQRT((1-A545)*('d_시나리오'!$J$2-'d_시나리오'!$H$2)*('d_시나리오'!$J$2-'d_시나리오'!$I$2))))</f>
        <v/>
      </c>
      <c r="C545">
        <f>RAND()</f>
        <v/>
      </c>
      <c r="D545">
        <f>BETAINV(RAND(),IF(C545&lt;'d_고정'!$B$26,'d_고정'!$B$23,'d_고정'!$B$16)+1,'d_고정'!$B$17-IF(C545&lt;'d_고정'!$B$26,'d_고정'!$B$23,'d_고정'!$B$16)+1)*('d_고정'!$B$14+('d_고정'!$B$15-'d_고정'!$B$14)*RAND())</f>
        <v/>
      </c>
      <c r="E545">
        <f>INDEX('d_분포'!$A$2:$A$28,RANDBETWEEN(1,27))</f>
        <v/>
      </c>
      <c r="F545">
        <f>INDEX('d_분포'!$C$2:$C$5,RANDBETWEEN(1,4))*(0.9+0.2*RAND())</f>
        <v/>
      </c>
      <c r="G545">
        <f>RAND()</f>
        <v/>
      </c>
      <c r="H545">
        <f>(F545+(1-F545)*('d_고정'!$B$22*BETAINV(RAND(),IF(G545&lt;'d_고정'!$B$26,'d_고정'!$B$25,'d_고정'!$B$20)+1,'d_고정'!$B$21-IF(G545&lt;'d_고정'!$B$26,'d_고정'!$B$25,'d_고정'!$B$20)+1)+(1-'d_고정'!$B$22)*BETAINV(RAND(),IF(G545&lt;'d_고정'!$B$26,'d_고정'!$B$24,'d_고정'!$B$18)+1,'d_고정'!$B$19-IF(G545&lt;'d_고정'!$B$26,'d_고정'!$B$24,'d_고정'!$B$18)+1))*('d_고정'!$B$14+('d_고정'!$B$15-'d_고정'!$B$14)*RAND()))/F545</f>
        <v/>
      </c>
      <c r="I545">
        <f>RAND()</f>
        <v/>
      </c>
      <c r="J545">
        <f>IF('d_시나리오'!$J$3='d_시나리오'!$H$3,'d_시나리오'!$I$3,IF(I545&lt;('d_시나리오'!$I$3-'d_시나리오'!$H$3)/('d_시나리오'!$J$3-'d_시나리오'!$H$3),'d_시나리오'!$H$3+SQRT(I545*('d_시나리오'!$J$3-'d_시나리오'!$H$3)*('d_시나리오'!$I$3-'d_시나리오'!$H$3)),'d_시나리오'!$J$3-SQRT((1-I545)*('d_시나리오'!$J$3-'d_시나리오'!$H$3)*('d_시나리오'!$J$3-'d_시나리오'!$I$3))))</f>
        <v/>
      </c>
      <c r="K545">
        <f>RAND()</f>
        <v/>
      </c>
      <c r="L545">
        <f>IF('d_시나리오'!$J$4='d_시나리오'!$H$4,'d_시나리오'!$I$4,IF(K545&lt;('d_시나리오'!$I$4-'d_시나리오'!$H$4)/('d_시나리오'!$J$4-'d_시나리오'!$H$4),'d_시나리오'!$H$4+SQRT(K545*('d_시나리오'!$J$4-'d_시나리오'!$H$4)*('d_시나리오'!$I$4-'d_시나리오'!$H$4)),'d_시나리오'!$J$4-SQRT((1-K545)*('d_시나리오'!$J$4-'d_시나리오'!$H$4)*('d_시나리오'!$J$4-'d_시나리오'!$I$4))))</f>
        <v/>
      </c>
      <c r="M545">
        <f>RAND()</f>
        <v/>
      </c>
      <c r="N545">
        <f>IF('d_시나리오'!$J$5='d_시나리오'!$H$5,'d_시나리오'!$I$5,IF(M545&lt;('d_시나리오'!$I$5-'d_시나리오'!$H$5)/('d_시나리오'!$J$5-'d_시나리오'!$H$5),'d_시나리오'!$H$5+SQRT(M545*('d_시나리오'!$J$5-'d_시나리오'!$H$5)*('d_시나리오'!$I$5-'d_시나리오'!$H$5)),'d_시나리오'!$J$5-SQRT((1-M545)*('d_시나리오'!$J$5-'d_시나리오'!$H$5)*('d_시나리오'!$J$5-'d_시나리오'!$I$5))))</f>
        <v/>
      </c>
      <c r="O545">
        <f>RAND()</f>
        <v/>
      </c>
      <c r="P545">
        <f>IF('d_시나리오'!$J$6='d_시나리오'!$H$6,'d_시나리오'!$I$6,IF(O545&lt;('d_시나리오'!$I$6-'d_시나리오'!$H$6)/('d_시나리오'!$J$6-'d_시나리오'!$H$6),'d_시나리오'!$H$6+SQRT(O545*('d_시나리오'!$J$6-'d_시나리오'!$H$6)*('d_시나리오'!$I$6-'d_시나리오'!$H$6)),'d_시나리오'!$J$6-SQRT((1-O545)*('d_시나리오'!$J$6-'d_시나리오'!$H$6)*('d_시나리오'!$J$6-'d_시나리오'!$I$6))))</f>
        <v/>
      </c>
      <c r="Q545">
        <f>INDEX('d_분포'!$B$2:$B$57,RANDBETWEEN(1,56))</f>
        <v/>
      </c>
      <c r="R545">
        <f>BETAINV(RAND(),5,5)</f>
        <v/>
      </c>
      <c r="S545">
        <f>'d_고정'!$B$1*'6_기대효과'!$H$7*('d_시나리오'!$I$7/'d_고정'!$B$2)*B545</f>
        <v/>
      </c>
      <c r="T545">
        <f>S545*D545</f>
        <v/>
      </c>
      <c r="U545">
        <f>S545*F545*H545</f>
        <v/>
      </c>
      <c r="V545">
        <f>S545*F545*(H545-1)</f>
        <v/>
      </c>
      <c r="W545">
        <f>U545*J545</f>
        <v/>
      </c>
      <c r="X545">
        <f>T545+W545</f>
        <v/>
      </c>
      <c r="Y545">
        <f>(T545*E545+W545*L545)*(1-R545-'d_고정'!$B$13)</f>
        <v/>
      </c>
      <c r="Z545">
        <f>(U545*N545*Q545+'d_고정'!$B$3*('6_기대효과'!$H$7/8)*Q545*'d_고정'!$B$10*P545*('6_기대효과'!$K$7/'d_고정'!$B$9))*(1-R545)</f>
        <v/>
      </c>
      <c r="AA545">
        <f>W545*L545*(1-R545-'d_고정'!$B$13)+U545*MAX(N545-'d_고정'!$B$10*P545*('6_기대효과'!$K$7/'d_고정'!$B$9),0)*Q545*(1-R545)</f>
        <v/>
      </c>
      <c r="AB545">
        <f>Y545+Z545</f>
        <v/>
      </c>
      <c r="AC545">
        <f>Y545/('d_고정'!$B$5*'6_기대효과'!$H$7/8)/'d_고정'!$B$6</f>
        <v/>
      </c>
      <c r="AD545">
        <f>Y545/('d_고정'!$B$8*'6_기대효과'!$H$7/8)</f>
        <v/>
      </c>
    </row>
    <row r="546">
      <c r="A546">
        <f>RAND()</f>
        <v/>
      </c>
      <c r="B546">
        <f>IF('d_시나리오'!$J$2='d_시나리오'!$H$2,'d_시나리오'!$I$2,IF(A546&lt;('d_시나리오'!$I$2-'d_시나리오'!$H$2)/('d_시나리오'!$J$2-'d_시나리오'!$H$2),'d_시나리오'!$H$2+SQRT(A546*('d_시나리오'!$J$2-'d_시나리오'!$H$2)*('d_시나리오'!$I$2-'d_시나리오'!$H$2)),'d_시나리오'!$J$2-SQRT((1-A546)*('d_시나리오'!$J$2-'d_시나리오'!$H$2)*('d_시나리오'!$J$2-'d_시나리오'!$I$2))))</f>
        <v/>
      </c>
      <c r="C546">
        <f>RAND()</f>
        <v/>
      </c>
      <c r="D546">
        <f>BETAINV(RAND(),IF(C546&lt;'d_고정'!$B$26,'d_고정'!$B$23,'d_고정'!$B$16)+1,'d_고정'!$B$17-IF(C546&lt;'d_고정'!$B$26,'d_고정'!$B$23,'d_고정'!$B$16)+1)*('d_고정'!$B$14+('d_고정'!$B$15-'d_고정'!$B$14)*RAND())</f>
        <v/>
      </c>
      <c r="E546">
        <f>INDEX('d_분포'!$A$2:$A$28,RANDBETWEEN(1,27))</f>
        <v/>
      </c>
      <c r="F546">
        <f>INDEX('d_분포'!$C$2:$C$5,RANDBETWEEN(1,4))*(0.9+0.2*RAND())</f>
        <v/>
      </c>
      <c r="G546">
        <f>RAND()</f>
        <v/>
      </c>
      <c r="H546">
        <f>(F546+(1-F546)*('d_고정'!$B$22*BETAINV(RAND(),IF(G546&lt;'d_고정'!$B$26,'d_고정'!$B$25,'d_고정'!$B$20)+1,'d_고정'!$B$21-IF(G546&lt;'d_고정'!$B$26,'d_고정'!$B$25,'d_고정'!$B$20)+1)+(1-'d_고정'!$B$22)*BETAINV(RAND(),IF(G546&lt;'d_고정'!$B$26,'d_고정'!$B$24,'d_고정'!$B$18)+1,'d_고정'!$B$19-IF(G546&lt;'d_고정'!$B$26,'d_고정'!$B$24,'d_고정'!$B$18)+1))*('d_고정'!$B$14+('d_고정'!$B$15-'d_고정'!$B$14)*RAND()))/F546</f>
        <v/>
      </c>
      <c r="I546">
        <f>RAND()</f>
        <v/>
      </c>
      <c r="J546">
        <f>IF('d_시나리오'!$J$3='d_시나리오'!$H$3,'d_시나리오'!$I$3,IF(I546&lt;('d_시나리오'!$I$3-'d_시나리오'!$H$3)/('d_시나리오'!$J$3-'d_시나리오'!$H$3),'d_시나리오'!$H$3+SQRT(I546*('d_시나리오'!$J$3-'d_시나리오'!$H$3)*('d_시나리오'!$I$3-'d_시나리오'!$H$3)),'d_시나리오'!$J$3-SQRT((1-I546)*('d_시나리오'!$J$3-'d_시나리오'!$H$3)*('d_시나리오'!$J$3-'d_시나리오'!$I$3))))</f>
        <v/>
      </c>
      <c r="K546">
        <f>RAND()</f>
        <v/>
      </c>
      <c r="L546">
        <f>IF('d_시나리오'!$J$4='d_시나리오'!$H$4,'d_시나리오'!$I$4,IF(K546&lt;('d_시나리오'!$I$4-'d_시나리오'!$H$4)/('d_시나리오'!$J$4-'d_시나리오'!$H$4),'d_시나리오'!$H$4+SQRT(K546*('d_시나리오'!$J$4-'d_시나리오'!$H$4)*('d_시나리오'!$I$4-'d_시나리오'!$H$4)),'d_시나리오'!$J$4-SQRT((1-K546)*('d_시나리오'!$J$4-'d_시나리오'!$H$4)*('d_시나리오'!$J$4-'d_시나리오'!$I$4))))</f>
        <v/>
      </c>
      <c r="M546">
        <f>RAND()</f>
        <v/>
      </c>
      <c r="N546">
        <f>IF('d_시나리오'!$J$5='d_시나리오'!$H$5,'d_시나리오'!$I$5,IF(M546&lt;('d_시나리오'!$I$5-'d_시나리오'!$H$5)/('d_시나리오'!$J$5-'d_시나리오'!$H$5),'d_시나리오'!$H$5+SQRT(M546*('d_시나리오'!$J$5-'d_시나리오'!$H$5)*('d_시나리오'!$I$5-'d_시나리오'!$H$5)),'d_시나리오'!$J$5-SQRT((1-M546)*('d_시나리오'!$J$5-'d_시나리오'!$H$5)*('d_시나리오'!$J$5-'d_시나리오'!$I$5))))</f>
        <v/>
      </c>
      <c r="O546">
        <f>RAND()</f>
        <v/>
      </c>
      <c r="P546">
        <f>IF('d_시나리오'!$J$6='d_시나리오'!$H$6,'d_시나리오'!$I$6,IF(O546&lt;('d_시나리오'!$I$6-'d_시나리오'!$H$6)/('d_시나리오'!$J$6-'d_시나리오'!$H$6),'d_시나리오'!$H$6+SQRT(O546*('d_시나리오'!$J$6-'d_시나리오'!$H$6)*('d_시나리오'!$I$6-'d_시나리오'!$H$6)),'d_시나리오'!$J$6-SQRT((1-O546)*('d_시나리오'!$J$6-'d_시나리오'!$H$6)*('d_시나리오'!$J$6-'d_시나리오'!$I$6))))</f>
        <v/>
      </c>
      <c r="Q546">
        <f>INDEX('d_분포'!$B$2:$B$57,RANDBETWEEN(1,56))</f>
        <v/>
      </c>
      <c r="R546">
        <f>BETAINV(RAND(),5,5)</f>
        <v/>
      </c>
      <c r="S546">
        <f>'d_고정'!$B$1*'6_기대효과'!$H$7*('d_시나리오'!$I$7/'d_고정'!$B$2)*B546</f>
        <v/>
      </c>
      <c r="T546">
        <f>S546*D546</f>
        <v/>
      </c>
      <c r="U546">
        <f>S546*F546*H546</f>
        <v/>
      </c>
      <c r="V546">
        <f>S546*F546*(H546-1)</f>
        <v/>
      </c>
      <c r="W546">
        <f>U546*J546</f>
        <v/>
      </c>
      <c r="X546">
        <f>T546+W546</f>
        <v/>
      </c>
      <c r="Y546">
        <f>(T546*E546+W546*L546)*(1-R546-'d_고정'!$B$13)</f>
        <v/>
      </c>
      <c r="Z546">
        <f>(U546*N546*Q546+'d_고정'!$B$3*('6_기대효과'!$H$7/8)*Q546*'d_고정'!$B$10*P546*('6_기대효과'!$K$7/'d_고정'!$B$9))*(1-R546)</f>
        <v/>
      </c>
      <c r="AA546">
        <f>W546*L546*(1-R546-'d_고정'!$B$13)+U546*MAX(N546-'d_고정'!$B$10*P546*('6_기대효과'!$K$7/'d_고정'!$B$9),0)*Q546*(1-R546)</f>
        <v/>
      </c>
      <c r="AB546">
        <f>Y546+Z546</f>
        <v/>
      </c>
      <c r="AC546">
        <f>Y546/('d_고정'!$B$5*'6_기대효과'!$H$7/8)/'d_고정'!$B$6</f>
        <v/>
      </c>
      <c r="AD546">
        <f>Y546/('d_고정'!$B$8*'6_기대효과'!$H$7/8)</f>
        <v/>
      </c>
    </row>
    <row r="547">
      <c r="A547">
        <f>RAND()</f>
        <v/>
      </c>
      <c r="B547">
        <f>IF('d_시나리오'!$J$2='d_시나리오'!$H$2,'d_시나리오'!$I$2,IF(A547&lt;('d_시나리오'!$I$2-'d_시나리오'!$H$2)/('d_시나리오'!$J$2-'d_시나리오'!$H$2),'d_시나리오'!$H$2+SQRT(A547*('d_시나리오'!$J$2-'d_시나리오'!$H$2)*('d_시나리오'!$I$2-'d_시나리오'!$H$2)),'d_시나리오'!$J$2-SQRT((1-A547)*('d_시나리오'!$J$2-'d_시나리오'!$H$2)*('d_시나리오'!$J$2-'d_시나리오'!$I$2))))</f>
        <v/>
      </c>
      <c r="C547">
        <f>RAND()</f>
        <v/>
      </c>
      <c r="D547">
        <f>BETAINV(RAND(),IF(C547&lt;'d_고정'!$B$26,'d_고정'!$B$23,'d_고정'!$B$16)+1,'d_고정'!$B$17-IF(C547&lt;'d_고정'!$B$26,'d_고정'!$B$23,'d_고정'!$B$16)+1)*('d_고정'!$B$14+('d_고정'!$B$15-'d_고정'!$B$14)*RAND())</f>
        <v/>
      </c>
      <c r="E547">
        <f>INDEX('d_분포'!$A$2:$A$28,RANDBETWEEN(1,27))</f>
        <v/>
      </c>
      <c r="F547">
        <f>INDEX('d_분포'!$C$2:$C$5,RANDBETWEEN(1,4))*(0.9+0.2*RAND())</f>
        <v/>
      </c>
      <c r="G547">
        <f>RAND()</f>
        <v/>
      </c>
      <c r="H547">
        <f>(F547+(1-F547)*('d_고정'!$B$22*BETAINV(RAND(),IF(G547&lt;'d_고정'!$B$26,'d_고정'!$B$25,'d_고정'!$B$20)+1,'d_고정'!$B$21-IF(G547&lt;'d_고정'!$B$26,'d_고정'!$B$25,'d_고정'!$B$20)+1)+(1-'d_고정'!$B$22)*BETAINV(RAND(),IF(G547&lt;'d_고정'!$B$26,'d_고정'!$B$24,'d_고정'!$B$18)+1,'d_고정'!$B$19-IF(G547&lt;'d_고정'!$B$26,'d_고정'!$B$24,'d_고정'!$B$18)+1))*('d_고정'!$B$14+('d_고정'!$B$15-'d_고정'!$B$14)*RAND()))/F547</f>
        <v/>
      </c>
      <c r="I547">
        <f>RAND()</f>
        <v/>
      </c>
      <c r="J547">
        <f>IF('d_시나리오'!$J$3='d_시나리오'!$H$3,'d_시나리오'!$I$3,IF(I547&lt;('d_시나리오'!$I$3-'d_시나리오'!$H$3)/('d_시나리오'!$J$3-'d_시나리오'!$H$3),'d_시나리오'!$H$3+SQRT(I547*('d_시나리오'!$J$3-'d_시나리오'!$H$3)*('d_시나리오'!$I$3-'d_시나리오'!$H$3)),'d_시나리오'!$J$3-SQRT((1-I547)*('d_시나리오'!$J$3-'d_시나리오'!$H$3)*('d_시나리오'!$J$3-'d_시나리오'!$I$3))))</f>
        <v/>
      </c>
      <c r="K547">
        <f>RAND()</f>
        <v/>
      </c>
      <c r="L547">
        <f>IF('d_시나리오'!$J$4='d_시나리오'!$H$4,'d_시나리오'!$I$4,IF(K547&lt;('d_시나리오'!$I$4-'d_시나리오'!$H$4)/('d_시나리오'!$J$4-'d_시나리오'!$H$4),'d_시나리오'!$H$4+SQRT(K547*('d_시나리오'!$J$4-'d_시나리오'!$H$4)*('d_시나리오'!$I$4-'d_시나리오'!$H$4)),'d_시나리오'!$J$4-SQRT((1-K547)*('d_시나리오'!$J$4-'d_시나리오'!$H$4)*('d_시나리오'!$J$4-'d_시나리오'!$I$4))))</f>
        <v/>
      </c>
      <c r="M547">
        <f>RAND()</f>
        <v/>
      </c>
      <c r="N547">
        <f>IF('d_시나리오'!$J$5='d_시나리오'!$H$5,'d_시나리오'!$I$5,IF(M547&lt;('d_시나리오'!$I$5-'d_시나리오'!$H$5)/('d_시나리오'!$J$5-'d_시나리오'!$H$5),'d_시나리오'!$H$5+SQRT(M547*('d_시나리오'!$J$5-'d_시나리오'!$H$5)*('d_시나리오'!$I$5-'d_시나리오'!$H$5)),'d_시나리오'!$J$5-SQRT((1-M547)*('d_시나리오'!$J$5-'d_시나리오'!$H$5)*('d_시나리오'!$J$5-'d_시나리오'!$I$5))))</f>
        <v/>
      </c>
      <c r="O547">
        <f>RAND()</f>
        <v/>
      </c>
      <c r="P547">
        <f>IF('d_시나리오'!$J$6='d_시나리오'!$H$6,'d_시나리오'!$I$6,IF(O547&lt;('d_시나리오'!$I$6-'d_시나리오'!$H$6)/('d_시나리오'!$J$6-'d_시나리오'!$H$6),'d_시나리오'!$H$6+SQRT(O547*('d_시나리오'!$J$6-'d_시나리오'!$H$6)*('d_시나리오'!$I$6-'d_시나리오'!$H$6)),'d_시나리오'!$J$6-SQRT((1-O547)*('d_시나리오'!$J$6-'d_시나리오'!$H$6)*('d_시나리오'!$J$6-'d_시나리오'!$I$6))))</f>
        <v/>
      </c>
      <c r="Q547">
        <f>INDEX('d_분포'!$B$2:$B$57,RANDBETWEEN(1,56))</f>
        <v/>
      </c>
      <c r="R547">
        <f>BETAINV(RAND(),5,5)</f>
        <v/>
      </c>
      <c r="S547">
        <f>'d_고정'!$B$1*'6_기대효과'!$H$7*('d_시나리오'!$I$7/'d_고정'!$B$2)*B547</f>
        <v/>
      </c>
      <c r="T547">
        <f>S547*D547</f>
        <v/>
      </c>
      <c r="U547">
        <f>S547*F547*H547</f>
        <v/>
      </c>
      <c r="V547">
        <f>S547*F547*(H547-1)</f>
        <v/>
      </c>
      <c r="W547">
        <f>U547*J547</f>
        <v/>
      </c>
      <c r="X547">
        <f>T547+W547</f>
        <v/>
      </c>
      <c r="Y547">
        <f>(T547*E547+W547*L547)*(1-R547-'d_고정'!$B$13)</f>
        <v/>
      </c>
      <c r="Z547">
        <f>(U547*N547*Q547+'d_고정'!$B$3*('6_기대효과'!$H$7/8)*Q547*'d_고정'!$B$10*P547*('6_기대효과'!$K$7/'d_고정'!$B$9))*(1-R547)</f>
        <v/>
      </c>
      <c r="AA547">
        <f>W547*L547*(1-R547-'d_고정'!$B$13)+U547*MAX(N547-'d_고정'!$B$10*P547*('6_기대효과'!$K$7/'d_고정'!$B$9),0)*Q547*(1-R547)</f>
        <v/>
      </c>
      <c r="AB547">
        <f>Y547+Z547</f>
        <v/>
      </c>
      <c r="AC547">
        <f>Y547/('d_고정'!$B$5*'6_기대효과'!$H$7/8)/'d_고정'!$B$6</f>
        <v/>
      </c>
      <c r="AD547">
        <f>Y547/('d_고정'!$B$8*'6_기대효과'!$H$7/8)</f>
        <v/>
      </c>
    </row>
    <row r="548">
      <c r="A548">
        <f>RAND()</f>
        <v/>
      </c>
      <c r="B548">
        <f>IF('d_시나리오'!$J$2='d_시나리오'!$H$2,'d_시나리오'!$I$2,IF(A548&lt;('d_시나리오'!$I$2-'d_시나리오'!$H$2)/('d_시나리오'!$J$2-'d_시나리오'!$H$2),'d_시나리오'!$H$2+SQRT(A548*('d_시나리오'!$J$2-'d_시나리오'!$H$2)*('d_시나리오'!$I$2-'d_시나리오'!$H$2)),'d_시나리오'!$J$2-SQRT((1-A548)*('d_시나리오'!$J$2-'d_시나리오'!$H$2)*('d_시나리오'!$J$2-'d_시나리오'!$I$2))))</f>
        <v/>
      </c>
      <c r="C548">
        <f>RAND()</f>
        <v/>
      </c>
      <c r="D548">
        <f>BETAINV(RAND(),IF(C548&lt;'d_고정'!$B$26,'d_고정'!$B$23,'d_고정'!$B$16)+1,'d_고정'!$B$17-IF(C548&lt;'d_고정'!$B$26,'d_고정'!$B$23,'d_고정'!$B$16)+1)*('d_고정'!$B$14+('d_고정'!$B$15-'d_고정'!$B$14)*RAND())</f>
        <v/>
      </c>
      <c r="E548">
        <f>INDEX('d_분포'!$A$2:$A$28,RANDBETWEEN(1,27))</f>
        <v/>
      </c>
      <c r="F548">
        <f>INDEX('d_분포'!$C$2:$C$5,RANDBETWEEN(1,4))*(0.9+0.2*RAND())</f>
        <v/>
      </c>
      <c r="G548">
        <f>RAND()</f>
        <v/>
      </c>
      <c r="H548">
        <f>(F548+(1-F548)*('d_고정'!$B$22*BETAINV(RAND(),IF(G548&lt;'d_고정'!$B$26,'d_고정'!$B$25,'d_고정'!$B$20)+1,'d_고정'!$B$21-IF(G548&lt;'d_고정'!$B$26,'d_고정'!$B$25,'d_고정'!$B$20)+1)+(1-'d_고정'!$B$22)*BETAINV(RAND(),IF(G548&lt;'d_고정'!$B$26,'d_고정'!$B$24,'d_고정'!$B$18)+1,'d_고정'!$B$19-IF(G548&lt;'d_고정'!$B$26,'d_고정'!$B$24,'d_고정'!$B$18)+1))*('d_고정'!$B$14+('d_고정'!$B$15-'d_고정'!$B$14)*RAND()))/F548</f>
        <v/>
      </c>
      <c r="I548">
        <f>RAND()</f>
        <v/>
      </c>
      <c r="J548">
        <f>IF('d_시나리오'!$J$3='d_시나리오'!$H$3,'d_시나리오'!$I$3,IF(I548&lt;('d_시나리오'!$I$3-'d_시나리오'!$H$3)/('d_시나리오'!$J$3-'d_시나리오'!$H$3),'d_시나리오'!$H$3+SQRT(I548*('d_시나리오'!$J$3-'d_시나리오'!$H$3)*('d_시나리오'!$I$3-'d_시나리오'!$H$3)),'d_시나리오'!$J$3-SQRT((1-I548)*('d_시나리오'!$J$3-'d_시나리오'!$H$3)*('d_시나리오'!$J$3-'d_시나리오'!$I$3))))</f>
        <v/>
      </c>
      <c r="K548">
        <f>RAND()</f>
        <v/>
      </c>
      <c r="L548">
        <f>IF('d_시나리오'!$J$4='d_시나리오'!$H$4,'d_시나리오'!$I$4,IF(K548&lt;('d_시나리오'!$I$4-'d_시나리오'!$H$4)/('d_시나리오'!$J$4-'d_시나리오'!$H$4),'d_시나리오'!$H$4+SQRT(K548*('d_시나리오'!$J$4-'d_시나리오'!$H$4)*('d_시나리오'!$I$4-'d_시나리오'!$H$4)),'d_시나리오'!$J$4-SQRT((1-K548)*('d_시나리오'!$J$4-'d_시나리오'!$H$4)*('d_시나리오'!$J$4-'d_시나리오'!$I$4))))</f>
        <v/>
      </c>
      <c r="M548">
        <f>RAND()</f>
        <v/>
      </c>
      <c r="N548">
        <f>IF('d_시나리오'!$J$5='d_시나리오'!$H$5,'d_시나리오'!$I$5,IF(M548&lt;('d_시나리오'!$I$5-'d_시나리오'!$H$5)/('d_시나리오'!$J$5-'d_시나리오'!$H$5),'d_시나리오'!$H$5+SQRT(M548*('d_시나리오'!$J$5-'d_시나리오'!$H$5)*('d_시나리오'!$I$5-'d_시나리오'!$H$5)),'d_시나리오'!$J$5-SQRT((1-M548)*('d_시나리오'!$J$5-'d_시나리오'!$H$5)*('d_시나리오'!$J$5-'d_시나리오'!$I$5))))</f>
        <v/>
      </c>
      <c r="O548">
        <f>RAND()</f>
        <v/>
      </c>
      <c r="P548">
        <f>IF('d_시나리오'!$J$6='d_시나리오'!$H$6,'d_시나리오'!$I$6,IF(O548&lt;('d_시나리오'!$I$6-'d_시나리오'!$H$6)/('d_시나리오'!$J$6-'d_시나리오'!$H$6),'d_시나리오'!$H$6+SQRT(O548*('d_시나리오'!$J$6-'d_시나리오'!$H$6)*('d_시나리오'!$I$6-'d_시나리오'!$H$6)),'d_시나리오'!$J$6-SQRT((1-O548)*('d_시나리오'!$J$6-'d_시나리오'!$H$6)*('d_시나리오'!$J$6-'d_시나리오'!$I$6))))</f>
        <v/>
      </c>
      <c r="Q548">
        <f>INDEX('d_분포'!$B$2:$B$57,RANDBETWEEN(1,56))</f>
        <v/>
      </c>
      <c r="R548">
        <f>BETAINV(RAND(),5,5)</f>
        <v/>
      </c>
      <c r="S548">
        <f>'d_고정'!$B$1*'6_기대효과'!$H$7*('d_시나리오'!$I$7/'d_고정'!$B$2)*B548</f>
        <v/>
      </c>
      <c r="T548">
        <f>S548*D548</f>
        <v/>
      </c>
      <c r="U548">
        <f>S548*F548*H548</f>
        <v/>
      </c>
      <c r="V548">
        <f>S548*F548*(H548-1)</f>
        <v/>
      </c>
      <c r="W548">
        <f>U548*J548</f>
        <v/>
      </c>
      <c r="X548">
        <f>T548+W548</f>
        <v/>
      </c>
      <c r="Y548">
        <f>(T548*E548+W548*L548)*(1-R548-'d_고정'!$B$13)</f>
        <v/>
      </c>
      <c r="Z548">
        <f>(U548*N548*Q548+'d_고정'!$B$3*('6_기대효과'!$H$7/8)*Q548*'d_고정'!$B$10*P548*('6_기대효과'!$K$7/'d_고정'!$B$9))*(1-R548)</f>
        <v/>
      </c>
      <c r="AA548">
        <f>W548*L548*(1-R548-'d_고정'!$B$13)+U548*MAX(N548-'d_고정'!$B$10*P548*('6_기대효과'!$K$7/'d_고정'!$B$9),0)*Q548*(1-R548)</f>
        <v/>
      </c>
      <c r="AB548">
        <f>Y548+Z548</f>
        <v/>
      </c>
      <c r="AC548">
        <f>Y548/('d_고정'!$B$5*'6_기대효과'!$H$7/8)/'d_고정'!$B$6</f>
        <v/>
      </c>
      <c r="AD548">
        <f>Y548/('d_고정'!$B$8*'6_기대효과'!$H$7/8)</f>
        <v/>
      </c>
    </row>
    <row r="549">
      <c r="A549">
        <f>RAND()</f>
        <v/>
      </c>
      <c r="B549">
        <f>IF('d_시나리오'!$J$2='d_시나리오'!$H$2,'d_시나리오'!$I$2,IF(A549&lt;('d_시나리오'!$I$2-'d_시나리오'!$H$2)/('d_시나리오'!$J$2-'d_시나리오'!$H$2),'d_시나리오'!$H$2+SQRT(A549*('d_시나리오'!$J$2-'d_시나리오'!$H$2)*('d_시나리오'!$I$2-'d_시나리오'!$H$2)),'d_시나리오'!$J$2-SQRT((1-A549)*('d_시나리오'!$J$2-'d_시나리오'!$H$2)*('d_시나리오'!$J$2-'d_시나리오'!$I$2))))</f>
        <v/>
      </c>
      <c r="C549">
        <f>RAND()</f>
        <v/>
      </c>
      <c r="D549">
        <f>BETAINV(RAND(),IF(C549&lt;'d_고정'!$B$26,'d_고정'!$B$23,'d_고정'!$B$16)+1,'d_고정'!$B$17-IF(C549&lt;'d_고정'!$B$26,'d_고정'!$B$23,'d_고정'!$B$16)+1)*('d_고정'!$B$14+('d_고정'!$B$15-'d_고정'!$B$14)*RAND())</f>
        <v/>
      </c>
      <c r="E549">
        <f>INDEX('d_분포'!$A$2:$A$28,RANDBETWEEN(1,27))</f>
        <v/>
      </c>
      <c r="F549">
        <f>INDEX('d_분포'!$C$2:$C$5,RANDBETWEEN(1,4))*(0.9+0.2*RAND())</f>
        <v/>
      </c>
      <c r="G549">
        <f>RAND()</f>
        <v/>
      </c>
      <c r="H549">
        <f>(F549+(1-F549)*('d_고정'!$B$22*BETAINV(RAND(),IF(G549&lt;'d_고정'!$B$26,'d_고정'!$B$25,'d_고정'!$B$20)+1,'d_고정'!$B$21-IF(G549&lt;'d_고정'!$B$26,'d_고정'!$B$25,'d_고정'!$B$20)+1)+(1-'d_고정'!$B$22)*BETAINV(RAND(),IF(G549&lt;'d_고정'!$B$26,'d_고정'!$B$24,'d_고정'!$B$18)+1,'d_고정'!$B$19-IF(G549&lt;'d_고정'!$B$26,'d_고정'!$B$24,'d_고정'!$B$18)+1))*('d_고정'!$B$14+('d_고정'!$B$15-'d_고정'!$B$14)*RAND()))/F549</f>
        <v/>
      </c>
      <c r="I549">
        <f>RAND()</f>
        <v/>
      </c>
      <c r="J549">
        <f>IF('d_시나리오'!$J$3='d_시나리오'!$H$3,'d_시나리오'!$I$3,IF(I549&lt;('d_시나리오'!$I$3-'d_시나리오'!$H$3)/('d_시나리오'!$J$3-'d_시나리오'!$H$3),'d_시나리오'!$H$3+SQRT(I549*('d_시나리오'!$J$3-'d_시나리오'!$H$3)*('d_시나리오'!$I$3-'d_시나리오'!$H$3)),'d_시나리오'!$J$3-SQRT((1-I549)*('d_시나리오'!$J$3-'d_시나리오'!$H$3)*('d_시나리오'!$J$3-'d_시나리오'!$I$3))))</f>
        <v/>
      </c>
      <c r="K549">
        <f>RAND()</f>
        <v/>
      </c>
      <c r="L549">
        <f>IF('d_시나리오'!$J$4='d_시나리오'!$H$4,'d_시나리오'!$I$4,IF(K549&lt;('d_시나리오'!$I$4-'d_시나리오'!$H$4)/('d_시나리오'!$J$4-'d_시나리오'!$H$4),'d_시나리오'!$H$4+SQRT(K549*('d_시나리오'!$J$4-'d_시나리오'!$H$4)*('d_시나리오'!$I$4-'d_시나리오'!$H$4)),'d_시나리오'!$J$4-SQRT((1-K549)*('d_시나리오'!$J$4-'d_시나리오'!$H$4)*('d_시나리오'!$J$4-'d_시나리오'!$I$4))))</f>
        <v/>
      </c>
      <c r="M549">
        <f>RAND()</f>
        <v/>
      </c>
      <c r="N549">
        <f>IF('d_시나리오'!$J$5='d_시나리오'!$H$5,'d_시나리오'!$I$5,IF(M549&lt;('d_시나리오'!$I$5-'d_시나리오'!$H$5)/('d_시나리오'!$J$5-'d_시나리오'!$H$5),'d_시나리오'!$H$5+SQRT(M549*('d_시나리오'!$J$5-'d_시나리오'!$H$5)*('d_시나리오'!$I$5-'d_시나리오'!$H$5)),'d_시나리오'!$J$5-SQRT((1-M549)*('d_시나리오'!$J$5-'d_시나리오'!$H$5)*('d_시나리오'!$J$5-'d_시나리오'!$I$5))))</f>
        <v/>
      </c>
      <c r="O549">
        <f>RAND()</f>
        <v/>
      </c>
      <c r="P549">
        <f>IF('d_시나리오'!$J$6='d_시나리오'!$H$6,'d_시나리오'!$I$6,IF(O549&lt;('d_시나리오'!$I$6-'d_시나리오'!$H$6)/('d_시나리오'!$J$6-'d_시나리오'!$H$6),'d_시나리오'!$H$6+SQRT(O549*('d_시나리오'!$J$6-'d_시나리오'!$H$6)*('d_시나리오'!$I$6-'d_시나리오'!$H$6)),'d_시나리오'!$J$6-SQRT((1-O549)*('d_시나리오'!$J$6-'d_시나리오'!$H$6)*('d_시나리오'!$J$6-'d_시나리오'!$I$6))))</f>
        <v/>
      </c>
      <c r="Q549">
        <f>INDEX('d_분포'!$B$2:$B$57,RANDBETWEEN(1,56))</f>
        <v/>
      </c>
      <c r="R549">
        <f>BETAINV(RAND(),5,5)</f>
        <v/>
      </c>
      <c r="S549">
        <f>'d_고정'!$B$1*'6_기대효과'!$H$7*('d_시나리오'!$I$7/'d_고정'!$B$2)*B549</f>
        <v/>
      </c>
      <c r="T549">
        <f>S549*D549</f>
        <v/>
      </c>
      <c r="U549">
        <f>S549*F549*H549</f>
        <v/>
      </c>
      <c r="V549">
        <f>S549*F549*(H549-1)</f>
        <v/>
      </c>
      <c r="W549">
        <f>U549*J549</f>
        <v/>
      </c>
      <c r="X549">
        <f>T549+W549</f>
        <v/>
      </c>
      <c r="Y549">
        <f>(T549*E549+W549*L549)*(1-R549-'d_고정'!$B$13)</f>
        <v/>
      </c>
      <c r="Z549">
        <f>(U549*N549*Q549+'d_고정'!$B$3*('6_기대효과'!$H$7/8)*Q549*'d_고정'!$B$10*P549*('6_기대효과'!$K$7/'d_고정'!$B$9))*(1-R549)</f>
        <v/>
      </c>
      <c r="AA549">
        <f>W549*L549*(1-R549-'d_고정'!$B$13)+U549*MAX(N549-'d_고정'!$B$10*P549*('6_기대효과'!$K$7/'d_고정'!$B$9),0)*Q549*(1-R549)</f>
        <v/>
      </c>
      <c r="AB549">
        <f>Y549+Z549</f>
        <v/>
      </c>
      <c r="AC549">
        <f>Y549/('d_고정'!$B$5*'6_기대효과'!$H$7/8)/'d_고정'!$B$6</f>
        <v/>
      </c>
      <c r="AD549">
        <f>Y549/('d_고정'!$B$8*'6_기대효과'!$H$7/8)</f>
        <v/>
      </c>
    </row>
    <row r="550">
      <c r="A550">
        <f>RAND()</f>
        <v/>
      </c>
      <c r="B550">
        <f>IF('d_시나리오'!$J$2='d_시나리오'!$H$2,'d_시나리오'!$I$2,IF(A550&lt;('d_시나리오'!$I$2-'d_시나리오'!$H$2)/('d_시나리오'!$J$2-'d_시나리오'!$H$2),'d_시나리오'!$H$2+SQRT(A550*('d_시나리오'!$J$2-'d_시나리오'!$H$2)*('d_시나리오'!$I$2-'d_시나리오'!$H$2)),'d_시나리오'!$J$2-SQRT((1-A550)*('d_시나리오'!$J$2-'d_시나리오'!$H$2)*('d_시나리오'!$J$2-'d_시나리오'!$I$2))))</f>
        <v/>
      </c>
      <c r="C550">
        <f>RAND()</f>
        <v/>
      </c>
      <c r="D550">
        <f>BETAINV(RAND(),IF(C550&lt;'d_고정'!$B$26,'d_고정'!$B$23,'d_고정'!$B$16)+1,'d_고정'!$B$17-IF(C550&lt;'d_고정'!$B$26,'d_고정'!$B$23,'d_고정'!$B$16)+1)*('d_고정'!$B$14+('d_고정'!$B$15-'d_고정'!$B$14)*RAND())</f>
        <v/>
      </c>
      <c r="E550">
        <f>INDEX('d_분포'!$A$2:$A$28,RANDBETWEEN(1,27))</f>
        <v/>
      </c>
      <c r="F550">
        <f>INDEX('d_분포'!$C$2:$C$5,RANDBETWEEN(1,4))*(0.9+0.2*RAND())</f>
        <v/>
      </c>
      <c r="G550">
        <f>RAND()</f>
        <v/>
      </c>
      <c r="H550">
        <f>(F550+(1-F550)*('d_고정'!$B$22*BETAINV(RAND(),IF(G550&lt;'d_고정'!$B$26,'d_고정'!$B$25,'d_고정'!$B$20)+1,'d_고정'!$B$21-IF(G550&lt;'d_고정'!$B$26,'d_고정'!$B$25,'d_고정'!$B$20)+1)+(1-'d_고정'!$B$22)*BETAINV(RAND(),IF(G550&lt;'d_고정'!$B$26,'d_고정'!$B$24,'d_고정'!$B$18)+1,'d_고정'!$B$19-IF(G550&lt;'d_고정'!$B$26,'d_고정'!$B$24,'d_고정'!$B$18)+1))*('d_고정'!$B$14+('d_고정'!$B$15-'d_고정'!$B$14)*RAND()))/F550</f>
        <v/>
      </c>
      <c r="I550">
        <f>RAND()</f>
        <v/>
      </c>
      <c r="J550">
        <f>IF('d_시나리오'!$J$3='d_시나리오'!$H$3,'d_시나리오'!$I$3,IF(I550&lt;('d_시나리오'!$I$3-'d_시나리오'!$H$3)/('d_시나리오'!$J$3-'d_시나리오'!$H$3),'d_시나리오'!$H$3+SQRT(I550*('d_시나리오'!$J$3-'d_시나리오'!$H$3)*('d_시나리오'!$I$3-'d_시나리오'!$H$3)),'d_시나리오'!$J$3-SQRT((1-I550)*('d_시나리오'!$J$3-'d_시나리오'!$H$3)*('d_시나리오'!$J$3-'d_시나리오'!$I$3))))</f>
        <v/>
      </c>
      <c r="K550">
        <f>RAND()</f>
        <v/>
      </c>
      <c r="L550">
        <f>IF('d_시나리오'!$J$4='d_시나리오'!$H$4,'d_시나리오'!$I$4,IF(K550&lt;('d_시나리오'!$I$4-'d_시나리오'!$H$4)/('d_시나리오'!$J$4-'d_시나리오'!$H$4),'d_시나리오'!$H$4+SQRT(K550*('d_시나리오'!$J$4-'d_시나리오'!$H$4)*('d_시나리오'!$I$4-'d_시나리오'!$H$4)),'d_시나리오'!$J$4-SQRT((1-K550)*('d_시나리오'!$J$4-'d_시나리오'!$H$4)*('d_시나리오'!$J$4-'d_시나리오'!$I$4))))</f>
        <v/>
      </c>
      <c r="M550">
        <f>RAND()</f>
        <v/>
      </c>
      <c r="N550">
        <f>IF('d_시나리오'!$J$5='d_시나리오'!$H$5,'d_시나리오'!$I$5,IF(M550&lt;('d_시나리오'!$I$5-'d_시나리오'!$H$5)/('d_시나리오'!$J$5-'d_시나리오'!$H$5),'d_시나리오'!$H$5+SQRT(M550*('d_시나리오'!$J$5-'d_시나리오'!$H$5)*('d_시나리오'!$I$5-'d_시나리오'!$H$5)),'d_시나리오'!$J$5-SQRT((1-M550)*('d_시나리오'!$J$5-'d_시나리오'!$H$5)*('d_시나리오'!$J$5-'d_시나리오'!$I$5))))</f>
        <v/>
      </c>
      <c r="O550">
        <f>RAND()</f>
        <v/>
      </c>
      <c r="P550">
        <f>IF('d_시나리오'!$J$6='d_시나리오'!$H$6,'d_시나리오'!$I$6,IF(O550&lt;('d_시나리오'!$I$6-'d_시나리오'!$H$6)/('d_시나리오'!$J$6-'d_시나리오'!$H$6),'d_시나리오'!$H$6+SQRT(O550*('d_시나리오'!$J$6-'d_시나리오'!$H$6)*('d_시나리오'!$I$6-'d_시나리오'!$H$6)),'d_시나리오'!$J$6-SQRT((1-O550)*('d_시나리오'!$J$6-'d_시나리오'!$H$6)*('d_시나리오'!$J$6-'d_시나리오'!$I$6))))</f>
        <v/>
      </c>
      <c r="Q550">
        <f>INDEX('d_분포'!$B$2:$B$57,RANDBETWEEN(1,56))</f>
        <v/>
      </c>
      <c r="R550">
        <f>BETAINV(RAND(),5,5)</f>
        <v/>
      </c>
      <c r="S550">
        <f>'d_고정'!$B$1*'6_기대효과'!$H$7*('d_시나리오'!$I$7/'d_고정'!$B$2)*B550</f>
        <v/>
      </c>
      <c r="T550">
        <f>S550*D550</f>
        <v/>
      </c>
      <c r="U550">
        <f>S550*F550*H550</f>
        <v/>
      </c>
      <c r="V550">
        <f>S550*F550*(H550-1)</f>
        <v/>
      </c>
      <c r="W550">
        <f>U550*J550</f>
        <v/>
      </c>
      <c r="X550">
        <f>T550+W550</f>
        <v/>
      </c>
      <c r="Y550">
        <f>(T550*E550+W550*L550)*(1-R550-'d_고정'!$B$13)</f>
        <v/>
      </c>
      <c r="Z550">
        <f>(U550*N550*Q550+'d_고정'!$B$3*('6_기대효과'!$H$7/8)*Q550*'d_고정'!$B$10*P550*('6_기대효과'!$K$7/'d_고정'!$B$9))*(1-R550)</f>
        <v/>
      </c>
      <c r="AA550">
        <f>W550*L550*(1-R550-'d_고정'!$B$13)+U550*MAX(N550-'d_고정'!$B$10*P550*('6_기대효과'!$K$7/'d_고정'!$B$9),0)*Q550*(1-R550)</f>
        <v/>
      </c>
      <c r="AB550">
        <f>Y550+Z550</f>
        <v/>
      </c>
      <c r="AC550">
        <f>Y550/('d_고정'!$B$5*'6_기대효과'!$H$7/8)/'d_고정'!$B$6</f>
        <v/>
      </c>
      <c r="AD550">
        <f>Y550/('d_고정'!$B$8*'6_기대효과'!$H$7/8)</f>
        <v/>
      </c>
    </row>
    <row r="551">
      <c r="A551">
        <f>RAND()</f>
        <v/>
      </c>
      <c r="B551">
        <f>IF('d_시나리오'!$J$2='d_시나리오'!$H$2,'d_시나리오'!$I$2,IF(A551&lt;('d_시나리오'!$I$2-'d_시나리오'!$H$2)/('d_시나리오'!$J$2-'d_시나리오'!$H$2),'d_시나리오'!$H$2+SQRT(A551*('d_시나리오'!$J$2-'d_시나리오'!$H$2)*('d_시나리오'!$I$2-'d_시나리오'!$H$2)),'d_시나리오'!$J$2-SQRT((1-A551)*('d_시나리오'!$J$2-'d_시나리오'!$H$2)*('d_시나리오'!$J$2-'d_시나리오'!$I$2))))</f>
        <v/>
      </c>
      <c r="C551">
        <f>RAND()</f>
        <v/>
      </c>
      <c r="D551">
        <f>BETAINV(RAND(),IF(C551&lt;'d_고정'!$B$26,'d_고정'!$B$23,'d_고정'!$B$16)+1,'d_고정'!$B$17-IF(C551&lt;'d_고정'!$B$26,'d_고정'!$B$23,'d_고정'!$B$16)+1)*('d_고정'!$B$14+('d_고정'!$B$15-'d_고정'!$B$14)*RAND())</f>
        <v/>
      </c>
      <c r="E551">
        <f>INDEX('d_분포'!$A$2:$A$28,RANDBETWEEN(1,27))</f>
        <v/>
      </c>
      <c r="F551">
        <f>INDEX('d_분포'!$C$2:$C$5,RANDBETWEEN(1,4))*(0.9+0.2*RAND())</f>
        <v/>
      </c>
      <c r="G551">
        <f>RAND()</f>
        <v/>
      </c>
      <c r="H551">
        <f>(F551+(1-F551)*('d_고정'!$B$22*BETAINV(RAND(),IF(G551&lt;'d_고정'!$B$26,'d_고정'!$B$25,'d_고정'!$B$20)+1,'d_고정'!$B$21-IF(G551&lt;'d_고정'!$B$26,'d_고정'!$B$25,'d_고정'!$B$20)+1)+(1-'d_고정'!$B$22)*BETAINV(RAND(),IF(G551&lt;'d_고정'!$B$26,'d_고정'!$B$24,'d_고정'!$B$18)+1,'d_고정'!$B$19-IF(G551&lt;'d_고정'!$B$26,'d_고정'!$B$24,'d_고정'!$B$18)+1))*('d_고정'!$B$14+('d_고정'!$B$15-'d_고정'!$B$14)*RAND()))/F551</f>
        <v/>
      </c>
      <c r="I551">
        <f>RAND()</f>
        <v/>
      </c>
      <c r="J551">
        <f>IF('d_시나리오'!$J$3='d_시나리오'!$H$3,'d_시나리오'!$I$3,IF(I551&lt;('d_시나리오'!$I$3-'d_시나리오'!$H$3)/('d_시나리오'!$J$3-'d_시나리오'!$H$3),'d_시나리오'!$H$3+SQRT(I551*('d_시나리오'!$J$3-'d_시나리오'!$H$3)*('d_시나리오'!$I$3-'d_시나리오'!$H$3)),'d_시나리오'!$J$3-SQRT((1-I551)*('d_시나리오'!$J$3-'d_시나리오'!$H$3)*('d_시나리오'!$J$3-'d_시나리오'!$I$3))))</f>
        <v/>
      </c>
      <c r="K551">
        <f>RAND()</f>
        <v/>
      </c>
      <c r="L551">
        <f>IF('d_시나리오'!$J$4='d_시나리오'!$H$4,'d_시나리오'!$I$4,IF(K551&lt;('d_시나리오'!$I$4-'d_시나리오'!$H$4)/('d_시나리오'!$J$4-'d_시나리오'!$H$4),'d_시나리오'!$H$4+SQRT(K551*('d_시나리오'!$J$4-'d_시나리오'!$H$4)*('d_시나리오'!$I$4-'d_시나리오'!$H$4)),'d_시나리오'!$J$4-SQRT((1-K551)*('d_시나리오'!$J$4-'d_시나리오'!$H$4)*('d_시나리오'!$J$4-'d_시나리오'!$I$4))))</f>
        <v/>
      </c>
      <c r="M551">
        <f>RAND()</f>
        <v/>
      </c>
      <c r="N551">
        <f>IF('d_시나리오'!$J$5='d_시나리오'!$H$5,'d_시나리오'!$I$5,IF(M551&lt;('d_시나리오'!$I$5-'d_시나리오'!$H$5)/('d_시나리오'!$J$5-'d_시나리오'!$H$5),'d_시나리오'!$H$5+SQRT(M551*('d_시나리오'!$J$5-'d_시나리오'!$H$5)*('d_시나리오'!$I$5-'d_시나리오'!$H$5)),'d_시나리오'!$J$5-SQRT((1-M551)*('d_시나리오'!$J$5-'d_시나리오'!$H$5)*('d_시나리오'!$J$5-'d_시나리오'!$I$5))))</f>
        <v/>
      </c>
      <c r="O551">
        <f>RAND()</f>
        <v/>
      </c>
      <c r="P551">
        <f>IF('d_시나리오'!$J$6='d_시나리오'!$H$6,'d_시나리오'!$I$6,IF(O551&lt;('d_시나리오'!$I$6-'d_시나리오'!$H$6)/('d_시나리오'!$J$6-'d_시나리오'!$H$6),'d_시나리오'!$H$6+SQRT(O551*('d_시나리오'!$J$6-'d_시나리오'!$H$6)*('d_시나리오'!$I$6-'d_시나리오'!$H$6)),'d_시나리오'!$J$6-SQRT((1-O551)*('d_시나리오'!$J$6-'d_시나리오'!$H$6)*('d_시나리오'!$J$6-'d_시나리오'!$I$6))))</f>
        <v/>
      </c>
      <c r="Q551">
        <f>INDEX('d_분포'!$B$2:$B$57,RANDBETWEEN(1,56))</f>
        <v/>
      </c>
      <c r="R551">
        <f>BETAINV(RAND(),5,5)</f>
        <v/>
      </c>
      <c r="S551">
        <f>'d_고정'!$B$1*'6_기대효과'!$H$7*('d_시나리오'!$I$7/'d_고정'!$B$2)*B551</f>
        <v/>
      </c>
      <c r="T551">
        <f>S551*D551</f>
        <v/>
      </c>
      <c r="U551">
        <f>S551*F551*H551</f>
        <v/>
      </c>
      <c r="V551">
        <f>S551*F551*(H551-1)</f>
        <v/>
      </c>
      <c r="W551">
        <f>U551*J551</f>
        <v/>
      </c>
      <c r="X551">
        <f>T551+W551</f>
        <v/>
      </c>
      <c r="Y551">
        <f>(T551*E551+W551*L551)*(1-R551-'d_고정'!$B$13)</f>
        <v/>
      </c>
      <c r="Z551">
        <f>(U551*N551*Q551+'d_고정'!$B$3*('6_기대효과'!$H$7/8)*Q551*'d_고정'!$B$10*P551*('6_기대효과'!$K$7/'d_고정'!$B$9))*(1-R551)</f>
        <v/>
      </c>
      <c r="AA551">
        <f>W551*L551*(1-R551-'d_고정'!$B$13)+U551*MAX(N551-'d_고정'!$B$10*P551*('6_기대효과'!$K$7/'d_고정'!$B$9),0)*Q551*(1-R551)</f>
        <v/>
      </c>
      <c r="AB551">
        <f>Y551+Z551</f>
        <v/>
      </c>
      <c r="AC551">
        <f>Y551/('d_고정'!$B$5*'6_기대효과'!$H$7/8)/'d_고정'!$B$6</f>
        <v/>
      </c>
      <c r="AD551">
        <f>Y551/('d_고정'!$B$8*'6_기대효과'!$H$7/8)</f>
        <v/>
      </c>
    </row>
    <row r="552">
      <c r="A552">
        <f>RAND()</f>
        <v/>
      </c>
      <c r="B552">
        <f>IF('d_시나리오'!$J$2='d_시나리오'!$H$2,'d_시나리오'!$I$2,IF(A552&lt;('d_시나리오'!$I$2-'d_시나리오'!$H$2)/('d_시나리오'!$J$2-'d_시나리오'!$H$2),'d_시나리오'!$H$2+SQRT(A552*('d_시나리오'!$J$2-'d_시나리오'!$H$2)*('d_시나리오'!$I$2-'d_시나리오'!$H$2)),'d_시나리오'!$J$2-SQRT((1-A552)*('d_시나리오'!$J$2-'d_시나리오'!$H$2)*('d_시나리오'!$J$2-'d_시나리오'!$I$2))))</f>
        <v/>
      </c>
      <c r="C552">
        <f>RAND()</f>
        <v/>
      </c>
      <c r="D552">
        <f>BETAINV(RAND(),IF(C552&lt;'d_고정'!$B$26,'d_고정'!$B$23,'d_고정'!$B$16)+1,'d_고정'!$B$17-IF(C552&lt;'d_고정'!$B$26,'d_고정'!$B$23,'d_고정'!$B$16)+1)*('d_고정'!$B$14+('d_고정'!$B$15-'d_고정'!$B$14)*RAND())</f>
        <v/>
      </c>
      <c r="E552">
        <f>INDEX('d_분포'!$A$2:$A$28,RANDBETWEEN(1,27))</f>
        <v/>
      </c>
      <c r="F552">
        <f>INDEX('d_분포'!$C$2:$C$5,RANDBETWEEN(1,4))*(0.9+0.2*RAND())</f>
        <v/>
      </c>
      <c r="G552">
        <f>RAND()</f>
        <v/>
      </c>
      <c r="H552">
        <f>(F552+(1-F552)*('d_고정'!$B$22*BETAINV(RAND(),IF(G552&lt;'d_고정'!$B$26,'d_고정'!$B$25,'d_고정'!$B$20)+1,'d_고정'!$B$21-IF(G552&lt;'d_고정'!$B$26,'d_고정'!$B$25,'d_고정'!$B$20)+1)+(1-'d_고정'!$B$22)*BETAINV(RAND(),IF(G552&lt;'d_고정'!$B$26,'d_고정'!$B$24,'d_고정'!$B$18)+1,'d_고정'!$B$19-IF(G552&lt;'d_고정'!$B$26,'d_고정'!$B$24,'d_고정'!$B$18)+1))*('d_고정'!$B$14+('d_고정'!$B$15-'d_고정'!$B$14)*RAND()))/F552</f>
        <v/>
      </c>
      <c r="I552">
        <f>RAND()</f>
        <v/>
      </c>
      <c r="J552">
        <f>IF('d_시나리오'!$J$3='d_시나리오'!$H$3,'d_시나리오'!$I$3,IF(I552&lt;('d_시나리오'!$I$3-'d_시나리오'!$H$3)/('d_시나리오'!$J$3-'d_시나리오'!$H$3),'d_시나리오'!$H$3+SQRT(I552*('d_시나리오'!$J$3-'d_시나리오'!$H$3)*('d_시나리오'!$I$3-'d_시나리오'!$H$3)),'d_시나리오'!$J$3-SQRT((1-I552)*('d_시나리오'!$J$3-'d_시나리오'!$H$3)*('d_시나리오'!$J$3-'d_시나리오'!$I$3))))</f>
        <v/>
      </c>
      <c r="K552">
        <f>RAND()</f>
        <v/>
      </c>
      <c r="L552">
        <f>IF('d_시나리오'!$J$4='d_시나리오'!$H$4,'d_시나리오'!$I$4,IF(K552&lt;('d_시나리오'!$I$4-'d_시나리오'!$H$4)/('d_시나리오'!$J$4-'d_시나리오'!$H$4),'d_시나리오'!$H$4+SQRT(K552*('d_시나리오'!$J$4-'d_시나리오'!$H$4)*('d_시나리오'!$I$4-'d_시나리오'!$H$4)),'d_시나리오'!$J$4-SQRT((1-K552)*('d_시나리오'!$J$4-'d_시나리오'!$H$4)*('d_시나리오'!$J$4-'d_시나리오'!$I$4))))</f>
        <v/>
      </c>
      <c r="M552">
        <f>RAND()</f>
        <v/>
      </c>
      <c r="N552">
        <f>IF('d_시나리오'!$J$5='d_시나리오'!$H$5,'d_시나리오'!$I$5,IF(M552&lt;('d_시나리오'!$I$5-'d_시나리오'!$H$5)/('d_시나리오'!$J$5-'d_시나리오'!$H$5),'d_시나리오'!$H$5+SQRT(M552*('d_시나리오'!$J$5-'d_시나리오'!$H$5)*('d_시나리오'!$I$5-'d_시나리오'!$H$5)),'d_시나리오'!$J$5-SQRT((1-M552)*('d_시나리오'!$J$5-'d_시나리오'!$H$5)*('d_시나리오'!$J$5-'d_시나리오'!$I$5))))</f>
        <v/>
      </c>
      <c r="O552">
        <f>RAND()</f>
        <v/>
      </c>
      <c r="P552">
        <f>IF('d_시나리오'!$J$6='d_시나리오'!$H$6,'d_시나리오'!$I$6,IF(O552&lt;('d_시나리오'!$I$6-'d_시나리오'!$H$6)/('d_시나리오'!$J$6-'d_시나리오'!$H$6),'d_시나리오'!$H$6+SQRT(O552*('d_시나리오'!$J$6-'d_시나리오'!$H$6)*('d_시나리오'!$I$6-'d_시나리오'!$H$6)),'d_시나리오'!$J$6-SQRT((1-O552)*('d_시나리오'!$J$6-'d_시나리오'!$H$6)*('d_시나리오'!$J$6-'d_시나리오'!$I$6))))</f>
        <v/>
      </c>
      <c r="Q552">
        <f>INDEX('d_분포'!$B$2:$B$57,RANDBETWEEN(1,56))</f>
        <v/>
      </c>
      <c r="R552">
        <f>BETAINV(RAND(),5,5)</f>
        <v/>
      </c>
      <c r="S552">
        <f>'d_고정'!$B$1*'6_기대효과'!$H$7*('d_시나리오'!$I$7/'d_고정'!$B$2)*B552</f>
        <v/>
      </c>
      <c r="T552">
        <f>S552*D552</f>
        <v/>
      </c>
      <c r="U552">
        <f>S552*F552*H552</f>
        <v/>
      </c>
      <c r="V552">
        <f>S552*F552*(H552-1)</f>
        <v/>
      </c>
      <c r="W552">
        <f>U552*J552</f>
        <v/>
      </c>
      <c r="X552">
        <f>T552+W552</f>
        <v/>
      </c>
      <c r="Y552">
        <f>(T552*E552+W552*L552)*(1-R552-'d_고정'!$B$13)</f>
        <v/>
      </c>
      <c r="Z552">
        <f>(U552*N552*Q552+'d_고정'!$B$3*('6_기대효과'!$H$7/8)*Q552*'d_고정'!$B$10*P552*('6_기대효과'!$K$7/'d_고정'!$B$9))*(1-R552)</f>
        <v/>
      </c>
      <c r="AA552">
        <f>W552*L552*(1-R552-'d_고정'!$B$13)+U552*MAX(N552-'d_고정'!$B$10*P552*('6_기대효과'!$K$7/'d_고정'!$B$9),0)*Q552*(1-R552)</f>
        <v/>
      </c>
      <c r="AB552">
        <f>Y552+Z552</f>
        <v/>
      </c>
      <c r="AC552">
        <f>Y552/('d_고정'!$B$5*'6_기대효과'!$H$7/8)/'d_고정'!$B$6</f>
        <v/>
      </c>
      <c r="AD552">
        <f>Y552/('d_고정'!$B$8*'6_기대효과'!$H$7/8)</f>
        <v/>
      </c>
    </row>
    <row r="553">
      <c r="A553">
        <f>RAND()</f>
        <v/>
      </c>
      <c r="B553">
        <f>IF('d_시나리오'!$J$2='d_시나리오'!$H$2,'d_시나리오'!$I$2,IF(A553&lt;('d_시나리오'!$I$2-'d_시나리오'!$H$2)/('d_시나리오'!$J$2-'d_시나리오'!$H$2),'d_시나리오'!$H$2+SQRT(A553*('d_시나리오'!$J$2-'d_시나리오'!$H$2)*('d_시나리오'!$I$2-'d_시나리오'!$H$2)),'d_시나리오'!$J$2-SQRT((1-A553)*('d_시나리오'!$J$2-'d_시나리오'!$H$2)*('d_시나리오'!$J$2-'d_시나리오'!$I$2))))</f>
        <v/>
      </c>
      <c r="C553">
        <f>RAND()</f>
        <v/>
      </c>
      <c r="D553">
        <f>BETAINV(RAND(),IF(C553&lt;'d_고정'!$B$26,'d_고정'!$B$23,'d_고정'!$B$16)+1,'d_고정'!$B$17-IF(C553&lt;'d_고정'!$B$26,'d_고정'!$B$23,'d_고정'!$B$16)+1)*('d_고정'!$B$14+('d_고정'!$B$15-'d_고정'!$B$14)*RAND())</f>
        <v/>
      </c>
      <c r="E553">
        <f>INDEX('d_분포'!$A$2:$A$28,RANDBETWEEN(1,27))</f>
        <v/>
      </c>
      <c r="F553">
        <f>INDEX('d_분포'!$C$2:$C$5,RANDBETWEEN(1,4))*(0.9+0.2*RAND())</f>
        <v/>
      </c>
      <c r="G553">
        <f>RAND()</f>
        <v/>
      </c>
      <c r="H553">
        <f>(F553+(1-F553)*('d_고정'!$B$22*BETAINV(RAND(),IF(G553&lt;'d_고정'!$B$26,'d_고정'!$B$25,'d_고정'!$B$20)+1,'d_고정'!$B$21-IF(G553&lt;'d_고정'!$B$26,'d_고정'!$B$25,'d_고정'!$B$20)+1)+(1-'d_고정'!$B$22)*BETAINV(RAND(),IF(G553&lt;'d_고정'!$B$26,'d_고정'!$B$24,'d_고정'!$B$18)+1,'d_고정'!$B$19-IF(G553&lt;'d_고정'!$B$26,'d_고정'!$B$24,'d_고정'!$B$18)+1))*('d_고정'!$B$14+('d_고정'!$B$15-'d_고정'!$B$14)*RAND()))/F553</f>
        <v/>
      </c>
      <c r="I553">
        <f>RAND()</f>
        <v/>
      </c>
      <c r="J553">
        <f>IF('d_시나리오'!$J$3='d_시나리오'!$H$3,'d_시나리오'!$I$3,IF(I553&lt;('d_시나리오'!$I$3-'d_시나리오'!$H$3)/('d_시나리오'!$J$3-'d_시나리오'!$H$3),'d_시나리오'!$H$3+SQRT(I553*('d_시나리오'!$J$3-'d_시나리오'!$H$3)*('d_시나리오'!$I$3-'d_시나리오'!$H$3)),'d_시나리오'!$J$3-SQRT((1-I553)*('d_시나리오'!$J$3-'d_시나리오'!$H$3)*('d_시나리오'!$J$3-'d_시나리오'!$I$3))))</f>
        <v/>
      </c>
      <c r="K553">
        <f>RAND()</f>
        <v/>
      </c>
      <c r="L553">
        <f>IF('d_시나리오'!$J$4='d_시나리오'!$H$4,'d_시나리오'!$I$4,IF(K553&lt;('d_시나리오'!$I$4-'d_시나리오'!$H$4)/('d_시나리오'!$J$4-'d_시나리오'!$H$4),'d_시나리오'!$H$4+SQRT(K553*('d_시나리오'!$J$4-'d_시나리오'!$H$4)*('d_시나리오'!$I$4-'d_시나리오'!$H$4)),'d_시나리오'!$J$4-SQRT((1-K553)*('d_시나리오'!$J$4-'d_시나리오'!$H$4)*('d_시나리오'!$J$4-'d_시나리오'!$I$4))))</f>
        <v/>
      </c>
      <c r="M553">
        <f>RAND()</f>
        <v/>
      </c>
      <c r="N553">
        <f>IF('d_시나리오'!$J$5='d_시나리오'!$H$5,'d_시나리오'!$I$5,IF(M553&lt;('d_시나리오'!$I$5-'d_시나리오'!$H$5)/('d_시나리오'!$J$5-'d_시나리오'!$H$5),'d_시나리오'!$H$5+SQRT(M553*('d_시나리오'!$J$5-'d_시나리오'!$H$5)*('d_시나리오'!$I$5-'d_시나리오'!$H$5)),'d_시나리오'!$J$5-SQRT((1-M553)*('d_시나리오'!$J$5-'d_시나리오'!$H$5)*('d_시나리오'!$J$5-'d_시나리오'!$I$5))))</f>
        <v/>
      </c>
      <c r="O553">
        <f>RAND()</f>
        <v/>
      </c>
      <c r="P553">
        <f>IF('d_시나리오'!$J$6='d_시나리오'!$H$6,'d_시나리오'!$I$6,IF(O553&lt;('d_시나리오'!$I$6-'d_시나리오'!$H$6)/('d_시나리오'!$J$6-'d_시나리오'!$H$6),'d_시나리오'!$H$6+SQRT(O553*('d_시나리오'!$J$6-'d_시나리오'!$H$6)*('d_시나리오'!$I$6-'d_시나리오'!$H$6)),'d_시나리오'!$J$6-SQRT((1-O553)*('d_시나리오'!$J$6-'d_시나리오'!$H$6)*('d_시나리오'!$J$6-'d_시나리오'!$I$6))))</f>
        <v/>
      </c>
      <c r="Q553">
        <f>INDEX('d_분포'!$B$2:$B$57,RANDBETWEEN(1,56))</f>
        <v/>
      </c>
      <c r="R553">
        <f>BETAINV(RAND(),5,5)</f>
        <v/>
      </c>
      <c r="S553">
        <f>'d_고정'!$B$1*'6_기대효과'!$H$7*('d_시나리오'!$I$7/'d_고정'!$B$2)*B553</f>
        <v/>
      </c>
      <c r="T553">
        <f>S553*D553</f>
        <v/>
      </c>
      <c r="U553">
        <f>S553*F553*H553</f>
        <v/>
      </c>
      <c r="V553">
        <f>S553*F553*(H553-1)</f>
        <v/>
      </c>
      <c r="W553">
        <f>U553*J553</f>
        <v/>
      </c>
      <c r="X553">
        <f>T553+W553</f>
        <v/>
      </c>
      <c r="Y553">
        <f>(T553*E553+W553*L553)*(1-R553-'d_고정'!$B$13)</f>
        <v/>
      </c>
      <c r="Z553">
        <f>(U553*N553*Q553+'d_고정'!$B$3*('6_기대효과'!$H$7/8)*Q553*'d_고정'!$B$10*P553*('6_기대효과'!$K$7/'d_고정'!$B$9))*(1-R553)</f>
        <v/>
      </c>
      <c r="AA553">
        <f>W553*L553*(1-R553-'d_고정'!$B$13)+U553*MAX(N553-'d_고정'!$B$10*P553*('6_기대효과'!$K$7/'d_고정'!$B$9),0)*Q553*(1-R553)</f>
        <v/>
      </c>
      <c r="AB553">
        <f>Y553+Z553</f>
        <v/>
      </c>
      <c r="AC553">
        <f>Y553/('d_고정'!$B$5*'6_기대효과'!$H$7/8)/'d_고정'!$B$6</f>
        <v/>
      </c>
      <c r="AD553">
        <f>Y553/('d_고정'!$B$8*'6_기대효과'!$H$7/8)</f>
        <v/>
      </c>
    </row>
    <row r="554">
      <c r="A554">
        <f>RAND()</f>
        <v/>
      </c>
      <c r="B554">
        <f>IF('d_시나리오'!$J$2='d_시나리오'!$H$2,'d_시나리오'!$I$2,IF(A554&lt;('d_시나리오'!$I$2-'d_시나리오'!$H$2)/('d_시나리오'!$J$2-'d_시나리오'!$H$2),'d_시나리오'!$H$2+SQRT(A554*('d_시나리오'!$J$2-'d_시나리오'!$H$2)*('d_시나리오'!$I$2-'d_시나리오'!$H$2)),'d_시나리오'!$J$2-SQRT((1-A554)*('d_시나리오'!$J$2-'d_시나리오'!$H$2)*('d_시나리오'!$J$2-'d_시나리오'!$I$2))))</f>
        <v/>
      </c>
      <c r="C554">
        <f>RAND()</f>
        <v/>
      </c>
      <c r="D554">
        <f>BETAINV(RAND(),IF(C554&lt;'d_고정'!$B$26,'d_고정'!$B$23,'d_고정'!$B$16)+1,'d_고정'!$B$17-IF(C554&lt;'d_고정'!$B$26,'d_고정'!$B$23,'d_고정'!$B$16)+1)*('d_고정'!$B$14+('d_고정'!$B$15-'d_고정'!$B$14)*RAND())</f>
        <v/>
      </c>
      <c r="E554">
        <f>INDEX('d_분포'!$A$2:$A$28,RANDBETWEEN(1,27))</f>
        <v/>
      </c>
      <c r="F554">
        <f>INDEX('d_분포'!$C$2:$C$5,RANDBETWEEN(1,4))*(0.9+0.2*RAND())</f>
        <v/>
      </c>
      <c r="G554">
        <f>RAND()</f>
        <v/>
      </c>
      <c r="H554">
        <f>(F554+(1-F554)*('d_고정'!$B$22*BETAINV(RAND(),IF(G554&lt;'d_고정'!$B$26,'d_고정'!$B$25,'d_고정'!$B$20)+1,'d_고정'!$B$21-IF(G554&lt;'d_고정'!$B$26,'d_고정'!$B$25,'d_고정'!$B$20)+1)+(1-'d_고정'!$B$22)*BETAINV(RAND(),IF(G554&lt;'d_고정'!$B$26,'d_고정'!$B$24,'d_고정'!$B$18)+1,'d_고정'!$B$19-IF(G554&lt;'d_고정'!$B$26,'d_고정'!$B$24,'d_고정'!$B$18)+1))*('d_고정'!$B$14+('d_고정'!$B$15-'d_고정'!$B$14)*RAND()))/F554</f>
        <v/>
      </c>
      <c r="I554">
        <f>RAND()</f>
        <v/>
      </c>
      <c r="J554">
        <f>IF('d_시나리오'!$J$3='d_시나리오'!$H$3,'d_시나리오'!$I$3,IF(I554&lt;('d_시나리오'!$I$3-'d_시나리오'!$H$3)/('d_시나리오'!$J$3-'d_시나리오'!$H$3),'d_시나리오'!$H$3+SQRT(I554*('d_시나리오'!$J$3-'d_시나리오'!$H$3)*('d_시나리오'!$I$3-'d_시나리오'!$H$3)),'d_시나리오'!$J$3-SQRT((1-I554)*('d_시나리오'!$J$3-'d_시나리오'!$H$3)*('d_시나리오'!$J$3-'d_시나리오'!$I$3))))</f>
        <v/>
      </c>
      <c r="K554">
        <f>RAND()</f>
        <v/>
      </c>
      <c r="L554">
        <f>IF('d_시나리오'!$J$4='d_시나리오'!$H$4,'d_시나리오'!$I$4,IF(K554&lt;('d_시나리오'!$I$4-'d_시나리오'!$H$4)/('d_시나리오'!$J$4-'d_시나리오'!$H$4),'d_시나리오'!$H$4+SQRT(K554*('d_시나리오'!$J$4-'d_시나리오'!$H$4)*('d_시나리오'!$I$4-'d_시나리오'!$H$4)),'d_시나리오'!$J$4-SQRT((1-K554)*('d_시나리오'!$J$4-'d_시나리오'!$H$4)*('d_시나리오'!$J$4-'d_시나리오'!$I$4))))</f>
        <v/>
      </c>
      <c r="M554">
        <f>RAND()</f>
        <v/>
      </c>
      <c r="N554">
        <f>IF('d_시나리오'!$J$5='d_시나리오'!$H$5,'d_시나리오'!$I$5,IF(M554&lt;('d_시나리오'!$I$5-'d_시나리오'!$H$5)/('d_시나리오'!$J$5-'d_시나리오'!$H$5),'d_시나리오'!$H$5+SQRT(M554*('d_시나리오'!$J$5-'d_시나리오'!$H$5)*('d_시나리오'!$I$5-'d_시나리오'!$H$5)),'d_시나리오'!$J$5-SQRT((1-M554)*('d_시나리오'!$J$5-'d_시나리오'!$H$5)*('d_시나리오'!$J$5-'d_시나리오'!$I$5))))</f>
        <v/>
      </c>
      <c r="O554">
        <f>RAND()</f>
        <v/>
      </c>
      <c r="P554">
        <f>IF('d_시나리오'!$J$6='d_시나리오'!$H$6,'d_시나리오'!$I$6,IF(O554&lt;('d_시나리오'!$I$6-'d_시나리오'!$H$6)/('d_시나리오'!$J$6-'d_시나리오'!$H$6),'d_시나리오'!$H$6+SQRT(O554*('d_시나리오'!$J$6-'d_시나리오'!$H$6)*('d_시나리오'!$I$6-'d_시나리오'!$H$6)),'d_시나리오'!$J$6-SQRT((1-O554)*('d_시나리오'!$J$6-'d_시나리오'!$H$6)*('d_시나리오'!$J$6-'d_시나리오'!$I$6))))</f>
        <v/>
      </c>
      <c r="Q554">
        <f>INDEX('d_분포'!$B$2:$B$57,RANDBETWEEN(1,56))</f>
        <v/>
      </c>
      <c r="R554">
        <f>BETAINV(RAND(),5,5)</f>
        <v/>
      </c>
      <c r="S554">
        <f>'d_고정'!$B$1*'6_기대효과'!$H$7*('d_시나리오'!$I$7/'d_고정'!$B$2)*B554</f>
        <v/>
      </c>
      <c r="T554">
        <f>S554*D554</f>
        <v/>
      </c>
      <c r="U554">
        <f>S554*F554*H554</f>
        <v/>
      </c>
      <c r="V554">
        <f>S554*F554*(H554-1)</f>
        <v/>
      </c>
      <c r="W554">
        <f>U554*J554</f>
        <v/>
      </c>
      <c r="X554">
        <f>T554+W554</f>
        <v/>
      </c>
      <c r="Y554">
        <f>(T554*E554+W554*L554)*(1-R554-'d_고정'!$B$13)</f>
        <v/>
      </c>
      <c r="Z554">
        <f>(U554*N554*Q554+'d_고정'!$B$3*('6_기대효과'!$H$7/8)*Q554*'d_고정'!$B$10*P554*('6_기대효과'!$K$7/'d_고정'!$B$9))*(1-R554)</f>
        <v/>
      </c>
      <c r="AA554">
        <f>W554*L554*(1-R554-'d_고정'!$B$13)+U554*MAX(N554-'d_고정'!$B$10*P554*('6_기대효과'!$K$7/'d_고정'!$B$9),0)*Q554*(1-R554)</f>
        <v/>
      </c>
      <c r="AB554">
        <f>Y554+Z554</f>
        <v/>
      </c>
      <c r="AC554">
        <f>Y554/('d_고정'!$B$5*'6_기대효과'!$H$7/8)/'d_고정'!$B$6</f>
        <v/>
      </c>
      <c r="AD554">
        <f>Y554/('d_고정'!$B$8*'6_기대효과'!$H$7/8)</f>
        <v/>
      </c>
    </row>
    <row r="555">
      <c r="A555">
        <f>RAND()</f>
        <v/>
      </c>
      <c r="B555">
        <f>IF('d_시나리오'!$J$2='d_시나리오'!$H$2,'d_시나리오'!$I$2,IF(A555&lt;('d_시나리오'!$I$2-'d_시나리오'!$H$2)/('d_시나리오'!$J$2-'d_시나리오'!$H$2),'d_시나리오'!$H$2+SQRT(A555*('d_시나리오'!$J$2-'d_시나리오'!$H$2)*('d_시나리오'!$I$2-'d_시나리오'!$H$2)),'d_시나리오'!$J$2-SQRT((1-A555)*('d_시나리오'!$J$2-'d_시나리오'!$H$2)*('d_시나리오'!$J$2-'d_시나리오'!$I$2))))</f>
        <v/>
      </c>
      <c r="C555">
        <f>RAND()</f>
        <v/>
      </c>
      <c r="D555">
        <f>BETAINV(RAND(),IF(C555&lt;'d_고정'!$B$26,'d_고정'!$B$23,'d_고정'!$B$16)+1,'d_고정'!$B$17-IF(C555&lt;'d_고정'!$B$26,'d_고정'!$B$23,'d_고정'!$B$16)+1)*('d_고정'!$B$14+('d_고정'!$B$15-'d_고정'!$B$14)*RAND())</f>
        <v/>
      </c>
      <c r="E555">
        <f>INDEX('d_분포'!$A$2:$A$28,RANDBETWEEN(1,27))</f>
        <v/>
      </c>
      <c r="F555">
        <f>INDEX('d_분포'!$C$2:$C$5,RANDBETWEEN(1,4))*(0.9+0.2*RAND())</f>
        <v/>
      </c>
      <c r="G555">
        <f>RAND()</f>
        <v/>
      </c>
      <c r="H555">
        <f>(F555+(1-F555)*('d_고정'!$B$22*BETAINV(RAND(),IF(G555&lt;'d_고정'!$B$26,'d_고정'!$B$25,'d_고정'!$B$20)+1,'d_고정'!$B$21-IF(G555&lt;'d_고정'!$B$26,'d_고정'!$B$25,'d_고정'!$B$20)+1)+(1-'d_고정'!$B$22)*BETAINV(RAND(),IF(G555&lt;'d_고정'!$B$26,'d_고정'!$B$24,'d_고정'!$B$18)+1,'d_고정'!$B$19-IF(G555&lt;'d_고정'!$B$26,'d_고정'!$B$24,'d_고정'!$B$18)+1))*('d_고정'!$B$14+('d_고정'!$B$15-'d_고정'!$B$14)*RAND()))/F555</f>
        <v/>
      </c>
      <c r="I555">
        <f>RAND()</f>
        <v/>
      </c>
      <c r="J555">
        <f>IF('d_시나리오'!$J$3='d_시나리오'!$H$3,'d_시나리오'!$I$3,IF(I555&lt;('d_시나리오'!$I$3-'d_시나리오'!$H$3)/('d_시나리오'!$J$3-'d_시나리오'!$H$3),'d_시나리오'!$H$3+SQRT(I555*('d_시나리오'!$J$3-'d_시나리오'!$H$3)*('d_시나리오'!$I$3-'d_시나리오'!$H$3)),'d_시나리오'!$J$3-SQRT((1-I555)*('d_시나리오'!$J$3-'d_시나리오'!$H$3)*('d_시나리오'!$J$3-'d_시나리오'!$I$3))))</f>
        <v/>
      </c>
      <c r="K555">
        <f>RAND()</f>
        <v/>
      </c>
      <c r="L555">
        <f>IF('d_시나리오'!$J$4='d_시나리오'!$H$4,'d_시나리오'!$I$4,IF(K555&lt;('d_시나리오'!$I$4-'d_시나리오'!$H$4)/('d_시나리오'!$J$4-'d_시나리오'!$H$4),'d_시나리오'!$H$4+SQRT(K555*('d_시나리오'!$J$4-'d_시나리오'!$H$4)*('d_시나리오'!$I$4-'d_시나리오'!$H$4)),'d_시나리오'!$J$4-SQRT((1-K555)*('d_시나리오'!$J$4-'d_시나리오'!$H$4)*('d_시나리오'!$J$4-'d_시나리오'!$I$4))))</f>
        <v/>
      </c>
      <c r="M555">
        <f>RAND()</f>
        <v/>
      </c>
      <c r="N555">
        <f>IF('d_시나리오'!$J$5='d_시나리오'!$H$5,'d_시나리오'!$I$5,IF(M555&lt;('d_시나리오'!$I$5-'d_시나리오'!$H$5)/('d_시나리오'!$J$5-'d_시나리오'!$H$5),'d_시나리오'!$H$5+SQRT(M555*('d_시나리오'!$J$5-'d_시나리오'!$H$5)*('d_시나리오'!$I$5-'d_시나리오'!$H$5)),'d_시나리오'!$J$5-SQRT((1-M555)*('d_시나리오'!$J$5-'d_시나리오'!$H$5)*('d_시나리오'!$J$5-'d_시나리오'!$I$5))))</f>
        <v/>
      </c>
      <c r="O555">
        <f>RAND()</f>
        <v/>
      </c>
      <c r="P555">
        <f>IF('d_시나리오'!$J$6='d_시나리오'!$H$6,'d_시나리오'!$I$6,IF(O555&lt;('d_시나리오'!$I$6-'d_시나리오'!$H$6)/('d_시나리오'!$J$6-'d_시나리오'!$H$6),'d_시나리오'!$H$6+SQRT(O555*('d_시나리오'!$J$6-'d_시나리오'!$H$6)*('d_시나리오'!$I$6-'d_시나리오'!$H$6)),'d_시나리오'!$J$6-SQRT((1-O555)*('d_시나리오'!$J$6-'d_시나리오'!$H$6)*('d_시나리오'!$J$6-'d_시나리오'!$I$6))))</f>
        <v/>
      </c>
      <c r="Q555">
        <f>INDEX('d_분포'!$B$2:$B$57,RANDBETWEEN(1,56))</f>
        <v/>
      </c>
      <c r="R555">
        <f>BETAINV(RAND(),5,5)</f>
        <v/>
      </c>
      <c r="S555">
        <f>'d_고정'!$B$1*'6_기대효과'!$H$7*('d_시나리오'!$I$7/'d_고정'!$B$2)*B555</f>
        <v/>
      </c>
      <c r="T555">
        <f>S555*D555</f>
        <v/>
      </c>
      <c r="U555">
        <f>S555*F555*H555</f>
        <v/>
      </c>
      <c r="V555">
        <f>S555*F555*(H555-1)</f>
        <v/>
      </c>
      <c r="W555">
        <f>U555*J555</f>
        <v/>
      </c>
      <c r="X555">
        <f>T555+W555</f>
        <v/>
      </c>
      <c r="Y555">
        <f>(T555*E555+W555*L555)*(1-R555-'d_고정'!$B$13)</f>
        <v/>
      </c>
      <c r="Z555">
        <f>(U555*N555*Q555+'d_고정'!$B$3*('6_기대효과'!$H$7/8)*Q555*'d_고정'!$B$10*P555*('6_기대효과'!$K$7/'d_고정'!$B$9))*(1-R555)</f>
        <v/>
      </c>
      <c r="AA555">
        <f>W555*L555*(1-R555-'d_고정'!$B$13)+U555*MAX(N555-'d_고정'!$B$10*P555*('6_기대효과'!$K$7/'d_고정'!$B$9),0)*Q555*(1-R555)</f>
        <v/>
      </c>
      <c r="AB555">
        <f>Y555+Z555</f>
        <v/>
      </c>
      <c r="AC555">
        <f>Y555/('d_고정'!$B$5*'6_기대효과'!$H$7/8)/'d_고정'!$B$6</f>
        <v/>
      </c>
      <c r="AD555">
        <f>Y555/('d_고정'!$B$8*'6_기대효과'!$H$7/8)</f>
        <v/>
      </c>
    </row>
    <row r="556">
      <c r="A556">
        <f>RAND()</f>
        <v/>
      </c>
      <c r="B556">
        <f>IF('d_시나리오'!$J$2='d_시나리오'!$H$2,'d_시나리오'!$I$2,IF(A556&lt;('d_시나리오'!$I$2-'d_시나리오'!$H$2)/('d_시나리오'!$J$2-'d_시나리오'!$H$2),'d_시나리오'!$H$2+SQRT(A556*('d_시나리오'!$J$2-'d_시나리오'!$H$2)*('d_시나리오'!$I$2-'d_시나리오'!$H$2)),'d_시나리오'!$J$2-SQRT((1-A556)*('d_시나리오'!$J$2-'d_시나리오'!$H$2)*('d_시나리오'!$J$2-'d_시나리오'!$I$2))))</f>
        <v/>
      </c>
      <c r="C556">
        <f>RAND()</f>
        <v/>
      </c>
      <c r="D556">
        <f>BETAINV(RAND(),IF(C556&lt;'d_고정'!$B$26,'d_고정'!$B$23,'d_고정'!$B$16)+1,'d_고정'!$B$17-IF(C556&lt;'d_고정'!$B$26,'d_고정'!$B$23,'d_고정'!$B$16)+1)*('d_고정'!$B$14+('d_고정'!$B$15-'d_고정'!$B$14)*RAND())</f>
        <v/>
      </c>
      <c r="E556">
        <f>INDEX('d_분포'!$A$2:$A$28,RANDBETWEEN(1,27))</f>
        <v/>
      </c>
      <c r="F556">
        <f>INDEX('d_분포'!$C$2:$C$5,RANDBETWEEN(1,4))*(0.9+0.2*RAND())</f>
        <v/>
      </c>
      <c r="G556">
        <f>RAND()</f>
        <v/>
      </c>
      <c r="H556">
        <f>(F556+(1-F556)*('d_고정'!$B$22*BETAINV(RAND(),IF(G556&lt;'d_고정'!$B$26,'d_고정'!$B$25,'d_고정'!$B$20)+1,'d_고정'!$B$21-IF(G556&lt;'d_고정'!$B$26,'d_고정'!$B$25,'d_고정'!$B$20)+1)+(1-'d_고정'!$B$22)*BETAINV(RAND(),IF(G556&lt;'d_고정'!$B$26,'d_고정'!$B$24,'d_고정'!$B$18)+1,'d_고정'!$B$19-IF(G556&lt;'d_고정'!$B$26,'d_고정'!$B$24,'d_고정'!$B$18)+1))*('d_고정'!$B$14+('d_고정'!$B$15-'d_고정'!$B$14)*RAND()))/F556</f>
        <v/>
      </c>
      <c r="I556">
        <f>RAND()</f>
        <v/>
      </c>
      <c r="J556">
        <f>IF('d_시나리오'!$J$3='d_시나리오'!$H$3,'d_시나리오'!$I$3,IF(I556&lt;('d_시나리오'!$I$3-'d_시나리오'!$H$3)/('d_시나리오'!$J$3-'d_시나리오'!$H$3),'d_시나리오'!$H$3+SQRT(I556*('d_시나리오'!$J$3-'d_시나리오'!$H$3)*('d_시나리오'!$I$3-'d_시나리오'!$H$3)),'d_시나리오'!$J$3-SQRT((1-I556)*('d_시나리오'!$J$3-'d_시나리오'!$H$3)*('d_시나리오'!$J$3-'d_시나리오'!$I$3))))</f>
        <v/>
      </c>
      <c r="K556">
        <f>RAND()</f>
        <v/>
      </c>
      <c r="L556">
        <f>IF('d_시나리오'!$J$4='d_시나리오'!$H$4,'d_시나리오'!$I$4,IF(K556&lt;('d_시나리오'!$I$4-'d_시나리오'!$H$4)/('d_시나리오'!$J$4-'d_시나리오'!$H$4),'d_시나리오'!$H$4+SQRT(K556*('d_시나리오'!$J$4-'d_시나리오'!$H$4)*('d_시나리오'!$I$4-'d_시나리오'!$H$4)),'d_시나리오'!$J$4-SQRT((1-K556)*('d_시나리오'!$J$4-'d_시나리오'!$H$4)*('d_시나리오'!$J$4-'d_시나리오'!$I$4))))</f>
        <v/>
      </c>
      <c r="M556">
        <f>RAND()</f>
        <v/>
      </c>
      <c r="N556">
        <f>IF('d_시나리오'!$J$5='d_시나리오'!$H$5,'d_시나리오'!$I$5,IF(M556&lt;('d_시나리오'!$I$5-'d_시나리오'!$H$5)/('d_시나리오'!$J$5-'d_시나리오'!$H$5),'d_시나리오'!$H$5+SQRT(M556*('d_시나리오'!$J$5-'d_시나리오'!$H$5)*('d_시나리오'!$I$5-'d_시나리오'!$H$5)),'d_시나리오'!$J$5-SQRT((1-M556)*('d_시나리오'!$J$5-'d_시나리오'!$H$5)*('d_시나리오'!$J$5-'d_시나리오'!$I$5))))</f>
        <v/>
      </c>
      <c r="O556">
        <f>RAND()</f>
        <v/>
      </c>
      <c r="P556">
        <f>IF('d_시나리오'!$J$6='d_시나리오'!$H$6,'d_시나리오'!$I$6,IF(O556&lt;('d_시나리오'!$I$6-'d_시나리오'!$H$6)/('d_시나리오'!$J$6-'d_시나리오'!$H$6),'d_시나리오'!$H$6+SQRT(O556*('d_시나리오'!$J$6-'d_시나리오'!$H$6)*('d_시나리오'!$I$6-'d_시나리오'!$H$6)),'d_시나리오'!$J$6-SQRT((1-O556)*('d_시나리오'!$J$6-'d_시나리오'!$H$6)*('d_시나리오'!$J$6-'d_시나리오'!$I$6))))</f>
        <v/>
      </c>
      <c r="Q556">
        <f>INDEX('d_분포'!$B$2:$B$57,RANDBETWEEN(1,56))</f>
        <v/>
      </c>
      <c r="R556">
        <f>BETAINV(RAND(),5,5)</f>
        <v/>
      </c>
      <c r="S556">
        <f>'d_고정'!$B$1*'6_기대효과'!$H$7*('d_시나리오'!$I$7/'d_고정'!$B$2)*B556</f>
        <v/>
      </c>
      <c r="T556">
        <f>S556*D556</f>
        <v/>
      </c>
      <c r="U556">
        <f>S556*F556*H556</f>
        <v/>
      </c>
      <c r="V556">
        <f>S556*F556*(H556-1)</f>
        <v/>
      </c>
      <c r="W556">
        <f>U556*J556</f>
        <v/>
      </c>
      <c r="X556">
        <f>T556+W556</f>
        <v/>
      </c>
      <c r="Y556">
        <f>(T556*E556+W556*L556)*(1-R556-'d_고정'!$B$13)</f>
        <v/>
      </c>
      <c r="Z556">
        <f>(U556*N556*Q556+'d_고정'!$B$3*('6_기대효과'!$H$7/8)*Q556*'d_고정'!$B$10*P556*('6_기대효과'!$K$7/'d_고정'!$B$9))*(1-R556)</f>
        <v/>
      </c>
      <c r="AA556">
        <f>W556*L556*(1-R556-'d_고정'!$B$13)+U556*MAX(N556-'d_고정'!$B$10*P556*('6_기대효과'!$K$7/'d_고정'!$B$9),0)*Q556*(1-R556)</f>
        <v/>
      </c>
      <c r="AB556">
        <f>Y556+Z556</f>
        <v/>
      </c>
      <c r="AC556">
        <f>Y556/('d_고정'!$B$5*'6_기대효과'!$H$7/8)/'d_고정'!$B$6</f>
        <v/>
      </c>
      <c r="AD556">
        <f>Y556/('d_고정'!$B$8*'6_기대효과'!$H$7/8)</f>
        <v/>
      </c>
    </row>
    <row r="557">
      <c r="A557">
        <f>RAND()</f>
        <v/>
      </c>
      <c r="B557">
        <f>IF('d_시나리오'!$J$2='d_시나리오'!$H$2,'d_시나리오'!$I$2,IF(A557&lt;('d_시나리오'!$I$2-'d_시나리오'!$H$2)/('d_시나리오'!$J$2-'d_시나리오'!$H$2),'d_시나리오'!$H$2+SQRT(A557*('d_시나리오'!$J$2-'d_시나리오'!$H$2)*('d_시나리오'!$I$2-'d_시나리오'!$H$2)),'d_시나리오'!$J$2-SQRT((1-A557)*('d_시나리오'!$J$2-'d_시나리오'!$H$2)*('d_시나리오'!$J$2-'d_시나리오'!$I$2))))</f>
        <v/>
      </c>
      <c r="C557">
        <f>RAND()</f>
        <v/>
      </c>
      <c r="D557">
        <f>BETAINV(RAND(),IF(C557&lt;'d_고정'!$B$26,'d_고정'!$B$23,'d_고정'!$B$16)+1,'d_고정'!$B$17-IF(C557&lt;'d_고정'!$B$26,'d_고정'!$B$23,'d_고정'!$B$16)+1)*('d_고정'!$B$14+('d_고정'!$B$15-'d_고정'!$B$14)*RAND())</f>
        <v/>
      </c>
      <c r="E557">
        <f>INDEX('d_분포'!$A$2:$A$28,RANDBETWEEN(1,27))</f>
        <v/>
      </c>
      <c r="F557">
        <f>INDEX('d_분포'!$C$2:$C$5,RANDBETWEEN(1,4))*(0.9+0.2*RAND())</f>
        <v/>
      </c>
      <c r="G557">
        <f>RAND()</f>
        <v/>
      </c>
      <c r="H557">
        <f>(F557+(1-F557)*('d_고정'!$B$22*BETAINV(RAND(),IF(G557&lt;'d_고정'!$B$26,'d_고정'!$B$25,'d_고정'!$B$20)+1,'d_고정'!$B$21-IF(G557&lt;'d_고정'!$B$26,'d_고정'!$B$25,'d_고정'!$B$20)+1)+(1-'d_고정'!$B$22)*BETAINV(RAND(),IF(G557&lt;'d_고정'!$B$26,'d_고정'!$B$24,'d_고정'!$B$18)+1,'d_고정'!$B$19-IF(G557&lt;'d_고정'!$B$26,'d_고정'!$B$24,'d_고정'!$B$18)+1))*('d_고정'!$B$14+('d_고정'!$B$15-'d_고정'!$B$14)*RAND()))/F557</f>
        <v/>
      </c>
      <c r="I557">
        <f>RAND()</f>
        <v/>
      </c>
      <c r="J557">
        <f>IF('d_시나리오'!$J$3='d_시나리오'!$H$3,'d_시나리오'!$I$3,IF(I557&lt;('d_시나리오'!$I$3-'d_시나리오'!$H$3)/('d_시나리오'!$J$3-'d_시나리오'!$H$3),'d_시나리오'!$H$3+SQRT(I557*('d_시나리오'!$J$3-'d_시나리오'!$H$3)*('d_시나리오'!$I$3-'d_시나리오'!$H$3)),'d_시나리오'!$J$3-SQRT((1-I557)*('d_시나리오'!$J$3-'d_시나리오'!$H$3)*('d_시나리오'!$J$3-'d_시나리오'!$I$3))))</f>
        <v/>
      </c>
      <c r="K557">
        <f>RAND()</f>
        <v/>
      </c>
      <c r="L557">
        <f>IF('d_시나리오'!$J$4='d_시나리오'!$H$4,'d_시나리오'!$I$4,IF(K557&lt;('d_시나리오'!$I$4-'d_시나리오'!$H$4)/('d_시나리오'!$J$4-'d_시나리오'!$H$4),'d_시나리오'!$H$4+SQRT(K557*('d_시나리오'!$J$4-'d_시나리오'!$H$4)*('d_시나리오'!$I$4-'d_시나리오'!$H$4)),'d_시나리오'!$J$4-SQRT((1-K557)*('d_시나리오'!$J$4-'d_시나리오'!$H$4)*('d_시나리오'!$J$4-'d_시나리오'!$I$4))))</f>
        <v/>
      </c>
      <c r="M557">
        <f>RAND()</f>
        <v/>
      </c>
      <c r="N557">
        <f>IF('d_시나리오'!$J$5='d_시나리오'!$H$5,'d_시나리오'!$I$5,IF(M557&lt;('d_시나리오'!$I$5-'d_시나리오'!$H$5)/('d_시나리오'!$J$5-'d_시나리오'!$H$5),'d_시나리오'!$H$5+SQRT(M557*('d_시나리오'!$J$5-'d_시나리오'!$H$5)*('d_시나리오'!$I$5-'d_시나리오'!$H$5)),'d_시나리오'!$J$5-SQRT((1-M557)*('d_시나리오'!$J$5-'d_시나리오'!$H$5)*('d_시나리오'!$J$5-'d_시나리오'!$I$5))))</f>
        <v/>
      </c>
      <c r="O557">
        <f>RAND()</f>
        <v/>
      </c>
      <c r="P557">
        <f>IF('d_시나리오'!$J$6='d_시나리오'!$H$6,'d_시나리오'!$I$6,IF(O557&lt;('d_시나리오'!$I$6-'d_시나리오'!$H$6)/('d_시나리오'!$J$6-'d_시나리오'!$H$6),'d_시나리오'!$H$6+SQRT(O557*('d_시나리오'!$J$6-'d_시나리오'!$H$6)*('d_시나리오'!$I$6-'d_시나리오'!$H$6)),'d_시나리오'!$J$6-SQRT((1-O557)*('d_시나리오'!$J$6-'d_시나리오'!$H$6)*('d_시나리오'!$J$6-'d_시나리오'!$I$6))))</f>
        <v/>
      </c>
      <c r="Q557">
        <f>INDEX('d_분포'!$B$2:$B$57,RANDBETWEEN(1,56))</f>
        <v/>
      </c>
      <c r="R557">
        <f>BETAINV(RAND(),5,5)</f>
        <v/>
      </c>
      <c r="S557">
        <f>'d_고정'!$B$1*'6_기대효과'!$H$7*('d_시나리오'!$I$7/'d_고정'!$B$2)*B557</f>
        <v/>
      </c>
      <c r="T557">
        <f>S557*D557</f>
        <v/>
      </c>
      <c r="U557">
        <f>S557*F557*H557</f>
        <v/>
      </c>
      <c r="V557">
        <f>S557*F557*(H557-1)</f>
        <v/>
      </c>
      <c r="W557">
        <f>U557*J557</f>
        <v/>
      </c>
      <c r="X557">
        <f>T557+W557</f>
        <v/>
      </c>
      <c r="Y557">
        <f>(T557*E557+W557*L557)*(1-R557-'d_고정'!$B$13)</f>
        <v/>
      </c>
      <c r="Z557">
        <f>(U557*N557*Q557+'d_고정'!$B$3*('6_기대효과'!$H$7/8)*Q557*'d_고정'!$B$10*P557*('6_기대효과'!$K$7/'d_고정'!$B$9))*(1-R557)</f>
        <v/>
      </c>
      <c r="AA557">
        <f>W557*L557*(1-R557-'d_고정'!$B$13)+U557*MAX(N557-'d_고정'!$B$10*P557*('6_기대효과'!$K$7/'d_고정'!$B$9),0)*Q557*(1-R557)</f>
        <v/>
      </c>
      <c r="AB557">
        <f>Y557+Z557</f>
        <v/>
      </c>
      <c r="AC557">
        <f>Y557/('d_고정'!$B$5*'6_기대효과'!$H$7/8)/'d_고정'!$B$6</f>
        <v/>
      </c>
      <c r="AD557">
        <f>Y557/('d_고정'!$B$8*'6_기대효과'!$H$7/8)</f>
        <v/>
      </c>
    </row>
    <row r="558">
      <c r="A558">
        <f>RAND()</f>
        <v/>
      </c>
      <c r="B558">
        <f>IF('d_시나리오'!$J$2='d_시나리오'!$H$2,'d_시나리오'!$I$2,IF(A558&lt;('d_시나리오'!$I$2-'d_시나리오'!$H$2)/('d_시나리오'!$J$2-'d_시나리오'!$H$2),'d_시나리오'!$H$2+SQRT(A558*('d_시나리오'!$J$2-'d_시나리오'!$H$2)*('d_시나리오'!$I$2-'d_시나리오'!$H$2)),'d_시나리오'!$J$2-SQRT((1-A558)*('d_시나리오'!$J$2-'d_시나리오'!$H$2)*('d_시나리오'!$J$2-'d_시나리오'!$I$2))))</f>
        <v/>
      </c>
      <c r="C558">
        <f>RAND()</f>
        <v/>
      </c>
      <c r="D558">
        <f>BETAINV(RAND(),IF(C558&lt;'d_고정'!$B$26,'d_고정'!$B$23,'d_고정'!$B$16)+1,'d_고정'!$B$17-IF(C558&lt;'d_고정'!$B$26,'d_고정'!$B$23,'d_고정'!$B$16)+1)*('d_고정'!$B$14+('d_고정'!$B$15-'d_고정'!$B$14)*RAND())</f>
        <v/>
      </c>
      <c r="E558">
        <f>INDEX('d_분포'!$A$2:$A$28,RANDBETWEEN(1,27))</f>
        <v/>
      </c>
      <c r="F558">
        <f>INDEX('d_분포'!$C$2:$C$5,RANDBETWEEN(1,4))*(0.9+0.2*RAND())</f>
        <v/>
      </c>
      <c r="G558">
        <f>RAND()</f>
        <v/>
      </c>
      <c r="H558">
        <f>(F558+(1-F558)*('d_고정'!$B$22*BETAINV(RAND(),IF(G558&lt;'d_고정'!$B$26,'d_고정'!$B$25,'d_고정'!$B$20)+1,'d_고정'!$B$21-IF(G558&lt;'d_고정'!$B$26,'d_고정'!$B$25,'d_고정'!$B$20)+1)+(1-'d_고정'!$B$22)*BETAINV(RAND(),IF(G558&lt;'d_고정'!$B$26,'d_고정'!$B$24,'d_고정'!$B$18)+1,'d_고정'!$B$19-IF(G558&lt;'d_고정'!$B$26,'d_고정'!$B$24,'d_고정'!$B$18)+1))*('d_고정'!$B$14+('d_고정'!$B$15-'d_고정'!$B$14)*RAND()))/F558</f>
        <v/>
      </c>
      <c r="I558">
        <f>RAND()</f>
        <v/>
      </c>
      <c r="J558">
        <f>IF('d_시나리오'!$J$3='d_시나리오'!$H$3,'d_시나리오'!$I$3,IF(I558&lt;('d_시나리오'!$I$3-'d_시나리오'!$H$3)/('d_시나리오'!$J$3-'d_시나리오'!$H$3),'d_시나리오'!$H$3+SQRT(I558*('d_시나리오'!$J$3-'d_시나리오'!$H$3)*('d_시나리오'!$I$3-'d_시나리오'!$H$3)),'d_시나리오'!$J$3-SQRT((1-I558)*('d_시나리오'!$J$3-'d_시나리오'!$H$3)*('d_시나리오'!$J$3-'d_시나리오'!$I$3))))</f>
        <v/>
      </c>
      <c r="K558">
        <f>RAND()</f>
        <v/>
      </c>
      <c r="L558">
        <f>IF('d_시나리오'!$J$4='d_시나리오'!$H$4,'d_시나리오'!$I$4,IF(K558&lt;('d_시나리오'!$I$4-'d_시나리오'!$H$4)/('d_시나리오'!$J$4-'d_시나리오'!$H$4),'d_시나리오'!$H$4+SQRT(K558*('d_시나리오'!$J$4-'d_시나리오'!$H$4)*('d_시나리오'!$I$4-'d_시나리오'!$H$4)),'d_시나리오'!$J$4-SQRT((1-K558)*('d_시나리오'!$J$4-'d_시나리오'!$H$4)*('d_시나리오'!$J$4-'d_시나리오'!$I$4))))</f>
        <v/>
      </c>
      <c r="M558">
        <f>RAND()</f>
        <v/>
      </c>
      <c r="N558">
        <f>IF('d_시나리오'!$J$5='d_시나리오'!$H$5,'d_시나리오'!$I$5,IF(M558&lt;('d_시나리오'!$I$5-'d_시나리오'!$H$5)/('d_시나리오'!$J$5-'d_시나리오'!$H$5),'d_시나리오'!$H$5+SQRT(M558*('d_시나리오'!$J$5-'d_시나리오'!$H$5)*('d_시나리오'!$I$5-'d_시나리오'!$H$5)),'d_시나리오'!$J$5-SQRT((1-M558)*('d_시나리오'!$J$5-'d_시나리오'!$H$5)*('d_시나리오'!$J$5-'d_시나리오'!$I$5))))</f>
        <v/>
      </c>
      <c r="O558">
        <f>RAND()</f>
        <v/>
      </c>
      <c r="P558">
        <f>IF('d_시나리오'!$J$6='d_시나리오'!$H$6,'d_시나리오'!$I$6,IF(O558&lt;('d_시나리오'!$I$6-'d_시나리오'!$H$6)/('d_시나리오'!$J$6-'d_시나리오'!$H$6),'d_시나리오'!$H$6+SQRT(O558*('d_시나리오'!$J$6-'d_시나리오'!$H$6)*('d_시나리오'!$I$6-'d_시나리오'!$H$6)),'d_시나리오'!$J$6-SQRT((1-O558)*('d_시나리오'!$J$6-'d_시나리오'!$H$6)*('d_시나리오'!$J$6-'d_시나리오'!$I$6))))</f>
        <v/>
      </c>
      <c r="Q558">
        <f>INDEX('d_분포'!$B$2:$B$57,RANDBETWEEN(1,56))</f>
        <v/>
      </c>
      <c r="R558">
        <f>BETAINV(RAND(),5,5)</f>
        <v/>
      </c>
      <c r="S558">
        <f>'d_고정'!$B$1*'6_기대효과'!$H$7*('d_시나리오'!$I$7/'d_고정'!$B$2)*B558</f>
        <v/>
      </c>
      <c r="T558">
        <f>S558*D558</f>
        <v/>
      </c>
      <c r="U558">
        <f>S558*F558*H558</f>
        <v/>
      </c>
      <c r="V558">
        <f>S558*F558*(H558-1)</f>
        <v/>
      </c>
      <c r="W558">
        <f>U558*J558</f>
        <v/>
      </c>
      <c r="X558">
        <f>T558+W558</f>
        <v/>
      </c>
      <c r="Y558">
        <f>(T558*E558+W558*L558)*(1-R558-'d_고정'!$B$13)</f>
        <v/>
      </c>
      <c r="Z558">
        <f>(U558*N558*Q558+'d_고정'!$B$3*('6_기대효과'!$H$7/8)*Q558*'d_고정'!$B$10*P558*('6_기대효과'!$K$7/'d_고정'!$B$9))*(1-R558)</f>
        <v/>
      </c>
      <c r="AA558">
        <f>W558*L558*(1-R558-'d_고정'!$B$13)+U558*MAX(N558-'d_고정'!$B$10*P558*('6_기대효과'!$K$7/'d_고정'!$B$9),0)*Q558*(1-R558)</f>
        <v/>
      </c>
      <c r="AB558">
        <f>Y558+Z558</f>
        <v/>
      </c>
      <c r="AC558">
        <f>Y558/('d_고정'!$B$5*'6_기대효과'!$H$7/8)/'d_고정'!$B$6</f>
        <v/>
      </c>
      <c r="AD558">
        <f>Y558/('d_고정'!$B$8*'6_기대효과'!$H$7/8)</f>
        <v/>
      </c>
    </row>
    <row r="559">
      <c r="A559">
        <f>RAND()</f>
        <v/>
      </c>
      <c r="B559">
        <f>IF('d_시나리오'!$J$2='d_시나리오'!$H$2,'d_시나리오'!$I$2,IF(A559&lt;('d_시나리오'!$I$2-'d_시나리오'!$H$2)/('d_시나리오'!$J$2-'d_시나리오'!$H$2),'d_시나리오'!$H$2+SQRT(A559*('d_시나리오'!$J$2-'d_시나리오'!$H$2)*('d_시나리오'!$I$2-'d_시나리오'!$H$2)),'d_시나리오'!$J$2-SQRT((1-A559)*('d_시나리오'!$J$2-'d_시나리오'!$H$2)*('d_시나리오'!$J$2-'d_시나리오'!$I$2))))</f>
        <v/>
      </c>
      <c r="C559">
        <f>RAND()</f>
        <v/>
      </c>
      <c r="D559">
        <f>BETAINV(RAND(),IF(C559&lt;'d_고정'!$B$26,'d_고정'!$B$23,'d_고정'!$B$16)+1,'d_고정'!$B$17-IF(C559&lt;'d_고정'!$B$26,'d_고정'!$B$23,'d_고정'!$B$16)+1)*('d_고정'!$B$14+('d_고정'!$B$15-'d_고정'!$B$14)*RAND())</f>
        <v/>
      </c>
      <c r="E559">
        <f>INDEX('d_분포'!$A$2:$A$28,RANDBETWEEN(1,27))</f>
        <v/>
      </c>
      <c r="F559">
        <f>INDEX('d_분포'!$C$2:$C$5,RANDBETWEEN(1,4))*(0.9+0.2*RAND())</f>
        <v/>
      </c>
      <c r="G559">
        <f>RAND()</f>
        <v/>
      </c>
      <c r="H559">
        <f>(F559+(1-F559)*('d_고정'!$B$22*BETAINV(RAND(),IF(G559&lt;'d_고정'!$B$26,'d_고정'!$B$25,'d_고정'!$B$20)+1,'d_고정'!$B$21-IF(G559&lt;'d_고정'!$B$26,'d_고정'!$B$25,'d_고정'!$B$20)+1)+(1-'d_고정'!$B$22)*BETAINV(RAND(),IF(G559&lt;'d_고정'!$B$26,'d_고정'!$B$24,'d_고정'!$B$18)+1,'d_고정'!$B$19-IF(G559&lt;'d_고정'!$B$26,'d_고정'!$B$24,'d_고정'!$B$18)+1))*('d_고정'!$B$14+('d_고정'!$B$15-'d_고정'!$B$14)*RAND()))/F559</f>
        <v/>
      </c>
      <c r="I559">
        <f>RAND()</f>
        <v/>
      </c>
      <c r="J559">
        <f>IF('d_시나리오'!$J$3='d_시나리오'!$H$3,'d_시나리오'!$I$3,IF(I559&lt;('d_시나리오'!$I$3-'d_시나리오'!$H$3)/('d_시나리오'!$J$3-'d_시나리오'!$H$3),'d_시나리오'!$H$3+SQRT(I559*('d_시나리오'!$J$3-'d_시나리오'!$H$3)*('d_시나리오'!$I$3-'d_시나리오'!$H$3)),'d_시나리오'!$J$3-SQRT((1-I559)*('d_시나리오'!$J$3-'d_시나리오'!$H$3)*('d_시나리오'!$J$3-'d_시나리오'!$I$3))))</f>
        <v/>
      </c>
      <c r="K559">
        <f>RAND()</f>
        <v/>
      </c>
      <c r="L559">
        <f>IF('d_시나리오'!$J$4='d_시나리오'!$H$4,'d_시나리오'!$I$4,IF(K559&lt;('d_시나리오'!$I$4-'d_시나리오'!$H$4)/('d_시나리오'!$J$4-'d_시나리오'!$H$4),'d_시나리오'!$H$4+SQRT(K559*('d_시나리오'!$J$4-'d_시나리오'!$H$4)*('d_시나리오'!$I$4-'d_시나리오'!$H$4)),'d_시나리오'!$J$4-SQRT((1-K559)*('d_시나리오'!$J$4-'d_시나리오'!$H$4)*('d_시나리오'!$J$4-'d_시나리오'!$I$4))))</f>
        <v/>
      </c>
      <c r="M559">
        <f>RAND()</f>
        <v/>
      </c>
      <c r="N559">
        <f>IF('d_시나리오'!$J$5='d_시나리오'!$H$5,'d_시나리오'!$I$5,IF(M559&lt;('d_시나리오'!$I$5-'d_시나리오'!$H$5)/('d_시나리오'!$J$5-'d_시나리오'!$H$5),'d_시나리오'!$H$5+SQRT(M559*('d_시나리오'!$J$5-'d_시나리오'!$H$5)*('d_시나리오'!$I$5-'d_시나리오'!$H$5)),'d_시나리오'!$J$5-SQRT((1-M559)*('d_시나리오'!$J$5-'d_시나리오'!$H$5)*('d_시나리오'!$J$5-'d_시나리오'!$I$5))))</f>
        <v/>
      </c>
      <c r="O559">
        <f>RAND()</f>
        <v/>
      </c>
      <c r="P559">
        <f>IF('d_시나리오'!$J$6='d_시나리오'!$H$6,'d_시나리오'!$I$6,IF(O559&lt;('d_시나리오'!$I$6-'d_시나리오'!$H$6)/('d_시나리오'!$J$6-'d_시나리오'!$H$6),'d_시나리오'!$H$6+SQRT(O559*('d_시나리오'!$J$6-'d_시나리오'!$H$6)*('d_시나리오'!$I$6-'d_시나리오'!$H$6)),'d_시나리오'!$J$6-SQRT((1-O559)*('d_시나리오'!$J$6-'d_시나리오'!$H$6)*('d_시나리오'!$J$6-'d_시나리오'!$I$6))))</f>
        <v/>
      </c>
      <c r="Q559">
        <f>INDEX('d_분포'!$B$2:$B$57,RANDBETWEEN(1,56))</f>
        <v/>
      </c>
      <c r="R559">
        <f>BETAINV(RAND(),5,5)</f>
        <v/>
      </c>
      <c r="S559">
        <f>'d_고정'!$B$1*'6_기대효과'!$H$7*('d_시나리오'!$I$7/'d_고정'!$B$2)*B559</f>
        <v/>
      </c>
      <c r="T559">
        <f>S559*D559</f>
        <v/>
      </c>
      <c r="U559">
        <f>S559*F559*H559</f>
        <v/>
      </c>
      <c r="V559">
        <f>S559*F559*(H559-1)</f>
        <v/>
      </c>
      <c r="W559">
        <f>U559*J559</f>
        <v/>
      </c>
      <c r="X559">
        <f>T559+W559</f>
        <v/>
      </c>
      <c r="Y559">
        <f>(T559*E559+W559*L559)*(1-R559-'d_고정'!$B$13)</f>
        <v/>
      </c>
      <c r="Z559">
        <f>(U559*N559*Q559+'d_고정'!$B$3*('6_기대효과'!$H$7/8)*Q559*'d_고정'!$B$10*P559*('6_기대효과'!$K$7/'d_고정'!$B$9))*(1-R559)</f>
        <v/>
      </c>
      <c r="AA559">
        <f>W559*L559*(1-R559-'d_고정'!$B$13)+U559*MAX(N559-'d_고정'!$B$10*P559*('6_기대효과'!$K$7/'d_고정'!$B$9),0)*Q559*(1-R559)</f>
        <v/>
      </c>
      <c r="AB559">
        <f>Y559+Z559</f>
        <v/>
      </c>
      <c r="AC559">
        <f>Y559/('d_고정'!$B$5*'6_기대효과'!$H$7/8)/'d_고정'!$B$6</f>
        <v/>
      </c>
      <c r="AD559">
        <f>Y559/('d_고정'!$B$8*'6_기대효과'!$H$7/8)</f>
        <v/>
      </c>
    </row>
    <row r="560">
      <c r="A560">
        <f>RAND()</f>
        <v/>
      </c>
      <c r="B560">
        <f>IF('d_시나리오'!$J$2='d_시나리오'!$H$2,'d_시나리오'!$I$2,IF(A560&lt;('d_시나리오'!$I$2-'d_시나리오'!$H$2)/('d_시나리오'!$J$2-'d_시나리오'!$H$2),'d_시나리오'!$H$2+SQRT(A560*('d_시나리오'!$J$2-'d_시나리오'!$H$2)*('d_시나리오'!$I$2-'d_시나리오'!$H$2)),'d_시나리오'!$J$2-SQRT((1-A560)*('d_시나리오'!$J$2-'d_시나리오'!$H$2)*('d_시나리오'!$J$2-'d_시나리오'!$I$2))))</f>
        <v/>
      </c>
      <c r="C560">
        <f>RAND()</f>
        <v/>
      </c>
      <c r="D560">
        <f>BETAINV(RAND(),IF(C560&lt;'d_고정'!$B$26,'d_고정'!$B$23,'d_고정'!$B$16)+1,'d_고정'!$B$17-IF(C560&lt;'d_고정'!$B$26,'d_고정'!$B$23,'d_고정'!$B$16)+1)*('d_고정'!$B$14+('d_고정'!$B$15-'d_고정'!$B$14)*RAND())</f>
        <v/>
      </c>
      <c r="E560">
        <f>INDEX('d_분포'!$A$2:$A$28,RANDBETWEEN(1,27))</f>
        <v/>
      </c>
      <c r="F560">
        <f>INDEX('d_분포'!$C$2:$C$5,RANDBETWEEN(1,4))*(0.9+0.2*RAND())</f>
        <v/>
      </c>
      <c r="G560">
        <f>RAND()</f>
        <v/>
      </c>
      <c r="H560">
        <f>(F560+(1-F560)*('d_고정'!$B$22*BETAINV(RAND(),IF(G560&lt;'d_고정'!$B$26,'d_고정'!$B$25,'d_고정'!$B$20)+1,'d_고정'!$B$21-IF(G560&lt;'d_고정'!$B$26,'d_고정'!$B$25,'d_고정'!$B$20)+1)+(1-'d_고정'!$B$22)*BETAINV(RAND(),IF(G560&lt;'d_고정'!$B$26,'d_고정'!$B$24,'d_고정'!$B$18)+1,'d_고정'!$B$19-IF(G560&lt;'d_고정'!$B$26,'d_고정'!$B$24,'d_고정'!$B$18)+1))*('d_고정'!$B$14+('d_고정'!$B$15-'d_고정'!$B$14)*RAND()))/F560</f>
        <v/>
      </c>
      <c r="I560">
        <f>RAND()</f>
        <v/>
      </c>
      <c r="J560">
        <f>IF('d_시나리오'!$J$3='d_시나리오'!$H$3,'d_시나리오'!$I$3,IF(I560&lt;('d_시나리오'!$I$3-'d_시나리오'!$H$3)/('d_시나리오'!$J$3-'d_시나리오'!$H$3),'d_시나리오'!$H$3+SQRT(I560*('d_시나리오'!$J$3-'d_시나리오'!$H$3)*('d_시나리오'!$I$3-'d_시나리오'!$H$3)),'d_시나리오'!$J$3-SQRT((1-I560)*('d_시나리오'!$J$3-'d_시나리오'!$H$3)*('d_시나리오'!$J$3-'d_시나리오'!$I$3))))</f>
        <v/>
      </c>
      <c r="K560">
        <f>RAND()</f>
        <v/>
      </c>
      <c r="L560">
        <f>IF('d_시나리오'!$J$4='d_시나리오'!$H$4,'d_시나리오'!$I$4,IF(K560&lt;('d_시나리오'!$I$4-'d_시나리오'!$H$4)/('d_시나리오'!$J$4-'d_시나리오'!$H$4),'d_시나리오'!$H$4+SQRT(K560*('d_시나리오'!$J$4-'d_시나리오'!$H$4)*('d_시나리오'!$I$4-'d_시나리오'!$H$4)),'d_시나리오'!$J$4-SQRT((1-K560)*('d_시나리오'!$J$4-'d_시나리오'!$H$4)*('d_시나리오'!$J$4-'d_시나리오'!$I$4))))</f>
        <v/>
      </c>
      <c r="M560">
        <f>RAND()</f>
        <v/>
      </c>
      <c r="N560">
        <f>IF('d_시나리오'!$J$5='d_시나리오'!$H$5,'d_시나리오'!$I$5,IF(M560&lt;('d_시나리오'!$I$5-'d_시나리오'!$H$5)/('d_시나리오'!$J$5-'d_시나리오'!$H$5),'d_시나리오'!$H$5+SQRT(M560*('d_시나리오'!$J$5-'d_시나리오'!$H$5)*('d_시나리오'!$I$5-'d_시나리오'!$H$5)),'d_시나리오'!$J$5-SQRT((1-M560)*('d_시나리오'!$J$5-'d_시나리오'!$H$5)*('d_시나리오'!$J$5-'d_시나리오'!$I$5))))</f>
        <v/>
      </c>
      <c r="O560">
        <f>RAND()</f>
        <v/>
      </c>
      <c r="P560">
        <f>IF('d_시나리오'!$J$6='d_시나리오'!$H$6,'d_시나리오'!$I$6,IF(O560&lt;('d_시나리오'!$I$6-'d_시나리오'!$H$6)/('d_시나리오'!$J$6-'d_시나리오'!$H$6),'d_시나리오'!$H$6+SQRT(O560*('d_시나리오'!$J$6-'d_시나리오'!$H$6)*('d_시나리오'!$I$6-'d_시나리오'!$H$6)),'d_시나리오'!$J$6-SQRT((1-O560)*('d_시나리오'!$J$6-'d_시나리오'!$H$6)*('d_시나리오'!$J$6-'d_시나리오'!$I$6))))</f>
        <v/>
      </c>
      <c r="Q560">
        <f>INDEX('d_분포'!$B$2:$B$57,RANDBETWEEN(1,56))</f>
        <v/>
      </c>
      <c r="R560">
        <f>BETAINV(RAND(),5,5)</f>
        <v/>
      </c>
      <c r="S560">
        <f>'d_고정'!$B$1*'6_기대효과'!$H$7*('d_시나리오'!$I$7/'d_고정'!$B$2)*B560</f>
        <v/>
      </c>
      <c r="T560">
        <f>S560*D560</f>
        <v/>
      </c>
      <c r="U560">
        <f>S560*F560*H560</f>
        <v/>
      </c>
      <c r="V560">
        <f>S560*F560*(H560-1)</f>
        <v/>
      </c>
      <c r="W560">
        <f>U560*J560</f>
        <v/>
      </c>
      <c r="X560">
        <f>T560+W560</f>
        <v/>
      </c>
      <c r="Y560">
        <f>(T560*E560+W560*L560)*(1-R560-'d_고정'!$B$13)</f>
        <v/>
      </c>
      <c r="Z560">
        <f>(U560*N560*Q560+'d_고정'!$B$3*('6_기대효과'!$H$7/8)*Q560*'d_고정'!$B$10*P560*('6_기대효과'!$K$7/'d_고정'!$B$9))*(1-R560)</f>
        <v/>
      </c>
      <c r="AA560">
        <f>W560*L560*(1-R560-'d_고정'!$B$13)+U560*MAX(N560-'d_고정'!$B$10*P560*('6_기대효과'!$K$7/'d_고정'!$B$9),0)*Q560*(1-R560)</f>
        <v/>
      </c>
      <c r="AB560">
        <f>Y560+Z560</f>
        <v/>
      </c>
      <c r="AC560">
        <f>Y560/('d_고정'!$B$5*'6_기대효과'!$H$7/8)/'d_고정'!$B$6</f>
        <v/>
      </c>
      <c r="AD560">
        <f>Y560/('d_고정'!$B$8*'6_기대효과'!$H$7/8)</f>
        <v/>
      </c>
    </row>
    <row r="561">
      <c r="A561">
        <f>RAND()</f>
        <v/>
      </c>
      <c r="B561">
        <f>IF('d_시나리오'!$J$2='d_시나리오'!$H$2,'d_시나리오'!$I$2,IF(A561&lt;('d_시나리오'!$I$2-'d_시나리오'!$H$2)/('d_시나리오'!$J$2-'d_시나리오'!$H$2),'d_시나리오'!$H$2+SQRT(A561*('d_시나리오'!$J$2-'d_시나리오'!$H$2)*('d_시나리오'!$I$2-'d_시나리오'!$H$2)),'d_시나리오'!$J$2-SQRT((1-A561)*('d_시나리오'!$J$2-'d_시나리오'!$H$2)*('d_시나리오'!$J$2-'d_시나리오'!$I$2))))</f>
        <v/>
      </c>
      <c r="C561">
        <f>RAND()</f>
        <v/>
      </c>
      <c r="D561">
        <f>BETAINV(RAND(),IF(C561&lt;'d_고정'!$B$26,'d_고정'!$B$23,'d_고정'!$B$16)+1,'d_고정'!$B$17-IF(C561&lt;'d_고정'!$B$26,'d_고정'!$B$23,'d_고정'!$B$16)+1)*('d_고정'!$B$14+('d_고정'!$B$15-'d_고정'!$B$14)*RAND())</f>
        <v/>
      </c>
      <c r="E561">
        <f>INDEX('d_분포'!$A$2:$A$28,RANDBETWEEN(1,27))</f>
        <v/>
      </c>
      <c r="F561">
        <f>INDEX('d_분포'!$C$2:$C$5,RANDBETWEEN(1,4))*(0.9+0.2*RAND())</f>
        <v/>
      </c>
      <c r="G561">
        <f>RAND()</f>
        <v/>
      </c>
      <c r="H561">
        <f>(F561+(1-F561)*('d_고정'!$B$22*BETAINV(RAND(),IF(G561&lt;'d_고정'!$B$26,'d_고정'!$B$25,'d_고정'!$B$20)+1,'d_고정'!$B$21-IF(G561&lt;'d_고정'!$B$26,'d_고정'!$B$25,'d_고정'!$B$20)+1)+(1-'d_고정'!$B$22)*BETAINV(RAND(),IF(G561&lt;'d_고정'!$B$26,'d_고정'!$B$24,'d_고정'!$B$18)+1,'d_고정'!$B$19-IF(G561&lt;'d_고정'!$B$26,'d_고정'!$B$24,'d_고정'!$B$18)+1))*('d_고정'!$B$14+('d_고정'!$B$15-'d_고정'!$B$14)*RAND()))/F561</f>
        <v/>
      </c>
      <c r="I561">
        <f>RAND()</f>
        <v/>
      </c>
      <c r="J561">
        <f>IF('d_시나리오'!$J$3='d_시나리오'!$H$3,'d_시나리오'!$I$3,IF(I561&lt;('d_시나리오'!$I$3-'d_시나리오'!$H$3)/('d_시나리오'!$J$3-'d_시나리오'!$H$3),'d_시나리오'!$H$3+SQRT(I561*('d_시나리오'!$J$3-'d_시나리오'!$H$3)*('d_시나리오'!$I$3-'d_시나리오'!$H$3)),'d_시나리오'!$J$3-SQRT((1-I561)*('d_시나리오'!$J$3-'d_시나리오'!$H$3)*('d_시나리오'!$J$3-'d_시나리오'!$I$3))))</f>
        <v/>
      </c>
      <c r="K561">
        <f>RAND()</f>
        <v/>
      </c>
      <c r="L561">
        <f>IF('d_시나리오'!$J$4='d_시나리오'!$H$4,'d_시나리오'!$I$4,IF(K561&lt;('d_시나리오'!$I$4-'d_시나리오'!$H$4)/('d_시나리오'!$J$4-'d_시나리오'!$H$4),'d_시나리오'!$H$4+SQRT(K561*('d_시나리오'!$J$4-'d_시나리오'!$H$4)*('d_시나리오'!$I$4-'d_시나리오'!$H$4)),'d_시나리오'!$J$4-SQRT((1-K561)*('d_시나리오'!$J$4-'d_시나리오'!$H$4)*('d_시나리오'!$J$4-'d_시나리오'!$I$4))))</f>
        <v/>
      </c>
      <c r="M561">
        <f>RAND()</f>
        <v/>
      </c>
      <c r="N561">
        <f>IF('d_시나리오'!$J$5='d_시나리오'!$H$5,'d_시나리오'!$I$5,IF(M561&lt;('d_시나리오'!$I$5-'d_시나리오'!$H$5)/('d_시나리오'!$J$5-'d_시나리오'!$H$5),'d_시나리오'!$H$5+SQRT(M561*('d_시나리오'!$J$5-'d_시나리오'!$H$5)*('d_시나리오'!$I$5-'d_시나리오'!$H$5)),'d_시나리오'!$J$5-SQRT((1-M561)*('d_시나리오'!$J$5-'d_시나리오'!$H$5)*('d_시나리오'!$J$5-'d_시나리오'!$I$5))))</f>
        <v/>
      </c>
      <c r="O561">
        <f>RAND()</f>
        <v/>
      </c>
      <c r="P561">
        <f>IF('d_시나리오'!$J$6='d_시나리오'!$H$6,'d_시나리오'!$I$6,IF(O561&lt;('d_시나리오'!$I$6-'d_시나리오'!$H$6)/('d_시나리오'!$J$6-'d_시나리오'!$H$6),'d_시나리오'!$H$6+SQRT(O561*('d_시나리오'!$J$6-'d_시나리오'!$H$6)*('d_시나리오'!$I$6-'d_시나리오'!$H$6)),'d_시나리오'!$J$6-SQRT((1-O561)*('d_시나리오'!$J$6-'d_시나리오'!$H$6)*('d_시나리오'!$J$6-'d_시나리오'!$I$6))))</f>
        <v/>
      </c>
      <c r="Q561">
        <f>INDEX('d_분포'!$B$2:$B$57,RANDBETWEEN(1,56))</f>
        <v/>
      </c>
      <c r="R561">
        <f>BETAINV(RAND(),5,5)</f>
        <v/>
      </c>
      <c r="S561">
        <f>'d_고정'!$B$1*'6_기대효과'!$H$7*('d_시나리오'!$I$7/'d_고정'!$B$2)*B561</f>
        <v/>
      </c>
      <c r="T561">
        <f>S561*D561</f>
        <v/>
      </c>
      <c r="U561">
        <f>S561*F561*H561</f>
        <v/>
      </c>
      <c r="V561">
        <f>S561*F561*(H561-1)</f>
        <v/>
      </c>
      <c r="W561">
        <f>U561*J561</f>
        <v/>
      </c>
      <c r="X561">
        <f>T561+W561</f>
        <v/>
      </c>
      <c r="Y561">
        <f>(T561*E561+W561*L561)*(1-R561-'d_고정'!$B$13)</f>
        <v/>
      </c>
      <c r="Z561">
        <f>(U561*N561*Q561+'d_고정'!$B$3*('6_기대효과'!$H$7/8)*Q561*'d_고정'!$B$10*P561*('6_기대효과'!$K$7/'d_고정'!$B$9))*(1-R561)</f>
        <v/>
      </c>
      <c r="AA561">
        <f>W561*L561*(1-R561-'d_고정'!$B$13)+U561*MAX(N561-'d_고정'!$B$10*P561*('6_기대효과'!$K$7/'d_고정'!$B$9),0)*Q561*(1-R561)</f>
        <v/>
      </c>
      <c r="AB561">
        <f>Y561+Z561</f>
        <v/>
      </c>
      <c r="AC561">
        <f>Y561/('d_고정'!$B$5*'6_기대효과'!$H$7/8)/'d_고정'!$B$6</f>
        <v/>
      </c>
      <c r="AD561">
        <f>Y561/('d_고정'!$B$8*'6_기대효과'!$H$7/8)</f>
        <v/>
      </c>
    </row>
    <row r="562">
      <c r="A562">
        <f>RAND()</f>
        <v/>
      </c>
      <c r="B562">
        <f>IF('d_시나리오'!$J$2='d_시나리오'!$H$2,'d_시나리오'!$I$2,IF(A562&lt;('d_시나리오'!$I$2-'d_시나리오'!$H$2)/('d_시나리오'!$J$2-'d_시나리오'!$H$2),'d_시나리오'!$H$2+SQRT(A562*('d_시나리오'!$J$2-'d_시나리오'!$H$2)*('d_시나리오'!$I$2-'d_시나리오'!$H$2)),'d_시나리오'!$J$2-SQRT((1-A562)*('d_시나리오'!$J$2-'d_시나리오'!$H$2)*('d_시나리오'!$J$2-'d_시나리오'!$I$2))))</f>
        <v/>
      </c>
      <c r="C562">
        <f>RAND()</f>
        <v/>
      </c>
      <c r="D562">
        <f>BETAINV(RAND(),IF(C562&lt;'d_고정'!$B$26,'d_고정'!$B$23,'d_고정'!$B$16)+1,'d_고정'!$B$17-IF(C562&lt;'d_고정'!$B$26,'d_고정'!$B$23,'d_고정'!$B$16)+1)*('d_고정'!$B$14+('d_고정'!$B$15-'d_고정'!$B$14)*RAND())</f>
        <v/>
      </c>
      <c r="E562">
        <f>INDEX('d_분포'!$A$2:$A$28,RANDBETWEEN(1,27))</f>
        <v/>
      </c>
      <c r="F562">
        <f>INDEX('d_분포'!$C$2:$C$5,RANDBETWEEN(1,4))*(0.9+0.2*RAND())</f>
        <v/>
      </c>
      <c r="G562">
        <f>RAND()</f>
        <v/>
      </c>
      <c r="H562">
        <f>(F562+(1-F562)*('d_고정'!$B$22*BETAINV(RAND(),IF(G562&lt;'d_고정'!$B$26,'d_고정'!$B$25,'d_고정'!$B$20)+1,'d_고정'!$B$21-IF(G562&lt;'d_고정'!$B$26,'d_고정'!$B$25,'d_고정'!$B$20)+1)+(1-'d_고정'!$B$22)*BETAINV(RAND(),IF(G562&lt;'d_고정'!$B$26,'d_고정'!$B$24,'d_고정'!$B$18)+1,'d_고정'!$B$19-IF(G562&lt;'d_고정'!$B$26,'d_고정'!$B$24,'d_고정'!$B$18)+1))*('d_고정'!$B$14+('d_고정'!$B$15-'d_고정'!$B$14)*RAND()))/F562</f>
        <v/>
      </c>
      <c r="I562">
        <f>RAND()</f>
        <v/>
      </c>
      <c r="J562">
        <f>IF('d_시나리오'!$J$3='d_시나리오'!$H$3,'d_시나리오'!$I$3,IF(I562&lt;('d_시나리오'!$I$3-'d_시나리오'!$H$3)/('d_시나리오'!$J$3-'d_시나리오'!$H$3),'d_시나리오'!$H$3+SQRT(I562*('d_시나리오'!$J$3-'d_시나리오'!$H$3)*('d_시나리오'!$I$3-'d_시나리오'!$H$3)),'d_시나리오'!$J$3-SQRT((1-I562)*('d_시나리오'!$J$3-'d_시나리오'!$H$3)*('d_시나리오'!$J$3-'d_시나리오'!$I$3))))</f>
        <v/>
      </c>
      <c r="K562">
        <f>RAND()</f>
        <v/>
      </c>
      <c r="L562">
        <f>IF('d_시나리오'!$J$4='d_시나리오'!$H$4,'d_시나리오'!$I$4,IF(K562&lt;('d_시나리오'!$I$4-'d_시나리오'!$H$4)/('d_시나리오'!$J$4-'d_시나리오'!$H$4),'d_시나리오'!$H$4+SQRT(K562*('d_시나리오'!$J$4-'d_시나리오'!$H$4)*('d_시나리오'!$I$4-'d_시나리오'!$H$4)),'d_시나리오'!$J$4-SQRT((1-K562)*('d_시나리오'!$J$4-'d_시나리오'!$H$4)*('d_시나리오'!$J$4-'d_시나리오'!$I$4))))</f>
        <v/>
      </c>
      <c r="M562">
        <f>RAND()</f>
        <v/>
      </c>
      <c r="N562">
        <f>IF('d_시나리오'!$J$5='d_시나리오'!$H$5,'d_시나리오'!$I$5,IF(M562&lt;('d_시나리오'!$I$5-'d_시나리오'!$H$5)/('d_시나리오'!$J$5-'d_시나리오'!$H$5),'d_시나리오'!$H$5+SQRT(M562*('d_시나리오'!$J$5-'d_시나리오'!$H$5)*('d_시나리오'!$I$5-'d_시나리오'!$H$5)),'d_시나리오'!$J$5-SQRT((1-M562)*('d_시나리오'!$J$5-'d_시나리오'!$H$5)*('d_시나리오'!$J$5-'d_시나리오'!$I$5))))</f>
        <v/>
      </c>
      <c r="O562">
        <f>RAND()</f>
        <v/>
      </c>
      <c r="P562">
        <f>IF('d_시나리오'!$J$6='d_시나리오'!$H$6,'d_시나리오'!$I$6,IF(O562&lt;('d_시나리오'!$I$6-'d_시나리오'!$H$6)/('d_시나리오'!$J$6-'d_시나리오'!$H$6),'d_시나리오'!$H$6+SQRT(O562*('d_시나리오'!$J$6-'d_시나리오'!$H$6)*('d_시나리오'!$I$6-'d_시나리오'!$H$6)),'d_시나리오'!$J$6-SQRT((1-O562)*('d_시나리오'!$J$6-'d_시나리오'!$H$6)*('d_시나리오'!$J$6-'d_시나리오'!$I$6))))</f>
        <v/>
      </c>
      <c r="Q562">
        <f>INDEX('d_분포'!$B$2:$B$57,RANDBETWEEN(1,56))</f>
        <v/>
      </c>
      <c r="R562">
        <f>BETAINV(RAND(),5,5)</f>
        <v/>
      </c>
      <c r="S562">
        <f>'d_고정'!$B$1*'6_기대효과'!$H$7*('d_시나리오'!$I$7/'d_고정'!$B$2)*B562</f>
        <v/>
      </c>
      <c r="T562">
        <f>S562*D562</f>
        <v/>
      </c>
      <c r="U562">
        <f>S562*F562*H562</f>
        <v/>
      </c>
      <c r="V562">
        <f>S562*F562*(H562-1)</f>
        <v/>
      </c>
      <c r="W562">
        <f>U562*J562</f>
        <v/>
      </c>
      <c r="X562">
        <f>T562+W562</f>
        <v/>
      </c>
      <c r="Y562">
        <f>(T562*E562+W562*L562)*(1-R562-'d_고정'!$B$13)</f>
        <v/>
      </c>
      <c r="Z562">
        <f>(U562*N562*Q562+'d_고정'!$B$3*('6_기대효과'!$H$7/8)*Q562*'d_고정'!$B$10*P562*('6_기대효과'!$K$7/'d_고정'!$B$9))*(1-R562)</f>
        <v/>
      </c>
      <c r="AA562">
        <f>W562*L562*(1-R562-'d_고정'!$B$13)+U562*MAX(N562-'d_고정'!$B$10*P562*('6_기대효과'!$K$7/'d_고정'!$B$9),0)*Q562*(1-R562)</f>
        <v/>
      </c>
      <c r="AB562">
        <f>Y562+Z562</f>
        <v/>
      </c>
      <c r="AC562">
        <f>Y562/('d_고정'!$B$5*'6_기대효과'!$H$7/8)/'d_고정'!$B$6</f>
        <v/>
      </c>
      <c r="AD562">
        <f>Y562/('d_고정'!$B$8*'6_기대효과'!$H$7/8)</f>
        <v/>
      </c>
    </row>
    <row r="563">
      <c r="A563">
        <f>RAND()</f>
        <v/>
      </c>
      <c r="B563">
        <f>IF('d_시나리오'!$J$2='d_시나리오'!$H$2,'d_시나리오'!$I$2,IF(A563&lt;('d_시나리오'!$I$2-'d_시나리오'!$H$2)/('d_시나리오'!$J$2-'d_시나리오'!$H$2),'d_시나리오'!$H$2+SQRT(A563*('d_시나리오'!$J$2-'d_시나리오'!$H$2)*('d_시나리오'!$I$2-'d_시나리오'!$H$2)),'d_시나리오'!$J$2-SQRT((1-A563)*('d_시나리오'!$J$2-'d_시나리오'!$H$2)*('d_시나리오'!$J$2-'d_시나리오'!$I$2))))</f>
        <v/>
      </c>
      <c r="C563">
        <f>RAND()</f>
        <v/>
      </c>
      <c r="D563">
        <f>BETAINV(RAND(),IF(C563&lt;'d_고정'!$B$26,'d_고정'!$B$23,'d_고정'!$B$16)+1,'d_고정'!$B$17-IF(C563&lt;'d_고정'!$B$26,'d_고정'!$B$23,'d_고정'!$B$16)+1)*('d_고정'!$B$14+('d_고정'!$B$15-'d_고정'!$B$14)*RAND())</f>
        <v/>
      </c>
      <c r="E563">
        <f>INDEX('d_분포'!$A$2:$A$28,RANDBETWEEN(1,27))</f>
        <v/>
      </c>
      <c r="F563">
        <f>INDEX('d_분포'!$C$2:$C$5,RANDBETWEEN(1,4))*(0.9+0.2*RAND())</f>
        <v/>
      </c>
      <c r="G563">
        <f>RAND()</f>
        <v/>
      </c>
      <c r="H563">
        <f>(F563+(1-F563)*('d_고정'!$B$22*BETAINV(RAND(),IF(G563&lt;'d_고정'!$B$26,'d_고정'!$B$25,'d_고정'!$B$20)+1,'d_고정'!$B$21-IF(G563&lt;'d_고정'!$B$26,'d_고정'!$B$25,'d_고정'!$B$20)+1)+(1-'d_고정'!$B$22)*BETAINV(RAND(),IF(G563&lt;'d_고정'!$B$26,'d_고정'!$B$24,'d_고정'!$B$18)+1,'d_고정'!$B$19-IF(G563&lt;'d_고정'!$B$26,'d_고정'!$B$24,'d_고정'!$B$18)+1))*('d_고정'!$B$14+('d_고정'!$B$15-'d_고정'!$B$14)*RAND()))/F563</f>
        <v/>
      </c>
      <c r="I563">
        <f>RAND()</f>
        <v/>
      </c>
      <c r="J563">
        <f>IF('d_시나리오'!$J$3='d_시나리오'!$H$3,'d_시나리오'!$I$3,IF(I563&lt;('d_시나리오'!$I$3-'d_시나리오'!$H$3)/('d_시나리오'!$J$3-'d_시나리오'!$H$3),'d_시나리오'!$H$3+SQRT(I563*('d_시나리오'!$J$3-'d_시나리오'!$H$3)*('d_시나리오'!$I$3-'d_시나리오'!$H$3)),'d_시나리오'!$J$3-SQRT((1-I563)*('d_시나리오'!$J$3-'d_시나리오'!$H$3)*('d_시나리오'!$J$3-'d_시나리오'!$I$3))))</f>
        <v/>
      </c>
      <c r="K563">
        <f>RAND()</f>
        <v/>
      </c>
      <c r="L563">
        <f>IF('d_시나리오'!$J$4='d_시나리오'!$H$4,'d_시나리오'!$I$4,IF(K563&lt;('d_시나리오'!$I$4-'d_시나리오'!$H$4)/('d_시나리오'!$J$4-'d_시나리오'!$H$4),'d_시나리오'!$H$4+SQRT(K563*('d_시나리오'!$J$4-'d_시나리오'!$H$4)*('d_시나리오'!$I$4-'d_시나리오'!$H$4)),'d_시나리오'!$J$4-SQRT((1-K563)*('d_시나리오'!$J$4-'d_시나리오'!$H$4)*('d_시나리오'!$J$4-'d_시나리오'!$I$4))))</f>
        <v/>
      </c>
      <c r="M563">
        <f>RAND()</f>
        <v/>
      </c>
      <c r="N563">
        <f>IF('d_시나리오'!$J$5='d_시나리오'!$H$5,'d_시나리오'!$I$5,IF(M563&lt;('d_시나리오'!$I$5-'d_시나리오'!$H$5)/('d_시나리오'!$J$5-'d_시나리오'!$H$5),'d_시나리오'!$H$5+SQRT(M563*('d_시나리오'!$J$5-'d_시나리오'!$H$5)*('d_시나리오'!$I$5-'d_시나리오'!$H$5)),'d_시나리오'!$J$5-SQRT((1-M563)*('d_시나리오'!$J$5-'d_시나리오'!$H$5)*('d_시나리오'!$J$5-'d_시나리오'!$I$5))))</f>
        <v/>
      </c>
      <c r="O563">
        <f>RAND()</f>
        <v/>
      </c>
      <c r="P563">
        <f>IF('d_시나리오'!$J$6='d_시나리오'!$H$6,'d_시나리오'!$I$6,IF(O563&lt;('d_시나리오'!$I$6-'d_시나리오'!$H$6)/('d_시나리오'!$J$6-'d_시나리오'!$H$6),'d_시나리오'!$H$6+SQRT(O563*('d_시나리오'!$J$6-'d_시나리오'!$H$6)*('d_시나리오'!$I$6-'d_시나리오'!$H$6)),'d_시나리오'!$J$6-SQRT((1-O563)*('d_시나리오'!$J$6-'d_시나리오'!$H$6)*('d_시나리오'!$J$6-'d_시나리오'!$I$6))))</f>
        <v/>
      </c>
      <c r="Q563">
        <f>INDEX('d_분포'!$B$2:$B$57,RANDBETWEEN(1,56))</f>
        <v/>
      </c>
      <c r="R563">
        <f>BETAINV(RAND(),5,5)</f>
        <v/>
      </c>
      <c r="S563">
        <f>'d_고정'!$B$1*'6_기대효과'!$H$7*('d_시나리오'!$I$7/'d_고정'!$B$2)*B563</f>
        <v/>
      </c>
      <c r="T563">
        <f>S563*D563</f>
        <v/>
      </c>
      <c r="U563">
        <f>S563*F563*H563</f>
        <v/>
      </c>
      <c r="V563">
        <f>S563*F563*(H563-1)</f>
        <v/>
      </c>
      <c r="W563">
        <f>U563*J563</f>
        <v/>
      </c>
      <c r="X563">
        <f>T563+W563</f>
        <v/>
      </c>
      <c r="Y563">
        <f>(T563*E563+W563*L563)*(1-R563-'d_고정'!$B$13)</f>
        <v/>
      </c>
      <c r="Z563">
        <f>(U563*N563*Q563+'d_고정'!$B$3*('6_기대효과'!$H$7/8)*Q563*'d_고정'!$B$10*P563*('6_기대효과'!$K$7/'d_고정'!$B$9))*(1-R563)</f>
        <v/>
      </c>
      <c r="AA563">
        <f>W563*L563*(1-R563-'d_고정'!$B$13)+U563*MAX(N563-'d_고정'!$B$10*P563*('6_기대효과'!$K$7/'d_고정'!$B$9),0)*Q563*(1-R563)</f>
        <v/>
      </c>
      <c r="AB563">
        <f>Y563+Z563</f>
        <v/>
      </c>
      <c r="AC563">
        <f>Y563/('d_고정'!$B$5*'6_기대효과'!$H$7/8)/'d_고정'!$B$6</f>
        <v/>
      </c>
      <c r="AD563">
        <f>Y563/('d_고정'!$B$8*'6_기대효과'!$H$7/8)</f>
        <v/>
      </c>
    </row>
    <row r="564">
      <c r="A564">
        <f>RAND()</f>
        <v/>
      </c>
      <c r="B564">
        <f>IF('d_시나리오'!$J$2='d_시나리오'!$H$2,'d_시나리오'!$I$2,IF(A564&lt;('d_시나리오'!$I$2-'d_시나리오'!$H$2)/('d_시나리오'!$J$2-'d_시나리오'!$H$2),'d_시나리오'!$H$2+SQRT(A564*('d_시나리오'!$J$2-'d_시나리오'!$H$2)*('d_시나리오'!$I$2-'d_시나리오'!$H$2)),'d_시나리오'!$J$2-SQRT((1-A564)*('d_시나리오'!$J$2-'d_시나리오'!$H$2)*('d_시나리오'!$J$2-'d_시나리오'!$I$2))))</f>
        <v/>
      </c>
      <c r="C564">
        <f>RAND()</f>
        <v/>
      </c>
      <c r="D564">
        <f>BETAINV(RAND(),IF(C564&lt;'d_고정'!$B$26,'d_고정'!$B$23,'d_고정'!$B$16)+1,'d_고정'!$B$17-IF(C564&lt;'d_고정'!$B$26,'d_고정'!$B$23,'d_고정'!$B$16)+1)*('d_고정'!$B$14+('d_고정'!$B$15-'d_고정'!$B$14)*RAND())</f>
        <v/>
      </c>
      <c r="E564">
        <f>INDEX('d_분포'!$A$2:$A$28,RANDBETWEEN(1,27))</f>
        <v/>
      </c>
      <c r="F564">
        <f>INDEX('d_분포'!$C$2:$C$5,RANDBETWEEN(1,4))*(0.9+0.2*RAND())</f>
        <v/>
      </c>
      <c r="G564">
        <f>RAND()</f>
        <v/>
      </c>
      <c r="H564">
        <f>(F564+(1-F564)*('d_고정'!$B$22*BETAINV(RAND(),IF(G564&lt;'d_고정'!$B$26,'d_고정'!$B$25,'d_고정'!$B$20)+1,'d_고정'!$B$21-IF(G564&lt;'d_고정'!$B$26,'d_고정'!$B$25,'d_고정'!$B$20)+1)+(1-'d_고정'!$B$22)*BETAINV(RAND(),IF(G564&lt;'d_고정'!$B$26,'d_고정'!$B$24,'d_고정'!$B$18)+1,'d_고정'!$B$19-IF(G564&lt;'d_고정'!$B$26,'d_고정'!$B$24,'d_고정'!$B$18)+1))*('d_고정'!$B$14+('d_고정'!$B$15-'d_고정'!$B$14)*RAND()))/F564</f>
        <v/>
      </c>
      <c r="I564">
        <f>RAND()</f>
        <v/>
      </c>
      <c r="J564">
        <f>IF('d_시나리오'!$J$3='d_시나리오'!$H$3,'d_시나리오'!$I$3,IF(I564&lt;('d_시나리오'!$I$3-'d_시나리오'!$H$3)/('d_시나리오'!$J$3-'d_시나리오'!$H$3),'d_시나리오'!$H$3+SQRT(I564*('d_시나리오'!$J$3-'d_시나리오'!$H$3)*('d_시나리오'!$I$3-'d_시나리오'!$H$3)),'d_시나리오'!$J$3-SQRT((1-I564)*('d_시나리오'!$J$3-'d_시나리오'!$H$3)*('d_시나리오'!$J$3-'d_시나리오'!$I$3))))</f>
        <v/>
      </c>
      <c r="K564">
        <f>RAND()</f>
        <v/>
      </c>
      <c r="L564">
        <f>IF('d_시나리오'!$J$4='d_시나리오'!$H$4,'d_시나리오'!$I$4,IF(K564&lt;('d_시나리오'!$I$4-'d_시나리오'!$H$4)/('d_시나리오'!$J$4-'d_시나리오'!$H$4),'d_시나리오'!$H$4+SQRT(K564*('d_시나리오'!$J$4-'d_시나리오'!$H$4)*('d_시나리오'!$I$4-'d_시나리오'!$H$4)),'d_시나리오'!$J$4-SQRT((1-K564)*('d_시나리오'!$J$4-'d_시나리오'!$H$4)*('d_시나리오'!$J$4-'d_시나리오'!$I$4))))</f>
        <v/>
      </c>
      <c r="M564">
        <f>RAND()</f>
        <v/>
      </c>
      <c r="N564">
        <f>IF('d_시나리오'!$J$5='d_시나리오'!$H$5,'d_시나리오'!$I$5,IF(M564&lt;('d_시나리오'!$I$5-'d_시나리오'!$H$5)/('d_시나리오'!$J$5-'d_시나리오'!$H$5),'d_시나리오'!$H$5+SQRT(M564*('d_시나리오'!$J$5-'d_시나리오'!$H$5)*('d_시나리오'!$I$5-'d_시나리오'!$H$5)),'d_시나리오'!$J$5-SQRT((1-M564)*('d_시나리오'!$J$5-'d_시나리오'!$H$5)*('d_시나리오'!$J$5-'d_시나리오'!$I$5))))</f>
        <v/>
      </c>
      <c r="O564">
        <f>RAND()</f>
        <v/>
      </c>
      <c r="P564">
        <f>IF('d_시나리오'!$J$6='d_시나리오'!$H$6,'d_시나리오'!$I$6,IF(O564&lt;('d_시나리오'!$I$6-'d_시나리오'!$H$6)/('d_시나리오'!$J$6-'d_시나리오'!$H$6),'d_시나리오'!$H$6+SQRT(O564*('d_시나리오'!$J$6-'d_시나리오'!$H$6)*('d_시나리오'!$I$6-'d_시나리오'!$H$6)),'d_시나리오'!$J$6-SQRT((1-O564)*('d_시나리오'!$J$6-'d_시나리오'!$H$6)*('d_시나리오'!$J$6-'d_시나리오'!$I$6))))</f>
        <v/>
      </c>
      <c r="Q564">
        <f>INDEX('d_분포'!$B$2:$B$57,RANDBETWEEN(1,56))</f>
        <v/>
      </c>
      <c r="R564">
        <f>BETAINV(RAND(),5,5)</f>
        <v/>
      </c>
      <c r="S564">
        <f>'d_고정'!$B$1*'6_기대효과'!$H$7*('d_시나리오'!$I$7/'d_고정'!$B$2)*B564</f>
        <v/>
      </c>
      <c r="T564">
        <f>S564*D564</f>
        <v/>
      </c>
      <c r="U564">
        <f>S564*F564*H564</f>
        <v/>
      </c>
      <c r="V564">
        <f>S564*F564*(H564-1)</f>
        <v/>
      </c>
      <c r="W564">
        <f>U564*J564</f>
        <v/>
      </c>
      <c r="X564">
        <f>T564+W564</f>
        <v/>
      </c>
      <c r="Y564">
        <f>(T564*E564+W564*L564)*(1-R564-'d_고정'!$B$13)</f>
        <v/>
      </c>
      <c r="Z564">
        <f>(U564*N564*Q564+'d_고정'!$B$3*('6_기대효과'!$H$7/8)*Q564*'d_고정'!$B$10*P564*('6_기대효과'!$K$7/'d_고정'!$B$9))*(1-R564)</f>
        <v/>
      </c>
      <c r="AA564">
        <f>W564*L564*(1-R564-'d_고정'!$B$13)+U564*MAX(N564-'d_고정'!$B$10*P564*('6_기대효과'!$K$7/'d_고정'!$B$9),0)*Q564*(1-R564)</f>
        <v/>
      </c>
      <c r="AB564">
        <f>Y564+Z564</f>
        <v/>
      </c>
      <c r="AC564">
        <f>Y564/('d_고정'!$B$5*'6_기대효과'!$H$7/8)/'d_고정'!$B$6</f>
        <v/>
      </c>
      <c r="AD564">
        <f>Y564/('d_고정'!$B$8*'6_기대효과'!$H$7/8)</f>
        <v/>
      </c>
    </row>
    <row r="565">
      <c r="A565">
        <f>RAND()</f>
        <v/>
      </c>
      <c r="B565">
        <f>IF('d_시나리오'!$J$2='d_시나리오'!$H$2,'d_시나리오'!$I$2,IF(A565&lt;('d_시나리오'!$I$2-'d_시나리오'!$H$2)/('d_시나리오'!$J$2-'d_시나리오'!$H$2),'d_시나리오'!$H$2+SQRT(A565*('d_시나리오'!$J$2-'d_시나리오'!$H$2)*('d_시나리오'!$I$2-'d_시나리오'!$H$2)),'d_시나리오'!$J$2-SQRT((1-A565)*('d_시나리오'!$J$2-'d_시나리오'!$H$2)*('d_시나리오'!$J$2-'d_시나리오'!$I$2))))</f>
        <v/>
      </c>
      <c r="C565">
        <f>RAND()</f>
        <v/>
      </c>
      <c r="D565">
        <f>BETAINV(RAND(),IF(C565&lt;'d_고정'!$B$26,'d_고정'!$B$23,'d_고정'!$B$16)+1,'d_고정'!$B$17-IF(C565&lt;'d_고정'!$B$26,'d_고정'!$B$23,'d_고정'!$B$16)+1)*('d_고정'!$B$14+('d_고정'!$B$15-'d_고정'!$B$14)*RAND())</f>
        <v/>
      </c>
      <c r="E565">
        <f>INDEX('d_분포'!$A$2:$A$28,RANDBETWEEN(1,27))</f>
        <v/>
      </c>
      <c r="F565">
        <f>INDEX('d_분포'!$C$2:$C$5,RANDBETWEEN(1,4))*(0.9+0.2*RAND())</f>
        <v/>
      </c>
      <c r="G565">
        <f>RAND()</f>
        <v/>
      </c>
      <c r="H565">
        <f>(F565+(1-F565)*('d_고정'!$B$22*BETAINV(RAND(),IF(G565&lt;'d_고정'!$B$26,'d_고정'!$B$25,'d_고정'!$B$20)+1,'d_고정'!$B$21-IF(G565&lt;'d_고정'!$B$26,'d_고정'!$B$25,'d_고정'!$B$20)+1)+(1-'d_고정'!$B$22)*BETAINV(RAND(),IF(G565&lt;'d_고정'!$B$26,'d_고정'!$B$24,'d_고정'!$B$18)+1,'d_고정'!$B$19-IF(G565&lt;'d_고정'!$B$26,'d_고정'!$B$24,'d_고정'!$B$18)+1))*('d_고정'!$B$14+('d_고정'!$B$15-'d_고정'!$B$14)*RAND()))/F565</f>
        <v/>
      </c>
      <c r="I565">
        <f>RAND()</f>
        <v/>
      </c>
      <c r="J565">
        <f>IF('d_시나리오'!$J$3='d_시나리오'!$H$3,'d_시나리오'!$I$3,IF(I565&lt;('d_시나리오'!$I$3-'d_시나리오'!$H$3)/('d_시나리오'!$J$3-'d_시나리오'!$H$3),'d_시나리오'!$H$3+SQRT(I565*('d_시나리오'!$J$3-'d_시나리오'!$H$3)*('d_시나리오'!$I$3-'d_시나리오'!$H$3)),'d_시나리오'!$J$3-SQRT((1-I565)*('d_시나리오'!$J$3-'d_시나리오'!$H$3)*('d_시나리오'!$J$3-'d_시나리오'!$I$3))))</f>
        <v/>
      </c>
      <c r="K565">
        <f>RAND()</f>
        <v/>
      </c>
      <c r="L565">
        <f>IF('d_시나리오'!$J$4='d_시나리오'!$H$4,'d_시나리오'!$I$4,IF(K565&lt;('d_시나리오'!$I$4-'d_시나리오'!$H$4)/('d_시나리오'!$J$4-'d_시나리오'!$H$4),'d_시나리오'!$H$4+SQRT(K565*('d_시나리오'!$J$4-'d_시나리오'!$H$4)*('d_시나리오'!$I$4-'d_시나리오'!$H$4)),'d_시나리오'!$J$4-SQRT((1-K565)*('d_시나리오'!$J$4-'d_시나리오'!$H$4)*('d_시나리오'!$J$4-'d_시나리오'!$I$4))))</f>
        <v/>
      </c>
      <c r="M565">
        <f>RAND()</f>
        <v/>
      </c>
      <c r="N565">
        <f>IF('d_시나리오'!$J$5='d_시나리오'!$H$5,'d_시나리오'!$I$5,IF(M565&lt;('d_시나리오'!$I$5-'d_시나리오'!$H$5)/('d_시나리오'!$J$5-'d_시나리오'!$H$5),'d_시나리오'!$H$5+SQRT(M565*('d_시나리오'!$J$5-'d_시나리오'!$H$5)*('d_시나리오'!$I$5-'d_시나리오'!$H$5)),'d_시나리오'!$J$5-SQRT((1-M565)*('d_시나리오'!$J$5-'d_시나리오'!$H$5)*('d_시나리오'!$J$5-'d_시나리오'!$I$5))))</f>
        <v/>
      </c>
      <c r="O565">
        <f>RAND()</f>
        <v/>
      </c>
      <c r="P565">
        <f>IF('d_시나리오'!$J$6='d_시나리오'!$H$6,'d_시나리오'!$I$6,IF(O565&lt;('d_시나리오'!$I$6-'d_시나리오'!$H$6)/('d_시나리오'!$J$6-'d_시나리오'!$H$6),'d_시나리오'!$H$6+SQRT(O565*('d_시나리오'!$J$6-'d_시나리오'!$H$6)*('d_시나리오'!$I$6-'d_시나리오'!$H$6)),'d_시나리오'!$J$6-SQRT((1-O565)*('d_시나리오'!$J$6-'d_시나리오'!$H$6)*('d_시나리오'!$J$6-'d_시나리오'!$I$6))))</f>
        <v/>
      </c>
      <c r="Q565">
        <f>INDEX('d_분포'!$B$2:$B$57,RANDBETWEEN(1,56))</f>
        <v/>
      </c>
      <c r="R565">
        <f>BETAINV(RAND(),5,5)</f>
        <v/>
      </c>
      <c r="S565">
        <f>'d_고정'!$B$1*'6_기대효과'!$H$7*('d_시나리오'!$I$7/'d_고정'!$B$2)*B565</f>
        <v/>
      </c>
      <c r="T565">
        <f>S565*D565</f>
        <v/>
      </c>
      <c r="U565">
        <f>S565*F565*H565</f>
        <v/>
      </c>
      <c r="V565">
        <f>S565*F565*(H565-1)</f>
        <v/>
      </c>
      <c r="W565">
        <f>U565*J565</f>
        <v/>
      </c>
      <c r="X565">
        <f>T565+W565</f>
        <v/>
      </c>
      <c r="Y565">
        <f>(T565*E565+W565*L565)*(1-R565-'d_고정'!$B$13)</f>
        <v/>
      </c>
      <c r="Z565">
        <f>(U565*N565*Q565+'d_고정'!$B$3*('6_기대효과'!$H$7/8)*Q565*'d_고정'!$B$10*P565*('6_기대효과'!$K$7/'d_고정'!$B$9))*(1-R565)</f>
        <v/>
      </c>
      <c r="AA565">
        <f>W565*L565*(1-R565-'d_고정'!$B$13)+U565*MAX(N565-'d_고정'!$B$10*P565*('6_기대효과'!$K$7/'d_고정'!$B$9),0)*Q565*(1-R565)</f>
        <v/>
      </c>
      <c r="AB565">
        <f>Y565+Z565</f>
        <v/>
      </c>
      <c r="AC565">
        <f>Y565/('d_고정'!$B$5*'6_기대효과'!$H$7/8)/'d_고정'!$B$6</f>
        <v/>
      </c>
      <c r="AD565">
        <f>Y565/('d_고정'!$B$8*'6_기대효과'!$H$7/8)</f>
        <v/>
      </c>
    </row>
    <row r="566">
      <c r="A566">
        <f>RAND()</f>
        <v/>
      </c>
      <c r="B566">
        <f>IF('d_시나리오'!$J$2='d_시나리오'!$H$2,'d_시나리오'!$I$2,IF(A566&lt;('d_시나리오'!$I$2-'d_시나리오'!$H$2)/('d_시나리오'!$J$2-'d_시나리오'!$H$2),'d_시나리오'!$H$2+SQRT(A566*('d_시나리오'!$J$2-'d_시나리오'!$H$2)*('d_시나리오'!$I$2-'d_시나리오'!$H$2)),'d_시나리오'!$J$2-SQRT((1-A566)*('d_시나리오'!$J$2-'d_시나리오'!$H$2)*('d_시나리오'!$J$2-'d_시나리오'!$I$2))))</f>
        <v/>
      </c>
      <c r="C566">
        <f>RAND()</f>
        <v/>
      </c>
      <c r="D566">
        <f>BETAINV(RAND(),IF(C566&lt;'d_고정'!$B$26,'d_고정'!$B$23,'d_고정'!$B$16)+1,'d_고정'!$B$17-IF(C566&lt;'d_고정'!$B$26,'d_고정'!$B$23,'d_고정'!$B$16)+1)*('d_고정'!$B$14+('d_고정'!$B$15-'d_고정'!$B$14)*RAND())</f>
        <v/>
      </c>
      <c r="E566">
        <f>INDEX('d_분포'!$A$2:$A$28,RANDBETWEEN(1,27))</f>
        <v/>
      </c>
      <c r="F566">
        <f>INDEX('d_분포'!$C$2:$C$5,RANDBETWEEN(1,4))*(0.9+0.2*RAND())</f>
        <v/>
      </c>
      <c r="G566">
        <f>RAND()</f>
        <v/>
      </c>
      <c r="H566">
        <f>(F566+(1-F566)*('d_고정'!$B$22*BETAINV(RAND(),IF(G566&lt;'d_고정'!$B$26,'d_고정'!$B$25,'d_고정'!$B$20)+1,'d_고정'!$B$21-IF(G566&lt;'d_고정'!$B$26,'d_고정'!$B$25,'d_고정'!$B$20)+1)+(1-'d_고정'!$B$22)*BETAINV(RAND(),IF(G566&lt;'d_고정'!$B$26,'d_고정'!$B$24,'d_고정'!$B$18)+1,'d_고정'!$B$19-IF(G566&lt;'d_고정'!$B$26,'d_고정'!$B$24,'d_고정'!$B$18)+1))*('d_고정'!$B$14+('d_고정'!$B$15-'d_고정'!$B$14)*RAND()))/F566</f>
        <v/>
      </c>
      <c r="I566">
        <f>RAND()</f>
        <v/>
      </c>
      <c r="J566">
        <f>IF('d_시나리오'!$J$3='d_시나리오'!$H$3,'d_시나리오'!$I$3,IF(I566&lt;('d_시나리오'!$I$3-'d_시나리오'!$H$3)/('d_시나리오'!$J$3-'d_시나리오'!$H$3),'d_시나리오'!$H$3+SQRT(I566*('d_시나리오'!$J$3-'d_시나리오'!$H$3)*('d_시나리오'!$I$3-'d_시나리오'!$H$3)),'d_시나리오'!$J$3-SQRT((1-I566)*('d_시나리오'!$J$3-'d_시나리오'!$H$3)*('d_시나리오'!$J$3-'d_시나리오'!$I$3))))</f>
        <v/>
      </c>
      <c r="K566">
        <f>RAND()</f>
        <v/>
      </c>
      <c r="L566">
        <f>IF('d_시나리오'!$J$4='d_시나리오'!$H$4,'d_시나리오'!$I$4,IF(K566&lt;('d_시나리오'!$I$4-'d_시나리오'!$H$4)/('d_시나리오'!$J$4-'d_시나리오'!$H$4),'d_시나리오'!$H$4+SQRT(K566*('d_시나리오'!$J$4-'d_시나리오'!$H$4)*('d_시나리오'!$I$4-'d_시나리오'!$H$4)),'d_시나리오'!$J$4-SQRT((1-K566)*('d_시나리오'!$J$4-'d_시나리오'!$H$4)*('d_시나리오'!$J$4-'d_시나리오'!$I$4))))</f>
        <v/>
      </c>
      <c r="M566">
        <f>RAND()</f>
        <v/>
      </c>
      <c r="N566">
        <f>IF('d_시나리오'!$J$5='d_시나리오'!$H$5,'d_시나리오'!$I$5,IF(M566&lt;('d_시나리오'!$I$5-'d_시나리오'!$H$5)/('d_시나리오'!$J$5-'d_시나리오'!$H$5),'d_시나리오'!$H$5+SQRT(M566*('d_시나리오'!$J$5-'d_시나리오'!$H$5)*('d_시나리오'!$I$5-'d_시나리오'!$H$5)),'d_시나리오'!$J$5-SQRT((1-M566)*('d_시나리오'!$J$5-'d_시나리오'!$H$5)*('d_시나리오'!$J$5-'d_시나리오'!$I$5))))</f>
        <v/>
      </c>
      <c r="O566">
        <f>RAND()</f>
        <v/>
      </c>
      <c r="P566">
        <f>IF('d_시나리오'!$J$6='d_시나리오'!$H$6,'d_시나리오'!$I$6,IF(O566&lt;('d_시나리오'!$I$6-'d_시나리오'!$H$6)/('d_시나리오'!$J$6-'d_시나리오'!$H$6),'d_시나리오'!$H$6+SQRT(O566*('d_시나리오'!$J$6-'d_시나리오'!$H$6)*('d_시나리오'!$I$6-'d_시나리오'!$H$6)),'d_시나리오'!$J$6-SQRT((1-O566)*('d_시나리오'!$J$6-'d_시나리오'!$H$6)*('d_시나리오'!$J$6-'d_시나리오'!$I$6))))</f>
        <v/>
      </c>
      <c r="Q566">
        <f>INDEX('d_분포'!$B$2:$B$57,RANDBETWEEN(1,56))</f>
        <v/>
      </c>
      <c r="R566">
        <f>BETAINV(RAND(),5,5)</f>
        <v/>
      </c>
      <c r="S566">
        <f>'d_고정'!$B$1*'6_기대효과'!$H$7*('d_시나리오'!$I$7/'d_고정'!$B$2)*B566</f>
        <v/>
      </c>
      <c r="T566">
        <f>S566*D566</f>
        <v/>
      </c>
      <c r="U566">
        <f>S566*F566*H566</f>
        <v/>
      </c>
      <c r="V566">
        <f>S566*F566*(H566-1)</f>
        <v/>
      </c>
      <c r="W566">
        <f>U566*J566</f>
        <v/>
      </c>
      <c r="X566">
        <f>T566+W566</f>
        <v/>
      </c>
      <c r="Y566">
        <f>(T566*E566+W566*L566)*(1-R566-'d_고정'!$B$13)</f>
        <v/>
      </c>
      <c r="Z566">
        <f>(U566*N566*Q566+'d_고정'!$B$3*('6_기대효과'!$H$7/8)*Q566*'d_고정'!$B$10*P566*('6_기대효과'!$K$7/'d_고정'!$B$9))*(1-R566)</f>
        <v/>
      </c>
      <c r="AA566">
        <f>W566*L566*(1-R566-'d_고정'!$B$13)+U566*MAX(N566-'d_고정'!$B$10*P566*('6_기대효과'!$K$7/'d_고정'!$B$9),0)*Q566*(1-R566)</f>
        <v/>
      </c>
      <c r="AB566">
        <f>Y566+Z566</f>
        <v/>
      </c>
      <c r="AC566">
        <f>Y566/('d_고정'!$B$5*'6_기대효과'!$H$7/8)/'d_고정'!$B$6</f>
        <v/>
      </c>
      <c r="AD566">
        <f>Y566/('d_고정'!$B$8*'6_기대효과'!$H$7/8)</f>
        <v/>
      </c>
    </row>
    <row r="567">
      <c r="A567">
        <f>RAND()</f>
        <v/>
      </c>
      <c r="B567">
        <f>IF('d_시나리오'!$J$2='d_시나리오'!$H$2,'d_시나리오'!$I$2,IF(A567&lt;('d_시나리오'!$I$2-'d_시나리오'!$H$2)/('d_시나리오'!$J$2-'d_시나리오'!$H$2),'d_시나리오'!$H$2+SQRT(A567*('d_시나리오'!$J$2-'d_시나리오'!$H$2)*('d_시나리오'!$I$2-'d_시나리오'!$H$2)),'d_시나리오'!$J$2-SQRT((1-A567)*('d_시나리오'!$J$2-'d_시나리오'!$H$2)*('d_시나리오'!$J$2-'d_시나리오'!$I$2))))</f>
        <v/>
      </c>
      <c r="C567">
        <f>RAND()</f>
        <v/>
      </c>
      <c r="D567">
        <f>BETAINV(RAND(),IF(C567&lt;'d_고정'!$B$26,'d_고정'!$B$23,'d_고정'!$B$16)+1,'d_고정'!$B$17-IF(C567&lt;'d_고정'!$B$26,'d_고정'!$B$23,'d_고정'!$B$16)+1)*('d_고정'!$B$14+('d_고정'!$B$15-'d_고정'!$B$14)*RAND())</f>
        <v/>
      </c>
      <c r="E567">
        <f>INDEX('d_분포'!$A$2:$A$28,RANDBETWEEN(1,27))</f>
        <v/>
      </c>
      <c r="F567">
        <f>INDEX('d_분포'!$C$2:$C$5,RANDBETWEEN(1,4))*(0.9+0.2*RAND())</f>
        <v/>
      </c>
      <c r="G567">
        <f>RAND()</f>
        <v/>
      </c>
      <c r="H567">
        <f>(F567+(1-F567)*('d_고정'!$B$22*BETAINV(RAND(),IF(G567&lt;'d_고정'!$B$26,'d_고정'!$B$25,'d_고정'!$B$20)+1,'d_고정'!$B$21-IF(G567&lt;'d_고정'!$B$26,'d_고정'!$B$25,'d_고정'!$B$20)+1)+(1-'d_고정'!$B$22)*BETAINV(RAND(),IF(G567&lt;'d_고정'!$B$26,'d_고정'!$B$24,'d_고정'!$B$18)+1,'d_고정'!$B$19-IF(G567&lt;'d_고정'!$B$26,'d_고정'!$B$24,'d_고정'!$B$18)+1))*('d_고정'!$B$14+('d_고정'!$B$15-'d_고정'!$B$14)*RAND()))/F567</f>
        <v/>
      </c>
      <c r="I567">
        <f>RAND()</f>
        <v/>
      </c>
      <c r="J567">
        <f>IF('d_시나리오'!$J$3='d_시나리오'!$H$3,'d_시나리오'!$I$3,IF(I567&lt;('d_시나리오'!$I$3-'d_시나리오'!$H$3)/('d_시나리오'!$J$3-'d_시나리오'!$H$3),'d_시나리오'!$H$3+SQRT(I567*('d_시나리오'!$J$3-'d_시나리오'!$H$3)*('d_시나리오'!$I$3-'d_시나리오'!$H$3)),'d_시나리오'!$J$3-SQRT((1-I567)*('d_시나리오'!$J$3-'d_시나리오'!$H$3)*('d_시나리오'!$J$3-'d_시나리오'!$I$3))))</f>
        <v/>
      </c>
      <c r="K567">
        <f>RAND()</f>
        <v/>
      </c>
      <c r="L567">
        <f>IF('d_시나리오'!$J$4='d_시나리오'!$H$4,'d_시나리오'!$I$4,IF(K567&lt;('d_시나리오'!$I$4-'d_시나리오'!$H$4)/('d_시나리오'!$J$4-'d_시나리오'!$H$4),'d_시나리오'!$H$4+SQRT(K567*('d_시나리오'!$J$4-'d_시나리오'!$H$4)*('d_시나리오'!$I$4-'d_시나리오'!$H$4)),'d_시나리오'!$J$4-SQRT((1-K567)*('d_시나리오'!$J$4-'d_시나리오'!$H$4)*('d_시나리오'!$J$4-'d_시나리오'!$I$4))))</f>
        <v/>
      </c>
      <c r="M567">
        <f>RAND()</f>
        <v/>
      </c>
      <c r="N567">
        <f>IF('d_시나리오'!$J$5='d_시나리오'!$H$5,'d_시나리오'!$I$5,IF(M567&lt;('d_시나리오'!$I$5-'d_시나리오'!$H$5)/('d_시나리오'!$J$5-'d_시나리오'!$H$5),'d_시나리오'!$H$5+SQRT(M567*('d_시나리오'!$J$5-'d_시나리오'!$H$5)*('d_시나리오'!$I$5-'d_시나리오'!$H$5)),'d_시나리오'!$J$5-SQRT((1-M567)*('d_시나리오'!$J$5-'d_시나리오'!$H$5)*('d_시나리오'!$J$5-'d_시나리오'!$I$5))))</f>
        <v/>
      </c>
      <c r="O567">
        <f>RAND()</f>
        <v/>
      </c>
      <c r="P567">
        <f>IF('d_시나리오'!$J$6='d_시나리오'!$H$6,'d_시나리오'!$I$6,IF(O567&lt;('d_시나리오'!$I$6-'d_시나리오'!$H$6)/('d_시나리오'!$J$6-'d_시나리오'!$H$6),'d_시나리오'!$H$6+SQRT(O567*('d_시나리오'!$J$6-'d_시나리오'!$H$6)*('d_시나리오'!$I$6-'d_시나리오'!$H$6)),'d_시나리오'!$J$6-SQRT((1-O567)*('d_시나리오'!$J$6-'d_시나리오'!$H$6)*('d_시나리오'!$J$6-'d_시나리오'!$I$6))))</f>
        <v/>
      </c>
      <c r="Q567">
        <f>INDEX('d_분포'!$B$2:$B$57,RANDBETWEEN(1,56))</f>
        <v/>
      </c>
      <c r="R567">
        <f>BETAINV(RAND(),5,5)</f>
        <v/>
      </c>
      <c r="S567">
        <f>'d_고정'!$B$1*'6_기대효과'!$H$7*('d_시나리오'!$I$7/'d_고정'!$B$2)*B567</f>
        <v/>
      </c>
      <c r="T567">
        <f>S567*D567</f>
        <v/>
      </c>
      <c r="U567">
        <f>S567*F567*H567</f>
        <v/>
      </c>
      <c r="V567">
        <f>S567*F567*(H567-1)</f>
        <v/>
      </c>
      <c r="W567">
        <f>U567*J567</f>
        <v/>
      </c>
      <c r="X567">
        <f>T567+W567</f>
        <v/>
      </c>
      <c r="Y567">
        <f>(T567*E567+W567*L567)*(1-R567-'d_고정'!$B$13)</f>
        <v/>
      </c>
      <c r="Z567">
        <f>(U567*N567*Q567+'d_고정'!$B$3*('6_기대효과'!$H$7/8)*Q567*'d_고정'!$B$10*P567*('6_기대효과'!$K$7/'d_고정'!$B$9))*(1-R567)</f>
        <v/>
      </c>
      <c r="AA567">
        <f>W567*L567*(1-R567-'d_고정'!$B$13)+U567*MAX(N567-'d_고정'!$B$10*P567*('6_기대효과'!$K$7/'d_고정'!$B$9),0)*Q567*(1-R567)</f>
        <v/>
      </c>
      <c r="AB567">
        <f>Y567+Z567</f>
        <v/>
      </c>
      <c r="AC567">
        <f>Y567/('d_고정'!$B$5*'6_기대효과'!$H$7/8)/'d_고정'!$B$6</f>
        <v/>
      </c>
      <c r="AD567">
        <f>Y567/('d_고정'!$B$8*'6_기대효과'!$H$7/8)</f>
        <v/>
      </c>
    </row>
    <row r="568">
      <c r="A568">
        <f>RAND()</f>
        <v/>
      </c>
      <c r="B568">
        <f>IF('d_시나리오'!$J$2='d_시나리오'!$H$2,'d_시나리오'!$I$2,IF(A568&lt;('d_시나리오'!$I$2-'d_시나리오'!$H$2)/('d_시나리오'!$J$2-'d_시나리오'!$H$2),'d_시나리오'!$H$2+SQRT(A568*('d_시나리오'!$J$2-'d_시나리오'!$H$2)*('d_시나리오'!$I$2-'d_시나리오'!$H$2)),'d_시나리오'!$J$2-SQRT((1-A568)*('d_시나리오'!$J$2-'d_시나리오'!$H$2)*('d_시나리오'!$J$2-'d_시나리오'!$I$2))))</f>
        <v/>
      </c>
      <c r="C568">
        <f>RAND()</f>
        <v/>
      </c>
      <c r="D568">
        <f>BETAINV(RAND(),IF(C568&lt;'d_고정'!$B$26,'d_고정'!$B$23,'d_고정'!$B$16)+1,'d_고정'!$B$17-IF(C568&lt;'d_고정'!$B$26,'d_고정'!$B$23,'d_고정'!$B$16)+1)*('d_고정'!$B$14+('d_고정'!$B$15-'d_고정'!$B$14)*RAND())</f>
        <v/>
      </c>
      <c r="E568">
        <f>INDEX('d_분포'!$A$2:$A$28,RANDBETWEEN(1,27))</f>
        <v/>
      </c>
      <c r="F568">
        <f>INDEX('d_분포'!$C$2:$C$5,RANDBETWEEN(1,4))*(0.9+0.2*RAND())</f>
        <v/>
      </c>
      <c r="G568">
        <f>RAND()</f>
        <v/>
      </c>
      <c r="H568">
        <f>(F568+(1-F568)*('d_고정'!$B$22*BETAINV(RAND(),IF(G568&lt;'d_고정'!$B$26,'d_고정'!$B$25,'d_고정'!$B$20)+1,'d_고정'!$B$21-IF(G568&lt;'d_고정'!$B$26,'d_고정'!$B$25,'d_고정'!$B$20)+1)+(1-'d_고정'!$B$22)*BETAINV(RAND(),IF(G568&lt;'d_고정'!$B$26,'d_고정'!$B$24,'d_고정'!$B$18)+1,'d_고정'!$B$19-IF(G568&lt;'d_고정'!$B$26,'d_고정'!$B$24,'d_고정'!$B$18)+1))*('d_고정'!$B$14+('d_고정'!$B$15-'d_고정'!$B$14)*RAND()))/F568</f>
        <v/>
      </c>
      <c r="I568">
        <f>RAND()</f>
        <v/>
      </c>
      <c r="J568">
        <f>IF('d_시나리오'!$J$3='d_시나리오'!$H$3,'d_시나리오'!$I$3,IF(I568&lt;('d_시나리오'!$I$3-'d_시나리오'!$H$3)/('d_시나리오'!$J$3-'d_시나리오'!$H$3),'d_시나리오'!$H$3+SQRT(I568*('d_시나리오'!$J$3-'d_시나리오'!$H$3)*('d_시나리오'!$I$3-'d_시나리오'!$H$3)),'d_시나리오'!$J$3-SQRT((1-I568)*('d_시나리오'!$J$3-'d_시나리오'!$H$3)*('d_시나리오'!$J$3-'d_시나리오'!$I$3))))</f>
        <v/>
      </c>
      <c r="K568">
        <f>RAND()</f>
        <v/>
      </c>
      <c r="L568">
        <f>IF('d_시나리오'!$J$4='d_시나리오'!$H$4,'d_시나리오'!$I$4,IF(K568&lt;('d_시나리오'!$I$4-'d_시나리오'!$H$4)/('d_시나리오'!$J$4-'d_시나리오'!$H$4),'d_시나리오'!$H$4+SQRT(K568*('d_시나리오'!$J$4-'d_시나리오'!$H$4)*('d_시나리오'!$I$4-'d_시나리오'!$H$4)),'d_시나리오'!$J$4-SQRT((1-K568)*('d_시나리오'!$J$4-'d_시나리오'!$H$4)*('d_시나리오'!$J$4-'d_시나리오'!$I$4))))</f>
        <v/>
      </c>
      <c r="M568">
        <f>RAND()</f>
        <v/>
      </c>
      <c r="N568">
        <f>IF('d_시나리오'!$J$5='d_시나리오'!$H$5,'d_시나리오'!$I$5,IF(M568&lt;('d_시나리오'!$I$5-'d_시나리오'!$H$5)/('d_시나리오'!$J$5-'d_시나리오'!$H$5),'d_시나리오'!$H$5+SQRT(M568*('d_시나리오'!$J$5-'d_시나리오'!$H$5)*('d_시나리오'!$I$5-'d_시나리오'!$H$5)),'d_시나리오'!$J$5-SQRT((1-M568)*('d_시나리오'!$J$5-'d_시나리오'!$H$5)*('d_시나리오'!$J$5-'d_시나리오'!$I$5))))</f>
        <v/>
      </c>
      <c r="O568">
        <f>RAND()</f>
        <v/>
      </c>
      <c r="P568">
        <f>IF('d_시나리오'!$J$6='d_시나리오'!$H$6,'d_시나리오'!$I$6,IF(O568&lt;('d_시나리오'!$I$6-'d_시나리오'!$H$6)/('d_시나리오'!$J$6-'d_시나리오'!$H$6),'d_시나리오'!$H$6+SQRT(O568*('d_시나리오'!$J$6-'d_시나리오'!$H$6)*('d_시나리오'!$I$6-'d_시나리오'!$H$6)),'d_시나리오'!$J$6-SQRT((1-O568)*('d_시나리오'!$J$6-'d_시나리오'!$H$6)*('d_시나리오'!$J$6-'d_시나리오'!$I$6))))</f>
        <v/>
      </c>
      <c r="Q568">
        <f>INDEX('d_분포'!$B$2:$B$57,RANDBETWEEN(1,56))</f>
        <v/>
      </c>
      <c r="R568">
        <f>BETAINV(RAND(),5,5)</f>
        <v/>
      </c>
      <c r="S568">
        <f>'d_고정'!$B$1*'6_기대효과'!$H$7*('d_시나리오'!$I$7/'d_고정'!$B$2)*B568</f>
        <v/>
      </c>
      <c r="T568">
        <f>S568*D568</f>
        <v/>
      </c>
      <c r="U568">
        <f>S568*F568*H568</f>
        <v/>
      </c>
      <c r="V568">
        <f>S568*F568*(H568-1)</f>
        <v/>
      </c>
      <c r="W568">
        <f>U568*J568</f>
        <v/>
      </c>
      <c r="X568">
        <f>T568+W568</f>
        <v/>
      </c>
      <c r="Y568">
        <f>(T568*E568+W568*L568)*(1-R568-'d_고정'!$B$13)</f>
        <v/>
      </c>
      <c r="Z568">
        <f>(U568*N568*Q568+'d_고정'!$B$3*('6_기대효과'!$H$7/8)*Q568*'d_고정'!$B$10*P568*('6_기대효과'!$K$7/'d_고정'!$B$9))*(1-R568)</f>
        <v/>
      </c>
      <c r="AA568">
        <f>W568*L568*(1-R568-'d_고정'!$B$13)+U568*MAX(N568-'d_고정'!$B$10*P568*('6_기대효과'!$K$7/'d_고정'!$B$9),0)*Q568*(1-R568)</f>
        <v/>
      </c>
      <c r="AB568">
        <f>Y568+Z568</f>
        <v/>
      </c>
      <c r="AC568">
        <f>Y568/('d_고정'!$B$5*'6_기대효과'!$H$7/8)/'d_고정'!$B$6</f>
        <v/>
      </c>
      <c r="AD568">
        <f>Y568/('d_고정'!$B$8*'6_기대효과'!$H$7/8)</f>
        <v/>
      </c>
    </row>
    <row r="569">
      <c r="A569">
        <f>RAND()</f>
        <v/>
      </c>
      <c r="B569">
        <f>IF('d_시나리오'!$J$2='d_시나리오'!$H$2,'d_시나리오'!$I$2,IF(A569&lt;('d_시나리오'!$I$2-'d_시나리오'!$H$2)/('d_시나리오'!$J$2-'d_시나리오'!$H$2),'d_시나리오'!$H$2+SQRT(A569*('d_시나리오'!$J$2-'d_시나리오'!$H$2)*('d_시나리오'!$I$2-'d_시나리오'!$H$2)),'d_시나리오'!$J$2-SQRT((1-A569)*('d_시나리오'!$J$2-'d_시나리오'!$H$2)*('d_시나리오'!$J$2-'d_시나리오'!$I$2))))</f>
        <v/>
      </c>
      <c r="C569">
        <f>RAND()</f>
        <v/>
      </c>
      <c r="D569">
        <f>BETAINV(RAND(),IF(C569&lt;'d_고정'!$B$26,'d_고정'!$B$23,'d_고정'!$B$16)+1,'d_고정'!$B$17-IF(C569&lt;'d_고정'!$B$26,'d_고정'!$B$23,'d_고정'!$B$16)+1)*('d_고정'!$B$14+('d_고정'!$B$15-'d_고정'!$B$14)*RAND())</f>
        <v/>
      </c>
      <c r="E569">
        <f>INDEX('d_분포'!$A$2:$A$28,RANDBETWEEN(1,27))</f>
        <v/>
      </c>
      <c r="F569">
        <f>INDEX('d_분포'!$C$2:$C$5,RANDBETWEEN(1,4))*(0.9+0.2*RAND())</f>
        <v/>
      </c>
      <c r="G569">
        <f>RAND()</f>
        <v/>
      </c>
      <c r="H569">
        <f>(F569+(1-F569)*('d_고정'!$B$22*BETAINV(RAND(),IF(G569&lt;'d_고정'!$B$26,'d_고정'!$B$25,'d_고정'!$B$20)+1,'d_고정'!$B$21-IF(G569&lt;'d_고정'!$B$26,'d_고정'!$B$25,'d_고정'!$B$20)+1)+(1-'d_고정'!$B$22)*BETAINV(RAND(),IF(G569&lt;'d_고정'!$B$26,'d_고정'!$B$24,'d_고정'!$B$18)+1,'d_고정'!$B$19-IF(G569&lt;'d_고정'!$B$26,'d_고정'!$B$24,'d_고정'!$B$18)+1))*('d_고정'!$B$14+('d_고정'!$B$15-'d_고정'!$B$14)*RAND()))/F569</f>
        <v/>
      </c>
      <c r="I569">
        <f>RAND()</f>
        <v/>
      </c>
      <c r="J569">
        <f>IF('d_시나리오'!$J$3='d_시나리오'!$H$3,'d_시나리오'!$I$3,IF(I569&lt;('d_시나리오'!$I$3-'d_시나리오'!$H$3)/('d_시나리오'!$J$3-'d_시나리오'!$H$3),'d_시나리오'!$H$3+SQRT(I569*('d_시나리오'!$J$3-'d_시나리오'!$H$3)*('d_시나리오'!$I$3-'d_시나리오'!$H$3)),'d_시나리오'!$J$3-SQRT((1-I569)*('d_시나리오'!$J$3-'d_시나리오'!$H$3)*('d_시나리오'!$J$3-'d_시나리오'!$I$3))))</f>
        <v/>
      </c>
      <c r="K569">
        <f>RAND()</f>
        <v/>
      </c>
      <c r="L569">
        <f>IF('d_시나리오'!$J$4='d_시나리오'!$H$4,'d_시나리오'!$I$4,IF(K569&lt;('d_시나리오'!$I$4-'d_시나리오'!$H$4)/('d_시나리오'!$J$4-'d_시나리오'!$H$4),'d_시나리오'!$H$4+SQRT(K569*('d_시나리오'!$J$4-'d_시나리오'!$H$4)*('d_시나리오'!$I$4-'d_시나리오'!$H$4)),'d_시나리오'!$J$4-SQRT((1-K569)*('d_시나리오'!$J$4-'d_시나리오'!$H$4)*('d_시나리오'!$J$4-'d_시나리오'!$I$4))))</f>
        <v/>
      </c>
      <c r="M569">
        <f>RAND()</f>
        <v/>
      </c>
      <c r="N569">
        <f>IF('d_시나리오'!$J$5='d_시나리오'!$H$5,'d_시나리오'!$I$5,IF(M569&lt;('d_시나리오'!$I$5-'d_시나리오'!$H$5)/('d_시나리오'!$J$5-'d_시나리오'!$H$5),'d_시나리오'!$H$5+SQRT(M569*('d_시나리오'!$J$5-'d_시나리오'!$H$5)*('d_시나리오'!$I$5-'d_시나리오'!$H$5)),'d_시나리오'!$J$5-SQRT((1-M569)*('d_시나리오'!$J$5-'d_시나리오'!$H$5)*('d_시나리오'!$J$5-'d_시나리오'!$I$5))))</f>
        <v/>
      </c>
      <c r="O569">
        <f>RAND()</f>
        <v/>
      </c>
      <c r="P569">
        <f>IF('d_시나리오'!$J$6='d_시나리오'!$H$6,'d_시나리오'!$I$6,IF(O569&lt;('d_시나리오'!$I$6-'d_시나리오'!$H$6)/('d_시나리오'!$J$6-'d_시나리오'!$H$6),'d_시나리오'!$H$6+SQRT(O569*('d_시나리오'!$J$6-'d_시나리오'!$H$6)*('d_시나리오'!$I$6-'d_시나리오'!$H$6)),'d_시나리오'!$J$6-SQRT((1-O569)*('d_시나리오'!$J$6-'d_시나리오'!$H$6)*('d_시나리오'!$J$6-'d_시나리오'!$I$6))))</f>
        <v/>
      </c>
      <c r="Q569">
        <f>INDEX('d_분포'!$B$2:$B$57,RANDBETWEEN(1,56))</f>
        <v/>
      </c>
      <c r="R569">
        <f>BETAINV(RAND(),5,5)</f>
        <v/>
      </c>
      <c r="S569">
        <f>'d_고정'!$B$1*'6_기대효과'!$H$7*('d_시나리오'!$I$7/'d_고정'!$B$2)*B569</f>
        <v/>
      </c>
      <c r="T569">
        <f>S569*D569</f>
        <v/>
      </c>
      <c r="U569">
        <f>S569*F569*H569</f>
        <v/>
      </c>
      <c r="V569">
        <f>S569*F569*(H569-1)</f>
        <v/>
      </c>
      <c r="W569">
        <f>U569*J569</f>
        <v/>
      </c>
      <c r="X569">
        <f>T569+W569</f>
        <v/>
      </c>
      <c r="Y569">
        <f>(T569*E569+W569*L569)*(1-R569-'d_고정'!$B$13)</f>
        <v/>
      </c>
      <c r="Z569">
        <f>(U569*N569*Q569+'d_고정'!$B$3*('6_기대효과'!$H$7/8)*Q569*'d_고정'!$B$10*P569*('6_기대효과'!$K$7/'d_고정'!$B$9))*(1-R569)</f>
        <v/>
      </c>
      <c r="AA569">
        <f>W569*L569*(1-R569-'d_고정'!$B$13)+U569*MAX(N569-'d_고정'!$B$10*P569*('6_기대효과'!$K$7/'d_고정'!$B$9),0)*Q569*(1-R569)</f>
        <v/>
      </c>
      <c r="AB569">
        <f>Y569+Z569</f>
        <v/>
      </c>
      <c r="AC569">
        <f>Y569/('d_고정'!$B$5*'6_기대효과'!$H$7/8)/'d_고정'!$B$6</f>
        <v/>
      </c>
      <c r="AD569">
        <f>Y569/('d_고정'!$B$8*'6_기대효과'!$H$7/8)</f>
        <v/>
      </c>
    </row>
    <row r="570">
      <c r="A570">
        <f>RAND()</f>
        <v/>
      </c>
      <c r="B570">
        <f>IF('d_시나리오'!$J$2='d_시나리오'!$H$2,'d_시나리오'!$I$2,IF(A570&lt;('d_시나리오'!$I$2-'d_시나리오'!$H$2)/('d_시나리오'!$J$2-'d_시나리오'!$H$2),'d_시나리오'!$H$2+SQRT(A570*('d_시나리오'!$J$2-'d_시나리오'!$H$2)*('d_시나리오'!$I$2-'d_시나리오'!$H$2)),'d_시나리오'!$J$2-SQRT((1-A570)*('d_시나리오'!$J$2-'d_시나리오'!$H$2)*('d_시나리오'!$J$2-'d_시나리오'!$I$2))))</f>
        <v/>
      </c>
      <c r="C570">
        <f>RAND()</f>
        <v/>
      </c>
      <c r="D570">
        <f>BETAINV(RAND(),IF(C570&lt;'d_고정'!$B$26,'d_고정'!$B$23,'d_고정'!$B$16)+1,'d_고정'!$B$17-IF(C570&lt;'d_고정'!$B$26,'d_고정'!$B$23,'d_고정'!$B$16)+1)*('d_고정'!$B$14+('d_고정'!$B$15-'d_고정'!$B$14)*RAND())</f>
        <v/>
      </c>
      <c r="E570">
        <f>INDEX('d_분포'!$A$2:$A$28,RANDBETWEEN(1,27))</f>
        <v/>
      </c>
      <c r="F570">
        <f>INDEX('d_분포'!$C$2:$C$5,RANDBETWEEN(1,4))*(0.9+0.2*RAND())</f>
        <v/>
      </c>
      <c r="G570">
        <f>RAND()</f>
        <v/>
      </c>
      <c r="H570">
        <f>(F570+(1-F570)*('d_고정'!$B$22*BETAINV(RAND(),IF(G570&lt;'d_고정'!$B$26,'d_고정'!$B$25,'d_고정'!$B$20)+1,'d_고정'!$B$21-IF(G570&lt;'d_고정'!$B$26,'d_고정'!$B$25,'d_고정'!$B$20)+1)+(1-'d_고정'!$B$22)*BETAINV(RAND(),IF(G570&lt;'d_고정'!$B$26,'d_고정'!$B$24,'d_고정'!$B$18)+1,'d_고정'!$B$19-IF(G570&lt;'d_고정'!$B$26,'d_고정'!$B$24,'d_고정'!$B$18)+1))*('d_고정'!$B$14+('d_고정'!$B$15-'d_고정'!$B$14)*RAND()))/F570</f>
        <v/>
      </c>
      <c r="I570">
        <f>RAND()</f>
        <v/>
      </c>
      <c r="J570">
        <f>IF('d_시나리오'!$J$3='d_시나리오'!$H$3,'d_시나리오'!$I$3,IF(I570&lt;('d_시나리오'!$I$3-'d_시나리오'!$H$3)/('d_시나리오'!$J$3-'d_시나리오'!$H$3),'d_시나리오'!$H$3+SQRT(I570*('d_시나리오'!$J$3-'d_시나리오'!$H$3)*('d_시나리오'!$I$3-'d_시나리오'!$H$3)),'d_시나리오'!$J$3-SQRT((1-I570)*('d_시나리오'!$J$3-'d_시나리오'!$H$3)*('d_시나리오'!$J$3-'d_시나리오'!$I$3))))</f>
        <v/>
      </c>
      <c r="K570">
        <f>RAND()</f>
        <v/>
      </c>
      <c r="L570">
        <f>IF('d_시나리오'!$J$4='d_시나리오'!$H$4,'d_시나리오'!$I$4,IF(K570&lt;('d_시나리오'!$I$4-'d_시나리오'!$H$4)/('d_시나리오'!$J$4-'d_시나리오'!$H$4),'d_시나리오'!$H$4+SQRT(K570*('d_시나리오'!$J$4-'d_시나리오'!$H$4)*('d_시나리오'!$I$4-'d_시나리오'!$H$4)),'d_시나리오'!$J$4-SQRT((1-K570)*('d_시나리오'!$J$4-'d_시나리오'!$H$4)*('d_시나리오'!$J$4-'d_시나리오'!$I$4))))</f>
        <v/>
      </c>
      <c r="M570">
        <f>RAND()</f>
        <v/>
      </c>
      <c r="N570">
        <f>IF('d_시나리오'!$J$5='d_시나리오'!$H$5,'d_시나리오'!$I$5,IF(M570&lt;('d_시나리오'!$I$5-'d_시나리오'!$H$5)/('d_시나리오'!$J$5-'d_시나리오'!$H$5),'d_시나리오'!$H$5+SQRT(M570*('d_시나리오'!$J$5-'d_시나리오'!$H$5)*('d_시나리오'!$I$5-'d_시나리오'!$H$5)),'d_시나리오'!$J$5-SQRT((1-M570)*('d_시나리오'!$J$5-'d_시나리오'!$H$5)*('d_시나리오'!$J$5-'d_시나리오'!$I$5))))</f>
        <v/>
      </c>
      <c r="O570">
        <f>RAND()</f>
        <v/>
      </c>
      <c r="P570">
        <f>IF('d_시나리오'!$J$6='d_시나리오'!$H$6,'d_시나리오'!$I$6,IF(O570&lt;('d_시나리오'!$I$6-'d_시나리오'!$H$6)/('d_시나리오'!$J$6-'d_시나리오'!$H$6),'d_시나리오'!$H$6+SQRT(O570*('d_시나리오'!$J$6-'d_시나리오'!$H$6)*('d_시나리오'!$I$6-'d_시나리오'!$H$6)),'d_시나리오'!$J$6-SQRT((1-O570)*('d_시나리오'!$J$6-'d_시나리오'!$H$6)*('d_시나리오'!$J$6-'d_시나리오'!$I$6))))</f>
        <v/>
      </c>
      <c r="Q570">
        <f>INDEX('d_분포'!$B$2:$B$57,RANDBETWEEN(1,56))</f>
        <v/>
      </c>
      <c r="R570">
        <f>BETAINV(RAND(),5,5)</f>
        <v/>
      </c>
      <c r="S570">
        <f>'d_고정'!$B$1*'6_기대효과'!$H$7*('d_시나리오'!$I$7/'d_고정'!$B$2)*B570</f>
        <v/>
      </c>
      <c r="T570">
        <f>S570*D570</f>
        <v/>
      </c>
      <c r="U570">
        <f>S570*F570*H570</f>
        <v/>
      </c>
      <c r="V570">
        <f>S570*F570*(H570-1)</f>
        <v/>
      </c>
      <c r="W570">
        <f>U570*J570</f>
        <v/>
      </c>
      <c r="X570">
        <f>T570+W570</f>
        <v/>
      </c>
      <c r="Y570">
        <f>(T570*E570+W570*L570)*(1-R570-'d_고정'!$B$13)</f>
        <v/>
      </c>
      <c r="Z570">
        <f>(U570*N570*Q570+'d_고정'!$B$3*('6_기대효과'!$H$7/8)*Q570*'d_고정'!$B$10*P570*('6_기대효과'!$K$7/'d_고정'!$B$9))*(1-R570)</f>
        <v/>
      </c>
      <c r="AA570">
        <f>W570*L570*(1-R570-'d_고정'!$B$13)+U570*MAX(N570-'d_고정'!$B$10*P570*('6_기대효과'!$K$7/'d_고정'!$B$9),0)*Q570*(1-R570)</f>
        <v/>
      </c>
      <c r="AB570">
        <f>Y570+Z570</f>
        <v/>
      </c>
      <c r="AC570">
        <f>Y570/('d_고정'!$B$5*'6_기대효과'!$H$7/8)/'d_고정'!$B$6</f>
        <v/>
      </c>
      <c r="AD570">
        <f>Y570/('d_고정'!$B$8*'6_기대효과'!$H$7/8)</f>
        <v/>
      </c>
    </row>
    <row r="571">
      <c r="A571">
        <f>RAND()</f>
        <v/>
      </c>
      <c r="B571">
        <f>IF('d_시나리오'!$J$2='d_시나리오'!$H$2,'d_시나리오'!$I$2,IF(A571&lt;('d_시나리오'!$I$2-'d_시나리오'!$H$2)/('d_시나리오'!$J$2-'d_시나리오'!$H$2),'d_시나리오'!$H$2+SQRT(A571*('d_시나리오'!$J$2-'d_시나리오'!$H$2)*('d_시나리오'!$I$2-'d_시나리오'!$H$2)),'d_시나리오'!$J$2-SQRT((1-A571)*('d_시나리오'!$J$2-'d_시나리오'!$H$2)*('d_시나리오'!$J$2-'d_시나리오'!$I$2))))</f>
        <v/>
      </c>
      <c r="C571">
        <f>RAND()</f>
        <v/>
      </c>
      <c r="D571">
        <f>BETAINV(RAND(),IF(C571&lt;'d_고정'!$B$26,'d_고정'!$B$23,'d_고정'!$B$16)+1,'d_고정'!$B$17-IF(C571&lt;'d_고정'!$B$26,'d_고정'!$B$23,'d_고정'!$B$16)+1)*('d_고정'!$B$14+('d_고정'!$B$15-'d_고정'!$B$14)*RAND())</f>
        <v/>
      </c>
      <c r="E571">
        <f>INDEX('d_분포'!$A$2:$A$28,RANDBETWEEN(1,27))</f>
        <v/>
      </c>
      <c r="F571">
        <f>INDEX('d_분포'!$C$2:$C$5,RANDBETWEEN(1,4))*(0.9+0.2*RAND())</f>
        <v/>
      </c>
      <c r="G571">
        <f>RAND()</f>
        <v/>
      </c>
      <c r="H571">
        <f>(F571+(1-F571)*('d_고정'!$B$22*BETAINV(RAND(),IF(G571&lt;'d_고정'!$B$26,'d_고정'!$B$25,'d_고정'!$B$20)+1,'d_고정'!$B$21-IF(G571&lt;'d_고정'!$B$26,'d_고정'!$B$25,'d_고정'!$B$20)+1)+(1-'d_고정'!$B$22)*BETAINV(RAND(),IF(G571&lt;'d_고정'!$B$26,'d_고정'!$B$24,'d_고정'!$B$18)+1,'d_고정'!$B$19-IF(G571&lt;'d_고정'!$B$26,'d_고정'!$B$24,'d_고정'!$B$18)+1))*('d_고정'!$B$14+('d_고정'!$B$15-'d_고정'!$B$14)*RAND()))/F571</f>
        <v/>
      </c>
      <c r="I571">
        <f>RAND()</f>
        <v/>
      </c>
      <c r="J571">
        <f>IF('d_시나리오'!$J$3='d_시나리오'!$H$3,'d_시나리오'!$I$3,IF(I571&lt;('d_시나리오'!$I$3-'d_시나리오'!$H$3)/('d_시나리오'!$J$3-'d_시나리오'!$H$3),'d_시나리오'!$H$3+SQRT(I571*('d_시나리오'!$J$3-'d_시나리오'!$H$3)*('d_시나리오'!$I$3-'d_시나리오'!$H$3)),'d_시나리오'!$J$3-SQRT((1-I571)*('d_시나리오'!$J$3-'d_시나리오'!$H$3)*('d_시나리오'!$J$3-'d_시나리오'!$I$3))))</f>
        <v/>
      </c>
      <c r="K571">
        <f>RAND()</f>
        <v/>
      </c>
      <c r="L571">
        <f>IF('d_시나리오'!$J$4='d_시나리오'!$H$4,'d_시나리오'!$I$4,IF(K571&lt;('d_시나리오'!$I$4-'d_시나리오'!$H$4)/('d_시나리오'!$J$4-'d_시나리오'!$H$4),'d_시나리오'!$H$4+SQRT(K571*('d_시나리오'!$J$4-'d_시나리오'!$H$4)*('d_시나리오'!$I$4-'d_시나리오'!$H$4)),'d_시나리오'!$J$4-SQRT((1-K571)*('d_시나리오'!$J$4-'d_시나리오'!$H$4)*('d_시나리오'!$J$4-'d_시나리오'!$I$4))))</f>
        <v/>
      </c>
      <c r="M571">
        <f>RAND()</f>
        <v/>
      </c>
      <c r="N571">
        <f>IF('d_시나리오'!$J$5='d_시나리오'!$H$5,'d_시나리오'!$I$5,IF(M571&lt;('d_시나리오'!$I$5-'d_시나리오'!$H$5)/('d_시나리오'!$J$5-'d_시나리오'!$H$5),'d_시나리오'!$H$5+SQRT(M571*('d_시나리오'!$J$5-'d_시나리오'!$H$5)*('d_시나리오'!$I$5-'d_시나리오'!$H$5)),'d_시나리오'!$J$5-SQRT((1-M571)*('d_시나리오'!$J$5-'d_시나리오'!$H$5)*('d_시나리오'!$J$5-'d_시나리오'!$I$5))))</f>
        <v/>
      </c>
      <c r="O571">
        <f>RAND()</f>
        <v/>
      </c>
      <c r="P571">
        <f>IF('d_시나리오'!$J$6='d_시나리오'!$H$6,'d_시나리오'!$I$6,IF(O571&lt;('d_시나리오'!$I$6-'d_시나리오'!$H$6)/('d_시나리오'!$J$6-'d_시나리오'!$H$6),'d_시나리오'!$H$6+SQRT(O571*('d_시나리오'!$J$6-'d_시나리오'!$H$6)*('d_시나리오'!$I$6-'d_시나리오'!$H$6)),'d_시나리오'!$J$6-SQRT((1-O571)*('d_시나리오'!$J$6-'d_시나리오'!$H$6)*('d_시나리오'!$J$6-'d_시나리오'!$I$6))))</f>
        <v/>
      </c>
      <c r="Q571">
        <f>INDEX('d_분포'!$B$2:$B$57,RANDBETWEEN(1,56))</f>
        <v/>
      </c>
      <c r="R571">
        <f>BETAINV(RAND(),5,5)</f>
        <v/>
      </c>
      <c r="S571">
        <f>'d_고정'!$B$1*'6_기대효과'!$H$7*('d_시나리오'!$I$7/'d_고정'!$B$2)*B571</f>
        <v/>
      </c>
      <c r="T571">
        <f>S571*D571</f>
        <v/>
      </c>
      <c r="U571">
        <f>S571*F571*H571</f>
        <v/>
      </c>
      <c r="V571">
        <f>S571*F571*(H571-1)</f>
        <v/>
      </c>
      <c r="W571">
        <f>U571*J571</f>
        <v/>
      </c>
      <c r="X571">
        <f>T571+W571</f>
        <v/>
      </c>
      <c r="Y571">
        <f>(T571*E571+W571*L571)*(1-R571-'d_고정'!$B$13)</f>
        <v/>
      </c>
      <c r="Z571">
        <f>(U571*N571*Q571+'d_고정'!$B$3*('6_기대효과'!$H$7/8)*Q571*'d_고정'!$B$10*P571*('6_기대효과'!$K$7/'d_고정'!$B$9))*(1-R571)</f>
        <v/>
      </c>
      <c r="AA571">
        <f>W571*L571*(1-R571-'d_고정'!$B$13)+U571*MAX(N571-'d_고정'!$B$10*P571*('6_기대효과'!$K$7/'d_고정'!$B$9),0)*Q571*(1-R571)</f>
        <v/>
      </c>
      <c r="AB571">
        <f>Y571+Z571</f>
        <v/>
      </c>
      <c r="AC571">
        <f>Y571/('d_고정'!$B$5*'6_기대효과'!$H$7/8)/'d_고정'!$B$6</f>
        <v/>
      </c>
      <c r="AD571">
        <f>Y571/('d_고정'!$B$8*'6_기대효과'!$H$7/8)</f>
        <v/>
      </c>
    </row>
    <row r="572">
      <c r="A572">
        <f>RAND()</f>
        <v/>
      </c>
      <c r="B572">
        <f>IF('d_시나리오'!$J$2='d_시나리오'!$H$2,'d_시나리오'!$I$2,IF(A572&lt;('d_시나리오'!$I$2-'d_시나리오'!$H$2)/('d_시나리오'!$J$2-'d_시나리오'!$H$2),'d_시나리오'!$H$2+SQRT(A572*('d_시나리오'!$J$2-'d_시나리오'!$H$2)*('d_시나리오'!$I$2-'d_시나리오'!$H$2)),'d_시나리오'!$J$2-SQRT((1-A572)*('d_시나리오'!$J$2-'d_시나리오'!$H$2)*('d_시나리오'!$J$2-'d_시나리오'!$I$2))))</f>
        <v/>
      </c>
      <c r="C572">
        <f>RAND()</f>
        <v/>
      </c>
      <c r="D572">
        <f>BETAINV(RAND(),IF(C572&lt;'d_고정'!$B$26,'d_고정'!$B$23,'d_고정'!$B$16)+1,'d_고정'!$B$17-IF(C572&lt;'d_고정'!$B$26,'d_고정'!$B$23,'d_고정'!$B$16)+1)*('d_고정'!$B$14+('d_고정'!$B$15-'d_고정'!$B$14)*RAND())</f>
        <v/>
      </c>
      <c r="E572">
        <f>INDEX('d_분포'!$A$2:$A$28,RANDBETWEEN(1,27))</f>
        <v/>
      </c>
      <c r="F572">
        <f>INDEX('d_분포'!$C$2:$C$5,RANDBETWEEN(1,4))*(0.9+0.2*RAND())</f>
        <v/>
      </c>
      <c r="G572">
        <f>RAND()</f>
        <v/>
      </c>
      <c r="H572">
        <f>(F572+(1-F572)*('d_고정'!$B$22*BETAINV(RAND(),IF(G572&lt;'d_고정'!$B$26,'d_고정'!$B$25,'d_고정'!$B$20)+1,'d_고정'!$B$21-IF(G572&lt;'d_고정'!$B$26,'d_고정'!$B$25,'d_고정'!$B$20)+1)+(1-'d_고정'!$B$22)*BETAINV(RAND(),IF(G572&lt;'d_고정'!$B$26,'d_고정'!$B$24,'d_고정'!$B$18)+1,'d_고정'!$B$19-IF(G572&lt;'d_고정'!$B$26,'d_고정'!$B$24,'d_고정'!$B$18)+1))*('d_고정'!$B$14+('d_고정'!$B$15-'d_고정'!$B$14)*RAND()))/F572</f>
        <v/>
      </c>
      <c r="I572">
        <f>RAND()</f>
        <v/>
      </c>
      <c r="J572">
        <f>IF('d_시나리오'!$J$3='d_시나리오'!$H$3,'d_시나리오'!$I$3,IF(I572&lt;('d_시나리오'!$I$3-'d_시나리오'!$H$3)/('d_시나리오'!$J$3-'d_시나리오'!$H$3),'d_시나리오'!$H$3+SQRT(I572*('d_시나리오'!$J$3-'d_시나리오'!$H$3)*('d_시나리오'!$I$3-'d_시나리오'!$H$3)),'d_시나리오'!$J$3-SQRT((1-I572)*('d_시나리오'!$J$3-'d_시나리오'!$H$3)*('d_시나리오'!$J$3-'d_시나리오'!$I$3))))</f>
        <v/>
      </c>
      <c r="K572">
        <f>RAND()</f>
        <v/>
      </c>
      <c r="L572">
        <f>IF('d_시나리오'!$J$4='d_시나리오'!$H$4,'d_시나리오'!$I$4,IF(K572&lt;('d_시나리오'!$I$4-'d_시나리오'!$H$4)/('d_시나리오'!$J$4-'d_시나리오'!$H$4),'d_시나리오'!$H$4+SQRT(K572*('d_시나리오'!$J$4-'d_시나리오'!$H$4)*('d_시나리오'!$I$4-'d_시나리오'!$H$4)),'d_시나리오'!$J$4-SQRT((1-K572)*('d_시나리오'!$J$4-'d_시나리오'!$H$4)*('d_시나리오'!$J$4-'d_시나리오'!$I$4))))</f>
        <v/>
      </c>
      <c r="M572">
        <f>RAND()</f>
        <v/>
      </c>
      <c r="N572">
        <f>IF('d_시나리오'!$J$5='d_시나리오'!$H$5,'d_시나리오'!$I$5,IF(M572&lt;('d_시나리오'!$I$5-'d_시나리오'!$H$5)/('d_시나리오'!$J$5-'d_시나리오'!$H$5),'d_시나리오'!$H$5+SQRT(M572*('d_시나리오'!$J$5-'d_시나리오'!$H$5)*('d_시나리오'!$I$5-'d_시나리오'!$H$5)),'d_시나리오'!$J$5-SQRT((1-M572)*('d_시나리오'!$J$5-'d_시나리오'!$H$5)*('d_시나리오'!$J$5-'d_시나리오'!$I$5))))</f>
        <v/>
      </c>
      <c r="O572">
        <f>RAND()</f>
        <v/>
      </c>
      <c r="P572">
        <f>IF('d_시나리오'!$J$6='d_시나리오'!$H$6,'d_시나리오'!$I$6,IF(O572&lt;('d_시나리오'!$I$6-'d_시나리오'!$H$6)/('d_시나리오'!$J$6-'d_시나리오'!$H$6),'d_시나리오'!$H$6+SQRT(O572*('d_시나리오'!$J$6-'d_시나리오'!$H$6)*('d_시나리오'!$I$6-'d_시나리오'!$H$6)),'d_시나리오'!$J$6-SQRT((1-O572)*('d_시나리오'!$J$6-'d_시나리오'!$H$6)*('d_시나리오'!$J$6-'d_시나리오'!$I$6))))</f>
        <v/>
      </c>
      <c r="Q572">
        <f>INDEX('d_분포'!$B$2:$B$57,RANDBETWEEN(1,56))</f>
        <v/>
      </c>
      <c r="R572">
        <f>BETAINV(RAND(),5,5)</f>
        <v/>
      </c>
      <c r="S572">
        <f>'d_고정'!$B$1*'6_기대효과'!$H$7*('d_시나리오'!$I$7/'d_고정'!$B$2)*B572</f>
        <v/>
      </c>
      <c r="T572">
        <f>S572*D572</f>
        <v/>
      </c>
      <c r="U572">
        <f>S572*F572*H572</f>
        <v/>
      </c>
      <c r="V572">
        <f>S572*F572*(H572-1)</f>
        <v/>
      </c>
      <c r="W572">
        <f>U572*J572</f>
        <v/>
      </c>
      <c r="X572">
        <f>T572+W572</f>
        <v/>
      </c>
      <c r="Y572">
        <f>(T572*E572+W572*L572)*(1-R572-'d_고정'!$B$13)</f>
        <v/>
      </c>
      <c r="Z572">
        <f>(U572*N572*Q572+'d_고정'!$B$3*('6_기대효과'!$H$7/8)*Q572*'d_고정'!$B$10*P572*('6_기대효과'!$K$7/'d_고정'!$B$9))*(1-R572)</f>
        <v/>
      </c>
      <c r="AA572">
        <f>W572*L572*(1-R572-'d_고정'!$B$13)+U572*MAX(N572-'d_고정'!$B$10*P572*('6_기대효과'!$K$7/'d_고정'!$B$9),0)*Q572*(1-R572)</f>
        <v/>
      </c>
      <c r="AB572">
        <f>Y572+Z572</f>
        <v/>
      </c>
      <c r="AC572">
        <f>Y572/('d_고정'!$B$5*'6_기대효과'!$H$7/8)/'d_고정'!$B$6</f>
        <v/>
      </c>
      <c r="AD572">
        <f>Y572/('d_고정'!$B$8*'6_기대효과'!$H$7/8)</f>
        <v/>
      </c>
    </row>
    <row r="573">
      <c r="A573">
        <f>RAND()</f>
        <v/>
      </c>
      <c r="B573">
        <f>IF('d_시나리오'!$J$2='d_시나리오'!$H$2,'d_시나리오'!$I$2,IF(A573&lt;('d_시나리오'!$I$2-'d_시나리오'!$H$2)/('d_시나리오'!$J$2-'d_시나리오'!$H$2),'d_시나리오'!$H$2+SQRT(A573*('d_시나리오'!$J$2-'d_시나리오'!$H$2)*('d_시나리오'!$I$2-'d_시나리오'!$H$2)),'d_시나리오'!$J$2-SQRT((1-A573)*('d_시나리오'!$J$2-'d_시나리오'!$H$2)*('d_시나리오'!$J$2-'d_시나리오'!$I$2))))</f>
        <v/>
      </c>
      <c r="C573">
        <f>RAND()</f>
        <v/>
      </c>
      <c r="D573">
        <f>BETAINV(RAND(),IF(C573&lt;'d_고정'!$B$26,'d_고정'!$B$23,'d_고정'!$B$16)+1,'d_고정'!$B$17-IF(C573&lt;'d_고정'!$B$26,'d_고정'!$B$23,'d_고정'!$B$16)+1)*('d_고정'!$B$14+('d_고정'!$B$15-'d_고정'!$B$14)*RAND())</f>
        <v/>
      </c>
      <c r="E573">
        <f>INDEX('d_분포'!$A$2:$A$28,RANDBETWEEN(1,27))</f>
        <v/>
      </c>
      <c r="F573">
        <f>INDEX('d_분포'!$C$2:$C$5,RANDBETWEEN(1,4))*(0.9+0.2*RAND())</f>
        <v/>
      </c>
      <c r="G573">
        <f>RAND()</f>
        <v/>
      </c>
      <c r="H573">
        <f>(F573+(1-F573)*('d_고정'!$B$22*BETAINV(RAND(),IF(G573&lt;'d_고정'!$B$26,'d_고정'!$B$25,'d_고정'!$B$20)+1,'d_고정'!$B$21-IF(G573&lt;'d_고정'!$B$26,'d_고정'!$B$25,'d_고정'!$B$20)+1)+(1-'d_고정'!$B$22)*BETAINV(RAND(),IF(G573&lt;'d_고정'!$B$26,'d_고정'!$B$24,'d_고정'!$B$18)+1,'d_고정'!$B$19-IF(G573&lt;'d_고정'!$B$26,'d_고정'!$B$24,'d_고정'!$B$18)+1))*('d_고정'!$B$14+('d_고정'!$B$15-'d_고정'!$B$14)*RAND()))/F573</f>
        <v/>
      </c>
      <c r="I573">
        <f>RAND()</f>
        <v/>
      </c>
      <c r="J573">
        <f>IF('d_시나리오'!$J$3='d_시나리오'!$H$3,'d_시나리오'!$I$3,IF(I573&lt;('d_시나리오'!$I$3-'d_시나리오'!$H$3)/('d_시나리오'!$J$3-'d_시나리오'!$H$3),'d_시나리오'!$H$3+SQRT(I573*('d_시나리오'!$J$3-'d_시나리오'!$H$3)*('d_시나리오'!$I$3-'d_시나리오'!$H$3)),'d_시나리오'!$J$3-SQRT((1-I573)*('d_시나리오'!$J$3-'d_시나리오'!$H$3)*('d_시나리오'!$J$3-'d_시나리오'!$I$3))))</f>
        <v/>
      </c>
      <c r="K573">
        <f>RAND()</f>
        <v/>
      </c>
      <c r="L573">
        <f>IF('d_시나리오'!$J$4='d_시나리오'!$H$4,'d_시나리오'!$I$4,IF(K573&lt;('d_시나리오'!$I$4-'d_시나리오'!$H$4)/('d_시나리오'!$J$4-'d_시나리오'!$H$4),'d_시나리오'!$H$4+SQRT(K573*('d_시나리오'!$J$4-'d_시나리오'!$H$4)*('d_시나리오'!$I$4-'d_시나리오'!$H$4)),'d_시나리오'!$J$4-SQRT((1-K573)*('d_시나리오'!$J$4-'d_시나리오'!$H$4)*('d_시나리오'!$J$4-'d_시나리오'!$I$4))))</f>
        <v/>
      </c>
      <c r="M573">
        <f>RAND()</f>
        <v/>
      </c>
      <c r="N573">
        <f>IF('d_시나리오'!$J$5='d_시나리오'!$H$5,'d_시나리오'!$I$5,IF(M573&lt;('d_시나리오'!$I$5-'d_시나리오'!$H$5)/('d_시나리오'!$J$5-'d_시나리오'!$H$5),'d_시나리오'!$H$5+SQRT(M573*('d_시나리오'!$J$5-'d_시나리오'!$H$5)*('d_시나리오'!$I$5-'d_시나리오'!$H$5)),'d_시나리오'!$J$5-SQRT((1-M573)*('d_시나리오'!$J$5-'d_시나리오'!$H$5)*('d_시나리오'!$J$5-'d_시나리오'!$I$5))))</f>
        <v/>
      </c>
      <c r="O573">
        <f>RAND()</f>
        <v/>
      </c>
      <c r="P573">
        <f>IF('d_시나리오'!$J$6='d_시나리오'!$H$6,'d_시나리오'!$I$6,IF(O573&lt;('d_시나리오'!$I$6-'d_시나리오'!$H$6)/('d_시나리오'!$J$6-'d_시나리오'!$H$6),'d_시나리오'!$H$6+SQRT(O573*('d_시나리오'!$J$6-'d_시나리오'!$H$6)*('d_시나리오'!$I$6-'d_시나리오'!$H$6)),'d_시나리오'!$J$6-SQRT((1-O573)*('d_시나리오'!$J$6-'d_시나리오'!$H$6)*('d_시나리오'!$J$6-'d_시나리오'!$I$6))))</f>
        <v/>
      </c>
      <c r="Q573">
        <f>INDEX('d_분포'!$B$2:$B$57,RANDBETWEEN(1,56))</f>
        <v/>
      </c>
      <c r="R573">
        <f>BETAINV(RAND(),5,5)</f>
        <v/>
      </c>
      <c r="S573">
        <f>'d_고정'!$B$1*'6_기대효과'!$H$7*('d_시나리오'!$I$7/'d_고정'!$B$2)*B573</f>
        <v/>
      </c>
      <c r="T573">
        <f>S573*D573</f>
        <v/>
      </c>
      <c r="U573">
        <f>S573*F573*H573</f>
        <v/>
      </c>
      <c r="V573">
        <f>S573*F573*(H573-1)</f>
        <v/>
      </c>
      <c r="W573">
        <f>U573*J573</f>
        <v/>
      </c>
      <c r="X573">
        <f>T573+W573</f>
        <v/>
      </c>
      <c r="Y573">
        <f>(T573*E573+W573*L573)*(1-R573-'d_고정'!$B$13)</f>
        <v/>
      </c>
      <c r="Z573">
        <f>(U573*N573*Q573+'d_고정'!$B$3*('6_기대효과'!$H$7/8)*Q573*'d_고정'!$B$10*P573*('6_기대효과'!$K$7/'d_고정'!$B$9))*(1-R573)</f>
        <v/>
      </c>
      <c r="AA573">
        <f>W573*L573*(1-R573-'d_고정'!$B$13)+U573*MAX(N573-'d_고정'!$B$10*P573*('6_기대효과'!$K$7/'d_고정'!$B$9),0)*Q573*(1-R573)</f>
        <v/>
      </c>
      <c r="AB573">
        <f>Y573+Z573</f>
        <v/>
      </c>
      <c r="AC573">
        <f>Y573/('d_고정'!$B$5*'6_기대효과'!$H$7/8)/'d_고정'!$B$6</f>
        <v/>
      </c>
      <c r="AD573">
        <f>Y573/('d_고정'!$B$8*'6_기대효과'!$H$7/8)</f>
        <v/>
      </c>
    </row>
    <row r="574">
      <c r="A574">
        <f>RAND()</f>
        <v/>
      </c>
      <c r="B574">
        <f>IF('d_시나리오'!$J$2='d_시나리오'!$H$2,'d_시나리오'!$I$2,IF(A574&lt;('d_시나리오'!$I$2-'d_시나리오'!$H$2)/('d_시나리오'!$J$2-'d_시나리오'!$H$2),'d_시나리오'!$H$2+SQRT(A574*('d_시나리오'!$J$2-'d_시나리오'!$H$2)*('d_시나리오'!$I$2-'d_시나리오'!$H$2)),'d_시나리오'!$J$2-SQRT((1-A574)*('d_시나리오'!$J$2-'d_시나리오'!$H$2)*('d_시나리오'!$J$2-'d_시나리오'!$I$2))))</f>
        <v/>
      </c>
      <c r="C574">
        <f>RAND()</f>
        <v/>
      </c>
      <c r="D574">
        <f>BETAINV(RAND(),IF(C574&lt;'d_고정'!$B$26,'d_고정'!$B$23,'d_고정'!$B$16)+1,'d_고정'!$B$17-IF(C574&lt;'d_고정'!$B$26,'d_고정'!$B$23,'d_고정'!$B$16)+1)*('d_고정'!$B$14+('d_고정'!$B$15-'d_고정'!$B$14)*RAND())</f>
        <v/>
      </c>
      <c r="E574">
        <f>INDEX('d_분포'!$A$2:$A$28,RANDBETWEEN(1,27))</f>
        <v/>
      </c>
      <c r="F574">
        <f>INDEX('d_분포'!$C$2:$C$5,RANDBETWEEN(1,4))*(0.9+0.2*RAND())</f>
        <v/>
      </c>
      <c r="G574">
        <f>RAND()</f>
        <v/>
      </c>
      <c r="H574">
        <f>(F574+(1-F574)*('d_고정'!$B$22*BETAINV(RAND(),IF(G574&lt;'d_고정'!$B$26,'d_고정'!$B$25,'d_고정'!$B$20)+1,'d_고정'!$B$21-IF(G574&lt;'d_고정'!$B$26,'d_고정'!$B$25,'d_고정'!$B$20)+1)+(1-'d_고정'!$B$22)*BETAINV(RAND(),IF(G574&lt;'d_고정'!$B$26,'d_고정'!$B$24,'d_고정'!$B$18)+1,'d_고정'!$B$19-IF(G574&lt;'d_고정'!$B$26,'d_고정'!$B$24,'d_고정'!$B$18)+1))*('d_고정'!$B$14+('d_고정'!$B$15-'d_고정'!$B$14)*RAND()))/F574</f>
        <v/>
      </c>
      <c r="I574">
        <f>RAND()</f>
        <v/>
      </c>
      <c r="J574">
        <f>IF('d_시나리오'!$J$3='d_시나리오'!$H$3,'d_시나리오'!$I$3,IF(I574&lt;('d_시나리오'!$I$3-'d_시나리오'!$H$3)/('d_시나리오'!$J$3-'d_시나리오'!$H$3),'d_시나리오'!$H$3+SQRT(I574*('d_시나리오'!$J$3-'d_시나리오'!$H$3)*('d_시나리오'!$I$3-'d_시나리오'!$H$3)),'d_시나리오'!$J$3-SQRT((1-I574)*('d_시나리오'!$J$3-'d_시나리오'!$H$3)*('d_시나리오'!$J$3-'d_시나리오'!$I$3))))</f>
        <v/>
      </c>
      <c r="K574">
        <f>RAND()</f>
        <v/>
      </c>
      <c r="L574">
        <f>IF('d_시나리오'!$J$4='d_시나리오'!$H$4,'d_시나리오'!$I$4,IF(K574&lt;('d_시나리오'!$I$4-'d_시나리오'!$H$4)/('d_시나리오'!$J$4-'d_시나리오'!$H$4),'d_시나리오'!$H$4+SQRT(K574*('d_시나리오'!$J$4-'d_시나리오'!$H$4)*('d_시나리오'!$I$4-'d_시나리오'!$H$4)),'d_시나리오'!$J$4-SQRT((1-K574)*('d_시나리오'!$J$4-'d_시나리오'!$H$4)*('d_시나리오'!$J$4-'d_시나리오'!$I$4))))</f>
        <v/>
      </c>
      <c r="M574">
        <f>RAND()</f>
        <v/>
      </c>
      <c r="N574">
        <f>IF('d_시나리오'!$J$5='d_시나리오'!$H$5,'d_시나리오'!$I$5,IF(M574&lt;('d_시나리오'!$I$5-'d_시나리오'!$H$5)/('d_시나리오'!$J$5-'d_시나리오'!$H$5),'d_시나리오'!$H$5+SQRT(M574*('d_시나리오'!$J$5-'d_시나리오'!$H$5)*('d_시나리오'!$I$5-'d_시나리오'!$H$5)),'d_시나리오'!$J$5-SQRT((1-M574)*('d_시나리오'!$J$5-'d_시나리오'!$H$5)*('d_시나리오'!$J$5-'d_시나리오'!$I$5))))</f>
        <v/>
      </c>
      <c r="O574">
        <f>RAND()</f>
        <v/>
      </c>
      <c r="P574">
        <f>IF('d_시나리오'!$J$6='d_시나리오'!$H$6,'d_시나리오'!$I$6,IF(O574&lt;('d_시나리오'!$I$6-'d_시나리오'!$H$6)/('d_시나리오'!$J$6-'d_시나리오'!$H$6),'d_시나리오'!$H$6+SQRT(O574*('d_시나리오'!$J$6-'d_시나리오'!$H$6)*('d_시나리오'!$I$6-'d_시나리오'!$H$6)),'d_시나리오'!$J$6-SQRT((1-O574)*('d_시나리오'!$J$6-'d_시나리오'!$H$6)*('d_시나리오'!$J$6-'d_시나리오'!$I$6))))</f>
        <v/>
      </c>
      <c r="Q574">
        <f>INDEX('d_분포'!$B$2:$B$57,RANDBETWEEN(1,56))</f>
        <v/>
      </c>
      <c r="R574">
        <f>BETAINV(RAND(),5,5)</f>
        <v/>
      </c>
      <c r="S574">
        <f>'d_고정'!$B$1*'6_기대효과'!$H$7*('d_시나리오'!$I$7/'d_고정'!$B$2)*B574</f>
        <v/>
      </c>
      <c r="T574">
        <f>S574*D574</f>
        <v/>
      </c>
      <c r="U574">
        <f>S574*F574*H574</f>
        <v/>
      </c>
      <c r="V574">
        <f>S574*F574*(H574-1)</f>
        <v/>
      </c>
      <c r="W574">
        <f>U574*J574</f>
        <v/>
      </c>
      <c r="X574">
        <f>T574+W574</f>
        <v/>
      </c>
      <c r="Y574">
        <f>(T574*E574+W574*L574)*(1-R574-'d_고정'!$B$13)</f>
        <v/>
      </c>
      <c r="Z574">
        <f>(U574*N574*Q574+'d_고정'!$B$3*('6_기대효과'!$H$7/8)*Q574*'d_고정'!$B$10*P574*('6_기대효과'!$K$7/'d_고정'!$B$9))*(1-R574)</f>
        <v/>
      </c>
      <c r="AA574">
        <f>W574*L574*(1-R574-'d_고정'!$B$13)+U574*MAX(N574-'d_고정'!$B$10*P574*('6_기대효과'!$K$7/'d_고정'!$B$9),0)*Q574*(1-R574)</f>
        <v/>
      </c>
      <c r="AB574">
        <f>Y574+Z574</f>
        <v/>
      </c>
      <c r="AC574">
        <f>Y574/('d_고정'!$B$5*'6_기대효과'!$H$7/8)/'d_고정'!$B$6</f>
        <v/>
      </c>
      <c r="AD574">
        <f>Y574/('d_고정'!$B$8*'6_기대효과'!$H$7/8)</f>
        <v/>
      </c>
    </row>
    <row r="575">
      <c r="A575">
        <f>RAND()</f>
        <v/>
      </c>
      <c r="B575">
        <f>IF('d_시나리오'!$J$2='d_시나리오'!$H$2,'d_시나리오'!$I$2,IF(A575&lt;('d_시나리오'!$I$2-'d_시나리오'!$H$2)/('d_시나리오'!$J$2-'d_시나리오'!$H$2),'d_시나리오'!$H$2+SQRT(A575*('d_시나리오'!$J$2-'d_시나리오'!$H$2)*('d_시나리오'!$I$2-'d_시나리오'!$H$2)),'d_시나리오'!$J$2-SQRT((1-A575)*('d_시나리오'!$J$2-'d_시나리오'!$H$2)*('d_시나리오'!$J$2-'d_시나리오'!$I$2))))</f>
        <v/>
      </c>
      <c r="C575">
        <f>RAND()</f>
        <v/>
      </c>
      <c r="D575">
        <f>BETAINV(RAND(),IF(C575&lt;'d_고정'!$B$26,'d_고정'!$B$23,'d_고정'!$B$16)+1,'d_고정'!$B$17-IF(C575&lt;'d_고정'!$B$26,'d_고정'!$B$23,'d_고정'!$B$16)+1)*('d_고정'!$B$14+('d_고정'!$B$15-'d_고정'!$B$14)*RAND())</f>
        <v/>
      </c>
      <c r="E575">
        <f>INDEX('d_분포'!$A$2:$A$28,RANDBETWEEN(1,27))</f>
        <v/>
      </c>
      <c r="F575">
        <f>INDEX('d_분포'!$C$2:$C$5,RANDBETWEEN(1,4))*(0.9+0.2*RAND())</f>
        <v/>
      </c>
      <c r="G575">
        <f>RAND()</f>
        <v/>
      </c>
      <c r="H575">
        <f>(F575+(1-F575)*('d_고정'!$B$22*BETAINV(RAND(),IF(G575&lt;'d_고정'!$B$26,'d_고정'!$B$25,'d_고정'!$B$20)+1,'d_고정'!$B$21-IF(G575&lt;'d_고정'!$B$26,'d_고정'!$B$25,'d_고정'!$B$20)+1)+(1-'d_고정'!$B$22)*BETAINV(RAND(),IF(G575&lt;'d_고정'!$B$26,'d_고정'!$B$24,'d_고정'!$B$18)+1,'d_고정'!$B$19-IF(G575&lt;'d_고정'!$B$26,'d_고정'!$B$24,'d_고정'!$B$18)+1))*('d_고정'!$B$14+('d_고정'!$B$15-'d_고정'!$B$14)*RAND()))/F575</f>
        <v/>
      </c>
      <c r="I575">
        <f>RAND()</f>
        <v/>
      </c>
      <c r="J575">
        <f>IF('d_시나리오'!$J$3='d_시나리오'!$H$3,'d_시나리오'!$I$3,IF(I575&lt;('d_시나리오'!$I$3-'d_시나리오'!$H$3)/('d_시나리오'!$J$3-'d_시나리오'!$H$3),'d_시나리오'!$H$3+SQRT(I575*('d_시나리오'!$J$3-'d_시나리오'!$H$3)*('d_시나리오'!$I$3-'d_시나리오'!$H$3)),'d_시나리오'!$J$3-SQRT((1-I575)*('d_시나리오'!$J$3-'d_시나리오'!$H$3)*('d_시나리오'!$J$3-'d_시나리오'!$I$3))))</f>
        <v/>
      </c>
      <c r="K575">
        <f>RAND()</f>
        <v/>
      </c>
      <c r="L575">
        <f>IF('d_시나리오'!$J$4='d_시나리오'!$H$4,'d_시나리오'!$I$4,IF(K575&lt;('d_시나리오'!$I$4-'d_시나리오'!$H$4)/('d_시나리오'!$J$4-'d_시나리오'!$H$4),'d_시나리오'!$H$4+SQRT(K575*('d_시나리오'!$J$4-'d_시나리오'!$H$4)*('d_시나리오'!$I$4-'d_시나리오'!$H$4)),'d_시나리오'!$J$4-SQRT((1-K575)*('d_시나리오'!$J$4-'d_시나리오'!$H$4)*('d_시나리오'!$J$4-'d_시나리오'!$I$4))))</f>
        <v/>
      </c>
      <c r="M575">
        <f>RAND()</f>
        <v/>
      </c>
      <c r="N575">
        <f>IF('d_시나리오'!$J$5='d_시나리오'!$H$5,'d_시나리오'!$I$5,IF(M575&lt;('d_시나리오'!$I$5-'d_시나리오'!$H$5)/('d_시나리오'!$J$5-'d_시나리오'!$H$5),'d_시나리오'!$H$5+SQRT(M575*('d_시나리오'!$J$5-'d_시나리오'!$H$5)*('d_시나리오'!$I$5-'d_시나리오'!$H$5)),'d_시나리오'!$J$5-SQRT((1-M575)*('d_시나리오'!$J$5-'d_시나리오'!$H$5)*('d_시나리오'!$J$5-'d_시나리오'!$I$5))))</f>
        <v/>
      </c>
      <c r="O575">
        <f>RAND()</f>
        <v/>
      </c>
      <c r="P575">
        <f>IF('d_시나리오'!$J$6='d_시나리오'!$H$6,'d_시나리오'!$I$6,IF(O575&lt;('d_시나리오'!$I$6-'d_시나리오'!$H$6)/('d_시나리오'!$J$6-'d_시나리오'!$H$6),'d_시나리오'!$H$6+SQRT(O575*('d_시나리오'!$J$6-'d_시나리오'!$H$6)*('d_시나리오'!$I$6-'d_시나리오'!$H$6)),'d_시나리오'!$J$6-SQRT((1-O575)*('d_시나리오'!$J$6-'d_시나리오'!$H$6)*('d_시나리오'!$J$6-'d_시나리오'!$I$6))))</f>
        <v/>
      </c>
      <c r="Q575">
        <f>INDEX('d_분포'!$B$2:$B$57,RANDBETWEEN(1,56))</f>
        <v/>
      </c>
      <c r="R575">
        <f>BETAINV(RAND(),5,5)</f>
        <v/>
      </c>
      <c r="S575">
        <f>'d_고정'!$B$1*'6_기대효과'!$H$7*('d_시나리오'!$I$7/'d_고정'!$B$2)*B575</f>
        <v/>
      </c>
      <c r="T575">
        <f>S575*D575</f>
        <v/>
      </c>
      <c r="U575">
        <f>S575*F575*H575</f>
        <v/>
      </c>
      <c r="V575">
        <f>S575*F575*(H575-1)</f>
        <v/>
      </c>
      <c r="W575">
        <f>U575*J575</f>
        <v/>
      </c>
      <c r="X575">
        <f>T575+W575</f>
        <v/>
      </c>
      <c r="Y575">
        <f>(T575*E575+W575*L575)*(1-R575-'d_고정'!$B$13)</f>
        <v/>
      </c>
      <c r="Z575">
        <f>(U575*N575*Q575+'d_고정'!$B$3*('6_기대효과'!$H$7/8)*Q575*'d_고정'!$B$10*P575*('6_기대효과'!$K$7/'d_고정'!$B$9))*(1-R575)</f>
        <v/>
      </c>
      <c r="AA575">
        <f>W575*L575*(1-R575-'d_고정'!$B$13)+U575*MAX(N575-'d_고정'!$B$10*P575*('6_기대효과'!$K$7/'d_고정'!$B$9),0)*Q575*(1-R575)</f>
        <v/>
      </c>
      <c r="AB575">
        <f>Y575+Z575</f>
        <v/>
      </c>
      <c r="AC575">
        <f>Y575/('d_고정'!$B$5*'6_기대효과'!$H$7/8)/'d_고정'!$B$6</f>
        <v/>
      </c>
      <c r="AD575">
        <f>Y575/('d_고정'!$B$8*'6_기대효과'!$H$7/8)</f>
        <v/>
      </c>
    </row>
    <row r="576">
      <c r="A576">
        <f>RAND()</f>
        <v/>
      </c>
      <c r="B576">
        <f>IF('d_시나리오'!$J$2='d_시나리오'!$H$2,'d_시나리오'!$I$2,IF(A576&lt;('d_시나리오'!$I$2-'d_시나리오'!$H$2)/('d_시나리오'!$J$2-'d_시나리오'!$H$2),'d_시나리오'!$H$2+SQRT(A576*('d_시나리오'!$J$2-'d_시나리오'!$H$2)*('d_시나리오'!$I$2-'d_시나리오'!$H$2)),'d_시나리오'!$J$2-SQRT((1-A576)*('d_시나리오'!$J$2-'d_시나리오'!$H$2)*('d_시나리오'!$J$2-'d_시나리오'!$I$2))))</f>
        <v/>
      </c>
      <c r="C576">
        <f>RAND()</f>
        <v/>
      </c>
      <c r="D576">
        <f>BETAINV(RAND(),IF(C576&lt;'d_고정'!$B$26,'d_고정'!$B$23,'d_고정'!$B$16)+1,'d_고정'!$B$17-IF(C576&lt;'d_고정'!$B$26,'d_고정'!$B$23,'d_고정'!$B$16)+1)*('d_고정'!$B$14+('d_고정'!$B$15-'d_고정'!$B$14)*RAND())</f>
        <v/>
      </c>
      <c r="E576">
        <f>INDEX('d_분포'!$A$2:$A$28,RANDBETWEEN(1,27))</f>
        <v/>
      </c>
      <c r="F576">
        <f>INDEX('d_분포'!$C$2:$C$5,RANDBETWEEN(1,4))*(0.9+0.2*RAND())</f>
        <v/>
      </c>
      <c r="G576">
        <f>RAND()</f>
        <v/>
      </c>
      <c r="H576">
        <f>(F576+(1-F576)*('d_고정'!$B$22*BETAINV(RAND(),IF(G576&lt;'d_고정'!$B$26,'d_고정'!$B$25,'d_고정'!$B$20)+1,'d_고정'!$B$21-IF(G576&lt;'d_고정'!$B$26,'d_고정'!$B$25,'d_고정'!$B$20)+1)+(1-'d_고정'!$B$22)*BETAINV(RAND(),IF(G576&lt;'d_고정'!$B$26,'d_고정'!$B$24,'d_고정'!$B$18)+1,'d_고정'!$B$19-IF(G576&lt;'d_고정'!$B$26,'d_고정'!$B$24,'d_고정'!$B$18)+1))*('d_고정'!$B$14+('d_고정'!$B$15-'d_고정'!$B$14)*RAND()))/F576</f>
        <v/>
      </c>
      <c r="I576">
        <f>RAND()</f>
        <v/>
      </c>
      <c r="J576">
        <f>IF('d_시나리오'!$J$3='d_시나리오'!$H$3,'d_시나리오'!$I$3,IF(I576&lt;('d_시나리오'!$I$3-'d_시나리오'!$H$3)/('d_시나리오'!$J$3-'d_시나리오'!$H$3),'d_시나리오'!$H$3+SQRT(I576*('d_시나리오'!$J$3-'d_시나리오'!$H$3)*('d_시나리오'!$I$3-'d_시나리오'!$H$3)),'d_시나리오'!$J$3-SQRT((1-I576)*('d_시나리오'!$J$3-'d_시나리오'!$H$3)*('d_시나리오'!$J$3-'d_시나리오'!$I$3))))</f>
        <v/>
      </c>
      <c r="K576">
        <f>RAND()</f>
        <v/>
      </c>
      <c r="L576">
        <f>IF('d_시나리오'!$J$4='d_시나리오'!$H$4,'d_시나리오'!$I$4,IF(K576&lt;('d_시나리오'!$I$4-'d_시나리오'!$H$4)/('d_시나리오'!$J$4-'d_시나리오'!$H$4),'d_시나리오'!$H$4+SQRT(K576*('d_시나리오'!$J$4-'d_시나리오'!$H$4)*('d_시나리오'!$I$4-'d_시나리오'!$H$4)),'d_시나리오'!$J$4-SQRT((1-K576)*('d_시나리오'!$J$4-'d_시나리오'!$H$4)*('d_시나리오'!$J$4-'d_시나리오'!$I$4))))</f>
        <v/>
      </c>
      <c r="M576">
        <f>RAND()</f>
        <v/>
      </c>
      <c r="N576">
        <f>IF('d_시나리오'!$J$5='d_시나리오'!$H$5,'d_시나리오'!$I$5,IF(M576&lt;('d_시나리오'!$I$5-'d_시나리오'!$H$5)/('d_시나리오'!$J$5-'d_시나리오'!$H$5),'d_시나리오'!$H$5+SQRT(M576*('d_시나리오'!$J$5-'d_시나리오'!$H$5)*('d_시나리오'!$I$5-'d_시나리오'!$H$5)),'d_시나리오'!$J$5-SQRT((1-M576)*('d_시나리오'!$J$5-'d_시나리오'!$H$5)*('d_시나리오'!$J$5-'d_시나리오'!$I$5))))</f>
        <v/>
      </c>
      <c r="O576">
        <f>RAND()</f>
        <v/>
      </c>
      <c r="P576">
        <f>IF('d_시나리오'!$J$6='d_시나리오'!$H$6,'d_시나리오'!$I$6,IF(O576&lt;('d_시나리오'!$I$6-'d_시나리오'!$H$6)/('d_시나리오'!$J$6-'d_시나리오'!$H$6),'d_시나리오'!$H$6+SQRT(O576*('d_시나리오'!$J$6-'d_시나리오'!$H$6)*('d_시나리오'!$I$6-'d_시나리오'!$H$6)),'d_시나리오'!$J$6-SQRT((1-O576)*('d_시나리오'!$J$6-'d_시나리오'!$H$6)*('d_시나리오'!$J$6-'d_시나리오'!$I$6))))</f>
        <v/>
      </c>
      <c r="Q576">
        <f>INDEX('d_분포'!$B$2:$B$57,RANDBETWEEN(1,56))</f>
        <v/>
      </c>
      <c r="R576">
        <f>BETAINV(RAND(),5,5)</f>
        <v/>
      </c>
      <c r="S576">
        <f>'d_고정'!$B$1*'6_기대효과'!$H$7*('d_시나리오'!$I$7/'d_고정'!$B$2)*B576</f>
        <v/>
      </c>
      <c r="T576">
        <f>S576*D576</f>
        <v/>
      </c>
      <c r="U576">
        <f>S576*F576*H576</f>
        <v/>
      </c>
      <c r="V576">
        <f>S576*F576*(H576-1)</f>
        <v/>
      </c>
      <c r="W576">
        <f>U576*J576</f>
        <v/>
      </c>
      <c r="X576">
        <f>T576+W576</f>
        <v/>
      </c>
      <c r="Y576">
        <f>(T576*E576+W576*L576)*(1-R576-'d_고정'!$B$13)</f>
        <v/>
      </c>
      <c r="Z576">
        <f>(U576*N576*Q576+'d_고정'!$B$3*('6_기대효과'!$H$7/8)*Q576*'d_고정'!$B$10*P576*('6_기대효과'!$K$7/'d_고정'!$B$9))*(1-R576)</f>
        <v/>
      </c>
      <c r="AA576">
        <f>W576*L576*(1-R576-'d_고정'!$B$13)+U576*MAX(N576-'d_고정'!$B$10*P576*('6_기대효과'!$K$7/'d_고정'!$B$9),0)*Q576*(1-R576)</f>
        <v/>
      </c>
      <c r="AB576">
        <f>Y576+Z576</f>
        <v/>
      </c>
      <c r="AC576">
        <f>Y576/('d_고정'!$B$5*'6_기대효과'!$H$7/8)/'d_고정'!$B$6</f>
        <v/>
      </c>
      <c r="AD576">
        <f>Y576/('d_고정'!$B$8*'6_기대효과'!$H$7/8)</f>
        <v/>
      </c>
    </row>
    <row r="577">
      <c r="A577">
        <f>RAND()</f>
        <v/>
      </c>
      <c r="B577">
        <f>IF('d_시나리오'!$J$2='d_시나리오'!$H$2,'d_시나리오'!$I$2,IF(A577&lt;('d_시나리오'!$I$2-'d_시나리오'!$H$2)/('d_시나리오'!$J$2-'d_시나리오'!$H$2),'d_시나리오'!$H$2+SQRT(A577*('d_시나리오'!$J$2-'d_시나리오'!$H$2)*('d_시나리오'!$I$2-'d_시나리오'!$H$2)),'d_시나리오'!$J$2-SQRT((1-A577)*('d_시나리오'!$J$2-'d_시나리오'!$H$2)*('d_시나리오'!$J$2-'d_시나리오'!$I$2))))</f>
        <v/>
      </c>
      <c r="C577">
        <f>RAND()</f>
        <v/>
      </c>
      <c r="D577">
        <f>BETAINV(RAND(),IF(C577&lt;'d_고정'!$B$26,'d_고정'!$B$23,'d_고정'!$B$16)+1,'d_고정'!$B$17-IF(C577&lt;'d_고정'!$B$26,'d_고정'!$B$23,'d_고정'!$B$16)+1)*('d_고정'!$B$14+('d_고정'!$B$15-'d_고정'!$B$14)*RAND())</f>
        <v/>
      </c>
      <c r="E577">
        <f>INDEX('d_분포'!$A$2:$A$28,RANDBETWEEN(1,27))</f>
        <v/>
      </c>
      <c r="F577">
        <f>INDEX('d_분포'!$C$2:$C$5,RANDBETWEEN(1,4))*(0.9+0.2*RAND())</f>
        <v/>
      </c>
      <c r="G577">
        <f>RAND()</f>
        <v/>
      </c>
      <c r="H577">
        <f>(F577+(1-F577)*('d_고정'!$B$22*BETAINV(RAND(),IF(G577&lt;'d_고정'!$B$26,'d_고정'!$B$25,'d_고정'!$B$20)+1,'d_고정'!$B$21-IF(G577&lt;'d_고정'!$B$26,'d_고정'!$B$25,'d_고정'!$B$20)+1)+(1-'d_고정'!$B$22)*BETAINV(RAND(),IF(G577&lt;'d_고정'!$B$26,'d_고정'!$B$24,'d_고정'!$B$18)+1,'d_고정'!$B$19-IF(G577&lt;'d_고정'!$B$26,'d_고정'!$B$24,'d_고정'!$B$18)+1))*('d_고정'!$B$14+('d_고정'!$B$15-'d_고정'!$B$14)*RAND()))/F577</f>
        <v/>
      </c>
      <c r="I577">
        <f>RAND()</f>
        <v/>
      </c>
      <c r="J577">
        <f>IF('d_시나리오'!$J$3='d_시나리오'!$H$3,'d_시나리오'!$I$3,IF(I577&lt;('d_시나리오'!$I$3-'d_시나리오'!$H$3)/('d_시나리오'!$J$3-'d_시나리오'!$H$3),'d_시나리오'!$H$3+SQRT(I577*('d_시나리오'!$J$3-'d_시나리오'!$H$3)*('d_시나리오'!$I$3-'d_시나리오'!$H$3)),'d_시나리오'!$J$3-SQRT((1-I577)*('d_시나리오'!$J$3-'d_시나리오'!$H$3)*('d_시나리오'!$J$3-'d_시나리오'!$I$3))))</f>
        <v/>
      </c>
      <c r="K577">
        <f>RAND()</f>
        <v/>
      </c>
      <c r="L577">
        <f>IF('d_시나리오'!$J$4='d_시나리오'!$H$4,'d_시나리오'!$I$4,IF(K577&lt;('d_시나리오'!$I$4-'d_시나리오'!$H$4)/('d_시나리오'!$J$4-'d_시나리오'!$H$4),'d_시나리오'!$H$4+SQRT(K577*('d_시나리오'!$J$4-'d_시나리오'!$H$4)*('d_시나리오'!$I$4-'d_시나리오'!$H$4)),'d_시나리오'!$J$4-SQRT((1-K577)*('d_시나리오'!$J$4-'d_시나리오'!$H$4)*('d_시나리오'!$J$4-'d_시나리오'!$I$4))))</f>
        <v/>
      </c>
      <c r="M577">
        <f>RAND()</f>
        <v/>
      </c>
      <c r="N577">
        <f>IF('d_시나리오'!$J$5='d_시나리오'!$H$5,'d_시나리오'!$I$5,IF(M577&lt;('d_시나리오'!$I$5-'d_시나리오'!$H$5)/('d_시나리오'!$J$5-'d_시나리오'!$H$5),'d_시나리오'!$H$5+SQRT(M577*('d_시나리오'!$J$5-'d_시나리오'!$H$5)*('d_시나리오'!$I$5-'d_시나리오'!$H$5)),'d_시나리오'!$J$5-SQRT((1-M577)*('d_시나리오'!$J$5-'d_시나리오'!$H$5)*('d_시나리오'!$J$5-'d_시나리오'!$I$5))))</f>
        <v/>
      </c>
      <c r="O577">
        <f>RAND()</f>
        <v/>
      </c>
      <c r="P577">
        <f>IF('d_시나리오'!$J$6='d_시나리오'!$H$6,'d_시나리오'!$I$6,IF(O577&lt;('d_시나리오'!$I$6-'d_시나리오'!$H$6)/('d_시나리오'!$J$6-'d_시나리오'!$H$6),'d_시나리오'!$H$6+SQRT(O577*('d_시나리오'!$J$6-'d_시나리오'!$H$6)*('d_시나리오'!$I$6-'d_시나리오'!$H$6)),'d_시나리오'!$J$6-SQRT((1-O577)*('d_시나리오'!$J$6-'d_시나리오'!$H$6)*('d_시나리오'!$J$6-'d_시나리오'!$I$6))))</f>
        <v/>
      </c>
      <c r="Q577">
        <f>INDEX('d_분포'!$B$2:$B$57,RANDBETWEEN(1,56))</f>
        <v/>
      </c>
      <c r="R577">
        <f>BETAINV(RAND(),5,5)</f>
        <v/>
      </c>
      <c r="S577">
        <f>'d_고정'!$B$1*'6_기대효과'!$H$7*('d_시나리오'!$I$7/'d_고정'!$B$2)*B577</f>
        <v/>
      </c>
      <c r="T577">
        <f>S577*D577</f>
        <v/>
      </c>
      <c r="U577">
        <f>S577*F577*H577</f>
        <v/>
      </c>
      <c r="V577">
        <f>S577*F577*(H577-1)</f>
        <v/>
      </c>
      <c r="W577">
        <f>U577*J577</f>
        <v/>
      </c>
      <c r="X577">
        <f>T577+W577</f>
        <v/>
      </c>
      <c r="Y577">
        <f>(T577*E577+W577*L577)*(1-R577-'d_고정'!$B$13)</f>
        <v/>
      </c>
      <c r="Z577">
        <f>(U577*N577*Q577+'d_고정'!$B$3*('6_기대효과'!$H$7/8)*Q577*'d_고정'!$B$10*P577*('6_기대효과'!$K$7/'d_고정'!$B$9))*(1-R577)</f>
        <v/>
      </c>
      <c r="AA577">
        <f>W577*L577*(1-R577-'d_고정'!$B$13)+U577*MAX(N577-'d_고정'!$B$10*P577*('6_기대효과'!$K$7/'d_고정'!$B$9),0)*Q577*(1-R577)</f>
        <v/>
      </c>
      <c r="AB577">
        <f>Y577+Z577</f>
        <v/>
      </c>
      <c r="AC577">
        <f>Y577/('d_고정'!$B$5*'6_기대효과'!$H$7/8)/'d_고정'!$B$6</f>
        <v/>
      </c>
      <c r="AD577">
        <f>Y577/('d_고정'!$B$8*'6_기대효과'!$H$7/8)</f>
        <v/>
      </c>
    </row>
    <row r="578">
      <c r="A578">
        <f>RAND()</f>
        <v/>
      </c>
      <c r="B578">
        <f>IF('d_시나리오'!$J$2='d_시나리오'!$H$2,'d_시나리오'!$I$2,IF(A578&lt;('d_시나리오'!$I$2-'d_시나리오'!$H$2)/('d_시나리오'!$J$2-'d_시나리오'!$H$2),'d_시나리오'!$H$2+SQRT(A578*('d_시나리오'!$J$2-'d_시나리오'!$H$2)*('d_시나리오'!$I$2-'d_시나리오'!$H$2)),'d_시나리오'!$J$2-SQRT((1-A578)*('d_시나리오'!$J$2-'d_시나리오'!$H$2)*('d_시나리오'!$J$2-'d_시나리오'!$I$2))))</f>
        <v/>
      </c>
      <c r="C578">
        <f>RAND()</f>
        <v/>
      </c>
      <c r="D578">
        <f>BETAINV(RAND(),IF(C578&lt;'d_고정'!$B$26,'d_고정'!$B$23,'d_고정'!$B$16)+1,'d_고정'!$B$17-IF(C578&lt;'d_고정'!$B$26,'d_고정'!$B$23,'d_고정'!$B$16)+1)*('d_고정'!$B$14+('d_고정'!$B$15-'d_고정'!$B$14)*RAND())</f>
        <v/>
      </c>
      <c r="E578">
        <f>INDEX('d_분포'!$A$2:$A$28,RANDBETWEEN(1,27))</f>
        <v/>
      </c>
      <c r="F578">
        <f>INDEX('d_분포'!$C$2:$C$5,RANDBETWEEN(1,4))*(0.9+0.2*RAND())</f>
        <v/>
      </c>
      <c r="G578">
        <f>RAND()</f>
        <v/>
      </c>
      <c r="H578">
        <f>(F578+(1-F578)*('d_고정'!$B$22*BETAINV(RAND(),IF(G578&lt;'d_고정'!$B$26,'d_고정'!$B$25,'d_고정'!$B$20)+1,'d_고정'!$B$21-IF(G578&lt;'d_고정'!$B$26,'d_고정'!$B$25,'d_고정'!$B$20)+1)+(1-'d_고정'!$B$22)*BETAINV(RAND(),IF(G578&lt;'d_고정'!$B$26,'d_고정'!$B$24,'d_고정'!$B$18)+1,'d_고정'!$B$19-IF(G578&lt;'d_고정'!$B$26,'d_고정'!$B$24,'d_고정'!$B$18)+1))*('d_고정'!$B$14+('d_고정'!$B$15-'d_고정'!$B$14)*RAND()))/F578</f>
        <v/>
      </c>
      <c r="I578">
        <f>RAND()</f>
        <v/>
      </c>
      <c r="J578">
        <f>IF('d_시나리오'!$J$3='d_시나리오'!$H$3,'d_시나리오'!$I$3,IF(I578&lt;('d_시나리오'!$I$3-'d_시나리오'!$H$3)/('d_시나리오'!$J$3-'d_시나리오'!$H$3),'d_시나리오'!$H$3+SQRT(I578*('d_시나리오'!$J$3-'d_시나리오'!$H$3)*('d_시나리오'!$I$3-'d_시나리오'!$H$3)),'d_시나리오'!$J$3-SQRT((1-I578)*('d_시나리오'!$J$3-'d_시나리오'!$H$3)*('d_시나리오'!$J$3-'d_시나리오'!$I$3))))</f>
        <v/>
      </c>
      <c r="K578">
        <f>RAND()</f>
        <v/>
      </c>
      <c r="L578">
        <f>IF('d_시나리오'!$J$4='d_시나리오'!$H$4,'d_시나리오'!$I$4,IF(K578&lt;('d_시나리오'!$I$4-'d_시나리오'!$H$4)/('d_시나리오'!$J$4-'d_시나리오'!$H$4),'d_시나리오'!$H$4+SQRT(K578*('d_시나리오'!$J$4-'d_시나리오'!$H$4)*('d_시나리오'!$I$4-'d_시나리오'!$H$4)),'d_시나리오'!$J$4-SQRT((1-K578)*('d_시나리오'!$J$4-'d_시나리오'!$H$4)*('d_시나리오'!$J$4-'d_시나리오'!$I$4))))</f>
        <v/>
      </c>
      <c r="M578">
        <f>RAND()</f>
        <v/>
      </c>
      <c r="N578">
        <f>IF('d_시나리오'!$J$5='d_시나리오'!$H$5,'d_시나리오'!$I$5,IF(M578&lt;('d_시나리오'!$I$5-'d_시나리오'!$H$5)/('d_시나리오'!$J$5-'d_시나리오'!$H$5),'d_시나리오'!$H$5+SQRT(M578*('d_시나리오'!$J$5-'d_시나리오'!$H$5)*('d_시나리오'!$I$5-'d_시나리오'!$H$5)),'d_시나리오'!$J$5-SQRT((1-M578)*('d_시나리오'!$J$5-'d_시나리오'!$H$5)*('d_시나리오'!$J$5-'d_시나리오'!$I$5))))</f>
        <v/>
      </c>
      <c r="O578">
        <f>RAND()</f>
        <v/>
      </c>
      <c r="P578">
        <f>IF('d_시나리오'!$J$6='d_시나리오'!$H$6,'d_시나리오'!$I$6,IF(O578&lt;('d_시나리오'!$I$6-'d_시나리오'!$H$6)/('d_시나리오'!$J$6-'d_시나리오'!$H$6),'d_시나리오'!$H$6+SQRT(O578*('d_시나리오'!$J$6-'d_시나리오'!$H$6)*('d_시나리오'!$I$6-'d_시나리오'!$H$6)),'d_시나리오'!$J$6-SQRT((1-O578)*('d_시나리오'!$J$6-'d_시나리오'!$H$6)*('d_시나리오'!$J$6-'d_시나리오'!$I$6))))</f>
        <v/>
      </c>
      <c r="Q578">
        <f>INDEX('d_분포'!$B$2:$B$57,RANDBETWEEN(1,56))</f>
        <v/>
      </c>
      <c r="R578">
        <f>BETAINV(RAND(),5,5)</f>
        <v/>
      </c>
      <c r="S578">
        <f>'d_고정'!$B$1*'6_기대효과'!$H$7*('d_시나리오'!$I$7/'d_고정'!$B$2)*B578</f>
        <v/>
      </c>
      <c r="T578">
        <f>S578*D578</f>
        <v/>
      </c>
      <c r="U578">
        <f>S578*F578*H578</f>
        <v/>
      </c>
      <c r="V578">
        <f>S578*F578*(H578-1)</f>
        <v/>
      </c>
      <c r="W578">
        <f>U578*J578</f>
        <v/>
      </c>
      <c r="X578">
        <f>T578+W578</f>
        <v/>
      </c>
      <c r="Y578">
        <f>(T578*E578+W578*L578)*(1-R578-'d_고정'!$B$13)</f>
        <v/>
      </c>
      <c r="Z578">
        <f>(U578*N578*Q578+'d_고정'!$B$3*('6_기대효과'!$H$7/8)*Q578*'d_고정'!$B$10*P578*('6_기대효과'!$K$7/'d_고정'!$B$9))*(1-R578)</f>
        <v/>
      </c>
      <c r="AA578">
        <f>W578*L578*(1-R578-'d_고정'!$B$13)+U578*MAX(N578-'d_고정'!$B$10*P578*('6_기대효과'!$K$7/'d_고정'!$B$9),0)*Q578*(1-R578)</f>
        <v/>
      </c>
      <c r="AB578">
        <f>Y578+Z578</f>
        <v/>
      </c>
      <c r="AC578">
        <f>Y578/('d_고정'!$B$5*'6_기대효과'!$H$7/8)/'d_고정'!$B$6</f>
        <v/>
      </c>
      <c r="AD578">
        <f>Y578/('d_고정'!$B$8*'6_기대효과'!$H$7/8)</f>
        <v/>
      </c>
    </row>
    <row r="579">
      <c r="A579">
        <f>RAND()</f>
        <v/>
      </c>
      <c r="B579">
        <f>IF('d_시나리오'!$J$2='d_시나리오'!$H$2,'d_시나리오'!$I$2,IF(A579&lt;('d_시나리오'!$I$2-'d_시나리오'!$H$2)/('d_시나리오'!$J$2-'d_시나리오'!$H$2),'d_시나리오'!$H$2+SQRT(A579*('d_시나리오'!$J$2-'d_시나리오'!$H$2)*('d_시나리오'!$I$2-'d_시나리오'!$H$2)),'d_시나리오'!$J$2-SQRT((1-A579)*('d_시나리오'!$J$2-'d_시나리오'!$H$2)*('d_시나리오'!$J$2-'d_시나리오'!$I$2))))</f>
        <v/>
      </c>
      <c r="C579">
        <f>RAND()</f>
        <v/>
      </c>
      <c r="D579">
        <f>BETAINV(RAND(),IF(C579&lt;'d_고정'!$B$26,'d_고정'!$B$23,'d_고정'!$B$16)+1,'d_고정'!$B$17-IF(C579&lt;'d_고정'!$B$26,'d_고정'!$B$23,'d_고정'!$B$16)+1)*('d_고정'!$B$14+('d_고정'!$B$15-'d_고정'!$B$14)*RAND())</f>
        <v/>
      </c>
      <c r="E579">
        <f>INDEX('d_분포'!$A$2:$A$28,RANDBETWEEN(1,27))</f>
        <v/>
      </c>
      <c r="F579">
        <f>INDEX('d_분포'!$C$2:$C$5,RANDBETWEEN(1,4))*(0.9+0.2*RAND())</f>
        <v/>
      </c>
      <c r="G579">
        <f>RAND()</f>
        <v/>
      </c>
      <c r="H579">
        <f>(F579+(1-F579)*('d_고정'!$B$22*BETAINV(RAND(),IF(G579&lt;'d_고정'!$B$26,'d_고정'!$B$25,'d_고정'!$B$20)+1,'d_고정'!$B$21-IF(G579&lt;'d_고정'!$B$26,'d_고정'!$B$25,'d_고정'!$B$20)+1)+(1-'d_고정'!$B$22)*BETAINV(RAND(),IF(G579&lt;'d_고정'!$B$26,'d_고정'!$B$24,'d_고정'!$B$18)+1,'d_고정'!$B$19-IF(G579&lt;'d_고정'!$B$26,'d_고정'!$B$24,'d_고정'!$B$18)+1))*('d_고정'!$B$14+('d_고정'!$B$15-'d_고정'!$B$14)*RAND()))/F579</f>
        <v/>
      </c>
      <c r="I579">
        <f>RAND()</f>
        <v/>
      </c>
      <c r="J579">
        <f>IF('d_시나리오'!$J$3='d_시나리오'!$H$3,'d_시나리오'!$I$3,IF(I579&lt;('d_시나리오'!$I$3-'d_시나리오'!$H$3)/('d_시나리오'!$J$3-'d_시나리오'!$H$3),'d_시나리오'!$H$3+SQRT(I579*('d_시나리오'!$J$3-'d_시나리오'!$H$3)*('d_시나리오'!$I$3-'d_시나리오'!$H$3)),'d_시나리오'!$J$3-SQRT((1-I579)*('d_시나리오'!$J$3-'d_시나리오'!$H$3)*('d_시나리오'!$J$3-'d_시나리오'!$I$3))))</f>
        <v/>
      </c>
      <c r="K579">
        <f>RAND()</f>
        <v/>
      </c>
      <c r="L579">
        <f>IF('d_시나리오'!$J$4='d_시나리오'!$H$4,'d_시나리오'!$I$4,IF(K579&lt;('d_시나리오'!$I$4-'d_시나리오'!$H$4)/('d_시나리오'!$J$4-'d_시나리오'!$H$4),'d_시나리오'!$H$4+SQRT(K579*('d_시나리오'!$J$4-'d_시나리오'!$H$4)*('d_시나리오'!$I$4-'d_시나리오'!$H$4)),'d_시나리오'!$J$4-SQRT((1-K579)*('d_시나리오'!$J$4-'d_시나리오'!$H$4)*('d_시나리오'!$J$4-'d_시나리오'!$I$4))))</f>
        <v/>
      </c>
      <c r="M579">
        <f>RAND()</f>
        <v/>
      </c>
      <c r="N579">
        <f>IF('d_시나리오'!$J$5='d_시나리오'!$H$5,'d_시나리오'!$I$5,IF(M579&lt;('d_시나리오'!$I$5-'d_시나리오'!$H$5)/('d_시나리오'!$J$5-'d_시나리오'!$H$5),'d_시나리오'!$H$5+SQRT(M579*('d_시나리오'!$J$5-'d_시나리오'!$H$5)*('d_시나리오'!$I$5-'d_시나리오'!$H$5)),'d_시나리오'!$J$5-SQRT((1-M579)*('d_시나리오'!$J$5-'d_시나리오'!$H$5)*('d_시나리오'!$J$5-'d_시나리오'!$I$5))))</f>
        <v/>
      </c>
      <c r="O579">
        <f>RAND()</f>
        <v/>
      </c>
      <c r="P579">
        <f>IF('d_시나리오'!$J$6='d_시나리오'!$H$6,'d_시나리오'!$I$6,IF(O579&lt;('d_시나리오'!$I$6-'d_시나리오'!$H$6)/('d_시나리오'!$J$6-'d_시나리오'!$H$6),'d_시나리오'!$H$6+SQRT(O579*('d_시나리오'!$J$6-'d_시나리오'!$H$6)*('d_시나리오'!$I$6-'d_시나리오'!$H$6)),'d_시나리오'!$J$6-SQRT((1-O579)*('d_시나리오'!$J$6-'d_시나리오'!$H$6)*('d_시나리오'!$J$6-'d_시나리오'!$I$6))))</f>
        <v/>
      </c>
      <c r="Q579">
        <f>INDEX('d_분포'!$B$2:$B$57,RANDBETWEEN(1,56))</f>
        <v/>
      </c>
      <c r="R579">
        <f>BETAINV(RAND(),5,5)</f>
        <v/>
      </c>
      <c r="S579">
        <f>'d_고정'!$B$1*'6_기대효과'!$H$7*('d_시나리오'!$I$7/'d_고정'!$B$2)*B579</f>
        <v/>
      </c>
      <c r="T579">
        <f>S579*D579</f>
        <v/>
      </c>
      <c r="U579">
        <f>S579*F579*H579</f>
        <v/>
      </c>
      <c r="V579">
        <f>S579*F579*(H579-1)</f>
        <v/>
      </c>
      <c r="W579">
        <f>U579*J579</f>
        <v/>
      </c>
      <c r="X579">
        <f>T579+W579</f>
        <v/>
      </c>
      <c r="Y579">
        <f>(T579*E579+W579*L579)*(1-R579-'d_고정'!$B$13)</f>
        <v/>
      </c>
      <c r="Z579">
        <f>(U579*N579*Q579+'d_고정'!$B$3*('6_기대효과'!$H$7/8)*Q579*'d_고정'!$B$10*P579*('6_기대효과'!$K$7/'d_고정'!$B$9))*(1-R579)</f>
        <v/>
      </c>
      <c r="AA579">
        <f>W579*L579*(1-R579-'d_고정'!$B$13)+U579*MAX(N579-'d_고정'!$B$10*P579*('6_기대효과'!$K$7/'d_고정'!$B$9),0)*Q579*(1-R579)</f>
        <v/>
      </c>
      <c r="AB579">
        <f>Y579+Z579</f>
        <v/>
      </c>
      <c r="AC579">
        <f>Y579/('d_고정'!$B$5*'6_기대효과'!$H$7/8)/'d_고정'!$B$6</f>
        <v/>
      </c>
      <c r="AD579">
        <f>Y579/('d_고정'!$B$8*'6_기대효과'!$H$7/8)</f>
        <v/>
      </c>
    </row>
    <row r="580">
      <c r="A580">
        <f>RAND()</f>
        <v/>
      </c>
      <c r="B580">
        <f>IF('d_시나리오'!$J$2='d_시나리오'!$H$2,'d_시나리오'!$I$2,IF(A580&lt;('d_시나리오'!$I$2-'d_시나리오'!$H$2)/('d_시나리오'!$J$2-'d_시나리오'!$H$2),'d_시나리오'!$H$2+SQRT(A580*('d_시나리오'!$J$2-'d_시나리오'!$H$2)*('d_시나리오'!$I$2-'d_시나리오'!$H$2)),'d_시나리오'!$J$2-SQRT((1-A580)*('d_시나리오'!$J$2-'d_시나리오'!$H$2)*('d_시나리오'!$J$2-'d_시나리오'!$I$2))))</f>
        <v/>
      </c>
      <c r="C580">
        <f>RAND()</f>
        <v/>
      </c>
      <c r="D580">
        <f>BETAINV(RAND(),IF(C580&lt;'d_고정'!$B$26,'d_고정'!$B$23,'d_고정'!$B$16)+1,'d_고정'!$B$17-IF(C580&lt;'d_고정'!$B$26,'d_고정'!$B$23,'d_고정'!$B$16)+1)*('d_고정'!$B$14+('d_고정'!$B$15-'d_고정'!$B$14)*RAND())</f>
        <v/>
      </c>
      <c r="E580">
        <f>INDEX('d_분포'!$A$2:$A$28,RANDBETWEEN(1,27))</f>
        <v/>
      </c>
      <c r="F580">
        <f>INDEX('d_분포'!$C$2:$C$5,RANDBETWEEN(1,4))*(0.9+0.2*RAND())</f>
        <v/>
      </c>
      <c r="G580">
        <f>RAND()</f>
        <v/>
      </c>
      <c r="H580">
        <f>(F580+(1-F580)*('d_고정'!$B$22*BETAINV(RAND(),IF(G580&lt;'d_고정'!$B$26,'d_고정'!$B$25,'d_고정'!$B$20)+1,'d_고정'!$B$21-IF(G580&lt;'d_고정'!$B$26,'d_고정'!$B$25,'d_고정'!$B$20)+1)+(1-'d_고정'!$B$22)*BETAINV(RAND(),IF(G580&lt;'d_고정'!$B$26,'d_고정'!$B$24,'d_고정'!$B$18)+1,'d_고정'!$B$19-IF(G580&lt;'d_고정'!$B$26,'d_고정'!$B$24,'d_고정'!$B$18)+1))*('d_고정'!$B$14+('d_고정'!$B$15-'d_고정'!$B$14)*RAND()))/F580</f>
        <v/>
      </c>
      <c r="I580">
        <f>RAND()</f>
        <v/>
      </c>
      <c r="J580">
        <f>IF('d_시나리오'!$J$3='d_시나리오'!$H$3,'d_시나리오'!$I$3,IF(I580&lt;('d_시나리오'!$I$3-'d_시나리오'!$H$3)/('d_시나리오'!$J$3-'d_시나리오'!$H$3),'d_시나리오'!$H$3+SQRT(I580*('d_시나리오'!$J$3-'d_시나리오'!$H$3)*('d_시나리오'!$I$3-'d_시나리오'!$H$3)),'d_시나리오'!$J$3-SQRT((1-I580)*('d_시나리오'!$J$3-'d_시나리오'!$H$3)*('d_시나리오'!$J$3-'d_시나리오'!$I$3))))</f>
        <v/>
      </c>
      <c r="K580">
        <f>RAND()</f>
        <v/>
      </c>
      <c r="L580">
        <f>IF('d_시나리오'!$J$4='d_시나리오'!$H$4,'d_시나리오'!$I$4,IF(K580&lt;('d_시나리오'!$I$4-'d_시나리오'!$H$4)/('d_시나리오'!$J$4-'d_시나리오'!$H$4),'d_시나리오'!$H$4+SQRT(K580*('d_시나리오'!$J$4-'d_시나리오'!$H$4)*('d_시나리오'!$I$4-'d_시나리오'!$H$4)),'d_시나리오'!$J$4-SQRT((1-K580)*('d_시나리오'!$J$4-'d_시나리오'!$H$4)*('d_시나리오'!$J$4-'d_시나리오'!$I$4))))</f>
        <v/>
      </c>
      <c r="M580">
        <f>RAND()</f>
        <v/>
      </c>
      <c r="N580">
        <f>IF('d_시나리오'!$J$5='d_시나리오'!$H$5,'d_시나리오'!$I$5,IF(M580&lt;('d_시나리오'!$I$5-'d_시나리오'!$H$5)/('d_시나리오'!$J$5-'d_시나리오'!$H$5),'d_시나리오'!$H$5+SQRT(M580*('d_시나리오'!$J$5-'d_시나리오'!$H$5)*('d_시나리오'!$I$5-'d_시나리오'!$H$5)),'d_시나리오'!$J$5-SQRT((1-M580)*('d_시나리오'!$J$5-'d_시나리오'!$H$5)*('d_시나리오'!$J$5-'d_시나리오'!$I$5))))</f>
        <v/>
      </c>
      <c r="O580">
        <f>RAND()</f>
        <v/>
      </c>
      <c r="P580">
        <f>IF('d_시나리오'!$J$6='d_시나리오'!$H$6,'d_시나리오'!$I$6,IF(O580&lt;('d_시나리오'!$I$6-'d_시나리오'!$H$6)/('d_시나리오'!$J$6-'d_시나리오'!$H$6),'d_시나리오'!$H$6+SQRT(O580*('d_시나리오'!$J$6-'d_시나리오'!$H$6)*('d_시나리오'!$I$6-'d_시나리오'!$H$6)),'d_시나리오'!$J$6-SQRT((1-O580)*('d_시나리오'!$J$6-'d_시나리오'!$H$6)*('d_시나리오'!$J$6-'d_시나리오'!$I$6))))</f>
        <v/>
      </c>
      <c r="Q580">
        <f>INDEX('d_분포'!$B$2:$B$57,RANDBETWEEN(1,56))</f>
        <v/>
      </c>
      <c r="R580">
        <f>BETAINV(RAND(),5,5)</f>
        <v/>
      </c>
      <c r="S580">
        <f>'d_고정'!$B$1*'6_기대효과'!$H$7*('d_시나리오'!$I$7/'d_고정'!$B$2)*B580</f>
        <v/>
      </c>
      <c r="T580">
        <f>S580*D580</f>
        <v/>
      </c>
      <c r="U580">
        <f>S580*F580*H580</f>
        <v/>
      </c>
      <c r="V580">
        <f>S580*F580*(H580-1)</f>
        <v/>
      </c>
      <c r="W580">
        <f>U580*J580</f>
        <v/>
      </c>
      <c r="X580">
        <f>T580+W580</f>
        <v/>
      </c>
      <c r="Y580">
        <f>(T580*E580+W580*L580)*(1-R580-'d_고정'!$B$13)</f>
        <v/>
      </c>
      <c r="Z580">
        <f>(U580*N580*Q580+'d_고정'!$B$3*('6_기대효과'!$H$7/8)*Q580*'d_고정'!$B$10*P580*('6_기대효과'!$K$7/'d_고정'!$B$9))*(1-R580)</f>
        <v/>
      </c>
      <c r="AA580">
        <f>W580*L580*(1-R580-'d_고정'!$B$13)+U580*MAX(N580-'d_고정'!$B$10*P580*('6_기대효과'!$K$7/'d_고정'!$B$9),0)*Q580*(1-R580)</f>
        <v/>
      </c>
      <c r="AB580">
        <f>Y580+Z580</f>
        <v/>
      </c>
      <c r="AC580">
        <f>Y580/('d_고정'!$B$5*'6_기대효과'!$H$7/8)/'d_고정'!$B$6</f>
        <v/>
      </c>
      <c r="AD580">
        <f>Y580/('d_고정'!$B$8*'6_기대효과'!$H$7/8)</f>
        <v/>
      </c>
    </row>
    <row r="581">
      <c r="A581">
        <f>RAND()</f>
        <v/>
      </c>
      <c r="B581">
        <f>IF('d_시나리오'!$J$2='d_시나리오'!$H$2,'d_시나리오'!$I$2,IF(A581&lt;('d_시나리오'!$I$2-'d_시나리오'!$H$2)/('d_시나리오'!$J$2-'d_시나리오'!$H$2),'d_시나리오'!$H$2+SQRT(A581*('d_시나리오'!$J$2-'d_시나리오'!$H$2)*('d_시나리오'!$I$2-'d_시나리오'!$H$2)),'d_시나리오'!$J$2-SQRT((1-A581)*('d_시나리오'!$J$2-'d_시나리오'!$H$2)*('d_시나리오'!$J$2-'d_시나리오'!$I$2))))</f>
        <v/>
      </c>
      <c r="C581">
        <f>RAND()</f>
        <v/>
      </c>
      <c r="D581">
        <f>BETAINV(RAND(),IF(C581&lt;'d_고정'!$B$26,'d_고정'!$B$23,'d_고정'!$B$16)+1,'d_고정'!$B$17-IF(C581&lt;'d_고정'!$B$26,'d_고정'!$B$23,'d_고정'!$B$16)+1)*('d_고정'!$B$14+('d_고정'!$B$15-'d_고정'!$B$14)*RAND())</f>
        <v/>
      </c>
      <c r="E581">
        <f>INDEX('d_분포'!$A$2:$A$28,RANDBETWEEN(1,27))</f>
        <v/>
      </c>
      <c r="F581">
        <f>INDEX('d_분포'!$C$2:$C$5,RANDBETWEEN(1,4))*(0.9+0.2*RAND())</f>
        <v/>
      </c>
      <c r="G581">
        <f>RAND()</f>
        <v/>
      </c>
      <c r="H581">
        <f>(F581+(1-F581)*('d_고정'!$B$22*BETAINV(RAND(),IF(G581&lt;'d_고정'!$B$26,'d_고정'!$B$25,'d_고정'!$B$20)+1,'d_고정'!$B$21-IF(G581&lt;'d_고정'!$B$26,'d_고정'!$B$25,'d_고정'!$B$20)+1)+(1-'d_고정'!$B$22)*BETAINV(RAND(),IF(G581&lt;'d_고정'!$B$26,'d_고정'!$B$24,'d_고정'!$B$18)+1,'d_고정'!$B$19-IF(G581&lt;'d_고정'!$B$26,'d_고정'!$B$24,'d_고정'!$B$18)+1))*('d_고정'!$B$14+('d_고정'!$B$15-'d_고정'!$B$14)*RAND()))/F581</f>
        <v/>
      </c>
      <c r="I581">
        <f>RAND()</f>
        <v/>
      </c>
      <c r="J581">
        <f>IF('d_시나리오'!$J$3='d_시나리오'!$H$3,'d_시나리오'!$I$3,IF(I581&lt;('d_시나리오'!$I$3-'d_시나리오'!$H$3)/('d_시나리오'!$J$3-'d_시나리오'!$H$3),'d_시나리오'!$H$3+SQRT(I581*('d_시나리오'!$J$3-'d_시나리오'!$H$3)*('d_시나리오'!$I$3-'d_시나리오'!$H$3)),'d_시나리오'!$J$3-SQRT((1-I581)*('d_시나리오'!$J$3-'d_시나리오'!$H$3)*('d_시나리오'!$J$3-'d_시나리오'!$I$3))))</f>
        <v/>
      </c>
      <c r="K581">
        <f>RAND()</f>
        <v/>
      </c>
      <c r="L581">
        <f>IF('d_시나리오'!$J$4='d_시나리오'!$H$4,'d_시나리오'!$I$4,IF(K581&lt;('d_시나리오'!$I$4-'d_시나리오'!$H$4)/('d_시나리오'!$J$4-'d_시나리오'!$H$4),'d_시나리오'!$H$4+SQRT(K581*('d_시나리오'!$J$4-'d_시나리오'!$H$4)*('d_시나리오'!$I$4-'d_시나리오'!$H$4)),'d_시나리오'!$J$4-SQRT((1-K581)*('d_시나리오'!$J$4-'d_시나리오'!$H$4)*('d_시나리오'!$J$4-'d_시나리오'!$I$4))))</f>
        <v/>
      </c>
      <c r="M581">
        <f>RAND()</f>
        <v/>
      </c>
      <c r="N581">
        <f>IF('d_시나리오'!$J$5='d_시나리오'!$H$5,'d_시나리오'!$I$5,IF(M581&lt;('d_시나리오'!$I$5-'d_시나리오'!$H$5)/('d_시나리오'!$J$5-'d_시나리오'!$H$5),'d_시나리오'!$H$5+SQRT(M581*('d_시나리오'!$J$5-'d_시나리오'!$H$5)*('d_시나리오'!$I$5-'d_시나리오'!$H$5)),'d_시나리오'!$J$5-SQRT((1-M581)*('d_시나리오'!$J$5-'d_시나리오'!$H$5)*('d_시나리오'!$J$5-'d_시나리오'!$I$5))))</f>
        <v/>
      </c>
      <c r="O581">
        <f>RAND()</f>
        <v/>
      </c>
      <c r="P581">
        <f>IF('d_시나리오'!$J$6='d_시나리오'!$H$6,'d_시나리오'!$I$6,IF(O581&lt;('d_시나리오'!$I$6-'d_시나리오'!$H$6)/('d_시나리오'!$J$6-'d_시나리오'!$H$6),'d_시나리오'!$H$6+SQRT(O581*('d_시나리오'!$J$6-'d_시나리오'!$H$6)*('d_시나리오'!$I$6-'d_시나리오'!$H$6)),'d_시나리오'!$J$6-SQRT((1-O581)*('d_시나리오'!$J$6-'d_시나리오'!$H$6)*('d_시나리오'!$J$6-'d_시나리오'!$I$6))))</f>
        <v/>
      </c>
      <c r="Q581">
        <f>INDEX('d_분포'!$B$2:$B$57,RANDBETWEEN(1,56))</f>
        <v/>
      </c>
      <c r="R581">
        <f>BETAINV(RAND(),5,5)</f>
        <v/>
      </c>
      <c r="S581">
        <f>'d_고정'!$B$1*'6_기대효과'!$H$7*('d_시나리오'!$I$7/'d_고정'!$B$2)*B581</f>
        <v/>
      </c>
      <c r="T581">
        <f>S581*D581</f>
        <v/>
      </c>
      <c r="U581">
        <f>S581*F581*H581</f>
        <v/>
      </c>
      <c r="V581">
        <f>S581*F581*(H581-1)</f>
        <v/>
      </c>
      <c r="W581">
        <f>U581*J581</f>
        <v/>
      </c>
      <c r="X581">
        <f>T581+W581</f>
        <v/>
      </c>
      <c r="Y581">
        <f>(T581*E581+W581*L581)*(1-R581-'d_고정'!$B$13)</f>
        <v/>
      </c>
      <c r="Z581">
        <f>(U581*N581*Q581+'d_고정'!$B$3*('6_기대효과'!$H$7/8)*Q581*'d_고정'!$B$10*P581*('6_기대효과'!$K$7/'d_고정'!$B$9))*(1-R581)</f>
        <v/>
      </c>
      <c r="AA581">
        <f>W581*L581*(1-R581-'d_고정'!$B$13)+U581*MAX(N581-'d_고정'!$B$10*P581*('6_기대효과'!$K$7/'d_고정'!$B$9),0)*Q581*(1-R581)</f>
        <v/>
      </c>
      <c r="AB581">
        <f>Y581+Z581</f>
        <v/>
      </c>
      <c r="AC581">
        <f>Y581/('d_고정'!$B$5*'6_기대효과'!$H$7/8)/'d_고정'!$B$6</f>
        <v/>
      </c>
      <c r="AD581">
        <f>Y581/('d_고정'!$B$8*'6_기대효과'!$H$7/8)</f>
        <v/>
      </c>
    </row>
    <row r="582">
      <c r="A582">
        <f>RAND()</f>
        <v/>
      </c>
      <c r="B582">
        <f>IF('d_시나리오'!$J$2='d_시나리오'!$H$2,'d_시나리오'!$I$2,IF(A582&lt;('d_시나리오'!$I$2-'d_시나리오'!$H$2)/('d_시나리오'!$J$2-'d_시나리오'!$H$2),'d_시나리오'!$H$2+SQRT(A582*('d_시나리오'!$J$2-'d_시나리오'!$H$2)*('d_시나리오'!$I$2-'d_시나리오'!$H$2)),'d_시나리오'!$J$2-SQRT((1-A582)*('d_시나리오'!$J$2-'d_시나리오'!$H$2)*('d_시나리오'!$J$2-'d_시나리오'!$I$2))))</f>
        <v/>
      </c>
      <c r="C582">
        <f>RAND()</f>
        <v/>
      </c>
      <c r="D582">
        <f>BETAINV(RAND(),IF(C582&lt;'d_고정'!$B$26,'d_고정'!$B$23,'d_고정'!$B$16)+1,'d_고정'!$B$17-IF(C582&lt;'d_고정'!$B$26,'d_고정'!$B$23,'d_고정'!$B$16)+1)*('d_고정'!$B$14+('d_고정'!$B$15-'d_고정'!$B$14)*RAND())</f>
        <v/>
      </c>
      <c r="E582">
        <f>INDEX('d_분포'!$A$2:$A$28,RANDBETWEEN(1,27))</f>
        <v/>
      </c>
      <c r="F582">
        <f>INDEX('d_분포'!$C$2:$C$5,RANDBETWEEN(1,4))*(0.9+0.2*RAND())</f>
        <v/>
      </c>
      <c r="G582">
        <f>RAND()</f>
        <v/>
      </c>
      <c r="H582">
        <f>(F582+(1-F582)*('d_고정'!$B$22*BETAINV(RAND(),IF(G582&lt;'d_고정'!$B$26,'d_고정'!$B$25,'d_고정'!$B$20)+1,'d_고정'!$B$21-IF(G582&lt;'d_고정'!$B$26,'d_고정'!$B$25,'d_고정'!$B$20)+1)+(1-'d_고정'!$B$22)*BETAINV(RAND(),IF(G582&lt;'d_고정'!$B$26,'d_고정'!$B$24,'d_고정'!$B$18)+1,'d_고정'!$B$19-IF(G582&lt;'d_고정'!$B$26,'d_고정'!$B$24,'d_고정'!$B$18)+1))*('d_고정'!$B$14+('d_고정'!$B$15-'d_고정'!$B$14)*RAND()))/F582</f>
        <v/>
      </c>
      <c r="I582">
        <f>RAND()</f>
        <v/>
      </c>
      <c r="J582">
        <f>IF('d_시나리오'!$J$3='d_시나리오'!$H$3,'d_시나리오'!$I$3,IF(I582&lt;('d_시나리오'!$I$3-'d_시나리오'!$H$3)/('d_시나리오'!$J$3-'d_시나리오'!$H$3),'d_시나리오'!$H$3+SQRT(I582*('d_시나리오'!$J$3-'d_시나리오'!$H$3)*('d_시나리오'!$I$3-'d_시나리오'!$H$3)),'d_시나리오'!$J$3-SQRT((1-I582)*('d_시나리오'!$J$3-'d_시나리오'!$H$3)*('d_시나리오'!$J$3-'d_시나리오'!$I$3))))</f>
        <v/>
      </c>
      <c r="K582">
        <f>RAND()</f>
        <v/>
      </c>
      <c r="L582">
        <f>IF('d_시나리오'!$J$4='d_시나리오'!$H$4,'d_시나리오'!$I$4,IF(K582&lt;('d_시나리오'!$I$4-'d_시나리오'!$H$4)/('d_시나리오'!$J$4-'d_시나리오'!$H$4),'d_시나리오'!$H$4+SQRT(K582*('d_시나리오'!$J$4-'d_시나리오'!$H$4)*('d_시나리오'!$I$4-'d_시나리오'!$H$4)),'d_시나리오'!$J$4-SQRT((1-K582)*('d_시나리오'!$J$4-'d_시나리오'!$H$4)*('d_시나리오'!$J$4-'d_시나리오'!$I$4))))</f>
        <v/>
      </c>
      <c r="M582">
        <f>RAND()</f>
        <v/>
      </c>
      <c r="N582">
        <f>IF('d_시나리오'!$J$5='d_시나리오'!$H$5,'d_시나리오'!$I$5,IF(M582&lt;('d_시나리오'!$I$5-'d_시나리오'!$H$5)/('d_시나리오'!$J$5-'d_시나리오'!$H$5),'d_시나리오'!$H$5+SQRT(M582*('d_시나리오'!$J$5-'d_시나리오'!$H$5)*('d_시나리오'!$I$5-'d_시나리오'!$H$5)),'d_시나리오'!$J$5-SQRT((1-M582)*('d_시나리오'!$J$5-'d_시나리오'!$H$5)*('d_시나리오'!$J$5-'d_시나리오'!$I$5))))</f>
        <v/>
      </c>
      <c r="O582">
        <f>RAND()</f>
        <v/>
      </c>
      <c r="P582">
        <f>IF('d_시나리오'!$J$6='d_시나리오'!$H$6,'d_시나리오'!$I$6,IF(O582&lt;('d_시나리오'!$I$6-'d_시나리오'!$H$6)/('d_시나리오'!$J$6-'d_시나리오'!$H$6),'d_시나리오'!$H$6+SQRT(O582*('d_시나리오'!$J$6-'d_시나리오'!$H$6)*('d_시나리오'!$I$6-'d_시나리오'!$H$6)),'d_시나리오'!$J$6-SQRT((1-O582)*('d_시나리오'!$J$6-'d_시나리오'!$H$6)*('d_시나리오'!$J$6-'d_시나리오'!$I$6))))</f>
        <v/>
      </c>
      <c r="Q582">
        <f>INDEX('d_분포'!$B$2:$B$57,RANDBETWEEN(1,56))</f>
        <v/>
      </c>
      <c r="R582">
        <f>BETAINV(RAND(),5,5)</f>
        <v/>
      </c>
      <c r="S582">
        <f>'d_고정'!$B$1*'6_기대효과'!$H$7*('d_시나리오'!$I$7/'d_고정'!$B$2)*B582</f>
        <v/>
      </c>
      <c r="T582">
        <f>S582*D582</f>
        <v/>
      </c>
      <c r="U582">
        <f>S582*F582*H582</f>
        <v/>
      </c>
      <c r="V582">
        <f>S582*F582*(H582-1)</f>
        <v/>
      </c>
      <c r="W582">
        <f>U582*J582</f>
        <v/>
      </c>
      <c r="X582">
        <f>T582+W582</f>
        <v/>
      </c>
      <c r="Y582">
        <f>(T582*E582+W582*L582)*(1-R582-'d_고정'!$B$13)</f>
        <v/>
      </c>
      <c r="Z582">
        <f>(U582*N582*Q582+'d_고정'!$B$3*('6_기대효과'!$H$7/8)*Q582*'d_고정'!$B$10*P582*('6_기대효과'!$K$7/'d_고정'!$B$9))*(1-R582)</f>
        <v/>
      </c>
      <c r="AA582">
        <f>W582*L582*(1-R582-'d_고정'!$B$13)+U582*MAX(N582-'d_고정'!$B$10*P582*('6_기대효과'!$K$7/'d_고정'!$B$9),0)*Q582*(1-R582)</f>
        <v/>
      </c>
      <c r="AB582">
        <f>Y582+Z582</f>
        <v/>
      </c>
      <c r="AC582">
        <f>Y582/('d_고정'!$B$5*'6_기대효과'!$H$7/8)/'d_고정'!$B$6</f>
        <v/>
      </c>
      <c r="AD582">
        <f>Y582/('d_고정'!$B$8*'6_기대효과'!$H$7/8)</f>
        <v/>
      </c>
    </row>
    <row r="583">
      <c r="A583">
        <f>RAND()</f>
        <v/>
      </c>
      <c r="B583">
        <f>IF('d_시나리오'!$J$2='d_시나리오'!$H$2,'d_시나리오'!$I$2,IF(A583&lt;('d_시나리오'!$I$2-'d_시나리오'!$H$2)/('d_시나리오'!$J$2-'d_시나리오'!$H$2),'d_시나리오'!$H$2+SQRT(A583*('d_시나리오'!$J$2-'d_시나리오'!$H$2)*('d_시나리오'!$I$2-'d_시나리오'!$H$2)),'d_시나리오'!$J$2-SQRT((1-A583)*('d_시나리오'!$J$2-'d_시나리오'!$H$2)*('d_시나리오'!$J$2-'d_시나리오'!$I$2))))</f>
        <v/>
      </c>
      <c r="C583">
        <f>RAND()</f>
        <v/>
      </c>
      <c r="D583">
        <f>BETAINV(RAND(),IF(C583&lt;'d_고정'!$B$26,'d_고정'!$B$23,'d_고정'!$B$16)+1,'d_고정'!$B$17-IF(C583&lt;'d_고정'!$B$26,'d_고정'!$B$23,'d_고정'!$B$16)+1)*('d_고정'!$B$14+('d_고정'!$B$15-'d_고정'!$B$14)*RAND())</f>
        <v/>
      </c>
      <c r="E583">
        <f>INDEX('d_분포'!$A$2:$A$28,RANDBETWEEN(1,27))</f>
        <v/>
      </c>
      <c r="F583">
        <f>INDEX('d_분포'!$C$2:$C$5,RANDBETWEEN(1,4))*(0.9+0.2*RAND())</f>
        <v/>
      </c>
      <c r="G583">
        <f>RAND()</f>
        <v/>
      </c>
      <c r="H583">
        <f>(F583+(1-F583)*('d_고정'!$B$22*BETAINV(RAND(),IF(G583&lt;'d_고정'!$B$26,'d_고정'!$B$25,'d_고정'!$B$20)+1,'d_고정'!$B$21-IF(G583&lt;'d_고정'!$B$26,'d_고정'!$B$25,'d_고정'!$B$20)+1)+(1-'d_고정'!$B$22)*BETAINV(RAND(),IF(G583&lt;'d_고정'!$B$26,'d_고정'!$B$24,'d_고정'!$B$18)+1,'d_고정'!$B$19-IF(G583&lt;'d_고정'!$B$26,'d_고정'!$B$24,'d_고정'!$B$18)+1))*('d_고정'!$B$14+('d_고정'!$B$15-'d_고정'!$B$14)*RAND()))/F583</f>
        <v/>
      </c>
      <c r="I583">
        <f>RAND()</f>
        <v/>
      </c>
      <c r="J583">
        <f>IF('d_시나리오'!$J$3='d_시나리오'!$H$3,'d_시나리오'!$I$3,IF(I583&lt;('d_시나리오'!$I$3-'d_시나리오'!$H$3)/('d_시나리오'!$J$3-'d_시나리오'!$H$3),'d_시나리오'!$H$3+SQRT(I583*('d_시나리오'!$J$3-'d_시나리오'!$H$3)*('d_시나리오'!$I$3-'d_시나리오'!$H$3)),'d_시나리오'!$J$3-SQRT((1-I583)*('d_시나리오'!$J$3-'d_시나리오'!$H$3)*('d_시나리오'!$J$3-'d_시나리오'!$I$3))))</f>
        <v/>
      </c>
      <c r="K583">
        <f>RAND()</f>
        <v/>
      </c>
      <c r="L583">
        <f>IF('d_시나리오'!$J$4='d_시나리오'!$H$4,'d_시나리오'!$I$4,IF(K583&lt;('d_시나리오'!$I$4-'d_시나리오'!$H$4)/('d_시나리오'!$J$4-'d_시나리오'!$H$4),'d_시나리오'!$H$4+SQRT(K583*('d_시나리오'!$J$4-'d_시나리오'!$H$4)*('d_시나리오'!$I$4-'d_시나리오'!$H$4)),'d_시나리오'!$J$4-SQRT((1-K583)*('d_시나리오'!$J$4-'d_시나리오'!$H$4)*('d_시나리오'!$J$4-'d_시나리오'!$I$4))))</f>
        <v/>
      </c>
      <c r="M583">
        <f>RAND()</f>
        <v/>
      </c>
      <c r="N583">
        <f>IF('d_시나리오'!$J$5='d_시나리오'!$H$5,'d_시나리오'!$I$5,IF(M583&lt;('d_시나리오'!$I$5-'d_시나리오'!$H$5)/('d_시나리오'!$J$5-'d_시나리오'!$H$5),'d_시나리오'!$H$5+SQRT(M583*('d_시나리오'!$J$5-'d_시나리오'!$H$5)*('d_시나리오'!$I$5-'d_시나리오'!$H$5)),'d_시나리오'!$J$5-SQRT((1-M583)*('d_시나리오'!$J$5-'d_시나리오'!$H$5)*('d_시나리오'!$J$5-'d_시나리오'!$I$5))))</f>
        <v/>
      </c>
      <c r="O583">
        <f>RAND()</f>
        <v/>
      </c>
      <c r="P583">
        <f>IF('d_시나리오'!$J$6='d_시나리오'!$H$6,'d_시나리오'!$I$6,IF(O583&lt;('d_시나리오'!$I$6-'d_시나리오'!$H$6)/('d_시나리오'!$J$6-'d_시나리오'!$H$6),'d_시나리오'!$H$6+SQRT(O583*('d_시나리오'!$J$6-'d_시나리오'!$H$6)*('d_시나리오'!$I$6-'d_시나리오'!$H$6)),'d_시나리오'!$J$6-SQRT((1-O583)*('d_시나리오'!$J$6-'d_시나리오'!$H$6)*('d_시나리오'!$J$6-'d_시나리오'!$I$6))))</f>
        <v/>
      </c>
      <c r="Q583">
        <f>INDEX('d_분포'!$B$2:$B$57,RANDBETWEEN(1,56))</f>
        <v/>
      </c>
      <c r="R583">
        <f>BETAINV(RAND(),5,5)</f>
        <v/>
      </c>
      <c r="S583">
        <f>'d_고정'!$B$1*'6_기대효과'!$H$7*('d_시나리오'!$I$7/'d_고정'!$B$2)*B583</f>
        <v/>
      </c>
      <c r="T583">
        <f>S583*D583</f>
        <v/>
      </c>
      <c r="U583">
        <f>S583*F583*H583</f>
        <v/>
      </c>
      <c r="V583">
        <f>S583*F583*(H583-1)</f>
        <v/>
      </c>
      <c r="W583">
        <f>U583*J583</f>
        <v/>
      </c>
      <c r="X583">
        <f>T583+W583</f>
        <v/>
      </c>
      <c r="Y583">
        <f>(T583*E583+W583*L583)*(1-R583-'d_고정'!$B$13)</f>
        <v/>
      </c>
      <c r="Z583">
        <f>(U583*N583*Q583+'d_고정'!$B$3*('6_기대효과'!$H$7/8)*Q583*'d_고정'!$B$10*P583*('6_기대효과'!$K$7/'d_고정'!$B$9))*(1-R583)</f>
        <v/>
      </c>
      <c r="AA583">
        <f>W583*L583*(1-R583-'d_고정'!$B$13)+U583*MAX(N583-'d_고정'!$B$10*P583*('6_기대효과'!$K$7/'d_고정'!$B$9),0)*Q583*(1-R583)</f>
        <v/>
      </c>
      <c r="AB583">
        <f>Y583+Z583</f>
        <v/>
      </c>
      <c r="AC583">
        <f>Y583/('d_고정'!$B$5*'6_기대효과'!$H$7/8)/'d_고정'!$B$6</f>
        <v/>
      </c>
      <c r="AD583">
        <f>Y583/('d_고정'!$B$8*'6_기대효과'!$H$7/8)</f>
        <v/>
      </c>
    </row>
    <row r="584">
      <c r="A584">
        <f>RAND()</f>
        <v/>
      </c>
      <c r="B584">
        <f>IF('d_시나리오'!$J$2='d_시나리오'!$H$2,'d_시나리오'!$I$2,IF(A584&lt;('d_시나리오'!$I$2-'d_시나리오'!$H$2)/('d_시나리오'!$J$2-'d_시나리오'!$H$2),'d_시나리오'!$H$2+SQRT(A584*('d_시나리오'!$J$2-'d_시나리오'!$H$2)*('d_시나리오'!$I$2-'d_시나리오'!$H$2)),'d_시나리오'!$J$2-SQRT((1-A584)*('d_시나리오'!$J$2-'d_시나리오'!$H$2)*('d_시나리오'!$J$2-'d_시나리오'!$I$2))))</f>
        <v/>
      </c>
      <c r="C584">
        <f>RAND()</f>
        <v/>
      </c>
      <c r="D584">
        <f>BETAINV(RAND(),IF(C584&lt;'d_고정'!$B$26,'d_고정'!$B$23,'d_고정'!$B$16)+1,'d_고정'!$B$17-IF(C584&lt;'d_고정'!$B$26,'d_고정'!$B$23,'d_고정'!$B$16)+1)*('d_고정'!$B$14+('d_고정'!$B$15-'d_고정'!$B$14)*RAND())</f>
        <v/>
      </c>
      <c r="E584">
        <f>INDEX('d_분포'!$A$2:$A$28,RANDBETWEEN(1,27))</f>
        <v/>
      </c>
      <c r="F584">
        <f>INDEX('d_분포'!$C$2:$C$5,RANDBETWEEN(1,4))*(0.9+0.2*RAND())</f>
        <v/>
      </c>
      <c r="G584">
        <f>RAND()</f>
        <v/>
      </c>
      <c r="H584">
        <f>(F584+(1-F584)*('d_고정'!$B$22*BETAINV(RAND(),IF(G584&lt;'d_고정'!$B$26,'d_고정'!$B$25,'d_고정'!$B$20)+1,'d_고정'!$B$21-IF(G584&lt;'d_고정'!$B$26,'d_고정'!$B$25,'d_고정'!$B$20)+1)+(1-'d_고정'!$B$22)*BETAINV(RAND(),IF(G584&lt;'d_고정'!$B$26,'d_고정'!$B$24,'d_고정'!$B$18)+1,'d_고정'!$B$19-IF(G584&lt;'d_고정'!$B$26,'d_고정'!$B$24,'d_고정'!$B$18)+1))*('d_고정'!$B$14+('d_고정'!$B$15-'d_고정'!$B$14)*RAND()))/F584</f>
        <v/>
      </c>
      <c r="I584">
        <f>RAND()</f>
        <v/>
      </c>
      <c r="J584">
        <f>IF('d_시나리오'!$J$3='d_시나리오'!$H$3,'d_시나리오'!$I$3,IF(I584&lt;('d_시나리오'!$I$3-'d_시나리오'!$H$3)/('d_시나리오'!$J$3-'d_시나리오'!$H$3),'d_시나리오'!$H$3+SQRT(I584*('d_시나리오'!$J$3-'d_시나리오'!$H$3)*('d_시나리오'!$I$3-'d_시나리오'!$H$3)),'d_시나리오'!$J$3-SQRT((1-I584)*('d_시나리오'!$J$3-'d_시나리오'!$H$3)*('d_시나리오'!$J$3-'d_시나리오'!$I$3))))</f>
        <v/>
      </c>
      <c r="K584">
        <f>RAND()</f>
        <v/>
      </c>
      <c r="L584">
        <f>IF('d_시나리오'!$J$4='d_시나리오'!$H$4,'d_시나리오'!$I$4,IF(K584&lt;('d_시나리오'!$I$4-'d_시나리오'!$H$4)/('d_시나리오'!$J$4-'d_시나리오'!$H$4),'d_시나리오'!$H$4+SQRT(K584*('d_시나리오'!$J$4-'d_시나리오'!$H$4)*('d_시나리오'!$I$4-'d_시나리오'!$H$4)),'d_시나리오'!$J$4-SQRT((1-K584)*('d_시나리오'!$J$4-'d_시나리오'!$H$4)*('d_시나리오'!$J$4-'d_시나리오'!$I$4))))</f>
        <v/>
      </c>
      <c r="M584">
        <f>RAND()</f>
        <v/>
      </c>
      <c r="N584">
        <f>IF('d_시나리오'!$J$5='d_시나리오'!$H$5,'d_시나리오'!$I$5,IF(M584&lt;('d_시나리오'!$I$5-'d_시나리오'!$H$5)/('d_시나리오'!$J$5-'d_시나리오'!$H$5),'d_시나리오'!$H$5+SQRT(M584*('d_시나리오'!$J$5-'d_시나리오'!$H$5)*('d_시나리오'!$I$5-'d_시나리오'!$H$5)),'d_시나리오'!$J$5-SQRT((1-M584)*('d_시나리오'!$J$5-'d_시나리오'!$H$5)*('d_시나리오'!$J$5-'d_시나리오'!$I$5))))</f>
        <v/>
      </c>
      <c r="O584">
        <f>RAND()</f>
        <v/>
      </c>
      <c r="P584">
        <f>IF('d_시나리오'!$J$6='d_시나리오'!$H$6,'d_시나리오'!$I$6,IF(O584&lt;('d_시나리오'!$I$6-'d_시나리오'!$H$6)/('d_시나리오'!$J$6-'d_시나리오'!$H$6),'d_시나리오'!$H$6+SQRT(O584*('d_시나리오'!$J$6-'d_시나리오'!$H$6)*('d_시나리오'!$I$6-'d_시나리오'!$H$6)),'d_시나리오'!$J$6-SQRT((1-O584)*('d_시나리오'!$J$6-'d_시나리오'!$H$6)*('d_시나리오'!$J$6-'d_시나리오'!$I$6))))</f>
        <v/>
      </c>
      <c r="Q584">
        <f>INDEX('d_분포'!$B$2:$B$57,RANDBETWEEN(1,56))</f>
        <v/>
      </c>
      <c r="R584">
        <f>BETAINV(RAND(),5,5)</f>
        <v/>
      </c>
      <c r="S584">
        <f>'d_고정'!$B$1*'6_기대효과'!$H$7*('d_시나리오'!$I$7/'d_고정'!$B$2)*B584</f>
        <v/>
      </c>
      <c r="T584">
        <f>S584*D584</f>
        <v/>
      </c>
      <c r="U584">
        <f>S584*F584*H584</f>
        <v/>
      </c>
      <c r="V584">
        <f>S584*F584*(H584-1)</f>
        <v/>
      </c>
      <c r="W584">
        <f>U584*J584</f>
        <v/>
      </c>
      <c r="X584">
        <f>T584+W584</f>
        <v/>
      </c>
      <c r="Y584">
        <f>(T584*E584+W584*L584)*(1-R584-'d_고정'!$B$13)</f>
        <v/>
      </c>
      <c r="Z584">
        <f>(U584*N584*Q584+'d_고정'!$B$3*('6_기대효과'!$H$7/8)*Q584*'d_고정'!$B$10*P584*('6_기대효과'!$K$7/'d_고정'!$B$9))*(1-R584)</f>
        <v/>
      </c>
      <c r="AA584">
        <f>W584*L584*(1-R584-'d_고정'!$B$13)+U584*MAX(N584-'d_고정'!$B$10*P584*('6_기대효과'!$K$7/'d_고정'!$B$9),0)*Q584*(1-R584)</f>
        <v/>
      </c>
      <c r="AB584">
        <f>Y584+Z584</f>
        <v/>
      </c>
      <c r="AC584">
        <f>Y584/('d_고정'!$B$5*'6_기대효과'!$H$7/8)/'d_고정'!$B$6</f>
        <v/>
      </c>
      <c r="AD584">
        <f>Y584/('d_고정'!$B$8*'6_기대효과'!$H$7/8)</f>
        <v/>
      </c>
    </row>
    <row r="585">
      <c r="A585">
        <f>RAND()</f>
        <v/>
      </c>
      <c r="B585">
        <f>IF('d_시나리오'!$J$2='d_시나리오'!$H$2,'d_시나리오'!$I$2,IF(A585&lt;('d_시나리오'!$I$2-'d_시나리오'!$H$2)/('d_시나리오'!$J$2-'d_시나리오'!$H$2),'d_시나리오'!$H$2+SQRT(A585*('d_시나리오'!$J$2-'d_시나리오'!$H$2)*('d_시나리오'!$I$2-'d_시나리오'!$H$2)),'d_시나리오'!$J$2-SQRT((1-A585)*('d_시나리오'!$J$2-'d_시나리오'!$H$2)*('d_시나리오'!$J$2-'d_시나리오'!$I$2))))</f>
        <v/>
      </c>
      <c r="C585">
        <f>RAND()</f>
        <v/>
      </c>
      <c r="D585">
        <f>BETAINV(RAND(),IF(C585&lt;'d_고정'!$B$26,'d_고정'!$B$23,'d_고정'!$B$16)+1,'d_고정'!$B$17-IF(C585&lt;'d_고정'!$B$26,'d_고정'!$B$23,'d_고정'!$B$16)+1)*('d_고정'!$B$14+('d_고정'!$B$15-'d_고정'!$B$14)*RAND())</f>
        <v/>
      </c>
      <c r="E585">
        <f>INDEX('d_분포'!$A$2:$A$28,RANDBETWEEN(1,27))</f>
        <v/>
      </c>
      <c r="F585">
        <f>INDEX('d_분포'!$C$2:$C$5,RANDBETWEEN(1,4))*(0.9+0.2*RAND())</f>
        <v/>
      </c>
      <c r="G585">
        <f>RAND()</f>
        <v/>
      </c>
      <c r="H585">
        <f>(F585+(1-F585)*('d_고정'!$B$22*BETAINV(RAND(),IF(G585&lt;'d_고정'!$B$26,'d_고정'!$B$25,'d_고정'!$B$20)+1,'d_고정'!$B$21-IF(G585&lt;'d_고정'!$B$26,'d_고정'!$B$25,'d_고정'!$B$20)+1)+(1-'d_고정'!$B$22)*BETAINV(RAND(),IF(G585&lt;'d_고정'!$B$26,'d_고정'!$B$24,'d_고정'!$B$18)+1,'d_고정'!$B$19-IF(G585&lt;'d_고정'!$B$26,'d_고정'!$B$24,'d_고정'!$B$18)+1))*('d_고정'!$B$14+('d_고정'!$B$15-'d_고정'!$B$14)*RAND()))/F585</f>
        <v/>
      </c>
      <c r="I585">
        <f>RAND()</f>
        <v/>
      </c>
      <c r="J585">
        <f>IF('d_시나리오'!$J$3='d_시나리오'!$H$3,'d_시나리오'!$I$3,IF(I585&lt;('d_시나리오'!$I$3-'d_시나리오'!$H$3)/('d_시나리오'!$J$3-'d_시나리오'!$H$3),'d_시나리오'!$H$3+SQRT(I585*('d_시나리오'!$J$3-'d_시나리오'!$H$3)*('d_시나리오'!$I$3-'d_시나리오'!$H$3)),'d_시나리오'!$J$3-SQRT((1-I585)*('d_시나리오'!$J$3-'d_시나리오'!$H$3)*('d_시나리오'!$J$3-'d_시나리오'!$I$3))))</f>
        <v/>
      </c>
      <c r="K585">
        <f>RAND()</f>
        <v/>
      </c>
      <c r="L585">
        <f>IF('d_시나리오'!$J$4='d_시나리오'!$H$4,'d_시나리오'!$I$4,IF(K585&lt;('d_시나리오'!$I$4-'d_시나리오'!$H$4)/('d_시나리오'!$J$4-'d_시나리오'!$H$4),'d_시나리오'!$H$4+SQRT(K585*('d_시나리오'!$J$4-'d_시나리오'!$H$4)*('d_시나리오'!$I$4-'d_시나리오'!$H$4)),'d_시나리오'!$J$4-SQRT((1-K585)*('d_시나리오'!$J$4-'d_시나리오'!$H$4)*('d_시나리오'!$J$4-'d_시나리오'!$I$4))))</f>
        <v/>
      </c>
      <c r="M585">
        <f>RAND()</f>
        <v/>
      </c>
      <c r="N585">
        <f>IF('d_시나리오'!$J$5='d_시나리오'!$H$5,'d_시나리오'!$I$5,IF(M585&lt;('d_시나리오'!$I$5-'d_시나리오'!$H$5)/('d_시나리오'!$J$5-'d_시나리오'!$H$5),'d_시나리오'!$H$5+SQRT(M585*('d_시나리오'!$J$5-'d_시나리오'!$H$5)*('d_시나리오'!$I$5-'d_시나리오'!$H$5)),'d_시나리오'!$J$5-SQRT((1-M585)*('d_시나리오'!$J$5-'d_시나리오'!$H$5)*('d_시나리오'!$J$5-'d_시나리오'!$I$5))))</f>
        <v/>
      </c>
      <c r="O585">
        <f>RAND()</f>
        <v/>
      </c>
      <c r="P585">
        <f>IF('d_시나리오'!$J$6='d_시나리오'!$H$6,'d_시나리오'!$I$6,IF(O585&lt;('d_시나리오'!$I$6-'d_시나리오'!$H$6)/('d_시나리오'!$J$6-'d_시나리오'!$H$6),'d_시나리오'!$H$6+SQRT(O585*('d_시나리오'!$J$6-'d_시나리오'!$H$6)*('d_시나리오'!$I$6-'d_시나리오'!$H$6)),'d_시나리오'!$J$6-SQRT((1-O585)*('d_시나리오'!$J$6-'d_시나리오'!$H$6)*('d_시나리오'!$J$6-'d_시나리오'!$I$6))))</f>
        <v/>
      </c>
      <c r="Q585">
        <f>INDEX('d_분포'!$B$2:$B$57,RANDBETWEEN(1,56))</f>
        <v/>
      </c>
      <c r="R585">
        <f>BETAINV(RAND(),5,5)</f>
        <v/>
      </c>
      <c r="S585">
        <f>'d_고정'!$B$1*'6_기대효과'!$H$7*('d_시나리오'!$I$7/'d_고정'!$B$2)*B585</f>
        <v/>
      </c>
      <c r="T585">
        <f>S585*D585</f>
        <v/>
      </c>
      <c r="U585">
        <f>S585*F585*H585</f>
        <v/>
      </c>
      <c r="V585">
        <f>S585*F585*(H585-1)</f>
        <v/>
      </c>
      <c r="W585">
        <f>U585*J585</f>
        <v/>
      </c>
      <c r="X585">
        <f>T585+W585</f>
        <v/>
      </c>
      <c r="Y585">
        <f>(T585*E585+W585*L585)*(1-R585-'d_고정'!$B$13)</f>
        <v/>
      </c>
      <c r="Z585">
        <f>(U585*N585*Q585+'d_고정'!$B$3*('6_기대효과'!$H$7/8)*Q585*'d_고정'!$B$10*P585*('6_기대효과'!$K$7/'d_고정'!$B$9))*(1-R585)</f>
        <v/>
      </c>
      <c r="AA585">
        <f>W585*L585*(1-R585-'d_고정'!$B$13)+U585*MAX(N585-'d_고정'!$B$10*P585*('6_기대효과'!$K$7/'d_고정'!$B$9),0)*Q585*(1-R585)</f>
        <v/>
      </c>
      <c r="AB585">
        <f>Y585+Z585</f>
        <v/>
      </c>
      <c r="AC585">
        <f>Y585/('d_고정'!$B$5*'6_기대효과'!$H$7/8)/'d_고정'!$B$6</f>
        <v/>
      </c>
      <c r="AD585">
        <f>Y585/('d_고정'!$B$8*'6_기대효과'!$H$7/8)</f>
        <v/>
      </c>
    </row>
    <row r="586">
      <c r="A586">
        <f>RAND()</f>
        <v/>
      </c>
      <c r="B586">
        <f>IF('d_시나리오'!$J$2='d_시나리오'!$H$2,'d_시나리오'!$I$2,IF(A586&lt;('d_시나리오'!$I$2-'d_시나리오'!$H$2)/('d_시나리오'!$J$2-'d_시나리오'!$H$2),'d_시나리오'!$H$2+SQRT(A586*('d_시나리오'!$J$2-'d_시나리오'!$H$2)*('d_시나리오'!$I$2-'d_시나리오'!$H$2)),'d_시나리오'!$J$2-SQRT((1-A586)*('d_시나리오'!$J$2-'d_시나리오'!$H$2)*('d_시나리오'!$J$2-'d_시나리오'!$I$2))))</f>
        <v/>
      </c>
      <c r="C586">
        <f>RAND()</f>
        <v/>
      </c>
      <c r="D586">
        <f>BETAINV(RAND(),IF(C586&lt;'d_고정'!$B$26,'d_고정'!$B$23,'d_고정'!$B$16)+1,'d_고정'!$B$17-IF(C586&lt;'d_고정'!$B$26,'d_고정'!$B$23,'d_고정'!$B$16)+1)*('d_고정'!$B$14+('d_고정'!$B$15-'d_고정'!$B$14)*RAND())</f>
        <v/>
      </c>
      <c r="E586">
        <f>INDEX('d_분포'!$A$2:$A$28,RANDBETWEEN(1,27))</f>
        <v/>
      </c>
      <c r="F586">
        <f>INDEX('d_분포'!$C$2:$C$5,RANDBETWEEN(1,4))*(0.9+0.2*RAND())</f>
        <v/>
      </c>
      <c r="G586">
        <f>RAND()</f>
        <v/>
      </c>
      <c r="H586">
        <f>(F586+(1-F586)*('d_고정'!$B$22*BETAINV(RAND(),IF(G586&lt;'d_고정'!$B$26,'d_고정'!$B$25,'d_고정'!$B$20)+1,'d_고정'!$B$21-IF(G586&lt;'d_고정'!$B$26,'d_고정'!$B$25,'d_고정'!$B$20)+1)+(1-'d_고정'!$B$22)*BETAINV(RAND(),IF(G586&lt;'d_고정'!$B$26,'d_고정'!$B$24,'d_고정'!$B$18)+1,'d_고정'!$B$19-IF(G586&lt;'d_고정'!$B$26,'d_고정'!$B$24,'d_고정'!$B$18)+1))*('d_고정'!$B$14+('d_고정'!$B$15-'d_고정'!$B$14)*RAND()))/F586</f>
        <v/>
      </c>
      <c r="I586">
        <f>RAND()</f>
        <v/>
      </c>
      <c r="J586">
        <f>IF('d_시나리오'!$J$3='d_시나리오'!$H$3,'d_시나리오'!$I$3,IF(I586&lt;('d_시나리오'!$I$3-'d_시나리오'!$H$3)/('d_시나리오'!$J$3-'d_시나리오'!$H$3),'d_시나리오'!$H$3+SQRT(I586*('d_시나리오'!$J$3-'d_시나리오'!$H$3)*('d_시나리오'!$I$3-'d_시나리오'!$H$3)),'d_시나리오'!$J$3-SQRT((1-I586)*('d_시나리오'!$J$3-'d_시나리오'!$H$3)*('d_시나리오'!$J$3-'d_시나리오'!$I$3))))</f>
        <v/>
      </c>
      <c r="K586">
        <f>RAND()</f>
        <v/>
      </c>
      <c r="L586">
        <f>IF('d_시나리오'!$J$4='d_시나리오'!$H$4,'d_시나리오'!$I$4,IF(K586&lt;('d_시나리오'!$I$4-'d_시나리오'!$H$4)/('d_시나리오'!$J$4-'d_시나리오'!$H$4),'d_시나리오'!$H$4+SQRT(K586*('d_시나리오'!$J$4-'d_시나리오'!$H$4)*('d_시나리오'!$I$4-'d_시나리오'!$H$4)),'d_시나리오'!$J$4-SQRT((1-K586)*('d_시나리오'!$J$4-'d_시나리오'!$H$4)*('d_시나리오'!$J$4-'d_시나리오'!$I$4))))</f>
        <v/>
      </c>
      <c r="M586">
        <f>RAND()</f>
        <v/>
      </c>
      <c r="N586">
        <f>IF('d_시나리오'!$J$5='d_시나리오'!$H$5,'d_시나리오'!$I$5,IF(M586&lt;('d_시나리오'!$I$5-'d_시나리오'!$H$5)/('d_시나리오'!$J$5-'d_시나리오'!$H$5),'d_시나리오'!$H$5+SQRT(M586*('d_시나리오'!$J$5-'d_시나리오'!$H$5)*('d_시나리오'!$I$5-'d_시나리오'!$H$5)),'d_시나리오'!$J$5-SQRT((1-M586)*('d_시나리오'!$J$5-'d_시나리오'!$H$5)*('d_시나리오'!$J$5-'d_시나리오'!$I$5))))</f>
        <v/>
      </c>
      <c r="O586">
        <f>RAND()</f>
        <v/>
      </c>
      <c r="P586">
        <f>IF('d_시나리오'!$J$6='d_시나리오'!$H$6,'d_시나리오'!$I$6,IF(O586&lt;('d_시나리오'!$I$6-'d_시나리오'!$H$6)/('d_시나리오'!$J$6-'d_시나리오'!$H$6),'d_시나리오'!$H$6+SQRT(O586*('d_시나리오'!$J$6-'d_시나리오'!$H$6)*('d_시나리오'!$I$6-'d_시나리오'!$H$6)),'d_시나리오'!$J$6-SQRT((1-O586)*('d_시나리오'!$J$6-'d_시나리오'!$H$6)*('d_시나리오'!$J$6-'d_시나리오'!$I$6))))</f>
        <v/>
      </c>
      <c r="Q586">
        <f>INDEX('d_분포'!$B$2:$B$57,RANDBETWEEN(1,56))</f>
        <v/>
      </c>
      <c r="R586">
        <f>BETAINV(RAND(),5,5)</f>
        <v/>
      </c>
      <c r="S586">
        <f>'d_고정'!$B$1*'6_기대효과'!$H$7*('d_시나리오'!$I$7/'d_고정'!$B$2)*B586</f>
        <v/>
      </c>
      <c r="T586">
        <f>S586*D586</f>
        <v/>
      </c>
      <c r="U586">
        <f>S586*F586*H586</f>
        <v/>
      </c>
      <c r="V586">
        <f>S586*F586*(H586-1)</f>
        <v/>
      </c>
      <c r="W586">
        <f>U586*J586</f>
        <v/>
      </c>
      <c r="X586">
        <f>T586+W586</f>
        <v/>
      </c>
      <c r="Y586">
        <f>(T586*E586+W586*L586)*(1-R586-'d_고정'!$B$13)</f>
        <v/>
      </c>
      <c r="Z586">
        <f>(U586*N586*Q586+'d_고정'!$B$3*('6_기대효과'!$H$7/8)*Q586*'d_고정'!$B$10*P586*('6_기대효과'!$K$7/'d_고정'!$B$9))*(1-R586)</f>
        <v/>
      </c>
      <c r="AA586">
        <f>W586*L586*(1-R586-'d_고정'!$B$13)+U586*MAX(N586-'d_고정'!$B$10*P586*('6_기대효과'!$K$7/'d_고정'!$B$9),0)*Q586*(1-R586)</f>
        <v/>
      </c>
      <c r="AB586">
        <f>Y586+Z586</f>
        <v/>
      </c>
      <c r="AC586">
        <f>Y586/('d_고정'!$B$5*'6_기대효과'!$H$7/8)/'d_고정'!$B$6</f>
        <v/>
      </c>
      <c r="AD586">
        <f>Y586/('d_고정'!$B$8*'6_기대효과'!$H$7/8)</f>
        <v/>
      </c>
    </row>
    <row r="587">
      <c r="A587">
        <f>RAND()</f>
        <v/>
      </c>
      <c r="B587">
        <f>IF('d_시나리오'!$J$2='d_시나리오'!$H$2,'d_시나리오'!$I$2,IF(A587&lt;('d_시나리오'!$I$2-'d_시나리오'!$H$2)/('d_시나리오'!$J$2-'d_시나리오'!$H$2),'d_시나리오'!$H$2+SQRT(A587*('d_시나리오'!$J$2-'d_시나리오'!$H$2)*('d_시나리오'!$I$2-'d_시나리오'!$H$2)),'d_시나리오'!$J$2-SQRT((1-A587)*('d_시나리오'!$J$2-'d_시나리오'!$H$2)*('d_시나리오'!$J$2-'d_시나리오'!$I$2))))</f>
        <v/>
      </c>
      <c r="C587">
        <f>RAND()</f>
        <v/>
      </c>
      <c r="D587">
        <f>BETAINV(RAND(),IF(C587&lt;'d_고정'!$B$26,'d_고정'!$B$23,'d_고정'!$B$16)+1,'d_고정'!$B$17-IF(C587&lt;'d_고정'!$B$26,'d_고정'!$B$23,'d_고정'!$B$16)+1)*('d_고정'!$B$14+('d_고정'!$B$15-'d_고정'!$B$14)*RAND())</f>
        <v/>
      </c>
      <c r="E587">
        <f>INDEX('d_분포'!$A$2:$A$28,RANDBETWEEN(1,27))</f>
        <v/>
      </c>
      <c r="F587">
        <f>INDEX('d_분포'!$C$2:$C$5,RANDBETWEEN(1,4))*(0.9+0.2*RAND())</f>
        <v/>
      </c>
      <c r="G587">
        <f>RAND()</f>
        <v/>
      </c>
      <c r="H587">
        <f>(F587+(1-F587)*('d_고정'!$B$22*BETAINV(RAND(),IF(G587&lt;'d_고정'!$B$26,'d_고정'!$B$25,'d_고정'!$B$20)+1,'d_고정'!$B$21-IF(G587&lt;'d_고정'!$B$26,'d_고정'!$B$25,'d_고정'!$B$20)+1)+(1-'d_고정'!$B$22)*BETAINV(RAND(),IF(G587&lt;'d_고정'!$B$26,'d_고정'!$B$24,'d_고정'!$B$18)+1,'d_고정'!$B$19-IF(G587&lt;'d_고정'!$B$26,'d_고정'!$B$24,'d_고정'!$B$18)+1))*('d_고정'!$B$14+('d_고정'!$B$15-'d_고정'!$B$14)*RAND()))/F587</f>
        <v/>
      </c>
      <c r="I587">
        <f>RAND()</f>
        <v/>
      </c>
      <c r="J587">
        <f>IF('d_시나리오'!$J$3='d_시나리오'!$H$3,'d_시나리오'!$I$3,IF(I587&lt;('d_시나리오'!$I$3-'d_시나리오'!$H$3)/('d_시나리오'!$J$3-'d_시나리오'!$H$3),'d_시나리오'!$H$3+SQRT(I587*('d_시나리오'!$J$3-'d_시나리오'!$H$3)*('d_시나리오'!$I$3-'d_시나리오'!$H$3)),'d_시나리오'!$J$3-SQRT((1-I587)*('d_시나리오'!$J$3-'d_시나리오'!$H$3)*('d_시나리오'!$J$3-'d_시나리오'!$I$3))))</f>
        <v/>
      </c>
      <c r="K587">
        <f>RAND()</f>
        <v/>
      </c>
      <c r="L587">
        <f>IF('d_시나리오'!$J$4='d_시나리오'!$H$4,'d_시나리오'!$I$4,IF(K587&lt;('d_시나리오'!$I$4-'d_시나리오'!$H$4)/('d_시나리오'!$J$4-'d_시나리오'!$H$4),'d_시나리오'!$H$4+SQRT(K587*('d_시나리오'!$J$4-'d_시나리오'!$H$4)*('d_시나리오'!$I$4-'d_시나리오'!$H$4)),'d_시나리오'!$J$4-SQRT((1-K587)*('d_시나리오'!$J$4-'d_시나리오'!$H$4)*('d_시나리오'!$J$4-'d_시나리오'!$I$4))))</f>
        <v/>
      </c>
      <c r="M587">
        <f>RAND()</f>
        <v/>
      </c>
      <c r="N587">
        <f>IF('d_시나리오'!$J$5='d_시나리오'!$H$5,'d_시나리오'!$I$5,IF(M587&lt;('d_시나리오'!$I$5-'d_시나리오'!$H$5)/('d_시나리오'!$J$5-'d_시나리오'!$H$5),'d_시나리오'!$H$5+SQRT(M587*('d_시나리오'!$J$5-'d_시나리오'!$H$5)*('d_시나리오'!$I$5-'d_시나리오'!$H$5)),'d_시나리오'!$J$5-SQRT((1-M587)*('d_시나리오'!$J$5-'d_시나리오'!$H$5)*('d_시나리오'!$J$5-'d_시나리오'!$I$5))))</f>
        <v/>
      </c>
      <c r="O587">
        <f>RAND()</f>
        <v/>
      </c>
      <c r="P587">
        <f>IF('d_시나리오'!$J$6='d_시나리오'!$H$6,'d_시나리오'!$I$6,IF(O587&lt;('d_시나리오'!$I$6-'d_시나리오'!$H$6)/('d_시나리오'!$J$6-'d_시나리오'!$H$6),'d_시나리오'!$H$6+SQRT(O587*('d_시나리오'!$J$6-'d_시나리오'!$H$6)*('d_시나리오'!$I$6-'d_시나리오'!$H$6)),'d_시나리오'!$J$6-SQRT((1-O587)*('d_시나리오'!$J$6-'d_시나리오'!$H$6)*('d_시나리오'!$J$6-'d_시나리오'!$I$6))))</f>
        <v/>
      </c>
      <c r="Q587">
        <f>INDEX('d_분포'!$B$2:$B$57,RANDBETWEEN(1,56))</f>
        <v/>
      </c>
      <c r="R587">
        <f>BETAINV(RAND(),5,5)</f>
        <v/>
      </c>
      <c r="S587">
        <f>'d_고정'!$B$1*'6_기대효과'!$H$7*('d_시나리오'!$I$7/'d_고정'!$B$2)*B587</f>
        <v/>
      </c>
      <c r="T587">
        <f>S587*D587</f>
        <v/>
      </c>
      <c r="U587">
        <f>S587*F587*H587</f>
        <v/>
      </c>
      <c r="V587">
        <f>S587*F587*(H587-1)</f>
        <v/>
      </c>
      <c r="W587">
        <f>U587*J587</f>
        <v/>
      </c>
      <c r="X587">
        <f>T587+W587</f>
        <v/>
      </c>
      <c r="Y587">
        <f>(T587*E587+W587*L587)*(1-R587-'d_고정'!$B$13)</f>
        <v/>
      </c>
      <c r="Z587">
        <f>(U587*N587*Q587+'d_고정'!$B$3*('6_기대효과'!$H$7/8)*Q587*'d_고정'!$B$10*P587*('6_기대효과'!$K$7/'d_고정'!$B$9))*(1-R587)</f>
        <v/>
      </c>
      <c r="AA587">
        <f>W587*L587*(1-R587-'d_고정'!$B$13)+U587*MAX(N587-'d_고정'!$B$10*P587*('6_기대효과'!$K$7/'d_고정'!$B$9),0)*Q587*(1-R587)</f>
        <v/>
      </c>
      <c r="AB587">
        <f>Y587+Z587</f>
        <v/>
      </c>
      <c r="AC587">
        <f>Y587/('d_고정'!$B$5*'6_기대효과'!$H$7/8)/'d_고정'!$B$6</f>
        <v/>
      </c>
      <c r="AD587">
        <f>Y587/('d_고정'!$B$8*'6_기대효과'!$H$7/8)</f>
        <v/>
      </c>
    </row>
    <row r="588">
      <c r="A588">
        <f>RAND()</f>
        <v/>
      </c>
      <c r="B588">
        <f>IF('d_시나리오'!$J$2='d_시나리오'!$H$2,'d_시나리오'!$I$2,IF(A588&lt;('d_시나리오'!$I$2-'d_시나리오'!$H$2)/('d_시나리오'!$J$2-'d_시나리오'!$H$2),'d_시나리오'!$H$2+SQRT(A588*('d_시나리오'!$J$2-'d_시나리오'!$H$2)*('d_시나리오'!$I$2-'d_시나리오'!$H$2)),'d_시나리오'!$J$2-SQRT((1-A588)*('d_시나리오'!$J$2-'d_시나리오'!$H$2)*('d_시나리오'!$J$2-'d_시나리오'!$I$2))))</f>
        <v/>
      </c>
      <c r="C588">
        <f>RAND()</f>
        <v/>
      </c>
      <c r="D588">
        <f>BETAINV(RAND(),IF(C588&lt;'d_고정'!$B$26,'d_고정'!$B$23,'d_고정'!$B$16)+1,'d_고정'!$B$17-IF(C588&lt;'d_고정'!$B$26,'d_고정'!$B$23,'d_고정'!$B$16)+1)*('d_고정'!$B$14+('d_고정'!$B$15-'d_고정'!$B$14)*RAND())</f>
        <v/>
      </c>
      <c r="E588">
        <f>INDEX('d_분포'!$A$2:$A$28,RANDBETWEEN(1,27))</f>
        <v/>
      </c>
      <c r="F588">
        <f>INDEX('d_분포'!$C$2:$C$5,RANDBETWEEN(1,4))*(0.9+0.2*RAND())</f>
        <v/>
      </c>
      <c r="G588">
        <f>RAND()</f>
        <v/>
      </c>
      <c r="H588">
        <f>(F588+(1-F588)*('d_고정'!$B$22*BETAINV(RAND(),IF(G588&lt;'d_고정'!$B$26,'d_고정'!$B$25,'d_고정'!$B$20)+1,'d_고정'!$B$21-IF(G588&lt;'d_고정'!$B$26,'d_고정'!$B$25,'d_고정'!$B$20)+1)+(1-'d_고정'!$B$22)*BETAINV(RAND(),IF(G588&lt;'d_고정'!$B$26,'d_고정'!$B$24,'d_고정'!$B$18)+1,'d_고정'!$B$19-IF(G588&lt;'d_고정'!$B$26,'d_고정'!$B$24,'d_고정'!$B$18)+1))*('d_고정'!$B$14+('d_고정'!$B$15-'d_고정'!$B$14)*RAND()))/F588</f>
        <v/>
      </c>
      <c r="I588">
        <f>RAND()</f>
        <v/>
      </c>
      <c r="J588">
        <f>IF('d_시나리오'!$J$3='d_시나리오'!$H$3,'d_시나리오'!$I$3,IF(I588&lt;('d_시나리오'!$I$3-'d_시나리오'!$H$3)/('d_시나리오'!$J$3-'d_시나리오'!$H$3),'d_시나리오'!$H$3+SQRT(I588*('d_시나리오'!$J$3-'d_시나리오'!$H$3)*('d_시나리오'!$I$3-'d_시나리오'!$H$3)),'d_시나리오'!$J$3-SQRT((1-I588)*('d_시나리오'!$J$3-'d_시나리오'!$H$3)*('d_시나리오'!$J$3-'d_시나리오'!$I$3))))</f>
        <v/>
      </c>
      <c r="K588">
        <f>RAND()</f>
        <v/>
      </c>
      <c r="L588">
        <f>IF('d_시나리오'!$J$4='d_시나리오'!$H$4,'d_시나리오'!$I$4,IF(K588&lt;('d_시나리오'!$I$4-'d_시나리오'!$H$4)/('d_시나리오'!$J$4-'d_시나리오'!$H$4),'d_시나리오'!$H$4+SQRT(K588*('d_시나리오'!$J$4-'d_시나리오'!$H$4)*('d_시나리오'!$I$4-'d_시나리오'!$H$4)),'d_시나리오'!$J$4-SQRT((1-K588)*('d_시나리오'!$J$4-'d_시나리오'!$H$4)*('d_시나리오'!$J$4-'d_시나리오'!$I$4))))</f>
        <v/>
      </c>
      <c r="M588">
        <f>RAND()</f>
        <v/>
      </c>
      <c r="N588">
        <f>IF('d_시나리오'!$J$5='d_시나리오'!$H$5,'d_시나리오'!$I$5,IF(M588&lt;('d_시나리오'!$I$5-'d_시나리오'!$H$5)/('d_시나리오'!$J$5-'d_시나리오'!$H$5),'d_시나리오'!$H$5+SQRT(M588*('d_시나리오'!$J$5-'d_시나리오'!$H$5)*('d_시나리오'!$I$5-'d_시나리오'!$H$5)),'d_시나리오'!$J$5-SQRT((1-M588)*('d_시나리오'!$J$5-'d_시나리오'!$H$5)*('d_시나리오'!$J$5-'d_시나리오'!$I$5))))</f>
        <v/>
      </c>
      <c r="O588">
        <f>RAND()</f>
        <v/>
      </c>
      <c r="P588">
        <f>IF('d_시나리오'!$J$6='d_시나리오'!$H$6,'d_시나리오'!$I$6,IF(O588&lt;('d_시나리오'!$I$6-'d_시나리오'!$H$6)/('d_시나리오'!$J$6-'d_시나리오'!$H$6),'d_시나리오'!$H$6+SQRT(O588*('d_시나리오'!$J$6-'d_시나리오'!$H$6)*('d_시나리오'!$I$6-'d_시나리오'!$H$6)),'d_시나리오'!$J$6-SQRT((1-O588)*('d_시나리오'!$J$6-'d_시나리오'!$H$6)*('d_시나리오'!$J$6-'d_시나리오'!$I$6))))</f>
        <v/>
      </c>
      <c r="Q588">
        <f>INDEX('d_분포'!$B$2:$B$57,RANDBETWEEN(1,56))</f>
        <v/>
      </c>
      <c r="R588">
        <f>BETAINV(RAND(),5,5)</f>
        <v/>
      </c>
      <c r="S588">
        <f>'d_고정'!$B$1*'6_기대효과'!$H$7*('d_시나리오'!$I$7/'d_고정'!$B$2)*B588</f>
        <v/>
      </c>
      <c r="T588">
        <f>S588*D588</f>
        <v/>
      </c>
      <c r="U588">
        <f>S588*F588*H588</f>
        <v/>
      </c>
      <c r="V588">
        <f>S588*F588*(H588-1)</f>
        <v/>
      </c>
      <c r="W588">
        <f>U588*J588</f>
        <v/>
      </c>
      <c r="X588">
        <f>T588+W588</f>
        <v/>
      </c>
      <c r="Y588">
        <f>(T588*E588+W588*L588)*(1-R588-'d_고정'!$B$13)</f>
        <v/>
      </c>
      <c r="Z588">
        <f>(U588*N588*Q588+'d_고정'!$B$3*('6_기대효과'!$H$7/8)*Q588*'d_고정'!$B$10*P588*('6_기대효과'!$K$7/'d_고정'!$B$9))*(1-R588)</f>
        <v/>
      </c>
      <c r="AA588">
        <f>W588*L588*(1-R588-'d_고정'!$B$13)+U588*MAX(N588-'d_고정'!$B$10*P588*('6_기대효과'!$K$7/'d_고정'!$B$9),0)*Q588*(1-R588)</f>
        <v/>
      </c>
      <c r="AB588">
        <f>Y588+Z588</f>
        <v/>
      </c>
      <c r="AC588">
        <f>Y588/('d_고정'!$B$5*'6_기대효과'!$H$7/8)/'d_고정'!$B$6</f>
        <v/>
      </c>
      <c r="AD588">
        <f>Y588/('d_고정'!$B$8*'6_기대효과'!$H$7/8)</f>
        <v/>
      </c>
    </row>
    <row r="589">
      <c r="A589">
        <f>RAND()</f>
        <v/>
      </c>
      <c r="B589">
        <f>IF('d_시나리오'!$J$2='d_시나리오'!$H$2,'d_시나리오'!$I$2,IF(A589&lt;('d_시나리오'!$I$2-'d_시나리오'!$H$2)/('d_시나리오'!$J$2-'d_시나리오'!$H$2),'d_시나리오'!$H$2+SQRT(A589*('d_시나리오'!$J$2-'d_시나리오'!$H$2)*('d_시나리오'!$I$2-'d_시나리오'!$H$2)),'d_시나리오'!$J$2-SQRT((1-A589)*('d_시나리오'!$J$2-'d_시나리오'!$H$2)*('d_시나리오'!$J$2-'d_시나리오'!$I$2))))</f>
        <v/>
      </c>
      <c r="C589">
        <f>RAND()</f>
        <v/>
      </c>
      <c r="D589">
        <f>BETAINV(RAND(),IF(C589&lt;'d_고정'!$B$26,'d_고정'!$B$23,'d_고정'!$B$16)+1,'d_고정'!$B$17-IF(C589&lt;'d_고정'!$B$26,'d_고정'!$B$23,'d_고정'!$B$16)+1)*('d_고정'!$B$14+('d_고정'!$B$15-'d_고정'!$B$14)*RAND())</f>
        <v/>
      </c>
      <c r="E589">
        <f>INDEX('d_분포'!$A$2:$A$28,RANDBETWEEN(1,27))</f>
        <v/>
      </c>
      <c r="F589">
        <f>INDEX('d_분포'!$C$2:$C$5,RANDBETWEEN(1,4))*(0.9+0.2*RAND())</f>
        <v/>
      </c>
      <c r="G589">
        <f>RAND()</f>
        <v/>
      </c>
      <c r="H589">
        <f>(F589+(1-F589)*('d_고정'!$B$22*BETAINV(RAND(),IF(G589&lt;'d_고정'!$B$26,'d_고정'!$B$25,'d_고정'!$B$20)+1,'d_고정'!$B$21-IF(G589&lt;'d_고정'!$B$26,'d_고정'!$B$25,'d_고정'!$B$20)+1)+(1-'d_고정'!$B$22)*BETAINV(RAND(),IF(G589&lt;'d_고정'!$B$26,'d_고정'!$B$24,'d_고정'!$B$18)+1,'d_고정'!$B$19-IF(G589&lt;'d_고정'!$B$26,'d_고정'!$B$24,'d_고정'!$B$18)+1))*('d_고정'!$B$14+('d_고정'!$B$15-'d_고정'!$B$14)*RAND()))/F589</f>
        <v/>
      </c>
      <c r="I589">
        <f>RAND()</f>
        <v/>
      </c>
      <c r="J589">
        <f>IF('d_시나리오'!$J$3='d_시나리오'!$H$3,'d_시나리오'!$I$3,IF(I589&lt;('d_시나리오'!$I$3-'d_시나리오'!$H$3)/('d_시나리오'!$J$3-'d_시나리오'!$H$3),'d_시나리오'!$H$3+SQRT(I589*('d_시나리오'!$J$3-'d_시나리오'!$H$3)*('d_시나리오'!$I$3-'d_시나리오'!$H$3)),'d_시나리오'!$J$3-SQRT((1-I589)*('d_시나리오'!$J$3-'d_시나리오'!$H$3)*('d_시나리오'!$J$3-'d_시나리오'!$I$3))))</f>
        <v/>
      </c>
      <c r="K589">
        <f>RAND()</f>
        <v/>
      </c>
      <c r="L589">
        <f>IF('d_시나리오'!$J$4='d_시나리오'!$H$4,'d_시나리오'!$I$4,IF(K589&lt;('d_시나리오'!$I$4-'d_시나리오'!$H$4)/('d_시나리오'!$J$4-'d_시나리오'!$H$4),'d_시나리오'!$H$4+SQRT(K589*('d_시나리오'!$J$4-'d_시나리오'!$H$4)*('d_시나리오'!$I$4-'d_시나리오'!$H$4)),'d_시나리오'!$J$4-SQRT((1-K589)*('d_시나리오'!$J$4-'d_시나리오'!$H$4)*('d_시나리오'!$J$4-'d_시나리오'!$I$4))))</f>
        <v/>
      </c>
      <c r="M589">
        <f>RAND()</f>
        <v/>
      </c>
      <c r="N589">
        <f>IF('d_시나리오'!$J$5='d_시나리오'!$H$5,'d_시나리오'!$I$5,IF(M589&lt;('d_시나리오'!$I$5-'d_시나리오'!$H$5)/('d_시나리오'!$J$5-'d_시나리오'!$H$5),'d_시나리오'!$H$5+SQRT(M589*('d_시나리오'!$J$5-'d_시나리오'!$H$5)*('d_시나리오'!$I$5-'d_시나리오'!$H$5)),'d_시나리오'!$J$5-SQRT((1-M589)*('d_시나리오'!$J$5-'d_시나리오'!$H$5)*('d_시나리오'!$J$5-'d_시나리오'!$I$5))))</f>
        <v/>
      </c>
      <c r="O589">
        <f>RAND()</f>
        <v/>
      </c>
      <c r="P589">
        <f>IF('d_시나리오'!$J$6='d_시나리오'!$H$6,'d_시나리오'!$I$6,IF(O589&lt;('d_시나리오'!$I$6-'d_시나리오'!$H$6)/('d_시나리오'!$J$6-'d_시나리오'!$H$6),'d_시나리오'!$H$6+SQRT(O589*('d_시나리오'!$J$6-'d_시나리오'!$H$6)*('d_시나리오'!$I$6-'d_시나리오'!$H$6)),'d_시나리오'!$J$6-SQRT((1-O589)*('d_시나리오'!$J$6-'d_시나리오'!$H$6)*('d_시나리오'!$J$6-'d_시나리오'!$I$6))))</f>
        <v/>
      </c>
      <c r="Q589">
        <f>INDEX('d_분포'!$B$2:$B$57,RANDBETWEEN(1,56))</f>
        <v/>
      </c>
      <c r="R589">
        <f>BETAINV(RAND(),5,5)</f>
        <v/>
      </c>
      <c r="S589">
        <f>'d_고정'!$B$1*'6_기대효과'!$H$7*('d_시나리오'!$I$7/'d_고정'!$B$2)*B589</f>
        <v/>
      </c>
      <c r="T589">
        <f>S589*D589</f>
        <v/>
      </c>
      <c r="U589">
        <f>S589*F589*H589</f>
        <v/>
      </c>
      <c r="V589">
        <f>S589*F589*(H589-1)</f>
        <v/>
      </c>
      <c r="W589">
        <f>U589*J589</f>
        <v/>
      </c>
      <c r="X589">
        <f>T589+W589</f>
        <v/>
      </c>
      <c r="Y589">
        <f>(T589*E589+W589*L589)*(1-R589-'d_고정'!$B$13)</f>
        <v/>
      </c>
      <c r="Z589">
        <f>(U589*N589*Q589+'d_고정'!$B$3*('6_기대효과'!$H$7/8)*Q589*'d_고정'!$B$10*P589*('6_기대효과'!$K$7/'d_고정'!$B$9))*(1-R589)</f>
        <v/>
      </c>
      <c r="AA589">
        <f>W589*L589*(1-R589-'d_고정'!$B$13)+U589*MAX(N589-'d_고정'!$B$10*P589*('6_기대효과'!$K$7/'d_고정'!$B$9),0)*Q589*(1-R589)</f>
        <v/>
      </c>
      <c r="AB589">
        <f>Y589+Z589</f>
        <v/>
      </c>
      <c r="AC589">
        <f>Y589/('d_고정'!$B$5*'6_기대효과'!$H$7/8)/'d_고정'!$B$6</f>
        <v/>
      </c>
      <c r="AD589">
        <f>Y589/('d_고정'!$B$8*'6_기대효과'!$H$7/8)</f>
        <v/>
      </c>
    </row>
    <row r="590">
      <c r="A590">
        <f>RAND()</f>
        <v/>
      </c>
      <c r="B590">
        <f>IF('d_시나리오'!$J$2='d_시나리오'!$H$2,'d_시나리오'!$I$2,IF(A590&lt;('d_시나리오'!$I$2-'d_시나리오'!$H$2)/('d_시나리오'!$J$2-'d_시나리오'!$H$2),'d_시나리오'!$H$2+SQRT(A590*('d_시나리오'!$J$2-'d_시나리오'!$H$2)*('d_시나리오'!$I$2-'d_시나리오'!$H$2)),'d_시나리오'!$J$2-SQRT((1-A590)*('d_시나리오'!$J$2-'d_시나리오'!$H$2)*('d_시나리오'!$J$2-'d_시나리오'!$I$2))))</f>
        <v/>
      </c>
      <c r="C590">
        <f>RAND()</f>
        <v/>
      </c>
      <c r="D590">
        <f>BETAINV(RAND(),IF(C590&lt;'d_고정'!$B$26,'d_고정'!$B$23,'d_고정'!$B$16)+1,'d_고정'!$B$17-IF(C590&lt;'d_고정'!$B$26,'d_고정'!$B$23,'d_고정'!$B$16)+1)*('d_고정'!$B$14+('d_고정'!$B$15-'d_고정'!$B$14)*RAND())</f>
        <v/>
      </c>
      <c r="E590">
        <f>INDEX('d_분포'!$A$2:$A$28,RANDBETWEEN(1,27))</f>
        <v/>
      </c>
      <c r="F590">
        <f>INDEX('d_분포'!$C$2:$C$5,RANDBETWEEN(1,4))*(0.9+0.2*RAND())</f>
        <v/>
      </c>
      <c r="G590">
        <f>RAND()</f>
        <v/>
      </c>
      <c r="H590">
        <f>(F590+(1-F590)*('d_고정'!$B$22*BETAINV(RAND(),IF(G590&lt;'d_고정'!$B$26,'d_고정'!$B$25,'d_고정'!$B$20)+1,'d_고정'!$B$21-IF(G590&lt;'d_고정'!$B$26,'d_고정'!$B$25,'d_고정'!$B$20)+1)+(1-'d_고정'!$B$22)*BETAINV(RAND(),IF(G590&lt;'d_고정'!$B$26,'d_고정'!$B$24,'d_고정'!$B$18)+1,'d_고정'!$B$19-IF(G590&lt;'d_고정'!$B$26,'d_고정'!$B$24,'d_고정'!$B$18)+1))*('d_고정'!$B$14+('d_고정'!$B$15-'d_고정'!$B$14)*RAND()))/F590</f>
        <v/>
      </c>
      <c r="I590">
        <f>RAND()</f>
        <v/>
      </c>
      <c r="J590">
        <f>IF('d_시나리오'!$J$3='d_시나리오'!$H$3,'d_시나리오'!$I$3,IF(I590&lt;('d_시나리오'!$I$3-'d_시나리오'!$H$3)/('d_시나리오'!$J$3-'d_시나리오'!$H$3),'d_시나리오'!$H$3+SQRT(I590*('d_시나리오'!$J$3-'d_시나리오'!$H$3)*('d_시나리오'!$I$3-'d_시나리오'!$H$3)),'d_시나리오'!$J$3-SQRT((1-I590)*('d_시나리오'!$J$3-'d_시나리오'!$H$3)*('d_시나리오'!$J$3-'d_시나리오'!$I$3))))</f>
        <v/>
      </c>
      <c r="K590">
        <f>RAND()</f>
        <v/>
      </c>
      <c r="L590">
        <f>IF('d_시나리오'!$J$4='d_시나리오'!$H$4,'d_시나리오'!$I$4,IF(K590&lt;('d_시나리오'!$I$4-'d_시나리오'!$H$4)/('d_시나리오'!$J$4-'d_시나리오'!$H$4),'d_시나리오'!$H$4+SQRT(K590*('d_시나리오'!$J$4-'d_시나리오'!$H$4)*('d_시나리오'!$I$4-'d_시나리오'!$H$4)),'d_시나리오'!$J$4-SQRT((1-K590)*('d_시나리오'!$J$4-'d_시나리오'!$H$4)*('d_시나리오'!$J$4-'d_시나리오'!$I$4))))</f>
        <v/>
      </c>
      <c r="M590">
        <f>RAND()</f>
        <v/>
      </c>
      <c r="N590">
        <f>IF('d_시나리오'!$J$5='d_시나리오'!$H$5,'d_시나리오'!$I$5,IF(M590&lt;('d_시나리오'!$I$5-'d_시나리오'!$H$5)/('d_시나리오'!$J$5-'d_시나리오'!$H$5),'d_시나리오'!$H$5+SQRT(M590*('d_시나리오'!$J$5-'d_시나리오'!$H$5)*('d_시나리오'!$I$5-'d_시나리오'!$H$5)),'d_시나리오'!$J$5-SQRT((1-M590)*('d_시나리오'!$J$5-'d_시나리오'!$H$5)*('d_시나리오'!$J$5-'d_시나리오'!$I$5))))</f>
        <v/>
      </c>
      <c r="O590">
        <f>RAND()</f>
        <v/>
      </c>
      <c r="P590">
        <f>IF('d_시나리오'!$J$6='d_시나리오'!$H$6,'d_시나리오'!$I$6,IF(O590&lt;('d_시나리오'!$I$6-'d_시나리오'!$H$6)/('d_시나리오'!$J$6-'d_시나리오'!$H$6),'d_시나리오'!$H$6+SQRT(O590*('d_시나리오'!$J$6-'d_시나리오'!$H$6)*('d_시나리오'!$I$6-'d_시나리오'!$H$6)),'d_시나리오'!$J$6-SQRT((1-O590)*('d_시나리오'!$J$6-'d_시나리오'!$H$6)*('d_시나리오'!$J$6-'d_시나리오'!$I$6))))</f>
        <v/>
      </c>
      <c r="Q590">
        <f>INDEX('d_분포'!$B$2:$B$57,RANDBETWEEN(1,56))</f>
        <v/>
      </c>
      <c r="R590">
        <f>BETAINV(RAND(),5,5)</f>
        <v/>
      </c>
      <c r="S590">
        <f>'d_고정'!$B$1*'6_기대효과'!$H$7*('d_시나리오'!$I$7/'d_고정'!$B$2)*B590</f>
        <v/>
      </c>
      <c r="T590">
        <f>S590*D590</f>
        <v/>
      </c>
      <c r="U590">
        <f>S590*F590*H590</f>
        <v/>
      </c>
      <c r="V590">
        <f>S590*F590*(H590-1)</f>
        <v/>
      </c>
      <c r="W590">
        <f>U590*J590</f>
        <v/>
      </c>
      <c r="X590">
        <f>T590+W590</f>
        <v/>
      </c>
      <c r="Y590">
        <f>(T590*E590+W590*L590)*(1-R590-'d_고정'!$B$13)</f>
        <v/>
      </c>
      <c r="Z590">
        <f>(U590*N590*Q590+'d_고정'!$B$3*('6_기대효과'!$H$7/8)*Q590*'d_고정'!$B$10*P590*('6_기대효과'!$K$7/'d_고정'!$B$9))*(1-R590)</f>
        <v/>
      </c>
      <c r="AA590">
        <f>W590*L590*(1-R590-'d_고정'!$B$13)+U590*MAX(N590-'d_고정'!$B$10*P590*('6_기대효과'!$K$7/'d_고정'!$B$9),0)*Q590*(1-R590)</f>
        <v/>
      </c>
      <c r="AB590">
        <f>Y590+Z590</f>
        <v/>
      </c>
      <c r="AC590">
        <f>Y590/('d_고정'!$B$5*'6_기대효과'!$H$7/8)/'d_고정'!$B$6</f>
        <v/>
      </c>
      <c r="AD590">
        <f>Y590/('d_고정'!$B$8*'6_기대효과'!$H$7/8)</f>
        <v/>
      </c>
    </row>
    <row r="591">
      <c r="A591">
        <f>RAND()</f>
        <v/>
      </c>
      <c r="B591">
        <f>IF('d_시나리오'!$J$2='d_시나리오'!$H$2,'d_시나리오'!$I$2,IF(A591&lt;('d_시나리오'!$I$2-'d_시나리오'!$H$2)/('d_시나리오'!$J$2-'d_시나리오'!$H$2),'d_시나리오'!$H$2+SQRT(A591*('d_시나리오'!$J$2-'d_시나리오'!$H$2)*('d_시나리오'!$I$2-'d_시나리오'!$H$2)),'d_시나리오'!$J$2-SQRT((1-A591)*('d_시나리오'!$J$2-'d_시나리오'!$H$2)*('d_시나리오'!$J$2-'d_시나리오'!$I$2))))</f>
        <v/>
      </c>
      <c r="C591">
        <f>RAND()</f>
        <v/>
      </c>
      <c r="D591">
        <f>BETAINV(RAND(),IF(C591&lt;'d_고정'!$B$26,'d_고정'!$B$23,'d_고정'!$B$16)+1,'d_고정'!$B$17-IF(C591&lt;'d_고정'!$B$26,'d_고정'!$B$23,'d_고정'!$B$16)+1)*('d_고정'!$B$14+('d_고정'!$B$15-'d_고정'!$B$14)*RAND())</f>
        <v/>
      </c>
      <c r="E591">
        <f>INDEX('d_분포'!$A$2:$A$28,RANDBETWEEN(1,27))</f>
        <v/>
      </c>
      <c r="F591">
        <f>INDEX('d_분포'!$C$2:$C$5,RANDBETWEEN(1,4))*(0.9+0.2*RAND())</f>
        <v/>
      </c>
      <c r="G591">
        <f>RAND()</f>
        <v/>
      </c>
      <c r="H591">
        <f>(F591+(1-F591)*('d_고정'!$B$22*BETAINV(RAND(),IF(G591&lt;'d_고정'!$B$26,'d_고정'!$B$25,'d_고정'!$B$20)+1,'d_고정'!$B$21-IF(G591&lt;'d_고정'!$B$26,'d_고정'!$B$25,'d_고정'!$B$20)+1)+(1-'d_고정'!$B$22)*BETAINV(RAND(),IF(G591&lt;'d_고정'!$B$26,'d_고정'!$B$24,'d_고정'!$B$18)+1,'d_고정'!$B$19-IF(G591&lt;'d_고정'!$B$26,'d_고정'!$B$24,'d_고정'!$B$18)+1))*('d_고정'!$B$14+('d_고정'!$B$15-'d_고정'!$B$14)*RAND()))/F591</f>
        <v/>
      </c>
      <c r="I591">
        <f>RAND()</f>
        <v/>
      </c>
      <c r="J591">
        <f>IF('d_시나리오'!$J$3='d_시나리오'!$H$3,'d_시나리오'!$I$3,IF(I591&lt;('d_시나리오'!$I$3-'d_시나리오'!$H$3)/('d_시나리오'!$J$3-'d_시나리오'!$H$3),'d_시나리오'!$H$3+SQRT(I591*('d_시나리오'!$J$3-'d_시나리오'!$H$3)*('d_시나리오'!$I$3-'d_시나리오'!$H$3)),'d_시나리오'!$J$3-SQRT((1-I591)*('d_시나리오'!$J$3-'d_시나리오'!$H$3)*('d_시나리오'!$J$3-'d_시나리오'!$I$3))))</f>
        <v/>
      </c>
      <c r="K591">
        <f>RAND()</f>
        <v/>
      </c>
      <c r="L591">
        <f>IF('d_시나리오'!$J$4='d_시나리오'!$H$4,'d_시나리오'!$I$4,IF(K591&lt;('d_시나리오'!$I$4-'d_시나리오'!$H$4)/('d_시나리오'!$J$4-'d_시나리오'!$H$4),'d_시나리오'!$H$4+SQRT(K591*('d_시나리오'!$J$4-'d_시나리오'!$H$4)*('d_시나리오'!$I$4-'d_시나리오'!$H$4)),'d_시나리오'!$J$4-SQRT((1-K591)*('d_시나리오'!$J$4-'d_시나리오'!$H$4)*('d_시나리오'!$J$4-'d_시나리오'!$I$4))))</f>
        <v/>
      </c>
      <c r="M591">
        <f>RAND()</f>
        <v/>
      </c>
      <c r="N591">
        <f>IF('d_시나리오'!$J$5='d_시나리오'!$H$5,'d_시나리오'!$I$5,IF(M591&lt;('d_시나리오'!$I$5-'d_시나리오'!$H$5)/('d_시나리오'!$J$5-'d_시나리오'!$H$5),'d_시나리오'!$H$5+SQRT(M591*('d_시나리오'!$J$5-'d_시나리오'!$H$5)*('d_시나리오'!$I$5-'d_시나리오'!$H$5)),'d_시나리오'!$J$5-SQRT((1-M591)*('d_시나리오'!$J$5-'d_시나리오'!$H$5)*('d_시나리오'!$J$5-'d_시나리오'!$I$5))))</f>
        <v/>
      </c>
      <c r="O591">
        <f>RAND()</f>
        <v/>
      </c>
      <c r="P591">
        <f>IF('d_시나리오'!$J$6='d_시나리오'!$H$6,'d_시나리오'!$I$6,IF(O591&lt;('d_시나리오'!$I$6-'d_시나리오'!$H$6)/('d_시나리오'!$J$6-'d_시나리오'!$H$6),'d_시나리오'!$H$6+SQRT(O591*('d_시나리오'!$J$6-'d_시나리오'!$H$6)*('d_시나리오'!$I$6-'d_시나리오'!$H$6)),'d_시나리오'!$J$6-SQRT((1-O591)*('d_시나리오'!$J$6-'d_시나리오'!$H$6)*('d_시나리오'!$J$6-'d_시나리오'!$I$6))))</f>
        <v/>
      </c>
      <c r="Q591">
        <f>INDEX('d_분포'!$B$2:$B$57,RANDBETWEEN(1,56))</f>
        <v/>
      </c>
      <c r="R591">
        <f>BETAINV(RAND(),5,5)</f>
        <v/>
      </c>
      <c r="S591">
        <f>'d_고정'!$B$1*'6_기대효과'!$H$7*('d_시나리오'!$I$7/'d_고정'!$B$2)*B591</f>
        <v/>
      </c>
      <c r="T591">
        <f>S591*D591</f>
        <v/>
      </c>
      <c r="U591">
        <f>S591*F591*H591</f>
        <v/>
      </c>
      <c r="V591">
        <f>S591*F591*(H591-1)</f>
        <v/>
      </c>
      <c r="W591">
        <f>U591*J591</f>
        <v/>
      </c>
      <c r="X591">
        <f>T591+W591</f>
        <v/>
      </c>
      <c r="Y591">
        <f>(T591*E591+W591*L591)*(1-R591-'d_고정'!$B$13)</f>
        <v/>
      </c>
      <c r="Z591">
        <f>(U591*N591*Q591+'d_고정'!$B$3*('6_기대효과'!$H$7/8)*Q591*'d_고정'!$B$10*P591*('6_기대효과'!$K$7/'d_고정'!$B$9))*(1-R591)</f>
        <v/>
      </c>
      <c r="AA591">
        <f>W591*L591*(1-R591-'d_고정'!$B$13)+U591*MAX(N591-'d_고정'!$B$10*P591*('6_기대효과'!$K$7/'d_고정'!$B$9),0)*Q591*(1-R591)</f>
        <v/>
      </c>
      <c r="AB591">
        <f>Y591+Z591</f>
        <v/>
      </c>
      <c r="AC591">
        <f>Y591/('d_고정'!$B$5*'6_기대효과'!$H$7/8)/'d_고정'!$B$6</f>
        <v/>
      </c>
      <c r="AD591">
        <f>Y591/('d_고정'!$B$8*'6_기대효과'!$H$7/8)</f>
        <v/>
      </c>
    </row>
    <row r="592">
      <c r="A592">
        <f>RAND()</f>
        <v/>
      </c>
      <c r="B592">
        <f>IF('d_시나리오'!$J$2='d_시나리오'!$H$2,'d_시나리오'!$I$2,IF(A592&lt;('d_시나리오'!$I$2-'d_시나리오'!$H$2)/('d_시나리오'!$J$2-'d_시나리오'!$H$2),'d_시나리오'!$H$2+SQRT(A592*('d_시나리오'!$J$2-'d_시나리오'!$H$2)*('d_시나리오'!$I$2-'d_시나리오'!$H$2)),'d_시나리오'!$J$2-SQRT((1-A592)*('d_시나리오'!$J$2-'d_시나리오'!$H$2)*('d_시나리오'!$J$2-'d_시나리오'!$I$2))))</f>
        <v/>
      </c>
      <c r="C592">
        <f>RAND()</f>
        <v/>
      </c>
      <c r="D592">
        <f>BETAINV(RAND(),IF(C592&lt;'d_고정'!$B$26,'d_고정'!$B$23,'d_고정'!$B$16)+1,'d_고정'!$B$17-IF(C592&lt;'d_고정'!$B$26,'d_고정'!$B$23,'d_고정'!$B$16)+1)*('d_고정'!$B$14+('d_고정'!$B$15-'d_고정'!$B$14)*RAND())</f>
        <v/>
      </c>
      <c r="E592">
        <f>INDEX('d_분포'!$A$2:$A$28,RANDBETWEEN(1,27))</f>
        <v/>
      </c>
      <c r="F592">
        <f>INDEX('d_분포'!$C$2:$C$5,RANDBETWEEN(1,4))*(0.9+0.2*RAND())</f>
        <v/>
      </c>
      <c r="G592">
        <f>RAND()</f>
        <v/>
      </c>
      <c r="H592">
        <f>(F592+(1-F592)*('d_고정'!$B$22*BETAINV(RAND(),IF(G592&lt;'d_고정'!$B$26,'d_고정'!$B$25,'d_고정'!$B$20)+1,'d_고정'!$B$21-IF(G592&lt;'d_고정'!$B$26,'d_고정'!$B$25,'d_고정'!$B$20)+1)+(1-'d_고정'!$B$22)*BETAINV(RAND(),IF(G592&lt;'d_고정'!$B$26,'d_고정'!$B$24,'d_고정'!$B$18)+1,'d_고정'!$B$19-IF(G592&lt;'d_고정'!$B$26,'d_고정'!$B$24,'d_고정'!$B$18)+1))*('d_고정'!$B$14+('d_고정'!$B$15-'d_고정'!$B$14)*RAND()))/F592</f>
        <v/>
      </c>
      <c r="I592">
        <f>RAND()</f>
        <v/>
      </c>
      <c r="J592">
        <f>IF('d_시나리오'!$J$3='d_시나리오'!$H$3,'d_시나리오'!$I$3,IF(I592&lt;('d_시나리오'!$I$3-'d_시나리오'!$H$3)/('d_시나리오'!$J$3-'d_시나리오'!$H$3),'d_시나리오'!$H$3+SQRT(I592*('d_시나리오'!$J$3-'d_시나리오'!$H$3)*('d_시나리오'!$I$3-'d_시나리오'!$H$3)),'d_시나리오'!$J$3-SQRT((1-I592)*('d_시나리오'!$J$3-'d_시나리오'!$H$3)*('d_시나리오'!$J$3-'d_시나리오'!$I$3))))</f>
        <v/>
      </c>
      <c r="K592">
        <f>RAND()</f>
        <v/>
      </c>
      <c r="L592">
        <f>IF('d_시나리오'!$J$4='d_시나리오'!$H$4,'d_시나리오'!$I$4,IF(K592&lt;('d_시나리오'!$I$4-'d_시나리오'!$H$4)/('d_시나리오'!$J$4-'d_시나리오'!$H$4),'d_시나리오'!$H$4+SQRT(K592*('d_시나리오'!$J$4-'d_시나리오'!$H$4)*('d_시나리오'!$I$4-'d_시나리오'!$H$4)),'d_시나리오'!$J$4-SQRT((1-K592)*('d_시나리오'!$J$4-'d_시나리오'!$H$4)*('d_시나리오'!$J$4-'d_시나리오'!$I$4))))</f>
        <v/>
      </c>
      <c r="M592">
        <f>RAND()</f>
        <v/>
      </c>
      <c r="N592">
        <f>IF('d_시나리오'!$J$5='d_시나리오'!$H$5,'d_시나리오'!$I$5,IF(M592&lt;('d_시나리오'!$I$5-'d_시나리오'!$H$5)/('d_시나리오'!$J$5-'d_시나리오'!$H$5),'d_시나리오'!$H$5+SQRT(M592*('d_시나리오'!$J$5-'d_시나리오'!$H$5)*('d_시나리오'!$I$5-'d_시나리오'!$H$5)),'d_시나리오'!$J$5-SQRT((1-M592)*('d_시나리오'!$J$5-'d_시나리오'!$H$5)*('d_시나리오'!$J$5-'d_시나리오'!$I$5))))</f>
        <v/>
      </c>
      <c r="O592">
        <f>RAND()</f>
        <v/>
      </c>
      <c r="P592">
        <f>IF('d_시나리오'!$J$6='d_시나리오'!$H$6,'d_시나리오'!$I$6,IF(O592&lt;('d_시나리오'!$I$6-'d_시나리오'!$H$6)/('d_시나리오'!$J$6-'d_시나리오'!$H$6),'d_시나리오'!$H$6+SQRT(O592*('d_시나리오'!$J$6-'d_시나리오'!$H$6)*('d_시나리오'!$I$6-'d_시나리오'!$H$6)),'d_시나리오'!$J$6-SQRT((1-O592)*('d_시나리오'!$J$6-'d_시나리오'!$H$6)*('d_시나리오'!$J$6-'d_시나리오'!$I$6))))</f>
        <v/>
      </c>
      <c r="Q592">
        <f>INDEX('d_분포'!$B$2:$B$57,RANDBETWEEN(1,56))</f>
        <v/>
      </c>
      <c r="R592">
        <f>BETAINV(RAND(),5,5)</f>
        <v/>
      </c>
      <c r="S592">
        <f>'d_고정'!$B$1*'6_기대효과'!$H$7*('d_시나리오'!$I$7/'d_고정'!$B$2)*B592</f>
        <v/>
      </c>
      <c r="T592">
        <f>S592*D592</f>
        <v/>
      </c>
      <c r="U592">
        <f>S592*F592*H592</f>
        <v/>
      </c>
      <c r="V592">
        <f>S592*F592*(H592-1)</f>
        <v/>
      </c>
      <c r="W592">
        <f>U592*J592</f>
        <v/>
      </c>
      <c r="X592">
        <f>T592+W592</f>
        <v/>
      </c>
      <c r="Y592">
        <f>(T592*E592+W592*L592)*(1-R592-'d_고정'!$B$13)</f>
        <v/>
      </c>
      <c r="Z592">
        <f>(U592*N592*Q592+'d_고정'!$B$3*('6_기대효과'!$H$7/8)*Q592*'d_고정'!$B$10*P592*('6_기대효과'!$K$7/'d_고정'!$B$9))*(1-R592)</f>
        <v/>
      </c>
      <c r="AA592">
        <f>W592*L592*(1-R592-'d_고정'!$B$13)+U592*MAX(N592-'d_고정'!$B$10*P592*('6_기대효과'!$K$7/'d_고정'!$B$9),0)*Q592*(1-R592)</f>
        <v/>
      </c>
      <c r="AB592">
        <f>Y592+Z592</f>
        <v/>
      </c>
      <c r="AC592">
        <f>Y592/('d_고정'!$B$5*'6_기대효과'!$H$7/8)/'d_고정'!$B$6</f>
        <v/>
      </c>
      <c r="AD592">
        <f>Y592/('d_고정'!$B$8*'6_기대효과'!$H$7/8)</f>
        <v/>
      </c>
    </row>
    <row r="593">
      <c r="A593">
        <f>RAND()</f>
        <v/>
      </c>
      <c r="B593">
        <f>IF('d_시나리오'!$J$2='d_시나리오'!$H$2,'d_시나리오'!$I$2,IF(A593&lt;('d_시나리오'!$I$2-'d_시나리오'!$H$2)/('d_시나리오'!$J$2-'d_시나리오'!$H$2),'d_시나리오'!$H$2+SQRT(A593*('d_시나리오'!$J$2-'d_시나리오'!$H$2)*('d_시나리오'!$I$2-'d_시나리오'!$H$2)),'d_시나리오'!$J$2-SQRT((1-A593)*('d_시나리오'!$J$2-'d_시나리오'!$H$2)*('d_시나리오'!$J$2-'d_시나리오'!$I$2))))</f>
        <v/>
      </c>
      <c r="C593">
        <f>RAND()</f>
        <v/>
      </c>
      <c r="D593">
        <f>BETAINV(RAND(),IF(C593&lt;'d_고정'!$B$26,'d_고정'!$B$23,'d_고정'!$B$16)+1,'d_고정'!$B$17-IF(C593&lt;'d_고정'!$B$26,'d_고정'!$B$23,'d_고정'!$B$16)+1)*('d_고정'!$B$14+('d_고정'!$B$15-'d_고정'!$B$14)*RAND())</f>
        <v/>
      </c>
      <c r="E593">
        <f>INDEX('d_분포'!$A$2:$A$28,RANDBETWEEN(1,27))</f>
        <v/>
      </c>
      <c r="F593">
        <f>INDEX('d_분포'!$C$2:$C$5,RANDBETWEEN(1,4))*(0.9+0.2*RAND())</f>
        <v/>
      </c>
      <c r="G593">
        <f>RAND()</f>
        <v/>
      </c>
      <c r="H593">
        <f>(F593+(1-F593)*('d_고정'!$B$22*BETAINV(RAND(),IF(G593&lt;'d_고정'!$B$26,'d_고정'!$B$25,'d_고정'!$B$20)+1,'d_고정'!$B$21-IF(G593&lt;'d_고정'!$B$26,'d_고정'!$B$25,'d_고정'!$B$20)+1)+(1-'d_고정'!$B$22)*BETAINV(RAND(),IF(G593&lt;'d_고정'!$B$26,'d_고정'!$B$24,'d_고정'!$B$18)+1,'d_고정'!$B$19-IF(G593&lt;'d_고정'!$B$26,'d_고정'!$B$24,'d_고정'!$B$18)+1))*('d_고정'!$B$14+('d_고정'!$B$15-'d_고정'!$B$14)*RAND()))/F593</f>
        <v/>
      </c>
      <c r="I593">
        <f>RAND()</f>
        <v/>
      </c>
      <c r="J593">
        <f>IF('d_시나리오'!$J$3='d_시나리오'!$H$3,'d_시나리오'!$I$3,IF(I593&lt;('d_시나리오'!$I$3-'d_시나리오'!$H$3)/('d_시나리오'!$J$3-'d_시나리오'!$H$3),'d_시나리오'!$H$3+SQRT(I593*('d_시나리오'!$J$3-'d_시나리오'!$H$3)*('d_시나리오'!$I$3-'d_시나리오'!$H$3)),'d_시나리오'!$J$3-SQRT((1-I593)*('d_시나리오'!$J$3-'d_시나리오'!$H$3)*('d_시나리오'!$J$3-'d_시나리오'!$I$3))))</f>
        <v/>
      </c>
      <c r="K593">
        <f>RAND()</f>
        <v/>
      </c>
      <c r="L593">
        <f>IF('d_시나리오'!$J$4='d_시나리오'!$H$4,'d_시나리오'!$I$4,IF(K593&lt;('d_시나리오'!$I$4-'d_시나리오'!$H$4)/('d_시나리오'!$J$4-'d_시나리오'!$H$4),'d_시나리오'!$H$4+SQRT(K593*('d_시나리오'!$J$4-'d_시나리오'!$H$4)*('d_시나리오'!$I$4-'d_시나리오'!$H$4)),'d_시나리오'!$J$4-SQRT((1-K593)*('d_시나리오'!$J$4-'d_시나리오'!$H$4)*('d_시나리오'!$J$4-'d_시나리오'!$I$4))))</f>
        <v/>
      </c>
      <c r="M593">
        <f>RAND()</f>
        <v/>
      </c>
      <c r="N593">
        <f>IF('d_시나리오'!$J$5='d_시나리오'!$H$5,'d_시나리오'!$I$5,IF(M593&lt;('d_시나리오'!$I$5-'d_시나리오'!$H$5)/('d_시나리오'!$J$5-'d_시나리오'!$H$5),'d_시나리오'!$H$5+SQRT(M593*('d_시나리오'!$J$5-'d_시나리오'!$H$5)*('d_시나리오'!$I$5-'d_시나리오'!$H$5)),'d_시나리오'!$J$5-SQRT((1-M593)*('d_시나리오'!$J$5-'d_시나리오'!$H$5)*('d_시나리오'!$J$5-'d_시나리오'!$I$5))))</f>
        <v/>
      </c>
      <c r="O593">
        <f>RAND()</f>
        <v/>
      </c>
      <c r="P593">
        <f>IF('d_시나리오'!$J$6='d_시나리오'!$H$6,'d_시나리오'!$I$6,IF(O593&lt;('d_시나리오'!$I$6-'d_시나리오'!$H$6)/('d_시나리오'!$J$6-'d_시나리오'!$H$6),'d_시나리오'!$H$6+SQRT(O593*('d_시나리오'!$J$6-'d_시나리오'!$H$6)*('d_시나리오'!$I$6-'d_시나리오'!$H$6)),'d_시나리오'!$J$6-SQRT((1-O593)*('d_시나리오'!$J$6-'d_시나리오'!$H$6)*('d_시나리오'!$J$6-'d_시나리오'!$I$6))))</f>
        <v/>
      </c>
      <c r="Q593">
        <f>INDEX('d_분포'!$B$2:$B$57,RANDBETWEEN(1,56))</f>
        <v/>
      </c>
      <c r="R593">
        <f>BETAINV(RAND(),5,5)</f>
        <v/>
      </c>
      <c r="S593">
        <f>'d_고정'!$B$1*'6_기대효과'!$H$7*('d_시나리오'!$I$7/'d_고정'!$B$2)*B593</f>
        <v/>
      </c>
      <c r="T593">
        <f>S593*D593</f>
        <v/>
      </c>
      <c r="U593">
        <f>S593*F593*H593</f>
        <v/>
      </c>
      <c r="V593">
        <f>S593*F593*(H593-1)</f>
        <v/>
      </c>
      <c r="W593">
        <f>U593*J593</f>
        <v/>
      </c>
      <c r="X593">
        <f>T593+W593</f>
        <v/>
      </c>
      <c r="Y593">
        <f>(T593*E593+W593*L593)*(1-R593-'d_고정'!$B$13)</f>
        <v/>
      </c>
      <c r="Z593">
        <f>(U593*N593*Q593+'d_고정'!$B$3*('6_기대효과'!$H$7/8)*Q593*'d_고정'!$B$10*P593*('6_기대효과'!$K$7/'d_고정'!$B$9))*(1-R593)</f>
        <v/>
      </c>
      <c r="AA593">
        <f>W593*L593*(1-R593-'d_고정'!$B$13)+U593*MAX(N593-'d_고정'!$B$10*P593*('6_기대효과'!$K$7/'d_고정'!$B$9),0)*Q593*(1-R593)</f>
        <v/>
      </c>
      <c r="AB593">
        <f>Y593+Z593</f>
        <v/>
      </c>
      <c r="AC593">
        <f>Y593/('d_고정'!$B$5*'6_기대효과'!$H$7/8)/'d_고정'!$B$6</f>
        <v/>
      </c>
      <c r="AD593">
        <f>Y593/('d_고정'!$B$8*'6_기대효과'!$H$7/8)</f>
        <v/>
      </c>
    </row>
    <row r="594">
      <c r="A594">
        <f>RAND()</f>
        <v/>
      </c>
      <c r="B594">
        <f>IF('d_시나리오'!$J$2='d_시나리오'!$H$2,'d_시나리오'!$I$2,IF(A594&lt;('d_시나리오'!$I$2-'d_시나리오'!$H$2)/('d_시나리오'!$J$2-'d_시나리오'!$H$2),'d_시나리오'!$H$2+SQRT(A594*('d_시나리오'!$J$2-'d_시나리오'!$H$2)*('d_시나리오'!$I$2-'d_시나리오'!$H$2)),'d_시나리오'!$J$2-SQRT((1-A594)*('d_시나리오'!$J$2-'d_시나리오'!$H$2)*('d_시나리오'!$J$2-'d_시나리오'!$I$2))))</f>
        <v/>
      </c>
      <c r="C594">
        <f>RAND()</f>
        <v/>
      </c>
      <c r="D594">
        <f>BETAINV(RAND(),IF(C594&lt;'d_고정'!$B$26,'d_고정'!$B$23,'d_고정'!$B$16)+1,'d_고정'!$B$17-IF(C594&lt;'d_고정'!$B$26,'d_고정'!$B$23,'d_고정'!$B$16)+1)*('d_고정'!$B$14+('d_고정'!$B$15-'d_고정'!$B$14)*RAND())</f>
        <v/>
      </c>
      <c r="E594">
        <f>INDEX('d_분포'!$A$2:$A$28,RANDBETWEEN(1,27))</f>
        <v/>
      </c>
      <c r="F594">
        <f>INDEX('d_분포'!$C$2:$C$5,RANDBETWEEN(1,4))*(0.9+0.2*RAND())</f>
        <v/>
      </c>
      <c r="G594">
        <f>RAND()</f>
        <v/>
      </c>
      <c r="H594">
        <f>(F594+(1-F594)*('d_고정'!$B$22*BETAINV(RAND(),IF(G594&lt;'d_고정'!$B$26,'d_고정'!$B$25,'d_고정'!$B$20)+1,'d_고정'!$B$21-IF(G594&lt;'d_고정'!$B$26,'d_고정'!$B$25,'d_고정'!$B$20)+1)+(1-'d_고정'!$B$22)*BETAINV(RAND(),IF(G594&lt;'d_고정'!$B$26,'d_고정'!$B$24,'d_고정'!$B$18)+1,'d_고정'!$B$19-IF(G594&lt;'d_고정'!$B$26,'d_고정'!$B$24,'d_고정'!$B$18)+1))*('d_고정'!$B$14+('d_고정'!$B$15-'d_고정'!$B$14)*RAND()))/F594</f>
        <v/>
      </c>
      <c r="I594">
        <f>RAND()</f>
        <v/>
      </c>
      <c r="J594">
        <f>IF('d_시나리오'!$J$3='d_시나리오'!$H$3,'d_시나리오'!$I$3,IF(I594&lt;('d_시나리오'!$I$3-'d_시나리오'!$H$3)/('d_시나리오'!$J$3-'d_시나리오'!$H$3),'d_시나리오'!$H$3+SQRT(I594*('d_시나리오'!$J$3-'d_시나리오'!$H$3)*('d_시나리오'!$I$3-'d_시나리오'!$H$3)),'d_시나리오'!$J$3-SQRT((1-I594)*('d_시나리오'!$J$3-'d_시나리오'!$H$3)*('d_시나리오'!$J$3-'d_시나리오'!$I$3))))</f>
        <v/>
      </c>
      <c r="K594">
        <f>RAND()</f>
        <v/>
      </c>
      <c r="L594">
        <f>IF('d_시나리오'!$J$4='d_시나리오'!$H$4,'d_시나리오'!$I$4,IF(K594&lt;('d_시나리오'!$I$4-'d_시나리오'!$H$4)/('d_시나리오'!$J$4-'d_시나리오'!$H$4),'d_시나리오'!$H$4+SQRT(K594*('d_시나리오'!$J$4-'d_시나리오'!$H$4)*('d_시나리오'!$I$4-'d_시나리오'!$H$4)),'d_시나리오'!$J$4-SQRT((1-K594)*('d_시나리오'!$J$4-'d_시나리오'!$H$4)*('d_시나리오'!$J$4-'d_시나리오'!$I$4))))</f>
        <v/>
      </c>
      <c r="M594">
        <f>RAND()</f>
        <v/>
      </c>
      <c r="N594">
        <f>IF('d_시나리오'!$J$5='d_시나리오'!$H$5,'d_시나리오'!$I$5,IF(M594&lt;('d_시나리오'!$I$5-'d_시나리오'!$H$5)/('d_시나리오'!$J$5-'d_시나리오'!$H$5),'d_시나리오'!$H$5+SQRT(M594*('d_시나리오'!$J$5-'d_시나리오'!$H$5)*('d_시나리오'!$I$5-'d_시나리오'!$H$5)),'d_시나리오'!$J$5-SQRT((1-M594)*('d_시나리오'!$J$5-'d_시나리오'!$H$5)*('d_시나리오'!$J$5-'d_시나리오'!$I$5))))</f>
        <v/>
      </c>
      <c r="O594">
        <f>RAND()</f>
        <v/>
      </c>
      <c r="P594">
        <f>IF('d_시나리오'!$J$6='d_시나리오'!$H$6,'d_시나리오'!$I$6,IF(O594&lt;('d_시나리오'!$I$6-'d_시나리오'!$H$6)/('d_시나리오'!$J$6-'d_시나리오'!$H$6),'d_시나리오'!$H$6+SQRT(O594*('d_시나리오'!$J$6-'d_시나리오'!$H$6)*('d_시나리오'!$I$6-'d_시나리오'!$H$6)),'d_시나리오'!$J$6-SQRT((1-O594)*('d_시나리오'!$J$6-'d_시나리오'!$H$6)*('d_시나리오'!$J$6-'d_시나리오'!$I$6))))</f>
        <v/>
      </c>
      <c r="Q594">
        <f>INDEX('d_분포'!$B$2:$B$57,RANDBETWEEN(1,56))</f>
        <v/>
      </c>
      <c r="R594">
        <f>BETAINV(RAND(),5,5)</f>
        <v/>
      </c>
      <c r="S594">
        <f>'d_고정'!$B$1*'6_기대효과'!$H$7*('d_시나리오'!$I$7/'d_고정'!$B$2)*B594</f>
        <v/>
      </c>
      <c r="T594">
        <f>S594*D594</f>
        <v/>
      </c>
      <c r="U594">
        <f>S594*F594*H594</f>
        <v/>
      </c>
      <c r="V594">
        <f>S594*F594*(H594-1)</f>
        <v/>
      </c>
      <c r="W594">
        <f>U594*J594</f>
        <v/>
      </c>
      <c r="X594">
        <f>T594+W594</f>
        <v/>
      </c>
      <c r="Y594">
        <f>(T594*E594+W594*L594)*(1-R594-'d_고정'!$B$13)</f>
        <v/>
      </c>
      <c r="Z594">
        <f>(U594*N594*Q594+'d_고정'!$B$3*('6_기대효과'!$H$7/8)*Q594*'d_고정'!$B$10*P594*('6_기대효과'!$K$7/'d_고정'!$B$9))*(1-R594)</f>
        <v/>
      </c>
      <c r="AA594">
        <f>W594*L594*(1-R594-'d_고정'!$B$13)+U594*MAX(N594-'d_고정'!$B$10*P594*('6_기대효과'!$K$7/'d_고정'!$B$9),0)*Q594*(1-R594)</f>
        <v/>
      </c>
      <c r="AB594">
        <f>Y594+Z594</f>
        <v/>
      </c>
      <c r="AC594">
        <f>Y594/('d_고정'!$B$5*'6_기대효과'!$H$7/8)/'d_고정'!$B$6</f>
        <v/>
      </c>
      <c r="AD594">
        <f>Y594/('d_고정'!$B$8*'6_기대효과'!$H$7/8)</f>
        <v/>
      </c>
    </row>
    <row r="595">
      <c r="A595">
        <f>RAND()</f>
        <v/>
      </c>
      <c r="B595">
        <f>IF('d_시나리오'!$J$2='d_시나리오'!$H$2,'d_시나리오'!$I$2,IF(A595&lt;('d_시나리오'!$I$2-'d_시나리오'!$H$2)/('d_시나리오'!$J$2-'d_시나리오'!$H$2),'d_시나리오'!$H$2+SQRT(A595*('d_시나리오'!$J$2-'d_시나리오'!$H$2)*('d_시나리오'!$I$2-'d_시나리오'!$H$2)),'d_시나리오'!$J$2-SQRT((1-A595)*('d_시나리오'!$J$2-'d_시나리오'!$H$2)*('d_시나리오'!$J$2-'d_시나리오'!$I$2))))</f>
        <v/>
      </c>
      <c r="C595">
        <f>RAND()</f>
        <v/>
      </c>
      <c r="D595">
        <f>BETAINV(RAND(),IF(C595&lt;'d_고정'!$B$26,'d_고정'!$B$23,'d_고정'!$B$16)+1,'d_고정'!$B$17-IF(C595&lt;'d_고정'!$B$26,'d_고정'!$B$23,'d_고정'!$B$16)+1)*('d_고정'!$B$14+('d_고정'!$B$15-'d_고정'!$B$14)*RAND())</f>
        <v/>
      </c>
      <c r="E595">
        <f>INDEX('d_분포'!$A$2:$A$28,RANDBETWEEN(1,27))</f>
        <v/>
      </c>
      <c r="F595">
        <f>INDEX('d_분포'!$C$2:$C$5,RANDBETWEEN(1,4))*(0.9+0.2*RAND())</f>
        <v/>
      </c>
      <c r="G595">
        <f>RAND()</f>
        <v/>
      </c>
      <c r="H595">
        <f>(F595+(1-F595)*('d_고정'!$B$22*BETAINV(RAND(),IF(G595&lt;'d_고정'!$B$26,'d_고정'!$B$25,'d_고정'!$B$20)+1,'d_고정'!$B$21-IF(G595&lt;'d_고정'!$B$26,'d_고정'!$B$25,'d_고정'!$B$20)+1)+(1-'d_고정'!$B$22)*BETAINV(RAND(),IF(G595&lt;'d_고정'!$B$26,'d_고정'!$B$24,'d_고정'!$B$18)+1,'d_고정'!$B$19-IF(G595&lt;'d_고정'!$B$26,'d_고정'!$B$24,'d_고정'!$B$18)+1))*('d_고정'!$B$14+('d_고정'!$B$15-'d_고정'!$B$14)*RAND()))/F595</f>
        <v/>
      </c>
      <c r="I595">
        <f>RAND()</f>
        <v/>
      </c>
      <c r="J595">
        <f>IF('d_시나리오'!$J$3='d_시나리오'!$H$3,'d_시나리오'!$I$3,IF(I595&lt;('d_시나리오'!$I$3-'d_시나리오'!$H$3)/('d_시나리오'!$J$3-'d_시나리오'!$H$3),'d_시나리오'!$H$3+SQRT(I595*('d_시나리오'!$J$3-'d_시나리오'!$H$3)*('d_시나리오'!$I$3-'d_시나리오'!$H$3)),'d_시나리오'!$J$3-SQRT((1-I595)*('d_시나리오'!$J$3-'d_시나리오'!$H$3)*('d_시나리오'!$J$3-'d_시나리오'!$I$3))))</f>
        <v/>
      </c>
      <c r="K595">
        <f>RAND()</f>
        <v/>
      </c>
      <c r="L595">
        <f>IF('d_시나리오'!$J$4='d_시나리오'!$H$4,'d_시나리오'!$I$4,IF(K595&lt;('d_시나리오'!$I$4-'d_시나리오'!$H$4)/('d_시나리오'!$J$4-'d_시나리오'!$H$4),'d_시나리오'!$H$4+SQRT(K595*('d_시나리오'!$J$4-'d_시나리오'!$H$4)*('d_시나리오'!$I$4-'d_시나리오'!$H$4)),'d_시나리오'!$J$4-SQRT((1-K595)*('d_시나리오'!$J$4-'d_시나리오'!$H$4)*('d_시나리오'!$J$4-'d_시나리오'!$I$4))))</f>
        <v/>
      </c>
      <c r="M595">
        <f>RAND()</f>
        <v/>
      </c>
      <c r="N595">
        <f>IF('d_시나리오'!$J$5='d_시나리오'!$H$5,'d_시나리오'!$I$5,IF(M595&lt;('d_시나리오'!$I$5-'d_시나리오'!$H$5)/('d_시나리오'!$J$5-'d_시나리오'!$H$5),'d_시나리오'!$H$5+SQRT(M595*('d_시나리오'!$J$5-'d_시나리오'!$H$5)*('d_시나리오'!$I$5-'d_시나리오'!$H$5)),'d_시나리오'!$J$5-SQRT((1-M595)*('d_시나리오'!$J$5-'d_시나리오'!$H$5)*('d_시나리오'!$J$5-'d_시나리오'!$I$5))))</f>
        <v/>
      </c>
      <c r="O595">
        <f>RAND()</f>
        <v/>
      </c>
      <c r="P595">
        <f>IF('d_시나리오'!$J$6='d_시나리오'!$H$6,'d_시나리오'!$I$6,IF(O595&lt;('d_시나리오'!$I$6-'d_시나리오'!$H$6)/('d_시나리오'!$J$6-'d_시나리오'!$H$6),'d_시나리오'!$H$6+SQRT(O595*('d_시나리오'!$J$6-'d_시나리오'!$H$6)*('d_시나리오'!$I$6-'d_시나리오'!$H$6)),'d_시나리오'!$J$6-SQRT((1-O595)*('d_시나리오'!$J$6-'d_시나리오'!$H$6)*('d_시나리오'!$J$6-'d_시나리오'!$I$6))))</f>
        <v/>
      </c>
      <c r="Q595">
        <f>INDEX('d_분포'!$B$2:$B$57,RANDBETWEEN(1,56))</f>
        <v/>
      </c>
      <c r="R595">
        <f>BETAINV(RAND(),5,5)</f>
        <v/>
      </c>
      <c r="S595">
        <f>'d_고정'!$B$1*'6_기대효과'!$H$7*('d_시나리오'!$I$7/'d_고정'!$B$2)*B595</f>
        <v/>
      </c>
      <c r="T595">
        <f>S595*D595</f>
        <v/>
      </c>
      <c r="U595">
        <f>S595*F595*H595</f>
        <v/>
      </c>
      <c r="V595">
        <f>S595*F595*(H595-1)</f>
        <v/>
      </c>
      <c r="W595">
        <f>U595*J595</f>
        <v/>
      </c>
      <c r="X595">
        <f>T595+W595</f>
        <v/>
      </c>
      <c r="Y595">
        <f>(T595*E595+W595*L595)*(1-R595-'d_고정'!$B$13)</f>
        <v/>
      </c>
      <c r="Z595">
        <f>(U595*N595*Q595+'d_고정'!$B$3*('6_기대효과'!$H$7/8)*Q595*'d_고정'!$B$10*P595*('6_기대효과'!$K$7/'d_고정'!$B$9))*(1-R595)</f>
        <v/>
      </c>
      <c r="AA595">
        <f>W595*L595*(1-R595-'d_고정'!$B$13)+U595*MAX(N595-'d_고정'!$B$10*P595*('6_기대효과'!$K$7/'d_고정'!$B$9),0)*Q595*(1-R595)</f>
        <v/>
      </c>
      <c r="AB595">
        <f>Y595+Z595</f>
        <v/>
      </c>
      <c r="AC595">
        <f>Y595/('d_고정'!$B$5*'6_기대효과'!$H$7/8)/'d_고정'!$B$6</f>
        <v/>
      </c>
      <c r="AD595">
        <f>Y595/('d_고정'!$B$8*'6_기대효과'!$H$7/8)</f>
        <v/>
      </c>
    </row>
    <row r="596">
      <c r="A596">
        <f>RAND()</f>
        <v/>
      </c>
      <c r="B596">
        <f>IF('d_시나리오'!$J$2='d_시나리오'!$H$2,'d_시나리오'!$I$2,IF(A596&lt;('d_시나리오'!$I$2-'d_시나리오'!$H$2)/('d_시나리오'!$J$2-'d_시나리오'!$H$2),'d_시나리오'!$H$2+SQRT(A596*('d_시나리오'!$J$2-'d_시나리오'!$H$2)*('d_시나리오'!$I$2-'d_시나리오'!$H$2)),'d_시나리오'!$J$2-SQRT((1-A596)*('d_시나리오'!$J$2-'d_시나리오'!$H$2)*('d_시나리오'!$J$2-'d_시나리오'!$I$2))))</f>
        <v/>
      </c>
      <c r="C596">
        <f>RAND()</f>
        <v/>
      </c>
      <c r="D596">
        <f>BETAINV(RAND(),IF(C596&lt;'d_고정'!$B$26,'d_고정'!$B$23,'d_고정'!$B$16)+1,'d_고정'!$B$17-IF(C596&lt;'d_고정'!$B$26,'d_고정'!$B$23,'d_고정'!$B$16)+1)*('d_고정'!$B$14+('d_고정'!$B$15-'d_고정'!$B$14)*RAND())</f>
        <v/>
      </c>
      <c r="E596">
        <f>INDEX('d_분포'!$A$2:$A$28,RANDBETWEEN(1,27))</f>
        <v/>
      </c>
      <c r="F596">
        <f>INDEX('d_분포'!$C$2:$C$5,RANDBETWEEN(1,4))*(0.9+0.2*RAND())</f>
        <v/>
      </c>
      <c r="G596">
        <f>RAND()</f>
        <v/>
      </c>
      <c r="H596">
        <f>(F596+(1-F596)*('d_고정'!$B$22*BETAINV(RAND(),IF(G596&lt;'d_고정'!$B$26,'d_고정'!$B$25,'d_고정'!$B$20)+1,'d_고정'!$B$21-IF(G596&lt;'d_고정'!$B$26,'d_고정'!$B$25,'d_고정'!$B$20)+1)+(1-'d_고정'!$B$22)*BETAINV(RAND(),IF(G596&lt;'d_고정'!$B$26,'d_고정'!$B$24,'d_고정'!$B$18)+1,'d_고정'!$B$19-IF(G596&lt;'d_고정'!$B$26,'d_고정'!$B$24,'d_고정'!$B$18)+1))*('d_고정'!$B$14+('d_고정'!$B$15-'d_고정'!$B$14)*RAND()))/F596</f>
        <v/>
      </c>
      <c r="I596">
        <f>RAND()</f>
        <v/>
      </c>
      <c r="J596">
        <f>IF('d_시나리오'!$J$3='d_시나리오'!$H$3,'d_시나리오'!$I$3,IF(I596&lt;('d_시나리오'!$I$3-'d_시나리오'!$H$3)/('d_시나리오'!$J$3-'d_시나리오'!$H$3),'d_시나리오'!$H$3+SQRT(I596*('d_시나리오'!$J$3-'d_시나리오'!$H$3)*('d_시나리오'!$I$3-'d_시나리오'!$H$3)),'d_시나리오'!$J$3-SQRT((1-I596)*('d_시나리오'!$J$3-'d_시나리오'!$H$3)*('d_시나리오'!$J$3-'d_시나리오'!$I$3))))</f>
        <v/>
      </c>
      <c r="K596">
        <f>RAND()</f>
        <v/>
      </c>
      <c r="L596">
        <f>IF('d_시나리오'!$J$4='d_시나리오'!$H$4,'d_시나리오'!$I$4,IF(K596&lt;('d_시나리오'!$I$4-'d_시나리오'!$H$4)/('d_시나리오'!$J$4-'d_시나리오'!$H$4),'d_시나리오'!$H$4+SQRT(K596*('d_시나리오'!$J$4-'d_시나리오'!$H$4)*('d_시나리오'!$I$4-'d_시나리오'!$H$4)),'d_시나리오'!$J$4-SQRT((1-K596)*('d_시나리오'!$J$4-'d_시나리오'!$H$4)*('d_시나리오'!$J$4-'d_시나리오'!$I$4))))</f>
        <v/>
      </c>
      <c r="M596">
        <f>RAND()</f>
        <v/>
      </c>
      <c r="N596">
        <f>IF('d_시나리오'!$J$5='d_시나리오'!$H$5,'d_시나리오'!$I$5,IF(M596&lt;('d_시나리오'!$I$5-'d_시나리오'!$H$5)/('d_시나리오'!$J$5-'d_시나리오'!$H$5),'d_시나리오'!$H$5+SQRT(M596*('d_시나리오'!$J$5-'d_시나리오'!$H$5)*('d_시나리오'!$I$5-'d_시나리오'!$H$5)),'d_시나리오'!$J$5-SQRT((1-M596)*('d_시나리오'!$J$5-'d_시나리오'!$H$5)*('d_시나리오'!$J$5-'d_시나리오'!$I$5))))</f>
        <v/>
      </c>
      <c r="O596">
        <f>RAND()</f>
        <v/>
      </c>
      <c r="P596">
        <f>IF('d_시나리오'!$J$6='d_시나리오'!$H$6,'d_시나리오'!$I$6,IF(O596&lt;('d_시나리오'!$I$6-'d_시나리오'!$H$6)/('d_시나리오'!$J$6-'d_시나리오'!$H$6),'d_시나리오'!$H$6+SQRT(O596*('d_시나리오'!$J$6-'d_시나리오'!$H$6)*('d_시나리오'!$I$6-'d_시나리오'!$H$6)),'d_시나리오'!$J$6-SQRT((1-O596)*('d_시나리오'!$J$6-'d_시나리오'!$H$6)*('d_시나리오'!$J$6-'d_시나리오'!$I$6))))</f>
        <v/>
      </c>
      <c r="Q596">
        <f>INDEX('d_분포'!$B$2:$B$57,RANDBETWEEN(1,56))</f>
        <v/>
      </c>
      <c r="R596">
        <f>BETAINV(RAND(),5,5)</f>
        <v/>
      </c>
      <c r="S596">
        <f>'d_고정'!$B$1*'6_기대효과'!$H$7*('d_시나리오'!$I$7/'d_고정'!$B$2)*B596</f>
        <v/>
      </c>
      <c r="T596">
        <f>S596*D596</f>
        <v/>
      </c>
      <c r="U596">
        <f>S596*F596*H596</f>
        <v/>
      </c>
      <c r="V596">
        <f>S596*F596*(H596-1)</f>
        <v/>
      </c>
      <c r="W596">
        <f>U596*J596</f>
        <v/>
      </c>
      <c r="X596">
        <f>T596+W596</f>
        <v/>
      </c>
      <c r="Y596">
        <f>(T596*E596+W596*L596)*(1-R596-'d_고정'!$B$13)</f>
        <v/>
      </c>
      <c r="Z596">
        <f>(U596*N596*Q596+'d_고정'!$B$3*('6_기대효과'!$H$7/8)*Q596*'d_고정'!$B$10*P596*('6_기대효과'!$K$7/'d_고정'!$B$9))*(1-R596)</f>
        <v/>
      </c>
      <c r="AA596">
        <f>W596*L596*(1-R596-'d_고정'!$B$13)+U596*MAX(N596-'d_고정'!$B$10*P596*('6_기대효과'!$K$7/'d_고정'!$B$9),0)*Q596*(1-R596)</f>
        <v/>
      </c>
      <c r="AB596">
        <f>Y596+Z596</f>
        <v/>
      </c>
      <c r="AC596">
        <f>Y596/('d_고정'!$B$5*'6_기대효과'!$H$7/8)/'d_고정'!$B$6</f>
        <v/>
      </c>
      <c r="AD596">
        <f>Y596/('d_고정'!$B$8*'6_기대효과'!$H$7/8)</f>
        <v/>
      </c>
    </row>
    <row r="597">
      <c r="A597">
        <f>RAND()</f>
        <v/>
      </c>
      <c r="B597">
        <f>IF('d_시나리오'!$J$2='d_시나리오'!$H$2,'d_시나리오'!$I$2,IF(A597&lt;('d_시나리오'!$I$2-'d_시나리오'!$H$2)/('d_시나리오'!$J$2-'d_시나리오'!$H$2),'d_시나리오'!$H$2+SQRT(A597*('d_시나리오'!$J$2-'d_시나리오'!$H$2)*('d_시나리오'!$I$2-'d_시나리오'!$H$2)),'d_시나리오'!$J$2-SQRT((1-A597)*('d_시나리오'!$J$2-'d_시나리오'!$H$2)*('d_시나리오'!$J$2-'d_시나리오'!$I$2))))</f>
        <v/>
      </c>
      <c r="C597">
        <f>RAND()</f>
        <v/>
      </c>
      <c r="D597">
        <f>BETAINV(RAND(),IF(C597&lt;'d_고정'!$B$26,'d_고정'!$B$23,'d_고정'!$B$16)+1,'d_고정'!$B$17-IF(C597&lt;'d_고정'!$B$26,'d_고정'!$B$23,'d_고정'!$B$16)+1)*('d_고정'!$B$14+('d_고정'!$B$15-'d_고정'!$B$14)*RAND())</f>
        <v/>
      </c>
      <c r="E597">
        <f>INDEX('d_분포'!$A$2:$A$28,RANDBETWEEN(1,27))</f>
        <v/>
      </c>
      <c r="F597">
        <f>INDEX('d_분포'!$C$2:$C$5,RANDBETWEEN(1,4))*(0.9+0.2*RAND())</f>
        <v/>
      </c>
      <c r="G597">
        <f>RAND()</f>
        <v/>
      </c>
      <c r="H597">
        <f>(F597+(1-F597)*('d_고정'!$B$22*BETAINV(RAND(),IF(G597&lt;'d_고정'!$B$26,'d_고정'!$B$25,'d_고정'!$B$20)+1,'d_고정'!$B$21-IF(G597&lt;'d_고정'!$B$26,'d_고정'!$B$25,'d_고정'!$B$20)+1)+(1-'d_고정'!$B$22)*BETAINV(RAND(),IF(G597&lt;'d_고정'!$B$26,'d_고정'!$B$24,'d_고정'!$B$18)+1,'d_고정'!$B$19-IF(G597&lt;'d_고정'!$B$26,'d_고정'!$B$24,'d_고정'!$B$18)+1))*('d_고정'!$B$14+('d_고정'!$B$15-'d_고정'!$B$14)*RAND()))/F597</f>
        <v/>
      </c>
      <c r="I597">
        <f>RAND()</f>
        <v/>
      </c>
      <c r="J597">
        <f>IF('d_시나리오'!$J$3='d_시나리오'!$H$3,'d_시나리오'!$I$3,IF(I597&lt;('d_시나리오'!$I$3-'d_시나리오'!$H$3)/('d_시나리오'!$J$3-'d_시나리오'!$H$3),'d_시나리오'!$H$3+SQRT(I597*('d_시나리오'!$J$3-'d_시나리오'!$H$3)*('d_시나리오'!$I$3-'d_시나리오'!$H$3)),'d_시나리오'!$J$3-SQRT((1-I597)*('d_시나리오'!$J$3-'d_시나리오'!$H$3)*('d_시나리오'!$J$3-'d_시나리오'!$I$3))))</f>
        <v/>
      </c>
      <c r="K597">
        <f>RAND()</f>
        <v/>
      </c>
      <c r="L597">
        <f>IF('d_시나리오'!$J$4='d_시나리오'!$H$4,'d_시나리오'!$I$4,IF(K597&lt;('d_시나리오'!$I$4-'d_시나리오'!$H$4)/('d_시나리오'!$J$4-'d_시나리오'!$H$4),'d_시나리오'!$H$4+SQRT(K597*('d_시나리오'!$J$4-'d_시나리오'!$H$4)*('d_시나리오'!$I$4-'d_시나리오'!$H$4)),'d_시나리오'!$J$4-SQRT((1-K597)*('d_시나리오'!$J$4-'d_시나리오'!$H$4)*('d_시나리오'!$J$4-'d_시나리오'!$I$4))))</f>
        <v/>
      </c>
      <c r="M597">
        <f>RAND()</f>
        <v/>
      </c>
      <c r="N597">
        <f>IF('d_시나리오'!$J$5='d_시나리오'!$H$5,'d_시나리오'!$I$5,IF(M597&lt;('d_시나리오'!$I$5-'d_시나리오'!$H$5)/('d_시나리오'!$J$5-'d_시나리오'!$H$5),'d_시나리오'!$H$5+SQRT(M597*('d_시나리오'!$J$5-'d_시나리오'!$H$5)*('d_시나리오'!$I$5-'d_시나리오'!$H$5)),'d_시나리오'!$J$5-SQRT((1-M597)*('d_시나리오'!$J$5-'d_시나리오'!$H$5)*('d_시나리오'!$J$5-'d_시나리오'!$I$5))))</f>
        <v/>
      </c>
      <c r="O597">
        <f>RAND()</f>
        <v/>
      </c>
      <c r="P597">
        <f>IF('d_시나리오'!$J$6='d_시나리오'!$H$6,'d_시나리오'!$I$6,IF(O597&lt;('d_시나리오'!$I$6-'d_시나리오'!$H$6)/('d_시나리오'!$J$6-'d_시나리오'!$H$6),'d_시나리오'!$H$6+SQRT(O597*('d_시나리오'!$J$6-'d_시나리오'!$H$6)*('d_시나리오'!$I$6-'d_시나리오'!$H$6)),'d_시나리오'!$J$6-SQRT((1-O597)*('d_시나리오'!$J$6-'d_시나리오'!$H$6)*('d_시나리오'!$J$6-'d_시나리오'!$I$6))))</f>
        <v/>
      </c>
      <c r="Q597">
        <f>INDEX('d_분포'!$B$2:$B$57,RANDBETWEEN(1,56))</f>
        <v/>
      </c>
      <c r="R597">
        <f>BETAINV(RAND(),5,5)</f>
        <v/>
      </c>
      <c r="S597">
        <f>'d_고정'!$B$1*'6_기대효과'!$H$7*('d_시나리오'!$I$7/'d_고정'!$B$2)*B597</f>
        <v/>
      </c>
      <c r="T597">
        <f>S597*D597</f>
        <v/>
      </c>
      <c r="U597">
        <f>S597*F597*H597</f>
        <v/>
      </c>
      <c r="V597">
        <f>S597*F597*(H597-1)</f>
        <v/>
      </c>
      <c r="W597">
        <f>U597*J597</f>
        <v/>
      </c>
      <c r="X597">
        <f>T597+W597</f>
        <v/>
      </c>
      <c r="Y597">
        <f>(T597*E597+W597*L597)*(1-R597-'d_고정'!$B$13)</f>
        <v/>
      </c>
      <c r="Z597">
        <f>(U597*N597*Q597+'d_고정'!$B$3*('6_기대효과'!$H$7/8)*Q597*'d_고정'!$B$10*P597*('6_기대효과'!$K$7/'d_고정'!$B$9))*(1-R597)</f>
        <v/>
      </c>
      <c r="AA597">
        <f>W597*L597*(1-R597-'d_고정'!$B$13)+U597*MAX(N597-'d_고정'!$B$10*P597*('6_기대효과'!$K$7/'d_고정'!$B$9),0)*Q597*(1-R597)</f>
        <v/>
      </c>
      <c r="AB597">
        <f>Y597+Z597</f>
        <v/>
      </c>
      <c r="AC597">
        <f>Y597/('d_고정'!$B$5*'6_기대효과'!$H$7/8)/'d_고정'!$B$6</f>
        <v/>
      </c>
      <c r="AD597">
        <f>Y597/('d_고정'!$B$8*'6_기대효과'!$H$7/8)</f>
        <v/>
      </c>
    </row>
    <row r="598">
      <c r="A598">
        <f>RAND()</f>
        <v/>
      </c>
      <c r="B598">
        <f>IF('d_시나리오'!$J$2='d_시나리오'!$H$2,'d_시나리오'!$I$2,IF(A598&lt;('d_시나리오'!$I$2-'d_시나리오'!$H$2)/('d_시나리오'!$J$2-'d_시나리오'!$H$2),'d_시나리오'!$H$2+SQRT(A598*('d_시나리오'!$J$2-'d_시나리오'!$H$2)*('d_시나리오'!$I$2-'d_시나리오'!$H$2)),'d_시나리오'!$J$2-SQRT((1-A598)*('d_시나리오'!$J$2-'d_시나리오'!$H$2)*('d_시나리오'!$J$2-'d_시나리오'!$I$2))))</f>
        <v/>
      </c>
      <c r="C598">
        <f>RAND()</f>
        <v/>
      </c>
      <c r="D598">
        <f>BETAINV(RAND(),IF(C598&lt;'d_고정'!$B$26,'d_고정'!$B$23,'d_고정'!$B$16)+1,'d_고정'!$B$17-IF(C598&lt;'d_고정'!$B$26,'d_고정'!$B$23,'d_고정'!$B$16)+1)*('d_고정'!$B$14+('d_고정'!$B$15-'d_고정'!$B$14)*RAND())</f>
        <v/>
      </c>
      <c r="E598">
        <f>INDEX('d_분포'!$A$2:$A$28,RANDBETWEEN(1,27))</f>
        <v/>
      </c>
      <c r="F598">
        <f>INDEX('d_분포'!$C$2:$C$5,RANDBETWEEN(1,4))*(0.9+0.2*RAND())</f>
        <v/>
      </c>
      <c r="G598">
        <f>RAND()</f>
        <v/>
      </c>
      <c r="H598">
        <f>(F598+(1-F598)*('d_고정'!$B$22*BETAINV(RAND(),IF(G598&lt;'d_고정'!$B$26,'d_고정'!$B$25,'d_고정'!$B$20)+1,'d_고정'!$B$21-IF(G598&lt;'d_고정'!$B$26,'d_고정'!$B$25,'d_고정'!$B$20)+1)+(1-'d_고정'!$B$22)*BETAINV(RAND(),IF(G598&lt;'d_고정'!$B$26,'d_고정'!$B$24,'d_고정'!$B$18)+1,'d_고정'!$B$19-IF(G598&lt;'d_고정'!$B$26,'d_고정'!$B$24,'d_고정'!$B$18)+1))*('d_고정'!$B$14+('d_고정'!$B$15-'d_고정'!$B$14)*RAND()))/F598</f>
        <v/>
      </c>
      <c r="I598">
        <f>RAND()</f>
        <v/>
      </c>
      <c r="J598">
        <f>IF('d_시나리오'!$J$3='d_시나리오'!$H$3,'d_시나리오'!$I$3,IF(I598&lt;('d_시나리오'!$I$3-'d_시나리오'!$H$3)/('d_시나리오'!$J$3-'d_시나리오'!$H$3),'d_시나리오'!$H$3+SQRT(I598*('d_시나리오'!$J$3-'d_시나리오'!$H$3)*('d_시나리오'!$I$3-'d_시나리오'!$H$3)),'d_시나리오'!$J$3-SQRT((1-I598)*('d_시나리오'!$J$3-'d_시나리오'!$H$3)*('d_시나리오'!$J$3-'d_시나리오'!$I$3))))</f>
        <v/>
      </c>
      <c r="K598">
        <f>RAND()</f>
        <v/>
      </c>
      <c r="L598">
        <f>IF('d_시나리오'!$J$4='d_시나리오'!$H$4,'d_시나리오'!$I$4,IF(K598&lt;('d_시나리오'!$I$4-'d_시나리오'!$H$4)/('d_시나리오'!$J$4-'d_시나리오'!$H$4),'d_시나리오'!$H$4+SQRT(K598*('d_시나리오'!$J$4-'d_시나리오'!$H$4)*('d_시나리오'!$I$4-'d_시나리오'!$H$4)),'d_시나리오'!$J$4-SQRT((1-K598)*('d_시나리오'!$J$4-'d_시나리오'!$H$4)*('d_시나리오'!$J$4-'d_시나리오'!$I$4))))</f>
        <v/>
      </c>
      <c r="M598">
        <f>RAND()</f>
        <v/>
      </c>
      <c r="N598">
        <f>IF('d_시나리오'!$J$5='d_시나리오'!$H$5,'d_시나리오'!$I$5,IF(M598&lt;('d_시나리오'!$I$5-'d_시나리오'!$H$5)/('d_시나리오'!$J$5-'d_시나리오'!$H$5),'d_시나리오'!$H$5+SQRT(M598*('d_시나리오'!$J$5-'d_시나리오'!$H$5)*('d_시나리오'!$I$5-'d_시나리오'!$H$5)),'d_시나리오'!$J$5-SQRT((1-M598)*('d_시나리오'!$J$5-'d_시나리오'!$H$5)*('d_시나리오'!$J$5-'d_시나리오'!$I$5))))</f>
        <v/>
      </c>
      <c r="O598">
        <f>RAND()</f>
        <v/>
      </c>
      <c r="P598">
        <f>IF('d_시나리오'!$J$6='d_시나리오'!$H$6,'d_시나리오'!$I$6,IF(O598&lt;('d_시나리오'!$I$6-'d_시나리오'!$H$6)/('d_시나리오'!$J$6-'d_시나리오'!$H$6),'d_시나리오'!$H$6+SQRT(O598*('d_시나리오'!$J$6-'d_시나리오'!$H$6)*('d_시나리오'!$I$6-'d_시나리오'!$H$6)),'d_시나리오'!$J$6-SQRT((1-O598)*('d_시나리오'!$J$6-'d_시나리오'!$H$6)*('d_시나리오'!$J$6-'d_시나리오'!$I$6))))</f>
        <v/>
      </c>
      <c r="Q598">
        <f>INDEX('d_분포'!$B$2:$B$57,RANDBETWEEN(1,56))</f>
        <v/>
      </c>
      <c r="R598">
        <f>BETAINV(RAND(),5,5)</f>
        <v/>
      </c>
      <c r="S598">
        <f>'d_고정'!$B$1*'6_기대효과'!$H$7*('d_시나리오'!$I$7/'d_고정'!$B$2)*B598</f>
        <v/>
      </c>
      <c r="T598">
        <f>S598*D598</f>
        <v/>
      </c>
      <c r="U598">
        <f>S598*F598*H598</f>
        <v/>
      </c>
      <c r="V598">
        <f>S598*F598*(H598-1)</f>
        <v/>
      </c>
      <c r="W598">
        <f>U598*J598</f>
        <v/>
      </c>
      <c r="X598">
        <f>T598+W598</f>
        <v/>
      </c>
      <c r="Y598">
        <f>(T598*E598+W598*L598)*(1-R598-'d_고정'!$B$13)</f>
        <v/>
      </c>
      <c r="Z598">
        <f>(U598*N598*Q598+'d_고정'!$B$3*('6_기대효과'!$H$7/8)*Q598*'d_고정'!$B$10*P598*('6_기대효과'!$K$7/'d_고정'!$B$9))*(1-R598)</f>
        <v/>
      </c>
      <c r="AA598">
        <f>W598*L598*(1-R598-'d_고정'!$B$13)+U598*MAX(N598-'d_고정'!$B$10*P598*('6_기대효과'!$K$7/'d_고정'!$B$9),0)*Q598*(1-R598)</f>
        <v/>
      </c>
      <c r="AB598">
        <f>Y598+Z598</f>
        <v/>
      </c>
      <c r="AC598">
        <f>Y598/('d_고정'!$B$5*'6_기대효과'!$H$7/8)/'d_고정'!$B$6</f>
        <v/>
      </c>
      <c r="AD598">
        <f>Y598/('d_고정'!$B$8*'6_기대효과'!$H$7/8)</f>
        <v/>
      </c>
    </row>
    <row r="599">
      <c r="A599">
        <f>RAND()</f>
        <v/>
      </c>
      <c r="B599">
        <f>IF('d_시나리오'!$J$2='d_시나리오'!$H$2,'d_시나리오'!$I$2,IF(A599&lt;('d_시나리오'!$I$2-'d_시나리오'!$H$2)/('d_시나리오'!$J$2-'d_시나리오'!$H$2),'d_시나리오'!$H$2+SQRT(A599*('d_시나리오'!$J$2-'d_시나리오'!$H$2)*('d_시나리오'!$I$2-'d_시나리오'!$H$2)),'d_시나리오'!$J$2-SQRT((1-A599)*('d_시나리오'!$J$2-'d_시나리오'!$H$2)*('d_시나리오'!$J$2-'d_시나리오'!$I$2))))</f>
        <v/>
      </c>
      <c r="C599">
        <f>RAND()</f>
        <v/>
      </c>
      <c r="D599">
        <f>BETAINV(RAND(),IF(C599&lt;'d_고정'!$B$26,'d_고정'!$B$23,'d_고정'!$B$16)+1,'d_고정'!$B$17-IF(C599&lt;'d_고정'!$B$26,'d_고정'!$B$23,'d_고정'!$B$16)+1)*('d_고정'!$B$14+('d_고정'!$B$15-'d_고정'!$B$14)*RAND())</f>
        <v/>
      </c>
      <c r="E599">
        <f>INDEX('d_분포'!$A$2:$A$28,RANDBETWEEN(1,27))</f>
        <v/>
      </c>
      <c r="F599">
        <f>INDEX('d_분포'!$C$2:$C$5,RANDBETWEEN(1,4))*(0.9+0.2*RAND())</f>
        <v/>
      </c>
      <c r="G599">
        <f>RAND()</f>
        <v/>
      </c>
      <c r="H599">
        <f>(F599+(1-F599)*('d_고정'!$B$22*BETAINV(RAND(),IF(G599&lt;'d_고정'!$B$26,'d_고정'!$B$25,'d_고정'!$B$20)+1,'d_고정'!$B$21-IF(G599&lt;'d_고정'!$B$26,'d_고정'!$B$25,'d_고정'!$B$20)+1)+(1-'d_고정'!$B$22)*BETAINV(RAND(),IF(G599&lt;'d_고정'!$B$26,'d_고정'!$B$24,'d_고정'!$B$18)+1,'d_고정'!$B$19-IF(G599&lt;'d_고정'!$B$26,'d_고정'!$B$24,'d_고정'!$B$18)+1))*('d_고정'!$B$14+('d_고정'!$B$15-'d_고정'!$B$14)*RAND()))/F599</f>
        <v/>
      </c>
      <c r="I599">
        <f>RAND()</f>
        <v/>
      </c>
      <c r="J599">
        <f>IF('d_시나리오'!$J$3='d_시나리오'!$H$3,'d_시나리오'!$I$3,IF(I599&lt;('d_시나리오'!$I$3-'d_시나리오'!$H$3)/('d_시나리오'!$J$3-'d_시나리오'!$H$3),'d_시나리오'!$H$3+SQRT(I599*('d_시나리오'!$J$3-'d_시나리오'!$H$3)*('d_시나리오'!$I$3-'d_시나리오'!$H$3)),'d_시나리오'!$J$3-SQRT((1-I599)*('d_시나리오'!$J$3-'d_시나리오'!$H$3)*('d_시나리오'!$J$3-'d_시나리오'!$I$3))))</f>
        <v/>
      </c>
      <c r="K599">
        <f>RAND()</f>
        <v/>
      </c>
      <c r="L599">
        <f>IF('d_시나리오'!$J$4='d_시나리오'!$H$4,'d_시나리오'!$I$4,IF(K599&lt;('d_시나리오'!$I$4-'d_시나리오'!$H$4)/('d_시나리오'!$J$4-'d_시나리오'!$H$4),'d_시나리오'!$H$4+SQRT(K599*('d_시나리오'!$J$4-'d_시나리오'!$H$4)*('d_시나리오'!$I$4-'d_시나리오'!$H$4)),'d_시나리오'!$J$4-SQRT((1-K599)*('d_시나리오'!$J$4-'d_시나리오'!$H$4)*('d_시나리오'!$J$4-'d_시나리오'!$I$4))))</f>
        <v/>
      </c>
      <c r="M599">
        <f>RAND()</f>
        <v/>
      </c>
      <c r="N599">
        <f>IF('d_시나리오'!$J$5='d_시나리오'!$H$5,'d_시나리오'!$I$5,IF(M599&lt;('d_시나리오'!$I$5-'d_시나리오'!$H$5)/('d_시나리오'!$J$5-'d_시나리오'!$H$5),'d_시나리오'!$H$5+SQRT(M599*('d_시나리오'!$J$5-'d_시나리오'!$H$5)*('d_시나리오'!$I$5-'d_시나리오'!$H$5)),'d_시나리오'!$J$5-SQRT((1-M599)*('d_시나리오'!$J$5-'d_시나리오'!$H$5)*('d_시나리오'!$J$5-'d_시나리오'!$I$5))))</f>
        <v/>
      </c>
      <c r="O599">
        <f>RAND()</f>
        <v/>
      </c>
      <c r="P599">
        <f>IF('d_시나리오'!$J$6='d_시나리오'!$H$6,'d_시나리오'!$I$6,IF(O599&lt;('d_시나리오'!$I$6-'d_시나리오'!$H$6)/('d_시나리오'!$J$6-'d_시나리오'!$H$6),'d_시나리오'!$H$6+SQRT(O599*('d_시나리오'!$J$6-'d_시나리오'!$H$6)*('d_시나리오'!$I$6-'d_시나리오'!$H$6)),'d_시나리오'!$J$6-SQRT((1-O599)*('d_시나리오'!$J$6-'d_시나리오'!$H$6)*('d_시나리오'!$J$6-'d_시나리오'!$I$6))))</f>
        <v/>
      </c>
      <c r="Q599">
        <f>INDEX('d_분포'!$B$2:$B$57,RANDBETWEEN(1,56))</f>
        <v/>
      </c>
      <c r="R599">
        <f>BETAINV(RAND(),5,5)</f>
        <v/>
      </c>
      <c r="S599">
        <f>'d_고정'!$B$1*'6_기대효과'!$H$7*('d_시나리오'!$I$7/'d_고정'!$B$2)*B599</f>
        <v/>
      </c>
      <c r="T599">
        <f>S599*D599</f>
        <v/>
      </c>
      <c r="U599">
        <f>S599*F599*H599</f>
        <v/>
      </c>
      <c r="V599">
        <f>S599*F599*(H599-1)</f>
        <v/>
      </c>
      <c r="W599">
        <f>U599*J599</f>
        <v/>
      </c>
      <c r="X599">
        <f>T599+W599</f>
        <v/>
      </c>
      <c r="Y599">
        <f>(T599*E599+W599*L599)*(1-R599-'d_고정'!$B$13)</f>
        <v/>
      </c>
      <c r="Z599">
        <f>(U599*N599*Q599+'d_고정'!$B$3*('6_기대효과'!$H$7/8)*Q599*'d_고정'!$B$10*P599*('6_기대효과'!$K$7/'d_고정'!$B$9))*(1-R599)</f>
        <v/>
      </c>
      <c r="AA599">
        <f>W599*L599*(1-R599-'d_고정'!$B$13)+U599*MAX(N599-'d_고정'!$B$10*P599*('6_기대효과'!$K$7/'d_고정'!$B$9),0)*Q599*(1-R599)</f>
        <v/>
      </c>
      <c r="AB599">
        <f>Y599+Z599</f>
        <v/>
      </c>
      <c r="AC599">
        <f>Y599/('d_고정'!$B$5*'6_기대효과'!$H$7/8)/'d_고정'!$B$6</f>
        <v/>
      </c>
      <c r="AD599">
        <f>Y599/('d_고정'!$B$8*'6_기대효과'!$H$7/8)</f>
        <v/>
      </c>
    </row>
    <row r="600">
      <c r="A600">
        <f>RAND()</f>
        <v/>
      </c>
      <c r="B600">
        <f>IF('d_시나리오'!$J$2='d_시나리오'!$H$2,'d_시나리오'!$I$2,IF(A600&lt;('d_시나리오'!$I$2-'d_시나리오'!$H$2)/('d_시나리오'!$J$2-'d_시나리오'!$H$2),'d_시나리오'!$H$2+SQRT(A600*('d_시나리오'!$J$2-'d_시나리오'!$H$2)*('d_시나리오'!$I$2-'d_시나리오'!$H$2)),'d_시나리오'!$J$2-SQRT((1-A600)*('d_시나리오'!$J$2-'d_시나리오'!$H$2)*('d_시나리오'!$J$2-'d_시나리오'!$I$2))))</f>
        <v/>
      </c>
      <c r="C600">
        <f>RAND()</f>
        <v/>
      </c>
      <c r="D600">
        <f>BETAINV(RAND(),IF(C600&lt;'d_고정'!$B$26,'d_고정'!$B$23,'d_고정'!$B$16)+1,'d_고정'!$B$17-IF(C600&lt;'d_고정'!$B$26,'d_고정'!$B$23,'d_고정'!$B$16)+1)*('d_고정'!$B$14+('d_고정'!$B$15-'d_고정'!$B$14)*RAND())</f>
        <v/>
      </c>
      <c r="E600">
        <f>INDEX('d_분포'!$A$2:$A$28,RANDBETWEEN(1,27))</f>
        <v/>
      </c>
      <c r="F600">
        <f>INDEX('d_분포'!$C$2:$C$5,RANDBETWEEN(1,4))*(0.9+0.2*RAND())</f>
        <v/>
      </c>
      <c r="G600">
        <f>RAND()</f>
        <v/>
      </c>
      <c r="H600">
        <f>(F600+(1-F600)*('d_고정'!$B$22*BETAINV(RAND(),IF(G600&lt;'d_고정'!$B$26,'d_고정'!$B$25,'d_고정'!$B$20)+1,'d_고정'!$B$21-IF(G600&lt;'d_고정'!$B$26,'d_고정'!$B$25,'d_고정'!$B$20)+1)+(1-'d_고정'!$B$22)*BETAINV(RAND(),IF(G600&lt;'d_고정'!$B$26,'d_고정'!$B$24,'d_고정'!$B$18)+1,'d_고정'!$B$19-IF(G600&lt;'d_고정'!$B$26,'d_고정'!$B$24,'d_고정'!$B$18)+1))*('d_고정'!$B$14+('d_고정'!$B$15-'d_고정'!$B$14)*RAND()))/F600</f>
        <v/>
      </c>
      <c r="I600">
        <f>RAND()</f>
        <v/>
      </c>
      <c r="J600">
        <f>IF('d_시나리오'!$J$3='d_시나리오'!$H$3,'d_시나리오'!$I$3,IF(I600&lt;('d_시나리오'!$I$3-'d_시나리오'!$H$3)/('d_시나리오'!$J$3-'d_시나리오'!$H$3),'d_시나리오'!$H$3+SQRT(I600*('d_시나리오'!$J$3-'d_시나리오'!$H$3)*('d_시나리오'!$I$3-'d_시나리오'!$H$3)),'d_시나리오'!$J$3-SQRT((1-I600)*('d_시나리오'!$J$3-'d_시나리오'!$H$3)*('d_시나리오'!$J$3-'d_시나리오'!$I$3))))</f>
        <v/>
      </c>
      <c r="K600">
        <f>RAND()</f>
        <v/>
      </c>
      <c r="L600">
        <f>IF('d_시나리오'!$J$4='d_시나리오'!$H$4,'d_시나리오'!$I$4,IF(K600&lt;('d_시나리오'!$I$4-'d_시나리오'!$H$4)/('d_시나리오'!$J$4-'d_시나리오'!$H$4),'d_시나리오'!$H$4+SQRT(K600*('d_시나리오'!$J$4-'d_시나리오'!$H$4)*('d_시나리오'!$I$4-'d_시나리오'!$H$4)),'d_시나리오'!$J$4-SQRT((1-K600)*('d_시나리오'!$J$4-'d_시나리오'!$H$4)*('d_시나리오'!$J$4-'d_시나리오'!$I$4))))</f>
        <v/>
      </c>
      <c r="M600">
        <f>RAND()</f>
        <v/>
      </c>
      <c r="N600">
        <f>IF('d_시나리오'!$J$5='d_시나리오'!$H$5,'d_시나리오'!$I$5,IF(M600&lt;('d_시나리오'!$I$5-'d_시나리오'!$H$5)/('d_시나리오'!$J$5-'d_시나리오'!$H$5),'d_시나리오'!$H$5+SQRT(M600*('d_시나리오'!$J$5-'d_시나리오'!$H$5)*('d_시나리오'!$I$5-'d_시나리오'!$H$5)),'d_시나리오'!$J$5-SQRT((1-M600)*('d_시나리오'!$J$5-'d_시나리오'!$H$5)*('d_시나리오'!$J$5-'d_시나리오'!$I$5))))</f>
        <v/>
      </c>
      <c r="O600">
        <f>RAND()</f>
        <v/>
      </c>
      <c r="P600">
        <f>IF('d_시나리오'!$J$6='d_시나리오'!$H$6,'d_시나리오'!$I$6,IF(O600&lt;('d_시나리오'!$I$6-'d_시나리오'!$H$6)/('d_시나리오'!$J$6-'d_시나리오'!$H$6),'d_시나리오'!$H$6+SQRT(O600*('d_시나리오'!$J$6-'d_시나리오'!$H$6)*('d_시나리오'!$I$6-'d_시나리오'!$H$6)),'d_시나리오'!$J$6-SQRT((1-O600)*('d_시나리오'!$J$6-'d_시나리오'!$H$6)*('d_시나리오'!$J$6-'d_시나리오'!$I$6))))</f>
        <v/>
      </c>
      <c r="Q600">
        <f>INDEX('d_분포'!$B$2:$B$57,RANDBETWEEN(1,56))</f>
        <v/>
      </c>
      <c r="R600">
        <f>BETAINV(RAND(),5,5)</f>
        <v/>
      </c>
      <c r="S600">
        <f>'d_고정'!$B$1*'6_기대효과'!$H$7*('d_시나리오'!$I$7/'d_고정'!$B$2)*B600</f>
        <v/>
      </c>
      <c r="T600">
        <f>S600*D600</f>
        <v/>
      </c>
      <c r="U600">
        <f>S600*F600*H600</f>
        <v/>
      </c>
      <c r="V600">
        <f>S600*F600*(H600-1)</f>
        <v/>
      </c>
      <c r="W600">
        <f>U600*J600</f>
        <v/>
      </c>
      <c r="X600">
        <f>T600+W600</f>
        <v/>
      </c>
      <c r="Y600">
        <f>(T600*E600+W600*L600)*(1-R600-'d_고정'!$B$13)</f>
        <v/>
      </c>
      <c r="Z600">
        <f>(U600*N600*Q600+'d_고정'!$B$3*('6_기대효과'!$H$7/8)*Q600*'d_고정'!$B$10*P600*('6_기대효과'!$K$7/'d_고정'!$B$9))*(1-R600)</f>
        <v/>
      </c>
      <c r="AA600">
        <f>W600*L600*(1-R600-'d_고정'!$B$13)+U600*MAX(N600-'d_고정'!$B$10*P600*('6_기대효과'!$K$7/'d_고정'!$B$9),0)*Q600*(1-R600)</f>
        <v/>
      </c>
      <c r="AB600">
        <f>Y600+Z600</f>
        <v/>
      </c>
      <c r="AC600">
        <f>Y600/('d_고정'!$B$5*'6_기대효과'!$H$7/8)/'d_고정'!$B$6</f>
        <v/>
      </c>
      <c r="AD600">
        <f>Y600/('d_고정'!$B$8*'6_기대효과'!$H$7/8)</f>
        <v/>
      </c>
    </row>
    <row r="601">
      <c r="A601">
        <f>RAND()</f>
        <v/>
      </c>
      <c r="B601">
        <f>IF('d_시나리오'!$J$2='d_시나리오'!$H$2,'d_시나리오'!$I$2,IF(A601&lt;('d_시나리오'!$I$2-'d_시나리오'!$H$2)/('d_시나리오'!$J$2-'d_시나리오'!$H$2),'d_시나리오'!$H$2+SQRT(A601*('d_시나리오'!$J$2-'d_시나리오'!$H$2)*('d_시나리오'!$I$2-'d_시나리오'!$H$2)),'d_시나리오'!$J$2-SQRT((1-A601)*('d_시나리오'!$J$2-'d_시나리오'!$H$2)*('d_시나리오'!$J$2-'d_시나리오'!$I$2))))</f>
        <v/>
      </c>
      <c r="C601">
        <f>RAND()</f>
        <v/>
      </c>
      <c r="D601">
        <f>BETAINV(RAND(),IF(C601&lt;'d_고정'!$B$26,'d_고정'!$B$23,'d_고정'!$B$16)+1,'d_고정'!$B$17-IF(C601&lt;'d_고정'!$B$26,'d_고정'!$B$23,'d_고정'!$B$16)+1)*('d_고정'!$B$14+('d_고정'!$B$15-'d_고정'!$B$14)*RAND())</f>
        <v/>
      </c>
      <c r="E601">
        <f>INDEX('d_분포'!$A$2:$A$28,RANDBETWEEN(1,27))</f>
        <v/>
      </c>
      <c r="F601">
        <f>INDEX('d_분포'!$C$2:$C$5,RANDBETWEEN(1,4))*(0.9+0.2*RAND())</f>
        <v/>
      </c>
      <c r="G601">
        <f>RAND()</f>
        <v/>
      </c>
      <c r="H601">
        <f>(F601+(1-F601)*('d_고정'!$B$22*BETAINV(RAND(),IF(G601&lt;'d_고정'!$B$26,'d_고정'!$B$25,'d_고정'!$B$20)+1,'d_고정'!$B$21-IF(G601&lt;'d_고정'!$B$26,'d_고정'!$B$25,'d_고정'!$B$20)+1)+(1-'d_고정'!$B$22)*BETAINV(RAND(),IF(G601&lt;'d_고정'!$B$26,'d_고정'!$B$24,'d_고정'!$B$18)+1,'d_고정'!$B$19-IF(G601&lt;'d_고정'!$B$26,'d_고정'!$B$24,'d_고정'!$B$18)+1))*('d_고정'!$B$14+('d_고정'!$B$15-'d_고정'!$B$14)*RAND()))/F601</f>
        <v/>
      </c>
      <c r="I601">
        <f>RAND()</f>
        <v/>
      </c>
      <c r="J601">
        <f>IF('d_시나리오'!$J$3='d_시나리오'!$H$3,'d_시나리오'!$I$3,IF(I601&lt;('d_시나리오'!$I$3-'d_시나리오'!$H$3)/('d_시나리오'!$J$3-'d_시나리오'!$H$3),'d_시나리오'!$H$3+SQRT(I601*('d_시나리오'!$J$3-'d_시나리오'!$H$3)*('d_시나리오'!$I$3-'d_시나리오'!$H$3)),'d_시나리오'!$J$3-SQRT((1-I601)*('d_시나리오'!$J$3-'d_시나리오'!$H$3)*('d_시나리오'!$J$3-'d_시나리오'!$I$3))))</f>
        <v/>
      </c>
      <c r="K601">
        <f>RAND()</f>
        <v/>
      </c>
      <c r="L601">
        <f>IF('d_시나리오'!$J$4='d_시나리오'!$H$4,'d_시나리오'!$I$4,IF(K601&lt;('d_시나리오'!$I$4-'d_시나리오'!$H$4)/('d_시나리오'!$J$4-'d_시나리오'!$H$4),'d_시나리오'!$H$4+SQRT(K601*('d_시나리오'!$J$4-'d_시나리오'!$H$4)*('d_시나리오'!$I$4-'d_시나리오'!$H$4)),'d_시나리오'!$J$4-SQRT((1-K601)*('d_시나리오'!$J$4-'d_시나리오'!$H$4)*('d_시나리오'!$J$4-'d_시나리오'!$I$4))))</f>
        <v/>
      </c>
      <c r="M601">
        <f>RAND()</f>
        <v/>
      </c>
      <c r="N601">
        <f>IF('d_시나리오'!$J$5='d_시나리오'!$H$5,'d_시나리오'!$I$5,IF(M601&lt;('d_시나리오'!$I$5-'d_시나리오'!$H$5)/('d_시나리오'!$J$5-'d_시나리오'!$H$5),'d_시나리오'!$H$5+SQRT(M601*('d_시나리오'!$J$5-'d_시나리오'!$H$5)*('d_시나리오'!$I$5-'d_시나리오'!$H$5)),'d_시나리오'!$J$5-SQRT((1-M601)*('d_시나리오'!$J$5-'d_시나리오'!$H$5)*('d_시나리오'!$J$5-'d_시나리오'!$I$5))))</f>
        <v/>
      </c>
      <c r="O601">
        <f>RAND()</f>
        <v/>
      </c>
      <c r="P601">
        <f>IF('d_시나리오'!$J$6='d_시나리오'!$H$6,'d_시나리오'!$I$6,IF(O601&lt;('d_시나리오'!$I$6-'d_시나리오'!$H$6)/('d_시나리오'!$J$6-'d_시나리오'!$H$6),'d_시나리오'!$H$6+SQRT(O601*('d_시나리오'!$J$6-'d_시나리오'!$H$6)*('d_시나리오'!$I$6-'d_시나리오'!$H$6)),'d_시나리오'!$J$6-SQRT((1-O601)*('d_시나리오'!$J$6-'d_시나리오'!$H$6)*('d_시나리오'!$J$6-'d_시나리오'!$I$6))))</f>
        <v/>
      </c>
      <c r="Q601">
        <f>INDEX('d_분포'!$B$2:$B$57,RANDBETWEEN(1,56))</f>
        <v/>
      </c>
      <c r="R601">
        <f>BETAINV(RAND(),5,5)</f>
        <v/>
      </c>
      <c r="S601">
        <f>'d_고정'!$B$1*'6_기대효과'!$H$7*('d_시나리오'!$I$7/'d_고정'!$B$2)*B601</f>
        <v/>
      </c>
      <c r="T601">
        <f>S601*D601</f>
        <v/>
      </c>
      <c r="U601">
        <f>S601*F601*H601</f>
        <v/>
      </c>
      <c r="V601">
        <f>S601*F601*(H601-1)</f>
        <v/>
      </c>
      <c r="W601">
        <f>U601*J601</f>
        <v/>
      </c>
      <c r="X601">
        <f>T601+W601</f>
        <v/>
      </c>
      <c r="Y601">
        <f>(T601*E601+W601*L601)*(1-R601-'d_고정'!$B$13)</f>
        <v/>
      </c>
      <c r="Z601">
        <f>(U601*N601*Q601+'d_고정'!$B$3*('6_기대효과'!$H$7/8)*Q601*'d_고정'!$B$10*P601*('6_기대효과'!$K$7/'d_고정'!$B$9))*(1-R601)</f>
        <v/>
      </c>
      <c r="AA601">
        <f>W601*L601*(1-R601-'d_고정'!$B$13)+U601*MAX(N601-'d_고정'!$B$10*P601*('6_기대효과'!$K$7/'d_고정'!$B$9),0)*Q601*(1-R601)</f>
        <v/>
      </c>
      <c r="AB601">
        <f>Y601+Z601</f>
        <v/>
      </c>
      <c r="AC601">
        <f>Y601/('d_고정'!$B$5*'6_기대효과'!$H$7/8)/'d_고정'!$B$6</f>
        <v/>
      </c>
      <c r="AD601">
        <f>Y601/('d_고정'!$B$8*'6_기대효과'!$H$7/8)</f>
        <v/>
      </c>
    </row>
    <row r="602">
      <c r="A602">
        <f>RAND()</f>
        <v/>
      </c>
      <c r="B602">
        <f>IF('d_시나리오'!$J$2='d_시나리오'!$H$2,'d_시나리오'!$I$2,IF(A602&lt;('d_시나리오'!$I$2-'d_시나리오'!$H$2)/('d_시나리오'!$J$2-'d_시나리오'!$H$2),'d_시나리오'!$H$2+SQRT(A602*('d_시나리오'!$J$2-'d_시나리오'!$H$2)*('d_시나리오'!$I$2-'d_시나리오'!$H$2)),'d_시나리오'!$J$2-SQRT((1-A602)*('d_시나리오'!$J$2-'d_시나리오'!$H$2)*('d_시나리오'!$J$2-'d_시나리오'!$I$2))))</f>
        <v/>
      </c>
      <c r="C602">
        <f>RAND()</f>
        <v/>
      </c>
      <c r="D602">
        <f>BETAINV(RAND(),IF(C602&lt;'d_고정'!$B$26,'d_고정'!$B$23,'d_고정'!$B$16)+1,'d_고정'!$B$17-IF(C602&lt;'d_고정'!$B$26,'d_고정'!$B$23,'d_고정'!$B$16)+1)*('d_고정'!$B$14+('d_고정'!$B$15-'d_고정'!$B$14)*RAND())</f>
        <v/>
      </c>
      <c r="E602">
        <f>INDEX('d_분포'!$A$2:$A$28,RANDBETWEEN(1,27))</f>
        <v/>
      </c>
      <c r="F602">
        <f>INDEX('d_분포'!$C$2:$C$5,RANDBETWEEN(1,4))*(0.9+0.2*RAND())</f>
        <v/>
      </c>
      <c r="G602">
        <f>RAND()</f>
        <v/>
      </c>
      <c r="H602">
        <f>(F602+(1-F602)*('d_고정'!$B$22*BETAINV(RAND(),IF(G602&lt;'d_고정'!$B$26,'d_고정'!$B$25,'d_고정'!$B$20)+1,'d_고정'!$B$21-IF(G602&lt;'d_고정'!$B$26,'d_고정'!$B$25,'d_고정'!$B$20)+1)+(1-'d_고정'!$B$22)*BETAINV(RAND(),IF(G602&lt;'d_고정'!$B$26,'d_고정'!$B$24,'d_고정'!$B$18)+1,'d_고정'!$B$19-IF(G602&lt;'d_고정'!$B$26,'d_고정'!$B$24,'d_고정'!$B$18)+1))*('d_고정'!$B$14+('d_고정'!$B$15-'d_고정'!$B$14)*RAND()))/F602</f>
        <v/>
      </c>
      <c r="I602">
        <f>RAND()</f>
        <v/>
      </c>
      <c r="J602">
        <f>IF('d_시나리오'!$J$3='d_시나리오'!$H$3,'d_시나리오'!$I$3,IF(I602&lt;('d_시나리오'!$I$3-'d_시나리오'!$H$3)/('d_시나리오'!$J$3-'d_시나리오'!$H$3),'d_시나리오'!$H$3+SQRT(I602*('d_시나리오'!$J$3-'d_시나리오'!$H$3)*('d_시나리오'!$I$3-'d_시나리오'!$H$3)),'d_시나리오'!$J$3-SQRT((1-I602)*('d_시나리오'!$J$3-'d_시나리오'!$H$3)*('d_시나리오'!$J$3-'d_시나리오'!$I$3))))</f>
        <v/>
      </c>
      <c r="K602">
        <f>RAND()</f>
        <v/>
      </c>
      <c r="L602">
        <f>IF('d_시나리오'!$J$4='d_시나리오'!$H$4,'d_시나리오'!$I$4,IF(K602&lt;('d_시나리오'!$I$4-'d_시나리오'!$H$4)/('d_시나리오'!$J$4-'d_시나리오'!$H$4),'d_시나리오'!$H$4+SQRT(K602*('d_시나리오'!$J$4-'d_시나리오'!$H$4)*('d_시나리오'!$I$4-'d_시나리오'!$H$4)),'d_시나리오'!$J$4-SQRT((1-K602)*('d_시나리오'!$J$4-'d_시나리오'!$H$4)*('d_시나리오'!$J$4-'d_시나리오'!$I$4))))</f>
        <v/>
      </c>
      <c r="M602">
        <f>RAND()</f>
        <v/>
      </c>
      <c r="N602">
        <f>IF('d_시나리오'!$J$5='d_시나리오'!$H$5,'d_시나리오'!$I$5,IF(M602&lt;('d_시나리오'!$I$5-'d_시나리오'!$H$5)/('d_시나리오'!$J$5-'d_시나리오'!$H$5),'d_시나리오'!$H$5+SQRT(M602*('d_시나리오'!$J$5-'d_시나리오'!$H$5)*('d_시나리오'!$I$5-'d_시나리오'!$H$5)),'d_시나리오'!$J$5-SQRT((1-M602)*('d_시나리오'!$J$5-'d_시나리오'!$H$5)*('d_시나리오'!$J$5-'d_시나리오'!$I$5))))</f>
        <v/>
      </c>
      <c r="O602">
        <f>RAND()</f>
        <v/>
      </c>
      <c r="P602">
        <f>IF('d_시나리오'!$J$6='d_시나리오'!$H$6,'d_시나리오'!$I$6,IF(O602&lt;('d_시나리오'!$I$6-'d_시나리오'!$H$6)/('d_시나리오'!$J$6-'d_시나리오'!$H$6),'d_시나리오'!$H$6+SQRT(O602*('d_시나리오'!$J$6-'d_시나리오'!$H$6)*('d_시나리오'!$I$6-'d_시나리오'!$H$6)),'d_시나리오'!$J$6-SQRT((1-O602)*('d_시나리오'!$J$6-'d_시나리오'!$H$6)*('d_시나리오'!$J$6-'d_시나리오'!$I$6))))</f>
        <v/>
      </c>
      <c r="Q602">
        <f>INDEX('d_분포'!$B$2:$B$57,RANDBETWEEN(1,56))</f>
        <v/>
      </c>
      <c r="R602">
        <f>BETAINV(RAND(),5,5)</f>
        <v/>
      </c>
      <c r="S602">
        <f>'d_고정'!$B$1*'6_기대효과'!$H$7*('d_시나리오'!$I$7/'d_고정'!$B$2)*B602</f>
        <v/>
      </c>
      <c r="T602">
        <f>S602*D602</f>
        <v/>
      </c>
      <c r="U602">
        <f>S602*F602*H602</f>
        <v/>
      </c>
      <c r="V602">
        <f>S602*F602*(H602-1)</f>
        <v/>
      </c>
      <c r="W602">
        <f>U602*J602</f>
        <v/>
      </c>
      <c r="X602">
        <f>T602+W602</f>
        <v/>
      </c>
      <c r="Y602">
        <f>(T602*E602+W602*L602)*(1-R602-'d_고정'!$B$13)</f>
        <v/>
      </c>
      <c r="Z602">
        <f>(U602*N602*Q602+'d_고정'!$B$3*('6_기대효과'!$H$7/8)*Q602*'d_고정'!$B$10*P602*('6_기대효과'!$K$7/'d_고정'!$B$9))*(1-R602)</f>
        <v/>
      </c>
      <c r="AA602">
        <f>W602*L602*(1-R602-'d_고정'!$B$13)+U602*MAX(N602-'d_고정'!$B$10*P602*('6_기대효과'!$K$7/'d_고정'!$B$9),0)*Q602*(1-R602)</f>
        <v/>
      </c>
      <c r="AB602">
        <f>Y602+Z602</f>
        <v/>
      </c>
      <c r="AC602">
        <f>Y602/('d_고정'!$B$5*'6_기대효과'!$H$7/8)/'d_고정'!$B$6</f>
        <v/>
      </c>
      <c r="AD602">
        <f>Y602/('d_고정'!$B$8*'6_기대효과'!$H$7/8)</f>
        <v/>
      </c>
    </row>
    <row r="603">
      <c r="A603">
        <f>RAND()</f>
        <v/>
      </c>
      <c r="B603">
        <f>IF('d_시나리오'!$J$2='d_시나리오'!$H$2,'d_시나리오'!$I$2,IF(A603&lt;('d_시나리오'!$I$2-'d_시나리오'!$H$2)/('d_시나리오'!$J$2-'d_시나리오'!$H$2),'d_시나리오'!$H$2+SQRT(A603*('d_시나리오'!$J$2-'d_시나리오'!$H$2)*('d_시나리오'!$I$2-'d_시나리오'!$H$2)),'d_시나리오'!$J$2-SQRT((1-A603)*('d_시나리오'!$J$2-'d_시나리오'!$H$2)*('d_시나리오'!$J$2-'d_시나리오'!$I$2))))</f>
        <v/>
      </c>
      <c r="C603">
        <f>RAND()</f>
        <v/>
      </c>
      <c r="D603">
        <f>BETAINV(RAND(),IF(C603&lt;'d_고정'!$B$26,'d_고정'!$B$23,'d_고정'!$B$16)+1,'d_고정'!$B$17-IF(C603&lt;'d_고정'!$B$26,'d_고정'!$B$23,'d_고정'!$B$16)+1)*('d_고정'!$B$14+('d_고정'!$B$15-'d_고정'!$B$14)*RAND())</f>
        <v/>
      </c>
      <c r="E603">
        <f>INDEX('d_분포'!$A$2:$A$28,RANDBETWEEN(1,27))</f>
        <v/>
      </c>
      <c r="F603">
        <f>INDEX('d_분포'!$C$2:$C$5,RANDBETWEEN(1,4))*(0.9+0.2*RAND())</f>
        <v/>
      </c>
      <c r="G603">
        <f>RAND()</f>
        <v/>
      </c>
      <c r="H603">
        <f>(F603+(1-F603)*('d_고정'!$B$22*BETAINV(RAND(),IF(G603&lt;'d_고정'!$B$26,'d_고정'!$B$25,'d_고정'!$B$20)+1,'d_고정'!$B$21-IF(G603&lt;'d_고정'!$B$26,'d_고정'!$B$25,'d_고정'!$B$20)+1)+(1-'d_고정'!$B$22)*BETAINV(RAND(),IF(G603&lt;'d_고정'!$B$26,'d_고정'!$B$24,'d_고정'!$B$18)+1,'d_고정'!$B$19-IF(G603&lt;'d_고정'!$B$26,'d_고정'!$B$24,'d_고정'!$B$18)+1))*('d_고정'!$B$14+('d_고정'!$B$15-'d_고정'!$B$14)*RAND()))/F603</f>
        <v/>
      </c>
      <c r="I603">
        <f>RAND()</f>
        <v/>
      </c>
      <c r="J603">
        <f>IF('d_시나리오'!$J$3='d_시나리오'!$H$3,'d_시나리오'!$I$3,IF(I603&lt;('d_시나리오'!$I$3-'d_시나리오'!$H$3)/('d_시나리오'!$J$3-'d_시나리오'!$H$3),'d_시나리오'!$H$3+SQRT(I603*('d_시나리오'!$J$3-'d_시나리오'!$H$3)*('d_시나리오'!$I$3-'d_시나리오'!$H$3)),'d_시나리오'!$J$3-SQRT((1-I603)*('d_시나리오'!$J$3-'d_시나리오'!$H$3)*('d_시나리오'!$J$3-'d_시나리오'!$I$3))))</f>
        <v/>
      </c>
      <c r="K603">
        <f>RAND()</f>
        <v/>
      </c>
      <c r="L603">
        <f>IF('d_시나리오'!$J$4='d_시나리오'!$H$4,'d_시나리오'!$I$4,IF(K603&lt;('d_시나리오'!$I$4-'d_시나리오'!$H$4)/('d_시나리오'!$J$4-'d_시나리오'!$H$4),'d_시나리오'!$H$4+SQRT(K603*('d_시나리오'!$J$4-'d_시나리오'!$H$4)*('d_시나리오'!$I$4-'d_시나리오'!$H$4)),'d_시나리오'!$J$4-SQRT((1-K603)*('d_시나리오'!$J$4-'d_시나리오'!$H$4)*('d_시나리오'!$J$4-'d_시나리오'!$I$4))))</f>
        <v/>
      </c>
      <c r="M603">
        <f>RAND()</f>
        <v/>
      </c>
      <c r="N603">
        <f>IF('d_시나리오'!$J$5='d_시나리오'!$H$5,'d_시나리오'!$I$5,IF(M603&lt;('d_시나리오'!$I$5-'d_시나리오'!$H$5)/('d_시나리오'!$J$5-'d_시나리오'!$H$5),'d_시나리오'!$H$5+SQRT(M603*('d_시나리오'!$J$5-'d_시나리오'!$H$5)*('d_시나리오'!$I$5-'d_시나리오'!$H$5)),'d_시나리오'!$J$5-SQRT((1-M603)*('d_시나리오'!$J$5-'d_시나리오'!$H$5)*('d_시나리오'!$J$5-'d_시나리오'!$I$5))))</f>
        <v/>
      </c>
      <c r="O603">
        <f>RAND()</f>
        <v/>
      </c>
      <c r="P603">
        <f>IF('d_시나리오'!$J$6='d_시나리오'!$H$6,'d_시나리오'!$I$6,IF(O603&lt;('d_시나리오'!$I$6-'d_시나리오'!$H$6)/('d_시나리오'!$J$6-'d_시나리오'!$H$6),'d_시나리오'!$H$6+SQRT(O603*('d_시나리오'!$J$6-'d_시나리오'!$H$6)*('d_시나리오'!$I$6-'d_시나리오'!$H$6)),'d_시나리오'!$J$6-SQRT((1-O603)*('d_시나리오'!$J$6-'d_시나리오'!$H$6)*('d_시나리오'!$J$6-'d_시나리오'!$I$6))))</f>
        <v/>
      </c>
      <c r="Q603">
        <f>INDEX('d_분포'!$B$2:$B$57,RANDBETWEEN(1,56))</f>
        <v/>
      </c>
      <c r="R603">
        <f>BETAINV(RAND(),5,5)</f>
        <v/>
      </c>
      <c r="S603">
        <f>'d_고정'!$B$1*'6_기대효과'!$H$7*('d_시나리오'!$I$7/'d_고정'!$B$2)*B603</f>
        <v/>
      </c>
      <c r="T603">
        <f>S603*D603</f>
        <v/>
      </c>
      <c r="U603">
        <f>S603*F603*H603</f>
        <v/>
      </c>
      <c r="V603">
        <f>S603*F603*(H603-1)</f>
        <v/>
      </c>
      <c r="W603">
        <f>U603*J603</f>
        <v/>
      </c>
      <c r="X603">
        <f>T603+W603</f>
        <v/>
      </c>
      <c r="Y603">
        <f>(T603*E603+W603*L603)*(1-R603-'d_고정'!$B$13)</f>
        <v/>
      </c>
      <c r="Z603">
        <f>(U603*N603*Q603+'d_고정'!$B$3*('6_기대효과'!$H$7/8)*Q603*'d_고정'!$B$10*P603*('6_기대효과'!$K$7/'d_고정'!$B$9))*(1-R603)</f>
        <v/>
      </c>
      <c r="AA603">
        <f>W603*L603*(1-R603-'d_고정'!$B$13)+U603*MAX(N603-'d_고정'!$B$10*P603*('6_기대효과'!$K$7/'d_고정'!$B$9),0)*Q603*(1-R603)</f>
        <v/>
      </c>
      <c r="AB603">
        <f>Y603+Z603</f>
        <v/>
      </c>
      <c r="AC603">
        <f>Y603/('d_고정'!$B$5*'6_기대효과'!$H$7/8)/'d_고정'!$B$6</f>
        <v/>
      </c>
      <c r="AD603">
        <f>Y603/('d_고정'!$B$8*'6_기대효과'!$H$7/8)</f>
        <v/>
      </c>
    </row>
    <row r="604">
      <c r="A604">
        <f>RAND()</f>
        <v/>
      </c>
      <c r="B604">
        <f>IF('d_시나리오'!$J$2='d_시나리오'!$H$2,'d_시나리오'!$I$2,IF(A604&lt;('d_시나리오'!$I$2-'d_시나리오'!$H$2)/('d_시나리오'!$J$2-'d_시나리오'!$H$2),'d_시나리오'!$H$2+SQRT(A604*('d_시나리오'!$J$2-'d_시나리오'!$H$2)*('d_시나리오'!$I$2-'d_시나리오'!$H$2)),'d_시나리오'!$J$2-SQRT((1-A604)*('d_시나리오'!$J$2-'d_시나리오'!$H$2)*('d_시나리오'!$J$2-'d_시나리오'!$I$2))))</f>
        <v/>
      </c>
      <c r="C604">
        <f>RAND()</f>
        <v/>
      </c>
      <c r="D604">
        <f>BETAINV(RAND(),IF(C604&lt;'d_고정'!$B$26,'d_고정'!$B$23,'d_고정'!$B$16)+1,'d_고정'!$B$17-IF(C604&lt;'d_고정'!$B$26,'d_고정'!$B$23,'d_고정'!$B$16)+1)*('d_고정'!$B$14+('d_고정'!$B$15-'d_고정'!$B$14)*RAND())</f>
        <v/>
      </c>
      <c r="E604">
        <f>INDEX('d_분포'!$A$2:$A$28,RANDBETWEEN(1,27))</f>
        <v/>
      </c>
      <c r="F604">
        <f>INDEX('d_분포'!$C$2:$C$5,RANDBETWEEN(1,4))*(0.9+0.2*RAND())</f>
        <v/>
      </c>
      <c r="G604">
        <f>RAND()</f>
        <v/>
      </c>
      <c r="H604">
        <f>(F604+(1-F604)*('d_고정'!$B$22*BETAINV(RAND(),IF(G604&lt;'d_고정'!$B$26,'d_고정'!$B$25,'d_고정'!$B$20)+1,'d_고정'!$B$21-IF(G604&lt;'d_고정'!$B$26,'d_고정'!$B$25,'d_고정'!$B$20)+1)+(1-'d_고정'!$B$22)*BETAINV(RAND(),IF(G604&lt;'d_고정'!$B$26,'d_고정'!$B$24,'d_고정'!$B$18)+1,'d_고정'!$B$19-IF(G604&lt;'d_고정'!$B$26,'d_고정'!$B$24,'d_고정'!$B$18)+1))*('d_고정'!$B$14+('d_고정'!$B$15-'d_고정'!$B$14)*RAND()))/F604</f>
        <v/>
      </c>
      <c r="I604">
        <f>RAND()</f>
        <v/>
      </c>
      <c r="J604">
        <f>IF('d_시나리오'!$J$3='d_시나리오'!$H$3,'d_시나리오'!$I$3,IF(I604&lt;('d_시나리오'!$I$3-'d_시나리오'!$H$3)/('d_시나리오'!$J$3-'d_시나리오'!$H$3),'d_시나리오'!$H$3+SQRT(I604*('d_시나리오'!$J$3-'d_시나리오'!$H$3)*('d_시나리오'!$I$3-'d_시나리오'!$H$3)),'d_시나리오'!$J$3-SQRT((1-I604)*('d_시나리오'!$J$3-'d_시나리오'!$H$3)*('d_시나리오'!$J$3-'d_시나리오'!$I$3))))</f>
        <v/>
      </c>
      <c r="K604">
        <f>RAND()</f>
        <v/>
      </c>
      <c r="L604">
        <f>IF('d_시나리오'!$J$4='d_시나리오'!$H$4,'d_시나리오'!$I$4,IF(K604&lt;('d_시나리오'!$I$4-'d_시나리오'!$H$4)/('d_시나리오'!$J$4-'d_시나리오'!$H$4),'d_시나리오'!$H$4+SQRT(K604*('d_시나리오'!$J$4-'d_시나리오'!$H$4)*('d_시나리오'!$I$4-'d_시나리오'!$H$4)),'d_시나리오'!$J$4-SQRT((1-K604)*('d_시나리오'!$J$4-'d_시나리오'!$H$4)*('d_시나리오'!$J$4-'d_시나리오'!$I$4))))</f>
        <v/>
      </c>
      <c r="M604">
        <f>RAND()</f>
        <v/>
      </c>
      <c r="N604">
        <f>IF('d_시나리오'!$J$5='d_시나리오'!$H$5,'d_시나리오'!$I$5,IF(M604&lt;('d_시나리오'!$I$5-'d_시나리오'!$H$5)/('d_시나리오'!$J$5-'d_시나리오'!$H$5),'d_시나리오'!$H$5+SQRT(M604*('d_시나리오'!$J$5-'d_시나리오'!$H$5)*('d_시나리오'!$I$5-'d_시나리오'!$H$5)),'d_시나리오'!$J$5-SQRT((1-M604)*('d_시나리오'!$J$5-'d_시나리오'!$H$5)*('d_시나리오'!$J$5-'d_시나리오'!$I$5))))</f>
        <v/>
      </c>
      <c r="O604">
        <f>RAND()</f>
        <v/>
      </c>
      <c r="P604">
        <f>IF('d_시나리오'!$J$6='d_시나리오'!$H$6,'d_시나리오'!$I$6,IF(O604&lt;('d_시나리오'!$I$6-'d_시나리오'!$H$6)/('d_시나리오'!$J$6-'d_시나리오'!$H$6),'d_시나리오'!$H$6+SQRT(O604*('d_시나리오'!$J$6-'d_시나리오'!$H$6)*('d_시나리오'!$I$6-'d_시나리오'!$H$6)),'d_시나리오'!$J$6-SQRT((1-O604)*('d_시나리오'!$J$6-'d_시나리오'!$H$6)*('d_시나리오'!$J$6-'d_시나리오'!$I$6))))</f>
        <v/>
      </c>
      <c r="Q604">
        <f>INDEX('d_분포'!$B$2:$B$57,RANDBETWEEN(1,56))</f>
        <v/>
      </c>
      <c r="R604">
        <f>BETAINV(RAND(),5,5)</f>
        <v/>
      </c>
      <c r="S604">
        <f>'d_고정'!$B$1*'6_기대효과'!$H$7*('d_시나리오'!$I$7/'d_고정'!$B$2)*B604</f>
        <v/>
      </c>
      <c r="T604">
        <f>S604*D604</f>
        <v/>
      </c>
      <c r="U604">
        <f>S604*F604*H604</f>
        <v/>
      </c>
      <c r="V604">
        <f>S604*F604*(H604-1)</f>
        <v/>
      </c>
      <c r="W604">
        <f>U604*J604</f>
        <v/>
      </c>
      <c r="X604">
        <f>T604+W604</f>
        <v/>
      </c>
      <c r="Y604">
        <f>(T604*E604+W604*L604)*(1-R604-'d_고정'!$B$13)</f>
        <v/>
      </c>
      <c r="Z604">
        <f>(U604*N604*Q604+'d_고정'!$B$3*('6_기대효과'!$H$7/8)*Q604*'d_고정'!$B$10*P604*('6_기대효과'!$K$7/'d_고정'!$B$9))*(1-R604)</f>
        <v/>
      </c>
      <c r="AA604">
        <f>W604*L604*(1-R604-'d_고정'!$B$13)+U604*MAX(N604-'d_고정'!$B$10*P604*('6_기대효과'!$K$7/'d_고정'!$B$9),0)*Q604*(1-R604)</f>
        <v/>
      </c>
      <c r="AB604">
        <f>Y604+Z604</f>
        <v/>
      </c>
      <c r="AC604">
        <f>Y604/('d_고정'!$B$5*'6_기대효과'!$H$7/8)/'d_고정'!$B$6</f>
        <v/>
      </c>
      <c r="AD604">
        <f>Y604/('d_고정'!$B$8*'6_기대효과'!$H$7/8)</f>
        <v/>
      </c>
    </row>
    <row r="605">
      <c r="A605">
        <f>RAND()</f>
        <v/>
      </c>
      <c r="B605">
        <f>IF('d_시나리오'!$J$2='d_시나리오'!$H$2,'d_시나리오'!$I$2,IF(A605&lt;('d_시나리오'!$I$2-'d_시나리오'!$H$2)/('d_시나리오'!$J$2-'d_시나리오'!$H$2),'d_시나리오'!$H$2+SQRT(A605*('d_시나리오'!$J$2-'d_시나리오'!$H$2)*('d_시나리오'!$I$2-'d_시나리오'!$H$2)),'d_시나리오'!$J$2-SQRT((1-A605)*('d_시나리오'!$J$2-'d_시나리오'!$H$2)*('d_시나리오'!$J$2-'d_시나리오'!$I$2))))</f>
        <v/>
      </c>
      <c r="C605">
        <f>RAND()</f>
        <v/>
      </c>
      <c r="D605">
        <f>BETAINV(RAND(),IF(C605&lt;'d_고정'!$B$26,'d_고정'!$B$23,'d_고정'!$B$16)+1,'d_고정'!$B$17-IF(C605&lt;'d_고정'!$B$26,'d_고정'!$B$23,'d_고정'!$B$16)+1)*('d_고정'!$B$14+('d_고정'!$B$15-'d_고정'!$B$14)*RAND())</f>
        <v/>
      </c>
      <c r="E605">
        <f>INDEX('d_분포'!$A$2:$A$28,RANDBETWEEN(1,27))</f>
        <v/>
      </c>
      <c r="F605">
        <f>INDEX('d_분포'!$C$2:$C$5,RANDBETWEEN(1,4))*(0.9+0.2*RAND())</f>
        <v/>
      </c>
      <c r="G605">
        <f>RAND()</f>
        <v/>
      </c>
      <c r="H605">
        <f>(F605+(1-F605)*('d_고정'!$B$22*BETAINV(RAND(),IF(G605&lt;'d_고정'!$B$26,'d_고정'!$B$25,'d_고정'!$B$20)+1,'d_고정'!$B$21-IF(G605&lt;'d_고정'!$B$26,'d_고정'!$B$25,'d_고정'!$B$20)+1)+(1-'d_고정'!$B$22)*BETAINV(RAND(),IF(G605&lt;'d_고정'!$B$26,'d_고정'!$B$24,'d_고정'!$B$18)+1,'d_고정'!$B$19-IF(G605&lt;'d_고정'!$B$26,'d_고정'!$B$24,'d_고정'!$B$18)+1))*('d_고정'!$B$14+('d_고정'!$B$15-'d_고정'!$B$14)*RAND()))/F605</f>
        <v/>
      </c>
      <c r="I605">
        <f>RAND()</f>
        <v/>
      </c>
      <c r="J605">
        <f>IF('d_시나리오'!$J$3='d_시나리오'!$H$3,'d_시나리오'!$I$3,IF(I605&lt;('d_시나리오'!$I$3-'d_시나리오'!$H$3)/('d_시나리오'!$J$3-'d_시나리오'!$H$3),'d_시나리오'!$H$3+SQRT(I605*('d_시나리오'!$J$3-'d_시나리오'!$H$3)*('d_시나리오'!$I$3-'d_시나리오'!$H$3)),'d_시나리오'!$J$3-SQRT((1-I605)*('d_시나리오'!$J$3-'d_시나리오'!$H$3)*('d_시나리오'!$J$3-'d_시나리오'!$I$3))))</f>
        <v/>
      </c>
      <c r="K605">
        <f>RAND()</f>
        <v/>
      </c>
      <c r="L605">
        <f>IF('d_시나리오'!$J$4='d_시나리오'!$H$4,'d_시나리오'!$I$4,IF(K605&lt;('d_시나리오'!$I$4-'d_시나리오'!$H$4)/('d_시나리오'!$J$4-'d_시나리오'!$H$4),'d_시나리오'!$H$4+SQRT(K605*('d_시나리오'!$J$4-'d_시나리오'!$H$4)*('d_시나리오'!$I$4-'d_시나리오'!$H$4)),'d_시나리오'!$J$4-SQRT((1-K605)*('d_시나리오'!$J$4-'d_시나리오'!$H$4)*('d_시나리오'!$J$4-'d_시나리오'!$I$4))))</f>
        <v/>
      </c>
      <c r="M605">
        <f>RAND()</f>
        <v/>
      </c>
      <c r="N605">
        <f>IF('d_시나리오'!$J$5='d_시나리오'!$H$5,'d_시나리오'!$I$5,IF(M605&lt;('d_시나리오'!$I$5-'d_시나리오'!$H$5)/('d_시나리오'!$J$5-'d_시나리오'!$H$5),'d_시나리오'!$H$5+SQRT(M605*('d_시나리오'!$J$5-'d_시나리오'!$H$5)*('d_시나리오'!$I$5-'d_시나리오'!$H$5)),'d_시나리오'!$J$5-SQRT((1-M605)*('d_시나리오'!$J$5-'d_시나리오'!$H$5)*('d_시나리오'!$J$5-'d_시나리오'!$I$5))))</f>
        <v/>
      </c>
      <c r="O605">
        <f>RAND()</f>
        <v/>
      </c>
      <c r="P605">
        <f>IF('d_시나리오'!$J$6='d_시나리오'!$H$6,'d_시나리오'!$I$6,IF(O605&lt;('d_시나리오'!$I$6-'d_시나리오'!$H$6)/('d_시나리오'!$J$6-'d_시나리오'!$H$6),'d_시나리오'!$H$6+SQRT(O605*('d_시나리오'!$J$6-'d_시나리오'!$H$6)*('d_시나리오'!$I$6-'d_시나리오'!$H$6)),'d_시나리오'!$J$6-SQRT((1-O605)*('d_시나리오'!$J$6-'d_시나리오'!$H$6)*('d_시나리오'!$J$6-'d_시나리오'!$I$6))))</f>
        <v/>
      </c>
      <c r="Q605">
        <f>INDEX('d_분포'!$B$2:$B$57,RANDBETWEEN(1,56))</f>
        <v/>
      </c>
      <c r="R605">
        <f>BETAINV(RAND(),5,5)</f>
        <v/>
      </c>
      <c r="S605">
        <f>'d_고정'!$B$1*'6_기대효과'!$H$7*('d_시나리오'!$I$7/'d_고정'!$B$2)*B605</f>
        <v/>
      </c>
      <c r="T605">
        <f>S605*D605</f>
        <v/>
      </c>
      <c r="U605">
        <f>S605*F605*H605</f>
        <v/>
      </c>
      <c r="V605">
        <f>S605*F605*(H605-1)</f>
        <v/>
      </c>
      <c r="W605">
        <f>U605*J605</f>
        <v/>
      </c>
      <c r="X605">
        <f>T605+W605</f>
        <v/>
      </c>
      <c r="Y605">
        <f>(T605*E605+W605*L605)*(1-R605-'d_고정'!$B$13)</f>
        <v/>
      </c>
      <c r="Z605">
        <f>(U605*N605*Q605+'d_고정'!$B$3*('6_기대효과'!$H$7/8)*Q605*'d_고정'!$B$10*P605*('6_기대효과'!$K$7/'d_고정'!$B$9))*(1-R605)</f>
        <v/>
      </c>
      <c r="AA605">
        <f>W605*L605*(1-R605-'d_고정'!$B$13)+U605*MAX(N605-'d_고정'!$B$10*P605*('6_기대효과'!$K$7/'d_고정'!$B$9),0)*Q605*(1-R605)</f>
        <v/>
      </c>
      <c r="AB605">
        <f>Y605+Z605</f>
        <v/>
      </c>
      <c r="AC605">
        <f>Y605/('d_고정'!$B$5*'6_기대효과'!$H$7/8)/'d_고정'!$B$6</f>
        <v/>
      </c>
      <c r="AD605">
        <f>Y605/('d_고정'!$B$8*'6_기대효과'!$H$7/8)</f>
        <v/>
      </c>
    </row>
    <row r="606">
      <c r="A606">
        <f>RAND()</f>
        <v/>
      </c>
      <c r="B606">
        <f>IF('d_시나리오'!$J$2='d_시나리오'!$H$2,'d_시나리오'!$I$2,IF(A606&lt;('d_시나리오'!$I$2-'d_시나리오'!$H$2)/('d_시나리오'!$J$2-'d_시나리오'!$H$2),'d_시나리오'!$H$2+SQRT(A606*('d_시나리오'!$J$2-'d_시나리오'!$H$2)*('d_시나리오'!$I$2-'d_시나리오'!$H$2)),'d_시나리오'!$J$2-SQRT((1-A606)*('d_시나리오'!$J$2-'d_시나리오'!$H$2)*('d_시나리오'!$J$2-'d_시나리오'!$I$2))))</f>
        <v/>
      </c>
      <c r="C606">
        <f>RAND()</f>
        <v/>
      </c>
      <c r="D606">
        <f>BETAINV(RAND(),IF(C606&lt;'d_고정'!$B$26,'d_고정'!$B$23,'d_고정'!$B$16)+1,'d_고정'!$B$17-IF(C606&lt;'d_고정'!$B$26,'d_고정'!$B$23,'d_고정'!$B$16)+1)*('d_고정'!$B$14+('d_고정'!$B$15-'d_고정'!$B$14)*RAND())</f>
        <v/>
      </c>
      <c r="E606">
        <f>INDEX('d_분포'!$A$2:$A$28,RANDBETWEEN(1,27))</f>
        <v/>
      </c>
      <c r="F606">
        <f>INDEX('d_분포'!$C$2:$C$5,RANDBETWEEN(1,4))*(0.9+0.2*RAND())</f>
        <v/>
      </c>
      <c r="G606">
        <f>RAND()</f>
        <v/>
      </c>
      <c r="H606">
        <f>(F606+(1-F606)*('d_고정'!$B$22*BETAINV(RAND(),IF(G606&lt;'d_고정'!$B$26,'d_고정'!$B$25,'d_고정'!$B$20)+1,'d_고정'!$B$21-IF(G606&lt;'d_고정'!$B$26,'d_고정'!$B$25,'d_고정'!$B$20)+1)+(1-'d_고정'!$B$22)*BETAINV(RAND(),IF(G606&lt;'d_고정'!$B$26,'d_고정'!$B$24,'d_고정'!$B$18)+1,'d_고정'!$B$19-IF(G606&lt;'d_고정'!$B$26,'d_고정'!$B$24,'d_고정'!$B$18)+1))*('d_고정'!$B$14+('d_고정'!$B$15-'d_고정'!$B$14)*RAND()))/F606</f>
        <v/>
      </c>
      <c r="I606">
        <f>RAND()</f>
        <v/>
      </c>
      <c r="J606">
        <f>IF('d_시나리오'!$J$3='d_시나리오'!$H$3,'d_시나리오'!$I$3,IF(I606&lt;('d_시나리오'!$I$3-'d_시나리오'!$H$3)/('d_시나리오'!$J$3-'d_시나리오'!$H$3),'d_시나리오'!$H$3+SQRT(I606*('d_시나리오'!$J$3-'d_시나리오'!$H$3)*('d_시나리오'!$I$3-'d_시나리오'!$H$3)),'d_시나리오'!$J$3-SQRT((1-I606)*('d_시나리오'!$J$3-'d_시나리오'!$H$3)*('d_시나리오'!$J$3-'d_시나리오'!$I$3))))</f>
        <v/>
      </c>
      <c r="K606">
        <f>RAND()</f>
        <v/>
      </c>
      <c r="L606">
        <f>IF('d_시나리오'!$J$4='d_시나리오'!$H$4,'d_시나리오'!$I$4,IF(K606&lt;('d_시나리오'!$I$4-'d_시나리오'!$H$4)/('d_시나리오'!$J$4-'d_시나리오'!$H$4),'d_시나리오'!$H$4+SQRT(K606*('d_시나리오'!$J$4-'d_시나리오'!$H$4)*('d_시나리오'!$I$4-'d_시나리오'!$H$4)),'d_시나리오'!$J$4-SQRT((1-K606)*('d_시나리오'!$J$4-'d_시나리오'!$H$4)*('d_시나리오'!$J$4-'d_시나리오'!$I$4))))</f>
        <v/>
      </c>
      <c r="M606">
        <f>RAND()</f>
        <v/>
      </c>
      <c r="N606">
        <f>IF('d_시나리오'!$J$5='d_시나리오'!$H$5,'d_시나리오'!$I$5,IF(M606&lt;('d_시나리오'!$I$5-'d_시나리오'!$H$5)/('d_시나리오'!$J$5-'d_시나리오'!$H$5),'d_시나리오'!$H$5+SQRT(M606*('d_시나리오'!$J$5-'d_시나리오'!$H$5)*('d_시나리오'!$I$5-'d_시나리오'!$H$5)),'d_시나리오'!$J$5-SQRT((1-M606)*('d_시나리오'!$J$5-'d_시나리오'!$H$5)*('d_시나리오'!$J$5-'d_시나리오'!$I$5))))</f>
        <v/>
      </c>
      <c r="O606">
        <f>RAND()</f>
        <v/>
      </c>
      <c r="P606">
        <f>IF('d_시나리오'!$J$6='d_시나리오'!$H$6,'d_시나리오'!$I$6,IF(O606&lt;('d_시나리오'!$I$6-'d_시나리오'!$H$6)/('d_시나리오'!$J$6-'d_시나리오'!$H$6),'d_시나리오'!$H$6+SQRT(O606*('d_시나리오'!$J$6-'d_시나리오'!$H$6)*('d_시나리오'!$I$6-'d_시나리오'!$H$6)),'d_시나리오'!$J$6-SQRT((1-O606)*('d_시나리오'!$J$6-'d_시나리오'!$H$6)*('d_시나리오'!$J$6-'d_시나리오'!$I$6))))</f>
        <v/>
      </c>
      <c r="Q606">
        <f>INDEX('d_분포'!$B$2:$B$57,RANDBETWEEN(1,56))</f>
        <v/>
      </c>
      <c r="R606">
        <f>BETAINV(RAND(),5,5)</f>
        <v/>
      </c>
      <c r="S606">
        <f>'d_고정'!$B$1*'6_기대효과'!$H$7*('d_시나리오'!$I$7/'d_고정'!$B$2)*B606</f>
        <v/>
      </c>
      <c r="T606">
        <f>S606*D606</f>
        <v/>
      </c>
      <c r="U606">
        <f>S606*F606*H606</f>
        <v/>
      </c>
      <c r="V606">
        <f>S606*F606*(H606-1)</f>
        <v/>
      </c>
      <c r="W606">
        <f>U606*J606</f>
        <v/>
      </c>
      <c r="X606">
        <f>T606+W606</f>
        <v/>
      </c>
      <c r="Y606">
        <f>(T606*E606+W606*L606)*(1-R606-'d_고정'!$B$13)</f>
        <v/>
      </c>
      <c r="Z606">
        <f>(U606*N606*Q606+'d_고정'!$B$3*('6_기대효과'!$H$7/8)*Q606*'d_고정'!$B$10*P606*('6_기대효과'!$K$7/'d_고정'!$B$9))*(1-R606)</f>
        <v/>
      </c>
      <c r="AA606">
        <f>W606*L606*(1-R606-'d_고정'!$B$13)+U606*MAX(N606-'d_고정'!$B$10*P606*('6_기대효과'!$K$7/'d_고정'!$B$9),0)*Q606*(1-R606)</f>
        <v/>
      </c>
      <c r="AB606">
        <f>Y606+Z606</f>
        <v/>
      </c>
      <c r="AC606">
        <f>Y606/('d_고정'!$B$5*'6_기대효과'!$H$7/8)/'d_고정'!$B$6</f>
        <v/>
      </c>
      <c r="AD606">
        <f>Y606/('d_고정'!$B$8*'6_기대효과'!$H$7/8)</f>
        <v/>
      </c>
    </row>
    <row r="607">
      <c r="A607">
        <f>RAND()</f>
        <v/>
      </c>
      <c r="B607">
        <f>IF('d_시나리오'!$J$2='d_시나리오'!$H$2,'d_시나리오'!$I$2,IF(A607&lt;('d_시나리오'!$I$2-'d_시나리오'!$H$2)/('d_시나리오'!$J$2-'d_시나리오'!$H$2),'d_시나리오'!$H$2+SQRT(A607*('d_시나리오'!$J$2-'d_시나리오'!$H$2)*('d_시나리오'!$I$2-'d_시나리오'!$H$2)),'d_시나리오'!$J$2-SQRT((1-A607)*('d_시나리오'!$J$2-'d_시나리오'!$H$2)*('d_시나리오'!$J$2-'d_시나리오'!$I$2))))</f>
        <v/>
      </c>
      <c r="C607">
        <f>RAND()</f>
        <v/>
      </c>
      <c r="D607">
        <f>BETAINV(RAND(),IF(C607&lt;'d_고정'!$B$26,'d_고정'!$B$23,'d_고정'!$B$16)+1,'d_고정'!$B$17-IF(C607&lt;'d_고정'!$B$26,'d_고정'!$B$23,'d_고정'!$B$16)+1)*('d_고정'!$B$14+('d_고정'!$B$15-'d_고정'!$B$14)*RAND())</f>
        <v/>
      </c>
      <c r="E607">
        <f>INDEX('d_분포'!$A$2:$A$28,RANDBETWEEN(1,27))</f>
        <v/>
      </c>
      <c r="F607">
        <f>INDEX('d_분포'!$C$2:$C$5,RANDBETWEEN(1,4))*(0.9+0.2*RAND())</f>
        <v/>
      </c>
      <c r="G607">
        <f>RAND()</f>
        <v/>
      </c>
      <c r="H607">
        <f>(F607+(1-F607)*('d_고정'!$B$22*BETAINV(RAND(),IF(G607&lt;'d_고정'!$B$26,'d_고정'!$B$25,'d_고정'!$B$20)+1,'d_고정'!$B$21-IF(G607&lt;'d_고정'!$B$26,'d_고정'!$B$25,'d_고정'!$B$20)+1)+(1-'d_고정'!$B$22)*BETAINV(RAND(),IF(G607&lt;'d_고정'!$B$26,'d_고정'!$B$24,'d_고정'!$B$18)+1,'d_고정'!$B$19-IF(G607&lt;'d_고정'!$B$26,'d_고정'!$B$24,'d_고정'!$B$18)+1))*('d_고정'!$B$14+('d_고정'!$B$15-'d_고정'!$B$14)*RAND()))/F607</f>
        <v/>
      </c>
      <c r="I607">
        <f>RAND()</f>
        <v/>
      </c>
      <c r="J607">
        <f>IF('d_시나리오'!$J$3='d_시나리오'!$H$3,'d_시나리오'!$I$3,IF(I607&lt;('d_시나리오'!$I$3-'d_시나리오'!$H$3)/('d_시나리오'!$J$3-'d_시나리오'!$H$3),'d_시나리오'!$H$3+SQRT(I607*('d_시나리오'!$J$3-'d_시나리오'!$H$3)*('d_시나리오'!$I$3-'d_시나리오'!$H$3)),'d_시나리오'!$J$3-SQRT((1-I607)*('d_시나리오'!$J$3-'d_시나리오'!$H$3)*('d_시나리오'!$J$3-'d_시나리오'!$I$3))))</f>
        <v/>
      </c>
      <c r="K607">
        <f>RAND()</f>
        <v/>
      </c>
      <c r="L607">
        <f>IF('d_시나리오'!$J$4='d_시나리오'!$H$4,'d_시나리오'!$I$4,IF(K607&lt;('d_시나리오'!$I$4-'d_시나리오'!$H$4)/('d_시나리오'!$J$4-'d_시나리오'!$H$4),'d_시나리오'!$H$4+SQRT(K607*('d_시나리오'!$J$4-'d_시나리오'!$H$4)*('d_시나리오'!$I$4-'d_시나리오'!$H$4)),'d_시나리오'!$J$4-SQRT((1-K607)*('d_시나리오'!$J$4-'d_시나리오'!$H$4)*('d_시나리오'!$J$4-'d_시나리오'!$I$4))))</f>
        <v/>
      </c>
      <c r="M607">
        <f>RAND()</f>
        <v/>
      </c>
      <c r="N607">
        <f>IF('d_시나리오'!$J$5='d_시나리오'!$H$5,'d_시나리오'!$I$5,IF(M607&lt;('d_시나리오'!$I$5-'d_시나리오'!$H$5)/('d_시나리오'!$J$5-'d_시나리오'!$H$5),'d_시나리오'!$H$5+SQRT(M607*('d_시나리오'!$J$5-'d_시나리오'!$H$5)*('d_시나리오'!$I$5-'d_시나리오'!$H$5)),'d_시나리오'!$J$5-SQRT((1-M607)*('d_시나리오'!$J$5-'d_시나리오'!$H$5)*('d_시나리오'!$J$5-'d_시나리오'!$I$5))))</f>
        <v/>
      </c>
      <c r="O607">
        <f>RAND()</f>
        <v/>
      </c>
      <c r="P607">
        <f>IF('d_시나리오'!$J$6='d_시나리오'!$H$6,'d_시나리오'!$I$6,IF(O607&lt;('d_시나리오'!$I$6-'d_시나리오'!$H$6)/('d_시나리오'!$J$6-'d_시나리오'!$H$6),'d_시나리오'!$H$6+SQRT(O607*('d_시나리오'!$J$6-'d_시나리오'!$H$6)*('d_시나리오'!$I$6-'d_시나리오'!$H$6)),'d_시나리오'!$J$6-SQRT((1-O607)*('d_시나리오'!$J$6-'d_시나리오'!$H$6)*('d_시나리오'!$J$6-'d_시나리오'!$I$6))))</f>
        <v/>
      </c>
      <c r="Q607">
        <f>INDEX('d_분포'!$B$2:$B$57,RANDBETWEEN(1,56))</f>
        <v/>
      </c>
      <c r="R607">
        <f>BETAINV(RAND(),5,5)</f>
        <v/>
      </c>
      <c r="S607">
        <f>'d_고정'!$B$1*'6_기대효과'!$H$7*('d_시나리오'!$I$7/'d_고정'!$B$2)*B607</f>
        <v/>
      </c>
      <c r="T607">
        <f>S607*D607</f>
        <v/>
      </c>
      <c r="U607">
        <f>S607*F607*H607</f>
        <v/>
      </c>
      <c r="V607">
        <f>S607*F607*(H607-1)</f>
        <v/>
      </c>
      <c r="W607">
        <f>U607*J607</f>
        <v/>
      </c>
      <c r="X607">
        <f>T607+W607</f>
        <v/>
      </c>
      <c r="Y607">
        <f>(T607*E607+W607*L607)*(1-R607-'d_고정'!$B$13)</f>
        <v/>
      </c>
      <c r="Z607">
        <f>(U607*N607*Q607+'d_고정'!$B$3*('6_기대효과'!$H$7/8)*Q607*'d_고정'!$B$10*P607*('6_기대효과'!$K$7/'d_고정'!$B$9))*(1-R607)</f>
        <v/>
      </c>
      <c r="AA607">
        <f>W607*L607*(1-R607-'d_고정'!$B$13)+U607*MAX(N607-'d_고정'!$B$10*P607*('6_기대효과'!$K$7/'d_고정'!$B$9),0)*Q607*(1-R607)</f>
        <v/>
      </c>
      <c r="AB607">
        <f>Y607+Z607</f>
        <v/>
      </c>
      <c r="AC607">
        <f>Y607/('d_고정'!$B$5*'6_기대효과'!$H$7/8)/'d_고정'!$B$6</f>
        <v/>
      </c>
      <c r="AD607">
        <f>Y607/('d_고정'!$B$8*'6_기대효과'!$H$7/8)</f>
        <v/>
      </c>
    </row>
    <row r="608">
      <c r="A608">
        <f>RAND()</f>
        <v/>
      </c>
      <c r="B608">
        <f>IF('d_시나리오'!$J$2='d_시나리오'!$H$2,'d_시나리오'!$I$2,IF(A608&lt;('d_시나리오'!$I$2-'d_시나리오'!$H$2)/('d_시나리오'!$J$2-'d_시나리오'!$H$2),'d_시나리오'!$H$2+SQRT(A608*('d_시나리오'!$J$2-'d_시나리오'!$H$2)*('d_시나리오'!$I$2-'d_시나리오'!$H$2)),'d_시나리오'!$J$2-SQRT((1-A608)*('d_시나리오'!$J$2-'d_시나리오'!$H$2)*('d_시나리오'!$J$2-'d_시나리오'!$I$2))))</f>
        <v/>
      </c>
      <c r="C608">
        <f>RAND()</f>
        <v/>
      </c>
      <c r="D608">
        <f>BETAINV(RAND(),IF(C608&lt;'d_고정'!$B$26,'d_고정'!$B$23,'d_고정'!$B$16)+1,'d_고정'!$B$17-IF(C608&lt;'d_고정'!$B$26,'d_고정'!$B$23,'d_고정'!$B$16)+1)*('d_고정'!$B$14+('d_고정'!$B$15-'d_고정'!$B$14)*RAND())</f>
        <v/>
      </c>
      <c r="E608">
        <f>INDEX('d_분포'!$A$2:$A$28,RANDBETWEEN(1,27))</f>
        <v/>
      </c>
      <c r="F608">
        <f>INDEX('d_분포'!$C$2:$C$5,RANDBETWEEN(1,4))*(0.9+0.2*RAND())</f>
        <v/>
      </c>
      <c r="G608">
        <f>RAND()</f>
        <v/>
      </c>
      <c r="H608">
        <f>(F608+(1-F608)*('d_고정'!$B$22*BETAINV(RAND(),IF(G608&lt;'d_고정'!$B$26,'d_고정'!$B$25,'d_고정'!$B$20)+1,'d_고정'!$B$21-IF(G608&lt;'d_고정'!$B$26,'d_고정'!$B$25,'d_고정'!$B$20)+1)+(1-'d_고정'!$B$22)*BETAINV(RAND(),IF(G608&lt;'d_고정'!$B$26,'d_고정'!$B$24,'d_고정'!$B$18)+1,'d_고정'!$B$19-IF(G608&lt;'d_고정'!$B$26,'d_고정'!$B$24,'d_고정'!$B$18)+1))*('d_고정'!$B$14+('d_고정'!$B$15-'d_고정'!$B$14)*RAND()))/F608</f>
        <v/>
      </c>
      <c r="I608">
        <f>RAND()</f>
        <v/>
      </c>
      <c r="J608">
        <f>IF('d_시나리오'!$J$3='d_시나리오'!$H$3,'d_시나리오'!$I$3,IF(I608&lt;('d_시나리오'!$I$3-'d_시나리오'!$H$3)/('d_시나리오'!$J$3-'d_시나리오'!$H$3),'d_시나리오'!$H$3+SQRT(I608*('d_시나리오'!$J$3-'d_시나리오'!$H$3)*('d_시나리오'!$I$3-'d_시나리오'!$H$3)),'d_시나리오'!$J$3-SQRT((1-I608)*('d_시나리오'!$J$3-'d_시나리오'!$H$3)*('d_시나리오'!$J$3-'d_시나리오'!$I$3))))</f>
        <v/>
      </c>
      <c r="K608">
        <f>RAND()</f>
        <v/>
      </c>
      <c r="L608">
        <f>IF('d_시나리오'!$J$4='d_시나리오'!$H$4,'d_시나리오'!$I$4,IF(K608&lt;('d_시나리오'!$I$4-'d_시나리오'!$H$4)/('d_시나리오'!$J$4-'d_시나리오'!$H$4),'d_시나리오'!$H$4+SQRT(K608*('d_시나리오'!$J$4-'d_시나리오'!$H$4)*('d_시나리오'!$I$4-'d_시나리오'!$H$4)),'d_시나리오'!$J$4-SQRT((1-K608)*('d_시나리오'!$J$4-'d_시나리오'!$H$4)*('d_시나리오'!$J$4-'d_시나리오'!$I$4))))</f>
        <v/>
      </c>
      <c r="M608">
        <f>RAND()</f>
        <v/>
      </c>
      <c r="N608">
        <f>IF('d_시나리오'!$J$5='d_시나리오'!$H$5,'d_시나리오'!$I$5,IF(M608&lt;('d_시나리오'!$I$5-'d_시나리오'!$H$5)/('d_시나리오'!$J$5-'d_시나리오'!$H$5),'d_시나리오'!$H$5+SQRT(M608*('d_시나리오'!$J$5-'d_시나리오'!$H$5)*('d_시나리오'!$I$5-'d_시나리오'!$H$5)),'d_시나리오'!$J$5-SQRT((1-M608)*('d_시나리오'!$J$5-'d_시나리오'!$H$5)*('d_시나리오'!$J$5-'d_시나리오'!$I$5))))</f>
        <v/>
      </c>
      <c r="O608">
        <f>RAND()</f>
        <v/>
      </c>
      <c r="P608">
        <f>IF('d_시나리오'!$J$6='d_시나리오'!$H$6,'d_시나리오'!$I$6,IF(O608&lt;('d_시나리오'!$I$6-'d_시나리오'!$H$6)/('d_시나리오'!$J$6-'d_시나리오'!$H$6),'d_시나리오'!$H$6+SQRT(O608*('d_시나리오'!$J$6-'d_시나리오'!$H$6)*('d_시나리오'!$I$6-'d_시나리오'!$H$6)),'d_시나리오'!$J$6-SQRT((1-O608)*('d_시나리오'!$J$6-'d_시나리오'!$H$6)*('d_시나리오'!$J$6-'d_시나리오'!$I$6))))</f>
        <v/>
      </c>
      <c r="Q608">
        <f>INDEX('d_분포'!$B$2:$B$57,RANDBETWEEN(1,56))</f>
        <v/>
      </c>
      <c r="R608">
        <f>BETAINV(RAND(),5,5)</f>
        <v/>
      </c>
      <c r="S608">
        <f>'d_고정'!$B$1*'6_기대효과'!$H$7*('d_시나리오'!$I$7/'d_고정'!$B$2)*B608</f>
        <v/>
      </c>
      <c r="T608">
        <f>S608*D608</f>
        <v/>
      </c>
      <c r="U608">
        <f>S608*F608*H608</f>
        <v/>
      </c>
      <c r="V608">
        <f>S608*F608*(H608-1)</f>
        <v/>
      </c>
      <c r="W608">
        <f>U608*J608</f>
        <v/>
      </c>
      <c r="X608">
        <f>T608+W608</f>
        <v/>
      </c>
      <c r="Y608">
        <f>(T608*E608+W608*L608)*(1-R608-'d_고정'!$B$13)</f>
        <v/>
      </c>
      <c r="Z608">
        <f>(U608*N608*Q608+'d_고정'!$B$3*('6_기대효과'!$H$7/8)*Q608*'d_고정'!$B$10*P608*('6_기대효과'!$K$7/'d_고정'!$B$9))*(1-R608)</f>
        <v/>
      </c>
      <c r="AA608">
        <f>W608*L608*(1-R608-'d_고정'!$B$13)+U608*MAX(N608-'d_고정'!$B$10*P608*('6_기대효과'!$K$7/'d_고정'!$B$9),0)*Q608*(1-R608)</f>
        <v/>
      </c>
      <c r="AB608">
        <f>Y608+Z608</f>
        <v/>
      </c>
      <c r="AC608">
        <f>Y608/('d_고정'!$B$5*'6_기대효과'!$H$7/8)/'d_고정'!$B$6</f>
        <v/>
      </c>
      <c r="AD608">
        <f>Y608/('d_고정'!$B$8*'6_기대효과'!$H$7/8)</f>
        <v/>
      </c>
    </row>
    <row r="609">
      <c r="A609">
        <f>RAND()</f>
        <v/>
      </c>
      <c r="B609">
        <f>IF('d_시나리오'!$J$2='d_시나리오'!$H$2,'d_시나리오'!$I$2,IF(A609&lt;('d_시나리오'!$I$2-'d_시나리오'!$H$2)/('d_시나리오'!$J$2-'d_시나리오'!$H$2),'d_시나리오'!$H$2+SQRT(A609*('d_시나리오'!$J$2-'d_시나리오'!$H$2)*('d_시나리오'!$I$2-'d_시나리오'!$H$2)),'d_시나리오'!$J$2-SQRT((1-A609)*('d_시나리오'!$J$2-'d_시나리오'!$H$2)*('d_시나리오'!$J$2-'d_시나리오'!$I$2))))</f>
        <v/>
      </c>
      <c r="C609">
        <f>RAND()</f>
        <v/>
      </c>
      <c r="D609">
        <f>BETAINV(RAND(),IF(C609&lt;'d_고정'!$B$26,'d_고정'!$B$23,'d_고정'!$B$16)+1,'d_고정'!$B$17-IF(C609&lt;'d_고정'!$B$26,'d_고정'!$B$23,'d_고정'!$B$16)+1)*('d_고정'!$B$14+('d_고정'!$B$15-'d_고정'!$B$14)*RAND())</f>
        <v/>
      </c>
      <c r="E609">
        <f>INDEX('d_분포'!$A$2:$A$28,RANDBETWEEN(1,27))</f>
        <v/>
      </c>
      <c r="F609">
        <f>INDEX('d_분포'!$C$2:$C$5,RANDBETWEEN(1,4))*(0.9+0.2*RAND())</f>
        <v/>
      </c>
      <c r="G609">
        <f>RAND()</f>
        <v/>
      </c>
      <c r="H609">
        <f>(F609+(1-F609)*('d_고정'!$B$22*BETAINV(RAND(),IF(G609&lt;'d_고정'!$B$26,'d_고정'!$B$25,'d_고정'!$B$20)+1,'d_고정'!$B$21-IF(G609&lt;'d_고정'!$B$26,'d_고정'!$B$25,'d_고정'!$B$20)+1)+(1-'d_고정'!$B$22)*BETAINV(RAND(),IF(G609&lt;'d_고정'!$B$26,'d_고정'!$B$24,'d_고정'!$B$18)+1,'d_고정'!$B$19-IF(G609&lt;'d_고정'!$B$26,'d_고정'!$B$24,'d_고정'!$B$18)+1))*('d_고정'!$B$14+('d_고정'!$B$15-'d_고정'!$B$14)*RAND()))/F609</f>
        <v/>
      </c>
      <c r="I609">
        <f>RAND()</f>
        <v/>
      </c>
      <c r="J609">
        <f>IF('d_시나리오'!$J$3='d_시나리오'!$H$3,'d_시나리오'!$I$3,IF(I609&lt;('d_시나리오'!$I$3-'d_시나리오'!$H$3)/('d_시나리오'!$J$3-'d_시나리오'!$H$3),'d_시나리오'!$H$3+SQRT(I609*('d_시나리오'!$J$3-'d_시나리오'!$H$3)*('d_시나리오'!$I$3-'d_시나리오'!$H$3)),'d_시나리오'!$J$3-SQRT((1-I609)*('d_시나리오'!$J$3-'d_시나리오'!$H$3)*('d_시나리오'!$J$3-'d_시나리오'!$I$3))))</f>
        <v/>
      </c>
      <c r="K609">
        <f>RAND()</f>
        <v/>
      </c>
      <c r="L609">
        <f>IF('d_시나리오'!$J$4='d_시나리오'!$H$4,'d_시나리오'!$I$4,IF(K609&lt;('d_시나리오'!$I$4-'d_시나리오'!$H$4)/('d_시나리오'!$J$4-'d_시나리오'!$H$4),'d_시나리오'!$H$4+SQRT(K609*('d_시나리오'!$J$4-'d_시나리오'!$H$4)*('d_시나리오'!$I$4-'d_시나리오'!$H$4)),'d_시나리오'!$J$4-SQRT((1-K609)*('d_시나리오'!$J$4-'d_시나리오'!$H$4)*('d_시나리오'!$J$4-'d_시나리오'!$I$4))))</f>
        <v/>
      </c>
      <c r="M609">
        <f>RAND()</f>
        <v/>
      </c>
      <c r="N609">
        <f>IF('d_시나리오'!$J$5='d_시나리오'!$H$5,'d_시나리오'!$I$5,IF(M609&lt;('d_시나리오'!$I$5-'d_시나리오'!$H$5)/('d_시나리오'!$J$5-'d_시나리오'!$H$5),'d_시나리오'!$H$5+SQRT(M609*('d_시나리오'!$J$5-'d_시나리오'!$H$5)*('d_시나리오'!$I$5-'d_시나리오'!$H$5)),'d_시나리오'!$J$5-SQRT((1-M609)*('d_시나리오'!$J$5-'d_시나리오'!$H$5)*('d_시나리오'!$J$5-'d_시나리오'!$I$5))))</f>
        <v/>
      </c>
      <c r="O609">
        <f>RAND()</f>
        <v/>
      </c>
      <c r="P609">
        <f>IF('d_시나리오'!$J$6='d_시나리오'!$H$6,'d_시나리오'!$I$6,IF(O609&lt;('d_시나리오'!$I$6-'d_시나리오'!$H$6)/('d_시나리오'!$J$6-'d_시나리오'!$H$6),'d_시나리오'!$H$6+SQRT(O609*('d_시나리오'!$J$6-'d_시나리오'!$H$6)*('d_시나리오'!$I$6-'d_시나리오'!$H$6)),'d_시나리오'!$J$6-SQRT((1-O609)*('d_시나리오'!$J$6-'d_시나리오'!$H$6)*('d_시나리오'!$J$6-'d_시나리오'!$I$6))))</f>
        <v/>
      </c>
      <c r="Q609">
        <f>INDEX('d_분포'!$B$2:$B$57,RANDBETWEEN(1,56))</f>
        <v/>
      </c>
      <c r="R609">
        <f>BETAINV(RAND(),5,5)</f>
        <v/>
      </c>
      <c r="S609">
        <f>'d_고정'!$B$1*'6_기대효과'!$H$7*('d_시나리오'!$I$7/'d_고정'!$B$2)*B609</f>
        <v/>
      </c>
      <c r="T609">
        <f>S609*D609</f>
        <v/>
      </c>
      <c r="U609">
        <f>S609*F609*H609</f>
        <v/>
      </c>
      <c r="V609">
        <f>S609*F609*(H609-1)</f>
        <v/>
      </c>
      <c r="W609">
        <f>U609*J609</f>
        <v/>
      </c>
      <c r="X609">
        <f>T609+W609</f>
        <v/>
      </c>
      <c r="Y609">
        <f>(T609*E609+W609*L609)*(1-R609-'d_고정'!$B$13)</f>
        <v/>
      </c>
      <c r="Z609">
        <f>(U609*N609*Q609+'d_고정'!$B$3*('6_기대효과'!$H$7/8)*Q609*'d_고정'!$B$10*P609*('6_기대효과'!$K$7/'d_고정'!$B$9))*(1-R609)</f>
        <v/>
      </c>
      <c r="AA609">
        <f>W609*L609*(1-R609-'d_고정'!$B$13)+U609*MAX(N609-'d_고정'!$B$10*P609*('6_기대효과'!$K$7/'d_고정'!$B$9),0)*Q609*(1-R609)</f>
        <v/>
      </c>
      <c r="AB609">
        <f>Y609+Z609</f>
        <v/>
      </c>
      <c r="AC609">
        <f>Y609/('d_고정'!$B$5*'6_기대효과'!$H$7/8)/'d_고정'!$B$6</f>
        <v/>
      </c>
      <c r="AD609">
        <f>Y609/('d_고정'!$B$8*'6_기대효과'!$H$7/8)</f>
        <v/>
      </c>
    </row>
    <row r="610">
      <c r="A610">
        <f>RAND()</f>
        <v/>
      </c>
      <c r="B610">
        <f>IF('d_시나리오'!$J$2='d_시나리오'!$H$2,'d_시나리오'!$I$2,IF(A610&lt;('d_시나리오'!$I$2-'d_시나리오'!$H$2)/('d_시나리오'!$J$2-'d_시나리오'!$H$2),'d_시나리오'!$H$2+SQRT(A610*('d_시나리오'!$J$2-'d_시나리오'!$H$2)*('d_시나리오'!$I$2-'d_시나리오'!$H$2)),'d_시나리오'!$J$2-SQRT((1-A610)*('d_시나리오'!$J$2-'d_시나리오'!$H$2)*('d_시나리오'!$J$2-'d_시나리오'!$I$2))))</f>
        <v/>
      </c>
      <c r="C610">
        <f>RAND()</f>
        <v/>
      </c>
      <c r="D610">
        <f>BETAINV(RAND(),IF(C610&lt;'d_고정'!$B$26,'d_고정'!$B$23,'d_고정'!$B$16)+1,'d_고정'!$B$17-IF(C610&lt;'d_고정'!$B$26,'d_고정'!$B$23,'d_고정'!$B$16)+1)*('d_고정'!$B$14+('d_고정'!$B$15-'d_고정'!$B$14)*RAND())</f>
        <v/>
      </c>
      <c r="E610">
        <f>INDEX('d_분포'!$A$2:$A$28,RANDBETWEEN(1,27))</f>
        <v/>
      </c>
      <c r="F610">
        <f>INDEX('d_분포'!$C$2:$C$5,RANDBETWEEN(1,4))*(0.9+0.2*RAND())</f>
        <v/>
      </c>
      <c r="G610">
        <f>RAND()</f>
        <v/>
      </c>
      <c r="H610">
        <f>(F610+(1-F610)*('d_고정'!$B$22*BETAINV(RAND(),IF(G610&lt;'d_고정'!$B$26,'d_고정'!$B$25,'d_고정'!$B$20)+1,'d_고정'!$B$21-IF(G610&lt;'d_고정'!$B$26,'d_고정'!$B$25,'d_고정'!$B$20)+1)+(1-'d_고정'!$B$22)*BETAINV(RAND(),IF(G610&lt;'d_고정'!$B$26,'d_고정'!$B$24,'d_고정'!$B$18)+1,'d_고정'!$B$19-IF(G610&lt;'d_고정'!$B$26,'d_고정'!$B$24,'d_고정'!$B$18)+1))*('d_고정'!$B$14+('d_고정'!$B$15-'d_고정'!$B$14)*RAND()))/F610</f>
        <v/>
      </c>
      <c r="I610">
        <f>RAND()</f>
        <v/>
      </c>
      <c r="J610">
        <f>IF('d_시나리오'!$J$3='d_시나리오'!$H$3,'d_시나리오'!$I$3,IF(I610&lt;('d_시나리오'!$I$3-'d_시나리오'!$H$3)/('d_시나리오'!$J$3-'d_시나리오'!$H$3),'d_시나리오'!$H$3+SQRT(I610*('d_시나리오'!$J$3-'d_시나리오'!$H$3)*('d_시나리오'!$I$3-'d_시나리오'!$H$3)),'d_시나리오'!$J$3-SQRT((1-I610)*('d_시나리오'!$J$3-'d_시나리오'!$H$3)*('d_시나리오'!$J$3-'d_시나리오'!$I$3))))</f>
        <v/>
      </c>
      <c r="K610">
        <f>RAND()</f>
        <v/>
      </c>
      <c r="L610">
        <f>IF('d_시나리오'!$J$4='d_시나리오'!$H$4,'d_시나리오'!$I$4,IF(K610&lt;('d_시나리오'!$I$4-'d_시나리오'!$H$4)/('d_시나리오'!$J$4-'d_시나리오'!$H$4),'d_시나리오'!$H$4+SQRT(K610*('d_시나리오'!$J$4-'d_시나리오'!$H$4)*('d_시나리오'!$I$4-'d_시나리오'!$H$4)),'d_시나리오'!$J$4-SQRT((1-K610)*('d_시나리오'!$J$4-'d_시나리오'!$H$4)*('d_시나리오'!$J$4-'d_시나리오'!$I$4))))</f>
        <v/>
      </c>
      <c r="M610">
        <f>RAND()</f>
        <v/>
      </c>
      <c r="N610">
        <f>IF('d_시나리오'!$J$5='d_시나리오'!$H$5,'d_시나리오'!$I$5,IF(M610&lt;('d_시나리오'!$I$5-'d_시나리오'!$H$5)/('d_시나리오'!$J$5-'d_시나리오'!$H$5),'d_시나리오'!$H$5+SQRT(M610*('d_시나리오'!$J$5-'d_시나리오'!$H$5)*('d_시나리오'!$I$5-'d_시나리오'!$H$5)),'d_시나리오'!$J$5-SQRT((1-M610)*('d_시나리오'!$J$5-'d_시나리오'!$H$5)*('d_시나리오'!$J$5-'d_시나리오'!$I$5))))</f>
        <v/>
      </c>
      <c r="O610">
        <f>RAND()</f>
        <v/>
      </c>
      <c r="P610">
        <f>IF('d_시나리오'!$J$6='d_시나리오'!$H$6,'d_시나리오'!$I$6,IF(O610&lt;('d_시나리오'!$I$6-'d_시나리오'!$H$6)/('d_시나리오'!$J$6-'d_시나리오'!$H$6),'d_시나리오'!$H$6+SQRT(O610*('d_시나리오'!$J$6-'d_시나리오'!$H$6)*('d_시나리오'!$I$6-'d_시나리오'!$H$6)),'d_시나리오'!$J$6-SQRT((1-O610)*('d_시나리오'!$J$6-'d_시나리오'!$H$6)*('d_시나리오'!$J$6-'d_시나리오'!$I$6))))</f>
        <v/>
      </c>
      <c r="Q610">
        <f>INDEX('d_분포'!$B$2:$B$57,RANDBETWEEN(1,56))</f>
        <v/>
      </c>
      <c r="R610">
        <f>BETAINV(RAND(),5,5)</f>
        <v/>
      </c>
      <c r="S610">
        <f>'d_고정'!$B$1*'6_기대효과'!$H$7*('d_시나리오'!$I$7/'d_고정'!$B$2)*B610</f>
        <v/>
      </c>
      <c r="T610">
        <f>S610*D610</f>
        <v/>
      </c>
      <c r="U610">
        <f>S610*F610*H610</f>
        <v/>
      </c>
      <c r="V610">
        <f>S610*F610*(H610-1)</f>
        <v/>
      </c>
      <c r="W610">
        <f>U610*J610</f>
        <v/>
      </c>
      <c r="X610">
        <f>T610+W610</f>
        <v/>
      </c>
      <c r="Y610">
        <f>(T610*E610+W610*L610)*(1-R610-'d_고정'!$B$13)</f>
        <v/>
      </c>
      <c r="Z610">
        <f>(U610*N610*Q610+'d_고정'!$B$3*('6_기대효과'!$H$7/8)*Q610*'d_고정'!$B$10*P610*('6_기대효과'!$K$7/'d_고정'!$B$9))*(1-R610)</f>
        <v/>
      </c>
      <c r="AA610">
        <f>W610*L610*(1-R610-'d_고정'!$B$13)+U610*MAX(N610-'d_고정'!$B$10*P610*('6_기대효과'!$K$7/'d_고정'!$B$9),0)*Q610*(1-R610)</f>
        <v/>
      </c>
      <c r="AB610">
        <f>Y610+Z610</f>
        <v/>
      </c>
      <c r="AC610">
        <f>Y610/('d_고정'!$B$5*'6_기대효과'!$H$7/8)/'d_고정'!$B$6</f>
        <v/>
      </c>
      <c r="AD610">
        <f>Y610/('d_고정'!$B$8*'6_기대효과'!$H$7/8)</f>
        <v/>
      </c>
    </row>
    <row r="611">
      <c r="A611">
        <f>RAND()</f>
        <v/>
      </c>
      <c r="B611">
        <f>IF('d_시나리오'!$J$2='d_시나리오'!$H$2,'d_시나리오'!$I$2,IF(A611&lt;('d_시나리오'!$I$2-'d_시나리오'!$H$2)/('d_시나리오'!$J$2-'d_시나리오'!$H$2),'d_시나리오'!$H$2+SQRT(A611*('d_시나리오'!$J$2-'d_시나리오'!$H$2)*('d_시나리오'!$I$2-'d_시나리오'!$H$2)),'d_시나리오'!$J$2-SQRT((1-A611)*('d_시나리오'!$J$2-'d_시나리오'!$H$2)*('d_시나리오'!$J$2-'d_시나리오'!$I$2))))</f>
        <v/>
      </c>
      <c r="C611">
        <f>RAND()</f>
        <v/>
      </c>
      <c r="D611">
        <f>BETAINV(RAND(),IF(C611&lt;'d_고정'!$B$26,'d_고정'!$B$23,'d_고정'!$B$16)+1,'d_고정'!$B$17-IF(C611&lt;'d_고정'!$B$26,'d_고정'!$B$23,'d_고정'!$B$16)+1)*('d_고정'!$B$14+('d_고정'!$B$15-'d_고정'!$B$14)*RAND())</f>
        <v/>
      </c>
      <c r="E611">
        <f>INDEX('d_분포'!$A$2:$A$28,RANDBETWEEN(1,27))</f>
        <v/>
      </c>
      <c r="F611">
        <f>INDEX('d_분포'!$C$2:$C$5,RANDBETWEEN(1,4))*(0.9+0.2*RAND())</f>
        <v/>
      </c>
      <c r="G611">
        <f>RAND()</f>
        <v/>
      </c>
      <c r="H611">
        <f>(F611+(1-F611)*('d_고정'!$B$22*BETAINV(RAND(),IF(G611&lt;'d_고정'!$B$26,'d_고정'!$B$25,'d_고정'!$B$20)+1,'d_고정'!$B$21-IF(G611&lt;'d_고정'!$B$26,'d_고정'!$B$25,'d_고정'!$B$20)+1)+(1-'d_고정'!$B$22)*BETAINV(RAND(),IF(G611&lt;'d_고정'!$B$26,'d_고정'!$B$24,'d_고정'!$B$18)+1,'d_고정'!$B$19-IF(G611&lt;'d_고정'!$B$26,'d_고정'!$B$24,'d_고정'!$B$18)+1))*('d_고정'!$B$14+('d_고정'!$B$15-'d_고정'!$B$14)*RAND()))/F611</f>
        <v/>
      </c>
      <c r="I611">
        <f>RAND()</f>
        <v/>
      </c>
      <c r="J611">
        <f>IF('d_시나리오'!$J$3='d_시나리오'!$H$3,'d_시나리오'!$I$3,IF(I611&lt;('d_시나리오'!$I$3-'d_시나리오'!$H$3)/('d_시나리오'!$J$3-'d_시나리오'!$H$3),'d_시나리오'!$H$3+SQRT(I611*('d_시나리오'!$J$3-'d_시나리오'!$H$3)*('d_시나리오'!$I$3-'d_시나리오'!$H$3)),'d_시나리오'!$J$3-SQRT((1-I611)*('d_시나리오'!$J$3-'d_시나리오'!$H$3)*('d_시나리오'!$J$3-'d_시나리오'!$I$3))))</f>
        <v/>
      </c>
      <c r="K611">
        <f>RAND()</f>
        <v/>
      </c>
      <c r="L611">
        <f>IF('d_시나리오'!$J$4='d_시나리오'!$H$4,'d_시나리오'!$I$4,IF(K611&lt;('d_시나리오'!$I$4-'d_시나리오'!$H$4)/('d_시나리오'!$J$4-'d_시나리오'!$H$4),'d_시나리오'!$H$4+SQRT(K611*('d_시나리오'!$J$4-'d_시나리오'!$H$4)*('d_시나리오'!$I$4-'d_시나리오'!$H$4)),'d_시나리오'!$J$4-SQRT((1-K611)*('d_시나리오'!$J$4-'d_시나리오'!$H$4)*('d_시나리오'!$J$4-'d_시나리오'!$I$4))))</f>
        <v/>
      </c>
      <c r="M611">
        <f>RAND()</f>
        <v/>
      </c>
      <c r="N611">
        <f>IF('d_시나리오'!$J$5='d_시나리오'!$H$5,'d_시나리오'!$I$5,IF(M611&lt;('d_시나리오'!$I$5-'d_시나리오'!$H$5)/('d_시나리오'!$J$5-'d_시나리오'!$H$5),'d_시나리오'!$H$5+SQRT(M611*('d_시나리오'!$J$5-'d_시나리오'!$H$5)*('d_시나리오'!$I$5-'d_시나리오'!$H$5)),'d_시나리오'!$J$5-SQRT((1-M611)*('d_시나리오'!$J$5-'d_시나리오'!$H$5)*('d_시나리오'!$J$5-'d_시나리오'!$I$5))))</f>
        <v/>
      </c>
      <c r="O611">
        <f>RAND()</f>
        <v/>
      </c>
      <c r="P611">
        <f>IF('d_시나리오'!$J$6='d_시나리오'!$H$6,'d_시나리오'!$I$6,IF(O611&lt;('d_시나리오'!$I$6-'d_시나리오'!$H$6)/('d_시나리오'!$J$6-'d_시나리오'!$H$6),'d_시나리오'!$H$6+SQRT(O611*('d_시나리오'!$J$6-'d_시나리오'!$H$6)*('d_시나리오'!$I$6-'d_시나리오'!$H$6)),'d_시나리오'!$J$6-SQRT((1-O611)*('d_시나리오'!$J$6-'d_시나리오'!$H$6)*('d_시나리오'!$J$6-'d_시나리오'!$I$6))))</f>
        <v/>
      </c>
      <c r="Q611">
        <f>INDEX('d_분포'!$B$2:$B$57,RANDBETWEEN(1,56))</f>
        <v/>
      </c>
      <c r="R611">
        <f>BETAINV(RAND(),5,5)</f>
        <v/>
      </c>
      <c r="S611">
        <f>'d_고정'!$B$1*'6_기대효과'!$H$7*('d_시나리오'!$I$7/'d_고정'!$B$2)*B611</f>
        <v/>
      </c>
      <c r="T611">
        <f>S611*D611</f>
        <v/>
      </c>
      <c r="U611">
        <f>S611*F611*H611</f>
        <v/>
      </c>
      <c r="V611">
        <f>S611*F611*(H611-1)</f>
        <v/>
      </c>
      <c r="W611">
        <f>U611*J611</f>
        <v/>
      </c>
      <c r="X611">
        <f>T611+W611</f>
        <v/>
      </c>
      <c r="Y611">
        <f>(T611*E611+W611*L611)*(1-R611-'d_고정'!$B$13)</f>
        <v/>
      </c>
      <c r="Z611">
        <f>(U611*N611*Q611+'d_고정'!$B$3*('6_기대효과'!$H$7/8)*Q611*'d_고정'!$B$10*P611*('6_기대효과'!$K$7/'d_고정'!$B$9))*(1-R611)</f>
        <v/>
      </c>
      <c r="AA611">
        <f>W611*L611*(1-R611-'d_고정'!$B$13)+U611*MAX(N611-'d_고정'!$B$10*P611*('6_기대효과'!$K$7/'d_고정'!$B$9),0)*Q611*(1-R611)</f>
        <v/>
      </c>
      <c r="AB611">
        <f>Y611+Z611</f>
        <v/>
      </c>
      <c r="AC611">
        <f>Y611/('d_고정'!$B$5*'6_기대효과'!$H$7/8)/'d_고정'!$B$6</f>
        <v/>
      </c>
      <c r="AD611">
        <f>Y611/('d_고정'!$B$8*'6_기대효과'!$H$7/8)</f>
        <v/>
      </c>
    </row>
    <row r="612">
      <c r="A612">
        <f>RAND()</f>
        <v/>
      </c>
      <c r="B612">
        <f>IF('d_시나리오'!$J$2='d_시나리오'!$H$2,'d_시나리오'!$I$2,IF(A612&lt;('d_시나리오'!$I$2-'d_시나리오'!$H$2)/('d_시나리오'!$J$2-'d_시나리오'!$H$2),'d_시나리오'!$H$2+SQRT(A612*('d_시나리오'!$J$2-'d_시나리오'!$H$2)*('d_시나리오'!$I$2-'d_시나리오'!$H$2)),'d_시나리오'!$J$2-SQRT((1-A612)*('d_시나리오'!$J$2-'d_시나리오'!$H$2)*('d_시나리오'!$J$2-'d_시나리오'!$I$2))))</f>
        <v/>
      </c>
      <c r="C612">
        <f>RAND()</f>
        <v/>
      </c>
      <c r="D612">
        <f>BETAINV(RAND(),IF(C612&lt;'d_고정'!$B$26,'d_고정'!$B$23,'d_고정'!$B$16)+1,'d_고정'!$B$17-IF(C612&lt;'d_고정'!$B$26,'d_고정'!$B$23,'d_고정'!$B$16)+1)*('d_고정'!$B$14+('d_고정'!$B$15-'d_고정'!$B$14)*RAND())</f>
        <v/>
      </c>
      <c r="E612">
        <f>INDEX('d_분포'!$A$2:$A$28,RANDBETWEEN(1,27))</f>
        <v/>
      </c>
      <c r="F612">
        <f>INDEX('d_분포'!$C$2:$C$5,RANDBETWEEN(1,4))*(0.9+0.2*RAND())</f>
        <v/>
      </c>
      <c r="G612">
        <f>RAND()</f>
        <v/>
      </c>
      <c r="H612">
        <f>(F612+(1-F612)*('d_고정'!$B$22*BETAINV(RAND(),IF(G612&lt;'d_고정'!$B$26,'d_고정'!$B$25,'d_고정'!$B$20)+1,'d_고정'!$B$21-IF(G612&lt;'d_고정'!$B$26,'d_고정'!$B$25,'d_고정'!$B$20)+1)+(1-'d_고정'!$B$22)*BETAINV(RAND(),IF(G612&lt;'d_고정'!$B$26,'d_고정'!$B$24,'d_고정'!$B$18)+1,'d_고정'!$B$19-IF(G612&lt;'d_고정'!$B$26,'d_고정'!$B$24,'d_고정'!$B$18)+1))*('d_고정'!$B$14+('d_고정'!$B$15-'d_고정'!$B$14)*RAND()))/F612</f>
        <v/>
      </c>
      <c r="I612">
        <f>RAND()</f>
        <v/>
      </c>
      <c r="J612">
        <f>IF('d_시나리오'!$J$3='d_시나리오'!$H$3,'d_시나리오'!$I$3,IF(I612&lt;('d_시나리오'!$I$3-'d_시나리오'!$H$3)/('d_시나리오'!$J$3-'d_시나리오'!$H$3),'d_시나리오'!$H$3+SQRT(I612*('d_시나리오'!$J$3-'d_시나리오'!$H$3)*('d_시나리오'!$I$3-'d_시나리오'!$H$3)),'d_시나리오'!$J$3-SQRT((1-I612)*('d_시나리오'!$J$3-'d_시나리오'!$H$3)*('d_시나리오'!$J$3-'d_시나리오'!$I$3))))</f>
        <v/>
      </c>
      <c r="K612">
        <f>RAND()</f>
        <v/>
      </c>
      <c r="L612">
        <f>IF('d_시나리오'!$J$4='d_시나리오'!$H$4,'d_시나리오'!$I$4,IF(K612&lt;('d_시나리오'!$I$4-'d_시나리오'!$H$4)/('d_시나리오'!$J$4-'d_시나리오'!$H$4),'d_시나리오'!$H$4+SQRT(K612*('d_시나리오'!$J$4-'d_시나리오'!$H$4)*('d_시나리오'!$I$4-'d_시나리오'!$H$4)),'d_시나리오'!$J$4-SQRT((1-K612)*('d_시나리오'!$J$4-'d_시나리오'!$H$4)*('d_시나리오'!$J$4-'d_시나리오'!$I$4))))</f>
        <v/>
      </c>
      <c r="M612">
        <f>RAND()</f>
        <v/>
      </c>
      <c r="N612">
        <f>IF('d_시나리오'!$J$5='d_시나리오'!$H$5,'d_시나리오'!$I$5,IF(M612&lt;('d_시나리오'!$I$5-'d_시나리오'!$H$5)/('d_시나리오'!$J$5-'d_시나리오'!$H$5),'d_시나리오'!$H$5+SQRT(M612*('d_시나리오'!$J$5-'d_시나리오'!$H$5)*('d_시나리오'!$I$5-'d_시나리오'!$H$5)),'d_시나리오'!$J$5-SQRT((1-M612)*('d_시나리오'!$J$5-'d_시나리오'!$H$5)*('d_시나리오'!$J$5-'d_시나리오'!$I$5))))</f>
        <v/>
      </c>
      <c r="O612">
        <f>RAND()</f>
        <v/>
      </c>
      <c r="P612">
        <f>IF('d_시나리오'!$J$6='d_시나리오'!$H$6,'d_시나리오'!$I$6,IF(O612&lt;('d_시나리오'!$I$6-'d_시나리오'!$H$6)/('d_시나리오'!$J$6-'d_시나리오'!$H$6),'d_시나리오'!$H$6+SQRT(O612*('d_시나리오'!$J$6-'d_시나리오'!$H$6)*('d_시나리오'!$I$6-'d_시나리오'!$H$6)),'d_시나리오'!$J$6-SQRT((1-O612)*('d_시나리오'!$J$6-'d_시나리오'!$H$6)*('d_시나리오'!$J$6-'d_시나리오'!$I$6))))</f>
        <v/>
      </c>
      <c r="Q612">
        <f>INDEX('d_분포'!$B$2:$B$57,RANDBETWEEN(1,56))</f>
        <v/>
      </c>
      <c r="R612">
        <f>BETAINV(RAND(),5,5)</f>
        <v/>
      </c>
      <c r="S612">
        <f>'d_고정'!$B$1*'6_기대효과'!$H$7*('d_시나리오'!$I$7/'d_고정'!$B$2)*B612</f>
        <v/>
      </c>
      <c r="T612">
        <f>S612*D612</f>
        <v/>
      </c>
      <c r="U612">
        <f>S612*F612*H612</f>
        <v/>
      </c>
      <c r="V612">
        <f>S612*F612*(H612-1)</f>
        <v/>
      </c>
      <c r="W612">
        <f>U612*J612</f>
        <v/>
      </c>
      <c r="X612">
        <f>T612+W612</f>
        <v/>
      </c>
      <c r="Y612">
        <f>(T612*E612+W612*L612)*(1-R612-'d_고정'!$B$13)</f>
        <v/>
      </c>
      <c r="Z612">
        <f>(U612*N612*Q612+'d_고정'!$B$3*('6_기대효과'!$H$7/8)*Q612*'d_고정'!$B$10*P612*('6_기대효과'!$K$7/'d_고정'!$B$9))*(1-R612)</f>
        <v/>
      </c>
      <c r="AA612">
        <f>W612*L612*(1-R612-'d_고정'!$B$13)+U612*MAX(N612-'d_고정'!$B$10*P612*('6_기대효과'!$K$7/'d_고정'!$B$9),0)*Q612*(1-R612)</f>
        <v/>
      </c>
      <c r="AB612">
        <f>Y612+Z612</f>
        <v/>
      </c>
      <c r="AC612">
        <f>Y612/('d_고정'!$B$5*'6_기대효과'!$H$7/8)/'d_고정'!$B$6</f>
        <v/>
      </c>
      <c r="AD612">
        <f>Y612/('d_고정'!$B$8*'6_기대효과'!$H$7/8)</f>
        <v/>
      </c>
    </row>
    <row r="613">
      <c r="A613">
        <f>RAND()</f>
        <v/>
      </c>
      <c r="B613">
        <f>IF('d_시나리오'!$J$2='d_시나리오'!$H$2,'d_시나리오'!$I$2,IF(A613&lt;('d_시나리오'!$I$2-'d_시나리오'!$H$2)/('d_시나리오'!$J$2-'d_시나리오'!$H$2),'d_시나리오'!$H$2+SQRT(A613*('d_시나리오'!$J$2-'d_시나리오'!$H$2)*('d_시나리오'!$I$2-'d_시나리오'!$H$2)),'d_시나리오'!$J$2-SQRT((1-A613)*('d_시나리오'!$J$2-'d_시나리오'!$H$2)*('d_시나리오'!$J$2-'d_시나리오'!$I$2))))</f>
        <v/>
      </c>
      <c r="C613">
        <f>RAND()</f>
        <v/>
      </c>
      <c r="D613">
        <f>BETAINV(RAND(),IF(C613&lt;'d_고정'!$B$26,'d_고정'!$B$23,'d_고정'!$B$16)+1,'d_고정'!$B$17-IF(C613&lt;'d_고정'!$B$26,'d_고정'!$B$23,'d_고정'!$B$16)+1)*('d_고정'!$B$14+('d_고정'!$B$15-'d_고정'!$B$14)*RAND())</f>
        <v/>
      </c>
      <c r="E613">
        <f>INDEX('d_분포'!$A$2:$A$28,RANDBETWEEN(1,27))</f>
        <v/>
      </c>
      <c r="F613">
        <f>INDEX('d_분포'!$C$2:$C$5,RANDBETWEEN(1,4))*(0.9+0.2*RAND())</f>
        <v/>
      </c>
      <c r="G613">
        <f>RAND()</f>
        <v/>
      </c>
      <c r="H613">
        <f>(F613+(1-F613)*('d_고정'!$B$22*BETAINV(RAND(),IF(G613&lt;'d_고정'!$B$26,'d_고정'!$B$25,'d_고정'!$B$20)+1,'d_고정'!$B$21-IF(G613&lt;'d_고정'!$B$26,'d_고정'!$B$25,'d_고정'!$B$20)+1)+(1-'d_고정'!$B$22)*BETAINV(RAND(),IF(G613&lt;'d_고정'!$B$26,'d_고정'!$B$24,'d_고정'!$B$18)+1,'d_고정'!$B$19-IF(G613&lt;'d_고정'!$B$26,'d_고정'!$B$24,'d_고정'!$B$18)+1))*('d_고정'!$B$14+('d_고정'!$B$15-'d_고정'!$B$14)*RAND()))/F613</f>
        <v/>
      </c>
      <c r="I613">
        <f>RAND()</f>
        <v/>
      </c>
      <c r="J613">
        <f>IF('d_시나리오'!$J$3='d_시나리오'!$H$3,'d_시나리오'!$I$3,IF(I613&lt;('d_시나리오'!$I$3-'d_시나리오'!$H$3)/('d_시나리오'!$J$3-'d_시나리오'!$H$3),'d_시나리오'!$H$3+SQRT(I613*('d_시나리오'!$J$3-'d_시나리오'!$H$3)*('d_시나리오'!$I$3-'d_시나리오'!$H$3)),'d_시나리오'!$J$3-SQRT((1-I613)*('d_시나리오'!$J$3-'d_시나리오'!$H$3)*('d_시나리오'!$J$3-'d_시나리오'!$I$3))))</f>
        <v/>
      </c>
      <c r="K613">
        <f>RAND()</f>
        <v/>
      </c>
      <c r="L613">
        <f>IF('d_시나리오'!$J$4='d_시나리오'!$H$4,'d_시나리오'!$I$4,IF(K613&lt;('d_시나리오'!$I$4-'d_시나리오'!$H$4)/('d_시나리오'!$J$4-'d_시나리오'!$H$4),'d_시나리오'!$H$4+SQRT(K613*('d_시나리오'!$J$4-'d_시나리오'!$H$4)*('d_시나리오'!$I$4-'d_시나리오'!$H$4)),'d_시나리오'!$J$4-SQRT((1-K613)*('d_시나리오'!$J$4-'d_시나리오'!$H$4)*('d_시나리오'!$J$4-'d_시나리오'!$I$4))))</f>
        <v/>
      </c>
      <c r="M613">
        <f>RAND()</f>
        <v/>
      </c>
      <c r="N613">
        <f>IF('d_시나리오'!$J$5='d_시나리오'!$H$5,'d_시나리오'!$I$5,IF(M613&lt;('d_시나리오'!$I$5-'d_시나리오'!$H$5)/('d_시나리오'!$J$5-'d_시나리오'!$H$5),'d_시나리오'!$H$5+SQRT(M613*('d_시나리오'!$J$5-'d_시나리오'!$H$5)*('d_시나리오'!$I$5-'d_시나리오'!$H$5)),'d_시나리오'!$J$5-SQRT((1-M613)*('d_시나리오'!$J$5-'d_시나리오'!$H$5)*('d_시나리오'!$J$5-'d_시나리오'!$I$5))))</f>
        <v/>
      </c>
      <c r="O613">
        <f>RAND()</f>
        <v/>
      </c>
      <c r="P613">
        <f>IF('d_시나리오'!$J$6='d_시나리오'!$H$6,'d_시나리오'!$I$6,IF(O613&lt;('d_시나리오'!$I$6-'d_시나리오'!$H$6)/('d_시나리오'!$J$6-'d_시나리오'!$H$6),'d_시나리오'!$H$6+SQRT(O613*('d_시나리오'!$J$6-'d_시나리오'!$H$6)*('d_시나리오'!$I$6-'d_시나리오'!$H$6)),'d_시나리오'!$J$6-SQRT((1-O613)*('d_시나리오'!$J$6-'d_시나리오'!$H$6)*('d_시나리오'!$J$6-'d_시나리오'!$I$6))))</f>
        <v/>
      </c>
      <c r="Q613">
        <f>INDEX('d_분포'!$B$2:$B$57,RANDBETWEEN(1,56))</f>
        <v/>
      </c>
      <c r="R613">
        <f>BETAINV(RAND(),5,5)</f>
        <v/>
      </c>
      <c r="S613">
        <f>'d_고정'!$B$1*'6_기대효과'!$H$7*('d_시나리오'!$I$7/'d_고정'!$B$2)*B613</f>
        <v/>
      </c>
      <c r="T613">
        <f>S613*D613</f>
        <v/>
      </c>
      <c r="U613">
        <f>S613*F613*H613</f>
        <v/>
      </c>
      <c r="V613">
        <f>S613*F613*(H613-1)</f>
        <v/>
      </c>
      <c r="W613">
        <f>U613*J613</f>
        <v/>
      </c>
      <c r="X613">
        <f>T613+W613</f>
        <v/>
      </c>
      <c r="Y613">
        <f>(T613*E613+W613*L613)*(1-R613-'d_고정'!$B$13)</f>
        <v/>
      </c>
      <c r="Z613">
        <f>(U613*N613*Q613+'d_고정'!$B$3*('6_기대효과'!$H$7/8)*Q613*'d_고정'!$B$10*P613*('6_기대효과'!$K$7/'d_고정'!$B$9))*(1-R613)</f>
        <v/>
      </c>
      <c r="AA613">
        <f>W613*L613*(1-R613-'d_고정'!$B$13)+U613*MAX(N613-'d_고정'!$B$10*P613*('6_기대효과'!$K$7/'d_고정'!$B$9),0)*Q613*(1-R613)</f>
        <v/>
      </c>
      <c r="AB613">
        <f>Y613+Z613</f>
        <v/>
      </c>
      <c r="AC613">
        <f>Y613/('d_고정'!$B$5*'6_기대효과'!$H$7/8)/'d_고정'!$B$6</f>
        <v/>
      </c>
      <c r="AD613">
        <f>Y613/('d_고정'!$B$8*'6_기대효과'!$H$7/8)</f>
        <v/>
      </c>
    </row>
    <row r="614">
      <c r="A614">
        <f>RAND()</f>
        <v/>
      </c>
      <c r="B614">
        <f>IF('d_시나리오'!$J$2='d_시나리오'!$H$2,'d_시나리오'!$I$2,IF(A614&lt;('d_시나리오'!$I$2-'d_시나리오'!$H$2)/('d_시나리오'!$J$2-'d_시나리오'!$H$2),'d_시나리오'!$H$2+SQRT(A614*('d_시나리오'!$J$2-'d_시나리오'!$H$2)*('d_시나리오'!$I$2-'d_시나리오'!$H$2)),'d_시나리오'!$J$2-SQRT((1-A614)*('d_시나리오'!$J$2-'d_시나리오'!$H$2)*('d_시나리오'!$J$2-'d_시나리오'!$I$2))))</f>
        <v/>
      </c>
      <c r="C614">
        <f>RAND()</f>
        <v/>
      </c>
      <c r="D614">
        <f>BETAINV(RAND(),IF(C614&lt;'d_고정'!$B$26,'d_고정'!$B$23,'d_고정'!$B$16)+1,'d_고정'!$B$17-IF(C614&lt;'d_고정'!$B$26,'d_고정'!$B$23,'d_고정'!$B$16)+1)*('d_고정'!$B$14+('d_고정'!$B$15-'d_고정'!$B$14)*RAND())</f>
        <v/>
      </c>
      <c r="E614">
        <f>INDEX('d_분포'!$A$2:$A$28,RANDBETWEEN(1,27))</f>
        <v/>
      </c>
      <c r="F614">
        <f>INDEX('d_분포'!$C$2:$C$5,RANDBETWEEN(1,4))*(0.9+0.2*RAND())</f>
        <v/>
      </c>
      <c r="G614">
        <f>RAND()</f>
        <v/>
      </c>
      <c r="H614">
        <f>(F614+(1-F614)*('d_고정'!$B$22*BETAINV(RAND(),IF(G614&lt;'d_고정'!$B$26,'d_고정'!$B$25,'d_고정'!$B$20)+1,'d_고정'!$B$21-IF(G614&lt;'d_고정'!$B$26,'d_고정'!$B$25,'d_고정'!$B$20)+1)+(1-'d_고정'!$B$22)*BETAINV(RAND(),IF(G614&lt;'d_고정'!$B$26,'d_고정'!$B$24,'d_고정'!$B$18)+1,'d_고정'!$B$19-IF(G614&lt;'d_고정'!$B$26,'d_고정'!$B$24,'d_고정'!$B$18)+1))*('d_고정'!$B$14+('d_고정'!$B$15-'d_고정'!$B$14)*RAND()))/F614</f>
        <v/>
      </c>
      <c r="I614">
        <f>RAND()</f>
        <v/>
      </c>
      <c r="J614">
        <f>IF('d_시나리오'!$J$3='d_시나리오'!$H$3,'d_시나리오'!$I$3,IF(I614&lt;('d_시나리오'!$I$3-'d_시나리오'!$H$3)/('d_시나리오'!$J$3-'d_시나리오'!$H$3),'d_시나리오'!$H$3+SQRT(I614*('d_시나리오'!$J$3-'d_시나리오'!$H$3)*('d_시나리오'!$I$3-'d_시나리오'!$H$3)),'d_시나리오'!$J$3-SQRT((1-I614)*('d_시나리오'!$J$3-'d_시나리오'!$H$3)*('d_시나리오'!$J$3-'d_시나리오'!$I$3))))</f>
        <v/>
      </c>
      <c r="K614">
        <f>RAND()</f>
        <v/>
      </c>
      <c r="L614">
        <f>IF('d_시나리오'!$J$4='d_시나리오'!$H$4,'d_시나리오'!$I$4,IF(K614&lt;('d_시나리오'!$I$4-'d_시나리오'!$H$4)/('d_시나리오'!$J$4-'d_시나리오'!$H$4),'d_시나리오'!$H$4+SQRT(K614*('d_시나리오'!$J$4-'d_시나리오'!$H$4)*('d_시나리오'!$I$4-'d_시나리오'!$H$4)),'d_시나리오'!$J$4-SQRT((1-K614)*('d_시나리오'!$J$4-'d_시나리오'!$H$4)*('d_시나리오'!$J$4-'d_시나리오'!$I$4))))</f>
        <v/>
      </c>
      <c r="M614">
        <f>RAND()</f>
        <v/>
      </c>
      <c r="N614">
        <f>IF('d_시나리오'!$J$5='d_시나리오'!$H$5,'d_시나리오'!$I$5,IF(M614&lt;('d_시나리오'!$I$5-'d_시나리오'!$H$5)/('d_시나리오'!$J$5-'d_시나리오'!$H$5),'d_시나리오'!$H$5+SQRT(M614*('d_시나리오'!$J$5-'d_시나리오'!$H$5)*('d_시나리오'!$I$5-'d_시나리오'!$H$5)),'d_시나리오'!$J$5-SQRT((1-M614)*('d_시나리오'!$J$5-'d_시나리오'!$H$5)*('d_시나리오'!$J$5-'d_시나리오'!$I$5))))</f>
        <v/>
      </c>
      <c r="O614">
        <f>RAND()</f>
        <v/>
      </c>
      <c r="P614">
        <f>IF('d_시나리오'!$J$6='d_시나리오'!$H$6,'d_시나리오'!$I$6,IF(O614&lt;('d_시나리오'!$I$6-'d_시나리오'!$H$6)/('d_시나리오'!$J$6-'d_시나리오'!$H$6),'d_시나리오'!$H$6+SQRT(O614*('d_시나리오'!$J$6-'d_시나리오'!$H$6)*('d_시나리오'!$I$6-'d_시나리오'!$H$6)),'d_시나리오'!$J$6-SQRT((1-O614)*('d_시나리오'!$J$6-'d_시나리오'!$H$6)*('d_시나리오'!$J$6-'d_시나리오'!$I$6))))</f>
        <v/>
      </c>
      <c r="Q614">
        <f>INDEX('d_분포'!$B$2:$B$57,RANDBETWEEN(1,56))</f>
        <v/>
      </c>
      <c r="R614">
        <f>BETAINV(RAND(),5,5)</f>
        <v/>
      </c>
      <c r="S614">
        <f>'d_고정'!$B$1*'6_기대효과'!$H$7*('d_시나리오'!$I$7/'d_고정'!$B$2)*B614</f>
        <v/>
      </c>
      <c r="T614">
        <f>S614*D614</f>
        <v/>
      </c>
      <c r="U614">
        <f>S614*F614*H614</f>
        <v/>
      </c>
      <c r="V614">
        <f>S614*F614*(H614-1)</f>
        <v/>
      </c>
      <c r="W614">
        <f>U614*J614</f>
        <v/>
      </c>
      <c r="X614">
        <f>T614+W614</f>
        <v/>
      </c>
      <c r="Y614">
        <f>(T614*E614+W614*L614)*(1-R614-'d_고정'!$B$13)</f>
        <v/>
      </c>
      <c r="Z614">
        <f>(U614*N614*Q614+'d_고정'!$B$3*('6_기대효과'!$H$7/8)*Q614*'d_고정'!$B$10*P614*('6_기대효과'!$K$7/'d_고정'!$B$9))*(1-R614)</f>
        <v/>
      </c>
      <c r="AA614">
        <f>W614*L614*(1-R614-'d_고정'!$B$13)+U614*MAX(N614-'d_고정'!$B$10*P614*('6_기대효과'!$K$7/'d_고정'!$B$9),0)*Q614*(1-R614)</f>
        <v/>
      </c>
      <c r="AB614">
        <f>Y614+Z614</f>
        <v/>
      </c>
      <c r="AC614">
        <f>Y614/('d_고정'!$B$5*'6_기대효과'!$H$7/8)/'d_고정'!$B$6</f>
        <v/>
      </c>
      <c r="AD614">
        <f>Y614/('d_고정'!$B$8*'6_기대효과'!$H$7/8)</f>
        <v/>
      </c>
    </row>
    <row r="615">
      <c r="A615">
        <f>RAND()</f>
        <v/>
      </c>
      <c r="B615">
        <f>IF('d_시나리오'!$J$2='d_시나리오'!$H$2,'d_시나리오'!$I$2,IF(A615&lt;('d_시나리오'!$I$2-'d_시나리오'!$H$2)/('d_시나리오'!$J$2-'d_시나리오'!$H$2),'d_시나리오'!$H$2+SQRT(A615*('d_시나리오'!$J$2-'d_시나리오'!$H$2)*('d_시나리오'!$I$2-'d_시나리오'!$H$2)),'d_시나리오'!$J$2-SQRT((1-A615)*('d_시나리오'!$J$2-'d_시나리오'!$H$2)*('d_시나리오'!$J$2-'d_시나리오'!$I$2))))</f>
        <v/>
      </c>
      <c r="C615">
        <f>RAND()</f>
        <v/>
      </c>
      <c r="D615">
        <f>BETAINV(RAND(),IF(C615&lt;'d_고정'!$B$26,'d_고정'!$B$23,'d_고정'!$B$16)+1,'d_고정'!$B$17-IF(C615&lt;'d_고정'!$B$26,'d_고정'!$B$23,'d_고정'!$B$16)+1)*('d_고정'!$B$14+('d_고정'!$B$15-'d_고정'!$B$14)*RAND())</f>
        <v/>
      </c>
      <c r="E615">
        <f>INDEX('d_분포'!$A$2:$A$28,RANDBETWEEN(1,27))</f>
        <v/>
      </c>
      <c r="F615">
        <f>INDEX('d_분포'!$C$2:$C$5,RANDBETWEEN(1,4))*(0.9+0.2*RAND())</f>
        <v/>
      </c>
      <c r="G615">
        <f>RAND()</f>
        <v/>
      </c>
      <c r="H615">
        <f>(F615+(1-F615)*('d_고정'!$B$22*BETAINV(RAND(),IF(G615&lt;'d_고정'!$B$26,'d_고정'!$B$25,'d_고정'!$B$20)+1,'d_고정'!$B$21-IF(G615&lt;'d_고정'!$B$26,'d_고정'!$B$25,'d_고정'!$B$20)+1)+(1-'d_고정'!$B$22)*BETAINV(RAND(),IF(G615&lt;'d_고정'!$B$26,'d_고정'!$B$24,'d_고정'!$B$18)+1,'d_고정'!$B$19-IF(G615&lt;'d_고정'!$B$26,'d_고정'!$B$24,'d_고정'!$B$18)+1))*('d_고정'!$B$14+('d_고정'!$B$15-'d_고정'!$B$14)*RAND()))/F615</f>
        <v/>
      </c>
      <c r="I615">
        <f>RAND()</f>
        <v/>
      </c>
      <c r="J615">
        <f>IF('d_시나리오'!$J$3='d_시나리오'!$H$3,'d_시나리오'!$I$3,IF(I615&lt;('d_시나리오'!$I$3-'d_시나리오'!$H$3)/('d_시나리오'!$J$3-'d_시나리오'!$H$3),'d_시나리오'!$H$3+SQRT(I615*('d_시나리오'!$J$3-'d_시나리오'!$H$3)*('d_시나리오'!$I$3-'d_시나리오'!$H$3)),'d_시나리오'!$J$3-SQRT((1-I615)*('d_시나리오'!$J$3-'d_시나리오'!$H$3)*('d_시나리오'!$J$3-'d_시나리오'!$I$3))))</f>
        <v/>
      </c>
      <c r="K615">
        <f>RAND()</f>
        <v/>
      </c>
      <c r="L615">
        <f>IF('d_시나리오'!$J$4='d_시나리오'!$H$4,'d_시나리오'!$I$4,IF(K615&lt;('d_시나리오'!$I$4-'d_시나리오'!$H$4)/('d_시나리오'!$J$4-'d_시나리오'!$H$4),'d_시나리오'!$H$4+SQRT(K615*('d_시나리오'!$J$4-'d_시나리오'!$H$4)*('d_시나리오'!$I$4-'d_시나리오'!$H$4)),'d_시나리오'!$J$4-SQRT((1-K615)*('d_시나리오'!$J$4-'d_시나리오'!$H$4)*('d_시나리오'!$J$4-'d_시나리오'!$I$4))))</f>
        <v/>
      </c>
      <c r="M615">
        <f>RAND()</f>
        <v/>
      </c>
      <c r="N615">
        <f>IF('d_시나리오'!$J$5='d_시나리오'!$H$5,'d_시나리오'!$I$5,IF(M615&lt;('d_시나리오'!$I$5-'d_시나리오'!$H$5)/('d_시나리오'!$J$5-'d_시나리오'!$H$5),'d_시나리오'!$H$5+SQRT(M615*('d_시나리오'!$J$5-'d_시나리오'!$H$5)*('d_시나리오'!$I$5-'d_시나리오'!$H$5)),'d_시나리오'!$J$5-SQRT((1-M615)*('d_시나리오'!$J$5-'d_시나리오'!$H$5)*('d_시나리오'!$J$5-'d_시나리오'!$I$5))))</f>
        <v/>
      </c>
      <c r="O615">
        <f>RAND()</f>
        <v/>
      </c>
      <c r="P615">
        <f>IF('d_시나리오'!$J$6='d_시나리오'!$H$6,'d_시나리오'!$I$6,IF(O615&lt;('d_시나리오'!$I$6-'d_시나리오'!$H$6)/('d_시나리오'!$J$6-'d_시나리오'!$H$6),'d_시나리오'!$H$6+SQRT(O615*('d_시나리오'!$J$6-'d_시나리오'!$H$6)*('d_시나리오'!$I$6-'d_시나리오'!$H$6)),'d_시나리오'!$J$6-SQRT((1-O615)*('d_시나리오'!$J$6-'d_시나리오'!$H$6)*('d_시나리오'!$J$6-'d_시나리오'!$I$6))))</f>
        <v/>
      </c>
      <c r="Q615">
        <f>INDEX('d_분포'!$B$2:$B$57,RANDBETWEEN(1,56))</f>
        <v/>
      </c>
      <c r="R615">
        <f>BETAINV(RAND(),5,5)</f>
        <v/>
      </c>
      <c r="S615">
        <f>'d_고정'!$B$1*'6_기대효과'!$H$7*('d_시나리오'!$I$7/'d_고정'!$B$2)*B615</f>
        <v/>
      </c>
      <c r="T615">
        <f>S615*D615</f>
        <v/>
      </c>
      <c r="U615">
        <f>S615*F615*H615</f>
        <v/>
      </c>
      <c r="V615">
        <f>S615*F615*(H615-1)</f>
        <v/>
      </c>
      <c r="W615">
        <f>U615*J615</f>
        <v/>
      </c>
      <c r="X615">
        <f>T615+W615</f>
        <v/>
      </c>
      <c r="Y615">
        <f>(T615*E615+W615*L615)*(1-R615-'d_고정'!$B$13)</f>
        <v/>
      </c>
      <c r="Z615">
        <f>(U615*N615*Q615+'d_고정'!$B$3*('6_기대효과'!$H$7/8)*Q615*'d_고정'!$B$10*P615*('6_기대효과'!$K$7/'d_고정'!$B$9))*(1-R615)</f>
        <v/>
      </c>
      <c r="AA615">
        <f>W615*L615*(1-R615-'d_고정'!$B$13)+U615*MAX(N615-'d_고정'!$B$10*P615*('6_기대효과'!$K$7/'d_고정'!$B$9),0)*Q615*(1-R615)</f>
        <v/>
      </c>
      <c r="AB615">
        <f>Y615+Z615</f>
        <v/>
      </c>
      <c r="AC615">
        <f>Y615/('d_고정'!$B$5*'6_기대효과'!$H$7/8)/'d_고정'!$B$6</f>
        <v/>
      </c>
      <c r="AD615">
        <f>Y615/('d_고정'!$B$8*'6_기대효과'!$H$7/8)</f>
        <v/>
      </c>
    </row>
    <row r="616">
      <c r="A616">
        <f>RAND()</f>
        <v/>
      </c>
      <c r="B616">
        <f>IF('d_시나리오'!$J$2='d_시나리오'!$H$2,'d_시나리오'!$I$2,IF(A616&lt;('d_시나리오'!$I$2-'d_시나리오'!$H$2)/('d_시나리오'!$J$2-'d_시나리오'!$H$2),'d_시나리오'!$H$2+SQRT(A616*('d_시나리오'!$J$2-'d_시나리오'!$H$2)*('d_시나리오'!$I$2-'d_시나리오'!$H$2)),'d_시나리오'!$J$2-SQRT((1-A616)*('d_시나리오'!$J$2-'d_시나리오'!$H$2)*('d_시나리오'!$J$2-'d_시나리오'!$I$2))))</f>
        <v/>
      </c>
      <c r="C616">
        <f>RAND()</f>
        <v/>
      </c>
      <c r="D616">
        <f>BETAINV(RAND(),IF(C616&lt;'d_고정'!$B$26,'d_고정'!$B$23,'d_고정'!$B$16)+1,'d_고정'!$B$17-IF(C616&lt;'d_고정'!$B$26,'d_고정'!$B$23,'d_고정'!$B$16)+1)*('d_고정'!$B$14+('d_고정'!$B$15-'d_고정'!$B$14)*RAND())</f>
        <v/>
      </c>
      <c r="E616">
        <f>INDEX('d_분포'!$A$2:$A$28,RANDBETWEEN(1,27))</f>
        <v/>
      </c>
      <c r="F616">
        <f>INDEX('d_분포'!$C$2:$C$5,RANDBETWEEN(1,4))*(0.9+0.2*RAND())</f>
        <v/>
      </c>
      <c r="G616">
        <f>RAND()</f>
        <v/>
      </c>
      <c r="H616">
        <f>(F616+(1-F616)*('d_고정'!$B$22*BETAINV(RAND(),IF(G616&lt;'d_고정'!$B$26,'d_고정'!$B$25,'d_고정'!$B$20)+1,'d_고정'!$B$21-IF(G616&lt;'d_고정'!$B$26,'d_고정'!$B$25,'d_고정'!$B$20)+1)+(1-'d_고정'!$B$22)*BETAINV(RAND(),IF(G616&lt;'d_고정'!$B$26,'d_고정'!$B$24,'d_고정'!$B$18)+1,'d_고정'!$B$19-IF(G616&lt;'d_고정'!$B$26,'d_고정'!$B$24,'d_고정'!$B$18)+1))*('d_고정'!$B$14+('d_고정'!$B$15-'d_고정'!$B$14)*RAND()))/F616</f>
        <v/>
      </c>
      <c r="I616">
        <f>RAND()</f>
        <v/>
      </c>
      <c r="J616">
        <f>IF('d_시나리오'!$J$3='d_시나리오'!$H$3,'d_시나리오'!$I$3,IF(I616&lt;('d_시나리오'!$I$3-'d_시나리오'!$H$3)/('d_시나리오'!$J$3-'d_시나리오'!$H$3),'d_시나리오'!$H$3+SQRT(I616*('d_시나리오'!$J$3-'d_시나리오'!$H$3)*('d_시나리오'!$I$3-'d_시나리오'!$H$3)),'d_시나리오'!$J$3-SQRT((1-I616)*('d_시나리오'!$J$3-'d_시나리오'!$H$3)*('d_시나리오'!$J$3-'d_시나리오'!$I$3))))</f>
        <v/>
      </c>
      <c r="K616">
        <f>RAND()</f>
        <v/>
      </c>
      <c r="L616">
        <f>IF('d_시나리오'!$J$4='d_시나리오'!$H$4,'d_시나리오'!$I$4,IF(K616&lt;('d_시나리오'!$I$4-'d_시나리오'!$H$4)/('d_시나리오'!$J$4-'d_시나리오'!$H$4),'d_시나리오'!$H$4+SQRT(K616*('d_시나리오'!$J$4-'d_시나리오'!$H$4)*('d_시나리오'!$I$4-'d_시나리오'!$H$4)),'d_시나리오'!$J$4-SQRT((1-K616)*('d_시나리오'!$J$4-'d_시나리오'!$H$4)*('d_시나리오'!$J$4-'d_시나리오'!$I$4))))</f>
        <v/>
      </c>
      <c r="M616">
        <f>RAND()</f>
        <v/>
      </c>
      <c r="N616">
        <f>IF('d_시나리오'!$J$5='d_시나리오'!$H$5,'d_시나리오'!$I$5,IF(M616&lt;('d_시나리오'!$I$5-'d_시나리오'!$H$5)/('d_시나리오'!$J$5-'d_시나리오'!$H$5),'d_시나리오'!$H$5+SQRT(M616*('d_시나리오'!$J$5-'d_시나리오'!$H$5)*('d_시나리오'!$I$5-'d_시나리오'!$H$5)),'d_시나리오'!$J$5-SQRT((1-M616)*('d_시나리오'!$J$5-'d_시나리오'!$H$5)*('d_시나리오'!$J$5-'d_시나리오'!$I$5))))</f>
        <v/>
      </c>
      <c r="O616">
        <f>RAND()</f>
        <v/>
      </c>
      <c r="P616">
        <f>IF('d_시나리오'!$J$6='d_시나리오'!$H$6,'d_시나리오'!$I$6,IF(O616&lt;('d_시나리오'!$I$6-'d_시나리오'!$H$6)/('d_시나리오'!$J$6-'d_시나리오'!$H$6),'d_시나리오'!$H$6+SQRT(O616*('d_시나리오'!$J$6-'d_시나리오'!$H$6)*('d_시나리오'!$I$6-'d_시나리오'!$H$6)),'d_시나리오'!$J$6-SQRT((1-O616)*('d_시나리오'!$J$6-'d_시나리오'!$H$6)*('d_시나리오'!$J$6-'d_시나리오'!$I$6))))</f>
        <v/>
      </c>
      <c r="Q616">
        <f>INDEX('d_분포'!$B$2:$B$57,RANDBETWEEN(1,56))</f>
        <v/>
      </c>
      <c r="R616">
        <f>BETAINV(RAND(),5,5)</f>
        <v/>
      </c>
      <c r="S616">
        <f>'d_고정'!$B$1*'6_기대효과'!$H$7*('d_시나리오'!$I$7/'d_고정'!$B$2)*B616</f>
        <v/>
      </c>
      <c r="T616">
        <f>S616*D616</f>
        <v/>
      </c>
      <c r="U616">
        <f>S616*F616*H616</f>
        <v/>
      </c>
      <c r="V616">
        <f>S616*F616*(H616-1)</f>
        <v/>
      </c>
      <c r="W616">
        <f>U616*J616</f>
        <v/>
      </c>
      <c r="X616">
        <f>T616+W616</f>
        <v/>
      </c>
      <c r="Y616">
        <f>(T616*E616+W616*L616)*(1-R616-'d_고정'!$B$13)</f>
        <v/>
      </c>
      <c r="Z616">
        <f>(U616*N616*Q616+'d_고정'!$B$3*('6_기대효과'!$H$7/8)*Q616*'d_고정'!$B$10*P616*('6_기대효과'!$K$7/'d_고정'!$B$9))*(1-R616)</f>
        <v/>
      </c>
      <c r="AA616">
        <f>W616*L616*(1-R616-'d_고정'!$B$13)+U616*MAX(N616-'d_고정'!$B$10*P616*('6_기대효과'!$K$7/'d_고정'!$B$9),0)*Q616*(1-R616)</f>
        <v/>
      </c>
      <c r="AB616">
        <f>Y616+Z616</f>
        <v/>
      </c>
      <c r="AC616">
        <f>Y616/('d_고정'!$B$5*'6_기대효과'!$H$7/8)/'d_고정'!$B$6</f>
        <v/>
      </c>
      <c r="AD616">
        <f>Y616/('d_고정'!$B$8*'6_기대효과'!$H$7/8)</f>
        <v/>
      </c>
    </row>
    <row r="617">
      <c r="A617">
        <f>RAND()</f>
        <v/>
      </c>
      <c r="B617">
        <f>IF('d_시나리오'!$J$2='d_시나리오'!$H$2,'d_시나리오'!$I$2,IF(A617&lt;('d_시나리오'!$I$2-'d_시나리오'!$H$2)/('d_시나리오'!$J$2-'d_시나리오'!$H$2),'d_시나리오'!$H$2+SQRT(A617*('d_시나리오'!$J$2-'d_시나리오'!$H$2)*('d_시나리오'!$I$2-'d_시나리오'!$H$2)),'d_시나리오'!$J$2-SQRT((1-A617)*('d_시나리오'!$J$2-'d_시나리오'!$H$2)*('d_시나리오'!$J$2-'d_시나리오'!$I$2))))</f>
        <v/>
      </c>
      <c r="C617">
        <f>RAND()</f>
        <v/>
      </c>
      <c r="D617">
        <f>BETAINV(RAND(),IF(C617&lt;'d_고정'!$B$26,'d_고정'!$B$23,'d_고정'!$B$16)+1,'d_고정'!$B$17-IF(C617&lt;'d_고정'!$B$26,'d_고정'!$B$23,'d_고정'!$B$16)+1)*('d_고정'!$B$14+('d_고정'!$B$15-'d_고정'!$B$14)*RAND())</f>
        <v/>
      </c>
      <c r="E617">
        <f>INDEX('d_분포'!$A$2:$A$28,RANDBETWEEN(1,27))</f>
        <v/>
      </c>
      <c r="F617">
        <f>INDEX('d_분포'!$C$2:$C$5,RANDBETWEEN(1,4))*(0.9+0.2*RAND())</f>
        <v/>
      </c>
      <c r="G617">
        <f>RAND()</f>
        <v/>
      </c>
      <c r="H617">
        <f>(F617+(1-F617)*('d_고정'!$B$22*BETAINV(RAND(),IF(G617&lt;'d_고정'!$B$26,'d_고정'!$B$25,'d_고정'!$B$20)+1,'d_고정'!$B$21-IF(G617&lt;'d_고정'!$B$26,'d_고정'!$B$25,'d_고정'!$B$20)+1)+(1-'d_고정'!$B$22)*BETAINV(RAND(),IF(G617&lt;'d_고정'!$B$26,'d_고정'!$B$24,'d_고정'!$B$18)+1,'d_고정'!$B$19-IF(G617&lt;'d_고정'!$B$26,'d_고정'!$B$24,'d_고정'!$B$18)+1))*('d_고정'!$B$14+('d_고정'!$B$15-'d_고정'!$B$14)*RAND()))/F617</f>
        <v/>
      </c>
      <c r="I617">
        <f>RAND()</f>
        <v/>
      </c>
      <c r="J617">
        <f>IF('d_시나리오'!$J$3='d_시나리오'!$H$3,'d_시나리오'!$I$3,IF(I617&lt;('d_시나리오'!$I$3-'d_시나리오'!$H$3)/('d_시나리오'!$J$3-'d_시나리오'!$H$3),'d_시나리오'!$H$3+SQRT(I617*('d_시나리오'!$J$3-'d_시나리오'!$H$3)*('d_시나리오'!$I$3-'d_시나리오'!$H$3)),'d_시나리오'!$J$3-SQRT((1-I617)*('d_시나리오'!$J$3-'d_시나리오'!$H$3)*('d_시나리오'!$J$3-'d_시나리오'!$I$3))))</f>
        <v/>
      </c>
      <c r="K617">
        <f>RAND()</f>
        <v/>
      </c>
      <c r="L617">
        <f>IF('d_시나리오'!$J$4='d_시나리오'!$H$4,'d_시나리오'!$I$4,IF(K617&lt;('d_시나리오'!$I$4-'d_시나리오'!$H$4)/('d_시나리오'!$J$4-'d_시나리오'!$H$4),'d_시나리오'!$H$4+SQRT(K617*('d_시나리오'!$J$4-'d_시나리오'!$H$4)*('d_시나리오'!$I$4-'d_시나리오'!$H$4)),'d_시나리오'!$J$4-SQRT((1-K617)*('d_시나리오'!$J$4-'d_시나리오'!$H$4)*('d_시나리오'!$J$4-'d_시나리오'!$I$4))))</f>
        <v/>
      </c>
      <c r="M617">
        <f>RAND()</f>
        <v/>
      </c>
      <c r="N617">
        <f>IF('d_시나리오'!$J$5='d_시나리오'!$H$5,'d_시나리오'!$I$5,IF(M617&lt;('d_시나리오'!$I$5-'d_시나리오'!$H$5)/('d_시나리오'!$J$5-'d_시나리오'!$H$5),'d_시나리오'!$H$5+SQRT(M617*('d_시나리오'!$J$5-'d_시나리오'!$H$5)*('d_시나리오'!$I$5-'d_시나리오'!$H$5)),'d_시나리오'!$J$5-SQRT((1-M617)*('d_시나리오'!$J$5-'d_시나리오'!$H$5)*('d_시나리오'!$J$5-'d_시나리오'!$I$5))))</f>
        <v/>
      </c>
      <c r="O617">
        <f>RAND()</f>
        <v/>
      </c>
      <c r="P617">
        <f>IF('d_시나리오'!$J$6='d_시나리오'!$H$6,'d_시나리오'!$I$6,IF(O617&lt;('d_시나리오'!$I$6-'d_시나리오'!$H$6)/('d_시나리오'!$J$6-'d_시나리오'!$H$6),'d_시나리오'!$H$6+SQRT(O617*('d_시나리오'!$J$6-'d_시나리오'!$H$6)*('d_시나리오'!$I$6-'d_시나리오'!$H$6)),'d_시나리오'!$J$6-SQRT((1-O617)*('d_시나리오'!$J$6-'d_시나리오'!$H$6)*('d_시나리오'!$J$6-'d_시나리오'!$I$6))))</f>
        <v/>
      </c>
      <c r="Q617">
        <f>INDEX('d_분포'!$B$2:$B$57,RANDBETWEEN(1,56))</f>
        <v/>
      </c>
      <c r="R617">
        <f>BETAINV(RAND(),5,5)</f>
        <v/>
      </c>
      <c r="S617">
        <f>'d_고정'!$B$1*'6_기대효과'!$H$7*('d_시나리오'!$I$7/'d_고정'!$B$2)*B617</f>
        <v/>
      </c>
      <c r="T617">
        <f>S617*D617</f>
        <v/>
      </c>
      <c r="U617">
        <f>S617*F617*H617</f>
        <v/>
      </c>
      <c r="V617">
        <f>S617*F617*(H617-1)</f>
        <v/>
      </c>
      <c r="W617">
        <f>U617*J617</f>
        <v/>
      </c>
      <c r="X617">
        <f>T617+W617</f>
        <v/>
      </c>
      <c r="Y617">
        <f>(T617*E617+W617*L617)*(1-R617-'d_고정'!$B$13)</f>
        <v/>
      </c>
      <c r="Z617">
        <f>(U617*N617*Q617+'d_고정'!$B$3*('6_기대효과'!$H$7/8)*Q617*'d_고정'!$B$10*P617*('6_기대효과'!$K$7/'d_고정'!$B$9))*(1-R617)</f>
        <v/>
      </c>
      <c r="AA617">
        <f>W617*L617*(1-R617-'d_고정'!$B$13)+U617*MAX(N617-'d_고정'!$B$10*P617*('6_기대효과'!$K$7/'d_고정'!$B$9),0)*Q617*(1-R617)</f>
        <v/>
      </c>
      <c r="AB617">
        <f>Y617+Z617</f>
        <v/>
      </c>
      <c r="AC617">
        <f>Y617/('d_고정'!$B$5*'6_기대효과'!$H$7/8)/'d_고정'!$B$6</f>
        <v/>
      </c>
      <c r="AD617">
        <f>Y617/('d_고정'!$B$8*'6_기대효과'!$H$7/8)</f>
        <v/>
      </c>
    </row>
    <row r="618">
      <c r="A618">
        <f>RAND()</f>
        <v/>
      </c>
      <c r="B618">
        <f>IF('d_시나리오'!$J$2='d_시나리오'!$H$2,'d_시나리오'!$I$2,IF(A618&lt;('d_시나리오'!$I$2-'d_시나리오'!$H$2)/('d_시나리오'!$J$2-'d_시나리오'!$H$2),'d_시나리오'!$H$2+SQRT(A618*('d_시나리오'!$J$2-'d_시나리오'!$H$2)*('d_시나리오'!$I$2-'d_시나리오'!$H$2)),'d_시나리오'!$J$2-SQRT((1-A618)*('d_시나리오'!$J$2-'d_시나리오'!$H$2)*('d_시나리오'!$J$2-'d_시나리오'!$I$2))))</f>
        <v/>
      </c>
      <c r="C618">
        <f>RAND()</f>
        <v/>
      </c>
      <c r="D618">
        <f>BETAINV(RAND(),IF(C618&lt;'d_고정'!$B$26,'d_고정'!$B$23,'d_고정'!$B$16)+1,'d_고정'!$B$17-IF(C618&lt;'d_고정'!$B$26,'d_고정'!$B$23,'d_고정'!$B$16)+1)*('d_고정'!$B$14+('d_고정'!$B$15-'d_고정'!$B$14)*RAND())</f>
        <v/>
      </c>
      <c r="E618">
        <f>INDEX('d_분포'!$A$2:$A$28,RANDBETWEEN(1,27))</f>
        <v/>
      </c>
      <c r="F618">
        <f>INDEX('d_분포'!$C$2:$C$5,RANDBETWEEN(1,4))*(0.9+0.2*RAND())</f>
        <v/>
      </c>
      <c r="G618">
        <f>RAND()</f>
        <v/>
      </c>
      <c r="H618">
        <f>(F618+(1-F618)*('d_고정'!$B$22*BETAINV(RAND(),IF(G618&lt;'d_고정'!$B$26,'d_고정'!$B$25,'d_고정'!$B$20)+1,'d_고정'!$B$21-IF(G618&lt;'d_고정'!$B$26,'d_고정'!$B$25,'d_고정'!$B$20)+1)+(1-'d_고정'!$B$22)*BETAINV(RAND(),IF(G618&lt;'d_고정'!$B$26,'d_고정'!$B$24,'d_고정'!$B$18)+1,'d_고정'!$B$19-IF(G618&lt;'d_고정'!$B$26,'d_고정'!$B$24,'d_고정'!$B$18)+1))*('d_고정'!$B$14+('d_고정'!$B$15-'d_고정'!$B$14)*RAND()))/F618</f>
        <v/>
      </c>
      <c r="I618">
        <f>RAND()</f>
        <v/>
      </c>
      <c r="J618">
        <f>IF('d_시나리오'!$J$3='d_시나리오'!$H$3,'d_시나리오'!$I$3,IF(I618&lt;('d_시나리오'!$I$3-'d_시나리오'!$H$3)/('d_시나리오'!$J$3-'d_시나리오'!$H$3),'d_시나리오'!$H$3+SQRT(I618*('d_시나리오'!$J$3-'d_시나리오'!$H$3)*('d_시나리오'!$I$3-'d_시나리오'!$H$3)),'d_시나리오'!$J$3-SQRT((1-I618)*('d_시나리오'!$J$3-'d_시나리오'!$H$3)*('d_시나리오'!$J$3-'d_시나리오'!$I$3))))</f>
        <v/>
      </c>
      <c r="K618">
        <f>RAND()</f>
        <v/>
      </c>
      <c r="L618">
        <f>IF('d_시나리오'!$J$4='d_시나리오'!$H$4,'d_시나리오'!$I$4,IF(K618&lt;('d_시나리오'!$I$4-'d_시나리오'!$H$4)/('d_시나리오'!$J$4-'d_시나리오'!$H$4),'d_시나리오'!$H$4+SQRT(K618*('d_시나리오'!$J$4-'d_시나리오'!$H$4)*('d_시나리오'!$I$4-'d_시나리오'!$H$4)),'d_시나리오'!$J$4-SQRT((1-K618)*('d_시나리오'!$J$4-'d_시나리오'!$H$4)*('d_시나리오'!$J$4-'d_시나리오'!$I$4))))</f>
        <v/>
      </c>
      <c r="M618">
        <f>RAND()</f>
        <v/>
      </c>
      <c r="N618">
        <f>IF('d_시나리오'!$J$5='d_시나리오'!$H$5,'d_시나리오'!$I$5,IF(M618&lt;('d_시나리오'!$I$5-'d_시나리오'!$H$5)/('d_시나리오'!$J$5-'d_시나리오'!$H$5),'d_시나리오'!$H$5+SQRT(M618*('d_시나리오'!$J$5-'d_시나리오'!$H$5)*('d_시나리오'!$I$5-'d_시나리오'!$H$5)),'d_시나리오'!$J$5-SQRT((1-M618)*('d_시나리오'!$J$5-'d_시나리오'!$H$5)*('d_시나리오'!$J$5-'d_시나리오'!$I$5))))</f>
        <v/>
      </c>
      <c r="O618">
        <f>RAND()</f>
        <v/>
      </c>
      <c r="P618">
        <f>IF('d_시나리오'!$J$6='d_시나리오'!$H$6,'d_시나리오'!$I$6,IF(O618&lt;('d_시나리오'!$I$6-'d_시나리오'!$H$6)/('d_시나리오'!$J$6-'d_시나리오'!$H$6),'d_시나리오'!$H$6+SQRT(O618*('d_시나리오'!$J$6-'d_시나리오'!$H$6)*('d_시나리오'!$I$6-'d_시나리오'!$H$6)),'d_시나리오'!$J$6-SQRT((1-O618)*('d_시나리오'!$J$6-'d_시나리오'!$H$6)*('d_시나리오'!$J$6-'d_시나리오'!$I$6))))</f>
        <v/>
      </c>
      <c r="Q618">
        <f>INDEX('d_분포'!$B$2:$B$57,RANDBETWEEN(1,56))</f>
        <v/>
      </c>
      <c r="R618">
        <f>BETAINV(RAND(),5,5)</f>
        <v/>
      </c>
      <c r="S618">
        <f>'d_고정'!$B$1*'6_기대효과'!$H$7*('d_시나리오'!$I$7/'d_고정'!$B$2)*B618</f>
        <v/>
      </c>
      <c r="T618">
        <f>S618*D618</f>
        <v/>
      </c>
      <c r="U618">
        <f>S618*F618*H618</f>
        <v/>
      </c>
      <c r="V618">
        <f>S618*F618*(H618-1)</f>
        <v/>
      </c>
      <c r="W618">
        <f>U618*J618</f>
        <v/>
      </c>
      <c r="X618">
        <f>T618+W618</f>
        <v/>
      </c>
      <c r="Y618">
        <f>(T618*E618+W618*L618)*(1-R618-'d_고정'!$B$13)</f>
        <v/>
      </c>
      <c r="Z618">
        <f>(U618*N618*Q618+'d_고정'!$B$3*('6_기대효과'!$H$7/8)*Q618*'d_고정'!$B$10*P618*('6_기대효과'!$K$7/'d_고정'!$B$9))*(1-R618)</f>
        <v/>
      </c>
      <c r="AA618">
        <f>W618*L618*(1-R618-'d_고정'!$B$13)+U618*MAX(N618-'d_고정'!$B$10*P618*('6_기대효과'!$K$7/'d_고정'!$B$9),0)*Q618*(1-R618)</f>
        <v/>
      </c>
      <c r="AB618">
        <f>Y618+Z618</f>
        <v/>
      </c>
      <c r="AC618">
        <f>Y618/('d_고정'!$B$5*'6_기대효과'!$H$7/8)/'d_고정'!$B$6</f>
        <v/>
      </c>
      <c r="AD618">
        <f>Y618/('d_고정'!$B$8*'6_기대효과'!$H$7/8)</f>
        <v/>
      </c>
    </row>
    <row r="619">
      <c r="A619">
        <f>RAND()</f>
        <v/>
      </c>
      <c r="B619">
        <f>IF('d_시나리오'!$J$2='d_시나리오'!$H$2,'d_시나리오'!$I$2,IF(A619&lt;('d_시나리오'!$I$2-'d_시나리오'!$H$2)/('d_시나리오'!$J$2-'d_시나리오'!$H$2),'d_시나리오'!$H$2+SQRT(A619*('d_시나리오'!$J$2-'d_시나리오'!$H$2)*('d_시나리오'!$I$2-'d_시나리오'!$H$2)),'d_시나리오'!$J$2-SQRT((1-A619)*('d_시나리오'!$J$2-'d_시나리오'!$H$2)*('d_시나리오'!$J$2-'d_시나리오'!$I$2))))</f>
        <v/>
      </c>
      <c r="C619">
        <f>RAND()</f>
        <v/>
      </c>
      <c r="D619">
        <f>BETAINV(RAND(),IF(C619&lt;'d_고정'!$B$26,'d_고정'!$B$23,'d_고정'!$B$16)+1,'d_고정'!$B$17-IF(C619&lt;'d_고정'!$B$26,'d_고정'!$B$23,'d_고정'!$B$16)+1)*('d_고정'!$B$14+('d_고정'!$B$15-'d_고정'!$B$14)*RAND())</f>
        <v/>
      </c>
      <c r="E619">
        <f>INDEX('d_분포'!$A$2:$A$28,RANDBETWEEN(1,27))</f>
        <v/>
      </c>
      <c r="F619">
        <f>INDEX('d_분포'!$C$2:$C$5,RANDBETWEEN(1,4))*(0.9+0.2*RAND())</f>
        <v/>
      </c>
      <c r="G619">
        <f>RAND()</f>
        <v/>
      </c>
      <c r="H619">
        <f>(F619+(1-F619)*('d_고정'!$B$22*BETAINV(RAND(),IF(G619&lt;'d_고정'!$B$26,'d_고정'!$B$25,'d_고정'!$B$20)+1,'d_고정'!$B$21-IF(G619&lt;'d_고정'!$B$26,'d_고정'!$B$25,'d_고정'!$B$20)+1)+(1-'d_고정'!$B$22)*BETAINV(RAND(),IF(G619&lt;'d_고정'!$B$26,'d_고정'!$B$24,'d_고정'!$B$18)+1,'d_고정'!$B$19-IF(G619&lt;'d_고정'!$B$26,'d_고정'!$B$24,'d_고정'!$B$18)+1))*('d_고정'!$B$14+('d_고정'!$B$15-'d_고정'!$B$14)*RAND()))/F619</f>
        <v/>
      </c>
      <c r="I619">
        <f>RAND()</f>
        <v/>
      </c>
      <c r="J619">
        <f>IF('d_시나리오'!$J$3='d_시나리오'!$H$3,'d_시나리오'!$I$3,IF(I619&lt;('d_시나리오'!$I$3-'d_시나리오'!$H$3)/('d_시나리오'!$J$3-'d_시나리오'!$H$3),'d_시나리오'!$H$3+SQRT(I619*('d_시나리오'!$J$3-'d_시나리오'!$H$3)*('d_시나리오'!$I$3-'d_시나리오'!$H$3)),'d_시나리오'!$J$3-SQRT((1-I619)*('d_시나리오'!$J$3-'d_시나리오'!$H$3)*('d_시나리오'!$J$3-'d_시나리오'!$I$3))))</f>
        <v/>
      </c>
      <c r="K619">
        <f>RAND()</f>
        <v/>
      </c>
      <c r="L619">
        <f>IF('d_시나리오'!$J$4='d_시나리오'!$H$4,'d_시나리오'!$I$4,IF(K619&lt;('d_시나리오'!$I$4-'d_시나리오'!$H$4)/('d_시나리오'!$J$4-'d_시나리오'!$H$4),'d_시나리오'!$H$4+SQRT(K619*('d_시나리오'!$J$4-'d_시나리오'!$H$4)*('d_시나리오'!$I$4-'d_시나리오'!$H$4)),'d_시나리오'!$J$4-SQRT((1-K619)*('d_시나리오'!$J$4-'d_시나리오'!$H$4)*('d_시나리오'!$J$4-'d_시나리오'!$I$4))))</f>
        <v/>
      </c>
      <c r="M619">
        <f>RAND()</f>
        <v/>
      </c>
      <c r="N619">
        <f>IF('d_시나리오'!$J$5='d_시나리오'!$H$5,'d_시나리오'!$I$5,IF(M619&lt;('d_시나리오'!$I$5-'d_시나리오'!$H$5)/('d_시나리오'!$J$5-'d_시나리오'!$H$5),'d_시나리오'!$H$5+SQRT(M619*('d_시나리오'!$J$5-'d_시나리오'!$H$5)*('d_시나리오'!$I$5-'d_시나리오'!$H$5)),'d_시나리오'!$J$5-SQRT((1-M619)*('d_시나리오'!$J$5-'d_시나리오'!$H$5)*('d_시나리오'!$J$5-'d_시나리오'!$I$5))))</f>
        <v/>
      </c>
      <c r="O619">
        <f>RAND()</f>
        <v/>
      </c>
      <c r="P619">
        <f>IF('d_시나리오'!$J$6='d_시나리오'!$H$6,'d_시나리오'!$I$6,IF(O619&lt;('d_시나리오'!$I$6-'d_시나리오'!$H$6)/('d_시나리오'!$J$6-'d_시나리오'!$H$6),'d_시나리오'!$H$6+SQRT(O619*('d_시나리오'!$J$6-'d_시나리오'!$H$6)*('d_시나리오'!$I$6-'d_시나리오'!$H$6)),'d_시나리오'!$J$6-SQRT((1-O619)*('d_시나리오'!$J$6-'d_시나리오'!$H$6)*('d_시나리오'!$J$6-'d_시나리오'!$I$6))))</f>
        <v/>
      </c>
      <c r="Q619">
        <f>INDEX('d_분포'!$B$2:$B$57,RANDBETWEEN(1,56))</f>
        <v/>
      </c>
      <c r="R619">
        <f>BETAINV(RAND(),5,5)</f>
        <v/>
      </c>
      <c r="S619">
        <f>'d_고정'!$B$1*'6_기대효과'!$H$7*('d_시나리오'!$I$7/'d_고정'!$B$2)*B619</f>
        <v/>
      </c>
      <c r="T619">
        <f>S619*D619</f>
        <v/>
      </c>
      <c r="U619">
        <f>S619*F619*H619</f>
        <v/>
      </c>
      <c r="V619">
        <f>S619*F619*(H619-1)</f>
        <v/>
      </c>
      <c r="W619">
        <f>U619*J619</f>
        <v/>
      </c>
      <c r="X619">
        <f>T619+W619</f>
        <v/>
      </c>
      <c r="Y619">
        <f>(T619*E619+W619*L619)*(1-R619-'d_고정'!$B$13)</f>
        <v/>
      </c>
      <c r="Z619">
        <f>(U619*N619*Q619+'d_고정'!$B$3*('6_기대효과'!$H$7/8)*Q619*'d_고정'!$B$10*P619*('6_기대효과'!$K$7/'d_고정'!$B$9))*(1-R619)</f>
        <v/>
      </c>
      <c r="AA619">
        <f>W619*L619*(1-R619-'d_고정'!$B$13)+U619*MAX(N619-'d_고정'!$B$10*P619*('6_기대효과'!$K$7/'d_고정'!$B$9),0)*Q619*(1-R619)</f>
        <v/>
      </c>
      <c r="AB619">
        <f>Y619+Z619</f>
        <v/>
      </c>
      <c r="AC619">
        <f>Y619/('d_고정'!$B$5*'6_기대효과'!$H$7/8)/'d_고정'!$B$6</f>
        <v/>
      </c>
      <c r="AD619">
        <f>Y619/('d_고정'!$B$8*'6_기대효과'!$H$7/8)</f>
        <v/>
      </c>
    </row>
    <row r="620">
      <c r="A620">
        <f>RAND()</f>
        <v/>
      </c>
      <c r="B620">
        <f>IF('d_시나리오'!$J$2='d_시나리오'!$H$2,'d_시나리오'!$I$2,IF(A620&lt;('d_시나리오'!$I$2-'d_시나리오'!$H$2)/('d_시나리오'!$J$2-'d_시나리오'!$H$2),'d_시나리오'!$H$2+SQRT(A620*('d_시나리오'!$J$2-'d_시나리오'!$H$2)*('d_시나리오'!$I$2-'d_시나리오'!$H$2)),'d_시나리오'!$J$2-SQRT((1-A620)*('d_시나리오'!$J$2-'d_시나리오'!$H$2)*('d_시나리오'!$J$2-'d_시나리오'!$I$2))))</f>
        <v/>
      </c>
      <c r="C620">
        <f>RAND()</f>
        <v/>
      </c>
      <c r="D620">
        <f>BETAINV(RAND(),IF(C620&lt;'d_고정'!$B$26,'d_고정'!$B$23,'d_고정'!$B$16)+1,'d_고정'!$B$17-IF(C620&lt;'d_고정'!$B$26,'d_고정'!$B$23,'d_고정'!$B$16)+1)*('d_고정'!$B$14+('d_고정'!$B$15-'d_고정'!$B$14)*RAND())</f>
        <v/>
      </c>
      <c r="E620">
        <f>INDEX('d_분포'!$A$2:$A$28,RANDBETWEEN(1,27))</f>
        <v/>
      </c>
      <c r="F620">
        <f>INDEX('d_분포'!$C$2:$C$5,RANDBETWEEN(1,4))*(0.9+0.2*RAND())</f>
        <v/>
      </c>
      <c r="G620">
        <f>RAND()</f>
        <v/>
      </c>
      <c r="H620">
        <f>(F620+(1-F620)*('d_고정'!$B$22*BETAINV(RAND(),IF(G620&lt;'d_고정'!$B$26,'d_고정'!$B$25,'d_고정'!$B$20)+1,'d_고정'!$B$21-IF(G620&lt;'d_고정'!$B$26,'d_고정'!$B$25,'d_고정'!$B$20)+1)+(1-'d_고정'!$B$22)*BETAINV(RAND(),IF(G620&lt;'d_고정'!$B$26,'d_고정'!$B$24,'d_고정'!$B$18)+1,'d_고정'!$B$19-IF(G620&lt;'d_고정'!$B$26,'d_고정'!$B$24,'d_고정'!$B$18)+1))*('d_고정'!$B$14+('d_고정'!$B$15-'d_고정'!$B$14)*RAND()))/F620</f>
        <v/>
      </c>
      <c r="I620">
        <f>RAND()</f>
        <v/>
      </c>
      <c r="J620">
        <f>IF('d_시나리오'!$J$3='d_시나리오'!$H$3,'d_시나리오'!$I$3,IF(I620&lt;('d_시나리오'!$I$3-'d_시나리오'!$H$3)/('d_시나리오'!$J$3-'d_시나리오'!$H$3),'d_시나리오'!$H$3+SQRT(I620*('d_시나리오'!$J$3-'d_시나리오'!$H$3)*('d_시나리오'!$I$3-'d_시나리오'!$H$3)),'d_시나리오'!$J$3-SQRT((1-I620)*('d_시나리오'!$J$3-'d_시나리오'!$H$3)*('d_시나리오'!$J$3-'d_시나리오'!$I$3))))</f>
        <v/>
      </c>
      <c r="K620">
        <f>RAND()</f>
        <v/>
      </c>
      <c r="L620">
        <f>IF('d_시나리오'!$J$4='d_시나리오'!$H$4,'d_시나리오'!$I$4,IF(K620&lt;('d_시나리오'!$I$4-'d_시나리오'!$H$4)/('d_시나리오'!$J$4-'d_시나리오'!$H$4),'d_시나리오'!$H$4+SQRT(K620*('d_시나리오'!$J$4-'d_시나리오'!$H$4)*('d_시나리오'!$I$4-'d_시나리오'!$H$4)),'d_시나리오'!$J$4-SQRT((1-K620)*('d_시나리오'!$J$4-'d_시나리오'!$H$4)*('d_시나리오'!$J$4-'d_시나리오'!$I$4))))</f>
        <v/>
      </c>
      <c r="M620">
        <f>RAND()</f>
        <v/>
      </c>
      <c r="N620">
        <f>IF('d_시나리오'!$J$5='d_시나리오'!$H$5,'d_시나리오'!$I$5,IF(M620&lt;('d_시나리오'!$I$5-'d_시나리오'!$H$5)/('d_시나리오'!$J$5-'d_시나리오'!$H$5),'d_시나리오'!$H$5+SQRT(M620*('d_시나리오'!$J$5-'d_시나리오'!$H$5)*('d_시나리오'!$I$5-'d_시나리오'!$H$5)),'d_시나리오'!$J$5-SQRT((1-M620)*('d_시나리오'!$J$5-'d_시나리오'!$H$5)*('d_시나리오'!$J$5-'d_시나리오'!$I$5))))</f>
        <v/>
      </c>
      <c r="O620">
        <f>RAND()</f>
        <v/>
      </c>
      <c r="P620">
        <f>IF('d_시나리오'!$J$6='d_시나리오'!$H$6,'d_시나리오'!$I$6,IF(O620&lt;('d_시나리오'!$I$6-'d_시나리오'!$H$6)/('d_시나리오'!$J$6-'d_시나리오'!$H$6),'d_시나리오'!$H$6+SQRT(O620*('d_시나리오'!$J$6-'d_시나리오'!$H$6)*('d_시나리오'!$I$6-'d_시나리오'!$H$6)),'d_시나리오'!$J$6-SQRT((1-O620)*('d_시나리오'!$J$6-'d_시나리오'!$H$6)*('d_시나리오'!$J$6-'d_시나리오'!$I$6))))</f>
        <v/>
      </c>
      <c r="Q620">
        <f>INDEX('d_분포'!$B$2:$B$57,RANDBETWEEN(1,56))</f>
        <v/>
      </c>
      <c r="R620">
        <f>BETAINV(RAND(),5,5)</f>
        <v/>
      </c>
      <c r="S620">
        <f>'d_고정'!$B$1*'6_기대효과'!$H$7*('d_시나리오'!$I$7/'d_고정'!$B$2)*B620</f>
        <v/>
      </c>
      <c r="T620">
        <f>S620*D620</f>
        <v/>
      </c>
      <c r="U620">
        <f>S620*F620*H620</f>
        <v/>
      </c>
      <c r="V620">
        <f>S620*F620*(H620-1)</f>
        <v/>
      </c>
      <c r="W620">
        <f>U620*J620</f>
        <v/>
      </c>
      <c r="X620">
        <f>T620+W620</f>
        <v/>
      </c>
      <c r="Y620">
        <f>(T620*E620+W620*L620)*(1-R620-'d_고정'!$B$13)</f>
        <v/>
      </c>
      <c r="Z620">
        <f>(U620*N620*Q620+'d_고정'!$B$3*('6_기대효과'!$H$7/8)*Q620*'d_고정'!$B$10*P620*('6_기대효과'!$K$7/'d_고정'!$B$9))*(1-R620)</f>
        <v/>
      </c>
      <c r="AA620">
        <f>W620*L620*(1-R620-'d_고정'!$B$13)+U620*MAX(N620-'d_고정'!$B$10*P620*('6_기대효과'!$K$7/'d_고정'!$B$9),0)*Q620*(1-R620)</f>
        <v/>
      </c>
      <c r="AB620">
        <f>Y620+Z620</f>
        <v/>
      </c>
      <c r="AC620">
        <f>Y620/('d_고정'!$B$5*'6_기대효과'!$H$7/8)/'d_고정'!$B$6</f>
        <v/>
      </c>
      <c r="AD620">
        <f>Y620/('d_고정'!$B$8*'6_기대효과'!$H$7/8)</f>
        <v/>
      </c>
    </row>
    <row r="621">
      <c r="A621">
        <f>RAND()</f>
        <v/>
      </c>
      <c r="B621">
        <f>IF('d_시나리오'!$J$2='d_시나리오'!$H$2,'d_시나리오'!$I$2,IF(A621&lt;('d_시나리오'!$I$2-'d_시나리오'!$H$2)/('d_시나리오'!$J$2-'d_시나리오'!$H$2),'d_시나리오'!$H$2+SQRT(A621*('d_시나리오'!$J$2-'d_시나리오'!$H$2)*('d_시나리오'!$I$2-'d_시나리오'!$H$2)),'d_시나리오'!$J$2-SQRT((1-A621)*('d_시나리오'!$J$2-'d_시나리오'!$H$2)*('d_시나리오'!$J$2-'d_시나리오'!$I$2))))</f>
        <v/>
      </c>
      <c r="C621">
        <f>RAND()</f>
        <v/>
      </c>
      <c r="D621">
        <f>BETAINV(RAND(),IF(C621&lt;'d_고정'!$B$26,'d_고정'!$B$23,'d_고정'!$B$16)+1,'d_고정'!$B$17-IF(C621&lt;'d_고정'!$B$26,'d_고정'!$B$23,'d_고정'!$B$16)+1)*('d_고정'!$B$14+('d_고정'!$B$15-'d_고정'!$B$14)*RAND())</f>
        <v/>
      </c>
      <c r="E621">
        <f>INDEX('d_분포'!$A$2:$A$28,RANDBETWEEN(1,27))</f>
        <v/>
      </c>
      <c r="F621">
        <f>INDEX('d_분포'!$C$2:$C$5,RANDBETWEEN(1,4))*(0.9+0.2*RAND())</f>
        <v/>
      </c>
      <c r="G621">
        <f>RAND()</f>
        <v/>
      </c>
      <c r="H621">
        <f>(F621+(1-F621)*('d_고정'!$B$22*BETAINV(RAND(),IF(G621&lt;'d_고정'!$B$26,'d_고정'!$B$25,'d_고정'!$B$20)+1,'d_고정'!$B$21-IF(G621&lt;'d_고정'!$B$26,'d_고정'!$B$25,'d_고정'!$B$20)+1)+(1-'d_고정'!$B$22)*BETAINV(RAND(),IF(G621&lt;'d_고정'!$B$26,'d_고정'!$B$24,'d_고정'!$B$18)+1,'d_고정'!$B$19-IF(G621&lt;'d_고정'!$B$26,'d_고정'!$B$24,'d_고정'!$B$18)+1))*('d_고정'!$B$14+('d_고정'!$B$15-'d_고정'!$B$14)*RAND()))/F621</f>
        <v/>
      </c>
      <c r="I621">
        <f>RAND()</f>
        <v/>
      </c>
      <c r="J621">
        <f>IF('d_시나리오'!$J$3='d_시나리오'!$H$3,'d_시나리오'!$I$3,IF(I621&lt;('d_시나리오'!$I$3-'d_시나리오'!$H$3)/('d_시나리오'!$J$3-'d_시나리오'!$H$3),'d_시나리오'!$H$3+SQRT(I621*('d_시나리오'!$J$3-'d_시나리오'!$H$3)*('d_시나리오'!$I$3-'d_시나리오'!$H$3)),'d_시나리오'!$J$3-SQRT((1-I621)*('d_시나리오'!$J$3-'d_시나리오'!$H$3)*('d_시나리오'!$J$3-'d_시나리오'!$I$3))))</f>
        <v/>
      </c>
      <c r="K621">
        <f>RAND()</f>
        <v/>
      </c>
      <c r="L621">
        <f>IF('d_시나리오'!$J$4='d_시나리오'!$H$4,'d_시나리오'!$I$4,IF(K621&lt;('d_시나리오'!$I$4-'d_시나리오'!$H$4)/('d_시나리오'!$J$4-'d_시나리오'!$H$4),'d_시나리오'!$H$4+SQRT(K621*('d_시나리오'!$J$4-'d_시나리오'!$H$4)*('d_시나리오'!$I$4-'d_시나리오'!$H$4)),'d_시나리오'!$J$4-SQRT((1-K621)*('d_시나리오'!$J$4-'d_시나리오'!$H$4)*('d_시나리오'!$J$4-'d_시나리오'!$I$4))))</f>
        <v/>
      </c>
      <c r="M621">
        <f>RAND()</f>
        <v/>
      </c>
      <c r="N621">
        <f>IF('d_시나리오'!$J$5='d_시나리오'!$H$5,'d_시나리오'!$I$5,IF(M621&lt;('d_시나리오'!$I$5-'d_시나리오'!$H$5)/('d_시나리오'!$J$5-'d_시나리오'!$H$5),'d_시나리오'!$H$5+SQRT(M621*('d_시나리오'!$J$5-'d_시나리오'!$H$5)*('d_시나리오'!$I$5-'d_시나리오'!$H$5)),'d_시나리오'!$J$5-SQRT((1-M621)*('d_시나리오'!$J$5-'d_시나리오'!$H$5)*('d_시나리오'!$J$5-'d_시나리오'!$I$5))))</f>
        <v/>
      </c>
      <c r="O621">
        <f>RAND()</f>
        <v/>
      </c>
      <c r="P621">
        <f>IF('d_시나리오'!$J$6='d_시나리오'!$H$6,'d_시나리오'!$I$6,IF(O621&lt;('d_시나리오'!$I$6-'d_시나리오'!$H$6)/('d_시나리오'!$J$6-'d_시나리오'!$H$6),'d_시나리오'!$H$6+SQRT(O621*('d_시나리오'!$J$6-'d_시나리오'!$H$6)*('d_시나리오'!$I$6-'d_시나리오'!$H$6)),'d_시나리오'!$J$6-SQRT((1-O621)*('d_시나리오'!$J$6-'d_시나리오'!$H$6)*('d_시나리오'!$J$6-'d_시나리오'!$I$6))))</f>
        <v/>
      </c>
      <c r="Q621">
        <f>INDEX('d_분포'!$B$2:$B$57,RANDBETWEEN(1,56))</f>
        <v/>
      </c>
      <c r="R621">
        <f>BETAINV(RAND(),5,5)</f>
        <v/>
      </c>
      <c r="S621">
        <f>'d_고정'!$B$1*'6_기대효과'!$H$7*('d_시나리오'!$I$7/'d_고정'!$B$2)*B621</f>
        <v/>
      </c>
      <c r="T621">
        <f>S621*D621</f>
        <v/>
      </c>
      <c r="U621">
        <f>S621*F621*H621</f>
        <v/>
      </c>
      <c r="V621">
        <f>S621*F621*(H621-1)</f>
        <v/>
      </c>
      <c r="W621">
        <f>U621*J621</f>
        <v/>
      </c>
      <c r="X621">
        <f>T621+W621</f>
        <v/>
      </c>
      <c r="Y621">
        <f>(T621*E621+W621*L621)*(1-R621-'d_고정'!$B$13)</f>
        <v/>
      </c>
      <c r="Z621">
        <f>(U621*N621*Q621+'d_고정'!$B$3*('6_기대효과'!$H$7/8)*Q621*'d_고정'!$B$10*P621*('6_기대효과'!$K$7/'d_고정'!$B$9))*(1-R621)</f>
        <v/>
      </c>
      <c r="AA621">
        <f>W621*L621*(1-R621-'d_고정'!$B$13)+U621*MAX(N621-'d_고정'!$B$10*P621*('6_기대효과'!$K$7/'d_고정'!$B$9),0)*Q621*(1-R621)</f>
        <v/>
      </c>
      <c r="AB621">
        <f>Y621+Z621</f>
        <v/>
      </c>
      <c r="AC621">
        <f>Y621/('d_고정'!$B$5*'6_기대효과'!$H$7/8)/'d_고정'!$B$6</f>
        <v/>
      </c>
      <c r="AD621">
        <f>Y621/('d_고정'!$B$8*'6_기대효과'!$H$7/8)</f>
        <v/>
      </c>
    </row>
    <row r="622">
      <c r="A622">
        <f>RAND()</f>
        <v/>
      </c>
      <c r="B622">
        <f>IF('d_시나리오'!$J$2='d_시나리오'!$H$2,'d_시나리오'!$I$2,IF(A622&lt;('d_시나리오'!$I$2-'d_시나리오'!$H$2)/('d_시나리오'!$J$2-'d_시나리오'!$H$2),'d_시나리오'!$H$2+SQRT(A622*('d_시나리오'!$J$2-'d_시나리오'!$H$2)*('d_시나리오'!$I$2-'d_시나리오'!$H$2)),'d_시나리오'!$J$2-SQRT((1-A622)*('d_시나리오'!$J$2-'d_시나리오'!$H$2)*('d_시나리오'!$J$2-'d_시나리오'!$I$2))))</f>
        <v/>
      </c>
      <c r="C622">
        <f>RAND()</f>
        <v/>
      </c>
      <c r="D622">
        <f>BETAINV(RAND(),IF(C622&lt;'d_고정'!$B$26,'d_고정'!$B$23,'d_고정'!$B$16)+1,'d_고정'!$B$17-IF(C622&lt;'d_고정'!$B$26,'d_고정'!$B$23,'d_고정'!$B$16)+1)*('d_고정'!$B$14+('d_고정'!$B$15-'d_고정'!$B$14)*RAND())</f>
        <v/>
      </c>
      <c r="E622">
        <f>INDEX('d_분포'!$A$2:$A$28,RANDBETWEEN(1,27))</f>
        <v/>
      </c>
      <c r="F622">
        <f>INDEX('d_분포'!$C$2:$C$5,RANDBETWEEN(1,4))*(0.9+0.2*RAND())</f>
        <v/>
      </c>
      <c r="G622">
        <f>RAND()</f>
        <v/>
      </c>
      <c r="H622">
        <f>(F622+(1-F622)*('d_고정'!$B$22*BETAINV(RAND(),IF(G622&lt;'d_고정'!$B$26,'d_고정'!$B$25,'d_고정'!$B$20)+1,'d_고정'!$B$21-IF(G622&lt;'d_고정'!$B$26,'d_고정'!$B$25,'d_고정'!$B$20)+1)+(1-'d_고정'!$B$22)*BETAINV(RAND(),IF(G622&lt;'d_고정'!$B$26,'d_고정'!$B$24,'d_고정'!$B$18)+1,'d_고정'!$B$19-IF(G622&lt;'d_고정'!$B$26,'d_고정'!$B$24,'d_고정'!$B$18)+1))*('d_고정'!$B$14+('d_고정'!$B$15-'d_고정'!$B$14)*RAND()))/F622</f>
        <v/>
      </c>
      <c r="I622">
        <f>RAND()</f>
        <v/>
      </c>
      <c r="J622">
        <f>IF('d_시나리오'!$J$3='d_시나리오'!$H$3,'d_시나리오'!$I$3,IF(I622&lt;('d_시나리오'!$I$3-'d_시나리오'!$H$3)/('d_시나리오'!$J$3-'d_시나리오'!$H$3),'d_시나리오'!$H$3+SQRT(I622*('d_시나리오'!$J$3-'d_시나리오'!$H$3)*('d_시나리오'!$I$3-'d_시나리오'!$H$3)),'d_시나리오'!$J$3-SQRT((1-I622)*('d_시나리오'!$J$3-'d_시나리오'!$H$3)*('d_시나리오'!$J$3-'d_시나리오'!$I$3))))</f>
        <v/>
      </c>
      <c r="K622">
        <f>RAND()</f>
        <v/>
      </c>
      <c r="L622">
        <f>IF('d_시나리오'!$J$4='d_시나리오'!$H$4,'d_시나리오'!$I$4,IF(K622&lt;('d_시나리오'!$I$4-'d_시나리오'!$H$4)/('d_시나리오'!$J$4-'d_시나리오'!$H$4),'d_시나리오'!$H$4+SQRT(K622*('d_시나리오'!$J$4-'d_시나리오'!$H$4)*('d_시나리오'!$I$4-'d_시나리오'!$H$4)),'d_시나리오'!$J$4-SQRT((1-K622)*('d_시나리오'!$J$4-'d_시나리오'!$H$4)*('d_시나리오'!$J$4-'d_시나리오'!$I$4))))</f>
        <v/>
      </c>
      <c r="M622">
        <f>RAND()</f>
        <v/>
      </c>
      <c r="N622">
        <f>IF('d_시나리오'!$J$5='d_시나리오'!$H$5,'d_시나리오'!$I$5,IF(M622&lt;('d_시나리오'!$I$5-'d_시나리오'!$H$5)/('d_시나리오'!$J$5-'d_시나리오'!$H$5),'d_시나리오'!$H$5+SQRT(M622*('d_시나리오'!$J$5-'d_시나리오'!$H$5)*('d_시나리오'!$I$5-'d_시나리오'!$H$5)),'d_시나리오'!$J$5-SQRT((1-M622)*('d_시나리오'!$J$5-'d_시나리오'!$H$5)*('d_시나리오'!$J$5-'d_시나리오'!$I$5))))</f>
        <v/>
      </c>
      <c r="O622">
        <f>RAND()</f>
        <v/>
      </c>
      <c r="P622">
        <f>IF('d_시나리오'!$J$6='d_시나리오'!$H$6,'d_시나리오'!$I$6,IF(O622&lt;('d_시나리오'!$I$6-'d_시나리오'!$H$6)/('d_시나리오'!$J$6-'d_시나리오'!$H$6),'d_시나리오'!$H$6+SQRT(O622*('d_시나리오'!$J$6-'d_시나리오'!$H$6)*('d_시나리오'!$I$6-'d_시나리오'!$H$6)),'d_시나리오'!$J$6-SQRT((1-O622)*('d_시나리오'!$J$6-'d_시나리오'!$H$6)*('d_시나리오'!$J$6-'d_시나리오'!$I$6))))</f>
        <v/>
      </c>
      <c r="Q622">
        <f>INDEX('d_분포'!$B$2:$B$57,RANDBETWEEN(1,56))</f>
        <v/>
      </c>
      <c r="R622">
        <f>BETAINV(RAND(),5,5)</f>
        <v/>
      </c>
      <c r="S622">
        <f>'d_고정'!$B$1*'6_기대효과'!$H$7*('d_시나리오'!$I$7/'d_고정'!$B$2)*B622</f>
        <v/>
      </c>
      <c r="T622">
        <f>S622*D622</f>
        <v/>
      </c>
      <c r="U622">
        <f>S622*F622*H622</f>
        <v/>
      </c>
      <c r="V622">
        <f>S622*F622*(H622-1)</f>
        <v/>
      </c>
      <c r="W622">
        <f>U622*J622</f>
        <v/>
      </c>
      <c r="X622">
        <f>T622+W622</f>
        <v/>
      </c>
      <c r="Y622">
        <f>(T622*E622+W622*L622)*(1-R622-'d_고정'!$B$13)</f>
        <v/>
      </c>
      <c r="Z622">
        <f>(U622*N622*Q622+'d_고정'!$B$3*('6_기대효과'!$H$7/8)*Q622*'d_고정'!$B$10*P622*('6_기대효과'!$K$7/'d_고정'!$B$9))*(1-R622)</f>
        <v/>
      </c>
      <c r="AA622">
        <f>W622*L622*(1-R622-'d_고정'!$B$13)+U622*MAX(N622-'d_고정'!$B$10*P622*('6_기대효과'!$K$7/'d_고정'!$B$9),0)*Q622*(1-R622)</f>
        <v/>
      </c>
      <c r="AB622">
        <f>Y622+Z622</f>
        <v/>
      </c>
      <c r="AC622">
        <f>Y622/('d_고정'!$B$5*'6_기대효과'!$H$7/8)/'d_고정'!$B$6</f>
        <v/>
      </c>
      <c r="AD622">
        <f>Y622/('d_고정'!$B$8*'6_기대효과'!$H$7/8)</f>
        <v/>
      </c>
    </row>
    <row r="623">
      <c r="A623">
        <f>RAND()</f>
        <v/>
      </c>
      <c r="B623">
        <f>IF('d_시나리오'!$J$2='d_시나리오'!$H$2,'d_시나리오'!$I$2,IF(A623&lt;('d_시나리오'!$I$2-'d_시나리오'!$H$2)/('d_시나리오'!$J$2-'d_시나리오'!$H$2),'d_시나리오'!$H$2+SQRT(A623*('d_시나리오'!$J$2-'d_시나리오'!$H$2)*('d_시나리오'!$I$2-'d_시나리오'!$H$2)),'d_시나리오'!$J$2-SQRT((1-A623)*('d_시나리오'!$J$2-'d_시나리오'!$H$2)*('d_시나리오'!$J$2-'d_시나리오'!$I$2))))</f>
        <v/>
      </c>
      <c r="C623">
        <f>RAND()</f>
        <v/>
      </c>
      <c r="D623">
        <f>BETAINV(RAND(),IF(C623&lt;'d_고정'!$B$26,'d_고정'!$B$23,'d_고정'!$B$16)+1,'d_고정'!$B$17-IF(C623&lt;'d_고정'!$B$26,'d_고정'!$B$23,'d_고정'!$B$16)+1)*('d_고정'!$B$14+('d_고정'!$B$15-'d_고정'!$B$14)*RAND())</f>
        <v/>
      </c>
      <c r="E623">
        <f>INDEX('d_분포'!$A$2:$A$28,RANDBETWEEN(1,27))</f>
        <v/>
      </c>
      <c r="F623">
        <f>INDEX('d_분포'!$C$2:$C$5,RANDBETWEEN(1,4))*(0.9+0.2*RAND())</f>
        <v/>
      </c>
      <c r="G623">
        <f>RAND()</f>
        <v/>
      </c>
      <c r="H623">
        <f>(F623+(1-F623)*('d_고정'!$B$22*BETAINV(RAND(),IF(G623&lt;'d_고정'!$B$26,'d_고정'!$B$25,'d_고정'!$B$20)+1,'d_고정'!$B$21-IF(G623&lt;'d_고정'!$B$26,'d_고정'!$B$25,'d_고정'!$B$20)+1)+(1-'d_고정'!$B$22)*BETAINV(RAND(),IF(G623&lt;'d_고정'!$B$26,'d_고정'!$B$24,'d_고정'!$B$18)+1,'d_고정'!$B$19-IF(G623&lt;'d_고정'!$B$26,'d_고정'!$B$24,'d_고정'!$B$18)+1))*('d_고정'!$B$14+('d_고정'!$B$15-'d_고정'!$B$14)*RAND()))/F623</f>
        <v/>
      </c>
      <c r="I623">
        <f>RAND()</f>
        <v/>
      </c>
      <c r="J623">
        <f>IF('d_시나리오'!$J$3='d_시나리오'!$H$3,'d_시나리오'!$I$3,IF(I623&lt;('d_시나리오'!$I$3-'d_시나리오'!$H$3)/('d_시나리오'!$J$3-'d_시나리오'!$H$3),'d_시나리오'!$H$3+SQRT(I623*('d_시나리오'!$J$3-'d_시나리오'!$H$3)*('d_시나리오'!$I$3-'d_시나리오'!$H$3)),'d_시나리오'!$J$3-SQRT((1-I623)*('d_시나리오'!$J$3-'d_시나리오'!$H$3)*('d_시나리오'!$J$3-'d_시나리오'!$I$3))))</f>
        <v/>
      </c>
      <c r="K623">
        <f>RAND()</f>
        <v/>
      </c>
      <c r="L623">
        <f>IF('d_시나리오'!$J$4='d_시나리오'!$H$4,'d_시나리오'!$I$4,IF(K623&lt;('d_시나리오'!$I$4-'d_시나리오'!$H$4)/('d_시나리오'!$J$4-'d_시나리오'!$H$4),'d_시나리오'!$H$4+SQRT(K623*('d_시나리오'!$J$4-'d_시나리오'!$H$4)*('d_시나리오'!$I$4-'d_시나리오'!$H$4)),'d_시나리오'!$J$4-SQRT((1-K623)*('d_시나리오'!$J$4-'d_시나리오'!$H$4)*('d_시나리오'!$J$4-'d_시나리오'!$I$4))))</f>
        <v/>
      </c>
      <c r="M623">
        <f>RAND()</f>
        <v/>
      </c>
      <c r="N623">
        <f>IF('d_시나리오'!$J$5='d_시나리오'!$H$5,'d_시나리오'!$I$5,IF(M623&lt;('d_시나리오'!$I$5-'d_시나리오'!$H$5)/('d_시나리오'!$J$5-'d_시나리오'!$H$5),'d_시나리오'!$H$5+SQRT(M623*('d_시나리오'!$J$5-'d_시나리오'!$H$5)*('d_시나리오'!$I$5-'d_시나리오'!$H$5)),'d_시나리오'!$J$5-SQRT((1-M623)*('d_시나리오'!$J$5-'d_시나리오'!$H$5)*('d_시나리오'!$J$5-'d_시나리오'!$I$5))))</f>
        <v/>
      </c>
      <c r="O623">
        <f>RAND()</f>
        <v/>
      </c>
      <c r="P623">
        <f>IF('d_시나리오'!$J$6='d_시나리오'!$H$6,'d_시나리오'!$I$6,IF(O623&lt;('d_시나리오'!$I$6-'d_시나리오'!$H$6)/('d_시나리오'!$J$6-'d_시나리오'!$H$6),'d_시나리오'!$H$6+SQRT(O623*('d_시나리오'!$J$6-'d_시나리오'!$H$6)*('d_시나리오'!$I$6-'d_시나리오'!$H$6)),'d_시나리오'!$J$6-SQRT((1-O623)*('d_시나리오'!$J$6-'d_시나리오'!$H$6)*('d_시나리오'!$J$6-'d_시나리오'!$I$6))))</f>
        <v/>
      </c>
      <c r="Q623">
        <f>INDEX('d_분포'!$B$2:$B$57,RANDBETWEEN(1,56))</f>
        <v/>
      </c>
      <c r="R623">
        <f>BETAINV(RAND(),5,5)</f>
        <v/>
      </c>
      <c r="S623">
        <f>'d_고정'!$B$1*'6_기대효과'!$H$7*('d_시나리오'!$I$7/'d_고정'!$B$2)*B623</f>
        <v/>
      </c>
      <c r="T623">
        <f>S623*D623</f>
        <v/>
      </c>
      <c r="U623">
        <f>S623*F623*H623</f>
        <v/>
      </c>
      <c r="V623">
        <f>S623*F623*(H623-1)</f>
        <v/>
      </c>
      <c r="W623">
        <f>U623*J623</f>
        <v/>
      </c>
      <c r="X623">
        <f>T623+W623</f>
        <v/>
      </c>
      <c r="Y623">
        <f>(T623*E623+W623*L623)*(1-R623-'d_고정'!$B$13)</f>
        <v/>
      </c>
      <c r="Z623">
        <f>(U623*N623*Q623+'d_고정'!$B$3*('6_기대효과'!$H$7/8)*Q623*'d_고정'!$B$10*P623*('6_기대효과'!$K$7/'d_고정'!$B$9))*(1-R623)</f>
        <v/>
      </c>
      <c r="AA623">
        <f>W623*L623*(1-R623-'d_고정'!$B$13)+U623*MAX(N623-'d_고정'!$B$10*P623*('6_기대효과'!$K$7/'d_고정'!$B$9),0)*Q623*(1-R623)</f>
        <v/>
      </c>
      <c r="AB623">
        <f>Y623+Z623</f>
        <v/>
      </c>
      <c r="AC623">
        <f>Y623/('d_고정'!$B$5*'6_기대효과'!$H$7/8)/'d_고정'!$B$6</f>
        <v/>
      </c>
      <c r="AD623">
        <f>Y623/('d_고정'!$B$8*'6_기대효과'!$H$7/8)</f>
        <v/>
      </c>
    </row>
    <row r="624">
      <c r="A624">
        <f>RAND()</f>
        <v/>
      </c>
      <c r="B624">
        <f>IF('d_시나리오'!$J$2='d_시나리오'!$H$2,'d_시나리오'!$I$2,IF(A624&lt;('d_시나리오'!$I$2-'d_시나리오'!$H$2)/('d_시나리오'!$J$2-'d_시나리오'!$H$2),'d_시나리오'!$H$2+SQRT(A624*('d_시나리오'!$J$2-'d_시나리오'!$H$2)*('d_시나리오'!$I$2-'d_시나리오'!$H$2)),'d_시나리오'!$J$2-SQRT((1-A624)*('d_시나리오'!$J$2-'d_시나리오'!$H$2)*('d_시나리오'!$J$2-'d_시나리오'!$I$2))))</f>
        <v/>
      </c>
      <c r="C624">
        <f>RAND()</f>
        <v/>
      </c>
      <c r="D624">
        <f>BETAINV(RAND(),IF(C624&lt;'d_고정'!$B$26,'d_고정'!$B$23,'d_고정'!$B$16)+1,'d_고정'!$B$17-IF(C624&lt;'d_고정'!$B$26,'d_고정'!$B$23,'d_고정'!$B$16)+1)*('d_고정'!$B$14+('d_고정'!$B$15-'d_고정'!$B$14)*RAND())</f>
        <v/>
      </c>
      <c r="E624">
        <f>INDEX('d_분포'!$A$2:$A$28,RANDBETWEEN(1,27))</f>
        <v/>
      </c>
      <c r="F624">
        <f>INDEX('d_분포'!$C$2:$C$5,RANDBETWEEN(1,4))*(0.9+0.2*RAND())</f>
        <v/>
      </c>
      <c r="G624">
        <f>RAND()</f>
        <v/>
      </c>
      <c r="H624">
        <f>(F624+(1-F624)*('d_고정'!$B$22*BETAINV(RAND(),IF(G624&lt;'d_고정'!$B$26,'d_고정'!$B$25,'d_고정'!$B$20)+1,'d_고정'!$B$21-IF(G624&lt;'d_고정'!$B$26,'d_고정'!$B$25,'d_고정'!$B$20)+1)+(1-'d_고정'!$B$22)*BETAINV(RAND(),IF(G624&lt;'d_고정'!$B$26,'d_고정'!$B$24,'d_고정'!$B$18)+1,'d_고정'!$B$19-IF(G624&lt;'d_고정'!$B$26,'d_고정'!$B$24,'d_고정'!$B$18)+1))*('d_고정'!$B$14+('d_고정'!$B$15-'d_고정'!$B$14)*RAND()))/F624</f>
        <v/>
      </c>
      <c r="I624">
        <f>RAND()</f>
        <v/>
      </c>
      <c r="J624">
        <f>IF('d_시나리오'!$J$3='d_시나리오'!$H$3,'d_시나리오'!$I$3,IF(I624&lt;('d_시나리오'!$I$3-'d_시나리오'!$H$3)/('d_시나리오'!$J$3-'d_시나리오'!$H$3),'d_시나리오'!$H$3+SQRT(I624*('d_시나리오'!$J$3-'d_시나리오'!$H$3)*('d_시나리오'!$I$3-'d_시나리오'!$H$3)),'d_시나리오'!$J$3-SQRT((1-I624)*('d_시나리오'!$J$3-'d_시나리오'!$H$3)*('d_시나리오'!$J$3-'d_시나리오'!$I$3))))</f>
        <v/>
      </c>
      <c r="K624">
        <f>RAND()</f>
        <v/>
      </c>
      <c r="L624">
        <f>IF('d_시나리오'!$J$4='d_시나리오'!$H$4,'d_시나리오'!$I$4,IF(K624&lt;('d_시나리오'!$I$4-'d_시나리오'!$H$4)/('d_시나리오'!$J$4-'d_시나리오'!$H$4),'d_시나리오'!$H$4+SQRT(K624*('d_시나리오'!$J$4-'d_시나리오'!$H$4)*('d_시나리오'!$I$4-'d_시나리오'!$H$4)),'d_시나리오'!$J$4-SQRT((1-K624)*('d_시나리오'!$J$4-'d_시나리오'!$H$4)*('d_시나리오'!$J$4-'d_시나리오'!$I$4))))</f>
        <v/>
      </c>
      <c r="M624">
        <f>RAND()</f>
        <v/>
      </c>
      <c r="N624">
        <f>IF('d_시나리오'!$J$5='d_시나리오'!$H$5,'d_시나리오'!$I$5,IF(M624&lt;('d_시나리오'!$I$5-'d_시나리오'!$H$5)/('d_시나리오'!$J$5-'d_시나리오'!$H$5),'d_시나리오'!$H$5+SQRT(M624*('d_시나리오'!$J$5-'d_시나리오'!$H$5)*('d_시나리오'!$I$5-'d_시나리오'!$H$5)),'d_시나리오'!$J$5-SQRT((1-M624)*('d_시나리오'!$J$5-'d_시나리오'!$H$5)*('d_시나리오'!$J$5-'d_시나리오'!$I$5))))</f>
        <v/>
      </c>
      <c r="O624">
        <f>RAND()</f>
        <v/>
      </c>
      <c r="P624">
        <f>IF('d_시나리오'!$J$6='d_시나리오'!$H$6,'d_시나리오'!$I$6,IF(O624&lt;('d_시나리오'!$I$6-'d_시나리오'!$H$6)/('d_시나리오'!$J$6-'d_시나리오'!$H$6),'d_시나리오'!$H$6+SQRT(O624*('d_시나리오'!$J$6-'d_시나리오'!$H$6)*('d_시나리오'!$I$6-'d_시나리오'!$H$6)),'d_시나리오'!$J$6-SQRT((1-O624)*('d_시나리오'!$J$6-'d_시나리오'!$H$6)*('d_시나리오'!$J$6-'d_시나리오'!$I$6))))</f>
        <v/>
      </c>
      <c r="Q624">
        <f>INDEX('d_분포'!$B$2:$B$57,RANDBETWEEN(1,56))</f>
        <v/>
      </c>
      <c r="R624">
        <f>BETAINV(RAND(),5,5)</f>
        <v/>
      </c>
      <c r="S624">
        <f>'d_고정'!$B$1*'6_기대효과'!$H$7*('d_시나리오'!$I$7/'d_고정'!$B$2)*B624</f>
        <v/>
      </c>
      <c r="T624">
        <f>S624*D624</f>
        <v/>
      </c>
      <c r="U624">
        <f>S624*F624*H624</f>
        <v/>
      </c>
      <c r="V624">
        <f>S624*F624*(H624-1)</f>
        <v/>
      </c>
      <c r="W624">
        <f>U624*J624</f>
        <v/>
      </c>
      <c r="X624">
        <f>T624+W624</f>
        <v/>
      </c>
      <c r="Y624">
        <f>(T624*E624+W624*L624)*(1-R624-'d_고정'!$B$13)</f>
        <v/>
      </c>
      <c r="Z624">
        <f>(U624*N624*Q624+'d_고정'!$B$3*('6_기대효과'!$H$7/8)*Q624*'d_고정'!$B$10*P624*('6_기대효과'!$K$7/'d_고정'!$B$9))*(1-R624)</f>
        <v/>
      </c>
      <c r="AA624">
        <f>W624*L624*(1-R624-'d_고정'!$B$13)+U624*MAX(N624-'d_고정'!$B$10*P624*('6_기대효과'!$K$7/'d_고정'!$B$9),0)*Q624*(1-R624)</f>
        <v/>
      </c>
      <c r="AB624">
        <f>Y624+Z624</f>
        <v/>
      </c>
      <c r="AC624">
        <f>Y624/('d_고정'!$B$5*'6_기대효과'!$H$7/8)/'d_고정'!$B$6</f>
        <v/>
      </c>
      <c r="AD624">
        <f>Y624/('d_고정'!$B$8*'6_기대효과'!$H$7/8)</f>
        <v/>
      </c>
    </row>
    <row r="625">
      <c r="A625">
        <f>RAND()</f>
        <v/>
      </c>
      <c r="B625">
        <f>IF('d_시나리오'!$J$2='d_시나리오'!$H$2,'d_시나리오'!$I$2,IF(A625&lt;('d_시나리오'!$I$2-'d_시나리오'!$H$2)/('d_시나리오'!$J$2-'d_시나리오'!$H$2),'d_시나리오'!$H$2+SQRT(A625*('d_시나리오'!$J$2-'d_시나리오'!$H$2)*('d_시나리오'!$I$2-'d_시나리오'!$H$2)),'d_시나리오'!$J$2-SQRT((1-A625)*('d_시나리오'!$J$2-'d_시나리오'!$H$2)*('d_시나리오'!$J$2-'d_시나리오'!$I$2))))</f>
        <v/>
      </c>
      <c r="C625">
        <f>RAND()</f>
        <v/>
      </c>
      <c r="D625">
        <f>BETAINV(RAND(),IF(C625&lt;'d_고정'!$B$26,'d_고정'!$B$23,'d_고정'!$B$16)+1,'d_고정'!$B$17-IF(C625&lt;'d_고정'!$B$26,'d_고정'!$B$23,'d_고정'!$B$16)+1)*('d_고정'!$B$14+('d_고정'!$B$15-'d_고정'!$B$14)*RAND())</f>
        <v/>
      </c>
      <c r="E625">
        <f>INDEX('d_분포'!$A$2:$A$28,RANDBETWEEN(1,27))</f>
        <v/>
      </c>
      <c r="F625">
        <f>INDEX('d_분포'!$C$2:$C$5,RANDBETWEEN(1,4))*(0.9+0.2*RAND())</f>
        <v/>
      </c>
      <c r="G625">
        <f>RAND()</f>
        <v/>
      </c>
      <c r="H625">
        <f>(F625+(1-F625)*('d_고정'!$B$22*BETAINV(RAND(),IF(G625&lt;'d_고정'!$B$26,'d_고정'!$B$25,'d_고정'!$B$20)+1,'d_고정'!$B$21-IF(G625&lt;'d_고정'!$B$26,'d_고정'!$B$25,'d_고정'!$B$20)+1)+(1-'d_고정'!$B$22)*BETAINV(RAND(),IF(G625&lt;'d_고정'!$B$26,'d_고정'!$B$24,'d_고정'!$B$18)+1,'d_고정'!$B$19-IF(G625&lt;'d_고정'!$B$26,'d_고정'!$B$24,'d_고정'!$B$18)+1))*('d_고정'!$B$14+('d_고정'!$B$15-'d_고정'!$B$14)*RAND()))/F625</f>
        <v/>
      </c>
      <c r="I625">
        <f>RAND()</f>
        <v/>
      </c>
      <c r="J625">
        <f>IF('d_시나리오'!$J$3='d_시나리오'!$H$3,'d_시나리오'!$I$3,IF(I625&lt;('d_시나리오'!$I$3-'d_시나리오'!$H$3)/('d_시나리오'!$J$3-'d_시나리오'!$H$3),'d_시나리오'!$H$3+SQRT(I625*('d_시나리오'!$J$3-'d_시나리오'!$H$3)*('d_시나리오'!$I$3-'d_시나리오'!$H$3)),'d_시나리오'!$J$3-SQRT((1-I625)*('d_시나리오'!$J$3-'d_시나리오'!$H$3)*('d_시나리오'!$J$3-'d_시나리오'!$I$3))))</f>
        <v/>
      </c>
      <c r="K625">
        <f>RAND()</f>
        <v/>
      </c>
      <c r="L625">
        <f>IF('d_시나리오'!$J$4='d_시나리오'!$H$4,'d_시나리오'!$I$4,IF(K625&lt;('d_시나리오'!$I$4-'d_시나리오'!$H$4)/('d_시나리오'!$J$4-'d_시나리오'!$H$4),'d_시나리오'!$H$4+SQRT(K625*('d_시나리오'!$J$4-'d_시나리오'!$H$4)*('d_시나리오'!$I$4-'d_시나리오'!$H$4)),'d_시나리오'!$J$4-SQRT((1-K625)*('d_시나리오'!$J$4-'d_시나리오'!$H$4)*('d_시나리오'!$J$4-'d_시나리오'!$I$4))))</f>
        <v/>
      </c>
      <c r="M625">
        <f>RAND()</f>
        <v/>
      </c>
      <c r="N625">
        <f>IF('d_시나리오'!$J$5='d_시나리오'!$H$5,'d_시나리오'!$I$5,IF(M625&lt;('d_시나리오'!$I$5-'d_시나리오'!$H$5)/('d_시나리오'!$J$5-'d_시나리오'!$H$5),'d_시나리오'!$H$5+SQRT(M625*('d_시나리오'!$J$5-'d_시나리오'!$H$5)*('d_시나리오'!$I$5-'d_시나리오'!$H$5)),'d_시나리오'!$J$5-SQRT((1-M625)*('d_시나리오'!$J$5-'d_시나리오'!$H$5)*('d_시나리오'!$J$5-'d_시나리오'!$I$5))))</f>
        <v/>
      </c>
      <c r="O625">
        <f>RAND()</f>
        <v/>
      </c>
      <c r="P625">
        <f>IF('d_시나리오'!$J$6='d_시나리오'!$H$6,'d_시나리오'!$I$6,IF(O625&lt;('d_시나리오'!$I$6-'d_시나리오'!$H$6)/('d_시나리오'!$J$6-'d_시나리오'!$H$6),'d_시나리오'!$H$6+SQRT(O625*('d_시나리오'!$J$6-'d_시나리오'!$H$6)*('d_시나리오'!$I$6-'d_시나리오'!$H$6)),'d_시나리오'!$J$6-SQRT((1-O625)*('d_시나리오'!$J$6-'d_시나리오'!$H$6)*('d_시나리오'!$J$6-'d_시나리오'!$I$6))))</f>
        <v/>
      </c>
      <c r="Q625">
        <f>INDEX('d_분포'!$B$2:$B$57,RANDBETWEEN(1,56))</f>
        <v/>
      </c>
      <c r="R625">
        <f>BETAINV(RAND(),5,5)</f>
        <v/>
      </c>
      <c r="S625">
        <f>'d_고정'!$B$1*'6_기대효과'!$H$7*('d_시나리오'!$I$7/'d_고정'!$B$2)*B625</f>
        <v/>
      </c>
      <c r="T625">
        <f>S625*D625</f>
        <v/>
      </c>
      <c r="U625">
        <f>S625*F625*H625</f>
        <v/>
      </c>
      <c r="V625">
        <f>S625*F625*(H625-1)</f>
        <v/>
      </c>
      <c r="W625">
        <f>U625*J625</f>
        <v/>
      </c>
      <c r="X625">
        <f>T625+W625</f>
        <v/>
      </c>
      <c r="Y625">
        <f>(T625*E625+W625*L625)*(1-R625-'d_고정'!$B$13)</f>
        <v/>
      </c>
      <c r="Z625">
        <f>(U625*N625*Q625+'d_고정'!$B$3*('6_기대효과'!$H$7/8)*Q625*'d_고정'!$B$10*P625*('6_기대효과'!$K$7/'d_고정'!$B$9))*(1-R625)</f>
        <v/>
      </c>
      <c r="AA625">
        <f>W625*L625*(1-R625-'d_고정'!$B$13)+U625*MAX(N625-'d_고정'!$B$10*P625*('6_기대효과'!$K$7/'d_고정'!$B$9),0)*Q625*(1-R625)</f>
        <v/>
      </c>
      <c r="AB625">
        <f>Y625+Z625</f>
        <v/>
      </c>
      <c r="AC625">
        <f>Y625/('d_고정'!$B$5*'6_기대효과'!$H$7/8)/'d_고정'!$B$6</f>
        <v/>
      </c>
      <c r="AD625">
        <f>Y625/('d_고정'!$B$8*'6_기대효과'!$H$7/8)</f>
        <v/>
      </c>
    </row>
    <row r="626">
      <c r="A626">
        <f>RAND()</f>
        <v/>
      </c>
      <c r="B626">
        <f>IF('d_시나리오'!$J$2='d_시나리오'!$H$2,'d_시나리오'!$I$2,IF(A626&lt;('d_시나리오'!$I$2-'d_시나리오'!$H$2)/('d_시나리오'!$J$2-'d_시나리오'!$H$2),'d_시나리오'!$H$2+SQRT(A626*('d_시나리오'!$J$2-'d_시나리오'!$H$2)*('d_시나리오'!$I$2-'d_시나리오'!$H$2)),'d_시나리오'!$J$2-SQRT((1-A626)*('d_시나리오'!$J$2-'d_시나리오'!$H$2)*('d_시나리오'!$J$2-'d_시나리오'!$I$2))))</f>
        <v/>
      </c>
      <c r="C626">
        <f>RAND()</f>
        <v/>
      </c>
      <c r="D626">
        <f>BETAINV(RAND(),IF(C626&lt;'d_고정'!$B$26,'d_고정'!$B$23,'d_고정'!$B$16)+1,'d_고정'!$B$17-IF(C626&lt;'d_고정'!$B$26,'d_고정'!$B$23,'d_고정'!$B$16)+1)*('d_고정'!$B$14+('d_고정'!$B$15-'d_고정'!$B$14)*RAND())</f>
        <v/>
      </c>
      <c r="E626">
        <f>INDEX('d_분포'!$A$2:$A$28,RANDBETWEEN(1,27))</f>
        <v/>
      </c>
      <c r="F626">
        <f>INDEX('d_분포'!$C$2:$C$5,RANDBETWEEN(1,4))*(0.9+0.2*RAND())</f>
        <v/>
      </c>
      <c r="G626">
        <f>RAND()</f>
        <v/>
      </c>
      <c r="H626">
        <f>(F626+(1-F626)*('d_고정'!$B$22*BETAINV(RAND(),IF(G626&lt;'d_고정'!$B$26,'d_고정'!$B$25,'d_고정'!$B$20)+1,'d_고정'!$B$21-IF(G626&lt;'d_고정'!$B$26,'d_고정'!$B$25,'d_고정'!$B$20)+1)+(1-'d_고정'!$B$22)*BETAINV(RAND(),IF(G626&lt;'d_고정'!$B$26,'d_고정'!$B$24,'d_고정'!$B$18)+1,'d_고정'!$B$19-IF(G626&lt;'d_고정'!$B$26,'d_고정'!$B$24,'d_고정'!$B$18)+1))*('d_고정'!$B$14+('d_고정'!$B$15-'d_고정'!$B$14)*RAND()))/F626</f>
        <v/>
      </c>
      <c r="I626">
        <f>RAND()</f>
        <v/>
      </c>
      <c r="J626">
        <f>IF('d_시나리오'!$J$3='d_시나리오'!$H$3,'d_시나리오'!$I$3,IF(I626&lt;('d_시나리오'!$I$3-'d_시나리오'!$H$3)/('d_시나리오'!$J$3-'d_시나리오'!$H$3),'d_시나리오'!$H$3+SQRT(I626*('d_시나리오'!$J$3-'d_시나리오'!$H$3)*('d_시나리오'!$I$3-'d_시나리오'!$H$3)),'d_시나리오'!$J$3-SQRT((1-I626)*('d_시나리오'!$J$3-'d_시나리오'!$H$3)*('d_시나리오'!$J$3-'d_시나리오'!$I$3))))</f>
        <v/>
      </c>
      <c r="K626">
        <f>RAND()</f>
        <v/>
      </c>
      <c r="L626">
        <f>IF('d_시나리오'!$J$4='d_시나리오'!$H$4,'d_시나리오'!$I$4,IF(K626&lt;('d_시나리오'!$I$4-'d_시나리오'!$H$4)/('d_시나리오'!$J$4-'d_시나리오'!$H$4),'d_시나리오'!$H$4+SQRT(K626*('d_시나리오'!$J$4-'d_시나리오'!$H$4)*('d_시나리오'!$I$4-'d_시나리오'!$H$4)),'d_시나리오'!$J$4-SQRT((1-K626)*('d_시나리오'!$J$4-'d_시나리오'!$H$4)*('d_시나리오'!$J$4-'d_시나리오'!$I$4))))</f>
        <v/>
      </c>
      <c r="M626">
        <f>RAND()</f>
        <v/>
      </c>
      <c r="N626">
        <f>IF('d_시나리오'!$J$5='d_시나리오'!$H$5,'d_시나리오'!$I$5,IF(M626&lt;('d_시나리오'!$I$5-'d_시나리오'!$H$5)/('d_시나리오'!$J$5-'d_시나리오'!$H$5),'d_시나리오'!$H$5+SQRT(M626*('d_시나리오'!$J$5-'d_시나리오'!$H$5)*('d_시나리오'!$I$5-'d_시나리오'!$H$5)),'d_시나리오'!$J$5-SQRT((1-M626)*('d_시나리오'!$J$5-'d_시나리오'!$H$5)*('d_시나리오'!$J$5-'d_시나리오'!$I$5))))</f>
        <v/>
      </c>
      <c r="O626">
        <f>RAND()</f>
        <v/>
      </c>
      <c r="P626">
        <f>IF('d_시나리오'!$J$6='d_시나리오'!$H$6,'d_시나리오'!$I$6,IF(O626&lt;('d_시나리오'!$I$6-'d_시나리오'!$H$6)/('d_시나리오'!$J$6-'d_시나리오'!$H$6),'d_시나리오'!$H$6+SQRT(O626*('d_시나리오'!$J$6-'d_시나리오'!$H$6)*('d_시나리오'!$I$6-'d_시나리오'!$H$6)),'d_시나리오'!$J$6-SQRT((1-O626)*('d_시나리오'!$J$6-'d_시나리오'!$H$6)*('d_시나리오'!$J$6-'d_시나리오'!$I$6))))</f>
        <v/>
      </c>
      <c r="Q626">
        <f>INDEX('d_분포'!$B$2:$B$57,RANDBETWEEN(1,56))</f>
        <v/>
      </c>
      <c r="R626">
        <f>BETAINV(RAND(),5,5)</f>
        <v/>
      </c>
      <c r="S626">
        <f>'d_고정'!$B$1*'6_기대효과'!$H$7*('d_시나리오'!$I$7/'d_고정'!$B$2)*B626</f>
        <v/>
      </c>
      <c r="T626">
        <f>S626*D626</f>
        <v/>
      </c>
      <c r="U626">
        <f>S626*F626*H626</f>
        <v/>
      </c>
      <c r="V626">
        <f>S626*F626*(H626-1)</f>
        <v/>
      </c>
      <c r="W626">
        <f>U626*J626</f>
        <v/>
      </c>
      <c r="X626">
        <f>T626+W626</f>
        <v/>
      </c>
      <c r="Y626">
        <f>(T626*E626+W626*L626)*(1-R626-'d_고정'!$B$13)</f>
        <v/>
      </c>
      <c r="Z626">
        <f>(U626*N626*Q626+'d_고정'!$B$3*('6_기대효과'!$H$7/8)*Q626*'d_고정'!$B$10*P626*('6_기대효과'!$K$7/'d_고정'!$B$9))*(1-R626)</f>
        <v/>
      </c>
      <c r="AA626">
        <f>W626*L626*(1-R626-'d_고정'!$B$13)+U626*MAX(N626-'d_고정'!$B$10*P626*('6_기대효과'!$K$7/'d_고정'!$B$9),0)*Q626*(1-R626)</f>
        <v/>
      </c>
      <c r="AB626">
        <f>Y626+Z626</f>
        <v/>
      </c>
      <c r="AC626">
        <f>Y626/('d_고정'!$B$5*'6_기대효과'!$H$7/8)/'d_고정'!$B$6</f>
        <v/>
      </c>
      <c r="AD626">
        <f>Y626/('d_고정'!$B$8*'6_기대효과'!$H$7/8)</f>
        <v/>
      </c>
    </row>
    <row r="627">
      <c r="A627">
        <f>RAND()</f>
        <v/>
      </c>
      <c r="B627">
        <f>IF('d_시나리오'!$J$2='d_시나리오'!$H$2,'d_시나리오'!$I$2,IF(A627&lt;('d_시나리오'!$I$2-'d_시나리오'!$H$2)/('d_시나리오'!$J$2-'d_시나리오'!$H$2),'d_시나리오'!$H$2+SQRT(A627*('d_시나리오'!$J$2-'d_시나리오'!$H$2)*('d_시나리오'!$I$2-'d_시나리오'!$H$2)),'d_시나리오'!$J$2-SQRT((1-A627)*('d_시나리오'!$J$2-'d_시나리오'!$H$2)*('d_시나리오'!$J$2-'d_시나리오'!$I$2))))</f>
        <v/>
      </c>
      <c r="C627">
        <f>RAND()</f>
        <v/>
      </c>
      <c r="D627">
        <f>BETAINV(RAND(),IF(C627&lt;'d_고정'!$B$26,'d_고정'!$B$23,'d_고정'!$B$16)+1,'d_고정'!$B$17-IF(C627&lt;'d_고정'!$B$26,'d_고정'!$B$23,'d_고정'!$B$16)+1)*('d_고정'!$B$14+('d_고정'!$B$15-'d_고정'!$B$14)*RAND())</f>
        <v/>
      </c>
      <c r="E627">
        <f>INDEX('d_분포'!$A$2:$A$28,RANDBETWEEN(1,27))</f>
        <v/>
      </c>
      <c r="F627">
        <f>INDEX('d_분포'!$C$2:$C$5,RANDBETWEEN(1,4))*(0.9+0.2*RAND())</f>
        <v/>
      </c>
      <c r="G627">
        <f>RAND()</f>
        <v/>
      </c>
      <c r="H627">
        <f>(F627+(1-F627)*('d_고정'!$B$22*BETAINV(RAND(),IF(G627&lt;'d_고정'!$B$26,'d_고정'!$B$25,'d_고정'!$B$20)+1,'d_고정'!$B$21-IF(G627&lt;'d_고정'!$B$26,'d_고정'!$B$25,'d_고정'!$B$20)+1)+(1-'d_고정'!$B$22)*BETAINV(RAND(),IF(G627&lt;'d_고정'!$B$26,'d_고정'!$B$24,'d_고정'!$B$18)+1,'d_고정'!$B$19-IF(G627&lt;'d_고정'!$B$26,'d_고정'!$B$24,'d_고정'!$B$18)+1))*('d_고정'!$B$14+('d_고정'!$B$15-'d_고정'!$B$14)*RAND()))/F627</f>
        <v/>
      </c>
      <c r="I627">
        <f>RAND()</f>
        <v/>
      </c>
      <c r="J627">
        <f>IF('d_시나리오'!$J$3='d_시나리오'!$H$3,'d_시나리오'!$I$3,IF(I627&lt;('d_시나리오'!$I$3-'d_시나리오'!$H$3)/('d_시나리오'!$J$3-'d_시나리오'!$H$3),'d_시나리오'!$H$3+SQRT(I627*('d_시나리오'!$J$3-'d_시나리오'!$H$3)*('d_시나리오'!$I$3-'d_시나리오'!$H$3)),'d_시나리오'!$J$3-SQRT((1-I627)*('d_시나리오'!$J$3-'d_시나리오'!$H$3)*('d_시나리오'!$J$3-'d_시나리오'!$I$3))))</f>
        <v/>
      </c>
      <c r="K627">
        <f>RAND()</f>
        <v/>
      </c>
      <c r="L627">
        <f>IF('d_시나리오'!$J$4='d_시나리오'!$H$4,'d_시나리오'!$I$4,IF(K627&lt;('d_시나리오'!$I$4-'d_시나리오'!$H$4)/('d_시나리오'!$J$4-'d_시나리오'!$H$4),'d_시나리오'!$H$4+SQRT(K627*('d_시나리오'!$J$4-'d_시나리오'!$H$4)*('d_시나리오'!$I$4-'d_시나리오'!$H$4)),'d_시나리오'!$J$4-SQRT((1-K627)*('d_시나리오'!$J$4-'d_시나리오'!$H$4)*('d_시나리오'!$J$4-'d_시나리오'!$I$4))))</f>
        <v/>
      </c>
      <c r="M627">
        <f>RAND()</f>
        <v/>
      </c>
      <c r="N627">
        <f>IF('d_시나리오'!$J$5='d_시나리오'!$H$5,'d_시나리오'!$I$5,IF(M627&lt;('d_시나리오'!$I$5-'d_시나리오'!$H$5)/('d_시나리오'!$J$5-'d_시나리오'!$H$5),'d_시나리오'!$H$5+SQRT(M627*('d_시나리오'!$J$5-'d_시나리오'!$H$5)*('d_시나리오'!$I$5-'d_시나리오'!$H$5)),'d_시나리오'!$J$5-SQRT((1-M627)*('d_시나리오'!$J$5-'d_시나리오'!$H$5)*('d_시나리오'!$J$5-'d_시나리오'!$I$5))))</f>
        <v/>
      </c>
      <c r="O627">
        <f>RAND()</f>
        <v/>
      </c>
      <c r="P627">
        <f>IF('d_시나리오'!$J$6='d_시나리오'!$H$6,'d_시나리오'!$I$6,IF(O627&lt;('d_시나리오'!$I$6-'d_시나리오'!$H$6)/('d_시나리오'!$J$6-'d_시나리오'!$H$6),'d_시나리오'!$H$6+SQRT(O627*('d_시나리오'!$J$6-'d_시나리오'!$H$6)*('d_시나리오'!$I$6-'d_시나리오'!$H$6)),'d_시나리오'!$J$6-SQRT((1-O627)*('d_시나리오'!$J$6-'d_시나리오'!$H$6)*('d_시나리오'!$J$6-'d_시나리오'!$I$6))))</f>
        <v/>
      </c>
      <c r="Q627">
        <f>INDEX('d_분포'!$B$2:$B$57,RANDBETWEEN(1,56))</f>
        <v/>
      </c>
      <c r="R627">
        <f>BETAINV(RAND(),5,5)</f>
        <v/>
      </c>
      <c r="S627">
        <f>'d_고정'!$B$1*'6_기대효과'!$H$7*('d_시나리오'!$I$7/'d_고정'!$B$2)*B627</f>
        <v/>
      </c>
      <c r="T627">
        <f>S627*D627</f>
        <v/>
      </c>
      <c r="U627">
        <f>S627*F627*H627</f>
        <v/>
      </c>
      <c r="V627">
        <f>S627*F627*(H627-1)</f>
        <v/>
      </c>
      <c r="W627">
        <f>U627*J627</f>
        <v/>
      </c>
      <c r="X627">
        <f>T627+W627</f>
        <v/>
      </c>
      <c r="Y627">
        <f>(T627*E627+W627*L627)*(1-R627-'d_고정'!$B$13)</f>
        <v/>
      </c>
      <c r="Z627">
        <f>(U627*N627*Q627+'d_고정'!$B$3*('6_기대효과'!$H$7/8)*Q627*'d_고정'!$B$10*P627*('6_기대효과'!$K$7/'d_고정'!$B$9))*(1-R627)</f>
        <v/>
      </c>
      <c r="AA627">
        <f>W627*L627*(1-R627-'d_고정'!$B$13)+U627*MAX(N627-'d_고정'!$B$10*P627*('6_기대효과'!$K$7/'d_고정'!$B$9),0)*Q627*(1-R627)</f>
        <v/>
      </c>
      <c r="AB627">
        <f>Y627+Z627</f>
        <v/>
      </c>
      <c r="AC627">
        <f>Y627/('d_고정'!$B$5*'6_기대효과'!$H$7/8)/'d_고정'!$B$6</f>
        <v/>
      </c>
      <c r="AD627">
        <f>Y627/('d_고정'!$B$8*'6_기대효과'!$H$7/8)</f>
        <v/>
      </c>
    </row>
    <row r="628">
      <c r="A628">
        <f>RAND()</f>
        <v/>
      </c>
      <c r="B628">
        <f>IF('d_시나리오'!$J$2='d_시나리오'!$H$2,'d_시나리오'!$I$2,IF(A628&lt;('d_시나리오'!$I$2-'d_시나리오'!$H$2)/('d_시나리오'!$J$2-'d_시나리오'!$H$2),'d_시나리오'!$H$2+SQRT(A628*('d_시나리오'!$J$2-'d_시나리오'!$H$2)*('d_시나리오'!$I$2-'d_시나리오'!$H$2)),'d_시나리오'!$J$2-SQRT((1-A628)*('d_시나리오'!$J$2-'d_시나리오'!$H$2)*('d_시나리오'!$J$2-'d_시나리오'!$I$2))))</f>
        <v/>
      </c>
      <c r="C628">
        <f>RAND()</f>
        <v/>
      </c>
      <c r="D628">
        <f>BETAINV(RAND(),IF(C628&lt;'d_고정'!$B$26,'d_고정'!$B$23,'d_고정'!$B$16)+1,'d_고정'!$B$17-IF(C628&lt;'d_고정'!$B$26,'d_고정'!$B$23,'d_고정'!$B$16)+1)*('d_고정'!$B$14+('d_고정'!$B$15-'d_고정'!$B$14)*RAND())</f>
        <v/>
      </c>
      <c r="E628">
        <f>INDEX('d_분포'!$A$2:$A$28,RANDBETWEEN(1,27))</f>
        <v/>
      </c>
      <c r="F628">
        <f>INDEX('d_분포'!$C$2:$C$5,RANDBETWEEN(1,4))*(0.9+0.2*RAND())</f>
        <v/>
      </c>
      <c r="G628">
        <f>RAND()</f>
        <v/>
      </c>
      <c r="H628">
        <f>(F628+(1-F628)*('d_고정'!$B$22*BETAINV(RAND(),IF(G628&lt;'d_고정'!$B$26,'d_고정'!$B$25,'d_고정'!$B$20)+1,'d_고정'!$B$21-IF(G628&lt;'d_고정'!$B$26,'d_고정'!$B$25,'d_고정'!$B$20)+1)+(1-'d_고정'!$B$22)*BETAINV(RAND(),IF(G628&lt;'d_고정'!$B$26,'d_고정'!$B$24,'d_고정'!$B$18)+1,'d_고정'!$B$19-IF(G628&lt;'d_고정'!$B$26,'d_고정'!$B$24,'d_고정'!$B$18)+1))*('d_고정'!$B$14+('d_고정'!$B$15-'d_고정'!$B$14)*RAND()))/F628</f>
        <v/>
      </c>
      <c r="I628">
        <f>RAND()</f>
        <v/>
      </c>
      <c r="J628">
        <f>IF('d_시나리오'!$J$3='d_시나리오'!$H$3,'d_시나리오'!$I$3,IF(I628&lt;('d_시나리오'!$I$3-'d_시나리오'!$H$3)/('d_시나리오'!$J$3-'d_시나리오'!$H$3),'d_시나리오'!$H$3+SQRT(I628*('d_시나리오'!$J$3-'d_시나리오'!$H$3)*('d_시나리오'!$I$3-'d_시나리오'!$H$3)),'d_시나리오'!$J$3-SQRT((1-I628)*('d_시나리오'!$J$3-'d_시나리오'!$H$3)*('d_시나리오'!$J$3-'d_시나리오'!$I$3))))</f>
        <v/>
      </c>
      <c r="K628">
        <f>RAND()</f>
        <v/>
      </c>
      <c r="L628">
        <f>IF('d_시나리오'!$J$4='d_시나리오'!$H$4,'d_시나리오'!$I$4,IF(K628&lt;('d_시나리오'!$I$4-'d_시나리오'!$H$4)/('d_시나리오'!$J$4-'d_시나리오'!$H$4),'d_시나리오'!$H$4+SQRT(K628*('d_시나리오'!$J$4-'d_시나리오'!$H$4)*('d_시나리오'!$I$4-'d_시나리오'!$H$4)),'d_시나리오'!$J$4-SQRT((1-K628)*('d_시나리오'!$J$4-'d_시나리오'!$H$4)*('d_시나리오'!$J$4-'d_시나리오'!$I$4))))</f>
        <v/>
      </c>
      <c r="M628">
        <f>RAND()</f>
        <v/>
      </c>
      <c r="N628">
        <f>IF('d_시나리오'!$J$5='d_시나리오'!$H$5,'d_시나리오'!$I$5,IF(M628&lt;('d_시나리오'!$I$5-'d_시나리오'!$H$5)/('d_시나리오'!$J$5-'d_시나리오'!$H$5),'d_시나리오'!$H$5+SQRT(M628*('d_시나리오'!$J$5-'d_시나리오'!$H$5)*('d_시나리오'!$I$5-'d_시나리오'!$H$5)),'d_시나리오'!$J$5-SQRT((1-M628)*('d_시나리오'!$J$5-'d_시나리오'!$H$5)*('d_시나리오'!$J$5-'d_시나리오'!$I$5))))</f>
        <v/>
      </c>
      <c r="O628">
        <f>RAND()</f>
        <v/>
      </c>
      <c r="P628">
        <f>IF('d_시나리오'!$J$6='d_시나리오'!$H$6,'d_시나리오'!$I$6,IF(O628&lt;('d_시나리오'!$I$6-'d_시나리오'!$H$6)/('d_시나리오'!$J$6-'d_시나리오'!$H$6),'d_시나리오'!$H$6+SQRT(O628*('d_시나리오'!$J$6-'d_시나리오'!$H$6)*('d_시나리오'!$I$6-'d_시나리오'!$H$6)),'d_시나리오'!$J$6-SQRT((1-O628)*('d_시나리오'!$J$6-'d_시나리오'!$H$6)*('d_시나리오'!$J$6-'d_시나리오'!$I$6))))</f>
        <v/>
      </c>
      <c r="Q628">
        <f>INDEX('d_분포'!$B$2:$B$57,RANDBETWEEN(1,56))</f>
        <v/>
      </c>
      <c r="R628">
        <f>BETAINV(RAND(),5,5)</f>
        <v/>
      </c>
      <c r="S628">
        <f>'d_고정'!$B$1*'6_기대효과'!$H$7*('d_시나리오'!$I$7/'d_고정'!$B$2)*B628</f>
        <v/>
      </c>
      <c r="T628">
        <f>S628*D628</f>
        <v/>
      </c>
      <c r="U628">
        <f>S628*F628*H628</f>
        <v/>
      </c>
      <c r="V628">
        <f>S628*F628*(H628-1)</f>
        <v/>
      </c>
      <c r="W628">
        <f>U628*J628</f>
        <v/>
      </c>
      <c r="X628">
        <f>T628+W628</f>
        <v/>
      </c>
      <c r="Y628">
        <f>(T628*E628+W628*L628)*(1-R628-'d_고정'!$B$13)</f>
        <v/>
      </c>
      <c r="Z628">
        <f>(U628*N628*Q628+'d_고정'!$B$3*('6_기대효과'!$H$7/8)*Q628*'d_고정'!$B$10*P628*('6_기대효과'!$K$7/'d_고정'!$B$9))*(1-R628)</f>
        <v/>
      </c>
      <c r="AA628">
        <f>W628*L628*(1-R628-'d_고정'!$B$13)+U628*MAX(N628-'d_고정'!$B$10*P628*('6_기대효과'!$K$7/'d_고정'!$B$9),0)*Q628*(1-R628)</f>
        <v/>
      </c>
      <c r="AB628">
        <f>Y628+Z628</f>
        <v/>
      </c>
      <c r="AC628">
        <f>Y628/('d_고정'!$B$5*'6_기대효과'!$H$7/8)/'d_고정'!$B$6</f>
        <v/>
      </c>
      <c r="AD628">
        <f>Y628/('d_고정'!$B$8*'6_기대효과'!$H$7/8)</f>
        <v/>
      </c>
    </row>
    <row r="629">
      <c r="A629">
        <f>RAND()</f>
        <v/>
      </c>
      <c r="B629">
        <f>IF('d_시나리오'!$J$2='d_시나리오'!$H$2,'d_시나리오'!$I$2,IF(A629&lt;('d_시나리오'!$I$2-'d_시나리오'!$H$2)/('d_시나리오'!$J$2-'d_시나리오'!$H$2),'d_시나리오'!$H$2+SQRT(A629*('d_시나리오'!$J$2-'d_시나리오'!$H$2)*('d_시나리오'!$I$2-'d_시나리오'!$H$2)),'d_시나리오'!$J$2-SQRT((1-A629)*('d_시나리오'!$J$2-'d_시나리오'!$H$2)*('d_시나리오'!$J$2-'d_시나리오'!$I$2))))</f>
        <v/>
      </c>
      <c r="C629">
        <f>RAND()</f>
        <v/>
      </c>
      <c r="D629">
        <f>BETAINV(RAND(),IF(C629&lt;'d_고정'!$B$26,'d_고정'!$B$23,'d_고정'!$B$16)+1,'d_고정'!$B$17-IF(C629&lt;'d_고정'!$B$26,'d_고정'!$B$23,'d_고정'!$B$16)+1)*('d_고정'!$B$14+('d_고정'!$B$15-'d_고정'!$B$14)*RAND())</f>
        <v/>
      </c>
      <c r="E629">
        <f>INDEX('d_분포'!$A$2:$A$28,RANDBETWEEN(1,27))</f>
        <v/>
      </c>
      <c r="F629">
        <f>INDEX('d_분포'!$C$2:$C$5,RANDBETWEEN(1,4))*(0.9+0.2*RAND())</f>
        <v/>
      </c>
      <c r="G629">
        <f>RAND()</f>
        <v/>
      </c>
      <c r="H629">
        <f>(F629+(1-F629)*('d_고정'!$B$22*BETAINV(RAND(),IF(G629&lt;'d_고정'!$B$26,'d_고정'!$B$25,'d_고정'!$B$20)+1,'d_고정'!$B$21-IF(G629&lt;'d_고정'!$B$26,'d_고정'!$B$25,'d_고정'!$B$20)+1)+(1-'d_고정'!$B$22)*BETAINV(RAND(),IF(G629&lt;'d_고정'!$B$26,'d_고정'!$B$24,'d_고정'!$B$18)+1,'d_고정'!$B$19-IF(G629&lt;'d_고정'!$B$26,'d_고정'!$B$24,'d_고정'!$B$18)+1))*('d_고정'!$B$14+('d_고정'!$B$15-'d_고정'!$B$14)*RAND()))/F629</f>
        <v/>
      </c>
      <c r="I629">
        <f>RAND()</f>
        <v/>
      </c>
      <c r="J629">
        <f>IF('d_시나리오'!$J$3='d_시나리오'!$H$3,'d_시나리오'!$I$3,IF(I629&lt;('d_시나리오'!$I$3-'d_시나리오'!$H$3)/('d_시나리오'!$J$3-'d_시나리오'!$H$3),'d_시나리오'!$H$3+SQRT(I629*('d_시나리오'!$J$3-'d_시나리오'!$H$3)*('d_시나리오'!$I$3-'d_시나리오'!$H$3)),'d_시나리오'!$J$3-SQRT((1-I629)*('d_시나리오'!$J$3-'d_시나리오'!$H$3)*('d_시나리오'!$J$3-'d_시나리오'!$I$3))))</f>
        <v/>
      </c>
      <c r="K629">
        <f>RAND()</f>
        <v/>
      </c>
      <c r="L629">
        <f>IF('d_시나리오'!$J$4='d_시나리오'!$H$4,'d_시나리오'!$I$4,IF(K629&lt;('d_시나리오'!$I$4-'d_시나리오'!$H$4)/('d_시나리오'!$J$4-'d_시나리오'!$H$4),'d_시나리오'!$H$4+SQRT(K629*('d_시나리오'!$J$4-'d_시나리오'!$H$4)*('d_시나리오'!$I$4-'d_시나리오'!$H$4)),'d_시나리오'!$J$4-SQRT((1-K629)*('d_시나리오'!$J$4-'d_시나리오'!$H$4)*('d_시나리오'!$J$4-'d_시나리오'!$I$4))))</f>
        <v/>
      </c>
      <c r="M629">
        <f>RAND()</f>
        <v/>
      </c>
      <c r="N629">
        <f>IF('d_시나리오'!$J$5='d_시나리오'!$H$5,'d_시나리오'!$I$5,IF(M629&lt;('d_시나리오'!$I$5-'d_시나리오'!$H$5)/('d_시나리오'!$J$5-'d_시나리오'!$H$5),'d_시나리오'!$H$5+SQRT(M629*('d_시나리오'!$J$5-'d_시나리오'!$H$5)*('d_시나리오'!$I$5-'d_시나리오'!$H$5)),'d_시나리오'!$J$5-SQRT((1-M629)*('d_시나리오'!$J$5-'d_시나리오'!$H$5)*('d_시나리오'!$J$5-'d_시나리오'!$I$5))))</f>
        <v/>
      </c>
      <c r="O629">
        <f>RAND()</f>
        <v/>
      </c>
      <c r="P629">
        <f>IF('d_시나리오'!$J$6='d_시나리오'!$H$6,'d_시나리오'!$I$6,IF(O629&lt;('d_시나리오'!$I$6-'d_시나리오'!$H$6)/('d_시나리오'!$J$6-'d_시나리오'!$H$6),'d_시나리오'!$H$6+SQRT(O629*('d_시나리오'!$J$6-'d_시나리오'!$H$6)*('d_시나리오'!$I$6-'d_시나리오'!$H$6)),'d_시나리오'!$J$6-SQRT((1-O629)*('d_시나리오'!$J$6-'d_시나리오'!$H$6)*('d_시나리오'!$J$6-'d_시나리오'!$I$6))))</f>
        <v/>
      </c>
      <c r="Q629">
        <f>INDEX('d_분포'!$B$2:$B$57,RANDBETWEEN(1,56))</f>
        <v/>
      </c>
      <c r="R629">
        <f>BETAINV(RAND(),5,5)</f>
        <v/>
      </c>
      <c r="S629">
        <f>'d_고정'!$B$1*'6_기대효과'!$H$7*('d_시나리오'!$I$7/'d_고정'!$B$2)*B629</f>
        <v/>
      </c>
      <c r="T629">
        <f>S629*D629</f>
        <v/>
      </c>
      <c r="U629">
        <f>S629*F629*H629</f>
        <v/>
      </c>
      <c r="V629">
        <f>S629*F629*(H629-1)</f>
        <v/>
      </c>
      <c r="W629">
        <f>U629*J629</f>
        <v/>
      </c>
      <c r="X629">
        <f>T629+W629</f>
        <v/>
      </c>
      <c r="Y629">
        <f>(T629*E629+W629*L629)*(1-R629-'d_고정'!$B$13)</f>
        <v/>
      </c>
      <c r="Z629">
        <f>(U629*N629*Q629+'d_고정'!$B$3*('6_기대효과'!$H$7/8)*Q629*'d_고정'!$B$10*P629*('6_기대효과'!$K$7/'d_고정'!$B$9))*(1-R629)</f>
        <v/>
      </c>
      <c r="AA629">
        <f>W629*L629*(1-R629-'d_고정'!$B$13)+U629*MAX(N629-'d_고정'!$B$10*P629*('6_기대효과'!$K$7/'d_고정'!$B$9),0)*Q629*(1-R629)</f>
        <v/>
      </c>
      <c r="AB629">
        <f>Y629+Z629</f>
        <v/>
      </c>
      <c r="AC629">
        <f>Y629/('d_고정'!$B$5*'6_기대효과'!$H$7/8)/'d_고정'!$B$6</f>
        <v/>
      </c>
      <c r="AD629">
        <f>Y629/('d_고정'!$B$8*'6_기대효과'!$H$7/8)</f>
        <v/>
      </c>
    </row>
    <row r="630">
      <c r="A630">
        <f>RAND()</f>
        <v/>
      </c>
      <c r="B630">
        <f>IF('d_시나리오'!$J$2='d_시나리오'!$H$2,'d_시나리오'!$I$2,IF(A630&lt;('d_시나리오'!$I$2-'d_시나리오'!$H$2)/('d_시나리오'!$J$2-'d_시나리오'!$H$2),'d_시나리오'!$H$2+SQRT(A630*('d_시나리오'!$J$2-'d_시나리오'!$H$2)*('d_시나리오'!$I$2-'d_시나리오'!$H$2)),'d_시나리오'!$J$2-SQRT((1-A630)*('d_시나리오'!$J$2-'d_시나리오'!$H$2)*('d_시나리오'!$J$2-'d_시나리오'!$I$2))))</f>
        <v/>
      </c>
      <c r="C630">
        <f>RAND()</f>
        <v/>
      </c>
      <c r="D630">
        <f>BETAINV(RAND(),IF(C630&lt;'d_고정'!$B$26,'d_고정'!$B$23,'d_고정'!$B$16)+1,'d_고정'!$B$17-IF(C630&lt;'d_고정'!$B$26,'d_고정'!$B$23,'d_고정'!$B$16)+1)*('d_고정'!$B$14+('d_고정'!$B$15-'d_고정'!$B$14)*RAND())</f>
        <v/>
      </c>
      <c r="E630">
        <f>INDEX('d_분포'!$A$2:$A$28,RANDBETWEEN(1,27))</f>
        <v/>
      </c>
      <c r="F630">
        <f>INDEX('d_분포'!$C$2:$C$5,RANDBETWEEN(1,4))*(0.9+0.2*RAND())</f>
        <v/>
      </c>
      <c r="G630">
        <f>RAND()</f>
        <v/>
      </c>
      <c r="H630">
        <f>(F630+(1-F630)*('d_고정'!$B$22*BETAINV(RAND(),IF(G630&lt;'d_고정'!$B$26,'d_고정'!$B$25,'d_고정'!$B$20)+1,'d_고정'!$B$21-IF(G630&lt;'d_고정'!$B$26,'d_고정'!$B$25,'d_고정'!$B$20)+1)+(1-'d_고정'!$B$22)*BETAINV(RAND(),IF(G630&lt;'d_고정'!$B$26,'d_고정'!$B$24,'d_고정'!$B$18)+1,'d_고정'!$B$19-IF(G630&lt;'d_고정'!$B$26,'d_고정'!$B$24,'d_고정'!$B$18)+1))*('d_고정'!$B$14+('d_고정'!$B$15-'d_고정'!$B$14)*RAND()))/F630</f>
        <v/>
      </c>
      <c r="I630">
        <f>RAND()</f>
        <v/>
      </c>
      <c r="J630">
        <f>IF('d_시나리오'!$J$3='d_시나리오'!$H$3,'d_시나리오'!$I$3,IF(I630&lt;('d_시나리오'!$I$3-'d_시나리오'!$H$3)/('d_시나리오'!$J$3-'d_시나리오'!$H$3),'d_시나리오'!$H$3+SQRT(I630*('d_시나리오'!$J$3-'d_시나리오'!$H$3)*('d_시나리오'!$I$3-'d_시나리오'!$H$3)),'d_시나리오'!$J$3-SQRT((1-I630)*('d_시나리오'!$J$3-'d_시나리오'!$H$3)*('d_시나리오'!$J$3-'d_시나리오'!$I$3))))</f>
        <v/>
      </c>
      <c r="K630">
        <f>RAND()</f>
        <v/>
      </c>
      <c r="L630">
        <f>IF('d_시나리오'!$J$4='d_시나리오'!$H$4,'d_시나리오'!$I$4,IF(K630&lt;('d_시나리오'!$I$4-'d_시나리오'!$H$4)/('d_시나리오'!$J$4-'d_시나리오'!$H$4),'d_시나리오'!$H$4+SQRT(K630*('d_시나리오'!$J$4-'d_시나리오'!$H$4)*('d_시나리오'!$I$4-'d_시나리오'!$H$4)),'d_시나리오'!$J$4-SQRT((1-K630)*('d_시나리오'!$J$4-'d_시나리오'!$H$4)*('d_시나리오'!$J$4-'d_시나리오'!$I$4))))</f>
        <v/>
      </c>
      <c r="M630">
        <f>RAND()</f>
        <v/>
      </c>
      <c r="N630">
        <f>IF('d_시나리오'!$J$5='d_시나리오'!$H$5,'d_시나리오'!$I$5,IF(M630&lt;('d_시나리오'!$I$5-'d_시나리오'!$H$5)/('d_시나리오'!$J$5-'d_시나리오'!$H$5),'d_시나리오'!$H$5+SQRT(M630*('d_시나리오'!$J$5-'d_시나리오'!$H$5)*('d_시나리오'!$I$5-'d_시나리오'!$H$5)),'d_시나리오'!$J$5-SQRT((1-M630)*('d_시나리오'!$J$5-'d_시나리오'!$H$5)*('d_시나리오'!$J$5-'d_시나리오'!$I$5))))</f>
        <v/>
      </c>
      <c r="O630">
        <f>RAND()</f>
        <v/>
      </c>
      <c r="P630">
        <f>IF('d_시나리오'!$J$6='d_시나리오'!$H$6,'d_시나리오'!$I$6,IF(O630&lt;('d_시나리오'!$I$6-'d_시나리오'!$H$6)/('d_시나리오'!$J$6-'d_시나리오'!$H$6),'d_시나리오'!$H$6+SQRT(O630*('d_시나리오'!$J$6-'d_시나리오'!$H$6)*('d_시나리오'!$I$6-'d_시나리오'!$H$6)),'d_시나리오'!$J$6-SQRT((1-O630)*('d_시나리오'!$J$6-'d_시나리오'!$H$6)*('d_시나리오'!$J$6-'d_시나리오'!$I$6))))</f>
        <v/>
      </c>
      <c r="Q630">
        <f>INDEX('d_분포'!$B$2:$B$57,RANDBETWEEN(1,56))</f>
        <v/>
      </c>
      <c r="R630">
        <f>BETAINV(RAND(),5,5)</f>
        <v/>
      </c>
      <c r="S630">
        <f>'d_고정'!$B$1*'6_기대효과'!$H$7*('d_시나리오'!$I$7/'d_고정'!$B$2)*B630</f>
        <v/>
      </c>
      <c r="T630">
        <f>S630*D630</f>
        <v/>
      </c>
      <c r="U630">
        <f>S630*F630*H630</f>
        <v/>
      </c>
      <c r="V630">
        <f>S630*F630*(H630-1)</f>
        <v/>
      </c>
      <c r="W630">
        <f>U630*J630</f>
        <v/>
      </c>
      <c r="X630">
        <f>T630+W630</f>
        <v/>
      </c>
      <c r="Y630">
        <f>(T630*E630+W630*L630)*(1-R630-'d_고정'!$B$13)</f>
        <v/>
      </c>
      <c r="Z630">
        <f>(U630*N630*Q630+'d_고정'!$B$3*('6_기대효과'!$H$7/8)*Q630*'d_고정'!$B$10*P630*('6_기대효과'!$K$7/'d_고정'!$B$9))*(1-R630)</f>
        <v/>
      </c>
      <c r="AA630">
        <f>W630*L630*(1-R630-'d_고정'!$B$13)+U630*MAX(N630-'d_고정'!$B$10*P630*('6_기대효과'!$K$7/'d_고정'!$B$9),0)*Q630*(1-R630)</f>
        <v/>
      </c>
      <c r="AB630">
        <f>Y630+Z630</f>
        <v/>
      </c>
      <c r="AC630">
        <f>Y630/('d_고정'!$B$5*'6_기대효과'!$H$7/8)/'d_고정'!$B$6</f>
        <v/>
      </c>
      <c r="AD630">
        <f>Y630/('d_고정'!$B$8*'6_기대효과'!$H$7/8)</f>
        <v/>
      </c>
    </row>
    <row r="631">
      <c r="A631">
        <f>RAND()</f>
        <v/>
      </c>
      <c r="B631">
        <f>IF('d_시나리오'!$J$2='d_시나리오'!$H$2,'d_시나리오'!$I$2,IF(A631&lt;('d_시나리오'!$I$2-'d_시나리오'!$H$2)/('d_시나리오'!$J$2-'d_시나리오'!$H$2),'d_시나리오'!$H$2+SQRT(A631*('d_시나리오'!$J$2-'d_시나리오'!$H$2)*('d_시나리오'!$I$2-'d_시나리오'!$H$2)),'d_시나리오'!$J$2-SQRT((1-A631)*('d_시나리오'!$J$2-'d_시나리오'!$H$2)*('d_시나리오'!$J$2-'d_시나리오'!$I$2))))</f>
        <v/>
      </c>
      <c r="C631">
        <f>RAND()</f>
        <v/>
      </c>
      <c r="D631">
        <f>BETAINV(RAND(),IF(C631&lt;'d_고정'!$B$26,'d_고정'!$B$23,'d_고정'!$B$16)+1,'d_고정'!$B$17-IF(C631&lt;'d_고정'!$B$26,'d_고정'!$B$23,'d_고정'!$B$16)+1)*('d_고정'!$B$14+('d_고정'!$B$15-'d_고정'!$B$14)*RAND())</f>
        <v/>
      </c>
      <c r="E631">
        <f>INDEX('d_분포'!$A$2:$A$28,RANDBETWEEN(1,27))</f>
        <v/>
      </c>
      <c r="F631">
        <f>INDEX('d_분포'!$C$2:$C$5,RANDBETWEEN(1,4))*(0.9+0.2*RAND())</f>
        <v/>
      </c>
      <c r="G631">
        <f>RAND()</f>
        <v/>
      </c>
      <c r="H631">
        <f>(F631+(1-F631)*('d_고정'!$B$22*BETAINV(RAND(),IF(G631&lt;'d_고정'!$B$26,'d_고정'!$B$25,'d_고정'!$B$20)+1,'d_고정'!$B$21-IF(G631&lt;'d_고정'!$B$26,'d_고정'!$B$25,'d_고정'!$B$20)+1)+(1-'d_고정'!$B$22)*BETAINV(RAND(),IF(G631&lt;'d_고정'!$B$26,'d_고정'!$B$24,'d_고정'!$B$18)+1,'d_고정'!$B$19-IF(G631&lt;'d_고정'!$B$26,'d_고정'!$B$24,'d_고정'!$B$18)+1))*('d_고정'!$B$14+('d_고정'!$B$15-'d_고정'!$B$14)*RAND()))/F631</f>
        <v/>
      </c>
      <c r="I631">
        <f>RAND()</f>
        <v/>
      </c>
      <c r="J631">
        <f>IF('d_시나리오'!$J$3='d_시나리오'!$H$3,'d_시나리오'!$I$3,IF(I631&lt;('d_시나리오'!$I$3-'d_시나리오'!$H$3)/('d_시나리오'!$J$3-'d_시나리오'!$H$3),'d_시나리오'!$H$3+SQRT(I631*('d_시나리오'!$J$3-'d_시나리오'!$H$3)*('d_시나리오'!$I$3-'d_시나리오'!$H$3)),'d_시나리오'!$J$3-SQRT((1-I631)*('d_시나리오'!$J$3-'d_시나리오'!$H$3)*('d_시나리오'!$J$3-'d_시나리오'!$I$3))))</f>
        <v/>
      </c>
      <c r="K631">
        <f>RAND()</f>
        <v/>
      </c>
      <c r="L631">
        <f>IF('d_시나리오'!$J$4='d_시나리오'!$H$4,'d_시나리오'!$I$4,IF(K631&lt;('d_시나리오'!$I$4-'d_시나리오'!$H$4)/('d_시나리오'!$J$4-'d_시나리오'!$H$4),'d_시나리오'!$H$4+SQRT(K631*('d_시나리오'!$J$4-'d_시나리오'!$H$4)*('d_시나리오'!$I$4-'d_시나리오'!$H$4)),'d_시나리오'!$J$4-SQRT((1-K631)*('d_시나리오'!$J$4-'d_시나리오'!$H$4)*('d_시나리오'!$J$4-'d_시나리오'!$I$4))))</f>
        <v/>
      </c>
      <c r="M631">
        <f>RAND()</f>
        <v/>
      </c>
      <c r="N631">
        <f>IF('d_시나리오'!$J$5='d_시나리오'!$H$5,'d_시나리오'!$I$5,IF(M631&lt;('d_시나리오'!$I$5-'d_시나리오'!$H$5)/('d_시나리오'!$J$5-'d_시나리오'!$H$5),'d_시나리오'!$H$5+SQRT(M631*('d_시나리오'!$J$5-'d_시나리오'!$H$5)*('d_시나리오'!$I$5-'d_시나리오'!$H$5)),'d_시나리오'!$J$5-SQRT((1-M631)*('d_시나리오'!$J$5-'d_시나리오'!$H$5)*('d_시나리오'!$J$5-'d_시나리오'!$I$5))))</f>
        <v/>
      </c>
      <c r="O631">
        <f>RAND()</f>
        <v/>
      </c>
      <c r="P631">
        <f>IF('d_시나리오'!$J$6='d_시나리오'!$H$6,'d_시나리오'!$I$6,IF(O631&lt;('d_시나리오'!$I$6-'d_시나리오'!$H$6)/('d_시나리오'!$J$6-'d_시나리오'!$H$6),'d_시나리오'!$H$6+SQRT(O631*('d_시나리오'!$J$6-'d_시나리오'!$H$6)*('d_시나리오'!$I$6-'d_시나리오'!$H$6)),'d_시나리오'!$J$6-SQRT((1-O631)*('d_시나리오'!$J$6-'d_시나리오'!$H$6)*('d_시나리오'!$J$6-'d_시나리오'!$I$6))))</f>
        <v/>
      </c>
      <c r="Q631">
        <f>INDEX('d_분포'!$B$2:$B$57,RANDBETWEEN(1,56))</f>
        <v/>
      </c>
      <c r="R631">
        <f>BETAINV(RAND(),5,5)</f>
        <v/>
      </c>
      <c r="S631">
        <f>'d_고정'!$B$1*'6_기대효과'!$H$7*('d_시나리오'!$I$7/'d_고정'!$B$2)*B631</f>
        <v/>
      </c>
      <c r="T631">
        <f>S631*D631</f>
        <v/>
      </c>
      <c r="U631">
        <f>S631*F631*H631</f>
        <v/>
      </c>
      <c r="V631">
        <f>S631*F631*(H631-1)</f>
        <v/>
      </c>
      <c r="W631">
        <f>U631*J631</f>
        <v/>
      </c>
      <c r="X631">
        <f>T631+W631</f>
        <v/>
      </c>
      <c r="Y631">
        <f>(T631*E631+W631*L631)*(1-R631-'d_고정'!$B$13)</f>
        <v/>
      </c>
      <c r="Z631">
        <f>(U631*N631*Q631+'d_고정'!$B$3*('6_기대효과'!$H$7/8)*Q631*'d_고정'!$B$10*P631*('6_기대효과'!$K$7/'d_고정'!$B$9))*(1-R631)</f>
        <v/>
      </c>
      <c r="AA631">
        <f>W631*L631*(1-R631-'d_고정'!$B$13)+U631*MAX(N631-'d_고정'!$B$10*P631*('6_기대효과'!$K$7/'d_고정'!$B$9),0)*Q631*(1-R631)</f>
        <v/>
      </c>
      <c r="AB631">
        <f>Y631+Z631</f>
        <v/>
      </c>
      <c r="AC631">
        <f>Y631/('d_고정'!$B$5*'6_기대효과'!$H$7/8)/'d_고정'!$B$6</f>
        <v/>
      </c>
      <c r="AD631">
        <f>Y631/('d_고정'!$B$8*'6_기대효과'!$H$7/8)</f>
        <v/>
      </c>
    </row>
    <row r="632">
      <c r="A632">
        <f>RAND()</f>
        <v/>
      </c>
      <c r="B632">
        <f>IF('d_시나리오'!$J$2='d_시나리오'!$H$2,'d_시나리오'!$I$2,IF(A632&lt;('d_시나리오'!$I$2-'d_시나리오'!$H$2)/('d_시나리오'!$J$2-'d_시나리오'!$H$2),'d_시나리오'!$H$2+SQRT(A632*('d_시나리오'!$J$2-'d_시나리오'!$H$2)*('d_시나리오'!$I$2-'d_시나리오'!$H$2)),'d_시나리오'!$J$2-SQRT((1-A632)*('d_시나리오'!$J$2-'d_시나리오'!$H$2)*('d_시나리오'!$J$2-'d_시나리오'!$I$2))))</f>
        <v/>
      </c>
      <c r="C632">
        <f>RAND()</f>
        <v/>
      </c>
      <c r="D632">
        <f>BETAINV(RAND(),IF(C632&lt;'d_고정'!$B$26,'d_고정'!$B$23,'d_고정'!$B$16)+1,'d_고정'!$B$17-IF(C632&lt;'d_고정'!$B$26,'d_고정'!$B$23,'d_고정'!$B$16)+1)*('d_고정'!$B$14+('d_고정'!$B$15-'d_고정'!$B$14)*RAND())</f>
        <v/>
      </c>
      <c r="E632">
        <f>INDEX('d_분포'!$A$2:$A$28,RANDBETWEEN(1,27))</f>
        <v/>
      </c>
      <c r="F632">
        <f>INDEX('d_분포'!$C$2:$C$5,RANDBETWEEN(1,4))*(0.9+0.2*RAND())</f>
        <v/>
      </c>
      <c r="G632">
        <f>RAND()</f>
        <v/>
      </c>
      <c r="H632">
        <f>(F632+(1-F632)*('d_고정'!$B$22*BETAINV(RAND(),IF(G632&lt;'d_고정'!$B$26,'d_고정'!$B$25,'d_고정'!$B$20)+1,'d_고정'!$B$21-IF(G632&lt;'d_고정'!$B$26,'d_고정'!$B$25,'d_고정'!$B$20)+1)+(1-'d_고정'!$B$22)*BETAINV(RAND(),IF(G632&lt;'d_고정'!$B$26,'d_고정'!$B$24,'d_고정'!$B$18)+1,'d_고정'!$B$19-IF(G632&lt;'d_고정'!$B$26,'d_고정'!$B$24,'d_고정'!$B$18)+1))*('d_고정'!$B$14+('d_고정'!$B$15-'d_고정'!$B$14)*RAND()))/F632</f>
        <v/>
      </c>
      <c r="I632">
        <f>RAND()</f>
        <v/>
      </c>
      <c r="J632">
        <f>IF('d_시나리오'!$J$3='d_시나리오'!$H$3,'d_시나리오'!$I$3,IF(I632&lt;('d_시나리오'!$I$3-'d_시나리오'!$H$3)/('d_시나리오'!$J$3-'d_시나리오'!$H$3),'d_시나리오'!$H$3+SQRT(I632*('d_시나리오'!$J$3-'d_시나리오'!$H$3)*('d_시나리오'!$I$3-'d_시나리오'!$H$3)),'d_시나리오'!$J$3-SQRT((1-I632)*('d_시나리오'!$J$3-'d_시나리오'!$H$3)*('d_시나리오'!$J$3-'d_시나리오'!$I$3))))</f>
        <v/>
      </c>
      <c r="K632">
        <f>RAND()</f>
        <v/>
      </c>
      <c r="L632">
        <f>IF('d_시나리오'!$J$4='d_시나리오'!$H$4,'d_시나리오'!$I$4,IF(K632&lt;('d_시나리오'!$I$4-'d_시나리오'!$H$4)/('d_시나리오'!$J$4-'d_시나리오'!$H$4),'d_시나리오'!$H$4+SQRT(K632*('d_시나리오'!$J$4-'d_시나리오'!$H$4)*('d_시나리오'!$I$4-'d_시나리오'!$H$4)),'d_시나리오'!$J$4-SQRT((1-K632)*('d_시나리오'!$J$4-'d_시나리오'!$H$4)*('d_시나리오'!$J$4-'d_시나리오'!$I$4))))</f>
        <v/>
      </c>
      <c r="M632">
        <f>RAND()</f>
        <v/>
      </c>
      <c r="N632">
        <f>IF('d_시나리오'!$J$5='d_시나리오'!$H$5,'d_시나리오'!$I$5,IF(M632&lt;('d_시나리오'!$I$5-'d_시나리오'!$H$5)/('d_시나리오'!$J$5-'d_시나리오'!$H$5),'d_시나리오'!$H$5+SQRT(M632*('d_시나리오'!$J$5-'d_시나리오'!$H$5)*('d_시나리오'!$I$5-'d_시나리오'!$H$5)),'d_시나리오'!$J$5-SQRT((1-M632)*('d_시나리오'!$J$5-'d_시나리오'!$H$5)*('d_시나리오'!$J$5-'d_시나리오'!$I$5))))</f>
        <v/>
      </c>
      <c r="O632">
        <f>RAND()</f>
        <v/>
      </c>
      <c r="P632">
        <f>IF('d_시나리오'!$J$6='d_시나리오'!$H$6,'d_시나리오'!$I$6,IF(O632&lt;('d_시나리오'!$I$6-'d_시나리오'!$H$6)/('d_시나리오'!$J$6-'d_시나리오'!$H$6),'d_시나리오'!$H$6+SQRT(O632*('d_시나리오'!$J$6-'d_시나리오'!$H$6)*('d_시나리오'!$I$6-'d_시나리오'!$H$6)),'d_시나리오'!$J$6-SQRT((1-O632)*('d_시나리오'!$J$6-'d_시나리오'!$H$6)*('d_시나리오'!$J$6-'d_시나리오'!$I$6))))</f>
        <v/>
      </c>
      <c r="Q632">
        <f>INDEX('d_분포'!$B$2:$B$57,RANDBETWEEN(1,56))</f>
        <v/>
      </c>
      <c r="R632">
        <f>BETAINV(RAND(),5,5)</f>
        <v/>
      </c>
      <c r="S632">
        <f>'d_고정'!$B$1*'6_기대효과'!$H$7*('d_시나리오'!$I$7/'d_고정'!$B$2)*B632</f>
        <v/>
      </c>
      <c r="T632">
        <f>S632*D632</f>
        <v/>
      </c>
      <c r="U632">
        <f>S632*F632*H632</f>
        <v/>
      </c>
      <c r="V632">
        <f>S632*F632*(H632-1)</f>
        <v/>
      </c>
      <c r="W632">
        <f>U632*J632</f>
        <v/>
      </c>
      <c r="X632">
        <f>T632+W632</f>
        <v/>
      </c>
      <c r="Y632">
        <f>(T632*E632+W632*L632)*(1-R632-'d_고정'!$B$13)</f>
        <v/>
      </c>
      <c r="Z632">
        <f>(U632*N632*Q632+'d_고정'!$B$3*('6_기대효과'!$H$7/8)*Q632*'d_고정'!$B$10*P632*('6_기대효과'!$K$7/'d_고정'!$B$9))*(1-R632)</f>
        <v/>
      </c>
      <c r="AA632">
        <f>W632*L632*(1-R632-'d_고정'!$B$13)+U632*MAX(N632-'d_고정'!$B$10*P632*('6_기대효과'!$K$7/'d_고정'!$B$9),0)*Q632*(1-R632)</f>
        <v/>
      </c>
      <c r="AB632">
        <f>Y632+Z632</f>
        <v/>
      </c>
      <c r="AC632">
        <f>Y632/('d_고정'!$B$5*'6_기대효과'!$H$7/8)/'d_고정'!$B$6</f>
        <v/>
      </c>
      <c r="AD632">
        <f>Y632/('d_고정'!$B$8*'6_기대효과'!$H$7/8)</f>
        <v/>
      </c>
    </row>
    <row r="633">
      <c r="A633">
        <f>RAND()</f>
        <v/>
      </c>
      <c r="B633">
        <f>IF('d_시나리오'!$J$2='d_시나리오'!$H$2,'d_시나리오'!$I$2,IF(A633&lt;('d_시나리오'!$I$2-'d_시나리오'!$H$2)/('d_시나리오'!$J$2-'d_시나리오'!$H$2),'d_시나리오'!$H$2+SQRT(A633*('d_시나리오'!$J$2-'d_시나리오'!$H$2)*('d_시나리오'!$I$2-'d_시나리오'!$H$2)),'d_시나리오'!$J$2-SQRT((1-A633)*('d_시나리오'!$J$2-'d_시나리오'!$H$2)*('d_시나리오'!$J$2-'d_시나리오'!$I$2))))</f>
        <v/>
      </c>
      <c r="C633">
        <f>RAND()</f>
        <v/>
      </c>
      <c r="D633">
        <f>BETAINV(RAND(),IF(C633&lt;'d_고정'!$B$26,'d_고정'!$B$23,'d_고정'!$B$16)+1,'d_고정'!$B$17-IF(C633&lt;'d_고정'!$B$26,'d_고정'!$B$23,'d_고정'!$B$16)+1)*('d_고정'!$B$14+('d_고정'!$B$15-'d_고정'!$B$14)*RAND())</f>
        <v/>
      </c>
      <c r="E633">
        <f>INDEX('d_분포'!$A$2:$A$28,RANDBETWEEN(1,27))</f>
        <v/>
      </c>
      <c r="F633">
        <f>INDEX('d_분포'!$C$2:$C$5,RANDBETWEEN(1,4))*(0.9+0.2*RAND())</f>
        <v/>
      </c>
      <c r="G633">
        <f>RAND()</f>
        <v/>
      </c>
      <c r="H633">
        <f>(F633+(1-F633)*('d_고정'!$B$22*BETAINV(RAND(),IF(G633&lt;'d_고정'!$B$26,'d_고정'!$B$25,'d_고정'!$B$20)+1,'d_고정'!$B$21-IF(G633&lt;'d_고정'!$B$26,'d_고정'!$B$25,'d_고정'!$B$20)+1)+(1-'d_고정'!$B$22)*BETAINV(RAND(),IF(G633&lt;'d_고정'!$B$26,'d_고정'!$B$24,'d_고정'!$B$18)+1,'d_고정'!$B$19-IF(G633&lt;'d_고정'!$B$26,'d_고정'!$B$24,'d_고정'!$B$18)+1))*('d_고정'!$B$14+('d_고정'!$B$15-'d_고정'!$B$14)*RAND()))/F633</f>
        <v/>
      </c>
      <c r="I633">
        <f>RAND()</f>
        <v/>
      </c>
      <c r="J633">
        <f>IF('d_시나리오'!$J$3='d_시나리오'!$H$3,'d_시나리오'!$I$3,IF(I633&lt;('d_시나리오'!$I$3-'d_시나리오'!$H$3)/('d_시나리오'!$J$3-'d_시나리오'!$H$3),'d_시나리오'!$H$3+SQRT(I633*('d_시나리오'!$J$3-'d_시나리오'!$H$3)*('d_시나리오'!$I$3-'d_시나리오'!$H$3)),'d_시나리오'!$J$3-SQRT((1-I633)*('d_시나리오'!$J$3-'d_시나리오'!$H$3)*('d_시나리오'!$J$3-'d_시나리오'!$I$3))))</f>
        <v/>
      </c>
      <c r="K633">
        <f>RAND()</f>
        <v/>
      </c>
      <c r="L633">
        <f>IF('d_시나리오'!$J$4='d_시나리오'!$H$4,'d_시나리오'!$I$4,IF(K633&lt;('d_시나리오'!$I$4-'d_시나리오'!$H$4)/('d_시나리오'!$J$4-'d_시나리오'!$H$4),'d_시나리오'!$H$4+SQRT(K633*('d_시나리오'!$J$4-'d_시나리오'!$H$4)*('d_시나리오'!$I$4-'d_시나리오'!$H$4)),'d_시나리오'!$J$4-SQRT((1-K633)*('d_시나리오'!$J$4-'d_시나리오'!$H$4)*('d_시나리오'!$J$4-'d_시나리오'!$I$4))))</f>
        <v/>
      </c>
      <c r="M633">
        <f>RAND()</f>
        <v/>
      </c>
      <c r="N633">
        <f>IF('d_시나리오'!$J$5='d_시나리오'!$H$5,'d_시나리오'!$I$5,IF(M633&lt;('d_시나리오'!$I$5-'d_시나리오'!$H$5)/('d_시나리오'!$J$5-'d_시나리오'!$H$5),'d_시나리오'!$H$5+SQRT(M633*('d_시나리오'!$J$5-'d_시나리오'!$H$5)*('d_시나리오'!$I$5-'d_시나리오'!$H$5)),'d_시나리오'!$J$5-SQRT((1-M633)*('d_시나리오'!$J$5-'d_시나리오'!$H$5)*('d_시나리오'!$J$5-'d_시나리오'!$I$5))))</f>
        <v/>
      </c>
      <c r="O633">
        <f>RAND()</f>
        <v/>
      </c>
      <c r="P633">
        <f>IF('d_시나리오'!$J$6='d_시나리오'!$H$6,'d_시나리오'!$I$6,IF(O633&lt;('d_시나리오'!$I$6-'d_시나리오'!$H$6)/('d_시나리오'!$J$6-'d_시나리오'!$H$6),'d_시나리오'!$H$6+SQRT(O633*('d_시나리오'!$J$6-'d_시나리오'!$H$6)*('d_시나리오'!$I$6-'d_시나리오'!$H$6)),'d_시나리오'!$J$6-SQRT((1-O633)*('d_시나리오'!$J$6-'d_시나리오'!$H$6)*('d_시나리오'!$J$6-'d_시나리오'!$I$6))))</f>
        <v/>
      </c>
      <c r="Q633">
        <f>INDEX('d_분포'!$B$2:$B$57,RANDBETWEEN(1,56))</f>
        <v/>
      </c>
      <c r="R633">
        <f>BETAINV(RAND(),5,5)</f>
        <v/>
      </c>
      <c r="S633">
        <f>'d_고정'!$B$1*'6_기대효과'!$H$7*('d_시나리오'!$I$7/'d_고정'!$B$2)*B633</f>
        <v/>
      </c>
      <c r="T633">
        <f>S633*D633</f>
        <v/>
      </c>
      <c r="U633">
        <f>S633*F633*H633</f>
        <v/>
      </c>
      <c r="V633">
        <f>S633*F633*(H633-1)</f>
        <v/>
      </c>
      <c r="W633">
        <f>U633*J633</f>
        <v/>
      </c>
      <c r="X633">
        <f>T633+W633</f>
        <v/>
      </c>
      <c r="Y633">
        <f>(T633*E633+W633*L633)*(1-R633-'d_고정'!$B$13)</f>
        <v/>
      </c>
      <c r="Z633">
        <f>(U633*N633*Q633+'d_고정'!$B$3*('6_기대효과'!$H$7/8)*Q633*'d_고정'!$B$10*P633*('6_기대효과'!$K$7/'d_고정'!$B$9))*(1-R633)</f>
        <v/>
      </c>
      <c r="AA633">
        <f>W633*L633*(1-R633-'d_고정'!$B$13)+U633*MAX(N633-'d_고정'!$B$10*P633*('6_기대효과'!$K$7/'d_고정'!$B$9),0)*Q633*(1-R633)</f>
        <v/>
      </c>
      <c r="AB633">
        <f>Y633+Z633</f>
        <v/>
      </c>
      <c r="AC633">
        <f>Y633/('d_고정'!$B$5*'6_기대효과'!$H$7/8)/'d_고정'!$B$6</f>
        <v/>
      </c>
      <c r="AD633">
        <f>Y633/('d_고정'!$B$8*'6_기대효과'!$H$7/8)</f>
        <v/>
      </c>
    </row>
    <row r="634">
      <c r="A634">
        <f>RAND()</f>
        <v/>
      </c>
      <c r="B634">
        <f>IF('d_시나리오'!$J$2='d_시나리오'!$H$2,'d_시나리오'!$I$2,IF(A634&lt;('d_시나리오'!$I$2-'d_시나리오'!$H$2)/('d_시나리오'!$J$2-'d_시나리오'!$H$2),'d_시나리오'!$H$2+SQRT(A634*('d_시나리오'!$J$2-'d_시나리오'!$H$2)*('d_시나리오'!$I$2-'d_시나리오'!$H$2)),'d_시나리오'!$J$2-SQRT((1-A634)*('d_시나리오'!$J$2-'d_시나리오'!$H$2)*('d_시나리오'!$J$2-'d_시나리오'!$I$2))))</f>
        <v/>
      </c>
      <c r="C634">
        <f>RAND()</f>
        <v/>
      </c>
      <c r="D634">
        <f>BETAINV(RAND(),IF(C634&lt;'d_고정'!$B$26,'d_고정'!$B$23,'d_고정'!$B$16)+1,'d_고정'!$B$17-IF(C634&lt;'d_고정'!$B$26,'d_고정'!$B$23,'d_고정'!$B$16)+1)*('d_고정'!$B$14+('d_고정'!$B$15-'d_고정'!$B$14)*RAND())</f>
        <v/>
      </c>
      <c r="E634">
        <f>INDEX('d_분포'!$A$2:$A$28,RANDBETWEEN(1,27))</f>
        <v/>
      </c>
      <c r="F634">
        <f>INDEX('d_분포'!$C$2:$C$5,RANDBETWEEN(1,4))*(0.9+0.2*RAND())</f>
        <v/>
      </c>
      <c r="G634">
        <f>RAND()</f>
        <v/>
      </c>
      <c r="H634">
        <f>(F634+(1-F634)*('d_고정'!$B$22*BETAINV(RAND(),IF(G634&lt;'d_고정'!$B$26,'d_고정'!$B$25,'d_고정'!$B$20)+1,'d_고정'!$B$21-IF(G634&lt;'d_고정'!$B$26,'d_고정'!$B$25,'d_고정'!$B$20)+1)+(1-'d_고정'!$B$22)*BETAINV(RAND(),IF(G634&lt;'d_고정'!$B$26,'d_고정'!$B$24,'d_고정'!$B$18)+1,'d_고정'!$B$19-IF(G634&lt;'d_고정'!$B$26,'d_고정'!$B$24,'d_고정'!$B$18)+1))*('d_고정'!$B$14+('d_고정'!$B$15-'d_고정'!$B$14)*RAND()))/F634</f>
        <v/>
      </c>
      <c r="I634">
        <f>RAND()</f>
        <v/>
      </c>
      <c r="J634">
        <f>IF('d_시나리오'!$J$3='d_시나리오'!$H$3,'d_시나리오'!$I$3,IF(I634&lt;('d_시나리오'!$I$3-'d_시나리오'!$H$3)/('d_시나리오'!$J$3-'d_시나리오'!$H$3),'d_시나리오'!$H$3+SQRT(I634*('d_시나리오'!$J$3-'d_시나리오'!$H$3)*('d_시나리오'!$I$3-'d_시나리오'!$H$3)),'d_시나리오'!$J$3-SQRT((1-I634)*('d_시나리오'!$J$3-'d_시나리오'!$H$3)*('d_시나리오'!$J$3-'d_시나리오'!$I$3))))</f>
        <v/>
      </c>
      <c r="K634">
        <f>RAND()</f>
        <v/>
      </c>
      <c r="L634">
        <f>IF('d_시나리오'!$J$4='d_시나리오'!$H$4,'d_시나리오'!$I$4,IF(K634&lt;('d_시나리오'!$I$4-'d_시나리오'!$H$4)/('d_시나리오'!$J$4-'d_시나리오'!$H$4),'d_시나리오'!$H$4+SQRT(K634*('d_시나리오'!$J$4-'d_시나리오'!$H$4)*('d_시나리오'!$I$4-'d_시나리오'!$H$4)),'d_시나리오'!$J$4-SQRT((1-K634)*('d_시나리오'!$J$4-'d_시나리오'!$H$4)*('d_시나리오'!$J$4-'d_시나리오'!$I$4))))</f>
        <v/>
      </c>
      <c r="M634">
        <f>RAND()</f>
        <v/>
      </c>
      <c r="N634">
        <f>IF('d_시나리오'!$J$5='d_시나리오'!$H$5,'d_시나리오'!$I$5,IF(M634&lt;('d_시나리오'!$I$5-'d_시나리오'!$H$5)/('d_시나리오'!$J$5-'d_시나리오'!$H$5),'d_시나리오'!$H$5+SQRT(M634*('d_시나리오'!$J$5-'d_시나리오'!$H$5)*('d_시나리오'!$I$5-'d_시나리오'!$H$5)),'d_시나리오'!$J$5-SQRT((1-M634)*('d_시나리오'!$J$5-'d_시나리오'!$H$5)*('d_시나리오'!$J$5-'d_시나리오'!$I$5))))</f>
        <v/>
      </c>
      <c r="O634">
        <f>RAND()</f>
        <v/>
      </c>
      <c r="P634">
        <f>IF('d_시나리오'!$J$6='d_시나리오'!$H$6,'d_시나리오'!$I$6,IF(O634&lt;('d_시나리오'!$I$6-'d_시나리오'!$H$6)/('d_시나리오'!$J$6-'d_시나리오'!$H$6),'d_시나리오'!$H$6+SQRT(O634*('d_시나리오'!$J$6-'d_시나리오'!$H$6)*('d_시나리오'!$I$6-'d_시나리오'!$H$6)),'d_시나리오'!$J$6-SQRT((1-O634)*('d_시나리오'!$J$6-'d_시나리오'!$H$6)*('d_시나리오'!$J$6-'d_시나리오'!$I$6))))</f>
        <v/>
      </c>
      <c r="Q634">
        <f>INDEX('d_분포'!$B$2:$B$57,RANDBETWEEN(1,56))</f>
        <v/>
      </c>
      <c r="R634">
        <f>BETAINV(RAND(),5,5)</f>
        <v/>
      </c>
      <c r="S634">
        <f>'d_고정'!$B$1*'6_기대효과'!$H$7*('d_시나리오'!$I$7/'d_고정'!$B$2)*B634</f>
        <v/>
      </c>
      <c r="T634">
        <f>S634*D634</f>
        <v/>
      </c>
      <c r="U634">
        <f>S634*F634*H634</f>
        <v/>
      </c>
      <c r="V634">
        <f>S634*F634*(H634-1)</f>
        <v/>
      </c>
      <c r="W634">
        <f>U634*J634</f>
        <v/>
      </c>
      <c r="X634">
        <f>T634+W634</f>
        <v/>
      </c>
      <c r="Y634">
        <f>(T634*E634+W634*L634)*(1-R634-'d_고정'!$B$13)</f>
        <v/>
      </c>
      <c r="Z634">
        <f>(U634*N634*Q634+'d_고정'!$B$3*('6_기대효과'!$H$7/8)*Q634*'d_고정'!$B$10*P634*('6_기대효과'!$K$7/'d_고정'!$B$9))*(1-R634)</f>
        <v/>
      </c>
      <c r="AA634">
        <f>W634*L634*(1-R634-'d_고정'!$B$13)+U634*MAX(N634-'d_고정'!$B$10*P634*('6_기대효과'!$K$7/'d_고정'!$B$9),0)*Q634*(1-R634)</f>
        <v/>
      </c>
      <c r="AB634">
        <f>Y634+Z634</f>
        <v/>
      </c>
      <c r="AC634">
        <f>Y634/('d_고정'!$B$5*'6_기대효과'!$H$7/8)/'d_고정'!$B$6</f>
        <v/>
      </c>
      <c r="AD634">
        <f>Y634/('d_고정'!$B$8*'6_기대효과'!$H$7/8)</f>
        <v/>
      </c>
    </row>
    <row r="635">
      <c r="A635">
        <f>RAND()</f>
        <v/>
      </c>
      <c r="B635">
        <f>IF('d_시나리오'!$J$2='d_시나리오'!$H$2,'d_시나리오'!$I$2,IF(A635&lt;('d_시나리오'!$I$2-'d_시나리오'!$H$2)/('d_시나리오'!$J$2-'d_시나리오'!$H$2),'d_시나리오'!$H$2+SQRT(A635*('d_시나리오'!$J$2-'d_시나리오'!$H$2)*('d_시나리오'!$I$2-'d_시나리오'!$H$2)),'d_시나리오'!$J$2-SQRT((1-A635)*('d_시나리오'!$J$2-'d_시나리오'!$H$2)*('d_시나리오'!$J$2-'d_시나리오'!$I$2))))</f>
        <v/>
      </c>
      <c r="C635">
        <f>RAND()</f>
        <v/>
      </c>
      <c r="D635">
        <f>BETAINV(RAND(),IF(C635&lt;'d_고정'!$B$26,'d_고정'!$B$23,'d_고정'!$B$16)+1,'d_고정'!$B$17-IF(C635&lt;'d_고정'!$B$26,'d_고정'!$B$23,'d_고정'!$B$16)+1)*('d_고정'!$B$14+('d_고정'!$B$15-'d_고정'!$B$14)*RAND())</f>
        <v/>
      </c>
      <c r="E635">
        <f>INDEX('d_분포'!$A$2:$A$28,RANDBETWEEN(1,27))</f>
        <v/>
      </c>
      <c r="F635">
        <f>INDEX('d_분포'!$C$2:$C$5,RANDBETWEEN(1,4))*(0.9+0.2*RAND())</f>
        <v/>
      </c>
      <c r="G635">
        <f>RAND()</f>
        <v/>
      </c>
      <c r="H635">
        <f>(F635+(1-F635)*('d_고정'!$B$22*BETAINV(RAND(),IF(G635&lt;'d_고정'!$B$26,'d_고정'!$B$25,'d_고정'!$B$20)+1,'d_고정'!$B$21-IF(G635&lt;'d_고정'!$B$26,'d_고정'!$B$25,'d_고정'!$B$20)+1)+(1-'d_고정'!$B$22)*BETAINV(RAND(),IF(G635&lt;'d_고정'!$B$26,'d_고정'!$B$24,'d_고정'!$B$18)+1,'d_고정'!$B$19-IF(G635&lt;'d_고정'!$B$26,'d_고정'!$B$24,'d_고정'!$B$18)+1))*('d_고정'!$B$14+('d_고정'!$B$15-'d_고정'!$B$14)*RAND()))/F635</f>
        <v/>
      </c>
      <c r="I635">
        <f>RAND()</f>
        <v/>
      </c>
      <c r="J635">
        <f>IF('d_시나리오'!$J$3='d_시나리오'!$H$3,'d_시나리오'!$I$3,IF(I635&lt;('d_시나리오'!$I$3-'d_시나리오'!$H$3)/('d_시나리오'!$J$3-'d_시나리오'!$H$3),'d_시나리오'!$H$3+SQRT(I635*('d_시나리오'!$J$3-'d_시나리오'!$H$3)*('d_시나리오'!$I$3-'d_시나리오'!$H$3)),'d_시나리오'!$J$3-SQRT((1-I635)*('d_시나리오'!$J$3-'d_시나리오'!$H$3)*('d_시나리오'!$J$3-'d_시나리오'!$I$3))))</f>
        <v/>
      </c>
      <c r="K635">
        <f>RAND()</f>
        <v/>
      </c>
      <c r="L635">
        <f>IF('d_시나리오'!$J$4='d_시나리오'!$H$4,'d_시나리오'!$I$4,IF(K635&lt;('d_시나리오'!$I$4-'d_시나리오'!$H$4)/('d_시나리오'!$J$4-'d_시나리오'!$H$4),'d_시나리오'!$H$4+SQRT(K635*('d_시나리오'!$J$4-'d_시나리오'!$H$4)*('d_시나리오'!$I$4-'d_시나리오'!$H$4)),'d_시나리오'!$J$4-SQRT((1-K635)*('d_시나리오'!$J$4-'d_시나리오'!$H$4)*('d_시나리오'!$J$4-'d_시나리오'!$I$4))))</f>
        <v/>
      </c>
      <c r="M635">
        <f>RAND()</f>
        <v/>
      </c>
      <c r="N635">
        <f>IF('d_시나리오'!$J$5='d_시나리오'!$H$5,'d_시나리오'!$I$5,IF(M635&lt;('d_시나리오'!$I$5-'d_시나리오'!$H$5)/('d_시나리오'!$J$5-'d_시나리오'!$H$5),'d_시나리오'!$H$5+SQRT(M635*('d_시나리오'!$J$5-'d_시나리오'!$H$5)*('d_시나리오'!$I$5-'d_시나리오'!$H$5)),'d_시나리오'!$J$5-SQRT((1-M635)*('d_시나리오'!$J$5-'d_시나리오'!$H$5)*('d_시나리오'!$J$5-'d_시나리오'!$I$5))))</f>
        <v/>
      </c>
      <c r="O635">
        <f>RAND()</f>
        <v/>
      </c>
      <c r="P635">
        <f>IF('d_시나리오'!$J$6='d_시나리오'!$H$6,'d_시나리오'!$I$6,IF(O635&lt;('d_시나리오'!$I$6-'d_시나리오'!$H$6)/('d_시나리오'!$J$6-'d_시나리오'!$H$6),'d_시나리오'!$H$6+SQRT(O635*('d_시나리오'!$J$6-'d_시나리오'!$H$6)*('d_시나리오'!$I$6-'d_시나리오'!$H$6)),'d_시나리오'!$J$6-SQRT((1-O635)*('d_시나리오'!$J$6-'d_시나리오'!$H$6)*('d_시나리오'!$J$6-'d_시나리오'!$I$6))))</f>
        <v/>
      </c>
      <c r="Q635">
        <f>INDEX('d_분포'!$B$2:$B$57,RANDBETWEEN(1,56))</f>
        <v/>
      </c>
      <c r="R635">
        <f>BETAINV(RAND(),5,5)</f>
        <v/>
      </c>
      <c r="S635">
        <f>'d_고정'!$B$1*'6_기대효과'!$H$7*('d_시나리오'!$I$7/'d_고정'!$B$2)*B635</f>
        <v/>
      </c>
      <c r="T635">
        <f>S635*D635</f>
        <v/>
      </c>
      <c r="U635">
        <f>S635*F635*H635</f>
        <v/>
      </c>
      <c r="V635">
        <f>S635*F635*(H635-1)</f>
        <v/>
      </c>
      <c r="W635">
        <f>U635*J635</f>
        <v/>
      </c>
      <c r="X635">
        <f>T635+W635</f>
        <v/>
      </c>
      <c r="Y635">
        <f>(T635*E635+W635*L635)*(1-R635-'d_고정'!$B$13)</f>
        <v/>
      </c>
      <c r="Z635">
        <f>(U635*N635*Q635+'d_고정'!$B$3*('6_기대효과'!$H$7/8)*Q635*'d_고정'!$B$10*P635*('6_기대효과'!$K$7/'d_고정'!$B$9))*(1-R635)</f>
        <v/>
      </c>
      <c r="AA635">
        <f>W635*L635*(1-R635-'d_고정'!$B$13)+U635*MAX(N635-'d_고정'!$B$10*P635*('6_기대효과'!$K$7/'d_고정'!$B$9),0)*Q635*(1-R635)</f>
        <v/>
      </c>
      <c r="AB635">
        <f>Y635+Z635</f>
        <v/>
      </c>
      <c r="AC635">
        <f>Y635/('d_고정'!$B$5*'6_기대효과'!$H$7/8)/'d_고정'!$B$6</f>
        <v/>
      </c>
      <c r="AD635">
        <f>Y635/('d_고정'!$B$8*'6_기대효과'!$H$7/8)</f>
        <v/>
      </c>
    </row>
    <row r="636">
      <c r="A636">
        <f>RAND()</f>
        <v/>
      </c>
      <c r="B636">
        <f>IF('d_시나리오'!$J$2='d_시나리오'!$H$2,'d_시나리오'!$I$2,IF(A636&lt;('d_시나리오'!$I$2-'d_시나리오'!$H$2)/('d_시나리오'!$J$2-'d_시나리오'!$H$2),'d_시나리오'!$H$2+SQRT(A636*('d_시나리오'!$J$2-'d_시나리오'!$H$2)*('d_시나리오'!$I$2-'d_시나리오'!$H$2)),'d_시나리오'!$J$2-SQRT((1-A636)*('d_시나리오'!$J$2-'d_시나리오'!$H$2)*('d_시나리오'!$J$2-'d_시나리오'!$I$2))))</f>
        <v/>
      </c>
      <c r="C636">
        <f>RAND()</f>
        <v/>
      </c>
      <c r="D636">
        <f>BETAINV(RAND(),IF(C636&lt;'d_고정'!$B$26,'d_고정'!$B$23,'d_고정'!$B$16)+1,'d_고정'!$B$17-IF(C636&lt;'d_고정'!$B$26,'d_고정'!$B$23,'d_고정'!$B$16)+1)*('d_고정'!$B$14+('d_고정'!$B$15-'d_고정'!$B$14)*RAND())</f>
        <v/>
      </c>
      <c r="E636">
        <f>INDEX('d_분포'!$A$2:$A$28,RANDBETWEEN(1,27))</f>
        <v/>
      </c>
      <c r="F636">
        <f>INDEX('d_분포'!$C$2:$C$5,RANDBETWEEN(1,4))*(0.9+0.2*RAND())</f>
        <v/>
      </c>
      <c r="G636">
        <f>RAND()</f>
        <v/>
      </c>
      <c r="H636">
        <f>(F636+(1-F636)*('d_고정'!$B$22*BETAINV(RAND(),IF(G636&lt;'d_고정'!$B$26,'d_고정'!$B$25,'d_고정'!$B$20)+1,'d_고정'!$B$21-IF(G636&lt;'d_고정'!$B$26,'d_고정'!$B$25,'d_고정'!$B$20)+1)+(1-'d_고정'!$B$22)*BETAINV(RAND(),IF(G636&lt;'d_고정'!$B$26,'d_고정'!$B$24,'d_고정'!$B$18)+1,'d_고정'!$B$19-IF(G636&lt;'d_고정'!$B$26,'d_고정'!$B$24,'d_고정'!$B$18)+1))*('d_고정'!$B$14+('d_고정'!$B$15-'d_고정'!$B$14)*RAND()))/F636</f>
        <v/>
      </c>
      <c r="I636">
        <f>RAND()</f>
        <v/>
      </c>
      <c r="J636">
        <f>IF('d_시나리오'!$J$3='d_시나리오'!$H$3,'d_시나리오'!$I$3,IF(I636&lt;('d_시나리오'!$I$3-'d_시나리오'!$H$3)/('d_시나리오'!$J$3-'d_시나리오'!$H$3),'d_시나리오'!$H$3+SQRT(I636*('d_시나리오'!$J$3-'d_시나리오'!$H$3)*('d_시나리오'!$I$3-'d_시나리오'!$H$3)),'d_시나리오'!$J$3-SQRT((1-I636)*('d_시나리오'!$J$3-'d_시나리오'!$H$3)*('d_시나리오'!$J$3-'d_시나리오'!$I$3))))</f>
        <v/>
      </c>
      <c r="K636">
        <f>RAND()</f>
        <v/>
      </c>
      <c r="L636">
        <f>IF('d_시나리오'!$J$4='d_시나리오'!$H$4,'d_시나리오'!$I$4,IF(K636&lt;('d_시나리오'!$I$4-'d_시나리오'!$H$4)/('d_시나리오'!$J$4-'d_시나리오'!$H$4),'d_시나리오'!$H$4+SQRT(K636*('d_시나리오'!$J$4-'d_시나리오'!$H$4)*('d_시나리오'!$I$4-'d_시나리오'!$H$4)),'d_시나리오'!$J$4-SQRT((1-K636)*('d_시나리오'!$J$4-'d_시나리오'!$H$4)*('d_시나리오'!$J$4-'d_시나리오'!$I$4))))</f>
        <v/>
      </c>
      <c r="M636">
        <f>RAND()</f>
        <v/>
      </c>
      <c r="N636">
        <f>IF('d_시나리오'!$J$5='d_시나리오'!$H$5,'d_시나리오'!$I$5,IF(M636&lt;('d_시나리오'!$I$5-'d_시나리오'!$H$5)/('d_시나리오'!$J$5-'d_시나리오'!$H$5),'d_시나리오'!$H$5+SQRT(M636*('d_시나리오'!$J$5-'d_시나리오'!$H$5)*('d_시나리오'!$I$5-'d_시나리오'!$H$5)),'d_시나리오'!$J$5-SQRT((1-M636)*('d_시나리오'!$J$5-'d_시나리오'!$H$5)*('d_시나리오'!$J$5-'d_시나리오'!$I$5))))</f>
        <v/>
      </c>
      <c r="O636">
        <f>RAND()</f>
        <v/>
      </c>
      <c r="P636">
        <f>IF('d_시나리오'!$J$6='d_시나리오'!$H$6,'d_시나리오'!$I$6,IF(O636&lt;('d_시나리오'!$I$6-'d_시나리오'!$H$6)/('d_시나리오'!$J$6-'d_시나리오'!$H$6),'d_시나리오'!$H$6+SQRT(O636*('d_시나리오'!$J$6-'d_시나리오'!$H$6)*('d_시나리오'!$I$6-'d_시나리오'!$H$6)),'d_시나리오'!$J$6-SQRT((1-O636)*('d_시나리오'!$J$6-'d_시나리오'!$H$6)*('d_시나리오'!$J$6-'d_시나리오'!$I$6))))</f>
        <v/>
      </c>
      <c r="Q636">
        <f>INDEX('d_분포'!$B$2:$B$57,RANDBETWEEN(1,56))</f>
        <v/>
      </c>
      <c r="R636">
        <f>BETAINV(RAND(),5,5)</f>
        <v/>
      </c>
      <c r="S636">
        <f>'d_고정'!$B$1*'6_기대효과'!$H$7*('d_시나리오'!$I$7/'d_고정'!$B$2)*B636</f>
        <v/>
      </c>
      <c r="T636">
        <f>S636*D636</f>
        <v/>
      </c>
      <c r="U636">
        <f>S636*F636*H636</f>
        <v/>
      </c>
      <c r="V636">
        <f>S636*F636*(H636-1)</f>
        <v/>
      </c>
      <c r="W636">
        <f>U636*J636</f>
        <v/>
      </c>
      <c r="X636">
        <f>T636+W636</f>
        <v/>
      </c>
      <c r="Y636">
        <f>(T636*E636+W636*L636)*(1-R636-'d_고정'!$B$13)</f>
        <v/>
      </c>
      <c r="Z636">
        <f>(U636*N636*Q636+'d_고정'!$B$3*('6_기대효과'!$H$7/8)*Q636*'d_고정'!$B$10*P636*('6_기대효과'!$K$7/'d_고정'!$B$9))*(1-R636)</f>
        <v/>
      </c>
      <c r="AA636">
        <f>W636*L636*(1-R636-'d_고정'!$B$13)+U636*MAX(N636-'d_고정'!$B$10*P636*('6_기대효과'!$K$7/'d_고정'!$B$9),0)*Q636*(1-R636)</f>
        <v/>
      </c>
      <c r="AB636">
        <f>Y636+Z636</f>
        <v/>
      </c>
      <c r="AC636">
        <f>Y636/('d_고정'!$B$5*'6_기대효과'!$H$7/8)/'d_고정'!$B$6</f>
        <v/>
      </c>
      <c r="AD636">
        <f>Y636/('d_고정'!$B$8*'6_기대효과'!$H$7/8)</f>
        <v/>
      </c>
    </row>
    <row r="637">
      <c r="A637">
        <f>RAND()</f>
        <v/>
      </c>
      <c r="B637">
        <f>IF('d_시나리오'!$J$2='d_시나리오'!$H$2,'d_시나리오'!$I$2,IF(A637&lt;('d_시나리오'!$I$2-'d_시나리오'!$H$2)/('d_시나리오'!$J$2-'d_시나리오'!$H$2),'d_시나리오'!$H$2+SQRT(A637*('d_시나리오'!$J$2-'d_시나리오'!$H$2)*('d_시나리오'!$I$2-'d_시나리오'!$H$2)),'d_시나리오'!$J$2-SQRT((1-A637)*('d_시나리오'!$J$2-'d_시나리오'!$H$2)*('d_시나리오'!$J$2-'d_시나리오'!$I$2))))</f>
        <v/>
      </c>
      <c r="C637">
        <f>RAND()</f>
        <v/>
      </c>
      <c r="D637">
        <f>BETAINV(RAND(),IF(C637&lt;'d_고정'!$B$26,'d_고정'!$B$23,'d_고정'!$B$16)+1,'d_고정'!$B$17-IF(C637&lt;'d_고정'!$B$26,'d_고정'!$B$23,'d_고정'!$B$16)+1)*('d_고정'!$B$14+('d_고정'!$B$15-'d_고정'!$B$14)*RAND())</f>
        <v/>
      </c>
      <c r="E637">
        <f>INDEX('d_분포'!$A$2:$A$28,RANDBETWEEN(1,27))</f>
        <v/>
      </c>
      <c r="F637">
        <f>INDEX('d_분포'!$C$2:$C$5,RANDBETWEEN(1,4))*(0.9+0.2*RAND())</f>
        <v/>
      </c>
      <c r="G637">
        <f>RAND()</f>
        <v/>
      </c>
      <c r="H637">
        <f>(F637+(1-F637)*('d_고정'!$B$22*BETAINV(RAND(),IF(G637&lt;'d_고정'!$B$26,'d_고정'!$B$25,'d_고정'!$B$20)+1,'d_고정'!$B$21-IF(G637&lt;'d_고정'!$B$26,'d_고정'!$B$25,'d_고정'!$B$20)+1)+(1-'d_고정'!$B$22)*BETAINV(RAND(),IF(G637&lt;'d_고정'!$B$26,'d_고정'!$B$24,'d_고정'!$B$18)+1,'d_고정'!$B$19-IF(G637&lt;'d_고정'!$B$26,'d_고정'!$B$24,'d_고정'!$B$18)+1))*('d_고정'!$B$14+('d_고정'!$B$15-'d_고정'!$B$14)*RAND()))/F637</f>
        <v/>
      </c>
      <c r="I637">
        <f>RAND()</f>
        <v/>
      </c>
      <c r="J637">
        <f>IF('d_시나리오'!$J$3='d_시나리오'!$H$3,'d_시나리오'!$I$3,IF(I637&lt;('d_시나리오'!$I$3-'d_시나리오'!$H$3)/('d_시나리오'!$J$3-'d_시나리오'!$H$3),'d_시나리오'!$H$3+SQRT(I637*('d_시나리오'!$J$3-'d_시나리오'!$H$3)*('d_시나리오'!$I$3-'d_시나리오'!$H$3)),'d_시나리오'!$J$3-SQRT((1-I637)*('d_시나리오'!$J$3-'d_시나리오'!$H$3)*('d_시나리오'!$J$3-'d_시나리오'!$I$3))))</f>
        <v/>
      </c>
      <c r="K637">
        <f>RAND()</f>
        <v/>
      </c>
      <c r="L637">
        <f>IF('d_시나리오'!$J$4='d_시나리오'!$H$4,'d_시나리오'!$I$4,IF(K637&lt;('d_시나리오'!$I$4-'d_시나리오'!$H$4)/('d_시나리오'!$J$4-'d_시나리오'!$H$4),'d_시나리오'!$H$4+SQRT(K637*('d_시나리오'!$J$4-'d_시나리오'!$H$4)*('d_시나리오'!$I$4-'d_시나리오'!$H$4)),'d_시나리오'!$J$4-SQRT((1-K637)*('d_시나리오'!$J$4-'d_시나리오'!$H$4)*('d_시나리오'!$J$4-'d_시나리오'!$I$4))))</f>
        <v/>
      </c>
      <c r="M637">
        <f>RAND()</f>
        <v/>
      </c>
      <c r="N637">
        <f>IF('d_시나리오'!$J$5='d_시나리오'!$H$5,'d_시나리오'!$I$5,IF(M637&lt;('d_시나리오'!$I$5-'d_시나리오'!$H$5)/('d_시나리오'!$J$5-'d_시나리오'!$H$5),'d_시나리오'!$H$5+SQRT(M637*('d_시나리오'!$J$5-'d_시나리오'!$H$5)*('d_시나리오'!$I$5-'d_시나리오'!$H$5)),'d_시나리오'!$J$5-SQRT((1-M637)*('d_시나리오'!$J$5-'d_시나리오'!$H$5)*('d_시나리오'!$J$5-'d_시나리오'!$I$5))))</f>
        <v/>
      </c>
      <c r="O637">
        <f>RAND()</f>
        <v/>
      </c>
      <c r="P637">
        <f>IF('d_시나리오'!$J$6='d_시나리오'!$H$6,'d_시나리오'!$I$6,IF(O637&lt;('d_시나리오'!$I$6-'d_시나리오'!$H$6)/('d_시나리오'!$J$6-'d_시나리오'!$H$6),'d_시나리오'!$H$6+SQRT(O637*('d_시나리오'!$J$6-'d_시나리오'!$H$6)*('d_시나리오'!$I$6-'d_시나리오'!$H$6)),'d_시나리오'!$J$6-SQRT((1-O637)*('d_시나리오'!$J$6-'d_시나리오'!$H$6)*('d_시나리오'!$J$6-'d_시나리오'!$I$6))))</f>
        <v/>
      </c>
      <c r="Q637">
        <f>INDEX('d_분포'!$B$2:$B$57,RANDBETWEEN(1,56))</f>
        <v/>
      </c>
      <c r="R637">
        <f>BETAINV(RAND(),5,5)</f>
        <v/>
      </c>
      <c r="S637">
        <f>'d_고정'!$B$1*'6_기대효과'!$H$7*('d_시나리오'!$I$7/'d_고정'!$B$2)*B637</f>
        <v/>
      </c>
      <c r="T637">
        <f>S637*D637</f>
        <v/>
      </c>
      <c r="U637">
        <f>S637*F637*H637</f>
        <v/>
      </c>
      <c r="V637">
        <f>S637*F637*(H637-1)</f>
        <v/>
      </c>
      <c r="W637">
        <f>U637*J637</f>
        <v/>
      </c>
      <c r="X637">
        <f>T637+W637</f>
        <v/>
      </c>
      <c r="Y637">
        <f>(T637*E637+W637*L637)*(1-R637-'d_고정'!$B$13)</f>
        <v/>
      </c>
      <c r="Z637">
        <f>(U637*N637*Q637+'d_고정'!$B$3*('6_기대효과'!$H$7/8)*Q637*'d_고정'!$B$10*P637*('6_기대효과'!$K$7/'d_고정'!$B$9))*(1-R637)</f>
        <v/>
      </c>
      <c r="AA637">
        <f>W637*L637*(1-R637-'d_고정'!$B$13)+U637*MAX(N637-'d_고정'!$B$10*P637*('6_기대효과'!$K$7/'d_고정'!$B$9),0)*Q637*(1-R637)</f>
        <v/>
      </c>
      <c r="AB637">
        <f>Y637+Z637</f>
        <v/>
      </c>
      <c r="AC637">
        <f>Y637/('d_고정'!$B$5*'6_기대효과'!$H$7/8)/'d_고정'!$B$6</f>
        <v/>
      </c>
      <c r="AD637">
        <f>Y637/('d_고정'!$B$8*'6_기대효과'!$H$7/8)</f>
        <v/>
      </c>
    </row>
    <row r="638">
      <c r="A638">
        <f>RAND()</f>
        <v/>
      </c>
      <c r="B638">
        <f>IF('d_시나리오'!$J$2='d_시나리오'!$H$2,'d_시나리오'!$I$2,IF(A638&lt;('d_시나리오'!$I$2-'d_시나리오'!$H$2)/('d_시나리오'!$J$2-'d_시나리오'!$H$2),'d_시나리오'!$H$2+SQRT(A638*('d_시나리오'!$J$2-'d_시나리오'!$H$2)*('d_시나리오'!$I$2-'d_시나리오'!$H$2)),'d_시나리오'!$J$2-SQRT((1-A638)*('d_시나리오'!$J$2-'d_시나리오'!$H$2)*('d_시나리오'!$J$2-'d_시나리오'!$I$2))))</f>
        <v/>
      </c>
      <c r="C638">
        <f>RAND()</f>
        <v/>
      </c>
      <c r="D638">
        <f>BETAINV(RAND(),IF(C638&lt;'d_고정'!$B$26,'d_고정'!$B$23,'d_고정'!$B$16)+1,'d_고정'!$B$17-IF(C638&lt;'d_고정'!$B$26,'d_고정'!$B$23,'d_고정'!$B$16)+1)*('d_고정'!$B$14+('d_고정'!$B$15-'d_고정'!$B$14)*RAND())</f>
        <v/>
      </c>
      <c r="E638">
        <f>INDEX('d_분포'!$A$2:$A$28,RANDBETWEEN(1,27))</f>
        <v/>
      </c>
      <c r="F638">
        <f>INDEX('d_분포'!$C$2:$C$5,RANDBETWEEN(1,4))*(0.9+0.2*RAND())</f>
        <v/>
      </c>
      <c r="G638">
        <f>RAND()</f>
        <v/>
      </c>
      <c r="H638">
        <f>(F638+(1-F638)*('d_고정'!$B$22*BETAINV(RAND(),IF(G638&lt;'d_고정'!$B$26,'d_고정'!$B$25,'d_고정'!$B$20)+1,'d_고정'!$B$21-IF(G638&lt;'d_고정'!$B$26,'d_고정'!$B$25,'d_고정'!$B$20)+1)+(1-'d_고정'!$B$22)*BETAINV(RAND(),IF(G638&lt;'d_고정'!$B$26,'d_고정'!$B$24,'d_고정'!$B$18)+1,'d_고정'!$B$19-IF(G638&lt;'d_고정'!$B$26,'d_고정'!$B$24,'d_고정'!$B$18)+1))*('d_고정'!$B$14+('d_고정'!$B$15-'d_고정'!$B$14)*RAND()))/F638</f>
        <v/>
      </c>
      <c r="I638">
        <f>RAND()</f>
        <v/>
      </c>
      <c r="J638">
        <f>IF('d_시나리오'!$J$3='d_시나리오'!$H$3,'d_시나리오'!$I$3,IF(I638&lt;('d_시나리오'!$I$3-'d_시나리오'!$H$3)/('d_시나리오'!$J$3-'d_시나리오'!$H$3),'d_시나리오'!$H$3+SQRT(I638*('d_시나리오'!$J$3-'d_시나리오'!$H$3)*('d_시나리오'!$I$3-'d_시나리오'!$H$3)),'d_시나리오'!$J$3-SQRT((1-I638)*('d_시나리오'!$J$3-'d_시나리오'!$H$3)*('d_시나리오'!$J$3-'d_시나리오'!$I$3))))</f>
        <v/>
      </c>
      <c r="K638">
        <f>RAND()</f>
        <v/>
      </c>
      <c r="L638">
        <f>IF('d_시나리오'!$J$4='d_시나리오'!$H$4,'d_시나리오'!$I$4,IF(K638&lt;('d_시나리오'!$I$4-'d_시나리오'!$H$4)/('d_시나리오'!$J$4-'d_시나리오'!$H$4),'d_시나리오'!$H$4+SQRT(K638*('d_시나리오'!$J$4-'d_시나리오'!$H$4)*('d_시나리오'!$I$4-'d_시나리오'!$H$4)),'d_시나리오'!$J$4-SQRT((1-K638)*('d_시나리오'!$J$4-'d_시나리오'!$H$4)*('d_시나리오'!$J$4-'d_시나리오'!$I$4))))</f>
        <v/>
      </c>
      <c r="M638">
        <f>RAND()</f>
        <v/>
      </c>
      <c r="N638">
        <f>IF('d_시나리오'!$J$5='d_시나리오'!$H$5,'d_시나리오'!$I$5,IF(M638&lt;('d_시나리오'!$I$5-'d_시나리오'!$H$5)/('d_시나리오'!$J$5-'d_시나리오'!$H$5),'d_시나리오'!$H$5+SQRT(M638*('d_시나리오'!$J$5-'d_시나리오'!$H$5)*('d_시나리오'!$I$5-'d_시나리오'!$H$5)),'d_시나리오'!$J$5-SQRT((1-M638)*('d_시나리오'!$J$5-'d_시나리오'!$H$5)*('d_시나리오'!$J$5-'d_시나리오'!$I$5))))</f>
        <v/>
      </c>
      <c r="O638">
        <f>RAND()</f>
        <v/>
      </c>
      <c r="P638">
        <f>IF('d_시나리오'!$J$6='d_시나리오'!$H$6,'d_시나리오'!$I$6,IF(O638&lt;('d_시나리오'!$I$6-'d_시나리오'!$H$6)/('d_시나리오'!$J$6-'d_시나리오'!$H$6),'d_시나리오'!$H$6+SQRT(O638*('d_시나리오'!$J$6-'d_시나리오'!$H$6)*('d_시나리오'!$I$6-'d_시나리오'!$H$6)),'d_시나리오'!$J$6-SQRT((1-O638)*('d_시나리오'!$J$6-'d_시나리오'!$H$6)*('d_시나리오'!$J$6-'d_시나리오'!$I$6))))</f>
        <v/>
      </c>
      <c r="Q638">
        <f>INDEX('d_분포'!$B$2:$B$57,RANDBETWEEN(1,56))</f>
        <v/>
      </c>
      <c r="R638">
        <f>BETAINV(RAND(),5,5)</f>
        <v/>
      </c>
      <c r="S638">
        <f>'d_고정'!$B$1*'6_기대효과'!$H$7*('d_시나리오'!$I$7/'d_고정'!$B$2)*B638</f>
        <v/>
      </c>
      <c r="T638">
        <f>S638*D638</f>
        <v/>
      </c>
      <c r="U638">
        <f>S638*F638*H638</f>
        <v/>
      </c>
      <c r="V638">
        <f>S638*F638*(H638-1)</f>
        <v/>
      </c>
      <c r="W638">
        <f>U638*J638</f>
        <v/>
      </c>
      <c r="X638">
        <f>T638+W638</f>
        <v/>
      </c>
      <c r="Y638">
        <f>(T638*E638+W638*L638)*(1-R638-'d_고정'!$B$13)</f>
        <v/>
      </c>
      <c r="Z638">
        <f>(U638*N638*Q638+'d_고정'!$B$3*('6_기대효과'!$H$7/8)*Q638*'d_고정'!$B$10*P638*('6_기대효과'!$K$7/'d_고정'!$B$9))*(1-R638)</f>
        <v/>
      </c>
      <c r="AA638">
        <f>W638*L638*(1-R638-'d_고정'!$B$13)+U638*MAX(N638-'d_고정'!$B$10*P638*('6_기대효과'!$K$7/'d_고정'!$B$9),0)*Q638*(1-R638)</f>
        <v/>
      </c>
      <c r="AB638">
        <f>Y638+Z638</f>
        <v/>
      </c>
      <c r="AC638">
        <f>Y638/('d_고정'!$B$5*'6_기대효과'!$H$7/8)/'d_고정'!$B$6</f>
        <v/>
      </c>
      <c r="AD638">
        <f>Y638/('d_고정'!$B$8*'6_기대효과'!$H$7/8)</f>
        <v/>
      </c>
    </row>
    <row r="639">
      <c r="A639">
        <f>RAND()</f>
        <v/>
      </c>
      <c r="B639">
        <f>IF('d_시나리오'!$J$2='d_시나리오'!$H$2,'d_시나리오'!$I$2,IF(A639&lt;('d_시나리오'!$I$2-'d_시나리오'!$H$2)/('d_시나리오'!$J$2-'d_시나리오'!$H$2),'d_시나리오'!$H$2+SQRT(A639*('d_시나리오'!$J$2-'d_시나리오'!$H$2)*('d_시나리오'!$I$2-'d_시나리오'!$H$2)),'d_시나리오'!$J$2-SQRT((1-A639)*('d_시나리오'!$J$2-'d_시나리오'!$H$2)*('d_시나리오'!$J$2-'d_시나리오'!$I$2))))</f>
        <v/>
      </c>
      <c r="C639">
        <f>RAND()</f>
        <v/>
      </c>
      <c r="D639">
        <f>BETAINV(RAND(),IF(C639&lt;'d_고정'!$B$26,'d_고정'!$B$23,'d_고정'!$B$16)+1,'d_고정'!$B$17-IF(C639&lt;'d_고정'!$B$26,'d_고정'!$B$23,'d_고정'!$B$16)+1)*('d_고정'!$B$14+('d_고정'!$B$15-'d_고정'!$B$14)*RAND())</f>
        <v/>
      </c>
      <c r="E639">
        <f>INDEX('d_분포'!$A$2:$A$28,RANDBETWEEN(1,27))</f>
        <v/>
      </c>
      <c r="F639">
        <f>INDEX('d_분포'!$C$2:$C$5,RANDBETWEEN(1,4))*(0.9+0.2*RAND())</f>
        <v/>
      </c>
      <c r="G639">
        <f>RAND()</f>
        <v/>
      </c>
      <c r="H639">
        <f>(F639+(1-F639)*('d_고정'!$B$22*BETAINV(RAND(),IF(G639&lt;'d_고정'!$B$26,'d_고정'!$B$25,'d_고정'!$B$20)+1,'d_고정'!$B$21-IF(G639&lt;'d_고정'!$B$26,'d_고정'!$B$25,'d_고정'!$B$20)+1)+(1-'d_고정'!$B$22)*BETAINV(RAND(),IF(G639&lt;'d_고정'!$B$26,'d_고정'!$B$24,'d_고정'!$B$18)+1,'d_고정'!$B$19-IF(G639&lt;'d_고정'!$B$26,'d_고정'!$B$24,'d_고정'!$B$18)+1))*('d_고정'!$B$14+('d_고정'!$B$15-'d_고정'!$B$14)*RAND()))/F639</f>
        <v/>
      </c>
      <c r="I639">
        <f>RAND()</f>
        <v/>
      </c>
      <c r="J639">
        <f>IF('d_시나리오'!$J$3='d_시나리오'!$H$3,'d_시나리오'!$I$3,IF(I639&lt;('d_시나리오'!$I$3-'d_시나리오'!$H$3)/('d_시나리오'!$J$3-'d_시나리오'!$H$3),'d_시나리오'!$H$3+SQRT(I639*('d_시나리오'!$J$3-'d_시나리오'!$H$3)*('d_시나리오'!$I$3-'d_시나리오'!$H$3)),'d_시나리오'!$J$3-SQRT((1-I639)*('d_시나리오'!$J$3-'d_시나리오'!$H$3)*('d_시나리오'!$J$3-'d_시나리오'!$I$3))))</f>
        <v/>
      </c>
      <c r="K639">
        <f>RAND()</f>
        <v/>
      </c>
      <c r="L639">
        <f>IF('d_시나리오'!$J$4='d_시나리오'!$H$4,'d_시나리오'!$I$4,IF(K639&lt;('d_시나리오'!$I$4-'d_시나리오'!$H$4)/('d_시나리오'!$J$4-'d_시나리오'!$H$4),'d_시나리오'!$H$4+SQRT(K639*('d_시나리오'!$J$4-'d_시나리오'!$H$4)*('d_시나리오'!$I$4-'d_시나리오'!$H$4)),'d_시나리오'!$J$4-SQRT((1-K639)*('d_시나리오'!$J$4-'d_시나리오'!$H$4)*('d_시나리오'!$J$4-'d_시나리오'!$I$4))))</f>
        <v/>
      </c>
      <c r="M639">
        <f>RAND()</f>
        <v/>
      </c>
      <c r="N639">
        <f>IF('d_시나리오'!$J$5='d_시나리오'!$H$5,'d_시나리오'!$I$5,IF(M639&lt;('d_시나리오'!$I$5-'d_시나리오'!$H$5)/('d_시나리오'!$J$5-'d_시나리오'!$H$5),'d_시나리오'!$H$5+SQRT(M639*('d_시나리오'!$J$5-'d_시나리오'!$H$5)*('d_시나리오'!$I$5-'d_시나리오'!$H$5)),'d_시나리오'!$J$5-SQRT((1-M639)*('d_시나리오'!$J$5-'d_시나리오'!$H$5)*('d_시나리오'!$J$5-'d_시나리오'!$I$5))))</f>
        <v/>
      </c>
      <c r="O639">
        <f>RAND()</f>
        <v/>
      </c>
      <c r="P639">
        <f>IF('d_시나리오'!$J$6='d_시나리오'!$H$6,'d_시나리오'!$I$6,IF(O639&lt;('d_시나리오'!$I$6-'d_시나리오'!$H$6)/('d_시나리오'!$J$6-'d_시나리오'!$H$6),'d_시나리오'!$H$6+SQRT(O639*('d_시나리오'!$J$6-'d_시나리오'!$H$6)*('d_시나리오'!$I$6-'d_시나리오'!$H$6)),'d_시나리오'!$J$6-SQRT((1-O639)*('d_시나리오'!$J$6-'d_시나리오'!$H$6)*('d_시나리오'!$J$6-'d_시나리오'!$I$6))))</f>
        <v/>
      </c>
      <c r="Q639">
        <f>INDEX('d_분포'!$B$2:$B$57,RANDBETWEEN(1,56))</f>
        <v/>
      </c>
      <c r="R639">
        <f>BETAINV(RAND(),5,5)</f>
        <v/>
      </c>
      <c r="S639">
        <f>'d_고정'!$B$1*'6_기대효과'!$H$7*('d_시나리오'!$I$7/'d_고정'!$B$2)*B639</f>
        <v/>
      </c>
      <c r="T639">
        <f>S639*D639</f>
        <v/>
      </c>
      <c r="U639">
        <f>S639*F639*H639</f>
        <v/>
      </c>
      <c r="V639">
        <f>S639*F639*(H639-1)</f>
        <v/>
      </c>
      <c r="W639">
        <f>U639*J639</f>
        <v/>
      </c>
      <c r="X639">
        <f>T639+W639</f>
        <v/>
      </c>
      <c r="Y639">
        <f>(T639*E639+W639*L639)*(1-R639-'d_고정'!$B$13)</f>
        <v/>
      </c>
      <c r="Z639">
        <f>(U639*N639*Q639+'d_고정'!$B$3*('6_기대효과'!$H$7/8)*Q639*'d_고정'!$B$10*P639*('6_기대효과'!$K$7/'d_고정'!$B$9))*(1-R639)</f>
        <v/>
      </c>
      <c r="AA639">
        <f>W639*L639*(1-R639-'d_고정'!$B$13)+U639*MAX(N639-'d_고정'!$B$10*P639*('6_기대효과'!$K$7/'d_고정'!$B$9),0)*Q639*(1-R639)</f>
        <v/>
      </c>
      <c r="AB639">
        <f>Y639+Z639</f>
        <v/>
      </c>
      <c r="AC639">
        <f>Y639/('d_고정'!$B$5*'6_기대효과'!$H$7/8)/'d_고정'!$B$6</f>
        <v/>
      </c>
      <c r="AD639">
        <f>Y639/('d_고정'!$B$8*'6_기대효과'!$H$7/8)</f>
        <v/>
      </c>
    </row>
    <row r="640">
      <c r="A640">
        <f>RAND()</f>
        <v/>
      </c>
      <c r="B640">
        <f>IF('d_시나리오'!$J$2='d_시나리오'!$H$2,'d_시나리오'!$I$2,IF(A640&lt;('d_시나리오'!$I$2-'d_시나리오'!$H$2)/('d_시나리오'!$J$2-'d_시나리오'!$H$2),'d_시나리오'!$H$2+SQRT(A640*('d_시나리오'!$J$2-'d_시나리오'!$H$2)*('d_시나리오'!$I$2-'d_시나리오'!$H$2)),'d_시나리오'!$J$2-SQRT((1-A640)*('d_시나리오'!$J$2-'d_시나리오'!$H$2)*('d_시나리오'!$J$2-'d_시나리오'!$I$2))))</f>
        <v/>
      </c>
      <c r="C640">
        <f>RAND()</f>
        <v/>
      </c>
      <c r="D640">
        <f>BETAINV(RAND(),IF(C640&lt;'d_고정'!$B$26,'d_고정'!$B$23,'d_고정'!$B$16)+1,'d_고정'!$B$17-IF(C640&lt;'d_고정'!$B$26,'d_고정'!$B$23,'d_고정'!$B$16)+1)*('d_고정'!$B$14+('d_고정'!$B$15-'d_고정'!$B$14)*RAND())</f>
        <v/>
      </c>
      <c r="E640">
        <f>INDEX('d_분포'!$A$2:$A$28,RANDBETWEEN(1,27))</f>
        <v/>
      </c>
      <c r="F640">
        <f>INDEX('d_분포'!$C$2:$C$5,RANDBETWEEN(1,4))*(0.9+0.2*RAND())</f>
        <v/>
      </c>
      <c r="G640">
        <f>RAND()</f>
        <v/>
      </c>
      <c r="H640">
        <f>(F640+(1-F640)*('d_고정'!$B$22*BETAINV(RAND(),IF(G640&lt;'d_고정'!$B$26,'d_고정'!$B$25,'d_고정'!$B$20)+1,'d_고정'!$B$21-IF(G640&lt;'d_고정'!$B$26,'d_고정'!$B$25,'d_고정'!$B$20)+1)+(1-'d_고정'!$B$22)*BETAINV(RAND(),IF(G640&lt;'d_고정'!$B$26,'d_고정'!$B$24,'d_고정'!$B$18)+1,'d_고정'!$B$19-IF(G640&lt;'d_고정'!$B$26,'d_고정'!$B$24,'d_고정'!$B$18)+1))*('d_고정'!$B$14+('d_고정'!$B$15-'d_고정'!$B$14)*RAND()))/F640</f>
        <v/>
      </c>
      <c r="I640">
        <f>RAND()</f>
        <v/>
      </c>
      <c r="J640">
        <f>IF('d_시나리오'!$J$3='d_시나리오'!$H$3,'d_시나리오'!$I$3,IF(I640&lt;('d_시나리오'!$I$3-'d_시나리오'!$H$3)/('d_시나리오'!$J$3-'d_시나리오'!$H$3),'d_시나리오'!$H$3+SQRT(I640*('d_시나리오'!$J$3-'d_시나리오'!$H$3)*('d_시나리오'!$I$3-'d_시나리오'!$H$3)),'d_시나리오'!$J$3-SQRT((1-I640)*('d_시나리오'!$J$3-'d_시나리오'!$H$3)*('d_시나리오'!$J$3-'d_시나리오'!$I$3))))</f>
        <v/>
      </c>
      <c r="K640">
        <f>RAND()</f>
        <v/>
      </c>
      <c r="L640">
        <f>IF('d_시나리오'!$J$4='d_시나리오'!$H$4,'d_시나리오'!$I$4,IF(K640&lt;('d_시나리오'!$I$4-'d_시나리오'!$H$4)/('d_시나리오'!$J$4-'d_시나리오'!$H$4),'d_시나리오'!$H$4+SQRT(K640*('d_시나리오'!$J$4-'d_시나리오'!$H$4)*('d_시나리오'!$I$4-'d_시나리오'!$H$4)),'d_시나리오'!$J$4-SQRT((1-K640)*('d_시나리오'!$J$4-'d_시나리오'!$H$4)*('d_시나리오'!$J$4-'d_시나리오'!$I$4))))</f>
        <v/>
      </c>
      <c r="M640">
        <f>RAND()</f>
        <v/>
      </c>
      <c r="N640">
        <f>IF('d_시나리오'!$J$5='d_시나리오'!$H$5,'d_시나리오'!$I$5,IF(M640&lt;('d_시나리오'!$I$5-'d_시나리오'!$H$5)/('d_시나리오'!$J$5-'d_시나리오'!$H$5),'d_시나리오'!$H$5+SQRT(M640*('d_시나리오'!$J$5-'d_시나리오'!$H$5)*('d_시나리오'!$I$5-'d_시나리오'!$H$5)),'d_시나리오'!$J$5-SQRT((1-M640)*('d_시나리오'!$J$5-'d_시나리오'!$H$5)*('d_시나리오'!$J$5-'d_시나리오'!$I$5))))</f>
        <v/>
      </c>
      <c r="O640">
        <f>RAND()</f>
        <v/>
      </c>
      <c r="P640">
        <f>IF('d_시나리오'!$J$6='d_시나리오'!$H$6,'d_시나리오'!$I$6,IF(O640&lt;('d_시나리오'!$I$6-'d_시나리오'!$H$6)/('d_시나리오'!$J$6-'d_시나리오'!$H$6),'d_시나리오'!$H$6+SQRT(O640*('d_시나리오'!$J$6-'d_시나리오'!$H$6)*('d_시나리오'!$I$6-'d_시나리오'!$H$6)),'d_시나리오'!$J$6-SQRT((1-O640)*('d_시나리오'!$J$6-'d_시나리오'!$H$6)*('d_시나리오'!$J$6-'d_시나리오'!$I$6))))</f>
        <v/>
      </c>
      <c r="Q640">
        <f>INDEX('d_분포'!$B$2:$B$57,RANDBETWEEN(1,56))</f>
        <v/>
      </c>
      <c r="R640">
        <f>BETAINV(RAND(),5,5)</f>
        <v/>
      </c>
      <c r="S640">
        <f>'d_고정'!$B$1*'6_기대효과'!$H$7*('d_시나리오'!$I$7/'d_고정'!$B$2)*B640</f>
        <v/>
      </c>
      <c r="T640">
        <f>S640*D640</f>
        <v/>
      </c>
      <c r="U640">
        <f>S640*F640*H640</f>
        <v/>
      </c>
      <c r="V640">
        <f>S640*F640*(H640-1)</f>
        <v/>
      </c>
      <c r="W640">
        <f>U640*J640</f>
        <v/>
      </c>
      <c r="X640">
        <f>T640+W640</f>
        <v/>
      </c>
      <c r="Y640">
        <f>(T640*E640+W640*L640)*(1-R640-'d_고정'!$B$13)</f>
        <v/>
      </c>
      <c r="Z640">
        <f>(U640*N640*Q640+'d_고정'!$B$3*('6_기대효과'!$H$7/8)*Q640*'d_고정'!$B$10*P640*('6_기대효과'!$K$7/'d_고정'!$B$9))*(1-R640)</f>
        <v/>
      </c>
      <c r="AA640">
        <f>W640*L640*(1-R640-'d_고정'!$B$13)+U640*MAX(N640-'d_고정'!$B$10*P640*('6_기대효과'!$K$7/'d_고정'!$B$9),0)*Q640*(1-R640)</f>
        <v/>
      </c>
      <c r="AB640">
        <f>Y640+Z640</f>
        <v/>
      </c>
      <c r="AC640">
        <f>Y640/('d_고정'!$B$5*'6_기대효과'!$H$7/8)/'d_고정'!$B$6</f>
        <v/>
      </c>
      <c r="AD640">
        <f>Y640/('d_고정'!$B$8*'6_기대효과'!$H$7/8)</f>
        <v/>
      </c>
    </row>
    <row r="641">
      <c r="A641">
        <f>RAND()</f>
        <v/>
      </c>
      <c r="B641">
        <f>IF('d_시나리오'!$J$2='d_시나리오'!$H$2,'d_시나리오'!$I$2,IF(A641&lt;('d_시나리오'!$I$2-'d_시나리오'!$H$2)/('d_시나리오'!$J$2-'d_시나리오'!$H$2),'d_시나리오'!$H$2+SQRT(A641*('d_시나리오'!$J$2-'d_시나리오'!$H$2)*('d_시나리오'!$I$2-'d_시나리오'!$H$2)),'d_시나리오'!$J$2-SQRT((1-A641)*('d_시나리오'!$J$2-'d_시나리오'!$H$2)*('d_시나리오'!$J$2-'d_시나리오'!$I$2))))</f>
        <v/>
      </c>
      <c r="C641">
        <f>RAND()</f>
        <v/>
      </c>
      <c r="D641">
        <f>BETAINV(RAND(),IF(C641&lt;'d_고정'!$B$26,'d_고정'!$B$23,'d_고정'!$B$16)+1,'d_고정'!$B$17-IF(C641&lt;'d_고정'!$B$26,'d_고정'!$B$23,'d_고정'!$B$16)+1)*('d_고정'!$B$14+('d_고정'!$B$15-'d_고정'!$B$14)*RAND())</f>
        <v/>
      </c>
      <c r="E641">
        <f>INDEX('d_분포'!$A$2:$A$28,RANDBETWEEN(1,27))</f>
        <v/>
      </c>
      <c r="F641">
        <f>INDEX('d_분포'!$C$2:$C$5,RANDBETWEEN(1,4))*(0.9+0.2*RAND())</f>
        <v/>
      </c>
      <c r="G641">
        <f>RAND()</f>
        <v/>
      </c>
      <c r="H641">
        <f>(F641+(1-F641)*('d_고정'!$B$22*BETAINV(RAND(),IF(G641&lt;'d_고정'!$B$26,'d_고정'!$B$25,'d_고정'!$B$20)+1,'d_고정'!$B$21-IF(G641&lt;'d_고정'!$B$26,'d_고정'!$B$25,'d_고정'!$B$20)+1)+(1-'d_고정'!$B$22)*BETAINV(RAND(),IF(G641&lt;'d_고정'!$B$26,'d_고정'!$B$24,'d_고정'!$B$18)+1,'d_고정'!$B$19-IF(G641&lt;'d_고정'!$B$26,'d_고정'!$B$24,'d_고정'!$B$18)+1))*('d_고정'!$B$14+('d_고정'!$B$15-'d_고정'!$B$14)*RAND()))/F641</f>
        <v/>
      </c>
      <c r="I641">
        <f>RAND()</f>
        <v/>
      </c>
      <c r="J641">
        <f>IF('d_시나리오'!$J$3='d_시나리오'!$H$3,'d_시나리오'!$I$3,IF(I641&lt;('d_시나리오'!$I$3-'d_시나리오'!$H$3)/('d_시나리오'!$J$3-'d_시나리오'!$H$3),'d_시나리오'!$H$3+SQRT(I641*('d_시나리오'!$J$3-'d_시나리오'!$H$3)*('d_시나리오'!$I$3-'d_시나리오'!$H$3)),'d_시나리오'!$J$3-SQRT((1-I641)*('d_시나리오'!$J$3-'d_시나리오'!$H$3)*('d_시나리오'!$J$3-'d_시나리오'!$I$3))))</f>
        <v/>
      </c>
      <c r="K641">
        <f>RAND()</f>
        <v/>
      </c>
      <c r="L641">
        <f>IF('d_시나리오'!$J$4='d_시나리오'!$H$4,'d_시나리오'!$I$4,IF(K641&lt;('d_시나리오'!$I$4-'d_시나리오'!$H$4)/('d_시나리오'!$J$4-'d_시나리오'!$H$4),'d_시나리오'!$H$4+SQRT(K641*('d_시나리오'!$J$4-'d_시나리오'!$H$4)*('d_시나리오'!$I$4-'d_시나리오'!$H$4)),'d_시나리오'!$J$4-SQRT((1-K641)*('d_시나리오'!$J$4-'d_시나리오'!$H$4)*('d_시나리오'!$J$4-'d_시나리오'!$I$4))))</f>
        <v/>
      </c>
      <c r="M641">
        <f>RAND()</f>
        <v/>
      </c>
      <c r="N641">
        <f>IF('d_시나리오'!$J$5='d_시나리오'!$H$5,'d_시나리오'!$I$5,IF(M641&lt;('d_시나리오'!$I$5-'d_시나리오'!$H$5)/('d_시나리오'!$J$5-'d_시나리오'!$H$5),'d_시나리오'!$H$5+SQRT(M641*('d_시나리오'!$J$5-'d_시나리오'!$H$5)*('d_시나리오'!$I$5-'d_시나리오'!$H$5)),'d_시나리오'!$J$5-SQRT((1-M641)*('d_시나리오'!$J$5-'d_시나리오'!$H$5)*('d_시나리오'!$J$5-'d_시나리오'!$I$5))))</f>
        <v/>
      </c>
      <c r="O641">
        <f>RAND()</f>
        <v/>
      </c>
      <c r="P641">
        <f>IF('d_시나리오'!$J$6='d_시나리오'!$H$6,'d_시나리오'!$I$6,IF(O641&lt;('d_시나리오'!$I$6-'d_시나리오'!$H$6)/('d_시나리오'!$J$6-'d_시나리오'!$H$6),'d_시나리오'!$H$6+SQRT(O641*('d_시나리오'!$J$6-'d_시나리오'!$H$6)*('d_시나리오'!$I$6-'d_시나리오'!$H$6)),'d_시나리오'!$J$6-SQRT((1-O641)*('d_시나리오'!$J$6-'d_시나리오'!$H$6)*('d_시나리오'!$J$6-'d_시나리오'!$I$6))))</f>
        <v/>
      </c>
      <c r="Q641">
        <f>INDEX('d_분포'!$B$2:$B$57,RANDBETWEEN(1,56))</f>
        <v/>
      </c>
      <c r="R641">
        <f>BETAINV(RAND(),5,5)</f>
        <v/>
      </c>
      <c r="S641">
        <f>'d_고정'!$B$1*'6_기대효과'!$H$7*('d_시나리오'!$I$7/'d_고정'!$B$2)*B641</f>
        <v/>
      </c>
      <c r="T641">
        <f>S641*D641</f>
        <v/>
      </c>
      <c r="U641">
        <f>S641*F641*H641</f>
        <v/>
      </c>
      <c r="V641">
        <f>S641*F641*(H641-1)</f>
        <v/>
      </c>
      <c r="W641">
        <f>U641*J641</f>
        <v/>
      </c>
      <c r="X641">
        <f>T641+W641</f>
        <v/>
      </c>
      <c r="Y641">
        <f>(T641*E641+W641*L641)*(1-R641-'d_고정'!$B$13)</f>
        <v/>
      </c>
      <c r="Z641">
        <f>(U641*N641*Q641+'d_고정'!$B$3*('6_기대효과'!$H$7/8)*Q641*'d_고정'!$B$10*P641*('6_기대효과'!$K$7/'d_고정'!$B$9))*(1-R641)</f>
        <v/>
      </c>
      <c r="AA641">
        <f>W641*L641*(1-R641-'d_고정'!$B$13)+U641*MAX(N641-'d_고정'!$B$10*P641*('6_기대효과'!$K$7/'d_고정'!$B$9),0)*Q641*(1-R641)</f>
        <v/>
      </c>
      <c r="AB641">
        <f>Y641+Z641</f>
        <v/>
      </c>
      <c r="AC641">
        <f>Y641/('d_고정'!$B$5*'6_기대효과'!$H$7/8)/'d_고정'!$B$6</f>
        <v/>
      </c>
      <c r="AD641">
        <f>Y641/('d_고정'!$B$8*'6_기대효과'!$H$7/8)</f>
        <v/>
      </c>
    </row>
    <row r="642">
      <c r="A642">
        <f>RAND()</f>
        <v/>
      </c>
      <c r="B642">
        <f>IF('d_시나리오'!$J$2='d_시나리오'!$H$2,'d_시나리오'!$I$2,IF(A642&lt;('d_시나리오'!$I$2-'d_시나리오'!$H$2)/('d_시나리오'!$J$2-'d_시나리오'!$H$2),'d_시나리오'!$H$2+SQRT(A642*('d_시나리오'!$J$2-'d_시나리오'!$H$2)*('d_시나리오'!$I$2-'d_시나리오'!$H$2)),'d_시나리오'!$J$2-SQRT((1-A642)*('d_시나리오'!$J$2-'d_시나리오'!$H$2)*('d_시나리오'!$J$2-'d_시나리오'!$I$2))))</f>
        <v/>
      </c>
      <c r="C642">
        <f>RAND()</f>
        <v/>
      </c>
      <c r="D642">
        <f>BETAINV(RAND(),IF(C642&lt;'d_고정'!$B$26,'d_고정'!$B$23,'d_고정'!$B$16)+1,'d_고정'!$B$17-IF(C642&lt;'d_고정'!$B$26,'d_고정'!$B$23,'d_고정'!$B$16)+1)*('d_고정'!$B$14+('d_고정'!$B$15-'d_고정'!$B$14)*RAND())</f>
        <v/>
      </c>
      <c r="E642">
        <f>INDEX('d_분포'!$A$2:$A$28,RANDBETWEEN(1,27))</f>
        <v/>
      </c>
      <c r="F642">
        <f>INDEX('d_분포'!$C$2:$C$5,RANDBETWEEN(1,4))*(0.9+0.2*RAND())</f>
        <v/>
      </c>
      <c r="G642">
        <f>RAND()</f>
        <v/>
      </c>
      <c r="H642">
        <f>(F642+(1-F642)*('d_고정'!$B$22*BETAINV(RAND(),IF(G642&lt;'d_고정'!$B$26,'d_고정'!$B$25,'d_고정'!$B$20)+1,'d_고정'!$B$21-IF(G642&lt;'d_고정'!$B$26,'d_고정'!$B$25,'d_고정'!$B$20)+1)+(1-'d_고정'!$B$22)*BETAINV(RAND(),IF(G642&lt;'d_고정'!$B$26,'d_고정'!$B$24,'d_고정'!$B$18)+1,'d_고정'!$B$19-IF(G642&lt;'d_고정'!$B$26,'d_고정'!$B$24,'d_고정'!$B$18)+1))*('d_고정'!$B$14+('d_고정'!$B$15-'d_고정'!$B$14)*RAND()))/F642</f>
        <v/>
      </c>
      <c r="I642">
        <f>RAND()</f>
        <v/>
      </c>
      <c r="J642">
        <f>IF('d_시나리오'!$J$3='d_시나리오'!$H$3,'d_시나리오'!$I$3,IF(I642&lt;('d_시나리오'!$I$3-'d_시나리오'!$H$3)/('d_시나리오'!$J$3-'d_시나리오'!$H$3),'d_시나리오'!$H$3+SQRT(I642*('d_시나리오'!$J$3-'d_시나리오'!$H$3)*('d_시나리오'!$I$3-'d_시나리오'!$H$3)),'d_시나리오'!$J$3-SQRT((1-I642)*('d_시나리오'!$J$3-'d_시나리오'!$H$3)*('d_시나리오'!$J$3-'d_시나리오'!$I$3))))</f>
        <v/>
      </c>
      <c r="K642">
        <f>RAND()</f>
        <v/>
      </c>
      <c r="L642">
        <f>IF('d_시나리오'!$J$4='d_시나리오'!$H$4,'d_시나리오'!$I$4,IF(K642&lt;('d_시나리오'!$I$4-'d_시나리오'!$H$4)/('d_시나리오'!$J$4-'d_시나리오'!$H$4),'d_시나리오'!$H$4+SQRT(K642*('d_시나리오'!$J$4-'d_시나리오'!$H$4)*('d_시나리오'!$I$4-'d_시나리오'!$H$4)),'d_시나리오'!$J$4-SQRT((1-K642)*('d_시나리오'!$J$4-'d_시나리오'!$H$4)*('d_시나리오'!$J$4-'d_시나리오'!$I$4))))</f>
        <v/>
      </c>
      <c r="M642">
        <f>RAND()</f>
        <v/>
      </c>
      <c r="N642">
        <f>IF('d_시나리오'!$J$5='d_시나리오'!$H$5,'d_시나리오'!$I$5,IF(M642&lt;('d_시나리오'!$I$5-'d_시나리오'!$H$5)/('d_시나리오'!$J$5-'d_시나리오'!$H$5),'d_시나리오'!$H$5+SQRT(M642*('d_시나리오'!$J$5-'d_시나리오'!$H$5)*('d_시나리오'!$I$5-'d_시나리오'!$H$5)),'d_시나리오'!$J$5-SQRT((1-M642)*('d_시나리오'!$J$5-'d_시나리오'!$H$5)*('d_시나리오'!$J$5-'d_시나리오'!$I$5))))</f>
        <v/>
      </c>
      <c r="O642">
        <f>RAND()</f>
        <v/>
      </c>
      <c r="P642">
        <f>IF('d_시나리오'!$J$6='d_시나리오'!$H$6,'d_시나리오'!$I$6,IF(O642&lt;('d_시나리오'!$I$6-'d_시나리오'!$H$6)/('d_시나리오'!$J$6-'d_시나리오'!$H$6),'d_시나리오'!$H$6+SQRT(O642*('d_시나리오'!$J$6-'d_시나리오'!$H$6)*('d_시나리오'!$I$6-'d_시나리오'!$H$6)),'d_시나리오'!$J$6-SQRT((1-O642)*('d_시나리오'!$J$6-'d_시나리오'!$H$6)*('d_시나리오'!$J$6-'d_시나리오'!$I$6))))</f>
        <v/>
      </c>
      <c r="Q642">
        <f>INDEX('d_분포'!$B$2:$B$57,RANDBETWEEN(1,56))</f>
        <v/>
      </c>
      <c r="R642">
        <f>BETAINV(RAND(),5,5)</f>
        <v/>
      </c>
      <c r="S642">
        <f>'d_고정'!$B$1*'6_기대효과'!$H$7*('d_시나리오'!$I$7/'d_고정'!$B$2)*B642</f>
        <v/>
      </c>
      <c r="T642">
        <f>S642*D642</f>
        <v/>
      </c>
      <c r="U642">
        <f>S642*F642*H642</f>
        <v/>
      </c>
      <c r="V642">
        <f>S642*F642*(H642-1)</f>
        <v/>
      </c>
      <c r="W642">
        <f>U642*J642</f>
        <v/>
      </c>
      <c r="X642">
        <f>T642+W642</f>
        <v/>
      </c>
      <c r="Y642">
        <f>(T642*E642+W642*L642)*(1-R642-'d_고정'!$B$13)</f>
        <v/>
      </c>
      <c r="Z642">
        <f>(U642*N642*Q642+'d_고정'!$B$3*('6_기대효과'!$H$7/8)*Q642*'d_고정'!$B$10*P642*('6_기대효과'!$K$7/'d_고정'!$B$9))*(1-R642)</f>
        <v/>
      </c>
      <c r="AA642">
        <f>W642*L642*(1-R642-'d_고정'!$B$13)+U642*MAX(N642-'d_고정'!$B$10*P642*('6_기대효과'!$K$7/'d_고정'!$B$9),0)*Q642*(1-R642)</f>
        <v/>
      </c>
      <c r="AB642">
        <f>Y642+Z642</f>
        <v/>
      </c>
      <c r="AC642">
        <f>Y642/('d_고정'!$B$5*'6_기대효과'!$H$7/8)/'d_고정'!$B$6</f>
        <v/>
      </c>
      <c r="AD642">
        <f>Y642/('d_고정'!$B$8*'6_기대효과'!$H$7/8)</f>
        <v/>
      </c>
    </row>
    <row r="643">
      <c r="A643">
        <f>RAND()</f>
        <v/>
      </c>
      <c r="B643">
        <f>IF('d_시나리오'!$J$2='d_시나리오'!$H$2,'d_시나리오'!$I$2,IF(A643&lt;('d_시나리오'!$I$2-'d_시나리오'!$H$2)/('d_시나리오'!$J$2-'d_시나리오'!$H$2),'d_시나리오'!$H$2+SQRT(A643*('d_시나리오'!$J$2-'d_시나리오'!$H$2)*('d_시나리오'!$I$2-'d_시나리오'!$H$2)),'d_시나리오'!$J$2-SQRT((1-A643)*('d_시나리오'!$J$2-'d_시나리오'!$H$2)*('d_시나리오'!$J$2-'d_시나리오'!$I$2))))</f>
        <v/>
      </c>
      <c r="C643">
        <f>RAND()</f>
        <v/>
      </c>
      <c r="D643">
        <f>BETAINV(RAND(),IF(C643&lt;'d_고정'!$B$26,'d_고정'!$B$23,'d_고정'!$B$16)+1,'d_고정'!$B$17-IF(C643&lt;'d_고정'!$B$26,'d_고정'!$B$23,'d_고정'!$B$16)+1)*('d_고정'!$B$14+('d_고정'!$B$15-'d_고정'!$B$14)*RAND())</f>
        <v/>
      </c>
      <c r="E643">
        <f>INDEX('d_분포'!$A$2:$A$28,RANDBETWEEN(1,27))</f>
        <v/>
      </c>
      <c r="F643">
        <f>INDEX('d_분포'!$C$2:$C$5,RANDBETWEEN(1,4))*(0.9+0.2*RAND())</f>
        <v/>
      </c>
      <c r="G643">
        <f>RAND()</f>
        <v/>
      </c>
      <c r="H643">
        <f>(F643+(1-F643)*('d_고정'!$B$22*BETAINV(RAND(),IF(G643&lt;'d_고정'!$B$26,'d_고정'!$B$25,'d_고정'!$B$20)+1,'d_고정'!$B$21-IF(G643&lt;'d_고정'!$B$26,'d_고정'!$B$25,'d_고정'!$B$20)+1)+(1-'d_고정'!$B$22)*BETAINV(RAND(),IF(G643&lt;'d_고정'!$B$26,'d_고정'!$B$24,'d_고정'!$B$18)+1,'d_고정'!$B$19-IF(G643&lt;'d_고정'!$B$26,'d_고정'!$B$24,'d_고정'!$B$18)+1))*('d_고정'!$B$14+('d_고정'!$B$15-'d_고정'!$B$14)*RAND()))/F643</f>
        <v/>
      </c>
      <c r="I643">
        <f>RAND()</f>
        <v/>
      </c>
      <c r="J643">
        <f>IF('d_시나리오'!$J$3='d_시나리오'!$H$3,'d_시나리오'!$I$3,IF(I643&lt;('d_시나리오'!$I$3-'d_시나리오'!$H$3)/('d_시나리오'!$J$3-'d_시나리오'!$H$3),'d_시나리오'!$H$3+SQRT(I643*('d_시나리오'!$J$3-'d_시나리오'!$H$3)*('d_시나리오'!$I$3-'d_시나리오'!$H$3)),'d_시나리오'!$J$3-SQRT((1-I643)*('d_시나리오'!$J$3-'d_시나리오'!$H$3)*('d_시나리오'!$J$3-'d_시나리오'!$I$3))))</f>
        <v/>
      </c>
      <c r="K643">
        <f>RAND()</f>
        <v/>
      </c>
      <c r="L643">
        <f>IF('d_시나리오'!$J$4='d_시나리오'!$H$4,'d_시나리오'!$I$4,IF(K643&lt;('d_시나리오'!$I$4-'d_시나리오'!$H$4)/('d_시나리오'!$J$4-'d_시나리오'!$H$4),'d_시나리오'!$H$4+SQRT(K643*('d_시나리오'!$J$4-'d_시나리오'!$H$4)*('d_시나리오'!$I$4-'d_시나리오'!$H$4)),'d_시나리오'!$J$4-SQRT((1-K643)*('d_시나리오'!$J$4-'d_시나리오'!$H$4)*('d_시나리오'!$J$4-'d_시나리오'!$I$4))))</f>
        <v/>
      </c>
      <c r="M643">
        <f>RAND()</f>
        <v/>
      </c>
      <c r="N643">
        <f>IF('d_시나리오'!$J$5='d_시나리오'!$H$5,'d_시나리오'!$I$5,IF(M643&lt;('d_시나리오'!$I$5-'d_시나리오'!$H$5)/('d_시나리오'!$J$5-'d_시나리오'!$H$5),'d_시나리오'!$H$5+SQRT(M643*('d_시나리오'!$J$5-'d_시나리오'!$H$5)*('d_시나리오'!$I$5-'d_시나리오'!$H$5)),'d_시나리오'!$J$5-SQRT((1-M643)*('d_시나리오'!$J$5-'d_시나리오'!$H$5)*('d_시나리오'!$J$5-'d_시나리오'!$I$5))))</f>
        <v/>
      </c>
      <c r="O643">
        <f>RAND()</f>
        <v/>
      </c>
      <c r="P643">
        <f>IF('d_시나리오'!$J$6='d_시나리오'!$H$6,'d_시나리오'!$I$6,IF(O643&lt;('d_시나리오'!$I$6-'d_시나리오'!$H$6)/('d_시나리오'!$J$6-'d_시나리오'!$H$6),'d_시나리오'!$H$6+SQRT(O643*('d_시나리오'!$J$6-'d_시나리오'!$H$6)*('d_시나리오'!$I$6-'d_시나리오'!$H$6)),'d_시나리오'!$J$6-SQRT((1-O643)*('d_시나리오'!$J$6-'d_시나리오'!$H$6)*('d_시나리오'!$J$6-'d_시나리오'!$I$6))))</f>
        <v/>
      </c>
      <c r="Q643">
        <f>INDEX('d_분포'!$B$2:$B$57,RANDBETWEEN(1,56))</f>
        <v/>
      </c>
      <c r="R643">
        <f>BETAINV(RAND(),5,5)</f>
        <v/>
      </c>
      <c r="S643">
        <f>'d_고정'!$B$1*'6_기대효과'!$H$7*('d_시나리오'!$I$7/'d_고정'!$B$2)*B643</f>
        <v/>
      </c>
      <c r="T643">
        <f>S643*D643</f>
        <v/>
      </c>
      <c r="U643">
        <f>S643*F643*H643</f>
        <v/>
      </c>
      <c r="V643">
        <f>S643*F643*(H643-1)</f>
        <v/>
      </c>
      <c r="W643">
        <f>U643*J643</f>
        <v/>
      </c>
      <c r="X643">
        <f>T643+W643</f>
        <v/>
      </c>
      <c r="Y643">
        <f>(T643*E643+W643*L643)*(1-R643-'d_고정'!$B$13)</f>
        <v/>
      </c>
      <c r="Z643">
        <f>(U643*N643*Q643+'d_고정'!$B$3*('6_기대효과'!$H$7/8)*Q643*'d_고정'!$B$10*P643*('6_기대효과'!$K$7/'d_고정'!$B$9))*(1-R643)</f>
        <v/>
      </c>
      <c r="AA643">
        <f>W643*L643*(1-R643-'d_고정'!$B$13)+U643*MAX(N643-'d_고정'!$B$10*P643*('6_기대효과'!$K$7/'d_고정'!$B$9),0)*Q643*(1-R643)</f>
        <v/>
      </c>
      <c r="AB643">
        <f>Y643+Z643</f>
        <v/>
      </c>
      <c r="AC643">
        <f>Y643/('d_고정'!$B$5*'6_기대효과'!$H$7/8)/'d_고정'!$B$6</f>
        <v/>
      </c>
      <c r="AD643">
        <f>Y643/('d_고정'!$B$8*'6_기대효과'!$H$7/8)</f>
        <v/>
      </c>
    </row>
    <row r="644">
      <c r="A644">
        <f>RAND()</f>
        <v/>
      </c>
      <c r="B644">
        <f>IF('d_시나리오'!$J$2='d_시나리오'!$H$2,'d_시나리오'!$I$2,IF(A644&lt;('d_시나리오'!$I$2-'d_시나리오'!$H$2)/('d_시나리오'!$J$2-'d_시나리오'!$H$2),'d_시나리오'!$H$2+SQRT(A644*('d_시나리오'!$J$2-'d_시나리오'!$H$2)*('d_시나리오'!$I$2-'d_시나리오'!$H$2)),'d_시나리오'!$J$2-SQRT((1-A644)*('d_시나리오'!$J$2-'d_시나리오'!$H$2)*('d_시나리오'!$J$2-'d_시나리오'!$I$2))))</f>
        <v/>
      </c>
      <c r="C644">
        <f>RAND()</f>
        <v/>
      </c>
      <c r="D644">
        <f>BETAINV(RAND(),IF(C644&lt;'d_고정'!$B$26,'d_고정'!$B$23,'d_고정'!$B$16)+1,'d_고정'!$B$17-IF(C644&lt;'d_고정'!$B$26,'d_고정'!$B$23,'d_고정'!$B$16)+1)*('d_고정'!$B$14+('d_고정'!$B$15-'d_고정'!$B$14)*RAND())</f>
        <v/>
      </c>
      <c r="E644">
        <f>INDEX('d_분포'!$A$2:$A$28,RANDBETWEEN(1,27))</f>
        <v/>
      </c>
      <c r="F644">
        <f>INDEX('d_분포'!$C$2:$C$5,RANDBETWEEN(1,4))*(0.9+0.2*RAND())</f>
        <v/>
      </c>
      <c r="G644">
        <f>RAND()</f>
        <v/>
      </c>
      <c r="H644">
        <f>(F644+(1-F644)*('d_고정'!$B$22*BETAINV(RAND(),IF(G644&lt;'d_고정'!$B$26,'d_고정'!$B$25,'d_고정'!$B$20)+1,'d_고정'!$B$21-IF(G644&lt;'d_고정'!$B$26,'d_고정'!$B$25,'d_고정'!$B$20)+1)+(1-'d_고정'!$B$22)*BETAINV(RAND(),IF(G644&lt;'d_고정'!$B$26,'d_고정'!$B$24,'d_고정'!$B$18)+1,'d_고정'!$B$19-IF(G644&lt;'d_고정'!$B$26,'d_고정'!$B$24,'d_고정'!$B$18)+1))*('d_고정'!$B$14+('d_고정'!$B$15-'d_고정'!$B$14)*RAND()))/F644</f>
        <v/>
      </c>
      <c r="I644">
        <f>RAND()</f>
        <v/>
      </c>
      <c r="J644">
        <f>IF('d_시나리오'!$J$3='d_시나리오'!$H$3,'d_시나리오'!$I$3,IF(I644&lt;('d_시나리오'!$I$3-'d_시나리오'!$H$3)/('d_시나리오'!$J$3-'d_시나리오'!$H$3),'d_시나리오'!$H$3+SQRT(I644*('d_시나리오'!$J$3-'d_시나리오'!$H$3)*('d_시나리오'!$I$3-'d_시나리오'!$H$3)),'d_시나리오'!$J$3-SQRT((1-I644)*('d_시나리오'!$J$3-'d_시나리오'!$H$3)*('d_시나리오'!$J$3-'d_시나리오'!$I$3))))</f>
        <v/>
      </c>
      <c r="K644">
        <f>RAND()</f>
        <v/>
      </c>
      <c r="L644">
        <f>IF('d_시나리오'!$J$4='d_시나리오'!$H$4,'d_시나리오'!$I$4,IF(K644&lt;('d_시나리오'!$I$4-'d_시나리오'!$H$4)/('d_시나리오'!$J$4-'d_시나리오'!$H$4),'d_시나리오'!$H$4+SQRT(K644*('d_시나리오'!$J$4-'d_시나리오'!$H$4)*('d_시나리오'!$I$4-'d_시나리오'!$H$4)),'d_시나리오'!$J$4-SQRT((1-K644)*('d_시나리오'!$J$4-'d_시나리오'!$H$4)*('d_시나리오'!$J$4-'d_시나리오'!$I$4))))</f>
        <v/>
      </c>
      <c r="M644">
        <f>RAND()</f>
        <v/>
      </c>
      <c r="N644">
        <f>IF('d_시나리오'!$J$5='d_시나리오'!$H$5,'d_시나리오'!$I$5,IF(M644&lt;('d_시나리오'!$I$5-'d_시나리오'!$H$5)/('d_시나리오'!$J$5-'d_시나리오'!$H$5),'d_시나리오'!$H$5+SQRT(M644*('d_시나리오'!$J$5-'d_시나리오'!$H$5)*('d_시나리오'!$I$5-'d_시나리오'!$H$5)),'d_시나리오'!$J$5-SQRT((1-M644)*('d_시나리오'!$J$5-'d_시나리오'!$H$5)*('d_시나리오'!$J$5-'d_시나리오'!$I$5))))</f>
        <v/>
      </c>
      <c r="O644">
        <f>RAND()</f>
        <v/>
      </c>
      <c r="P644">
        <f>IF('d_시나리오'!$J$6='d_시나리오'!$H$6,'d_시나리오'!$I$6,IF(O644&lt;('d_시나리오'!$I$6-'d_시나리오'!$H$6)/('d_시나리오'!$J$6-'d_시나리오'!$H$6),'d_시나리오'!$H$6+SQRT(O644*('d_시나리오'!$J$6-'d_시나리오'!$H$6)*('d_시나리오'!$I$6-'d_시나리오'!$H$6)),'d_시나리오'!$J$6-SQRT((1-O644)*('d_시나리오'!$J$6-'d_시나리오'!$H$6)*('d_시나리오'!$J$6-'d_시나리오'!$I$6))))</f>
        <v/>
      </c>
      <c r="Q644">
        <f>INDEX('d_분포'!$B$2:$B$57,RANDBETWEEN(1,56))</f>
        <v/>
      </c>
      <c r="R644">
        <f>BETAINV(RAND(),5,5)</f>
        <v/>
      </c>
      <c r="S644">
        <f>'d_고정'!$B$1*'6_기대효과'!$H$7*('d_시나리오'!$I$7/'d_고정'!$B$2)*B644</f>
        <v/>
      </c>
      <c r="T644">
        <f>S644*D644</f>
        <v/>
      </c>
      <c r="U644">
        <f>S644*F644*H644</f>
        <v/>
      </c>
      <c r="V644">
        <f>S644*F644*(H644-1)</f>
        <v/>
      </c>
      <c r="W644">
        <f>U644*J644</f>
        <v/>
      </c>
      <c r="X644">
        <f>T644+W644</f>
        <v/>
      </c>
      <c r="Y644">
        <f>(T644*E644+W644*L644)*(1-R644-'d_고정'!$B$13)</f>
        <v/>
      </c>
      <c r="Z644">
        <f>(U644*N644*Q644+'d_고정'!$B$3*('6_기대효과'!$H$7/8)*Q644*'d_고정'!$B$10*P644*('6_기대효과'!$K$7/'d_고정'!$B$9))*(1-R644)</f>
        <v/>
      </c>
      <c r="AA644">
        <f>W644*L644*(1-R644-'d_고정'!$B$13)+U644*MAX(N644-'d_고정'!$B$10*P644*('6_기대효과'!$K$7/'d_고정'!$B$9),0)*Q644*(1-R644)</f>
        <v/>
      </c>
      <c r="AB644">
        <f>Y644+Z644</f>
        <v/>
      </c>
      <c r="AC644">
        <f>Y644/('d_고정'!$B$5*'6_기대효과'!$H$7/8)/'d_고정'!$B$6</f>
        <v/>
      </c>
      <c r="AD644">
        <f>Y644/('d_고정'!$B$8*'6_기대효과'!$H$7/8)</f>
        <v/>
      </c>
    </row>
    <row r="645">
      <c r="A645">
        <f>RAND()</f>
        <v/>
      </c>
      <c r="B645">
        <f>IF('d_시나리오'!$J$2='d_시나리오'!$H$2,'d_시나리오'!$I$2,IF(A645&lt;('d_시나리오'!$I$2-'d_시나리오'!$H$2)/('d_시나리오'!$J$2-'d_시나리오'!$H$2),'d_시나리오'!$H$2+SQRT(A645*('d_시나리오'!$J$2-'d_시나리오'!$H$2)*('d_시나리오'!$I$2-'d_시나리오'!$H$2)),'d_시나리오'!$J$2-SQRT((1-A645)*('d_시나리오'!$J$2-'d_시나리오'!$H$2)*('d_시나리오'!$J$2-'d_시나리오'!$I$2))))</f>
        <v/>
      </c>
      <c r="C645">
        <f>RAND()</f>
        <v/>
      </c>
      <c r="D645">
        <f>BETAINV(RAND(),IF(C645&lt;'d_고정'!$B$26,'d_고정'!$B$23,'d_고정'!$B$16)+1,'d_고정'!$B$17-IF(C645&lt;'d_고정'!$B$26,'d_고정'!$B$23,'d_고정'!$B$16)+1)*('d_고정'!$B$14+('d_고정'!$B$15-'d_고정'!$B$14)*RAND())</f>
        <v/>
      </c>
      <c r="E645">
        <f>INDEX('d_분포'!$A$2:$A$28,RANDBETWEEN(1,27))</f>
        <v/>
      </c>
      <c r="F645">
        <f>INDEX('d_분포'!$C$2:$C$5,RANDBETWEEN(1,4))*(0.9+0.2*RAND())</f>
        <v/>
      </c>
      <c r="G645">
        <f>RAND()</f>
        <v/>
      </c>
      <c r="H645">
        <f>(F645+(1-F645)*('d_고정'!$B$22*BETAINV(RAND(),IF(G645&lt;'d_고정'!$B$26,'d_고정'!$B$25,'d_고정'!$B$20)+1,'d_고정'!$B$21-IF(G645&lt;'d_고정'!$B$26,'d_고정'!$B$25,'d_고정'!$B$20)+1)+(1-'d_고정'!$B$22)*BETAINV(RAND(),IF(G645&lt;'d_고정'!$B$26,'d_고정'!$B$24,'d_고정'!$B$18)+1,'d_고정'!$B$19-IF(G645&lt;'d_고정'!$B$26,'d_고정'!$B$24,'d_고정'!$B$18)+1))*('d_고정'!$B$14+('d_고정'!$B$15-'d_고정'!$B$14)*RAND()))/F645</f>
        <v/>
      </c>
      <c r="I645">
        <f>RAND()</f>
        <v/>
      </c>
      <c r="J645">
        <f>IF('d_시나리오'!$J$3='d_시나리오'!$H$3,'d_시나리오'!$I$3,IF(I645&lt;('d_시나리오'!$I$3-'d_시나리오'!$H$3)/('d_시나리오'!$J$3-'d_시나리오'!$H$3),'d_시나리오'!$H$3+SQRT(I645*('d_시나리오'!$J$3-'d_시나리오'!$H$3)*('d_시나리오'!$I$3-'d_시나리오'!$H$3)),'d_시나리오'!$J$3-SQRT((1-I645)*('d_시나리오'!$J$3-'d_시나리오'!$H$3)*('d_시나리오'!$J$3-'d_시나리오'!$I$3))))</f>
        <v/>
      </c>
      <c r="K645">
        <f>RAND()</f>
        <v/>
      </c>
      <c r="L645">
        <f>IF('d_시나리오'!$J$4='d_시나리오'!$H$4,'d_시나리오'!$I$4,IF(K645&lt;('d_시나리오'!$I$4-'d_시나리오'!$H$4)/('d_시나리오'!$J$4-'d_시나리오'!$H$4),'d_시나리오'!$H$4+SQRT(K645*('d_시나리오'!$J$4-'d_시나리오'!$H$4)*('d_시나리오'!$I$4-'d_시나리오'!$H$4)),'d_시나리오'!$J$4-SQRT((1-K645)*('d_시나리오'!$J$4-'d_시나리오'!$H$4)*('d_시나리오'!$J$4-'d_시나리오'!$I$4))))</f>
        <v/>
      </c>
      <c r="M645">
        <f>RAND()</f>
        <v/>
      </c>
      <c r="N645">
        <f>IF('d_시나리오'!$J$5='d_시나리오'!$H$5,'d_시나리오'!$I$5,IF(M645&lt;('d_시나리오'!$I$5-'d_시나리오'!$H$5)/('d_시나리오'!$J$5-'d_시나리오'!$H$5),'d_시나리오'!$H$5+SQRT(M645*('d_시나리오'!$J$5-'d_시나리오'!$H$5)*('d_시나리오'!$I$5-'d_시나리오'!$H$5)),'d_시나리오'!$J$5-SQRT((1-M645)*('d_시나리오'!$J$5-'d_시나리오'!$H$5)*('d_시나리오'!$J$5-'d_시나리오'!$I$5))))</f>
        <v/>
      </c>
      <c r="O645">
        <f>RAND()</f>
        <v/>
      </c>
      <c r="P645">
        <f>IF('d_시나리오'!$J$6='d_시나리오'!$H$6,'d_시나리오'!$I$6,IF(O645&lt;('d_시나리오'!$I$6-'d_시나리오'!$H$6)/('d_시나리오'!$J$6-'d_시나리오'!$H$6),'d_시나리오'!$H$6+SQRT(O645*('d_시나리오'!$J$6-'d_시나리오'!$H$6)*('d_시나리오'!$I$6-'d_시나리오'!$H$6)),'d_시나리오'!$J$6-SQRT((1-O645)*('d_시나리오'!$J$6-'d_시나리오'!$H$6)*('d_시나리오'!$J$6-'d_시나리오'!$I$6))))</f>
        <v/>
      </c>
      <c r="Q645">
        <f>INDEX('d_분포'!$B$2:$B$57,RANDBETWEEN(1,56))</f>
        <v/>
      </c>
      <c r="R645">
        <f>BETAINV(RAND(),5,5)</f>
        <v/>
      </c>
      <c r="S645">
        <f>'d_고정'!$B$1*'6_기대효과'!$H$7*('d_시나리오'!$I$7/'d_고정'!$B$2)*B645</f>
        <v/>
      </c>
      <c r="T645">
        <f>S645*D645</f>
        <v/>
      </c>
      <c r="U645">
        <f>S645*F645*H645</f>
        <v/>
      </c>
      <c r="V645">
        <f>S645*F645*(H645-1)</f>
        <v/>
      </c>
      <c r="W645">
        <f>U645*J645</f>
        <v/>
      </c>
      <c r="X645">
        <f>T645+W645</f>
        <v/>
      </c>
      <c r="Y645">
        <f>(T645*E645+W645*L645)*(1-R645-'d_고정'!$B$13)</f>
        <v/>
      </c>
      <c r="Z645">
        <f>(U645*N645*Q645+'d_고정'!$B$3*('6_기대효과'!$H$7/8)*Q645*'d_고정'!$B$10*P645*('6_기대효과'!$K$7/'d_고정'!$B$9))*(1-R645)</f>
        <v/>
      </c>
      <c r="AA645">
        <f>W645*L645*(1-R645-'d_고정'!$B$13)+U645*MAX(N645-'d_고정'!$B$10*P645*('6_기대효과'!$K$7/'d_고정'!$B$9),0)*Q645*(1-R645)</f>
        <v/>
      </c>
      <c r="AB645">
        <f>Y645+Z645</f>
        <v/>
      </c>
      <c r="AC645">
        <f>Y645/('d_고정'!$B$5*'6_기대효과'!$H$7/8)/'d_고정'!$B$6</f>
        <v/>
      </c>
      <c r="AD645">
        <f>Y645/('d_고정'!$B$8*'6_기대효과'!$H$7/8)</f>
        <v/>
      </c>
    </row>
    <row r="646">
      <c r="A646">
        <f>RAND()</f>
        <v/>
      </c>
      <c r="B646">
        <f>IF('d_시나리오'!$J$2='d_시나리오'!$H$2,'d_시나리오'!$I$2,IF(A646&lt;('d_시나리오'!$I$2-'d_시나리오'!$H$2)/('d_시나리오'!$J$2-'d_시나리오'!$H$2),'d_시나리오'!$H$2+SQRT(A646*('d_시나리오'!$J$2-'d_시나리오'!$H$2)*('d_시나리오'!$I$2-'d_시나리오'!$H$2)),'d_시나리오'!$J$2-SQRT((1-A646)*('d_시나리오'!$J$2-'d_시나리오'!$H$2)*('d_시나리오'!$J$2-'d_시나리오'!$I$2))))</f>
        <v/>
      </c>
      <c r="C646">
        <f>RAND()</f>
        <v/>
      </c>
      <c r="D646">
        <f>BETAINV(RAND(),IF(C646&lt;'d_고정'!$B$26,'d_고정'!$B$23,'d_고정'!$B$16)+1,'d_고정'!$B$17-IF(C646&lt;'d_고정'!$B$26,'d_고정'!$B$23,'d_고정'!$B$16)+1)*('d_고정'!$B$14+('d_고정'!$B$15-'d_고정'!$B$14)*RAND())</f>
        <v/>
      </c>
      <c r="E646">
        <f>INDEX('d_분포'!$A$2:$A$28,RANDBETWEEN(1,27))</f>
        <v/>
      </c>
      <c r="F646">
        <f>INDEX('d_분포'!$C$2:$C$5,RANDBETWEEN(1,4))*(0.9+0.2*RAND())</f>
        <v/>
      </c>
      <c r="G646">
        <f>RAND()</f>
        <v/>
      </c>
      <c r="H646">
        <f>(F646+(1-F646)*('d_고정'!$B$22*BETAINV(RAND(),IF(G646&lt;'d_고정'!$B$26,'d_고정'!$B$25,'d_고정'!$B$20)+1,'d_고정'!$B$21-IF(G646&lt;'d_고정'!$B$26,'d_고정'!$B$25,'d_고정'!$B$20)+1)+(1-'d_고정'!$B$22)*BETAINV(RAND(),IF(G646&lt;'d_고정'!$B$26,'d_고정'!$B$24,'d_고정'!$B$18)+1,'d_고정'!$B$19-IF(G646&lt;'d_고정'!$B$26,'d_고정'!$B$24,'d_고정'!$B$18)+1))*('d_고정'!$B$14+('d_고정'!$B$15-'d_고정'!$B$14)*RAND()))/F646</f>
        <v/>
      </c>
      <c r="I646">
        <f>RAND()</f>
        <v/>
      </c>
      <c r="J646">
        <f>IF('d_시나리오'!$J$3='d_시나리오'!$H$3,'d_시나리오'!$I$3,IF(I646&lt;('d_시나리오'!$I$3-'d_시나리오'!$H$3)/('d_시나리오'!$J$3-'d_시나리오'!$H$3),'d_시나리오'!$H$3+SQRT(I646*('d_시나리오'!$J$3-'d_시나리오'!$H$3)*('d_시나리오'!$I$3-'d_시나리오'!$H$3)),'d_시나리오'!$J$3-SQRT((1-I646)*('d_시나리오'!$J$3-'d_시나리오'!$H$3)*('d_시나리오'!$J$3-'d_시나리오'!$I$3))))</f>
        <v/>
      </c>
      <c r="K646">
        <f>RAND()</f>
        <v/>
      </c>
      <c r="L646">
        <f>IF('d_시나리오'!$J$4='d_시나리오'!$H$4,'d_시나리오'!$I$4,IF(K646&lt;('d_시나리오'!$I$4-'d_시나리오'!$H$4)/('d_시나리오'!$J$4-'d_시나리오'!$H$4),'d_시나리오'!$H$4+SQRT(K646*('d_시나리오'!$J$4-'d_시나리오'!$H$4)*('d_시나리오'!$I$4-'d_시나리오'!$H$4)),'d_시나리오'!$J$4-SQRT((1-K646)*('d_시나리오'!$J$4-'d_시나리오'!$H$4)*('d_시나리오'!$J$4-'d_시나리오'!$I$4))))</f>
        <v/>
      </c>
      <c r="M646">
        <f>RAND()</f>
        <v/>
      </c>
      <c r="N646">
        <f>IF('d_시나리오'!$J$5='d_시나리오'!$H$5,'d_시나리오'!$I$5,IF(M646&lt;('d_시나리오'!$I$5-'d_시나리오'!$H$5)/('d_시나리오'!$J$5-'d_시나리오'!$H$5),'d_시나리오'!$H$5+SQRT(M646*('d_시나리오'!$J$5-'d_시나리오'!$H$5)*('d_시나리오'!$I$5-'d_시나리오'!$H$5)),'d_시나리오'!$J$5-SQRT((1-M646)*('d_시나리오'!$J$5-'d_시나리오'!$H$5)*('d_시나리오'!$J$5-'d_시나리오'!$I$5))))</f>
        <v/>
      </c>
      <c r="O646">
        <f>RAND()</f>
        <v/>
      </c>
      <c r="P646">
        <f>IF('d_시나리오'!$J$6='d_시나리오'!$H$6,'d_시나리오'!$I$6,IF(O646&lt;('d_시나리오'!$I$6-'d_시나리오'!$H$6)/('d_시나리오'!$J$6-'d_시나리오'!$H$6),'d_시나리오'!$H$6+SQRT(O646*('d_시나리오'!$J$6-'d_시나리오'!$H$6)*('d_시나리오'!$I$6-'d_시나리오'!$H$6)),'d_시나리오'!$J$6-SQRT((1-O646)*('d_시나리오'!$J$6-'d_시나리오'!$H$6)*('d_시나리오'!$J$6-'d_시나리오'!$I$6))))</f>
        <v/>
      </c>
      <c r="Q646">
        <f>INDEX('d_분포'!$B$2:$B$57,RANDBETWEEN(1,56))</f>
        <v/>
      </c>
      <c r="R646">
        <f>BETAINV(RAND(),5,5)</f>
        <v/>
      </c>
      <c r="S646">
        <f>'d_고정'!$B$1*'6_기대효과'!$H$7*('d_시나리오'!$I$7/'d_고정'!$B$2)*B646</f>
        <v/>
      </c>
      <c r="T646">
        <f>S646*D646</f>
        <v/>
      </c>
      <c r="U646">
        <f>S646*F646*H646</f>
        <v/>
      </c>
      <c r="V646">
        <f>S646*F646*(H646-1)</f>
        <v/>
      </c>
      <c r="W646">
        <f>U646*J646</f>
        <v/>
      </c>
      <c r="X646">
        <f>T646+W646</f>
        <v/>
      </c>
      <c r="Y646">
        <f>(T646*E646+W646*L646)*(1-R646-'d_고정'!$B$13)</f>
        <v/>
      </c>
      <c r="Z646">
        <f>(U646*N646*Q646+'d_고정'!$B$3*('6_기대효과'!$H$7/8)*Q646*'d_고정'!$B$10*P646*('6_기대효과'!$K$7/'d_고정'!$B$9))*(1-R646)</f>
        <v/>
      </c>
      <c r="AA646">
        <f>W646*L646*(1-R646-'d_고정'!$B$13)+U646*MAX(N646-'d_고정'!$B$10*P646*('6_기대효과'!$K$7/'d_고정'!$B$9),0)*Q646*(1-R646)</f>
        <v/>
      </c>
      <c r="AB646">
        <f>Y646+Z646</f>
        <v/>
      </c>
      <c r="AC646">
        <f>Y646/('d_고정'!$B$5*'6_기대효과'!$H$7/8)/'d_고정'!$B$6</f>
        <v/>
      </c>
      <c r="AD646">
        <f>Y646/('d_고정'!$B$8*'6_기대효과'!$H$7/8)</f>
        <v/>
      </c>
    </row>
    <row r="647">
      <c r="A647">
        <f>RAND()</f>
        <v/>
      </c>
      <c r="B647">
        <f>IF('d_시나리오'!$J$2='d_시나리오'!$H$2,'d_시나리오'!$I$2,IF(A647&lt;('d_시나리오'!$I$2-'d_시나리오'!$H$2)/('d_시나리오'!$J$2-'d_시나리오'!$H$2),'d_시나리오'!$H$2+SQRT(A647*('d_시나리오'!$J$2-'d_시나리오'!$H$2)*('d_시나리오'!$I$2-'d_시나리오'!$H$2)),'d_시나리오'!$J$2-SQRT((1-A647)*('d_시나리오'!$J$2-'d_시나리오'!$H$2)*('d_시나리오'!$J$2-'d_시나리오'!$I$2))))</f>
        <v/>
      </c>
      <c r="C647">
        <f>RAND()</f>
        <v/>
      </c>
      <c r="D647">
        <f>BETAINV(RAND(),IF(C647&lt;'d_고정'!$B$26,'d_고정'!$B$23,'d_고정'!$B$16)+1,'d_고정'!$B$17-IF(C647&lt;'d_고정'!$B$26,'d_고정'!$B$23,'d_고정'!$B$16)+1)*('d_고정'!$B$14+('d_고정'!$B$15-'d_고정'!$B$14)*RAND())</f>
        <v/>
      </c>
      <c r="E647">
        <f>INDEX('d_분포'!$A$2:$A$28,RANDBETWEEN(1,27))</f>
        <v/>
      </c>
      <c r="F647">
        <f>INDEX('d_분포'!$C$2:$C$5,RANDBETWEEN(1,4))*(0.9+0.2*RAND())</f>
        <v/>
      </c>
      <c r="G647">
        <f>RAND()</f>
        <v/>
      </c>
      <c r="H647">
        <f>(F647+(1-F647)*('d_고정'!$B$22*BETAINV(RAND(),IF(G647&lt;'d_고정'!$B$26,'d_고정'!$B$25,'d_고정'!$B$20)+1,'d_고정'!$B$21-IF(G647&lt;'d_고정'!$B$26,'d_고정'!$B$25,'d_고정'!$B$20)+1)+(1-'d_고정'!$B$22)*BETAINV(RAND(),IF(G647&lt;'d_고정'!$B$26,'d_고정'!$B$24,'d_고정'!$B$18)+1,'d_고정'!$B$19-IF(G647&lt;'d_고정'!$B$26,'d_고정'!$B$24,'d_고정'!$B$18)+1))*('d_고정'!$B$14+('d_고정'!$B$15-'d_고정'!$B$14)*RAND()))/F647</f>
        <v/>
      </c>
      <c r="I647">
        <f>RAND()</f>
        <v/>
      </c>
      <c r="J647">
        <f>IF('d_시나리오'!$J$3='d_시나리오'!$H$3,'d_시나리오'!$I$3,IF(I647&lt;('d_시나리오'!$I$3-'d_시나리오'!$H$3)/('d_시나리오'!$J$3-'d_시나리오'!$H$3),'d_시나리오'!$H$3+SQRT(I647*('d_시나리오'!$J$3-'d_시나리오'!$H$3)*('d_시나리오'!$I$3-'d_시나리오'!$H$3)),'d_시나리오'!$J$3-SQRT((1-I647)*('d_시나리오'!$J$3-'d_시나리오'!$H$3)*('d_시나리오'!$J$3-'d_시나리오'!$I$3))))</f>
        <v/>
      </c>
      <c r="K647">
        <f>RAND()</f>
        <v/>
      </c>
      <c r="L647">
        <f>IF('d_시나리오'!$J$4='d_시나리오'!$H$4,'d_시나리오'!$I$4,IF(K647&lt;('d_시나리오'!$I$4-'d_시나리오'!$H$4)/('d_시나리오'!$J$4-'d_시나리오'!$H$4),'d_시나리오'!$H$4+SQRT(K647*('d_시나리오'!$J$4-'d_시나리오'!$H$4)*('d_시나리오'!$I$4-'d_시나리오'!$H$4)),'d_시나리오'!$J$4-SQRT((1-K647)*('d_시나리오'!$J$4-'d_시나리오'!$H$4)*('d_시나리오'!$J$4-'d_시나리오'!$I$4))))</f>
        <v/>
      </c>
      <c r="M647">
        <f>RAND()</f>
        <v/>
      </c>
      <c r="N647">
        <f>IF('d_시나리오'!$J$5='d_시나리오'!$H$5,'d_시나리오'!$I$5,IF(M647&lt;('d_시나리오'!$I$5-'d_시나리오'!$H$5)/('d_시나리오'!$J$5-'d_시나리오'!$H$5),'d_시나리오'!$H$5+SQRT(M647*('d_시나리오'!$J$5-'d_시나리오'!$H$5)*('d_시나리오'!$I$5-'d_시나리오'!$H$5)),'d_시나리오'!$J$5-SQRT((1-M647)*('d_시나리오'!$J$5-'d_시나리오'!$H$5)*('d_시나리오'!$J$5-'d_시나리오'!$I$5))))</f>
        <v/>
      </c>
      <c r="O647">
        <f>RAND()</f>
        <v/>
      </c>
      <c r="P647">
        <f>IF('d_시나리오'!$J$6='d_시나리오'!$H$6,'d_시나리오'!$I$6,IF(O647&lt;('d_시나리오'!$I$6-'d_시나리오'!$H$6)/('d_시나리오'!$J$6-'d_시나리오'!$H$6),'d_시나리오'!$H$6+SQRT(O647*('d_시나리오'!$J$6-'d_시나리오'!$H$6)*('d_시나리오'!$I$6-'d_시나리오'!$H$6)),'d_시나리오'!$J$6-SQRT((1-O647)*('d_시나리오'!$J$6-'d_시나리오'!$H$6)*('d_시나리오'!$J$6-'d_시나리오'!$I$6))))</f>
        <v/>
      </c>
      <c r="Q647">
        <f>INDEX('d_분포'!$B$2:$B$57,RANDBETWEEN(1,56))</f>
        <v/>
      </c>
      <c r="R647">
        <f>BETAINV(RAND(),5,5)</f>
        <v/>
      </c>
      <c r="S647">
        <f>'d_고정'!$B$1*'6_기대효과'!$H$7*('d_시나리오'!$I$7/'d_고정'!$B$2)*B647</f>
        <v/>
      </c>
      <c r="T647">
        <f>S647*D647</f>
        <v/>
      </c>
      <c r="U647">
        <f>S647*F647*H647</f>
        <v/>
      </c>
      <c r="V647">
        <f>S647*F647*(H647-1)</f>
        <v/>
      </c>
      <c r="W647">
        <f>U647*J647</f>
        <v/>
      </c>
      <c r="X647">
        <f>T647+W647</f>
        <v/>
      </c>
      <c r="Y647">
        <f>(T647*E647+W647*L647)*(1-R647-'d_고정'!$B$13)</f>
        <v/>
      </c>
      <c r="Z647">
        <f>(U647*N647*Q647+'d_고정'!$B$3*('6_기대효과'!$H$7/8)*Q647*'d_고정'!$B$10*P647*('6_기대효과'!$K$7/'d_고정'!$B$9))*(1-R647)</f>
        <v/>
      </c>
      <c r="AA647">
        <f>W647*L647*(1-R647-'d_고정'!$B$13)+U647*MAX(N647-'d_고정'!$B$10*P647*('6_기대효과'!$K$7/'d_고정'!$B$9),0)*Q647*(1-R647)</f>
        <v/>
      </c>
      <c r="AB647">
        <f>Y647+Z647</f>
        <v/>
      </c>
      <c r="AC647">
        <f>Y647/('d_고정'!$B$5*'6_기대효과'!$H$7/8)/'d_고정'!$B$6</f>
        <v/>
      </c>
      <c r="AD647">
        <f>Y647/('d_고정'!$B$8*'6_기대효과'!$H$7/8)</f>
        <v/>
      </c>
    </row>
    <row r="648">
      <c r="A648">
        <f>RAND()</f>
        <v/>
      </c>
      <c r="B648">
        <f>IF('d_시나리오'!$J$2='d_시나리오'!$H$2,'d_시나리오'!$I$2,IF(A648&lt;('d_시나리오'!$I$2-'d_시나리오'!$H$2)/('d_시나리오'!$J$2-'d_시나리오'!$H$2),'d_시나리오'!$H$2+SQRT(A648*('d_시나리오'!$J$2-'d_시나리오'!$H$2)*('d_시나리오'!$I$2-'d_시나리오'!$H$2)),'d_시나리오'!$J$2-SQRT((1-A648)*('d_시나리오'!$J$2-'d_시나리오'!$H$2)*('d_시나리오'!$J$2-'d_시나리오'!$I$2))))</f>
        <v/>
      </c>
      <c r="C648">
        <f>RAND()</f>
        <v/>
      </c>
      <c r="D648">
        <f>BETAINV(RAND(),IF(C648&lt;'d_고정'!$B$26,'d_고정'!$B$23,'d_고정'!$B$16)+1,'d_고정'!$B$17-IF(C648&lt;'d_고정'!$B$26,'d_고정'!$B$23,'d_고정'!$B$16)+1)*('d_고정'!$B$14+('d_고정'!$B$15-'d_고정'!$B$14)*RAND())</f>
        <v/>
      </c>
      <c r="E648">
        <f>INDEX('d_분포'!$A$2:$A$28,RANDBETWEEN(1,27))</f>
        <v/>
      </c>
      <c r="F648">
        <f>INDEX('d_분포'!$C$2:$C$5,RANDBETWEEN(1,4))*(0.9+0.2*RAND())</f>
        <v/>
      </c>
      <c r="G648">
        <f>RAND()</f>
        <v/>
      </c>
      <c r="H648">
        <f>(F648+(1-F648)*('d_고정'!$B$22*BETAINV(RAND(),IF(G648&lt;'d_고정'!$B$26,'d_고정'!$B$25,'d_고정'!$B$20)+1,'d_고정'!$B$21-IF(G648&lt;'d_고정'!$B$26,'d_고정'!$B$25,'d_고정'!$B$20)+1)+(1-'d_고정'!$B$22)*BETAINV(RAND(),IF(G648&lt;'d_고정'!$B$26,'d_고정'!$B$24,'d_고정'!$B$18)+1,'d_고정'!$B$19-IF(G648&lt;'d_고정'!$B$26,'d_고정'!$B$24,'d_고정'!$B$18)+1))*('d_고정'!$B$14+('d_고정'!$B$15-'d_고정'!$B$14)*RAND()))/F648</f>
        <v/>
      </c>
      <c r="I648">
        <f>RAND()</f>
        <v/>
      </c>
      <c r="J648">
        <f>IF('d_시나리오'!$J$3='d_시나리오'!$H$3,'d_시나리오'!$I$3,IF(I648&lt;('d_시나리오'!$I$3-'d_시나리오'!$H$3)/('d_시나리오'!$J$3-'d_시나리오'!$H$3),'d_시나리오'!$H$3+SQRT(I648*('d_시나리오'!$J$3-'d_시나리오'!$H$3)*('d_시나리오'!$I$3-'d_시나리오'!$H$3)),'d_시나리오'!$J$3-SQRT((1-I648)*('d_시나리오'!$J$3-'d_시나리오'!$H$3)*('d_시나리오'!$J$3-'d_시나리오'!$I$3))))</f>
        <v/>
      </c>
      <c r="K648">
        <f>RAND()</f>
        <v/>
      </c>
      <c r="L648">
        <f>IF('d_시나리오'!$J$4='d_시나리오'!$H$4,'d_시나리오'!$I$4,IF(K648&lt;('d_시나리오'!$I$4-'d_시나리오'!$H$4)/('d_시나리오'!$J$4-'d_시나리오'!$H$4),'d_시나리오'!$H$4+SQRT(K648*('d_시나리오'!$J$4-'d_시나리오'!$H$4)*('d_시나리오'!$I$4-'d_시나리오'!$H$4)),'d_시나리오'!$J$4-SQRT((1-K648)*('d_시나리오'!$J$4-'d_시나리오'!$H$4)*('d_시나리오'!$J$4-'d_시나리오'!$I$4))))</f>
        <v/>
      </c>
      <c r="M648">
        <f>RAND()</f>
        <v/>
      </c>
      <c r="N648">
        <f>IF('d_시나리오'!$J$5='d_시나리오'!$H$5,'d_시나리오'!$I$5,IF(M648&lt;('d_시나리오'!$I$5-'d_시나리오'!$H$5)/('d_시나리오'!$J$5-'d_시나리오'!$H$5),'d_시나리오'!$H$5+SQRT(M648*('d_시나리오'!$J$5-'d_시나리오'!$H$5)*('d_시나리오'!$I$5-'d_시나리오'!$H$5)),'d_시나리오'!$J$5-SQRT((1-M648)*('d_시나리오'!$J$5-'d_시나리오'!$H$5)*('d_시나리오'!$J$5-'d_시나리오'!$I$5))))</f>
        <v/>
      </c>
      <c r="O648">
        <f>RAND()</f>
        <v/>
      </c>
      <c r="P648">
        <f>IF('d_시나리오'!$J$6='d_시나리오'!$H$6,'d_시나리오'!$I$6,IF(O648&lt;('d_시나리오'!$I$6-'d_시나리오'!$H$6)/('d_시나리오'!$J$6-'d_시나리오'!$H$6),'d_시나리오'!$H$6+SQRT(O648*('d_시나리오'!$J$6-'d_시나리오'!$H$6)*('d_시나리오'!$I$6-'d_시나리오'!$H$6)),'d_시나리오'!$J$6-SQRT((1-O648)*('d_시나리오'!$J$6-'d_시나리오'!$H$6)*('d_시나리오'!$J$6-'d_시나리오'!$I$6))))</f>
        <v/>
      </c>
      <c r="Q648">
        <f>INDEX('d_분포'!$B$2:$B$57,RANDBETWEEN(1,56))</f>
        <v/>
      </c>
      <c r="R648">
        <f>BETAINV(RAND(),5,5)</f>
        <v/>
      </c>
      <c r="S648">
        <f>'d_고정'!$B$1*'6_기대효과'!$H$7*('d_시나리오'!$I$7/'d_고정'!$B$2)*B648</f>
        <v/>
      </c>
      <c r="T648">
        <f>S648*D648</f>
        <v/>
      </c>
      <c r="U648">
        <f>S648*F648*H648</f>
        <v/>
      </c>
      <c r="V648">
        <f>S648*F648*(H648-1)</f>
        <v/>
      </c>
      <c r="W648">
        <f>U648*J648</f>
        <v/>
      </c>
      <c r="X648">
        <f>T648+W648</f>
        <v/>
      </c>
      <c r="Y648">
        <f>(T648*E648+W648*L648)*(1-R648-'d_고정'!$B$13)</f>
        <v/>
      </c>
      <c r="Z648">
        <f>(U648*N648*Q648+'d_고정'!$B$3*('6_기대효과'!$H$7/8)*Q648*'d_고정'!$B$10*P648*('6_기대효과'!$K$7/'d_고정'!$B$9))*(1-R648)</f>
        <v/>
      </c>
      <c r="AA648">
        <f>W648*L648*(1-R648-'d_고정'!$B$13)+U648*MAX(N648-'d_고정'!$B$10*P648*('6_기대효과'!$K$7/'d_고정'!$B$9),0)*Q648*(1-R648)</f>
        <v/>
      </c>
      <c r="AB648">
        <f>Y648+Z648</f>
        <v/>
      </c>
      <c r="AC648">
        <f>Y648/('d_고정'!$B$5*'6_기대효과'!$H$7/8)/'d_고정'!$B$6</f>
        <v/>
      </c>
      <c r="AD648">
        <f>Y648/('d_고정'!$B$8*'6_기대효과'!$H$7/8)</f>
        <v/>
      </c>
    </row>
    <row r="649">
      <c r="A649">
        <f>RAND()</f>
        <v/>
      </c>
      <c r="B649">
        <f>IF('d_시나리오'!$J$2='d_시나리오'!$H$2,'d_시나리오'!$I$2,IF(A649&lt;('d_시나리오'!$I$2-'d_시나리오'!$H$2)/('d_시나리오'!$J$2-'d_시나리오'!$H$2),'d_시나리오'!$H$2+SQRT(A649*('d_시나리오'!$J$2-'d_시나리오'!$H$2)*('d_시나리오'!$I$2-'d_시나리오'!$H$2)),'d_시나리오'!$J$2-SQRT((1-A649)*('d_시나리오'!$J$2-'d_시나리오'!$H$2)*('d_시나리오'!$J$2-'d_시나리오'!$I$2))))</f>
        <v/>
      </c>
      <c r="C649">
        <f>RAND()</f>
        <v/>
      </c>
      <c r="D649">
        <f>BETAINV(RAND(),IF(C649&lt;'d_고정'!$B$26,'d_고정'!$B$23,'d_고정'!$B$16)+1,'d_고정'!$B$17-IF(C649&lt;'d_고정'!$B$26,'d_고정'!$B$23,'d_고정'!$B$16)+1)*('d_고정'!$B$14+('d_고정'!$B$15-'d_고정'!$B$14)*RAND())</f>
        <v/>
      </c>
      <c r="E649">
        <f>INDEX('d_분포'!$A$2:$A$28,RANDBETWEEN(1,27))</f>
        <v/>
      </c>
      <c r="F649">
        <f>INDEX('d_분포'!$C$2:$C$5,RANDBETWEEN(1,4))*(0.9+0.2*RAND())</f>
        <v/>
      </c>
      <c r="G649">
        <f>RAND()</f>
        <v/>
      </c>
      <c r="H649">
        <f>(F649+(1-F649)*('d_고정'!$B$22*BETAINV(RAND(),IF(G649&lt;'d_고정'!$B$26,'d_고정'!$B$25,'d_고정'!$B$20)+1,'d_고정'!$B$21-IF(G649&lt;'d_고정'!$B$26,'d_고정'!$B$25,'d_고정'!$B$20)+1)+(1-'d_고정'!$B$22)*BETAINV(RAND(),IF(G649&lt;'d_고정'!$B$26,'d_고정'!$B$24,'d_고정'!$B$18)+1,'d_고정'!$B$19-IF(G649&lt;'d_고정'!$B$26,'d_고정'!$B$24,'d_고정'!$B$18)+1))*('d_고정'!$B$14+('d_고정'!$B$15-'d_고정'!$B$14)*RAND()))/F649</f>
        <v/>
      </c>
      <c r="I649">
        <f>RAND()</f>
        <v/>
      </c>
      <c r="J649">
        <f>IF('d_시나리오'!$J$3='d_시나리오'!$H$3,'d_시나리오'!$I$3,IF(I649&lt;('d_시나리오'!$I$3-'d_시나리오'!$H$3)/('d_시나리오'!$J$3-'d_시나리오'!$H$3),'d_시나리오'!$H$3+SQRT(I649*('d_시나리오'!$J$3-'d_시나리오'!$H$3)*('d_시나리오'!$I$3-'d_시나리오'!$H$3)),'d_시나리오'!$J$3-SQRT((1-I649)*('d_시나리오'!$J$3-'d_시나리오'!$H$3)*('d_시나리오'!$J$3-'d_시나리오'!$I$3))))</f>
        <v/>
      </c>
      <c r="K649">
        <f>RAND()</f>
        <v/>
      </c>
      <c r="L649">
        <f>IF('d_시나리오'!$J$4='d_시나리오'!$H$4,'d_시나리오'!$I$4,IF(K649&lt;('d_시나리오'!$I$4-'d_시나리오'!$H$4)/('d_시나리오'!$J$4-'d_시나리오'!$H$4),'d_시나리오'!$H$4+SQRT(K649*('d_시나리오'!$J$4-'d_시나리오'!$H$4)*('d_시나리오'!$I$4-'d_시나리오'!$H$4)),'d_시나리오'!$J$4-SQRT((1-K649)*('d_시나리오'!$J$4-'d_시나리오'!$H$4)*('d_시나리오'!$J$4-'d_시나리오'!$I$4))))</f>
        <v/>
      </c>
      <c r="M649">
        <f>RAND()</f>
        <v/>
      </c>
      <c r="N649">
        <f>IF('d_시나리오'!$J$5='d_시나리오'!$H$5,'d_시나리오'!$I$5,IF(M649&lt;('d_시나리오'!$I$5-'d_시나리오'!$H$5)/('d_시나리오'!$J$5-'d_시나리오'!$H$5),'d_시나리오'!$H$5+SQRT(M649*('d_시나리오'!$J$5-'d_시나리오'!$H$5)*('d_시나리오'!$I$5-'d_시나리오'!$H$5)),'d_시나리오'!$J$5-SQRT((1-M649)*('d_시나리오'!$J$5-'d_시나리오'!$H$5)*('d_시나리오'!$J$5-'d_시나리오'!$I$5))))</f>
        <v/>
      </c>
      <c r="O649">
        <f>RAND()</f>
        <v/>
      </c>
      <c r="P649">
        <f>IF('d_시나리오'!$J$6='d_시나리오'!$H$6,'d_시나리오'!$I$6,IF(O649&lt;('d_시나리오'!$I$6-'d_시나리오'!$H$6)/('d_시나리오'!$J$6-'d_시나리오'!$H$6),'d_시나리오'!$H$6+SQRT(O649*('d_시나리오'!$J$6-'d_시나리오'!$H$6)*('d_시나리오'!$I$6-'d_시나리오'!$H$6)),'d_시나리오'!$J$6-SQRT((1-O649)*('d_시나리오'!$J$6-'d_시나리오'!$H$6)*('d_시나리오'!$J$6-'d_시나리오'!$I$6))))</f>
        <v/>
      </c>
      <c r="Q649">
        <f>INDEX('d_분포'!$B$2:$B$57,RANDBETWEEN(1,56))</f>
        <v/>
      </c>
      <c r="R649">
        <f>BETAINV(RAND(),5,5)</f>
        <v/>
      </c>
      <c r="S649">
        <f>'d_고정'!$B$1*'6_기대효과'!$H$7*('d_시나리오'!$I$7/'d_고정'!$B$2)*B649</f>
        <v/>
      </c>
      <c r="T649">
        <f>S649*D649</f>
        <v/>
      </c>
      <c r="U649">
        <f>S649*F649*H649</f>
        <v/>
      </c>
      <c r="V649">
        <f>S649*F649*(H649-1)</f>
        <v/>
      </c>
      <c r="W649">
        <f>U649*J649</f>
        <v/>
      </c>
      <c r="X649">
        <f>T649+W649</f>
        <v/>
      </c>
      <c r="Y649">
        <f>(T649*E649+W649*L649)*(1-R649-'d_고정'!$B$13)</f>
        <v/>
      </c>
      <c r="Z649">
        <f>(U649*N649*Q649+'d_고정'!$B$3*('6_기대효과'!$H$7/8)*Q649*'d_고정'!$B$10*P649*('6_기대효과'!$K$7/'d_고정'!$B$9))*(1-R649)</f>
        <v/>
      </c>
      <c r="AA649">
        <f>W649*L649*(1-R649-'d_고정'!$B$13)+U649*MAX(N649-'d_고정'!$B$10*P649*('6_기대효과'!$K$7/'d_고정'!$B$9),0)*Q649*(1-R649)</f>
        <v/>
      </c>
      <c r="AB649">
        <f>Y649+Z649</f>
        <v/>
      </c>
      <c r="AC649">
        <f>Y649/('d_고정'!$B$5*'6_기대효과'!$H$7/8)/'d_고정'!$B$6</f>
        <v/>
      </c>
      <c r="AD649">
        <f>Y649/('d_고정'!$B$8*'6_기대효과'!$H$7/8)</f>
        <v/>
      </c>
    </row>
    <row r="650">
      <c r="A650">
        <f>RAND()</f>
        <v/>
      </c>
      <c r="B650">
        <f>IF('d_시나리오'!$J$2='d_시나리오'!$H$2,'d_시나리오'!$I$2,IF(A650&lt;('d_시나리오'!$I$2-'d_시나리오'!$H$2)/('d_시나리오'!$J$2-'d_시나리오'!$H$2),'d_시나리오'!$H$2+SQRT(A650*('d_시나리오'!$J$2-'d_시나리오'!$H$2)*('d_시나리오'!$I$2-'d_시나리오'!$H$2)),'d_시나리오'!$J$2-SQRT((1-A650)*('d_시나리오'!$J$2-'d_시나리오'!$H$2)*('d_시나리오'!$J$2-'d_시나리오'!$I$2))))</f>
        <v/>
      </c>
      <c r="C650">
        <f>RAND()</f>
        <v/>
      </c>
      <c r="D650">
        <f>BETAINV(RAND(),IF(C650&lt;'d_고정'!$B$26,'d_고정'!$B$23,'d_고정'!$B$16)+1,'d_고정'!$B$17-IF(C650&lt;'d_고정'!$B$26,'d_고정'!$B$23,'d_고정'!$B$16)+1)*('d_고정'!$B$14+('d_고정'!$B$15-'d_고정'!$B$14)*RAND())</f>
        <v/>
      </c>
      <c r="E650">
        <f>INDEX('d_분포'!$A$2:$A$28,RANDBETWEEN(1,27))</f>
        <v/>
      </c>
      <c r="F650">
        <f>INDEX('d_분포'!$C$2:$C$5,RANDBETWEEN(1,4))*(0.9+0.2*RAND())</f>
        <v/>
      </c>
      <c r="G650">
        <f>RAND()</f>
        <v/>
      </c>
      <c r="H650">
        <f>(F650+(1-F650)*('d_고정'!$B$22*BETAINV(RAND(),IF(G650&lt;'d_고정'!$B$26,'d_고정'!$B$25,'d_고정'!$B$20)+1,'d_고정'!$B$21-IF(G650&lt;'d_고정'!$B$26,'d_고정'!$B$25,'d_고정'!$B$20)+1)+(1-'d_고정'!$B$22)*BETAINV(RAND(),IF(G650&lt;'d_고정'!$B$26,'d_고정'!$B$24,'d_고정'!$B$18)+1,'d_고정'!$B$19-IF(G650&lt;'d_고정'!$B$26,'d_고정'!$B$24,'d_고정'!$B$18)+1))*('d_고정'!$B$14+('d_고정'!$B$15-'d_고정'!$B$14)*RAND()))/F650</f>
        <v/>
      </c>
      <c r="I650">
        <f>RAND()</f>
        <v/>
      </c>
      <c r="J650">
        <f>IF('d_시나리오'!$J$3='d_시나리오'!$H$3,'d_시나리오'!$I$3,IF(I650&lt;('d_시나리오'!$I$3-'d_시나리오'!$H$3)/('d_시나리오'!$J$3-'d_시나리오'!$H$3),'d_시나리오'!$H$3+SQRT(I650*('d_시나리오'!$J$3-'d_시나리오'!$H$3)*('d_시나리오'!$I$3-'d_시나리오'!$H$3)),'d_시나리오'!$J$3-SQRT((1-I650)*('d_시나리오'!$J$3-'d_시나리오'!$H$3)*('d_시나리오'!$J$3-'d_시나리오'!$I$3))))</f>
        <v/>
      </c>
      <c r="K650">
        <f>RAND()</f>
        <v/>
      </c>
      <c r="L650">
        <f>IF('d_시나리오'!$J$4='d_시나리오'!$H$4,'d_시나리오'!$I$4,IF(K650&lt;('d_시나리오'!$I$4-'d_시나리오'!$H$4)/('d_시나리오'!$J$4-'d_시나리오'!$H$4),'d_시나리오'!$H$4+SQRT(K650*('d_시나리오'!$J$4-'d_시나리오'!$H$4)*('d_시나리오'!$I$4-'d_시나리오'!$H$4)),'d_시나리오'!$J$4-SQRT((1-K650)*('d_시나리오'!$J$4-'d_시나리오'!$H$4)*('d_시나리오'!$J$4-'d_시나리오'!$I$4))))</f>
        <v/>
      </c>
      <c r="M650">
        <f>RAND()</f>
        <v/>
      </c>
      <c r="N650">
        <f>IF('d_시나리오'!$J$5='d_시나리오'!$H$5,'d_시나리오'!$I$5,IF(M650&lt;('d_시나리오'!$I$5-'d_시나리오'!$H$5)/('d_시나리오'!$J$5-'d_시나리오'!$H$5),'d_시나리오'!$H$5+SQRT(M650*('d_시나리오'!$J$5-'d_시나리오'!$H$5)*('d_시나리오'!$I$5-'d_시나리오'!$H$5)),'d_시나리오'!$J$5-SQRT((1-M650)*('d_시나리오'!$J$5-'d_시나리오'!$H$5)*('d_시나리오'!$J$5-'d_시나리오'!$I$5))))</f>
        <v/>
      </c>
      <c r="O650">
        <f>RAND()</f>
        <v/>
      </c>
      <c r="P650">
        <f>IF('d_시나리오'!$J$6='d_시나리오'!$H$6,'d_시나리오'!$I$6,IF(O650&lt;('d_시나리오'!$I$6-'d_시나리오'!$H$6)/('d_시나리오'!$J$6-'d_시나리오'!$H$6),'d_시나리오'!$H$6+SQRT(O650*('d_시나리오'!$J$6-'d_시나리오'!$H$6)*('d_시나리오'!$I$6-'d_시나리오'!$H$6)),'d_시나리오'!$J$6-SQRT((1-O650)*('d_시나리오'!$J$6-'d_시나리오'!$H$6)*('d_시나리오'!$J$6-'d_시나리오'!$I$6))))</f>
        <v/>
      </c>
      <c r="Q650">
        <f>INDEX('d_분포'!$B$2:$B$57,RANDBETWEEN(1,56))</f>
        <v/>
      </c>
      <c r="R650">
        <f>BETAINV(RAND(),5,5)</f>
        <v/>
      </c>
      <c r="S650">
        <f>'d_고정'!$B$1*'6_기대효과'!$H$7*('d_시나리오'!$I$7/'d_고정'!$B$2)*B650</f>
        <v/>
      </c>
      <c r="T650">
        <f>S650*D650</f>
        <v/>
      </c>
      <c r="U650">
        <f>S650*F650*H650</f>
        <v/>
      </c>
      <c r="V650">
        <f>S650*F650*(H650-1)</f>
        <v/>
      </c>
      <c r="W650">
        <f>U650*J650</f>
        <v/>
      </c>
      <c r="X650">
        <f>T650+W650</f>
        <v/>
      </c>
      <c r="Y650">
        <f>(T650*E650+W650*L650)*(1-R650-'d_고정'!$B$13)</f>
        <v/>
      </c>
      <c r="Z650">
        <f>(U650*N650*Q650+'d_고정'!$B$3*('6_기대효과'!$H$7/8)*Q650*'d_고정'!$B$10*P650*('6_기대효과'!$K$7/'d_고정'!$B$9))*(1-R650)</f>
        <v/>
      </c>
      <c r="AA650">
        <f>W650*L650*(1-R650-'d_고정'!$B$13)+U650*MAX(N650-'d_고정'!$B$10*P650*('6_기대효과'!$K$7/'d_고정'!$B$9),0)*Q650*(1-R650)</f>
        <v/>
      </c>
      <c r="AB650">
        <f>Y650+Z650</f>
        <v/>
      </c>
      <c r="AC650">
        <f>Y650/('d_고정'!$B$5*'6_기대효과'!$H$7/8)/'d_고정'!$B$6</f>
        <v/>
      </c>
      <c r="AD650">
        <f>Y650/('d_고정'!$B$8*'6_기대효과'!$H$7/8)</f>
        <v/>
      </c>
    </row>
    <row r="651">
      <c r="A651">
        <f>RAND()</f>
        <v/>
      </c>
      <c r="B651">
        <f>IF('d_시나리오'!$J$2='d_시나리오'!$H$2,'d_시나리오'!$I$2,IF(A651&lt;('d_시나리오'!$I$2-'d_시나리오'!$H$2)/('d_시나리오'!$J$2-'d_시나리오'!$H$2),'d_시나리오'!$H$2+SQRT(A651*('d_시나리오'!$J$2-'d_시나리오'!$H$2)*('d_시나리오'!$I$2-'d_시나리오'!$H$2)),'d_시나리오'!$J$2-SQRT((1-A651)*('d_시나리오'!$J$2-'d_시나리오'!$H$2)*('d_시나리오'!$J$2-'d_시나리오'!$I$2))))</f>
        <v/>
      </c>
      <c r="C651">
        <f>RAND()</f>
        <v/>
      </c>
      <c r="D651">
        <f>BETAINV(RAND(),IF(C651&lt;'d_고정'!$B$26,'d_고정'!$B$23,'d_고정'!$B$16)+1,'d_고정'!$B$17-IF(C651&lt;'d_고정'!$B$26,'d_고정'!$B$23,'d_고정'!$B$16)+1)*('d_고정'!$B$14+('d_고정'!$B$15-'d_고정'!$B$14)*RAND())</f>
        <v/>
      </c>
      <c r="E651">
        <f>INDEX('d_분포'!$A$2:$A$28,RANDBETWEEN(1,27))</f>
        <v/>
      </c>
      <c r="F651">
        <f>INDEX('d_분포'!$C$2:$C$5,RANDBETWEEN(1,4))*(0.9+0.2*RAND())</f>
        <v/>
      </c>
      <c r="G651">
        <f>RAND()</f>
        <v/>
      </c>
      <c r="H651">
        <f>(F651+(1-F651)*('d_고정'!$B$22*BETAINV(RAND(),IF(G651&lt;'d_고정'!$B$26,'d_고정'!$B$25,'d_고정'!$B$20)+1,'d_고정'!$B$21-IF(G651&lt;'d_고정'!$B$26,'d_고정'!$B$25,'d_고정'!$B$20)+1)+(1-'d_고정'!$B$22)*BETAINV(RAND(),IF(G651&lt;'d_고정'!$B$26,'d_고정'!$B$24,'d_고정'!$B$18)+1,'d_고정'!$B$19-IF(G651&lt;'d_고정'!$B$26,'d_고정'!$B$24,'d_고정'!$B$18)+1))*('d_고정'!$B$14+('d_고정'!$B$15-'d_고정'!$B$14)*RAND()))/F651</f>
        <v/>
      </c>
      <c r="I651">
        <f>RAND()</f>
        <v/>
      </c>
      <c r="J651">
        <f>IF('d_시나리오'!$J$3='d_시나리오'!$H$3,'d_시나리오'!$I$3,IF(I651&lt;('d_시나리오'!$I$3-'d_시나리오'!$H$3)/('d_시나리오'!$J$3-'d_시나리오'!$H$3),'d_시나리오'!$H$3+SQRT(I651*('d_시나리오'!$J$3-'d_시나리오'!$H$3)*('d_시나리오'!$I$3-'d_시나리오'!$H$3)),'d_시나리오'!$J$3-SQRT((1-I651)*('d_시나리오'!$J$3-'d_시나리오'!$H$3)*('d_시나리오'!$J$3-'d_시나리오'!$I$3))))</f>
        <v/>
      </c>
      <c r="K651">
        <f>RAND()</f>
        <v/>
      </c>
      <c r="L651">
        <f>IF('d_시나리오'!$J$4='d_시나리오'!$H$4,'d_시나리오'!$I$4,IF(K651&lt;('d_시나리오'!$I$4-'d_시나리오'!$H$4)/('d_시나리오'!$J$4-'d_시나리오'!$H$4),'d_시나리오'!$H$4+SQRT(K651*('d_시나리오'!$J$4-'d_시나리오'!$H$4)*('d_시나리오'!$I$4-'d_시나리오'!$H$4)),'d_시나리오'!$J$4-SQRT((1-K651)*('d_시나리오'!$J$4-'d_시나리오'!$H$4)*('d_시나리오'!$J$4-'d_시나리오'!$I$4))))</f>
        <v/>
      </c>
      <c r="M651">
        <f>RAND()</f>
        <v/>
      </c>
      <c r="N651">
        <f>IF('d_시나리오'!$J$5='d_시나리오'!$H$5,'d_시나리오'!$I$5,IF(M651&lt;('d_시나리오'!$I$5-'d_시나리오'!$H$5)/('d_시나리오'!$J$5-'d_시나리오'!$H$5),'d_시나리오'!$H$5+SQRT(M651*('d_시나리오'!$J$5-'d_시나리오'!$H$5)*('d_시나리오'!$I$5-'d_시나리오'!$H$5)),'d_시나리오'!$J$5-SQRT((1-M651)*('d_시나리오'!$J$5-'d_시나리오'!$H$5)*('d_시나리오'!$J$5-'d_시나리오'!$I$5))))</f>
        <v/>
      </c>
      <c r="O651">
        <f>RAND()</f>
        <v/>
      </c>
      <c r="P651">
        <f>IF('d_시나리오'!$J$6='d_시나리오'!$H$6,'d_시나리오'!$I$6,IF(O651&lt;('d_시나리오'!$I$6-'d_시나리오'!$H$6)/('d_시나리오'!$J$6-'d_시나리오'!$H$6),'d_시나리오'!$H$6+SQRT(O651*('d_시나리오'!$J$6-'d_시나리오'!$H$6)*('d_시나리오'!$I$6-'d_시나리오'!$H$6)),'d_시나리오'!$J$6-SQRT((1-O651)*('d_시나리오'!$J$6-'d_시나리오'!$H$6)*('d_시나리오'!$J$6-'d_시나리오'!$I$6))))</f>
        <v/>
      </c>
      <c r="Q651">
        <f>INDEX('d_분포'!$B$2:$B$57,RANDBETWEEN(1,56))</f>
        <v/>
      </c>
      <c r="R651">
        <f>BETAINV(RAND(),5,5)</f>
        <v/>
      </c>
      <c r="S651">
        <f>'d_고정'!$B$1*'6_기대효과'!$H$7*('d_시나리오'!$I$7/'d_고정'!$B$2)*B651</f>
        <v/>
      </c>
      <c r="T651">
        <f>S651*D651</f>
        <v/>
      </c>
      <c r="U651">
        <f>S651*F651*H651</f>
        <v/>
      </c>
      <c r="V651">
        <f>S651*F651*(H651-1)</f>
        <v/>
      </c>
      <c r="W651">
        <f>U651*J651</f>
        <v/>
      </c>
      <c r="X651">
        <f>T651+W651</f>
        <v/>
      </c>
      <c r="Y651">
        <f>(T651*E651+W651*L651)*(1-R651-'d_고정'!$B$13)</f>
        <v/>
      </c>
      <c r="Z651">
        <f>(U651*N651*Q651+'d_고정'!$B$3*('6_기대효과'!$H$7/8)*Q651*'d_고정'!$B$10*P651*('6_기대효과'!$K$7/'d_고정'!$B$9))*(1-R651)</f>
        <v/>
      </c>
      <c r="AA651">
        <f>W651*L651*(1-R651-'d_고정'!$B$13)+U651*MAX(N651-'d_고정'!$B$10*P651*('6_기대효과'!$K$7/'d_고정'!$B$9),0)*Q651*(1-R651)</f>
        <v/>
      </c>
      <c r="AB651">
        <f>Y651+Z651</f>
        <v/>
      </c>
      <c r="AC651">
        <f>Y651/('d_고정'!$B$5*'6_기대효과'!$H$7/8)/'d_고정'!$B$6</f>
        <v/>
      </c>
      <c r="AD651">
        <f>Y651/('d_고정'!$B$8*'6_기대효과'!$H$7/8)</f>
        <v/>
      </c>
    </row>
    <row r="652">
      <c r="A652">
        <f>RAND()</f>
        <v/>
      </c>
      <c r="B652">
        <f>IF('d_시나리오'!$J$2='d_시나리오'!$H$2,'d_시나리오'!$I$2,IF(A652&lt;('d_시나리오'!$I$2-'d_시나리오'!$H$2)/('d_시나리오'!$J$2-'d_시나리오'!$H$2),'d_시나리오'!$H$2+SQRT(A652*('d_시나리오'!$J$2-'d_시나리오'!$H$2)*('d_시나리오'!$I$2-'d_시나리오'!$H$2)),'d_시나리오'!$J$2-SQRT((1-A652)*('d_시나리오'!$J$2-'d_시나리오'!$H$2)*('d_시나리오'!$J$2-'d_시나리오'!$I$2))))</f>
        <v/>
      </c>
      <c r="C652">
        <f>RAND()</f>
        <v/>
      </c>
      <c r="D652">
        <f>BETAINV(RAND(),IF(C652&lt;'d_고정'!$B$26,'d_고정'!$B$23,'d_고정'!$B$16)+1,'d_고정'!$B$17-IF(C652&lt;'d_고정'!$B$26,'d_고정'!$B$23,'d_고정'!$B$16)+1)*('d_고정'!$B$14+('d_고정'!$B$15-'d_고정'!$B$14)*RAND())</f>
        <v/>
      </c>
      <c r="E652">
        <f>INDEX('d_분포'!$A$2:$A$28,RANDBETWEEN(1,27))</f>
        <v/>
      </c>
      <c r="F652">
        <f>INDEX('d_분포'!$C$2:$C$5,RANDBETWEEN(1,4))*(0.9+0.2*RAND())</f>
        <v/>
      </c>
      <c r="G652">
        <f>RAND()</f>
        <v/>
      </c>
      <c r="H652">
        <f>(F652+(1-F652)*('d_고정'!$B$22*BETAINV(RAND(),IF(G652&lt;'d_고정'!$B$26,'d_고정'!$B$25,'d_고정'!$B$20)+1,'d_고정'!$B$21-IF(G652&lt;'d_고정'!$B$26,'d_고정'!$B$25,'d_고정'!$B$20)+1)+(1-'d_고정'!$B$22)*BETAINV(RAND(),IF(G652&lt;'d_고정'!$B$26,'d_고정'!$B$24,'d_고정'!$B$18)+1,'d_고정'!$B$19-IF(G652&lt;'d_고정'!$B$26,'d_고정'!$B$24,'d_고정'!$B$18)+1))*('d_고정'!$B$14+('d_고정'!$B$15-'d_고정'!$B$14)*RAND()))/F652</f>
        <v/>
      </c>
      <c r="I652">
        <f>RAND()</f>
        <v/>
      </c>
      <c r="J652">
        <f>IF('d_시나리오'!$J$3='d_시나리오'!$H$3,'d_시나리오'!$I$3,IF(I652&lt;('d_시나리오'!$I$3-'d_시나리오'!$H$3)/('d_시나리오'!$J$3-'d_시나리오'!$H$3),'d_시나리오'!$H$3+SQRT(I652*('d_시나리오'!$J$3-'d_시나리오'!$H$3)*('d_시나리오'!$I$3-'d_시나리오'!$H$3)),'d_시나리오'!$J$3-SQRT((1-I652)*('d_시나리오'!$J$3-'d_시나리오'!$H$3)*('d_시나리오'!$J$3-'d_시나리오'!$I$3))))</f>
        <v/>
      </c>
      <c r="K652">
        <f>RAND()</f>
        <v/>
      </c>
      <c r="L652">
        <f>IF('d_시나리오'!$J$4='d_시나리오'!$H$4,'d_시나리오'!$I$4,IF(K652&lt;('d_시나리오'!$I$4-'d_시나리오'!$H$4)/('d_시나리오'!$J$4-'d_시나리오'!$H$4),'d_시나리오'!$H$4+SQRT(K652*('d_시나리오'!$J$4-'d_시나리오'!$H$4)*('d_시나리오'!$I$4-'d_시나리오'!$H$4)),'d_시나리오'!$J$4-SQRT((1-K652)*('d_시나리오'!$J$4-'d_시나리오'!$H$4)*('d_시나리오'!$J$4-'d_시나리오'!$I$4))))</f>
        <v/>
      </c>
      <c r="M652">
        <f>RAND()</f>
        <v/>
      </c>
      <c r="N652">
        <f>IF('d_시나리오'!$J$5='d_시나리오'!$H$5,'d_시나리오'!$I$5,IF(M652&lt;('d_시나리오'!$I$5-'d_시나리오'!$H$5)/('d_시나리오'!$J$5-'d_시나리오'!$H$5),'d_시나리오'!$H$5+SQRT(M652*('d_시나리오'!$J$5-'d_시나리오'!$H$5)*('d_시나리오'!$I$5-'d_시나리오'!$H$5)),'d_시나리오'!$J$5-SQRT((1-M652)*('d_시나리오'!$J$5-'d_시나리오'!$H$5)*('d_시나리오'!$J$5-'d_시나리오'!$I$5))))</f>
        <v/>
      </c>
      <c r="O652">
        <f>RAND()</f>
        <v/>
      </c>
      <c r="P652">
        <f>IF('d_시나리오'!$J$6='d_시나리오'!$H$6,'d_시나리오'!$I$6,IF(O652&lt;('d_시나리오'!$I$6-'d_시나리오'!$H$6)/('d_시나리오'!$J$6-'d_시나리오'!$H$6),'d_시나리오'!$H$6+SQRT(O652*('d_시나리오'!$J$6-'d_시나리오'!$H$6)*('d_시나리오'!$I$6-'d_시나리오'!$H$6)),'d_시나리오'!$J$6-SQRT((1-O652)*('d_시나리오'!$J$6-'d_시나리오'!$H$6)*('d_시나리오'!$J$6-'d_시나리오'!$I$6))))</f>
        <v/>
      </c>
      <c r="Q652">
        <f>INDEX('d_분포'!$B$2:$B$57,RANDBETWEEN(1,56))</f>
        <v/>
      </c>
      <c r="R652">
        <f>BETAINV(RAND(),5,5)</f>
        <v/>
      </c>
      <c r="S652">
        <f>'d_고정'!$B$1*'6_기대효과'!$H$7*('d_시나리오'!$I$7/'d_고정'!$B$2)*B652</f>
        <v/>
      </c>
      <c r="T652">
        <f>S652*D652</f>
        <v/>
      </c>
      <c r="U652">
        <f>S652*F652*H652</f>
        <v/>
      </c>
      <c r="V652">
        <f>S652*F652*(H652-1)</f>
        <v/>
      </c>
      <c r="W652">
        <f>U652*J652</f>
        <v/>
      </c>
      <c r="X652">
        <f>T652+W652</f>
        <v/>
      </c>
      <c r="Y652">
        <f>(T652*E652+W652*L652)*(1-R652-'d_고정'!$B$13)</f>
        <v/>
      </c>
      <c r="Z652">
        <f>(U652*N652*Q652+'d_고정'!$B$3*('6_기대효과'!$H$7/8)*Q652*'d_고정'!$B$10*P652*('6_기대효과'!$K$7/'d_고정'!$B$9))*(1-R652)</f>
        <v/>
      </c>
      <c r="AA652">
        <f>W652*L652*(1-R652-'d_고정'!$B$13)+U652*MAX(N652-'d_고정'!$B$10*P652*('6_기대효과'!$K$7/'d_고정'!$B$9),0)*Q652*(1-R652)</f>
        <v/>
      </c>
      <c r="AB652">
        <f>Y652+Z652</f>
        <v/>
      </c>
      <c r="AC652">
        <f>Y652/('d_고정'!$B$5*'6_기대효과'!$H$7/8)/'d_고정'!$B$6</f>
        <v/>
      </c>
      <c r="AD652">
        <f>Y652/('d_고정'!$B$8*'6_기대효과'!$H$7/8)</f>
        <v/>
      </c>
    </row>
    <row r="653">
      <c r="A653">
        <f>RAND()</f>
        <v/>
      </c>
      <c r="B653">
        <f>IF('d_시나리오'!$J$2='d_시나리오'!$H$2,'d_시나리오'!$I$2,IF(A653&lt;('d_시나리오'!$I$2-'d_시나리오'!$H$2)/('d_시나리오'!$J$2-'d_시나리오'!$H$2),'d_시나리오'!$H$2+SQRT(A653*('d_시나리오'!$J$2-'d_시나리오'!$H$2)*('d_시나리오'!$I$2-'d_시나리오'!$H$2)),'d_시나리오'!$J$2-SQRT((1-A653)*('d_시나리오'!$J$2-'d_시나리오'!$H$2)*('d_시나리오'!$J$2-'d_시나리오'!$I$2))))</f>
        <v/>
      </c>
      <c r="C653">
        <f>RAND()</f>
        <v/>
      </c>
      <c r="D653">
        <f>BETAINV(RAND(),IF(C653&lt;'d_고정'!$B$26,'d_고정'!$B$23,'d_고정'!$B$16)+1,'d_고정'!$B$17-IF(C653&lt;'d_고정'!$B$26,'d_고정'!$B$23,'d_고정'!$B$16)+1)*('d_고정'!$B$14+('d_고정'!$B$15-'d_고정'!$B$14)*RAND())</f>
        <v/>
      </c>
      <c r="E653">
        <f>INDEX('d_분포'!$A$2:$A$28,RANDBETWEEN(1,27))</f>
        <v/>
      </c>
      <c r="F653">
        <f>INDEX('d_분포'!$C$2:$C$5,RANDBETWEEN(1,4))*(0.9+0.2*RAND())</f>
        <v/>
      </c>
      <c r="G653">
        <f>RAND()</f>
        <v/>
      </c>
      <c r="H653">
        <f>(F653+(1-F653)*('d_고정'!$B$22*BETAINV(RAND(),IF(G653&lt;'d_고정'!$B$26,'d_고정'!$B$25,'d_고정'!$B$20)+1,'d_고정'!$B$21-IF(G653&lt;'d_고정'!$B$26,'d_고정'!$B$25,'d_고정'!$B$20)+1)+(1-'d_고정'!$B$22)*BETAINV(RAND(),IF(G653&lt;'d_고정'!$B$26,'d_고정'!$B$24,'d_고정'!$B$18)+1,'d_고정'!$B$19-IF(G653&lt;'d_고정'!$B$26,'d_고정'!$B$24,'d_고정'!$B$18)+1))*('d_고정'!$B$14+('d_고정'!$B$15-'d_고정'!$B$14)*RAND()))/F653</f>
        <v/>
      </c>
      <c r="I653">
        <f>RAND()</f>
        <v/>
      </c>
      <c r="J653">
        <f>IF('d_시나리오'!$J$3='d_시나리오'!$H$3,'d_시나리오'!$I$3,IF(I653&lt;('d_시나리오'!$I$3-'d_시나리오'!$H$3)/('d_시나리오'!$J$3-'d_시나리오'!$H$3),'d_시나리오'!$H$3+SQRT(I653*('d_시나리오'!$J$3-'d_시나리오'!$H$3)*('d_시나리오'!$I$3-'d_시나리오'!$H$3)),'d_시나리오'!$J$3-SQRT((1-I653)*('d_시나리오'!$J$3-'d_시나리오'!$H$3)*('d_시나리오'!$J$3-'d_시나리오'!$I$3))))</f>
        <v/>
      </c>
      <c r="K653">
        <f>RAND()</f>
        <v/>
      </c>
      <c r="L653">
        <f>IF('d_시나리오'!$J$4='d_시나리오'!$H$4,'d_시나리오'!$I$4,IF(K653&lt;('d_시나리오'!$I$4-'d_시나리오'!$H$4)/('d_시나리오'!$J$4-'d_시나리오'!$H$4),'d_시나리오'!$H$4+SQRT(K653*('d_시나리오'!$J$4-'d_시나리오'!$H$4)*('d_시나리오'!$I$4-'d_시나리오'!$H$4)),'d_시나리오'!$J$4-SQRT((1-K653)*('d_시나리오'!$J$4-'d_시나리오'!$H$4)*('d_시나리오'!$J$4-'d_시나리오'!$I$4))))</f>
        <v/>
      </c>
      <c r="M653">
        <f>RAND()</f>
        <v/>
      </c>
      <c r="N653">
        <f>IF('d_시나리오'!$J$5='d_시나리오'!$H$5,'d_시나리오'!$I$5,IF(M653&lt;('d_시나리오'!$I$5-'d_시나리오'!$H$5)/('d_시나리오'!$J$5-'d_시나리오'!$H$5),'d_시나리오'!$H$5+SQRT(M653*('d_시나리오'!$J$5-'d_시나리오'!$H$5)*('d_시나리오'!$I$5-'d_시나리오'!$H$5)),'d_시나리오'!$J$5-SQRT((1-M653)*('d_시나리오'!$J$5-'d_시나리오'!$H$5)*('d_시나리오'!$J$5-'d_시나리오'!$I$5))))</f>
        <v/>
      </c>
      <c r="O653">
        <f>RAND()</f>
        <v/>
      </c>
      <c r="P653">
        <f>IF('d_시나리오'!$J$6='d_시나리오'!$H$6,'d_시나리오'!$I$6,IF(O653&lt;('d_시나리오'!$I$6-'d_시나리오'!$H$6)/('d_시나리오'!$J$6-'d_시나리오'!$H$6),'d_시나리오'!$H$6+SQRT(O653*('d_시나리오'!$J$6-'d_시나리오'!$H$6)*('d_시나리오'!$I$6-'d_시나리오'!$H$6)),'d_시나리오'!$J$6-SQRT((1-O653)*('d_시나리오'!$J$6-'d_시나리오'!$H$6)*('d_시나리오'!$J$6-'d_시나리오'!$I$6))))</f>
        <v/>
      </c>
      <c r="Q653">
        <f>INDEX('d_분포'!$B$2:$B$57,RANDBETWEEN(1,56))</f>
        <v/>
      </c>
      <c r="R653">
        <f>BETAINV(RAND(),5,5)</f>
        <v/>
      </c>
      <c r="S653">
        <f>'d_고정'!$B$1*'6_기대효과'!$H$7*('d_시나리오'!$I$7/'d_고정'!$B$2)*B653</f>
        <v/>
      </c>
      <c r="T653">
        <f>S653*D653</f>
        <v/>
      </c>
      <c r="U653">
        <f>S653*F653*H653</f>
        <v/>
      </c>
      <c r="V653">
        <f>S653*F653*(H653-1)</f>
        <v/>
      </c>
      <c r="W653">
        <f>U653*J653</f>
        <v/>
      </c>
      <c r="X653">
        <f>T653+W653</f>
        <v/>
      </c>
      <c r="Y653">
        <f>(T653*E653+W653*L653)*(1-R653-'d_고정'!$B$13)</f>
        <v/>
      </c>
      <c r="Z653">
        <f>(U653*N653*Q653+'d_고정'!$B$3*('6_기대효과'!$H$7/8)*Q653*'d_고정'!$B$10*P653*('6_기대효과'!$K$7/'d_고정'!$B$9))*(1-R653)</f>
        <v/>
      </c>
      <c r="AA653">
        <f>W653*L653*(1-R653-'d_고정'!$B$13)+U653*MAX(N653-'d_고정'!$B$10*P653*('6_기대효과'!$K$7/'d_고정'!$B$9),0)*Q653*(1-R653)</f>
        <v/>
      </c>
      <c r="AB653">
        <f>Y653+Z653</f>
        <v/>
      </c>
      <c r="AC653">
        <f>Y653/('d_고정'!$B$5*'6_기대효과'!$H$7/8)/'d_고정'!$B$6</f>
        <v/>
      </c>
      <c r="AD653">
        <f>Y653/('d_고정'!$B$8*'6_기대효과'!$H$7/8)</f>
        <v/>
      </c>
    </row>
    <row r="654">
      <c r="A654">
        <f>RAND()</f>
        <v/>
      </c>
      <c r="B654">
        <f>IF('d_시나리오'!$J$2='d_시나리오'!$H$2,'d_시나리오'!$I$2,IF(A654&lt;('d_시나리오'!$I$2-'d_시나리오'!$H$2)/('d_시나리오'!$J$2-'d_시나리오'!$H$2),'d_시나리오'!$H$2+SQRT(A654*('d_시나리오'!$J$2-'d_시나리오'!$H$2)*('d_시나리오'!$I$2-'d_시나리오'!$H$2)),'d_시나리오'!$J$2-SQRT((1-A654)*('d_시나리오'!$J$2-'d_시나리오'!$H$2)*('d_시나리오'!$J$2-'d_시나리오'!$I$2))))</f>
        <v/>
      </c>
      <c r="C654">
        <f>RAND()</f>
        <v/>
      </c>
      <c r="D654">
        <f>BETAINV(RAND(),IF(C654&lt;'d_고정'!$B$26,'d_고정'!$B$23,'d_고정'!$B$16)+1,'d_고정'!$B$17-IF(C654&lt;'d_고정'!$B$26,'d_고정'!$B$23,'d_고정'!$B$16)+1)*('d_고정'!$B$14+('d_고정'!$B$15-'d_고정'!$B$14)*RAND())</f>
        <v/>
      </c>
      <c r="E654">
        <f>INDEX('d_분포'!$A$2:$A$28,RANDBETWEEN(1,27))</f>
        <v/>
      </c>
      <c r="F654">
        <f>INDEX('d_분포'!$C$2:$C$5,RANDBETWEEN(1,4))*(0.9+0.2*RAND())</f>
        <v/>
      </c>
      <c r="G654">
        <f>RAND()</f>
        <v/>
      </c>
      <c r="H654">
        <f>(F654+(1-F654)*('d_고정'!$B$22*BETAINV(RAND(),IF(G654&lt;'d_고정'!$B$26,'d_고정'!$B$25,'d_고정'!$B$20)+1,'d_고정'!$B$21-IF(G654&lt;'d_고정'!$B$26,'d_고정'!$B$25,'d_고정'!$B$20)+1)+(1-'d_고정'!$B$22)*BETAINV(RAND(),IF(G654&lt;'d_고정'!$B$26,'d_고정'!$B$24,'d_고정'!$B$18)+1,'d_고정'!$B$19-IF(G654&lt;'d_고정'!$B$26,'d_고정'!$B$24,'d_고정'!$B$18)+1))*('d_고정'!$B$14+('d_고정'!$B$15-'d_고정'!$B$14)*RAND()))/F654</f>
        <v/>
      </c>
      <c r="I654">
        <f>RAND()</f>
        <v/>
      </c>
      <c r="J654">
        <f>IF('d_시나리오'!$J$3='d_시나리오'!$H$3,'d_시나리오'!$I$3,IF(I654&lt;('d_시나리오'!$I$3-'d_시나리오'!$H$3)/('d_시나리오'!$J$3-'d_시나리오'!$H$3),'d_시나리오'!$H$3+SQRT(I654*('d_시나리오'!$J$3-'d_시나리오'!$H$3)*('d_시나리오'!$I$3-'d_시나리오'!$H$3)),'d_시나리오'!$J$3-SQRT((1-I654)*('d_시나리오'!$J$3-'d_시나리오'!$H$3)*('d_시나리오'!$J$3-'d_시나리오'!$I$3))))</f>
        <v/>
      </c>
      <c r="K654">
        <f>RAND()</f>
        <v/>
      </c>
      <c r="L654">
        <f>IF('d_시나리오'!$J$4='d_시나리오'!$H$4,'d_시나리오'!$I$4,IF(K654&lt;('d_시나리오'!$I$4-'d_시나리오'!$H$4)/('d_시나리오'!$J$4-'d_시나리오'!$H$4),'d_시나리오'!$H$4+SQRT(K654*('d_시나리오'!$J$4-'d_시나리오'!$H$4)*('d_시나리오'!$I$4-'d_시나리오'!$H$4)),'d_시나리오'!$J$4-SQRT((1-K654)*('d_시나리오'!$J$4-'d_시나리오'!$H$4)*('d_시나리오'!$J$4-'d_시나리오'!$I$4))))</f>
        <v/>
      </c>
      <c r="M654">
        <f>RAND()</f>
        <v/>
      </c>
      <c r="N654">
        <f>IF('d_시나리오'!$J$5='d_시나리오'!$H$5,'d_시나리오'!$I$5,IF(M654&lt;('d_시나리오'!$I$5-'d_시나리오'!$H$5)/('d_시나리오'!$J$5-'d_시나리오'!$H$5),'d_시나리오'!$H$5+SQRT(M654*('d_시나리오'!$J$5-'d_시나리오'!$H$5)*('d_시나리오'!$I$5-'d_시나리오'!$H$5)),'d_시나리오'!$J$5-SQRT((1-M654)*('d_시나리오'!$J$5-'d_시나리오'!$H$5)*('d_시나리오'!$J$5-'d_시나리오'!$I$5))))</f>
        <v/>
      </c>
      <c r="O654">
        <f>RAND()</f>
        <v/>
      </c>
      <c r="P654">
        <f>IF('d_시나리오'!$J$6='d_시나리오'!$H$6,'d_시나리오'!$I$6,IF(O654&lt;('d_시나리오'!$I$6-'d_시나리오'!$H$6)/('d_시나리오'!$J$6-'d_시나리오'!$H$6),'d_시나리오'!$H$6+SQRT(O654*('d_시나리오'!$J$6-'d_시나리오'!$H$6)*('d_시나리오'!$I$6-'d_시나리오'!$H$6)),'d_시나리오'!$J$6-SQRT((1-O654)*('d_시나리오'!$J$6-'d_시나리오'!$H$6)*('d_시나리오'!$J$6-'d_시나리오'!$I$6))))</f>
        <v/>
      </c>
      <c r="Q654">
        <f>INDEX('d_분포'!$B$2:$B$57,RANDBETWEEN(1,56))</f>
        <v/>
      </c>
      <c r="R654">
        <f>BETAINV(RAND(),5,5)</f>
        <v/>
      </c>
      <c r="S654">
        <f>'d_고정'!$B$1*'6_기대효과'!$H$7*('d_시나리오'!$I$7/'d_고정'!$B$2)*B654</f>
        <v/>
      </c>
      <c r="T654">
        <f>S654*D654</f>
        <v/>
      </c>
      <c r="U654">
        <f>S654*F654*H654</f>
        <v/>
      </c>
      <c r="V654">
        <f>S654*F654*(H654-1)</f>
        <v/>
      </c>
      <c r="W654">
        <f>U654*J654</f>
        <v/>
      </c>
      <c r="X654">
        <f>T654+W654</f>
        <v/>
      </c>
      <c r="Y654">
        <f>(T654*E654+W654*L654)*(1-R654-'d_고정'!$B$13)</f>
        <v/>
      </c>
      <c r="Z654">
        <f>(U654*N654*Q654+'d_고정'!$B$3*('6_기대효과'!$H$7/8)*Q654*'d_고정'!$B$10*P654*('6_기대효과'!$K$7/'d_고정'!$B$9))*(1-R654)</f>
        <v/>
      </c>
      <c r="AA654">
        <f>W654*L654*(1-R654-'d_고정'!$B$13)+U654*MAX(N654-'d_고정'!$B$10*P654*('6_기대효과'!$K$7/'d_고정'!$B$9),0)*Q654*(1-R654)</f>
        <v/>
      </c>
      <c r="AB654">
        <f>Y654+Z654</f>
        <v/>
      </c>
      <c r="AC654">
        <f>Y654/('d_고정'!$B$5*'6_기대효과'!$H$7/8)/'d_고정'!$B$6</f>
        <v/>
      </c>
      <c r="AD654">
        <f>Y654/('d_고정'!$B$8*'6_기대효과'!$H$7/8)</f>
        <v/>
      </c>
    </row>
    <row r="655">
      <c r="A655">
        <f>RAND()</f>
        <v/>
      </c>
      <c r="B655">
        <f>IF('d_시나리오'!$J$2='d_시나리오'!$H$2,'d_시나리오'!$I$2,IF(A655&lt;('d_시나리오'!$I$2-'d_시나리오'!$H$2)/('d_시나리오'!$J$2-'d_시나리오'!$H$2),'d_시나리오'!$H$2+SQRT(A655*('d_시나리오'!$J$2-'d_시나리오'!$H$2)*('d_시나리오'!$I$2-'d_시나리오'!$H$2)),'d_시나리오'!$J$2-SQRT((1-A655)*('d_시나리오'!$J$2-'d_시나리오'!$H$2)*('d_시나리오'!$J$2-'d_시나리오'!$I$2))))</f>
        <v/>
      </c>
      <c r="C655">
        <f>RAND()</f>
        <v/>
      </c>
      <c r="D655">
        <f>BETAINV(RAND(),IF(C655&lt;'d_고정'!$B$26,'d_고정'!$B$23,'d_고정'!$B$16)+1,'d_고정'!$B$17-IF(C655&lt;'d_고정'!$B$26,'d_고정'!$B$23,'d_고정'!$B$16)+1)*('d_고정'!$B$14+('d_고정'!$B$15-'d_고정'!$B$14)*RAND())</f>
        <v/>
      </c>
      <c r="E655">
        <f>INDEX('d_분포'!$A$2:$A$28,RANDBETWEEN(1,27))</f>
        <v/>
      </c>
      <c r="F655">
        <f>INDEX('d_분포'!$C$2:$C$5,RANDBETWEEN(1,4))*(0.9+0.2*RAND())</f>
        <v/>
      </c>
      <c r="G655">
        <f>RAND()</f>
        <v/>
      </c>
      <c r="H655">
        <f>(F655+(1-F655)*('d_고정'!$B$22*BETAINV(RAND(),IF(G655&lt;'d_고정'!$B$26,'d_고정'!$B$25,'d_고정'!$B$20)+1,'d_고정'!$B$21-IF(G655&lt;'d_고정'!$B$26,'d_고정'!$B$25,'d_고정'!$B$20)+1)+(1-'d_고정'!$B$22)*BETAINV(RAND(),IF(G655&lt;'d_고정'!$B$26,'d_고정'!$B$24,'d_고정'!$B$18)+1,'d_고정'!$B$19-IF(G655&lt;'d_고정'!$B$26,'d_고정'!$B$24,'d_고정'!$B$18)+1))*('d_고정'!$B$14+('d_고정'!$B$15-'d_고정'!$B$14)*RAND()))/F655</f>
        <v/>
      </c>
      <c r="I655">
        <f>RAND()</f>
        <v/>
      </c>
      <c r="J655">
        <f>IF('d_시나리오'!$J$3='d_시나리오'!$H$3,'d_시나리오'!$I$3,IF(I655&lt;('d_시나리오'!$I$3-'d_시나리오'!$H$3)/('d_시나리오'!$J$3-'d_시나리오'!$H$3),'d_시나리오'!$H$3+SQRT(I655*('d_시나리오'!$J$3-'d_시나리오'!$H$3)*('d_시나리오'!$I$3-'d_시나리오'!$H$3)),'d_시나리오'!$J$3-SQRT((1-I655)*('d_시나리오'!$J$3-'d_시나리오'!$H$3)*('d_시나리오'!$J$3-'d_시나리오'!$I$3))))</f>
        <v/>
      </c>
      <c r="K655">
        <f>RAND()</f>
        <v/>
      </c>
      <c r="L655">
        <f>IF('d_시나리오'!$J$4='d_시나리오'!$H$4,'d_시나리오'!$I$4,IF(K655&lt;('d_시나리오'!$I$4-'d_시나리오'!$H$4)/('d_시나리오'!$J$4-'d_시나리오'!$H$4),'d_시나리오'!$H$4+SQRT(K655*('d_시나리오'!$J$4-'d_시나리오'!$H$4)*('d_시나리오'!$I$4-'d_시나리오'!$H$4)),'d_시나리오'!$J$4-SQRT((1-K655)*('d_시나리오'!$J$4-'d_시나리오'!$H$4)*('d_시나리오'!$J$4-'d_시나리오'!$I$4))))</f>
        <v/>
      </c>
      <c r="M655">
        <f>RAND()</f>
        <v/>
      </c>
      <c r="N655">
        <f>IF('d_시나리오'!$J$5='d_시나리오'!$H$5,'d_시나리오'!$I$5,IF(M655&lt;('d_시나리오'!$I$5-'d_시나리오'!$H$5)/('d_시나리오'!$J$5-'d_시나리오'!$H$5),'d_시나리오'!$H$5+SQRT(M655*('d_시나리오'!$J$5-'d_시나리오'!$H$5)*('d_시나리오'!$I$5-'d_시나리오'!$H$5)),'d_시나리오'!$J$5-SQRT((1-M655)*('d_시나리오'!$J$5-'d_시나리오'!$H$5)*('d_시나리오'!$J$5-'d_시나리오'!$I$5))))</f>
        <v/>
      </c>
      <c r="O655">
        <f>RAND()</f>
        <v/>
      </c>
      <c r="P655">
        <f>IF('d_시나리오'!$J$6='d_시나리오'!$H$6,'d_시나리오'!$I$6,IF(O655&lt;('d_시나리오'!$I$6-'d_시나리오'!$H$6)/('d_시나리오'!$J$6-'d_시나리오'!$H$6),'d_시나리오'!$H$6+SQRT(O655*('d_시나리오'!$J$6-'d_시나리오'!$H$6)*('d_시나리오'!$I$6-'d_시나리오'!$H$6)),'d_시나리오'!$J$6-SQRT((1-O655)*('d_시나리오'!$J$6-'d_시나리오'!$H$6)*('d_시나리오'!$J$6-'d_시나리오'!$I$6))))</f>
        <v/>
      </c>
      <c r="Q655">
        <f>INDEX('d_분포'!$B$2:$B$57,RANDBETWEEN(1,56))</f>
        <v/>
      </c>
      <c r="R655">
        <f>BETAINV(RAND(),5,5)</f>
        <v/>
      </c>
      <c r="S655">
        <f>'d_고정'!$B$1*'6_기대효과'!$H$7*('d_시나리오'!$I$7/'d_고정'!$B$2)*B655</f>
        <v/>
      </c>
      <c r="T655">
        <f>S655*D655</f>
        <v/>
      </c>
      <c r="U655">
        <f>S655*F655*H655</f>
        <v/>
      </c>
      <c r="V655">
        <f>S655*F655*(H655-1)</f>
        <v/>
      </c>
      <c r="W655">
        <f>U655*J655</f>
        <v/>
      </c>
      <c r="X655">
        <f>T655+W655</f>
        <v/>
      </c>
      <c r="Y655">
        <f>(T655*E655+W655*L655)*(1-R655-'d_고정'!$B$13)</f>
        <v/>
      </c>
      <c r="Z655">
        <f>(U655*N655*Q655+'d_고정'!$B$3*('6_기대효과'!$H$7/8)*Q655*'d_고정'!$B$10*P655*('6_기대효과'!$K$7/'d_고정'!$B$9))*(1-R655)</f>
        <v/>
      </c>
      <c r="AA655">
        <f>W655*L655*(1-R655-'d_고정'!$B$13)+U655*MAX(N655-'d_고정'!$B$10*P655*('6_기대효과'!$K$7/'d_고정'!$B$9),0)*Q655*(1-R655)</f>
        <v/>
      </c>
      <c r="AB655">
        <f>Y655+Z655</f>
        <v/>
      </c>
      <c r="AC655">
        <f>Y655/('d_고정'!$B$5*'6_기대효과'!$H$7/8)/'d_고정'!$B$6</f>
        <v/>
      </c>
      <c r="AD655">
        <f>Y655/('d_고정'!$B$8*'6_기대효과'!$H$7/8)</f>
        <v/>
      </c>
    </row>
    <row r="656">
      <c r="A656">
        <f>RAND()</f>
        <v/>
      </c>
      <c r="B656">
        <f>IF('d_시나리오'!$J$2='d_시나리오'!$H$2,'d_시나리오'!$I$2,IF(A656&lt;('d_시나리오'!$I$2-'d_시나리오'!$H$2)/('d_시나리오'!$J$2-'d_시나리오'!$H$2),'d_시나리오'!$H$2+SQRT(A656*('d_시나리오'!$J$2-'d_시나리오'!$H$2)*('d_시나리오'!$I$2-'d_시나리오'!$H$2)),'d_시나리오'!$J$2-SQRT((1-A656)*('d_시나리오'!$J$2-'d_시나리오'!$H$2)*('d_시나리오'!$J$2-'d_시나리오'!$I$2))))</f>
        <v/>
      </c>
      <c r="C656">
        <f>RAND()</f>
        <v/>
      </c>
      <c r="D656">
        <f>BETAINV(RAND(),IF(C656&lt;'d_고정'!$B$26,'d_고정'!$B$23,'d_고정'!$B$16)+1,'d_고정'!$B$17-IF(C656&lt;'d_고정'!$B$26,'d_고정'!$B$23,'d_고정'!$B$16)+1)*('d_고정'!$B$14+('d_고정'!$B$15-'d_고정'!$B$14)*RAND())</f>
        <v/>
      </c>
      <c r="E656">
        <f>INDEX('d_분포'!$A$2:$A$28,RANDBETWEEN(1,27))</f>
        <v/>
      </c>
      <c r="F656">
        <f>INDEX('d_분포'!$C$2:$C$5,RANDBETWEEN(1,4))*(0.9+0.2*RAND())</f>
        <v/>
      </c>
      <c r="G656">
        <f>RAND()</f>
        <v/>
      </c>
      <c r="H656">
        <f>(F656+(1-F656)*('d_고정'!$B$22*BETAINV(RAND(),IF(G656&lt;'d_고정'!$B$26,'d_고정'!$B$25,'d_고정'!$B$20)+1,'d_고정'!$B$21-IF(G656&lt;'d_고정'!$B$26,'d_고정'!$B$25,'d_고정'!$B$20)+1)+(1-'d_고정'!$B$22)*BETAINV(RAND(),IF(G656&lt;'d_고정'!$B$26,'d_고정'!$B$24,'d_고정'!$B$18)+1,'d_고정'!$B$19-IF(G656&lt;'d_고정'!$B$26,'d_고정'!$B$24,'d_고정'!$B$18)+1))*('d_고정'!$B$14+('d_고정'!$B$15-'d_고정'!$B$14)*RAND()))/F656</f>
        <v/>
      </c>
      <c r="I656">
        <f>RAND()</f>
        <v/>
      </c>
      <c r="J656">
        <f>IF('d_시나리오'!$J$3='d_시나리오'!$H$3,'d_시나리오'!$I$3,IF(I656&lt;('d_시나리오'!$I$3-'d_시나리오'!$H$3)/('d_시나리오'!$J$3-'d_시나리오'!$H$3),'d_시나리오'!$H$3+SQRT(I656*('d_시나리오'!$J$3-'d_시나리오'!$H$3)*('d_시나리오'!$I$3-'d_시나리오'!$H$3)),'d_시나리오'!$J$3-SQRT((1-I656)*('d_시나리오'!$J$3-'d_시나리오'!$H$3)*('d_시나리오'!$J$3-'d_시나리오'!$I$3))))</f>
        <v/>
      </c>
      <c r="K656">
        <f>RAND()</f>
        <v/>
      </c>
      <c r="L656">
        <f>IF('d_시나리오'!$J$4='d_시나리오'!$H$4,'d_시나리오'!$I$4,IF(K656&lt;('d_시나리오'!$I$4-'d_시나리오'!$H$4)/('d_시나리오'!$J$4-'d_시나리오'!$H$4),'d_시나리오'!$H$4+SQRT(K656*('d_시나리오'!$J$4-'d_시나리오'!$H$4)*('d_시나리오'!$I$4-'d_시나리오'!$H$4)),'d_시나리오'!$J$4-SQRT((1-K656)*('d_시나리오'!$J$4-'d_시나리오'!$H$4)*('d_시나리오'!$J$4-'d_시나리오'!$I$4))))</f>
        <v/>
      </c>
      <c r="M656">
        <f>RAND()</f>
        <v/>
      </c>
      <c r="N656">
        <f>IF('d_시나리오'!$J$5='d_시나리오'!$H$5,'d_시나리오'!$I$5,IF(M656&lt;('d_시나리오'!$I$5-'d_시나리오'!$H$5)/('d_시나리오'!$J$5-'d_시나리오'!$H$5),'d_시나리오'!$H$5+SQRT(M656*('d_시나리오'!$J$5-'d_시나리오'!$H$5)*('d_시나리오'!$I$5-'d_시나리오'!$H$5)),'d_시나리오'!$J$5-SQRT((1-M656)*('d_시나리오'!$J$5-'d_시나리오'!$H$5)*('d_시나리오'!$J$5-'d_시나리오'!$I$5))))</f>
        <v/>
      </c>
      <c r="O656">
        <f>RAND()</f>
        <v/>
      </c>
      <c r="P656">
        <f>IF('d_시나리오'!$J$6='d_시나리오'!$H$6,'d_시나리오'!$I$6,IF(O656&lt;('d_시나리오'!$I$6-'d_시나리오'!$H$6)/('d_시나리오'!$J$6-'d_시나리오'!$H$6),'d_시나리오'!$H$6+SQRT(O656*('d_시나리오'!$J$6-'d_시나리오'!$H$6)*('d_시나리오'!$I$6-'d_시나리오'!$H$6)),'d_시나리오'!$J$6-SQRT((1-O656)*('d_시나리오'!$J$6-'d_시나리오'!$H$6)*('d_시나리오'!$J$6-'d_시나리오'!$I$6))))</f>
        <v/>
      </c>
      <c r="Q656">
        <f>INDEX('d_분포'!$B$2:$B$57,RANDBETWEEN(1,56))</f>
        <v/>
      </c>
      <c r="R656">
        <f>BETAINV(RAND(),5,5)</f>
        <v/>
      </c>
      <c r="S656">
        <f>'d_고정'!$B$1*'6_기대효과'!$H$7*('d_시나리오'!$I$7/'d_고정'!$B$2)*B656</f>
        <v/>
      </c>
      <c r="T656">
        <f>S656*D656</f>
        <v/>
      </c>
      <c r="U656">
        <f>S656*F656*H656</f>
        <v/>
      </c>
      <c r="V656">
        <f>S656*F656*(H656-1)</f>
        <v/>
      </c>
      <c r="W656">
        <f>U656*J656</f>
        <v/>
      </c>
      <c r="X656">
        <f>T656+W656</f>
        <v/>
      </c>
      <c r="Y656">
        <f>(T656*E656+W656*L656)*(1-R656-'d_고정'!$B$13)</f>
        <v/>
      </c>
      <c r="Z656">
        <f>(U656*N656*Q656+'d_고정'!$B$3*('6_기대효과'!$H$7/8)*Q656*'d_고정'!$B$10*P656*('6_기대효과'!$K$7/'d_고정'!$B$9))*(1-R656)</f>
        <v/>
      </c>
      <c r="AA656">
        <f>W656*L656*(1-R656-'d_고정'!$B$13)+U656*MAX(N656-'d_고정'!$B$10*P656*('6_기대효과'!$K$7/'d_고정'!$B$9),0)*Q656*(1-R656)</f>
        <v/>
      </c>
      <c r="AB656">
        <f>Y656+Z656</f>
        <v/>
      </c>
      <c r="AC656">
        <f>Y656/('d_고정'!$B$5*'6_기대효과'!$H$7/8)/'d_고정'!$B$6</f>
        <v/>
      </c>
      <c r="AD656">
        <f>Y656/('d_고정'!$B$8*'6_기대효과'!$H$7/8)</f>
        <v/>
      </c>
    </row>
    <row r="657">
      <c r="A657">
        <f>RAND()</f>
        <v/>
      </c>
      <c r="B657">
        <f>IF('d_시나리오'!$J$2='d_시나리오'!$H$2,'d_시나리오'!$I$2,IF(A657&lt;('d_시나리오'!$I$2-'d_시나리오'!$H$2)/('d_시나리오'!$J$2-'d_시나리오'!$H$2),'d_시나리오'!$H$2+SQRT(A657*('d_시나리오'!$J$2-'d_시나리오'!$H$2)*('d_시나리오'!$I$2-'d_시나리오'!$H$2)),'d_시나리오'!$J$2-SQRT((1-A657)*('d_시나리오'!$J$2-'d_시나리오'!$H$2)*('d_시나리오'!$J$2-'d_시나리오'!$I$2))))</f>
        <v/>
      </c>
      <c r="C657">
        <f>RAND()</f>
        <v/>
      </c>
      <c r="D657">
        <f>BETAINV(RAND(),IF(C657&lt;'d_고정'!$B$26,'d_고정'!$B$23,'d_고정'!$B$16)+1,'d_고정'!$B$17-IF(C657&lt;'d_고정'!$B$26,'d_고정'!$B$23,'d_고정'!$B$16)+1)*('d_고정'!$B$14+('d_고정'!$B$15-'d_고정'!$B$14)*RAND())</f>
        <v/>
      </c>
      <c r="E657">
        <f>INDEX('d_분포'!$A$2:$A$28,RANDBETWEEN(1,27))</f>
        <v/>
      </c>
      <c r="F657">
        <f>INDEX('d_분포'!$C$2:$C$5,RANDBETWEEN(1,4))*(0.9+0.2*RAND())</f>
        <v/>
      </c>
      <c r="G657">
        <f>RAND()</f>
        <v/>
      </c>
      <c r="H657">
        <f>(F657+(1-F657)*('d_고정'!$B$22*BETAINV(RAND(),IF(G657&lt;'d_고정'!$B$26,'d_고정'!$B$25,'d_고정'!$B$20)+1,'d_고정'!$B$21-IF(G657&lt;'d_고정'!$B$26,'d_고정'!$B$25,'d_고정'!$B$20)+1)+(1-'d_고정'!$B$22)*BETAINV(RAND(),IF(G657&lt;'d_고정'!$B$26,'d_고정'!$B$24,'d_고정'!$B$18)+1,'d_고정'!$B$19-IF(G657&lt;'d_고정'!$B$26,'d_고정'!$B$24,'d_고정'!$B$18)+1))*('d_고정'!$B$14+('d_고정'!$B$15-'d_고정'!$B$14)*RAND()))/F657</f>
        <v/>
      </c>
      <c r="I657">
        <f>RAND()</f>
        <v/>
      </c>
      <c r="J657">
        <f>IF('d_시나리오'!$J$3='d_시나리오'!$H$3,'d_시나리오'!$I$3,IF(I657&lt;('d_시나리오'!$I$3-'d_시나리오'!$H$3)/('d_시나리오'!$J$3-'d_시나리오'!$H$3),'d_시나리오'!$H$3+SQRT(I657*('d_시나리오'!$J$3-'d_시나리오'!$H$3)*('d_시나리오'!$I$3-'d_시나리오'!$H$3)),'d_시나리오'!$J$3-SQRT((1-I657)*('d_시나리오'!$J$3-'d_시나리오'!$H$3)*('d_시나리오'!$J$3-'d_시나리오'!$I$3))))</f>
        <v/>
      </c>
      <c r="K657">
        <f>RAND()</f>
        <v/>
      </c>
      <c r="L657">
        <f>IF('d_시나리오'!$J$4='d_시나리오'!$H$4,'d_시나리오'!$I$4,IF(K657&lt;('d_시나리오'!$I$4-'d_시나리오'!$H$4)/('d_시나리오'!$J$4-'d_시나리오'!$H$4),'d_시나리오'!$H$4+SQRT(K657*('d_시나리오'!$J$4-'d_시나리오'!$H$4)*('d_시나리오'!$I$4-'d_시나리오'!$H$4)),'d_시나리오'!$J$4-SQRT((1-K657)*('d_시나리오'!$J$4-'d_시나리오'!$H$4)*('d_시나리오'!$J$4-'d_시나리오'!$I$4))))</f>
        <v/>
      </c>
      <c r="M657">
        <f>RAND()</f>
        <v/>
      </c>
      <c r="N657">
        <f>IF('d_시나리오'!$J$5='d_시나리오'!$H$5,'d_시나리오'!$I$5,IF(M657&lt;('d_시나리오'!$I$5-'d_시나리오'!$H$5)/('d_시나리오'!$J$5-'d_시나리오'!$H$5),'d_시나리오'!$H$5+SQRT(M657*('d_시나리오'!$J$5-'d_시나리오'!$H$5)*('d_시나리오'!$I$5-'d_시나리오'!$H$5)),'d_시나리오'!$J$5-SQRT((1-M657)*('d_시나리오'!$J$5-'d_시나리오'!$H$5)*('d_시나리오'!$J$5-'d_시나리오'!$I$5))))</f>
        <v/>
      </c>
      <c r="O657">
        <f>RAND()</f>
        <v/>
      </c>
      <c r="P657">
        <f>IF('d_시나리오'!$J$6='d_시나리오'!$H$6,'d_시나리오'!$I$6,IF(O657&lt;('d_시나리오'!$I$6-'d_시나리오'!$H$6)/('d_시나리오'!$J$6-'d_시나리오'!$H$6),'d_시나리오'!$H$6+SQRT(O657*('d_시나리오'!$J$6-'d_시나리오'!$H$6)*('d_시나리오'!$I$6-'d_시나리오'!$H$6)),'d_시나리오'!$J$6-SQRT((1-O657)*('d_시나리오'!$J$6-'d_시나리오'!$H$6)*('d_시나리오'!$J$6-'d_시나리오'!$I$6))))</f>
        <v/>
      </c>
      <c r="Q657">
        <f>INDEX('d_분포'!$B$2:$B$57,RANDBETWEEN(1,56))</f>
        <v/>
      </c>
      <c r="R657">
        <f>BETAINV(RAND(),5,5)</f>
        <v/>
      </c>
      <c r="S657">
        <f>'d_고정'!$B$1*'6_기대효과'!$H$7*('d_시나리오'!$I$7/'d_고정'!$B$2)*B657</f>
        <v/>
      </c>
      <c r="T657">
        <f>S657*D657</f>
        <v/>
      </c>
      <c r="U657">
        <f>S657*F657*H657</f>
        <v/>
      </c>
      <c r="V657">
        <f>S657*F657*(H657-1)</f>
        <v/>
      </c>
      <c r="W657">
        <f>U657*J657</f>
        <v/>
      </c>
      <c r="X657">
        <f>T657+W657</f>
        <v/>
      </c>
      <c r="Y657">
        <f>(T657*E657+W657*L657)*(1-R657-'d_고정'!$B$13)</f>
        <v/>
      </c>
      <c r="Z657">
        <f>(U657*N657*Q657+'d_고정'!$B$3*('6_기대효과'!$H$7/8)*Q657*'d_고정'!$B$10*P657*('6_기대효과'!$K$7/'d_고정'!$B$9))*(1-R657)</f>
        <v/>
      </c>
      <c r="AA657">
        <f>W657*L657*(1-R657-'d_고정'!$B$13)+U657*MAX(N657-'d_고정'!$B$10*P657*('6_기대효과'!$K$7/'d_고정'!$B$9),0)*Q657*(1-R657)</f>
        <v/>
      </c>
      <c r="AB657">
        <f>Y657+Z657</f>
        <v/>
      </c>
      <c r="AC657">
        <f>Y657/('d_고정'!$B$5*'6_기대효과'!$H$7/8)/'d_고정'!$B$6</f>
        <v/>
      </c>
      <c r="AD657">
        <f>Y657/('d_고정'!$B$8*'6_기대효과'!$H$7/8)</f>
        <v/>
      </c>
    </row>
    <row r="658">
      <c r="A658">
        <f>RAND()</f>
        <v/>
      </c>
      <c r="B658">
        <f>IF('d_시나리오'!$J$2='d_시나리오'!$H$2,'d_시나리오'!$I$2,IF(A658&lt;('d_시나리오'!$I$2-'d_시나리오'!$H$2)/('d_시나리오'!$J$2-'d_시나리오'!$H$2),'d_시나리오'!$H$2+SQRT(A658*('d_시나리오'!$J$2-'d_시나리오'!$H$2)*('d_시나리오'!$I$2-'d_시나리오'!$H$2)),'d_시나리오'!$J$2-SQRT((1-A658)*('d_시나리오'!$J$2-'d_시나리오'!$H$2)*('d_시나리오'!$J$2-'d_시나리오'!$I$2))))</f>
        <v/>
      </c>
      <c r="C658">
        <f>RAND()</f>
        <v/>
      </c>
      <c r="D658">
        <f>BETAINV(RAND(),IF(C658&lt;'d_고정'!$B$26,'d_고정'!$B$23,'d_고정'!$B$16)+1,'d_고정'!$B$17-IF(C658&lt;'d_고정'!$B$26,'d_고정'!$B$23,'d_고정'!$B$16)+1)*('d_고정'!$B$14+('d_고정'!$B$15-'d_고정'!$B$14)*RAND())</f>
        <v/>
      </c>
      <c r="E658">
        <f>INDEX('d_분포'!$A$2:$A$28,RANDBETWEEN(1,27))</f>
        <v/>
      </c>
      <c r="F658">
        <f>INDEX('d_분포'!$C$2:$C$5,RANDBETWEEN(1,4))*(0.9+0.2*RAND())</f>
        <v/>
      </c>
      <c r="G658">
        <f>RAND()</f>
        <v/>
      </c>
      <c r="H658">
        <f>(F658+(1-F658)*('d_고정'!$B$22*BETAINV(RAND(),IF(G658&lt;'d_고정'!$B$26,'d_고정'!$B$25,'d_고정'!$B$20)+1,'d_고정'!$B$21-IF(G658&lt;'d_고정'!$B$26,'d_고정'!$B$25,'d_고정'!$B$20)+1)+(1-'d_고정'!$B$22)*BETAINV(RAND(),IF(G658&lt;'d_고정'!$B$26,'d_고정'!$B$24,'d_고정'!$B$18)+1,'d_고정'!$B$19-IF(G658&lt;'d_고정'!$B$26,'d_고정'!$B$24,'d_고정'!$B$18)+1))*('d_고정'!$B$14+('d_고정'!$B$15-'d_고정'!$B$14)*RAND()))/F658</f>
        <v/>
      </c>
      <c r="I658">
        <f>RAND()</f>
        <v/>
      </c>
      <c r="J658">
        <f>IF('d_시나리오'!$J$3='d_시나리오'!$H$3,'d_시나리오'!$I$3,IF(I658&lt;('d_시나리오'!$I$3-'d_시나리오'!$H$3)/('d_시나리오'!$J$3-'d_시나리오'!$H$3),'d_시나리오'!$H$3+SQRT(I658*('d_시나리오'!$J$3-'d_시나리오'!$H$3)*('d_시나리오'!$I$3-'d_시나리오'!$H$3)),'d_시나리오'!$J$3-SQRT((1-I658)*('d_시나리오'!$J$3-'d_시나리오'!$H$3)*('d_시나리오'!$J$3-'d_시나리오'!$I$3))))</f>
        <v/>
      </c>
      <c r="K658">
        <f>RAND()</f>
        <v/>
      </c>
      <c r="L658">
        <f>IF('d_시나리오'!$J$4='d_시나리오'!$H$4,'d_시나리오'!$I$4,IF(K658&lt;('d_시나리오'!$I$4-'d_시나리오'!$H$4)/('d_시나리오'!$J$4-'d_시나리오'!$H$4),'d_시나리오'!$H$4+SQRT(K658*('d_시나리오'!$J$4-'d_시나리오'!$H$4)*('d_시나리오'!$I$4-'d_시나리오'!$H$4)),'d_시나리오'!$J$4-SQRT((1-K658)*('d_시나리오'!$J$4-'d_시나리오'!$H$4)*('d_시나리오'!$J$4-'d_시나리오'!$I$4))))</f>
        <v/>
      </c>
      <c r="M658">
        <f>RAND()</f>
        <v/>
      </c>
      <c r="N658">
        <f>IF('d_시나리오'!$J$5='d_시나리오'!$H$5,'d_시나리오'!$I$5,IF(M658&lt;('d_시나리오'!$I$5-'d_시나리오'!$H$5)/('d_시나리오'!$J$5-'d_시나리오'!$H$5),'d_시나리오'!$H$5+SQRT(M658*('d_시나리오'!$J$5-'d_시나리오'!$H$5)*('d_시나리오'!$I$5-'d_시나리오'!$H$5)),'d_시나리오'!$J$5-SQRT((1-M658)*('d_시나리오'!$J$5-'d_시나리오'!$H$5)*('d_시나리오'!$J$5-'d_시나리오'!$I$5))))</f>
        <v/>
      </c>
      <c r="O658">
        <f>RAND()</f>
        <v/>
      </c>
      <c r="P658">
        <f>IF('d_시나리오'!$J$6='d_시나리오'!$H$6,'d_시나리오'!$I$6,IF(O658&lt;('d_시나리오'!$I$6-'d_시나리오'!$H$6)/('d_시나리오'!$J$6-'d_시나리오'!$H$6),'d_시나리오'!$H$6+SQRT(O658*('d_시나리오'!$J$6-'d_시나리오'!$H$6)*('d_시나리오'!$I$6-'d_시나리오'!$H$6)),'d_시나리오'!$J$6-SQRT((1-O658)*('d_시나리오'!$J$6-'d_시나리오'!$H$6)*('d_시나리오'!$J$6-'d_시나리오'!$I$6))))</f>
        <v/>
      </c>
      <c r="Q658">
        <f>INDEX('d_분포'!$B$2:$B$57,RANDBETWEEN(1,56))</f>
        <v/>
      </c>
      <c r="R658">
        <f>BETAINV(RAND(),5,5)</f>
        <v/>
      </c>
      <c r="S658">
        <f>'d_고정'!$B$1*'6_기대효과'!$H$7*('d_시나리오'!$I$7/'d_고정'!$B$2)*B658</f>
        <v/>
      </c>
      <c r="T658">
        <f>S658*D658</f>
        <v/>
      </c>
      <c r="U658">
        <f>S658*F658*H658</f>
        <v/>
      </c>
      <c r="V658">
        <f>S658*F658*(H658-1)</f>
        <v/>
      </c>
      <c r="W658">
        <f>U658*J658</f>
        <v/>
      </c>
      <c r="X658">
        <f>T658+W658</f>
        <v/>
      </c>
      <c r="Y658">
        <f>(T658*E658+W658*L658)*(1-R658-'d_고정'!$B$13)</f>
        <v/>
      </c>
      <c r="Z658">
        <f>(U658*N658*Q658+'d_고정'!$B$3*('6_기대효과'!$H$7/8)*Q658*'d_고정'!$B$10*P658*('6_기대효과'!$K$7/'d_고정'!$B$9))*(1-R658)</f>
        <v/>
      </c>
      <c r="AA658">
        <f>W658*L658*(1-R658-'d_고정'!$B$13)+U658*MAX(N658-'d_고정'!$B$10*P658*('6_기대효과'!$K$7/'d_고정'!$B$9),0)*Q658*(1-R658)</f>
        <v/>
      </c>
      <c r="AB658">
        <f>Y658+Z658</f>
        <v/>
      </c>
      <c r="AC658">
        <f>Y658/('d_고정'!$B$5*'6_기대효과'!$H$7/8)/'d_고정'!$B$6</f>
        <v/>
      </c>
      <c r="AD658">
        <f>Y658/('d_고정'!$B$8*'6_기대효과'!$H$7/8)</f>
        <v/>
      </c>
    </row>
    <row r="659">
      <c r="A659">
        <f>RAND()</f>
        <v/>
      </c>
      <c r="B659">
        <f>IF('d_시나리오'!$J$2='d_시나리오'!$H$2,'d_시나리오'!$I$2,IF(A659&lt;('d_시나리오'!$I$2-'d_시나리오'!$H$2)/('d_시나리오'!$J$2-'d_시나리오'!$H$2),'d_시나리오'!$H$2+SQRT(A659*('d_시나리오'!$J$2-'d_시나리오'!$H$2)*('d_시나리오'!$I$2-'d_시나리오'!$H$2)),'d_시나리오'!$J$2-SQRT((1-A659)*('d_시나리오'!$J$2-'d_시나리오'!$H$2)*('d_시나리오'!$J$2-'d_시나리오'!$I$2))))</f>
        <v/>
      </c>
      <c r="C659">
        <f>RAND()</f>
        <v/>
      </c>
      <c r="D659">
        <f>BETAINV(RAND(),IF(C659&lt;'d_고정'!$B$26,'d_고정'!$B$23,'d_고정'!$B$16)+1,'d_고정'!$B$17-IF(C659&lt;'d_고정'!$B$26,'d_고정'!$B$23,'d_고정'!$B$16)+1)*('d_고정'!$B$14+('d_고정'!$B$15-'d_고정'!$B$14)*RAND())</f>
        <v/>
      </c>
      <c r="E659">
        <f>INDEX('d_분포'!$A$2:$A$28,RANDBETWEEN(1,27))</f>
        <v/>
      </c>
      <c r="F659">
        <f>INDEX('d_분포'!$C$2:$C$5,RANDBETWEEN(1,4))*(0.9+0.2*RAND())</f>
        <v/>
      </c>
      <c r="G659">
        <f>RAND()</f>
        <v/>
      </c>
      <c r="H659">
        <f>(F659+(1-F659)*('d_고정'!$B$22*BETAINV(RAND(),IF(G659&lt;'d_고정'!$B$26,'d_고정'!$B$25,'d_고정'!$B$20)+1,'d_고정'!$B$21-IF(G659&lt;'d_고정'!$B$26,'d_고정'!$B$25,'d_고정'!$B$20)+1)+(1-'d_고정'!$B$22)*BETAINV(RAND(),IF(G659&lt;'d_고정'!$B$26,'d_고정'!$B$24,'d_고정'!$B$18)+1,'d_고정'!$B$19-IF(G659&lt;'d_고정'!$B$26,'d_고정'!$B$24,'d_고정'!$B$18)+1))*('d_고정'!$B$14+('d_고정'!$B$15-'d_고정'!$B$14)*RAND()))/F659</f>
        <v/>
      </c>
      <c r="I659">
        <f>RAND()</f>
        <v/>
      </c>
      <c r="J659">
        <f>IF('d_시나리오'!$J$3='d_시나리오'!$H$3,'d_시나리오'!$I$3,IF(I659&lt;('d_시나리오'!$I$3-'d_시나리오'!$H$3)/('d_시나리오'!$J$3-'d_시나리오'!$H$3),'d_시나리오'!$H$3+SQRT(I659*('d_시나리오'!$J$3-'d_시나리오'!$H$3)*('d_시나리오'!$I$3-'d_시나리오'!$H$3)),'d_시나리오'!$J$3-SQRT((1-I659)*('d_시나리오'!$J$3-'d_시나리오'!$H$3)*('d_시나리오'!$J$3-'d_시나리오'!$I$3))))</f>
        <v/>
      </c>
      <c r="K659">
        <f>RAND()</f>
        <v/>
      </c>
      <c r="L659">
        <f>IF('d_시나리오'!$J$4='d_시나리오'!$H$4,'d_시나리오'!$I$4,IF(K659&lt;('d_시나리오'!$I$4-'d_시나리오'!$H$4)/('d_시나리오'!$J$4-'d_시나리오'!$H$4),'d_시나리오'!$H$4+SQRT(K659*('d_시나리오'!$J$4-'d_시나리오'!$H$4)*('d_시나리오'!$I$4-'d_시나리오'!$H$4)),'d_시나리오'!$J$4-SQRT((1-K659)*('d_시나리오'!$J$4-'d_시나리오'!$H$4)*('d_시나리오'!$J$4-'d_시나리오'!$I$4))))</f>
        <v/>
      </c>
      <c r="M659">
        <f>RAND()</f>
        <v/>
      </c>
      <c r="N659">
        <f>IF('d_시나리오'!$J$5='d_시나리오'!$H$5,'d_시나리오'!$I$5,IF(M659&lt;('d_시나리오'!$I$5-'d_시나리오'!$H$5)/('d_시나리오'!$J$5-'d_시나리오'!$H$5),'d_시나리오'!$H$5+SQRT(M659*('d_시나리오'!$J$5-'d_시나리오'!$H$5)*('d_시나리오'!$I$5-'d_시나리오'!$H$5)),'d_시나리오'!$J$5-SQRT((1-M659)*('d_시나리오'!$J$5-'d_시나리오'!$H$5)*('d_시나리오'!$J$5-'d_시나리오'!$I$5))))</f>
        <v/>
      </c>
      <c r="O659">
        <f>RAND()</f>
        <v/>
      </c>
      <c r="P659">
        <f>IF('d_시나리오'!$J$6='d_시나리오'!$H$6,'d_시나리오'!$I$6,IF(O659&lt;('d_시나리오'!$I$6-'d_시나리오'!$H$6)/('d_시나리오'!$J$6-'d_시나리오'!$H$6),'d_시나리오'!$H$6+SQRT(O659*('d_시나리오'!$J$6-'d_시나리오'!$H$6)*('d_시나리오'!$I$6-'d_시나리오'!$H$6)),'d_시나리오'!$J$6-SQRT((1-O659)*('d_시나리오'!$J$6-'d_시나리오'!$H$6)*('d_시나리오'!$J$6-'d_시나리오'!$I$6))))</f>
        <v/>
      </c>
      <c r="Q659">
        <f>INDEX('d_분포'!$B$2:$B$57,RANDBETWEEN(1,56))</f>
        <v/>
      </c>
      <c r="R659">
        <f>BETAINV(RAND(),5,5)</f>
        <v/>
      </c>
      <c r="S659">
        <f>'d_고정'!$B$1*'6_기대효과'!$H$7*('d_시나리오'!$I$7/'d_고정'!$B$2)*B659</f>
        <v/>
      </c>
      <c r="T659">
        <f>S659*D659</f>
        <v/>
      </c>
      <c r="U659">
        <f>S659*F659*H659</f>
        <v/>
      </c>
      <c r="V659">
        <f>S659*F659*(H659-1)</f>
        <v/>
      </c>
      <c r="W659">
        <f>U659*J659</f>
        <v/>
      </c>
      <c r="X659">
        <f>T659+W659</f>
        <v/>
      </c>
      <c r="Y659">
        <f>(T659*E659+W659*L659)*(1-R659-'d_고정'!$B$13)</f>
        <v/>
      </c>
      <c r="Z659">
        <f>(U659*N659*Q659+'d_고정'!$B$3*('6_기대효과'!$H$7/8)*Q659*'d_고정'!$B$10*P659*('6_기대효과'!$K$7/'d_고정'!$B$9))*(1-R659)</f>
        <v/>
      </c>
      <c r="AA659">
        <f>W659*L659*(1-R659-'d_고정'!$B$13)+U659*MAX(N659-'d_고정'!$B$10*P659*('6_기대효과'!$K$7/'d_고정'!$B$9),0)*Q659*(1-R659)</f>
        <v/>
      </c>
      <c r="AB659">
        <f>Y659+Z659</f>
        <v/>
      </c>
      <c r="AC659">
        <f>Y659/('d_고정'!$B$5*'6_기대효과'!$H$7/8)/'d_고정'!$B$6</f>
        <v/>
      </c>
      <c r="AD659">
        <f>Y659/('d_고정'!$B$8*'6_기대효과'!$H$7/8)</f>
        <v/>
      </c>
    </row>
    <row r="660">
      <c r="A660">
        <f>RAND()</f>
        <v/>
      </c>
      <c r="B660">
        <f>IF('d_시나리오'!$J$2='d_시나리오'!$H$2,'d_시나리오'!$I$2,IF(A660&lt;('d_시나리오'!$I$2-'d_시나리오'!$H$2)/('d_시나리오'!$J$2-'d_시나리오'!$H$2),'d_시나리오'!$H$2+SQRT(A660*('d_시나리오'!$J$2-'d_시나리오'!$H$2)*('d_시나리오'!$I$2-'d_시나리오'!$H$2)),'d_시나리오'!$J$2-SQRT((1-A660)*('d_시나리오'!$J$2-'d_시나리오'!$H$2)*('d_시나리오'!$J$2-'d_시나리오'!$I$2))))</f>
        <v/>
      </c>
      <c r="C660">
        <f>RAND()</f>
        <v/>
      </c>
      <c r="D660">
        <f>BETAINV(RAND(),IF(C660&lt;'d_고정'!$B$26,'d_고정'!$B$23,'d_고정'!$B$16)+1,'d_고정'!$B$17-IF(C660&lt;'d_고정'!$B$26,'d_고정'!$B$23,'d_고정'!$B$16)+1)*('d_고정'!$B$14+('d_고정'!$B$15-'d_고정'!$B$14)*RAND())</f>
        <v/>
      </c>
      <c r="E660">
        <f>INDEX('d_분포'!$A$2:$A$28,RANDBETWEEN(1,27))</f>
        <v/>
      </c>
      <c r="F660">
        <f>INDEX('d_분포'!$C$2:$C$5,RANDBETWEEN(1,4))*(0.9+0.2*RAND())</f>
        <v/>
      </c>
      <c r="G660">
        <f>RAND()</f>
        <v/>
      </c>
      <c r="H660">
        <f>(F660+(1-F660)*('d_고정'!$B$22*BETAINV(RAND(),IF(G660&lt;'d_고정'!$B$26,'d_고정'!$B$25,'d_고정'!$B$20)+1,'d_고정'!$B$21-IF(G660&lt;'d_고정'!$B$26,'d_고정'!$B$25,'d_고정'!$B$20)+1)+(1-'d_고정'!$B$22)*BETAINV(RAND(),IF(G660&lt;'d_고정'!$B$26,'d_고정'!$B$24,'d_고정'!$B$18)+1,'d_고정'!$B$19-IF(G660&lt;'d_고정'!$B$26,'d_고정'!$B$24,'d_고정'!$B$18)+1))*('d_고정'!$B$14+('d_고정'!$B$15-'d_고정'!$B$14)*RAND()))/F660</f>
        <v/>
      </c>
      <c r="I660">
        <f>RAND()</f>
        <v/>
      </c>
      <c r="J660">
        <f>IF('d_시나리오'!$J$3='d_시나리오'!$H$3,'d_시나리오'!$I$3,IF(I660&lt;('d_시나리오'!$I$3-'d_시나리오'!$H$3)/('d_시나리오'!$J$3-'d_시나리오'!$H$3),'d_시나리오'!$H$3+SQRT(I660*('d_시나리오'!$J$3-'d_시나리오'!$H$3)*('d_시나리오'!$I$3-'d_시나리오'!$H$3)),'d_시나리오'!$J$3-SQRT((1-I660)*('d_시나리오'!$J$3-'d_시나리오'!$H$3)*('d_시나리오'!$J$3-'d_시나리오'!$I$3))))</f>
        <v/>
      </c>
      <c r="K660">
        <f>RAND()</f>
        <v/>
      </c>
      <c r="L660">
        <f>IF('d_시나리오'!$J$4='d_시나리오'!$H$4,'d_시나리오'!$I$4,IF(K660&lt;('d_시나리오'!$I$4-'d_시나리오'!$H$4)/('d_시나리오'!$J$4-'d_시나리오'!$H$4),'d_시나리오'!$H$4+SQRT(K660*('d_시나리오'!$J$4-'d_시나리오'!$H$4)*('d_시나리오'!$I$4-'d_시나리오'!$H$4)),'d_시나리오'!$J$4-SQRT((1-K660)*('d_시나리오'!$J$4-'d_시나리오'!$H$4)*('d_시나리오'!$J$4-'d_시나리오'!$I$4))))</f>
        <v/>
      </c>
      <c r="M660">
        <f>RAND()</f>
        <v/>
      </c>
      <c r="N660">
        <f>IF('d_시나리오'!$J$5='d_시나리오'!$H$5,'d_시나리오'!$I$5,IF(M660&lt;('d_시나리오'!$I$5-'d_시나리오'!$H$5)/('d_시나리오'!$J$5-'d_시나리오'!$H$5),'d_시나리오'!$H$5+SQRT(M660*('d_시나리오'!$J$5-'d_시나리오'!$H$5)*('d_시나리오'!$I$5-'d_시나리오'!$H$5)),'d_시나리오'!$J$5-SQRT((1-M660)*('d_시나리오'!$J$5-'d_시나리오'!$H$5)*('d_시나리오'!$J$5-'d_시나리오'!$I$5))))</f>
        <v/>
      </c>
      <c r="O660">
        <f>RAND()</f>
        <v/>
      </c>
      <c r="P660">
        <f>IF('d_시나리오'!$J$6='d_시나리오'!$H$6,'d_시나리오'!$I$6,IF(O660&lt;('d_시나리오'!$I$6-'d_시나리오'!$H$6)/('d_시나리오'!$J$6-'d_시나리오'!$H$6),'d_시나리오'!$H$6+SQRT(O660*('d_시나리오'!$J$6-'d_시나리오'!$H$6)*('d_시나리오'!$I$6-'d_시나리오'!$H$6)),'d_시나리오'!$J$6-SQRT((1-O660)*('d_시나리오'!$J$6-'d_시나리오'!$H$6)*('d_시나리오'!$J$6-'d_시나리오'!$I$6))))</f>
        <v/>
      </c>
      <c r="Q660">
        <f>INDEX('d_분포'!$B$2:$B$57,RANDBETWEEN(1,56))</f>
        <v/>
      </c>
      <c r="R660">
        <f>BETAINV(RAND(),5,5)</f>
        <v/>
      </c>
      <c r="S660">
        <f>'d_고정'!$B$1*'6_기대효과'!$H$7*('d_시나리오'!$I$7/'d_고정'!$B$2)*B660</f>
        <v/>
      </c>
      <c r="T660">
        <f>S660*D660</f>
        <v/>
      </c>
      <c r="U660">
        <f>S660*F660*H660</f>
        <v/>
      </c>
      <c r="V660">
        <f>S660*F660*(H660-1)</f>
        <v/>
      </c>
      <c r="W660">
        <f>U660*J660</f>
        <v/>
      </c>
      <c r="X660">
        <f>T660+W660</f>
        <v/>
      </c>
      <c r="Y660">
        <f>(T660*E660+W660*L660)*(1-R660-'d_고정'!$B$13)</f>
        <v/>
      </c>
      <c r="Z660">
        <f>(U660*N660*Q660+'d_고정'!$B$3*('6_기대효과'!$H$7/8)*Q660*'d_고정'!$B$10*P660*('6_기대효과'!$K$7/'d_고정'!$B$9))*(1-R660)</f>
        <v/>
      </c>
      <c r="AA660">
        <f>W660*L660*(1-R660-'d_고정'!$B$13)+U660*MAX(N660-'d_고정'!$B$10*P660*('6_기대효과'!$K$7/'d_고정'!$B$9),0)*Q660*(1-R660)</f>
        <v/>
      </c>
      <c r="AB660">
        <f>Y660+Z660</f>
        <v/>
      </c>
      <c r="AC660">
        <f>Y660/('d_고정'!$B$5*'6_기대효과'!$H$7/8)/'d_고정'!$B$6</f>
        <v/>
      </c>
      <c r="AD660">
        <f>Y660/('d_고정'!$B$8*'6_기대효과'!$H$7/8)</f>
        <v/>
      </c>
    </row>
    <row r="661">
      <c r="A661">
        <f>RAND()</f>
        <v/>
      </c>
      <c r="B661">
        <f>IF('d_시나리오'!$J$2='d_시나리오'!$H$2,'d_시나리오'!$I$2,IF(A661&lt;('d_시나리오'!$I$2-'d_시나리오'!$H$2)/('d_시나리오'!$J$2-'d_시나리오'!$H$2),'d_시나리오'!$H$2+SQRT(A661*('d_시나리오'!$J$2-'d_시나리오'!$H$2)*('d_시나리오'!$I$2-'d_시나리오'!$H$2)),'d_시나리오'!$J$2-SQRT((1-A661)*('d_시나리오'!$J$2-'d_시나리오'!$H$2)*('d_시나리오'!$J$2-'d_시나리오'!$I$2))))</f>
        <v/>
      </c>
      <c r="C661">
        <f>RAND()</f>
        <v/>
      </c>
      <c r="D661">
        <f>BETAINV(RAND(),IF(C661&lt;'d_고정'!$B$26,'d_고정'!$B$23,'d_고정'!$B$16)+1,'d_고정'!$B$17-IF(C661&lt;'d_고정'!$B$26,'d_고정'!$B$23,'d_고정'!$B$16)+1)*('d_고정'!$B$14+('d_고정'!$B$15-'d_고정'!$B$14)*RAND())</f>
        <v/>
      </c>
      <c r="E661">
        <f>INDEX('d_분포'!$A$2:$A$28,RANDBETWEEN(1,27))</f>
        <v/>
      </c>
      <c r="F661">
        <f>INDEX('d_분포'!$C$2:$C$5,RANDBETWEEN(1,4))*(0.9+0.2*RAND())</f>
        <v/>
      </c>
      <c r="G661">
        <f>RAND()</f>
        <v/>
      </c>
      <c r="H661">
        <f>(F661+(1-F661)*('d_고정'!$B$22*BETAINV(RAND(),IF(G661&lt;'d_고정'!$B$26,'d_고정'!$B$25,'d_고정'!$B$20)+1,'d_고정'!$B$21-IF(G661&lt;'d_고정'!$B$26,'d_고정'!$B$25,'d_고정'!$B$20)+1)+(1-'d_고정'!$B$22)*BETAINV(RAND(),IF(G661&lt;'d_고정'!$B$26,'d_고정'!$B$24,'d_고정'!$B$18)+1,'d_고정'!$B$19-IF(G661&lt;'d_고정'!$B$26,'d_고정'!$B$24,'d_고정'!$B$18)+1))*('d_고정'!$B$14+('d_고정'!$B$15-'d_고정'!$B$14)*RAND()))/F661</f>
        <v/>
      </c>
      <c r="I661">
        <f>RAND()</f>
        <v/>
      </c>
      <c r="J661">
        <f>IF('d_시나리오'!$J$3='d_시나리오'!$H$3,'d_시나리오'!$I$3,IF(I661&lt;('d_시나리오'!$I$3-'d_시나리오'!$H$3)/('d_시나리오'!$J$3-'d_시나리오'!$H$3),'d_시나리오'!$H$3+SQRT(I661*('d_시나리오'!$J$3-'d_시나리오'!$H$3)*('d_시나리오'!$I$3-'d_시나리오'!$H$3)),'d_시나리오'!$J$3-SQRT((1-I661)*('d_시나리오'!$J$3-'d_시나리오'!$H$3)*('d_시나리오'!$J$3-'d_시나리오'!$I$3))))</f>
        <v/>
      </c>
      <c r="K661">
        <f>RAND()</f>
        <v/>
      </c>
      <c r="L661">
        <f>IF('d_시나리오'!$J$4='d_시나리오'!$H$4,'d_시나리오'!$I$4,IF(K661&lt;('d_시나리오'!$I$4-'d_시나리오'!$H$4)/('d_시나리오'!$J$4-'d_시나리오'!$H$4),'d_시나리오'!$H$4+SQRT(K661*('d_시나리오'!$J$4-'d_시나리오'!$H$4)*('d_시나리오'!$I$4-'d_시나리오'!$H$4)),'d_시나리오'!$J$4-SQRT((1-K661)*('d_시나리오'!$J$4-'d_시나리오'!$H$4)*('d_시나리오'!$J$4-'d_시나리오'!$I$4))))</f>
        <v/>
      </c>
      <c r="M661">
        <f>RAND()</f>
        <v/>
      </c>
      <c r="N661">
        <f>IF('d_시나리오'!$J$5='d_시나리오'!$H$5,'d_시나리오'!$I$5,IF(M661&lt;('d_시나리오'!$I$5-'d_시나리오'!$H$5)/('d_시나리오'!$J$5-'d_시나리오'!$H$5),'d_시나리오'!$H$5+SQRT(M661*('d_시나리오'!$J$5-'d_시나리오'!$H$5)*('d_시나리오'!$I$5-'d_시나리오'!$H$5)),'d_시나리오'!$J$5-SQRT((1-M661)*('d_시나리오'!$J$5-'d_시나리오'!$H$5)*('d_시나리오'!$J$5-'d_시나리오'!$I$5))))</f>
        <v/>
      </c>
      <c r="O661">
        <f>RAND()</f>
        <v/>
      </c>
      <c r="P661">
        <f>IF('d_시나리오'!$J$6='d_시나리오'!$H$6,'d_시나리오'!$I$6,IF(O661&lt;('d_시나리오'!$I$6-'d_시나리오'!$H$6)/('d_시나리오'!$J$6-'d_시나리오'!$H$6),'d_시나리오'!$H$6+SQRT(O661*('d_시나리오'!$J$6-'d_시나리오'!$H$6)*('d_시나리오'!$I$6-'d_시나리오'!$H$6)),'d_시나리오'!$J$6-SQRT((1-O661)*('d_시나리오'!$J$6-'d_시나리오'!$H$6)*('d_시나리오'!$J$6-'d_시나리오'!$I$6))))</f>
        <v/>
      </c>
      <c r="Q661">
        <f>INDEX('d_분포'!$B$2:$B$57,RANDBETWEEN(1,56))</f>
        <v/>
      </c>
      <c r="R661">
        <f>BETAINV(RAND(),5,5)</f>
        <v/>
      </c>
      <c r="S661">
        <f>'d_고정'!$B$1*'6_기대효과'!$H$7*('d_시나리오'!$I$7/'d_고정'!$B$2)*B661</f>
        <v/>
      </c>
      <c r="T661">
        <f>S661*D661</f>
        <v/>
      </c>
      <c r="U661">
        <f>S661*F661*H661</f>
        <v/>
      </c>
      <c r="V661">
        <f>S661*F661*(H661-1)</f>
        <v/>
      </c>
      <c r="W661">
        <f>U661*J661</f>
        <v/>
      </c>
      <c r="X661">
        <f>T661+W661</f>
        <v/>
      </c>
      <c r="Y661">
        <f>(T661*E661+W661*L661)*(1-R661-'d_고정'!$B$13)</f>
        <v/>
      </c>
      <c r="Z661">
        <f>(U661*N661*Q661+'d_고정'!$B$3*('6_기대효과'!$H$7/8)*Q661*'d_고정'!$B$10*P661*('6_기대효과'!$K$7/'d_고정'!$B$9))*(1-R661)</f>
        <v/>
      </c>
      <c r="AA661">
        <f>W661*L661*(1-R661-'d_고정'!$B$13)+U661*MAX(N661-'d_고정'!$B$10*P661*('6_기대효과'!$K$7/'d_고정'!$B$9),0)*Q661*(1-R661)</f>
        <v/>
      </c>
      <c r="AB661">
        <f>Y661+Z661</f>
        <v/>
      </c>
      <c r="AC661">
        <f>Y661/('d_고정'!$B$5*'6_기대효과'!$H$7/8)/'d_고정'!$B$6</f>
        <v/>
      </c>
      <c r="AD661">
        <f>Y661/('d_고정'!$B$8*'6_기대효과'!$H$7/8)</f>
        <v/>
      </c>
    </row>
    <row r="662">
      <c r="A662">
        <f>RAND()</f>
        <v/>
      </c>
      <c r="B662">
        <f>IF('d_시나리오'!$J$2='d_시나리오'!$H$2,'d_시나리오'!$I$2,IF(A662&lt;('d_시나리오'!$I$2-'d_시나리오'!$H$2)/('d_시나리오'!$J$2-'d_시나리오'!$H$2),'d_시나리오'!$H$2+SQRT(A662*('d_시나리오'!$J$2-'d_시나리오'!$H$2)*('d_시나리오'!$I$2-'d_시나리오'!$H$2)),'d_시나리오'!$J$2-SQRT((1-A662)*('d_시나리오'!$J$2-'d_시나리오'!$H$2)*('d_시나리오'!$J$2-'d_시나리오'!$I$2))))</f>
        <v/>
      </c>
      <c r="C662">
        <f>RAND()</f>
        <v/>
      </c>
      <c r="D662">
        <f>BETAINV(RAND(),IF(C662&lt;'d_고정'!$B$26,'d_고정'!$B$23,'d_고정'!$B$16)+1,'d_고정'!$B$17-IF(C662&lt;'d_고정'!$B$26,'d_고정'!$B$23,'d_고정'!$B$16)+1)*('d_고정'!$B$14+('d_고정'!$B$15-'d_고정'!$B$14)*RAND())</f>
        <v/>
      </c>
      <c r="E662">
        <f>INDEX('d_분포'!$A$2:$A$28,RANDBETWEEN(1,27))</f>
        <v/>
      </c>
      <c r="F662">
        <f>INDEX('d_분포'!$C$2:$C$5,RANDBETWEEN(1,4))*(0.9+0.2*RAND())</f>
        <v/>
      </c>
      <c r="G662">
        <f>RAND()</f>
        <v/>
      </c>
      <c r="H662">
        <f>(F662+(1-F662)*('d_고정'!$B$22*BETAINV(RAND(),IF(G662&lt;'d_고정'!$B$26,'d_고정'!$B$25,'d_고정'!$B$20)+1,'d_고정'!$B$21-IF(G662&lt;'d_고정'!$B$26,'d_고정'!$B$25,'d_고정'!$B$20)+1)+(1-'d_고정'!$B$22)*BETAINV(RAND(),IF(G662&lt;'d_고정'!$B$26,'d_고정'!$B$24,'d_고정'!$B$18)+1,'d_고정'!$B$19-IF(G662&lt;'d_고정'!$B$26,'d_고정'!$B$24,'d_고정'!$B$18)+1))*('d_고정'!$B$14+('d_고정'!$B$15-'d_고정'!$B$14)*RAND()))/F662</f>
        <v/>
      </c>
      <c r="I662">
        <f>RAND()</f>
        <v/>
      </c>
      <c r="J662">
        <f>IF('d_시나리오'!$J$3='d_시나리오'!$H$3,'d_시나리오'!$I$3,IF(I662&lt;('d_시나리오'!$I$3-'d_시나리오'!$H$3)/('d_시나리오'!$J$3-'d_시나리오'!$H$3),'d_시나리오'!$H$3+SQRT(I662*('d_시나리오'!$J$3-'d_시나리오'!$H$3)*('d_시나리오'!$I$3-'d_시나리오'!$H$3)),'d_시나리오'!$J$3-SQRT((1-I662)*('d_시나리오'!$J$3-'d_시나리오'!$H$3)*('d_시나리오'!$J$3-'d_시나리오'!$I$3))))</f>
        <v/>
      </c>
      <c r="K662">
        <f>RAND()</f>
        <v/>
      </c>
      <c r="L662">
        <f>IF('d_시나리오'!$J$4='d_시나리오'!$H$4,'d_시나리오'!$I$4,IF(K662&lt;('d_시나리오'!$I$4-'d_시나리오'!$H$4)/('d_시나리오'!$J$4-'d_시나리오'!$H$4),'d_시나리오'!$H$4+SQRT(K662*('d_시나리오'!$J$4-'d_시나리오'!$H$4)*('d_시나리오'!$I$4-'d_시나리오'!$H$4)),'d_시나리오'!$J$4-SQRT((1-K662)*('d_시나리오'!$J$4-'d_시나리오'!$H$4)*('d_시나리오'!$J$4-'d_시나리오'!$I$4))))</f>
        <v/>
      </c>
      <c r="M662">
        <f>RAND()</f>
        <v/>
      </c>
      <c r="N662">
        <f>IF('d_시나리오'!$J$5='d_시나리오'!$H$5,'d_시나리오'!$I$5,IF(M662&lt;('d_시나리오'!$I$5-'d_시나리오'!$H$5)/('d_시나리오'!$J$5-'d_시나리오'!$H$5),'d_시나리오'!$H$5+SQRT(M662*('d_시나리오'!$J$5-'d_시나리오'!$H$5)*('d_시나리오'!$I$5-'d_시나리오'!$H$5)),'d_시나리오'!$J$5-SQRT((1-M662)*('d_시나리오'!$J$5-'d_시나리오'!$H$5)*('d_시나리오'!$J$5-'d_시나리오'!$I$5))))</f>
        <v/>
      </c>
      <c r="O662">
        <f>RAND()</f>
        <v/>
      </c>
      <c r="P662">
        <f>IF('d_시나리오'!$J$6='d_시나리오'!$H$6,'d_시나리오'!$I$6,IF(O662&lt;('d_시나리오'!$I$6-'d_시나리오'!$H$6)/('d_시나리오'!$J$6-'d_시나리오'!$H$6),'d_시나리오'!$H$6+SQRT(O662*('d_시나리오'!$J$6-'d_시나리오'!$H$6)*('d_시나리오'!$I$6-'d_시나리오'!$H$6)),'d_시나리오'!$J$6-SQRT((1-O662)*('d_시나리오'!$J$6-'d_시나리오'!$H$6)*('d_시나리오'!$J$6-'d_시나리오'!$I$6))))</f>
        <v/>
      </c>
      <c r="Q662">
        <f>INDEX('d_분포'!$B$2:$B$57,RANDBETWEEN(1,56))</f>
        <v/>
      </c>
      <c r="R662">
        <f>BETAINV(RAND(),5,5)</f>
        <v/>
      </c>
      <c r="S662">
        <f>'d_고정'!$B$1*'6_기대효과'!$H$7*('d_시나리오'!$I$7/'d_고정'!$B$2)*B662</f>
        <v/>
      </c>
      <c r="T662">
        <f>S662*D662</f>
        <v/>
      </c>
      <c r="U662">
        <f>S662*F662*H662</f>
        <v/>
      </c>
      <c r="V662">
        <f>S662*F662*(H662-1)</f>
        <v/>
      </c>
      <c r="W662">
        <f>U662*J662</f>
        <v/>
      </c>
      <c r="X662">
        <f>T662+W662</f>
        <v/>
      </c>
      <c r="Y662">
        <f>(T662*E662+W662*L662)*(1-R662-'d_고정'!$B$13)</f>
        <v/>
      </c>
      <c r="Z662">
        <f>(U662*N662*Q662+'d_고정'!$B$3*('6_기대효과'!$H$7/8)*Q662*'d_고정'!$B$10*P662*('6_기대효과'!$K$7/'d_고정'!$B$9))*(1-R662)</f>
        <v/>
      </c>
      <c r="AA662">
        <f>W662*L662*(1-R662-'d_고정'!$B$13)+U662*MAX(N662-'d_고정'!$B$10*P662*('6_기대효과'!$K$7/'d_고정'!$B$9),0)*Q662*(1-R662)</f>
        <v/>
      </c>
      <c r="AB662">
        <f>Y662+Z662</f>
        <v/>
      </c>
      <c r="AC662">
        <f>Y662/('d_고정'!$B$5*'6_기대효과'!$H$7/8)/'d_고정'!$B$6</f>
        <v/>
      </c>
      <c r="AD662">
        <f>Y662/('d_고정'!$B$8*'6_기대효과'!$H$7/8)</f>
        <v/>
      </c>
    </row>
    <row r="663">
      <c r="A663">
        <f>RAND()</f>
        <v/>
      </c>
      <c r="B663">
        <f>IF('d_시나리오'!$J$2='d_시나리오'!$H$2,'d_시나리오'!$I$2,IF(A663&lt;('d_시나리오'!$I$2-'d_시나리오'!$H$2)/('d_시나리오'!$J$2-'d_시나리오'!$H$2),'d_시나리오'!$H$2+SQRT(A663*('d_시나리오'!$J$2-'d_시나리오'!$H$2)*('d_시나리오'!$I$2-'d_시나리오'!$H$2)),'d_시나리오'!$J$2-SQRT((1-A663)*('d_시나리오'!$J$2-'d_시나리오'!$H$2)*('d_시나리오'!$J$2-'d_시나리오'!$I$2))))</f>
        <v/>
      </c>
      <c r="C663">
        <f>RAND()</f>
        <v/>
      </c>
      <c r="D663">
        <f>BETAINV(RAND(),IF(C663&lt;'d_고정'!$B$26,'d_고정'!$B$23,'d_고정'!$B$16)+1,'d_고정'!$B$17-IF(C663&lt;'d_고정'!$B$26,'d_고정'!$B$23,'d_고정'!$B$16)+1)*('d_고정'!$B$14+('d_고정'!$B$15-'d_고정'!$B$14)*RAND())</f>
        <v/>
      </c>
      <c r="E663">
        <f>INDEX('d_분포'!$A$2:$A$28,RANDBETWEEN(1,27))</f>
        <v/>
      </c>
      <c r="F663">
        <f>INDEX('d_분포'!$C$2:$C$5,RANDBETWEEN(1,4))*(0.9+0.2*RAND())</f>
        <v/>
      </c>
      <c r="G663">
        <f>RAND()</f>
        <v/>
      </c>
      <c r="H663">
        <f>(F663+(1-F663)*('d_고정'!$B$22*BETAINV(RAND(),IF(G663&lt;'d_고정'!$B$26,'d_고정'!$B$25,'d_고정'!$B$20)+1,'d_고정'!$B$21-IF(G663&lt;'d_고정'!$B$26,'d_고정'!$B$25,'d_고정'!$B$20)+1)+(1-'d_고정'!$B$22)*BETAINV(RAND(),IF(G663&lt;'d_고정'!$B$26,'d_고정'!$B$24,'d_고정'!$B$18)+1,'d_고정'!$B$19-IF(G663&lt;'d_고정'!$B$26,'d_고정'!$B$24,'d_고정'!$B$18)+1))*('d_고정'!$B$14+('d_고정'!$B$15-'d_고정'!$B$14)*RAND()))/F663</f>
        <v/>
      </c>
      <c r="I663">
        <f>RAND()</f>
        <v/>
      </c>
      <c r="J663">
        <f>IF('d_시나리오'!$J$3='d_시나리오'!$H$3,'d_시나리오'!$I$3,IF(I663&lt;('d_시나리오'!$I$3-'d_시나리오'!$H$3)/('d_시나리오'!$J$3-'d_시나리오'!$H$3),'d_시나리오'!$H$3+SQRT(I663*('d_시나리오'!$J$3-'d_시나리오'!$H$3)*('d_시나리오'!$I$3-'d_시나리오'!$H$3)),'d_시나리오'!$J$3-SQRT((1-I663)*('d_시나리오'!$J$3-'d_시나리오'!$H$3)*('d_시나리오'!$J$3-'d_시나리오'!$I$3))))</f>
        <v/>
      </c>
      <c r="K663">
        <f>RAND()</f>
        <v/>
      </c>
      <c r="L663">
        <f>IF('d_시나리오'!$J$4='d_시나리오'!$H$4,'d_시나리오'!$I$4,IF(K663&lt;('d_시나리오'!$I$4-'d_시나리오'!$H$4)/('d_시나리오'!$J$4-'d_시나리오'!$H$4),'d_시나리오'!$H$4+SQRT(K663*('d_시나리오'!$J$4-'d_시나리오'!$H$4)*('d_시나리오'!$I$4-'d_시나리오'!$H$4)),'d_시나리오'!$J$4-SQRT((1-K663)*('d_시나리오'!$J$4-'d_시나리오'!$H$4)*('d_시나리오'!$J$4-'d_시나리오'!$I$4))))</f>
        <v/>
      </c>
      <c r="M663">
        <f>RAND()</f>
        <v/>
      </c>
      <c r="N663">
        <f>IF('d_시나리오'!$J$5='d_시나리오'!$H$5,'d_시나리오'!$I$5,IF(M663&lt;('d_시나리오'!$I$5-'d_시나리오'!$H$5)/('d_시나리오'!$J$5-'d_시나리오'!$H$5),'d_시나리오'!$H$5+SQRT(M663*('d_시나리오'!$J$5-'d_시나리오'!$H$5)*('d_시나리오'!$I$5-'d_시나리오'!$H$5)),'d_시나리오'!$J$5-SQRT((1-M663)*('d_시나리오'!$J$5-'d_시나리오'!$H$5)*('d_시나리오'!$J$5-'d_시나리오'!$I$5))))</f>
        <v/>
      </c>
      <c r="O663">
        <f>RAND()</f>
        <v/>
      </c>
      <c r="P663">
        <f>IF('d_시나리오'!$J$6='d_시나리오'!$H$6,'d_시나리오'!$I$6,IF(O663&lt;('d_시나리오'!$I$6-'d_시나리오'!$H$6)/('d_시나리오'!$J$6-'d_시나리오'!$H$6),'d_시나리오'!$H$6+SQRT(O663*('d_시나리오'!$J$6-'d_시나리오'!$H$6)*('d_시나리오'!$I$6-'d_시나리오'!$H$6)),'d_시나리오'!$J$6-SQRT((1-O663)*('d_시나리오'!$J$6-'d_시나리오'!$H$6)*('d_시나리오'!$J$6-'d_시나리오'!$I$6))))</f>
        <v/>
      </c>
      <c r="Q663">
        <f>INDEX('d_분포'!$B$2:$B$57,RANDBETWEEN(1,56))</f>
        <v/>
      </c>
      <c r="R663">
        <f>BETAINV(RAND(),5,5)</f>
        <v/>
      </c>
      <c r="S663">
        <f>'d_고정'!$B$1*'6_기대효과'!$H$7*('d_시나리오'!$I$7/'d_고정'!$B$2)*B663</f>
        <v/>
      </c>
      <c r="T663">
        <f>S663*D663</f>
        <v/>
      </c>
      <c r="U663">
        <f>S663*F663*H663</f>
        <v/>
      </c>
      <c r="V663">
        <f>S663*F663*(H663-1)</f>
        <v/>
      </c>
      <c r="W663">
        <f>U663*J663</f>
        <v/>
      </c>
      <c r="X663">
        <f>T663+W663</f>
        <v/>
      </c>
      <c r="Y663">
        <f>(T663*E663+W663*L663)*(1-R663-'d_고정'!$B$13)</f>
        <v/>
      </c>
      <c r="Z663">
        <f>(U663*N663*Q663+'d_고정'!$B$3*('6_기대효과'!$H$7/8)*Q663*'d_고정'!$B$10*P663*('6_기대효과'!$K$7/'d_고정'!$B$9))*(1-R663)</f>
        <v/>
      </c>
      <c r="AA663">
        <f>W663*L663*(1-R663-'d_고정'!$B$13)+U663*MAX(N663-'d_고정'!$B$10*P663*('6_기대효과'!$K$7/'d_고정'!$B$9),0)*Q663*(1-R663)</f>
        <v/>
      </c>
      <c r="AB663">
        <f>Y663+Z663</f>
        <v/>
      </c>
      <c r="AC663">
        <f>Y663/('d_고정'!$B$5*'6_기대효과'!$H$7/8)/'d_고정'!$B$6</f>
        <v/>
      </c>
      <c r="AD663">
        <f>Y663/('d_고정'!$B$8*'6_기대효과'!$H$7/8)</f>
        <v/>
      </c>
    </row>
    <row r="664">
      <c r="A664">
        <f>RAND()</f>
        <v/>
      </c>
      <c r="B664">
        <f>IF('d_시나리오'!$J$2='d_시나리오'!$H$2,'d_시나리오'!$I$2,IF(A664&lt;('d_시나리오'!$I$2-'d_시나리오'!$H$2)/('d_시나리오'!$J$2-'d_시나리오'!$H$2),'d_시나리오'!$H$2+SQRT(A664*('d_시나리오'!$J$2-'d_시나리오'!$H$2)*('d_시나리오'!$I$2-'d_시나리오'!$H$2)),'d_시나리오'!$J$2-SQRT((1-A664)*('d_시나리오'!$J$2-'d_시나리오'!$H$2)*('d_시나리오'!$J$2-'d_시나리오'!$I$2))))</f>
        <v/>
      </c>
      <c r="C664">
        <f>RAND()</f>
        <v/>
      </c>
      <c r="D664">
        <f>BETAINV(RAND(),IF(C664&lt;'d_고정'!$B$26,'d_고정'!$B$23,'d_고정'!$B$16)+1,'d_고정'!$B$17-IF(C664&lt;'d_고정'!$B$26,'d_고정'!$B$23,'d_고정'!$B$16)+1)*('d_고정'!$B$14+('d_고정'!$B$15-'d_고정'!$B$14)*RAND())</f>
        <v/>
      </c>
      <c r="E664">
        <f>INDEX('d_분포'!$A$2:$A$28,RANDBETWEEN(1,27))</f>
        <v/>
      </c>
      <c r="F664">
        <f>INDEX('d_분포'!$C$2:$C$5,RANDBETWEEN(1,4))*(0.9+0.2*RAND())</f>
        <v/>
      </c>
      <c r="G664">
        <f>RAND()</f>
        <v/>
      </c>
      <c r="H664">
        <f>(F664+(1-F664)*('d_고정'!$B$22*BETAINV(RAND(),IF(G664&lt;'d_고정'!$B$26,'d_고정'!$B$25,'d_고정'!$B$20)+1,'d_고정'!$B$21-IF(G664&lt;'d_고정'!$B$26,'d_고정'!$B$25,'d_고정'!$B$20)+1)+(1-'d_고정'!$B$22)*BETAINV(RAND(),IF(G664&lt;'d_고정'!$B$26,'d_고정'!$B$24,'d_고정'!$B$18)+1,'d_고정'!$B$19-IF(G664&lt;'d_고정'!$B$26,'d_고정'!$B$24,'d_고정'!$B$18)+1))*('d_고정'!$B$14+('d_고정'!$B$15-'d_고정'!$B$14)*RAND()))/F664</f>
        <v/>
      </c>
      <c r="I664">
        <f>RAND()</f>
        <v/>
      </c>
      <c r="J664">
        <f>IF('d_시나리오'!$J$3='d_시나리오'!$H$3,'d_시나리오'!$I$3,IF(I664&lt;('d_시나리오'!$I$3-'d_시나리오'!$H$3)/('d_시나리오'!$J$3-'d_시나리오'!$H$3),'d_시나리오'!$H$3+SQRT(I664*('d_시나리오'!$J$3-'d_시나리오'!$H$3)*('d_시나리오'!$I$3-'d_시나리오'!$H$3)),'d_시나리오'!$J$3-SQRT((1-I664)*('d_시나리오'!$J$3-'d_시나리오'!$H$3)*('d_시나리오'!$J$3-'d_시나리오'!$I$3))))</f>
        <v/>
      </c>
      <c r="K664">
        <f>RAND()</f>
        <v/>
      </c>
      <c r="L664">
        <f>IF('d_시나리오'!$J$4='d_시나리오'!$H$4,'d_시나리오'!$I$4,IF(K664&lt;('d_시나리오'!$I$4-'d_시나리오'!$H$4)/('d_시나리오'!$J$4-'d_시나리오'!$H$4),'d_시나리오'!$H$4+SQRT(K664*('d_시나리오'!$J$4-'d_시나리오'!$H$4)*('d_시나리오'!$I$4-'d_시나리오'!$H$4)),'d_시나리오'!$J$4-SQRT((1-K664)*('d_시나리오'!$J$4-'d_시나리오'!$H$4)*('d_시나리오'!$J$4-'d_시나리오'!$I$4))))</f>
        <v/>
      </c>
      <c r="M664">
        <f>RAND()</f>
        <v/>
      </c>
      <c r="N664">
        <f>IF('d_시나리오'!$J$5='d_시나리오'!$H$5,'d_시나리오'!$I$5,IF(M664&lt;('d_시나리오'!$I$5-'d_시나리오'!$H$5)/('d_시나리오'!$J$5-'d_시나리오'!$H$5),'d_시나리오'!$H$5+SQRT(M664*('d_시나리오'!$J$5-'d_시나리오'!$H$5)*('d_시나리오'!$I$5-'d_시나리오'!$H$5)),'d_시나리오'!$J$5-SQRT((1-M664)*('d_시나리오'!$J$5-'d_시나리오'!$H$5)*('d_시나리오'!$J$5-'d_시나리오'!$I$5))))</f>
        <v/>
      </c>
      <c r="O664">
        <f>RAND()</f>
        <v/>
      </c>
      <c r="P664">
        <f>IF('d_시나리오'!$J$6='d_시나리오'!$H$6,'d_시나리오'!$I$6,IF(O664&lt;('d_시나리오'!$I$6-'d_시나리오'!$H$6)/('d_시나리오'!$J$6-'d_시나리오'!$H$6),'d_시나리오'!$H$6+SQRT(O664*('d_시나리오'!$J$6-'d_시나리오'!$H$6)*('d_시나리오'!$I$6-'d_시나리오'!$H$6)),'d_시나리오'!$J$6-SQRT((1-O664)*('d_시나리오'!$J$6-'d_시나리오'!$H$6)*('d_시나리오'!$J$6-'d_시나리오'!$I$6))))</f>
        <v/>
      </c>
      <c r="Q664">
        <f>INDEX('d_분포'!$B$2:$B$57,RANDBETWEEN(1,56))</f>
        <v/>
      </c>
      <c r="R664">
        <f>BETAINV(RAND(),5,5)</f>
        <v/>
      </c>
      <c r="S664">
        <f>'d_고정'!$B$1*'6_기대효과'!$H$7*('d_시나리오'!$I$7/'d_고정'!$B$2)*B664</f>
        <v/>
      </c>
      <c r="T664">
        <f>S664*D664</f>
        <v/>
      </c>
      <c r="U664">
        <f>S664*F664*H664</f>
        <v/>
      </c>
      <c r="V664">
        <f>S664*F664*(H664-1)</f>
        <v/>
      </c>
      <c r="W664">
        <f>U664*J664</f>
        <v/>
      </c>
      <c r="X664">
        <f>T664+W664</f>
        <v/>
      </c>
      <c r="Y664">
        <f>(T664*E664+W664*L664)*(1-R664-'d_고정'!$B$13)</f>
        <v/>
      </c>
      <c r="Z664">
        <f>(U664*N664*Q664+'d_고정'!$B$3*('6_기대효과'!$H$7/8)*Q664*'d_고정'!$B$10*P664*('6_기대효과'!$K$7/'d_고정'!$B$9))*(1-R664)</f>
        <v/>
      </c>
      <c r="AA664">
        <f>W664*L664*(1-R664-'d_고정'!$B$13)+U664*MAX(N664-'d_고정'!$B$10*P664*('6_기대효과'!$K$7/'d_고정'!$B$9),0)*Q664*(1-R664)</f>
        <v/>
      </c>
      <c r="AB664">
        <f>Y664+Z664</f>
        <v/>
      </c>
      <c r="AC664">
        <f>Y664/('d_고정'!$B$5*'6_기대효과'!$H$7/8)/'d_고정'!$B$6</f>
        <v/>
      </c>
      <c r="AD664">
        <f>Y664/('d_고정'!$B$8*'6_기대효과'!$H$7/8)</f>
        <v/>
      </c>
    </row>
    <row r="665">
      <c r="A665">
        <f>RAND()</f>
        <v/>
      </c>
      <c r="B665">
        <f>IF('d_시나리오'!$J$2='d_시나리오'!$H$2,'d_시나리오'!$I$2,IF(A665&lt;('d_시나리오'!$I$2-'d_시나리오'!$H$2)/('d_시나리오'!$J$2-'d_시나리오'!$H$2),'d_시나리오'!$H$2+SQRT(A665*('d_시나리오'!$J$2-'d_시나리오'!$H$2)*('d_시나리오'!$I$2-'d_시나리오'!$H$2)),'d_시나리오'!$J$2-SQRT((1-A665)*('d_시나리오'!$J$2-'d_시나리오'!$H$2)*('d_시나리오'!$J$2-'d_시나리오'!$I$2))))</f>
        <v/>
      </c>
      <c r="C665">
        <f>RAND()</f>
        <v/>
      </c>
      <c r="D665">
        <f>BETAINV(RAND(),IF(C665&lt;'d_고정'!$B$26,'d_고정'!$B$23,'d_고정'!$B$16)+1,'d_고정'!$B$17-IF(C665&lt;'d_고정'!$B$26,'d_고정'!$B$23,'d_고정'!$B$16)+1)*('d_고정'!$B$14+('d_고정'!$B$15-'d_고정'!$B$14)*RAND())</f>
        <v/>
      </c>
      <c r="E665">
        <f>INDEX('d_분포'!$A$2:$A$28,RANDBETWEEN(1,27))</f>
        <v/>
      </c>
      <c r="F665">
        <f>INDEX('d_분포'!$C$2:$C$5,RANDBETWEEN(1,4))*(0.9+0.2*RAND())</f>
        <v/>
      </c>
      <c r="G665">
        <f>RAND()</f>
        <v/>
      </c>
      <c r="H665">
        <f>(F665+(1-F665)*('d_고정'!$B$22*BETAINV(RAND(),IF(G665&lt;'d_고정'!$B$26,'d_고정'!$B$25,'d_고정'!$B$20)+1,'d_고정'!$B$21-IF(G665&lt;'d_고정'!$B$26,'d_고정'!$B$25,'d_고정'!$B$20)+1)+(1-'d_고정'!$B$22)*BETAINV(RAND(),IF(G665&lt;'d_고정'!$B$26,'d_고정'!$B$24,'d_고정'!$B$18)+1,'d_고정'!$B$19-IF(G665&lt;'d_고정'!$B$26,'d_고정'!$B$24,'d_고정'!$B$18)+1))*('d_고정'!$B$14+('d_고정'!$B$15-'d_고정'!$B$14)*RAND()))/F665</f>
        <v/>
      </c>
      <c r="I665">
        <f>RAND()</f>
        <v/>
      </c>
      <c r="J665">
        <f>IF('d_시나리오'!$J$3='d_시나리오'!$H$3,'d_시나리오'!$I$3,IF(I665&lt;('d_시나리오'!$I$3-'d_시나리오'!$H$3)/('d_시나리오'!$J$3-'d_시나리오'!$H$3),'d_시나리오'!$H$3+SQRT(I665*('d_시나리오'!$J$3-'d_시나리오'!$H$3)*('d_시나리오'!$I$3-'d_시나리오'!$H$3)),'d_시나리오'!$J$3-SQRT((1-I665)*('d_시나리오'!$J$3-'d_시나리오'!$H$3)*('d_시나리오'!$J$3-'d_시나리오'!$I$3))))</f>
        <v/>
      </c>
      <c r="K665">
        <f>RAND()</f>
        <v/>
      </c>
      <c r="L665">
        <f>IF('d_시나리오'!$J$4='d_시나리오'!$H$4,'d_시나리오'!$I$4,IF(K665&lt;('d_시나리오'!$I$4-'d_시나리오'!$H$4)/('d_시나리오'!$J$4-'d_시나리오'!$H$4),'d_시나리오'!$H$4+SQRT(K665*('d_시나리오'!$J$4-'d_시나리오'!$H$4)*('d_시나리오'!$I$4-'d_시나리오'!$H$4)),'d_시나리오'!$J$4-SQRT((1-K665)*('d_시나리오'!$J$4-'d_시나리오'!$H$4)*('d_시나리오'!$J$4-'d_시나리오'!$I$4))))</f>
        <v/>
      </c>
      <c r="M665">
        <f>RAND()</f>
        <v/>
      </c>
      <c r="N665">
        <f>IF('d_시나리오'!$J$5='d_시나리오'!$H$5,'d_시나리오'!$I$5,IF(M665&lt;('d_시나리오'!$I$5-'d_시나리오'!$H$5)/('d_시나리오'!$J$5-'d_시나리오'!$H$5),'d_시나리오'!$H$5+SQRT(M665*('d_시나리오'!$J$5-'d_시나리오'!$H$5)*('d_시나리오'!$I$5-'d_시나리오'!$H$5)),'d_시나리오'!$J$5-SQRT((1-M665)*('d_시나리오'!$J$5-'d_시나리오'!$H$5)*('d_시나리오'!$J$5-'d_시나리오'!$I$5))))</f>
        <v/>
      </c>
      <c r="O665">
        <f>RAND()</f>
        <v/>
      </c>
      <c r="P665">
        <f>IF('d_시나리오'!$J$6='d_시나리오'!$H$6,'d_시나리오'!$I$6,IF(O665&lt;('d_시나리오'!$I$6-'d_시나리오'!$H$6)/('d_시나리오'!$J$6-'d_시나리오'!$H$6),'d_시나리오'!$H$6+SQRT(O665*('d_시나리오'!$J$6-'d_시나리오'!$H$6)*('d_시나리오'!$I$6-'d_시나리오'!$H$6)),'d_시나리오'!$J$6-SQRT((1-O665)*('d_시나리오'!$J$6-'d_시나리오'!$H$6)*('d_시나리오'!$J$6-'d_시나리오'!$I$6))))</f>
        <v/>
      </c>
      <c r="Q665">
        <f>INDEX('d_분포'!$B$2:$B$57,RANDBETWEEN(1,56))</f>
        <v/>
      </c>
      <c r="R665">
        <f>BETAINV(RAND(),5,5)</f>
        <v/>
      </c>
      <c r="S665">
        <f>'d_고정'!$B$1*'6_기대효과'!$H$7*('d_시나리오'!$I$7/'d_고정'!$B$2)*B665</f>
        <v/>
      </c>
      <c r="T665">
        <f>S665*D665</f>
        <v/>
      </c>
      <c r="U665">
        <f>S665*F665*H665</f>
        <v/>
      </c>
      <c r="V665">
        <f>S665*F665*(H665-1)</f>
        <v/>
      </c>
      <c r="W665">
        <f>U665*J665</f>
        <v/>
      </c>
      <c r="X665">
        <f>T665+W665</f>
        <v/>
      </c>
      <c r="Y665">
        <f>(T665*E665+W665*L665)*(1-R665-'d_고정'!$B$13)</f>
        <v/>
      </c>
      <c r="Z665">
        <f>(U665*N665*Q665+'d_고정'!$B$3*('6_기대효과'!$H$7/8)*Q665*'d_고정'!$B$10*P665*('6_기대효과'!$K$7/'d_고정'!$B$9))*(1-R665)</f>
        <v/>
      </c>
      <c r="AA665">
        <f>W665*L665*(1-R665-'d_고정'!$B$13)+U665*MAX(N665-'d_고정'!$B$10*P665*('6_기대효과'!$K$7/'d_고정'!$B$9),0)*Q665*(1-R665)</f>
        <v/>
      </c>
      <c r="AB665">
        <f>Y665+Z665</f>
        <v/>
      </c>
      <c r="AC665">
        <f>Y665/('d_고정'!$B$5*'6_기대효과'!$H$7/8)/'d_고정'!$B$6</f>
        <v/>
      </c>
      <c r="AD665">
        <f>Y665/('d_고정'!$B$8*'6_기대효과'!$H$7/8)</f>
        <v/>
      </c>
    </row>
    <row r="666">
      <c r="A666">
        <f>RAND()</f>
        <v/>
      </c>
      <c r="B666">
        <f>IF('d_시나리오'!$J$2='d_시나리오'!$H$2,'d_시나리오'!$I$2,IF(A666&lt;('d_시나리오'!$I$2-'d_시나리오'!$H$2)/('d_시나리오'!$J$2-'d_시나리오'!$H$2),'d_시나리오'!$H$2+SQRT(A666*('d_시나리오'!$J$2-'d_시나리오'!$H$2)*('d_시나리오'!$I$2-'d_시나리오'!$H$2)),'d_시나리오'!$J$2-SQRT((1-A666)*('d_시나리오'!$J$2-'d_시나리오'!$H$2)*('d_시나리오'!$J$2-'d_시나리오'!$I$2))))</f>
        <v/>
      </c>
      <c r="C666">
        <f>RAND()</f>
        <v/>
      </c>
      <c r="D666">
        <f>BETAINV(RAND(),IF(C666&lt;'d_고정'!$B$26,'d_고정'!$B$23,'d_고정'!$B$16)+1,'d_고정'!$B$17-IF(C666&lt;'d_고정'!$B$26,'d_고정'!$B$23,'d_고정'!$B$16)+1)*('d_고정'!$B$14+('d_고정'!$B$15-'d_고정'!$B$14)*RAND())</f>
        <v/>
      </c>
      <c r="E666">
        <f>INDEX('d_분포'!$A$2:$A$28,RANDBETWEEN(1,27))</f>
        <v/>
      </c>
      <c r="F666">
        <f>INDEX('d_분포'!$C$2:$C$5,RANDBETWEEN(1,4))*(0.9+0.2*RAND())</f>
        <v/>
      </c>
      <c r="G666">
        <f>RAND()</f>
        <v/>
      </c>
      <c r="H666">
        <f>(F666+(1-F666)*('d_고정'!$B$22*BETAINV(RAND(),IF(G666&lt;'d_고정'!$B$26,'d_고정'!$B$25,'d_고정'!$B$20)+1,'d_고정'!$B$21-IF(G666&lt;'d_고정'!$B$26,'d_고정'!$B$25,'d_고정'!$B$20)+1)+(1-'d_고정'!$B$22)*BETAINV(RAND(),IF(G666&lt;'d_고정'!$B$26,'d_고정'!$B$24,'d_고정'!$B$18)+1,'d_고정'!$B$19-IF(G666&lt;'d_고정'!$B$26,'d_고정'!$B$24,'d_고정'!$B$18)+1))*('d_고정'!$B$14+('d_고정'!$B$15-'d_고정'!$B$14)*RAND()))/F666</f>
        <v/>
      </c>
      <c r="I666">
        <f>RAND()</f>
        <v/>
      </c>
      <c r="J666">
        <f>IF('d_시나리오'!$J$3='d_시나리오'!$H$3,'d_시나리오'!$I$3,IF(I666&lt;('d_시나리오'!$I$3-'d_시나리오'!$H$3)/('d_시나리오'!$J$3-'d_시나리오'!$H$3),'d_시나리오'!$H$3+SQRT(I666*('d_시나리오'!$J$3-'d_시나리오'!$H$3)*('d_시나리오'!$I$3-'d_시나리오'!$H$3)),'d_시나리오'!$J$3-SQRT((1-I666)*('d_시나리오'!$J$3-'d_시나리오'!$H$3)*('d_시나리오'!$J$3-'d_시나리오'!$I$3))))</f>
        <v/>
      </c>
      <c r="K666">
        <f>RAND()</f>
        <v/>
      </c>
      <c r="L666">
        <f>IF('d_시나리오'!$J$4='d_시나리오'!$H$4,'d_시나리오'!$I$4,IF(K666&lt;('d_시나리오'!$I$4-'d_시나리오'!$H$4)/('d_시나리오'!$J$4-'d_시나리오'!$H$4),'d_시나리오'!$H$4+SQRT(K666*('d_시나리오'!$J$4-'d_시나리오'!$H$4)*('d_시나리오'!$I$4-'d_시나리오'!$H$4)),'d_시나리오'!$J$4-SQRT((1-K666)*('d_시나리오'!$J$4-'d_시나리오'!$H$4)*('d_시나리오'!$J$4-'d_시나리오'!$I$4))))</f>
        <v/>
      </c>
      <c r="M666">
        <f>RAND()</f>
        <v/>
      </c>
      <c r="N666">
        <f>IF('d_시나리오'!$J$5='d_시나리오'!$H$5,'d_시나리오'!$I$5,IF(M666&lt;('d_시나리오'!$I$5-'d_시나리오'!$H$5)/('d_시나리오'!$J$5-'d_시나리오'!$H$5),'d_시나리오'!$H$5+SQRT(M666*('d_시나리오'!$J$5-'d_시나리오'!$H$5)*('d_시나리오'!$I$5-'d_시나리오'!$H$5)),'d_시나리오'!$J$5-SQRT((1-M666)*('d_시나리오'!$J$5-'d_시나리오'!$H$5)*('d_시나리오'!$J$5-'d_시나리오'!$I$5))))</f>
        <v/>
      </c>
      <c r="O666">
        <f>RAND()</f>
        <v/>
      </c>
      <c r="P666">
        <f>IF('d_시나리오'!$J$6='d_시나리오'!$H$6,'d_시나리오'!$I$6,IF(O666&lt;('d_시나리오'!$I$6-'d_시나리오'!$H$6)/('d_시나리오'!$J$6-'d_시나리오'!$H$6),'d_시나리오'!$H$6+SQRT(O666*('d_시나리오'!$J$6-'d_시나리오'!$H$6)*('d_시나리오'!$I$6-'d_시나리오'!$H$6)),'d_시나리오'!$J$6-SQRT((1-O666)*('d_시나리오'!$J$6-'d_시나리오'!$H$6)*('d_시나리오'!$J$6-'d_시나리오'!$I$6))))</f>
        <v/>
      </c>
      <c r="Q666">
        <f>INDEX('d_분포'!$B$2:$B$57,RANDBETWEEN(1,56))</f>
        <v/>
      </c>
      <c r="R666">
        <f>BETAINV(RAND(),5,5)</f>
        <v/>
      </c>
      <c r="S666">
        <f>'d_고정'!$B$1*'6_기대효과'!$H$7*('d_시나리오'!$I$7/'d_고정'!$B$2)*B666</f>
        <v/>
      </c>
      <c r="T666">
        <f>S666*D666</f>
        <v/>
      </c>
      <c r="U666">
        <f>S666*F666*H666</f>
        <v/>
      </c>
      <c r="V666">
        <f>S666*F666*(H666-1)</f>
        <v/>
      </c>
      <c r="W666">
        <f>U666*J666</f>
        <v/>
      </c>
      <c r="X666">
        <f>T666+W666</f>
        <v/>
      </c>
      <c r="Y666">
        <f>(T666*E666+W666*L666)*(1-R666-'d_고정'!$B$13)</f>
        <v/>
      </c>
      <c r="Z666">
        <f>(U666*N666*Q666+'d_고정'!$B$3*('6_기대효과'!$H$7/8)*Q666*'d_고정'!$B$10*P666*('6_기대효과'!$K$7/'d_고정'!$B$9))*(1-R666)</f>
        <v/>
      </c>
      <c r="AA666">
        <f>W666*L666*(1-R666-'d_고정'!$B$13)+U666*MAX(N666-'d_고정'!$B$10*P666*('6_기대효과'!$K$7/'d_고정'!$B$9),0)*Q666*(1-R666)</f>
        <v/>
      </c>
      <c r="AB666">
        <f>Y666+Z666</f>
        <v/>
      </c>
      <c r="AC666">
        <f>Y666/('d_고정'!$B$5*'6_기대효과'!$H$7/8)/'d_고정'!$B$6</f>
        <v/>
      </c>
      <c r="AD666">
        <f>Y666/('d_고정'!$B$8*'6_기대효과'!$H$7/8)</f>
        <v/>
      </c>
    </row>
    <row r="667">
      <c r="A667">
        <f>RAND()</f>
        <v/>
      </c>
      <c r="B667">
        <f>IF('d_시나리오'!$J$2='d_시나리오'!$H$2,'d_시나리오'!$I$2,IF(A667&lt;('d_시나리오'!$I$2-'d_시나리오'!$H$2)/('d_시나리오'!$J$2-'d_시나리오'!$H$2),'d_시나리오'!$H$2+SQRT(A667*('d_시나리오'!$J$2-'d_시나리오'!$H$2)*('d_시나리오'!$I$2-'d_시나리오'!$H$2)),'d_시나리오'!$J$2-SQRT((1-A667)*('d_시나리오'!$J$2-'d_시나리오'!$H$2)*('d_시나리오'!$J$2-'d_시나리오'!$I$2))))</f>
        <v/>
      </c>
      <c r="C667">
        <f>RAND()</f>
        <v/>
      </c>
      <c r="D667">
        <f>BETAINV(RAND(),IF(C667&lt;'d_고정'!$B$26,'d_고정'!$B$23,'d_고정'!$B$16)+1,'d_고정'!$B$17-IF(C667&lt;'d_고정'!$B$26,'d_고정'!$B$23,'d_고정'!$B$16)+1)*('d_고정'!$B$14+('d_고정'!$B$15-'d_고정'!$B$14)*RAND())</f>
        <v/>
      </c>
      <c r="E667">
        <f>INDEX('d_분포'!$A$2:$A$28,RANDBETWEEN(1,27))</f>
        <v/>
      </c>
      <c r="F667">
        <f>INDEX('d_분포'!$C$2:$C$5,RANDBETWEEN(1,4))*(0.9+0.2*RAND())</f>
        <v/>
      </c>
      <c r="G667">
        <f>RAND()</f>
        <v/>
      </c>
      <c r="H667">
        <f>(F667+(1-F667)*('d_고정'!$B$22*BETAINV(RAND(),IF(G667&lt;'d_고정'!$B$26,'d_고정'!$B$25,'d_고정'!$B$20)+1,'d_고정'!$B$21-IF(G667&lt;'d_고정'!$B$26,'d_고정'!$B$25,'d_고정'!$B$20)+1)+(1-'d_고정'!$B$22)*BETAINV(RAND(),IF(G667&lt;'d_고정'!$B$26,'d_고정'!$B$24,'d_고정'!$B$18)+1,'d_고정'!$B$19-IF(G667&lt;'d_고정'!$B$26,'d_고정'!$B$24,'d_고정'!$B$18)+1))*('d_고정'!$B$14+('d_고정'!$B$15-'d_고정'!$B$14)*RAND()))/F667</f>
        <v/>
      </c>
      <c r="I667">
        <f>RAND()</f>
        <v/>
      </c>
      <c r="J667">
        <f>IF('d_시나리오'!$J$3='d_시나리오'!$H$3,'d_시나리오'!$I$3,IF(I667&lt;('d_시나리오'!$I$3-'d_시나리오'!$H$3)/('d_시나리오'!$J$3-'d_시나리오'!$H$3),'d_시나리오'!$H$3+SQRT(I667*('d_시나리오'!$J$3-'d_시나리오'!$H$3)*('d_시나리오'!$I$3-'d_시나리오'!$H$3)),'d_시나리오'!$J$3-SQRT((1-I667)*('d_시나리오'!$J$3-'d_시나리오'!$H$3)*('d_시나리오'!$J$3-'d_시나리오'!$I$3))))</f>
        <v/>
      </c>
      <c r="K667">
        <f>RAND()</f>
        <v/>
      </c>
      <c r="L667">
        <f>IF('d_시나리오'!$J$4='d_시나리오'!$H$4,'d_시나리오'!$I$4,IF(K667&lt;('d_시나리오'!$I$4-'d_시나리오'!$H$4)/('d_시나리오'!$J$4-'d_시나리오'!$H$4),'d_시나리오'!$H$4+SQRT(K667*('d_시나리오'!$J$4-'d_시나리오'!$H$4)*('d_시나리오'!$I$4-'d_시나리오'!$H$4)),'d_시나리오'!$J$4-SQRT((1-K667)*('d_시나리오'!$J$4-'d_시나리오'!$H$4)*('d_시나리오'!$J$4-'d_시나리오'!$I$4))))</f>
        <v/>
      </c>
      <c r="M667">
        <f>RAND()</f>
        <v/>
      </c>
      <c r="N667">
        <f>IF('d_시나리오'!$J$5='d_시나리오'!$H$5,'d_시나리오'!$I$5,IF(M667&lt;('d_시나리오'!$I$5-'d_시나리오'!$H$5)/('d_시나리오'!$J$5-'d_시나리오'!$H$5),'d_시나리오'!$H$5+SQRT(M667*('d_시나리오'!$J$5-'d_시나리오'!$H$5)*('d_시나리오'!$I$5-'d_시나리오'!$H$5)),'d_시나리오'!$J$5-SQRT((1-M667)*('d_시나리오'!$J$5-'d_시나리오'!$H$5)*('d_시나리오'!$J$5-'d_시나리오'!$I$5))))</f>
        <v/>
      </c>
      <c r="O667">
        <f>RAND()</f>
        <v/>
      </c>
      <c r="P667">
        <f>IF('d_시나리오'!$J$6='d_시나리오'!$H$6,'d_시나리오'!$I$6,IF(O667&lt;('d_시나리오'!$I$6-'d_시나리오'!$H$6)/('d_시나리오'!$J$6-'d_시나리오'!$H$6),'d_시나리오'!$H$6+SQRT(O667*('d_시나리오'!$J$6-'d_시나리오'!$H$6)*('d_시나리오'!$I$6-'d_시나리오'!$H$6)),'d_시나리오'!$J$6-SQRT((1-O667)*('d_시나리오'!$J$6-'d_시나리오'!$H$6)*('d_시나리오'!$J$6-'d_시나리오'!$I$6))))</f>
        <v/>
      </c>
      <c r="Q667">
        <f>INDEX('d_분포'!$B$2:$B$57,RANDBETWEEN(1,56))</f>
        <v/>
      </c>
      <c r="R667">
        <f>BETAINV(RAND(),5,5)</f>
        <v/>
      </c>
      <c r="S667">
        <f>'d_고정'!$B$1*'6_기대효과'!$H$7*('d_시나리오'!$I$7/'d_고정'!$B$2)*B667</f>
        <v/>
      </c>
      <c r="T667">
        <f>S667*D667</f>
        <v/>
      </c>
      <c r="U667">
        <f>S667*F667*H667</f>
        <v/>
      </c>
      <c r="V667">
        <f>S667*F667*(H667-1)</f>
        <v/>
      </c>
      <c r="W667">
        <f>U667*J667</f>
        <v/>
      </c>
      <c r="X667">
        <f>T667+W667</f>
        <v/>
      </c>
      <c r="Y667">
        <f>(T667*E667+W667*L667)*(1-R667-'d_고정'!$B$13)</f>
        <v/>
      </c>
      <c r="Z667">
        <f>(U667*N667*Q667+'d_고정'!$B$3*('6_기대효과'!$H$7/8)*Q667*'d_고정'!$B$10*P667*('6_기대효과'!$K$7/'d_고정'!$B$9))*(1-R667)</f>
        <v/>
      </c>
      <c r="AA667">
        <f>W667*L667*(1-R667-'d_고정'!$B$13)+U667*MAX(N667-'d_고정'!$B$10*P667*('6_기대효과'!$K$7/'d_고정'!$B$9),0)*Q667*(1-R667)</f>
        <v/>
      </c>
      <c r="AB667">
        <f>Y667+Z667</f>
        <v/>
      </c>
      <c r="AC667">
        <f>Y667/('d_고정'!$B$5*'6_기대효과'!$H$7/8)/'d_고정'!$B$6</f>
        <v/>
      </c>
      <c r="AD667">
        <f>Y667/('d_고정'!$B$8*'6_기대효과'!$H$7/8)</f>
        <v/>
      </c>
    </row>
    <row r="668">
      <c r="A668">
        <f>RAND()</f>
        <v/>
      </c>
      <c r="B668">
        <f>IF('d_시나리오'!$J$2='d_시나리오'!$H$2,'d_시나리오'!$I$2,IF(A668&lt;('d_시나리오'!$I$2-'d_시나리오'!$H$2)/('d_시나리오'!$J$2-'d_시나리오'!$H$2),'d_시나리오'!$H$2+SQRT(A668*('d_시나리오'!$J$2-'d_시나리오'!$H$2)*('d_시나리오'!$I$2-'d_시나리오'!$H$2)),'d_시나리오'!$J$2-SQRT((1-A668)*('d_시나리오'!$J$2-'d_시나리오'!$H$2)*('d_시나리오'!$J$2-'d_시나리오'!$I$2))))</f>
        <v/>
      </c>
      <c r="C668">
        <f>RAND()</f>
        <v/>
      </c>
      <c r="D668">
        <f>BETAINV(RAND(),IF(C668&lt;'d_고정'!$B$26,'d_고정'!$B$23,'d_고정'!$B$16)+1,'d_고정'!$B$17-IF(C668&lt;'d_고정'!$B$26,'d_고정'!$B$23,'d_고정'!$B$16)+1)*('d_고정'!$B$14+('d_고정'!$B$15-'d_고정'!$B$14)*RAND())</f>
        <v/>
      </c>
      <c r="E668">
        <f>INDEX('d_분포'!$A$2:$A$28,RANDBETWEEN(1,27))</f>
        <v/>
      </c>
      <c r="F668">
        <f>INDEX('d_분포'!$C$2:$C$5,RANDBETWEEN(1,4))*(0.9+0.2*RAND())</f>
        <v/>
      </c>
      <c r="G668">
        <f>RAND()</f>
        <v/>
      </c>
      <c r="H668">
        <f>(F668+(1-F668)*('d_고정'!$B$22*BETAINV(RAND(),IF(G668&lt;'d_고정'!$B$26,'d_고정'!$B$25,'d_고정'!$B$20)+1,'d_고정'!$B$21-IF(G668&lt;'d_고정'!$B$26,'d_고정'!$B$25,'d_고정'!$B$20)+1)+(1-'d_고정'!$B$22)*BETAINV(RAND(),IF(G668&lt;'d_고정'!$B$26,'d_고정'!$B$24,'d_고정'!$B$18)+1,'d_고정'!$B$19-IF(G668&lt;'d_고정'!$B$26,'d_고정'!$B$24,'d_고정'!$B$18)+1))*('d_고정'!$B$14+('d_고정'!$B$15-'d_고정'!$B$14)*RAND()))/F668</f>
        <v/>
      </c>
      <c r="I668">
        <f>RAND()</f>
        <v/>
      </c>
      <c r="J668">
        <f>IF('d_시나리오'!$J$3='d_시나리오'!$H$3,'d_시나리오'!$I$3,IF(I668&lt;('d_시나리오'!$I$3-'d_시나리오'!$H$3)/('d_시나리오'!$J$3-'d_시나리오'!$H$3),'d_시나리오'!$H$3+SQRT(I668*('d_시나리오'!$J$3-'d_시나리오'!$H$3)*('d_시나리오'!$I$3-'d_시나리오'!$H$3)),'d_시나리오'!$J$3-SQRT((1-I668)*('d_시나리오'!$J$3-'d_시나리오'!$H$3)*('d_시나리오'!$J$3-'d_시나리오'!$I$3))))</f>
        <v/>
      </c>
      <c r="K668">
        <f>RAND()</f>
        <v/>
      </c>
      <c r="L668">
        <f>IF('d_시나리오'!$J$4='d_시나리오'!$H$4,'d_시나리오'!$I$4,IF(K668&lt;('d_시나리오'!$I$4-'d_시나리오'!$H$4)/('d_시나리오'!$J$4-'d_시나리오'!$H$4),'d_시나리오'!$H$4+SQRT(K668*('d_시나리오'!$J$4-'d_시나리오'!$H$4)*('d_시나리오'!$I$4-'d_시나리오'!$H$4)),'d_시나리오'!$J$4-SQRT((1-K668)*('d_시나리오'!$J$4-'d_시나리오'!$H$4)*('d_시나리오'!$J$4-'d_시나리오'!$I$4))))</f>
        <v/>
      </c>
      <c r="M668">
        <f>RAND()</f>
        <v/>
      </c>
      <c r="N668">
        <f>IF('d_시나리오'!$J$5='d_시나리오'!$H$5,'d_시나리오'!$I$5,IF(M668&lt;('d_시나리오'!$I$5-'d_시나리오'!$H$5)/('d_시나리오'!$J$5-'d_시나리오'!$H$5),'d_시나리오'!$H$5+SQRT(M668*('d_시나리오'!$J$5-'d_시나리오'!$H$5)*('d_시나리오'!$I$5-'d_시나리오'!$H$5)),'d_시나리오'!$J$5-SQRT((1-M668)*('d_시나리오'!$J$5-'d_시나리오'!$H$5)*('d_시나리오'!$J$5-'d_시나리오'!$I$5))))</f>
        <v/>
      </c>
      <c r="O668">
        <f>RAND()</f>
        <v/>
      </c>
      <c r="P668">
        <f>IF('d_시나리오'!$J$6='d_시나리오'!$H$6,'d_시나리오'!$I$6,IF(O668&lt;('d_시나리오'!$I$6-'d_시나리오'!$H$6)/('d_시나리오'!$J$6-'d_시나리오'!$H$6),'d_시나리오'!$H$6+SQRT(O668*('d_시나리오'!$J$6-'d_시나리오'!$H$6)*('d_시나리오'!$I$6-'d_시나리오'!$H$6)),'d_시나리오'!$J$6-SQRT((1-O668)*('d_시나리오'!$J$6-'d_시나리오'!$H$6)*('d_시나리오'!$J$6-'d_시나리오'!$I$6))))</f>
        <v/>
      </c>
      <c r="Q668">
        <f>INDEX('d_분포'!$B$2:$B$57,RANDBETWEEN(1,56))</f>
        <v/>
      </c>
      <c r="R668">
        <f>BETAINV(RAND(),5,5)</f>
        <v/>
      </c>
      <c r="S668">
        <f>'d_고정'!$B$1*'6_기대효과'!$H$7*('d_시나리오'!$I$7/'d_고정'!$B$2)*B668</f>
        <v/>
      </c>
      <c r="T668">
        <f>S668*D668</f>
        <v/>
      </c>
      <c r="U668">
        <f>S668*F668*H668</f>
        <v/>
      </c>
      <c r="V668">
        <f>S668*F668*(H668-1)</f>
        <v/>
      </c>
      <c r="W668">
        <f>U668*J668</f>
        <v/>
      </c>
      <c r="X668">
        <f>T668+W668</f>
        <v/>
      </c>
      <c r="Y668">
        <f>(T668*E668+W668*L668)*(1-R668-'d_고정'!$B$13)</f>
        <v/>
      </c>
      <c r="Z668">
        <f>(U668*N668*Q668+'d_고정'!$B$3*('6_기대효과'!$H$7/8)*Q668*'d_고정'!$B$10*P668*('6_기대효과'!$K$7/'d_고정'!$B$9))*(1-R668)</f>
        <v/>
      </c>
      <c r="AA668">
        <f>W668*L668*(1-R668-'d_고정'!$B$13)+U668*MAX(N668-'d_고정'!$B$10*P668*('6_기대효과'!$K$7/'d_고정'!$B$9),0)*Q668*(1-R668)</f>
        <v/>
      </c>
      <c r="AB668">
        <f>Y668+Z668</f>
        <v/>
      </c>
      <c r="AC668">
        <f>Y668/('d_고정'!$B$5*'6_기대효과'!$H$7/8)/'d_고정'!$B$6</f>
        <v/>
      </c>
      <c r="AD668">
        <f>Y668/('d_고정'!$B$8*'6_기대효과'!$H$7/8)</f>
        <v/>
      </c>
    </row>
    <row r="669">
      <c r="A669">
        <f>RAND()</f>
        <v/>
      </c>
      <c r="B669">
        <f>IF('d_시나리오'!$J$2='d_시나리오'!$H$2,'d_시나리오'!$I$2,IF(A669&lt;('d_시나리오'!$I$2-'d_시나리오'!$H$2)/('d_시나리오'!$J$2-'d_시나리오'!$H$2),'d_시나리오'!$H$2+SQRT(A669*('d_시나리오'!$J$2-'d_시나리오'!$H$2)*('d_시나리오'!$I$2-'d_시나리오'!$H$2)),'d_시나리오'!$J$2-SQRT((1-A669)*('d_시나리오'!$J$2-'d_시나리오'!$H$2)*('d_시나리오'!$J$2-'d_시나리오'!$I$2))))</f>
        <v/>
      </c>
      <c r="C669">
        <f>RAND()</f>
        <v/>
      </c>
      <c r="D669">
        <f>BETAINV(RAND(),IF(C669&lt;'d_고정'!$B$26,'d_고정'!$B$23,'d_고정'!$B$16)+1,'d_고정'!$B$17-IF(C669&lt;'d_고정'!$B$26,'d_고정'!$B$23,'d_고정'!$B$16)+1)*('d_고정'!$B$14+('d_고정'!$B$15-'d_고정'!$B$14)*RAND())</f>
        <v/>
      </c>
      <c r="E669">
        <f>INDEX('d_분포'!$A$2:$A$28,RANDBETWEEN(1,27))</f>
        <v/>
      </c>
      <c r="F669">
        <f>INDEX('d_분포'!$C$2:$C$5,RANDBETWEEN(1,4))*(0.9+0.2*RAND())</f>
        <v/>
      </c>
      <c r="G669">
        <f>RAND()</f>
        <v/>
      </c>
      <c r="H669">
        <f>(F669+(1-F669)*('d_고정'!$B$22*BETAINV(RAND(),IF(G669&lt;'d_고정'!$B$26,'d_고정'!$B$25,'d_고정'!$B$20)+1,'d_고정'!$B$21-IF(G669&lt;'d_고정'!$B$26,'d_고정'!$B$25,'d_고정'!$B$20)+1)+(1-'d_고정'!$B$22)*BETAINV(RAND(),IF(G669&lt;'d_고정'!$B$26,'d_고정'!$B$24,'d_고정'!$B$18)+1,'d_고정'!$B$19-IF(G669&lt;'d_고정'!$B$26,'d_고정'!$B$24,'d_고정'!$B$18)+1))*('d_고정'!$B$14+('d_고정'!$B$15-'d_고정'!$B$14)*RAND()))/F669</f>
        <v/>
      </c>
      <c r="I669">
        <f>RAND()</f>
        <v/>
      </c>
      <c r="J669">
        <f>IF('d_시나리오'!$J$3='d_시나리오'!$H$3,'d_시나리오'!$I$3,IF(I669&lt;('d_시나리오'!$I$3-'d_시나리오'!$H$3)/('d_시나리오'!$J$3-'d_시나리오'!$H$3),'d_시나리오'!$H$3+SQRT(I669*('d_시나리오'!$J$3-'d_시나리오'!$H$3)*('d_시나리오'!$I$3-'d_시나리오'!$H$3)),'d_시나리오'!$J$3-SQRT((1-I669)*('d_시나리오'!$J$3-'d_시나리오'!$H$3)*('d_시나리오'!$J$3-'d_시나리오'!$I$3))))</f>
        <v/>
      </c>
      <c r="K669">
        <f>RAND()</f>
        <v/>
      </c>
      <c r="L669">
        <f>IF('d_시나리오'!$J$4='d_시나리오'!$H$4,'d_시나리오'!$I$4,IF(K669&lt;('d_시나리오'!$I$4-'d_시나리오'!$H$4)/('d_시나리오'!$J$4-'d_시나리오'!$H$4),'d_시나리오'!$H$4+SQRT(K669*('d_시나리오'!$J$4-'d_시나리오'!$H$4)*('d_시나리오'!$I$4-'d_시나리오'!$H$4)),'d_시나리오'!$J$4-SQRT((1-K669)*('d_시나리오'!$J$4-'d_시나리오'!$H$4)*('d_시나리오'!$J$4-'d_시나리오'!$I$4))))</f>
        <v/>
      </c>
      <c r="M669">
        <f>RAND()</f>
        <v/>
      </c>
      <c r="N669">
        <f>IF('d_시나리오'!$J$5='d_시나리오'!$H$5,'d_시나리오'!$I$5,IF(M669&lt;('d_시나리오'!$I$5-'d_시나리오'!$H$5)/('d_시나리오'!$J$5-'d_시나리오'!$H$5),'d_시나리오'!$H$5+SQRT(M669*('d_시나리오'!$J$5-'d_시나리오'!$H$5)*('d_시나리오'!$I$5-'d_시나리오'!$H$5)),'d_시나리오'!$J$5-SQRT((1-M669)*('d_시나리오'!$J$5-'d_시나리오'!$H$5)*('d_시나리오'!$J$5-'d_시나리오'!$I$5))))</f>
        <v/>
      </c>
      <c r="O669">
        <f>RAND()</f>
        <v/>
      </c>
      <c r="P669">
        <f>IF('d_시나리오'!$J$6='d_시나리오'!$H$6,'d_시나리오'!$I$6,IF(O669&lt;('d_시나리오'!$I$6-'d_시나리오'!$H$6)/('d_시나리오'!$J$6-'d_시나리오'!$H$6),'d_시나리오'!$H$6+SQRT(O669*('d_시나리오'!$J$6-'d_시나리오'!$H$6)*('d_시나리오'!$I$6-'d_시나리오'!$H$6)),'d_시나리오'!$J$6-SQRT((1-O669)*('d_시나리오'!$J$6-'d_시나리오'!$H$6)*('d_시나리오'!$J$6-'d_시나리오'!$I$6))))</f>
        <v/>
      </c>
      <c r="Q669">
        <f>INDEX('d_분포'!$B$2:$B$57,RANDBETWEEN(1,56))</f>
        <v/>
      </c>
      <c r="R669">
        <f>BETAINV(RAND(),5,5)</f>
        <v/>
      </c>
      <c r="S669">
        <f>'d_고정'!$B$1*'6_기대효과'!$H$7*('d_시나리오'!$I$7/'d_고정'!$B$2)*B669</f>
        <v/>
      </c>
      <c r="T669">
        <f>S669*D669</f>
        <v/>
      </c>
      <c r="U669">
        <f>S669*F669*H669</f>
        <v/>
      </c>
      <c r="V669">
        <f>S669*F669*(H669-1)</f>
        <v/>
      </c>
      <c r="W669">
        <f>U669*J669</f>
        <v/>
      </c>
      <c r="X669">
        <f>T669+W669</f>
        <v/>
      </c>
      <c r="Y669">
        <f>(T669*E669+W669*L669)*(1-R669-'d_고정'!$B$13)</f>
        <v/>
      </c>
      <c r="Z669">
        <f>(U669*N669*Q669+'d_고정'!$B$3*('6_기대효과'!$H$7/8)*Q669*'d_고정'!$B$10*P669*('6_기대효과'!$K$7/'d_고정'!$B$9))*(1-R669)</f>
        <v/>
      </c>
      <c r="AA669">
        <f>W669*L669*(1-R669-'d_고정'!$B$13)+U669*MAX(N669-'d_고정'!$B$10*P669*('6_기대효과'!$K$7/'d_고정'!$B$9),0)*Q669*(1-R669)</f>
        <v/>
      </c>
      <c r="AB669">
        <f>Y669+Z669</f>
        <v/>
      </c>
      <c r="AC669">
        <f>Y669/('d_고정'!$B$5*'6_기대효과'!$H$7/8)/'d_고정'!$B$6</f>
        <v/>
      </c>
      <c r="AD669">
        <f>Y669/('d_고정'!$B$8*'6_기대효과'!$H$7/8)</f>
        <v/>
      </c>
    </row>
    <row r="670">
      <c r="A670">
        <f>RAND()</f>
        <v/>
      </c>
      <c r="B670">
        <f>IF('d_시나리오'!$J$2='d_시나리오'!$H$2,'d_시나리오'!$I$2,IF(A670&lt;('d_시나리오'!$I$2-'d_시나리오'!$H$2)/('d_시나리오'!$J$2-'d_시나리오'!$H$2),'d_시나리오'!$H$2+SQRT(A670*('d_시나리오'!$J$2-'d_시나리오'!$H$2)*('d_시나리오'!$I$2-'d_시나리오'!$H$2)),'d_시나리오'!$J$2-SQRT((1-A670)*('d_시나리오'!$J$2-'d_시나리오'!$H$2)*('d_시나리오'!$J$2-'d_시나리오'!$I$2))))</f>
        <v/>
      </c>
      <c r="C670">
        <f>RAND()</f>
        <v/>
      </c>
      <c r="D670">
        <f>BETAINV(RAND(),IF(C670&lt;'d_고정'!$B$26,'d_고정'!$B$23,'d_고정'!$B$16)+1,'d_고정'!$B$17-IF(C670&lt;'d_고정'!$B$26,'d_고정'!$B$23,'d_고정'!$B$16)+1)*('d_고정'!$B$14+('d_고정'!$B$15-'d_고정'!$B$14)*RAND())</f>
        <v/>
      </c>
      <c r="E670">
        <f>INDEX('d_분포'!$A$2:$A$28,RANDBETWEEN(1,27))</f>
        <v/>
      </c>
      <c r="F670">
        <f>INDEX('d_분포'!$C$2:$C$5,RANDBETWEEN(1,4))*(0.9+0.2*RAND())</f>
        <v/>
      </c>
      <c r="G670">
        <f>RAND()</f>
        <v/>
      </c>
      <c r="H670">
        <f>(F670+(1-F670)*('d_고정'!$B$22*BETAINV(RAND(),IF(G670&lt;'d_고정'!$B$26,'d_고정'!$B$25,'d_고정'!$B$20)+1,'d_고정'!$B$21-IF(G670&lt;'d_고정'!$B$26,'d_고정'!$B$25,'d_고정'!$B$20)+1)+(1-'d_고정'!$B$22)*BETAINV(RAND(),IF(G670&lt;'d_고정'!$B$26,'d_고정'!$B$24,'d_고정'!$B$18)+1,'d_고정'!$B$19-IF(G670&lt;'d_고정'!$B$26,'d_고정'!$B$24,'d_고정'!$B$18)+1))*('d_고정'!$B$14+('d_고정'!$B$15-'d_고정'!$B$14)*RAND()))/F670</f>
        <v/>
      </c>
      <c r="I670">
        <f>RAND()</f>
        <v/>
      </c>
      <c r="J670">
        <f>IF('d_시나리오'!$J$3='d_시나리오'!$H$3,'d_시나리오'!$I$3,IF(I670&lt;('d_시나리오'!$I$3-'d_시나리오'!$H$3)/('d_시나리오'!$J$3-'d_시나리오'!$H$3),'d_시나리오'!$H$3+SQRT(I670*('d_시나리오'!$J$3-'d_시나리오'!$H$3)*('d_시나리오'!$I$3-'d_시나리오'!$H$3)),'d_시나리오'!$J$3-SQRT((1-I670)*('d_시나리오'!$J$3-'d_시나리오'!$H$3)*('d_시나리오'!$J$3-'d_시나리오'!$I$3))))</f>
        <v/>
      </c>
      <c r="K670">
        <f>RAND()</f>
        <v/>
      </c>
      <c r="L670">
        <f>IF('d_시나리오'!$J$4='d_시나리오'!$H$4,'d_시나리오'!$I$4,IF(K670&lt;('d_시나리오'!$I$4-'d_시나리오'!$H$4)/('d_시나리오'!$J$4-'d_시나리오'!$H$4),'d_시나리오'!$H$4+SQRT(K670*('d_시나리오'!$J$4-'d_시나리오'!$H$4)*('d_시나리오'!$I$4-'d_시나리오'!$H$4)),'d_시나리오'!$J$4-SQRT((1-K670)*('d_시나리오'!$J$4-'d_시나리오'!$H$4)*('d_시나리오'!$J$4-'d_시나리오'!$I$4))))</f>
        <v/>
      </c>
      <c r="M670">
        <f>RAND()</f>
        <v/>
      </c>
      <c r="N670">
        <f>IF('d_시나리오'!$J$5='d_시나리오'!$H$5,'d_시나리오'!$I$5,IF(M670&lt;('d_시나리오'!$I$5-'d_시나리오'!$H$5)/('d_시나리오'!$J$5-'d_시나리오'!$H$5),'d_시나리오'!$H$5+SQRT(M670*('d_시나리오'!$J$5-'d_시나리오'!$H$5)*('d_시나리오'!$I$5-'d_시나리오'!$H$5)),'d_시나리오'!$J$5-SQRT((1-M670)*('d_시나리오'!$J$5-'d_시나리오'!$H$5)*('d_시나리오'!$J$5-'d_시나리오'!$I$5))))</f>
        <v/>
      </c>
      <c r="O670">
        <f>RAND()</f>
        <v/>
      </c>
      <c r="P670">
        <f>IF('d_시나리오'!$J$6='d_시나리오'!$H$6,'d_시나리오'!$I$6,IF(O670&lt;('d_시나리오'!$I$6-'d_시나리오'!$H$6)/('d_시나리오'!$J$6-'d_시나리오'!$H$6),'d_시나리오'!$H$6+SQRT(O670*('d_시나리오'!$J$6-'d_시나리오'!$H$6)*('d_시나리오'!$I$6-'d_시나리오'!$H$6)),'d_시나리오'!$J$6-SQRT((1-O670)*('d_시나리오'!$J$6-'d_시나리오'!$H$6)*('d_시나리오'!$J$6-'d_시나리오'!$I$6))))</f>
        <v/>
      </c>
      <c r="Q670">
        <f>INDEX('d_분포'!$B$2:$B$57,RANDBETWEEN(1,56))</f>
        <v/>
      </c>
      <c r="R670">
        <f>BETAINV(RAND(),5,5)</f>
        <v/>
      </c>
      <c r="S670">
        <f>'d_고정'!$B$1*'6_기대효과'!$H$7*('d_시나리오'!$I$7/'d_고정'!$B$2)*B670</f>
        <v/>
      </c>
      <c r="T670">
        <f>S670*D670</f>
        <v/>
      </c>
      <c r="U670">
        <f>S670*F670*H670</f>
        <v/>
      </c>
      <c r="V670">
        <f>S670*F670*(H670-1)</f>
        <v/>
      </c>
      <c r="W670">
        <f>U670*J670</f>
        <v/>
      </c>
      <c r="X670">
        <f>T670+W670</f>
        <v/>
      </c>
      <c r="Y670">
        <f>(T670*E670+W670*L670)*(1-R670-'d_고정'!$B$13)</f>
        <v/>
      </c>
      <c r="Z670">
        <f>(U670*N670*Q670+'d_고정'!$B$3*('6_기대효과'!$H$7/8)*Q670*'d_고정'!$B$10*P670*('6_기대효과'!$K$7/'d_고정'!$B$9))*(1-R670)</f>
        <v/>
      </c>
      <c r="AA670">
        <f>W670*L670*(1-R670-'d_고정'!$B$13)+U670*MAX(N670-'d_고정'!$B$10*P670*('6_기대효과'!$K$7/'d_고정'!$B$9),0)*Q670*(1-R670)</f>
        <v/>
      </c>
      <c r="AB670">
        <f>Y670+Z670</f>
        <v/>
      </c>
      <c r="AC670">
        <f>Y670/('d_고정'!$B$5*'6_기대효과'!$H$7/8)/'d_고정'!$B$6</f>
        <v/>
      </c>
      <c r="AD670">
        <f>Y670/('d_고정'!$B$8*'6_기대효과'!$H$7/8)</f>
        <v/>
      </c>
    </row>
    <row r="671">
      <c r="A671">
        <f>RAND()</f>
        <v/>
      </c>
      <c r="B671">
        <f>IF('d_시나리오'!$J$2='d_시나리오'!$H$2,'d_시나리오'!$I$2,IF(A671&lt;('d_시나리오'!$I$2-'d_시나리오'!$H$2)/('d_시나리오'!$J$2-'d_시나리오'!$H$2),'d_시나리오'!$H$2+SQRT(A671*('d_시나리오'!$J$2-'d_시나리오'!$H$2)*('d_시나리오'!$I$2-'d_시나리오'!$H$2)),'d_시나리오'!$J$2-SQRT((1-A671)*('d_시나리오'!$J$2-'d_시나리오'!$H$2)*('d_시나리오'!$J$2-'d_시나리오'!$I$2))))</f>
        <v/>
      </c>
      <c r="C671">
        <f>RAND()</f>
        <v/>
      </c>
      <c r="D671">
        <f>BETAINV(RAND(),IF(C671&lt;'d_고정'!$B$26,'d_고정'!$B$23,'d_고정'!$B$16)+1,'d_고정'!$B$17-IF(C671&lt;'d_고정'!$B$26,'d_고정'!$B$23,'d_고정'!$B$16)+1)*('d_고정'!$B$14+('d_고정'!$B$15-'d_고정'!$B$14)*RAND())</f>
        <v/>
      </c>
      <c r="E671">
        <f>INDEX('d_분포'!$A$2:$A$28,RANDBETWEEN(1,27))</f>
        <v/>
      </c>
      <c r="F671">
        <f>INDEX('d_분포'!$C$2:$C$5,RANDBETWEEN(1,4))*(0.9+0.2*RAND())</f>
        <v/>
      </c>
      <c r="G671">
        <f>RAND()</f>
        <v/>
      </c>
      <c r="H671">
        <f>(F671+(1-F671)*('d_고정'!$B$22*BETAINV(RAND(),IF(G671&lt;'d_고정'!$B$26,'d_고정'!$B$25,'d_고정'!$B$20)+1,'d_고정'!$B$21-IF(G671&lt;'d_고정'!$B$26,'d_고정'!$B$25,'d_고정'!$B$20)+1)+(1-'d_고정'!$B$22)*BETAINV(RAND(),IF(G671&lt;'d_고정'!$B$26,'d_고정'!$B$24,'d_고정'!$B$18)+1,'d_고정'!$B$19-IF(G671&lt;'d_고정'!$B$26,'d_고정'!$B$24,'d_고정'!$B$18)+1))*('d_고정'!$B$14+('d_고정'!$B$15-'d_고정'!$B$14)*RAND()))/F671</f>
        <v/>
      </c>
      <c r="I671">
        <f>RAND()</f>
        <v/>
      </c>
      <c r="J671">
        <f>IF('d_시나리오'!$J$3='d_시나리오'!$H$3,'d_시나리오'!$I$3,IF(I671&lt;('d_시나리오'!$I$3-'d_시나리오'!$H$3)/('d_시나리오'!$J$3-'d_시나리오'!$H$3),'d_시나리오'!$H$3+SQRT(I671*('d_시나리오'!$J$3-'d_시나리오'!$H$3)*('d_시나리오'!$I$3-'d_시나리오'!$H$3)),'d_시나리오'!$J$3-SQRT((1-I671)*('d_시나리오'!$J$3-'d_시나리오'!$H$3)*('d_시나리오'!$J$3-'d_시나리오'!$I$3))))</f>
        <v/>
      </c>
      <c r="K671">
        <f>RAND()</f>
        <v/>
      </c>
      <c r="L671">
        <f>IF('d_시나리오'!$J$4='d_시나리오'!$H$4,'d_시나리오'!$I$4,IF(K671&lt;('d_시나리오'!$I$4-'d_시나리오'!$H$4)/('d_시나리오'!$J$4-'d_시나리오'!$H$4),'d_시나리오'!$H$4+SQRT(K671*('d_시나리오'!$J$4-'d_시나리오'!$H$4)*('d_시나리오'!$I$4-'d_시나리오'!$H$4)),'d_시나리오'!$J$4-SQRT((1-K671)*('d_시나리오'!$J$4-'d_시나리오'!$H$4)*('d_시나리오'!$J$4-'d_시나리오'!$I$4))))</f>
        <v/>
      </c>
      <c r="M671">
        <f>RAND()</f>
        <v/>
      </c>
      <c r="N671">
        <f>IF('d_시나리오'!$J$5='d_시나리오'!$H$5,'d_시나리오'!$I$5,IF(M671&lt;('d_시나리오'!$I$5-'d_시나리오'!$H$5)/('d_시나리오'!$J$5-'d_시나리오'!$H$5),'d_시나리오'!$H$5+SQRT(M671*('d_시나리오'!$J$5-'d_시나리오'!$H$5)*('d_시나리오'!$I$5-'d_시나리오'!$H$5)),'d_시나리오'!$J$5-SQRT((1-M671)*('d_시나리오'!$J$5-'d_시나리오'!$H$5)*('d_시나리오'!$J$5-'d_시나리오'!$I$5))))</f>
        <v/>
      </c>
      <c r="O671">
        <f>RAND()</f>
        <v/>
      </c>
      <c r="P671">
        <f>IF('d_시나리오'!$J$6='d_시나리오'!$H$6,'d_시나리오'!$I$6,IF(O671&lt;('d_시나리오'!$I$6-'d_시나리오'!$H$6)/('d_시나리오'!$J$6-'d_시나리오'!$H$6),'d_시나리오'!$H$6+SQRT(O671*('d_시나리오'!$J$6-'d_시나리오'!$H$6)*('d_시나리오'!$I$6-'d_시나리오'!$H$6)),'d_시나리오'!$J$6-SQRT((1-O671)*('d_시나리오'!$J$6-'d_시나리오'!$H$6)*('d_시나리오'!$J$6-'d_시나리오'!$I$6))))</f>
        <v/>
      </c>
      <c r="Q671">
        <f>INDEX('d_분포'!$B$2:$B$57,RANDBETWEEN(1,56))</f>
        <v/>
      </c>
      <c r="R671">
        <f>BETAINV(RAND(),5,5)</f>
        <v/>
      </c>
      <c r="S671">
        <f>'d_고정'!$B$1*'6_기대효과'!$H$7*('d_시나리오'!$I$7/'d_고정'!$B$2)*B671</f>
        <v/>
      </c>
      <c r="T671">
        <f>S671*D671</f>
        <v/>
      </c>
      <c r="U671">
        <f>S671*F671*H671</f>
        <v/>
      </c>
      <c r="V671">
        <f>S671*F671*(H671-1)</f>
        <v/>
      </c>
      <c r="W671">
        <f>U671*J671</f>
        <v/>
      </c>
      <c r="X671">
        <f>T671+W671</f>
        <v/>
      </c>
      <c r="Y671">
        <f>(T671*E671+W671*L671)*(1-R671-'d_고정'!$B$13)</f>
        <v/>
      </c>
      <c r="Z671">
        <f>(U671*N671*Q671+'d_고정'!$B$3*('6_기대효과'!$H$7/8)*Q671*'d_고정'!$B$10*P671*('6_기대효과'!$K$7/'d_고정'!$B$9))*(1-R671)</f>
        <v/>
      </c>
      <c r="AA671">
        <f>W671*L671*(1-R671-'d_고정'!$B$13)+U671*MAX(N671-'d_고정'!$B$10*P671*('6_기대효과'!$K$7/'d_고정'!$B$9),0)*Q671*(1-R671)</f>
        <v/>
      </c>
      <c r="AB671">
        <f>Y671+Z671</f>
        <v/>
      </c>
      <c r="AC671">
        <f>Y671/('d_고정'!$B$5*'6_기대효과'!$H$7/8)/'d_고정'!$B$6</f>
        <v/>
      </c>
      <c r="AD671">
        <f>Y671/('d_고정'!$B$8*'6_기대효과'!$H$7/8)</f>
        <v/>
      </c>
    </row>
    <row r="672">
      <c r="A672">
        <f>RAND()</f>
        <v/>
      </c>
      <c r="B672">
        <f>IF('d_시나리오'!$J$2='d_시나리오'!$H$2,'d_시나리오'!$I$2,IF(A672&lt;('d_시나리오'!$I$2-'d_시나리오'!$H$2)/('d_시나리오'!$J$2-'d_시나리오'!$H$2),'d_시나리오'!$H$2+SQRT(A672*('d_시나리오'!$J$2-'d_시나리오'!$H$2)*('d_시나리오'!$I$2-'d_시나리오'!$H$2)),'d_시나리오'!$J$2-SQRT((1-A672)*('d_시나리오'!$J$2-'d_시나리오'!$H$2)*('d_시나리오'!$J$2-'d_시나리오'!$I$2))))</f>
        <v/>
      </c>
      <c r="C672">
        <f>RAND()</f>
        <v/>
      </c>
      <c r="D672">
        <f>BETAINV(RAND(),IF(C672&lt;'d_고정'!$B$26,'d_고정'!$B$23,'d_고정'!$B$16)+1,'d_고정'!$B$17-IF(C672&lt;'d_고정'!$B$26,'d_고정'!$B$23,'d_고정'!$B$16)+1)*('d_고정'!$B$14+('d_고정'!$B$15-'d_고정'!$B$14)*RAND())</f>
        <v/>
      </c>
      <c r="E672">
        <f>INDEX('d_분포'!$A$2:$A$28,RANDBETWEEN(1,27))</f>
        <v/>
      </c>
      <c r="F672">
        <f>INDEX('d_분포'!$C$2:$C$5,RANDBETWEEN(1,4))*(0.9+0.2*RAND())</f>
        <v/>
      </c>
      <c r="G672">
        <f>RAND()</f>
        <v/>
      </c>
      <c r="H672">
        <f>(F672+(1-F672)*('d_고정'!$B$22*BETAINV(RAND(),IF(G672&lt;'d_고정'!$B$26,'d_고정'!$B$25,'d_고정'!$B$20)+1,'d_고정'!$B$21-IF(G672&lt;'d_고정'!$B$26,'d_고정'!$B$25,'d_고정'!$B$20)+1)+(1-'d_고정'!$B$22)*BETAINV(RAND(),IF(G672&lt;'d_고정'!$B$26,'d_고정'!$B$24,'d_고정'!$B$18)+1,'d_고정'!$B$19-IF(G672&lt;'d_고정'!$B$26,'d_고정'!$B$24,'d_고정'!$B$18)+1))*('d_고정'!$B$14+('d_고정'!$B$15-'d_고정'!$B$14)*RAND()))/F672</f>
        <v/>
      </c>
      <c r="I672">
        <f>RAND()</f>
        <v/>
      </c>
      <c r="J672">
        <f>IF('d_시나리오'!$J$3='d_시나리오'!$H$3,'d_시나리오'!$I$3,IF(I672&lt;('d_시나리오'!$I$3-'d_시나리오'!$H$3)/('d_시나리오'!$J$3-'d_시나리오'!$H$3),'d_시나리오'!$H$3+SQRT(I672*('d_시나리오'!$J$3-'d_시나리오'!$H$3)*('d_시나리오'!$I$3-'d_시나리오'!$H$3)),'d_시나리오'!$J$3-SQRT((1-I672)*('d_시나리오'!$J$3-'d_시나리오'!$H$3)*('d_시나리오'!$J$3-'d_시나리오'!$I$3))))</f>
        <v/>
      </c>
      <c r="K672">
        <f>RAND()</f>
        <v/>
      </c>
      <c r="L672">
        <f>IF('d_시나리오'!$J$4='d_시나리오'!$H$4,'d_시나리오'!$I$4,IF(K672&lt;('d_시나리오'!$I$4-'d_시나리오'!$H$4)/('d_시나리오'!$J$4-'d_시나리오'!$H$4),'d_시나리오'!$H$4+SQRT(K672*('d_시나리오'!$J$4-'d_시나리오'!$H$4)*('d_시나리오'!$I$4-'d_시나리오'!$H$4)),'d_시나리오'!$J$4-SQRT((1-K672)*('d_시나리오'!$J$4-'d_시나리오'!$H$4)*('d_시나리오'!$J$4-'d_시나리오'!$I$4))))</f>
        <v/>
      </c>
      <c r="M672">
        <f>RAND()</f>
        <v/>
      </c>
      <c r="N672">
        <f>IF('d_시나리오'!$J$5='d_시나리오'!$H$5,'d_시나리오'!$I$5,IF(M672&lt;('d_시나리오'!$I$5-'d_시나리오'!$H$5)/('d_시나리오'!$J$5-'d_시나리오'!$H$5),'d_시나리오'!$H$5+SQRT(M672*('d_시나리오'!$J$5-'d_시나리오'!$H$5)*('d_시나리오'!$I$5-'d_시나리오'!$H$5)),'d_시나리오'!$J$5-SQRT((1-M672)*('d_시나리오'!$J$5-'d_시나리오'!$H$5)*('d_시나리오'!$J$5-'d_시나리오'!$I$5))))</f>
        <v/>
      </c>
      <c r="O672">
        <f>RAND()</f>
        <v/>
      </c>
      <c r="P672">
        <f>IF('d_시나리오'!$J$6='d_시나리오'!$H$6,'d_시나리오'!$I$6,IF(O672&lt;('d_시나리오'!$I$6-'d_시나리오'!$H$6)/('d_시나리오'!$J$6-'d_시나리오'!$H$6),'d_시나리오'!$H$6+SQRT(O672*('d_시나리오'!$J$6-'d_시나리오'!$H$6)*('d_시나리오'!$I$6-'d_시나리오'!$H$6)),'d_시나리오'!$J$6-SQRT((1-O672)*('d_시나리오'!$J$6-'d_시나리오'!$H$6)*('d_시나리오'!$J$6-'d_시나리오'!$I$6))))</f>
        <v/>
      </c>
      <c r="Q672">
        <f>INDEX('d_분포'!$B$2:$B$57,RANDBETWEEN(1,56))</f>
        <v/>
      </c>
      <c r="R672">
        <f>BETAINV(RAND(),5,5)</f>
        <v/>
      </c>
      <c r="S672">
        <f>'d_고정'!$B$1*'6_기대효과'!$H$7*('d_시나리오'!$I$7/'d_고정'!$B$2)*B672</f>
        <v/>
      </c>
      <c r="T672">
        <f>S672*D672</f>
        <v/>
      </c>
      <c r="U672">
        <f>S672*F672*H672</f>
        <v/>
      </c>
      <c r="V672">
        <f>S672*F672*(H672-1)</f>
        <v/>
      </c>
      <c r="W672">
        <f>U672*J672</f>
        <v/>
      </c>
      <c r="X672">
        <f>T672+W672</f>
        <v/>
      </c>
      <c r="Y672">
        <f>(T672*E672+W672*L672)*(1-R672-'d_고정'!$B$13)</f>
        <v/>
      </c>
      <c r="Z672">
        <f>(U672*N672*Q672+'d_고정'!$B$3*('6_기대효과'!$H$7/8)*Q672*'d_고정'!$B$10*P672*('6_기대효과'!$K$7/'d_고정'!$B$9))*(1-R672)</f>
        <v/>
      </c>
      <c r="AA672">
        <f>W672*L672*(1-R672-'d_고정'!$B$13)+U672*MAX(N672-'d_고정'!$B$10*P672*('6_기대효과'!$K$7/'d_고정'!$B$9),0)*Q672*(1-R672)</f>
        <v/>
      </c>
      <c r="AB672">
        <f>Y672+Z672</f>
        <v/>
      </c>
      <c r="AC672">
        <f>Y672/('d_고정'!$B$5*'6_기대효과'!$H$7/8)/'d_고정'!$B$6</f>
        <v/>
      </c>
      <c r="AD672">
        <f>Y672/('d_고정'!$B$8*'6_기대효과'!$H$7/8)</f>
        <v/>
      </c>
    </row>
    <row r="673">
      <c r="A673">
        <f>RAND()</f>
        <v/>
      </c>
      <c r="B673">
        <f>IF('d_시나리오'!$J$2='d_시나리오'!$H$2,'d_시나리오'!$I$2,IF(A673&lt;('d_시나리오'!$I$2-'d_시나리오'!$H$2)/('d_시나리오'!$J$2-'d_시나리오'!$H$2),'d_시나리오'!$H$2+SQRT(A673*('d_시나리오'!$J$2-'d_시나리오'!$H$2)*('d_시나리오'!$I$2-'d_시나리오'!$H$2)),'d_시나리오'!$J$2-SQRT((1-A673)*('d_시나리오'!$J$2-'d_시나리오'!$H$2)*('d_시나리오'!$J$2-'d_시나리오'!$I$2))))</f>
        <v/>
      </c>
      <c r="C673">
        <f>RAND()</f>
        <v/>
      </c>
      <c r="D673">
        <f>BETAINV(RAND(),IF(C673&lt;'d_고정'!$B$26,'d_고정'!$B$23,'d_고정'!$B$16)+1,'d_고정'!$B$17-IF(C673&lt;'d_고정'!$B$26,'d_고정'!$B$23,'d_고정'!$B$16)+1)*('d_고정'!$B$14+('d_고정'!$B$15-'d_고정'!$B$14)*RAND())</f>
        <v/>
      </c>
      <c r="E673">
        <f>INDEX('d_분포'!$A$2:$A$28,RANDBETWEEN(1,27))</f>
        <v/>
      </c>
      <c r="F673">
        <f>INDEX('d_분포'!$C$2:$C$5,RANDBETWEEN(1,4))*(0.9+0.2*RAND())</f>
        <v/>
      </c>
      <c r="G673">
        <f>RAND()</f>
        <v/>
      </c>
      <c r="H673">
        <f>(F673+(1-F673)*('d_고정'!$B$22*BETAINV(RAND(),IF(G673&lt;'d_고정'!$B$26,'d_고정'!$B$25,'d_고정'!$B$20)+1,'d_고정'!$B$21-IF(G673&lt;'d_고정'!$B$26,'d_고정'!$B$25,'d_고정'!$B$20)+1)+(1-'d_고정'!$B$22)*BETAINV(RAND(),IF(G673&lt;'d_고정'!$B$26,'d_고정'!$B$24,'d_고정'!$B$18)+1,'d_고정'!$B$19-IF(G673&lt;'d_고정'!$B$26,'d_고정'!$B$24,'d_고정'!$B$18)+1))*('d_고정'!$B$14+('d_고정'!$B$15-'d_고정'!$B$14)*RAND()))/F673</f>
        <v/>
      </c>
      <c r="I673">
        <f>RAND()</f>
        <v/>
      </c>
      <c r="J673">
        <f>IF('d_시나리오'!$J$3='d_시나리오'!$H$3,'d_시나리오'!$I$3,IF(I673&lt;('d_시나리오'!$I$3-'d_시나리오'!$H$3)/('d_시나리오'!$J$3-'d_시나리오'!$H$3),'d_시나리오'!$H$3+SQRT(I673*('d_시나리오'!$J$3-'d_시나리오'!$H$3)*('d_시나리오'!$I$3-'d_시나리오'!$H$3)),'d_시나리오'!$J$3-SQRT((1-I673)*('d_시나리오'!$J$3-'d_시나리오'!$H$3)*('d_시나리오'!$J$3-'d_시나리오'!$I$3))))</f>
        <v/>
      </c>
      <c r="K673">
        <f>RAND()</f>
        <v/>
      </c>
      <c r="L673">
        <f>IF('d_시나리오'!$J$4='d_시나리오'!$H$4,'d_시나리오'!$I$4,IF(K673&lt;('d_시나리오'!$I$4-'d_시나리오'!$H$4)/('d_시나리오'!$J$4-'d_시나리오'!$H$4),'d_시나리오'!$H$4+SQRT(K673*('d_시나리오'!$J$4-'d_시나리오'!$H$4)*('d_시나리오'!$I$4-'d_시나리오'!$H$4)),'d_시나리오'!$J$4-SQRT((1-K673)*('d_시나리오'!$J$4-'d_시나리오'!$H$4)*('d_시나리오'!$J$4-'d_시나리오'!$I$4))))</f>
        <v/>
      </c>
      <c r="M673">
        <f>RAND()</f>
        <v/>
      </c>
      <c r="N673">
        <f>IF('d_시나리오'!$J$5='d_시나리오'!$H$5,'d_시나리오'!$I$5,IF(M673&lt;('d_시나리오'!$I$5-'d_시나리오'!$H$5)/('d_시나리오'!$J$5-'d_시나리오'!$H$5),'d_시나리오'!$H$5+SQRT(M673*('d_시나리오'!$J$5-'d_시나리오'!$H$5)*('d_시나리오'!$I$5-'d_시나리오'!$H$5)),'d_시나리오'!$J$5-SQRT((1-M673)*('d_시나리오'!$J$5-'d_시나리오'!$H$5)*('d_시나리오'!$J$5-'d_시나리오'!$I$5))))</f>
        <v/>
      </c>
      <c r="O673">
        <f>RAND()</f>
        <v/>
      </c>
      <c r="P673">
        <f>IF('d_시나리오'!$J$6='d_시나리오'!$H$6,'d_시나리오'!$I$6,IF(O673&lt;('d_시나리오'!$I$6-'d_시나리오'!$H$6)/('d_시나리오'!$J$6-'d_시나리오'!$H$6),'d_시나리오'!$H$6+SQRT(O673*('d_시나리오'!$J$6-'d_시나리오'!$H$6)*('d_시나리오'!$I$6-'d_시나리오'!$H$6)),'d_시나리오'!$J$6-SQRT((1-O673)*('d_시나리오'!$J$6-'d_시나리오'!$H$6)*('d_시나리오'!$J$6-'d_시나리오'!$I$6))))</f>
        <v/>
      </c>
      <c r="Q673">
        <f>INDEX('d_분포'!$B$2:$B$57,RANDBETWEEN(1,56))</f>
        <v/>
      </c>
      <c r="R673">
        <f>BETAINV(RAND(),5,5)</f>
        <v/>
      </c>
      <c r="S673">
        <f>'d_고정'!$B$1*'6_기대효과'!$H$7*('d_시나리오'!$I$7/'d_고정'!$B$2)*B673</f>
        <v/>
      </c>
      <c r="T673">
        <f>S673*D673</f>
        <v/>
      </c>
      <c r="U673">
        <f>S673*F673*H673</f>
        <v/>
      </c>
      <c r="V673">
        <f>S673*F673*(H673-1)</f>
        <v/>
      </c>
      <c r="W673">
        <f>U673*J673</f>
        <v/>
      </c>
      <c r="X673">
        <f>T673+W673</f>
        <v/>
      </c>
      <c r="Y673">
        <f>(T673*E673+W673*L673)*(1-R673-'d_고정'!$B$13)</f>
        <v/>
      </c>
      <c r="Z673">
        <f>(U673*N673*Q673+'d_고정'!$B$3*('6_기대효과'!$H$7/8)*Q673*'d_고정'!$B$10*P673*('6_기대효과'!$K$7/'d_고정'!$B$9))*(1-R673)</f>
        <v/>
      </c>
      <c r="AA673">
        <f>W673*L673*(1-R673-'d_고정'!$B$13)+U673*MAX(N673-'d_고정'!$B$10*P673*('6_기대효과'!$K$7/'d_고정'!$B$9),0)*Q673*(1-R673)</f>
        <v/>
      </c>
      <c r="AB673">
        <f>Y673+Z673</f>
        <v/>
      </c>
      <c r="AC673">
        <f>Y673/('d_고정'!$B$5*'6_기대효과'!$H$7/8)/'d_고정'!$B$6</f>
        <v/>
      </c>
      <c r="AD673">
        <f>Y673/('d_고정'!$B$8*'6_기대효과'!$H$7/8)</f>
        <v/>
      </c>
    </row>
    <row r="674">
      <c r="A674">
        <f>RAND()</f>
        <v/>
      </c>
      <c r="B674">
        <f>IF('d_시나리오'!$J$2='d_시나리오'!$H$2,'d_시나리오'!$I$2,IF(A674&lt;('d_시나리오'!$I$2-'d_시나리오'!$H$2)/('d_시나리오'!$J$2-'d_시나리오'!$H$2),'d_시나리오'!$H$2+SQRT(A674*('d_시나리오'!$J$2-'d_시나리오'!$H$2)*('d_시나리오'!$I$2-'d_시나리오'!$H$2)),'d_시나리오'!$J$2-SQRT((1-A674)*('d_시나리오'!$J$2-'d_시나리오'!$H$2)*('d_시나리오'!$J$2-'d_시나리오'!$I$2))))</f>
        <v/>
      </c>
      <c r="C674">
        <f>RAND()</f>
        <v/>
      </c>
      <c r="D674">
        <f>BETAINV(RAND(),IF(C674&lt;'d_고정'!$B$26,'d_고정'!$B$23,'d_고정'!$B$16)+1,'d_고정'!$B$17-IF(C674&lt;'d_고정'!$B$26,'d_고정'!$B$23,'d_고정'!$B$16)+1)*('d_고정'!$B$14+('d_고정'!$B$15-'d_고정'!$B$14)*RAND())</f>
        <v/>
      </c>
      <c r="E674">
        <f>INDEX('d_분포'!$A$2:$A$28,RANDBETWEEN(1,27))</f>
        <v/>
      </c>
      <c r="F674">
        <f>INDEX('d_분포'!$C$2:$C$5,RANDBETWEEN(1,4))*(0.9+0.2*RAND())</f>
        <v/>
      </c>
      <c r="G674">
        <f>RAND()</f>
        <v/>
      </c>
      <c r="H674">
        <f>(F674+(1-F674)*('d_고정'!$B$22*BETAINV(RAND(),IF(G674&lt;'d_고정'!$B$26,'d_고정'!$B$25,'d_고정'!$B$20)+1,'d_고정'!$B$21-IF(G674&lt;'d_고정'!$B$26,'d_고정'!$B$25,'d_고정'!$B$20)+1)+(1-'d_고정'!$B$22)*BETAINV(RAND(),IF(G674&lt;'d_고정'!$B$26,'d_고정'!$B$24,'d_고정'!$B$18)+1,'d_고정'!$B$19-IF(G674&lt;'d_고정'!$B$26,'d_고정'!$B$24,'d_고정'!$B$18)+1))*('d_고정'!$B$14+('d_고정'!$B$15-'d_고정'!$B$14)*RAND()))/F674</f>
        <v/>
      </c>
      <c r="I674">
        <f>RAND()</f>
        <v/>
      </c>
      <c r="J674">
        <f>IF('d_시나리오'!$J$3='d_시나리오'!$H$3,'d_시나리오'!$I$3,IF(I674&lt;('d_시나리오'!$I$3-'d_시나리오'!$H$3)/('d_시나리오'!$J$3-'d_시나리오'!$H$3),'d_시나리오'!$H$3+SQRT(I674*('d_시나리오'!$J$3-'d_시나리오'!$H$3)*('d_시나리오'!$I$3-'d_시나리오'!$H$3)),'d_시나리오'!$J$3-SQRT((1-I674)*('d_시나리오'!$J$3-'d_시나리오'!$H$3)*('d_시나리오'!$J$3-'d_시나리오'!$I$3))))</f>
        <v/>
      </c>
      <c r="K674">
        <f>RAND()</f>
        <v/>
      </c>
      <c r="L674">
        <f>IF('d_시나리오'!$J$4='d_시나리오'!$H$4,'d_시나리오'!$I$4,IF(K674&lt;('d_시나리오'!$I$4-'d_시나리오'!$H$4)/('d_시나리오'!$J$4-'d_시나리오'!$H$4),'d_시나리오'!$H$4+SQRT(K674*('d_시나리오'!$J$4-'d_시나리오'!$H$4)*('d_시나리오'!$I$4-'d_시나리오'!$H$4)),'d_시나리오'!$J$4-SQRT((1-K674)*('d_시나리오'!$J$4-'d_시나리오'!$H$4)*('d_시나리오'!$J$4-'d_시나리오'!$I$4))))</f>
        <v/>
      </c>
      <c r="M674">
        <f>RAND()</f>
        <v/>
      </c>
      <c r="N674">
        <f>IF('d_시나리오'!$J$5='d_시나리오'!$H$5,'d_시나리오'!$I$5,IF(M674&lt;('d_시나리오'!$I$5-'d_시나리오'!$H$5)/('d_시나리오'!$J$5-'d_시나리오'!$H$5),'d_시나리오'!$H$5+SQRT(M674*('d_시나리오'!$J$5-'d_시나리오'!$H$5)*('d_시나리오'!$I$5-'d_시나리오'!$H$5)),'d_시나리오'!$J$5-SQRT((1-M674)*('d_시나리오'!$J$5-'d_시나리오'!$H$5)*('d_시나리오'!$J$5-'d_시나리오'!$I$5))))</f>
        <v/>
      </c>
      <c r="O674">
        <f>RAND()</f>
        <v/>
      </c>
      <c r="P674">
        <f>IF('d_시나리오'!$J$6='d_시나리오'!$H$6,'d_시나리오'!$I$6,IF(O674&lt;('d_시나리오'!$I$6-'d_시나리오'!$H$6)/('d_시나리오'!$J$6-'d_시나리오'!$H$6),'d_시나리오'!$H$6+SQRT(O674*('d_시나리오'!$J$6-'d_시나리오'!$H$6)*('d_시나리오'!$I$6-'d_시나리오'!$H$6)),'d_시나리오'!$J$6-SQRT((1-O674)*('d_시나리오'!$J$6-'d_시나리오'!$H$6)*('d_시나리오'!$J$6-'d_시나리오'!$I$6))))</f>
        <v/>
      </c>
      <c r="Q674">
        <f>INDEX('d_분포'!$B$2:$B$57,RANDBETWEEN(1,56))</f>
        <v/>
      </c>
      <c r="R674">
        <f>BETAINV(RAND(),5,5)</f>
        <v/>
      </c>
      <c r="S674">
        <f>'d_고정'!$B$1*'6_기대효과'!$H$7*('d_시나리오'!$I$7/'d_고정'!$B$2)*B674</f>
        <v/>
      </c>
      <c r="T674">
        <f>S674*D674</f>
        <v/>
      </c>
      <c r="U674">
        <f>S674*F674*H674</f>
        <v/>
      </c>
      <c r="V674">
        <f>S674*F674*(H674-1)</f>
        <v/>
      </c>
      <c r="W674">
        <f>U674*J674</f>
        <v/>
      </c>
      <c r="X674">
        <f>T674+W674</f>
        <v/>
      </c>
      <c r="Y674">
        <f>(T674*E674+W674*L674)*(1-R674-'d_고정'!$B$13)</f>
        <v/>
      </c>
      <c r="Z674">
        <f>(U674*N674*Q674+'d_고정'!$B$3*('6_기대효과'!$H$7/8)*Q674*'d_고정'!$B$10*P674*('6_기대효과'!$K$7/'d_고정'!$B$9))*(1-R674)</f>
        <v/>
      </c>
      <c r="AA674">
        <f>W674*L674*(1-R674-'d_고정'!$B$13)+U674*MAX(N674-'d_고정'!$B$10*P674*('6_기대효과'!$K$7/'d_고정'!$B$9),0)*Q674*(1-R674)</f>
        <v/>
      </c>
      <c r="AB674">
        <f>Y674+Z674</f>
        <v/>
      </c>
      <c r="AC674">
        <f>Y674/('d_고정'!$B$5*'6_기대효과'!$H$7/8)/'d_고정'!$B$6</f>
        <v/>
      </c>
      <c r="AD674">
        <f>Y674/('d_고정'!$B$8*'6_기대효과'!$H$7/8)</f>
        <v/>
      </c>
    </row>
    <row r="675">
      <c r="A675">
        <f>RAND()</f>
        <v/>
      </c>
      <c r="B675">
        <f>IF('d_시나리오'!$J$2='d_시나리오'!$H$2,'d_시나리오'!$I$2,IF(A675&lt;('d_시나리오'!$I$2-'d_시나리오'!$H$2)/('d_시나리오'!$J$2-'d_시나리오'!$H$2),'d_시나리오'!$H$2+SQRT(A675*('d_시나리오'!$J$2-'d_시나리오'!$H$2)*('d_시나리오'!$I$2-'d_시나리오'!$H$2)),'d_시나리오'!$J$2-SQRT((1-A675)*('d_시나리오'!$J$2-'d_시나리오'!$H$2)*('d_시나리오'!$J$2-'d_시나리오'!$I$2))))</f>
        <v/>
      </c>
      <c r="C675">
        <f>RAND()</f>
        <v/>
      </c>
      <c r="D675">
        <f>BETAINV(RAND(),IF(C675&lt;'d_고정'!$B$26,'d_고정'!$B$23,'d_고정'!$B$16)+1,'d_고정'!$B$17-IF(C675&lt;'d_고정'!$B$26,'d_고정'!$B$23,'d_고정'!$B$16)+1)*('d_고정'!$B$14+('d_고정'!$B$15-'d_고정'!$B$14)*RAND())</f>
        <v/>
      </c>
      <c r="E675">
        <f>INDEX('d_분포'!$A$2:$A$28,RANDBETWEEN(1,27))</f>
        <v/>
      </c>
      <c r="F675">
        <f>INDEX('d_분포'!$C$2:$C$5,RANDBETWEEN(1,4))*(0.9+0.2*RAND())</f>
        <v/>
      </c>
      <c r="G675">
        <f>RAND()</f>
        <v/>
      </c>
      <c r="H675">
        <f>(F675+(1-F675)*('d_고정'!$B$22*BETAINV(RAND(),IF(G675&lt;'d_고정'!$B$26,'d_고정'!$B$25,'d_고정'!$B$20)+1,'d_고정'!$B$21-IF(G675&lt;'d_고정'!$B$26,'d_고정'!$B$25,'d_고정'!$B$20)+1)+(1-'d_고정'!$B$22)*BETAINV(RAND(),IF(G675&lt;'d_고정'!$B$26,'d_고정'!$B$24,'d_고정'!$B$18)+1,'d_고정'!$B$19-IF(G675&lt;'d_고정'!$B$26,'d_고정'!$B$24,'d_고정'!$B$18)+1))*('d_고정'!$B$14+('d_고정'!$B$15-'d_고정'!$B$14)*RAND()))/F675</f>
        <v/>
      </c>
      <c r="I675">
        <f>RAND()</f>
        <v/>
      </c>
      <c r="J675">
        <f>IF('d_시나리오'!$J$3='d_시나리오'!$H$3,'d_시나리오'!$I$3,IF(I675&lt;('d_시나리오'!$I$3-'d_시나리오'!$H$3)/('d_시나리오'!$J$3-'d_시나리오'!$H$3),'d_시나리오'!$H$3+SQRT(I675*('d_시나리오'!$J$3-'d_시나리오'!$H$3)*('d_시나리오'!$I$3-'d_시나리오'!$H$3)),'d_시나리오'!$J$3-SQRT((1-I675)*('d_시나리오'!$J$3-'d_시나리오'!$H$3)*('d_시나리오'!$J$3-'d_시나리오'!$I$3))))</f>
        <v/>
      </c>
      <c r="K675">
        <f>RAND()</f>
        <v/>
      </c>
      <c r="L675">
        <f>IF('d_시나리오'!$J$4='d_시나리오'!$H$4,'d_시나리오'!$I$4,IF(K675&lt;('d_시나리오'!$I$4-'d_시나리오'!$H$4)/('d_시나리오'!$J$4-'d_시나리오'!$H$4),'d_시나리오'!$H$4+SQRT(K675*('d_시나리오'!$J$4-'d_시나리오'!$H$4)*('d_시나리오'!$I$4-'d_시나리오'!$H$4)),'d_시나리오'!$J$4-SQRT((1-K675)*('d_시나리오'!$J$4-'d_시나리오'!$H$4)*('d_시나리오'!$J$4-'d_시나리오'!$I$4))))</f>
        <v/>
      </c>
      <c r="M675">
        <f>RAND()</f>
        <v/>
      </c>
      <c r="N675">
        <f>IF('d_시나리오'!$J$5='d_시나리오'!$H$5,'d_시나리오'!$I$5,IF(M675&lt;('d_시나리오'!$I$5-'d_시나리오'!$H$5)/('d_시나리오'!$J$5-'d_시나리오'!$H$5),'d_시나리오'!$H$5+SQRT(M675*('d_시나리오'!$J$5-'d_시나리오'!$H$5)*('d_시나리오'!$I$5-'d_시나리오'!$H$5)),'d_시나리오'!$J$5-SQRT((1-M675)*('d_시나리오'!$J$5-'d_시나리오'!$H$5)*('d_시나리오'!$J$5-'d_시나리오'!$I$5))))</f>
        <v/>
      </c>
      <c r="O675">
        <f>RAND()</f>
        <v/>
      </c>
      <c r="P675">
        <f>IF('d_시나리오'!$J$6='d_시나리오'!$H$6,'d_시나리오'!$I$6,IF(O675&lt;('d_시나리오'!$I$6-'d_시나리오'!$H$6)/('d_시나리오'!$J$6-'d_시나리오'!$H$6),'d_시나리오'!$H$6+SQRT(O675*('d_시나리오'!$J$6-'d_시나리오'!$H$6)*('d_시나리오'!$I$6-'d_시나리오'!$H$6)),'d_시나리오'!$J$6-SQRT((1-O675)*('d_시나리오'!$J$6-'d_시나리오'!$H$6)*('d_시나리오'!$J$6-'d_시나리오'!$I$6))))</f>
        <v/>
      </c>
      <c r="Q675">
        <f>INDEX('d_분포'!$B$2:$B$57,RANDBETWEEN(1,56))</f>
        <v/>
      </c>
      <c r="R675">
        <f>BETAINV(RAND(),5,5)</f>
        <v/>
      </c>
      <c r="S675">
        <f>'d_고정'!$B$1*'6_기대효과'!$H$7*('d_시나리오'!$I$7/'d_고정'!$B$2)*B675</f>
        <v/>
      </c>
      <c r="T675">
        <f>S675*D675</f>
        <v/>
      </c>
      <c r="U675">
        <f>S675*F675*H675</f>
        <v/>
      </c>
      <c r="V675">
        <f>S675*F675*(H675-1)</f>
        <v/>
      </c>
      <c r="W675">
        <f>U675*J675</f>
        <v/>
      </c>
      <c r="X675">
        <f>T675+W675</f>
        <v/>
      </c>
      <c r="Y675">
        <f>(T675*E675+W675*L675)*(1-R675-'d_고정'!$B$13)</f>
        <v/>
      </c>
      <c r="Z675">
        <f>(U675*N675*Q675+'d_고정'!$B$3*('6_기대효과'!$H$7/8)*Q675*'d_고정'!$B$10*P675*('6_기대효과'!$K$7/'d_고정'!$B$9))*(1-R675)</f>
        <v/>
      </c>
      <c r="AA675">
        <f>W675*L675*(1-R675-'d_고정'!$B$13)+U675*MAX(N675-'d_고정'!$B$10*P675*('6_기대효과'!$K$7/'d_고정'!$B$9),0)*Q675*(1-R675)</f>
        <v/>
      </c>
      <c r="AB675">
        <f>Y675+Z675</f>
        <v/>
      </c>
      <c r="AC675">
        <f>Y675/('d_고정'!$B$5*'6_기대효과'!$H$7/8)/'d_고정'!$B$6</f>
        <v/>
      </c>
      <c r="AD675">
        <f>Y675/('d_고정'!$B$8*'6_기대효과'!$H$7/8)</f>
        <v/>
      </c>
    </row>
    <row r="676">
      <c r="A676">
        <f>RAND()</f>
        <v/>
      </c>
      <c r="B676">
        <f>IF('d_시나리오'!$J$2='d_시나리오'!$H$2,'d_시나리오'!$I$2,IF(A676&lt;('d_시나리오'!$I$2-'d_시나리오'!$H$2)/('d_시나리오'!$J$2-'d_시나리오'!$H$2),'d_시나리오'!$H$2+SQRT(A676*('d_시나리오'!$J$2-'d_시나리오'!$H$2)*('d_시나리오'!$I$2-'d_시나리오'!$H$2)),'d_시나리오'!$J$2-SQRT((1-A676)*('d_시나리오'!$J$2-'d_시나리오'!$H$2)*('d_시나리오'!$J$2-'d_시나리오'!$I$2))))</f>
        <v/>
      </c>
      <c r="C676">
        <f>RAND()</f>
        <v/>
      </c>
      <c r="D676">
        <f>BETAINV(RAND(),IF(C676&lt;'d_고정'!$B$26,'d_고정'!$B$23,'d_고정'!$B$16)+1,'d_고정'!$B$17-IF(C676&lt;'d_고정'!$B$26,'d_고정'!$B$23,'d_고정'!$B$16)+1)*('d_고정'!$B$14+('d_고정'!$B$15-'d_고정'!$B$14)*RAND())</f>
        <v/>
      </c>
      <c r="E676">
        <f>INDEX('d_분포'!$A$2:$A$28,RANDBETWEEN(1,27))</f>
        <v/>
      </c>
      <c r="F676">
        <f>INDEX('d_분포'!$C$2:$C$5,RANDBETWEEN(1,4))*(0.9+0.2*RAND())</f>
        <v/>
      </c>
      <c r="G676">
        <f>RAND()</f>
        <v/>
      </c>
      <c r="H676">
        <f>(F676+(1-F676)*('d_고정'!$B$22*BETAINV(RAND(),IF(G676&lt;'d_고정'!$B$26,'d_고정'!$B$25,'d_고정'!$B$20)+1,'d_고정'!$B$21-IF(G676&lt;'d_고정'!$B$26,'d_고정'!$B$25,'d_고정'!$B$20)+1)+(1-'d_고정'!$B$22)*BETAINV(RAND(),IF(G676&lt;'d_고정'!$B$26,'d_고정'!$B$24,'d_고정'!$B$18)+1,'d_고정'!$B$19-IF(G676&lt;'d_고정'!$B$26,'d_고정'!$B$24,'d_고정'!$B$18)+1))*('d_고정'!$B$14+('d_고정'!$B$15-'d_고정'!$B$14)*RAND()))/F676</f>
        <v/>
      </c>
      <c r="I676">
        <f>RAND()</f>
        <v/>
      </c>
      <c r="J676">
        <f>IF('d_시나리오'!$J$3='d_시나리오'!$H$3,'d_시나리오'!$I$3,IF(I676&lt;('d_시나리오'!$I$3-'d_시나리오'!$H$3)/('d_시나리오'!$J$3-'d_시나리오'!$H$3),'d_시나리오'!$H$3+SQRT(I676*('d_시나리오'!$J$3-'d_시나리오'!$H$3)*('d_시나리오'!$I$3-'d_시나리오'!$H$3)),'d_시나리오'!$J$3-SQRT((1-I676)*('d_시나리오'!$J$3-'d_시나리오'!$H$3)*('d_시나리오'!$J$3-'d_시나리오'!$I$3))))</f>
        <v/>
      </c>
      <c r="K676">
        <f>RAND()</f>
        <v/>
      </c>
      <c r="L676">
        <f>IF('d_시나리오'!$J$4='d_시나리오'!$H$4,'d_시나리오'!$I$4,IF(K676&lt;('d_시나리오'!$I$4-'d_시나리오'!$H$4)/('d_시나리오'!$J$4-'d_시나리오'!$H$4),'d_시나리오'!$H$4+SQRT(K676*('d_시나리오'!$J$4-'d_시나리오'!$H$4)*('d_시나리오'!$I$4-'d_시나리오'!$H$4)),'d_시나리오'!$J$4-SQRT((1-K676)*('d_시나리오'!$J$4-'d_시나리오'!$H$4)*('d_시나리오'!$J$4-'d_시나리오'!$I$4))))</f>
        <v/>
      </c>
      <c r="M676">
        <f>RAND()</f>
        <v/>
      </c>
      <c r="N676">
        <f>IF('d_시나리오'!$J$5='d_시나리오'!$H$5,'d_시나리오'!$I$5,IF(M676&lt;('d_시나리오'!$I$5-'d_시나리오'!$H$5)/('d_시나리오'!$J$5-'d_시나리오'!$H$5),'d_시나리오'!$H$5+SQRT(M676*('d_시나리오'!$J$5-'d_시나리오'!$H$5)*('d_시나리오'!$I$5-'d_시나리오'!$H$5)),'d_시나리오'!$J$5-SQRT((1-M676)*('d_시나리오'!$J$5-'d_시나리오'!$H$5)*('d_시나리오'!$J$5-'d_시나리오'!$I$5))))</f>
        <v/>
      </c>
      <c r="O676">
        <f>RAND()</f>
        <v/>
      </c>
      <c r="P676">
        <f>IF('d_시나리오'!$J$6='d_시나리오'!$H$6,'d_시나리오'!$I$6,IF(O676&lt;('d_시나리오'!$I$6-'d_시나리오'!$H$6)/('d_시나리오'!$J$6-'d_시나리오'!$H$6),'d_시나리오'!$H$6+SQRT(O676*('d_시나리오'!$J$6-'d_시나리오'!$H$6)*('d_시나리오'!$I$6-'d_시나리오'!$H$6)),'d_시나리오'!$J$6-SQRT((1-O676)*('d_시나리오'!$J$6-'d_시나리오'!$H$6)*('d_시나리오'!$J$6-'d_시나리오'!$I$6))))</f>
        <v/>
      </c>
      <c r="Q676">
        <f>INDEX('d_분포'!$B$2:$B$57,RANDBETWEEN(1,56))</f>
        <v/>
      </c>
      <c r="R676">
        <f>BETAINV(RAND(),5,5)</f>
        <v/>
      </c>
      <c r="S676">
        <f>'d_고정'!$B$1*'6_기대효과'!$H$7*('d_시나리오'!$I$7/'d_고정'!$B$2)*B676</f>
        <v/>
      </c>
      <c r="T676">
        <f>S676*D676</f>
        <v/>
      </c>
      <c r="U676">
        <f>S676*F676*H676</f>
        <v/>
      </c>
      <c r="V676">
        <f>S676*F676*(H676-1)</f>
        <v/>
      </c>
      <c r="W676">
        <f>U676*J676</f>
        <v/>
      </c>
      <c r="X676">
        <f>T676+W676</f>
        <v/>
      </c>
      <c r="Y676">
        <f>(T676*E676+W676*L676)*(1-R676-'d_고정'!$B$13)</f>
        <v/>
      </c>
      <c r="Z676">
        <f>(U676*N676*Q676+'d_고정'!$B$3*('6_기대효과'!$H$7/8)*Q676*'d_고정'!$B$10*P676*('6_기대효과'!$K$7/'d_고정'!$B$9))*(1-R676)</f>
        <v/>
      </c>
      <c r="AA676">
        <f>W676*L676*(1-R676-'d_고정'!$B$13)+U676*MAX(N676-'d_고정'!$B$10*P676*('6_기대효과'!$K$7/'d_고정'!$B$9),0)*Q676*(1-R676)</f>
        <v/>
      </c>
      <c r="AB676">
        <f>Y676+Z676</f>
        <v/>
      </c>
      <c r="AC676">
        <f>Y676/('d_고정'!$B$5*'6_기대효과'!$H$7/8)/'d_고정'!$B$6</f>
        <v/>
      </c>
      <c r="AD676">
        <f>Y676/('d_고정'!$B$8*'6_기대효과'!$H$7/8)</f>
        <v/>
      </c>
    </row>
    <row r="677">
      <c r="A677">
        <f>RAND()</f>
        <v/>
      </c>
      <c r="B677">
        <f>IF('d_시나리오'!$J$2='d_시나리오'!$H$2,'d_시나리오'!$I$2,IF(A677&lt;('d_시나리오'!$I$2-'d_시나리오'!$H$2)/('d_시나리오'!$J$2-'d_시나리오'!$H$2),'d_시나리오'!$H$2+SQRT(A677*('d_시나리오'!$J$2-'d_시나리오'!$H$2)*('d_시나리오'!$I$2-'d_시나리오'!$H$2)),'d_시나리오'!$J$2-SQRT((1-A677)*('d_시나리오'!$J$2-'d_시나리오'!$H$2)*('d_시나리오'!$J$2-'d_시나리오'!$I$2))))</f>
        <v/>
      </c>
      <c r="C677">
        <f>RAND()</f>
        <v/>
      </c>
      <c r="D677">
        <f>BETAINV(RAND(),IF(C677&lt;'d_고정'!$B$26,'d_고정'!$B$23,'d_고정'!$B$16)+1,'d_고정'!$B$17-IF(C677&lt;'d_고정'!$B$26,'d_고정'!$B$23,'d_고정'!$B$16)+1)*('d_고정'!$B$14+('d_고정'!$B$15-'d_고정'!$B$14)*RAND())</f>
        <v/>
      </c>
      <c r="E677">
        <f>INDEX('d_분포'!$A$2:$A$28,RANDBETWEEN(1,27))</f>
        <v/>
      </c>
      <c r="F677">
        <f>INDEX('d_분포'!$C$2:$C$5,RANDBETWEEN(1,4))*(0.9+0.2*RAND())</f>
        <v/>
      </c>
      <c r="G677">
        <f>RAND()</f>
        <v/>
      </c>
      <c r="H677">
        <f>(F677+(1-F677)*('d_고정'!$B$22*BETAINV(RAND(),IF(G677&lt;'d_고정'!$B$26,'d_고정'!$B$25,'d_고정'!$B$20)+1,'d_고정'!$B$21-IF(G677&lt;'d_고정'!$B$26,'d_고정'!$B$25,'d_고정'!$B$20)+1)+(1-'d_고정'!$B$22)*BETAINV(RAND(),IF(G677&lt;'d_고정'!$B$26,'d_고정'!$B$24,'d_고정'!$B$18)+1,'d_고정'!$B$19-IF(G677&lt;'d_고정'!$B$26,'d_고정'!$B$24,'d_고정'!$B$18)+1))*('d_고정'!$B$14+('d_고정'!$B$15-'d_고정'!$B$14)*RAND()))/F677</f>
        <v/>
      </c>
      <c r="I677">
        <f>RAND()</f>
        <v/>
      </c>
      <c r="J677">
        <f>IF('d_시나리오'!$J$3='d_시나리오'!$H$3,'d_시나리오'!$I$3,IF(I677&lt;('d_시나리오'!$I$3-'d_시나리오'!$H$3)/('d_시나리오'!$J$3-'d_시나리오'!$H$3),'d_시나리오'!$H$3+SQRT(I677*('d_시나리오'!$J$3-'d_시나리오'!$H$3)*('d_시나리오'!$I$3-'d_시나리오'!$H$3)),'d_시나리오'!$J$3-SQRT((1-I677)*('d_시나리오'!$J$3-'d_시나리오'!$H$3)*('d_시나리오'!$J$3-'d_시나리오'!$I$3))))</f>
        <v/>
      </c>
      <c r="K677">
        <f>RAND()</f>
        <v/>
      </c>
      <c r="L677">
        <f>IF('d_시나리오'!$J$4='d_시나리오'!$H$4,'d_시나리오'!$I$4,IF(K677&lt;('d_시나리오'!$I$4-'d_시나리오'!$H$4)/('d_시나리오'!$J$4-'d_시나리오'!$H$4),'d_시나리오'!$H$4+SQRT(K677*('d_시나리오'!$J$4-'d_시나리오'!$H$4)*('d_시나리오'!$I$4-'d_시나리오'!$H$4)),'d_시나리오'!$J$4-SQRT((1-K677)*('d_시나리오'!$J$4-'d_시나리오'!$H$4)*('d_시나리오'!$J$4-'d_시나리오'!$I$4))))</f>
        <v/>
      </c>
      <c r="M677">
        <f>RAND()</f>
        <v/>
      </c>
      <c r="N677">
        <f>IF('d_시나리오'!$J$5='d_시나리오'!$H$5,'d_시나리오'!$I$5,IF(M677&lt;('d_시나리오'!$I$5-'d_시나리오'!$H$5)/('d_시나리오'!$J$5-'d_시나리오'!$H$5),'d_시나리오'!$H$5+SQRT(M677*('d_시나리오'!$J$5-'d_시나리오'!$H$5)*('d_시나리오'!$I$5-'d_시나리오'!$H$5)),'d_시나리오'!$J$5-SQRT((1-M677)*('d_시나리오'!$J$5-'d_시나리오'!$H$5)*('d_시나리오'!$J$5-'d_시나리오'!$I$5))))</f>
        <v/>
      </c>
      <c r="O677">
        <f>RAND()</f>
        <v/>
      </c>
      <c r="P677">
        <f>IF('d_시나리오'!$J$6='d_시나리오'!$H$6,'d_시나리오'!$I$6,IF(O677&lt;('d_시나리오'!$I$6-'d_시나리오'!$H$6)/('d_시나리오'!$J$6-'d_시나리오'!$H$6),'d_시나리오'!$H$6+SQRT(O677*('d_시나리오'!$J$6-'d_시나리오'!$H$6)*('d_시나리오'!$I$6-'d_시나리오'!$H$6)),'d_시나리오'!$J$6-SQRT((1-O677)*('d_시나리오'!$J$6-'d_시나리오'!$H$6)*('d_시나리오'!$J$6-'d_시나리오'!$I$6))))</f>
        <v/>
      </c>
      <c r="Q677">
        <f>INDEX('d_분포'!$B$2:$B$57,RANDBETWEEN(1,56))</f>
        <v/>
      </c>
      <c r="R677">
        <f>BETAINV(RAND(),5,5)</f>
        <v/>
      </c>
      <c r="S677">
        <f>'d_고정'!$B$1*'6_기대효과'!$H$7*('d_시나리오'!$I$7/'d_고정'!$B$2)*B677</f>
        <v/>
      </c>
      <c r="T677">
        <f>S677*D677</f>
        <v/>
      </c>
      <c r="U677">
        <f>S677*F677*H677</f>
        <v/>
      </c>
      <c r="V677">
        <f>S677*F677*(H677-1)</f>
        <v/>
      </c>
      <c r="W677">
        <f>U677*J677</f>
        <v/>
      </c>
      <c r="X677">
        <f>T677+W677</f>
        <v/>
      </c>
      <c r="Y677">
        <f>(T677*E677+W677*L677)*(1-R677-'d_고정'!$B$13)</f>
        <v/>
      </c>
      <c r="Z677">
        <f>(U677*N677*Q677+'d_고정'!$B$3*('6_기대효과'!$H$7/8)*Q677*'d_고정'!$B$10*P677*('6_기대효과'!$K$7/'d_고정'!$B$9))*(1-R677)</f>
        <v/>
      </c>
      <c r="AA677">
        <f>W677*L677*(1-R677-'d_고정'!$B$13)+U677*MAX(N677-'d_고정'!$B$10*P677*('6_기대효과'!$K$7/'d_고정'!$B$9),0)*Q677*(1-R677)</f>
        <v/>
      </c>
      <c r="AB677">
        <f>Y677+Z677</f>
        <v/>
      </c>
      <c r="AC677">
        <f>Y677/('d_고정'!$B$5*'6_기대효과'!$H$7/8)/'d_고정'!$B$6</f>
        <v/>
      </c>
      <c r="AD677">
        <f>Y677/('d_고정'!$B$8*'6_기대효과'!$H$7/8)</f>
        <v/>
      </c>
    </row>
    <row r="678">
      <c r="A678">
        <f>RAND()</f>
        <v/>
      </c>
      <c r="B678">
        <f>IF('d_시나리오'!$J$2='d_시나리오'!$H$2,'d_시나리오'!$I$2,IF(A678&lt;('d_시나리오'!$I$2-'d_시나리오'!$H$2)/('d_시나리오'!$J$2-'d_시나리오'!$H$2),'d_시나리오'!$H$2+SQRT(A678*('d_시나리오'!$J$2-'d_시나리오'!$H$2)*('d_시나리오'!$I$2-'d_시나리오'!$H$2)),'d_시나리오'!$J$2-SQRT((1-A678)*('d_시나리오'!$J$2-'d_시나리오'!$H$2)*('d_시나리오'!$J$2-'d_시나리오'!$I$2))))</f>
        <v/>
      </c>
      <c r="C678">
        <f>RAND()</f>
        <v/>
      </c>
      <c r="D678">
        <f>BETAINV(RAND(),IF(C678&lt;'d_고정'!$B$26,'d_고정'!$B$23,'d_고정'!$B$16)+1,'d_고정'!$B$17-IF(C678&lt;'d_고정'!$B$26,'d_고정'!$B$23,'d_고정'!$B$16)+1)*('d_고정'!$B$14+('d_고정'!$B$15-'d_고정'!$B$14)*RAND())</f>
        <v/>
      </c>
      <c r="E678">
        <f>INDEX('d_분포'!$A$2:$A$28,RANDBETWEEN(1,27))</f>
        <v/>
      </c>
      <c r="F678">
        <f>INDEX('d_분포'!$C$2:$C$5,RANDBETWEEN(1,4))*(0.9+0.2*RAND())</f>
        <v/>
      </c>
      <c r="G678">
        <f>RAND()</f>
        <v/>
      </c>
      <c r="H678">
        <f>(F678+(1-F678)*('d_고정'!$B$22*BETAINV(RAND(),IF(G678&lt;'d_고정'!$B$26,'d_고정'!$B$25,'d_고정'!$B$20)+1,'d_고정'!$B$21-IF(G678&lt;'d_고정'!$B$26,'d_고정'!$B$25,'d_고정'!$B$20)+1)+(1-'d_고정'!$B$22)*BETAINV(RAND(),IF(G678&lt;'d_고정'!$B$26,'d_고정'!$B$24,'d_고정'!$B$18)+1,'d_고정'!$B$19-IF(G678&lt;'d_고정'!$B$26,'d_고정'!$B$24,'d_고정'!$B$18)+1))*('d_고정'!$B$14+('d_고정'!$B$15-'d_고정'!$B$14)*RAND()))/F678</f>
        <v/>
      </c>
      <c r="I678">
        <f>RAND()</f>
        <v/>
      </c>
      <c r="J678">
        <f>IF('d_시나리오'!$J$3='d_시나리오'!$H$3,'d_시나리오'!$I$3,IF(I678&lt;('d_시나리오'!$I$3-'d_시나리오'!$H$3)/('d_시나리오'!$J$3-'d_시나리오'!$H$3),'d_시나리오'!$H$3+SQRT(I678*('d_시나리오'!$J$3-'d_시나리오'!$H$3)*('d_시나리오'!$I$3-'d_시나리오'!$H$3)),'d_시나리오'!$J$3-SQRT((1-I678)*('d_시나리오'!$J$3-'d_시나리오'!$H$3)*('d_시나리오'!$J$3-'d_시나리오'!$I$3))))</f>
        <v/>
      </c>
      <c r="K678">
        <f>RAND()</f>
        <v/>
      </c>
      <c r="L678">
        <f>IF('d_시나리오'!$J$4='d_시나리오'!$H$4,'d_시나리오'!$I$4,IF(K678&lt;('d_시나리오'!$I$4-'d_시나리오'!$H$4)/('d_시나리오'!$J$4-'d_시나리오'!$H$4),'d_시나리오'!$H$4+SQRT(K678*('d_시나리오'!$J$4-'d_시나리오'!$H$4)*('d_시나리오'!$I$4-'d_시나리오'!$H$4)),'d_시나리오'!$J$4-SQRT((1-K678)*('d_시나리오'!$J$4-'d_시나리오'!$H$4)*('d_시나리오'!$J$4-'d_시나리오'!$I$4))))</f>
        <v/>
      </c>
      <c r="M678">
        <f>RAND()</f>
        <v/>
      </c>
      <c r="N678">
        <f>IF('d_시나리오'!$J$5='d_시나리오'!$H$5,'d_시나리오'!$I$5,IF(M678&lt;('d_시나리오'!$I$5-'d_시나리오'!$H$5)/('d_시나리오'!$J$5-'d_시나리오'!$H$5),'d_시나리오'!$H$5+SQRT(M678*('d_시나리오'!$J$5-'d_시나리오'!$H$5)*('d_시나리오'!$I$5-'d_시나리오'!$H$5)),'d_시나리오'!$J$5-SQRT((1-M678)*('d_시나리오'!$J$5-'d_시나리오'!$H$5)*('d_시나리오'!$J$5-'d_시나리오'!$I$5))))</f>
        <v/>
      </c>
      <c r="O678">
        <f>RAND()</f>
        <v/>
      </c>
      <c r="P678">
        <f>IF('d_시나리오'!$J$6='d_시나리오'!$H$6,'d_시나리오'!$I$6,IF(O678&lt;('d_시나리오'!$I$6-'d_시나리오'!$H$6)/('d_시나리오'!$J$6-'d_시나리오'!$H$6),'d_시나리오'!$H$6+SQRT(O678*('d_시나리오'!$J$6-'d_시나리오'!$H$6)*('d_시나리오'!$I$6-'d_시나리오'!$H$6)),'d_시나리오'!$J$6-SQRT((1-O678)*('d_시나리오'!$J$6-'d_시나리오'!$H$6)*('d_시나리오'!$J$6-'d_시나리오'!$I$6))))</f>
        <v/>
      </c>
      <c r="Q678">
        <f>INDEX('d_분포'!$B$2:$B$57,RANDBETWEEN(1,56))</f>
        <v/>
      </c>
      <c r="R678">
        <f>BETAINV(RAND(),5,5)</f>
        <v/>
      </c>
      <c r="S678">
        <f>'d_고정'!$B$1*'6_기대효과'!$H$7*('d_시나리오'!$I$7/'d_고정'!$B$2)*B678</f>
        <v/>
      </c>
      <c r="T678">
        <f>S678*D678</f>
        <v/>
      </c>
      <c r="U678">
        <f>S678*F678*H678</f>
        <v/>
      </c>
      <c r="V678">
        <f>S678*F678*(H678-1)</f>
        <v/>
      </c>
      <c r="W678">
        <f>U678*J678</f>
        <v/>
      </c>
      <c r="X678">
        <f>T678+W678</f>
        <v/>
      </c>
      <c r="Y678">
        <f>(T678*E678+W678*L678)*(1-R678-'d_고정'!$B$13)</f>
        <v/>
      </c>
      <c r="Z678">
        <f>(U678*N678*Q678+'d_고정'!$B$3*('6_기대효과'!$H$7/8)*Q678*'d_고정'!$B$10*P678*('6_기대효과'!$K$7/'d_고정'!$B$9))*(1-R678)</f>
        <v/>
      </c>
      <c r="AA678">
        <f>W678*L678*(1-R678-'d_고정'!$B$13)+U678*MAX(N678-'d_고정'!$B$10*P678*('6_기대효과'!$K$7/'d_고정'!$B$9),0)*Q678*(1-R678)</f>
        <v/>
      </c>
      <c r="AB678">
        <f>Y678+Z678</f>
        <v/>
      </c>
      <c r="AC678">
        <f>Y678/('d_고정'!$B$5*'6_기대효과'!$H$7/8)/'d_고정'!$B$6</f>
        <v/>
      </c>
      <c r="AD678">
        <f>Y678/('d_고정'!$B$8*'6_기대효과'!$H$7/8)</f>
        <v/>
      </c>
    </row>
    <row r="679">
      <c r="A679">
        <f>RAND()</f>
        <v/>
      </c>
      <c r="B679">
        <f>IF('d_시나리오'!$J$2='d_시나리오'!$H$2,'d_시나리오'!$I$2,IF(A679&lt;('d_시나리오'!$I$2-'d_시나리오'!$H$2)/('d_시나리오'!$J$2-'d_시나리오'!$H$2),'d_시나리오'!$H$2+SQRT(A679*('d_시나리오'!$J$2-'d_시나리오'!$H$2)*('d_시나리오'!$I$2-'d_시나리오'!$H$2)),'d_시나리오'!$J$2-SQRT((1-A679)*('d_시나리오'!$J$2-'d_시나리오'!$H$2)*('d_시나리오'!$J$2-'d_시나리오'!$I$2))))</f>
        <v/>
      </c>
      <c r="C679">
        <f>RAND()</f>
        <v/>
      </c>
      <c r="D679">
        <f>BETAINV(RAND(),IF(C679&lt;'d_고정'!$B$26,'d_고정'!$B$23,'d_고정'!$B$16)+1,'d_고정'!$B$17-IF(C679&lt;'d_고정'!$B$26,'d_고정'!$B$23,'d_고정'!$B$16)+1)*('d_고정'!$B$14+('d_고정'!$B$15-'d_고정'!$B$14)*RAND())</f>
        <v/>
      </c>
      <c r="E679">
        <f>INDEX('d_분포'!$A$2:$A$28,RANDBETWEEN(1,27))</f>
        <v/>
      </c>
      <c r="F679">
        <f>INDEX('d_분포'!$C$2:$C$5,RANDBETWEEN(1,4))*(0.9+0.2*RAND())</f>
        <v/>
      </c>
      <c r="G679">
        <f>RAND()</f>
        <v/>
      </c>
      <c r="H679">
        <f>(F679+(1-F679)*('d_고정'!$B$22*BETAINV(RAND(),IF(G679&lt;'d_고정'!$B$26,'d_고정'!$B$25,'d_고정'!$B$20)+1,'d_고정'!$B$21-IF(G679&lt;'d_고정'!$B$26,'d_고정'!$B$25,'d_고정'!$B$20)+1)+(1-'d_고정'!$B$22)*BETAINV(RAND(),IF(G679&lt;'d_고정'!$B$26,'d_고정'!$B$24,'d_고정'!$B$18)+1,'d_고정'!$B$19-IF(G679&lt;'d_고정'!$B$26,'d_고정'!$B$24,'d_고정'!$B$18)+1))*('d_고정'!$B$14+('d_고정'!$B$15-'d_고정'!$B$14)*RAND()))/F679</f>
        <v/>
      </c>
      <c r="I679">
        <f>RAND()</f>
        <v/>
      </c>
      <c r="J679">
        <f>IF('d_시나리오'!$J$3='d_시나리오'!$H$3,'d_시나리오'!$I$3,IF(I679&lt;('d_시나리오'!$I$3-'d_시나리오'!$H$3)/('d_시나리오'!$J$3-'d_시나리오'!$H$3),'d_시나리오'!$H$3+SQRT(I679*('d_시나리오'!$J$3-'d_시나리오'!$H$3)*('d_시나리오'!$I$3-'d_시나리오'!$H$3)),'d_시나리오'!$J$3-SQRT((1-I679)*('d_시나리오'!$J$3-'d_시나리오'!$H$3)*('d_시나리오'!$J$3-'d_시나리오'!$I$3))))</f>
        <v/>
      </c>
      <c r="K679">
        <f>RAND()</f>
        <v/>
      </c>
      <c r="L679">
        <f>IF('d_시나리오'!$J$4='d_시나리오'!$H$4,'d_시나리오'!$I$4,IF(K679&lt;('d_시나리오'!$I$4-'d_시나리오'!$H$4)/('d_시나리오'!$J$4-'d_시나리오'!$H$4),'d_시나리오'!$H$4+SQRT(K679*('d_시나리오'!$J$4-'d_시나리오'!$H$4)*('d_시나리오'!$I$4-'d_시나리오'!$H$4)),'d_시나리오'!$J$4-SQRT((1-K679)*('d_시나리오'!$J$4-'d_시나리오'!$H$4)*('d_시나리오'!$J$4-'d_시나리오'!$I$4))))</f>
        <v/>
      </c>
      <c r="M679">
        <f>RAND()</f>
        <v/>
      </c>
      <c r="N679">
        <f>IF('d_시나리오'!$J$5='d_시나리오'!$H$5,'d_시나리오'!$I$5,IF(M679&lt;('d_시나리오'!$I$5-'d_시나리오'!$H$5)/('d_시나리오'!$J$5-'d_시나리오'!$H$5),'d_시나리오'!$H$5+SQRT(M679*('d_시나리오'!$J$5-'d_시나리오'!$H$5)*('d_시나리오'!$I$5-'d_시나리오'!$H$5)),'d_시나리오'!$J$5-SQRT((1-M679)*('d_시나리오'!$J$5-'d_시나리오'!$H$5)*('d_시나리오'!$J$5-'d_시나리오'!$I$5))))</f>
        <v/>
      </c>
      <c r="O679">
        <f>RAND()</f>
        <v/>
      </c>
      <c r="P679">
        <f>IF('d_시나리오'!$J$6='d_시나리오'!$H$6,'d_시나리오'!$I$6,IF(O679&lt;('d_시나리오'!$I$6-'d_시나리오'!$H$6)/('d_시나리오'!$J$6-'d_시나리오'!$H$6),'d_시나리오'!$H$6+SQRT(O679*('d_시나리오'!$J$6-'d_시나리오'!$H$6)*('d_시나리오'!$I$6-'d_시나리오'!$H$6)),'d_시나리오'!$J$6-SQRT((1-O679)*('d_시나리오'!$J$6-'d_시나리오'!$H$6)*('d_시나리오'!$J$6-'d_시나리오'!$I$6))))</f>
        <v/>
      </c>
      <c r="Q679">
        <f>INDEX('d_분포'!$B$2:$B$57,RANDBETWEEN(1,56))</f>
        <v/>
      </c>
      <c r="R679">
        <f>BETAINV(RAND(),5,5)</f>
        <v/>
      </c>
      <c r="S679">
        <f>'d_고정'!$B$1*'6_기대효과'!$H$7*('d_시나리오'!$I$7/'d_고정'!$B$2)*B679</f>
        <v/>
      </c>
      <c r="T679">
        <f>S679*D679</f>
        <v/>
      </c>
      <c r="U679">
        <f>S679*F679*H679</f>
        <v/>
      </c>
      <c r="V679">
        <f>S679*F679*(H679-1)</f>
        <v/>
      </c>
      <c r="W679">
        <f>U679*J679</f>
        <v/>
      </c>
      <c r="X679">
        <f>T679+W679</f>
        <v/>
      </c>
      <c r="Y679">
        <f>(T679*E679+W679*L679)*(1-R679-'d_고정'!$B$13)</f>
        <v/>
      </c>
      <c r="Z679">
        <f>(U679*N679*Q679+'d_고정'!$B$3*('6_기대효과'!$H$7/8)*Q679*'d_고정'!$B$10*P679*('6_기대효과'!$K$7/'d_고정'!$B$9))*(1-R679)</f>
        <v/>
      </c>
      <c r="AA679">
        <f>W679*L679*(1-R679-'d_고정'!$B$13)+U679*MAX(N679-'d_고정'!$B$10*P679*('6_기대효과'!$K$7/'d_고정'!$B$9),0)*Q679*(1-R679)</f>
        <v/>
      </c>
      <c r="AB679">
        <f>Y679+Z679</f>
        <v/>
      </c>
      <c r="AC679">
        <f>Y679/('d_고정'!$B$5*'6_기대효과'!$H$7/8)/'d_고정'!$B$6</f>
        <v/>
      </c>
      <c r="AD679">
        <f>Y679/('d_고정'!$B$8*'6_기대효과'!$H$7/8)</f>
        <v/>
      </c>
    </row>
    <row r="680">
      <c r="A680">
        <f>RAND()</f>
        <v/>
      </c>
      <c r="B680">
        <f>IF('d_시나리오'!$J$2='d_시나리오'!$H$2,'d_시나리오'!$I$2,IF(A680&lt;('d_시나리오'!$I$2-'d_시나리오'!$H$2)/('d_시나리오'!$J$2-'d_시나리오'!$H$2),'d_시나리오'!$H$2+SQRT(A680*('d_시나리오'!$J$2-'d_시나리오'!$H$2)*('d_시나리오'!$I$2-'d_시나리오'!$H$2)),'d_시나리오'!$J$2-SQRT((1-A680)*('d_시나리오'!$J$2-'d_시나리오'!$H$2)*('d_시나리오'!$J$2-'d_시나리오'!$I$2))))</f>
        <v/>
      </c>
      <c r="C680">
        <f>RAND()</f>
        <v/>
      </c>
      <c r="D680">
        <f>BETAINV(RAND(),IF(C680&lt;'d_고정'!$B$26,'d_고정'!$B$23,'d_고정'!$B$16)+1,'d_고정'!$B$17-IF(C680&lt;'d_고정'!$B$26,'d_고정'!$B$23,'d_고정'!$B$16)+1)*('d_고정'!$B$14+('d_고정'!$B$15-'d_고정'!$B$14)*RAND())</f>
        <v/>
      </c>
      <c r="E680">
        <f>INDEX('d_분포'!$A$2:$A$28,RANDBETWEEN(1,27))</f>
        <v/>
      </c>
      <c r="F680">
        <f>INDEX('d_분포'!$C$2:$C$5,RANDBETWEEN(1,4))*(0.9+0.2*RAND())</f>
        <v/>
      </c>
      <c r="G680">
        <f>RAND()</f>
        <v/>
      </c>
      <c r="H680">
        <f>(F680+(1-F680)*('d_고정'!$B$22*BETAINV(RAND(),IF(G680&lt;'d_고정'!$B$26,'d_고정'!$B$25,'d_고정'!$B$20)+1,'d_고정'!$B$21-IF(G680&lt;'d_고정'!$B$26,'d_고정'!$B$25,'d_고정'!$B$20)+1)+(1-'d_고정'!$B$22)*BETAINV(RAND(),IF(G680&lt;'d_고정'!$B$26,'d_고정'!$B$24,'d_고정'!$B$18)+1,'d_고정'!$B$19-IF(G680&lt;'d_고정'!$B$26,'d_고정'!$B$24,'d_고정'!$B$18)+1))*('d_고정'!$B$14+('d_고정'!$B$15-'d_고정'!$B$14)*RAND()))/F680</f>
        <v/>
      </c>
      <c r="I680">
        <f>RAND()</f>
        <v/>
      </c>
      <c r="J680">
        <f>IF('d_시나리오'!$J$3='d_시나리오'!$H$3,'d_시나리오'!$I$3,IF(I680&lt;('d_시나리오'!$I$3-'d_시나리오'!$H$3)/('d_시나리오'!$J$3-'d_시나리오'!$H$3),'d_시나리오'!$H$3+SQRT(I680*('d_시나리오'!$J$3-'d_시나리오'!$H$3)*('d_시나리오'!$I$3-'d_시나리오'!$H$3)),'d_시나리오'!$J$3-SQRT((1-I680)*('d_시나리오'!$J$3-'d_시나리오'!$H$3)*('d_시나리오'!$J$3-'d_시나리오'!$I$3))))</f>
        <v/>
      </c>
      <c r="K680">
        <f>RAND()</f>
        <v/>
      </c>
      <c r="L680">
        <f>IF('d_시나리오'!$J$4='d_시나리오'!$H$4,'d_시나리오'!$I$4,IF(K680&lt;('d_시나리오'!$I$4-'d_시나리오'!$H$4)/('d_시나리오'!$J$4-'d_시나리오'!$H$4),'d_시나리오'!$H$4+SQRT(K680*('d_시나리오'!$J$4-'d_시나리오'!$H$4)*('d_시나리오'!$I$4-'d_시나리오'!$H$4)),'d_시나리오'!$J$4-SQRT((1-K680)*('d_시나리오'!$J$4-'d_시나리오'!$H$4)*('d_시나리오'!$J$4-'d_시나리오'!$I$4))))</f>
        <v/>
      </c>
      <c r="M680">
        <f>RAND()</f>
        <v/>
      </c>
      <c r="N680">
        <f>IF('d_시나리오'!$J$5='d_시나리오'!$H$5,'d_시나리오'!$I$5,IF(M680&lt;('d_시나리오'!$I$5-'d_시나리오'!$H$5)/('d_시나리오'!$J$5-'d_시나리오'!$H$5),'d_시나리오'!$H$5+SQRT(M680*('d_시나리오'!$J$5-'d_시나리오'!$H$5)*('d_시나리오'!$I$5-'d_시나리오'!$H$5)),'d_시나리오'!$J$5-SQRT((1-M680)*('d_시나리오'!$J$5-'d_시나리오'!$H$5)*('d_시나리오'!$J$5-'d_시나리오'!$I$5))))</f>
        <v/>
      </c>
      <c r="O680">
        <f>RAND()</f>
        <v/>
      </c>
      <c r="P680">
        <f>IF('d_시나리오'!$J$6='d_시나리오'!$H$6,'d_시나리오'!$I$6,IF(O680&lt;('d_시나리오'!$I$6-'d_시나리오'!$H$6)/('d_시나리오'!$J$6-'d_시나리오'!$H$6),'d_시나리오'!$H$6+SQRT(O680*('d_시나리오'!$J$6-'d_시나리오'!$H$6)*('d_시나리오'!$I$6-'d_시나리오'!$H$6)),'d_시나리오'!$J$6-SQRT((1-O680)*('d_시나리오'!$J$6-'d_시나리오'!$H$6)*('d_시나리오'!$J$6-'d_시나리오'!$I$6))))</f>
        <v/>
      </c>
      <c r="Q680">
        <f>INDEX('d_분포'!$B$2:$B$57,RANDBETWEEN(1,56))</f>
        <v/>
      </c>
      <c r="R680">
        <f>BETAINV(RAND(),5,5)</f>
        <v/>
      </c>
      <c r="S680">
        <f>'d_고정'!$B$1*'6_기대효과'!$H$7*('d_시나리오'!$I$7/'d_고정'!$B$2)*B680</f>
        <v/>
      </c>
      <c r="T680">
        <f>S680*D680</f>
        <v/>
      </c>
      <c r="U680">
        <f>S680*F680*H680</f>
        <v/>
      </c>
      <c r="V680">
        <f>S680*F680*(H680-1)</f>
        <v/>
      </c>
      <c r="W680">
        <f>U680*J680</f>
        <v/>
      </c>
      <c r="X680">
        <f>T680+W680</f>
        <v/>
      </c>
      <c r="Y680">
        <f>(T680*E680+W680*L680)*(1-R680-'d_고정'!$B$13)</f>
        <v/>
      </c>
      <c r="Z680">
        <f>(U680*N680*Q680+'d_고정'!$B$3*('6_기대효과'!$H$7/8)*Q680*'d_고정'!$B$10*P680*('6_기대효과'!$K$7/'d_고정'!$B$9))*(1-R680)</f>
        <v/>
      </c>
      <c r="AA680">
        <f>W680*L680*(1-R680-'d_고정'!$B$13)+U680*MAX(N680-'d_고정'!$B$10*P680*('6_기대효과'!$K$7/'d_고정'!$B$9),0)*Q680*(1-R680)</f>
        <v/>
      </c>
      <c r="AB680">
        <f>Y680+Z680</f>
        <v/>
      </c>
      <c r="AC680">
        <f>Y680/('d_고정'!$B$5*'6_기대효과'!$H$7/8)/'d_고정'!$B$6</f>
        <v/>
      </c>
      <c r="AD680">
        <f>Y680/('d_고정'!$B$8*'6_기대효과'!$H$7/8)</f>
        <v/>
      </c>
    </row>
    <row r="681">
      <c r="A681">
        <f>RAND()</f>
        <v/>
      </c>
      <c r="B681">
        <f>IF('d_시나리오'!$J$2='d_시나리오'!$H$2,'d_시나리오'!$I$2,IF(A681&lt;('d_시나리오'!$I$2-'d_시나리오'!$H$2)/('d_시나리오'!$J$2-'d_시나리오'!$H$2),'d_시나리오'!$H$2+SQRT(A681*('d_시나리오'!$J$2-'d_시나리오'!$H$2)*('d_시나리오'!$I$2-'d_시나리오'!$H$2)),'d_시나리오'!$J$2-SQRT((1-A681)*('d_시나리오'!$J$2-'d_시나리오'!$H$2)*('d_시나리오'!$J$2-'d_시나리오'!$I$2))))</f>
        <v/>
      </c>
      <c r="C681">
        <f>RAND()</f>
        <v/>
      </c>
      <c r="D681">
        <f>BETAINV(RAND(),IF(C681&lt;'d_고정'!$B$26,'d_고정'!$B$23,'d_고정'!$B$16)+1,'d_고정'!$B$17-IF(C681&lt;'d_고정'!$B$26,'d_고정'!$B$23,'d_고정'!$B$16)+1)*('d_고정'!$B$14+('d_고정'!$B$15-'d_고정'!$B$14)*RAND())</f>
        <v/>
      </c>
      <c r="E681">
        <f>INDEX('d_분포'!$A$2:$A$28,RANDBETWEEN(1,27))</f>
        <v/>
      </c>
      <c r="F681">
        <f>INDEX('d_분포'!$C$2:$C$5,RANDBETWEEN(1,4))*(0.9+0.2*RAND())</f>
        <v/>
      </c>
      <c r="G681">
        <f>RAND()</f>
        <v/>
      </c>
      <c r="H681">
        <f>(F681+(1-F681)*('d_고정'!$B$22*BETAINV(RAND(),IF(G681&lt;'d_고정'!$B$26,'d_고정'!$B$25,'d_고정'!$B$20)+1,'d_고정'!$B$21-IF(G681&lt;'d_고정'!$B$26,'d_고정'!$B$25,'d_고정'!$B$20)+1)+(1-'d_고정'!$B$22)*BETAINV(RAND(),IF(G681&lt;'d_고정'!$B$26,'d_고정'!$B$24,'d_고정'!$B$18)+1,'d_고정'!$B$19-IF(G681&lt;'d_고정'!$B$26,'d_고정'!$B$24,'d_고정'!$B$18)+1))*('d_고정'!$B$14+('d_고정'!$B$15-'d_고정'!$B$14)*RAND()))/F681</f>
        <v/>
      </c>
      <c r="I681">
        <f>RAND()</f>
        <v/>
      </c>
      <c r="J681">
        <f>IF('d_시나리오'!$J$3='d_시나리오'!$H$3,'d_시나리오'!$I$3,IF(I681&lt;('d_시나리오'!$I$3-'d_시나리오'!$H$3)/('d_시나리오'!$J$3-'d_시나리오'!$H$3),'d_시나리오'!$H$3+SQRT(I681*('d_시나리오'!$J$3-'d_시나리오'!$H$3)*('d_시나리오'!$I$3-'d_시나리오'!$H$3)),'d_시나리오'!$J$3-SQRT((1-I681)*('d_시나리오'!$J$3-'d_시나리오'!$H$3)*('d_시나리오'!$J$3-'d_시나리오'!$I$3))))</f>
        <v/>
      </c>
      <c r="K681">
        <f>RAND()</f>
        <v/>
      </c>
      <c r="L681">
        <f>IF('d_시나리오'!$J$4='d_시나리오'!$H$4,'d_시나리오'!$I$4,IF(K681&lt;('d_시나리오'!$I$4-'d_시나리오'!$H$4)/('d_시나리오'!$J$4-'d_시나리오'!$H$4),'d_시나리오'!$H$4+SQRT(K681*('d_시나리오'!$J$4-'d_시나리오'!$H$4)*('d_시나리오'!$I$4-'d_시나리오'!$H$4)),'d_시나리오'!$J$4-SQRT((1-K681)*('d_시나리오'!$J$4-'d_시나리오'!$H$4)*('d_시나리오'!$J$4-'d_시나리오'!$I$4))))</f>
        <v/>
      </c>
      <c r="M681">
        <f>RAND()</f>
        <v/>
      </c>
      <c r="N681">
        <f>IF('d_시나리오'!$J$5='d_시나리오'!$H$5,'d_시나리오'!$I$5,IF(M681&lt;('d_시나리오'!$I$5-'d_시나리오'!$H$5)/('d_시나리오'!$J$5-'d_시나리오'!$H$5),'d_시나리오'!$H$5+SQRT(M681*('d_시나리오'!$J$5-'d_시나리오'!$H$5)*('d_시나리오'!$I$5-'d_시나리오'!$H$5)),'d_시나리오'!$J$5-SQRT((1-M681)*('d_시나리오'!$J$5-'d_시나리오'!$H$5)*('d_시나리오'!$J$5-'d_시나리오'!$I$5))))</f>
        <v/>
      </c>
      <c r="O681">
        <f>RAND()</f>
        <v/>
      </c>
      <c r="P681">
        <f>IF('d_시나리오'!$J$6='d_시나리오'!$H$6,'d_시나리오'!$I$6,IF(O681&lt;('d_시나리오'!$I$6-'d_시나리오'!$H$6)/('d_시나리오'!$J$6-'d_시나리오'!$H$6),'d_시나리오'!$H$6+SQRT(O681*('d_시나리오'!$J$6-'d_시나리오'!$H$6)*('d_시나리오'!$I$6-'d_시나리오'!$H$6)),'d_시나리오'!$J$6-SQRT((1-O681)*('d_시나리오'!$J$6-'d_시나리오'!$H$6)*('d_시나리오'!$J$6-'d_시나리오'!$I$6))))</f>
        <v/>
      </c>
      <c r="Q681">
        <f>INDEX('d_분포'!$B$2:$B$57,RANDBETWEEN(1,56))</f>
        <v/>
      </c>
      <c r="R681">
        <f>BETAINV(RAND(),5,5)</f>
        <v/>
      </c>
      <c r="S681">
        <f>'d_고정'!$B$1*'6_기대효과'!$H$7*('d_시나리오'!$I$7/'d_고정'!$B$2)*B681</f>
        <v/>
      </c>
      <c r="T681">
        <f>S681*D681</f>
        <v/>
      </c>
      <c r="U681">
        <f>S681*F681*H681</f>
        <v/>
      </c>
      <c r="V681">
        <f>S681*F681*(H681-1)</f>
        <v/>
      </c>
      <c r="W681">
        <f>U681*J681</f>
        <v/>
      </c>
      <c r="X681">
        <f>T681+W681</f>
        <v/>
      </c>
      <c r="Y681">
        <f>(T681*E681+W681*L681)*(1-R681-'d_고정'!$B$13)</f>
        <v/>
      </c>
      <c r="Z681">
        <f>(U681*N681*Q681+'d_고정'!$B$3*('6_기대효과'!$H$7/8)*Q681*'d_고정'!$B$10*P681*('6_기대효과'!$K$7/'d_고정'!$B$9))*(1-R681)</f>
        <v/>
      </c>
      <c r="AA681">
        <f>W681*L681*(1-R681-'d_고정'!$B$13)+U681*MAX(N681-'d_고정'!$B$10*P681*('6_기대효과'!$K$7/'d_고정'!$B$9),0)*Q681*(1-R681)</f>
        <v/>
      </c>
      <c r="AB681">
        <f>Y681+Z681</f>
        <v/>
      </c>
      <c r="AC681">
        <f>Y681/('d_고정'!$B$5*'6_기대효과'!$H$7/8)/'d_고정'!$B$6</f>
        <v/>
      </c>
      <c r="AD681">
        <f>Y681/('d_고정'!$B$8*'6_기대효과'!$H$7/8)</f>
        <v/>
      </c>
    </row>
    <row r="682">
      <c r="A682">
        <f>RAND()</f>
        <v/>
      </c>
      <c r="B682">
        <f>IF('d_시나리오'!$J$2='d_시나리오'!$H$2,'d_시나리오'!$I$2,IF(A682&lt;('d_시나리오'!$I$2-'d_시나리오'!$H$2)/('d_시나리오'!$J$2-'d_시나리오'!$H$2),'d_시나리오'!$H$2+SQRT(A682*('d_시나리오'!$J$2-'d_시나리오'!$H$2)*('d_시나리오'!$I$2-'d_시나리오'!$H$2)),'d_시나리오'!$J$2-SQRT((1-A682)*('d_시나리오'!$J$2-'d_시나리오'!$H$2)*('d_시나리오'!$J$2-'d_시나리오'!$I$2))))</f>
        <v/>
      </c>
      <c r="C682">
        <f>RAND()</f>
        <v/>
      </c>
      <c r="D682">
        <f>BETAINV(RAND(),IF(C682&lt;'d_고정'!$B$26,'d_고정'!$B$23,'d_고정'!$B$16)+1,'d_고정'!$B$17-IF(C682&lt;'d_고정'!$B$26,'d_고정'!$B$23,'d_고정'!$B$16)+1)*('d_고정'!$B$14+('d_고정'!$B$15-'d_고정'!$B$14)*RAND())</f>
        <v/>
      </c>
      <c r="E682">
        <f>INDEX('d_분포'!$A$2:$A$28,RANDBETWEEN(1,27))</f>
        <v/>
      </c>
      <c r="F682">
        <f>INDEX('d_분포'!$C$2:$C$5,RANDBETWEEN(1,4))*(0.9+0.2*RAND())</f>
        <v/>
      </c>
      <c r="G682">
        <f>RAND()</f>
        <v/>
      </c>
      <c r="H682">
        <f>(F682+(1-F682)*('d_고정'!$B$22*BETAINV(RAND(),IF(G682&lt;'d_고정'!$B$26,'d_고정'!$B$25,'d_고정'!$B$20)+1,'d_고정'!$B$21-IF(G682&lt;'d_고정'!$B$26,'d_고정'!$B$25,'d_고정'!$B$20)+1)+(1-'d_고정'!$B$22)*BETAINV(RAND(),IF(G682&lt;'d_고정'!$B$26,'d_고정'!$B$24,'d_고정'!$B$18)+1,'d_고정'!$B$19-IF(G682&lt;'d_고정'!$B$26,'d_고정'!$B$24,'d_고정'!$B$18)+1))*('d_고정'!$B$14+('d_고정'!$B$15-'d_고정'!$B$14)*RAND()))/F682</f>
        <v/>
      </c>
      <c r="I682">
        <f>RAND()</f>
        <v/>
      </c>
      <c r="J682">
        <f>IF('d_시나리오'!$J$3='d_시나리오'!$H$3,'d_시나리오'!$I$3,IF(I682&lt;('d_시나리오'!$I$3-'d_시나리오'!$H$3)/('d_시나리오'!$J$3-'d_시나리오'!$H$3),'d_시나리오'!$H$3+SQRT(I682*('d_시나리오'!$J$3-'d_시나리오'!$H$3)*('d_시나리오'!$I$3-'d_시나리오'!$H$3)),'d_시나리오'!$J$3-SQRT((1-I682)*('d_시나리오'!$J$3-'d_시나리오'!$H$3)*('d_시나리오'!$J$3-'d_시나리오'!$I$3))))</f>
        <v/>
      </c>
      <c r="K682">
        <f>RAND()</f>
        <v/>
      </c>
      <c r="L682">
        <f>IF('d_시나리오'!$J$4='d_시나리오'!$H$4,'d_시나리오'!$I$4,IF(K682&lt;('d_시나리오'!$I$4-'d_시나리오'!$H$4)/('d_시나리오'!$J$4-'d_시나리오'!$H$4),'d_시나리오'!$H$4+SQRT(K682*('d_시나리오'!$J$4-'d_시나리오'!$H$4)*('d_시나리오'!$I$4-'d_시나리오'!$H$4)),'d_시나리오'!$J$4-SQRT((1-K682)*('d_시나리오'!$J$4-'d_시나리오'!$H$4)*('d_시나리오'!$J$4-'d_시나리오'!$I$4))))</f>
        <v/>
      </c>
      <c r="M682">
        <f>RAND()</f>
        <v/>
      </c>
      <c r="N682">
        <f>IF('d_시나리오'!$J$5='d_시나리오'!$H$5,'d_시나리오'!$I$5,IF(M682&lt;('d_시나리오'!$I$5-'d_시나리오'!$H$5)/('d_시나리오'!$J$5-'d_시나리오'!$H$5),'d_시나리오'!$H$5+SQRT(M682*('d_시나리오'!$J$5-'d_시나리오'!$H$5)*('d_시나리오'!$I$5-'d_시나리오'!$H$5)),'d_시나리오'!$J$5-SQRT((1-M682)*('d_시나리오'!$J$5-'d_시나리오'!$H$5)*('d_시나리오'!$J$5-'d_시나리오'!$I$5))))</f>
        <v/>
      </c>
      <c r="O682">
        <f>RAND()</f>
        <v/>
      </c>
      <c r="P682">
        <f>IF('d_시나리오'!$J$6='d_시나리오'!$H$6,'d_시나리오'!$I$6,IF(O682&lt;('d_시나리오'!$I$6-'d_시나리오'!$H$6)/('d_시나리오'!$J$6-'d_시나리오'!$H$6),'d_시나리오'!$H$6+SQRT(O682*('d_시나리오'!$J$6-'d_시나리오'!$H$6)*('d_시나리오'!$I$6-'d_시나리오'!$H$6)),'d_시나리오'!$J$6-SQRT((1-O682)*('d_시나리오'!$J$6-'d_시나리오'!$H$6)*('d_시나리오'!$J$6-'d_시나리오'!$I$6))))</f>
        <v/>
      </c>
      <c r="Q682">
        <f>INDEX('d_분포'!$B$2:$B$57,RANDBETWEEN(1,56))</f>
        <v/>
      </c>
      <c r="R682">
        <f>BETAINV(RAND(),5,5)</f>
        <v/>
      </c>
      <c r="S682">
        <f>'d_고정'!$B$1*'6_기대효과'!$H$7*('d_시나리오'!$I$7/'d_고정'!$B$2)*B682</f>
        <v/>
      </c>
      <c r="T682">
        <f>S682*D682</f>
        <v/>
      </c>
      <c r="U682">
        <f>S682*F682*H682</f>
        <v/>
      </c>
      <c r="V682">
        <f>S682*F682*(H682-1)</f>
        <v/>
      </c>
      <c r="W682">
        <f>U682*J682</f>
        <v/>
      </c>
      <c r="X682">
        <f>T682+W682</f>
        <v/>
      </c>
      <c r="Y682">
        <f>(T682*E682+W682*L682)*(1-R682-'d_고정'!$B$13)</f>
        <v/>
      </c>
      <c r="Z682">
        <f>(U682*N682*Q682+'d_고정'!$B$3*('6_기대효과'!$H$7/8)*Q682*'d_고정'!$B$10*P682*('6_기대효과'!$K$7/'d_고정'!$B$9))*(1-R682)</f>
        <v/>
      </c>
      <c r="AA682">
        <f>W682*L682*(1-R682-'d_고정'!$B$13)+U682*MAX(N682-'d_고정'!$B$10*P682*('6_기대효과'!$K$7/'d_고정'!$B$9),0)*Q682*(1-R682)</f>
        <v/>
      </c>
      <c r="AB682">
        <f>Y682+Z682</f>
        <v/>
      </c>
      <c r="AC682">
        <f>Y682/('d_고정'!$B$5*'6_기대효과'!$H$7/8)/'d_고정'!$B$6</f>
        <v/>
      </c>
      <c r="AD682">
        <f>Y682/('d_고정'!$B$8*'6_기대효과'!$H$7/8)</f>
        <v/>
      </c>
    </row>
    <row r="683">
      <c r="A683">
        <f>RAND()</f>
        <v/>
      </c>
      <c r="B683">
        <f>IF('d_시나리오'!$J$2='d_시나리오'!$H$2,'d_시나리오'!$I$2,IF(A683&lt;('d_시나리오'!$I$2-'d_시나리오'!$H$2)/('d_시나리오'!$J$2-'d_시나리오'!$H$2),'d_시나리오'!$H$2+SQRT(A683*('d_시나리오'!$J$2-'d_시나리오'!$H$2)*('d_시나리오'!$I$2-'d_시나리오'!$H$2)),'d_시나리오'!$J$2-SQRT((1-A683)*('d_시나리오'!$J$2-'d_시나리오'!$H$2)*('d_시나리오'!$J$2-'d_시나리오'!$I$2))))</f>
        <v/>
      </c>
      <c r="C683">
        <f>RAND()</f>
        <v/>
      </c>
      <c r="D683">
        <f>BETAINV(RAND(),IF(C683&lt;'d_고정'!$B$26,'d_고정'!$B$23,'d_고정'!$B$16)+1,'d_고정'!$B$17-IF(C683&lt;'d_고정'!$B$26,'d_고정'!$B$23,'d_고정'!$B$16)+1)*('d_고정'!$B$14+('d_고정'!$B$15-'d_고정'!$B$14)*RAND())</f>
        <v/>
      </c>
      <c r="E683">
        <f>INDEX('d_분포'!$A$2:$A$28,RANDBETWEEN(1,27))</f>
        <v/>
      </c>
      <c r="F683">
        <f>INDEX('d_분포'!$C$2:$C$5,RANDBETWEEN(1,4))*(0.9+0.2*RAND())</f>
        <v/>
      </c>
      <c r="G683">
        <f>RAND()</f>
        <v/>
      </c>
      <c r="H683">
        <f>(F683+(1-F683)*('d_고정'!$B$22*BETAINV(RAND(),IF(G683&lt;'d_고정'!$B$26,'d_고정'!$B$25,'d_고정'!$B$20)+1,'d_고정'!$B$21-IF(G683&lt;'d_고정'!$B$26,'d_고정'!$B$25,'d_고정'!$B$20)+1)+(1-'d_고정'!$B$22)*BETAINV(RAND(),IF(G683&lt;'d_고정'!$B$26,'d_고정'!$B$24,'d_고정'!$B$18)+1,'d_고정'!$B$19-IF(G683&lt;'d_고정'!$B$26,'d_고정'!$B$24,'d_고정'!$B$18)+1))*('d_고정'!$B$14+('d_고정'!$B$15-'d_고정'!$B$14)*RAND()))/F683</f>
        <v/>
      </c>
      <c r="I683">
        <f>RAND()</f>
        <v/>
      </c>
      <c r="J683">
        <f>IF('d_시나리오'!$J$3='d_시나리오'!$H$3,'d_시나리오'!$I$3,IF(I683&lt;('d_시나리오'!$I$3-'d_시나리오'!$H$3)/('d_시나리오'!$J$3-'d_시나리오'!$H$3),'d_시나리오'!$H$3+SQRT(I683*('d_시나리오'!$J$3-'d_시나리오'!$H$3)*('d_시나리오'!$I$3-'d_시나리오'!$H$3)),'d_시나리오'!$J$3-SQRT((1-I683)*('d_시나리오'!$J$3-'d_시나리오'!$H$3)*('d_시나리오'!$J$3-'d_시나리오'!$I$3))))</f>
        <v/>
      </c>
      <c r="K683">
        <f>RAND()</f>
        <v/>
      </c>
      <c r="L683">
        <f>IF('d_시나리오'!$J$4='d_시나리오'!$H$4,'d_시나리오'!$I$4,IF(K683&lt;('d_시나리오'!$I$4-'d_시나리오'!$H$4)/('d_시나리오'!$J$4-'d_시나리오'!$H$4),'d_시나리오'!$H$4+SQRT(K683*('d_시나리오'!$J$4-'d_시나리오'!$H$4)*('d_시나리오'!$I$4-'d_시나리오'!$H$4)),'d_시나리오'!$J$4-SQRT((1-K683)*('d_시나리오'!$J$4-'d_시나리오'!$H$4)*('d_시나리오'!$J$4-'d_시나리오'!$I$4))))</f>
        <v/>
      </c>
      <c r="M683">
        <f>RAND()</f>
        <v/>
      </c>
      <c r="N683">
        <f>IF('d_시나리오'!$J$5='d_시나리오'!$H$5,'d_시나리오'!$I$5,IF(M683&lt;('d_시나리오'!$I$5-'d_시나리오'!$H$5)/('d_시나리오'!$J$5-'d_시나리오'!$H$5),'d_시나리오'!$H$5+SQRT(M683*('d_시나리오'!$J$5-'d_시나리오'!$H$5)*('d_시나리오'!$I$5-'d_시나리오'!$H$5)),'d_시나리오'!$J$5-SQRT((1-M683)*('d_시나리오'!$J$5-'d_시나리오'!$H$5)*('d_시나리오'!$J$5-'d_시나리오'!$I$5))))</f>
        <v/>
      </c>
      <c r="O683">
        <f>RAND()</f>
        <v/>
      </c>
      <c r="P683">
        <f>IF('d_시나리오'!$J$6='d_시나리오'!$H$6,'d_시나리오'!$I$6,IF(O683&lt;('d_시나리오'!$I$6-'d_시나리오'!$H$6)/('d_시나리오'!$J$6-'d_시나리오'!$H$6),'d_시나리오'!$H$6+SQRT(O683*('d_시나리오'!$J$6-'d_시나리오'!$H$6)*('d_시나리오'!$I$6-'d_시나리오'!$H$6)),'d_시나리오'!$J$6-SQRT((1-O683)*('d_시나리오'!$J$6-'d_시나리오'!$H$6)*('d_시나리오'!$J$6-'d_시나리오'!$I$6))))</f>
        <v/>
      </c>
      <c r="Q683">
        <f>INDEX('d_분포'!$B$2:$B$57,RANDBETWEEN(1,56))</f>
        <v/>
      </c>
      <c r="R683">
        <f>BETAINV(RAND(),5,5)</f>
        <v/>
      </c>
      <c r="S683">
        <f>'d_고정'!$B$1*'6_기대효과'!$H$7*('d_시나리오'!$I$7/'d_고정'!$B$2)*B683</f>
        <v/>
      </c>
      <c r="T683">
        <f>S683*D683</f>
        <v/>
      </c>
      <c r="U683">
        <f>S683*F683*H683</f>
        <v/>
      </c>
      <c r="V683">
        <f>S683*F683*(H683-1)</f>
        <v/>
      </c>
      <c r="W683">
        <f>U683*J683</f>
        <v/>
      </c>
      <c r="X683">
        <f>T683+W683</f>
        <v/>
      </c>
      <c r="Y683">
        <f>(T683*E683+W683*L683)*(1-R683-'d_고정'!$B$13)</f>
        <v/>
      </c>
      <c r="Z683">
        <f>(U683*N683*Q683+'d_고정'!$B$3*('6_기대효과'!$H$7/8)*Q683*'d_고정'!$B$10*P683*('6_기대효과'!$K$7/'d_고정'!$B$9))*(1-R683)</f>
        <v/>
      </c>
      <c r="AA683">
        <f>W683*L683*(1-R683-'d_고정'!$B$13)+U683*MAX(N683-'d_고정'!$B$10*P683*('6_기대효과'!$K$7/'d_고정'!$B$9),0)*Q683*(1-R683)</f>
        <v/>
      </c>
      <c r="AB683">
        <f>Y683+Z683</f>
        <v/>
      </c>
      <c r="AC683">
        <f>Y683/('d_고정'!$B$5*'6_기대효과'!$H$7/8)/'d_고정'!$B$6</f>
        <v/>
      </c>
      <c r="AD683">
        <f>Y683/('d_고정'!$B$8*'6_기대효과'!$H$7/8)</f>
        <v/>
      </c>
    </row>
    <row r="684">
      <c r="A684">
        <f>RAND()</f>
        <v/>
      </c>
      <c r="B684">
        <f>IF('d_시나리오'!$J$2='d_시나리오'!$H$2,'d_시나리오'!$I$2,IF(A684&lt;('d_시나리오'!$I$2-'d_시나리오'!$H$2)/('d_시나리오'!$J$2-'d_시나리오'!$H$2),'d_시나리오'!$H$2+SQRT(A684*('d_시나리오'!$J$2-'d_시나리오'!$H$2)*('d_시나리오'!$I$2-'d_시나리오'!$H$2)),'d_시나리오'!$J$2-SQRT((1-A684)*('d_시나리오'!$J$2-'d_시나리오'!$H$2)*('d_시나리오'!$J$2-'d_시나리오'!$I$2))))</f>
        <v/>
      </c>
      <c r="C684">
        <f>RAND()</f>
        <v/>
      </c>
      <c r="D684">
        <f>BETAINV(RAND(),IF(C684&lt;'d_고정'!$B$26,'d_고정'!$B$23,'d_고정'!$B$16)+1,'d_고정'!$B$17-IF(C684&lt;'d_고정'!$B$26,'d_고정'!$B$23,'d_고정'!$B$16)+1)*('d_고정'!$B$14+('d_고정'!$B$15-'d_고정'!$B$14)*RAND())</f>
        <v/>
      </c>
      <c r="E684">
        <f>INDEX('d_분포'!$A$2:$A$28,RANDBETWEEN(1,27))</f>
        <v/>
      </c>
      <c r="F684">
        <f>INDEX('d_분포'!$C$2:$C$5,RANDBETWEEN(1,4))*(0.9+0.2*RAND())</f>
        <v/>
      </c>
      <c r="G684">
        <f>RAND()</f>
        <v/>
      </c>
      <c r="H684">
        <f>(F684+(1-F684)*('d_고정'!$B$22*BETAINV(RAND(),IF(G684&lt;'d_고정'!$B$26,'d_고정'!$B$25,'d_고정'!$B$20)+1,'d_고정'!$B$21-IF(G684&lt;'d_고정'!$B$26,'d_고정'!$B$25,'d_고정'!$B$20)+1)+(1-'d_고정'!$B$22)*BETAINV(RAND(),IF(G684&lt;'d_고정'!$B$26,'d_고정'!$B$24,'d_고정'!$B$18)+1,'d_고정'!$B$19-IF(G684&lt;'d_고정'!$B$26,'d_고정'!$B$24,'d_고정'!$B$18)+1))*('d_고정'!$B$14+('d_고정'!$B$15-'d_고정'!$B$14)*RAND()))/F684</f>
        <v/>
      </c>
      <c r="I684">
        <f>RAND()</f>
        <v/>
      </c>
      <c r="J684">
        <f>IF('d_시나리오'!$J$3='d_시나리오'!$H$3,'d_시나리오'!$I$3,IF(I684&lt;('d_시나리오'!$I$3-'d_시나리오'!$H$3)/('d_시나리오'!$J$3-'d_시나리오'!$H$3),'d_시나리오'!$H$3+SQRT(I684*('d_시나리오'!$J$3-'d_시나리오'!$H$3)*('d_시나리오'!$I$3-'d_시나리오'!$H$3)),'d_시나리오'!$J$3-SQRT((1-I684)*('d_시나리오'!$J$3-'d_시나리오'!$H$3)*('d_시나리오'!$J$3-'d_시나리오'!$I$3))))</f>
        <v/>
      </c>
      <c r="K684">
        <f>RAND()</f>
        <v/>
      </c>
      <c r="L684">
        <f>IF('d_시나리오'!$J$4='d_시나리오'!$H$4,'d_시나리오'!$I$4,IF(K684&lt;('d_시나리오'!$I$4-'d_시나리오'!$H$4)/('d_시나리오'!$J$4-'d_시나리오'!$H$4),'d_시나리오'!$H$4+SQRT(K684*('d_시나리오'!$J$4-'d_시나리오'!$H$4)*('d_시나리오'!$I$4-'d_시나리오'!$H$4)),'d_시나리오'!$J$4-SQRT((1-K684)*('d_시나리오'!$J$4-'d_시나리오'!$H$4)*('d_시나리오'!$J$4-'d_시나리오'!$I$4))))</f>
        <v/>
      </c>
      <c r="M684">
        <f>RAND()</f>
        <v/>
      </c>
      <c r="N684">
        <f>IF('d_시나리오'!$J$5='d_시나리오'!$H$5,'d_시나리오'!$I$5,IF(M684&lt;('d_시나리오'!$I$5-'d_시나리오'!$H$5)/('d_시나리오'!$J$5-'d_시나리오'!$H$5),'d_시나리오'!$H$5+SQRT(M684*('d_시나리오'!$J$5-'d_시나리오'!$H$5)*('d_시나리오'!$I$5-'d_시나리오'!$H$5)),'d_시나리오'!$J$5-SQRT((1-M684)*('d_시나리오'!$J$5-'d_시나리오'!$H$5)*('d_시나리오'!$J$5-'d_시나리오'!$I$5))))</f>
        <v/>
      </c>
      <c r="O684">
        <f>RAND()</f>
        <v/>
      </c>
      <c r="P684">
        <f>IF('d_시나리오'!$J$6='d_시나리오'!$H$6,'d_시나리오'!$I$6,IF(O684&lt;('d_시나리오'!$I$6-'d_시나리오'!$H$6)/('d_시나리오'!$J$6-'d_시나리오'!$H$6),'d_시나리오'!$H$6+SQRT(O684*('d_시나리오'!$J$6-'d_시나리오'!$H$6)*('d_시나리오'!$I$6-'d_시나리오'!$H$6)),'d_시나리오'!$J$6-SQRT((1-O684)*('d_시나리오'!$J$6-'d_시나리오'!$H$6)*('d_시나리오'!$J$6-'d_시나리오'!$I$6))))</f>
        <v/>
      </c>
      <c r="Q684">
        <f>INDEX('d_분포'!$B$2:$B$57,RANDBETWEEN(1,56))</f>
        <v/>
      </c>
      <c r="R684">
        <f>BETAINV(RAND(),5,5)</f>
        <v/>
      </c>
      <c r="S684">
        <f>'d_고정'!$B$1*'6_기대효과'!$H$7*('d_시나리오'!$I$7/'d_고정'!$B$2)*B684</f>
        <v/>
      </c>
      <c r="T684">
        <f>S684*D684</f>
        <v/>
      </c>
      <c r="U684">
        <f>S684*F684*H684</f>
        <v/>
      </c>
      <c r="V684">
        <f>S684*F684*(H684-1)</f>
        <v/>
      </c>
      <c r="W684">
        <f>U684*J684</f>
        <v/>
      </c>
      <c r="X684">
        <f>T684+W684</f>
        <v/>
      </c>
      <c r="Y684">
        <f>(T684*E684+W684*L684)*(1-R684-'d_고정'!$B$13)</f>
        <v/>
      </c>
      <c r="Z684">
        <f>(U684*N684*Q684+'d_고정'!$B$3*('6_기대효과'!$H$7/8)*Q684*'d_고정'!$B$10*P684*('6_기대효과'!$K$7/'d_고정'!$B$9))*(1-R684)</f>
        <v/>
      </c>
      <c r="AA684">
        <f>W684*L684*(1-R684-'d_고정'!$B$13)+U684*MAX(N684-'d_고정'!$B$10*P684*('6_기대효과'!$K$7/'d_고정'!$B$9),0)*Q684*(1-R684)</f>
        <v/>
      </c>
      <c r="AB684">
        <f>Y684+Z684</f>
        <v/>
      </c>
      <c r="AC684">
        <f>Y684/('d_고정'!$B$5*'6_기대효과'!$H$7/8)/'d_고정'!$B$6</f>
        <v/>
      </c>
      <c r="AD684">
        <f>Y684/('d_고정'!$B$8*'6_기대효과'!$H$7/8)</f>
        <v/>
      </c>
    </row>
    <row r="685">
      <c r="A685">
        <f>RAND()</f>
        <v/>
      </c>
      <c r="B685">
        <f>IF('d_시나리오'!$J$2='d_시나리오'!$H$2,'d_시나리오'!$I$2,IF(A685&lt;('d_시나리오'!$I$2-'d_시나리오'!$H$2)/('d_시나리오'!$J$2-'d_시나리오'!$H$2),'d_시나리오'!$H$2+SQRT(A685*('d_시나리오'!$J$2-'d_시나리오'!$H$2)*('d_시나리오'!$I$2-'d_시나리오'!$H$2)),'d_시나리오'!$J$2-SQRT((1-A685)*('d_시나리오'!$J$2-'d_시나리오'!$H$2)*('d_시나리오'!$J$2-'d_시나리오'!$I$2))))</f>
        <v/>
      </c>
      <c r="C685">
        <f>RAND()</f>
        <v/>
      </c>
      <c r="D685">
        <f>BETAINV(RAND(),IF(C685&lt;'d_고정'!$B$26,'d_고정'!$B$23,'d_고정'!$B$16)+1,'d_고정'!$B$17-IF(C685&lt;'d_고정'!$B$26,'d_고정'!$B$23,'d_고정'!$B$16)+1)*('d_고정'!$B$14+('d_고정'!$B$15-'d_고정'!$B$14)*RAND())</f>
        <v/>
      </c>
      <c r="E685">
        <f>INDEX('d_분포'!$A$2:$A$28,RANDBETWEEN(1,27))</f>
        <v/>
      </c>
      <c r="F685">
        <f>INDEX('d_분포'!$C$2:$C$5,RANDBETWEEN(1,4))*(0.9+0.2*RAND())</f>
        <v/>
      </c>
      <c r="G685">
        <f>RAND()</f>
        <v/>
      </c>
      <c r="H685">
        <f>(F685+(1-F685)*('d_고정'!$B$22*BETAINV(RAND(),IF(G685&lt;'d_고정'!$B$26,'d_고정'!$B$25,'d_고정'!$B$20)+1,'d_고정'!$B$21-IF(G685&lt;'d_고정'!$B$26,'d_고정'!$B$25,'d_고정'!$B$20)+1)+(1-'d_고정'!$B$22)*BETAINV(RAND(),IF(G685&lt;'d_고정'!$B$26,'d_고정'!$B$24,'d_고정'!$B$18)+1,'d_고정'!$B$19-IF(G685&lt;'d_고정'!$B$26,'d_고정'!$B$24,'d_고정'!$B$18)+1))*('d_고정'!$B$14+('d_고정'!$B$15-'d_고정'!$B$14)*RAND()))/F685</f>
        <v/>
      </c>
      <c r="I685">
        <f>RAND()</f>
        <v/>
      </c>
      <c r="J685">
        <f>IF('d_시나리오'!$J$3='d_시나리오'!$H$3,'d_시나리오'!$I$3,IF(I685&lt;('d_시나리오'!$I$3-'d_시나리오'!$H$3)/('d_시나리오'!$J$3-'d_시나리오'!$H$3),'d_시나리오'!$H$3+SQRT(I685*('d_시나리오'!$J$3-'d_시나리오'!$H$3)*('d_시나리오'!$I$3-'d_시나리오'!$H$3)),'d_시나리오'!$J$3-SQRT((1-I685)*('d_시나리오'!$J$3-'d_시나리오'!$H$3)*('d_시나리오'!$J$3-'d_시나리오'!$I$3))))</f>
        <v/>
      </c>
      <c r="K685">
        <f>RAND()</f>
        <v/>
      </c>
      <c r="L685">
        <f>IF('d_시나리오'!$J$4='d_시나리오'!$H$4,'d_시나리오'!$I$4,IF(K685&lt;('d_시나리오'!$I$4-'d_시나리오'!$H$4)/('d_시나리오'!$J$4-'d_시나리오'!$H$4),'d_시나리오'!$H$4+SQRT(K685*('d_시나리오'!$J$4-'d_시나리오'!$H$4)*('d_시나리오'!$I$4-'d_시나리오'!$H$4)),'d_시나리오'!$J$4-SQRT((1-K685)*('d_시나리오'!$J$4-'d_시나리오'!$H$4)*('d_시나리오'!$J$4-'d_시나리오'!$I$4))))</f>
        <v/>
      </c>
      <c r="M685">
        <f>RAND()</f>
        <v/>
      </c>
      <c r="N685">
        <f>IF('d_시나리오'!$J$5='d_시나리오'!$H$5,'d_시나리오'!$I$5,IF(M685&lt;('d_시나리오'!$I$5-'d_시나리오'!$H$5)/('d_시나리오'!$J$5-'d_시나리오'!$H$5),'d_시나리오'!$H$5+SQRT(M685*('d_시나리오'!$J$5-'d_시나리오'!$H$5)*('d_시나리오'!$I$5-'d_시나리오'!$H$5)),'d_시나리오'!$J$5-SQRT((1-M685)*('d_시나리오'!$J$5-'d_시나리오'!$H$5)*('d_시나리오'!$J$5-'d_시나리오'!$I$5))))</f>
        <v/>
      </c>
      <c r="O685">
        <f>RAND()</f>
        <v/>
      </c>
      <c r="P685">
        <f>IF('d_시나리오'!$J$6='d_시나리오'!$H$6,'d_시나리오'!$I$6,IF(O685&lt;('d_시나리오'!$I$6-'d_시나리오'!$H$6)/('d_시나리오'!$J$6-'d_시나리오'!$H$6),'d_시나리오'!$H$6+SQRT(O685*('d_시나리오'!$J$6-'d_시나리오'!$H$6)*('d_시나리오'!$I$6-'d_시나리오'!$H$6)),'d_시나리오'!$J$6-SQRT((1-O685)*('d_시나리오'!$J$6-'d_시나리오'!$H$6)*('d_시나리오'!$J$6-'d_시나리오'!$I$6))))</f>
        <v/>
      </c>
      <c r="Q685">
        <f>INDEX('d_분포'!$B$2:$B$57,RANDBETWEEN(1,56))</f>
        <v/>
      </c>
      <c r="R685">
        <f>BETAINV(RAND(),5,5)</f>
        <v/>
      </c>
      <c r="S685">
        <f>'d_고정'!$B$1*'6_기대효과'!$H$7*('d_시나리오'!$I$7/'d_고정'!$B$2)*B685</f>
        <v/>
      </c>
      <c r="T685">
        <f>S685*D685</f>
        <v/>
      </c>
      <c r="U685">
        <f>S685*F685*H685</f>
        <v/>
      </c>
      <c r="V685">
        <f>S685*F685*(H685-1)</f>
        <v/>
      </c>
      <c r="W685">
        <f>U685*J685</f>
        <v/>
      </c>
      <c r="X685">
        <f>T685+W685</f>
        <v/>
      </c>
      <c r="Y685">
        <f>(T685*E685+W685*L685)*(1-R685-'d_고정'!$B$13)</f>
        <v/>
      </c>
      <c r="Z685">
        <f>(U685*N685*Q685+'d_고정'!$B$3*('6_기대효과'!$H$7/8)*Q685*'d_고정'!$B$10*P685*('6_기대효과'!$K$7/'d_고정'!$B$9))*(1-R685)</f>
        <v/>
      </c>
      <c r="AA685">
        <f>W685*L685*(1-R685-'d_고정'!$B$13)+U685*MAX(N685-'d_고정'!$B$10*P685*('6_기대효과'!$K$7/'d_고정'!$B$9),0)*Q685*(1-R685)</f>
        <v/>
      </c>
      <c r="AB685">
        <f>Y685+Z685</f>
        <v/>
      </c>
      <c r="AC685">
        <f>Y685/('d_고정'!$B$5*'6_기대효과'!$H$7/8)/'d_고정'!$B$6</f>
        <v/>
      </c>
      <c r="AD685">
        <f>Y685/('d_고정'!$B$8*'6_기대효과'!$H$7/8)</f>
        <v/>
      </c>
    </row>
    <row r="686">
      <c r="A686">
        <f>RAND()</f>
        <v/>
      </c>
      <c r="B686">
        <f>IF('d_시나리오'!$J$2='d_시나리오'!$H$2,'d_시나리오'!$I$2,IF(A686&lt;('d_시나리오'!$I$2-'d_시나리오'!$H$2)/('d_시나리오'!$J$2-'d_시나리오'!$H$2),'d_시나리오'!$H$2+SQRT(A686*('d_시나리오'!$J$2-'d_시나리오'!$H$2)*('d_시나리오'!$I$2-'d_시나리오'!$H$2)),'d_시나리오'!$J$2-SQRT((1-A686)*('d_시나리오'!$J$2-'d_시나리오'!$H$2)*('d_시나리오'!$J$2-'d_시나리오'!$I$2))))</f>
        <v/>
      </c>
      <c r="C686">
        <f>RAND()</f>
        <v/>
      </c>
      <c r="D686">
        <f>BETAINV(RAND(),IF(C686&lt;'d_고정'!$B$26,'d_고정'!$B$23,'d_고정'!$B$16)+1,'d_고정'!$B$17-IF(C686&lt;'d_고정'!$B$26,'d_고정'!$B$23,'d_고정'!$B$16)+1)*('d_고정'!$B$14+('d_고정'!$B$15-'d_고정'!$B$14)*RAND())</f>
        <v/>
      </c>
      <c r="E686">
        <f>INDEX('d_분포'!$A$2:$A$28,RANDBETWEEN(1,27))</f>
        <v/>
      </c>
      <c r="F686">
        <f>INDEX('d_분포'!$C$2:$C$5,RANDBETWEEN(1,4))*(0.9+0.2*RAND())</f>
        <v/>
      </c>
      <c r="G686">
        <f>RAND()</f>
        <v/>
      </c>
      <c r="H686">
        <f>(F686+(1-F686)*('d_고정'!$B$22*BETAINV(RAND(),IF(G686&lt;'d_고정'!$B$26,'d_고정'!$B$25,'d_고정'!$B$20)+1,'d_고정'!$B$21-IF(G686&lt;'d_고정'!$B$26,'d_고정'!$B$25,'d_고정'!$B$20)+1)+(1-'d_고정'!$B$22)*BETAINV(RAND(),IF(G686&lt;'d_고정'!$B$26,'d_고정'!$B$24,'d_고정'!$B$18)+1,'d_고정'!$B$19-IF(G686&lt;'d_고정'!$B$26,'d_고정'!$B$24,'d_고정'!$B$18)+1))*('d_고정'!$B$14+('d_고정'!$B$15-'d_고정'!$B$14)*RAND()))/F686</f>
        <v/>
      </c>
      <c r="I686">
        <f>RAND()</f>
        <v/>
      </c>
      <c r="J686">
        <f>IF('d_시나리오'!$J$3='d_시나리오'!$H$3,'d_시나리오'!$I$3,IF(I686&lt;('d_시나리오'!$I$3-'d_시나리오'!$H$3)/('d_시나리오'!$J$3-'d_시나리오'!$H$3),'d_시나리오'!$H$3+SQRT(I686*('d_시나리오'!$J$3-'d_시나리오'!$H$3)*('d_시나리오'!$I$3-'d_시나리오'!$H$3)),'d_시나리오'!$J$3-SQRT((1-I686)*('d_시나리오'!$J$3-'d_시나리오'!$H$3)*('d_시나리오'!$J$3-'d_시나리오'!$I$3))))</f>
        <v/>
      </c>
      <c r="K686">
        <f>RAND()</f>
        <v/>
      </c>
      <c r="L686">
        <f>IF('d_시나리오'!$J$4='d_시나리오'!$H$4,'d_시나리오'!$I$4,IF(K686&lt;('d_시나리오'!$I$4-'d_시나리오'!$H$4)/('d_시나리오'!$J$4-'d_시나리오'!$H$4),'d_시나리오'!$H$4+SQRT(K686*('d_시나리오'!$J$4-'d_시나리오'!$H$4)*('d_시나리오'!$I$4-'d_시나리오'!$H$4)),'d_시나리오'!$J$4-SQRT((1-K686)*('d_시나리오'!$J$4-'d_시나리오'!$H$4)*('d_시나리오'!$J$4-'d_시나리오'!$I$4))))</f>
        <v/>
      </c>
      <c r="M686">
        <f>RAND()</f>
        <v/>
      </c>
      <c r="N686">
        <f>IF('d_시나리오'!$J$5='d_시나리오'!$H$5,'d_시나리오'!$I$5,IF(M686&lt;('d_시나리오'!$I$5-'d_시나리오'!$H$5)/('d_시나리오'!$J$5-'d_시나리오'!$H$5),'d_시나리오'!$H$5+SQRT(M686*('d_시나리오'!$J$5-'d_시나리오'!$H$5)*('d_시나리오'!$I$5-'d_시나리오'!$H$5)),'d_시나리오'!$J$5-SQRT((1-M686)*('d_시나리오'!$J$5-'d_시나리오'!$H$5)*('d_시나리오'!$J$5-'d_시나리오'!$I$5))))</f>
        <v/>
      </c>
      <c r="O686">
        <f>RAND()</f>
        <v/>
      </c>
      <c r="P686">
        <f>IF('d_시나리오'!$J$6='d_시나리오'!$H$6,'d_시나리오'!$I$6,IF(O686&lt;('d_시나리오'!$I$6-'d_시나리오'!$H$6)/('d_시나리오'!$J$6-'d_시나리오'!$H$6),'d_시나리오'!$H$6+SQRT(O686*('d_시나리오'!$J$6-'d_시나리오'!$H$6)*('d_시나리오'!$I$6-'d_시나리오'!$H$6)),'d_시나리오'!$J$6-SQRT((1-O686)*('d_시나리오'!$J$6-'d_시나리오'!$H$6)*('d_시나리오'!$J$6-'d_시나리오'!$I$6))))</f>
        <v/>
      </c>
      <c r="Q686">
        <f>INDEX('d_분포'!$B$2:$B$57,RANDBETWEEN(1,56))</f>
        <v/>
      </c>
      <c r="R686">
        <f>BETAINV(RAND(),5,5)</f>
        <v/>
      </c>
      <c r="S686">
        <f>'d_고정'!$B$1*'6_기대효과'!$H$7*('d_시나리오'!$I$7/'d_고정'!$B$2)*B686</f>
        <v/>
      </c>
      <c r="T686">
        <f>S686*D686</f>
        <v/>
      </c>
      <c r="U686">
        <f>S686*F686*H686</f>
        <v/>
      </c>
      <c r="V686">
        <f>S686*F686*(H686-1)</f>
        <v/>
      </c>
      <c r="W686">
        <f>U686*J686</f>
        <v/>
      </c>
      <c r="X686">
        <f>T686+W686</f>
        <v/>
      </c>
      <c r="Y686">
        <f>(T686*E686+W686*L686)*(1-R686-'d_고정'!$B$13)</f>
        <v/>
      </c>
      <c r="Z686">
        <f>(U686*N686*Q686+'d_고정'!$B$3*('6_기대효과'!$H$7/8)*Q686*'d_고정'!$B$10*P686*('6_기대효과'!$K$7/'d_고정'!$B$9))*(1-R686)</f>
        <v/>
      </c>
      <c r="AA686">
        <f>W686*L686*(1-R686-'d_고정'!$B$13)+U686*MAX(N686-'d_고정'!$B$10*P686*('6_기대효과'!$K$7/'d_고정'!$B$9),0)*Q686*(1-R686)</f>
        <v/>
      </c>
      <c r="AB686">
        <f>Y686+Z686</f>
        <v/>
      </c>
      <c r="AC686">
        <f>Y686/('d_고정'!$B$5*'6_기대효과'!$H$7/8)/'d_고정'!$B$6</f>
        <v/>
      </c>
      <c r="AD686">
        <f>Y686/('d_고정'!$B$8*'6_기대효과'!$H$7/8)</f>
        <v/>
      </c>
    </row>
    <row r="687">
      <c r="A687">
        <f>RAND()</f>
        <v/>
      </c>
      <c r="B687">
        <f>IF('d_시나리오'!$J$2='d_시나리오'!$H$2,'d_시나리오'!$I$2,IF(A687&lt;('d_시나리오'!$I$2-'d_시나리오'!$H$2)/('d_시나리오'!$J$2-'d_시나리오'!$H$2),'d_시나리오'!$H$2+SQRT(A687*('d_시나리오'!$J$2-'d_시나리오'!$H$2)*('d_시나리오'!$I$2-'d_시나리오'!$H$2)),'d_시나리오'!$J$2-SQRT((1-A687)*('d_시나리오'!$J$2-'d_시나리오'!$H$2)*('d_시나리오'!$J$2-'d_시나리오'!$I$2))))</f>
        <v/>
      </c>
      <c r="C687">
        <f>RAND()</f>
        <v/>
      </c>
      <c r="D687">
        <f>BETAINV(RAND(),IF(C687&lt;'d_고정'!$B$26,'d_고정'!$B$23,'d_고정'!$B$16)+1,'d_고정'!$B$17-IF(C687&lt;'d_고정'!$B$26,'d_고정'!$B$23,'d_고정'!$B$16)+1)*('d_고정'!$B$14+('d_고정'!$B$15-'d_고정'!$B$14)*RAND())</f>
        <v/>
      </c>
      <c r="E687">
        <f>INDEX('d_분포'!$A$2:$A$28,RANDBETWEEN(1,27))</f>
        <v/>
      </c>
      <c r="F687">
        <f>INDEX('d_분포'!$C$2:$C$5,RANDBETWEEN(1,4))*(0.9+0.2*RAND())</f>
        <v/>
      </c>
      <c r="G687">
        <f>RAND()</f>
        <v/>
      </c>
      <c r="H687">
        <f>(F687+(1-F687)*('d_고정'!$B$22*BETAINV(RAND(),IF(G687&lt;'d_고정'!$B$26,'d_고정'!$B$25,'d_고정'!$B$20)+1,'d_고정'!$B$21-IF(G687&lt;'d_고정'!$B$26,'d_고정'!$B$25,'d_고정'!$B$20)+1)+(1-'d_고정'!$B$22)*BETAINV(RAND(),IF(G687&lt;'d_고정'!$B$26,'d_고정'!$B$24,'d_고정'!$B$18)+1,'d_고정'!$B$19-IF(G687&lt;'d_고정'!$B$26,'d_고정'!$B$24,'d_고정'!$B$18)+1))*('d_고정'!$B$14+('d_고정'!$B$15-'d_고정'!$B$14)*RAND()))/F687</f>
        <v/>
      </c>
      <c r="I687">
        <f>RAND()</f>
        <v/>
      </c>
      <c r="J687">
        <f>IF('d_시나리오'!$J$3='d_시나리오'!$H$3,'d_시나리오'!$I$3,IF(I687&lt;('d_시나리오'!$I$3-'d_시나리오'!$H$3)/('d_시나리오'!$J$3-'d_시나리오'!$H$3),'d_시나리오'!$H$3+SQRT(I687*('d_시나리오'!$J$3-'d_시나리오'!$H$3)*('d_시나리오'!$I$3-'d_시나리오'!$H$3)),'d_시나리오'!$J$3-SQRT((1-I687)*('d_시나리오'!$J$3-'d_시나리오'!$H$3)*('d_시나리오'!$J$3-'d_시나리오'!$I$3))))</f>
        <v/>
      </c>
      <c r="K687">
        <f>RAND()</f>
        <v/>
      </c>
      <c r="L687">
        <f>IF('d_시나리오'!$J$4='d_시나리오'!$H$4,'d_시나리오'!$I$4,IF(K687&lt;('d_시나리오'!$I$4-'d_시나리오'!$H$4)/('d_시나리오'!$J$4-'d_시나리오'!$H$4),'d_시나리오'!$H$4+SQRT(K687*('d_시나리오'!$J$4-'d_시나리오'!$H$4)*('d_시나리오'!$I$4-'d_시나리오'!$H$4)),'d_시나리오'!$J$4-SQRT((1-K687)*('d_시나리오'!$J$4-'d_시나리오'!$H$4)*('d_시나리오'!$J$4-'d_시나리오'!$I$4))))</f>
        <v/>
      </c>
      <c r="M687">
        <f>RAND()</f>
        <v/>
      </c>
      <c r="N687">
        <f>IF('d_시나리오'!$J$5='d_시나리오'!$H$5,'d_시나리오'!$I$5,IF(M687&lt;('d_시나리오'!$I$5-'d_시나리오'!$H$5)/('d_시나리오'!$J$5-'d_시나리오'!$H$5),'d_시나리오'!$H$5+SQRT(M687*('d_시나리오'!$J$5-'d_시나리오'!$H$5)*('d_시나리오'!$I$5-'d_시나리오'!$H$5)),'d_시나리오'!$J$5-SQRT((1-M687)*('d_시나리오'!$J$5-'d_시나리오'!$H$5)*('d_시나리오'!$J$5-'d_시나리오'!$I$5))))</f>
        <v/>
      </c>
      <c r="O687">
        <f>RAND()</f>
        <v/>
      </c>
      <c r="P687">
        <f>IF('d_시나리오'!$J$6='d_시나리오'!$H$6,'d_시나리오'!$I$6,IF(O687&lt;('d_시나리오'!$I$6-'d_시나리오'!$H$6)/('d_시나리오'!$J$6-'d_시나리오'!$H$6),'d_시나리오'!$H$6+SQRT(O687*('d_시나리오'!$J$6-'d_시나리오'!$H$6)*('d_시나리오'!$I$6-'d_시나리오'!$H$6)),'d_시나리오'!$J$6-SQRT((1-O687)*('d_시나리오'!$J$6-'d_시나리오'!$H$6)*('d_시나리오'!$J$6-'d_시나리오'!$I$6))))</f>
        <v/>
      </c>
      <c r="Q687">
        <f>INDEX('d_분포'!$B$2:$B$57,RANDBETWEEN(1,56))</f>
        <v/>
      </c>
      <c r="R687">
        <f>BETAINV(RAND(),5,5)</f>
        <v/>
      </c>
      <c r="S687">
        <f>'d_고정'!$B$1*'6_기대효과'!$H$7*('d_시나리오'!$I$7/'d_고정'!$B$2)*B687</f>
        <v/>
      </c>
      <c r="T687">
        <f>S687*D687</f>
        <v/>
      </c>
      <c r="U687">
        <f>S687*F687*H687</f>
        <v/>
      </c>
      <c r="V687">
        <f>S687*F687*(H687-1)</f>
        <v/>
      </c>
      <c r="W687">
        <f>U687*J687</f>
        <v/>
      </c>
      <c r="X687">
        <f>T687+W687</f>
        <v/>
      </c>
      <c r="Y687">
        <f>(T687*E687+W687*L687)*(1-R687-'d_고정'!$B$13)</f>
        <v/>
      </c>
      <c r="Z687">
        <f>(U687*N687*Q687+'d_고정'!$B$3*('6_기대효과'!$H$7/8)*Q687*'d_고정'!$B$10*P687*('6_기대효과'!$K$7/'d_고정'!$B$9))*(1-R687)</f>
        <v/>
      </c>
      <c r="AA687">
        <f>W687*L687*(1-R687-'d_고정'!$B$13)+U687*MAX(N687-'d_고정'!$B$10*P687*('6_기대효과'!$K$7/'d_고정'!$B$9),0)*Q687*(1-R687)</f>
        <v/>
      </c>
      <c r="AB687">
        <f>Y687+Z687</f>
        <v/>
      </c>
      <c r="AC687">
        <f>Y687/('d_고정'!$B$5*'6_기대효과'!$H$7/8)/'d_고정'!$B$6</f>
        <v/>
      </c>
      <c r="AD687">
        <f>Y687/('d_고정'!$B$8*'6_기대효과'!$H$7/8)</f>
        <v/>
      </c>
    </row>
    <row r="688">
      <c r="A688">
        <f>RAND()</f>
        <v/>
      </c>
      <c r="B688">
        <f>IF('d_시나리오'!$J$2='d_시나리오'!$H$2,'d_시나리오'!$I$2,IF(A688&lt;('d_시나리오'!$I$2-'d_시나리오'!$H$2)/('d_시나리오'!$J$2-'d_시나리오'!$H$2),'d_시나리오'!$H$2+SQRT(A688*('d_시나리오'!$J$2-'d_시나리오'!$H$2)*('d_시나리오'!$I$2-'d_시나리오'!$H$2)),'d_시나리오'!$J$2-SQRT((1-A688)*('d_시나리오'!$J$2-'d_시나리오'!$H$2)*('d_시나리오'!$J$2-'d_시나리오'!$I$2))))</f>
        <v/>
      </c>
      <c r="C688">
        <f>RAND()</f>
        <v/>
      </c>
      <c r="D688">
        <f>BETAINV(RAND(),IF(C688&lt;'d_고정'!$B$26,'d_고정'!$B$23,'d_고정'!$B$16)+1,'d_고정'!$B$17-IF(C688&lt;'d_고정'!$B$26,'d_고정'!$B$23,'d_고정'!$B$16)+1)*('d_고정'!$B$14+('d_고정'!$B$15-'d_고정'!$B$14)*RAND())</f>
        <v/>
      </c>
      <c r="E688">
        <f>INDEX('d_분포'!$A$2:$A$28,RANDBETWEEN(1,27))</f>
        <v/>
      </c>
      <c r="F688">
        <f>INDEX('d_분포'!$C$2:$C$5,RANDBETWEEN(1,4))*(0.9+0.2*RAND())</f>
        <v/>
      </c>
      <c r="G688">
        <f>RAND()</f>
        <v/>
      </c>
      <c r="H688">
        <f>(F688+(1-F688)*('d_고정'!$B$22*BETAINV(RAND(),IF(G688&lt;'d_고정'!$B$26,'d_고정'!$B$25,'d_고정'!$B$20)+1,'d_고정'!$B$21-IF(G688&lt;'d_고정'!$B$26,'d_고정'!$B$25,'d_고정'!$B$20)+1)+(1-'d_고정'!$B$22)*BETAINV(RAND(),IF(G688&lt;'d_고정'!$B$26,'d_고정'!$B$24,'d_고정'!$B$18)+1,'d_고정'!$B$19-IF(G688&lt;'d_고정'!$B$26,'d_고정'!$B$24,'d_고정'!$B$18)+1))*('d_고정'!$B$14+('d_고정'!$B$15-'d_고정'!$B$14)*RAND()))/F688</f>
        <v/>
      </c>
      <c r="I688">
        <f>RAND()</f>
        <v/>
      </c>
      <c r="J688">
        <f>IF('d_시나리오'!$J$3='d_시나리오'!$H$3,'d_시나리오'!$I$3,IF(I688&lt;('d_시나리오'!$I$3-'d_시나리오'!$H$3)/('d_시나리오'!$J$3-'d_시나리오'!$H$3),'d_시나리오'!$H$3+SQRT(I688*('d_시나리오'!$J$3-'d_시나리오'!$H$3)*('d_시나리오'!$I$3-'d_시나리오'!$H$3)),'d_시나리오'!$J$3-SQRT((1-I688)*('d_시나리오'!$J$3-'d_시나리오'!$H$3)*('d_시나리오'!$J$3-'d_시나리오'!$I$3))))</f>
        <v/>
      </c>
      <c r="K688">
        <f>RAND()</f>
        <v/>
      </c>
      <c r="L688">
        <f>IF('d_시나리오'!$J$4='d_시나리오'!$H$4,'d_시나리오'!$I$4,IF(K688&lt;('d_시나리오'!$I$4-'d_시나리오'!$H$4)/('d_시나리오'!$J$4-'d_시나리오'!$H$4),'d_시나리오'!$H$4+SQRT(K688*('d_시나리오'!$J$4-'d_시나리오'!$H$4)*('d_시나리오'!$I$4-'d_시나리오'!$H$4)),'d_시나리오'!$J$4-SQRT((1-K688)*('d_시나리오'!$J$4-'d_시나리오'!$H$4)*('d_시나리오'!$J$4-'d_시나리오'!$I$4))))</f>
        <v/>
      </c>
      <c r="M688">
        <f>RAND()</f>
        <v/>
      </c>
      <c r="N688">
        <f>IF('d_시나리오'!$J$5='d_시나리오'!$H$5,'d_시나리오'!$I$5,IF(M688&lt;('d_시나리오'!$I$5-'d_시나리오'!$H$5)/('d_시나리오'!$J$5-'d_시나리오'!$H$5),'d_시나리오'!$H$5+SQRT(M688*('d_시나리오'!$J$5-'d_시나리오'!$H$5)*('d_시나리오'!$I$5-'d_시나리오'!$H$5)),'d_시나리오'!$J$5-SQRT((1-M688)*('d_시나리오'!$J$5-'d_시나리오'!$H$5)*('d_시나리오'!$J$5-'d_시나리오'!$I$5))))</f>
        <v/>
      </c>
      <c r="O688">
        <f>RAND()</f>
        <v/>
      </c>
      <c r="P688">
        <f>IF('d_시나리오'!$J$6='d_시나리오'!$H$6,'d_시나리오'!$I$6,IF(O688&lt;('d_시나리오'!$I$6-'d_시나리오'!$H$6)/('d_시나리오'!$J$6-'d_시나리오'!$H$6),'d_시나리오'!$H$6+SQRT(O688*('d_시나리오'!$J$6-'d_시나리오'!$H$6)*('d_시나리오'!$I$6-'d_시나리오'!$H$6)),'d_시나리오'!$J$6-SQRT((1-O688)*('d_시나리오'!$J$6-'d_시나리오'!$H$6)*('d_시나리오'!$J$6-'d_시나리오'!$I$6))))</f>
        <v/>
      </c>
      <c r="Q688">
        <f>INDEX('d_분포'!$B$2:$B$57,RANDBETWEEN(1,56))</f>
        <v/>
      </c>
      <c r="R688">
        <f>BETAINV(RAND(),5,5)</f>
        <v/>
      </c>
      <c r="S688">
        <f>'d_고정'!$B$1*'6_기대효과'!$H$7*('d_시나리오'!$I$7/'d_고정'!$B$2)*B688</f>
        <v/>
      </c>
      <c r="T688">
        <f>S688*D688</f>
        <v/>
      </c>
      <c r="U688">
        <f>S688*F688*H688</f>
        <v/>
      </c>
      <c r="V688">
        <f>S688*F688*(H688-1)</f>
        <v/>
      </c>
      <c r="W688">
        <f>U688*J688</f>
        <v/>
      </c>
      <c r="X688">
        <f>T688+W688</f>
        <v/>
      </c>
      <c r="Y688">
        <f>(T688*E688+W688*L688)*(1-R688-'d_고정'!$B$13)</f>
        <v/>
      </c>
      <c r="Z688">
        <f>(U688*N688*Q688+'d_고정'!$B$3*('6_기대효과'!$H$7/8)*Q688*'d_고정'!$B$10*P688*('6_기대효과'!$K$7/'d_고정'!$B$9))*(1-R688)</f>
        <v/>
      </c>
      <c r="AA688">
        <f>W688*L688*(1-R688-'d_고정'!$B$13)+U688*MAX(N688-'d_고정'!$B$10*P688*('6_기대효과'!$K$7/'d_고정'!$B$9),0)*Q688*(1-R688)</f>
        <v/>
      </c>
      <c r="AB688">
        <f>Y688+Z688</f>
        <v/>
      </c>
      <c r="AC688">
        <f>Y688/('d_고정'!$B$5*'6_기대효과'!$H$7/8)/'d_고정'!$B$6</f>
        <v/>
      </c>
      <c r="AD688">
        <f>Y688/('d_고정'!$B$8*'6_기대효과'!$H$7/8)</f>
        <v/>
      </c>
    </row>
    <row r="689">
      <c r="A689">
        <f>RAND()</f>
        <v/>
      </c>
      <c r="B689">
        <f>IF('d_시나리오'!$J$2='d_시나리오'!$H$2,'d_시나리오'!$I$2,IF(A689&lt;('d_시나리오'!$I$2-'d_시나리오'!$H$2)/('d_시나리오'!$J$2-'d_시나리오'!$H$2),'d_시나리오'!$H$2+SQRT(A689*('d_시나리오'!$J$2-'d_시나리오'!$H$2)*('d_시나리오'!$I$2-'d_시나리오'!$H$2)),'d_시나리오'!$J$2-SQRT((1-A689)*('d_시나리오'!$J$2-'d_시나리오'!$H$2)*('d_시나리오'!$J$2-'d_시나리오'!$I$2))))</f>
        <v/>
      </c>
      <c r="C689">
        <f>RAND()</f>
        <v/>
      </c>
      <c r="D689">
        <f>BETAINV(RAND(),IF(C689&lt;'d_고정'!$B$26,'d_고정'!$B$23,'d_고정'!$B$16)+1,'d_고정'!$B$17-IF(C689&lt;'d_고정'!$B$26,'d_고정'!$B$23,'d_고정'!$B$16)+1)*('d_고정'!$B$14+('d_고정'!$B$15-'d_고정'!$B$14)*RAND())</f>
        <v/>
      </c>
      <c r="E689">
        <f>INDEX('d_분포'!$A$2:$A$28,RANDBETWEEN(1,27))</f>
        <v/>
      </c>
      <c r="F689">
        <f>INDEX('d_분포'!$C$2:$C$5,RANDBETWEEN(1,4))*(0.9+0.2*RAND())</f>
        <v/>
      </c>
      <c r="G689">
        <f>RAND()</f>
        <v/>
      </c>
      <c r="H689">
        <f>(F689+(1-F689)*('d_고정'!$B$22*BETAINV(RAND(),IF(G689&lt;'d_고정'!$B$26,'d_고정'!$B$25,'d_고정'!$B$20)+1,'d_고정'!$B$21-IF(G689&lt;'d_고정'!$B$26,'d_고정'!$B$25,'d_고정'!$B$20)+1)+(1-'d_고정'!$B$22)*BETAINV(RAND(),IF(G689&lt;'d_고정'!$B$26,'d_고정'!$B$24,'d_고정'!$B$18)+1,'d_고정'!$B$19-IF(G689&lt;'d_고정'!$B$26,'d_고정'!$B$24,'d_고정'!$B$18)+1))*('d_고정'!$B$14+('d_고정'!$B$15-'d_고정'!$B$14)*RAND()))/F689</f>
        <v/>
      </c>
      <c r="I689">
        <f>RAND()</f>
        <v/>
      </c>
      <c r="J689">
        <f>IF('d_시나리오'!$J$3='d_시나리오'!$H$3,'d_시나리오'!$I$3,IF(I689&lt;('d_시나리오'!$I$3-'d_시나리오'!$H$3)/('d_시나리오'!$J$3-'d_시나리오'!$H$3),'d_시나리오'!$H$3+SQRT(I689*('d_시나리오'!$J$3-'d_시나리오'!$H$3)*('d_시나리오'!$I$3-'d_시나리오'!$H$3)),'d_시나리오'!$J$3-SQRT((1-I689)*('d_시나리오'!$J$3-'d_시나리오'!$H$3)*('d_시나리오'!$J$3-'d_시나리오'!$I$3))))</f>
        <v/>
      </c>
      <c r="K689">
        <f>RAND()</f>
        <v/>
      </c>
      <c r="L689">
        <f>IF('d_시나리오'!$J$4='d_시나리오'!$H$4,'d_시나리오'!$I$4,IF(K689&lt;('d_시나리오'!$I$4-'d_시나리오'!$H$4)/('d_시나리오'!$J$4-'d_시나리오'!$H$4),'d_시나리오'!$H$4+SQRT(K689*('d_시나리오'!$J$4-'d_시나리오'!$H$4)*('d_시나리오'!$I$4-'d_시나리오'!$H$4)),'d_시나리오'!$J$4-SQRT((1-K689)*('d_시나리오'!$J$4-'d_시나리오'!$H$4)*('d_시나리오'!$J$4-'d_시나리오'!$I$4))))</f>
        <v/>
      </c>
      <c r="M689">
        <f>RAND()</f>
        <v/>
      </c>
      <c r="N689">
        <f>IF('d_시나리오'!$J$5='d_시나리오'!$H$5,'d_시나리오'!$I$5,IF(M689&lt;('d_시나리오'!$I$5-'d_시나리오'!$H$5)/('d_시나리오'!$J$5-'d_시나리오'!$H$5),'d_시나리오'!$H$5+SQRT(M689*('d_시나리오'!$J$5-'d_시나리오'!$H$5)*('d_시나리오'!$I$5-'d_시나리오'!$H$5)),'d_시나리오'!$J$5-SQRT((1-M689)*('d_시나리오'!$J$5-'d_시나리오'!$H$5)*('d_시나리오'!$J$5-'d_시나리오'!$I$5))))</f>
        <v/>
      </c>
      <c r="O689">
        <f>RAND()</f>
        <v/>
      </c>
      <c r="P689">
        <f>IF('d_시나리오'!$J$6='d_시나리오'!$H$6,'d_시나리오'!$I$6,IF(O689&lt;('d_시나리오'!$I$6-'d_시나리오'!$H$6)/('d_시나리오'!$J$6-'d_시나리오'!$H$6),'d_시나리오'!$H$6+SQRT(O689*('d_시나리오'!$J$6-'d_시나리오'!$H$6)*('d_시나리오'!$I$6-'d_시나리오'!$H$6)),'d_시나리오'!$J$6-SQRT((1-O689)*('d_시나리오'!$J$6-'d_시나리오'!$H$6)*('d_시나리오'!$J$6-'d_시나리오'!$I$6))))</f>
        <v/>
      </c>
      <c r="Q689">
        <f>INDEX('d_분포'!$B$2:$B$57,RANDBETWEEN(1,56))</f>
        <v/>
      </c>
      <c r="R689">
        <f>BETAINV(RAND(),5,5)</f>
        <v/>
      </c>
      <c r="S689">
        <f>'d_고정'!$B$1*'6_기대효과'!$H$7*('d_시나리오'!$I$7/'d_고정'!$B$2)*B689</f>
        <v/>
      </c>
      <c r="T689">
        <f>S689*D689</f>
        <v/>
      </c>
      <c r="U689">
        <f>S689*F689*H689</f>
        <v/>
      </c>
      <c r="V689">
        <f>S689*F689*(H689-1)</f>
        <v/>
      </c>
      <c r="W689">
        <f>U689*J689</f>
        <v/>
      </c>
      <c r="X689">
        <f>T689+W689</f>
        <v/>
      </c>
      <c r="Y689">
        <f>(T689*E689+W689*L689)*(1-R689-'d_고정'!$B$13)</f>
        <v/>
      </c>
      <c r="Z689">
        <f>(U689*N689*Q689+'d_고정'!$B$3*('6_기대효과'!$H$7/8)*Q689*'d_고정'!$B$10*P689*('6_기대효과'!$K$7/'d_고정'!$B$9))*(1-R689)</f>
        <v/>
      </c>
      <c r="AA689">
        <f>W689*L689*(1-R689-'d_고정'!$B$13)+U689*MAX(N689-'d_고정'!$B$10*P689*('6_기대효과'!$K$7/'d_고정'!$B$9),0)*Q689*(1-R689)</f>
        <v/>
      </c>
      <c r="AB689">
        <f>Y689+Z689</f>
        <v/>
      </c>
      <c r="AC689">
        <f>Y689/('d_고정'!$B$5*'6_기대효과'!$H$7/8)/'d_고정'!$B$6</f>
        <v/>
      </c>
      <c r="AD689">
        <f>Y689/('d_고정'!$B$8*'6_기대효과'!$H$7/8)</f>
        <v/>
      </c>
    </row>
    <row r="690">
      <c r="A690">
        <f>RAND()</f>
        <v/>
      </c>
      <c r="B690">
        <f>IF('d_시나리오'!$J$2='d_시나리오'!$H$2,'d_시나리오'!$I$2,IF(A690&lt;('d_시나리오'!$I$2-'d_시나리오'!$H$2)/('d_시나리오'!$J$2-'d_시나리오'!$H$2),'d_시나리오'!$H$2+SQRT(A690*('d_시나리오'!$J$2-'d_시나리오'!$H$2)*('d_시나리오'!$I$2-'d_시나리오'!$H$2)),'d_시나리오'!$J$2-SQRT((1-A690)*('d_시나리오'!$J$2-'d_시나리오'!$H$2)*('d_시나리오'!$J$2-'d_시나리오'!$I$2))))</f>
        <v/>
      </c>
      <c r="C690">
        <f>RAND()</f>
        <v/>
      </c>
      <c r="D690">
        <f>BETAINV(RAND(),IF(C690&lt;'d_고정'!$B$26,'d_고정'!$B$23,'d_고정'!$B$16)+1,'d_고정'!$B$17-IF(C690&lt;'d_고정'!$B$26,'d_고정'!$B$23,'d_고정'!$B$16)+1)*('d_고정'!$B$14+('d_고정'!$B$15-'d_고정'!$B$14)*RAND())</f>
        <v/>
      </c>
      <c r="E690">
        <f>INDEX('d_분포'!$A$2:$A$28,RANDBETWEEN(1,27))</f>
        <v/>
      </c>
      <c r="F690">
        <f>INDEX('d_분포'!$C$2:$C$5,RANDBETWEEN(1,4))*(0.9+0.2*RAND())</f>
        <v/>
      </c>
      <c r="G690">
        <f>RAND()</f>
        <v/>
      </c>
      <c r="H690">
        <f>(F690+(1-F690)*('d_고정'!$B$22*BETAINV(RAND(),IF(G690&lt;'d_고정'!$B$26,'d_고정'!$B$25,'d_고정'!$B$20)+1,'d_고정'!$B$21-IF(G690&lt;'d_고정'!$B$26,'d_고정'!$B$25,'d_고정'!$B$20)+1)+(1-'d_고정'!$B$22)*BETAINV(RAND(),IF(G690&lt;'d_고정'!$B$26,'d_고정'!$B$24,'d_고정'!$B$18)+1,'d_고정'!$B$19-IF(G690&lt;'d_고정'!$B$26,'d_고정'!$B$24,'d_고정'!$B$18)+1))*('d_고정'!$B$14+('d_고정'!$B$15-'d_고정'!$B$14)*RAND()))/F690</f>
        <v/>
      </c>
      <c r="I690">
        <f>RAND()</f>
        <v/>
      </c>
      <c r="J690">
        <f>IF('d_시나리오'!$J$3='d_시나리오'!$H$3,'d_시나리오'!$I$3,IF(I690&lt;('d_시나리오'!$I$3-'d_시나리오'!$H$3)/('d_시나리오'!$J$3-'d_시나리오'!$H$3),'d_시나리오'!$H$3+SQRT(I690*('d_시나리오'!$J$3-'d_시나리오'!$H$3)*('d_시나리오'!$I$3-'d_시나리오'!$H$3)),'d_시나리오'!$J$3-SQRT((1-I690)*('d_시나리오'!$J$3-'d_시나리오'!$H$3)*('d_시나리오'!$J$3-'d_시나리오'!$I$3))))</f>
        <v/>
      </c>
      <c r="K690">
        <f>RAND()</f>
        <v/>
      </c>
      <c r="L690">
        <f>IF('d_시나리오'!$J$4='d_시나리오'!$H$4,'d_시나리오'!$I$4,IF(K690&lt;('d_시나리오'!$I$4-'d_시나리오'!$H$4)/('d_시나리오'!$J$4-'d_시나리오'!$H$4),'d_시나리오'!$H$4+SQRT(K690*('d_시나리오'!$J$4-'d_시나리오'!$H$4)*('d_시나리오'!$I$4-'d_시나리오'!$H$4)),'d_시나리오'!$J$4-SQRT((1-K690)*('d_시나리오'!$J$4-'d_시나리오'!$H$4)*('d_시나리오'!$J$4-'d_시나리오'!$I$4))))</f>
        <v/>
      </c>
      <c r="M690">
        <f>RAND()</f>
        <v/>
      </c>
      <c r="N690">
        <f>IF('d_시나리오'!$J$5='d_시나리오'!$H$5,'d_시나리오'!$I$5,IF(M690&lt;('d_시나리오'!$I$5-'d_시나리오'!$H$5)/('d_시나리오'!$J$5-'d_시나리오'!$H$5),'d_시나리오'!$H$5+SQRT(M690*('d_시나리오'!$J$5-'d_시나리오'!$H$5)*('d_시나리오'!$I$5-'d_시나리오'!$H$5)),'d_시나리오'!$J$5-SQRT((1-M690)*('d_시나리오'!$J$5-'d_시나리오'!$H$5)*('d_시나리오'!$J$5-'d_시나리오'!$I$5))))</f>
        <v/>
      </c>
      <c r="O690">
        <f>RAND()</f>
        <v/>
      </c>
      <c r="P690">
        <f>IF('d_시나리오'!$J$6='d_시나리오'!$H$6,'d_시나리오'!$I$6,IF(O690&lt;('d_시나리오'!$I$6-'d_시나리오'!$H$6)/('d_시나리오'!$J$6-'d_시나리오'!$H$6),'d_시나리오'!$H$6+SQRT(O690*('d_시나리오'!$J$6-'d_시나리오'!$H$6)*('d_시나리오'!$I$6-'d_시나리오'!$H$6)),'d_시나리오'!$J$6-SQRT((1-O690)*('d_시나리오'!$J$6-'d_시나리오'!$H$6)*('d_시나리오'!$J$6-'d_시나리오'!$I$6))))</f>
        <v/>
      </c>
      <c r="Q690">
        <f>INDEX('d_분포'!$B$2:$B$57,RANDBETWEEN(1,56))</f>
        <v/>
      </c>
      <c r="R690">
        <f>BETAINV(RAND(),5,5)</f>
        <v/>
      </c>
      <c r="S690">
        <f>'d_고정'!$B$1*'6_기대효과'!$H$7*('d_시나리오'!$I$7/'d_고정'!$B$2)*B690</f>
        <v/>
      </c>
      <c r="T690">
        <f>S690*D690</f>
        <v/>
      </c>
      <c r="U690">
        <f>S690*F690*H690</f>
        <v/>
      </c>
      <c r="V690">
        <f>S690*F690*(H690-1)</f>
        <v/>
      </c>
      <c r="W690">
        <f>U690*J690</f>
        <v/>
      </c>
      <c r="X690">
        <f>T690+W690</f>
        <v/>
      </c>
      <c r="Y690">
        <f>(T690*E690+W690*L690)*(1-R690-'d_고정'!$B$13)</f>
        <v/>
      </c>
      <c r="Z690">
        <f>(U690*N690*Q690+'d_고정'!$B$3*('6_기대효과'!$H$7/8)*Q690*'d_고정'!$B$10*P690*('6_기대효과'!$K$7/'d_고정'!$B$9))*(1-R690)</f>
        <v/>
      </c>
      <c r="AA690">
        <f>W690*L690*(1-R690-'d_고정'!$B$13)+U690*MAX(N690-'d_고정'!$B$10*P690*('6_기대효과'!$K$7/'d_고정'!$B$9),0)*Q690*(1-R690)</f>
        <v/>
      </c>
      <c r="AB690">
        <f>Y690+Z690</f>
        <v/>
      </c>
      <c r="AC690">
        <f>Y690/('d_고정'!$B$5*'6_기대효과'!$H$7/8)/'d_고정'!$B$6</f>
        <v/>
      </c>
      <c r="AD690">
        <f>Y690/('d_고정'!$B$8*'6_기대효과'!$H$7/8)</f>
        <v/>
      </c>
    </row>
    <row r="691">
      <c r="A691">
        <f>RAND()</f>
        <v/>
      </c>
      <c r="B691">
        <f>IF('d_시나리오'!$J$2='d_시나리오'!$H$2,'d_시나리오'!$I$2,IF(A691&lt;('d_시나리오'!$I$2-'d_시나리오'!$H$2)/('d_시나리오'!$J$2-'d_시나리오'!$H$2),'d_시나리오'!$H$2+SQRT(A691*('d_시나리오'!$J$2-'d_시나리오'!$H$2)*('d_시나리오'!$I$2-'d_시나리오'!$H$2)),'d_시나리오'!$J$2-SQRT((1-A691)*('d_시나리오'!$J$2-'d_시나리오'!$H$2)*('d_시나리오'!$J$2-'d_시나리오'!$I$2))))</f>
        <v/>
      </c>
      <c r="C691">
        <f>RAND()</f>
        <v/>
      </c>
      <c r="D691">
        <f>BETAINV(RAND(),IF(C691&lt;'d_고정'!$B$26,'d_고정'!$B$23,'d_고정'!$B$16)+1,'d_고정'!$B$17-IF(C691&lt;'d_고정'!$B$26,'d_고정'!$B$23,'d_고정'!$B$16)+1)*('d_고정'!$B$14+('d_고정'!$B$15-'d_고정'!$B$14)*RAND())</f>
        <v/>
      </c>
      <c r="E691">
        <f>INDEX('d_분포'!$A$2:$A$28,RANDBETWEEN(1,27))</f>
        <v/>
      </c>
      <c r="F691">
        <f>INDEX('d_분포'!$C$2:$C$5,RANDBETWEEN(1,4))*(0.9+0.2*RAND())</f>
        <v/>
      </c>
      <c r="G691">
        <f>RAND()</f>
        <v/>
      </c>
      <c r="H691">
        <f>(F691+(1-F691)*('d_고정'!$B$22*BETAINV(RAND(),IF(G691&lt;'d_고정'!$B$26,'d_고정'!$B$25,'d_고정'!$B$20)+1,'d_고정'!$B$21-IF(G691&lt;'d_고정'!$B$26,'d_고정'!$B$25,'d_고정'!$B$20)+1)+(1-'d_고정'!$B$22)*BETAINV(RAND(),IF(G691&lt;'d_고정'!$B$26,'d_고정'!$B$24,'d_고정'!$B$18)+1,'d_고정'!$B$19-IF(G691&lt;'d_고정'!$B$26,'d_고정'!$B$24,'d_고정'!$B$18)+1))*('d_고정'!$B$14+('d_고정'!$B$15-'d_고정'!$B$14)*RAND()))/F691</f>
        <v/>
      </c>
      <c r="I691">
        <f>RAND()</f>
        <v/>
      </c>
      <c r="J691">
        <f>IF('d_시나리오'!$J$3='d_시나리오'!$H$3,'d_시나리오'!$I$3,IF(I691&lt;('d_시나리오'!$I$3-'d_시나리오'!$H$3)/('d_시나리오'!$J$3-'d_시나리오'!$H$3),'d_시나리오'!$H$3+SQRT(I691*('d_시나리오'!$J$3-'d_시나리오'!$H$3)*('d_시나리오'!$I$3-'d_시나리오'!$H$3)),'d_시나리오'!$J$3-SQRT((1-I691)*('d_시나리오'!$J$3-'d_시나리오'!$H$3)*('d_시나리오'!$J$3-'d_시나리오'!$I$3))))</f>
        <v/>
      </c>
      <c r="K691">
        <f>RAND()</f>
        <v/>
      </c>
      <c r="L691">
        <f>IF('d_시나리오'!$J$4='d_시나리오'!$H$4,'d_시나리오'!$I$4,IF(K691&lt;('d_시나리오'!$I$4-'d_시나리오'!$H$4)/('d_시나리오'!$J$4-'d_시나리오'!$H$4),'d_시나리오'!$H$4+SQRT(K691*('d_시나리오'!$J$4-'d_시나리오'!$H$4)*('d_시나리오'!$I$4-'d_시나리오'!$H$4)),'d_시나리오'!$J$4-SQRT((1-K691)*('d_시나리오'!$J$4-'d_시나리오'!$H$4)*('d_시나리오'!$J$4-'d_시나리오'!$I$4))))</f>
        <v/>
      </c>
      <c r="M691">
        <f>RAND()</f>
        <v/>
      </c>
      <c r="N691">
        <f>IF('d_시나리오'!$J$5='d_시나리오'!$H$5,'d_시나리오'!$I$5,IF(M691&lt;('d_시나리오'!$I$5-'d_시나리오'!$H$5)/('d_시나리오'!$J$5-'d_시나리오'!$H$5),'d_시나리오'!$H$5+SQRT(M691*('d_시나리오'!$J$5-'d_시나리오'!$H$5)*('d_시나리오'!$I$5-'d_시나리오'!$H$5)),'d_시나리오'!$J$5-SQRT((1-M691)*('d_시나리오'!$J$5-'d_시나리오'!$H$5)*('d_시나리오'!$J$5-'d_시나리오'!$I$5))))</f>
        <v/>
      </c>
      <c r="O691">
        <f>RAND()</f>
        <v/>
      </c>
      <c r="P691">
        <f>IF('d_시나리오'!$J$6='d_시나리오'!$H$6,'d_시나리오'!$I$6,IF(O691&lt;('d_시나리오'!$I$6-'d_시나리오'!$H$6)/('d_시나리오'!$J$6-'d_시나리오'!$H$6),'d_시나리오'!$H$6+SQRT(O691*('d_시나리오'!$J$6-'d_시나리오'!$H$6)*('d_시나리오'!$I$6-'d_시나리오'!$H$6)),'d_시나리오'!$J$6-SQRT((1-O691)*('d_시나리오'!$J$6-'d_시나리오'!$H$6)*('d_시나리오'!$J$6-'d_시나리오'!$I$6))))</f>
        <v/>
      </c>
      <c r="Q691">
        <f>INDEX('d_분포'!$B$2:$B$57,RANDBETWEEN(1,56))</f>
        <v/>
      </c>
      <c r="R691">
        <f>BETAINV(RAND(),5,5)</f>
        <v/>
      </c>
      <c r="S691">
        <f>'d_고정'!$B$1*'6_기대효과'!$H$7*('d_시나리오'!$I$7/'d_고정'!$B$2)*B691</f>
        <v/>
      </c>
      <c r="T691">
        <f>S691*D691</f>
        <v/>
      </c>
      <c r="U691">
        <f>S691*F691*H691</f>
        <v/>
      </c>
      <c r="V691">
        <f>S691*F691*(H691-1)</f>
        <v/>
      </c>
      <c r="W691">
        <f>U691*J691</f>
        <v/>
      </c>
      <c r="X691">
        <f>T691+W691</f>
        <v/>
      </c>
      <c r="Y691">
        <f>(T691*E691+W691*L691)*(1-R691-'d_고정'!$B$13)</f>
        <v/>
      </c>
      <c r="Z691">
        <f>(U691*N691*Q691+'d_고정'!$B$3*('6_기대효과'!$H$7/8)*Q691*'d_고정'!$B$10*P691*('6_기대효과'!$K$7/'d_고정'!$B$9))*(1-R691)</f>
        <v/>
      </c>
      <c r="AA691">
        <f>W691*L691*(1-R691-'d_고정'!$B$13)+U691*MAX(N691-'d_고정'!$B$10*P691*('6_기대효과'!$K$7/'d_고정'!$B$9),0)*Q691*(1-R691)</f>
        <v/>
      </c>
      <c r="AB691">
        <f>Y691+Z691</f>
        <v/>
      </c>
      <c r="AC691">
        <f>Y691/('d_고정'!$B$5*'6_기대효과'!$H$7/8)/'d_고정'!$B$6</f>
        <v/>
      </c>
      <c r="AD691">
        <f>Y691/('d_고정'!$B$8*'6_기대효과'!$H$7/8)</f>
        <v/>
      </c>
    </row>
    <row r="692">
      <c r="A692">
        <f>RAND()</f>
        <v/>
      </c>
      <c r="B692">
        <f>IF('d_시나리오'!$J$2='d_시나리오'!$H$2,'d_시나리오'!$I$2,IF(A692&lt;('d_시나리오'!$I$2-'d_시나리오'!$H$2)/('d_시나리오'!$J$2-'d_시나리오'!$H$2),'d_시나리오'!$H$2+SQRT(A692*('d_시나리오'!$J$2-'d_시나리오'!$H$2)*('d_시나리오'!$I$2-'d_시나리오'!$H$2)),'d_시나리오'!$J$2-SQRT((1-A692)*('d_시나리오'!$J$2-'d_시나리오'!$H$2)*('d_시나리오'!$J$2-'d_시나리오'!$I$2))))</f>
        <v/>
      </c>
      <c r="C692">
        <f>RAND()</f>
        <v/>
      </c>
      <c r="D692">
        <f>BETAINV(RAND(),IF(C692&lt;'d_고정'!$B$26,'d_고정'!$B$23,'d_고정'!$B$16)+1,'d_고정'!$B$17-IF(C692&lt;'d_고정'!$B$26,'d_고정'!$B$23,'d_고정'!$B$16)+1)*('d_고정'!$B$14+('d_고정'!$B$15-'d_고정'!$B$14)*RAND())</f>
        <v/>
      </c>
      <c r="E692">
        <f>INDEX('d_분포'!$A$2:$A$28,RANDBETWEEN(1,27))</f>
        <v/>
      </c>
      <c r="F692">
        <f>INDEX('d_분포'!$C$2:$C$5,RANDBETWEEN(1,4))*(0.9+0.2*RAND())</f>
        <v/>
      </c>
      <c r="G692">
        <f>RAND()</f>
        <v/>
      </c>
      <c r="H692">
        <f>(F692+(1-F692)*('d_고정'!$B$22*BETAINV(RAND(),IF(G692&lt;'d_고정'!$B$26,'d_고정'!$B$25,'d_고정'!$B$20)+1,'d_고정'!$B$21-IF(G692&lt;'d_고정'!$B$26,'d_고정'!$B$25,'d_고정'!$B$20)+1)+(1-'d_고정'!$B$22)*BETAINV(RAND(),IF(G692&lt;'d_고정'!$B$26,'d_고정'!$B$24,'d_고정'!$B$18)+1,'d_고정'!$B$19-IF(G692&lt;'d_고정'!$B$26,'d_고정'!$B$24,'d_고정'!$B$18)+1))*('d_고정'!$B$14+('d_고정'!$B$15-'d_고정'!$B$14)*RAND()))/F692</f>
        <v/>
      </c>
      <c r="I692">
        <f>RAND()</f>
        <v/>
      </c>
      <c r="J692">
        <f>IF('d_시나리오'!$J$3='d_시나리오'!$H$3,'d_시나리오'!$I$3,IF(I692&lt;('d_시나리오'!$I$3-'d_시나리오'!$H$3)/('d_시나리오'!$J$3-'d_시나리오'!$H$3),'d_시나리오'!$H$3+SQRT(I692*('d_시나리오'!$J$3-'d_시나리오'!$H$3)*('d_시나리오'!$I$3-'d_시나리오'!$H$3)),'d_시나리오'!$J$3-SQRT((1-I692)*('d_시나리오'!$J$3-'d_시나리오'!$H$3)*('d_시나리오'!$J$3-'d_시나리오'!$I$3))))</f>
        <v/>
      </c>
      <c r="K692">
        <f>RAND()</f>
        <v/>
      </c>
      <c r="L692">
        <f>IF('d_시나리오'!$J$4='d_시나리오'!$H$4,'d_시나리오'!$I$4,IF(K692&lt;('d_시나리오'!$I$4-'d_시나리오'!$H$4)/('d_시나리오'!$J$4-'d_시나리오'!$H$4),'d_시나리오'!$H$4+SQRT(K692*('d_시나리오'!$J$4-'d_시나리오'!$H$4)*('d_시나리오'!$I$4-'d_시나리오'!$H$4)),'d_시나리오'!$J$4-SQRT((1-K692)*('d_시나리오'!$J$4-'d_시나리오'!$H$4)*('d_시나리오'!$J$4-'d_시나리오'!$I$4))))</f>
        <v/>
      </c>
      <c r="M692">
        <f>RAND()</f>
        <v/>
      </c>
      <c r="N692">
        <f>IF('d_시나리오'!$J$5='d_시나리오'!$H$5,'d_시나리오'!$I$5,IF(M692&lt;('d_시나리오'!$I$5-'d_시나리오'!$H$5)/('d_시나리오'!$J$5-'d_시나리오'!$H$5),'d_시나리오'!$H$5+SQRT(M692*('d_시나리오'!$J$5-'d_시나리오'!$H$5)*('d_시나리오'!$I$5-'d_시나리오'!$H$5)),'d_시나리오'!$J$5-SQRT((1-M692)*('d_시나리오'!$J$5-'d_시나리오'!$H$5)*('d_시나리오'!$J$5-'d_시나리오'!$I$5))))</f>
        <v/>
      </c>
      <c r="O692">
        <f>RAND()</f>
        <v/>
      </c>
      <c r="P692">
        <f>IF('d_시나리오'!$J$6='d_시나리오'!$H$6,'d_시나리오'!$I$6,IF(O692&lt;('d_시나리오'!$I$6-'d_시나리오'!$H$6)/('d_시나리오'!$J$6-'d_시나리오'!$H$6),'d_시나리오'!$H$6+SQRT(O692*('d_시나리오'!$J$6-'d_시나리오'!$H$6)*('d_시나리오'!$I$6-'d_시나리오'!$H$6)),'d_시나리오'!$J$6-SQRT((1-O692)*('d_시나리오'!$J$6-'d_시나리오'!$H$6)*('d_시나리오'!$J$6-'d_시나리오'!$I$6))))</f>
        <v/>
      </c>
      <c r="Q692">
        <f>INDEX('d_분포'!$B$2:$B$57,RANDBETWEEN(1,56))</f>
        <v/>
      </c>
      <c r="R692">
        <f>BETAINV(RAND(),5,5)</f>
        <v/>
      </c>
      <c r="S692">
        <f>'d_고정'!$B$1*'6_기대효과'!$H$7*('d_시나리오'!$I$7/'d_고정'!$B$2)*B692</f>
        <v/>
      </c>
      <c r="T692">
        <f>S692*D692</f>
        <v/>
      </c>
      <c r="U692">
        <f>S692*F692*H692</f>
        <v/>
      </c>
      <c r="V692">
        <f>S692*F692*(H692-1)</f>
        <v/>
      </c>
      <c r="W692">
        <f>U692*J692</f>
        <v/>
      </c>
      <c r="X692">
        <f>T692+W692</f>
        <v/>
      </c>
      <c r="Y692">
        <f>(T692*E692+W692*L692)*(1-R692-'d_고정'!$B$13)</f>
        <v/>
      </c>
      <c r="Z692">
        <f>(U692*N692*Q692+'d_고정'!$B$3*('6_기대효과'!$H$7/8)*Q692*'d_고정'!$B$10*P692*('6_기대효과'!$K$7/'d_고정'!$B$9))*(1-R692)</f>
        <v/>
      </c>
      <c r="AA692">
        <f>W692*L692*(1-R692-'d_고정'!$B$13)+U692*MAX(N692-'d_고정'!$B$10*P692*('6_기대효과'!$K$7/'d_고정'!$B$9),0)*Q692*(1-R692)</f>
        <v/>
      </c>
      <c r="AB692">
        <f>Y692+Z692</f>
        <v/>
      </c>
      <c r="AC692">
        <f>Y692/('d_고정'!$B$5*'6_기대효과'!$H$7/8)/'d_고정'!$B$6</f>
        <v/>
      </c>
      <c r="AD692">
        <f>Y692/('d_고정'!$B$8*'6_기대효과'!$H$7/8)</f>
        <v/>
      </c>
    </row>
    <row r="693">
      <c r="A693">
        <f>RAND()</f>
        <v/>
      </c>
      <c r="B693">
        <f>IF('d_시나리오'!$J$2='d_시나리오'!$H$2,'d_시나리오'!$I$2,IF(A693&lt;('d_시나리오'!$I$2-'d_시나리오'!$H$2)/('d_시나리오'!$J$2-'d_시나리오'!$H$2),'d_시나리오'!$H$2+SQRT(A693*('d_시나리오'!$J$2-'d_시나리오'!$H$2)*('d_시나리오'!$I$2-'d_시나리오'!$H$2)),'d_시나리오'!$J$2-SQRT((1-A693)*('d_시나리오'!$J$2-'d_시나리오'!$H$2)*('d_시나리오'!$J$2-'d_시나리오'!$I$2))))</f>
        <v/>
      </c>
      <c r="C693">
        <f>RAND()</f>
        <v/>
      </c>
      <c r="D693">
        <f>BETAINV(RAND(),IF(C693&lt;'d_고정'!$B$26,'d_고정'!$B$23,'d_고정'!$B$16)+1,'d_고정'!$B$17-IF(C693&lt;'d_고정'!$B$26,'d_고정'!$B$23,'d_고정'!$B$16)+1)*('d_고정'!$B$14+('d_고정'!$B$15-'d_고정'!$B$14)*RAND())</f>
        <v/>
      </c>
      <c r="E693">
        <f>INDEX('d_분포'!$A$2:$A$28,RANDBETWEEN(1,27))</f>
        <v/>
      </c>
      <c r="F693">
        <f>INDEX('d_분포'!$C$2:$C$5,RANDBETWEEN(1,4))*(0.9+0.2*RAND())</f>
        <v/>
      </c>
      <c r="G693">
        <f>RAND()</f>
        <v/>
      </c>
      <c r="H693">
        <f>(F693+(1-F693)*('d_고정'!$B$22*BETAINV(RAND(),IF(G693&lt;'d_고정'!$B$26,'d_고정'!$B$25,'d_고정'!$B$20)+1,'d_고정'!$B$21-IF(G693&lt;'d_고정'!$B$26,'d_고정'!$B$25,'d_고정'!$B$20)+1)+(1-'d_고정'!$B$22)*BETAINV(RAND(),IF(G693&lt;'d_고정'!$B$26,'d_고정'!$B$24,'d_고정'!$B$18)+1,'d_고정'!$B$19-IF(G693&lt;'d_고정'!$B$26,'d_고정'!$B$24,'d_고정'!$B$18)+1))*('d_고정'!$B$14+('d_고정'!$B$15-'d_고정'!$B$14)*RAND()))/F693</f>
        <v/>
      </c>
      <c r="I693">
        <f>RAND()</f>
        <v/>
      </c>
      <c r="J693">
        <f>IF('d_시나리오'!$J$3='d_시나리오'!$H$3,'d_시나리오'!$I$3,IF(I693&lt;('d_시나리오'!$I$3-'d_시나리오'!$H$3)/('d_시나리오'!$J$3-'d_시나리오'!$H$3),'d_시나리오'!$H$3+SQRT(I693*('d_시나리오'!$J$3-'d_시나리오'!$H$3)*('d_시나리오'!$I$3-'d_시나리오'!$H$3)),'d_시나리오'!$J$3-SQRT((1-I693)*('d_시나리오'!$J$3-'d_시나리오'!$H$3)*('d_시나리오'!$J$3-'d_시나리오'!$I$3))))</f>
        <v/>
      </c>
      <c r="K693">
        <f>RAND()</f>
        <v/>
      </c>
      <c r="L693">
        <f>IF('d_시나리오'!$J$4='d_시나리오'!$H$4,'d_시나리오'!$I$4,IF(K693&lt;('d_시나리오'!$I$4-'d_시나리오'!$H$4)/('d_시나리오'!$J$4-'d_시나리오'!$H$4),'d_시나리오'!$H$4+SQRT(K693*('d_시나리오'!$J$4-'d_시나리오'!$H$4)*('d_시나리오'!$I$4-'d_시나리오'!$H$4)),'d_시나리오'!$J$4-SQRT((1-K693)*('d_시나리오'!$J$4-'d_시나리오'!$H$4)*('d_시나리오'!$J$4-'d_시나리오'!$I$4))))</f>
        <v/>
      </c>
      <c r="M693">
        <f>RAND()</f>
        <v/>
      </c>
      <c r="N693">
        <f>IF('d_시나리오'!$J$5='d_시나리오'!$H$5,'d_시나리오'!$I$5,IF(M693&lt;('d_시나리오'!$I$5-'d_시나리오'!$H$5)/('d_시나리오'!$J$5-'d_시나리오'!$H$5),'d_시나리오'!$H$5+SQRT(M693*('d_시나리오'!$J$5-'d_시나리오'!$H$5)*('d_시나리오'!$I$5-'d_시나리오'!$H$5)),'d_시나리오'!$J$5-SQRT((1-M693)*('d_시나리오'!$J$5-'d_시나리오'!$H$5)*('d_시나리오'!$J$5-'d_시나리오'!$I$5))))</f>
        <v/>
      </c>
      <c r="O693">
        <f>RAND()</f>
        <v/>
      </c>
      <c r="P693">
        <f>IF('d_시나리오'!$J$6='d_시나리오'!$H$6,'d_시나리오'!$I$6,IF(O693&lt;('d_시나리오'!$I$6-'d_시나리오'!$H$6)/('d_시나리오'!$J$6-'d_시나리오'!$H$6),'d_시나리오'!$H$6+SQRT(O693*('d_시나리오'!$J$6-'d_시나리오'!$H$6)*('d_시나리오'!$I$6-'d_시나리오'!$H$6)),'d_시나리오'!$J$6-SQRT((1-O693)*('d_시나리오'!$J$6-'d_시나리오'!$H$6)*('d_시나리오'!$J$6-'d_시나리오'!$I$6))))</f>
        <v/>
      </c>
      <c r="Q693">
        <f>INDEX('d_분포'!$B$2:$B$57,RANDBETWEEN(1,56))</f>
        <v/>
      </c>
      <c r="R693">
        <f>BETAINV(RAND(),5,5)</f>
        <v/>
      </c>
      <c r="S693">
        <f>'d_고정'!$B$1*'6_기대효과'!$H$7*('d_시나리오'!$I$7/'d_고정'!$B$2)*B693</f>
        <v/>
      </c>
      <c r="T693">
        <f>S693*D693</f>
        <v/>
      </c>
      <c r="U693">
        <f>S693*F693*H693</f>
        <v/>
      </c>
      <c r="V693">
        <f>S693*F693*(H693-1)</f>
        <v/>
      </c>
      <c r="W693">
        <f>U693*J693</f>
        <v/>
      </c>
      <c r="X693">
        <f>T693+W693</f>
        <v/>
      </c>
      <c r="Y693">
        <f>(T693*E693+W693*L693)*(1-R693-'d_고정'!$B$13)</f>
        <v/>
      </c>
      <c r="Z693">
        <f>(U693*N693*Q693+'d_고정'!$B$3*('6_기대효과'!$H$7/8)*Q693*'d_고정'!$B$10*P693*('6_기대효과'!$K$7/'d_고정'!$B$9))*(1-R693)</f>
        <v/>
      </c>
      <c r="AA693">
        <f>W693*L693*(1-R693-'d_고정'!$B$13)+U693*MAX(N693-'d_고정'!$B$10*P693*('6_기대효과'!$K$7/'d_고정'!$B$9),0)*Q693*(1-R693)</f>
        <v/>
      </c>
      <c r="AB693">
        <f>Y693+Z693</f>
        <v/>
      </c>
      <c r="AC693">
        <f>Y693/('d_고정'!$B$5*'6_기대효과'!$H$7/8)/'d_고정'!$B$6</f>
        <v/>
      </c>
      <c r="AD693">
        <f>Y693/('d_고정'!$B$8*'6_기대효과'!$H$7/8)</f>
        <v/>
      </c>
    </row>
    <row r="694">
      <c r="A694">
        <f>RAND()</f>
        <v/>
      </c>
      <c r="B694">
        <f>IF('d_시나리오'!$J$2='d_시나리오'!$H$2,'d_시나리오'!$I$2,IF(A694&lt;('d_시나리오'!$I$2-'d_시나리오'!$H$2)/('d_시나리오'!$J$2-'d_시나리오'!$H$2),'d_시나리오'!$H$2+SQRT(A694*('d_시나리오'!$J$2-'d_시나리오'!$H$2)*('d_시나리오'!$I$2-'d_시나리오'!$H$2)),'d_시나리오'!$J$2-SQRT((1-A694)*('d_시나리오'!$J$2-'d_시나리오'!$H$2)*('d_시나리오'!$J$2-'d_시나리오'!$I$2))))</f>
        <v/>
      </c>
      <c r="C694">
        <f>RAND()</f>
        <v/>
      </c>
      <c r="D694">
        <f>BETAINV(RAND(),IF(C694&lt;'d_고정'!$B$26,'d_고정'!$B$23,'d_고정'!$B$16)+1,'d_고정'!$B$17-IF(C694&lt;'d_고정'!$B$26,'d_고정'!$B$23,'d_고정'!$B$16)+1)*('d_고정'!$B$14+('d_고정'!$B$15-'d_고정'!$B$14)*RAND())</f>
        <v/>
      </c>
      <c r="E694">
        <f>INDEX('d_분포'!$A$2:$A$28,RANDBETWEEN(1,27))</f>
        <v/>
      </c>
      <c r="F694">
        <f>INDEX('d_분포'!$C$2:$C$5,RANDBETWEEN(1,4))*(0.9+0.2*RAND())</f>
        <v/>
      </c>
      <c r="G694">
        <f>RAND()</f>
        <v/>
      </c>
      <c r="H694">
        <f>(F694+(1-F694)*('d_고정'!$B$22*BETAINV(RAND(),IF(G694&lt;'d_고정'!$B$26,'d_고정'!$B$25,'d_고정'!$B$20)+1,'d_고정'!$B$21-IF(G694&lt;'d_고정'!$B$26,'d_고정'!$B$25,'d_고정'!$B$20)+1)+(1-'d_고정'!$B$22)*BETAINV(RAND(),IF(G694&lt;'d_고정'!$B$26,'d_고정'!$B$24,'d_고정'!$B$18)+1,'d_고정'!$B$19-IF(G694&lt;'d_고정'!$B$26,'d_고정'!$B$24,'d_고정'!$B$18)+1))*('d_고정'!$B$14+('d_고정'!$B$15-'d_고정'!$B$14)*RAND()))/F694</f>
        <v/>
      </c>
      <c r="I694">
        <f>RAND()</f>
        <v/>
      </c>
      <c r="J694">
        <f>IF('d_시나리오'!$J$3='d_시나리오'!$H$3,'d_시나리오'!$I$3,IF(I694&lt;('d_시나리오'!$I$3-'d_시나리오'!$H$3)/('d_시나리오'!$J$3-'d_시나리오'!$H$3),'d_시나리오'!$H$3+SQRT(I694*('d_시나리오'!$J$3-'d_시나리오'!$H$3)*('d_시나리오'!$I$3-'d_시나리오'!$H$3)),'d_시나리오'!$J$3-SQRT((1-I694)*('d_시나리오'!$J$3-'d_시나리오'!$H$3)*('d_시나리오'!$J$3-'d_시나리오'!$I$3))))</f>
        <v/>
      </c>
      <c r="K694">
        <f>RAND()</f>
        <v/>
      </c>
      <c r="L694">
        <f>IF('d_시나리오'!$J$4='d_시나리오'!$H$4,'d_시나리오'!$I$4,IF(K694&lt;('d_시나리오'!$I$4-'d_시나리오'!$H$4)/('d_시나리오'!$J$4-'d_시나리오'!$H$4),'d_시나리오'!$H$4+SQRT(K694*('d_시나리오'!$J$4-'d_시나리오'!$H$4)*('d_시나리오'!$I$4-'d_시나리오'!$H$4)),'d_시나리오'!$J$4-SQRT((1-K694)*('d_시나리오'!$J$4-'d_시나리오'!$H$4)*('d_시나리오'!$J$4-'d_시나리오'!$I$4))))</f>
        <v/>
      </c>
      <c r="M694">
        <f>RAND()</f>
        <v/>
      </c>
      <c r="N694">
        <f>IF('d_시나리오'!$J$5='d_시나리오'!$H$5,'d_시나리오'!$I$5,IF(M694&lt;('d_시나리오'!$I$5-'d_시나리오'!$H$5)/('d_시나리오'!$J$5-'d_시나리오'!$H$5),'d_시나리오'!$H$5+SQRT(M694*('d_시나리오'!$J$5-'d_시나리오'!$H$5)*('d_시나리오'!$I$5-'d_시나리오'!$H$5)),'d_시나리오'!$J$5-SQRT((1-M694)*('d_시나리오'!$J$5-'d_시나리오'!$H$5)*('d_시나리오'!$J$5-'d_시나리오'!$I$5))))</f>
        <v/>
      </c>
      <c r="O694">
        <f>RAND()</f>
        <v/>
      </c>
      <c r="P694">
        <f>IF('d_시나리오'!$J$6='d_시나리오'!$H$6,'d_시나리오'!$I$6,IF(O694&lt;('d_시나리오'!$I$6-'d_시나리오'!$H$6)/('d_시나리오'!$J$6-'d_시나리오'!$H$6),'d_시나리오'!$H$6+SQRT(O694*('d_시나리오'!$J$6-'d_시나리오'!$H$6)*('d_시나리오'!$I$6-'d_시나리오'!$H$6)),'d_시나리오'!$J$6-SQRT((1-O694)*('d_시나리오'!$J$6-'d_시나리오'!$H$6)*('d_시나리오'!$J$6-'d_시나리오'!$I$6))))</f>
        <v/>
      </c>
      <c r="Q694">
        <f>INDEX('d_분포'!$B$2:$B$57,RANDBETWEEN(1,56))</f>
        <v/>
      </c>
      <c r="R694">
        <f>BETAINV(RAND(),5,5)</f>
        <v/>
      </c>
      <c r="S694">
        <f>'d_고정'!$B$1*'6_기대효과'!$H$7*('d_시나리오'!$I$7/'d_고정'!$B$2)*B694</f>
        <v/>
      </c>
      <c r="T694">
        <f>S694*D694</f>
        <v/>
      </c>
      <c r="U694">
        <f>S694*F694*H694</f>
        <v/>
      </c>
      <c r="V694">
        <f>S694*F694*(H694-1)</f>
        <v/>
      </c>
      <c r="W694">
        <f>U694*J694</f>
        <v/>
      </c>
      <c r="X694">
        <f>T694+W694</f>
        <v/>
      </c>
      <c r="Y694">
        <f>(T694*E694+W694*L694)*(1-R694-'d_고정'!$B$13)</f>
        <v/>
      </c>
      <c r="Z694">
        <f>(U694*N694*Q694+'d_고정'!$B$3*('6_기대효과'!$H$7/8)*Q694*'d_고정'!$B$10*P694*('6_기대효과'!$K$7/'d_고정'!$B$9))*(1-R694)</f>
        <v/>
      </c>
      <c r="AA694">
        <f>W694*L694*(1-R694-'d_고정'!$B$13)+U694*MAX(N694-'d_고정'!$B$10*P694*('6_기대효과'!$K$7/'d_고정'!$B$9),0)*Q694*(1-R694)</f>
        <v/>
      </c>
      <c r="AB694">
        <f>Y694+Z694</f>
        <v/>
      </c>
      <c r="AC694">
        <f>Y694/('d_고정'!$B$5*'6_기대효과'!$H$7/8)/'d_고정'!$B$6</f>
        <v/>
      </c>
      <c r="AD694">
        <f>Y694/('d_고정'!$B$8*'6_기대효과'!$H$7/8)</f>
        <v/>
      </c>
    </row>
    <row r="695">
      <c r="A695">
        <f>RAND()</f>
        <v/>
      </c>
      <c r="B695">
        <f>IF('d_시나리오'!$J$2='d_시나리오'!$H$2,'d_시나리오'!$I$2,IF(A695&lt;('d_시나리오'!$I$2-'d_시나리오'!$H$2)/('d_시나리오'!$J$2-'d_시나리오'!$H$2),'d_시나리오'!$H$2+SQRT(A695*('d_시나리오'!$J$2-'d_시나리오'!$H$2)*('d_시나리오'!$I$2-'d_시나리오'!$H$2)),'d_시나리오'!$J$2-SQRT((1-A695)*('d_시나리오'!$J$2-'d_시나리오'!$H$2)*('d_시나리오'!$J$2-'d_시나리오'!$I$2))))</f>
        <v/>
      </c>
      <c r="C695">
        <f>RAND()</f>
        <v/>
      </c>
      <c r="D695">
        <f>BETAINV(RAND(),IF(C695&lt;'d_고정'!$B$26,'d_고정'!$B$23,'d_고정'!$B$16)+1,'d_고정'!$B$17-IF(C695&lt;'d_고정'!$B$26,'d_고정'!$B$23,'d_고정'!$B$16)+1)*('d_고정'!$B$14+('d_고정'!$B$15-'d_고정'!$B$14)*RAND())</f>
        <v/>
      </c>
      <c r="E695">
        <f>INDEX('d_분포'!$A$2:$A$28,RANDBETWEEN(1,27))</f>
        <v/>
      </c>
      <c r="F695">
        <f>INDEX('d_분포'!$C$2:$C$5,RANDBETWEEN(1,4))*(0.9+0.2*RAND())</f>
        <v/>
      </c>
      <c r="G695">
        <f>RAND()</f>
        <v/>
      </c>
      <c r="H695">
        <f>(F695+(1-F695)*('d_고정'!$B$22*BETAINV(RAND(),IF(G695&lt;'d_고정'!$B$26,'d_고정'!$B$25,'d_고정'!$B$20)+1,'d_고정'!$B$21-IF(G695&lt;'d_고정'!$B$26,'d_고정'!$B$25,'d_고정'!$B$20)+1)+(1-'d_고정'!$B$22)*BETAINV(RAND(),IF(G695&lt;'d_고정'!$B$26,'d_고정'!$B$24,'d_고정'!$B$18)+1,'d_고정'!$B$19-IF(G695&lt;'d_고정'!$B$26,'d_고정'!$B$24,'d_고정'!$B$18)+1))*('d_고정'!$B$14+('d_고정'!$B$15-'d_고정'!$B$14)*RAND()))/F695</f>
        <v/>
      </c>
      <c r="I695">
        <f>RAND()</f>
        <v/>
      </c>
      <c r="J695">
        <f>IF('d_시나리오'!$J$3='d_시나리오'!$H$3,'d_시나리오'!$I$3,IF(I695&lt;('d_시나리오'!$I$3-'d_시나리오'!$H$3)/('d_시나리오'!$J$3-'d_시나리오'!$H$3),'d_시나리오'!$H$3+SQRT(I695*('d_시나리오'!$J$3-'d_시나리오'!$H$3)*('d_시나리오'!$I$3-'d_시나리오'!$H$3)),'d_시나리오'!$J$3-SQRT((1-I695)*('d_시나리오'!$J$3-'d_시나리오'!$H$3)*('d_시나리오'!$J$3-'d_시나리오'!$I$3))))</f>
        <v/>
      </c>
      <c r="K695">
        <f>RAND()</f>
        <v/>
      </c>
      <c r="L695">
        <f>IF('d_시나리오'!$J$4='d_시나리오'!$H$4,'d_시나리오'!$I$4,IF(K695&lt;('d_시나리오'!$I$4-'d_시나리오'!$H$4)/('d_시나리오'!$J$4-'d_시나리오'!$H$4),'d_시나리오'!$H$4+SQRT(K695*('d_시나리오'!$J$4-'d_시나리오'!$H$4)*('d_시나리오'!$I$4-'d_시나리오'!$H$4)),'d_시나리오'!$J$4-SQRT((1-K695)*('d_시나리오'!$J$4-'d_시나리오'!$H$4)*('d_시나리오'!$J$4-'d_시나리오'!$I$4))))</f>
        <v/>
      </c>
      <c r="M695">
        <f>RAND()</f>
        <v/>
      </c>
      <c r="N695">
        <f>IF('d_시나리오'!$J$5='d_시나리오'!$H$5,'d_시나리오'!$I$5,IF(M695&lt;('d_시나리오'!$I$5-'d_시나리오'!$H$5)/('d_시나리오'!$J$5-'d_시나리오'!$H$5),'d_시나리오'!$H$5+SQRT(M695*('d_시나리오'!$J$5-'d_시나리오'!$H$5)*('d_시나리오'!$I$5-'d_시나리오'!$H$5)),'d_시나리오'!$J$5-SQRT((1-M695)*('d_시나리오'!$J$5-'d_시나리오'!$H$5)*('d_시나리오'!$J$5-'d_시나리오'!$I$5))))</f>
        <v/>
      </c>
      <c r="O695">
        <f>RAND()</f>
        <v/>
      </c>
      <c r="P695">
        <f>IF('d_시나리오'!$J$6='d_시나리오'!$H$6,'d_시나리오'!$I$6,IF(O695&lt;('d_시나리오'!$I$6-'d_시나리오'!$H$6)/('d_시나리오'!$J$6-'d_시나리오'!$H$6),'d_시나리오'!$H$6+SQRT(O695*('d_시나리오'!$J$6-'d_시나리오'!$H$6)*('d_시나리오'!$I$6-'d_시나리오'!$H$6)),'d_시나리오'!$J$6-SQRT((1-O695)*('d_시나리오'!$J$6-'d_시나리오'!$H$6)*('d_시나리오'!$J$6-'d_시나리오'!$I$6))))</f>
        <v/>
      </c>
      <c r="Q695">
        <f>INDEX('d_분포'!$B$2:$B$57,RANDBETWEEN(1,56))</f>
        <v/>
      </c>
      <c r="R695">
        <f>BETAINV(RAND(),5,5)</f>
        <v/>
      </c>
      <c r="S695">
        <f>'d_고정'!$B$1*'6_기대효과'!$H$7*('d_시나리오'!$I$7/'d_고정'!$B$2)*B695</f>
        <v/>
      </c>
      <c r="T695">
        <f>S695*D695</f>
        <v/>
      </c>
      <c r="U695">
        <f>S695*F695*H695</f>
        <v/>
      </c>
      <c r="V695">
        <f>S695*F695*(H695-1)</f>
        <v/>
      </c>
      <c r="W695">
        <f>U695*J695</f>
        <v/>
      </c>
      <c r="X695">
        <f>T695+W695</f>
        <v/>
      </c>
      <c r="Y695">
        <f>(T695*E695+W695*L695)*(1-R695-'d_고정'!$B$13)</f>
        <v/>
      </c>
      <c r="Z695">
        <f>(U695*N695*Q695+'d_고정'!$B$3*('6_기대효과'!$H$7/8)*Q695*'d_고정'!$B$10*P695*('6_기대효과'!$K$7/'d_고정'!$B$9))*(1-R695)</f>
        <v/>
      </c>
      <c r="AA695">
        <f>W695*L695*(1-R695-'d_고정'!$B$13)+U695*MAX(N695-'d_고정'!$B$10*P695*('6_기대효과'!$K$7/'d_고정'!$B$9),0)*Q695*(1-R695)</f>
        <v/>
      </c>
      <c r="AB695">
        <f>Y695+Z695</f>
        <v/>
      </c>
      <c r="AC695">
        <f>Y695/('d_고정'!$B$5*'6_기대효과'!$H$7/8)/'d_고정'!$B$6</f>
        <v/>
      </c>
      <c r="AD695">
        <f>Y695/('d_고정'!$B$8*'6_기대효과'!$H$7/8)</f>
        <v/>
      </c>
    </row>
    <row r="696">
      <c r="A696">
        <f>RAND()</f>
        <v/>
      </c>
      <c r="B696">
        <f>IF('d_시나리오'!$J$2='d_시나리오'!$H$2,'d_시나리오'!$I$2,IF(A696&lt;('d_시나리오'!$I$2-'d_시나리오'!$H$2)/('d_시나리오'!$J$2-'d_시나리오'!$H$2),'d_시나리오'!$H$2+SQRT(A696*('d_시나리오'!$J$2-'d_시나리오'!$H$2)*('d_시나리오'!$I$2-'d_시나리오'!$H$2)),'d_시나리오'!$J$2-SQRT((1-A696)*('d_시나리오'!$J$2-'d_시나리오'!$H$2)*('d_시나리오'!$J$2-'d_시나리오'!$I$2))))</f>
        <v/>
      </c>
      <c r="C696">
        <f>RAND()</f>
        <v/>
      </c>
      <c r="D696">
        <f>BETAINV(RAND(),IF(C696&lt;'d_고정'!$B$26,'d_고정'!$B$23,'d_고정'!$B$16)+1,'d_고정'!$B$17-IF(C696&lt;'d_고정'!$B$26,'d_고정'!$B$23,'d_고정'!$B$16)+1)*('d_고정'!$B$14+('d_고정'!$B$15-'d_고정'!$B$14)*RAND())</f>
        <v/>
      </c>
      <c r="E696">
        <f>INDEX('d_분포'!$A$2:$A$28,RANDBETWEEN(1,27))</f>
        <v/>
      </c>
      <c r="F696">
        <f>INDEX('d_분포'!$C$2:$C$5,RANDBETWEEN(1,4))*(0.9+0.2*RAND())</f>
        <v/>
      </c>
      <c r="G696">
        <f>RAND()</f>
        <v/>
      </c>
      <c r="H696">
        <f>(F696+(1-F696)*('d_고정'!$B$22*BETAINV(RAND(),IF(G696&lt;'d_고정'!$B$26,'d_고정'!$B$25,'d_고정'!$B$20)+1,'d_고정'!$B$21-IF(G696&lt;'d_고정'!$B$26,'d_고정'!$B$25,'d_고정'!$B$20)+1)+(1-'d_고정'!$B$22)*BETAINV(RAND(),IF(G696&lt;'d_고정'!$B$26,'d_고정'!$B$24,'d_고정'!$B$18)+1,'d_고정'!$B$19-IF(G696&lt;'d_고정'!$B$26,'d_고정'!$B$24,'d_고정'!$B$18)+1))*('d_고정'!$B$14+('d_고정'!$B$15-'d_고정'!$B$14)*RAND()))/F696</f>
        <v/>
      </c>
      <c r="I696">
        <f>RAND()</f>
        <v/>
      </c>
      <c r="J696">
        <f>IF('d_시나리오'!$J$3='d_시나리오'!$H$3,'d_시나리오'!$I$3,IF(I696&lt;('d_시나리오'!$I$3-'d_시나리오'!$H$3)/('d_시나리오'!$J$3-'d_시나리오'!$H$3),'d_시나리오'!$H$3+SQRT(I696*('d_시나리오'!$J$3-'d_시나리오'!$H$3)*('d_시나리오'!$I$3-'d_시나리오'!$H$3)),'d_시나리오'!$J$3-SQRT((1-I696)*('d_시나리오'!$J$3-'d_시나리오'!$H$3)*('d_시나리오'!$J$3-'d_시나리오'!$I$3))))</f>
        <v/>
      </c>
      <c r="K696">
        <f>RAND()</f>
        <v/>
      </c>
      <c r="L696">
        <f>IF('d_시나리오'!$J$4='d_시나리오'!$H$4,'d_시나리오'!$I$4,IF(K696&lt;('d_시나리오'!$I$4-'d_시나리오'!$H$4)/('d_시나리오'!$J$4-'d_시나리오'!$H$4),'d_시나리오'!$H$4+SQRT(K696*('d_시나리오'!$J$4-'d_시나리오'!$H$4)*('d_시나리오'!$I$4-'d_시나리오'!$H$4)),'d_시나리오'!$J$4-SQRT((1-K696)*('d_시나리오'!$J$4-'d_시나리오'!$H$4)*('d_시나리오'!$J$4-'d_시나리오'!$I$4))))</f>
        <v/>
      </c>
      <c r="M696">
        <f>RAND()</f>
        <v/>
      </c>
      <c r="N696">
        <f>IF('d_시나리오'!$J$5='d_시나리오'!$H$5,'d_시나리오'!$I$5,IF(M696&lt;('d_시나리오'!$I$5-'d_시나리오'!$H$5)/('d_시나리오'!$J$5-'d_시나리오'!$H$5),'d_시나리오'!$H$5+SQRT(M696*('d_시나리오'!$J$5-'d_시나리오'!$H$5)*('d_시나리오'!$I$5-'d_시나리오'!$H$5)),'d_시나리오'!$J$5-SQRT((1-M696)*('d_시나리오'!$J$5-'d_시나리오'!$H$5)*('d_시나리오'!$J$5-'d_시나리오'!$I$5))))</f>
        <v/>
      </c>
      <c r="O696">
        <f>RAND()</f>
        <v/>
      </c>
      <c r="P696">
        <f>IF('d_시나리오'!$J$6='d_시나리오'!$H$6,'d_시나리오'!$I$6,IF(O696&lt;('d_시나리오'!$I$6-'d_시나리오'!$H$6)/('d_시나리오'!$J$6-'d_시나리오'!$H$6),'d_시나리오'!$H$6+SQRT(O696*('d_시나리오'!$J$6-'d_시나리오'!$H$6)*('d_시나리오'!$I$6-'d_시나리오'!$H$6)),'d_시나리오'!$J$6-SQRT((1-O696)*('d_시나리오'!$J$6-'d_시나리오'!$H$6)*('d_시나리오'!$J$6-'d_시나리오'!$I$6))))</f>
        <v/>
      </c>
      <c r="Q696">
        <f>INDEX('d_분포'!$B$2:$B$57,RANDBETWEEN(1,56))</f>
        <v/>
      </c>
      <c r="R696">
        <f>BETAINV(RAND(),5,5)</f>
        <v/>
      </c>
      <c r="S696">
        <f>'d_고정'!$B$1*'6_기대효과'!$H$7*('d_시나리오'!$I$7/'d_고정'!$B$2)*B696</f>
        <v/>
      </c>
      <c r="T696">
        <f>S696*D696</f>
        <v/>
      </c>
      <c r="U696">
        <f>S696*F696*H696</f>
        <v/>
      </c>
      <c r="V696">
        <f>S696*F696*(H696-1)</f>
        <v/>
      </c>
      <c r="W696">
        <f>U696*J696</f>
        <v/>
      </c>
      <c r="X696">
        <f>T696+W696</f>
        <v/>
      </c>
      <c r="Y696">
        <f>(T696*E696+W696*L696)*(1-R696-'d_고정'!$B$13)</f>
        <v/>
      </c>
      <c r="Z696">
        <f>(U696*N696*Q696+'d_고정'!$B$3*('6_기대효과'!$H$7/8)*Q696*'d_고정'!$B$10*P696*('6_기대효과'!$K$7/'d_고정'!$B$9))*(1-R696)</f>
        <v/>
      </c>
      <c r="AA696">
        <f>W696*L696*(1-R696-'d_고정'!$B$13)+U696*MAX(N696-'d_고정'!$B$10*P696*('6_기대효과'!$K$7/'d_고정'!$B$9),0)*Q696*(1-R696)</f>
        <v/>
      </c>
      <c r="AB696">
        <f>Y696+Z696</f>
        <v/>
      </c>
      <c r="AC696">
        <f>Y696/('d_고정'!$B$5*'6_기대효과'!$H$7/8)/'d_고정'!$B$6</f>
        <v/>
      </c>
      <c r="AD696">
        <f>Y696/('d_고정'!$B$8*'6_기대효과'!$H$7/8)</f>
        <v/>
      </c>
    </row>
    <row r="697">
      <c r="A697">
        <f>RAND()</f>
        <v/>
      </c>
      <c r="B697">
        <f>IF('d_시나리오'!$J$2='d_시나리오'!$H$2,'d_시나리오'!$I$2,IF(A697&lt;('d_시나리오'!$I$2-'d_시나리오'!$H$2)/('d_시나리오'!$J$2-'d_시나리오'!$H$2),'d_시나리오'!$H$2+SQRT(A697*('d_시나리오'!$J$2-'d_시나리오'!$H$2)*('d_시나리오'!$I$2-'d_시나리오'!$H$2)),'d_시나리오'!$J$2-SQRT((1-A697)*('d_시나리오'!$J$2-'d_시나리오'!$H$2)*('d_시나리오'!$J$2-'d_시나리오'!$I$2))))</f>
        <v/>
      </c>
      <c r="C697">
        <f>RAND()</f>
        <v/>
      </c>
      <c r="D697">
        <f>BETAINV(RAND(),IF(C697&lt;'d_고정'!$B$26,'d_고정'!$B$23,'d_고정'!$B$16)+1,'d_고정'!$B$17-IF(C697&lt;'d_고정'!$B$26,'d_고정'!$B$23,'d_고정'!$B$16)+1)*('d_고정'!$B$14+('d_고정'!$B$15-'d_고정'!$B$14)*RAND())</f>
        <v/>
      </c>
      <c r="E697">
        <f>INDEX('d_분포'!$A$2:$A$28,RANDBETWEEN(1,27))</f>
        <v/>
      </c>
      <c r="F697">
        <f>INDEX('d_분포'!$C$2:$C$5,RANDBETWEEN(1,4))*(0.9+0.2*RAND())</f>
        <v/>
      </c>
      <c r="G697">
        <f>RAND()</f>
        <v/>
      </c>
      <c r="H697">
        <f>(F697+(1-F697)*('d_고정'!$B$22*BETAINV(RAND(),IF(G697&lt;'d_고정'!$B$26,'d_고정'!$B$25,'d_고정'!$B$20)+1,'d_고정'!$B$21-IF(G697&lt;'d_고정'!$B$26,'d_고정'!$B$25,'d_고정'!$B$20)+1)+(1-'d_고정'!$B$22)*BETAINV(RAND(),IF(G697&lt;'d_고정'!$B$26,'d_고정'!$B$24,'d_고정'!$B$18)+1,'d_고정'!$B$19-IF(G697&lt;'d_고정'!$B$26,'d_고정'!$B$24,'d_고정'!$B$18)+1))*('d_고정'!$B$14+('d_고정'!$B$15-'d_고정'!$B$14)*RAND()))/F697</f>
        <v/>
      </c>
      <c r="I697">
        <f>RAND()</f>
        <v/>
      </c>
      <c r="J697">
        <f>IF('d_시나리오'!$J$3='d_시나리오'!$H$3,'d_시나리오'!$I$3,IF(I697&lt;('d_시나리오'!$I$3-'d_시나리오'!$H$3)/('d_시나리오'!$J$3-'d_시나리오'!$H$3),'d_시나리오'!$H$3+SQRT(I697*('d_시나리오'!$J$3-'d_시나리오'!$H$3)*('d_시나리오'!$I$3-'d_시나리오'!$H$3)),'d_시나리오'!$J$3-SQRT((1-I697)*('d_시나리오'!$J$3-'d_시나리오'!$H$3)*('d_시나리오'!$J$3-'d_시나리오'!$I$3))))</f>
        <v/>
      </c>
      <c r="K697">
        <f>RAND()</f>
        <v/>
      </c>
      <c r="L697">
        <f>IF('d_시나리오'!$J$4='d_시나리오'!$H$4,'d_시나리오'!$I$4,IF(K697&lt;('d_시나리오'!$I$4-'d_시나리오'!$H$4)/('d_시나리오'!$J$4-'d_시나리오'!$H$4),'d_시나리오'!$H$4+SQRT(K697*('d_시나리오'!$J$4-'d_시나리오'!$H$4)*('d_시나리오'!$I$4-'d_시나리오'!$H$4)),'d_시나리오'!$J$4-SQRT((1-K697)*('d_시나리오'!$J$4-'d_시나리오'!$H$4)*('d_시나리오'!$J$4-'d_시나리오'!$I$4))))</f>
        <v/>
      </c>
      <c r="M697">
        <f>RAND()</f>
        <v/>
      </c>
      <c r="N697">
        <f>IF('d_시나리오'!$J$5='d_시나리오'!$H$5,'d_시나리오'!$I$5,IF(M697&lt;('d_시나리오'!$I$5-'d_시나리오'!$H$5)/('d_시나리오'!$J$5-'d_시나리오'!$H$5),'d_시나리오'!$H$5+SQRT(M697*('d_시나리오'!$J$5-'d_시나리오'!$H$5)*('d_시나리오'!$I$5-'d_시나리오'!$H$5)),'d_시나리오'!$J$5-SQRT((1-M697)*('d_시나리오'!$J$5-'d_시나리오'!$H$5)*('d_시나리오'!$J$5-'d_시나리오'!$I$5))))</f>
        <v/>
      </c>
      <c r="O697">
        <f>RAND()</f>
        <v/>
      </c>
      <c r="P697">
        <f>IF('d_시나리오'!$J$6='d_시나리오'!$H$6,'d_시나리오'!$I$6,IF(O697&lt;('d_시나리오'!$I$6-'d_시나리오'!$H$6)/('d_시나리오'!$J$6-'d_시나리오'!$H$6),'d_시나리오'!$H$6+SQRT(O697*('d_시나리오'!$J$6-'d_시나리오'!$H$6)*('d_시나리오'!$I$6-'d_시나리오'!$H$6)),'d_시나리오'!$J$6-SQRT((1-O697)*('d_시나리오'!$J$6-'d_시나리오'!$H$6)*('d_시나리오'!$J$6-'d_시나리오'!$I$6))))</f>
        <v/>
      </c>
      <c r="Q697">
        <f>INDEX('d_분포'!$B$2:$B$57,RANDBETWEEN(1,56))</f>
        <v/>
      </c>
      <c r="R697">
        <f>BETAINV(RAND(),5,5)</f>
        <v/>
      </c>
      <c r="S697">
        <f>'d_고정'!$B$1*'6_기대효과'!$H$7*('d_시나리오'!$I$7/'d_고정'!$B$2)*B697</f>
        <v/>
      </c>
      <c r="T697">
        <f>S697*D697</f>
        <v/>
      </c>
      <c r="U697">
        <f>S697*F697*H697</f>
        <v/>
      </c>
      <c r="V697">
        <f>S697*F697*(H697-1)</f>
        <v/>
      </c>
      <c r="W697">
        <f>U697*J697</f>
        <v/>
      </c>
      <c r="X697">
        <f>T697+W697</f>
        <v/>
      </c>
      <c r="Y697">
        <f>(T697*E697+W697*L697)*(1-R697-'d_고정'!$B$13)</f>
        <v/>
      </c>
      <c r="Z697">
        <f>(U697*N697*Q697+'d_고정'!$B$3*('6_기대효과'!$H$7/8)*Q697*'d_고정'!$B$10*P697*('6_기대효과'!$K$7/'d_고정'!$B$9))*(1-R697)</f>
        <v/>
      </c>
      <c r="AA697">
        <f>W697*L697*(1-R697-'d_고정'!$B$13)+U697*MAX(N697-'d_고정'!$B$10*P697*('6_기대효과'!$K$7/'d_고정'!$B$9),0)*Q697*(1-R697)</f>
        <v/>
      </c>
      <c r="AB697">
        <f>Y697+Z697</f>
        <v/>
      </c>
      <c r="AC697">
        <f>Y697/('d_고정'!$B$5*'6_기대효과'!$H$7/8)/'d_고정'!$B$6</f>
        <v/>
      </c>
      <c r="AD697">
        <f>Y697/('d_고정'!$B$8*'6_기대효과'!$H$7/8)</f>
        <v/>
      </c>
    </row>
    <row r="698">
      <c r="A698">
        <f>RAND()</f>
        <v/>
      </c>
      <c r="B698">
        <f>IF('d_시나리오'!$J$2='d_시나리오'!$H$2,'d_시나리오'!$I$2,IF(A698&lt;('d_시나리오'!$I$2-'d_시나리오'!$H$2)/('d_시나리오'!$J$2-'d_시나리오'!$H$2),'d_시나리오'!$H$2+SQRT(A698*('d_시나리오'!$J$2-'d_시나리오'!$H$2)*('d_시나리오'!$I$2-'d_시나리오'!$H$2)),'d_시나리오'!$J$2-SQRT((1-A698)*('d_시나리오'!$J$2-'d_시나리오'!$H$2)*('d_시나리오'!$J$2-'d_시나리오'!$I$2))))</f>
        <v/>
      </c>
      <c r="C698">
        <f>RAND()</f>
        <v/>
      </c>
      <c r="D698">
        <f>BETAINV(RAND(),IF(C698&lt;'d_고정'!$B$26,'d_고정'!$B$23,'d_고정'!$B$16)+1,'d_고정'!$B$17-IF(C698&lt;'d_고정'!$B$26,'d_고정'!$B$23,'d_고정'!$B$16)+1)*('d_고정'!$B$14+('d_고정'!$B$15-'d_고정'!$B$14)*RAND())</f>
        <v/>
      </c>
      <c r="E698">
        <f>INDEX('d_분포'!$A$2:$A$28,RANDBETWEEN(1,27))</f>
        <v/>
      </c>
      <c r="F698">
        <f>INDEX('d_분포'!$C$2:$C$5,RANDBETWEEN(1,4))*(0.9+0.2*RAND())</f>
        <v/>
      </c>
      <c r="G698">
        <f>RAND()</f>
        <v/>
      </c>
      <c r="H698">
        <f>(F698+(1-F698)*('d_고정'!$B$22*BETAINV(RAND(),IF(G698&lt;'d_고정'!$B$26,'d_고정'!$B$25,'d_고정'!$B$20)+1,'d_고정'!$B$21-IF(G698&lt;'d_고정'!$B$26,'d_고정'!$B$25,'d_고정'!$B$20)+1)+(1-'d_고정'!$B$22)*BETAINV(RAND(),IF(G698&lt;'d_고정'!$B$26,'d_고정'!$B$24,'d_고정'!$B$18)+1,'d_고정'!$B$19-IF(G698&lt;'d_고정'!$B$26,'d_고정'!$B$24,'d_고정'!$B$18)+1))*('d_고정'!$B$14+('d_고정'!$B$15-'d_고정'!$B$14)*RAND()))/F698</f>
        <v/>
      </c>
      <c r="I698">
        <f>RAND()</f>
        <v/>
      </c>
      <c r="J698">
        <f>IF('d_시나리오'!$J$3='d_시나리오'!$H$3,'d_시나리오'!$I$3,IF(I698&lt;('d_시나리오'!$I$3-'d_시나리오'!$H$3)/('d_시나리오'!$J$3-'d_시나리오'!$H$3),'d_시나리오'!$H$3+SQRT(I698*('d_시나리오'!$J$3-'d_시나리오'!$H$3)*('d_시나리오'!$I$3-'d_시나리오'!$H$3)),'d_시나리오'!$J$3-SQRT((1-I698)*('d_시나리오'!$J$3-'d_시나리오'!$H$3)*('d_시나리오'!$J$3-'d_시나리오'!$I$3))))</f>
        <v/>
      </c>
      <c r="K698">
        <f>RAND()</f>
        <v/>
      </c>
      <c r="L698">
        <f>IF('d_시나리오'!$J$4='d_시나리오'!$H$4,'d_시나리오'!$I$4,IF(K698&lt;('d_시나리오'!$I$4-'d_시나리오'!$H$4)/('d_시나리오'!$J$4-'d_시나리오'!$H$4),'d_시나리오'!$H$4+SQRT(K698*('d_시나리오'!$J$4-'d_시나리오'!$H$4)*('d_시나리오'!$I$4-'d_시나리오'!$H$4)),'d_시나리오'!$J$4-SQRT((1-K698)*('d_시나리오'!$J$4-'d_시나리오'!$H$4)*('d_시나리오'!$J$4-'d_시나리오'!$I$4))))</f>
        <v/>
      </c>
      <c r="M698">
        <f>RAND()</f>
        <v/>
      </c>
      <c r="N698">
        <f>IF('d_시나리오'!$J$5='d_시나리오'!$H$5,'d_시나리오'!$I$5,IF(M698&lt;('d_시나리오'!$I$5-'d_시나리오'!$H$5)/('d_시나리오'!$J$5-'d_시나리오'!$H$5),'d_시나리오'!$H$5+SQRT(M698*('d_시나리오'!$J$5-'d_시나리오'!$H$5)*('d_시나리오'!$I$5-'d_시나리오'!$H$5)),'d_시나리오'!$J$5-SQRT((1-M698)*('d_시나리오'!$J$5-'d_시나리오'!$H$5)*('d_시나리오'!$J$5-'d_시나리오'!$I$5))))</f>
        <v/>
      </c>
      <c r="O698">
        <f>RAND()</f>
        <v/>
      </c>
      <c r="P698">
        <f>IF('d_시나리오'!$J$6='d_시나리오'!$H$6,'d_시나리오'!$I$6,IF(O698&lt;('d_시나리오'!$I$6-'d_시나리오'!$H$6)/('d_시나리오'!$J$6-'d_시나리오'!$H$6),'d_시나리오'!$H$6+SQRT(O698*('d_시나리오'!$J$6-'d_시나리오'!$H$6)*('d_시나리오'!$I$6-'d_시나리오'!$H$6)),'d_시나리오'!$J$6-SQRT((1-O698)*('d_시나리오'!$J$6-'d_시나리오'!$H$6)*('d_시나리오'!$J$6-'d_시나리오'!$I$6))))</f>
        <v/>
      </c>
      <c r="Q698">
        <f>INDEX('d_분포'!$B$2:$B$57,RANDBETWEEN(1,56))</f>
        <v/>
      </c>
      <c r="R698">
        <f>BETAINV(RAND(),5,5)</f>
        <v/>
      </c>
      <c r="S698">
        <f>'d_고정'!$B$1*'6_기대효과'!$H$7*('d_시나리오'!$I$7/'d_고정'!$B$2)*B698</f>
        <v/>
      </c>
      <c r="T698">
        <f>S698*D698</f>
        <v/>
      </c>
      <c r="U698">
        <f>S698*F698*H698</f>
        <v/>
      </c>
      <c r="V698">
        <f>S698*F698*(H698-1)</f>
        <v/>
      </c>
      <c r="W698">
        <f>U698*J698</f>
        <v/>
      </c>
      <c r="X698">
        <f>T698+W698</f>
        <v/>
      </c>
      <c r="Y698">
        <f>(T698*E698+W698*L698)*(1-R698-'d_고정'!$B$13)</f>
        <v/>
      </c>
      <c r="Z698">
        <f>(U698*N698*Q698+'d_고정'!$B$3*('6_기대효과'!$H$7/8)*Q698*'d_고정'!$B$10*P698*('6_기대효과'!$K$7/'d_고정'!$B$9))*(1-R698)</f>
        <v/>
      </c>
      <c r="AA698">
        <f>W698*L698*(1-R698-'d_고정'!$B$13)+U698*MAX(N698-'d_고정'!$B$10*P698*('6_기대효과'!$K$7/'d_고정'!$B$9),0)*Q698*(1-R698)</f>
        <v/>
      </c>
      <c r="AB698">
        <f>Y698+Z698</f>
        <v/>
      </c>
      <c r="AC698">
        <f>Y698/('d_고정'!$B$5*'6_기대효과'!$H$7/8)/'d_고정'!$B$6</f>
        <v/>
      </c>
      <c r="AD698">
        <f>Y698/('d_고정'!$B$8*'6_기대효과'!$H$7/8)</f>
        <v/>
      </c>
    </row>
    <row r="699">
      <c r="A699">
        <f>RAND()</f>
        <v/>
      </c>
      <c r="B699">
        <f>IF('d_시나리오'!$J$2='d_시나리오'!$H$2,'d_시나리오'!$I$2,IF(A699&lt;('d_시나리오'!$I$2-'d_시나리오'!$H$2)/('d_시나리오'!$J$2-'d_시나리오'!$H$2),'d_시나리오'!$H$2+SQRT(A699*('d_시나리오'!$J$2-'d_시나리오'!$H$2)*('d_시나리오'!$I$2-'d_시나리오'!$H$2)),'d_시나리오'!$J$2-SQRT((1-A699)*('d_시나리오'!$J$2-'d_시나리오'!$H$2)*('d_시나리오'!$J$2-'d_시나리오'!$I$2))))</f>
        <v/>
      </c>
      <c r="C699">
        <f>RAND()</f>
        <v/>
      </c>
      <c r="D699">
        <f>BETAINV(RAND(),IF(C699&lt;'d_고정'!$B$26,'d_고정'!$B$23,'d_고정'!$B$16)+1,'d_고정'!$B$17-IF(C699&lt;'d_고정'!$B$26,'d_고정'!$B$23,'d_고정'!$B$16)+1)*('d_고정'!$B$14+('d_고정'!$B$15-'d_고정'!$B$14)*RAND())</f>
        <v/>
      </c>
      <c r="E699">
        <f>INDEX('d_분포'!$A$2:$A$28,RANDBETWEEN(1,27))</f>
        <v/>
      </c>
      <c r="F699">
        <f>INDEX('d_분포'!$C$2:$C$5,RANDBETWEEN(1,4))*(0.9+0.2*RAND())</f>
        <v/>
      </c>
      <c r="G699">
        <f>RAND()</f>
        <v/>
      </c>
      <c r="H699">
        <f>(F699+(1-F699)*('d_고정'!$B$22*BETAINV(RAND(),IF(G699&lt;'d_고정'!$B$26,'d_고정'!$B$25,'d_고정'!$B$20)+1,'d_고정'!$B$21-IF(G699&lt;'d_고정'!$B$26,'d_고정'!$B$25,'d_고정'!$B$20)+1)+(1-'d_고정'!$B$22)*BETAINV(RAND(),IF(G699&lt;'d_고정'!$B$26,'d_고정'!$B$24,'d_고정'!$B$18)+1,'d_고정'!$B$19-IF(G699&lt;'d_고정'!$B$26,'d_고정'!$B$24,'d_고정'!$B$18)+1))*('d_고정'!$B$14+('d_고정'!$B$15-'d_고정'!$B$14)*RAND()))/F699</f>
        <v/>
      </c>
      <c r="I699">
        <f>RAND()</f>
        <v/>
      </c>
      <c r="J699">
        <f>IF('d_시나리오'!$J$3='d_시나리오'!$H$3,'d_시나리오'!$I$3,IF(I699&lt;('d_시나리오'!$I$3-'d_시나리오'!$H$3)/('d_시나리오'!$J$3-'d_시나리오'!$H$3),'d_시나리오'!$H$3+SQRT(I699*('d_시나리오'!$J$3-'d_시나리오'!$H$3)*('d_시나리오'!$I$3-'d_시나리오'!$H$3)),'d_시나리오'!$J$3-SQRT((1-I699)*('d_시나리오'!$J$3-'d_시나리오'!$H$3)*('d_시나리오'!$J$3-'d_시나리오'!$I$3))))</f>
        <v/>
      </c>
      <c r="K699">
        <f>RAND()</f>
        <v/>
      </c>
      <c r="L699">
        <f>IF('d_시나리오'!$J$4='d_시나리오'!$H$4,'d_시나리오'!$I$4,IF(K699&lt;('d_시나리오'!$I$4-'d_시나리오'!$H$4)/('d_시나리오'!$J$4-'d_시나리오'!$H$4),'d_시나리오'!$H$4+SQRT(K699*('d_시나리오'!$J$4-'d_시나리오'!$H$4)*('d_시나리오'!$I$4-'d_시나리오'!$H$4)),'d_시나리오'!$J$4-SQRT((1-K699)*('d_시나리오'!$J$4-'d_시나리오'!$H$4)*('d_시나리오'!$J$4-'d_시나리오'!$I$4))))</f>
        <v/>
      </c>
      <c r="M699">
        <f>RAND()</f>
        <v/>
      </c>
      <c r="N699">
        <f>IF('d_시나리오'!$J$5='d_시나리오'!$H$5,'d_시나리오'!$I$5,IF(M699&lt;('d_시나리오'!$I$5-'d_시나리오'!$H$5)/('d_시나리오'!$J$5-'d_시나리오'!$H$5),'d_시나리오'!$H$5+SQRT(M699*('d_시나리오'!$J$5-'d_시나리오'!$H$5)*('d_시나리오'!$I$5-'d_시나리오'!$H$5)),'d_시나리오'!$J$5-SQRT((1-M699)*('d_시나리오'!$J$5-'d_시나리오'!$H$5)*('d_시나리오'!$J$5-'d_시나리오'!$I$5))))</f>
        <v/>
      </c>
      <c r="O699">
        <f>RAND()</f>
        <v/>
      </c>
      <c r="P699">
        <f>IF('d_시나리오'!$J$6='d_시나리오'!$H$6,'d_시나리오'!$I$6,IF(O699&lt;('d_시나리오'!$I$6-'d_시나리오'!$H$6)/('d_시나리오'!$J$6-'d_시나리오'!$H$6),'d_시나리오'!$H$6+SQRT(O699*('d_시나리오'!$J$6-'d_시나리오'!$H$6)*('d_시나리오'!$I$6-'d_시나리오'!$H$6)),'d_시나리오'!$J$6-SQRT((1-O699)*('d_시나리오'!$J$6-'d_시나리오'!$H$6)*('d_시나리오'!$J$6-'d_시나리오'!$I$6))))</f>
        <v/>
      </c>
      <c r="Q699">
        <f>INDEX('d_분포'!$B$2:$B$57,RANDBETWEEN(1,56))</f>
        <v/>
      </c>
      <c r="R699">
        <f>BETAINV(RAND(),5,5)</f>
        <v/>
      </c>
      <c r="S699">
        <f>'d_고정'!$B$1*'6_기대효과'!$H$7*('d_시나리오'!$I$7/'d_고정'!$B$2)*B699</f>
        <v/>
      </c>
      <c r="T699">
        <f>S699*D699</f>
        <v/>
      </c>
      <c r="U699">
        <f>S699*F699*H699</f>
        <v/>
      </c>
      <c r="V699">
        <f>S699*F699*(H699-1)</f>
        <v/>
      </c>
      <c r="W699">
        <f>U699*J699</f>
        <v/>
      </c>
      <c r="X699">
        <f>T699+W699</f>
        <v/>
      </c>
      <c r="Y699">
        <f>(T699*E699+W699*L699)*(1-R699-'d_고정'!$B$13)</f>
        <v/>
      </c>
      <c r="Z699">
        <f>(U699*N699*Q699+'d_고정'!$B$3*('6_기대효과'!$H$7/8)*Q699*'d_고정'!$B$10*P699*('6_기대효과'!$K$7/'d_고정'!$B$9))*(1-R699)</f>
        <v/>
      </c>
      <c r="AA699">
        <f>W699*L699*(1-R699-'d_고정'!$B$13)+U699*MAX(N699-'d_고정'!$B$10*P699*('6_기대효과'!$K$7/'d_고정'!$B$9),0)*Q699*(1-R699)</f>
        <v/>
      </c>
      <c r="AB699">
        <f>Y699+Z699</f>
        <v/>
      </c>
      <c r="AC699">
        <f>Y699/('d_고정'!$B$5*'6_기대효과'!$H$7/8)/'d_고정'!$B$6</f>
        <v/>
      </c>
      <c r="AD699">
        <f>Y699/('d_고정'!$B$8*'6_기대효과'!$H$7/8)</f>
        <v/>
      </c>
    </row>
    <row r="700">
      <c r="A700">
        <f>RAND()</f>
        <v/>
      </c>
      <c r="B700">
        <f>IF('d_시나리오'!$J$2='d_시나리오'!$H$2,'d_시나리오'!$I$2,IF(A700&lt;('d_시나리오'!$I$2-'d_시나리오'!$H$2)/('d_시나리오'!$J$2-'d_시나리오'!$H$2),'d_시나리오'!$H$2+SQRT(A700*('d_시나리오'!$J$2-'d_시나리오'!$H$2)*('d_시나리오'!$I$2-'d_시나리오'!$H$2)),'d_시나리오'!$J$2-SQRT((1-A700)*('d_시나리오'!$J$2-'d_시나리오'!$H$2)*('d_시나리오'!$J$2-'d_시나리오'!$I$2))))</f>
        <v/>
      </c>
      <c r="C700">
        <f>RAND()</f>
        <v/>
      </c>
      <c r="D700">
        <f>BETAINV(RAND(),IF(C700&lt;'d_고정'!$B$26,'d_고정'!$B$23,'d_고정'!$B$16)+1,'d_고정'!$B$17-IF(C700&lt;'d_고정'!$B$26,'d_고정'!$B$23,'d_고정'!$B$16)+1)*('d_고정'!$B$14+('d_고정'!$B$15-'d_고정'!$B$14)*RAND())</f>
        <v/>
      </c>
      <c r="E700">
        <f>INDEX('d_분포'!$A$2:$A$28,RANDBETWEEN(1,27))</f>
        <v/>
      </c>
      <c r="F700">
        <f>INDEX('d_분포'!$C$2:$C$5,RANDBETWEEN(1,4))*(0.9+0.2*RAND())</f>
        <v/>
      </c>
      <c r="G700">
        <f>RAND()</f>
        <v/>
      </c>
      <c r="H700">
        <f>(F700+(1-F700)*('d_고정'!$B$22*BETAINV(RAND(),IF(G700&lt;'d_고정'!$B$26,'d_고정'!$B$25,'d_고정'!$B$20)+1,'d_고정'!$B$21-IF(G700&lt;'d_고정'!$B$26,'d_고정'!$B$25,'d_고정'!$B$20)+1)+(1-'d_고정'!$B$22)*BETAINV(RAND(),IF(G700&lt;'d_고정'!$B$26,'d_고정'!$B$24,'d_고정'!$B$18)+1,'d_고정'!$B$19-IF(G700&lt;'d_고정'!$B$26,'d_고정'!$B$24,'d_고정'!$B$18)+1))*('d_고정'!$B$14+('d_고정'!$B$15-'d_고정'!$B$14)*RAND()))/F700</f>
        <v/>
      </c>
      <c r="I700">
        <f>RAND()</f>
        <v/>
      </c>
      <c r="J700">
        <f>IF('d_시나리오'!$J$3='d_시나리오'!$H$3,'d_시나리오'!$I$3,IF(I700&lt;('d_시나리오'!$I$3-'d_시나리오'!$H$3)/('d_시나리오'!$J$3-'d_시나리오'!$H$3),'d_시나리오'!$H$3+SQRT(I700*('d_시나리오'!$J$3-'d_시나리오'!$H$3)*('d_시나리오'!$I$3-'d_시나리오'!$H$3)),'d_시나리오'!$J$3-SQRT((1-I700)*('d_시나리오'!$J$3-'d_시나리오'!$H$3)*('d_시나리오'!$J$3-'d_시나리오'!$I$3))))</f>
        <v/>
      </c>
      <c r="K700">
        <f>RAND()</f>
        <v/>
      </c>
      <c r="L700">
        <f>IF('d_시나리오'!$J$4='d_시나리오'!$H$4,'d_시나리오'!$I$4,IF(K700&lt;('d_시나리오'!$I$4-'d_시나리오'!$H$4)/('d_시나리오'!$J$4-'d_시나리오'!$H$4),'d_시나리오'!$H$4+SQRT(K700*('d_시나리오'!$J$4-'d_시나리오'!$H$4)*('d_시나리오'!$I$4-'d_시나리오'!$H$4)),'d_시나리오'!$J$4-SQRT((1-K700)*('d_시나리오'!$J$4-'d_시나리오'!$H$4)*('d_시나리오'!$J$4-'d_시나리오'!$I$4))))</f>
        <v/>
      </c>
      <c r="M700">
        <f>RAND()</f>
        <v/>
      </c>
      <c r="N700">
        <f>IF('d_시나리오'!$J$5='d_시나리오'!$H$5,'d_시나리오'!$I$5,IF(M700&lt;('d_시나리오'!$I$5-'d_시나리오'!$H$5)/('d_시나리오'!$J$5-'d_시나리오'!$H$5),'d_시나리오'!$H$5+SQRT(M700*('d_시나리오'!$J$5-'d_시나리오'!$H$5)*('d_시나리오'!$I$5-'d_시나리오'!$H$5)),'d_시나리오'!$J$5-SQRT((1-M700)*('d_시나리오'!$J$5-'d_시나리오'!$H$5)*('d_시나리오'!$J$5-'d_시나리오'!$I$5))))</f>
        <v/>
      </c>
      <c r="O700">
        <f>RAND()</f>
        <v/>
      </c>
      <c r="P700">
        <f>IF('d_시나리오'!$J$6='d_시나리오'!$H$6,'d_시나리오'!$I$6,IF(O700&lt;('d_시나리오'!$I$6-'d_시나리오'!$H$6)/('d_시나리오'!$J$6-'d_시나리오'!$H$6),'d_시나리오'!$H$6+SQRT(O700*('d_시나리오'!$J$6-'d_시나리오'!$H$6)*('d_시나리오'!$I$6-'d_시나리오'!$H$6)),'d_시나리오'!$J$6-SQRT((1-O700)*('d_시나리오'!$J$6-'d_시나리오'!$H$6)*('d_시나리오'!$J$6-'d_시나리오'!$I$6))))</f>
        <v/>
      </c>
      <c r="Q700">
        <f>INDEX('d_분포'!$B$2:$B$57,RANDBETWEEN(1,56))</f>
        <v/>
      </c>
      <c r="R700">
        <f>BETAINV(RAND(),5,5)</f>
        <v/>
      </c>
      <c r="S700">
        <f>'d_고정'!$B$1*'6_기대효과'!$H$7*('d_시나리오'!$I$7/'d_고정'!$B$2)*B700</f>
        <v/>
      </c>
      <c r="T700">
        <f>S700*D700</f>
        <v/>
      </c>
      <c r="U700">
        <f>S700*F700*H700</f>
        <v/>
      </c>
      <c r="V700">
        <f>S700*F700*(H700-1)</f>
        <v/>
      </c>
      <c r="W700">
        <f>U700*J700</f>
        <v/>
      </c>
      <c r="X700">
        <f>T700+W700</f>
        <v/>
      </c>
      <c r="Y700">
        <f>(T700*E700+W700*L700)*(1-R700-'d_고정'!$B$13)</f>
        <v/>
      </c>
      <c r="Z700">
        <f>(U700*N700*Q700+'d_고정'!$B$3*('6_기대효과'!$H$7/8)*Q700*'d_고정'!$B$10*P700*('6_기대효과'!$K$7/'d_고정'!$B$9))*(1-R700)</f>
        <v/>
      </c>
      <c r="AA700">
        <f>W700*L700*(1-R700-'d_고정'!$B$13)+U700*MAX(N700-'d_고정'!$B$10*P700*('6_기대효과'!$K$7/'d_고정'!$B$9),0)*Q700*(1-R700)</f>
        <v/>
      </c>
      <c r="AB700">
        <f>Y700+Z700</f>
        <v/>
      </c>
      <c r="AC700">
        <f>Y700/('d_고정'!$B$5*'6_기대효과'!$H$7/8)/'d_고정'!$B$6</f>
        <v/>
      </c>
      <c r="AD700">
        <f>Y700/('d_고정'!$B$8*'6_기대효과'!$H$7/8)</f>
        <v/>
      </c>
    </row>
    <row r="701">
      <c r="A701">
        <f>RAND()</f>
        <v/>
      </c>
      <c r="B701">
        <f>IF('d_시나리오'!$J$2='d_시나리오'!$H$2,'d_시나리오'!$I$2,IF(A701&lt;('d_시나리오'!$I$2-'d_시나리오'!$H$2)/('d_시나리오'!$J$2-'d_시나리오'!$H$2),'d_시나리오'!$H$2+SQRT(A701*('d_시나리오'!$J$2-'d_시나리오'!$H$2)*('d_시나리오'!$I$2-'d_시나리오'!$H$2)),'d_시나리오'!$J$2-SQRT((1-A701)*('d_시나리오'!$J$2-'d_시나리오'!$H$2)*('d_시나리오'!$J$2-'d_시나리오'!$I$2))))</f>
        <v/>
      </c>
      <c r="C701">
        <f>RAND()</f>
        <v/>
      </c>
      <c r="D701">
        <f>BETAINV(RAND(),IF(C701&lt;'d_고정'!$B$26,'d_고정'!$B$23,'d_고정'!$B$16)+1,'d_고정'!$B$17-IF(C701&lt;'d_고정'!$B$26,'d_고정'!$B$23,'d_고정'!$B$16)+1)*('d_고정'!$B$14+('d_고정'!$B$15-'d_고정'!$B$14)*RAND())</f>
        <v/>
      </c>
      <c r="E701">
        <f>INDEX('d_분포'!$A$2:$A$28,RANDBETWEEN(1,27))</f>
        <v/>
      </c>
      <c r="F701">
        <f>INDEX('d_분포'!$C$2:$C$5,RANDBETWEEN(1,4))*(0.9+0.2*RAND())</f>
        <v/>
      </c>
      <c r="G701">
        <f>RAND()</f>
        <v/>
      </c>
      <c r="H701">
        <f>(F701+(1-F701)*('d_고정'!$B$22*BETAINV(RAND(),IF(G701&lt;'d_고정'!$B$26,'d_고정'!$B$25,'d_고정'!$B$20)+1,'d_고정'!$B$21-IF(G701&lt;'d_고정'!$B$26,'d_고정'!$B$25,'d_고정'!$B$20)+1)+(1-'d_고정'!$B$22)*BETAINV(RAND(),IF(G701&lt;'d_고정'!$B$26,'d_고정'!$B$24,'d_고정'!$B$18)+1,'d_고정'!$B$19-IF(G701&lt;'d_고정'!$B$26,'d_고정'!$B$24,'d_고정'!$B$18)+1))*('d_고정'!$B$14+('d_고정'!$B$15-'d_고정'!$B$14)*RAND()))/F701</f>
        <v/>
      </c>
      <c r="I701">
        <f>RAND()</f>
        <v/>
      </c>
      <c r="J701">
        <f>IF('d_시나리오'!$J$3='d_시나리오'!$H$3,'d_시나리오'!$I$3,IF(I701&lt;('d_시나리오'!$I$3-'d_시나리오'!$H$3)/('d_시나리오'!$J$3-'d_시나리오'!$H$3),'d_시나리오'!$H$3+SQRT(I701*('d_시나리오'!$J$3-'d_시나리오'!$H$3)*('d_시나리오'!$I$3-'d_시나리오'!$H$3)),'d_시나리오'!$J$3-SQRT((1-I701)*('d_시나리오'!$J$3-'d_시나리오'!$H$3)*('d_시나리오'!$J$3-'d_시나리오'!$I$3))))</f>
        <v/>
      </c>
      <c r="K701">
        <f>RAND()</f>
        <v/>
      </c>
      <c r="L701">
        <f>IF('d_시나리오'!$J$4='d_시나리오'!$H$4,'d_시나리오'!$I$4,IF(K701&lt;('d_시나리오'!$I$4-'d_시나리오'!$H$4)/('d_시나리오'!$J$4-'d_시나리오'!$H$4),'d_시나리오'!$H$4+SQRT(K701*('d_시나리오'!$J$4-'d_시나리오'!$H$4)*('d_시나리오'!$I$4-'d_시나리오'!$H$4)),'d_시나리오'!$J$4-SQRT((1-K701)*('d_시나리오'!$J$4-'d_시나리오'!$H$4)*('d_시나리오'!$J$4-'d_시나리오'!$I$4))))</f>
        <v/>
      </c>
      <c r="M701">
        <f>RAND()</f>
        <v/>
      </c>
      <c r="N701">
        <f>IF('d_시나리오'!$J$5='d_시나리오'!$H$5,'d_시나리오'!$I$5,IF(M701&lt;('d_시나리오'!$I$5-'d_시나리오'!$H$5)/('d_시나리오'!$J$5-'d_시나리오'!$H$5),'d_시나리오'!$H$5+SQRT(M701*('d_시나리오'!$J$5-'d_시나리오'!$H$5)*('d_시나리오'!$I$5-'d_시나리오'!$H$5)),'d_시나리오'!$J$5-SQRT((1-M701)*('d_시나리오'!$J$5-'d_시나리오'!$H$5)*('d_시나리오'!$J$5-'d_시나리오'!$I$5))))</f>
        <v/>
      </c>
      <c r="O701">
        <f>RAND()</f>
        <v/>
      </c>
      <c r="P701">
        <f>IF('d_시나리오'!$J$6='d_시나리오'!$H$6,'d_시나리오'!$I$6,IF(O701&lt;('d_시나리오'!$I$6-'d_시나리오'!$H$6)/('d_시나리오'!$J$6-'d_시나리오'!$H$6),'d_시나리오'!$H$6+SQRT(O701*('d_시나리오'!$J$6-'d_시나리오'!$H$6)*('d_시나리오'!$I$6-'d_시나리오'!$H$6)),'d_시나리오'!$J$6-SQRT((1-O701)*('d_시나리오'!$J$6-'d_시나리오'!$H$6)*('d_시나리오'!$J$6-'d_시나리오'!$I$6))))</f>
        <v/>
      </c>
      <c r="Q701">
        <f>INDEX('d_분포'!$B$2:$B$57,RANDBETWEEN(1,56))</f>
        <v/>
      </c>
      <c r="R701">
        <f>BETAINV(RAND(),5,5)</f>
        <v/>
      </c>
      <c r="S701">
        <f>'d_고정'!$B$1*'6_기대효과'!$H$7*('d_시나리오'!$I$7/'d_고정'!$B$2)*B701</f>
        <v/>
      </c>
      <c r="T701">
        <f>S701*D701</f>
        <v/>
      </c>
      <c r="U701">
        <f>S701*F701*H701</f>
        <v/>
      </c>
      <c r="V701">
        <f>S701*F701*(H701-1)</f>
        <v/>
      </c>
      <c r="W701">
        <f>U701*J701</f>
        <v/>
      </c>
      <c r="X701">
        <f>T701+W701</f>
        <v/>
      </c>
      <c r="Y701">
        <f>(T701*E701+W701*L701)*(1-R701-'d_고정'!$B$13)</f>
        <v/>
      </c>
      <c r="Z701">
        <f>(U701*N701*Q701+'d_고정'!$B$3*('6_기대효과'!$H$7/8)*Q701*'d_고정'!$B$10*P701*('6_기대효과'!$K$7/'d_고정'!$B$9))*(1-R701)</f>
        <v/>
      </c>
      <c r="AA701">
        <f>W701*L701*(1-R701-'d_고정'!$B$13)+U701*MAX(N701-'d_고정'!$B$10*P701*('6_기대효과'!$K$7/'d_고정'!$B$9),0)*Q701*(1-R701)</f>
        <v/>
      </c>
      <c r="AB701">
        <f>Y701+Z701</f>
        <v/>
      </c>
      <c r="AC701">
        <f>Y701/('d_고정'!$B$5*'6_기대효과'!$H$7/8)/'d_고정'!$B$6</f>
        <v/>
      </c>
      <c r="AD701">
        <f>Y701/('d_고정'!$B$8*'6_기대효과'!$H$7/8)</f>
        <v/>
      </c>
    </row>
    <row r="702">
      <c r="A702">
        <f>RAND()</f>
        <v/>
      </c>
      <c r="B702">
        <f>IF('d_시나리오'!$J$2='d_시나리오'!$H$2,'d_시나리오'!$I$2,IF(A702&lt;('d_시나리오'!$I$2-'d_시나리오'!$H$2)/('d_시나리오'!$J$2-'d_시나리오'!$H$2),'d_시나리오'!$H$2+SQRT(A702*('d_시나리오'!$J$2-'d_시나리오'!$H$2)*('d_시나리오'!$I$2-'d_시나리오'!$H$2)),'d_시나리오'!$J$2-SQRT((1-A702)*('d_시나리오'!$J$2-'d_시나리오'!$H$2)*('d_시나리오'!$J$2-'d_시나리오'!$I$2))))</f>
        <v/>
      </c>
      <c r="C702">
        <f>RAND()</f>
        <v/>
      </c>
      <c r="D702">
        <f>BETAINV(RAND(),IF(C702&lt;'d_고정'!$B$26,'d_고정'!$B$23,'d_고정'!$B$16)+1,'d_고정'!$B$17-IF(C702&lt;'d_고정'!$B$26,'d_고정'!$B$23,'d_고정'!$B$16)+1)*('d_고정'!$B$14+('d_고정'!$B$15-'d_고정'!$B$14)*RAND())</f>
        <v/>
      </c>
      <c r="E702">
        <f>INDEX('d_분포'!$A$2:$A$28,RANDBETWEEN(1,27))</f>
        <v/>
      </c>
      <c r="F702">
        <f>INDEX('d_분포'!$C$2:$C$5,RANDBETWEEN(1,4))*(0.9+0.2*RAND())</f>
        <v/>
      </c>
      <c r="G702">
        <f>RAND()</f>
        <v/>
      </c>
      <c r="H702">
        <f>(F702+(1-F702)*('d_고정'!$B$22*BETAINV(RAND(),IF(G702&lt;'d_고정'!$B$26,'d_고정'!$B$25,'d_고정'!$B$20)+1,'d_고정'!$B$21-IF(G702&lt;'d_고정'!$B$26,'d_고정'!$B$25,'d_고정'!$B$20)+1)+(1-'d_고정'!$B$22)*BETAINV(RAND(),IF(G702&lt;'d_고정'!$B$26,'d_고정'!$B$24,'d_고정'!$B$18)+1,'d_고정'!$B$19-IF(G702&lt;'d_고정'!$B$26,'d_고정'!$B$24,'d_고정'!$B$18)+1))*('d_고정'!$B$14+('d_고정'!$B$15-'d_고정'!$B$14)*RAND()))/F702</f>
        <v/>
      </c>
      <c r="I702">
        <f>RAND()</f>
        <v/>
      </c>
      <c r="J702">
        <f>IF('d_시나리오'!$J$3='d_시나리오'!$H$3,'d_시나리오'!$I$3,IF(I702&lt;('d_시나리오'!$I$3-'d_시나리오'!$H$3)/('d_시나리오'!$J$3-'d_시나리오'!$H$3),'d_시나리오'!$H$3+SQRT(I702*('d_시나리오'!$J$3-'d_시나리오'!$H$3)*('d_시나리오'!$I$3-'d_시나리오'!$H$3)),'d_시나리오'!$J$3-SQRT((1-I702)*('d_시나리오'!$J$3-'d_시나리오'!$H$3)*('d_시나리오'!$J$3-'d_시나리오'!$I$3))))</f>
        <v/>
      </c>
      <c r="K702">
        <f>RAND()</f>
        <v/>
      </c>
      <c r="L702">
        <f>IF('d_시나리오'!$J$4='d_시나리오'!$H$4,'d_시나리오'!$I$4,IF(K702&lt;('d_시나리오'!$I$4-'d_시나리오'!$H$4)/('d_시나리오'!$J$4-'d_시나리오'!$H$4),'d_시나리오'!$H$4+SQRT(K702*('d_시나리오'!$J$4-'d_시나리오'!$H$4)*('d_시나리오'!$I$4-'d_시나리오'!$H$4)),'d_시나리오'!$J$4-SQRT((1-K702)*('d_시나리오'!$J$4-'d_시나리오'!$H$4)*('d_시나리오'!$J$4-'d_시나리오'!$I$4))))</f>
        <v/>
      </c>
      <c r="M702">
        <f>RAND()</f>
        <v/>
      </c>
      <c r="N702">
        <f>IF('d_시나리오'!$J$5='d_시나리오'!$H$5,'d_시나리오'!$I$5,IF(M702&lt;('d_시나리오'!$I$5-'d_시나리오'!$H$5)/('d_시나리오'!$J$5-'d_시나리오'!$H$5),'d_시나리오'!$H$5+SQRT(M702*('d_시나리오'!$J$5-'d_시나리오'!$H$5)*('d_시나리오'!$I$5-'d_시나리오'!$H$5)),'d_시나리오'!$J$5-SQRT((1-M702)*('d_시나리오'!$J$5-'d_시나리오'!$H$5)*('d_시나리오'!$J$5-'d_시나리오'!$I$5))))</f>
        <v/>
      </c>
      <c r="O702">
        <f>RAND()</f>
        <v/>
      </c>
      <c r="P702">
        <f>IF('d_시나리오'!$J$6='d_시나리오'!$H$6,'d_시나리오'!$I$6,IF(O702&lt;('d_시나리오'!$I$6-'d_시나리오'!$H$6)/('d_시나리오'!$J$6-'d_시나리오'!$H$6),'d_시나리오'!$H$6+SQRT(O702*('d_시나리오'!$J$6-'d_시나리오'!$H$6)*('d_시나리오'!$I$6-'d_시나리오'!$H$6)),'d_시나리오'!$J$6-SQRT((1-O702)*('d_시나리오'!$J$6-'d_시나리오'!$H$6)*('d_시나리오'!$J$6-'d_시나리오'!$I$6))))</f>
        <v/>
      </c>
      <c r="Q702">
        <f>INDEX('d_분포'!$B$2:$B$57,RANDBETWEEN(1,56))</f>
        <v/>
      </c>
      <c r="R702">
        <f>BETAINV(RAND(),5,5)</f>
        <v/>
      </c>
      <c r="S702">
        <f>'d_고정'!$B$1*'6_기대효과'!$H$7*('d_시나리오'!$I$7/'d_고정'!$B$2)*B702</f>
        <v/>
      </c>
      <c r="T702">
        <f>S702*D702</f>
        <v/>
      </c>
      <c r="U702">
        <f>S702*F702*H702</f>
        <v/>
      </c>
      <c r="V702">
        <f>S702*F702*(H702-1)</f>
        <v/>
      </c>
      <c r="W702">
        <f>U702*J702</f>
        <v/>
      </c>
      <c r="X702">
        <f>T702+W702</f>
        <v/>
      </c>
      <c r="Y702">
        <f>(T702*E702+W702*L702)*(1-R702-'d_고정'!$B$13)</f>
        <v/>
      </c>
      <c r="Z702">
        <f>(U702*N702*Q702+'d_고정'!$B$3*('6_기대효과'!$H$7/8)*Q702*'d_고정'!$B$10*P702*('6_기대효과'!$K$7/'d_고정'!$B$9))*(1-R702)</f>
        <v/>
      </c>
      <c r="AA702">
        <f>W702*L702*(1-R702-'d_고정'!$B$13)+U702*MAX(N702-'d_고정'!$B$10*P702*('6_기대효과'!$K$7/'d_고정'!$B$9),0)*Q702*(1-R702)</f>
        <v/>
      </c>
      <c r="AB702">
        <f>Y702+Z702</f>
        <v/>
      </c>
      <c r="AC702">
        <f>Y702/('d_고정'!$B$5*'6_기대효과'!$H$7/8)/'d_고정'!$B$6</f>
        <v/>
      </c>
      <c r="AD702">
        <f>Y702/('d_고정'!$B$8*'6_기대효과'!$H$7/8)</f>
        <v/>
      </c>
    </row>
    <row r="703">
      <c r="A703">
        <f>RAND()</f>
        <v/>
      </c>
      <c r="B703">
        <f>IF('d_시나리오'!$J$2='d_시나리오'!$H$2,'d_시나리오'!$I$2,IF(A703&lt;('d_시나리오'!$I$2-'d_시나리오'!$H$2)/('d_시나리오'!$J$2-'d_시나리오'!$H$2),'d_시나리오'!$H$2+SQRT(A703*('d_시나리오'!$J$2-'d_시나리오'!$H$2)*('d_시나리오'!$I$2-'d_시나리오'!$H$2)),'d_시나리오'!$J$2-SQRT((1-A703)*('d_시나리오'!$J$2-'d_시나리오'!$H$2)*('d_시나리오'!$J$2-'d_시나리오'!$I$2))))</f>
        <v/>
      </c>
      <c r="C703">
        <f>RAND()</f>
        <v/>
      </c>
      <c r="D703">
        <f>BETAINV(RAND(),IF(C703&lt;'d_고정'!$B$26,'d_고정'!$B$23,'d_고정'!$B$16)+1,'d_고정'!$B$17-IF(C703&lt;'d_고정'!$B$26,'d_고정'!$B$23,'d_고정'!$B$16)+1)*('d_고정'!$B$14+('d_고정'!$B$15-'d_고정'!$B$14)*RAND())</f>
        <v/>
      </c>
      <c r="E703">
        <f>INDEX('d_분포'!$A$2:$A$28,RANDBETWEEN(1,27))</f>
        <v/>
      </c>
      <c r="F703">
        <f>INDEX('d_분포'!$C$2:$C$5,RANDBETWEEN(1,4))*(0.9+0.2*RAND())</f>
        <v/>
      </c>
      <c r="G703">
        <f>RAND()</f>
        <v/>
      </c>
      <c r="H703">
        <f>(F703+(1-F703)*('d_고정'!$B$22*BETAINV(RAND(),IF(G703&lt;'d_고정'!$B$26,'d_고정'!$B$25,'d_고정'!$B$20)+1,'d_고정'!$B$21-IF(G703&lt;'d_고정'!$B$26,'d_고정'!$B$25,'d_고정'!$B$20)+1)+(1-'d_고정'!$B$22)*BETAINV(RAND(),IF(G703&lt;'d_고정'!$B$26,'d_고정'!$B$24,'d_고정'!$B$18)+1,'d_고정'!$B$19-IF(G703&lt;'d_고정'!$B$26,'d_고정'!$B$24,'d_고정'!$B$18)+1))*('d_고정'!$B$14+('d_고정'!$B$15-'d_고정'!$B$14)*RAND()))/F703</f>
        <v/>
      </c>
      <c r="I703">
        <f>RAND()</f>
        <v/>
      </c>
      <c r="J703">
        <f>IF('d_시나리오'!$J$3='d_시나리오'!$H$3,'d_시나리오'!$I$3,IF(I703&lt;('d_시나리오'!$I$3-'d_시나리오'!$H$3)/('d_시나리오'!$J$3-'d_시나리오'!$H$3),'d_시나리오'!$H$3+SQRT(I703*('d_시나리오'!$J$3-'d_시나리오'!$H$3)*('d_시나리오'!$I$3-'d_시나리오'!$H$3)),'d_시나리오'!$J$3-SQRT((1-I703)*('d_시나리오'!$J$3-'d_시나리오'!$H$3)*('d_시나리오'!$J$3-'d_시나리오'!$I$3))))</f>
        <v/>
      </c>
      <c r="K703">
        <f>RAND()</f>
        <v/>
      </c>
      <c r="L703">
        <f>IF('d_시나리오'!$J$4='d_시나리오'!$H$4,'d_시나리오'!$I$4,IF(K703&lt;('d_시나리오'!$I$4-'d_시나리오'!$H$4)/('d_시나리오'!$J$4-'d_시나리오'!$H$4),'d_시나리오'!$H$4+SQRT(K703*('d_시나리오'!$J$4-'d_시나리오'!$H$4)*('d_시나리오'!$I$4-'d_시나리오'!$H$4)),'d_시나리오'!$J$4-SQRT((1-K703)*('d_시나리오'!$J$4-'d_시나리오'!$H$4)*('d_시나리오'!$J$4-'d_시나리오'!$I$4))))</f>
        <v/>
      </c>
      <c r="M703">
        <f>RAND()</f>
        <v/>
      </c>
      <c r="N703">
        <f>IF('d_시나리오'!$J$5='d_시나리오'!$H$5,'d_시나리오'!$I$5,IF(M703&lt;('d_시나리오'!$I$5-'d_시나리오'!$H$5)/('d_시나리오'!$J$5-'d_시나리오'!$H$5),'d_시나리오'!$H$5+SQRT(M703*('d_시나리오'!$J$5-'d_시나리오'!$H$5)*('d_시나리오'!$I$5-'d_시나리오'!$H$5)),'d_시나리오'!$J$5-SQRT((1-M703)*('d_시나리오'!$J$5-'d_시나리오'!$H$5)*('d_시나리오'!$J$5-'d_시나리오'!$I$5))))</f>
        <v/>
      </c>
      <c r="O703">
        <f>RAND()</f>
        <v/>
      </c>
      <c r="P703">
        <f>IF('d_시나리오'!$J$6='d_시나리오'!$H$6,'d_시나리오'!$I$6,IF(O703&lt;('d_시나리오'!$I$6-'d_시나리오'!$H$6)/('d_시나리오'!$J$6-'d_시나리오'!$H$6),'d_시나리오'!$H$6+SQRT(O703*('d_시나리오'!$J$6-'d_시나리오'!$H$6)*('d_시나리오'!$I$6-'d_시나리오'!$H$6)),'d_시나리오'!$J$6-SQRT((1-O703)*('d_시나리오'!$J$6-'d_시나리오'!$H$6)*('d_시나리오'!$J$6-'d_시나리오'!$I$6))))</f>
        <v/>
      </c>
      <c r="Q703">
        <f>INDEX('d_분포'!$B$2:$B$57,RANDBETWEEN(1,56))</f>
        <v/>
      </c>
      <c r="R703">
        <f>BETAINV(RAND(),5,5)</f>
        <v/>
      </c>
      <c r="S703">
        <f>'d_고정'!$B$1*'6_기대효과'!$H$7*('d_시나리오'!$I$7/'d_고정'!$B$2)*B703</f>
        <v/>
      </c>
      <c r="T703">
        <f>S703*D703</f>
        <v/>
      </c>
      <c r="U703">
        <f>S703*F703*H703</f>
        <v/>
      </c>
      <c r="V703">
        <f>S703*F703*(H703-1)</f>
        <v/>
      </c>
      <c r="W703">
        <f>U703*J703</f>
        <v/>
      </c>
      <c r="X703">
        <f>T703+W703</f>
        <v/>
      </c>
      <c r="Y703">
        <f>(T703*E703+W703*L703)*(1-R703-'d_고정'!$B$13)</f>
        <v/>
      </c>
      <c r="Z703">
        <f>(U703*N703*Q703+'d_고정'!$B$3*('6_기대효과'!$H$7/8)*Q703*'d_고정'!$B$10*P703*('6_기대효과'!$K$7/'d_고정'!$B$9))*(1-R703)</f>
        <v/>
      </c>
      <c r="AA703">
        <f>W703*L703*(1-R703-'d_고정'!$B$13)+U703*MAX(N703-'d_고정'!$B$10*P703*('6_기대효과'!$K$7/'d_고정'!$B$9),0)*Q703*(1-R703)</f>
        <v/>
      </c>
      <c r="AB703">
        <f>Y703+Z703</f>
        <v/>
      </c>
      <c r="AC703">
        <f>Y703/('d_고정'!$B$5*'6_기대효과'!$H$7/8)/'d_고정'!$B$6</f>
        <v/>
      </c>
      <c r="AD703">
        <f>Y703/('d_고정'!$B$8*'6_기대효과'!$H$7/8)</f>
        <v/>
      </c>
    </row>
    <row r="704">
      <c r="A704">
        <f>RAND()</f>
        <v/>
      </c>
      <c r="B704">
        <f>IF('d_시나리오'!$J$2='d_시나리오'!$H$2,'d_시나리오'!$I$2,IF(A704&lt;('d_시나리오'!$I$2-'d_시나리오'!$H$2)/('d_시나리오'!$J$2-'d_시나리오'!$H$2),'d_시나리오'!$H$2+SQRT(A704*('d_시나리오'!$J$2-'d_시나리오'!$H$2)*('d_시나리오'!$I$2-'d_시나리오'!$H$2)),'d_시나리오'!$J$2-SQRT((1-A704)*('d_시나리오'!$J$2-'d_시나리오'!$H$2)*('d_시나리오'!$J$2-'d_시나리오'!$I$2))))</f>
        <v/>
      </c>
      <c r="C704">
        <f>RAND()</f>
        <v/>
      </c>
      <c r="D704">
        <f>BETAINV(RAND(),IF(C704&lt;'d_고정'!$B$26,'d_고정'!$B$23,'d_고정'!$B$16)+1,'d_고정'!$B$17-IF(C704&lt;'d_고정'!$B$26,'d_고정'!$B$23,'d_고정'!$B$16)+1)*('d_고정'!$B$14+('d_고정'!$B$15-'d_고정'!$B$14)*RAND())</f>
        <v/>
      </c>
      <c r="E704">
        <f>INDEX('d_분포'!$A$2:$A$28,RANDBETWEEN(1,27))</f>
        <v/>
      </c>
      <c r="F704">
        <f>INDEX('d_분포'!$C$2:$C$5,RANDBETWEEN(1,4))*(0.9+0.2*RAND())</f>
        <v/>
      </c>
      <c r="G704">
        <f>RAND()</f>
        <v/>
      </c>
      <c r="H704">
        <f>(F704+(1-F704)*('d_고정'!$B$22*BETAINV(RAND(),IF(G704&lt;'d_고정'!$B$26,'d_고정'!$B$25,'d_고정'!$B$20)+1,'d_고정'!$B$21-IF(G704&lt;'d_고정'!$B$26,'d_고정'!$B$25,'d_고정'!$B$20)+1)+(1-'d_고정'!$B$22)*BETAINV(RAND(),IF(G704&lt;'d_고정'!$B$26,'d_고정'!$B$24,'d_고정'!$B$18)+1,'d_고정'!$B$19-IF(G704&lt;'d_고정'!$B$26,'d_고정'!$B$24,'d_고정'!$B$18)+1))*('d_고정'!$B$14+('d_고정'!$B$15-'d_고정'!$B$14)*RAND()))/F704</f>
        <v/>
      </c>
      <c r="I704">
        <f>RAND()</f>
        <v/>
      </c>
      <c r="J704">
        <f>IF('d_시나리오'!$J$3='d_시나리오'!$H$3,'d_시나리오'!$I$3,IF(I704&lt;('d_시나리오'!$I$3-'d_시나리오'!$H$3)/('d_시나리오'!$J$3-'d_시나리오'!$H$3),'d_시나리오'!$H$3+SQRT(I704*('d_시나리오'!$J$3-'d_시나리오'!$H$3)*('d_시나리오'!$I$3-'d_시나리오'!$H$3)),'d_시나리오'!$J$3-SQRT((1-I704)*('d_시나리오'!$J$3-'d_시나리오'!$H$3)*('d_시나리오'!$J$3-'d_시나리오'!$I$3))))</f>
        <v/>
      </c>
      <c r="K704">
        <f>RAND()</f>
        <v/>
      </c>
      <c r="L704">
        <f>IF('d_시나리오'!$J$4='d_시나리오'!$H$4,'d_시나리오'!$I$4,IF(K704&lt;('d_시나리오'!$I$4-'d_시나리오'!$H$4)/('d_시나리오'!$J$4-'d_시나리오'!$H$4),'d_시나리오'!$H$4+SQRT(K704*('d_시나리오'!$J$4-'d_시나리오'!$H$4)*('d_시나리오'!$I$4-'d_시나리오'!$H$4)),'d_시나리오'!$J$4-SQRT((1-K704)*('d_시나리오'!$J$4-'d_시나리오'!$H$4)*('d_시나리오'!$J$4-'d_시나리오'!$I$4))))</f>
        <v/>
      </c>
      <c r="M704">
        <f>RAND()</f>
        <v/>
      </c>
      <c r="N704">
        <f>IF('d_시나리오'!$J$5='d_시나리오'!$H$5,'d_시나리오'!$I$5,IF(M704&lt;('d_시나리오'!$I$5-'d_시나리오'!$H$5)/('d_시나리오'!$J$5-'d_시나리오'!$H$5),'d_시나리오'!$H$5+SQRT(M704*('d_시나리오'!$J$5-'d_시나리오'!$H$5)*('d_시나리오'!$I$5-'d_시나리오'!$H$5)),'d_시나리오'!$J$5-SQRT((1-M704)*('d_시나리오'!$J$5-'d_시나리오'!$H$5)*('d_시나리오'!$J$5-'d_시나리오'!$I$5))))</f>
        <v/>
      </c>
      <c r="O704">
        <f>RAND()</f>
        <v/>
      </c>
      <c r="P704">
        <f>IF('d_시나리오'!$J$6='d_시나리오'!$H$6,'d_시나리오'!$I$6,IF(O704&lt;('d_시나리오'!$I$6-'d_시나리오'!$H$6)/('d_시나리오'!$J$6-'d_시나리오'!$H$6),'d_시나리오'!$H$6+SQRT(O704*('d_시나리오'!$J$6-'d_시나리오'!$H$6)*('d_시나리오'!$I$6-'d_시나리오'!$H$6)),'d_시나리오'!$J$6-SQRT((1-O704)*('d_시나리오'!$J$6-'d_시나리오'!$H$6)*('d_시나리오'!$J$6-'d_시나리오'!$I$6))))</f>
        <v/>
      </c>
      <c r="Q704">
        <f>INDEX('d_분포'!$B$2:$B$57,RANDBETWEEN(1,56))</f>
        <v/>
      </c>
      <c r="R704">
        <f>BETAINV(RAND(),5,5)</f>
        <v/>
      </c>
      <c r="S704">
        <f>'d_고정'!$B$1*'6_기대효과'!$H$7*('d_시나리오'!$I$7/'d_고정'!$B$2)*B704</f>
        <v/>
      </c>
      <c r="T704">
        <f>S704*D704</f>
        <v/>
      </c>
      <c r="U704">
        <f>S704*F704*H704</f>
        <v/>
      </c>
      <c r="V704">
        <f>S704*F704*(H704-1)</f>
        <v/>
      </c>
      <c r="W704">
        <f>U704*J704</f>
        <v/>
      </c>
      <c r="X704">
        <f>T704+W704</f>
        <v/>
      </c>
      <c r="Y704">
        <f>(T704*E704+W704*L704)*(1-R704-'d_고정'!$B$13)</f>
        <v/>
      </c>
      <c r="Z704">
        <f>(U704*N704*Q704+'d_고정'!$B$3*('6_기대효과'!$H$7/8)*Q704*'d_고정'!$B$10*P704*('6_기대효과'!$K$7/'d_고정'!$B$9))*(1-R704)</f>
        <v/>
      </c>
      <c r="AA704">
        <f>W704*L704*(1-R704-'d_고정'!$B$13)+U704*MAX(N704-'d_고정'!$B$10*P704*('6_기대효과'!$K$7/'d_고정'!$B$9),0)*Q704*(1-R704)</f>
        <v/>
      </c>
      <c r="AB704">
        <f>Y704+Z704</f>
        <v/>
      </c>
      <c r="AC704">
        <f>Y704/('d_고정'!$B$5*'6_기대효과'!$H$7/8)/'d_고정'!$B$6</f>
        <v/>
      </c>
      <c r="AD704">
        <f>Y704/('d_고정'!$B$8*'6_기대효과'!$H$7/8)</f>
        <v/>
      </c>
    </row>
    <row r="705">
      <c r="A705">
        <f>RAND()</f>
        <v/>
      </c>
      <c r="B705">
        <f>IF('d_시나리오'!$J$2='d_시나리오'!$H$2,'d_시나리오'!$I$2,IF(A705&lt;('d_시나리오'!$I$2-'d_시나리오'!$H$2)/('d_시나리오'!$J$2-'d_시나리오'!$H$2),'d_시나리오'!$H$2+SQRT(A705*('d_시나리오'!$J$2-'d_시나리오'!$H$2)*('d_시나리오'!$I$2-'d_시나리오'!$H$2)),'d_시나리오'!$J$2-SQRT((1-A705)*('d_시나리오'!$J$2-'d_시나리오'!$H$2)*('d_시나리오'!$J$2-'d_시나리오'!$I$2))))</f>
        <v/>
      </c>
      <c r="C705">
        <f>RAND()</f>
        <v/>
      </c>
      <c r="D705">
        <f>BETAINV(RAND(),IF(C705&lt;'d_고정'!$B$26,'d_고정'!$B$23,'d_고정'!$B$16)+1,'d_고정'!$B$17-IF(C705&lt;'d_고정'!$B$26,'d_고정'!$B$23,'d_고정'!$B$16)+1)*('d_고정'!$B$14+('d_고정'!$B$15-'d_고정'!$B$14)*RAND())</f>
        <v/>
      </c>
      <c r="E705">
        <f>INDEX('d_분포'!$A$2:$A$28,RANDBETWEEN(1,27))</f>
        <v/>
      </c>
      <c r="F705">
        <f>INDEX('d_분포'!$C$2:$C$5,RANDBETWEEN(1,4))*(0.9+0.2*RAND())</f>
        <v/>
      </c>
      <c r="G705">
        <f>RAND()</f>
        <v/>
      </c>
      <c r="H705">
        <f>(F705+(1-F705)*('d_고정'!$B$22*BETAINV(RAND(),IF(G705&lt;'d_고정'!$B$26,'d_고정'!$B$25,'d_고정'!$B$20)+1,'d_고정'!$B$21-IF(G705&lt;'d_고정'!$B$26,'d_고정'!$B$25,'d_고정'!$B$20)+1)+(1-'d_고정'!$B$22)*BETAINV(RAND(),IF(G705&lt;'d_고정'!$B$26,'d_고정'!$B$24,'d_고정'!$B$18)+1,'d_고정'!$B$19-IF(G705&lt;'d_고정'!$B$26,'d_고정'!$B$24,'d_고정'!$B$18)+1))*('d_고정'!$B$14+('d_고정'!$B$15-'d_고정'!$B$14)*RAND()))/F705</f>
        <v/>
      </c>
      <c r="I705">
        <f>RAND()</f>
        <v/>
      </c>
      <c r="J705">
        <f>IF('d_시나리오'!$J$3='d_시나리오'!$H$3,'d_시나리오'!$I$3,IF(I705&lt;('d_시나리오'!$I$3-'d_시나리오'!$H$3)/('d_시나리오'!$J$3-'d_시나리오'!$H$3),'d_시나리오'!$H$3+SQRT(I705*('d_시나리오'!$J$3-'d_시나리오'!$H$3)*('d_시나리오'!$I$3-'d_시나리오'!$H$3)),'d_시나리오'!$J$3-SQRT((1-I705)*('d_시나리오'!$J$3-'d_시나리오'!$H$3)*('d_시나리오'!$J$3-'d_시나리오'!$I$3))))</f>
        <v/>
      </c>
      <c r="K705">
        <f>RAND()</f>
        <v/>
      </c>
      <c r="L705">
        <f>IF('d_시나리오'!$J$4='d_시나리오'!$H$4,'d_시나리오'!$I$4,IF(K705&lt;('d_시나리오'!$I$4-'d_시나리오'!$H$4)/('d_시나리오'!$J$4-'d_시나리오'!$H$4),'d_시나리오'!$H$4+SQRT(K705*('d_시나리오'!$J$4-'d_시나리오'!$H$4)*('d_시나리오'!$I$4-'d_시나리오'!$H$4)),'d_시나리오'!$J$4-SQRT((1-K705)*('d_시나리오'!$J$4-'d_시나리오'!$H$4)*('d_시나리오'!$J$4-'d_시나리오'!$I$4))))</f>
        <v/>
      </c>
      <c r="M705">
        <f>RAND()</f>
        <v/>
      </c>
      <c r="N705">
        <f>IF('d_시나리오'!$J$5='d_시나리오'!$H$5,'d_시나리오'!$I$5,IF(M705&lt;('d_시나리오'!$I$5-'d_시나리오'!$H$5)/('d_시나리오'!$J$5-'d_시나리오'!$H$5),'d_시나리오'!$H$5+SQRT(M705*('d_시나리오'!$J$5-'d_시나리오'!$H$5)*('d_시나리오'!$I$5-'d_시나리오'!$H$5)),'d_시나리오'!$J$5-SQRT((1-M705)*('d_시나리오'!$J$5-'d_시나리오'!$H$5)*('d_시나리오'!$J$5-'d_시나리오'!$I$5))))</f>
        <v/>
      </c>
      <c r="O705">
        <f>RAND()</f>
        <v/>
      </c>
      <c r="P705">
        <f>IF('d_시나리오'!$J$6='d_시나리오'!$H$6,'d_시나리오'!$I$6,IF(O705&lt;('d_시나리오'!$I$6-'d_시나리오'!$H$6)/('d_시나리오'!$J$6-'d_시나리오'!$H$6),'d_시나리오'!$H$6+SQRT(O705*('d_시나리오'!$J$6-'d_시나리오'!$H$6)*('d_시나리오'!$I$6-'d_시나리오'!$H$6)),'d_시나리오'!$J$6-SQRT((1-O705)*('d_시나리오'!$J$6-'d_시나리오'!$H$6)*('d_시나리오'!$J$6-'d_시나리오'!$I$6))))</f>
        <v/>
      </c>
      <c r="Q705">
        <f>INDEX('d_분포'!$B$2:$B$57,RANDBETWEEN(1,56))</f>
        <v/>
      </c>
      <c r="R705">
        <f>BETAINV(RAND(),5,5)</f>
        <v/>
      </c>
      <c r="S705">
        <f>'d_고정'!$B$1*'6_기대효과'!$H$7*('d_시나리오'!$I$7/'d_고정'!$B$2)*B705</f>
        <v/>
      </c>
      <c r="T705">
        <f>S705*D705</f>
        <v/>
      </c>
      <c r="U705">
        <f>S705*F705*H705</f>
        <v/>
      </c>
      <c r="V705">
        <f>S705*F705*(H705-1)</f>
        <v/>
      </c>
      <c r="W705">
        <f>U705*J705</f>
        <v/>
      </c>
      <c r="X705">
        <f>T705+W705</f>
        <v/>
      </c>
      <c r="Y705">
        <f>(T705*E705+W705*L705)*(1-R705-'d_고정'!$B$13)</f>
        <v/>
      </c>
      <c r="Z705">
        <f>(U705*N705*Q705+'d_고정'!$B$3*('6_기대효과'!$H$7/8)*Q705*'d_고정'!$B$10*P705*('6_기대효과'!$K$7/'d_고정'!$B$9))*(1-R705)</f>
        <v/>
      </c>
      <c r="AA705">
        <f>W705*L705*(1-R705-'d_고정'!$B$13)+U705*MAX(N705-'d_고정'!$B$10*P705*('6_기대효과'!$K$7/'d_고정'!$B$9),0)*Q705*(1-R705)</f>
        <v/>
      </c>
      <c r="AB705">
        <f>Y705+Z705</f>
        <v/>
      </c>
      <c r="AC705">
        <f>Y705/('d_고정'!$B$5*'6_기대효과'!$H$7/8)/'d_고정'!$B$6</f>
        <v/>
      </c>
      <c r="AD705">
        <f>Y705/('d_고정'!$B$8*'6_기대효과'!$H$7/8)</f>
        <v/>
      </c>
    </row>
    <row r="706">
      <c r="A706">
        <f>RAND()</f>
        <v/>
      </c>
      <c r="B706">
        <f>IF('d_시나리오'!$J$2='d_시나리오'!$H$2,'d_시나리오'!$I$2,IF(A706&lt;('d_시나리오'!$I$2-'d_시나리오'!$H$2)/('d_시나리오'!$J$2-'d_시나리오'!$H$2),'d_시나리오'!$H$2+SQRT(A706*('d_시나리오'!$J$2-'d_시나리오'!$H$2)*('d_시나리오'!$I$2-'d_시나리오'!$H$2)),'d_시나리오'!$J$2-SQRT((1-A706)*('d_시나리오'!$J$2-'d_시나리오'!$H$2)*('d_시나리오'!$J$2-'d_시나리오'!$I$2))))</f>
        <v/>
      </c>
      <c r="C706">
        <f>RAND()</f>
        <v/>
      </c>
      <c r="D706">
        <f>BETAINV(RAND(),IF(C706&lt;'d_고정'!$B$26,'d_고정'!$B$23,'d_고정'!$B$16)+1,'d_고정'!$B$17-IF(C706&lt;'d_고정'!$B$26,'d_고정'!$B$23,'d_고정'!$B$16)+1)*('d_고정'!$B$14+('d_고정'!$B$15-'d_고정'!$B$14)*RAND())</f>
        <v/>
      </c>
      <c r="E706">
        <f>INDEX('d_분포'!$A$2:$A$28,RANDBETWEEN(1,27))</f>
        <v/>
      </c>
      <c r="F706">
        <f>INDEX('d_분포'!$C$2:$C$5,RANDBETWEEN(1,4))*(0.9+0.2*RAND())</f>
        <v/>
      </c>
      <c r="G706">
        <f>RAND()</f>
        <v/>
      </c>
      <c r="H706">
        <f>(F706+(1-F706)*('d_고정'!$B$22*BETAINV(RAND(),IF(G706&lt;'d_고정'!$B$26,'d_고정'!$B$25,'d_고정'!$B$20)+1,'d_고정'!$B$21-IF(G706&lt;'d_고정'!$B$26,'d_고정'!$B$25,'d_고정'!$B$20)+1)+(1-'d_고정'!$B$22)*BETAINV(RAND(),IF(G706&lt;'d_고정'!$B$26,'d_고정'!$B$24,'d_고정'!$B$18)+1,'d_고정'!$B$19-IF(G706&lt;'d_고정'!$B$26,'d_고정'!$B$24,'d_고정'!$B$18)+1))*('d_고정'!$B$14+('d_고정'!$B$15-'d_고정'!$B$14)*RAND()))/F706</f>
        <v/>
      </c>
      <c r="I706">
        <f>RAND()</f>
        <v/>
      </c>
      <c r="J706">
        <f>IF('d_시나리오'!$J$3='d_시나리오'!$H$3,'d_시나리오'!$I$3,IF(I706&lt;('d_시나리오'!$I$3-'d_시나리오'!$H$3)/('d_시나리오'!$J$3-'d_시나리오'!$H$3),'d_시나리오'!$H$3+SQRT(I706*('d_시나리오'!$J$3-'d_시나리오'!$H$3)*('d_시나리오'!$I$3-'d_시나리오'!$H$3)),'d_시나리오'!$J$3-SQRT((1-I706)*('d_시나리오'!$J$3-'d_시나리오'!$H$3)*('d_시나리오'!$J$3-'d_시나리오'!$I$3))))</f>
        <v/>
      </c>
      <c r="K706">
        <f>RAND()</f>
        <v/>
      </c>
      <c r="L706">
        <f>IF('d_시나리오'!$J$4='d_시나리오'!$H$4,'d_시나리오'!$I$4,IF(K706&lt;('d_시나리오'!$I$4-'d_시나리오'!$H$4)/('d_시나리오'!$J$4-'d_시나리오'!$H$4),'d_시나리오'!$H$4+SQRT(K706*('d_시나리오'!$J$4-'d_시나리오'!$H$4)*('d_시나리오'!$I$4-'d_시나리오'!$H$4)),'d_시나리오'!$J$4-SQRT((1-K706)*('d_시나리오'!$J$4-'d_시나리오'!$H$4)*('d_시나리오'!$J$4-'d_시나리오'!$I$4))))</f>
        <v/>
      </c>
      <c r="M706">
        <f>RAND()</f>
        <v/>
      </c>
      <c r="N706">
        <f>IF('d_시나리오'!$J$5='d_시나리오'!$H$5,'d_시나리오'!$I$5,IF(M706&lt;('d_시나리오'!$I$5-'d_시나리오'!$H$5)/('d_시나리오'!$J$5-'d_시나리오'!$H$5),'d_시나리오'!$H$5+SQRT(M706*('d_시나리오'!$J$5-'d_시나리오'!$H$5)*('d_시나리오'!$I$5-'d_시나리오'!$H$5)),'d_시나리오'!$J$5-SQRT((1-M706)*('d_시나리오'!$J$5-'d_시나리오'!$H$5)*('d_시나리오'!$J$5-'d_시나리오'!$I$5))))</f>
        <v/>
      </c>
      <c r="O706">
        <f>RAND()</f>
        <v/>
      </c>
      <c r="P706">
        <f>IF('d_시나리오'!$J$6='d_시나리오'!$H$6,'d_시나리오'!$I$6,IF(O706&lt;('d_시나리오'!$I$6-'d_시나리오'!$H$6)/('d_시나리오'!$J$6-'d_시나리오'!$H$6),'d_시나리오'!$H$6+SQRT(O706*('d_시나리오'!$J$6-'d_시나리오'!$H$6)*('d_시나리오'!$I$6-'d_시나리오'!$H$6)),'d_시나리오'!$J$6-SQRT((1-O706)*('d_시나리오'!$J$6-'d_시나리오'!$H$6)*('d_시나리오'!$J$6-'d_시나리오'!$I$6))))</f>
        <v/>
      </c>
      <c r="Q706">
        <f>INDEX('d_분포'!$B$2:$B$57,RANDBETWEEN(1,56))</f>
        <v/>
      </c>
      <c r="R706">
        <f>BETAINV(RAND(),5,5)</f>
        <v/>
      </c>
      <c r="S706">
        <f>'d_고정'!$B$1*'6_기대효과'!$H$7*('d_시나리오'!$I$7/'d_고정'!$B$2)*B706</f>
        <v/>
      </c>
      <c r="T706">
        <f>S706*D706</f>
        <v/>
      </c>
      <c r="U706">
        <f>S706*F706*H706</f>
        <v/>
      </c>
      <c r="V706">
        <f>S706*F706*(H706-1)</f>
        <v/>
      </c>
      <c r="W706">
        <f>U706*J706</f>
        <v/>
      </c>
      <c r="X706">
        <f>T706+W706</f>
        <v/>
      </c>
      <c r="Y706">
        <f>(T706*E706+W706*L706)*(1-R706-'d_고정'!$B$13)</f>
        <v/>
      </c>
      <c r="Z706">
        <f>(U706*N706*Q706+'d_고정'!$B$3*('6_기대효과'!$H$7/8)*Q706*'d_고정'!$B$10*P706*('6_기대효과'!$K$7/'d_고정'!$B$9))*(1-R706)</f>
        <v/>
      </c>
      <c r="AA706">
        <f>W706*L706*(1-R706-'d_고정'!$B$13)+U706*MAX(N706-'d_고정'!$B$10*P706*('6_기대효과'!$K$7/'d_고정'!$B$9),0)*Q706*(1-R706)</f>
        <v/>
      </c>
      <c r="AB706">
        <f>Y706+Z706</f>
        <v/>
      </c>
      <c r="AC706">
        <f>Y706/('d_고정'!$B$5*'6_기대효과'!$H$7/8)/'d_고정'!$B$6</f>
        <v/>
      </c>
      <c r="AD706">
        <f>Y706/('d_고정'!$B$8*'6_기대효과'!$H$7/8)</f>
        <v/>
      </c>
    </row>
    <row r="707">
      <c r="A707">
        <f>RAND()</f>
        <v/>
      </c>
      <c r="B707">
        <f>IF('d_시나리오'!$J$2='d_시나리오'!$H$2,'d_시나리오'!$I$2,IF(A707&lt;('d_시나리오'!$I$2-'d_시나리오'!$H$2)/('d_시나리오'!$J$2-'d_시나리오'!$H$2),'d_시나리오'!$H$2+SQRT(A707*('d_시나리오'!$J$2-'d_시나리오'!$H$2)*('d_시나리오'!$I$2-'d_시나리오'!$H$2)),'d_시나리오'!$J$2-SQRT((1-A707)*('d_시나리오'!$J$2-'d_시나리오'!$H$2)*('d_시나리오'!$J$2-'d_시나리오'!$I$2))))</f>
        <v/>
      </c>
      <c r="C707">
        <f>RAND()</f>
        <v/>
      </c>
      <c r="D707">
        <f>BETAINV(RAND(),IF(C707&lt;'d_고정'!$B$26,'d_고정'!$B$23,'d_고정'!$B$16)+1,'d_고정'!$B$17-IF(C707&lt;'d_고정'!$B$26,'d_고정'!$B$23,'d_고정'!$B$16)+1)*('d_고정'!$B$14+('d_고정'!$B$15-'d_고정'!$B$14)*RAND())</f>
        <v/>
      </c>
      <c r="E707">
        <f>INDEX('d_분포'!$A$2:$A$28,RANDBETWEEN(1,27))</f>
        <v/>
      </c>
      <c r="F707">
        <f>INDEX('d_분포'!$C$2:$C$5,RANDBETWEEN(1,4))*(0.9+0.2*RAND())</f>
        <v/>
      </c>
      <c r="G707">
        <f>RAND()</f>
        <v/>
      </c>
      <c r="H707">
        <f>(F707+(1-F707)*('d_고정'!$B$22*BETAINV(RAND(),IF(G707&lt;'d_고정'!$B$26,'d_고정'!$B$25,'d_고정'!$B$20)+1,'d_고정'!$B$21-IF(G707&lt;'d_고정'!$B$26,'d_고정'!$B$25,'d_고정'!$B$20)+1)+(1-'d_고정'!$B$22)*BETAINV(RAND(),IF(G707&lt;'d_고정'!$B$26,'d_고정'!$B$24,'d_고정'!$B$18)+1,'d_고정'!$B$19-IF(G707&lt;'d_고정'!$B$26,'d_고정'!$B$24,'d_고정'!$B$18)+1))*('d_고정'!$B$14+('d_고정'!$B$15-'d_고정'!$B$14)*RAND()))/F707</f>
        <v/>
      </c>
      <c r="I707">
        <f>RAND()</f>
        <v/>
      </c>
      <c r="J707">
        <f>IF('d_시나리오'!$J$3='d_시나리오'!$H$3,'d_시나리오'!$I$3,IF(I707&lt;('d_시나리오'!$I$3-'d_시나리오'!$H$3)/('d_시나리오'!$J$3-'d_시나리오'!$H$3),'d_시나리오'!$H$3+SQRT(I707*('d_시나리오'!$J$3-'d_시나리오'!$H$3)*('d_시나리오'!$I$3-'d_시나리오'!$H$3)),'d_시나리오'!$J$3-SQRT((1-I707)*('d_시나리오'!$J$3-'d_시나리오'!$H$3)*('d_시나리오'!$J$3-'d_시나리오'!$I$3))))</f>
        <v/>
      </c>
      <c r="K707">
        <f>RAND()</f>
        <v/>
      </c>
      <c r="L707">
        <f>IF('d_시나리오'!$J$4='d_시나리오'!$H$4,'d_시나리오'!$I$4,IF(K707&lt;('d_시나리오'!$I$4-'d_시나리오'!$H$4)/('d_시나리오'!$J$4-'d_시나리오'!$H$4),'d_시나리오'!$H$4+SQRT(K707*('d_시나리오'!$J$4-'d_시나리오'!$H$4)*('d_시나리오'!$I$4-'d_시나리오'!$H$4)),'d_시나리오'!$J$4-SQRT((1-K707)*('d_시나리오'!$J$4-'d_시나리오'!$H$4)*('d_시나리오'!$J$4-'d_시나리오'!$I$4))))</f>
        <v/>
      </c>
      <c r="M707">
        <f>RAND()</f>
        <v/>
      </c>
      <c r="N707">
        <f>IF('d_시나리오'!$J$5='d_시나리오'!$H$5,'d_시나리오'!$I$5,IF(M707&lt;('d_시나리오'!$I$5-'d_시나리오'!$H$5)/('d_시나리오'!$J$5-'d_시나리오'!$H$5),'d_시나리오'!$H$5+SQRT(M707*('d_시나리오'!$J$5-'d_시나리오'!$H$5)*('d_시나리오'!$I$5-'d_시나리오'!$H$5)),'d_시나리오'!$J$5-SQRT((1-M707)*('d_시나리오'!$J$5-'d_시나리오'!$H$5)*('d_시나리오'!$J$5-'d_시나리오'!$I$5))))</f>
        <v/>
      </c>
      <c r="O707">
        <f>RAND()</f>
        <v/>
      </c>
      <c r="P707">
        <f>IF('d_시나리오'!$J$6='d_시나리오'!$H$6,'d_시나리오'!$I$6,IF(O707&lt;('d_시나리오'!$I$6-'d_시나리오'!$H$6)/('d_시나리오'!$J$6-'d_시나리오'!$H$6),'d_시나리오'!$H$6+SQRT(O707*('d_시나리오'!$J$6-'d_시나리오'!$H$6)*('d_시나리오'!$I$6-'d_시나리오'!$H$6)),'d_시나리오'!$J$6-SQRT((1-O707)*('d_시나리오'!$J$6-'d_시나리오'!$H$6)*('d_시나리오'!$J$6-'d_시나리오'!$I$6))))</f>
        <v/>
      </c>
      <c r="Q707">
        <f>INDEX('d_분포'!$B$2:$B$57,RANDBETWEEN(1,56))</f>
        <v/>
      </c>
      <c r="R707">
        <f>BETAINV(RAND(),5,5)</f>
        <v/>
      </c>
      <c r="S707">
        <f>'d_고정'!$B$1*'6_기대효과'!$H$7*('d_시나리오'!$I$7/'d_고정'!$B$2)*B707</f>
        <v/>
      </c>
      <c r="T707">
        <f>S707*D707</f>
        <v/>
      </c>
      <c r="U707">
        <f>S707*F707*H707</f>
        <v/>
      </c>
      <c r="V707">
        <f>S707*F707*(H707-1)</f>
        <v/>
      </c>
      <c r="W707">
        <f>U707*J707</f>
        <v/>
      </c>
      <c r="X707">
        <f>T707+W707</f>
        <v/>
      </c>
      <c r="Y707">
        <f>(T707*E707+W707*L707)*(1-R707-'d_고정'!$B$13)</f>
        <v/>
      </c>
      <c r="Z707">
        <f>(U707*N707*Q707+'d_고정'!$B$3*('6_기대효과'!$H$7/8)*Q707*'d_고정'!$B$10*P707*('6_기대효과'!$K$7/'d_고정'!$B$9))*(1-R707)</f>
        <v/>
      </c>
      <c r="AA707">
        <f>W707*L707*(1-R707-'d_고정'!$B$13)+U707*MAX(N707-'d_고정'!$B$10*P707*('6_기대효과'!$K$7/'d_고정'!$B$9),0)*Q707*(1-R707)</f>
        <v/>
      </c>
      <c r="AB707">
        <f>Y707+Z707</f>
        <v/>
      </c>
      <c r="AC707">
        <f>Y707/('d_고정'!$B$5*'6_기대효과'!$H$7/8)/'d_고정'!$B$6</f>
        <v/>
      </c>
      <c r="AD707">
        <f>Y707/('d_고정'!$B$8*'6_기대효과'!$H$7/8)</f>
        <v/>
      </c>
    </row>
    <row r="708">
      <c r="A708">
        <f>RAND()</f>
        <v/>
      </c>
      <c r="B708">
        <f>IF('d_시나리오'!$J$2='d_시나리오'!$H$2,'d_시나리오'!$I$2,IF(A708&lt;('d_시나리오'!$I$2-'d_시나리오'!$H$2)/('d_시나리오'!$J$2-'d_시나리오'!$H$2),'d_시나리오'!$H$2+SQRT(A708*('d_시나리오'!$J$2-'d_시나리오'!$H$2)*('d_시나리오'!$I$2-'d_시나리오'!$H$2)),'d_시나리오'!$J$2-SQRT((1-A708)*('d_시나리오'!$J$2-'d_시나리오'!$H$2)*('d_시나리오'!$J$2-'d_시나리오'!$I$2))))</f>
        <v/>
      </c>
      <c r="C708">
        <f>RAND()</f>
        <v/>
      </c>
      <c r="D708">
        <f>BETAINV(RAND(),IF(C708&lt;'d_고정'!$B$26,'d_고정'!$B$23,'d_고정'!$B$16)+1,'d_고정'!$B$17-IF(C708&lt;'d_고정'!$B$26,'d_고정'!$B$23,'d_고정'!$B$16)+1)*('d_고정'!$B$14+('d_고정'!$B$15-'d_고정'!$B$14)*RAND())</f>
        <v/>
      </c>
      <c r="E708">
        <f>INDEX('d_분포'!$A$2:$A$28,RANDBETWEEN(1,27))</f>
        <v/>
      </c>
      <c r="F708">
        <f>INDEX('d_분포'!$C$2:$C$5,RANDBETWEEN(1,4))*(0.9+0.2*RAND())</f>
        <v/>
      </c>
      <c r="G708">
        <f>RAND()</f>
        <v/>
      </c>
      <c r="H708">
        <f>(F708+(1-F708)*('d_고정'!$B$22*BETAINV(RAND(),IF(G708&lt;'d_고정'!$B$26,'d_고정'!$B$25,'d_고정'!$B$20)+1,'d_고정'!$B$21-IF(G708&lt;'d_고정'!$B$26,'d_고정'!$B$25,'d_고정'!$B$20)+1)+(1-'d_고정'!$B$22)*BETAINV(RAND(),IF(G708&lt;'d_고정'!$B$26,'d_고정'!$B$24,'d_고정'!$B$18)+1,'d_고정'!$B$19-IF(G708&lt;'d_고정'!$B$26,'d_고정'!$B$24,'d_고정'!$B$18)+1))*('d_고정'!$B$14+('d_고정'!$B$15-'d_고정'!$B$14)*RAND()))/F708</f>
        <v/>
      </c>
      <c r="I708">
        <f>RAND()</f>
        <v/>
      </c>
      <c r="J708">
        <f>IF('d_시나리오'!$J$3='d_시나리오'!$H$3,'d_시나리오'!$I$3,IF(I708&lt;('d_시나리오'!$I$3-'d_시나리오'!$H$3)/('d_시나리오'!$J$3-'d_시나리오'!$H$3),'d_시나리오'!$H$3+SQRT(I708*('d_시나리오'!$J$3-'d_시나리오'!$H$3)*('d_시나리오'!$I$3-'d_시나리오'!$H$3)),'d_시나리오'!$J$3-SQRT((1-I708)*('d_시나리오'!$J$3-'d_시나리오'!$H$3)*('d_시나리오'!$J$3-'d_시나리오'!$I$3))))</f>
        <v/>
      </c>
      <c r="K708">
        <f>RAND()</f>
        <v/>
      </c>
      <c r="L708">
        <f>IF('d_시나리오'!$J$4='d_시나리오'!$H$4,'d_시나리오'!$I$4,IF(K708&lt;('d_시나리오'!$I$4-'d_시나리오'!$H$4)/('d_시나리오'!$J$4-'d_시나리오'!$H$4),'d_시나리오'!$H$4+SQRT(K708*('d_시나리오'!$J$4-'d_시나리오'!$H$4)*('d_시나리오'!$I$4-'d_시나리오'!$H$4)),'d_시나리오'!$J$4-SQRT((1-K708)*('d_시나리오'!$J$4-'d_시나리오'!$H$4)*('d_시나리오'!$J$4-'d_시나리오'!$I$4))))</f>
        <v/>
      </c>
      <c r="M708">
        <f>RAND()</f>
        <v/>
      </c>
      <c r="N708">
        <f>IF('d_시나리오'!$J$5='d_시나리오'!$H$5,'d_시나리오'!$I$5,IF(M708&lt;('d_시나리오'!$I$5-'d_시나리오'!$H$5)/('d_시나리오'!$J$5-'d_시나리오'!$H$5),'d_시나리오'!$H$5+SQRT(M708*('d_시나리오'!$J$5-'d_시나리오'!$H$5)*('d_시나리오'!$I$5-'d_시나리오'!$H$5)),'d_시나리오'!$J$5-SQRT((1-M708)*('d_시나리오'!$J$5-'d_시나리오'!$H$5)*('d_시나리오'!$J$5-'d_시나리오'!$I$5))))</f>
        <v/>
      </c>
      <c r="O708">
        <f>RAND()</f>
        <v/>
      </c>
      <c r="P708">
        <f>IF('d_시나리오'!$J$6='d_시나리오'!$H$6,'d_시나리오'!$I$6,IF(O708&lt;('d_시나리오'!$I$6-'d_시나리오'!$H$6)/('d_시나리오'!$J$6-'d_시나리오'!$H$6),'d_시나리오'!$H$6+SQRT(O708*('d_시나리오'!$J$6-'d_시나리오'!$H$6)*('d_시나리오'!$I$6-'d_시나리오'!$H$6)),'d_시나리오'!$J$6-SQRT((1-O708)*('d_시나리오'!$J$6-'d_시나리오'!$H$6)*('d_시나리오'!$J$6-'d_시나리오'!$I$6))))</f>
        <v/>
      </c>
      <c r="Q708">
        <f>INDEX('d_분포'!$B$2:$B$57,RANDBETWEEN(1,56))</f>
        <v/>
      </c>
      <c r="R708">
        <f>BETAINV(RAND(),5,5)</f>
        <v/>
      </c>
      <c r="S708">
        <f>'d_고정'!$B$1*'6_기대효과'!$H$7*('d_시나리오'!$I$7/'d_고정'!$B$2)*B708</f>
        <v/>
      </c>
      <c r="T708">
        <f>S708*D708</f>
        <v/>
      </c>
      <c r="U708">
        <f>S708*F708*H708</f>
        <v/>
      </c>
      <c r="V708">
        <f>S708*F708*(H708-1)</f>
        <v/>
      </c>
      <c r="W708">
        <f>U708*J708</f>
        <v/>
      </c>
      <c r="X708">
        <f>T708+W708</f>
        <v/>
      </c>
      <c r="Y708">
        <f>(T708*E708+W708*L708)*(1-R708-'d_고정'!$B$13)</f>
        <v/>
      </c>
      <c r="Z708">
        <f>(U708*N708*Q708+'d_고정'!$B$3*('6_기대효과'!$H$7/8)*Q708*'d_고정'!$B$10*P708*('6_기대효과'!$K$7/'d_고정'!$B$9))*(1-R708)</f>
        <v/>
      </c>
      <c r="AA708">
        <f>W708*L708*(1-R708-'d_고정'!$B$13)+U708*MAX(N708-'d_고정'!$B$10*P708*('6_기대효과'!$K$7/'d_고정'!$B$9),0)*Q708*(1-R708)</f>
        <v/>
      </c>
      <c r="AB708">
        <f>Y708+Z708</f>
        <v/>
      </c>
      <c r="AC708">
        <f>Y708/('d_고정'!$B$5*'6_기대효과'!$H$7/8)/'d_고정'!$B$6</f>
        <v/>
      </c>
      <c r="AD708">
        <f>Y708/('d_고정'!$B$8*'6_기대효과'!$H$7/8)</f>
        <v/>
      </c>
    </row>
    <row r="709">
      <c r="A709">
        <f>RAND()</f>
        <v/>
      </c>
      <c r="B709">
        <f>IF('d_시나리오'!$J$2='d_시나리오'!$H$2,'d_시나리오'!$I$2,IF(A709&lt;('d_시나리오'!$I$2-'d_시나리오'!$H$2)/('d_시나리오'!$J$2-'d_시나리오'!$H$2),'d_시나리오'!$H$2+SQRT(A709*('d_시나리오'!$J$2-'d_시나리오'!$H$2)*('d_시나리오'!$I$2-'d_시나리오'!$H$2)),'d_시나리오'!$J$2-SQRT((1-A709)*('d_시나리오'!$J$2-'d_시나리오'!$H$2)*('d_시나리오'!$J$2-'d_시나리오'!$I$2))))</f>
        <v/>
      </c>
      <c r="C709">
        <f>RAND()</f>
        <v/>
      </c>
      <c r="D709">
        <f>BETAINV(RAND(),IF(C709&lt;'d_고정'!$B$26,'d_고정'!$B$23,'d_고정'!$B$16)+1,'d_고정'!$B$17-IF(C709&lt;'d_고정'!$B$26,'d_고정'!$B$23,'d_고정'!$B$16)+1)*('d_고정'!$B$14+('d_고정'!$B$15-'d_고정'!$B$14)*RAND())</f>
        <v/>
      </c>
      <c r="E709">
        <f>INDEX('d_분포'!$A$2:$A$28,RANDBETWEEN(1,27))</f>
        <v/>
      </c>
      <c r="F709">
        <f>INDEX('d_분포'!$C$2:$C$5,RANDBETWEEN(1,4))*(0.9+0.2*RAND())</f>
        <v/>
      </c>
      <c r="G709">
        <f>RAND()</f>
        <v/>
      </c>
      <c r="H709">
        <f>(F709+(1-F709)*('d_고정'!$B$22*BETAINV(RAND(),IF(G709&lt;'d_고정'!$B$26,'d_고정'!$B$25,'d_고정'!$B$20)+1,'d_고정'!$B$21-IF(G709&lt;'d_고정'!$B$26,'d_고정'!$B$25,'d_고정'!$B$20)+1)+(1-'d_고정'!$B$22)*BETAINV(RAND(),IF(G709&lt;'d_고정'!$B$26,'d_고정'!$B$24,'d_고정'!$B$18)+1,'d_고정'!$B$19-IF(G709&lt;'d_고정'!$B$26,'d_고정'!$B$24,'d_고정'!$B$18)+1))*('d_고정'!$B$14+('d_고정'!$B$15-'d_고정'!$B$14)*RAND()))/F709</f>
        <v/>
      </c>
      <c r="I709">
        <f>RAND()</f>
        <v/>
      </c>
      <c r="J709">
        <f>IF('d_시나리오'!$J$3='d_시나리오'!$H$3,'d_시나리오'!$I$3,IF(I709&lt;('d_시나리오'!$I$3-'d_시나리오'!$H$3)/('d_시나리오'!$J$3-'d_시나리오'!$H$3),'d_시나리오'!$H$3+SQRT(I709*('d_시나리오'!$J$3-'d_시나리오'!$H$3)*('d_시나리오'!$I$3-'d_시나리오'!$H$3)),'d_시나리오'!$J$3-SQRT((1-I709)*('d_시나리오'!$J$3-'d_시나리오'!$H$3)*('d_시나리오'!$J$3-'d_시나리오'!$I$3))))</f>
        <v/>
      </c>
      <c r="K709">
        <f>RAND()</f>
        <v/>
      </c>
      <c r="L709">
        <f>IF('d_시나리오'!$J$4='d_시나리오'!$H$4,'d_시나리오'!$I$4,IF(K709&lt;('d_시나리오'!$I$4-'d_시나리오'!$H$4)/('d_시나리오'!$J$4-'d_시나리오'!$H$4),'d_시나리오'!$H$4+SQRT(K709*('d_시나리오'!$J$4-'d_시나리오'!$H$4)*('d_시나리오'!$I$4-'d_시나리오'!$H$4)),'d_시나리오'!$J$4-SQRT((1-K709)*('d_시나리오'!$J$4-'d_시나리오'!$H$4)*('d_시나리오'!$J$4-'d_시나리오'!$I$4))))</f>
        <v/>
      </c>
      <c r="M709">
        <f>RAND()</f>
        <v/>
      </c>
      <c r="N709">
        <f>IF('d_시나리오'!$J$5='d_시나리오'!$H$5,'d_시나리오'!$I$5,IF(M709&lt;('d_시나리오'!$I$5-'d_시나리오'!$H$5)/('d_시나리오'!$J$5-'d_시나리오'!$H$5),'d_시나리오'!$H$5+SQRT(M709*('d_시나리오'!$J$5-'d_시나리오'!$H$5)*('d_시나리오'!$I$5-'d_시나리오'!$H$5)),'d_시나리오'!$J$5-SQRT((1-M709)*('d_시나리오'!$J$5-'d_시나리오'!$H$5)*('d_시나리오'!$J$5-'d_시나리오'!$I$5))))</f>
        <v/>
      </c>
      <c r="O709">
        <f>RAND()</f>
        <v/>
      </c>
      <c r="P709">
        <f>IF('d_시나리오'!$J$6='d_시나리오'!$H$6,'d_시나리오'!$I$6,IF(O709&lt;('d_시나리오'!$I$6-'d_시나리오'!$H$6)/('d_시나리오'!$J$6-'d_시나리오'!$H$6),'d_시나리오'!$H$6+SQRT(O709*('d_시나리오'!$J$6-'d_시나리오'!$H$6)*('d_시나리오'!$I$6-'d_시나리오'!$H$6)),'d_시나리오'!$J$6-SQRT((1-O709)*('d_시나리오'!$J$6-'d_시나리오'!$H$6)*('d_시나리오'!$J$6-'d_시나리오'!$I$6))))</f>
        <v/>
      </c>
      <c r="Q709">
        <f>INDEX('d_분포'!$B$2:$B$57,RANDBETWEEN(1,56))</f>
        <v/>
      </c>
      <c r="R709">
        <f>BETAINV(RAND(),5,5)</f>
        <v/>
      </c>
      <c r="S709">
        <f>'d_고정'!$B$1*'6_기대효과'!$H$7*('d_시나리오'!$I$7/'d_고정'!$B$2)*B709</f>
        <v/>
      </c>
      <c r="T709">
        <f>S709*D709</f>
        <v/>
      </c>
      <c r="U709">
        <f>S709*F709*H709</f>
        <v/>
      </c>
      <c r="V709">
        <f>S709*F709*(H709-1)</f>
        <v/>
      </c>
      <c r="W709">
        <f>U709*J709</f>
        <v/>
      </c>
      <c r="X709">
        <f>T709+W709</f>
        <v/>
      </c>
      <c r="Y709">
        <f>(T709*E709+W709*L709)*(1-R709-'d_고정'!$B$13)</f>
        <v/>
      </c>
      <c r="Z709">
        <f>(U709*N709*Q709+'d_고정'!$B$3*('6_기대효과'!$H$7/8)*Q709*'d_고정'!$B$10*P709*('6_기대효과'!$K$7/'d_고정'!$B$9))*(1-R709)</f>
        <v/>
      </c>
      <c r="AA709">
        <f>W709*L709*(1-R709-'d_고정'!$B$13)+U709*MAX(N709-'d_고정'!$B$10*P709*('6_기대효과'!$K$7/'d_고정'!$B$9),0)*Q709*(1-R709)</f>
        <v/>
      </c>
      <c r="AB709">
        <f>Y709+Z709</f>
        <v/>
      </c>
      <c r="AC709">
        <f>Y709/('d_고정'!$B$5*'6_기대효과'!$H$7/8)/'d_고정'!$B$6</f>
        <v/>
      </c>
      <c r="AD709">
        <f>Y709/('d_고정'!$B$8*'6_기대효과'!$H$7/8)</f>
        <v/>
      </c>
    </row>
    <row r="710">
      <c r="A710">
        <f>RAND()</f>
        <v/>
      </c>
      <c r="B710">
        <f>IF('d_시나리오'!$J$2='d_시나리오'!$H$2,'d_시나리오'!$I$2,IF(A710&lt;('d_시나리오'!$I$2-'d_시나리오'!$H$2)/('d_시나리오'!$J$2-'d_시나리오'!$H$2),'d_시나리오'!$H$2+SQRT(A710*('d_시나리오'!$J$2-'d_시나리오'!$H$2)*('d_시나리오'!$I$2-'d_시나리오'!$H$2)),'d_시나리오'!$J$2-SQRT((1-A710)*('d_시나리오'!$J$2-'d_시나리오'!$H$2)*('d_시나리오'!$J$2-'d_시나리오'!$I$2))))</f>
        <v/>
      </c>
      <c r="C710">
        <f>RAND()</f>
        <v/>
      </c>
      <c r="D710">
        <f>BETAINV(RAND(),IF(C710&lt;'d_고정'!$B$26,'d_고정'!$B$23,'d_고정'!$B$16)+1,'d_고정'!$B$17-IF(C710&lt;'d_고정'!$B$26,'d_고정'!$B$23,'d_고정'!$B$16)+1)*('d_고정'!$B$14+('d_고정'!$B$15-'d_고정'!$B$14)*RAND())</f>
        <v/>
      </c>
      <c r="E710">
        <f>INDEX('d_분포'!$A$2:$A$28,RANDBETWEEN(1,27))</f>
        <v/>
      </c>
      <c r="F710">
        <f>INDEX('d_분포'!$C$2:$C$5,RANDBETWEEN(1,4))*(0.9+0.2*RAND())</f>
        <v/>
      </c>
      <c r="G710">
        <f>RAND()</f>
        <v/>
      </c>
      <c r="H710">
        <f>(F710+(1-F710)*('d_고정'!$B$22*BETAINV(RAND(),IF(G710&lt;'d_고정'!$B$26,'d_고정'!$B$25,'d_고정'!$B$20)+1,'d_고정'!$B$21-IF(G710&lt;'d_고정'!$B$26,'d_고정'!$B$25,'d_고정'!$B$20)+1)+(1-'d_고정'!$B$22)*BETAINV(RAND(),IF(G710&lt;'d_고정'!$B$26,'d_고정'!$B$24,'d_고정'!$B$18)+1,'d_고정'!$B$19-IF(G710&lt;'d_고정'!$B$26,'d_고정'!$B$24,'d_고정'!$B$18)+1))*('d_고정'!$B$14+('d_고정'!$B$15-'d_고정'!$B$14)*RAND()))/F710</f>
        <v/>
      </c>
      <c r="I710">
        <f>RAND()</f>
        <v/>
      </c>
      <c r="J710">
        <f>IF('d_시나리오'!$J$3='d_시나리오'!$H$3,'d_시나리오'!$I$3,IF(I710&lt;('d_시나리오'!$I$3-'d_시나리오'!$H$3)/('d_시나리오'!$J$3-'d_시나리오'!$H$3),'d_시나리오'!$H$3+SQRT(I710*('d_시나리오'!$J$3-'d_시나리오'!$H$3)*('d_시나리오'!$I$3-'d_시나리오'!$H$3)),'d_시나리오'!$J$3-SQRT((1-I710)*('d_시나리오'!$J$3-'d_시나리오'!$H$3)*('d_시나리오'!$J$3-'d_시나리오'!$I$3))))</f>
        <v/>
      </c>
      <c r="K710">
        <f>RAND()</f>
        <v/>
      </c>
      <c r="L710">
        <f>IF('d_시나리오'!$J$4='d_시나리오'!$H$4,'d_시나리오'!$I$4,IF(K710&lt;('d_시나리오'!$I$4-'d_시나리오'!$H$4)/('d_시나리오'!$J$4-'d_시나리오'!$H$4),'d_시나리오'!$H$4+SQRT(K710*('d_시나리오'!$J$4-'d_시나리오'!$H$4)*('d_시나리오'!$I$4-'d_시나리오'!$H$4)),'d_시나리오'!$J$4-SQRT((1-K710)*('d_시나리오'!$J$4-'d_시나리오'!$H$4)*('d_시나리오'!$J$4-'d_시나리오'!$I$4))))</f>
        <v/>
      </c>
      <c r="M710">
        <f>RAND()</f>
        <v/>
      </c>
      <c r="N710">
        <f>IF('d_시나리오'!$J$5='d_시나리오'!$H$5,'d_시나리오'!$I$5,IF(M710&lt;('d_시나리오'!$I$5-'d_시나리오'!$H$5)/('d_시나리오'!$J$5-'d_시나리오'!$H$5),'d_시나리오'!$H$5+SQRT(M710*('d_시나리오'!$J$5-'d_시나리오'!$H$5)*('d_시나리오'!$I$5-'d_시나리오'!$H$5)),'d_시나리오'!$J$5-SQRT((1-M710)*('d_시나리오'!$J$5-'d_시나리오'!$H$5)*('d_시나리오'!$J$5-'d_시나리오'!$I$5))))</f>
        <v/>
      </c>
      <c r="O710">
        <f>RAND()</f>
        <v/>
      </c>
      <c r="P710">
        <f>IF('d_시나리오'!$J$6='d_시나리오'!$H$6,'d_시나리오'!$I$6,IF(O710&lt;('d_시나리오'!$I$6-'d_시나리오'!$H$6)/('d_시나리오'!$J$6-'d_시나리오'!$H$6),'d_시나리오'!$H$6+SQRT(O710*('d_시나리오'!$J$6-'d_시나리오'!$H$6)*('d_시나리오'!$I$6-'d_시나리오'!$H$6)),'d_시나리오'!$J$6-SQRT((1-O710)*('d_시나리오'!$J$6-'d_시나리오'!$H$6)*('d_시나리오'!$J$6-'d_시나리오'!$I$6))))</f>
        <v/>
      </c>
      <c r="Q710">
        <f>INDEX('d_분포'!$B$2:$B$57,RANDBETWEEN(1,56))</f>
        <v/>
      </c>
      <c r="R710">
        <f>BETAINV(RAND(),5,5)</f>
        <v/>
      </c>
      <c r="S710">
        <f>'d_고정'!$B$1*'6_기대효과'!$H$7*('d_시나리오'!$I$7/'d_고정'!$B$2)*B710</f>
        <v/>
      </c>
      <c r="T710">
        <f>S710*D710</f>
        <v/>
      </c>
      <c r="U710">
        <f>S710*F710*H710</f>
        <v/>
      </c>
      <c r="V710">
        <f>S710*F710*(H710-1)</f>
        <v/>
      </c>
      <c r="W710">
        <f>U710*J710</f>
        <v/>
      </c>
      <c r="X710">
        <f>T710+W710</f>
        <v/>
      </c>
      <c r="Y710">
        <f>(T710*E710+W710*L710)*(1-R710-'d_고정'!$B$13)</f>
        <v/>
      </c>
      <c r="Z710">
        <f>(U710*N710*Q710+'d_고정'!$B$3*('6_기대효과'!$H$7/8)*Q710*'d_고정'!$B$10*P710*('6_기대효과'!$K$7/'d_고정'!$B$9))*(1-R710)</f>
        <v/>
      </c>
      <c r="AA710">
        <f>W710*L710*(1-R710-'d_고정'!$B$13)+U710*MAX(N710-'d_고정'!$B$10*P710*('6_기대효과'!$K$7/'d_고정'!$B$9),0)*Q710*(1-R710)</f>
        <v/>
      </c>
      <c r="AB710">
        <f>Y710+Z710</f>
        <v/>
      </c>
      <c r="AC710">
        <f>Y710/('d_고정'!$B$5*'6_기대효과'!$H$7/8)/'d_고정'!$B$6</f>
        <v/>
      </c>
      <c r="AD710">
        <f>Y710/('d_고정'!$B$8*'6_기대효과'!$H$7/8)</f>
        <v/>
      </c>
    </row>
    <row r="711">
      <c r="A711">
        <f>RAND()</f>
        <v/>
      </c>
      <c r="B711">
        <f>IF('d_시나리오'!$J$2='d_시나리오'!$H$2,'d_시나리오'!$I$2,IF(A711&lt;('d_시나리오'!$I$2-'d_시나리오'!$H$2)/('d_시나리오'!$J$2-'d_시나리오'!$H$2),'d_시나리오'!$H$2+SQRT(A711*('d_시나리오'!$J$2-'d_시나리오'!$H$2)*('d_시나리오'!$I$2-'d_시나리오'!$H$2)),'d_시나리오'!$J$2-SQRT((1-A711)*('d_시나리오'!$J$2-'d_시나리오'!$H$2)*('d_시나리오'!$J$2-'d_시나리오'!$I$2))))</f>
        <v/>
      </c>
      <c r="C711">
        <f>RAND()</f>
        <v/>
      </c>
      <c r="D711">
        <f>BETAINV(RAND(),IF(C711&lt;'d_고정'!$B$26,'d_고정'!$B$23,'d_고정'!$B$16)+1,'d_고정'!$B$17-IF(C711&lt;'d_고정'!$B$26,'d_고정'!$B$23,'d_고정'!$B$16)+1)*('d_고정'!$B$14+('d_고정'!$B$15-'d_고정'!$B$14)*RAND())</f>
        <v/>
      </c>
      <c r="E711">
        <f>INDEX('d_분포'!$A$2:$A$28,RANDBETWEEN(1,27))</f>
        <v/>
      </c>
      <c r="F711">
        <f>INDEX('d_분포'!$C$2:$C$5,RANDBETWEEN(1,4))*(0.9+0.2*RAND())</f>
        <v/>
      </c>
      <c r="G711">
        <f>RAND()</f>
        <v/>
      </c>
      <c r="H711">
        <f>(F711+(1-F711)*('d_고정'!$B$22*BETAINV(RAND(),IF(G711&lt;'d_고정'!$B$26,'d_고정'!$B$25,'d_고정'!$B$20)+1,'d_고정'!$B$21-IF(G711&lt;'d_고정'!$B$26,'d_고정'!$B$25,'d_고정'!$B$20)+1)+(1-'d_고정'!$B$22)*BETAINV(RAND(),IF(G711&lt;'d_고정'!$B$26,'d_고정'!$B$24,'d_고정'!$B$18)+1,'d_고정'!$B$19-IF(G711&lt;'d_고정'!$B$26,'d_고정'!$B$24,'d_고정'!$B$18)+1))*('d_고정'!$B$14+('d_고정'!$B$15-'d_고정'!$B$14)*RAND()))/F711</f>
        <v/>
      </c>
      <c r="I711">
        <f>RAND()</f>
        <v/>
      </c>
      <c r="J711">
        <f>IF('d_시나리오'!$J$3='d_시나리오'!$H$3,'d_시나리오'!$I$3,IF(I711&lt;('d_시나리오'!$I$3-'d_시나리오'!$H$3)/('d_시나리오'!$J$3-'d_시나리오'!$H$3),'d_시나리오'!$H$3+SQRT(I711*('d_시나리오'!$J$3-'d_시나리오'!$H$3)*('d_시나리오'!$I$3-'d_시나리오'!$H$3)),'d_시나리오'!$J$3-SQRT((1-I711)*('d_시나리오'!$J$3-'d_시나리오'!$H$3)*('d_시나리오'!$J$3-'d_시나리오'!$I$3))))</f>
        <v/>
      </c>
      <c r="K711">
        <f>RAND()</f>
        <v/>
      </c>
      <c r="L711">
        <f>IF('d_시나리오'!$J$4='d_시나리오'!$H$4,'d_시나리오'!$I$4,IF(K711&lt;('d_시나리오'!$I$4-'d_시나리오'!$H$4)/('d_시나리오'!$J$4-'d_시나리오'!$H$4),'d_시나리오'!$H$4+SQRT(K711*('d_시나리오'!$J$4-'d_시나리오'!$H$4)*('d_시나리오'!$I$4-'d_시나리오'!$H$4)),'d_시나리오'!$J$4-SQRT((1-K711)*('d_시나리오'!$J$4-'d_시나리오'!$H$4)*('d_시나리오'!$J$4-'d_시나리오'!$I$4))))</f>
        <v/>
      </c>
      <c r="M711">
        <f>RAND()</f>
        <v/>
      </c>
      <c r="N711">
        <f>IF('d_시나리오'!$J$5='d_시나리오'!$H$5,'d_시나리오'!$I$5,IF(M711&lt;('d_시나리오'!$I$5-'d_시나리오'!$H$5)/('d_시나리오'!$J$5-'d_시나리오'!$H$5),'d_시나리오'!$H$5+SQRT(M711*('d_시나리오'!$J$5-'d_시나리오'!$H$5)*('d_시나리오'!$I$5-'d_시나리오'!$H$5)),'d_시나리오'!$J$5-SQRT((1-M711)*('d_시나리오'!$J$5-'d_시나리오'!$H$5)*('d_시나리오'!$J$5-'d_시나리오'!$I$5))))</f>
        <v/>
      </c>
      <c r="O711">
        <f>RAND()</f>
        <v/>
      </c>
      <c r="P711">
        <f>IF('d_시나리오'!$J$6='d_시나리오'!$H$6,'d_시나리오'!$I$6,IF(O711&lt;('d_시나리오'!$I$6-'d_시나리오'!$H$6)/('d_시나리오'!$J$6-'d_시나리오'!$H$6),'d_시나리오'!$H$6+SQRT(O711*('d_시나리오'!$J$6-'d_시나리오'!$H$6)*('d_시나리오'!$I$6-'d_시나리오'!$H$6)),'d_시나리오'!$J$6-SQRT((1-O711)*('d_시나리오'!$J$6-'d_시나리오'!$H$6)*('d_시나리오'!$J$6-'d_시나리오'!$I$6))))</f>
        <v/>
      </c>
      <c r="Q711">
        <f>INDEX('d_분포'!$B$2:$B$57,RANDBETWEEN(1,56))</f>
        <v/>
      </c>
      <c r="R711">
        <f>BETAINV(RAND(),5,5)</f>
        <v/>
      </c>
      <c r="S711">
        <f>'d_고정'!$B$1*'6_기대효과'!$H$7*('d_시나리오'!$I$7/'d_고정'!$B$2)*B711</f>
        <v/>
      </c>
      <c r="T711">
        <f>S711*D711</f>
        <v/>
      </c>
      <c r="U711">
        <f>S711*F711*H711</f>
        <v/>
      </c>
      <c r="V711">
        <f>S711*F711*(H711-1)</f>
        <v/>
      </c>
      <c r="W711">
        <f>U711*J711</f>
        <v/>
      </c>
      <c r="X711">
        <f>T711+W711</f>
        <v/>
      </c>
      <c r="Y711">
        <f>(T711*E711+W711*L711)*(1-R711-'d_고정'!$B$13)</f>
        <v/>
      </c>
      <c r="Z711">
        <f>(U711*N711*Q711+'d_고정'!$B$3*('6_기대효과'!$H$7/8)*Q711*'d_고정'!$B$10*P711*('6_기대효과'!$K$7/'d_고정'!$B$9))*(1-R711)</f>
        <v/>
      </c>
      <c r="AA711">
        <f>W711*L711*(1-R711-'d_고정'!$B$13)+U711*MAX(N711-'d_고정'!$B$10*P711*('6_기대효과'!$K$7/'d_고정'!$B$9),0)*Q711*(1-R711)</f>
        <v/>
      </c>
      <c r="AB711">
        <f>Y711+Z711</f>
        <v/>
      </c>
      <c r="AC711">
        <f>Y711/('d_고정'!$B$5*'6_기대효과'!$H$7/8)/'d_고정'!$B$6</f>
        <v/>
      </c>
      <c r="AD711">
        <f>Y711/('d_고정'!$B$8*'6_기대효과'!$H$7/8)</f>
        <v/>
      </c>
    </row>
    <row r="712">
      <c r="A712">
        <f>RAND()</f>
        <v/>
      </c>
      <c r="B712">
        <f>IF('d_시나리오'!$J$2='d_시나리오'!$H$2,'d_시나리오'!$I$2,IF(A712&lt;('d_시나리오'!$I$2-'d_시나리오'!$H$2)/('d_시나리오'!$J$2-'d_시나리오'!$H$2),'d_시나리오'!$H$2+SQRT(A712*('d_시나리오'!$J$2-'d_시나리오'!$H$2)*('d_시나리오'!$I$2-'d_시나리오'!$H$2)),'d_시나리오'!$J$2-SQRT((1-A712)*('d_시나리오'!$J$2-'d_시나리오'!$H$2)*('d_시나리오'!$J$2-'d_시나리오'!$I$2))))</f>
        <v/>
      </c>
      <c r="C712">
        <f>RAND()</f>
        <v/>
      </c>
      <c r="D712">
        <f>BETAINV(RAND(),IF(C712&lt;'d_고정'!$B$26,'d_고정'!$B$23,'d_고정'!$B$16)+1,'d_고정'!$B$17-IF(C712&lt;'d_고정'!$B$26,'d_고정'!$B$23,'d_고정'!$B$16)+1)*('d_고정'!$B$14+('d_고정'!$B$15-'d_고정'!$B$14)*RAND())</f>
        <v/>
      </c>
      <c r="E712">
        <f>INDEX('d_분포'!$A$2:$A$28,RANDBETWEEN(1,27))</f>
        <v/>
      </c>
      <c r="F712">
        <f>INDEX('d_분포'!$C$2:$C$5,RANDBETWEEN(1,4))*(0.9+0.2*RAND())</f>
        <v/>
      </c>
      <c r="G712">
        <f>RAND()</f>
        <v/>
      </c>
      <c r="H712">
        <f>(F712+(1-F712)*('d_고정'!$B$22*BETAINV(RAND(),IF(G712&lt;'d_고정'!$B$26,'d_고정'!$B$25,'d_고정'!$B$20)+1,'d_고정'!$B$21-IF(G712&lt;'d_고정'!$B$26,'d_고정'!$B$25,'d_고정'!$B$20)+1)+(1-'d_고정'!$B$22)*BETAINV(RAND(),IF(G712&lt;'d_고정'!$B$26,'d_고정'!$B$24,'d_고정'!$B$18)+1,'d_고정'!$B$19-IF(G712&lt;'d_고정'!$B$26,'d_고정'!$B$24,'d_고정'!$B$18)+1))*('d_고정'!$B$14+('d_고정'!$B$15-'d_고정'!$B$14)*RAND()))/F712</f>
        <v/>
      </c>
      <c r="I712">
        <f>RAND()</f>
        <v/>
      </c>
      <c r="J712">
        <f>IF('d_시나리오'!$J$3='d_시나리오'!$H$3,'d_시나리오'!$I$3,IF(I712&lt;('d_시나리오'!$I$3-'d_시나리오'!$H$3)/('d_시나리오'!$J$3-'d_시나리오'!$H$3),'d_시나리오'!$H$3+SQRT(I712*('d_시나리오'!$J$3-'d_시나리오'!$H$3)*('d_시나리오'!$I$3-'d_시나리오'!$H$3)),'d_시나리오'!$J$3-SQRT((1-I712)*('d_시나리오'!$J$3-'d_시나리오'!$H$3)*('d_시나리오'!$J$3-'d_시나리오'!$I$3))))</f>
        <v/>
      </c>
      <c r="K712">
        <f>RAND()</f>
        <v/>
      </c>
      <c r="L712">
        <f>IF('d_시나리오'!$J$4='d_시나리오'!$H$4,'d_시나리오'!$I$4,IF(K712&lt;('d_시나리오'!$I$4-'d_시나리오'!$H$4)/('d_시나리오'!$J$4-'d_시나리오'!$H$4),'d_시나리오'!$H$4+SQRT(K712*('d_시나리오'!$J$4-'d_시나리오'!$H$4)*('d_시나리오'!$I$4-'d_시나리오'!$H$4)),'d_시나리오'!$J$4-SQRT((1-K712)*('d_시나리오'!$J$4-'d_시나리오'!$H$4)*('d_시나리오'!$J$4-'d_시나리오'!$I$4))))</f>
        <v/>
      </c>
      <c r="M712">
        <f>RAND()</f>
        <v/>
      </c>
      <c r="N712">
        <f>IF('d_시나리오'!$J$5='d_시나리오'!$H$5,'d_시나리오'!$I$5,IF(M712&lt;('d_시나리오'!$I$5-'d_시나리오'!$H$5)/('d_시나리오'!$J$5-'d_시나리오'!$H$5),'d_시나리오'!$H$5+SQRT(M712*('d_시나리오'!$J$5-'d_시나리오'!$H$5)*('d_시나리오'!$I$5-'d_시나리오'!$H$5)),'d_시나리오'!$J$5-SQRT((1-M712)*('d_시나리오'!$J$5-'d_시나리오'!$H$5)*('d_시나리오'!$J$5-'d_시나리오'!$I$5))))</f>
        <v/>
      </c>
      <c r="O712">
        <f>RAND()</f>
        <v/>
      </c>
      <c r="P712">
        <f>IF('d_시나리오'!$J$6='d_시나리오'!$H$6,'d_시나리오'!$I$6,IF(O712&lt;('d_시나리오'!$I$6-'d_시나리오'!$H$6)/('d_시나리오'!$J$6-'d_시나리오'!$H$6),'d_시나리오'!$H$6+SQRT(O712*('d_시나리오'!$J$6-'d_시나리오'!$H$6)*('d_시나리오'!$I$6-'d_시나리오'!$H$6)),'d_시나리오'!$J$6-SQRT((1-O712)*('d_시나리오'!$J$6-'d_시나리오'!$H$6)*('d_시나리오'!$J$6-'d_시나리오'!$I$6))))</f>
        <v/>
      </c>
      <c r="Q712">
        <f>INDEX('d_분포'!$B$2:$B$57,RANDBETWEEN(1,56))</f>
        <v/>
      </c>
      <c r="R712">
        <f>BETAINV(RAND(),5,5)</f>
        <v/>
      </c>
      <c r="S712">
        <f>'d_고정'!$B$1*'6_기대효과'!$H$7*('d_시나리오'!$I$7/'d_고정'!$B$2)*B712</f>
        <v/>
      </c>
      <c r="T712">
        <f>S712*D712</f>
        <v/>
      </c>
      <c r="U712">
        <f>S712*F712*H712</f>
        <v/>
      </c>
      <c r="V712">
        <f>S712*F712*(H712-1)</f>
        <v/>
      </c>
      <c r="W712">
        <f>U712*J712</f>
        <v/>
      </c>
      <c r="X712">
        <f>T712+W712</f>
        <v/>
      </c>
      <c r="Y712">
        <f>(T712*E712+W712*L712)*(1-R712-'d_고정'!$B$13)</f>
        <v/>
      </c>
      <c r="Z712">
        <f>(U712*N712*Q712+'d_고정'!$B$3*('6_기대효과'!$H$7/8)*Q712*'d_고정'!$B$10*P712*('6_기대효과'!$K$7/'d_고정'!$B$9))*(1-R712)</f>
        <v/>
      </c>
      <c r="AA712">
        <f>W712*L712*(1-R712-'d_고정'!$B$13)+U712*MAX(N712-'d_고정'!$B$10*P712*('6_기대효과'!$K$7/'d_고정'!$B$9),0)*Q712*(1-R712)</f>
        <v/>
      </c>
      <c r="AB712">
        <f>Y712+Z712</f>
        <v/>
      </c>
      <c r="AC712">
        <f>Y712/('d_고정'!$B$5*'6_기대효과'!$H$7/8)/'d_고정'!$B$6</f>
        <v/>
      </c>
      <c r="AD712">
        <f>Y712/('d_고정'!$B$8*'6_기대효과'!$H$7/8)</f>
        <v/>
      </c>
    </row>
    <row r="713">
      <c r="A713">
        <f>RAND()</f>
        <v/>
      </c>
      <c r="B713">
        <f>IF('d_시나리오'!$J$2='d_시나리오'!$H$2,'d_시나리오'!$I$2,IF(A713&lt;('d_시나리오'!$I$2-'d_시나리오'!$H$2)/('d_시나리오'!$J$2-'d_시나리오'!$H$2),'d_시나리오'!$H$2+SQRT(A713*('d_시나리오'!$J$2-'d_시나리오'!$H$2)*('d_시나리오'!$I$2-'d_시나리오'!$H$2)),'d_시나리오'!$J$2-SQRT((1-A713)*('d_시나리오'!$J$2-'d_시나리오'!$H$2)*('d_시나리오'!$J$2-'d_시나리오'!$I$2))))</f>
        <v/>
      </c>
      <c r="C713">
        <f>RAND()</f>
        <v/>
      </c>
      <c r="D713">
        <f>BETAINV(RAND(),IF(C713&lt;'d_고정'!$B$26,'d_고정'!$B$23,'d_고정'!$B$16)+1,'d_고정'!$B$17-IF(C713&lt;'d_고정'!$B$26,'d_고정'!$B$23,'d_고정'!$B$16)+1)*('d_고정'!$B$14+('d_고정'!$B$15-'d_고정'!$B$14)*RAND())</f>
        <v/>
      </c>
      <c r="E713">
        <f>INDEX('d_분포'!$A$2:$A$28,RANDBETWEEN(1,27))</f>
        <v/>
      </c>
      <c r="F713">
        <f>INDEX('d_분포'!$C$2:$C$5,RANDBETWEEN(1,4))*(0.9+0.2*RAND())</f>
        <v/>
      </c>
      <c r="G713">
        <f>RAND()</f>
        <v/>
      </c>
      <c r="H713">
        <f>(F713+(1-F713)*('d_고정'!$B$22*BETAINV(RAND(),IF(G713&lt;'d_고정'!$B$26,'d_고정'!$B$25,'d_고정'!$B$20)+1,'d_고정'!$B$21-IF(G713&lt;'d_고정'!$B$26,'d_고정'!$B$25,'d_고정'!$B$20)+1)+(1-'d_고정'!$B$22)*BETAINV(RAND(),IF(G713&lt;'d_고정'!$B$26,'d_고정'!$B$24,'d_고정'!$B$18)+1,'d_고정'!$B$19-IF(G713&lt;'d_고정'!$B$26,'d_고정'!$B$24,'d_고정'!$B$18)+1))*('d_고정'!$B$14+('d_고정'!$B$15-'d_고정'!$B$14)*RAND()))/F713</f>
        <v/>
      </c>
      <c r="I713">
        <f>RAND()</f>
        <v/>
      </c>
      <c r="J713">
        <f>IF('d_시나리오'!$J$3='d_시나리오'!$H$3,'d_시나리오'!$I$3,IF(I713&lt;('d_시나리오'!$I$3-'d_시나리오'!$H$3)/('d_시나리오'!$J$3-'d_시나리오'!$H$3),'d_시나리오'!$H$3+SQRT(I713*('d_시나리오'!$J$3-'d_시나리오'!$H$3)*('d_시나리오'!$I$3-'d_시나리오'!$H$3)),'d_시나리오'!$J$3-SQRT((1-I713)*('d_시나리오'!$J$3-'d_시나리오'!$H$3)*('d_시나리오'!$J$3-'d_시나리오'!$I$3))))</f>
        <v/>
      </c>
      <c r="K713">
        <f>RAND()</f>
        <v/>
      </c>
      <c r="L713">
        <f>IF('d_시나리오'!$J$4='d_시나리오'!$H$4,'d_시나리오'!$I$4,IF(K713&lt;('d_시나리오'!$I$4-'d_시나리오'!$H$4)/('d_시나리오'!$J$4-'d_시나리오'!$H$4),'d_시나리오'!$H$4+SQRT(K713*('d_시나리오'!$J$4-'d_시나리오'!$H$4)*('d_시나리오'!$I$4-'d_시나리오'!$H$4)),'d_시나리오'!$J$4-SQRT((1-K713)*('d_시나리오'!$J$4-'d_시나리오'!$H$4)*('d_시나리오'!$J$4-'d_시나리오'!$I$4))))</f>
        <v/>
      </c>
      <c r="M713">
        <f>RAND()</f>
        <v/>
      </c>
      <c r="N713">
        <f>IF('d_시나리오'!$J$5='d_시나리오'!$H$5,'d_시나리오'!$I$5,IF(M713&lt;('d_시나리오'!$I$5-'d_시나리오'!$H$5)/('d_시나리오'!$J$5-'d_시나리오'!$H$5),'d_시나리오'!$H$5+SQRT(M713*('d_시나리오'!$J$5-'d_시나리오'!$H$5)*('d_시나리오'!$I$5-'d_시나리오'!$H$5)),'d_시나리오'!$J$5-SQRT((1-M713)*('d_시나리오'!$J$5-'d_시나리오'!$H$5)*('d_시나리오'!$J$5-'d_시나리오'!$I$5))))</f>
        <v/>
      </c>
      <c r="O713">
        <f>RAND()</f>
        <v/>
      </c>
      <c r="P713">
        <f>IF('d_시나리오'!$J$6='d_시나리오'!$H$6,'d_시나리오'!$I$6,IF(O713&lt;('d_시나리오'!$I$6-'d_시나리오'!$H$6)/('d_시나리오'!$J$6-'d_시나리오'!$H$6),'d_시나리오'!$H$6+SQRT(O713*('d_시나리오'!$J$6-'d_시나리오'!$H$6)*('d_시나리오'!$I$6-'d_시나리오'!$H$6)),'d_시나리오'!$J$6-SQRT((1-O713)*('d_시나리오'!$J$6-'d_시나리오'!$H$6)*('d_시나리오'!$J$6-'d_시나리오'!$I$6))))</f>
        <v/>
      </c>
      <c r="Q713">
        <f>INDEX('d_분포'!$B$2:$B$57,RANDBETWEEN(1,56))</f>
        <v/>
      </c>
      <c r="R713">
        <f>BETAINV(RAND(),5,5)</f>
        <v/>
      </c>
      <c r="S713">
        <f>'d_고정'!$B$1*'6_기대효과'!$H$7*('d_시나리오'!$I$7/'d_고정'!$B$2)*B713</f>
        <v/>
      </c>
      <c r="T713">
        <f>S713*D713</f>
        <v/>
      </c>
      <c r="U713">
        <f>S713*F713*H713</f>
        <v/>
      </c>
      <c r="V713">
        <f>S713*F713*(H713-1)</f>
        <v/>
      </c>
      <c r="W713">
        <f>U713*J713</f>
        <v/>
      </c>
      <c r="X713">
        <f>T713+W713</f>
        <v/>
      </c>
      <c r="Y713">
        <f>(T713*E713+W713*L713)*(1-R713-'d_고정'!$B$13)</f>
        <v/>
      </c>
      <c r="Z713">
        <f>(U713*N713*Q713+'d_고정'!$B$3*('6_기대효과'!$H$7/8)*Q713*'d_고정'!$B$10*P713*('6_기대효과'!$K$7/'d_고정'!$B$9))*(1-R713)</f>
        <v/>
      </c>
      <c r="AA713">
        <f>W713*L713*(1-R713-'d_고정'!$B$13)+U713*MAX(N713-'d_고정'!$B$10*P713*('6_기대효과'!$K$7/'d_고정'!$B$9),0)*Q713*(1-R713)</f>
        <v/>
      </c>
      <c r="AB713">
        <f>Y713+Z713</f>
        <v/>
      </c>
      <c r="AC713">
        <f>Y713/('d_고정'!$B$5*'6_기대효과'!$H$7/8)/'d_고정'!$B$6</f>
        <v/>
      </c>
      <c r="AD713">
        <f>Y713/('d_고정'!$B$8*'6_기대효과'!$H$7/8)</f>
        <v/>
      </c>
    </row>
    <row r="714">
      <c r="A714">
        <f>RAND()</f>
        <v/>
      </c>
      <c r="B714">
        <f>IF('d_시나리오'!$J$2='d_시나리오'!$H$2,'d_시나리오'!$I$2,IF(A714&lt;('d_시나리오'!$I$2-'d_시나리오'!$H$2)/('d_시나리오'!$J$2-'d_시나리오'!$H$2),'d_시나리오'!$H$2+SQRT(A714*('d_시나리오'!$J$2-'d_시나리오'!$H$2)*('d_시나리오'!$I$2-'d_시나리오'!$H$2)),'d_시나리오'!$J$2-SQRT((1-A714)*('d_시나리오'!$J$2-'d_시나리오'!$H$2)*('d_시나리오'!$J$2-'d_시나리오'!$I$2))))</f>
        <v/>
      </c>
      <c r="C714">
        <f>RAND()</f>
        <v/>
      </c>
      <c r="D714">
        <f>BETAINV(RAND(),IF(C714&lt;'d_고정'!$B$26,'d_고정'!$B$23,'d_고정'!$B$16)+1,'d_고정'!$B$17-IF(C714&lt;'d_고정'!$B$26,'d_고정'!$B$23,'d_고정'!$B$16)+1)*('d_고정'!$B$14+('d_고정'!$B$15-'d_고정'!$B$14)*RAND())</f>
        <v/>
      </c>
      <c r="E714">
        <f>INDEX('d_분포'!$A$2:$A$28,RANDBETWEEN(1,27))</f>
        <v/>
      </c>
      <c r="F714">
        <f>INDEX('d_분포'!$C$2:$C$5,RANDBETWEEN(1,4))*(0.9+0.2*RAND())</f>
        <v/>
      </c>
      <c r="G714">
        <f>RAND()</f>
        <v/>
      </c>
      <c r="H714">
        <f>(F714+(1-F714)*('d_고정'!$B$22*BETAINV(RAND(),IF(G714&lt;'d_고정'!$B$26,'d_고정'!$B$25,'d_고정'!$B$20)+1,'d_고정'!$B$21-IF(G714&lt;'d_고정'!$B$26,'d_고정'!$B$25,'d_고정'!$B$20)+1)+(1-'d_고정'!$B$22)*BETAINV(RAND(),IF(G714&lt;'d_고정'!$B$26,'d_고정'!$B$24,'d_고정'!$B$18)+1,'d_고정'!$B$19-IF(G714&lt;'d_고정'!$B$26,'d_고정'!$B$24,'d_고정'!$B$18)+1))*('d_고정'!$B$14+('d_고정'!$B$15-'d_고정'!$B$14)*RAND()))/F714</f>
        <v/>
      </c>
      <c r="I714">
        <f>RAND()</f>
        <v/>
      </c>
      <c r="J714">
        <f>IF('d_시나리오'!$J$3='d_시나리오'!$H$3,'d_시나리오'!$I$3,IF(I714&lt;('d_시나리오'!$I$3-'d_시나리오'!$H$3)/('d_시나리오'!$J$3-'d_시나리오'!$H$3),'d_시나리오'!$H$3+SQRT(I714*('d_시나리오'!$J$3-'d_시나리오'!$H$3)*('d_시나리오'!$I$3-'d_시나리오'!$H$3)),'d_시나리오'!$J$3-SQRT((1-I714)*('d_시나리오'!$J$3-'d_시나리오'!$H$3)*('d_시나리오'!$J$3-'d_시나리오'!$I$3))))</f>
        <v/>
      </c>
      <c r="K714">
        <f>RAND()</f>
        <v/>
      </c>
      <c r="L714">
        <f>IF('d_시나리오'!$J$4='d_시나리오'!$H$4,'d_시나리오'!$I$4,IF(K714&lt;('d_시나리오'!$I$4-'d_시나리오'!$H$4)/('d_시나리오'!$J$4-'d_시나리오'!$H$4),'d_시나리오'!$H$4+SQRT(K714*('d_시나리오'!$J$4-'d_시나리오'!$H$4)*('d_시나리오'!$I$4-'d_시나리오'!$H$4)),'d_시나리오'!$J$4-SQRT((1-K714)*('d_시나리오'!$J$4-'d_시나리오'!$H$4)*('d_시나리오'!$J$4-'d_시나리오'!$I$4))))</f>
        <v/>
      </c>
      <c r="M714">
        <f>RAND()</f>
        <v/>
      </c>
      <c r="N714">
        <f>IF('d_시나리오'!$J$5='d_시나리오'!$H$5,'d_시나리오'!$I$5,IF(M714&lt;('d_시나리오'!$I$5-'d_시나리오'!$H$5)/('d_시나리오'!$J$5-'d_시나리오'!$H$5),'d_시나리오'!$H$5+SQRT(M714*('d_시나리오'!$J$5-'d_시나리오'!$H$5)*('d_시나리오'!$I$5-'d_시나리오'!$H$5)),'d_시나리오'!$J$5-SQRT((1-M714)*('d_시나리오'!$J$5-'d_시나리오'!$H$5)*('d_시나리오'!$J$5-'d_시나리오'!$I$5))))</f>
        <v/>
      </c>
      <c r="O714">
        <f>RAND()</f>
        <v/>
      </c>
      <c r="P714">
        <f>IF('d_시나리오'!$J$6='d_시나리오'!$H$6,'d_시나리오'!$I$6,IF(O714&lt;('d_시나리오'!$I$6-'d_시나리오'!$H$6)/('d_시나리오'!$J$6-'d_시나리오'!$H$6),'d_시나리오'!$H$6+SQRT(O714*('d_시나리오'!$J$6-'d_시나리오'!$H$6)*('d_시나리오'!$I$6-'d_시나리오'!$H$6)),'d_시나리오'!$J$6-SQRT((1-O714)*('d_시나리오'!$J$6-'d_시나리오'!$H$6)*('d_시나리오'!$J$6-'d_시나리오'!$I$6))))</f>
        <v/>
      </c>
      <c r="Q714">
        <f>INDEX('d_분포'!$B$2:$B$57,RANDBETWEEN(1,56))</f>
        <v/>
      </c>
      <c r="R714">
        <f>BETAINV(RAND(),5,5)</f>
        <v/>
      </c>
      <c r="S714">
        <f>'d_고정'!$B$1*'6_기대효과'!$H$7*('d_시나리오'!$I$7/'d_고정'!$B$2)*B714</f>
        <v/>
      </c>
      <c r="T714">
        <f>S714*D714</f>
        <v/>
      </c>
      <c r="U714">
        <f>S714*F714*H714</f>
        <v/>
      </c>
      <c r="V714">
        <f>S714*F714*(H714-1)</f>
        <v/>
      </c>
      <c r="W714">
        <f>U714*J714</f>
        <v/>
      </c>
      <c r="X714">
        <f>T714+W714</f>
        <v/>
      </c>
      <c r="Y714">
        <f>(T714*E714+W714*L714)*(1-R714-'d_고정'!$B$13)</f>
        <v/>
      </c>
      <c r="Z714">
        <f>(U714*N714*Q714+'d_고정'!$B$3*('6_기대효과'!$H$7/8)*Q714*'d_고정'!$B$10*P714*('6_기대효과'!$K$7/'d_고정'!$B$9))*(1-R714)</f>
        <v/>
      </c>
      <c r="AA714">
        <f>W714*L714*(1-R714-'d_고정'!$B$13)+U714*MAX(N714-'d_고정'!$B$10*P714*('6_기대효과'!$K$7/'d_고정'!$B$9),0)*Q714*(1-R714)</f>
        <v/>
      </c>
      <c r="AB714">
        <f>Y714+Z714</f>
        <v/>
      </c>
      <c r="AC714">
        <f>Y714/('d_고정'!$B$5*'6_기대효과'!$H$7/8)/'d_고정'!$B$6</f>
        <v/>
      </c>
      <c r="AD714">
        <f>Y714/('d_고정'!$B$8*'6_기대효과'!$H$7/8)</f>
        <v/>
      </c>
    </row>
    <row r="715">
      <c r="A715">
        <f>RAND()</f>
        <v/>
      </c>
      <c r="B715">
        <f>IF('d_시나리오'!$J$2='d_시나리오'!$H$2,'d_시나리오'!$I$2,IF(A715&lt;('d_시나리오'!$I$2-'d_시나리오'!$H$2)/('d_시나리오'!$J$2-'d_시나리오'!$H$2),'d_시나리오'!$H$2+SQRT(A715*('d_시나리오'!$J$2-'d_시나리오'!$H$2)*('d_시나리오'!$I$2-'d_시나리오'!$H$2)),'d_시나리오'!$J$2-SQRT((1-A715)*('d_시나리오'!$J$2-'d_시나리오'!$H$2)*('d_시나리오'!$J$2-'d_시나리오'!$I$2))))</f>
        <v/>
      </c>
      <c r="C715">
        <f>RAND()</f>
        <v/>
      </c>
      <c r="D715">
        <f>BETAINV(RAND(),IF(C715&lt;'d_고정'!$B$26,'d_고정'!$B$23,'d_고정'!$B$16)+1,'d_고정'!$B$17-IF(C715&lt;'d_고정'!$B$26,'d_고정'!$B$23,'d_고정'!$B$16)+1)*('d_고정'!$B$14+('d_고정'!$B$15-'d_고정'!$B$14)*RAND())</f>
        <v/>
      </c>
      <c r="E715">
        <f>INDEX('d_분포'!$A$2:$A$28,RANDBETWEEN(1,27))</f>
        <v/>
      </c>
      <c r="F715">
        <f>INDEX('d_분포'!$C$2:$C$5,RANDBETWEEN(1,4))*(0.9+0.2*RAND())</f>
        <v/>
      </c>
      <c r="G715">
        <f>RAND()</f>
        <v/>
      </c>
      <c r="H715">
        <f>(F715+(1-F715)*('d_고정'!$B$22*BETAINV(RAND(),IF(G715&lt;'d_고정'!$B$26,'d_고정'!$B$25,'d_고정'!$B$20)+1,'d_고정'!$B$21-IF(G715&lt;'d_고정'!$B$26,'d_고정'!$B$25,'d_고정'!$B$20)+1)+(1-'d_고정'!$B$22)*BETAINV(RAND(),IF(G715&lt;'d_고정'!$B$26,'d_고정'!$B$24,'d_고정'!$B$18)+1,'d_고정'!$B$19-IF(G715&lt;'d_고정'!$B$26,'d_고정'!$B$24,'d_고정'!$B$18)+1))*('d_고정'!$B$14+('d_고정'!$B$15-'d_고정'!$B$14)*RAND()))/F715</f>
        <v/>
      </c>
      <c r="I715">
        <f>RAND()</f>
        <v/>
      </c>
      <c r="J715">
        <f>IF('d_시나리오'!$J$3='d_시나리오'!$H$3,'d_시나리오'!$I$3,IF(I715&lt;('d_시나리오'!$I$3-'d_시나리오'!$H$3)/('d_시나리오'!$J$3-'d_시나리오'!$H$3),'d_시나리오'!$H$3+SQRT(I715*('d_시나리오'!$J$3-'d_시나리오'!$H$3)*('d_시나리오'!$I$3-'d_시나리오'!$H$3)),'d_시나리오'!$J$3-SQRT((1-I715)*('d_시나리오'!$J$3-'d_시나리오'!$H$3)*('d_시나리오'!$J$3-'d_시나리오'!$I$3))))</f>
        <v/>
      </c>
      <c r="K715">
        <f>RAND()</f>
        <v/>
      </c>
      <c r="L715">
        <f>IF('d_시나리오'!$J$4='d_시나리오'!$H$4,'d_시나리오'!$I$4,IF(K715&lt;('d_시나리오'!$I$4-'d_시나리오'!$H$4)/('d_시나리오'!$J$4-'d_시나리오'!$H$4),'d_시나리오'!$H$4+SQRT(K715*('d_시나리오'!$J$4-'d_시나리오'!$H$4)*('d_시나리오'!$I$4-'d_시나리오'!$H$4)),'d_시나리오'!$J$4-SQRT((1-K715)*('d_시나리오'!$J$4-'d_시나리오'!$H$4)*('d_시나리오'!$J$4-'d_시나리오'!$I$4))))</f>
        <v/>
      </c>
      <c r="M715">
        <f>RAND()</f>
        <v/>
      </c>
      <c r="N715">
        <f>IF('d_시나리오'!$J$5='d_시나리오'!$H$5,'d_시나리오'!$I$5,IF(M715&lt;('d_시나리오'!$I$5-'d_시나리오'!$H$5)/('d_시나리오'!$J$5-'d_시나리오'!$H$5),'d_시나리오'!$H$5+SQRT(M715*('d_시나리오'!$J$5-'d_시나리오'!$H$5)*('d_시나리오'!$I$5-'d_시나리오'!$H$5)),'d_시나리오'!$J$5-SQRT((1-M715)*('d_시나리오'!$J$5-'d_시나리오'!$H$5)*('d_시나리오'!$J$5-'d_시나리오'!$I$5))))</f>
        <v/>
      </c>
      <c r="O715">
        <f>RAND()</f>
        <v/>
      </c>
      <c r="P715">
        <f>IF('d_시나리오'!$J$6='d_시나리오'!$H$6,'d_시나리오'!$I$6,IF(O715&lt;('d_시나리오'!$I$6-'d_시나리오'!$H$6)/('d_시나리오'!$J$6-'d_시나리오'!$H$6),'d_시나리오'!$H$6+SQRT(O715*('d_시나리오'!$J$6-'d_시나리오'!$H$6)*('d_시나리오'!$I$6-'d_시나리오'!$H$6)),'d_시나리오'!$J$6-SQRT((1-O715)*('d_시나리오'!$J$6-'d_시나리오'!$H$6)*('d_시나리오'!$J$6-'d_시나리오'!$I$6))))</f>
        <v/>
      </c>
      <c r="Q715">
        <f>INDEX('d_분포'!$B$2:$B$57,RANDBETWEEN(1,56))</f>
        <v/>
      </c>
      <c r="R715">
        <f>BETAINV(RAND(),5,5)</f>
        <v/>
      </c>
      <c r="S715">
        <f>'d_고정'!$B$1*'6_기대효과'!$H$7*('d_시나리오'!$I$7/'d_고정'!$B$2)*B715</f>
        <v/>
      </c>
      <c r="T715">
        <f>S715*D715</f>
        <v/>
      </c>
      <c r="U715">
        <f>S715*F715*H715</f>
        <v/>
      </c>
      <c r="V715">
        <f>S715*F715*(H715-1)</f>
        <v/>
      </c>
      <c r="W715">
        <f>U715*J715</f>
        <v/>
      </c>
      <c r="X715">
        <f>T715+W715</f>
        <v/>
      </c>
      <c r="Y715">
        <f>(T715*E715+W715*L715)*(1-R715-'d_고정'!$B$13)</f>
        <v/>
      </c>
      <c r="Z715">
        <f>(U715*N715*Q715+'d_고정'!$B$3*('6_기대효과'!$H$7/8)*Q715*'d_고정'!$B$10*P715*('6_기대효과'!$K$7/'d_고정'!$B$9))*(1-R715)</f>
        <v/>
      </c>
      <c r="AA715">
        <f>W715*L715*(1-R715-'d_고정'!$B$13)+U715*MAX(N715-'d_고정'!$B$10*P715*('6_기대효과'!$K$7/'d_고정'!$B$9),0)*Q715*(1-R715)</f>
        <v/>
      </c>
      <c r="AB715">
        <f>Y715+Z715</f>
        <v/>
      </c>
      <c r="AC715">
        <f>Y715/('d_고정'!$B$5*'6_기대효과'!$H$7/8)/'d_고정'!$B$6</f>
        <v/>
      </c>
      <c r="AD715">
        <f>Y715/('d_고정'!$B$8*'6_기대효과'!$H$7/8)</f>
        <v/>
      </c>
    </row>
    <row r="716">
      <c r="A716">
        <f>RAND()</f>
        <v/>
      </c>
      <c r="B716">
        <f>IF('d_시나리오'!$J$2='d_시나리오'!$H$2,'d_시나리오'!$I$2,IF(A716&lt;('d_시나리오'!$I$2-'d_시나리오'!$H$2)/('d_시나리오'!$J$2-'d_시나리오'!$H$2),'d_시나리오'!$H$2+SQRT(A716*('d_시나리오'!$J$2-'d_시나리오'!$H$2)*('d_시나리오'!$I$2-'d_시나리오'!$H$2)),'d_시나리오'!$J$2-SQRT((1-A716)*('d_시나리오'!$J$2-'d_시나리오'!$H$2)*('d_시나리오'!$J$2-'d_시나리오'!$I$2))))</f>
        <v/>
      </c>
      <c r="C716">
        <f>RAND()</f>
        <v/>
      </c>
      <c r="D716">
        <f>BETAINV(RAND(),IF(C716&lt;'d_고정'!$B$26,'d_고정'!$B$23,'d_고정'!$B$16)+1,'d_고정'!$B$17-IF(C716&lt;'d_고정'!$B$26,'d_고정'!$B$23,'d_고정'!$B$16)+1)*('d_고정'!$B$14+('d_고정'!$B$15-'d_고정'!$B$14)*RAND())</f>
        <v/>
      </c>
      <c r="E716">
        <f>INDEX('d_분포'!$A$2:$A$28,RANDBETWEEN(1,27))</f>
        <v/>
      </c>
      <c r="F716">
        <f>INDEX('d_분포'!$C$2:$C$5,RANDBETWEEN(1,4))*(0.9+0.2*RAND())</f>
        <v/>
      </c>
      <c r="G716">
        <f>RAND()</f>
        <v/>
      </c>
      <c r="H716">
        <f>(F716+(1-F716)*('d_고정'!$B$22*BETAINV(RAND(),IF(G716&lt;'d_고정'!$B$26,'d_고정'!$B$25,'d_고정'!$B$20)+1,'d_고정'!$B$21-IF(G716&lt;'d_고정'!$B$26,'d_고정'!$B$25,'d_고정'!$B$20)+1)+(1-'d_고정'!$B$22)*BETAINV(RAND(),IF(G716&lt;'d_고정'!$B$26,'d_고정'!$B$24,'d_고정'!$B$18)+1,'d_고정'!$B$19-IF(G716&lt;'d_고정'!$B$26,'d_고정'!$B$24,'d_고정'!$B$18)+1))*('d_고정'!$B$14+('d_고정'!$B$15-'d_고정'!$B$14)*RAND()))/F716</f>
        <v/>
      </c>
      <c r="I716">
        <f>RAND()</f>
        <v/>
      </c>
      <c r="J716">
        <f>IF('d_시나리오'!$J$3='d_시나리오'!$H$3,'d_시나리오'!$I$3,IF(I716&lt;('d_시나리오'!$I$3-'d_시나리오'!$H$3)/('d_시나리오'!$J$3-'d_시나리오'!$H$3),'d_시나리오'!$H$3+SQRT(I716*('d_시나리오'!$J$3-'d_시나리오'!$H$3)*('d_시나리오'!$I$3-'d_시나리오'!$H$3)),'d_시나리오'!$J$3-SQRT((1-I716)*('d_시나리오'!$J$3-'d_시나리오'!$H$3)*('d_시나리오'!$J$3-'d_시나리오'!$I$3))))</f>
        <v/>
      </c>
      <c r="K716">
        <f>RAND()</f>
        <v/>
      </c>
      <c r="L716">
        <f>IF('d_시나리오'!$J$4='d_시나리오'!$H$4,'d_시나리오'!$I$4,IF(K716&lt;('d_시나리오'!$I$4-'d_시나리오'!$H$4)/('d_시나리오'!$J$4-'d_시나리오'!$H$4),'d_시나리오'!$H$4+SQRT(K716*('d_시나리오'!$J$4-'d_시나리오'!$H$4)*('d_시나리오'!$I$4-'d_시나리오'!$H$4)),'d_시나리오'!$J$4-SQRT((1-K716)*('d_시나리오'!$J$4-'d_시나리오'!$H$4)*('d_시나리오'!$J$4-'d_시나리오'!$I$4))))</f>
        <v/>
      </c>
      <c r="M716">
        <f>RAND()</f>
        <v/>
      </c>
      <c r="N716">
        <f>IF('d_시나리오'!$J$5='d_시나리오'!$H$5,'d_시나리오'!$I$5,IF(M716&lt;('d_시나리오'!$I$5-'d_시나리오'!$H$5)/('d_시나리오'!$J$5-'d_시나리오'!$H$5),'d_시나리오'!$H$5+SQRT(M716*('d_시나리오'!$J$5-'d_시나리오'!$H$5)*('d_시나리오'!$I$5-'d_시나리오'!$H$5)),'d_시나리오'!$J$5-SQRT((1-M716)*('d_시나리오'!$J$5-'d_시나리오'!$H$5)*('d_시나리오'!$J$5-'d_시나리오'!$I$5))))</f>
        <v/>
      </c>
      <c r="O716">
        <f>RAND()</f>
        <v/>
      </c>
      <c r="P716">
        <f>IF('d_시나리오'!$J$6='d_시나리오'!$H$6,'d_시나리오'!$I$6,IF(O716&lt;('d_시나리오'!$I$6-'d_시나리오'!$H$6)/('d_시나리오'!$J$6-'d_시나리오'!$H$6),'d_시나리오'!$H$6+SQRT(O716*('d_시나리오'!$J$6-'d_시나리오'!$H$6)*('d_시나리오'!$I$6-'d_시나리오'!$H$6)),'d_시나리오'!$J$6-SQRT((1-O716)*('d_시나리오'!$J$6-'d_시나리오'!$H$6)*('d_시나리오'!$J$6-'d_시나리오'!$I$6))))</f>
        <v/>
      </c>
      <c r="Q716">
        <f>INDEX('d_분포'!$B$2:$B$57,RANDBETWEEN(1,56))</f>
        <v/>
      </c>
      <c r="R716">
        <f>BETAINV(RAND(),5,5)</f>
        <v/>
      </c>
      <c r="S716">
        <f>'d_고정'!$B$1*'6_기대효과'!$H$7*('d_시나리오'!$I$7/'d_고정'!$B$2)*B716</f>
        <v/>
      </c>
      <c r="T716">
        <f>S716*D716</f>
        <v/>
      </c>
      <c r="U716">
        <f>S716*F716*H716</f>
        <v/>
      </c>
      <c r="V716">
        <f>S716*F716*(H716-1)</f>
        <v/>
      </c>
      <c r="W716">
        <f>U716*J716</f>
        <v/>
      </c>
      <c r="X716">
        <f>T716+W716</f>
        <v/>
      </c>
      <c r="Y716">
        <f>(T716*E716+W716*L716)*(1-R716-'d_고정'!$B$13)</f>
        <v/>
      </c>
      <c r="Z716">
        <f>(U716*N716*Q716+'d_고정'!$B$3*('6_기대효과'!$H$7/8)*Q716*'d_고정'!$B$10*P716*('6_기대효과'!$K$7/'d_고정'!$B$9))*(1-R716)</f>
        <v/>
      </c>
      <c r="AA716">
        <f>W716*L716*(1-R716-'d_고정'!$B$13)+U716*MAX(N716-'d_고정'!$B$10*P716*('6_기대효과'!$K$7/'d_고정'!$B$9),0)*Q716*(1-R716)</f>
        <v/>
      </c>
      <c r="AB716">
        <f>Y716+Z716</f>
        <v/>
      </c>
      <c r="AC716">
        <f>Y716/('d_고정'!$B$5*'6_기대효과'!$H$7/8)/'d_고정'!$B$6</f>
        <v/>
      </c>
      <c r="AD716">
        <f>Y716/('d_고정'!$B$8*'6_기대효과'!$H$7/8)</f>
        <v/>
      </c>
    </row>
    <row r="717">
      <c r="A717">
        <f>RAND()</f>
        <v/>
      </c>
      <c r="B717">
        <f>IF('d_시나리오'!$J$2='d_시나리오'!$H$2,'d_시나리오'!$I$2,IF(A717&lt;('d_시나리오'!$I$2-'d_시나리오'!$H$2)/('d_시나리오'!$J$2-'d_시나리오'!$H$2),'d_시나리오'!$H$2+SQRT(A717*('d_시나리오'!$J$2-'d_시나리오'!$H$2)*('d_시나리오'!$I$2-'d_시나리오'!$H$2)),'d_시나리오'!$J$2-SQRT((1-A717)*('d_시나리오'!$J$2-'d_시나리오'!$H$2)*('d_시나리오'!$J$2-'d_시나리오'!$I$2))))</f>
        <v/>
      </c>
      <c r="C717">
        <f>RAND()</f>
        <v/>
      </c>
      <c r="D717">
        <f>BETAINV(RAND(),IF(C717&lt;'d_고정'!$B$26,'d_고정'!$B$23,'d_고정'!$B$16)+1,'d_고정'!$B$17-IF(C717&lt;'d_고정'!$B$26,'d_고정'!$B$23,'d_고정'!$B$16)+1)*('d_고정'!$B$14+('d_고정'!$B$15-'d_고정'!$B$14)*RAND())</f>
        <v/>
      </c>
      <c r="E717">
        <f>INDEX('d_분포'!$A$2:$A$28,RANDBETWEEN(1,27))</f>
        <v/>
      </c>
      <c r="F717">
        <f>INDEX('d_분포'!$C$2:$C$5,RANDBETWEEN(1,4))*(0.9+0.2*RAND())</f>
        <v/>
      </c>
      <c r="G717">
        <f>RAND()</f>
        <v/>
      </c>
      <c r="H717">
        <f>(F717+(1-F717)*('d_고정'!$B$22*BETAINV(RAND(),IF(G717&lt;'d_고정'!$B$26,'d_고정'!$B$25,'d_고정'!$B$20)+1,'d_고정'!$B$21-IF(G717&lt;'d_고정'!$B$26,'d_고정'!$B$25,'d_고정'!$B$20)+1)+(1-'d_고정'!$B$22)*BETAINV(RAND(),IF(G717&lt;'d_고정'!$B$26,'d_고정'!$B$24,'d_고정'!$B$18)+1,'d_고정'!$B$19-IF(G717&lt;'d_고정'!$B$26,'d_고정'!$B$24,'d_고정'!$B$18)+1))*('d_고정'!$B$14+('d_고정'!$B$15-'d_고정'!$B$14)*RAND()))/F717</f>
        <v/>
      </c>
      <c r="I717">
        <f>RAND()</f>
        <v/>
      </c>
      <c r="J717">
        <f>IF('d_시나리오'!$J$3='d_시나리오'!$H$3,'d_시나리오'!$I$3,IF(I717&lt;('d_시나리오'!$I$3-'d_시나리오'!$H$3)/('d_시나리오'!$J$3-'d_시나리오'!$H$3),'d_시나리오'!$H$3+SQRT(I717*('d_시나리오'!$J$3-'d_시나리오'!$H$3)*('d_시나리오'!$I$3-'d_시나리오'!$H$3)),'d_시나리오'!$J$3-SQRT((1-I717)*('d_시나리오'!$J$3-'d_시나리오'!$H$3)*('d_시나리오'!$J$3-'d_시나리오'!$I$3))))</f>
        <v/>
      </c>
      <c r="K717">
        <f>RAND()</f>
        <v/>
      </c>
      <c r="L717">
        <f>IF('d_시나리오'!$J$4='d_시나리오'!$H$4,'d_시나리오'!$I$4,IF(K717&lt;('d_시나리오'!$I$4-'d_시나리오'!$H$4)/('d_시나리오'!$J$4-'d_시나리오'!$H$4),'d_시나리오'!$H$4+SQRT(K717*('d_시나리오'!$J$4-'d_시나리오'!$H$4)*('d_시나리오'!$I$4-'d_시나리오'!$H$4)),'d_시나리오'!$J$4-SQRT((1-K717)*('d_시나리오'!$J$4-'d_시나리오'!$H$4)*('d_시나리오'!$J$4-'d_시나리오'!$I$4))))</f>
        <v/>
      </c>
      <c r="M717">
        <f>RAND()</f>
        <v/>
      </c>
      <c r="N717">
        <f>IF('d_시나리오'!$J$5='d_시나리오'!$H$5,'d_시나리오'!$I$5,IF(M717&lt;('d_시나리오'!$I$5-'d_시나리오'!$H$5)/('d_시나리오'!$J$5-'d_시나리오'!$H$5),'d_시나리오'!$H$5+SQRT(M717*('d_시나리오'!$J$5-'d_시나리오'!$H$5)*('d_시나리오'!$I$5-'d_시나리오'!$H$5)),'d_시나리오'!$J$5-SQRT((1-M717)*('d_시나리오'!$J$5-'d_시나리오'!$H$5)*('d_시나리오'!$J$5-'d_시나리오'!$I$5))))</f>
        <v/>
      </c>
      <c r="O717">
        <f>RAND()</f>
        <v/>
      </c>
      <c r="P717">
        <f>IF('d_시나리오'!$J$6='d_시나리오'!$H$6,'d_시나리오'!$I$6,IF(O717&lt;('d_시나리오'!$I$6-'d_시나리오'!$H$6)/('d_시나리오'!$J$6-'d_시나리오'!$H$6),'d_시나리오'!$H$6+SQRT(O717*('d_시나리오'!$J$6-'d_시나리오'!$H$6)*('d_시나리오'!$I$6-'d_시나리오'!$H$6)),'d_시나리오'!$J$6-SQRT((1-O717)*('d_시나리오'!$J$6-'d_시나리오'!$H$6)*('d_시나리오'!$J$6-'d_시나리오'!$I$6))))</f>
        <v/>
      </c>
      <c r="Q717">
        <f>INDEX('d_분포'!$B$2:$B$57,RANDBETWEEN(1,56))</f>
        <v/>
      </c>
      <c r="R717">
        <f>BETAINV(RAND(),5,5)</f>
        <v/>
      </c>
      <c r="S717">
        <f>'d_고정'!$B$1*'6_기대효과'!$H$7*('d_시나리오'!$I$7/'d_고정'!$B$2)*B717</f>
        <v/>
      </c>
      <c r="T717">
        <f>S717*D717</f>
        <v/>
      </c>
      <c r="U717">
        <f>S717*F717*H717</f>
        <v/>
      </c>
      <c r="V717">
        <f>S717*F717*(H717-1)</f>
        <v/>
      </c>
      <c r="W717">
        <f>U717*J717</f>
        <v/>
      </c>
      <c r="X717">
        <f>T717+W717</f>
        <v/>
      </c>
      <c r="Y717">
        <f>(T717*E717+W717*L717)*(1-R717-'d_고정'!$B$13)</f>
        <v/>
      </c>
      <c r="Z717">
        <f>(U717*N717*Q717+'d_고정'!$B$3*('6_기대효과'!$H$7/8)*Q717*'d_고정'!$B$10*P717*('6_기대효과'!$K$7/'d_고정'!$B$9))*(1-R717)</f>
        <v/>
      </c>
      <c r="AA717">
        <f>W717*L717*(1-R717-'d_고정'!$B$13)+U717*MAX(N717-'d_고정'!$B$10*P717*('6_기대효과'!$K$7/'d_고정'!$B$9),0)*Q717*(1-R717)</f>
        <v/>
      </c>
      <c r="AB717">
        <f>Y717+Z717</f>
        <v/>
      </c>
      <c r="AC717">
        <f>Y717/('d_고정'!$B$5*'6_기대효과'!$H$7/8)/'d_고정'!$B$6</f>
        <v/>
      </c>
      <c r="AD717">
        <f>Y717/('d_고정'!$B$8*'6_기대효과'!$H$7/8)</f>
        <v/>
      </c>
    </row>
    <row r="718">
      <c r="A718">
        <f>RAND()</f>
        <v/>
      </c>
      <c r="B718">
        <f>IF('d_시나리오'!$J$2='d_시나리오'!$H$2,'d_시나리오'!$I$2,IF(A718&lt;('d_시나리오'!$I$2-'d_시나리오'!$H$2)/('d_시나리오'!$J$2-'d_시나리오'!$H$2),'d_시나리오'!$H$2+SQRT(A718*('d_시나리오'!$J$2-'d_시나리오'!$H$2)*('d_시나리오'!$I$2-'d_시나리오'!$H$2)),'d_시나리오'!$J$2-SQRT((1-A718)*('d_시나리오'!$J$2-'d_시나리오'!$H$2)*('d_시나리오'!$J$2-'d_시나리오'!$I$2))))</f>
        <v/>
      </c>
      <c r="C718">
        <f>RAND()</f>
        <v/>
      </c>
      <c r="D718">
        <f>BETAINV(RAND(),IF(C718&lt;'d_고정'!$B$26,'d_고정'!$B$23,'d_고정'!$B$16)+1,'d_고정'!$B$17-IF(C718&lt;'d_고정'!$B$26,'d_고정'!$B$23,'d_고정'!$B$16)+1)*('d_고정'!$B$14+('d_고정'!$B$15-'d_고정'!$B$14)*RAND())</f>
        <v/>
      </c>
      <c r="E718">
        <f>INDEX('d_분포'!$A$2:$A$28,RANDBETWEEN(1,27))</f>
        <v/>
      </c>
      <c r="F718">
        <f>INDEX('d_분포'!$C$2:$C$5,RANDBETWEEN(1,4))*(0.9+0.2*RAND())</f>
        <v/>
      </c>
      <c r="G718">
        <f>RAND()</f>
        <v/>
      </c>
      <c r="H718">
        <f>(F718+(1-F718)*('d_고정'!$B$22*BETAINV(RAND(),IF(G718&lt;'d_고정'!$B$26,'d_고정'!$B$25,'d_고정'!$B$20)+1,'d_고정'!$B$21-IF(G718&lt;'d_고정'!$B$26,'d_고정'!$B$25,'d_고정'!$B$20)+1)+(1-'d_고정'!$B$22)*BETAINV(RAND(),IF(G718&lt;'d_고정'!$B$26,'d_고정'!$B$24,'d_고정'!$B$18)+1,'d_고정'!$B$19-IF(G718&lt;'d_고정'!$B$26,'d_고정'!$B$24,'d_고정'!$B$18)+1))*('d_고정'!$B$14+('d_고정'!$B$15-'d_고정'!$B$14)*RAND()))/F718</f>
        <v/>
      </c>
      <c r="I718">
        <f>RAND()</f>
        <v/>
      </c>
      <c r="J718">
        <f>IF('d_시나리오'!$J$3='d_시나리오'!$H$3,'d_시나리오'!$I$3,IF(I718&lt;('d_시나리오'!$I$3-'d_시나리오'!$H$3)/('d_시나리오'!$J$3-'d_시나리오'!$H$3),'d_시나리오'!$H$3+SQRT(I718*('d_시나리오'!$J$3-'d_시나리오'!$H$3)*('d_시나리오'!$I$3-'d_시나리오'!$H$3)),'d_시나리오'!$J$3-SQRT((1-I718)*('d_시나리오'!$J$3-'d_시나리오'!$H$3)*('d_시나리오'!$J$3-'d_시나리오'!$I$3))))</f>
        <v/>
      </c>
      <c r="K718">
        <f>RAND()</f>
        <v/>
      </c>
      <c r="L718">
        <f>IF('d_시나리오'!$J$4='d_시나리오'!$H$4,'d_시나리오'!$I$4,IF(K718&lt;('d_시나리오'!$I$4-'d_시나리오'!$H$4)/('d_시나리오'!$J$4-'d_시나리오'!$H$4),'d_시나리오'!$H$4+SQRT(K718*('d_시나리오'!$J$4-'d_시나리오'!$H$4)*('d_시나리오'!$I$4-'d_시나리오'!$H$4)),'d_시나리오'!$J$4-SQRT((1-K718)*('d_시나리오'!$J$4-'d_시나리오'!$H$4)*('d_시나리오'!$J$4-'d_시나리오'!$I$4))))</f>
        <v/>
      </c>
      <c r="M718">
        <f>RAND()</f>
        <v/>
      </c>
      <c r="N718">
        <f>IF('d_시나리오'!$J$5='d_시나리오'!$H$5,'d_시나리오'!$I$5,IF(M718&lt;('d_시나리오'!$I$5-'d_시나리오'!$H$5)/('d_시나리오'!$J$5-'d_시나리오'!$H$5),'d_시나리오'!$H$5+SQRT(M718*('d_시나리오'!$J$5-'d_시나리오'!$H$5)*('d_시나리오'!$I$5-'d_시나리오'!$H$5)),'d_시나리오'!$J$5-SQRT((1-M718)*('d_시나리오'!$J$5-'d_시나리오'!$H$5)*('d_시나리오'!$J$5-'d_시나리오'!$I$5))))</f>
        <v/>
      </c>
      <c r="O718">
        <f>RAND()</f>
        <v/>
      </c>
      <c r="P718">
        <f>IF('d_시나리오'!$J$6='d_시나리오'!$H$6,'d_시나리오'!$I$6,IF(O718&lt;('d_시나리오'!$I$6-'d_시나리오'!$H$6)/('d_시나리오'!$J$6-'d_시나리오'!$H$6),'d_시나리오'!$H$6+SQRT(O718*('d_시나리오'!$J$6-'d_시나리오'!$H$6)*('d_시나리오'!$I$6-'d_시나리오'!$H$6)),'d_시나리오'!$J$6-SQRT((1-O718)*('d_시나리오'!$J$6-'d_시나리오'!$H$6)*('d_시나리오'!$J$6-'d_시나리오'!$I$6))))</f>
        <v/>
      </c>
      <c r="Q718">
        <f>INDEX('d_분포'!$B$2:$B$57,RANDBETWEEN(1,56))</f>
        <v/>
      </c>
      <c r="R718">
        <f>BETAINV(RAND(),5,5)</f>
        <v/>
      </c>
      <c r="S718">
        <f>'d_고정'!$B$1*'6_기대효과'!$H$7*('d_시나리오'!$I$7/'d_고정'!$B$2)*B718</f>
        <v/>
      </c>
      <c r="T718">
        <f>S718*D718</f>
        <v/>
      </c>
      <c r="U718">
        <f>S718*F718*H718</f>
        <v/>
      </c>
      <c r="V718">
        <f>S718*F718*(H718-1)</f>
        <v/>
      </c>
      <c r="W718">
        <f>U718*J718</f>
        <v/>
      </c>
      <c r="X718">
        <f>T718+W718</f>
        <v/>
      </c>
      <c r="Y718">
        <f>(T718*E718+W718*L718)*(1-R718-'d_고정'!$B$13)</f>
        <v/>
      </c>
      <c r="Z718">
        <f>(U718*N718*Q718+'d_고정'!$B$3*('6_기대효과'!$H$7/8)*Q718*'d_고정'!$B$10*P718*('6_기대효과'!$K$7/'d_고정'!$B$9))*(1-R718)</f>
        <v/>
      </c>
      <c r="AA718">
        <f>W718*L718*(1-R718-'d_고정'!$B$13)+U718*MAX(N718-'d_고정'!$B$10*P718*('6_기대효과'!$K$7/'d_고정'!$B$9),0)*Q718*(1-R718)</f>
        <v/>
      </c>
      <c r="AB718">
        <f>Y718+Z718</f>
        <v/>
      </c>
      <c r="AC718">
        <f>Y718/('d_고정'!$B$5*'6_기대효과'!$H$7/8)/'d_고정'!$B$6</f>
        <v/>
      </c>
      <c r="AD718">
        <f>Y718/('d_고정'!$B$8*'6_기대효과'!$H$7/8)</f>
        <v/>
      </c>
    </row>
    <row r="719">
      <c r="A719">
        <f>RAND()</f>
        <v/>
      </c>
      <c r="B719">
        <f>IF('d_시나리오'!$J$2='d_시나리오'!$H$2,'d_시나리오'!$I$2,IF(A719&lt;('d_시나리오'!$I$2-'d_시나리오'!$H$2)/('d_시나리오'!$J$2-'d_시나리오'!$H$2),'d_시나리오'!$H$2+SQRT(A719*('d_시나리오'!$J$2-'d_시나리오'!$H$2)*('d_시나리오'!$I$2-'d_시나리오'!$H$2)),'d_시나리오'!$J$2-SQRT((1-A719)*('d_시나리오'!$J$2-'d_시나리오'!$H$2)*('d_시나리오'!$J$2-'d_시나리오'!$I$2))))</f>
        <v/>
      </c>
      <c r="C719">
        <f>RAND()</f>
        <v/>
      </c>
      <c r="D719">
        <f>BETAINV(RAND(),IF(C719&lt;'d_고정'!$B$26,'d_고정'!$B$23,'d_고정'!$B$16)+1,'d_고정'!$B$17-IF(C719&lt;'d_고정'!$B$26,'d_고정'!$B$23,'d_고정'!$B$16)+1)*('d_고정'!$B$14+('d_고정'!$B$15-'d_고정'!$B$14)*RAND())</f>
        <v/>
      </c>
      <c r="E719">
        <f>INDEX('d_분포'!$A$2:$A$28,RANDBETWEEN(1,27))</f>
        <v/>
      </c>
      <c r="F719">
        <f>INDEX('d_분포'!$C$2:$C$5,RANDBETWEEN(1,4))*(0.9+0.2*RAND())</f>
        <v/>
      </c>
      <c r="G719">
        <f>RAND()</f>
        <v/>
      </c>
      <c r="H719">
        <f>(F719+(1-F719)*('d_고정'!$B$22*BETAINV(RAND(),IF(G719&lt;'d_고정'!$B$26,'d_고정'!$B$25,'d_고정'!$B$20)+1,'d_고정'!$B$21-IF(G719&lt;'d_고정'!$B$26,'d_고정'!$B$25,'d_고정'!$B$20)+1)+(1-'d_고정'!$B$22)*BETAINV(RAND(),IF(G719&lt;'d_고정'!$B$26,'d_고정'!$B$24,'d_고정'!$B$18)+1,'d_고정'!$B$19-IF(G719&lt;'d_고정'!$B$26,'d_고정'!$B$24,'d_고정'!$B$18)+1))*('d_고정'!$B$14+('d_고정'!$B$15-'d_고정'!$B$14)*RAND()))/F719</f>
        <v/>
      </c>
      <c r="I719">
        <f>RAND()</f>
        <v/>
      </c>
      <c r="J719">
        <f>IF('d_시나리오'!$J$3='d_시나리오'!$H$3,'d_시나리오'!$I$3,IF(I719&lt;('d_시나리오'!$I$3-'d_시나리오'!$H$3)/('d_시나리오'!$J$3-'d_시나리오'!$H$3),'d_시나리오'!$H$3+SQRT(I719*('d_시나리오'!$J$3-'d_시나리오'!$H$3)*('d_시나리오'!$I$3-'d_시나리오'!$H$3)),'d_시나리오'!$J$3-SQRT((1-I719)*('d_시나리오'!$J$3-'d_시나리오'!$H$3)*('d_시나리오'!$J$3-'d_시나리오'!$I$3))))</f>
        <v/>
      </c>
      <c r="K719">
        <f>RAND()</f>
        <v/>
      </c>
      <c r="L719">
        <f>IF('d_시나리오'!$J$4='d_시나리오'!$H$4,'d_시나리오'!$I$4,IF(K719&lt;('d_시나리오'!$I$4-'d_시나리오'!$H$4)/('d_시나리오'!$J$4-'d_시나리오'!$H$4),'d_시나리오'!$H$4+SQRT(K719*('d_시나리오'!$J$4-'d_시나리오'!$H$4)*('d_시나리오'!$I$4-'d_시나리오'!$H$4)),'d_시나리오'!$J$4-SQRT((1-K719)*('d_시나리오'!$J$4-'d_시나리오'!$H$4)*('d_시나리오'!$J$4-'d_시나리오'!$I$4))))</f>
        <v/>
      </c>
      <c r="M719">
        <f>RAND()</f>
        <v/>
      </c>
      <c r="N719">
        <f>IF('d_시나리오'!$J$5='d_시나리오'!$H$5,'d_시나리오'!$I$5,IF(M719&lt;('d_시나리오'!$I$5-'d_시나리오'!$H$5)/('d_시나리오'!$J$5-'d_시나리오'!$H$5),'d_시나리오'!$H$5+SQRT(M719*('d_시나리오'!$J$5-'d_시나리오'!$H$5)*('d_시나리오'!$I$5-'d_시나리오'!$H$5)),'d_시나리오'!$J$5-SQRT((1-M719)*('d_시나리오'!$J$5-'d_시나리오'!$H$5)*('d_시나리오'!$J$5-'d_시나리오'!$I$5))))</f>
        <v/>
      </c>
      <c r="O719">
        <f>RAND()</f>
        <v/>
      </c>
      <c r="P719">
        <f>IF('d_시나리오'!$J$6='d_시나리오'!$H$6,'d_시나리오'!$I$6,IF(O719&lt;('d_시나리오'!$I$6-'d_시나리오'!$H$6)/('d_시나리오'!$J$6-'d_시나리오'!$H$6),'d_시나리오'!$H$6+SQRT(O719*('d_시나리오'!$J$6-'d_시나리오'!$H$6)*('d_시나리오'!$I$6-'d_시나리오'!$H$6)),'d_시나리오'!$J$6-SQRT((1-O719)*('d_시나리오'!$J$6-'d_시나리오'!$H$6)*('d_시나리오'!$J$6-'d_시나리오'!$I$6))))</f>
        <v/>
      </c>
      <c r="Q719">
        <f>INDEX('d_분포'!$B$2:$B$57,RANDBETWEEN(1,56))</f>
        <v/>
      </c>
      <c r="R719">
        <f>BETAINV(RAND(),5,5)</f>
        <v/>
      </c>
      <c r="S719">
        <f>'d_고정'!$B$1*'6_기대효과'!$H$7*('d_시나리오'!$I$7/'d_고정'!$B$2)*B719</f>
        <v/>
      </c>
      <c r="T719">
        <f>S719*D719</f>
        <v/>
      </c>
      <c r="U719">
        <f>S719*F719*H719</f>
        <v/>
      </c>
      <c r="V719">
        <f>S719*F719*(H719-1)</f>
        <v/>
      </c>
      <c r="W719">
        <f>U719*J719</f>
        <v/>
      </c>
      <c r="X719">
        <f>T719+W719</f>
        <v/>
      </c>
      <c r="Y719">
        <f>(T719*E719+W719*L719)*(1-R719-'d_고정'!$B$13)</f>
        <v/>
      </c>
      <c r="Z719">
        <f>(U719*N719*Q719+'d_고정'!$B$3*('6_기대효과'!$H$7/8)*Q719*'d_고정'!$B$10*P719*('6_기대효과'!$K$7/'d_고정'!$B$9))*(1-R719)</f>
        <v/>
      </c>
      <c r="AA719">
        <f>W719*L719*(1-R719-'d_고정'!$B$13)+U719*MAX(N719-'d_고정'!$B$10*P719*('6_기대효과'!$K$7/'d_고정'!$B$9),0)*Q719*(1-R719)</f>
        <v/>
      </c>
      <c r="AB719">
        <f>Y719+Z719</f>
        <v/>
      </c>
      <c r="AC719">
        <f>Y719/('d_고정'!$B$5*'6_기대효과'!$H$7/8)/'d_고정'!$B$6</f>
        <v/>
      </c>
      <c r="AD719">
        <f>Y719/('d_고정'!$B$8*'6_기대효과'!$H$7/8)</f>
        <v/>
      </c>
    </row>
    <row r="720">
      <c r="A720">
        <f>RAND()</f>
        <v/>
      </c>
      <c r="B720">
        <f>IF('d_시나리오'!$J$2='d_시나리오'!$H$2,'d_시나리오'!$I$2,IF(A720&lt;('d_시나리오'!$I$2-'d_시나리오'!$H$2)/('d_시나리오'!$J$2-'d_시나리오'!$H$2),'d_시나리오'!$H$2+SQRT(A720*('d_시나리오'!$J$2-'d_시나리오'!$H$2)*('d_시나리오'!$I$2-'d_시나리오'!$H$2)),'d_시나리오'!$J$2-SQRT((1-A720)*('d_시나리오'!$J$2-'d_시나리오'!$H$2)*('d_시나리오'!$J$2-'d_시나리오'!$I$2))))</f>
        <v/>
      </c>
      <c r="C720">
        <f>RAND()</f>
        <v/>
      </c>
      <c r="D720">
        <f>BETAINV(RAND(),IF(C720&lt;'d_고정'!$B$26,'d_고정'!$B$23,'d_고정'!$B$16)+1,'d_고정'!$B$17-IF(C720&lt;'d_고정'!$B$26,'d_고정'!$B$23,'d_고정'!$B$16)+1)*('d_고정'!$B$14+('d_고정'!$B$15-'d_고정'!$B$14)*RAND())</f>
        <v/>
      </c>
      <c r="E720">
        <f>INDEX('d_분포'!$A$2:$A$28,RANDBETWEEN(1,27))</f>
        <v/>
      </c>
      <c r="F720">
        <f>INDEX('d_분포'!$C$2:$C$5,RANDBETWEEN(1,4))*(0.9+0.2*RAND())</f>
        <v/>
      </c>
      <c r="G720">
        <f>RAND()</f>
        <v/>
      </c>
      <c r="H720">
        <f>(F720+(1-F720)*('d_고정'!$B$22*BETAINV(RAND(),IF(G720&lt;'d_고정'!$B$26,'d_고정'!$B$25,'d_고정'!$B$20)+1,'d_고정'!$B$21-IF(G720&lt;'d_고정'!$B$26,'d_고정'!$B$25,'d_고정'!$B$20)+1)+(1-'d_고정'!$B$22)*BETAINV(RAND(),IF(G720&lt;'d_고정'!$B$26,'d_고정'!$B$24,'d_고정'!$B$18)+1,'d_고정'!$B$19-IF(G720&lt;'d_고정'!$B$26,'d_고정'!$B$24,'d_고정'!$B$18)+1))*('d_고정'!$B$14+('d_고정'!$B$15-'d_고정'!$B$14)*RAND()))/F720</f>
        <v/>
      </c>
      <c r="I720">
        <f>RAND()</f>
        <v/>
      </c>
      <c r="J720">
        <f>IF('d_시나리오'!$J$3='d_시나리오'!$H$3,'d_시나리오'!$I$3,IF(I720&lt;('d_시나리오'!$I$3-'d_시나리오'!$H$3)/('d_시나리오'!$J$3-'d_시나리오'!$H$3),'d_시나리오'!$H$3+SQRT(I720*('d_시나리오'!$J$3-'d_시나리오'!$H$3)*('d_시나리오'!$I$3-'d_시나리오'!$H$3)),'d_시나리오'!$J$3-SQRT((1-I720)*('d_시나리오'!$J$3-'d_시나리오'!$H$3)*('d_시나리오'!$J$3-'d_시나리오'!$I$3))))</f>
        <v/>
      </c>
      <c r="K720">
        <f>RAND()</f>
        <v/>
      </c>
      <c r="L720">
        <f>IF('d_시나리오'!$J$4='d_시나리오'!$H$4,'d_시나리오'!$I$4,IF(K720&lt;('d_시나리오'!$I$4-'d_시나리오'!$H$4)/('d_시나리오'!$J$4-'d_시나리오'!$H$4),'d_시나리오'!$H$4+SQRT(K720*('d_시나리오'!$J$4-'d_시나리오'!$H$4)*('d_시나리오'!$I$4-'d_시나리오'!$H$4)),'d_시나리오'!$J$4-SQRT((1-K720)*('d_시나리오'!$J$4-'d_시나리오'!$H$4)*('d_시나리오'!$J$4-'d_시나리오'!$I$4))))</f>
        <v/>
      </c>
      <c r="M720">
        <f>RAND()</f>
        <v/>
      </c>
      <c r="N720">
        <f>IF('d_시나리오'!$J$5='d_시나리오'!$H$5,'d_시나리오'!$I$5,IF(M720&lt;('d_시나리오'!$I$5-'d_시나리오'!$H$5)/('d_시나리오'!$J$5-'d_시나리오'!$H$5),'d_시나리오'!$H$5+SQRT(M720*('d_시나리오'!$J$5-'d_시나리오'!$H$5)*('d_시나리오'!$I$5-'d_시나리오'!$H$5)),'d_시나리오'!$J$5-SQRT((1-M720)*('d_시나리오'!$J$5-'d_시나리오'!$H$5)*('d_시나리오'!$J$5-'d_시나리오'!$I$5))))</f>
        <v/>
      </c>
      <c r="O720">
        <f>RAND()</f>
        <v/>
      </c>
      <c r="P720">
        <f>IF('d_시나리오'!$J$6='d_시나리오'!$H$6,'d_시나리오'!$I$6,IF(O720&lt;('d_시나리오'!$I$6-'d_시나리오'!$H$6)/('d_시나리오'!$J$6-'d_시나리오'!$H$6),'d_시나리오'!$H$6+SQRT(O720*('d_시나리오'!$J$6-'d_시나리오'!$H$6)*('d_시나리오'!$I$6-'d_시나리오'!$H$6)),'d_시나리오'!$J$6-SQRT((1-O720)*('d_시나리오'!$J$6-'d_시나리오'!$H$6)*('d_시나리오'!$J$6-'d_시나리오'!$I$6))))</f>
        <v/>
      </c>
      <c r="Q720">
        <f>INDEX('d_분포'!$B$2:$B$57,RANDBETWEEN(1,56))</f>
        <v/>
      </c>
      <c r="R720">
        <f>BETAINV(RAND(),5,5)</f>
        <v/>
      </c>
      <c r="S720">
        <f>'d_고정'!$B$1*'6_기대효과'!$H$7*('d_시나리오'!$I$7/'d_고정'!$B$2)*B720</f>
        <v/>
      </c>
      <c r="T720">
        <f>S720*D720</f>
        <v/>
      </c>
      <c r="U720">
        <f>S720*F720*H720</f>
        <v/>
      </c>
      <c r="V720">
        <f>S720*F720*(H720-1)</f>
        <v/>
      </c>
      <c r="W720">
        <f>U720*J720</f>
        <v/>
      </c>
      <c r="X720">
        <f>T720+W720</f>
        <v/>
      </c>
      <c r="Y720">
        <f>(T720*E720+W720*L720)*(1-R720-'d_고정'!$B$13)</f>
        <v/>
      </c>
      <c r="Z720">
        <f>(U720*N720*Q720+'d_고정'!$B$3*('6_기대효과'!$H$7/8)*Q720*'d_고정'!$B$10*P720*('6_기대효과'!$K$7/'d_고정'!$B$9))*(1-R720)</f>
        <v/>
      </c>
      <c r="AA720">
        <f>W720*L720*(1-R720-'d_고정'!$B$13)+U720*MAX(N720-'d_고정'!$B$10*P720*('6_기대효과'!$K$7/'d_고정'!$B$9),0)*Q720*(1-R720)</f>
        <v/>
      </c>
      <c r="AB720">
        <f>Y720+Z720</f>
        <v/>
      </c>
      <c r="AC720">
        <f>Y720/('d_고정'!$B$5*'6_기대효과'!$H$7/8)/'d_고정'!$B$6</f>
        <v/>
      </c>
      <c r="AD720">
        <f>Y720/('d_고정'!$B$8*'6_기대효과'!$H$7/8)</f>
        <v/>
      </c>
    </row>
    <row r="721">
      <c r="A721">
        <f>RAND()</f>
        <v/>
      </c>
      <c r="B721">
        <f>IF('d_시나리오'!$J$2='d_시나리오'!$H$2,'d_시나리오'!$I$2,IF(A721&lt;('d_시나리오'!$I$2-'d_시나리오'!$H$2)/('d_시나리오'!$J$2-'d_시나리오'!$H$2),'d_시나리오'!$H$2+SQRT(A721*('d_시나리오'!$J$2-'d_시나리오'!$H$2)*('d_시나리오'!$I$2-'d_시나리오'!$H$2)),'d_시나리오'!$J$2-SQRT((1-A721)*('d_시나리오'!$J$2-'d_시나리오'!$H$2)*('d_시나리오'!$J$2-'d_시나리오'!$I$2))))</f>
        <v/>
      </c>
      <c r="C721">
        <f>RAND()</f>
        <v/>
      </c>
      <c r="D721">
        <f>BETAINV(RAND(),IF(C721&lt;'d_고정'!$B$26,'d_고정'!$B$23,'d_고정'!$B$16)+1,'d_고정'!$B$17-IF(C721&lt;'d_고정'!$B$26,'d_고정'!$B$23,'d_고정'!$B$16)+1)*('d_고정'!$B$14+('d_고정'!$B$15-'d_고정'!$B$14)*RAND())</f>
        <v/>
      </c>
      <c r="E721">
        <f>INDEX('d_분포'!$A$2:$A$28,RANDBETWEEN(1,27))</f>
        <v/>
      </c>
      <c r="F721">
        <f>INDEX('d_분포'!$C$2:$C$5,RANDBETWEEN(1,4))*(0.9+0.2*RAND())</f>
        <v/>
      </c>
      <c r="G721">
        <f>RAND()</f>
        <v/>
      </c>
      <c r="H721">
        <f>(F721+(1-F721)*('d_고정'!$B$22*BETAINV(RAND(),IF(G721&lt;'d_고정'!$B$26,'d_고정'!$B$25,'d_고정'!$B$20)+1,'d_고정'!$B$21-IF(G721&lt;'d_고정'!$B$26,'d_고정'!$B$25,'d_고정'!$B$20)+1)+(1-'d_고정'!$B$22)*BETAINV(RAND(),IF(G721&lt;'d_고정'!$B$26,'d_고정'!$B$24,'d_고정'!$B$18)+1,'d_고정'!$B$19-IF(G721&lt;'d_고정'!$B$26,'d_고정'!$B$24,'d_고정'!$B$18)+1))*('d_고정'!$B$14+('d_고정'!$B$15-'d_고정'!$B$14)*RAND()))/F721</f>
        <v/>
      </c>
      <c r="I721">
        <f>RAND()</f>
        <v/>
      </c>
      <c r="J721">
        <f>IF('d_시나리오'!$J$3='d_시나리오'!$H$3,'d_시나리오'!$I$3,IF(I721&lt;('d_시나리오'!$I$3-'d_시나리오'!$H$3)/('d_시나리오'!$J$3-'d_시나리오'!$H$3),'d_시나리오'!$H$3+SQRT(I721*('d_시나리오'!$J$3-'d_시나리오'!$H$3)*('d_시나리오'!$I$3-'d_시나리오'!$H$3)),'d_시나리오'!$J$3-SQRT((1-I721)*('d_시나리오'!$J$3-'d_시나리오'!$H$3)*('d_시나리오'!$J$3-'d_시나리오'!$I$3))))</f>
        <v/>
      </c>
      <c r="K721">
        <f>RAND()</f>
        <v/>
      </c>
      <c r="L721">
        <f>IF('d_시나리오'!$J$4='d_시나리오'!$H$4,'d_시나리오'!$I$4,IF(K721&lt;('d_시나리오'!$I$4-'d_시나리오'!$H$4)/('d_시나리오'!$J$4-'d_시나리오'!$H$4),'d_시나리오'!$H$4+SQRT(K721*('d_시나리오'!$J$4-'d_시나리오'!$H$4)*('d_시나리오'!$I$4-'d_시나리오'!$H$4)),'d_시나리오'!$J$4-SQRT((1-K721)*('d_시나리오'!$J$4-'d_시나리오'!$H$4)*('d_시나리오'!$J$4-'d_시나리오'!$I$4))))</f>
        <v/>
      </c>
      <c r="M721">
        <f>RAND()</f>
        <v/>
      </c>
      <c r="N721">
        <f>IF('d_시나리오'!$J$5='d_시나리오'!$H$5,'d_시나리오'!$I$5,IF(M721&lt;('d_시나리오'!$I$5-'d_시나리오'!$H$5)/('d_시나리오'!$J$5-'d_시나리오'!$H$5),'d_시나리오'!$H$5+SQRT(M721*('d_시나리오'!$J$5-'d_시나리오'!$H$5)*('d_시나리오'!$I$5-'d_시나리오'!$H$5)),'d_시나리오'!$J$5-SQRT((1-M721)*('d_시나리오'!$J$5-'d_시나리오'!$H$5)*('d_시나리오'!$J$5-'d_시나리오'!$I$5))))</f>
        <v/>
      </c>
      <c r="O721">
        <f>RAND()</f>
        <v/>
      </c>
      <c r="P721">
        <f>IF('d_시나리오'!$J$6='d_시나리오'!$H$6,'d_시나리오'!$I$6,IF(O721&lt;('d_시나리오'!$I$6-'d_시나리오'!$H$6)/('d_시나리오'!$J$6-'d_시나리오'!$H$6),'d_시나리오'!$H$6+SQRT(O721*('d_시나리오'!$J$6-'d_시나리오'!$H$6)*('d_시나리오'!$I$6-'d_시나리오'!$H$6)),'d_시나리오'!$J$6-SQRT((1-O721)*('d_시나리오'!$J$6-'d_시나리오'!$H$6)*('d_시나리오'!$J$6-'d_시나리오'!$I$6))))</f>
        <v/>
      </c>
      <c r="Q721">
        <f>INDEX('d_분포'!$B$2:$B$57,RANDBETWEEN(1,56))</f>
        <v/>
      </c>
      <c r="R721">
        <f>BETAINV(RAND(),5,5)</f>
        <v/>
      </c>
      <c r="S721">
        <f>'d_고정'!$B$1*'6_기대효과'!$H$7*('d_시나리오'!$I$7/'d_고정'!$B$2)*B721</f>
        <v/>
      </c>
      <c r="T721">
        <f>S721*D721</f>
        <v/>
      </c>
      <c r="U721">
        <f>S721*F721*H721</f>
        <v/>
      </c>
      <c r="V721">
        <f>S721*F721*(H721-1)</f>
        <v/>
      </c>
      <c r="W721">
        <f>U721*J721</f>
        <v/>
      </c>
      <c r="X721">
        <f>T721+W721</f>
        <v/>
      </c>
      <c r="Y721">
        <f>(T721*E721+W721*L721)*(1-R721-'d_고정'!$B$13)</f>
        <v/>
      </c>
      <c r="Z721">
        <f>(U721*N721*Q721+'d_고정'!$B$3*('6_기대효과'!$H$7/8)*Q721*'d_고정'!$B$10*P721*('6_기대효과'!$K$7/'d_고정'!$B$9))*(1-R721)</f>
        <v/>
      </c>
      <c r="AA721">
        <f>W721*L721*(1-R721-'d_고정'!$B$13)+U721*MAX(N721-'d_고정'!$B$10*P721*('6_기대효과'!$K$7/'d_고정'!$B$9),0)*Q721*(1-R721)</f>
        <v/>
      </c>
      <c r="AB721">
        <f>Y721+Z721</f>
        <v/>
      </c>
      <c r="AC721">
        <f>Y721/('d_고정'!$B$5*'6_기대효과'!$H$7/8)/'d_고정'!$B$6</f>
        <v/>
      </c>
      <c r="AD721">
        <f>Y721/('d_고정'!$B$8*'6_기대효과'!$H$7/8)</f>
        <v/>
      </c>
    </row>
    <row r="722">
      <c r="A722">
        <f>RAND()</f>
        <v/>
      </c>
      <c r="B722">
        <f>IF('d_시나리오'!$J$2='d_시나리오'!$H$2,'d_시나리오'!$I$2,IF(A722&lt;('d_시나리오'!$I$2-'d_시나리오'!$H$2)/('d_시나리오'!$J$2-'d_시나리오'!$H$2),'d_시나리오'!$H$2+SQRT(A722*('d_시나리오'!$J$2-'d_시나리오'!$H$2)*('d_시나리오'!$I$2-'d_시나리오'!$H$2)),'d_시나리오'!$J$2-SQRT((1-A722)*('d_시나리오'!$J$2-'d_시나리오'!$H$2)*('d_시나리오'!$J$2-'d_시나리오'!$I$2))))</f>
        <v/>
      </c>
      <c r="C722">
        <f>RAND()</f>
        <v/>
      </c>
      <c r="D722">
        <f>BETAINV(RAND(),IF(C722&lt;'d_고정'!$B$26,'d_고정'!$B$23,'d_고정'!$B$16)+1,'d_고정'!$B$17-IF(C722&lt;'d_고정'!$B$26,'d_고정'!$B$23,'d_고정'!$B$16)+1)*('d_고정'!$B$14+('d_고정'!$B$15-'d_고정'!$B$14)*RAND())</f>
        <v/>
      </c>
      <c r="E722">
        <f>INDEX('d_분포'!$A$2:$A$28,RANDBETWEEN(1,27))</f>
        <v/>
      </c>
      <c r="F722">
        <f>INDEX('d_분포'!$C$2:$C$5,RANDBETWEEN(1,4))*(0.9+0.2*RAND())</f>
        <v/>
      </c>
      <c r="G722">
        <f>RAND()</f>
        <v/>
      </c>
      <c r="H722">
        <f>(F722+(1-F722)*('d_고정'!$B$22*BETAINV(RAND(),IF(G722&lt;'d_고정'!$B$26,'d_고정'!$B$25,'d_고정'!$B$20)+1,'d_고정'!$B$21-IF(G722&lt;'d_고정'!$B$26,'d_고정'!$B$25,'d_고정'!$B$20)+1)+(1-'d_고정'!$B$22)*BETAINV(RAND(),IF(G722&lt;'d_고정'!$B$26,'d_고정'!$B$24,'d_고정'!$B$18)+1,'d_고정'!$B$19-IF(G722&lt;'d_고정'!$B$26,'d_고정'!$B$24,'d_고정'!$B$18)+1))*('d_고정'!$B$14+('d_고정'!$B$15-'d_고정'!$B$14)*RAND()))/F722</f>
        <v/>
      </c>
      <c r="I722">
        <f>RAND()</f>
        <v/>
      </c>
      <c r="J722">
        <f>IF('d_시나리오'!$J$3='d_시나리오'!$H$3,'d_시나리오'!$I$3,IF(I722&lt;('d_시나리오'!$I$3-'d_시나리오'!$H$3)/('d_시나리오'!$J$3-'d_시나리오'!$H$3),'d_시나리오'!$H$3+SQRT(I722*('d_시나리오'!$J$3-'d_시나리오'!$H$3)*('d_시나리오'!$I$3-'d_시나리오'!$H$3)),'d_시나리오'!$J$3-SQRT((1-I722)*('d_시나리오'!$J$3-'d_시나리오'!$H$3)*('d_시나리오'!$J$3-'d_시나리오'!$I$3))))</f>
        <v/>
      </c>
      <c r="K722">
        <f>RAND()</f>
        <v/>
      </c>
      <c r="L722">
        <f>IF('d_시나리오'!$J$4='d_시나리오'!$H$4,'d_시나리오'!$I$4,IF(K722&lt;('d_시나리오'!$I$4-'d_시나리오'!$H$4)/('d_시나리오'!$J$4-'d_시나리오'!$H$4),'d_시나리오'!$H$4+SQRT(K722*('d_시나리오'!$J$4-'d_시나리오'!$H$4)*('d_시나리오'!$I$4-'d_시나리오'!$H$4)),'d_시나리오'!$J$4-SQRT((1-K722)*('d_시나리오'!$J$4-'d_시나리오'!$H$4)*('d_시나리오'!$J$4-'d_시나리오'!$I$4))))</f>
        <v/>
      </c>
      <c r="M722">
        <f>RAND()</f>
        <v/>
      </c>
      <c r="N722">
        <f>IF('d_시나리오'!$J$5='d_시나리오'!$H$5,'d_시나리오'!$I$5,IF(M722&lt;('d_시나리오'!$I$5-'d_시나리오'!$H$5)/('d_시나리오'!$J$5-'d_시나리오'!$H$5),'d_시나리오'!$H$5+SQRT(M722*('d_시나리오'!$J$5-'d_시나리오'!$H$5)*('d_시나리오'!$I$5-'d_시나리오'!$H$5)),'d_시나리오'!$J$5-SQRT((1-M722)*('d_시나리오'!$J$5-'d_시나리오'!$H$5)*('d_시나리오'!$J$5-'d_시나리오'!$I$5))))</f>
        <v/>
      </c>
      <c r="O722">
        <f>RAND()</f>
        <v/>
      </c>
      <c r="P722">
        <f>IF('d_시나리오'!$J$6='d_시나리오'!$H$6,'d_시나리오'!$I$6,IF(O722&lt;('d_시나리오'!$I$6-'d_시나리오'!$H$6)/('d_시나리오'!$J$6-'d_시나리오'!$H$6),'d_시나리오'!$H$6+SQRT(O722*('d_시나리오'!$J$6-'d_시나리오'!$H$6)*('d_시나리오'!$I$6-'d_시나리오'!$H$6)),'d_시나리오'!$J$6-SQRT((1-O722)*('d_시나리오'!$J$6-'d_시나리오'!$H$6)*('d_시나리오'!$J$6-'d_시나리오'!$I$6))))</f>
        <v/>
      </c>
      <c r="Q722">
        <f>INDEX('d_분포'!$B$2:$B$57,RANDBETWEEN(1,56))</f>
        <v/>
      </c>
      <c r="R722">
        <f>BETAINV(RAND(),5,5)</f>
        <v/>
      </c>
      <c r="S722">
        <f>'d_고정'!$B$1*'6_기대효과'!$H$7*('d_시나리오'!$I$7/'d_고정'!$B$2)*B722</f>
        <v/>
      </c>
      <c r="T722">
        <f>S722*D722</f>
        <v/>
      </c>
      <c r="U722">
        <f>S722*F722*H722</f>
        <v/>
      </c>
      <c r="V722">
        <f>S722*F722*(H722-1)</f>
        <v/>
      </c>
      <c r="W722">
        <f>U722*J722</f>
        <v/>
      </c>
      <c r="X722">
        <f>T722+W722</f>
        <v/>
      </c>
      <c r="Y722">
        <f>(T722*E722+W722*L722)*(1-R722-'d_고정'!$B$13)</f>
        <v/>
      </c>
      <c r="Z722">
        <f>(U722*N722*Q722+'d_고정'!$B$3*('6_기대효과'!$H$7/8)*Q722*'d_고정'!$B$10*P722*('6_기대효과'!$K$7/'d_고정'!$B$9))*(1-R722)</f>
        <v/>
      </c>
      <c r="AA722">
        <f>W722*L722*(1-R722-'d_고정'!$B$13)+U722*MAX(N722-'d_고정'!$B$10*P722*('6_기대효과'!$K$7/'d_고정'!$B$9),0)*Q722*(1-R722)</f>
        <v/>
      </c>
      <c r="AB722">
        <f>Y722+Z722</f>
        <v/>
      </c>
      <c r="AC722">
        <f>Y722/('d_고정'!$B$5*'6_기대효과'!$H$7/8)/'d_고정'!$B$6</f>
        <v/>
      </c>
      <c r="AD722">
        <f>Y722/('d_고정'!$B$8*'6_기대효과'!$H$7/8)</f>
        <v/>
      </c>
    </row>
    <row r="723">
      <c r="A723">
        <f>RAND()</f>
        <v/>
      </c>
      <c r="B723">
        <f>IF('d_시나리오'!$J$2='d_시나리오'!$H$2,'d_시나리오'!$I$2,IF(A723&lt;('d_시나리오'!$I$2-'d_시나리오'!$H$2)/('d_시나리오'!$J$2-'d_시나리오'!$H$2),'d_시나리오'!$H$2+SQRT(A723*('d_시나리오'!$J$2-'d_시나리오'!$H$2)*('d_시나리오'!$I$2-'d_시나리오'!$H$2)),'d_시나리오'!$J$2-SQRT((1-A723)*('d_시나리오'!$J$2-'d_시나리오'!$H$2)*('d_시나리오'!$J$2-'d_시나리오'!$I$2))))</f>
        <v/>
      </c>
      <c r="C723">
        <f>RAND()</f>
        <v/>
      </c>
      <c r="D723">
        <f>BETAINV(RAND(),IF(C723&lt;'d_고정'!$B$26,'d_고정'!$B$23,'d_고정'!$B$16)+1,'d_고정'!$B$17-IF(C723&lt;'d_고정'!$B$26,'d_고정'!$B$23,'d_고정'!$B$16)+1)*('d_고정'!$B$14+('d_고정'!$B$15-'d_고정'!$B$14)*RAND())</f>
        <v/>
      </c>
      <c r="E723">
        <f>INDEX('d_분포'!$A$2:$A$28,RANDBETWEEN(1,27))</f>
        <v/>
      </c>
      <c r="F723">
        <f>INDEX('d_분포'!$C$2:$C$5,RANDBETWEEN(1,4))*(0.9+0.2*RAND())</f>
        <v/>
      </c>
      <c r="G723">
        <f>RAND()</f>
        <v/>
      </c>
      <c r="H723">
        <f>(F723+(1-F723)*('d_고정'!$B$22*BETAINV(RAND(),IF(G723&lt;'d_고정'!$B$26,'d_고정'!$B$25,'d_고정'!$B$20)+1,'d_고정'!$B$21-IF(G723&lt;'d_고정'!$B$26,'d_고정'!$B$25,'d_고정'!$B$20)+1)+(1-'d_고정'!$B$22)*BETAINV(RAND(),IF(G723&lt;'d_고정'!$B$26,'d_고정'!$B$24,'d_고정'!$B$18)+1,'d_고정'!$B$19-IF(G723&lt;'d_고정'!$B$26,'d_고정'!$B$24,'d_고정'!$B$18)+1))*('d_고정'!$B$14+('d_고정'!$B$15-'d_고정'!$B$14)*RAND()))/F723</f>
        <v/>
      </c>
      <c r="I723">
        <f>RAND()</f>
        <v/>
      </c>
      <c r="J723">
        <f>IF('d_시나리오'!$J$3='d_시나리오'!$H$3,'d_시나리오'!$I$3,IF(I723&lt;('d_시나리오'!$I$3-'d_시나리오'!$H$3)/('d_시나리오'!$J$3-'d_시나리오'!$H$3),'d_시나리오'!$H$3+SQRT(I723*('d_시나리오'!$J$3-'d_시나리오'!$H$3)*('d_시나리오'!$I$3-'d_시나리오'!$H$3)),'d_시나리오'!$J$3-SQRT((1-I723)*('d_시나리오'!$J$3-'d_시나리오'!$H$3)*('d_시나리오'!$J$3-'d_시나리오'!$I$3))))</f>
        <v/>
      </c>
      <c r="K723">
        <f>RAND()</f>
        <v/>
      </c>
      <c r="L723">
        <f>IF('d_시나리오'!$J$4='d_시나리오'!$H$4,'d_시나리오'!$I$4,IF(K723&lt;('d_시나리오'!$I$4-'d_시나리오'!$H$4)/('d_시나리오'!$J$4-'d_시나리오'!$H$4),'d_시나리오'!$H$4+SQRT(K723*('d_시나리오'!$J$4-'d_시나리오'!$H$4)*('d_시나리오'!$I$4-'d_시나리오'!$H$4)),'d_시나리오'!$J$4-SQRT((1-K723)*('d_시나리오'!$J$4-'d_시나리오'!$H$4)*('d_시나리오'!$J$4-'d_시나리오'!$I$4))))</f>
        <v/>
      </c>
      <c r="M723">
        <f>RAND()</f>
        <v/>
      </c>
      <c r="N723">
        <f>IF('d_시나리오'!$J$5='d_시나리오'!$H$5,'d_시나리오'!$I$5,IF(M723&lt;('d_시나리오'!$I$5-'d_시나리오'!$H$5)/('d_시나리오'!$J$5-'d_시나리오'!$H$5),'d_시나리오'!$H$5+SQRT(M723*('d_시나리오'!$J$5-'d_시나리오'!$H$5)*('d_시나리오'!$I$5-'d_시나리오'!$H$5)),'d_시나리오'!$J$5-SQRT((1-M723)*('d_시나리오'!$J$5-'d_시나리오'!$H$5)*('d_시나리오'!$J$5-'d_시나리오'!$I$5))))</f>
        <v/>
      </c>
      <c r="O723">
        <f>RAND()</f>
        <v/>
      </c>
      <c r="P723">
        <f>IF('d_시나리오'!$J$6='d_시나리오'!$H$6,'d_시나리오'!$I$6,IF(O723&lt;('d_시나리오'!$I$6-'d_시나리오'!$H$6)/('d_시나리오'!$J$6-'d_시나리오'!$H$6),'d_시나리오'!$H$6+SQRT(O723*('d_시나리오'!$J$6-'d_시나리오'!$H$6)*('d_시나리오'!$I$6-'d_시나리오'!$H$6)),'d_시나리오'!$J$6-SQRT((1-O723)*('d_시나리오'!$J$6-'d_시나리오'!$H$6)*('d_시나리오'!$J$6-'d_시나리오'!$I$6))))</f>
        <v/>
      </c>
      <c r="Q723">
        <f>INDEX('d_분포'!$B$2:$B$57,RANDBETWEEN(1,56))</f>
        <v/>
      </c>
      <c r="R723">
        <f>BETAINV(RAND(),5,5)</f>
        <v/>
      </c>
      <c r="S723">
        <f>'d_고정'!$B$1*'6_기대효과'!$H$7*('d_시나리오'!$I$7/'d_고정'!$B$2)*B723</f>
        <v/>
      </c>
      <c r="T723">
        <f>S723*D723</f>
        <v/>
      </c>
      <c r="U723">
        <f>S723*F723*H723</f>
        <v/>
      </c>
      <c r="V723">
        <f>S723*F723*(H723-1)</f>
        <v/>
      </c>
      <c r="W723">
        <f>U723*J723</f>
        <v/>
      </c>
      <c r="X723">
        <f>T723+W723</f>
        <v/>
      </c>
      <c r="Y723">
        <f>(T723*E723+W723*L723)*(1-R723-'d_고정'!$B$13)</f>
        <v/>
      </c>
      <c r="Z723">
        <f>(U723*N723*Q723+'d_고정'!$B$3*('6_기대효과'!$H$7/8)*Q723*'d_고정'!$B$10*P723*('6_기대효과'!$K$7/'d_고정'!$B$9))*(1-R723)</f>
        <v/>
      </c>
      <c r="AA723">
        <f>W723*L723*(1-R723-'d_고정'!$B$13)+U723*MAX(N723-'d_고정'!$B$10*P723*('6_기대효과'!$K$7/'d_고정'!$B$9),0)*Q723*(1-R723)</f>
        <v/>
      </c>
      <c r="AB723">
        <f>Y723+Z723</f>
        <v/>
      </c>
      <c r="AC723">
        <f>Y723/('d_고정'!$B$5*'6_기대효과'!$H$7/8)/'d_고정'!$B$6</f>
        <v/>
      </c>
      <c r="AD723">
        <f>Y723/('d_고정'!$B$8*'6_기대효과'!$H$7/8)</f>
        <v/>
      </c>
    </row>
    <row r="724">
      <c r="A724">
        <f>RAND()</f>
        <v/>
      </c>
      <c r="B724">
        <f>IF('d_시나리오'!$J$2='d_시나리오'!$H$2,'d_시나리오'!$I$2,IF(A724&lt;('d_시나리오'!$I$2-'d_시나리오'!$H$2)/('d_시나리오'!$J$2-'d_시나리오'!$H$2),'d_시나리오'!$H$2+SQRT(A724*('d_시나리오'!$J$2-'d_시나리오'!$H$2)*('d_시나리오'!$I$2-'d_시나리오'!$H$2)),'d_시나리오'!$J$2-SQRT((1-A724)*('d_시나리오'!$J$2-'d_시나리오'!$H$2)*('d_시나리오'!$J$2-'d_시나리오'!$I$2))))</f>
        <v/>
      </c>
      <c r="C724">
        <f>RAND()</f>
        <v/>
      </c>
      <c r="D724">
        <f>BETAINV(RAND(),IF(C724&lt;'d_고정'!$B$26,'d_고정'!$B$23,'d_고정'!$B$16)+1,'d_고정'!$B$17-IF(C724&lt;'d_고정'!$B$26,'d_고정'!$B$23,'d_고정'!$B$16)+1)*('d_고정'!$B$14+('d_고정'!$B$15-'d_고정'!$B$14)*RAND())</f>
        <v/>
      </c>
      <c r="E724">
        <f>INDEX('d_분포'!$A$2:$A$28,RANDBETWEEN(1,27))</f>
        <v/>
      </c>
      <c r="F724">
        <f>INDEX('d_분포'!$C$2:$C$5,RANDBETWEEN(1,4))*(0.9+0.2*RAND())</f>
        <v/>
      </c>
      <c r="G724">
        <f>RAND()</f>
        <v/>
      </c>
      <c r="H724">
        <f>(F724+(1-F724)*('d_고정'!$B$22*BETAINV(RAND(),IF(G724&lt;'d_고정'!$B$26,'d_고정'!$B$25,'d_고정'!$B$20)+1,'d_고정'!$B$21-IF(G724&lt;'d_고정'!$B$26,'d_고정'!$B$25,'d_고정'!$B$20)+1)+(1-'d_고정'!$B$22)*BETAINV(RAND(),IF(G724&lt;'d_고정'!$B$26,'d_고정'!$B$24,'d_고정'!$B$18)+1,'d_고정'!$B$19-IF(G724&lt;'d_고정'!$B$26,'d_고정'!$B$24,'d_고정'!$B$18)+1))*('d_고정'!$B$14+('d_고정'!$B$15-'d_고정'!$B$14)*RAND()))/F724</f>
        <v/>
      </c>
      <c r="I724">
        <f>RAND()</f>
        <v/>
      </c>
      <c r="J724">
        <f>IF('d_시나리오'!$J$3='d_시나리오'!$H$3,'d_시나리오'!$I$3,IF(I724&lt;('d_시나리오'!$I$3-'d_시나리오'!$H$3)/('d_시나리오'!$J$3-'d_시나리오'!$H$3),'d_시나리오'!$H$3+SQRT(I724*('d_시나리오'!$J$3-'d_시나리오'!$H$3)*('d_시나리오'!$I$3-'d_시나리오'!$H$3)),'d_시나리오'!$J$3-SQRT((1-I724)*('d_시나리오'!$J$3-'d_시나리오'!$H$3)*('d_시나리오'!$J$3-'d_시나리오'!$I$3))))</f>
        <v/>
      </c>
      <c r="K724">
        <f>RAND()</f>
        <v/>
      </c>
      <c r="L724">
        <f>IF('d_시나리오'!$J$4='d_시나리오'!$H$4,'d_시나리오'!$I$4,IF(K724&lt;('d_시나리오'!$I$4-'d_시나리오'!$H$4)/('d_시나리오'!$J$4-'d_시나리오'!$H$4),'d_시나리오'!$H$4+SQRT(K724*('d_시나리오'!$J$4-'d_시나리오'!$H$4)*('d_시나리오'!$I$4-'d_시나리오'!$H$4)),'d_시나리오'!$J$4-SQRT((1-K724)*('d_시나리오'!$J$4-'d_시나리오'!$H$4)*('d_시나리오'!$J$4-'d_시나리오'!$I$4))))</f>
        <v/>
      </c>
      <c r="M724">
        <f>RAND()</f>
        <v/>
      </c>
      <c r="N724">
        <f>IF('d_시나리오'!$J$5='d_시나리오'!$H$5,'d_시나리오'!$I$5,IF(M724&lt;('d_시나리오'!$I$5-'d_시나리오'!$H$5)/('d_시나리오'!$J$5-'d_시나리오'!$H$5),'d_시나리오'!$H$5+SQRT(M724*('d_시나리오'!$J$5-'d_시나리오'!$H$5)*('d_시나리오'!$I$5-'d_시나리오'!$H$5)),'d_시나리오'!$J$5-SQRT((1-M724)*('d_시나리오'!$J$5-'d_시나리오'!$H$5)*('d_시나리오'!$J$5-'d_시나리오'!$I$5))))</f>
        <v/>
      </c>
      <c r="O724">
        <f>RAND()</f>
        <v/>
      </c>
      <c r="P724">
        <f>IF('d_시나리오'!$J$6='d_시나리오'!$H$6,'d_시나리오'!$I$6,IF(O724&lt;('d_시나리오'!$I$6-'d_시나리오'!$H$6)/('d_시나리오'!$J$6-'d_시나리오'!$H$6),'d_시나리오'!$H$6+SQRT(O724*('d_시나리오'!$J$6-'d_시나리오'!$H$6)*('d_시나리오'!$I$6-'d_시나리오'!$H$6)),'d_시나리오'!$J$6-SQRT((1-O724)*('d_시나리오'!$J$6-'d_시나리오'!$H$6)*('d_시나리오'!$J$6-'d_시나리오'!$I$6))))</f>
        <v/>
      </c>
      <c r="Q724">
        <f>INDEX('d_분포'!$B$2:$B$57,RANDBETWEEN(1,56))</f>
        <v/>
      </c>
      <c r="R724">
        <f>BETAINV(RAND(),5,5)</f>
        <v/>
      </c>
      <c r="S724">
        <f>'d_고정'!$B$1*'6_기대효과'!$H$7*('d_시나리오'!$I$7/'d_고정'!$B$2)*B724</f>
        <v/>
      </c>
      <c r="T724">
        <f>S724*D724</f>
        <v/>
      </c>
      <c r="U724">
        <f>S724*F724*H724</f>
        <v/>
      </c>
      <c r="V724">
        <f>S724*F724*(H724-1)</f>
        <v/>
      </c>
      <c r="W724">
        <f>U724*J724</f>
        <v/>
      </c>
      <c r="X724">
        <f>T724+W724</f>
        <v/>
      </c>
      <c r="Y724">
        <f>(T724*E724+W724*L724)*(1-R724-'d_고정'!$B$13)</f>
        <v/>
      </c>
      <c r="Z724">
        <f>(U724*N724*Q724+'d_고정'!$B$3*('6_기대효과'!$H$7/8)*Q724*'d_고정'!$B$10*P724*('6_기대효과'!$K$7/'d_고정'!$B$9))*(1-R724)</f>
        <v/>
      </c>
      <c r="AA724">
        <f>W724*L724*(1-R724-'d_고정'!$B$13)+U724*MAX(N724-'d_고정'!$B$10*P724*('6_기대효과'!$K$7/'d_고정'!$B$9),0)*Q724*(1-R724)</f>
        <v/>
      </c>
      <c r="AB724">
        <f>Y724+Z724</f>
        <v/>
      </c>
      <c r="AC724">
        <f>Y724/('d_고정'!$B$5*'6_기대효과'!$H$7/8)/'d_고정'!$B$6</f>
        <v/>
      </c>
      <c r="AD724">
        <f>Y724/('d_고정'!$B$8*'6_기대효과'!$H$7/8)</f>
        <v/>
      </c>
    </row>
    <row r="725">
      <c r="A725">
        <f>RAND()</f>
        <v/>
      </c>
      <c r="B725">
        <f>IF('d_시나리오'!$J$2='d_시나리오'!$H$2,'d_시나리오'!$I$2,IF(A725&lt;('d_시나리오'!$I$2-'d_시나리오'!$H$2)/('d_시나리오'!$J$2-'d_시나리오'!$H$2),'d_시나리오'!$H$2+SQRT(A725*('d_시나리오'!$J$2-'d_시나리오'!$H$2)*('d_시나리오'!$I$2-'d_시나리오'!$H$2)),'d_시나리오'!$J$2-SQRT((1-A725)*('d_시나리오'!$J$2-'d_시나리오'!$H$2)*('d_시나리오'!$J$2-'d_시나리오'!$I$2))))</f>
        <v/>
      </c>
      <c r="C725">
        <f>RAND()</f>
        <v/>
      </c>
      <c r="D725">
        <f>BETAINV(RAND(),IF(C725&lt;'d_고정'!$B$26,'d_고정'!$B$23,'d_고정'!$B$16)+1,'d_고정'!$B$17-IF(C725&lt;'d_고정'!$B$26,'d_고정'!$B$23,'d_고정'!$B$16)+1)*('d_고정'!$B$14+('d_고정'!$B$15-'d_고정'!$B$14)*RAND())</f>
        <v/>
      </c>
      <c r="E725">
        <f>INDEX('d_분포'!$A$2:$A$28,RANDBETWEEN(1,27))</f>
        <v/>
      </c>
      <c r="F725">
        <f>INDEX('d_분포'!$C$2:$C$5,RANDBETWEEN(1,4))*(0.9+0.2*RAND())</f>
        <v/>
      </c>
      <c r="G725">
        <f>RAND()</f>
        <v/>
      </c>
      <c r="H725">
        <f>(F725+(1-F725)*('d_고정'!$B$22*BETAINV(RAND(),IF(G725&lt;'d_고정'!$B$26,'d_고정'!$B$25,'d_고정'!$B$20)+1,'d_고정'!$B$21-IF(G725&lt;'d_고정'!$B$26,'d_고정'!$B$25,'d_고정'!$B$20)+1)+(1-'d_고정'!$B$22)*BETAINV(RAND(),IF(G725&lt;'d_고정'!$B$26,'d_고정'!$B$24,'d_고정'!$B$18)+1,'d_고정'!$B$19-IF(G725&lt;'d_고정'!$B$26,'d_고정'!$B$24,'d_고정'!$B$18)+1))*('d_고정'!$B$14+('d_고정'!$B$15-'d_고정'!$B$14)*RAND()))/F725</f>
        <v/>
      </c>
      <c r="I725">
        <f>RAND()</f>
        <v/>
      </c>
      <c r="J725">
        <f>IF('d_시나리오'!$J$3='d_시나리오'!$H$3,'d_시나리오'!$I$3,IF(I725&lt;('d_시나리오'!$I$3-'d_시나리오'!$H$3)/('d_시나리오'!$J$3-'d_시나리오'!$H$3),'d_시나리오'!$H$3+SQRT(I725*('d_시나리오'!$J$3-'d_시나리오'!$H$3)*('d_시나리오'!$I$3-'d_시나리오'!$H$3)),'d_시나리오'!$J$3-SQRT((1-I725)*('d_시나리오'!$J$3-'d_시나리오'!$H$3)*('d_시나리오'!$J$3-'d_시나리오'!$I$3))))</f>
        <v/>
      </c>
      <c r="K725">
        <f>RAND()</f>
        <v/>
      </c>
      <c r="L725">
        <f>IF('d_시나리오'!$J$4='d_시나리오'!$H$4,'d_시나리오'!$I$4,IF(K725&lt;('d_시나리오'!$I$4-'d_시나리오'!$H$4)/('d_시나리오'!$J$4-'d_시나리오'!$H$4),'d_시나리오'!$H$4+SQRT(K725*('d_시나리오'!$J$4-'d_시나리오'!$H$4)*('d_시나리오'!$I$4-'d_시나리오'!$H$4)),'d_시나리오'!$J$4-SQRT((1-K725)*('d_시나리오'!$J$4-'d_시나리오'!$H$4)*('d_시나리오'!$J$4-'d_시나리오'!$I$4))))</f>
        <v/>
      </c>
      <c r="M725">
        <f>RAND()</f>
        <v/>
      </c>
      <c r="N725">
        <f>IF('d_시나리오'!$J$5='d_시나리오'!$H$5,'d_시나리오'!$I$5,IF(M725&lt;('d_시나리오'!$I$5-'d_시나리오'!$H$5)/('d_시나리오'!$J$5-'d_시나리오'!$H$5),'d_시나리오'!$H$5+SQRT(M725*('d_시나리오'!$J$5-'d_시나리오'!$H$5)*('d_시나리오'!$I$5-'d_시나리오'!$H$5)),'d_시나리오'!$J$5-SQRT((1-M725)*('d_시나리오'!$J$5-'d_시나리오'!$H$5)*('d_시나리오'!$J$5-'d_시나리오'!$I$5))))</f>
        <v/>
      </c>
      <c r="O725">
        <f>RAND()</f>
        <v/>
      </c>
      <c r="P725">
        <f>IF('d_시나리오'!$J$6='d_시나리오'!$H$6,'d_시나리오'!$I$6,IF(O725&lt;('d_시나리오'!$I$6-'d_시나리오'!$H$6)/('d_시나리오'!$J$6-'d_시나리오'!$H$6),'d_시나리오'!$H$6+SQRT(O725*('d_시나리오'!$J$6-'d_시나리오'!$H$6)*('d_시나리오'!$I$6-'d_시나리오'!$H$6)),'d_시나리오'!$J$6-SQRT((1-O725)*('d_시나리오'!$J$6-'d_시나리오'!$H$6)*('d_시나리오'!$J$6-'d_시나리오'!$I$6))))</f>
        <v/>
      </c>
      <c r="Q725">
        <f>INDEX('d_분포'!$B$2:$B$57,RANDBETWEEN(1,56))</f>
        <v/>
      </c>
      <c r="R725">
        <f>BETAINV(RAND(),5,5)</f>
        <v/>
      </c>
      <c r="S725">
        <f>'d_고정'!$B$1*'6_기대효과'!$H$7*('d_시나리오'!$I$7/'d_고정'!$B$2)*B725</f>
        <v/>
      </c>
      <c r="T725">
        <f>S725*D725</f>
        <v/>
      </c>
      <c r="U725">
        <f>S725*F725*H725</f>
        <v/>
      </c>
      <c r="V725">
        <f>S725*F725*(H725-1)</f>
        <v/>
      </c>
      <c r="W725">
        <f>U725*J725</f>
        <v/>
      </c>
      <c r="X725">
        <f>T725+W725</f>
        <v/>
      </c>
      <c r="Y725">
        <f>(T725*E725+W725*L725)*(1-R725-'d_고정'!$B$13)</f>
        <v/>
      </c>
      <c r="Z725">
        <f>(U725*N725*Q725+'d_고정'!$B$3*('6_기대효과'!$H$7/8)*Q725*'d_고정'!$B$10*P725*('6_기대효과'!$K$7/'d_고정'!$B$9))*(1-R725)</f>
        <v/>
      </c>
      <c r="AA725">
        <f>W725*L725*(1-R725-'d_고정'!$B$13)+U725*MAX(N725-'d_고정'!$B$10*P725*('6_기대효과'!$K$7/'d_고정'!$B$9),0)*Q725*(1-R725)</f>
        <v/>
      </c>
      <c r="AB725">
        <f>Y725+Z725</f>
        <v/>
      </c>
      <c r="AC725">
        <f>Y725/('d_고정'!$B$5*'6_기대효과'!$H$7/8)/'d_고정'!$B$6</f>
        <v/>
      </c>
      <c r="AD725">
        <f>Y725/('d_고정'!$B$8*'6_기대효과'!$H$7/8)</f>
        <v/>
      </c>
    </row>
    <row r="726">
      <c r="A726">
        <f>RAND()</f>
        <v/>
      </c>
      <c r="B726">
        <f>IF('d_시나리오'!$J$2='d_시나리오'!$H$2,'d_시나리오'!$I$2,IF(A726&lt;('d_시나리오'!$I$2-'d_시나리오'!$H$2)/('d_시나리오'!$J$2-'d_시나리오'!$H$2),'d_시나리오'!$H$2+SQRT(A726*('d_시나리오'!$J$2-'d_시나리오'!$H$2)*('d_시나리오'!$I$2-'d_시나리오'!$H$2)),'d_시나리오'!$J$2-SQRT((1-A726)*('d_시나리오'!$J$2-'d_시나리오'!$H$2)*('d_시나리오'!$J$2-'d_시나리오'!$I$2))))</f>
        <v/>
      </c>
      <c r="C726">
        <f>RAND()</f>
        <v/>
      </c>
      <c r="D726">
        <f>BETAINV(RAND(),IF(C726&lt;'d_고정'!$B$26,'d_고정'!$B$23,'d_고정'!$B$16)+1,'d_고정'!$B$17-IF(C726&lt;'d_고정'!$B$26,'d_고정'!$B$23,'d_고정'!$B$16)+1)*('d_고정'!$B$14+('d_고정'!$B$15-'d_고정'!$B$14)*RAND())</f>
        <v/>
      </c>
      <c r="E726">
        <f>INDEX('d_분포'!$A$2:$A$28,RANDBETWEEN(1,27))</f>
        <v/>
      </c>
      <c r="F726">
        <f>INDEX('d_분포'!$C$2:$C$5,RANDBETWEEN(1,4))*(0.9+0.2*RAND())</f>
        <v/>
      </c>
      <c r="G726">
        <f>RAND()</f>
        <v/>
      </c>
      <c r="H726">
        <f>(F726+(1-F726)*('d_고정'!$B$22*BETAINV(RAND(),IF(G726&lt;'d_고정'!$B$26,'d_고정'!$B$25,'d_고정'!$B$20)+1,'d_고정'!$B$21-IF(G726&lt;'d_고정'!$B$26,'d_고정'!$B$25,'d_고정'!$B$20)+1)+(1-'d_고정'!$B$22)*BETAINV(RAND(),IF(G726&lt;'d_고정'!$B$26,'d_고정'!$B$24,'d_고정'!$B$18)+1,'d_고정'!$B$19-IF(G726&lt;'d_고정'!$B$26,'d_고정'!$B$24,'d_고정'!$B$18)+1))*('d_고정'!$B$14+('d_고정'!$B$15-'d_고정'!$B$14)*RAND()))/F726</f>
        <v/>
      </c>
      <c r="I726">
        <f>RAND()</f>
        <v/>
      </c>
      <c r="J726">
        <f>IF('d_시나리오'!$J$3='d_시나리오'!$H$3,'d_시나리오'!$I$3,IF(I726&lt;('d_시나리오'!$I$3-'d_시나리오'!$H$3)/('d_시나리오'!$J$3-'d_시나리오'!$H$3),'d_시나리오'!$H$3+SQRT(I726*('d_시나리오'!$J$3-'d_시나리오'!$H$3)*('d_시나리오'!$I$3-'d_시나리오'!$H$3)),'d_시나리오'!$J$3-SQRT((1-I726)*('d_시나리오'!$J$3-'d_시나리오'!$H$3)*('d_시나리오'!$J$3-'d_시나리오'!$I$3))))</f>
        <v/>
      </c>
      <c r="K726">
        <f>RAND()</f>
        <v/>
      </c>
      <c r="L726">
        <f>IF('d_시나리오'!$J$4='d_시나리오'!$H$4,'d_시나리오'!$I$4,IF(K726&lt;('d_시나리오'!$I$4-'d_시나리오'!$H$4)/('d_시나리오'!$J$4-'d_시나리오'!$H$4),'d_시나리오'!$H$4+SQRT(K726*('d_시나리오'!$J$4-'d_시나리오'!$H$4)*('d_시나리오'!$I$4-'d_시나리오'!$H$4)),'d_시나리오'!$J$4-SQRT((1-K726)*('d_시나리오'!$J$4-'d_시나리오'!$H$4)*('d_시나리오'!$J$4-'d_시나리오'!$I$4))))</f>
        <v/>
      </c>
      <c r="M726">
        <f>RAND()</f>
        <v/>
      </c>
      <c r="N726">
        <f>IF('d_시나리오'!$J$5='d_시나리오'!$H$5,'d_시나리오'!$I$5,IF(M726&lt;('d_시나리오'!$I$5-'d_시나리오'!$H$5)/('d_시나리오'!$J$5-'d_시나리오'!$H$5),'d_시나리오'!$H$5+SQRT(M726*('d_시나리오'!$J$5-'d_시나리오'!$H$5)*('d_시나리오'!$I$5-'d_시나리오'!$H$5)),'d_시나리오'!$J$5-SQRT((1-M726)*('d_시나리오'!$J$5-'d_시나리오'!$H$5)*('d_시나리오'!$J$5-'d_시나리오'!$I$5))))</f>
        <v/>
      </c>
      <c r="O726">
        <f>RAND()</f>
        <v/>
      </c>
      <c r="P726">
        <f>IF('d_시나리오'!$J$6='d_시나리오'!$H$6,'d_시나리오'!$I$6,IF(O726&lt;('d_시나리오'!$I$6-'d_시나리오'!$H$6)/('d_시나리오'!$J$6-'d_시나리오'!$H$6),'d_시나리오'!$H$6+SQRT(O726*('d_시나리오'!$J$6-'d_시나리오'!$H$6)*('d_시나리오'!$I$6-'d_시나리오'!$H$6)),'d_시나리오'!$J$6-SQRT((1-O726)*('d_시나리오'!$J$6-'d_시나리오'!$H$6)*('d_시나리오'!$J$6-'d_시나리오'!$I$6))))</f>
        <v/>
      </c>
      <c r="Q726">
        <f>INDEX('d_분포'!$B$2:$B$57,RANDBETWEEN(1,56))</f>
        <v/>
      </c>
      <c r="R726">
        <f>BETAINV(RAND(),5,5)</f>
        <v/>
      </c>
      <c r="S726">
        <f>'d_고정'!$B$1*'6_기대효과'!$H$7*('d_시나리오'!$I$7/'d_고정'!$B$2)*B726</f>
        <v/>
      </c>
      <c r="T726">
        <f>S726*D726</f>
        <v/>
      </c>
      <c r="U726">
        <f>S726*F726*H726</f>
        <v/>
      </c>
      <c r="V726">
        <f>S726*F726*(H726-1)</f>
        <v/>
      </c>
      <c r="W726">
        <f>U726*J726</f>
        <v/>
      </c>
      <c r="X726">
        <f>T726+W726</f>
        <v/>
      </c>
      <c r="Y726">
        <f>(T726*E726+W726*L726)*(1-R726-'d_고정'!$B$13)</f>
        <v/>
      </c>
      <c r="Z726">
        <f>(U726*N726*Q726+'d_고정'!$B$3*('6_기대효과'!$H$7/8)*Q726*'d_고정'!$B$10*P726*('6_기대효과'!$K$7/'d_고정'!$B$9))*(1-R726)</f>
        <v/>
      </c>
      <c r="AA726">
        <f>W726*L726*(1-R726-'d_고정'!$B$13)+U726*MAX(N726-'d_고정'!$B$10*P726*('6_기대효과'!$K$7/'d_고정'!$B$9),0)*Q726*(1-R726)</f>
        <v/>
      </c>
      <c r="AB726">
        <f>Y726+Z726</f>
        <v/>
      </c>
      <c r="AC726">
        <f>Y726/('d_고정'!$B$5*'6_기대효과'!$H$7/8)/'d_고정'!$B$6</f>
        <v/>
      </c>
      <c r="AD726">
        <f>Y726/('d_고정'!$B$8*'6_기대효과'!$H$7/8)</f>
        <v/>
      </c>
    </row>
    <row r="727">
      <c r="A727">
        <f>RAND()</f>
        <v/>
      </c>
      <c r="B727">
        <f>IF('d_시나리오'!$J$2='d_시나리오'!$H$2,'d_시나리오'!$I$2,IF(A727&lt;('d_시나리오'!$I$2-'d_시나리오'!$H$2)/('d_시나리오'!$J$2-'d_시나리오'!$H$2),'d_시나리오'!$H$2+SQRT(A727*('d_시나리오'!$J$2-'d_시나리오'!$H$2)*('d_시나리오'!$I$2-'d_시나리오'!$H$2)),'d_시나리오'!$J$2-SQRT((1-A727)*('d_시나리오'!$J$2-'d_시나리오'!$H$2)*('d_시나리오'!$J$2-'d_시나리오'!$I$2))))</f>
        <v/>
      </c>
      <c r="C727">
        <f>RAND()</f>
        <v/>
      </c>
      <c r="D727">
        <f>BETAINV(RAND(),IF(C727&lt;'d_고정'!$B$26,'d_고정'!$B$23,'d_고정'!$B$16)+1,'d_고정'!$B$17-IF(C727&lt;'d_고정'!$B$26,'d_고정'!$B$23,'d_고정'!$B$16)+1)*('d_고정'!$B$14+('d_고정'!$B$15-'d_고정'!$B$14)*RAND())</f>
        <v/>
      </c>
      <c r="E727">
        <f>INDEX('d_분포'!$A$2:$A$28,RANDBETWEEN(1,27))</f>
        <v/>
      </c>
      <c r="F727">
        <f>INDEX('d_분포'!$C$2:$C$5,RANDBETWEEN(1,4))*(0.9+0.2*RAND())</f>
        <v/>
      </c>
      <c r="G727">
        <f>RAND()</f>
        <v/>
      </c>
      <c r="H727">
        <f>(F727+(1-F727)*('d_고정'!$B$22*BETAINV(RAND(),IF(G727&lt;'d_고정'!$B$26,'d_고정'!$B$25,'d_고정'!$B$20)+1,'d_고정'!$B$21-IF(G727&lt;'d_고정'!$B$26,'d_고정'!$B$25,'d_고정'!$B$20)+1)+(1-'d_고정'!$B$22)*BETAINV(RAND(),IF(G727&lt;'d_고정'!$B$26,'d_고정'!$B$24,'d_고정'!$B$18)+1,'d_고정'!$B$19-IF(G727&lt;'d_고정'!$B$26,'d_고정'!$B$24,'d_고정'!$B$18)+1))*('d_고정'!$B$14+('d_고정'!$B$15-'d_고정'!$B$14)*RAND()))/F727</f>
        <v/>
      </c>
      <c r="I727">
        <f>RAND()</f>
        <v/>
      </c>
      <c r="J727">
        <f>IF('d_시나리오'!$J$3='d_시나리오'!$H$3,'d_시나리오'!$I$3,IF(I727&lt;('d_시나리오'!$I$3-'d_시나리오'!$H$3)/('d_시나리오'!$J$3-'d_시나리오'!$H$3),'d_시나리오'!$H$3+SQRT(I727*('d_시나리오'!$J$3-'d_시나리오'!$H$3)*('d_시나리오'!$I$3-'d_시나리오'!$H$3)),'d_시나리오'!$J$3-SQRT((1-I727)*('d_시나리오'!$J$3-'d_시나리오'!$H$3)*('d_시나리오'!$J$3-'d_시나리오'!$I$3))))</f>
        <v/>
      </c>
      <c r="K727">
        <f>RAND()</f>
        <v/>
      </c>
      <c r="L727">
        <f>IF('d_시나리오'!$J$4='d_시나리오'!$H$4,'d_시나리오'!$I$4,IF(K727&lt;('d_시나리오'!$I$4-'d_시나리오'!$H$4)/('d_시나리오'!$J$4-'d_시나리오'!$H$4),'d_시나리오'!$H$4+SQRT(K727*('d_시나리오'!$J$4-'d_시나리오'!$H$4)*('d_시나리오'!$I$4-'d_시나리오'!$H$4)),'d_시나리오'!$J$4-SQRT((1-K727)*('d_시나리오'!$J$4-'d_시나리오'!$H$4)*('d_시나리오'!$J$4-'d_시나리오'!$I$4))))</f>
        <v/>
      </c>
      <c r="M727">
        <f>RAND()</f>
        <v/>
      </c>
      <c r="N727">
        <f>IF('d_시나리오'!$J$5='d_시나리오'!$H$5,'d_시나리오'!$I$5,IF(M727&lt;('d_시나리오'!$I$5-'d_시나리오'!$H$5)/('d_시나리오'!$J$5-'d_시나리오'!$H$5),'d_시나리오'!$H$5+SQRT(M727*('d_시나리오'!$J$5-'d_시나리오'!$H$5)*('d_시나리오'!$I$5-'d_시나리오'!$H$5)),'d_시나리오'!$J$5-SQRT((1-M727)*('d_시나리오'!$J$5-'d_시나리오'!$H$5)*('d_시나리오'!$J$5-'d_시나리오'!$I$5))))</f>
        <v/>
      </c>
      <c r="O727">
        <f>RAND()</f>
        <v/>
      </c>
      <c r="P727">
        <f>IF('d_시나리오'!$J$6='d_시나리오'!$H$6,'d_시나리오'!$I$6,IF(O727&lt;('d_시나리오'!$I$6-'d_시나리오'!$H$6)/('d_시나리오'!$J$6-'d_시나리오'!$H$6),'d_시나리오'!$H$6+SQRT(O727*('d_시나리오'!$J$6-'d_시나리오'!$H$6)*('d_시나리오'!$I$6-'d_시나리오'!$H$6)),'d_시나리오'!$J$6-SQRT((1-O727)*('d_시나리오'!$J$6-'d_시나리오'!$H$6)*('d_시나리오'!$J$6-'d_시나리오'!$I$6))))</f>
        <v/>
      </c>
      <c r="Q727">
        <f>INDEX('d_분포'!$B$2:$B$57,RANDBETWEEN(1,56))</f>
        <v/>
      </c>
      <c r="R727">
        <f>BETAINV(RAND(),5,5)</f>
        <v/>
      </c>
      <c r="S727">
        <f>'d_고정'!$B$1*'6_기대효과'!$H$7*('d_시나리오'!$I$7/'d_고정'!$B$2)*B727</f>
        <v/>
      </c>
      <c r="T727">
        <f>S727*D727</f>
        <v/>
      </c>
      <c r="U727">
        <f>S727*F727*H727</f>
        <v/>
      </c>
      <c r="V727">
        <f>S727*F727*(H727-1)</f>
        <v/>
      </c>
      <c r="W727">
        <f>U727*J727</f>
        <v/>
      </c>
      <c r="X727">
        <f>T727+W727</f>
        <v/>
      </c>
      <c r="Y727">
        <f>(T727*E727+W727*L727)*(1-R727-'d_고정'!$B$13)</f>
        <v/>
      </c>
      <c r="Z727">
        <f>(U727*N727*Q727+'d_고정'!$B$3*('6_기대효과'!$H$7/8)*Q727*'d_고정'!$B$10*P727*('6_기대효과'!$K$7/'d_고정'!$B$9))*(1-R727)</f>
        <v/>
      </c>
      <c r="AA727">
        <f>W727*L727*(1-R727-'d_고정'!$B$13)+U727*MAX(N727-'d_고정'!$B$10*P727*('6_기대효과'!$K$7/'d_고정'!$B$9),0)*Q727*(1-R727)</f>
        <v/>
      </c>
      <c r="AB727">
        <f>Y727+Z727</f>
        <v/>
      </c>
      <c r="AC727">
        <f>Y727/('d_고정'!$B$5*'6_기대효과'!$H$7/8)/'d_고정'!$B$6</f>
        <v/>
      </c>
      <c r="AD727">
        <f>Y727/('d_고정'!$B$8*'6_기대효과'!$H$7/8)</f>
        <v/>
      </c>
    </row>
    <row r="728">
      <c r="A728">
        <f>RAND()</f>
        <v/>
      </c>
      <c r="B728">
        <f>IF('d_시나리오'!$J$2='d_시나리오'!$H$2,'d_시나리오'!$I$2,IF(A728&lt;('d_시나리오'!$I$2-'d_시나리오'!$H$2)/('d_시나리오'!$J$2-'d_시나리오'!$H$2),'d_시나리오'!$H$2+SQRT(A728*('d_시나리오'!$J$2-'d_시나리오'!$H$2)*('d_시나리오'!$I$2-'d_시나리오'!$H$2)),'d_시나리오'!$J$2-SQRT((1-A728)*('d_시나리오'!$J$2-'d_시나리오'!$H$2)*('d_시나리오'!$J$2-'d_시나리오'!$I$2))))</f>
        <v/>
      </c>
      <c r="C728">
        <f>RAND()</f>
        <v/>
      </c>
      <c r="D728">
        <f>BETAINV(RAND(),IF(C728&lt;'d_고정'!$B$26,'d_고정'!$B$23,'d_고정'!$B$16)+1,'d_고정'!$B$17-IF(C728&lt;'d_고정'!$B$26,'d_고정'!$B$23,'d_고정'!$B$16)+1)*('d_고정'!$B$14+('d_고정'!$B$15-'d_고정'!$B$14)*RAND())</f>
        <v/>
      </c>
      <c r="E728">
        <f>INDEX('d_분포'!$A$2:$A$28,RANDBETWEEN(1,27))</f>
        <v/>
      </c>
      <c r="F728">
        <f>INDEX('d_분포'!$C$2:$C$5,RANDBETWEEN(1,4))*(0.9+0.2*RAND())</f>
        <v/>
      </c>
      <c r="G728">
        <f>RAND()</f>
        <v/>
      </c>
      <c r="H728">
        <f>(F728+(1-F728)*('d_고정'!$B$22*BETAINV(RAND(),IF(G728&lt;'d_고정'!$B$26,'d_고정'!$B$25,'d_고정'!$B$20)+1,'d_고정'!$B$21-IF(G728&lt;'d_고정'!$B$26,'d_고정'!$B$25,'d_고정'!$B$20)+1)+(1-'d_고정'!$B$22)*BETAINV(RAND(),IF(G728&lt;'d_고정'!$B$26,'d_고정'!$B$24,'d_고정'!$B$18)+1,'d_고정'!$B$19-IF(G728&lt;'d_고정'!$B$26,'d_고정'!$B$24,'d_고정'!$B$18)+1))*('d_고정'!$B$14+('d_고정'!$B$15-'d_고정'!$B$14)*RAND()))/F728</f>
        <v/>
      </c>
      <c r="I728">
        <f>RAND()</f>
        <v/>
      </c>
      <c r="J728">
        <f>IF('d_시나리오'!$J$3='d_시나리오'!$H$3,'d_시나리오'!$I$3,IF(I728&lt;('d_시나리오'!$I$3-'d_시나리오'!$H$3)/('d_시나리오'!$J$3-'d_시나리오'!$H$3),'d_시나리오'!$H$3+SQRT(I728*('d_시나리오'!$J$3-'d_시나리오'!$H$3)*('d_시나리오'!$I$3-'d_시나리오'!$H$3)),'d_시나리오'!$J$3-SQRT((1-I728)*('d_시나리오'!$J$3-'d_시나리오'!$H$3)*('d_시나리오'!$J$3-'d_시나리오'!$I$3))))</f>
        <v/>
      </c>
      <c r="K728">
        <f>RAND()</f>
        <v/>
      </c>
      <c r="L728">
        <f>IF('d_시나리오'!$J$4='d_시나리오'!$H$4,'d_시나리오'!$I$4,IF(K728&lt;('d_시나리오'!$I$4-'d_시나리오'!$H$4)/('d_시나리오'!$J$4-'d_시나리오'!$H$4),'d_시나리오'!$H$4+SQRT(K728*('d_시나리오'!$J$4-'d_시나리오'!$H$4)*('d_시나리오'!$I$4-'d_시나리오'!$H$4)),'d_시나리오'!$J$4-SQRT((1-K728)*('d_시나리오'!$J$4-'d_시나리오'!$H$4)*('d_시나리오'!$J$4-'d_시나리오'!$I$4))))</f>
        <v/>
      </c>
      <c r="M728">
        <f>RAND()</f>
        <v/>
      </c>
      <c r="N728">
        <f>IF('d_시나리오'!$J$5='d_시나리오'!$H$5,'d_시나리오'!$I$5,IF(M728&lt;('d_시나리오'!$I$5-'d_시나리오'!$H$5)/('d_시나리오'!$J$5-'d_시나리오'!$H$5),'d_시나리오'!$H$5+SQRT(M728*('d_시나리오'!$J$5-'d_시나리오'!$H$5)*('d_시나리오'!$I$5-'d_시나리오'!$H$5)),'d_시나리오'!$J$5-SQRT((1-M728)*('d_시나리오'!$J$5-'d_시나리오'!$H$5)*('d_시나리오'!$J$5-'d_시나리오'!$I$5))))</f>
        <v/>
      </c>
      <c r="O728">
        <f>RAND()</f>
        <v/>
      </c>
      <c r="P728">
        <f>IF('d_시나리오'!$J$6='d_시나리오'!$H$6,'d_시나리오'!$I$6,IF(O728&lt;('d_시나리오'!$I$6-'d_시나리오'!$H$6)/('d_시나리오'!$J$6-'d_시나리오'!$H$6),'d_시나리오'!$H$6+SQRT(O728*('d_시나리오'!$J$6-'d_시나리오'!$H$6)*('d_시나리오'!$I$6-'d_시나리오'!$H$6)),'d_시나리오'!$J$6-SQRT((1-O728)*('d_시나리오'!$J$6-'d_시나리오'!$H$6)*('d_시나리오'!$J$6-'d_시나리오'!$I$6))))</f>
        <v/>
      </c>
      <c r="Q728">
        <f>INDEX('d_분포'!$B$2:$B$57,RANDBETWEEN(1,56))</f>
        <v/>
      </c>
      <c r="R728">
        <f>BETAINV(RAND(),5,5)</f>
        <v/>
      </c>
      <c r="S728">
        <f>'d_고정'!$B$1*'6_기대효과'!$H$7*('d_시나리오'!$I$7/'d_고정'!$B$2)*B728</f>
        <v/>
      </c>
      <c r="T728">
        <f>S728*D728</f>
        <v/>
      </c>
      <c r="U728">
        <f>S728*F728*H728</f>
        <v/>
      </c>
      <c r="V728">
        <f>S728*F728*(H728-1)</f>
        <v/>
      </c>
      <c r="W728">
        <f>U728*J728</f>
        <v/>
      </c>
      <c r="X728">
        <f>T728+W728</f>
        <v/>
      </c>
      <c r="Y728">
        <f>(T728*E728+W728*L728)*(1-R728-'d_고정'!$B$13)</f>
        <v/>
      </c>
      <c r="Z728">
        <f>(U728*N728*Q728+'d_고정'!$B$3*('6_기대효과'!$H$7/8)*Q728*'d_고정'!$B$10*P728*('6_기대효과'!$K$7/'d_고정'!$B$9))*(1-R728)</f>
        <v/>
      </c>
      <c r="AA728">
        <f>W728*L728*(1-R728-'d_고정'!$B$13)+U728*MAX(N728-'d_고정'!$B$10*P728*('6_기대효과'!$K$7/'d_고정'!$B$9),0)*Q728*(1-R728)</f>
        <v/>
      </c>
      <c r="AB728">
        <f>Y728+Z728</f>
        <v/>
      </c>
      <c r="AC728">
        <f>Y728/('d_고정'!$B$5*'6_기대효과'!$H$7/8)/'d_고정'!$B$6</f>
        <v/>
      </c>
      <c r="AD728">
        <f>Y728/('d_고정'!$B$8*'6_기대효과'!$H$7/8)</f>
        <v/>
      </c>
    </row>
    <row r="729">
      <c r="A729">
        <f>RAND()</f>
        <v/>
      </c>
      <c r="B729">
        <f>IF('d_시나리오'!$J$2='d_시나리오'!$H$2,'d_시나리오'!$I$2,IF(A729&lt;('d_시나리오'!$I$2-'d_시나리오'!$H$2)/('d_시나리오'!$J$2-'d_시나리오'!$H$2),'d_시나리오'!$H$2+SQRT(A729*('d_시나리오'!$J$2-'d_시나리오'!$H$2)*('d_시나리오'!$I$2-'d_시나리오'!$H$2)),'d_시나리오'!$J$2-SQRT((1-A729)*('d_시나리오'!$J$2-'d_시나리오'!$H$2)*('d_시나리오'!$J$2-'d_시나리오'!$I$2))))</f>
        <v/>
      </c>
      <c r="C729">
        <f>RAND()</f>
        <v/>
      </c>
      <c r="D729">
        <f>BETAINV(RAND(),IF(C729&lt;'d_고정'!$B$26,'d_고정'!$B$23,'d_고정'!$B$16)+1,'d_고정'!$B$17-IF(C729&lt;'d_고정'!$B$26,'d_고정'!$B$23,'d_고정'!$B$16)+1)*('d_고정'!$B$14+('d_고정'!$B$15-'d_고정'!$B$14)*RAND())</f>
        <v/>
      </c>
      <c r="E729">
        <f>INDEX('d_분포'!$A$2:$A$28,RANDBETWEEN(1,27))</f>
        <v/>
      </c>
      <c r="F729">
        <f>INDEX('d_분포'!$C$2:$C$5,RANDBETWEEN(1,4))*(0.9+0.2*RAND())</f>
        <v/>
      </c>
      <c r="G729">
        <f>RAND()</f>
        <v/>
      </c>
      <c r="H729">
        <f>(F729+(1-F729)*('d_고정'!$B$22*BETAINV(RAND(),IF(G729&lt;'d_고정'!$B$26,'d_고정'!$B$25,'d_고정'!$B$20)+1,'d_고정'!$B$21-IF(G729&lt;'d_고정'!$B$26,'d_고정'!$B$25,'d_고정'!$B$20)+1)+(1-'d_고정'!$B$22)*BETAINV(RAND(),IF(G729&lt;'d_고정'!$B$26,'d_고정'!$B$24,'d_고정'!$B$18)+1,'d_고정'!$B$19-IF(G729&lt;'d_고정'!$B$26,'d_고정'!$B$24,'d_고정'!$B$18)+1))*('d_고정'!$B$14+('d_고정'!$B$15-'d_고정'!$B$14)*RAND()))/F729</f>
        <v/>
      </c>
      <c r="I729">
        <f>RAND()</f>
        <v/>
      </c>
      <c r="J729">
        <f>IF('d_시나리오'!$J$3='d_시나리오'!$H$3,'d_시나리오'!$I$3,IF(I729&lt;('d_시나리오'!$I$3-'d_시나리오'!$H$3)/('d_시나리오'!$J$3-'d_시나리오'!$H$3),'d_시나리오'!$H$3+SQRT(I729*('d_시나리오'!$J$3-'d_시나리오'!$H$3)*('d_시나리오'!$I$3-'d_시나리오'!$H$3)),'d_시나리오'!$J$3-SQRT((1-I729)*('d_시나리오'!$J$3-'d_시나리오'!$H$3)*('d_시나리오'!$J$3-'d_시나리오'!$I$3))))</f>
        <v/>
      </c>
      <c r="K729">
        <f>RAND()</f>
        <v/>
      </c>
      <c r="L729">
        <f>IF('d_시나리오'!$J$4='d_시나리오'!$H$4,'d_시나리오'!$I$4,IF(K729&lt;('d_시나리오'!$I$4-'d_시나리오'!$H$4)/('d_시나리오'!$J$4-'d_시나리오'!$H$4),'d_시나리오'!$H$4+SQRT(K729*('d_시나리오'!$J$4-'d_시나리오'!$H$4)*('d_시나리오'!$I$4-'d_시나리오'!$H$4)),'d_시나리오'!$J$4-SQRT((1-K729)*('d_시나리오'!$J$4-'d_시나리오'!$H$4)*('d_시나리오'!$J$4-'d_시나리오'!$I$4))))</f>
        <v/>
      </c>
      <c r="M729">
        <f>RAND()</f>
        <v/>
      </c>
      <c r="N729">
        <f>IF('d_시나리오'!$J$5='d_시나리오'!$H$5,'d_시나리오'!$I$5,IF(M729&lt;('d_시나리오'!$I$5-'d_시나리오'!$H$5)/('d_시나리오'!$J$5-'d_시나리오'!$H$5),'d_시나리오'!$H$5+SQRT(M729*('d_시나리오'!$J$5-'d_시나리오'!$H$5)*('d_시나리오'!$I$5-'d_시나리오'!$H$5)),'d_시나리오'!$J$5-SQRT((1-M729)*('d_시나리오'!$J$5-'d_시나리오'!$H$5)*('d_시나리오'!$J$5-'d_시나리오'!$I$5))))</f>
        <v/>
      </c>
      <c r="O729">
        <f>RAND()</f>
        <v/>
      </c>
      <c r="P729">
        <f>IF('d_시나리오'!$J$6='d_시나리오'!$H$6,'d_시나리오'!$I$6,IF(O729&lt;('d_시나리오'!$I$6-'d_시나리오'!$H$6)/('d_시나리오'!$J$6-'d_시나리오'!$H$6),'d_시나리오'!$H$6+SQRT(O729*('d_시나리오'!$J$6-'d_시나리오'!$H$6)*('d_시나리오'!$I$6-'d_시나리오'!$H$6)),'d_시나리오'!$J$6-SQRT((1-O729)*('d_시나리오'!$J$6-'d_시나리오'!$H$6)*('d_시나리오'!$J$6-'d_시나리오'!$I$6))))</f>
        <v/>
      </c>
      <c r="Q729">
        <f>INDEX('d_분포'!$B$2:$B$57,RANDBETWEEN(1,56))</f>
        <v/>
      </c>
      <c r="R729">
        <f>BETAINV(RAND(),5,5)</f>
        <v/>
      </c>
      <c r="S729">
        <f>'d_고정'!$B$1*'6_기대효과'!$H$7*('d_시나리오'!$I$7/'d_고정'!$B$2)*B729</f>
        <v/>
      </c>
      <c r="T729">
        <f>S729*D729</f>
        <v/>
      </c>
      <c r="U729">
        <f>S729*F729*H729</f>
        <v/>
      </c>
      <c r="V729">
        <f>S729*F729*(H729-1)</f>
        <v/>
      </c>
      <c r="W729">
        <f>U729*J729</f>
        <v/>
      </c>
      <c r="X729">
        <f>T729+W729</f>
        <v/>
      </c>
      <c r="Y729">
        <f>(T729*E729+W729*L729)*(1-R729-'d_고정'!$B$13)</f>
        <v/>
      </c>
      <c r="Z729">
        <f>(U729*N729*Q729+'d_고정'!$B$3*('6_기대효과'!$H$7/8)*Q729*'d_고정'!$B$10*P729*('6_기대효과'!$K$7/'d_고정'!$B$9))*(1-R729)</f>
        <v/>
      </c>
      <c r="AA729">
        <f>W729*L729*(1-R729-'d_고정'!$B$13)+U729*MAX(N729-'d_고정'!$B$10*P729*('6_기대효과'!$K$7/'d_고정'!$B$9),0)*Q729*(1-R729)</f>
        <v/>
      </c>
      <c r="AB729">
        <f>Y729+Z729</f>
        <v/>
      </c>
      <c r="AC729">
        <f>Y729/('d_고정'!$B$5*'6_기대효과'!$H$7/8)/'d_고정'!$B$6</f>
        <v/>
      </c>
      <c r="AD729">
        <f>Y729/('d_고정'!$B$8*'6_기대효과'!$H$7/8)</f>
        <v/>
      </c>
    </row>
    <row r="730">
      <c r="A730">
        <f>RAND()</f>
        <v/>
      </c>
      <c r="B730">
        <f>IF('d_시나리오'!$J$2='d_시나리오'!$H$2,'d_시나리오'!$I$2,IF(A730&lt;('d_시나리오'!$I$2-'d_시나리오'!$H$2)/('d_시나리오'!$J$2-'d_시나리오'!$H$2),'d_시나리오'!$H$2+SQRT(A730*('d_시나리오'!$J$2-'d_시나리오'!$H$2)*('d_시나리오'!$I$2-'d_시나리오'!$H$2)),'d_시나리오'!$J$2-SQRT((1-A730)*('d_시나리오'!$J$2-'d_시나리오'!$H$2)*('d_시나리오'!$J$2-'d_시나리오'!$I$2))))</f>
        <v/>
      </c>
      <c r="C730">
        <f>RAND()</f>
        <v/>
      </c>
      <c r="D730">
        <f>BETAINV(RAND(),IF(C730&lt;'d_고정'!$B$26,'d_고정'!$B$23,'d_고정'!$B$16)+1,'d_고정'!$B$17-IF(C730&lt;'d_고정'!$B$26,'d_고정'!$B$23,'d_고정'!$B$16)+1)*('d_고정'!$B$14+('d_고정'!$B$15-'d_고정'!$B$14)*RAND())</f>
        <v/>
      </c>
      <c r="E730">
        <f>INDEX('d_분포'!$A$2:$A$28,RANDBETWEEN(1,27))</f>
        <v/>
      </c>
      <c r="F730">
        <f>INDEX('d_분포'!$C$2:$C$5,RANDBETWEEN(1,4))*(0.9+0.2*RAND())</f>
        <v/>
      </c>
      <c r="G730">
        <f>RAND()</f>
        <v/>
      </c>
      <c r="H730">
        <f>(F730+(1-F730)*('d_고정'!$B$22*BETAINV(RAND(),IF(G730&lt;'d_고정'!$B$26,'d_고정'!$B$25,'d_고정'!$B$20)+1,'d_고정'!$B$21-IF(G730&lt;'d_고정'!$B$26,'d_고정'!$B$25,'d_고정'!$B$20)+1)+(1-'d_고정'!$B$22)*BETAINV(RAND(),IF(G730&lt;'d_고정'!$B$26,'d_고정'!$B$24,'d_고정'!$B$18)+1,'d_고정'!$B$19-IF(G730&lt;'d_고정'!$B$26,'d_고정'!$B$24,'d_고정'!$B$18)+1))*('d_고정'!$B$14+('d_고정'!$B$15-'d_고정'!$B$14)*RAND()))/F730</f>
        <v/>
      </c>
      <c r="I730">
        <f>RAND()</f>
        <v/>
      </c>
      <c r="J730">
        <f>IF('d_시나리오'!$J$3='d_시나리오'!$H$3,'d_시나리오'!$I$3,IF(I730&lt;('d_시나리오'!$I$3-'d_시나리오'!$H$3)/('d_시나리오'!$J$3-'d_시나리오'!$H$3),'d_시나리오'!$H$3+SQRT(I730*('d_시나리오'!$J$3-'d_시나리오'!$H$3)*('d_시나리오'!$I$3-'d_시나리오'!$H$3)),'d_시나리오'!$J$3-SQRT((1-I730)*('d_시나리오'!$J$3-'d_시나리오'!$H$3)*('d_시나리오'!$J$3-'d_시나리오'!$I$3))))</f>
        <v/>
      </c>
      <c r="K730">
        <f>RAND()</f>
        <v/>
      </c>
      <c r="L730">
        <f>IF('d_시나리오'!$J$4='d_시나리오'!$H$4,'d_시나리오'!$I$4,IF(K730&lt;('d_시나리오'!$I$4-'d_시나리오'!$H$4)/('d_시나리오'!$J$4-'d_시나리오'!$H$4),'d_시나리오'!$H$4+SQRT(K730*('d_시나리오'!$J$4-'d_시나리오'!$H$4)*('d_시나리오'!$I$4-'d_시나리오'!$H$4)),'d_시나리오'!$J$4-SQRT((1-K730)*('d_시나리오'!$J$4-'d_시나리오'!$H$4)*('d_시나리오'!$J$4-'d_시나리오'!$I$4))))</f>
        <v/>
      </c>
      <c r="M730">
        <f>RAND()</f>
        <v/>
      </c>
      <c r="N730">
        <f>IF('d_시나리오'!$J$5='d_시나리오'!$H$5,'d_시나리오'!$I$5,IF(M730&lt;('d_시나리오'!$I$5-'d_시나리오'!$H$5)/('d_시나리오'!$J$5-'d_시나리오'!$H$5),'d_시나리오'!$H$5+SQRT(M730*('d_시나리오'!$J$5-'d_시나리오'!$H$5)*('d_시나리오'!$I$5-'d_시나리오'!$H$5)),'d_시나리오'!$J$5-SQRT((1-M730)*('d_시나리오'!$J$5-'d_시나리오'!$H$5)*('d_시나리오'!$J$5-'d_시나리오'!$I$5))))</f>
        <v/>
      </c>
      <c r="O730">
        <f>RAND()</f>
        <v/>
      </c>
      <c r="P730">
        <f>IF('d_시나리오'!$J$6='d_시나리오'!$H$6,'d_시나리오'!$I$6,IF(O730&lt;('d_시나리오'!$I$6-'d_시나리오'!$H$6)/('d_시나리오'!$J$6-'d_시나리오'!$H$6),'d_시나리오'!$H$6+SQRT(O730*('d_시나리오'!$J$6-'d_시나리오'!$H$6)*('d_시나리오'!$I$6-'d_시나리오'!$H$6)),'d_시나리오'!$J$6-SQRT((1-O730)*('d_시나리오'!$J$6-'d_시나리오'!$H$6)*('d_시나리오'!$J$6-'d_시나리오'!$I$6))))</f>
        <v/>
      </c>
      <c r="Q730">
        <f>INDEX('d_분포'!$B$2:$B$57,RANDBETWEEN(1,56))</f>
        <v/>
      </c>
      <c r="R730">
        <f>BETAINV(RAND(),5,5)</f>
        <v/>
      </c>
      <c r="S730">
        <f>'d_고정'!$B$1*'6_기대효과'!$H$7*('d_시나리오'!$I$7/'d_고정'!$B$2)*B730</f>
        <v/>
      </c>
      <c r="T730">
        <f>S730*D730</f>
        <v/>
      </c>
      <c r="U730">
        <f>S730*F730*H730</f>
        <v/>
      </c>
      <c r="V730">
        <f>S730*F730*(H730-1)</f>
        <v/>
      </c>
      <c r="W730">
        <f>U730*J730</f>
        <v/>
      </c>
      <c r="X730">
        <f>T730+W730</f>
        <v/>
      </c>
      <c r="Y730">
        <f>(T730*E730+W730*L730)*(1-R730-'d_고정'!$B$13)</f>
        <v/>
      </c>
      <c r="Z730">
        <f>(U730*N730*Q730+'d_고정'!$B$3*('6_기대효과'!$H$7/8)*Q730*'d_고정'!$B$10*P730*('6_기대효과'!$K$7/'d_고정'!$B$9))*(1-R730)</f>
        <v/>
      </c>
      <c r="AA730">
        <f>W730*L730*(1-R730-'d_고정'!$B$13)+U730*MAX(N730-'d_고정'!$B$10*P730*('6_기대효과'!$K$7/'d_고정'!$B$9),0)*Q730*(1-R730)</f>
        <v/>
      </c>
      <c r="AB730">
        <f>Y730+Z730</f>
        <v/>
      </c>
      <c r="AC730">
        <f>Y730/('d_고정'!$B$5*'6_기대효과'!$H$7/8)/'d_고정'!$B$6</f>
        <v/>
      </c>
      <c r="AD730">
        <f>Y730/('d_고정'!$B$8*'6_기대효과'!$H$7/8)</f>
        <v/>
      </c>
    </row>
    <row r="731">
      <c r="A731">
        <f>RAND()</f>
        <v/>
      </c>
      <c r="B731">
        <f>IF('d_시나리오'!$J$2='d_시나리오'!$H$2,'d_시나리오'!$I$2,IF(A731&lt;('d_시나리오'!$I$2-'d_시나리오'!$H$2)/('d_시나리오'!$J$2-'d_시나리오'!$H$2),'d_시나리오'!$H$2+SQRT(A731*('d_시나리오'!$J$2-'d_시나리오'!$H$2)*('d_시나리오'!$I$2-'d_시나리오'!$H$2)),'d_시나리오'!$J$2-SQRT((1-A731)*('d_시나리오'!$J$2-'d_시나리오'!$H$2)*('d_시나리오'!$J$2-'d_시나리오'!$I$2))))</f>
        <v/>
      </c>
      <c r="C731">
        <f>RAND()</f>
        <v/>
      </c>
      <c r="D731">
        <f>BETAINV(RAND(),IF(C731&lt;'d_고정'!$B$26,'d_고정'!$B$23,'d_고정'!$B$16)+1,'d_고정'!$B$17-IF(C731&lt;'d_고정'!$B$26,'d_고정'!$B$23,'d_고정'!$B$16)+1)*('d_고정'!$B$14+('d_고정'!$B$15-'d_고정'!$B$14)*RAND())</f>
        <v/>
      </c>
      <c r="E731">
        <f>INDEX('d_분포'!$A$2:$A$28,RANDBETWEEN(1,27))</f>
        <v/>
      </c>
      <c r="F731">
        <f>INDEX('d_분포'!$C$2:$C$5,RANDBETWEEN(1,4))*(0.9+0.2*RAND())</f>
        <v/>
      </c>
      <c r="G731">
        <f>RAND()</f>
        <v/>
      </c>
      <c r="H731">
        <f>(F731+(1-F731)*('d_고정'!$B$22*BETAINV(RAND(),IF(G731&lt;'d_고정'!$B$26,'d_고정'!$B$25,'d_고정'!$B$20)+1,'d_고정'!$B$21-IF(G731&lt;'d_고정'!$B$26,'d_고정'!$B$25,'d_고정'!$B$20)+1)+(1-'d_고정'!$B$22)*BETAINV(RAND(),IF(G731&lt;'d_고정'!$B$26,'d_고정'!$B$24,'d_고정'!$B$18)+1,'d_고정'!$B$19-IF(G731&lt;'d_고정'!$B$26,'d_고정'!$B$24,'d_고정'!$B$18)+1))*('d_고정'!$B$14+('d_고정'!$B$15-'d_고정'!$B$14)*RAND()))/F731</f>
        <v/>
      </c>
      <c r="I731">
        <f>RAND()</f>
        <v/>
      </c>
      <c r="J731">
        <f>IF('d_시나리오'!$J$3='d_시나리오'!$H$3,'d_시나리오'!$I$3,IF(I731&lt;('d_시나리오'!$I$3-'d_시나리오'!$H$3)/('d_시나리오'!$J$3-'d_시나리오'!$H$3),'d_시나리오'!$H$3+SQRT(I731*('d_시나리오'!$J$3-'d_시나리오'!$H$3)*('d_시나리오'!$I$3-'d_시나리오'!$H$3)),'d_시나리오'!$J$3-SQRT((1-I731)*('d_시나리오'!$J$3-'d_시나리오'!$H$3)*('d_시나리오'!$J$3-'d_시나리오'!$I$3))))</f>
        <v/>
      </c>
      <c r="K731">
        <f>RAND()</f>
        <v/>
      </c>
      <c r="L731">
        <f>IF('d_시나리오'!$J$4='d_시나리오'!$H$4,'d_시나리오'!$I$4,IF(K731&lt;('d_시나리오'!$I$4-'d_시나리오'!$H$4)/('d_시나리오'!$J$4-'d_시나리오'!$H$4),'d_시나리오'!$H$4+SQRT(K731*('d_시나리오'!$J$4-'d_시나리오'!$H$4)*('d_시나리오'!$I$4-'d_시나리오'!$H$4)),'d_시나리오'!$J$4-SQRT((1-K731)*('d_시나리오'!$J$4-'d_시나리오'!$H$4)*('d_시나리오'!$J$4-'d_시나리오'!$I$4))))</f>
        <v/>
      </c>
      <c r="M731">
        <f>RAND()</f>
        <v/>
      </c>
      <c r="N731">
        <f>IF('d_시나리오'!$J$5='d_시나리오'!$H$5,'d_시나리오'!$I$5,IF(M731&lt;('d_시나리오'!$I$5-'d_시나리오'!$H$5)/('d_시나리오'!$J$5-'d_시나리오'!$H$5),'d_시나리오'!$H$5+SQRT(M731*('d_시나리오'!$J$5-'d_시나리오'!$H$5)*('d_시나리오'!$I$5-'d_시나리오'!$H$5)),'d_시나리오'!$J$5-SQRT((1-M731)*('d_시나리오'!$J$5-'d_시나리오'!$H$5)*('d_시나리오'!$J$5-'d_시나리오'!$I$5))))</f>
        <v/>
      </c>
      <c r="O731">
        <f>RAND()</f>
        <v/>
      </c>
      <c r="P731">
        <f>IF('d_시나리오'!$J$6='d_시나리오'!$H$6,'d_시나리오'!$I$6,IF(O731&lt;('d_시나리오'!$I$6-'d_시나리오'!$H$6)/('d_시나리오'!$J$6-'d_시나리오'!$H$6),'d_시나리오'!$H$6+SQRT(O731*('d_시나리오'!$J$6-'d_시나리오'!$H$6)*('d_시나리오'!$I$6-'d_시나리오'!$H$6)),'d_시나리오'!$J$6-SQRT((1-O731)*('d_시나리오'!$J$6-'d_시나리오'!$H$6)*('d_시나리오'!$J$6-'d_시나리오'!$I$6))))</f>
        <v/>
      </c>
      <c r="Q731">
        <f>INDEX('d_분포'!$B$2:$B$57,RANDBETWEEN(1,56))</f>
        <v/>
      </c>
      <c r="R731">
        <f>BETAINV(RAND(),5,5)</f>
        <v/>
      </c>
      <c r="S731">
        <f>'d_고정'!$B$1*'6_기대효과'!$H$7*('d_시나리오'!$I$7/'d_고정'!$B$2)*B731</f>
        <v/>
      </c>
      <c r="T731">
        <f>S731*D731</f>
        <v/>
      </c>
      <c r="U731">
        <f>S731*F731*H731</f>
        <v/>
      </c>
      <c r="V731">
        <f>S731*F731*(H731-1)</f>
        <v/>
      </c>
      <c r="W731">
        <f>U731*J731</f>
        <v/>
      </c>
      <c r="X731">
        <f>T731+W731</f>
        <v/>
      </c>
      <c r="Y731">
        <f>(T731*E731+W731*L731)*(1-R731-'d_고정'!$B$13)</f>
        <v/>
      </c>
      <c r="Z731">
        <f>(U731*N731*Q731+'d_고정'!$B$3*('6_기대효과'!$H$7/8)*Q731*'d_고정'!$B$10*P731*('6_기대효과'!$K$7/'d_고정'!$B$9))*(1-R731)</f>
        <v/>
      </c>
      <c r="AA731">
        <f>W731*L731*(1-R731-'d_고정'!$B$13)+U731*MAX(N731-'d_고정'!$B$10*P731*('6_기대효과'!$K$7/'d_고정'!$B$9),0)*Q731*(1-R731)</f>
        <v/>
      </c>
      <c r="AB731">
        <f>Y731+Z731</f>
        <v/>
      </c>
      <c r="AC731">
        <f>Y731/('d_고정'!$B$5*'6_기대효과'!$H$7/8)/'d_고정'!$B$6</f>
        <v/>
      </c>
      <c r="AD731">
        <f>Y731/('d_고정'!$B$8*'6_기대효과'!$H$7/8)</f>
        <v/>
      </c>
    </row>
    <row r="732">
      <c r="A732">
        <f>RAND()</f>
        <v/>
      </c>
      <c r="B732">
        <f>IF('d_시나리오'!$J$2='d_시나리오'!$H$2,'d_시나리오'!$I$2,IF(A732&lt;('d_시나리오'!$I$2-'d_시나리오'!$H$2)/('d_시나리오'!$J$2-'d_시나리오'!$H$2),'d_시나리오'!$H$2+SQRT(A732*('d_시나리오'!$J$2-'d_시나리오'!$H$2)*('d_시나리오'!$I$2-'d_시나리오'!$H$2)),'d_시나리오'!$J$2-SQRT((1-A732)*('d_시나리오'!$J$2-'d_시나리오'!$H$2)*('d_시나리오'!$J$2-'d_시나리오'!$I$2))))</f>
        <v/>
      </c>
      <c r="C732">
        <f>RAND()</f>
        <v/>
      </c>
      <c r="D732">
        <f>BETAINV(RAND(),IF(C732&lt;'d_고정'!$B$26,'d_고정'!$B$23,'d_고정'!$B$16)+1,'d_고정'!$B$17-IF(C732&lt;'d_고정'!$B$26,'d_고정'!$B$23,'d_고정'!$B$16)+1)*('d_고정'!$B$14+('d_고정'!$B$15-'d_고정'!$B$14)*RAND())</f>
        <v/>
      </c>
      <c r="E732">
        <f>INDEX('d_분포'!$A$2:$A$28,RANDBETWEEN(1,27))</f>
        <v/>
      </c>
      <c r="F732">
        <f>INDEX('d_분포'!$C$2:$C$5,RANDBETWEEN(1,4))*(0.9+0.2*RAND())</f>
        <v/>
      </c>
      <c r="G732">
        <f>RAND()</f>
        <v/>
      </c>
      <c r="H732">
        <f>(F732+(1-F732)*('d_고정'!$B$22*BETAINV(RAND(),IF(G732&lt;'d_고정'!$B$26,'d_고정'!$B$25,'d_고정'!$B$20)+1,'d_고정'!$B$21-IF(G732&lt;'d_고정'!$B$26,'d_고정'!$B$25,'d_고정'!$B$20)+1)+(1-'d_고정'!$B$22)*BETAINV(RAND(),IF(G732&lt;'d_고정'!$B$26,'d_고정'!$B$24,'d_고정'!$B$18)+1,'d_고정'!$B$19-IF(G732&lt;'d_고정'!$B$26,'d_고정'!$B$24,'d_고정'!$B$18)+1))*('d_고정'!$B$14+('d_고정'!$B$15-'d_고정'!$B$14)*RAND()))/F732</f>
        <v/>
      </c>
      <c r="I732">
        <f>RAND()</f>
        <v/>
      </c>
      <c r="J732">
        <f>IF('d_시나리오'!$J$3='d_시나리오'!$H$3,'d_시나리오'!$I$3,IF(I732&lt;('d_시나리오'!$I$3-'d_시나리오'!$H$3)/('d_시나리오'!$J$3-'d_시나리오'!$H$3),'d_시나리오'!$H$3+SQRT(I732*('d_시나리오'!$J$3-'d_시나리오'!$H$3)*('d_시나리오'!$I$3-'d_시나리오'!$H$3)),'d_시나리오'!$J$3-SQRT((1-I732)*('d_시나리오'!$J$3-'d_시나리오'!$H$3)*('d_시나리오'!$J$3-'d_시나리오'!$I$3))))</f>
        <v/>
      </c>
      <c r="K732">
        <f>RAND()</f>
        <v/>
      </c>
      <c r="L732">
        <f>IF('d_시나리오'!$J$4='d_시나리오'!$H$4,'d_시나리오'!$I$4,IF(K732&lt;('d_시나리오'!$I$4-'d_시나리오'!$H$4)/('d_시나리오'!$J$4-'d_시나리오'!$H$4),'d_시나리오'!$H$4+SQRT(K732*('d_시나리오'!$J$4-'d_시나리오'!$H$4)*('d_시나리오'!$I$4-'d_시나리오'!$H$4)),'d_시나리오'!$J$4-SQRT((1-K732)*('d_시나리오'!$J$4-'d_시나리오'!$H$4)*('d_시나리오'!$J$4-'d_시나리오'!$I$4))))</f>
        <v/>
      </c>
      <c r="M732">
        <f>RAND()</f>
        <v/>
      </c>
      <c r="N732">
        <f>IF('d_시나리오'!$J$5='d_시나리오'!$H$5,'d_시나리오'!$I$5,IF(M732&lt;('d_시나리오'!$I$5-'d_시나리오'!$H$5)/('d_시나리오'!$J$5-'d_시나리오'!$H$5),'d_시나리오'!$H$5+SQRT(M732*('d_시나리오'!$J$5-'d_시나리오'!$H$5)*('d_시나리오'!$I$5-'d_시나리오'!$H$5)),'d_시나리오'!$J$5-SQRT((1-M732)*('d_시나리오'!$J$5-'d_시나리오'!$H$5)*('d_시나리오'!$J$5-'d_시나리오'!$I$5))))</f>
        <v/>
      </c>
      <c r="O732">
        <f>RAND()</f>
        <v/>
      </c>
      <c r="P732">
        <f>IF('d_시나리오'!$J$6='d_시나리오'!$H$6,'d_시나리오'!$I$6,IF(O732&lt;('d_시나리오'!$I$6-'d_시나리오'!$H$6)/('d_시나리오'!$J$6-'d_시나리오'!$H$6),'d_시나리오'!$H$6+SQRT(O732*('d_시나리오'!$J$6-'d_시나리오'!$H$6)*('d_시나리오'!$I$6-'d_시나리오'!$H$6)),'d_시나리오'!$J$6-SQRT((1-O732)*('d_시나리오'!$J$6-'d_시나리오'!$H$6)*('d_시나리오'!$J$6-'d_시나리오'!$I$6))))</f>
        <v/>
      </c>
      <c r="Q732">
        <f>INDEX('d_분포'!$B$2:$B$57,RANDBETWEEN(1,56))</f>
        <v/>
      </c>
      <c r="R732">
        <f>BETAINV(RAND(),5,5)</f>
        <v/>
      </c>
      <c r="S732">
        <f>'d_고정'!$B$1*'6_기대효과'!$H$7*('d_시나리오'!$I$7/'d_고정'!$B$2)*B732</f>
        <v/>
      </c>
      <c r="T732">
        <f>S732*D732</f>
        <v/>
      </c>
      <c r="U732">
        <f>S732*F732*H732</f>
        <v/>
      </c>
      <c r="V732">
        <f>S732*F732*(H732-1)</f>
        <v/>
      </c>
      <c r="W732">
        <f>U732*J732</f>
        <v/>
      </c>
      <c r="X732">
        <f>T732+W732</f>
        <v/>
      </c>
      <c r="Y732">
        <f>(T732*E732+W732*L732)*(1-R732-'d_고정'!$B$13)</f>
        <v/>
      </c>
      <c r="Z732">
        <f>(U732*N732*Q732+'d_고정'!$B$3*('6_기대효과'!$H$7/8)*Q732*'d_고정'!$B$10*P732*('6_기대효과'!$K$7/'d_고정'!$B$9))*(1-R732)</f>
        <v/>
      </c>
      <c r="AA732">
        <f>W732*L732*(1-R732-'d_고정'!$B$13)+U732*MAX(N732-'d_고정'!$B$10*P732*('6_기대효과'!$K$7/'d_고정'!$B$9),0)*Q732*(1-R732)</f>
        <v/>
      </c>
      <c r="AB732">
        <f>Y732+Z732</f>
        <v/>
      </c>
      <c r="AC732">
        <f>Y732/('d_고정'!$B$5*'6_기대효과'!$H$7/8)/'d_고정'!$B$6</f>
        <v/>
      </c>
      <c r="AD732">
        <f>Y732/('d_고정'!$B$8*'6_기대효과'!$H$7/8)</f>
        <v/>
      </c>
    </row>
    <row r="733">
      <c r="A733">
        <f>RAND()</f>
        <v/>
      </c>
      <c r="B733">
        <f>IF('d_시나리오'!$J$2='d_시나리오'!$H$2,'d_시나리오'!$I$2,IF(A733&lt;('d_시나리오'!$I$2-'d_시나리오'!$H$2)/('d_시나리오'!$J$2-'d_시나리오'!$H$2),'d_시나리오'!$H$2+SQRT(A733*('d_시나리오'!$J$2-'d_시나리오'!$H$2)*('d_시나리오'!$I$2-'d_시나리오'!$H$2)),'d_시나리오'!$J$2-SQRT((1-A733)*('d_시나리오'!$J$2-'d_시나리오'!$H$2)*('d_시나리오'!$J$2-'d_시나리오'!$I$2))))</f>
        <v/>
      </c>
      <c r="C733">
        <f>RAND()</f>
        <v/>
      </c>
      <c r="D733">
        <f>BETAINV(RAND(),IF(C733&lt;'d_고정'!$B$26,'d_고정'!$B$23,'d_고정'!$B$16)+1,'d_고정'!$B$17-IF(C733&lt;'d_고정'!$B$26,'d_고정'!$B$23,'d_고정'!$B$16)+1)*('d_고정'!$B$14+('d_고정'!$B$15-'d_고정'!$B$14)*RAND())</f>
        <v/>
      </c>
      <c r="E733">
        <f>INDEX('d_분포'!$A$2:$A$28,RANDBETWEEN(1,27))</f>
        <v/>
      </c>
      <c r="F733">
        <f>INDEX('d_분포'!$C$2:$C$5,RANDBETWEEN(1,4))*(0.9+0.2*RAND())</f>
        <v/>
      </c>
      <c r="G733">
        <f>RAND()</f>
        <v/>
      </c>
      <c r="H733">
        <f>(F733+(1-F733)*('d_고정'!$B$22*BETAINV(RAND(),IF(G733&lt;'d_고정'!$B$26,'d_고정'!$B$25,'d_고정'!$B$20)+1,'d_고정'!$B$21-IF(G733&lt;'d_고정'!$B$26,'d_고정'!$B$25,'d_고정'!$B$20)+1)+(1-'d_고정'!$B$22)*BETAINV(RAND(),IF(G733&lt;'d_고정'!$B$26,'d_고정'!$B$24,'d_고정'!$B$18)+1,'d_고정'!$B$19-IF(G733&lt;'d_고정'!$B$26,'d_고정'!$B$24,'d_고정'!$B$18)+1))*('d_고정'!$B$14+('d_고정'!$B$15-'d_고정'!$B$14)*RAND()))/F733</f>
        <v/>
      </c>
      <c r="I733">
        <f>RAND()</f>
        <v/>
      </c>
      <c r="J733">
        <f>IF('d_시나리오'!$J$3='d_시나리오'!$H$3,'d_시나리오'!$I$3,IF(I733&lt;('d_시나리오'!$I$3-'d_시나리오'!$H$3)/('d_시나리오'!$J$3-'d_시나리오'!$H$3),'d_시나리오'!$H$3+SQRT(I733*('d_시나리오'!$J$3-'d_시나리오'!$H$3)*('d_시나리오'!$I$3-'d_시나리오'!$H$3)),'d_시나리오'!$J$3-SQRT((1-I733)*('d_시나리오'!$J$3-'d_시나리오'!$H$3)*('d_시나리오'!$J$3-'d_시나리오'!$I$3))))</f>
        <v/>
      </c>
      <c r="K733">
        <f>RAND()</f>
        <v/>
      </c>
      <c r="L733">
        <f>IF('d_시나리오'!$J$4='d_시나리오'!$H$4,'d_시나리오'!$I$4,IF(K733&lt;('d_시나리오'!$I$4-'d_시나리오'!$H$4)/('d_시나리오'!$J$4-'d_시나리오'!$H$4),'d_시나리오'!$H$4+SQRT(K733*('d_시나리오'!$J$4-'d_시나리오'!$H$4)*('d_시나리오'!$I$4-'d_시나리오'!$H$4)),'d_시나리오'!$J$4-SQRT((1-K733)*('d_시나리오'!$J$4-'d_시나리오'!$H$4)*('d_시나리오'!$J$4-'d_시나리오'!$I$4))))</f>
        <v/>
      </c>
      <c r="M733">
        <f>RAND()</f>
        <v/>
      </c>
      <c r="N733">
        <f>IF('d_시나리오'!$J$5='d_시나리오'!$H$5,'d_시나리오'!$I$5,IF(M733&lt;('d_시나리오'!$I$5-'d_시나리오'!$H$5)/('d_시나리오'!$J$5-'d_시나리오'!$H$5),'d_시나리오'!$H$5+SQRT(M733*('d_시나리오'!$J$5-'d_시나리오'!$H$5)*('d_시나리오'!$I$5-'d_시나리오'!$H$5)),'d_시나리오'!$J$5-SQRT((1-M733)*('d_시나리오'!$J$5-'d_시나리오'!$H$5)*('d_시나리오'!$J$5-'d_시나리오'!$I$5))))</f>
        <v/>
      </c>
      <c r="O733">
        <f>RAND()</f>
        <v/>
      </c>
      <c r="P733">
        <f>IF('d_시나리오'!$J$6='d_시나리오'!$H$6,'d_시나리오'!$I$6,IF(O733&lt;('d_시나리오'!$I$6-'d_시나리오'!$H$6)/('d_시나리오'!$J$6-'d_시나리오'!$H$6),'d_시나리오'!$H$6+SQRT(O733*('d_시나리오'!$J$6-'d_시나리오'!$H$6)*('d_시나리오'!$I$6-'d_시나리오'!$H$6)),'d_시나리오'!$J$6-SQRT((1-O733)*('d_시나리오'!$J$6-'d_시나리오'!$H$6)*('d_시나리오'!$J$6-'d_시나리오'!$I$6))))</f>
        <v/>
      </c>
      <c r="Q733">
        <f>INDEX('d_분포'!$B$2:$B$57,RANDBETWEEN(1,56))</f>
        <v/>
      </c>
      <c r="R733">
        <f>BETAINV(RAND(),5,5)</f>
        <v/>
      </c>
      <c r="S733">
        <f>'d_고정'!$B$1*'6_기대효과'!$H$7*('d_시나리오'!$I$7/'d_고정'!$B$2)*B733</f>
        <v/>
      </c>
      <c r="T733">
        <f>S733*D733</f>
        <v/>
      </c>
      <c r="U733">
        <f>S733*F733*H733</f>
        <v/>
      </c>
      <c r="V733">
        <f>S733*F733*(H733-1)</f>
        <v/>
      </c>
      <c r="W733">
        <f>U733*J733</f>
        <v/>
      </c>
      <c r="X733">
        <f>T733+W733</f>
        <v/>
      </c>
      <c r="Y733">
        <f>(T733*E733+W733*L733)*(1-R733-'d_고정'!$B$13)</f>
        <v/>
      </c>
      <c r="Z733">
        <f>(U733*N733*Q733+'d_고정'!$B$3*('6_기대효과'!$H$7/8)*Q733*'d_고정'!$B$10*P733*('6_기대효과'!$K$7/'d_고정'!$B$9))*(1-R733)</f>
        <v/>
      </c>
      <c r="AA733">
        <f>W733*L733*(1-R733-'d_고정'!$B$13)+U733*MAX(N733-'d_고정'!$B$10*P733*('6_기대효과'!$K$7/'d_고정'!$B$9),0)*Q733*(1-R733)</f>
        <v/>
      </c>
      <c r="AB733">
        <f>Y733+Z733</f>
        <v/>
      </c>
      <c r="AC733">
        <f>Y733/('d_고정'!$B$5*'6_기대효과'!$H$7/8)/'d_고정'!$B$6</f>
        <v/>
      </c>
      <c r="AD733">
        <f>Y733/('d_고정'!$B$8*'6_기대효과'!$H$7/8)</f>
        <v/>
      </c>
    </row>
    <row r="734">
      <c r="A734">
        <f>RAND()</f>
        <v/>
      </c>
      <c r="B734">
        <f>IF('d_시나리오'!$J$2='d_시나리오'!$H$2,'d_시나리오'!$I$2,IF(A734&lt;('d_시나리오'!$I$2-'d_시나리오'!$H$2)/('d_시나리오'!$J$2-'d_시나리오'!$H$2),'d_시나리오'!$H$2+SQRT(A734*('d_시나리오'!$J$2-'d_시나리오'!$H$2)*('d_시나리오'!$I$2-'d_시나리오'!$H$2)),'d_시나리오'!$J$2-SQRT((1-A734)*('d_시나리오'!$J$2-'d_시나리오'!$H$2)*('d_시나리오'!$J$2-'d_시나리오'!$I$2))))</f>
        <v/>
      </c>
      <c r="C734">
        <f>RAND()</f>
        <v/>
      </c>
      <c r="D734">
        <f>BETAINV(RAND(),IF(C734&lt;'d_고정'!$B$26,'d_고정'!$B$23,'d_고정'!$B$16)+1,'d_고정'!$B$17-IF(C734&lt;'d_고정'!$B$26,'d_고정'!$B$23,'d_고정'!$B$16)+1)*('d_고정'!$B$14+('d_고정'!$B$15-'d_고정'!$B$14)*RAND())</f>
        <v/>
      </c>
      <c r="E734">
        <f>INDEX('d_분포'!$A$2:$A$28,RANDBETWEEN(1,27))</f>
        <v/>
      </c>
      <c r="F734">
        <f>INDEX('d_분포'!$C$2:$C$5,RANDBETWEEN(1,4))*(0.9+0.2*RAND())</f>
        <v/>
      </c>
      <c r="G734">
        <f>RAND()</f>
        <v/>
      </c>
      <c r="H734">
        <f>(F734+(1-F734)*('d_고정'!$B$22*BETAINV(RAND(),IF(G734&lt;'d_고정'!$B$26,'d_고정'!$B$25,'d_고정'!$B$20)+1,'d_고정'!$B$21-IF(G734&lt;'d_고정'!$B$26,'d_고정'!$B$25,'d_고정'!$B$20)+1)+(1-'d_고정'!$B$22)*BETAINV(RAND(),IF(G734&lt;'d_고정'!$B$26,'d_고정'!$B$24,'d_고정'!$B$18)+1,'d_고정'!$B$19-IF(G734&lt;'d_고정'!$B$26,'d_고정'!$B$24,'d_고정'!$B$18)+1))*('d_고정'!$B$14+('d_고정'!$B$15-'d_고정'!$B$14)*RAND()))/F734</f>
        <v/>
      </c>
      <c r="I734">
        <f>RAND()</f>
        <v/>
      </c>
      <c r="J734">
        <f>IF('d_시나리오'!$J$3='d_시나리오'!$H$3,'d_시나리오'!$I$3,IF(I734&lt;('d_시나리오'!$I$3-'d_시나리오'!$H$3)/('d_시나리오'!$J$3-'d_시나리오'!$H$3),'d_시나리오'!$H$3+SQRT(I734*('d_시나리오'!$J$3-'d_시나리오'!$H$3)*('d_시나리오'!$I$3-'d_시나리오'!$H$3)),'d_시나리오'!$J$3-SQRT((1-I734)*('d_시나리오'!$J$3-'d_시나리오'!$H$3)*('d_시나리오'!$J$3-'d_시나리오'!$I$3))))</f>
        <v/>
      </c>
      <c r="K734">
        <f>RAND()</f>
        <v/>
      </c>
      <c r="L734">
        <f>IF('d_시나리오'!$J$4='d_시나리오'!$H$4,'d_시나리오'!$I$4,IF(K734&lt;('d_시나리오'!$I$4-'d_시나리오'!$H$4)/('d_시나리오'!$J$4-'d_시나리오'!$H$4),'d_시나리오'!$H$4+SQRT(K734*('d_시나리오'!$J$4-'d_시나리오'!$H$4)*('d_시나리오'!$I$4-'d_시나리오'!$H$4)),'d_시나리오'!$J$4-SQRT((1-K734)*('d_시나리오'!$J$4-'d_시나리오'!$H$4)*('d_시나리오'!$J$4-'d_시나리오'!$I$4))))</f>
        <v/>
      </c>
      <c r="M734">
        <f>RAND()</f>
        <v/>
      </c>
      <c r="N734">
        <f>IF('d_시나리오'!$J$5='d_시나리오'!$H$5,'d_시나리오'!$I$5,IF(M734&lt;('d_시나리오'!$I$5-'d_시나리오'!$H$5)/('d_시나리오'!$J$5-'d_시나리오'!$H$5),'d_시나리오'!$H$5+SQRT(M734*('d_시나리오'!$J$5-'d_시나리오'!$H$5)*('d_시나리오'!$I$5-'d_시나리오'!$H$5)),'d_시나리오'!$J$5-SQRT((1-M734)*('d_시나리오'!$J$5-'d_시나리오'!$H$5)*('d_시나리오'!$J$5-'d_시나리오'!$I$5))))</f>
        <v/>
      </c>
      <c r="O734">
        <f>RAND()</f>
        <v/>
      </c>
      <c r="P734">
        <f>IF('d_시나리오'!$J$6='d_시나리오'!$H$6,'d_시나리오'!$I$6,IF(O734&lt;('d_시나리오'!$I$6-'d_시나리오'!$H$6)/('d_시나리오'!$J$6-'d_시나리오'!$H$6),'d_시나리오'!$H$6+SQRT(O734*('d_시나리오'!$J$6-'d_시나리오'!$H$6)*('d_시나리오'!$I$6-'d_시나리오'!$H$6)),'d_시나리오'!$J$6-SQRT((1-O734)*('d_시나리오'!$J$6-'d_시나리오'!$H$6)*('d_시나리오'!$J$6-'d_시나리오'!$I$6))))</f>
        <v/>
      </c>
      <c r="Q734">
        <f>INDEX('d_분포'!$B$2:$B$57,RANDBETWEEN(1,56))</f>
        <v/>
      </c>
      <c r="R734">
        <f>BETAINV(RAND(),5,5)</f>
        <v/>
      </c>
      <c r="S734">
        <f>'d_고정'!$B$1*'6_기대효과'!$H$7*('d_시나리오'!$I$7/'d_고정'!$B$2)*B734</f>
        <v/>
      </c>
      <c r="T734">
        <f>S734*D734</f>
        <v/>
      </c>
      <c r="U734">
        <f>S734*F734*H734</f>
        <v/>
      </c>
      <c r="V734">
        <f>S734*F734*(H734-1)</f>
        <v/>
      </c>
      <c r="W734">
        <f>U734*J734</f>
        <v/>
      </c>
      <c r="X734">
        <f>T734+W734</f>
        <v/>
      </c>
      <c r="Y734">
        <f>(T734*E734+W734*L734)*(1-R734-'d_고정'!$B$13)</f>
        <v/>
      </c>
      <c r="Z734">
        <f>(U734*N734*Q734+'d_고정'!$B$3*('6_기대효과'!$H$7/8)*Q734*'d_고정'!$B$10*P734*('6_기대효과'!$K$7/'d_고정'!$B$9))*(1-R734)</f>
        <v/>
      </c>
      <c r="AA734">
        <f>W734*L734*(1-R734-'d_고정'!$B$13)+U734*MAX(N734-'d_고정'!$B$10*P734*('6_기대효과'!$K$7/'d_고정'!$B$9),0)*Q734*(1-R734)</f>
        <v/>
      </c>
      <c r="AB734">
        <f>Y734+Z734</f>
        <v/>
      </c>
      <c r="AC734">
        <f>Y734/('d_고정'!$B$5*'6_기대효과'!$H$7/8)/'d_고정'!$B$6</f>
        <v/>
      </c>
      <c r="AD734">
        <f>Y734/('d_고정'!$B$8*'6_기대효과'!$H$7/8)</f>
        <v/>
      </c>
    </row>
    <row r="735">
      <c r="A735">
        <f>RAND()</f>
        <v/>
      </c>
      <c r="B735">
        <f>IF('d_시나리오'!$J$2='d_시나리오'!$H$2,'d_시나리오'!$I$2,IF(A735&lt;('d_시나리오'!$I$2-'d_시나리오'!$H$2)/('d_시나리오'!$J$2-'d_시나리오'!$H$2),'d_시나리오'!$H$2+SQRT(A735*('d_시나리오'!$J$2-'d_시나리오'!$H$2)*('d_시나리오'!$I$2-'d_시나리오'!$H$2)),'d_시나리오'!$J$2-SQRT((1-A735)*('d_시나리오'!$J$2-'d_시나리오'!$H$2)*('d_시나리오'!$J$2-'d_시나리오'!$I$2))))</f>
        <v/>
      </c>
      <c r="C735">
        <f>RAND()</f>
        <v/>
      </c>
      <c r="D735">
        <f>BETAINV(RAND(),IF(C735&lt;'d_고정'!$B$26,'d_고정'!$B$23,'d_고정'!$B$16)+1,'d_고정'!$B$17-IF(C735&lt;'d_고정'!$B$26,'d_고정'!$B$23,'d_고정'!$B$16)+1)*('d_고정'!$B$14+('d_고정'!$B$15-'d_고정'!$B$14)*RAND())</f>
        <v/>
      </c>
      <c r="E735">
        <f>INDEX('d_분포'!$A$2:$A$28,RANDBETWEEN(1,27))</f>
        <v/>
      </c>
      <c r="F735">
        <f>INDEX('d_분포'!$C$2:$C$5,RANDBETWEEN(1,4))*(0.9+0.2*RAND())</f>
        <v/>
      </c>
      <c r="G735">
        <f>RAND()</f>
        <v/>
      </c>
      <c r="H735">
        <f>(F735+(1-F735)*('d_고정'!$B$22*BETAINV(RAND(),IF(G735&lt;'d_고정'!$B$26,'d_고정'!$B$25,'d_고정'!$B$20)+1,'d_고정'!$B$21-IF(G735&lt;'d_고정'!$B$26,'d_고정'!$B$25,'d_고정'!$B$20)+1)+(1-'d_고정'!$B$22)*BETAINV(RAND(),IF(G735&lt;'d_고정'!$B$26,'d_고정'!$B$24,'d_고정'!$B$18)+1,'d_고정'!$B$19-IF(G735&lt;'d_고정'!$B$26,'d_고정'!$B$24,'d_고정'!$B$18)+1))*('d_고정'!$B$14+('d_고정'!$B$15-'d_고정'!$B$14)*RAND()))/F735</f>
        <v/>
      </c>
      <c r="I735">
        <f>RAND()</f>
        <v/>
      </c>
      <c r="J735">
        <f>IF('d_시나리오'!$J$3='d_시나리오'!$H$3,'d_시나리오'!$I$3,IF(I735&lt;('d_시나리오'!$I$3-'d_시나리오'!$H$3)/('d_시나리오'!$J$3-'d_시나리오'!$H$3),'d_시나리오'!$H$3+SQRT(I735*('d_시나리오'!$J$3-'d_시나리오'!$H$3)*('d_시나리오'!$I$3-'d_시나리오'!$H$3)),'d_시나리오'!$J$3-SQRT((1-I735)*('d_시나리오'!$J$3-'d_시나리오'!$H$3)*('d_시나리오'!$J$3-'d_시나리오'!$I$3))))</f>
        <v/>
      </c>
      <c r="K735">
        <f>RAND()</f>
        <v/>
      </c>
      <c r="L735">
        <f>IF('d_시나리오'!$J$4='d_시나리오'!$H$4,'d_시나리오'!$I$4,IF(K735&lt;('d_시나리오'!$I$4-'d_시나리오'!$H$4)/('d_시나리오'!$J$4-'d_시나리오'!$H$4),'d_시나리오'!$H$4+SQRT(K735*('d_시나리오'!$J$4-'d_시나리오'!$H$4)*('d_시나리오'!$I$4-'d_시나리오'!$H$4)),'d_시나리오'!$J$4-SQRT((1-K735)*('d_시나리오'!$J$4-'d_시나리오'!$H$4)*('d_시나리오'!$J$4-'d_시나리오'!$I$4))))</f>
        <v/>
      </c>
      <c r="M735">
        <f>RAND()</f>
        <v/>
      </c>
      <c r="N735">
        <f>IF('d_시나리오'!$J$5='d_시나리오'!$H$5,'d_시나리오'!$I$5,IF(M735&lt;('d_시나리오'!$I$5-'d_시나리오'!$H$5)/('d_시나리오'!$J$5-'d_시나리오'!$H$5),'d_시나리오'!$H$5+SQRT(M735*('d_시나리오'!$J$5-'d_시나리오'!$H$5)*('d_시나리오'!$I$5-'d_시나리오'!$H$5)),'d_시나리오'!$J$5-SQRT((1-M735)*('d_시나리오'!$J$5-'d_시나리오'!$H$5)*('d_시나리오'!$J$5-'d_시나리오'!$I$5))))</f>
        <v/>
      </c>
      <c r="O735">
        <f>RAND()</f>
        <v/>
      </c>
      <c r="P735">
        <f>IF('d_시나리오'!$J$6='d_시나리오'!$H$6,'d_시나리오'!$I$6,IF(O735&lt;('d_시나리오'!$I$6-'d_시나리오'!$H$6)/('d_시나리오'!$J$6-'d_시나리오'!$H$6),'d_시나리오'!$H$6+SQRT(O735*('d_시나리오'!$J$6-'d_시나리오'!$H$6)*('d_시나리오'!$I$6-'d_시나리오'!$H$6)),'d_시나리오'!$J$6-SQRT((1-O735)*('d_시나리오'!$J$6-'d_시나리오'!$H$6)*('d_시나리오'!$J$6-'d_시나리오'!$I$6))))</f>
        <v/>
      </c>
      <c r="Q735">
        <f>INDEX('d_분포'!$B$2:$B$57,RANDBETWEEN(1,56))</f>
        <v/>
      </c>
      <c r="R735">
        <f>BETAINV(RAND(),5,5)</f>
        <v/>
      </c>
      <c r="S735">
        <f>'d_고정'!$B$1*'6_기대효과'!$H$7*('d_시나리오'!$I$7/'d_고정'!$B$2)*B735</f>
        <v/>
      </c>
      <c r="T735">
        <f>S735*D735</f>
        <v/>
      </c>
      <c r="U735">
        <f>S735*F735*H735</f>
        <v/>
      </c>
      <c r="V735">
        <f>S735*F735*(H735-1)</f>
        <v/>
      </c>
      <c r="W735">
        <f>U735*J735</f>
        <v/>
      </c>
      <c r="X735">
        <f>T735+W735</f>
        <v/>
      </c>
      <c r="Y735">
        <f>(T735*E735+W735*L735)*(1-R735-'d_고정'!$B$13)</f>
        <v/>
      </c>
      <c r="Z735">
        <f>(U735*N735*Q735+'d_고정'!$B$3*('6_기대효과'!$H$7/8)*Q735*'d_고정'!$B$10*P735*('6_기대효과'!$K$7/'d_고정'!$B$9))*(1-R735)</f>
        <v/>
      </c>
      <c r="AA735">
        <f>W735*L735*(1-R735-'d_고정'!$B$13)+U735*MAX(N735-'d_고정'!$B$10*P735*('6_기대효과'!$K$7/'d_고정'!$B$9),0)*Q735*(1-R735)</f>
        <v/>
      </c>
      <c r="AB735">
        <f>Y735+Z735</f>
        <v/>
      </c>
      <c r="AC735">
        <f>Y735/('d_고정'!$B$5*'6_기대효과'!$H$7/8)/'d_고정'!$B$6</f>
        <v/>
      </c>
      <c r="AD735">
        <f>Y735/('d_고정'!$B$8*'6_기대효과'!$H$7/8)</f>
        <v/>
      </c>
    </row>
    <row r="736">
      <c r="A736">
        <f>RAND()</f>
        <v/>
      </c>
      <c r="B736">
        <f>IF('d_시나리오'!$J$2='d_시나리오'!$H$2,'d_시나리오'!$I$2,IF(A736&lt;('d_시나리오'!$I$2-'d_시나리오'!$H$2)/('d_시나리오'!$J$2-'d_시나리오'!$H$2),'d_시나리오'!$H$2+SQRT(A736*('d_시나리오'!$J$2-'d_시나리오'!$H$2)*('d_시나리오'!$I$2-'d_시나리오'!$H$2)),'d_시나리오'!$J$2-SQRT((1-A736)*('d_시나리오'!$J$2-'d_시나리오'!$H$2)*('d_시나리오'!$J$2-'d_시나리오'!$I$2))))</f>
        <v/>
      </c>
      <c r="C736">
        <f>RAND()</f>
        <v/>
      </c>
      <c r="D736">
        <f>BETAINV(RAND(),IF(C736&lt;'d_고정'!$B$26,'d_고정'!$B$23,'d_고정'!$B$16)+1,'d_고정'!$B$17-IF(C736&lt;'d_고정'!$B$26,'d_고정'!$B$23,'d_고정'!$B$16)+1)*('d_고정'!$B$14+('d_고정'!$B$15-'d_고정'!$B$14)*RAND())</f>
        <v/>
      </c>
      <c r="E736">
        <f>INDEX('d_분포'!$A$2:$A$28,RANDBETWEEN(1,27))</f>
        <v/>
      </c>
      <c r="F736">
        <f>INDEX('d_분포'!$C$2:$C$5,RANDBETWEEN(1,4))*(0.9+0.2*RAND())</f>
        <v/>
      </c>
      <c r="G736">
        <f>RAND()</f>
        <v/>
      </c>
      <c r="H736">
        <f>(F736+(1-F736)*('d_고정'!$B$22*BETAINV(RAND(),IF(G736&lt;'d_고정'!$B$26,'d_고정'!$B$25,'d_고정'!$B$20)+1,'d_고정'!$B$21-IF(G736&lt;'d_고정'!$B$26,'d_고정'!$B$25,'d_고정'!$B$20)+1)+(1-'d_고정'!$B$22)*BETAINV(RAND(),IF(G736&lt;'d_고정'!$B$26,'d_고정'!$B$24,'d_고정'!$B$18)+1,'d_고정'!$B$19-IF(G736&lt;'d_고정'!$B$26,'d_고정'!$B$24,'d_고정'!$B$18)+1))*('d_고정'!$B$14+('d_고정'!$B$15-'d_고정'!$B$14)*RAND()))/F736</f>
        <v/>
      </c>
      <c r="I736">
        <f>RAND()</f>
        <v/>
      </c>
      <c r="J736">
        <f>IF('d_시나리오'!$J$3='d_시나리오'!$H$3,'d_시나리오'!$I$3,IF(I736&lt;('d_시나리오'!$I$3-'d_시나리오'!$H$3)/('d_시나리오'!$J$3-'d_시나리오'!$H$3),'d_시나리오'!$H$3+SQRT(I736*('d_시나리오'!$J$3-'d_시나리오'!$H$3)*('d_시나리오'!$I$3-'d_시나리오'!$H$3)),'d_시나리오'!$J$3-SQRT((1-I736)*('d_시나리오'!$J$3-'d_시나리오'!$H$3)*('d_시나리오'!$J$3-'d_시나리오'!$I$3))))</f>
        <v/>
      </c>
      <c r="K736">
        <f>RAND()</f>
        <v/>
      </c>
      <c r="L736">
        <f>IF('d_시나리오'!$J$4='d_시나리오'!$H$4,'d_시나리오'!$I$4,IF(K736&lt;('d_시나리오'!$I$4-'d_시나리오'!$H$4)/('d_시나리오'!$J$4-'d_시나리오'!$H$4),'d_시나리오'!$H$4+SQRT(K736*('d_시나리오'!$J$4-'d_시나리오'!$H$4)*('d_시나리오'!$I$4-'d_시나리오'!$H$4)),'d_시나리오'!$J$4-SQRT((1-K736)*('d_시나리오'!$J$4-'d_시나리오'!$H$4)*('d_시나리오'!$J$4-'d_시나리오'!$I$4))))</f>
        <v/>
      </c>
      <c r="M736">
        <f>RAND()</f>
        <v/>
      </c>
      <c r="N736">
        <f>IF('d_시나리오'!$J$5='d_시나리오'!$H$5,'d_시나리오'!$I$5,IF(M736&lt;('d_시나리오'!$I$5-'d_시나리오'!$H$5)/('d_시나리오'!$J$5-'d_시나리오'!$H$5),'d_시나리오'!$H$5+SQRT(M736*('d_시나리오'!$J$5-'d_시나리오'!$H$5)*('d_시나리오'!$I$5-'d_시나리오'!$H$5)),'d_시나리오'!$J$5-SQRT((1-M736)*('d_시나리오'!$J$5-'d_시나리오'!$H$5)*('d_시나리오'!$J$5-'d_시나리오'!$I$5))))</f>
        <v/>
      </c>
      <c r="O736">
        <f>RAND()</f>
        <v/>
      </c>
      <c r="P736">
        <f>IF('d_시나리오'!$J$6='d_시나리오'!$H$6,'d_시나리오'!$I$6,IF(O736&lt;('d_시나리오'!$I$6-'d_시나리오'!$H$6)/('d_시나리오'!$J$6-'d_시나리오'!$H$6),'d_시나리오'!$H$6+SQRT(O736*('d_시나리오'!$J$6-'d_시나리오'!$H$6)*('d_시나리오'!$I$6-'d_시나리오'!$H$6)),'d_시나리오'!$J$6-SQRT((1-O736)*('d_시나리오'!$J$6-'d_시나리오'!$H$6)*('d_시나리오'!$J$6-'d_시나리오'!$I$6))))</f>
        <v/>
      </c>
      <c r="Q736">
        <f>INDEX('d_분포'!$B$2:$B$57,RANDBETWEEN(1,56))</f>
        <v/>
      </c>
      <c r="R736">
        <f>BETAINV(RAND(),5,5)</f>
        <v/>
      </c>
      <c r="S736">
        <f>'d_고정'!$B$1*'6_기대효과'!$H$7*('d_시나리오'!$I$7/'d_고정'!$B$2)*B736</f>
        <v/>
      </c>
      <c r="T736">
        <f>S736*D736</f>
        <v/>
      </c>
      <c r="U736">
        <f>S736*F736*H736</f>
        <v/>
      </c>
      <c r="V736">
        <f>S736*F736*(H736-1)</f>
        <v/>
      </c>
      <c r="W736">
        <f>U736*J736</f>
        <v/>
      </c>
      <c r="X736">
        <f>T736+W736</f>
        <v/>
      </c>
      <c r="Y736">
        <f>(T736*E736+W736*L736)*(1-R736-'d_고정'!$B$13)</f>
        <v/>
      </c>
      <c r="Z736">
        <f>(U736*N736*Q736+'d_고정'!$B$3*('6_기대효과'!$H$7/8)*Q736*'d_고정'!$B$10*P736*('6_기대효과'!$K$7/'d_고정'!$B$9))*(1-R736)</f>
        <v/>
      </c>
      <c r="AA736">
        <f>W736*L736*(1-R736-'d_고정'!$B$13)+U736*MAX(N736-'d_고정'!$B$10*P736*('6_기대효과'!$K$7/'d_고정'!$B$9),0)*Q736*(1-R736)</f>
        <v/>
      </c>
      <c r="AB736">
        <f>Y736+Z736</f>
        <v/>
      </c>
      <c r="AC736">
        <f>Y736/('d_고정'!$B$5*'6_기대효과'!$H$7/8)/'d_고정'!$B$6</f>
        <v/>
      </c>
      <c r="AD736">
        <f>Y736/('d_고정'!$B$8*'6_기대효과'!$H$7/8)</f>
        <v/>
      </c>
    </row>
    <row r="737">
      <c r="A737">
        <f>RAND()</f>
        <v/>
      </c>
      <c r="B737">
        <f>IF('d_시나리오'!$J$2='d_시나리오'!$H$2,'d_시나리오'!$I$2,IF(A737&lt;('d_시나리오'!$I$2-'d_시나리오'!$H$2)/('d_시나리오'!$J$2-'d_시나리오'!$H$2),'d_시나리오'!$H$2+SQRT(A737*('d_시나리오'!$J$2-'d_시나리오'!$H$2)*('d_시나리오'!$I$2-'d_시나리오'!$H$2)),'d_시나리오'!$J$2-SQRT((1-A737)*('d_시나리오'!$J$2-'d_시나리오'!$H$2)*('d_시나리오'!$J$2-'d_시나리오'!$I$2))))</f>
        <v/>
      </c>
      <c r="C737">
        <f>RAND()</f>
        <v/>
      </c>
      <c r="D737">
        <f>BETAINV(RAND(),IF(C737&lt;'d_고정'!$B$26,'d_고정'!$B$23,'d_고정'!$B$16)+1,'d_고정'!$B$17-IF(C737&lt;'d_고정'!$B$26,'d_고정'!$B$23,'d_고정'!$B$16)+1)*('d_고정'!$B$14+('d_고정'!$B$15-'d_고정'!$B$14)*RAND())</f>
        <v/>
      </c>
      <c r="E737">
        <f>INDEX('d_분포'!$A$2:$A$28,RANDBETWEEN(1,27))</f>
        <v/>
      </c>
      <c r="F737">
        <f>INDEX('d_분포'!$C$2:$C$5,RANDBETWEEN(1,4))*(0.9+0.2*RAND())</f>
        <v/>
      </c>
      <c r="G737">
        <f>RAND()</f>
        <v/>
      </c>
      <c r="H737">
        <f>(F737+(1-F737)*('d_고정'!$B$22*BETAINV(RAND(),IF(G737&lt;'d_고정'!$B$26,'d_고정'!$B$25,'d_고정'!$B$20)+1,'d_고정'!$B$21-IF(G737&lt;'d_고정'!$B$26,'d_고정'!$B$25,'d_고정'!$B$20)+1)+(1-'d_고정'!$B$22)*BETAINV(RAND(),IF(G737&lt;'d_고정'!$B$26,'d_고정'!$B$24,'d_고정'!$B$18)+1,'d_고정'!$B$19-IF(G737&lt;'d_고정'!$B$26,'d_고정'!$B$24,'d_고정'!$B$18)+1))*('d_고정'!$B$14+('d_고정'!$B$15-'d_고정'!$B$14)*RAND()))/F737</f>
        <v/>
      </c>
      <c r="I737">
        <f>RAND()</f>
        <v/>
      </c>
      <c r="J737">
        <f>IF('d_시나리오'!$J$3='d_시나리오'!$H$3,'d_시나리오'!$I$3,IF(I737&lt;('d_시나리오'!$I$3-'d_시나리오'!$H$3)/('d_시나리오'!$J$3-'d_시나리오'!$H$3),'d_시나리오'!$H$3+SQRT(I737*('d_시나리오'!$J$3-'d_시나리오'!$H$3)*('d_시나리오'!$I$3-'d_시나리오'!$H$3)),'d_시나리오'!$J$3-SQRT((1-I737)*('d_시나리오'!$J$3-'d_시나리오'!$H$3)*('d_시나리오'!$J$3-'d_시나리오'!$I$3))))</f>
        <v/>
      </c>
      <c r="K737">
        <f>RAND()</f>
        <v/>
      </c>
      <c r="L737">
        <f>IF('d_시나리오'!$J$4='d_시나리오'!$H$4,'d_시나리오'!$I$4,IF(K737&lt;('d_시나리오'!$I$4-'d_시나리오'!$H$4)/('d_시나리오'!$J$4-'d_시나리오'!$H$4),'d_시나리오'!$H$4+SQRT(K737*('d_시나리오'!$J$4-'d_시나리오'!$H$4)*('d_시나리오'!$I$4-'d_시나리오'!$H$4)),'d_시나리오'!$J$4-SQRT((1-K737)*('d_시나리오'!$J$4-'d_시나리오'!$H$4)*('d_시나리오'!$J$4-'d_시나리오'!$I$4))))</f>
        <v/>
      </c>
      <c r="M737">
        <f>RAND()</f>
        <v/>
      </c>
      <c r="N737">
        <f>IF('d_시나리오'!$J$5='d_시나리오'!$H$5,'d_시나리오'!$I$5,IF(M737&lt;('d_시나리오'!$I$5-'d_시나리오'!$H$5)/('d_시나리오'!$J$5-'d_시나리오'!$H$5),'d_시나리오'!$H$5+SQRT(M737*('d_시나리오'!$J$5-'d_시나리오'!$H$5)*('d_시나리오'!$I$5-'d_시나리오'!$H$5)),'d_시나리오'!$J$5-SQRT((1-M737)*('d_시나리오'!$J$5-'d_시나리오'!$H$5)*('d_시나리오'!$J$5-'d_시나리오'!$I$5))))</f>
        <v/>
      </c>
      <c r="O737">
        <f>RAND()</f>
        <v/>
      </c>
      <c r="P737">
        <f>IF('d_시나리오'!$J$6='d_시나리오'!$H$6,'d_시나리오'!$I$6,IF(O737&lt;('d_시나리오'!$I$6-'d_시나리오'!$H$6)/('d_시나리오'!$J$6-'d_시나리오'!$H$6),'d_시나리오'!$H$6+SQRT(O737*('d_시나리오'!$J$6-'d_시나리오'!$H$6)*('d_시나리오'!$I$6-'d_시나리오'!$H$6)),'d_시나리오'!$J$6-SQRT((1-O737)*('d_시나리오'!$J$6-'d_시나리오'!$H$6)*('d_시나리오'!$J$6-'d_시나리오'!$I$6))))</f>
        <v/>
      </c>
      <c r="Q737">
        <f>INDEX('d_분포'!$B$2:$B$57,RANDBETWEEN(1,56))</f>
        <v/>
      </c>
      <c r="R737">
        <f>BETAINV(RAND(),5,5)</f>
        <v/>
      </c>
      <c r="S737">
        <f>'d_고정'!$B$1*'6_기대효과'!$H$7*('d_시나리오'!$I$7/'d_고정'!$B$2)*B737</f>
        <v/>
      </c>
      <c r="T737">
        <f>S737*D737</f>
        <v/>
      </c>
      <c r="U737">
        <f>S737*F737*H737</f>
        <v/>
      </c>
      <c r="V737">
        <f>S737*F737*(H737-1)</f>
        <v/>
      </c>
      <c r="W737">
        <f>U737*J737</f>
        <v/>
      </c>
      <c r="X737">
        <f>T737+W737</f>
        <v/>
      </c>
      <c r="Y737">
        <f>(T737*E737+W737*L737)*(1-R737-'d_고정'!$B$13)</f>
        <v/>
      </c>
      <c r="Z737">
        <f>(U737*N737*Q737+'d_고정'!$B$3*('6_기대효과'!$H$7/8)*Q737*'d_고정'!$B$10*P737*('6_기대효과'!$K$7/'d_고정'!$B$9))*(1-R737)</f>
        <v/>
      </c>
      <c r="AA737">
        <f>W737*L737*(1-R737-'d_고정'!$B$13)+U737*MAX(N737-'d_고정'!$B$10*P737*('6_기대효과'!$K$7/'d_고정'!$B$9),0)*Q737*(1-R737)</f>
        <v/>
      </c>
      <c r="AB737">
        <f>Y737+Z737</f>
        <v/>
      </c>
      <c r="AC737">
        <f>Y737/('d_고정'!$B$5*'6_기대효과'!$H$7/8)/'d_고정'!$B$6</f>
        <v/>
      </c>
      <c r="AD737">
        <f>Y737/('d_고정'!$B$8*'6_기대효과'!$H$7/8)</f>
        <v/>
      </c>
    </row>
    <row r="738">
      <c r="A738">
        <f>RAND()</f>
        <v/>
      </c>
      <c r="B738">
        <f>IF('d_시나리오'!$J$2='d_시나리오'!$H$2,'d_시나리오'!$I$2,IF(A738&lt;('d_시나리오'!$I$2-'d_시나리오'!$H$2)/('d_시나리오'!$J$2-'d_시나리오'!$H$2),'d_시나리오'!$H$2+SQRT(A738*('d_시나리오'!$J$2-'d_시나리오'!$H$2)*('d_시나리오'!$I$2-'d_시나리오'!$H$2)),'d_시나리오'!$J$2-SQRT((1-A738)*('d_시나리오'!$J$2-'d_시나리오'!$H$2)*('d_시나리오'!$J$2-'d_시나리오'!$I$2))))</f>
        <v/>
      </c>
      <c r="C738">
        <f>RAND()</f>
        <v/>
      </c>
      <c r="D738">
        <f>BETAINV(RAND(),IF(C738&lt;'d_고정'!$B$26,'d_고정'!$B$23,'d_고정'!$B$16)+1,'d_고정'!$B$17-IF(C738&lt;'d_고정'!$B$26,'d_고정'!$B$23,'d_고정'!$B$16)+1)*('d_고정'!$B$14+('d_고정'!$B$15-'d_고정'!$B$14)*RAND())</f>
        <v/>
      </c>
      <c r="E738">
        <f>INDEX('d_분포'!$A$2:$A$28,RANDBETWEEN(1,27))</f>
        <v/>
      </c>
      <c r="F738">
        <f>INDEX('d_분포'!$C$2:$C$5,RANDBETWEEN(1,4))*(0.9+0.2*RAND())</f>
        <v/>
      </c>
      <c r="G738">
        <f>RAND()</f>
        <v/>
      </c>
      <c r="H738">
        <f>(F738+(1-F738)*('d_고정'!$B$22*BETAINV(RAND(),IF(G738&lt;'d_고정'!$B$26,'d_고정'!$B$25,'d_고정'!$B$20)+1,'d_고정'!$B$21-IF(G738&lt;'d_고정'!$B$26,'d_고정'!$B$25,'d_고정'!$B$20)+1)+(1-'d_고정'!$B$22)*BETAINV(RAND(),IF(G738&lt;'d_고정'!$B$26,'d_고정'!$B$24,'d_고정'!$B$18)+1,'d_고정'!$B$19-IF(G738&lt;'d_고정'!$B$26,'d_고정'!$B$24,'d_고정'!$B$18)+1))*('d_고정'!$B$14+('d_고정'!$B$15-'d_고정'!$B$14)*RAND()))/F738</f>
        <v/>
      </c>
      <c r="I738">
        <f>RAND()</f>
        <v/>
      </c>
      <c r="J738">
        <f>IF('d_시나리오'!$J$3='d_시나리오'!$H$3,'d_시나리오'!$I$3,IF(I738&lt;('d_시나리오'!$I$3-'d_시나리오'!$H$3)/('d_시나리오'!$J$3-'d_시나리오'!$H$3),'d_시나리오'!$H$3+SQRT(I738*('d_시나리오'!$J$3-'d_시나리오'!$H$3)*('d_시나리오'!$I$3-'d_시나리오'!$H$3)),'d_시나리오'!$J$3-SQRT((1-I738)*('d_시나리오'!$J$3-'d_시나리오'!$H$3)*('d_시나리오'!$J$3-'d_시나리오'!$I$3))))</f>
        <v/>
      </c>
      <c r="K738">
        <f>RAND()</f>
        <v/>
      </c>
      <c r="L738">
        <f>IF('d_시나리오'!$J$4='d_시나리오'!$H$4,'d_시나리오'!$I$4,IF(K738&lt;('d_시나리오'!$I$4-'d_시나리오'!$H$4)/('d_시나리오'!$J$4-'d_시나리오'!$H$4),'d_시나리오'!$H$4+SQRT(K738*('d_시나리오'!$J$4-'d_시나리오'!$H$4)*('d_시나리오'!$I$4-'d_시나리오'!$H$4)),'d_시나리오'!$J$4-SQRT((1-K738)*('d_시나리오'!$J$4-'d_시나리오'!$H$4)*('d_시나리오'!$J$4-'d_시나리오'!$I$4))))</f>
        <v/>
      </c>
      <c r="M738">
        <f>RAND()</f>
        <v/>
      </c>
      <c r="N738">
        <f>IF('d_시나리오'!$J$5='d_시나리오'!$H$5,'d_시나리오'!$I$5,IF(M738&lt;('d_시나리오'!$I$5-'d_시나리오'!$H$5)/('d_시나리오'!$J$5-'d_시나리오'!$H$5),'d_시나리오'!$H$5+SQRT(M738*('d_시나리오'!$J$5-'d_시나리오'!$H$5)*('d_시나리오'!$I$5-'d_시나리오'!$H$5)),'d_시나리오'!$J$5-SQRT((1-M738)*('d_시나리오'!$J$5-'d_시나리오'!$H$5)*('d_시나리오'!$J$5-'d_시나리오'!$I$5))))</f>
        <v/>
      </c>
      <c r="O738">
        <f>RAND()</f>
        <v/>
      </c>
      <c r="P738">
        <f>IF('d_시나리오'!$J$6='d_시나리오'!$H$6,'d_시나리오'!$I$6,IF(O738&lt;('d_시나리오'!$I$6-'d_시나리오'!$H$6)/('d_시나리오'!$J$6-'d_시나리오'!$H$6),'d_시나리오'!$H$6+SQRT(O738*('d_시나리오'!$J$6-'d_시나리오'!$H$6)*('d_시나리오'!$I$6-'d_시나리오'!$H$6)),'d_시나리오'!$J$6-SQRT((1-O738)*('d_시나리오'!$J$6-'d_시나리오'!$H$6)*('d_시나리오'!$J$6-'d_시나리오'!$I$6))))</f>
        <v/>
      </c>
      <c r="Q738">
        <f>INDEX('d_분포'!$B$2:$B$57,RANDBETWEEN(1,56))</f>
        <v/>
      </c>
      <c r="R738">
        <f>BETAINV(RAND(),5,5)</f>
        <v/>
      </c>
      <c r="S738">
        <f>'d_고정'!$B$1*'6_기대효과'!$H$7*('d_시나리오'!$I$7/'d_고정'!$B$2)*B738</f>
        <v/>
      </c>
      <c r="T738">
        <f>S738*D738</f>
        <v/>
      </c>
      <c r="U738">
        <f>S738*F738*H738</f>
        <v/>
      </c>
      <c r="V738">
        <f>S738*F738*(H738-1)</f>
        <v/>
      </c>
      <c r="W738">
        <f>U738*J738</f>
        <v/>
      </c>
      <c r="X738">
        <f>T738+W738</f>
        <v/>
      </c>
      <c r="Y738">
        <f>(T738*E738+W738*L738)*(1-R738-'d_고정'!$B$13)</f>
        <v/>
      </c>
      <c r="Z738">
        <f>(U738*N738*Q738+'d_고정'!$B$3*('6_기대효과'!$H$7/8)*Q738*'d_고정'!$B$10*P738*('6_기대효과'!$K$7/'d_고정'!$B$9))*(1-R738)</f>
        <v/>
      </c>
      <c r="AA738">
        <f>W738*L738*(1-R738-'d_고정'!$B$13)+U738*MAX(N738-'d_고정'!$B$10*P738*('6_기대효과'!$K$7/'d_고정'!$B$9),0)*Q738*(1-R738)</f>
        <v/>
      </c>
      <c r="AB738">
        <f>Y738+Z738</f>
        <v/>
      </c>
      <c r="AC738">
        <f>Y738/('d_고정'!$B$5*'6_기대효과'!$H$7/8)/'d_고정'!$B$6</f>
        <v/>
      </c>
      <c r="AD738">
        <f>Y738/('d_고정'!$B$8*'6_기대효과'!$H$7/8)</f>
        <v/>
      </c>
    </row>
    <row r="739">
      <c r="A739">
        <f>RAND()</f>
        <v/>
      </c>
      <c r="B739">
        <f>IF('d_시나리오'!$J$2='d_시나리오'!$H$2,'d_시나리오'!$I$2,IF(A739&lt;('d_시나리오'!$I$2-'d_시나리오'!$H$2)/('d_시나리오'!$J$2-'d_시나리오'!$H$2),'d_시나리오'!$H$2+SQRT(A739*('d_시나리오'!$J$2-'d_시나리오'!$H$2)*('d_시나리오'!$I$2-'d_시나리오'!$H$2)),'d_시나리오'!$J$2-SQRT((1-A739)*('d_시나리오'!$J$2-'d_시나리오'!$H$2)*('d_시나리오'!$J$2-'d_시나리오'!$I$2))))</f>
        <v/>
      </c>
      <c r="C739">
        <f>RAND()</f>
        <v/>
      </c>
      <c r="D739">
        <f>BETAINV(RAND(),IF(C739&lt;'d_고정'!$B$26,'d_고정'!$B$23,'d_고정'!$B$16)+1,'d_고정'!$B$17-IF(C739&lt;'d_고정'!$B$26,'d_고정'!$B$23,'d_고정'!$B$16)+1)*('d_고정'!$B$14+('d_고정'!$B$15-'d_고정'!$B$14)*RAND())</f>
        <v/>
      </c>
      <c r="E739">
        <f>INDEX('d_분포'!$A$2:$A$28,RANDBETWEEN(1,27))</f>
        <v/>
      </c>
      <c r="F739">
        <f>INDEX('d_분포'!$C$2:$C$5,RANDBETWEEN(1,4))*(0.9+0.2*RAND())</f>
        <v/>
      </c>
      <c r="G739">
        <f>RAND()</f>
        <v/>
      </c>
      <c r="H739">
        <f>(F739+(1-F739)*('d_고정'!$B$22*BETAINV(RAND(),IF(G739&lt;'d_고정'!$B$26,'d_고정'!$B$25,'d_고정'!$B$20)+1,'d_고정'!$B$21-IF(G739&lt;'d_고정'!$B$26,'d_고정'!$B$25,'d_고정'!$B$20)+1)+(1-'d_고정'!$B$22)*BETAINV(RAND(),IF(G739&lt;'d_고정'!$B$26,'d_고정'!$B$24,'d_고정'!$B$18)+1,'d_고정'!$B$19-IF(G739&lt;'d_고정'!$B$26,'d_고정'!$B$24,'d_고정'!$B$18)+1))*('d_고정'!$B$14+('d_고정'!$B$15-'d_고정'!$B$14)*RAND()))/F739</f>
        <v/>
      </c>
      <c r="I739">
        <f>RAND()</f>
        <v/>
      </c>
      <c r="J739">
        <f>IF('d_시나리오'!$J$3='d_시나리오'!$H$3,'d_시나리오'!$I$3,IF(I739&lt;('d_시나리오'!$I$3-'d_시나리오'!$H$3)/('d_시나리오'!$J$3-'d_시나리오'!$H$3),'d_시나리오'!$H$3+SQRT(I739*('d_시나리오'!$J$3-'d_시나리오'!$H$3)*('d_시나리오'!$I$3-'d_시나리오'!$H$3)),'d_시나리오'!$J$3-SQRT((1-I739)*('d_시나리오'!$J$3-'d_시나리오'!$H$3)*('d_시나리오'!$J$3-'d_시나리오'!$I$3))))</f>
        <v/>
      </c>
      <c r="K739">
        <f>RAND()</f>
        <v/>
      </c>
      <c r="L739">
        <f>IF('d_시나리오'!$J$4='d_시나리오'!$H$4,'d_시나리오'!$I$4,IF(K739&lt;('d_시나리오'!$I$4-'d_시나리오'!$H$4)/('d_시나리오'!$J$4-'d_시나리오'!$H$4),'d_시나리오'!$H$4+SQRT(K739*('d_시나리오'!$J$4-'d_시나리오'!$H$4)*('d_시나리오'!$I$4-'d_시나리오'!$H$4)),'d_시나리오'!$J$4-SQRT((1-K739)*('d_시나리오'!$J$4-'d_시나리오'!$H$4)*('d_시나리오'!$J$4-'d_시나리오'!$I$4))))</f>
        <v/>
      </c>
      <c r="M739">
        <f>RAND()</f>
        <v/>
      </c>
      <c r="N739">
        <f>IF('d_시나리오'!$J$5='d_시나리오'!$H$5,'d_시나리오'!$I$5,IF(M739&lt;('d_시나리오'!$I$5-'d_시나리오'!$H$5)/('d_시나리오'!$J$5-'d_시나리오'!$H$5),'d_시나리오'!$H$5+SQRT(M739*('d_시나리오'!$J$5-'d_시나리오'!$H$5)*('d_시나리오'!$I$5-'d_시나리오'!$H$5)),'d_시나리오'!$J$5-SQRT((1-M739)*('d_시나리오'!$J$5-'d_시나리오'!$H$5)*('d_시나리오'!$J$5-'d_시나리오'!$I$5))))</f>
        <v/>
      </c>
      <c r="O739">
        <f>RAND()</f>
        <v/>
      </c>
      <c r="P739">
        <f>IF('d_시나리오'!$J$6='d_시나리오'!$H$6,'d_시나리오'!$I$6,IF(O739&lt;('d_시나리오'!$I$6-'d_시나리오'!$H$6)/('d_시나리오'!$J$6-'d_시나리오'!$H$6),'d_시나리오'!$H$6+SQRT(O739*('d_시나리오'!$J$6-'d_시나리오'!$H$6)*('d_시나리오'!$I$6-'d_시나리오'!$H$6)),'d_시나리오'!$J$6-SQRT((1-O739)*('d_시나리오'!$J$6-'d_시나리오'!$H$6)*('d_시나리오'!$J$6-'d_시나리오'!$I$6))))</f>
        <v/>
      </c>
      <c r="Q739">
        <f>INDEX('d_분포'!$B$2:$B$57,RANDBETWEEN(1,56))</f>
        <v/>
      </c>
      <c r="R739">
        <f>BETAINV(RAND(),5,5)</f>
        <v/>
      </c>
      <c r="S739">
        <f>'d_고정'!$B$1*'6_기대효과'!$H$7*('d_시나리오'!$I$7/'d_고정'!$B$2)*B739</f>
        <v/>
      </c>
      <c r="T739">
        <f>S739*D739</f>
        <v/>
      </c>
      <c r="U739">
        <f>S739*F739*H739</f>
        <v/>
      </c>
      <c r="V739">
        <f>S739*F739*(H739-1)</f>
        <v/>
      </c>
      <c r="W739">
        <f>U739*J739</f>
        <v/>
      </c>
      <c r="X739">
        <f>T739+W739</f>
        <v/>
      </c>
      <c r="Y739">
        <f>(T739*E739+W739*L739)*(1-R739-'d_고정'!$B$13)</f>
        <v/>
      </c>
      <c r="Z739">
        <f>(U739*N739*Q739+'d_고정'!$B$3*('6_기대효과'!$H$7/8)*Q739*'d_고정'!$B$10*P739*('6_기대효과'!$K$7/'d_고정'!$B$9))*(1-R739)</f>
        <v/>
      </c>
      <c r="AA739">
        <f>W739*L739*(1-R739-'d_고정'!$B$13)+U739*MAX(N739-'d_고정'!$B$10*P739*('6_기대효과'!$K$7/'d_고정'!$B$9),0)*Q739*(1-R739)</f>
        <v/>
      </c>
      <c r="AB739">
        <f>Y739+Z739</f>
        <v/>
      </c>
      <c r="AC739">
        <f>Y739/('d_고정'!$B$5*'6_기대효과'!$H$7/8)/'d_고정'!$B$6</f>
        <v/>
      </c>
      <c r="AD739">
        <f>Y739/('d_고정'!$B$8*'6_기대효과'!$H$7/8)</f>
        <v/>
      </c>
    </row>
    <row r="740">
      <c r="A740">
        <f>RAND()</f>
        <v/>
      </c>
      <c r="B740">
        <f>IF('d_시나리오'!$J$2='d_시나리오'!$H$2,'d_시나리오'!$I$2,IF(A740&lt;('d_시나리오'!$I$2-'d_시나리오'!$H$2)/('d_시나리오'!$J$2-'d_시나리오'!$H$2),'d_시나리오'!$H$2+SQRT(A740*('d_시나리오'!$J$2-'d_시나리오'!$H$2)*('d_시나리오'!$I$2-'d_시나리오'!$H$2)),'d_시나리오'!$J$2-SQRT((1-A740)*('d_시나리오'!$J$2-'d_시나리오'!$H$2)*('d_시나리오'!$J$2-'d_시나리오'!$I$2))))</f>
        <v/>
      </c>
      <c r="C740">
        <f>RAND()</f>
        <v/>
      </c>
      <c r="D740">
        <f>BETAINV(RAND(),IF(C740&lt;'d_고정'!$B$26,'d_고정'!$B$23,'d_고정'!$B$16)+1,'d_고정'!$B$17-IF(C740&lt;'d_고정'!$B$26,'d_고정'!$B$23,'d_고정'!$B$16)+1)*('d_고정'!$B$14+('d_고정'!$B$15-'d_고정'!$B$14)*RAND())</f>
        <v/>
      </c>
      <c r="E740">
        <f>INDEX('d_분포'!$A$2:$A$28,RANDBETWEEN(1,27))</f>
        <v/>
      </c>
      <c r="F740">
        <f>INDEX('d_분포'!$C$2:$C$5,RANDBETWEEN(1,4))*(0.9+0.2*RAND())</f>
        <v/>
      </c>
      <c r="G740">
        <f>RAND()</f>
        <v/>
      </c>
      <c r="H740">
        <f>(F740+(1-F740)*('d_고정'!$B$22*BETAINV(RAND(),IF(G740&lt;'d_고정'!$B$26,'d_고정'!$B$25,'d_고정'!$B$20)+1,'d_고정'!$B$21-IF(G740&lt;'d_고정'!$B$26,'d_고정'!$B$25,'d_고정'!$B$20)+1)+(1-'d_고정'!$B$22)*BETAINV(RAND(),IF(G740&lt;'d_고정'!$B$26,'d_고정'!$B$24,'d_고정'!$B$18)+1,'d_고정'!$B$19-IF(G740&lt;'d_고정'!$B$26,'d_고정'!$B$24,'d_고정'!$B$18)+1))*('d_고정'!$B$14+('d_고정'!$B$15-'d_고정'!$B$14)*RAND()))/F740</f>
        <v/>
      </c>
      <c r="I740">
        <f>RAND()</f>
        <v/>
      </c>
      <c r="J740">
        <f>IF('d_시나리오'!$J$3='d_시나리오'!$H$3,'d_시나리오'!$I$3,IF(I740&lt;('d_시나리오'!$I$3-'d_시나리오'!$H$3)/('d_시나리오'!$J$3-'d_시나리오'!$H$3),'d_시나리오'!$H$3+SQRT(I740*('d_시나리오'!$J$3-'d_시나리오'!$H$3)*('d_시나리오'!$I$3-'d_시나리오'!$H$3)),'d_시나리오'!$J$3-SQRT((1-I740)*('d_시나리오'!$J$3-'d_시나리오'!$H$3)*('d_시나리오'!$J$3-'d_시나리오'!$I$3))))</f>
        <v/>
      </c>
      <c r="K740">
        <f>RAND()</f>
        <v/>
      </c>
      <c r="L740">
        <f>IF('d_시나리오'!$J$4='d_시나리오'!$H$4,'d_시나리오'!$I$4,IF(K740&lt;('d_시나리오'!$I$4-'d_시나리오'!$H$4)/('d_시나리오'!$J$4-'d_시나리오'!$H$4),'d_시나리오'!$H$4+SQRT(K740*('d_시나리오'!$J$4-'d_시나리오'!$H$4)*('d_시나리오'!$I$4-'d_시나리오'!$H$4)),'d_시나리오'!$J$4-SQRT((1-K740)*('d_시나리오'!$J$4-'d_시나리오'!$H$4)*('d_시나리오'!$J$4-'d_시나리오'!$I$4))))</f>
        <v/>
      </c>
      <c r="M740">
        <f>RAND()</f>
        <v/>
      </c>
      <c r="N740">
        <f>IF('d_시나리오'!$J$5='d_시나리오'!$H$5,'d_시나리오'!$I$5,IF(M740&lt;('d_시나리오'!$I$5-'d_시나리오'!$H$5)/('d_시나리오'!$J$5-'d_시나리오'!$H$5),'d_시나리오'!$H$5+SQRT(M740*('d_시나리오'!$J$5-'d_시나리오'!$H$5)*('d_시나리오'!$I$5-'d_시나리오'!$H$5)),'d_시나리오'!$J$5-SQRT((1-M740)*('d_시나리오'!$J$5-'d_시나리오'!$H$5)*('d_시나리오'!$J$5-'d_시나리오'!$I$5))))</f>
        <v/>
      </c>
      <c r="O740">
        <f>RAND()</f>
        <v/>
      </c>
      <c r="P740">
        <f>IF('d_시나리오'!$J$6='d_시나리오'!$H$6,'d_시나리오'!$I$6,IF(O740&lt;('d_시나리오'!$I$6-'d_시나리오'!$H$6)/('d_시나리오'!$J$6-'d_시나리오'!$H$6),'d_시나리오'!$H$6+SQRT(O740*('d_시나리오'!$J$6-'d_시나리오'!$H$6)*('d_시나리오'!$I$6-'d_시나리오'!$H$6)),'d_시나리오'!$J$6-SQRT((1-O740)*('d_시나리오'!$J$6-'d_시나리오'!$H$6)*('d_시나리오'!$J$6-'d_시나리오'!$I$6))))</f>
        <v/>
      </c>
      <c r="Q740">
        <f>INDEX('d_분포'!$B$2:$B$57,RANDBETWEEN(1,56))</f>
        <v/>
      </c>
      <c r="R740">
        <f>BETAINV(RAND(),5,5)</f>
        <v/>
      </c>
      <c r="S740">
        <f>'d_고정'!$B$1*'6_기대효과'!$H$7*('d_시나리오'!$I$7/'d_고정'!$B$2)*B740</f>
        <v/>
      </c>
      <c r="T740">
        <f>S740*D740</f>
        <v/>
      </c>
      <c r="U740">
        <f>S740*F740*H740</f>
        <v/>
      </c>
      <c r="V740">
        <f>S740*F740*(H740-1)</f>
        <v/>
      </c>
      <c r="W740">
        <f>U740*J740</f>
        <v/>
      </c>
      <c r="X740">
        <f>T740+W740</f>
        <v/>
      </c>
      <c r="Y740">
        <f>(T740*E740+W740*L740)*(1-R740-'d_고정'!$B$13)</f>
        <v/>
      </c>
      <c r="Z740">
        <f>(U740*N740*Q740+'d_고정'!$B$3*('6_기대효과'!$H$7/8)*Q740*'d_고정'!$B$10*P740*('6_기대효과'!$K$7/'d_고정'!$B$9))*(1-R740)</f>
        <v/>
      </c>
      <c r="AA740">
        <f>W740*L740*(1-R740-'d_고정'!$B$13)+U740*MAX(N740-'d_고정'!$B$10*P740*('6_기대효과'!$K$7/'d_고정'!$B$9),0)*Q740*(1-R740)</f>
        <v/>
      </c>
      <c r="AB740">
        <f>Y740+Z740</f>
        <v/>
      </c>
      <c r="AC740">
        <f>Y740/('d_고정'!$B$5*'6_기대효과'!$H$7/8)/'d_고정'!$B$6</f>
        <v/>
      </c>
      <c r="AD740">
        <f>Y740/('d_고정'!$B$8*'6_기대효과'!$H$7/8)</f>
        <v/>
      </c>
    </row>
    <row r="741">
      <c r="A741">
        <f>RAND()</f>
        <v/>
      </c>
      <c r="B741">
        <f>IF('d_시나리오'!$J$2='d_시나리오'!$H$2,'d_시나리오'!$I$2,IF(A741&lt;('d_시나리오'!$I$2-'d_시나리오'!$H$2)/('d_시나리오'!$J$2-'d_시나리오'!$H$2),'d_시나리오'!$H$2+SQRT(A741*('d_시나리오'!$J$2-'d_시나리오'!$H$2)*('d_시나리오'!$I$2-'d_시나리오'!$H$2)),'d_시나리오'!$J$2-SQRT((1-A741)*('d_시나리오'!$J$2-'d_시나리오'!$H$2)*('d_시나리오'!$J$2-'d_시나리오'!$I$2))))</f>
        <v/>
      </c>
      <c r="C741">
        <f>RAND()</f>
        <v/>
      </c>
      <c r="D741">
        <f>BETAINV(RAND(),IF(C741&lt;'d_고정'!$B$26,'d_고정'!$B$23,'d_고정'!$B$16)+1,'d_고정'!$B$17-IF(C741&lt;'d_고정'!$B$26,'d_고정'!$B$23,'d_고정'!$B$16)+1)*('d_고정'!$B$14+('d_고정'!$B$15-'d_고정'!$B$14)*RAND())</f>
        <v/>
      </c>
      <c r="E741">
        <f>INDEX('d_분포'!$A$2:$A$28,RANDBETWEEN(1,27))</f>
        <v/>
      </c>
      <c r="F741">
        <f>INDEX('d_분포'!$C$2:$C$5,RANDBETWEEN(1,4))*(0.9+0.2*RAND())</f>
        <v/>
      </c>
      <c r="G741">
        <f>RAND()</f>
        <v/>
      </c>
      <c r="H741">
        <f>(F741+(1-F741)*('d_고정'!$B$22*BETAINV(RAND(),IF(G741&lt;'d_고정'!$B$26,'d_고정'!$B$25,'d_고정'!$B$20)+1,'d_고정'!$B$21-IF(G741&lt;'d_고정'!$B$26,'d_고정'!$B$25,'d_고정'!$B$20)+1)+(1-'d_고정'!$B$22)*BETAINV(RAND(),IF(G741&lt;'d_고정'!$B$26,'d_고정'!$B$24,'d_고정'!$B$18)+1,'d_고정'!$B$19-IF(G741&lt;'d_고정'!$B$26,'d_고정'!$B$24,'d_고정'!$B$18)+1))*('d_고정'!$B$14+('d_고정'!$B$15-'d_고정'!$B$14)*RAND()))/F741</f>
        <v/>
      </c>
      <c r="I741">
        <f>RAND()</f>
        <v/>
      </c>
      <c r="J741">
        <f>IF('d_시나리오'!$J$3='d_시나리오'!$H$3,'d_시나리오'!$I$3,IF(I741&lt;('d_시나리오'!$I$3-'d_시나리오'!$H$3)/('d_시나리오'!$J$3-'d_시나리오'!$H$3),'d_시나리오'!$H$3+SQRT(I741*('d_시나리오'!$J$3-'d_시나리오'!$H$3)*('d_시나리오'!$I$3-'d_시나리오'!$H$3)),'d_시나리오'!$J$3-SQRT((1-I741)*('d_시나리오'!$J$3-'d_시나리오'!$H$3)*('d_시나리오'!$J$3-'d_시나리오'!$I$3))))</f>
        <v/>
      </c>
      <c r="K741">
        <f>RAND()</f>
        <v/>
      </c>
      <c r="L741">
        <f>IF('d_시나리오'!$J$4='d_시나리오'!$H$4,'d_시나리오'!$I$4,IF(K741&lt;('d_시나리오'!$I$4-'d_시나리오'!$H$4)/('d_시나리오'!$J$4-'d_시나리오'!$H$4),'d_시나리오'!$H$4+SQRT(K741*('d_시나리오'!$J$4-'d_시나리오'!$H$4)*('d_시나리오'!$I$4-'d_시나리오'!$H$4)),'d_시나리오'!$J$4-SQRT((1-K741)*('d_시나리오'!$J$4-'d_시나리오'!$H$4)*('d_시나리오'!$J$4-'d_시나리오'!$I$4))))</f>
        <v/>
      </c>
      <c r="M741">
        <f>RAND()</f>
        <v/>
      </c>
      <c r="N741">
        <f>IF('d_시나리오'!$J$5='d_시나리오'!$H$5,'d_시나리오'!$I$5,IF(M741&lt;('d_시나리오'!$I$5-'d_시나리오'!$H$5)/('d_시나리오'!$J$5-'d_시나리오'!$H$5),'d_시나리오'!$H$5+SQRT(M741*('d_시나리오'!$J$5-'d_시나리오'!$H$5)*('d_시나리오'!$I$5-'d_시나리오'!$H$5)),'d_시나리오'!$J$5-SQRT((1-M741)*('d_시나리오'!$J$5-'d_시나리오'!$H$5)*('d_시나리오'!$J$5-'d_시나리오'!$I$5))))</f>
        <v/>
      </c>
      <c r="O741">
        <f>RAND()</f>
        <v/>
      </c>
      <c r="P741">
        <f>IF('d_시나리오'!$J$6='d_시나리오'!$H$6,'d_시나리오'!$I$6,IF(O741&lt;('d_시나리오'!$I$6-'d_시나리오'!$H$6)/('d_시나리오'!$J$6-'d_시나리오'!$H$6),'d_시나리오'!$H$6+SQRT(O741*('d_시나리오'!$J$6-'d_시나리오'!$H$6)*('d_시나리오'!$I$6-'d_시나리오'!$H$6)),'d_시나리오'!$J$6-SQRT((1-O741)*('d_시나리오'!$J$6-'d_시나리오'!$H$6)*('d_시나리오'!$J$6-'d_시나리오'!$I$6))))</f>
        <v/>
      </c>
      <c r="Q741">
        <f>INDEX('d_분포'!$B$2:$B$57,RANDBETWEEN(1,56))</f>
        <v/>
      </c>
      <c r="R741">
        <f>BETAINV(RAND(),5,5)</f>
        <v/>
      </c>
      <c r="S741">
        <f>'d_고정'!$B$1*'6_기대효과'!$H$7*('d_시나리오'!$I$7/'d_고정'!$B$2)*B741</f>
        <v/>
      </c>
      <c r="T741">
        <f>S741*D741</f>
        <v/>
      </c>
      <c r="U741">
        <f>S741*F741*H741</f>
        <v/>
      </c>
      <c r="V741">
        <f>S741*F741*(H741-1)</f>
        <v/>
      </c>
      <c r="W741">
        <f>U741*J741</f>
        <v/>
      </c>
      <c r="X741">
        <f>T741+W741</f>
        <v/>
      </c>
      <c r="Y741">
        <f>(T741*E741+W741*L741)*(1-R741-'d_고정'!$B$13)</f>
        <v/>
      </c>
      <c r="Z741">
        <f>(U741*N741*Q741+'d_고정'!$B$3*('6_기대효과'!$H$7/8)*Q741*'d_고정'!$B$10*P741*('6_기대효과'!$K$7/'d_고정'!$B$9))*(1-R741)</f>
        <v/>
      </c>
      <c r="AA741">
        <f>W741*L741*(1-R741-'d_고정'!$B$13)+U741*MAX(N741-'d_고정'!$B$10*P741*('6_기대효과'!$K$7/'d_고정'!$B$9),0)*Q741*(1-R741)</f>
        <v/>
      </c>
      <c r="AB741">
        <f>Y741+Z741</f>
        <v/>
      </c>
      <c r="AC741">
        <f>Y741/('d_고정'!$B$5*'6_기대효과'!$H$7/8)/'d_고정'!$B$6</f>
        <v/>
      </c>
      <c r="AD741">
        <f>Y741/('d_고정'!$B$8*'6_기대효과'!$H$7/8)</f>
        <v/>
      </c>
    </row>
    <row r="742">
      <c r="A742">
        <f>RAND()</f>
        <v/>
      </c>
      <c r="B742">
        <f>IF('d_시나리오'!$J$2='d_시나리오'!$H$2,'d_시나리오'!$I$2,IF(A742&lt;('d_시나리오'!$I$2-'d_시나리오'!$H$2)/('d_시나리오'!$J$2-'d_시나리오'!$H$2),'d_시나리오'!$H$2+SQRT(A742*('d_시나리오'!$J$2-'d_시나리오'!$H$2)*('d_시나리오'!$I$2-'d_시나리오'!$H$2)),'d_시나리오'!$J$2-SQRT((1-A742)*('d_시나리오'!$J$2-'d_시나리오'!$H$2)*('d_시나리오'!$J$2-'d_시나리오'!$I$2))))</f>
        <v/>
      </c>
      <c r="C742">
        <f>RAND()</f>
        <v/>
      </c>
      <c r="D742">
        <f>BETAINV(RAND(),IF(C742&lt;'d_고정'!$B$26,'d_고정'!$B$23,'d_고정'!$B$16)+1,'d_고정'!$B$17-IF(C742&lt;'d_고정'!$B$26,'d_고정'!$B$23,'d_고정'!$B$16)+1)*('d_고정'!$B$14+('d_고정'!$B$15-'d_고정'!$B$14)*RAND())</f>
        <v/>
      </c>
      <c r="E742">
        <f>INDEX('d_분포'!$A$2:$A$28,RANDBETWEEN(1,27))</f>
        <v/>
      </c>
      <c r="F742">
        <f>INDEX('d_분포'!$C$2:$C$5,RANDBETWEEN(1,4))*(0.9+0.2*RAND())</f>
        <v/>
      </c>
      <c r="G742">
        <f>RAND()</f>
        <v/>
      </c>
      <c r="H742">
        <f>(F742+(1-F742)*('d_고정'!$B$22*BETAINV(RAND(),IF(G742&lt;'d_고정'!$B$26,'d_고정'!$B$25,'d_고정'!$B$20)+1,'d_고정'!$B$21-IF(G742&lt;'d_고정'!$B$26,'d_고정'!$B$25,'d_고정'!$B$20)+1)+(1-'d_고정'!$B$22)*BETAINV(RAND(),IF(G742&lt;'d_고정'!$B$26,'d_고정'!$B$24,'d_고정'!$B$18)+1,'d_고정'!$B$19-IF(G742&lt;'d_고정'!$B$26,'d_고정'!$B$24,'d_고정'!$B$18)+1))*('d_고정'!$B$14+('d_고정'!$B$15-'d_고정'!$B$14)*RAND()))/F742</f>
        <v/>
      </c>
      <c r="I742">
        <f>RAND()</f>
        <v/>
      </c>
      <c r="J742">
        <f>IF('d_시나리오'!$J$3='d_시나리오'!$H$3,'d_시나리오'!$I$3,IF(I742&lt;('d_시나리오'!$I$3-'d_시나리오'!$H$3)/('d_시나리오'!$J$3-'d_시나리오'!$H$3),'d_시나리오'!$H$3+SQRT(I742*('d_시나리오'!$J$3-'d_시나리오'!$H$3)*('d_시나리오'!$I$3-'d_시나리오'!$H$3)),'d_시나리오'!$J$3-SQRT((1-I742)*('d_시나리오'!$J$3-'d_시나리오'!$H$3)*('d_시나리오'!$J$3-'d_시나리오'!$I$3))))</f>
        <v/>
      </c>
      <c r="K742">
        <f>RAND()</f>
        <v/>
      </c>
      <c r="L742">
        <f>IF('d_시나리오'!$J$4='d_시나리오'!$H$4,'d_시나리오'!$I$4,IF(K742&lt;('d_시나리오'!$I$4-'d_시나리오'!$H$4)/('d_시나리오'!$J$4-'d_시나리오'!$H$4),'d_시나리오'!$H$4+SQRT(K742*('d_시나리오'!$J$4-'d_시나리오'!$H$4)*('d_시나리오'!$I$4-'d_시나리오'!$H$4)),'d_시나리오'!$J$4-SQRT((1-K742)*('d_시나리오'!$J$4-'d_시나리오'!$H$4)*('d_시나리오'!$J$4-'d_시나리오'!$I$4))))</f>
        <v/>
      </c>
      <c r="M742">
        <f>RAND()</f>
        <v/>
      </c>
      <c r="N742">
        <f>IF('d_시나리오'!$J$5='d_시나리오'!$H$5,'d_시나리오'!$I$5,IF(M742&lt;('d_시나리오'!$I$5-'d_시나리오'!$H$5)/('d_시나리오'!$J$5-'d_시나리오'!$H$5),'d_시나리오'!$H$5+SQRT(M742*('d_시나리오'!$J$5-'d_시나리오'!$H$5)*('d_시나리오'!$I$5-'d_시나리오'!$H$5)),'d_시나리오'!$J$5-SQRT((1-M742)*('d_시나리오'!$J$5-'d_시나리오'!$H$5)*('d_시나리오'!$J$5-'d_시나리오'!$I$5))))</f>
        <v/>
      </c>
      <c r="O742">
        <f>RAND()</f>
        <v/>
      </c>
      <c r="P742">
        <f>IF('d_시나리오'!$J$6='d_시나리오'!$H$6,'d_시나리오'!$I$6,IF(O742&lt;('d_시나리오'!$I$6-'d_시나리오'!$H$6)/('d_시나리오'!$J$6-'d_시나리오'!$H$6),'d_시나리오'!$H$6+SQRT(O742*('d_시나리오'!$J$6-'d_시나리오'!$H$6)*('d_시나리오'!$I$6-'d_시나리오'!$H$6)),'d_시나리오'!$J$6-SQRT((1-O742)*('d_시나리오'!$J$6-'d_시나리오'!$H$6)*('d_시나리오'!$J$6-'d_시나리오'!$I$6))))</f>
        <v/>
      </c>
      <c r="Q742">
        <f>INDEX('d_분포'!$B$2:$B$57,RANDBETWEEN(1,56))</f>
        <v/>
      </c>
      <c r="R742">
        <f>BETAINV(RAND(),5,5)</f>
        <v/>
      </c>
      <c r="S742">
        <f>'d_고정'!$B$1*'6_기대효과'!$H$7*('d_시나리오'!$I$7/'d_고정'!$B$2)*B742</f>
        <v/>
      </c>
      <c r="T742">
        <f>S742*D742</f>
        <v/>
      </c>
      <c r="U742">
        <f>S742*F742*H742</f>
        <v/>
      </c>
      <c r="V742">
        <f>S742*F742*(H742-1)</f>
        <v/>
      </c>
      <c r="W742">
        <f>U742*J742</f>
        <v/>
      </c>
      <c r="X742">
        <f>T742+W742</f>
        <v/>
      </c>
      <c r="Y742">
        <f>(T742*E742+W742*L742)*(1-R742-'d_고정'!$B$13)</f>
        <v/>
      </c>
      <c r="Z742">
        <f>(U742*N742*Q742+'d_고정'!$B$3*('6_기대효과'!$H$7/8)*Q742*'d_고정'!$B$10*P742*('6_기대효과'!$K$7/'d_고정'!$B$9))*(1-R742)</f>
        <v/>
      </c>
      <c r="AA742">
        <f>W742*L742*(1-R742-'d_고정'!$B$13)+U742*MAX(N742-'d_고정'!$B$10*P742*('6_기대효과'!$K$7/'d_고정'!$B$9),0)*Q742*(1-R742)</f>
        <v/>
      </c>
      <c r="AB742">
        <f>Y742+Z742</f>
        <v/>
      </c>
      <c r="AC742">
        <f>Y742/('d_고정'!$B$5*'6_기대효과'!$H$7/8)/'d_고정'!$B$6</f>
        <v/>
      </c>
      <c r="AD742">
        <f>Y742/('d_고정'!$B$8*'6_기대효과'!$H$7/8)</f>
        <v/>
      </c>
    </row>
    <row r="743">
      <c r="A743">
        <f>RAND()</f>
        <v/>
      </c>
      <c r="B743">
        <f>IF('d_시나리오'!$J$2='d_시나리오'!$H$2,'d_시나리오'!$I$2,IF(A743&lt;('d_시나리오'!$I$2-'d_시나리오'!$H$2)/('d_시나리오'!$J$2-'d_시나리오'!$H$2),'d_시나리오'!$H$2+SQRT(A743*('d_시나리오'!$J$2-'d_시나리오'!$H$2)*('d_시나리오'!$I$2-'d_시나리오'!$H$2)),'d_시나리오'!$J$2-SQRT((1-A743)*('d_시나리오'!$J$2-'d_시나리오'!$H$2)*('d_시나리오'!$J$2-'d_시나리오'!$I$2))))</f>
        <v/>
      </c>
      <c r="C743">
        <f>RAND()</f>
        <v/>
      </c>
      <c r="D743">
        <f>BETAINV(RAND(),IF(C743&lt;'d_고정'!$B$26,'d_고정'!$B$23,'d_고정'!$B$16)+1,'d_고정'!$B$17-IF(C743&lt;'d_고정'!$B$26,'d_고정'!$B$23,'d_고정'!$B$16)+1)*('d_고정'!$B$14+('d_고정'!$B$15-'d_고정'!$B$14)*RAND())</f>
        <v/>
      </c>
      <c r="E743">
        <f>INDEX('d_분포'!$A$2:$A$28,RANDBETWEEN(1,27))</f>
        <v/>
      </c>
      <c r="F743">
        <f>INDEX('d_분포'!$C$2:$C$5,RANDBETWEEN(1,4))*(0.9+0.2*RAND())</f>
        <v/>
      </c>
      <c r="G743">
        <f>RAND()</f>
        <v/>
      </c>
      <c r="H743">
        <f>(F743+(1-F743)*('d_고정'!$B$22*BETAINV(RAND(),IF(G743&lt;'d_고정'!$B$26,'d_고정'!$B$25,'d_고정'!$B$20)+1,'d_고정'!$B$21-IF(G743&lt;'d_고정'!$B$26,'d_고정'!$B$25,'d_고정'!$B$20)+1)+(1-'d_고정'!$B$22)*BETAINV(RAND(),IF(G743&lt;'d_고정'!$B$26,'d_고정'!$B$24,'d_고정'!$B$18)+1,'d_고정'!$B$19-IF(G743&lt;'d_고정'!$B$26,'d_고정'!$B$24,'d_고정'!$B$18)+1))*('d_고정'!$B$14+('d_고정'!$B$15-'d_고정'!$B$14)*RAND()))/F743</f>
        <v/>
      </c>
      <c r="I743">
        <f>RAND()</f>
        <v/>
      </c>
      <c r="J743">
        <f>IF('d_시나리오'!$J$3='d_시나리오'!$H$3,'d_시나리오'!$I$3,IF(I743&lt;('d_시나리오'!$I$3-'d_시나리오'!$H$3)/('d_시나리오'!$J$3-'d_시나리오'!$H$3),'d_시나리오'!$H$3+SQRT(I743*('d_시나리오'!$J$3-'d_시나리오'!$H$3)*('d_시나리오'!$I$3-'d_시나리오'!$H$3)),'d_시나리오'!$J$3-SQRT((1-I743)*('d_시나리오'!$J$3-'d_시나리오'!$H$3)*('d_시나리오'!$J$3-'d_시나리오'!$I$3))))</f>
        <v/>
      </c>
      <c r="K743">
        <f>RAND()</f>
        <v/>
      </c>
      <c r="L743">
        <f>IF('d_시나리오'!$J$4='d_시나리오'!$H$4,'d_시나리오'!$I$4,IF(K743&lt;('d_시나리오'!$I$4-'d_시나리오'!$H$4)/('d_시나리오'!$J$4-'d_시나리오'!$H$4),'d_시나리오'!$H$4+SQRT(K743*('d_시나리오'!$J$4-'d_시나리오'!$H$4)*('d_시나리오'!$I$4-'d_시나리오'!$H$4)),'d_시나리오'!$J$4-SQRT((1-K743)*('d_시나리오'!$J$4-'d_시나리오'!$H$4)*('d_시나리오'!$J$4-'d_시나리오'!$I$4))))</f>
        <v/>
      </c>
      <c r="M743">
        <f>RAND()</f>
        <v/>
      </c>
      <c r="N743">
        <f>IF('d_시나리오'!$J$5='d_시나리오'!$H$5,'d_시나리오'!$I$5,IF(M743&lt;('d_시나리오'!$I$5-'d_시나리오'!$H$5)/('d_시나리오'!$J$5-'d_시나리오'!$H$5),'d_시나리오'!$H$5+SQRT(M743*('d_시나리오'!$J$5-'d_시나리오'!$H$5)*('d_시나리오'!$I$5-'d_시나리오'!$H$5)),'d_시나리오'!$J$5-SQRT((1-M743)*('d_시나리오'!$J$5-'d_시나리오'!$H$5)*('d_시나리오'!$J$5-'d_시나리오'!$I$5))))</f>
        <v/>
      </c>
      <c r="O743">
        <f>RAND()</f>
        <v/>
      </c>
      <c r="P743">
        <f>IF('d_시나리오'!$J$6='d_시나리오'!$H$6,'d_시나리오'!$I$6,IF(O743&lt;('d_시나리오'!$I$6-'d_시나리오'!$H$6)/('d_시나리오'!$J$6-'d_시나리오'!$H$6),'d_시나리오'!$H$6+SQRT(O743*('d_시나리오'!$J$6-'d_시나리오'!$H$6)*('d_시나리오'!$I$6-'d_시나리오'!$H$6)),'d_시나리오'!$J$6-SQRT((1-O743)*('d_시나리오'!$J$6-'d_시나리오'!$H$6)*('d_시나리오'!$J$6-'d_시나리오'!$I$6))))</f>
        <v/>
      </c>
      <c r="Q743">
        <f>INDEX('d_분포'!$B$2:$B$57,RANDBETWEEN(1,56))</f>
        <v/>
      </c>
      <c r="R743">
        <f>BETAINV(RAND(),5,5)</f>
        <v/>
      </c>
      <c r="S743">
        <f>'d_고정'!$B$1*'6_기대효과'!$H$7*('d_시나리오'!$I$7/'d_고정'!$B$2)*B743</f>
        <v/>
      </c>
      <c r="T743">
        <f>S743*D743</f>
        <v/>
      </c>
      <c r="U743">
        <f>S743*F743*H743</f>
        <v/>
      </c>
      <c r="V743">
        <f>S743*F743*(H743-1)</f>
        <v/>
      </c>
      <c r="W743">
        <f>U743*J743</f>
        <v/>
      </c>
      <c r="X743">
        <f>T743+W743</f>
        <v/>
      </c>
      <c r="Y743">
        <f>(T743*E743+W743*L743)*(1-R743-'d_고정'!$B$13)</f>
        <v/>
      </c>
      <c r="Z743">
        <f>(U743*N743*Q743+'d_고정'!$B$3*('6_기대효과'!$H$7/8)*Q743*'d_고정'!$B$10*P743*('6_기대효과'!$K$7/'d_고정'!$B$9))*(1-R743)</f>
        <v/>
      </c>
      <c r="AA743">
        <f>W743*L743*(1-R743-'d_고정'!$B$13)+U743*MAX(N743-'d_고정'!$B$10*P743*('6_기대효과'!$K$7/'d_고정'!$B$9),0)*Q743*(1-R743)</f>
        <v/>
      </c>
      <c r="AB743">
        <f>Y743+Z743</f>
        <v/>
      </c>
      <c r="AC743">
        <f>Y743/('d_고정'!$B$5*'6_기대효과'!$H$7/8)/'d_고정'!$B$6</f>
        <v/>
      </c>
      <c r="AD743">
        <f>Y743/('d_고정'!$B$8*'6_기대효과'!$H$7/8)</f>
        <v/>
      </c>
    </row>
    <row r="744">
      <c r="A744">
        <f>RAND()</f>
        <v/>
      </c>
      <c r="B744">
        <f>IF('d_시나리오'!$J$2='d_시나리오'!$H$2,'d_시나리오'!$I$2,IF(A744&lt;('d_시나리오'!$I$2-'d_시나리오'!$H$2)/('d_시나리오'!$J$2-'d_시나리오'!$H$2),'d_시나리오'!$H$2+SQRT(A744*('d_시나리오'!$J$2-'d_시나리오'!$H$2)*('d_시나리오'!$I$2-'d_시나리오'!$H$2)),'d_시나리오'!$J$2-SQRT((1-A744)*('d_시나리오'!$J$2-'d_시나리오'!$H$2)*('d_시나리오'!$J$2-'d_시나리오'!$I$2))))</f>
        <v/>
      </c>
      <c r="C744">
        <f>RAND()</f>
        <v/>
      </c>
      <c r="D744">
        <f>BETAINV(RAND(),IF(C744&lt;'d_고정'!$B$26,'d_고정'!$B$23,'d_고정'!$B$16)+1,'d_고정'!$B$17-IF(C744&lt;'d_고정'!$B$26,'d_고정'!$B$23,'d_고정'!$B$16)+1)*('d_고정'!$B$14+('d_고정'!$B$15-'d_고정'!$B$14)*RAND())</f>
        <v/>
      </c>
      <c r="E744">
        <f>INDEX('d_분포'!$A$2:$A$28,RANDBETWEEN(1,27))</f>
        <v/>
      </c>
      <c r="F744">
        <f>INDEX('d_분포'!$C$2:$C$5,RANDBETWEEN(1,4))*(0.9+0.2*RAND())</f>
        <v/>
      </c>
      <c r="G744">
        <f>RAND()</f>
        <v/>
      </c>
      <c r="H744">
        <f>(F744+(1-F744)*('d_고정'!$B$22*BETAINV(RAND(),IF(G744&lt;'d_고정'!$B$26,'d_고정'!$B$25,'d_고정'!$B$20)+1,'d_고정'!$B$21-IF(G744&lt;'d_고정'!$B$26,'d_고정'!$B$25,'d_고정'!$B$20)+1)+(1-'d_고정'!$B$22)*BETAINV(RAND(),IF(G744&lt;'d_고정'!$B$26,'d_고정'!$B$24,'d_고정'!$B$18)+1,'d_고정'!$B$19-IF(G744&lt;'d_고정'!$B$26,'d_고정'!$B$24,'d_고정'!$B$18)+1))*('d_고정'!$B$14+('d_고정'!$B$15-'d_고정'!$B$14)*RAND()))/F744</f>
        <v/>
      </c>
      <c r="I744">
        <f>RAND()</f>
        <v/>
      </c>
      <c r="J744">
        <f>IF('d_시나리오'!$J$3='d_시나리오'!$H$3,'d_시나리오'!$I$3,IF(I744&lt;('d_시나리오'!$I$3-'d_시나리오'!$H$3)/('d_시나리오'!$J$3-'d_시나리오'!$H$3),'d_시나리오'!$H$3+SQRT(I744*('d_시나리오'!$J$3-'d_시나리오'!$H$3)*('d_시나리오'!$I$3-'d_시나리오'!$H$3)),'d_시나리오'!$J$3-SQRT((1-I744)*('d_시나리오'!$J$3-'d_시나리오'!$H$3)*('d_시나리오'!$J$3-'d_시나리오'!$I$3))))</f>
        <v/>
      </c>
      <c r="K744">
        <f>RAND()</f>
        <v/>
      </c>
      <c r="L744">
        <f>IF('d_시나리오'!$J$4='d_시나리오'!$H$4,'d_시나리오'!$I$4,IF(K744&lt;('d_시나리오'!$I$4-'d_시나리오'!$H$4)/('d_시나리오'!$J$4-'d_시나리오'!$H$4),'d_시나리오'!$H$4+SQRT(K744*('d_시나리오'!$J$4-'d_시나리오'!$H$4)*('d_시나리오'!$I$4-'d_시나리오'!$H$4)),'d_시나리오'!$J$4-SQRT((1-K744)*('d_시나리오'!$J$4-'d_시나리오'!$H$4)*('d_시나리오'!$J$4-'d_시나리오'!$I$4))))</f>
        <v/>
      </c>
      <c r="M744">
        <f>RAND()</f>
        <v/>
      </c>
      <c r="N744">
        <f>IF('d_시나리오'!$J$5='d_시나리오'!$H$5,'d_시나리오'!$I$5,IF(M744&lt;('d_시나리오'!$I$5-'d_시나리오'!$H$5)/('d_시나리오'!$J$5-'d_시나리오'!$H$5),'d_시나리오'!$H$5+SQRT(M744*('d_시나리오'!$J$5-'d_시나리오'!$H$5)*('d_시나리오'!$I$5-'d_시나리오'!$H$5)),'d_시나리오'!$J$5-SQRT((1-M744)*('d_시나리오'!$J$5-'d_시나리오'!$H$5)*('d_시나리오'!$J$5-'d_시나리오'!$I$5))))</f>
        <v/>
      </c>
      <c r="O744">
        <f>RAND()</f>
        <v/>
      </c>
      <c r="P744">
        <f>IF('d_시나리오'!$J$6='d_시나리오'!$H$6,'d_시나리오'!$I$6,IF(O744&lt;('d_시나리오'!$I$6-'d_시나리오'!$H$6)/('d_시나리오'!$J$6-'d_시나리오'!$H$6),'d_시나리오'!$H$6+SQRT(O744*('d_시나리오'!$J$6-'d_시나리오'!$H$6)*('d_시나리오'!$I$6-'d_시나리오'!$H$6)),'d_시나리오'!$J$6-SQRT((1-O744)*('d_시나리오'!$J$6-'d_시나리오'!$H$6)*('d_시나리오'!$J$6-'d_시나리오'!$I$6))))</f>
        <v/>
      </c>
      <c r="Q744">
        <f>INDEX('d_분포'!$B$2:$B$57,RANDBETWEEN(1,56))</f>
        <v/>
      </c>
      <c r="R744">
        <f>BETAINV(RAND(),5,5)</f>
        <v/>
      </c>
      <c r="S744">
        <f>'d_고정'!$B$1*'6_기대효과'!$H$7*('d_시나리오'!$I$7/'d_고정'!$B$2)*B744</f>
        <v/>
      </c>
      <c r="T744">
        <f>S744*D744</f>
        <v/>
      </c>
      <c r="U744">
        <f>S744*F744*H744</f>
        <v/>
      </c>
      <c r="V744">
        <f>S744*F744*(H744-1)</f>
        <v/>
      </c>
      <c r="W744">
        <f>U744*J744</f>
        <v/>
      </c>
      <c r="X744">
        <f>T744+W744</f>
        <v/>
      </c>
      <c r="Y744">
        <f>(T744*E744+W744*L744)*(1-R744-'d_고정'!$B$13)</f>
        <v/>
      </c>
      <c r="Z744">
        <f>(U744*N744*Q744+'d_고정'!$B$3*('6_기대효과'!$H$7/8)*Q744*'d_고정'!$B$10*P744*('6_기대효과'!$K$7/'d_고정'!$B$9))*(1-R744)</f>
        <v/>
      </c>
      <c r="AA744">
        <f>W744*L744*(1-R744-'d_고정'!$B$13)+U744*MAX(N744-'d_고정'!$B$10*P744*('6_기대효과'!$K$7/'d_고정'!$B$9),0)*Q744*(1-R744)</f>
        <v/>
      </c>
      <c r="AB744">
        <f>Y744+Z744</f>
        <v/>
      </c>
      <c r="AC744">
        <f>Y744/('d_고정'!$B$5*'6_기대효과'!$H$7/8)/'d_고정'!$B$6</f>
        <v/>
      </c>
      <c r="AD744">
        <f>Y744/('d_고정'!$B$8*'6_기대효과'!$H$7/8)</f>
        <v/>
      </c>
    </row>
    <row r="745">
      <c r="A745">
        <f>RAND()</f>
        <v/>
      </c>
      <c r="B745">
        <f>IF('d_시나리오'!$J$2='d_시나리오'!$H$2,'d_시나리오'!$I$2,IF(A745&lt;('d_시나리오'!$I$2-'d_시나리오'!$H$2)/('d_시나리오'!$J$2-'d_시나리오'!$H$2),'d_시나리오'!$H$2+SQRT(A745*('d_시나리오'!$J$2-'d_시나리오'!$H$2)*('d_시나리오'!$I$2-'d_시나리오'!$H$2)),'d_시나리오'!$J$2-SQRT((1-A745)*('d_시나리오'!$J$2-'d_시나리오'!$H$2)*('d_시나리오'!$J$2-'d_시나리오'!$I$2))))</f>
        <v/>
      </c>
      <c r="C745">
        <f>RAND()</f>
        <v/>
      </c>
      <c r="D745">
        <f>BETAINV(RAND(),IF(C745&lt;'d_고정'!$B$26,'d_고정'!$B$23,'d_고정'!$B$16)+1,'d_고정'!$B$17-IF(C745&lt;'d_고정'!$B$26,'d_고정'!$B$23,'d_고정'!$B$16)+1)*('d_고정'!$B$14+('d_고정'!$B$15-'d_고정'!$B$14)*RAND())</f>
        <v/>
      </c>
      <c r="E745">
        <f>INDEX('d_분포'!$A$2:$A$28,RANDBETWEEN(1,27))</f>
        <v/>
      </c>
      <c r="F745">
        <f>INDEX('d_분포'!$C$2:$C$5,RANDBETWEEN(1,4))*(0.9+0.2*RAND())</f>
        <v/>
      </c>
      <c r="G745">
        <f>RAND()</f>
        <v/>
      </c>
      <c r="H745">
        <f>(F745+(1-F745)*('d_고정'!$B$22*BETAINV(RAND(),IF(G745&lt;'d_고정'!$B$26,'d_고정'!$B$25,'d_고정'!$B$20)+1,'d_고정'!$B$21-IF(G745&lt;'d_고정'!$B$26,'d_고정'!$B$25,'d_고정'!$B$20)+1)+(1-'d_고정'!$B$22)*BETAINV(RAND(),IF(G745&lt;'d_고정'!$B$26,'d_고정'!$B$24,'d_고정'!$B$18)+1,'d_고정'!$B$19-IF(G745&lt;'d_고정'!$B$26,'d_고정'!$B$24,'d_고정'!$B$18)+1))*('d_고정'!$B$14+('d_고정'!$B$15-'d_고정'!$B$14)*RAND()))/F745</f>
        <v/>
      </c>
      <c r="I745">
        <f>RAND()</f>
        <v/>
      </c>
      <c r="J745">
        <f>IF('d_시나리오'!$J$3='d_시나리오'!$H$3,'d_시나리오'!$I$3,IF(I745&lt;('d_시나리오'!$I$3-'d_시나리오'!$H$3)/('d_시나리오'!$J$3-'d_시나리오'!$H$3),'d_시나리오'!$H$3+SQRT(I745*('d_시나리오'!$J$3-'d_시나리오'!$H$3)*('d_시나리오'!$I$3-'d_시나리오'!$H$3)),'d_시나리오'!$J$3-SQRT((1-I745)*('d_시나리오'!$J$3-'d_시나리오'!$H$3)*('d_시나리오'!$J$3-'d_시나리오'!$I$3))))</f>
        <v/>
      </c>
      <c r="K745">
        <f>RAND()</f>
        <v/>
      </c>
      <c r="L745">
        <f>IF('d_시나리오'!$J$4='d_시나리오'!$H$4,'d_시나리오'!$I$4,IF(K745&lt;('d_시나리오'!$I$4-'d_시나리오'!$H$4)/('d_시나리오'!$J$4-'d_시나리오'!$H$4),'d_시나리오'!$H$4+SQRT(K745*('d_시나리오'!$J$4-'d_시나리오'!$H$4)*('d_시나리오'!$I$4-'d_시나리오'!$H$4)),'d_시나리오'!$J$4-SQRT((1-K745)*('d_시나리오'!$J$4-'d_시나리오'!$H$4)*('d_시나리오'!$J$4-'d_시나리오'!$I$4))))</f>
        <v/>
      </c>
      <c r="M745">
        <f>RAND()</f>
        <v/>
      </c>
      <c r="N745">
        <f>IF('d_시나리오'!$J$5='d_시나리오'!$H$5,'d_시나리오'!$I$5,IF(M745&lt;('d_시나리오'!$I$5-'d_시나리오'!$H$5)/('d_시나리오'!$J$5-'d_시나리오'!$H$5),'d_시나리오'!$H$5+SQRT(M745*('d_시나리오'!$J$5-'d_시나리오'!$H$5)*('d_시나리오'!$I$5-'d_시나리오'!$H$5)),'d_시나리오'!$J$5-SQRT((1-M745)*('d_시나리오'!$J$5-'d_시나리오'!$H$5)*('d_시나리오'!$J$5-'d_시나리오'!$I$5))))</f>
        <v/>
      </c>
      <c r="O745">
        <f>RAND()</f>
        <v/>
      </c>
      <c r="P745">
        <f>IF('d_시나리오'!$J$6='d_시나리오'!$H$6,'d_시나리오'!$I$6,IF(O745&lt;('d_시나리오'!$I$6-'d_시나리오'!$H$6)/('d_시나리오'!$J$6-'d_시나리오'!$H$6),'d_시나리오'!$H$6+SQRT(O745*('d_시나리오'!$J$6-'d_시나리오'!$H$6)*('d_시나리오'!$I$6-'d_시나리오'!$H$6)),'d_시나리오'!$J$6-SQRT((1-O745)*('d_시나리오'!$J$6-'d_시나리오'!$H$6)*('d_시나리오'!$J$6-'d_시나리오'!$I$6))))</f>
        <v/>
      </c>
      <c r="Q745">
        <f>INDEX('d_분포'!$B$2:$B$57,RANDBETWEEN(1,56))</f>
        <v/>
      </c>
      <c r="R745">
        <f>BETAINV(RAND(),5,5)</f>
        <v/>
      </c>
      <c r="S745">
        <f>'d_고정'!$B$1*'6_기대효과'!$H$7*('d_시나리오'!$I$7/'d_고정'!$B$2)*B745</f>
        <v/>
      </c>
      <c r="T745">
        <f>S745*D745</f>
        <v/>
      </c>
      <c r="U745">
        <f>S745*F745*H745</f>
        <v/>
      </c>
      <c r="V745">
        <f>S745*F745*(H745-1)</f>
        <v/>
      </c>
      <c r="W745">
        <f>U745*J745</f>
        <v/>
      </c>
      <c r="X745">
        <f>T745+W745</f>
        <v/>
      </c>
      <c r="Y745">
        <f>(T745*E745+W745*L745)*(1-R745-'d_고정'!$B$13)</f>
        <v/>
      </c>
      <c r="Z745">
        <f>(U745*N745*Q745+'d_고정'!$B$3*('6_기대효과'!$H$7/8)*Q745*'d_고정'!$B$10*P745*('6_기대효과'!$K$7/'d_고정'!$B$9))*(1-R745)</f>
        <v/>
      </c>
      <c r="AA745">
        <f>W745*L745*(1-R745-'d_고정'!$B$13)+U745*MAX(N745-'d_고정'!$B$10*P745*('6_기대효과'!$K$7/'d_고정'!$B$9),0)*Q745*(1-R745)</f>
        <v/>
      </c>
      <c r="AB745">
        <f>Y745+Z745</f>
        <v/>
      </c>
      <c r="AC745">
        <f>Y745/('d_고정'!$B$5*'6_기대효과'!$H$7/8)/'d_고정'!$B$6</f>
        <v/>
      </c>
      <c r="AD745">
        <f>Y745/('d_고정'!$B$8*'6_기대효과'!$H$7/8)</f>
        <v/>
      </c>
    </row>
    <row r="746">
      <c r="A746">
        <f>RAND()</f>
        <v/>
      </c>
      <c r="B746">
        <f>IF('d_시나리오'!$J$2='d_시나리오'!$H$2,'d_시나리오'!$I$2,IF(A746&lt;('d_시나리오'!$I$2-'d_시나리오'!$H$2)/('d_시나리오'!$J$2-'d_시나리오'!$H$2),'d_시나리오'!$H$2+SQRT(A746*('d_시나리오'!$J$2-'d_시나리오'!$H$2)*('d_시나리오'!$I$2-'d_시나리오'!$H$2)),'d_시나리오'!$J$2-SQRT((1-A746)*('d_시나리오'!$J$2-'d_시나리오'!$H$2)*('d_시나리오'!$J$2-'d_시나리오'!$I$2))))</f>
        <v/>
      </c>
      <c r="C746">
        <f>RAND()</f>
        <v/>
      </c>
      <c r="D746">
        <f>BETAINV(RAND(),IF(C746&lt;'d_고정'!$B$26,'d_고정'!$B$23,'d_고정'!$B$16)+1,'d_고정'!$B$17-IF(C746&lt;'d_고정'!$B$26,'d_고정'!$B$23,'d_고정'!$B$16)+1)*('d_고정'!$B$14+('d_고정'!$B$15-'d_고정'!$B$14)*RAND())</f>
        <v/>
      </c>
      <c r="E746">
        <f>INDEX('d_분포'!$A$2:$A$28,RANDBETWEEN(1,27))</f>
        <v/>
      </c>
      <c r="F746">
        <f>INDEX('d_분포'!$C$2:$C$5,RANDBETWEEN(1,4))*(0.9+0.2*RAND())</f>
        <v/>
      </c>
      <c r="G746">
        <f>RAND()</f>
        <v/>
      </c>
      <c r="H746">
        <f>(F746+(1-F746)*('d_고정'!$B$22*BETAINV(RAND(),IF(G746&lt;'d_고정'!$B$26,'d_고정'!$B$25,'d_고정'!$B$20)+1,'d_고정'!$B$21-IF(G746&lt;'d_고정'!$B$26,'d_고정'!$B$25,'d_고정'!$B$20)+1)+(1-'d_고정'!$B$22)*BETAINV(RAND(),IF(G746&lt;'d_고정'!$B$26,'d_고정'!$B$24,'d_고정'!$B$18)+1,'d_고정'!$B$19-IF(G746&lt;'d_고정'!$B$26,'d_고정'!$B$24,'d_고정'!$B$18)+1))*('d_고정'!$B$14+('d_고정'!$B$15-'d_고정'!$B$14)*RAND()))/F746</f>
        <v/>
      </c>
      <c r="I746">
        <f>RAND()</f>
        <v/>
      </c>
      <c r="J746">
        <f>IF('d_시나리오'!$J$3='d_시나리오'!$H$3,'d_시나리오'!$I$3,IF(I746&lt;('d_시나리오'!$I$3-'d_시나리오'!$H$3)/('d_시나리오'!$J$3-'d_시나리오'!$H$3),'d_시나리오'!$H$3+SQRT(I746*('d_시나리오'!$J$3-'d_시나리오'!$H$3)*('d_시나리오'!$I$3-'d_시나리오'!$H$3)),'d_시나리오'!$J$3-SQRT((1-I746)*('d_시나리오'!$J$3-'d_시나리오'!$H$3)*('d_시나리오'!$J$3-'d_시나리오'!$I$3))))</f>
        <v/>
      </c>
      <c r="K746">
        <f>RAND()</f>
        <v/>
      </c>
      <c r="L746">
        <f>IF('d_시나리오'!$J$4='d_시나리오'!$H$4,'d_시나리오'!$I$4,IF(K746&lt;('d_시나리오'!$I$4-'d_시나리오'!$H$4)/('d_시나리오'!$J$4-'d_시나리오'!$H$4),'d_시나리오'!$H$4+SQRT(K746*('d_시나리오'!$J$4-'d_시나리오'!$H$4)*('d_시나리오'!$I$4-'d_시나리오'!$H$4)),'d_시나리오'!$J$4-SQRT((1-K746)*('d_시나리오'!$J$4-'d_시나리오'!$H$4)*('d_시나리오'!$J$4-'d_시나리오'!$I$4))))</f>
        <v/>
      </c>
      <c r="M746">
        <f>RAND()</f>
        <v/>
      </c>
      <c r="N746">
        <f>IF('d_시나리오'!$J$5='d_시나리오'!$H$5,'d_시나리오'!$I$5,IF(M746&lt;('d_시나리오'!$I$5-'d_시나리오'!$H$5)/('d_시나리오'!$J$5-'d_시나리오'!$H$5),'d_시나리오'!$H$5+SQRT(M746*('d_시나리오'!$J$5-'d_시나리오'!$H$5)*('d_시나리오'!$I$5-'d_시나리오'!$H$5)),'d_시나리오'!$J$5-SQRT((1-M746)*('d_시나리오'!$J$5-'d_시나리오'!$H$5)*('d_시나리오'!$J$5-'d_시나리오'!$I$5))))</f>
        <v/>
      </c>
      <c r="O746">
        <f>RAND()</f>
        <v/>
      </c>
      <c r="P746">
        <f>IF('d_시나리오'!$J$6='d_시나리오'!$H$6,'d_시나리오'!$I$6,IF(O746&lt;('d_시나리오'!$I$6-'d_시나리오'!$H$6)/('d_시나리오'!$J$6-'d_시나리오'!$H$6),'d_시나리오'!$H$6+SQRT(O746*('d_시나리오'!$J$6-'d_시나리오'!$H$6)*('d_시나리오'!$I$6-'d_시나리오'!$H$6)),'d_시나리오'!$J$6-SQRT((1-O746)*('d_시나리오'!$J$6-'d_시나리오'!$H$6)*('d_시나리오'!$J$6-'d_시나리오'!$I$6))))</f>
        <v/>
      </c>
      <c r="Q746">
        <f>INDEX('d_분포'!$B$2:$B$57,RANDBETWEEN(1,56))</f>
        <v/>
      </c>
      <c r="R746">
        <f>BETAINV(RAND(),5,5)</f>
        <v/>
      </c>
      <c r="S746">
        <f>'d_고정'!$B$1*'6_기대효과'!$H$7*('d_시나리오'!$I$7/'d_고정'!$B$2)*B746</f>
        <v/>
      </c>
      <c r="T746">
        <f>S746*D746</f>
        <v/>
      </c>
      <c r="U746">
        <f>S746*F746*H746</f>
        <v/>
      </c>
      <c r="V746">
        <f>S746*F746*(H746-1)</f>
        <v/>
      </c>
      <c r="W746">
        <f>U746*J746</f>
        <v/>
      </c>
      <c r="X746">
        <f>T746+W746</f>
        <v/>
      </c>
      <c r="Y746">
        <f>(T746*E746+W746*L746)*(1-R746-'d_고정'!$B$13)</f>
        <v/>
      </c>
      <c r="Z746">
        <f>(U746*N746*Q746+'d_고정'!$B$3*('6_기대효과'!$H$7/8)*Q746*'d_고정'!$B$10*P746*('6_기대효과'!$K$7/'d_고정'!$B$9))*(1-R746)</f>
        <v/>
      </c>
      <c r="AA746">
        <f>W746*L746*(1-R746-'d_고정'!$B$13)+U746*MAX(N746-'d_고정'!$B$10*P746*('6_기대효과'!$K$7/'d_고정'!$B$9),0)*Q746*(1-R746)</f>
        <v/>
      </c>
      <c r="AB746">
        <f>Y746+Z746</f>
        <v/>
      </c>
      <c r="AC746">
        <f>Y746/('d_고정'!$B$5*'6_기대효과'!$H$7/8)/'d_고정'!$B$6</f>
        <v/>
      </c>
      <c r="AD746">
        <f>Y746/('d_고정'!$B$8*'6_기대효과'!$H$7/8)</f>
        <v/>
      </c>
    </row>
    <row r="747">
      <c r="A747">
        <f>RAND()</f>
        <v/>
      </c>
      <c r="B747">
        <f>IF('d_시나리오'!$J$2='d_시나리오'!$H$2,'d_시나리오'!$I$2,IF(A747&lt;('d_시나리오'!$I$2-'d_시나리오'!$H$2)/('d_시나리오'!$J$2-'d_시나리오'!$H$2),'d_시나리오'!$H$2+SQRT(A747*('d_시나리오'!$J$2-'d_시나리오'!$H$2)*('d_시나리오'!$I$2-'d_시나리오'!$H$2)),'d_시나리오'!$J$2-SQRT((1-A747)*('d_시나리오'!$J$2-'d_시나리오'!$H$2)*('d_시나리오'!$J$2-'d_시나리오'!$I$2))))</f>
        <v/>
      </c>
      <c r="C747">
        <f>RAND()</f>
        <v/>
      </c>
      <c r="D747">
        <f>BETAINV(RAND(),IF(C747&lt;'d_고정'!$B$26,'d_고정'!$B$23,'d_고정'!$B$16)+1,'d_고정'!$B$17-IF(C747&lt;'d_고정'!$B$26,'d_고정'!$B$23,'d_고정'!$B$16)+1)*('d_고정'!$B$14+('d_고정'!$B$15-'d_고정'!$B$14)*RAND())</f>
        <v/>
      </c>
      <c r="E747">
        <f>INDEX('d_분포'!$A$2:$A$28,RANDBETWEEN(1,27))</f>
        <v/>
      </c>
      <c r="F747">
        <f>INDEX('d_분포'!$C$2:$C$5,RANDBETWEEN(1,4))*(0.9+0.2*RAND())</f>
        <v/>
      </c>
      <c r="G747">
        <f>RAND()</f>
        <v/>
      </c>
      <c r="H747">
        <f>(F747+(1-F747)*('d_고정'!$B$22*BETAINV(RAND(),IF(G747&lt;'d_고정'!$B$26,'d_고정'!$B$25,'d_고정'!$B$20)+1,'d_고정'!$B$21-IF(G747&lt;'d_고정'!$B$26,'d_고정'!$B$25,'d_고정'!$B$20)+1)+(1-'d_고정'!$B$22)*BETAINV(RAND(),IF(G747&lt;'d_고정'!$B$26,'d_고정'!$B$24,'d_고정'!$B$18)+1,'d_고정'!$B$19-IF(G747&lt;'d_고정'!$B$26,'d_고정'!$B$24,'d_고정'!$B$18)+1))*('d_고정'!$B$14+('d_고정'!$B$15-'d_고정'!$B$14)*RAND()))/F747</f>
        <v/>
      </c>
      <c r="I747">
        <f>RAND()</f>
        <v/>
      </c>
      <c r="J747">
        <f>IF('d_시나리오'!$J$3='d_시나리오'!$H$3,'d_시나리오'!$I$3,IF(I747&lt;('d_시나리오'!$I$3-'d_시나리오'!$H$3)/('d_시나리오'!$J$3-'d_시나리오'!$H$3),'d_시나리오'!$H$3+SQRT(I747*('d_시나리오'!$J$3-'d_시나리오'!$H$3)*('d_시나리오'!$I$3-'d_시나리오'!$H$3)),'d_시나리오'!$J$3-SQRT((1-I747)*('d_시나리오'!$J$3-'d_시나리오'!$H$3)*('d_시나리오'!$J$3-'d_시나리오'!$I$3))))</f>
        <v/>
      </c>
      <c r="K747">
        <f>RAND()</f>
        <v/>
      </c>
      <c r="L747">
        <f>IF('d_시나리오'!$J$4='d_시나리오'!$H$4,'d_시나리오'!$I$4,IF(K747&lt;('d_시나리오'!$I$4-'d_시나리오'!$H$4)/('d_시나리오'!$J$4-'d_시나리오'!$H$4),'d_시나리오'!$H$4+SQRT(K747*('d_시나리오'!$J$4-'d_시나리오'!$H$4)*('d_시나리오'!$I$4-'d_시나리오'!$H$4)),'d_시나리오'!$J$4-SQRT((1-K747)*('d_시나리오'!$J$4-'d_시나리오'!$H$4)*('d_시나리오'!$J$4-'d_시나리오'!$I$4))))</f>
        <v/>
      </c>
      <c r="M747">
        <f>RAND()</f>
        <v/>
      </c>
      <c r="N747">
        <f>IF('d_시나리오'!$J$5='d_시나리오'!$H$5,'d_시나리오'!$I$5,IF(M747&lt;('d_시나리오'!$I$5-'d_시나리오'!$H$5)/('d_시나리오'!$J$5-'d_시나리오'!$H$5),'d_시나리오'!$H$5+SQRT(M747*('d_시나리오'!$J$5-'d_시나리오'!$H$5)*('d_시나리오'!$I$5-'d_시나리오'!$H$5)),'d_시나리오'!$J$5-SQRT((1-M747)*('d_시나리오'!$J$5-'d_시나리오'!$H$5)*('d_시나리오'!$J$5-'d_시나리오'!$I$5))))</f>
        <v/>
      </c>
      <c r="O747">
        <f>RAND()</f>
        <v/>
      </c>
      <c r="P747">
        <f>IF('d_시나리오'!$J$6='d_시나리오'!$H$6,'d_시나리오'!$I$6,IF(O747&lt;('d_시나리오'!$I$6-'d_시나리오'!$H$6)/('d_시나리오'!$J$6-'d_시나리오'!$H$6),'d_시나리오'!$H$6+SQRT(O747*('d_시나리오'!$J$6-'d_시나리오'!$H$6)*('d_시나리오'!$I$6-'d_시나리오'!$H$6)),'d_시나리오'!$J$6-SQRT((1-O747)*('d_시나리오'!$J$6-'d_시나리오'!$H$6)*('d_시나리오'!$J$6-'d_시나리오'!$I$6))))</f>
        <v/>
      </c>
      <c r="Q747">
        <f>INDEX('d_분포'!$B$2:$B$57,RANDBETWEEN(1,56))</f>
        <v/>
      </c>
      <c r="R747">
        <f>BETAINV(RAND(),5,5)</f>
        <v/>
      </c>
      <c r="S747">
        <f>'d_고정'!$B$1*'6_기대효과'!$H$7*('d_시나리오'!$I$7/'d_고정'!$B$2)*B747</f>
        <v/>
      </c>
      <c r="T747">
        <f>S747*D747</f>
        <v/>
      </c>
      <c r="U747">
        <f>S747*F747*H747</f>
        <v/>
      </c>
      <c r="V747">
        <f>S747*F747*(H747-1)</f>
        <v/>
      </c>
      <c r="W747">
        <f>U747*J747</f>
        <v/>
      </c>
      <c r="X747">
        <f>T747+W747</f>
        <v/>
      </c>
      <c r="Y747">
        <f>(T747*E747+W747*L747)*(1-R747-'d_고정'!$B$13)</f>
        <v/>
      </c>
      <c r="Z747">
        <f>(U747*N747*Q747+'d_고정'!$B$3*('6_기대효과'!$H$7/8)*Q747*'d_고정'!$B$10*P747*('6_기대효과'!$K$7/'d_고정'!$B$9))*(1-R747)</f>
        <v/>
      </c>
      <c r="AA747">
        <f>W747*L747*(1-R747-'d_고정'!$B$13)+U747*MAX(N747-'d_고정'!$B$10*P747*('6_기대효과'!$K$7/'d_고정'!$B$9),0)*Q747*(1-R747)</f>
        <v/>
      </c>
      <c r="AB747">
        <f>Y747+Z747</f>
        <v/>
      </c>
      <c r="AC747">
        <f>Y747/('d_고정'!$B$5*'6_기대효과'!$H$7/8)/'d_고정'!$B$6</f>
        <v/>
      </c>
      <c r="AD747">
        <f>Y747/('d_고정'!$B$8*'6_기대효과'!$H$7/8)</f>
        <v/>
      </c>
    </row>
    <row r="748">
      <c r="A748">
        <f>RAND()</f>
        <v/>
      </c>
      <c r="B748">
        <f>IF('d_시나리오'!$J$2='d_시나리오'!$H$2,'d_시나리오'!$I$2,IF(A748&lt;('d_시나리오'!$I$2-'d_시나리오'!$H$2)/('d_시나리오'!$J$2-'d_시나리오'!$H$2),'d_시나리오'!$H$2+SQRT(A748*('d_시나리오'!$J$2-'d_시나리오'!$H$2)*('d_시나리오'!$I$2-'d_시나리오'!$H$2)),'d_시나리오'!$J$2-SQRT((1-A748)*('d_시나리오'!$J$2-'d_시나리오'!$H$2)*('d_시나리오'!$J$2-'d_시나리오'!$I$2))))</f>
        <v/>
      </c>
      <c r="C748">
        <f>RAND()</f>
        <v/>
      </c>
      <c r="D748">
        <f>BETAINV(RAND(),IF(C748&lt;'d_고정'!$B$26,'d_고정'!$B$23,'d_고정'!$B$16)+1,'d_고정'!$B$17-IF(C748&lt;'d_고정'!$B$26,'d_고정'!$B$23,'d_고정'!$B$16)+1)*('d_고정'!$B$14+('d_고정'!$B$15-'d_고정'!$B$14)*RAND())</f>
        <v/>
      </c>
      <c r="E748">
        <f>INDEX('d_분포'!$A$2:$A$28,RANDBETWEEN(1,27))</f>
        <v/>
      </c>
      <c r="F748">
        <f>INDEX('d_분포'!$C$2:$C$5,RANDBETWEEN(1,4))*(0.9+0.2*RAND())</f>
        <v/>
      </c>
      <c r="G748">
        <f>RAND()</f>
        <v/>
      </c>
      <c r="H748">
        <f>(F748+(1-F748)*('d_고정'!$B$22*BETAINV(RAND(),IF(G748&lt;'d_고정'!$B$26,'d_고정'!$B$25,'d_고정'!$B$20)+1,'d_고정'!$B$21-IF(G748&lt;'d_고정'!$B$26,'d_고정'!$B$25,'d_고정'!$B$20)+1)+(1-'d_고정'!$B$22)*BETAINV(RAND(),IF(G748&lt;'d_고정'!$B$26,'d_고정'!$B$24,'d_고정'!$B$18)+1,'d_고정'!$B$19-IF(G748&lt;'d_고정'!$B$26,'d_고정'!$B$24,'d_고정'!$B$18)+1))*('d_고정'!$B$14+('d_고정'!$B$15-'d_고정'!$B$14)*RAND()))/F748</f>
        <v/>
      </c>
      <c r="I748">
        <f>RAND()</f>
        <v/>
      </c>
      <c r="J748">
        <f>IF('d_시나리오'!$J$3='d_시나리오'!$H$3,'d_시나리오'!$I$3,IF(I748&lt;('d_시나리오'!$I$3-'d_시나리오'!$H$3)/('d_시나리오'!$J$3-'d_시나리오'!$H$3),'d_시나리오'!$H$3+SQRT(I748*('d_시나리오'!$J$3-'d_시나리오'!$H$3)*('d_시나리오'!$I$3-'d_시나리오'!$H$3)),'d_시나리오'!$J$3-SQRT((1-I748)*('d_시나리오'!$J$3-'d_시나리오'!$H$3)*('d_시나리오'!$J$3-'d_시나리오'!$I$3))))</f>
        <v/>
      </c>
      <c r="K748">
        <f>RAND()</f>
        <v/>
      </c>
      <c r="L748">
        <f>IF('d_시나리오'!$J$4='d_시나리오'!$H$4,'d_시나리오'!$I$4,IF(K748&lt;('d_시나리오'!$I$4-'d_시나리오'!$H$4)/('d_시나리오'!$J$4-'d_시나리오'!$H$4),'d_시나리오'!$H$4+SQRT(K748*('d_시나리오'!$J$4-'d_시나리오'!$H$4)*('d_시나리오'!$I$4-'d_시나리오'!$H$4)),'d_시나리오'!$J$4-SQRT((1-K748)*('d_시나리오'!$J$4-'d_시나리오'!$H$4)*('d_시나리오'!$J$4-'d_시나리오'!$I$4))))</f>
        <v/>
      </c>
      <c r="M748">
        <f>RAND()</f>
        <v/>
      </c>
      <c r="N748">
        <f>IF('d_시나리오'!$J$5='d_시나리오'!$H$5,'d_시나리오'!$I$5,IF(M748&lt;('d_시나리오'!$I$5-'d_시나리오'!$H$5)/('d_시나리오'!$J$5-'d_시나리오'!$H$5),'d_시나리오'!$H$5+SQRT(M748*('d_시나리오'!$J$5-'d_시나리오'!$H$5)*('d_시나리오'!$I$5-'d_시나리오'!$H$5)),'d_시나리오'!$J$5-SQRT((1-M748)*('d_시나리오'!$J$5-'d_시나리오'!$H$5)*('d_시나리오'!$J$5-'d_시나리오'!$I$5))))</f>
        <v/>
      </c>
      <c r="O748">
        <f>RAND()</f>
        <v/>
      </c>
      <c r="P748">
        <f>IF('d_시나리오'!$J$6='d_시나리오'!$H$6,'d_시나리오'!$I$6,IF(O748&lt;('d_시나리오'!$I$6-'d_시나리오'!$H$6)/('d_시나리오'!$J$6-'d_시나리오'!$H$6),'d_시나리오'!$H$6+SQRT(O748*('d_시나리오'!$J$6-'d_시나리오'!$H$6)*('d_시나리오'!$I$6-'d_시나리오'!$H$6)),'d_시나리오'!$J$6-SQRT((1-O748)*('d_시나리오'!$J$6-'d_시나리오'!$H$6)*('d_시나리오'!$J$6-'d_시나리오'!$I$6))))</f>
        <v/>
      </c>
      <c r="Q748">
        <f>INDEX('d_분포'!$B$2:$B$57,RANDBETWEEN(1,56))</f>
        <v/>
      </c>
      <c r="R748">
        <f>BETAINV(RAND(),5,5)</f>
        <v/>
      </c>
      <c r="S748">
        <f>'d_고정'!$B$1*'6_기대효과'!$H$7*('d_시나리오'!$I$7/'d_고정'!$B$2)*B748</f>
        <v/>
      </c>
      <c r="T748">
        <f>S748*D748</f>
        <v/>
      </c>
      <c r="U748">
        <f>S748*F748*H748</f>
        <v/>
      </c>
      <c r="V748">
        <f>S748*F748*(H748-1)</f>
        <v/>
      </c>
      <c r="W748">
        <f>U748*J748</f>
        <v/>
      </c>
      <c r="X748">
        <f>T748+W748</f>
        <v/>
      </c>
      <c r="Y748">
        <f>(T748*E748+W748*L748)*(1-R748-'d_고정'!$B$13)</f>
        <v/>
      </c>
      <c r="Z748">
        <f>(U748*N748*Q748+'d_고정'!$B$3*('6_기대효과'!$H$7/8)*Q748*'d_고정'!$B$10*P748*('6_기대효과'!$K$7/'d_고정'!$B$9))*(1-R748)</f>
        <v/>
      </c>
      <c r="AA748">
        <f>W748*L748*(1-R748-'d_고정'!$B$13)+U748*MAX(N748-'d_고정'!$B$10*P748*('6_기대효과'!$K$7/'d_고정'!$B$9),0)*Q748*(1-R748)</f>
        <v/>
      </c>
      <c r="AB748">
        <f>Y748+Z748</f>
        <v/>
      </c>
      <c r="AC748">
        <f>Y748/('d_고정'!$B$5*'6_기대효과'!$H$7/8)/'d_고정'!$B$6</f>
        <v/>
      </c>
      <c r="AD748">
        <f>Y748/('d_고정'!$B$8*'6_기대효과'!$H$7/8)</f>
        <v/>
      </c>
    </row>
    <row r="749">
      <c r="A749">
        <f>RAND()</f>
        <v/>
      </c>
      <c r="B749">
        <f>IF('d_시나리오'!$J$2='d_시나리오'!$H$2,'d_시나리오'!$I$2,IF(A749&lt;('d_시나리오'!$I$2-'d_시나리오'!$H$2)/('d_시나리오'!$J$2-'d_시나리오'!$H$2),'d_시나리오'!$H$2+SQRT(A749*('d_시나리오'!$J$2-'d_시나리오'!$H$2)*('d_시나리오'!$I$2-'d_시나리오'!$H$2)),'d_시나리오'!$J$2-SQRT((1-A749)*('d_시나리오'!$J$2-'d_시나리오'!$H$2)*('d_시나리오'!$J$2-'d_시나리오'!$I$2))))</f>
        <v/>
      </c>
      <c r="C749">
        <f>RAND()</f>
        <v/>
      </c>
      <c r="D749">
        <f>BETAINV(RAND(),IF(C749&lt;'d_고정'!$B$26,'d_고정'!$B$23,'d_고정'!$B$16)+1,'d_고정'!$B$17-IF(C749&lt;'d_고정'!$B$26,'d_고정'!$B$23,'d_고정'!$B$16)+1)*('d_고정'!$B$14+('d_고정'!$B$15-'d_고정'!$B$14)*RAND())</f>
        <v/>
      </c>
      <c r="E749">
        <f>INDEX('d_분포'!$A$2:$A$28,RANDBETWEEN(1,27))</f>
        <v/>
      </c>
      <c r="F749">
        <f>INDEX('d_분포'!$C$2:$C$5,RANDBETWEEN(1,4))*(0.9+0.2*RAND())</f>
        <v/>
      </c>
      <c r="G749">
        <f>RAND()</f>
        <v/>
      </c>
      <c r="H749">
        <f>(F749+(1-F749)*('d_고정'!$B$22*BETAINV(RAND(),IF(G749&lt;'d_고정'!$B$26,'d_고정'!$B$25,'d_고정'!$B$20)+1,'d_고정'!$B$21-IF(G749&lt;'d_고정'!$B$26,'d_고정'!$B$25,'d_고정'!$B$20)+1)+(1-'d_고정'!$B$22)*BETAINV(RAND(),IF(G749&lt;'d_고정'!$B$26,'d_고정'!$B$24,'d_고정'!$B$18)+1,'d_고정'!$B$19-IF(G749&lt;'d_고정'!$B$26,'d_고정'!$B$24,'d_고정'!$B$18)+1))*('d_고정'!$B$14+('d_고정'!$B$15-'d_고정'!$B$14)*RAND()))/F749</f>
        <v/>
      </c>
      <c r="I749">
        <f>RAND()</f>
        <v/>
      </c>
      <c r="J749">
        <f>IF('d_시나리오'!$J$3='d_시나리오'!$H$3,'d_시나리오'!$I$3,IF(I749&lt;('d_시나리오'!$I$3-'d_시나리오'!$H$3)/('d_시나리오'!$J$3-'d_시나리오'!$H$3),'d_시나리오'!$H$3+SQRT(I749*('d_시나리오'!$J$3-'d_시나리오'!$H$3)*('d_시나리오'!$I$3-'d_시나리오'!$H$3)),'d_시나리오'!$J$3-SQRT((1-I749)*('d_시나리오'!$J$3-'d_시나리오'!$H$3)*('d_시나리오'!$J$3-'d_시나리오'!$I$3))))</f>
        <v/>
      </c>
      <c r="K749">
        <f>RAND()</f>
        <v/>
      </c>
      <c r="L749">
        <f>IF('d_시나리오'!$J$4='d_시나리오'!$H$4,'d_시나리오'!$I$4,IF(K749&lt;('d_시나리오'!$I$4-'d_시나리오'!$H$4)/('d_시나리오'!$J$4-'d_시나리오'!$H$4),'d_시나리오'!$H$4+SQRT(K749*('d_시나리오'!$J$4-'d_시나리오'!$H$4)*('d_시나리오'!$I$4-'d_시나리오'!$H$4)),'d_시나리오'!$J$4-SQRT((1-K749)*('d_시나리오'!$J$4-'d_시나리오'!$H$4)*('d_시나리오'!$J$4-'d_시나리오'!$I$4))))</f>
        <v/>
      </c>
      <c r="M749">
        <f>RAND()</f>
        <v/>
      </c>
      <c r="N749">
        <f>IF('d_시나리오'!$J$5='d_시나리오'!$H$5,'d_시나리오'!$I$5,IF(M749&lt;('d_시나리오'!$I$5-'d_시나리오'!$H$5)/('d_시나리오'!$J$5-'d_시나리오'!$H$5),'d_시나리오'!$H$5+SQRT(M749*('d_시나리오'!$J$5-'d_시나리오'!$H$5)*('d_시나리오'!$I$5-'d_시나리오'!$H$5)),'d_시나리오'!$J$5-SQRT((1-M749)*('d_시나리오'!$J$5-'d_시나리오'!$H$5)*('d_시나리오'!$J$5-'d_시나리오'!$I$5))))</f>
        <v/>
      </c>
      <c r="O749">
        <f>RAND()</f>
        <v/>
      </c>
      <c r="P749">
        <f>IF('d_시나리오'!$J$6='d_시나리오'!$H$6,'d_시나리오'!$I$6,IF(O749&lt;('d_시나리오'!$I$6-'d_시나리오'!$H$6)/('d_시나리오'!$J$6-'d_시나리오'!$H$6),'d_시나리오'!$H$6+SQRT(O749*('d_시나리오'!$J$6-'d_시나리오'!$H$6)*('d_시나리오'!$I$6-'d_시나리오'!$H$6)),'d_시나리오'!$J$6-SQRT((1-O749)*('d_시나리오'!$J$6-'d_시나리오'!$H$6)*('d_시나리오'!$J$6-'d_시나리오'!$I$6))))</f>
        <v/>
      </c>
      <c r="Q749">
        <f>INDEX('d_분포'!$B$2:$B$57,RANDBETWEEN(1,56))</f>
        <v/>
      </c>
      <c r="R749">
        <f>BETAINV(RAND(),5,5)</f>
        <v/>
      </c>
      <c r="S749">
        <f>'d_고정'!$B$1*'6_기대효과'!$H$7*('d_시나리오'!$I$7/'d_고정'!$B$2)*B749</f>
        <v/>
      </c>
      <c r="T749">
        <f>S749*D749</f>
        <v/>
      </c>
      <c r="U749">
        <f>S749*F749*H749</f>
        <v/>
      </c>
      <c r="V749">
        <f>S749*F749*(H749-1)</f>
        <v/>
      </c>
      <c r="W749">
        <f>U749*J749</f>
        <v/>
      </c>
      <c r="X749">
        <f>T749+W749</f>
        <v/>
      </c>
      <c r="Y749">
        <f>(T749*E749+W749*L749)*(1-R749-'d_고정'!$B$13)</f>
        <v/>
      </c>
      <c r="Z749">
        <f>(U749*N749*Q749+'d_고정'!$B$3*('6_기대효과'!$H$7/8)*Q749*'d_고정'!$B$10*P749*('6_기대효과'!$K$7/'d_고정'!$B$9))*(1-R749)</f>
        <v/>
      </c>
      <c r="AA749">
        <f>W749*L749*(1-R749-'d_고정'!$B$13)+U749*MAX(N749-'d_고정'!$B$10*P749*('6_기대효과'!$K$7/'d_고정'!$B$9),0)*Q749*(1-R749)</f>
        <v/>
      </c>
      <c r="AB749">
        <f>Y749+Z749</f>
        <v/>
      </c>
      <c r="AC749">
        <f>Y749/('d_고정'!$B$5*'6_기대효과'!$H$7/8)/'d_고정'!$B$6</f>
        <v/>
      </c>
      <c r="AD749">
        <f>Y749/('d_고정'!$B$8*'6_기대효과'!$H$7/8)</f>
        <v/>
      </c>
    </row>
    <row r="750">
      <c r="A750">
        <f>RAND()</f>
        <v/>
      </c>
      <c r="B750">
        <f>IF('d_시나리오'!$J$2='d_시나리오'!$H$2,'d_시나리오'!$I$2,IF(A750&lt;('d_시나리오'!$I$2-'d_시나리오'!$H$2)/('d_시나리오'!$J$2-'d_시나리오'!$H$2),'d_시나리오'!$H$2+SQRT(A750*('d_시나리오'!$J$2-'d_시나리오'!$H$2)*('d_시나리오'!$I$2-'d_시나리오'!$H$2)),'d_시나리오'!$J$2-SQRT((1-A750)*('d_시나리오'!$J$2-'d_시나리오'!$H$2)*('d_시나리오'!$J$2-'d_시나리오'!$I$2))))</f>
        <v/>
      </c>
      <c r="C750">
        <f>RAND()</f>
        <v/>
      </c>
      <c r="D750">
        <f>BETAINV(RAND(),IF(C750&lt;'d_고정'!$B$26,'d_고정'!$B$23,'d_고정'!$B$16)+1,'d_고정'!$B$17-IF(C750&lt;'d_고정'!$B$26,'d_고정'!$B$23,'d_고정'!$B$16)+1)*('d_고정'!$B$14+('d_고정'!$B$15-'d_고정'!$B$14)*RAND())</f>
        <v/>
      </c>
      <c r="E750">
        <f>INDEX('d_분포'!$A$2:$A$28,RANDBETWEEN(1,27))</f>
        <v/>
      </c>
      <c r="F750">
        <f>INDEX('d_분포'!$C$2:$C$5,RANDBETWEEN(1,4))*(0.9+0.2*RAND())</f>
        <v/>
      </c>
      <c r="G750">
        <f>RAND()</f>
        <v/>
      </c>
      <c r="H750">
        <f>(F750+(1-F750)*('d_고정'!$B$22*BETAINV(RAND(),IF(G750&lt;'d_고정'!$B$26,'d_고정'!$B$25,'d_고정'!$B$20)+1,'d_고정'!$B$21-IF(G750&lt;'d_고정'!$B$26,'d_고정'!$B$25,'d_고정'!$B$20)+1)+(1-'d_고정'!$B$22)*BETAINV(RAND(),IF(G750&lt;'d_고정'!$B$26,'d_고정'!$B$24,'d_고정'!$B$18)+1,'d_고정'!$B$19-IF(G750&lt;'d_고정'!$B$26,'d_고정'!$B$24,'d_고정'!$B$18)+1))*('d_고정'!$B$14+('d_고정'!$B$15-'d_고정'!$B$14)*RAND()))/F750</f>
        <v/>
      </c>
      <c r="I750">
        <f>RAND()</f>
        <v/>
      </c>
      <c r="J750">
        <f>IF('d_시나리오'!$J$3='d_시나리오'!$H$3,'d_시나리오'!$I$3,IF(I750&lt;('d_시나리오'!$I$3-'d_시나리오'!$H$3)/('d_시나리오'!$J$3-'d_시나리오'!$H$3),'d_시나리오'!$H$3+SQRT(I750*('d_시나리오'!$J$3-'d_시나리오'!$H$3)*('d_시나리오'!$I$3-'d_시나리오'!$H$3)),'d_시나리오'!$J$3-SQRT((1-I750)*('d_시나리오'!$J$3-'d_시나리오'!$H$3)*('d_시나리오'!$J$3-'d_시나리오'!$I$3))))</f>
        <v/>
      </c>
      <c r="K750">
        <f>RAND()</f>
        <v/>
      </c>
      <c r="L750">
        <f>IF('d_시나리오'!$J$4='d_시나리오'!$H$4,'d_시나리오'!$I$4,IF(K750&lt;('d_시나리오'!$I$4-'d_시나리오'!$H$4)/('d_시나리오'!$J$4-'d_시나리오'!$H$4),'d_시나리오'!$H$4+SQRT(K750*('d_시나리오'!$J$4-'d_시나리오'!$H$4)*('d_시나리오'!$I$4-'d_시나리오'!$H$4)),'d_시나리오'!$J$4-SQRT((1-K750)*('d_시나리오'!$J$4-'d_시나리오'!$H$4)*('d_시나리오'!$J$4-'d_시나리오'!$I$4))))</f>
        <v/>
      </c>
      <c r="M750">
        <f>RAND()</f>
        <v/>
      </c>
      <c r="N750">
        <f>IF('d_시나리오'!$J$5='d_시나리오'!$H$5,'d_시나리오'!$I$5,IF(M750&lt;('d_시나리오'!$I$5-'d_시나리오'!$H$5)/('d_시나리오'!$J$5-'d_시나리오'!$H$5),'d_시나리오'!$H$5+SQRT(M750*('d_시나리오'!$J$5-'d_시나리오'!$H$5)*('d_시나리오'!$I$5-'d_시나리오'!$H$5)),'d_시나리오'!$J$5-SQRT((1-M750)*('d_시나리오'!$J$5-'d_시나리오'!$H$5)*('d_시나리오'!$J$5-'d_시나리오'!$I$5))))</f>
        <v/>
      </c>
      <c r="O750">
        <f>RAND()</f>
        <v/>
      </c>
      <c r="P750">
        <f>IF('d_시나리오'!$J$6='d_시나리오'!$H$6,'d_시나리오'!$I$6,IF(O750&lt;('d_시나리오'!$I$6-'d_시나리오'!$H$6)/('d_시나리오'!$J$6-'d_시나리오'!$H$6),'d_시나리오'!$H$6+SQRT(O750*('d_시나리오'!$J$6-'d_시나리오'!$H$6)*('d_시나리오'!$I$6-'d_시나리오'!$H$6)),'d_시나리오'!$J$6-SQRT((1-O750)*('d_시나리오'!$J$6-'d_시나리오'!$H$6)*('d_시나리오'!$J$6-'d_시나리오'!$I$6))))</f>
        <v/>
      </c>
      <c r="Q750">
        <f>INDEX('d_분포'!$B$2:$B$57,RANDBETWEEN(1,56))</f>
        <v/>
      </c>
      <c r="R750">
        <f>BETAINV(RAND(),5,5)</f>
        <v/>
      </c>
      <c r="S750">
        <f>'d_고정'!$B$1*'6_기대효과'!$H$7*('d_시나리오'!$I$7/'d_고정'!$B$2)*B750</f>
        <v/>
      </c>
      <c r="T750">
        <f>S750*D750</f>
        <v/>
      </c>
      <c r="U750">
        <f>S750*F750*H750</f>
        <v/>
      </c>
      <c r="V750">
        <f>S750*F750*(H750-1)</f>
        <v/>
      </c>
      <c r="W750">
        <f>U750*J750</f>
        <v/>
      </c>
      <c r="X750">
        <f>T750+W750</f>
        <v/>
      </c>
      <c r="Y750">
        <f>(T750*E750+W750*L750)*(1-R750-'d_고정'!$B$13)</f>
        <v/>
      </c>
      <c r="Z750">
        <f>(U750*N750*Q750+'d_고정'!$B$3*('6_기대효과'!$H$7/8)*Q750*'d_고정'!$B$10*P750*('6_기대효과'!$K$7/'d_고정'!$B$9))*(1-R750)</f>
        <v/>
      </c>
      <c r="AA750">
        <f>W750*L750*(1-R750-'d_고정'!$B$13)+U750*MAX(N750-'d_고정'!$B$10*P750*('6_기대효과'!$K$7/'d_고정'!$B$9),0)*Q750*(1-R750)</f>
        <v/>
      </c>
      <c r="AB750">
        <f>Y750+Z750</f>
        <v/>
      </c>
      <c r="AC750">
        <f>Y750/('d_고정'!$B$5*'6_기대효과'!$H$7/8)/'d_고정'!$B$6</f>
        <v/>
      </c>
      <c r="AD750">
        <f>Y750/('d_고정'!$B$8*'6_기대효과'!$H$7/8)</f>
        <v/>
      </c>
    </row>
    <row r="751">
      <c r="A751">
        <f>RAND()</f>
        <v/>
      </c>
      <c r="B751">
        <f>IF('d_시나리오'!$J$2='d_시나리오'!$H$2,'d_시나리오'!$I$2,IF(A751&lt;('d_시나리오'!$I$2-'d_시나리오'!$H$2)/('d_시나리오'!$J$2-'d_시나리오'!$H$2),'d_시나리오'!$H$2+SQRT(A751*('d_시나리오'!$J$2-'d_시나리오'!$H$2)*('d_시나리오'!$I$2-'d_시나리오'!$H$2)),'d_시나리오'!$J$2-SQRT((1-A751)*('d_시나리오'!$J$2-'d_시나리오'!$H$2)*('d_시나리오'!$J$2-'d_시나리오'!$I$2))))</f>
        <v/>
      </c>
      <c r="C751">
        <f>RAND()</f>
        <v/>
      </c>
      <c r="D751">
        <f>BETAINV(RAND(),IF(C751&lt;'d_고정'!$B$26,'d_고정'!$B$23,'d_고정'!$B$16)+1,'d_고정'!$B$17-IF(C751&lt;'d_고정'!$B$26,'d_고정'!$B$23,'d_고정'!$B$16)+1)*('d_고정'!$B$14+('d_고정'!$B$15-'d_고정'!$B$14)*RAND())</f>
        <v/>
      </c>
      <c r="E751">
        <f>INDEX('d_분포'!$A$2:$A$28,RANDBETWEEN(1,27))</f>
        <v/>
      </c>
      <c r="F751">
        <f>INDEX('d_분포'!$C$2:$C$5,RANDBETWEEN(1,4))*(0.9+0.2*RAND())</f>
        <v/>
      </c>
      <c r="G751">
        <f>RAND()</f>
        <v/>
      </c>
      <c r="H751">
        <f>(F751+(1-F751)*('d_고정'!$B$22*BETAINV(RAND(),IF(G751&lt;'d_고정'!$B$26,'d_고정'!$B$25,'d_고정'!$B$20)+1,'d_고정'!$B$21-IF(G751&lt;'d_고정'!$B$26,'d_고정'!$B$25,'d_고정'!$B$20)+1)+(1-'d_고정'!$B$22)*BETAINV(RAND(),IF(G751&lt;'d_고정'!$B$26,'d_고정'!$B$24,'d_고정'!$B$18)+1,'d_고정'!$B$19-IF(G751&lt;'d_고정'!$B$26,'d_고정'!$B$24,'d_고정'!$B$18)+1))*('d_고정'!$B$14+('d_고정'!$B$15-'d_고정'!$B$14)*RAND()))/F751</f>
        <v/>
      </c>
      <c r="I751">
        <f>RAND()</f>
        <v/>
      </c>
      <c r="J751">
        <f>IF('d_시나리오'!$J$3='d_시나리오'!$H$3,'d_시나리오'!$I$3,IF(I751&lt;('d_시나리오'!$I$3-'d_시나리오'!$H$3)/('d_시나리오'!$J$3-'d_시나리오'!$H$3),'d_시나리오'!$H$3+SQRT(I751*('d_시나리오'!$J$3-'d_시나리오'!$H$3)*('d_시나리오'!$I$3-'d_시나리오'!$H$3)),'d_시나리오'!$J$3-SQRT((1-I751)*('d_시나리오'!$J$3-'d_시나리오'!$H$3)*('d_시나리오'!$J$3-'d_시나리오'!$I$3))))</f>
        <v/>
      </c>
      <c r="K751">
        <f>RAND()</f>
        <v/>
      </c>
      <c r="L751">
        <f>IF('d_시나리오'!$J$4='d_시나리오'!$H$4,'d_시나리오'!$I$4,IF(K751&lt;('d_시나리오'!$I$4-'d_시나리오'!$H$4)/('d_시나리오'!$J$4-'d_시나리오'!$H$4),'d_시나리오'!$H$4+SQRT(K751*('d_시나리오'!$J$4-'d_시나리오'!$H$4)*('d_시나리오'!$I$4-'d_시나리오'!$H$4)),'d_시나리오'!$J$4-SQRT((1-K751)*('d_시나리오'!$J$4-'d_시나리오'!$H$4)*('d_시나리오'!$J$4-'d_시나리오'!$I$4))))</f>
        <v/>
      </c>
      <c r="M751">
        <f>RAND()</f>
        <v/>
      </c>
      <c r="N751">
        <f>IF('d_시나리오'!$J$5='d_시나리오'!$H$5,'d_시나리오'!$I$5,IF(M751&lt;('d_시나리오'!$I$5-'d_시나리오'!$H$5)/('d_시나리오'!$J$5-'d_시나리오'!$H$5),'d_시나리오'!$H$5+SQRT(M751*('d_시나리오'!$J$5-'d_시나리오'!$H$5)*('d_시나리오'!$I$5-'d_시나리오'!$H$5)),'d_시나리오'!$J$5-SQRT((1-M751)*('d_시나리오'!$J$5-'d_시나리오'!$H$5)*('d_시나리오'!$J$5-'d_시나리오'!$I$5))))</f>
        <v/>
      </c>
      <c r="O751">
        <f>RAND()</f>
        <v/>
      </c>
      <c r="P751">
        <f>IF('d_시나리오'!$J$6='d_시나리오'!$H$6,'d_시나리오'!$I$6,IF(O751&lt;('d_시나리오'!$I$6-'d_시나리오'!$H$6)/('d_시나리오'!$J$6-'d_시나리오'!$H$6),'d_시나리오'!$H$6+SQRT(O751*('d_시나리오'!$J$6-'d_시나리오'!$H$6)*('d_시나리오'!$I$6-'d_시나리오'!$H$6)),'d_시나리오'!$J$6-SQRT((1-O751)*('d_시나리오'!$J$6-'d_시나리오'!$H$6)*('d_시나리오'!$J$6-'d_시나리오'!$I$6))))</f>
        <v/>
      </c>
      <c r="Q751">
        <f>INDEX('d_분포'!$B$2:$B$57,RANDBETWEEN(1,56))</f>
        <v/>
      </c>
      <c r="R751">
        <f>BETAINV(RAND(),5,5)</f>
        <v/>
      </c>
      <c r="S751">
        <f>'d_고정'!$B$1*'6_기대효과'!$H$7*('d_시나리오'!$I$7/'d_고정'!$B$2)*B751</f>
        <v/>
      </c>
      <c r="T751">
        <f>S751*D751</f>
        <v/>
      </c>
      <c r="U751">
        <f>S751*F751*H751</f>
        <v/>
      </c>
      <c r="V751">
        <f>S751*F751*(H751-1)</f>
        <v/>
      </c>
      <c r="W751">
        <f>U751*J751</f>
        <v/>
      </c>
      <c r="X751">
        <f>T751+W751</f>
        <v/>
      </c>
      <c r="Y751">
        <f>(T751*E751+W751*L751)*(1-R751-'d_고정'!$B$13)</f>
        <v/>
      </c>
      <c r="Z751">
        <f>(U751*N751*Q751+'d_고정'!$B$3*('6_기대효과'!$H$7/8)*Q751*'d_고정'!$B$10*P751*('6_기대효과'!$K$7/'d_고정'!$B$9))*(1-R751)</f>
        <v/>
      </c>
      <c r="AA751">
        <f>W751*L751*(1-R751-'d_고정'!$B$13)+U751*MAX(N751-'d_고정'!$B$10*P751*('6_기대효과'!$K$7/'d_고정'!$B$9),0)*Q751*(1-R751)</f>
        <v/>
      </c>
      <c r="AB751">
        <f>Y751+Z751</f>
        <v/>
      </c>
      <c r="AC751">
        <f>Y751/('d_고정'!$B$5*'6_기대효과'!$H$7/8)/'d_고정'!$B$6</f>
        <v/>
      </c>
      <c r="AD751">
        <f>Y751/('d_고정'!$B$8*'6_기대효과'!$H$7/8)</f>
        <v/>
      </c>
    </row>
    <row r="752">
      <c r="A752">
        <f>RAND()</f>
        <v/>
      </c>
      <c r="B752">
        <f>IF('d_시나리오'!$J$2='d_시나리오'!$H$2,'d_시나리오'!$I$2,IF(A752&lt;('d_시나리오'!$I$2-'d_시나리오'!$H$2)/('d_시나리오'!$J$2-'d_시나리오'!$H$2),'d_시나리오'!$H$2+SQRT(A752*('d_시나리오'!$J$2-'d_시나리오'!$H$2)*('d_시나리오'!$I$2-'d_시나리오'!$H$2)),'d_시나리오'!$J$2-SQRT((1-A752)*('d_시나리오'!$J$2-'d_시나리오'!$H$2)*('d_시나리오'!$J$2-'d_시나리오'!$I$2))))</f>
        <v/>
      </c>
      <c r="C752">
        <f>RAND()</f>
        <v/>
      </c>
      <c r="D752">
        <f>BETAINV(RAND(),IF(C752&lt;'d_고정'!$B$26,'d_고정'!$B$23,'d_고정'!$B$16)+1,'d_고정'!$B$17-IF(C752&lt;'d_고정'!$B$26,'d_고정'!$B$23,'d_고정'!$B$16)+1)*('d_고정'!$B$14+('d_고정'!$B$15-'d_고정'!$B$14)*RAND())</f>
        <v/>
      </c>
      <c r="E752">
        <f>INDEX('d_분포'!$A$2:$A$28,RANDBETWEEN(1,27))</f>
        <v/>
      </c>
      <c r="F752">
        <f>INDEX('d_분포'!$C$2:$C$5,RANDBETWEEN(1,4))*(0.9+0.2*RAND())</f>
        <v/>
      </c>
      <c r="G752">
        <f>RAND()</f>
        <v/>
      </c>
      <c r="H752">
        <f>(F752+(1-F752)*('d_고정'!$B$22*BETAINV(RAND(),IF(G752&lt;'d_고정'!$B$26,'d_고정'!$B$25,'d_고정'!$B$20)+1,'d_고정'!$B$21-IF(G752&lt;'d_고정'!$B$26,'d_고정'!$B$25,'d_고정'!$B$20)+1)+(1-'d_고정'!$B$22)*BETAINV(RAND(),IF(G752&lt;'d_고정'!$B$26,'d_고정'!$B$24,'d_고정'!$B$18)+1,'d_고정'!$B$19-IF(G752&lt;'d_고정'!$B$26,'d_고정'!$B$24,'d_고정'!$B$18)+1))*('d_고정'!$B$14+('d_고정'!$B$15-'d_고정'!$B$14)*RAND()))/F752</f>
        <v/>
      </c>
      <c r="I752">
        <f>RAND()</f>
        <v/>
      </c>
      <c r="J752">
        <f>IF('d_시나리오'!$J$3='d_시나리오'!$H$3,'d_시나리오'!$I$3,IF(I752&lt;('d_시나리오'!$I$3-'d_시나리오'!$H$3)/('d_시나리오'!$J$3-'d_시나리오'!$H$3),'d_시나리오'!$H$3+SQRT(I752*('d_시나리오'!$J$3-'d_시나리오'!$H$3)*('d_시나리오'!$I$3-'d_시나리오'!$H$3)),'d_시나리오'!$J$3-SQRT((1-I752)*('d_시나리오'!$J$3-'d_시나리오'!$H$3)*('d_시나리오'!$J$3-'d_시나리오'!$I$3))))</f>
        <v/>
      </c>
      <c r="K752">
        <f>RAND()</f>
        <v/>
      </c>
      <c r="L752">
        <f>IF('d_시나리오'!$J$4='d_시나리오'!$H$4,'d_시나리오'!$I$4,IF(K752&lt;('d_시나리오'!$I$4-'d_시나리오'!$H$4)/('d_시나리오'!$J$4-'d_시나리오'!$H$4),'d_시나리오'!$H$4+SQRT(K752*('d_시나리오'!$J$4-'d_시나리오'!$H$4)*('d_시나리오'!$I$4-'d_시나리오'!$H$4)),'d_시나리오'!$J$4-SQRT((1-K752)*('d_시나리오'!$J$4-'d_시나리오'!$H$4)*('d_시나리오'!$J$4-'d_시나리오'!$I$4))))</f>
        <v/>
      </c>
      <c r="M752">
        <f>RAND()</f>
        <v/>
      </c>
      <c r="N752">
        <f>IF('d_시나리오'!$J$5='d_시나리오'!$H$5,'d_시나리오'!$I$5,IF(M752&lt;('d_시나리오'!$I$5-'d_시나리오'!$H$5)/('d_시나리오'!$J$5-'d_시나리오'!$H$5),'d_시나리오'!$H$5+SQRT(M752*('d_시나리오'!$J$5-'d_시나리오'!$H$5)*('d_시나리오'!$I$5-'d_시나리오'!$H$5)),'d_시나리오'!$J$5-SQRT((1-M752)*('d_시나리오'!$J$5-'d_시나리오'!$H$5)*('d_시나리오'!$J$5-'d_시나리오'!$I$5))))</f>
        <v/>
      </c>
      <c r="O752">
        <f>RAND()</f>
        <v/>
      </c>
      <c r="P752">
        <f>IF('d_시나리오'!$J$6='d_시나리오'!$H$6,'d_시나리오'!$I$6,IF(O752&lt;('d_시나리오'!$I$6-'d_시나리오'!$H$6)/('d_시나리오'!$J$6-'d_시나리오'!$H$6),'d_시나리오'!$H$6+SQRT(O752*('d_시나리오'!$J$6-'d_시나리오'!$H$6)*('d_시나리오'!$I$6-'d_시나리오'!$H$6)),'d_시나리오'!$J$6-SQRT((1-O752)*('d_시나리오'!$J$6-'d_시나리오'!$H$6)*('d_시나리오'!$J$6-'d_시나리오'!$I$6))))</f>
        <v/>
      </c>
      <c r="Q752">
        <f>INDEX('d_분포'!$B$2:$B$57,RANDBETWEEN(1,56))</f>
        <v/>
      </c>
      <c r="R752">
        <f>BETAINV(RAND(),5,5)</f>
        <v/>
      </c>
      <c r="S752">
        <f>'d_고정'!$B$1*'6_기대효과'!$H$7*('d_시나리오'!$I$7/'d_고정'!$B$2)*B752</f>
        <v/>
      </c>
      <c r="T752">
        <f>S752*D752</f>
        <v/>
      </c>
      <c r="U752">
        <f>S752*F752*H752</f>
        <v/>
      </c>
      <c r="V752">
        <f>S752*F752*(H752-1)</f>
        <v/>
      </c>
      <c r="W752">
        <f>U752*J752</f>
        <v/>
      </c>
      <c r="X752">
        <f>T752+W752</f>
        <v/>
      </c>
      <c r="Y752">
        <f>(T752*E752+W752*L752)*(1-R752-'d_고정'!$B$13)</f>
        <v/>
      </c>
      <c r="Z752">
        <f>(U752*N752*Q752+'d_고정'!$B$3*('6_기대효과'!$H$7/8)*Q752*'d_고정'!$B$10*P752*('6_기대효과'!$K$7/'d_고정'!$B$9))*(1-R752)</f>
        <v/>
      </c>
      <c r="AA752">
        <f>W752*L752*(1-R752-'d_고정'!$B$13)+U752*MAX(N752-'d_고정'!$B$10*P752*('6_기대효과'!$K$7/'d_고정'!$B$9),0)*Q752*(1-R752)</f>
        <v/>
      </c>
      <c r="AB752">
        <f>Y752+Z752</f>
        <v/>
      </c>
      <c r="AC752">
        <f>Y752/('d_고정'!$B$5*'6_기대효과'!$H$7/8)/'d_고정'!$B$6</f>
        <v/>
      </c>
      <c r="AD752">
        <f>Y752/('d_고정'!$B$8*'6_기대효과'!$H$7/8)</f>
        <v/>
      </c>
    </row>
    <row r="753">
      <c r="A753">
        <f>RAND()</f>
        <v/>
      </c>
      <c r="B753">
        <f>IF('d_시나리오'!$J$2='d_시나리오'!$H$2,'d_시나리오'!$I$2,IF(A753&lt;('d_시나리오'!$I$2-'d_시나리오'!$H$2)/('d_시나리오'!$J$2-'d_시나리오'!$H$2),'d_시나리오'!$H$2+SQRT(A753*('d_시나리오'!$J$2-'d_시나리오'!$H$2)*('d_시나리오'!$I$2-'d_시나리오'!$H$2)),'d_시나리오'!$J$2-SQRT((1-A753)*('d_시나리오'!$J$2-'d_시나리오'!$H$2)*('d_시나리오'!$J$2-'d_시나리오'!$I$2))))</f>
        <v/>
      </c>
      <c r="C753">
        <f>RAND()</f>
        <v/>
      </c>
      <c r="D753">
        <f>BETAINV(RAND(),IF(C753&lt;'d_고정'!$B$26,'d_고정'!$B$23,'d_고정'!$B$16)+1,'d_고정'!$B$17-IF(C753&lt;'d_고정'!$B$26,'d_고정'!$B$23,'d_고정'!$B$16)+1)*('d_고정'!$B$14+('d_고정'!$B$15-'d_고정'!$B$14)*RAND())</f>
        <v/>
      </c>
      <c r="E753">
        <f>INDEX('d_분포'!$A$2:$A$28,RANDBETWEEN(1,27))</f>
        <v/>
      </c>
      <c r="F753">
        <f>INDEX('d_분포'!$C$2:$C$5,RANDBETWEEN(1,4))*(0.9+0.2*RAND())</f>
        <v/>
      </c>
      <c r="G753">
        <f>RAND()</f>
        <v/>
      </c>
      <c r="H753">
        <f>(F753+(1-F753)*('d_고정'!$B$22*BETAINV(RAND(),IF(G753&lt;'d_고정'!$B$26,'d_고정'!$B$25,'d_고정'!$B$20)+1,'d_고정'!$B$21-IF(G753&lt;'d_고정'!$B$26,'d_고정'!$B$25,'d_고정'!$B$20)+1)+(1-'d_고정'!$B$22)*BETAINV(RAND(),IF(G753&lt;'d_고정'!$B$26,'d_고정'!$B$24,'d_고정'!$B$18)+1,'d_고정'!$B$19-IF(G753&lt;'d_고정'!$B$26,'d_고정'!$B$24,'d_고정'!$B$18)+1))*('d_고정'!$B$14+('d_고정'!$B$15-'d_고정'!$B$14)*RAND()))/F753</f>
        <v/>
      </c>
      <c r="I753">
        <f>RAND()</f>
        <v/>
      </c>
      <c r="J753">
        <f>IF('d_시나리오'!$J$3='d_시나리오'!$H$3,'d_시나리오'!$I$3,IF(I753&lt;('d_시나리오'!$I$3-'d_시나리오'!$H$3)/('d_시나리오'!$J$3-'d_시나리오'!$H$3),'d_시나리오'!$H$3+SQRT(I753*('d_시나리오'!$J$3-'d_시나리오'!$H$3)*('d_시나리오'!$I$3-'d_시나리오'!$H$3)),'d_시나리오'!$J$3-SQRT((1-I753)*('d_시나리오'!$J$3-'d_시나리오'!$H$3)*('d_시나리오'!$J$3-'d_시나리오'!$I$3))))</f>
        <v/>
      </c>
      <c r="K753">
        <f>RAND()</f>
        <v/>
      </c>
      <c r="L753">
        <f>IF('d_시나리오'!$J$4='d_시나리오'!$H$4,'d_시나리오'!$I$4,IF(K753&lt;('d_시나리오'!$I$4-'d_시나리오'!$H$4)/('d_시나리오'!$J$4-'d_시나리오'!$H$4),'d_시나리오'!$H$4+SQRT(K753*('d_시나리오'!$J$4-'d_시나리오'!$H$4)*('d_시나리오'!$I$4-'d_시나리오'!$H$4)),'d_시나리오'!$J$4-SQRT((1-K753)*('d_시나리오'!$J$4-'d_시나리오'!$H$4)*('d_시나리오'!$J$4-'d_시나리오'!$I$4))))</f>
        <v/>
      </c>
      <c r="M753">
        <f>RAND()</f>
        <v/>
      </c>
      <c r="N753">
        <f>IF('d_시나리오'!$J$5='d_시나리오'!$H$5,'d_시나리오'!$I$5,IF(M753&lt;('d_시나리오'!$I$5-'d_시나리오'!$H$5)/('d_시나리오'!$J$5-'d_시나리오'!$H$5),'d_시나리오'!$H$5+SQRT(M753*('d_시나리오'!$J$5-'d_시나리오'!$H$5)*('d_시나리오'!$I$5-'d_시나리오'!$H$5)),'d_시나리오'!$J$5-SQRT((1-M753)*('d_시나리오'!$J$5-'d_시나리오'!$H$5)*('d_시나리오'!$J$5-'d_시나리오'!$I$5))))</f>
        <v/>
      </c>
      <c r="O753">
        <f>RAND()</f>
        <v/>
      </c>
      <c r="P753">
        <f>IF('d_시나리오'!$J$6='d_시나리오'!$H$6,'d_시나리오'!$I$6,IF(O753&lt;('d_시나리오'!$I$6-'d_시나리오'!$H$6)/('d_시나리오'!$J$6-'d_시나리오'!$H$6),'d_시나리오'!$H$6+SQRT(O753*('d_시나리오'!$J$6-'d_시나리오'!$H$6)*('d_시나리오'!$I$6-'d_시나리오'!$H$6)),'d_시나리오'!$J$6-SQRT((1-O753)*('d_시나리오'!$J$6-'d_시나리오'!$H$6)*('d_시나리오'!$J$6-'d_시나리오'!$I$6))))</f>
        <v/>
      </c>
      <c r="Q753">
        <f>INDEX('d_분포'!$B$2:$B$57,RANDBETWEEN(1,56))</f>
        <v/>
      </c>
      <c r="R753">
        <f>BETAINV(RAND(),5,5)</f>
        <v/>
      </c>
      <c r="S753">
        <f>'d_고정'!$B$1*'6_기대효과'!$H$7*('d_시나리오'!$I$7/'d_고정'!$B$2)*B753</f>
        <v/>
      </c>
      <c r="T753">
        <f>S753*D753</f>
        <v/>
      </c>
      <c r="U753">
        <f>S753*F753*H753</f>
        <v/>
      </c>
      <c r="V753">
        <f>S753*F753*(H753-1)</f>
        <v/>
      </c>
      <c r="W753">
        <f>U753*J753</f>
        <v/>
      </c>
      <c r="X753">
        <f>T753+W753</f>
        <v/>
      </c>
      <c r="Y753">
        <f>(T753*E753+W753*L753)*(1-R753-'d_고정'!$B$13)</f>
        <v/>
      </c>
      <c r="Z753">
        <f>(U753*N753*Q753+'d_고정'!$B$3*('6_기대효과'!$H$7/8)*Q753*'d_고정'!$B$10*P753*('6_기대효과'!$K$7/'d_고정'!$B$9))*(1-R753)</f>
        <v/>
      </c>
      <c r="AA753">
        <f>W753*L753*(1-R753-'d_고정'!$B$13)+U753*MAX(N753-'d_고정'!$B$10*P753*('6_기대효과'!$K$7/'d_고정'!$B$9),0)*Q753*(1-R753)</f>
        <v/>
      </c>
      <c r="AB753">
        <f>Y753+Z753</f>
        <v/>
      </c>
      <c r="AC753">
        <f>Y753/('d_고정'!$B$5*'6_기대효과'!$H$7/8)/'d_고정'!$B$6</f>
        <v/>
      </c>
      <c r="AD753">
        <f>Y753/('d_고정'!$B$8*'6_기대효과'!$H$7/8)</f>
        <v/>
      </c>
    </row>
    <row r="754">
      <c r="A754">
        <f>RAND()</f>
        <v/>
      </c>
      <c r="B754">
        <f>IF('d_시나리오'!$J$2='d_시나리오'!$H$2,'d_시나리오'!$I$2,IF(A754&lt;('d_시나리오'!$I$2-'d_시나리오'!$H$2)/('d_시나리오'!$J$2-'d_시나리오'!$H$2),'d_시나리오'!$H$2+SQRT(A754*('d_시나리오'!$J$2-'d_시나리오'!$H$2)*('d_시나리오'!$I$2-'d_시나리오'!$H$2)),'d_시나리오'!$J$2-SQRT((1-A754)*('d_시나리오'!$J$2-'d_시나리오'!$H$2)*('d_시나리오'!$J$2-'d_시나리오'!$I$2))))</f>
        <v/>
      </c>
      <c r="C754">
        <f>RAND()</f>
        <v/>
      </c>
      <c r="D754">
        <f>BETAINV(RAND(),IF(C754&lt;'d_고정'!$B$26,'d_고정'!$B$23,'d_고정'!$B$16)+1,'d_고정'!$B$17-IF(C754&lt;'d_고정'!$B$26,'d_고정'!$B$23,'d_고정'!$B$16)+1)*('d_고정'!$B$14+('d_고정'!$B$15-'d_고정'!$B$14)*RAND())</f>
        <v/>
      </c>
      <c r="E754">
        <f>INDEX('d_분포'!$A$2:$A$28,RANDBETWEEN(1,27))</f>
        <v/>
      </c>
      <c r="F754">
        <f>INDEX('d_분포'!$C$2:$C$5,RANDBETWEEN(1,4))*(0.9+0.2*RAND())</f>
        <v/>
      </c>
      <c r="G754">
        <f>RAND()</f>
        <v/>
      </c>
      <c r="H754">
        <f>(F754+(1-F754)*('d_고정'!$B$22*BETAINV(RAND(),IF(G754&lt;'d_고정'!$B$26,'d_고정'!$B$25,'d_고정'!$B$20)+1,'d_고정'!$B$21-IF(G754&lt;'d_고정'!$B$26,'d_고정'!$B$25,'d_고정'!$B$20)+1)+(1-'d_고정'!$B$22)*BETAINV(RAND(),IF(G754&lt;'d_고정'!$B$26,'d_고정'!$B$24,'d_고정'!$B$18)+1,'d_고정'!$B$19-IF(G754&lt;'d_고정'!$B$26,'d_고정'!$B$24,'d_고정'!$B$18)+1))*('d_고정'!$B$14+('d_고정'!$B$15-'d_고정'!$B$14)*RAND()))/F754</f>
        <v/>
      </c>
      <c r="I754">
        <f>RAND()</f>
        <v/>
      </c>
      <c r="J754">
        <f>IF('d_시나리오'!$J$3='d_시나리오'!$H$3,'d_시나리오'!$I$3,IF(I754&lt;('d_시나리오'!$I$3-'d_시나리오'!$H$3)/('d_시나리오'!$J$3-'d_시나리오'!$H$3),'d_시나리오'!$H$3+SQRT(I754*('d_시나리오'!$J$3-'d_시나리오'!$H$3)*('d_시나리오'!$I$3-'d_시나리오'!$H$3)),'d_시나리오'!$J$3-SQRT((1-I754)*('d_시나리오'!$J$3-'d_시나리오'!$H$3)*('d_시나리오'!$J$3-'d_시나리오'!$I$3))))</f>
        <v/>
      </c>
      <c r="K754">
        <f>RAND()</f>
        <v/>
      </c>
      <c r="L754">
        <f>IF('d_시나리오'!$J$4='d_시나리오'!$H$4,'d_시나리오'!$I$4,IF(K754&lt;('d_시나리오'!$I$4-'d_시나리오'!$H$4)/('d_시나리오'!$J$4-'d_시나리오'!$H$4),'d_시나리오'!$H$4+SQRT(K754*('d_시나리오'!$J$4-'d_시나리오'!$H$4)*('d_시나리오'!$I$4-'d_시나리오'!$H$4)),'d_시나리오'!$J$4-SQRT((1-K754)*('d_시나리오'!$J$4-'d_시나리오'!$H$4)*('d_시나리오'!$J$4-'d_시나리오'!$I$4))))</f>
        <v/>
      </c>
      <c r="M754">
        <f>RAND()</f>
        <v/>
      </c>
      <c r="N754">
        <f>IF('d_시나리오'!$J$5='d_시나리오'!$H$5,'d_시나리오'!$I$5,IF(M754&lt;('d_시나리오'!$I$5-'d_시나리오'!$H$5)/('d_시나리오'!$J$5-'d_시나리오'!$H$5),'d_시나리오'!$H$5+SQRT(M754*('d_시나리오'!$J$5-'d_시나리오'!$H$5)*('d_시나리오'!$I$5-'d_시나리오'!$H$5)),'d_시나리오'!$J$5-SQRT((1-M754)*('d_시나리오'!$J$5-'d_시나리오'!$H$5)*('d_시나리오'!$J$5-'d_시나리오'!$I$5))))</f>
        <v/>
      </c>
      <c r="O754">
        <f>RAND()</f>
        <v/>
      </c>
      <c r="P754">
        <f>IF('d_시나리오'!$J$6='d_시나리오'!$H$6,'d_시나리오'!$I$6,IF(O754&lt;('d_시나리오'!$I$6-'d_시나리오'!$H$6)/('d_시나리오'!$J$6-'d_시나리오'!$H$6),'d_시나리오'!$H$6+SQRT(O754*('d_시나리오'!$J$6-'d_시나리오'!$H$6)*('d_시나리오'!$I$6-'d_시나리오'!$H$6)),'d_시나리오'!$J$6-SQRT((1-O754)*('d_시나리오'!$J$6-'d_시나리오'!$H$6)*('d_시나리오'!$J$6-'d_시나리오'!$I$6))))</f>
        <v/>
      </c>
      <c r="Q754">
        <f>INDEX('d_분포'!$B$2:$B$57,RANDBETWEEN(1,56))</f>
        <v/>
      </c>
      <c r="R754">
        <f>BETAINV(RAND(),5,5)</f>
        <v/>
      </c>
      <c r="S754">
        <f>'d_고정'!$B$1*'6_기대효과'!$H$7*('d_시나리오'!$I$7/'d_고정'!$B$2)*B754</f>
        <v/>
      </c>
      <c r="T754">
        <f>S754*D754</f>
        <v/>
      </c>
      <c r="U754">
        <f>S754*F754*H754</f>
        <v/>
      </c>
      <c r="V754">
        <f>S754*F754*(H754-1)</f>
        <v/>
      </c>
      <c r="W754">
        <f>U754*J754</f>
        <v/>
      </c>
      <c r="X754">
        <f>T754+W754</f>
        <v/>
      </c>
      <c r="Y754">
        <f>(T754*E754+W754*L754)*(1-R754-'d_고정'!$B$13)</f>
        <v/>
      </c>
      <c r="Z754">
        <f>(U754*N754*Q754+'d_고정'!$B$3*('6_기대효과'!$H$7/8)*Q754*'d_고정'!$B$10*P754*('6_기대효과'!$K$7/'d_고정'!$B$9))*(1-R754)</f>
        <v/>
      </c>
      <c r="AA754">
        <f>W754*L754*(1-R754-'d_고정'!$B$13)+U754*MAX(N754-'d_고정'!$B$10*P754*('6_기대효과'!$K$7/'d_고정'!$B$9),0)*Q754*(1-R754)</f>
        <v/>
      </c>
      <c r="AB754">
        <f>Y754+Z754</f>
        <v/>
      </c>
      <c r="AC754">
        <f>Y754/('d_고정'!$B$5*'6_기대효과'!$H$7/8)/'d_고정'!$B$6</f>
        <v/>
      </c>
      <c r="AD754">
        <f>Y754/('d_고정'!$B$8*'6_기대효과'!$H$7/8)</f>
        <v/>
      </c>
    </row>
    <row r="755">
      <c r="A755">
        <f>RAND()</f>
        <v/>
      </c>
      <c r="B755">
        <f>IF('d_시나리오'!$J$2='d_시나리오'!$H$2,'d_시나리오'!$I$2,IF(A755&lt;('d_시나리오'!$I$2-'d_시나리오'!$H$2)/('d_시나리오'!$J$2-'d_시나리오'!$H$2),'d_시나리오'!$H$2+SQRT(A755*('d_시나리오'!$J$2-'d_시나리오'!$H$2)*('d_시나리오'!$I$2-'d_시나리오'!$H$2)),'d_시나리오'!$J$2-SQRT((1-A755)*('d_시나리오'!$J$2-'d_시나리오'!$H$2)*('d_시나리오'!$J$2-'d_시나리오'!$I$2))))</f>
        <v/>
      </c>
      <c r="C755">
        <f>RAND()</f>
        <v/>
      </c>
      <c r="D755">
        <f>BETAINV(RAND(),IF(C755&lt;'d_고정'!$B$26,'d_고정'!$B$23,'d_고정'!$B$16)+1,'d_고정'!$B$17-IF(C755&lt;'d_고정'!$B$26,'d_고정'!$B$23,'d_고정'!$B$16)+1)*('d_고정'!$B$14+('d_고정'!$B$15-'d_고정'!$B$14)*RAND())</f>
        <v/>
      </c>
      <c r="E755">
        <f>INDEX('d_분포'!$A$2:$A$28,RANDBETWEEN(1,27))</f>
        <v/>
      </c>
      <c r="F755">
        <f>INDEX('d_분포'!$C$2:$C$5,RANDBETWEEN(1,4))*(0.9+0.2*RAND())</f>
        <v/>
      </c>
      <c r="G755">
        <f>RAND()</f>
        <v/>
      </c>
      <c r="H755">
        <f>(F755+(1-F755)*('d_고정'!$B$22*BETAINV(RAND(),IF(G755&lt;'d_고정'!$B$26,'d_고정'!$B$25,'d_고정'!$B$20)+1,'d_고정'!$B$21-IF(G755&lt;'d_고정'!$B$26,'d_고정'!$B$25,'d_고정'!$B$20)+1)+(1-'d_고정'!$B$22)*BETAINV(RAND(),IF(G755&lt;'d_고정'!$B$26,'d_고정'!$B$24,'d_고정'!$B$18)+1,'d_고정'!$B$19-IF(G755&lt;'d_고정'!$B$26,'d_고정'!$B$24,'d_고정'!$B$18)+1))*('d_고정'!$B$14+('d_고정'!$B$15-'d_고정'!$B$14)*RAND()))/F755</f>
        <v/>
      </c>
      <c r="I755">
        <f>RAND()</f>
        <v/>
      </c>
      <c r="J755">
        <f>IF('d_시나리오'!$J$3='d_시나리오'!$H$3,'d_시나리오'!$I$3,IF(I755&lt;('d_시나리오'!$I$3-'d_시나리오'!$H$3)/('d_시나리오'!$J$3-'d_시나리오'!$H$3),'d_시나리오'!$H$3+SQRT(I755*('d_시나리오'!$J$3-'d_시나리오'!$H$3)*('d_시나리오'!$I$3-'d_시나리오'!$H$3)),'d_시나리오'!$J$3-SQRT((1-I755)*('d_시나리오'!$J$3-'d_시나리오'!$H$3)*('d_시나리오'!$J$3-'d_시나리오'!$I$3))))</f>
        <v/>
      </c>
      <c r="K755">
        <f>RAND()</f>
        <v/>
      </c>
      <c r="L755">
        <f>IF('d_시나리오'!$J$4='d_시나리오'!$H$4,'d_시나리오'!$I$4,IF(K755&lt;('d_시나리오'!$I$4-'d_시나리오'!$H$4)/('d_시나리오'!$J$4-'d_시나리오'!$H$4),'d_시나리오'!$H$4+SQRT(K755*('d_시나리오'!$J$4-'d_시나리오'!$H$4)*('d_시나리오'!$I$4-'d_시나리오'!$H$4)),'d_시나리오'!$J$4-SQRT((1-K755)*('d_시나리오'!$J$4-'d_시나리오'!$H$4)*('d_시나리오'!$J$4-'d_시나리오'!$I$4))))</f>
        <v/>
      </c>
      <c r="M755">
        <f>RAND()</f>
        <v/>
      </c>
      <c r="N755">
        <f>IF('d_시나리오'!$J$5='d_시나리오'!$H$5,'d_시나리오'!$I$5,IF(M755&lt;('d_시나리오'!$I$5-'d_시나리오'!$H$5)/('d_시나리오'!$J$5-'d_시나리오'!$H$5),'d_시나리오'!$H$5+SQRT(M755*('d_시나리오'!$J$5-'d_시나리오'!$H$5)*('d_시나리오'!$I$5-'d_시나리오'!$H$5)),'d_시나리오'!$J$5-SQRT((1-M755)*('d_시나리오'!$J$5-'d_시나리오'!$H$5)*('d_시나리오'!$J$5-'d_시나리오'!$I$5))))</f>
        <v/>
      </c>
      <c r="O755">
        <f>RAND()</f>
        <v/>
      </c>
      <c r="P755">
        <f>IF('d_시나리오'!$J$6='d_시나리오'!$H$6,'d_시나리오'!$I$6,IF(O755&lt;('d_시나리오'!$I$6-'d_시나리오'!$H$6)/('d_시나리오'!$J$6-'d_시나리오'!$H$6),'d_시나리오'!$H$6+SQRT(O755*('d_시나리오'!$J$6-'d_시나리오'!$H$6)*('d_시나리오'!$I$6-'d_시나리오'!$H$6)),'d_시나리오'!$J$6-SQRT((1-O755)*('d_시나리오'!$J$6-'d_시나리오'!$H$6)*('d_시나리오'!$J$6-'d_시나리오'!$I$6))))</f>
        <v/>
      </c>
      <c r="Q755">
        <f>INDEX('d_분포'!$B$2:$B$57,RANDBETWEEN(1,56))</f>
        <v/>
      </c>
      <c r="R755">
        <f>BETAINV(RAND(),5,5)</f>
        <v/>
      </c>
      <c r="S755">
        <f>'d_고정'!$B$1*'6_기대효과'!$H$7*('d_시나리오'!$I$7/'d_고정'!$B$2)*B755</f>
        <v/>
      </c>
      <c r="T755">
        <f>S755*D755</f>
        <v/>
      </c>
      <c r="U755">
        <f>S755*F755*H755</f>
        <v/>
      </c>
      <c r="V755">
        <f>S755*F755*(H755-1)</f>
        <v/>
      </c>
      <c r="W755">
        <f>U755*J755</f>
        <v/>
      </c>
      <c r="X755">
        <f>T755+W755</f>
        <v/>
      </c>
      <c r="Y755">
        <f>(T755*E755+W755*L755)*(1-R755-'d_고정'!$B$13)</f>
        <v/>
      </c>
      <c r="Z755">
        <f>(U755*N755*Q755+'d_고정'!$B$3*('6_기대효과'!$H$7/8)*Q755*'d_고정'!$B$10*P755*('6_기대효과'!$K$7/'d_고정'!$B$9))*(1-R755)</f>
        <v/>
      </c>
      <c r="AA755">
        <f>W755*L755*(1-R755-'d_고정'!$B$13)+U755*MAX(N755-'d_고정'!$B$10*P755*('6_기대효과'!$K$7/'d_고정'!$B$9),0)*Q755*(1-R755)</f>
        <v/>
      </c>
      <c r="AB755">
        <f>Y755+Z755</f>
        <v/>
      </c>
      <c r="AC755">
        <f>Y755/('d_고정'!$B$5*'6_기대효과'!$H$7/8)/'d_고정'!$B$6</f>
        <v/>
      </c>
      <c r="AD755">
        <f>Y755/('d_고정'!$B$8*'6_기대효과'!$H$7/8)</f>
        <v/>
      </c>
    </row>
    <row r="756">
      <c r="A756">
        <f>RAND()</f>
        <v/>
      </c>
      <c r="B756">
        <f>IF('d_시나리오'!$J$2='d_시나리오'!$H$2,'d_시나리오'!$I$2,IF(A756&lt;('d_시나리오'!$I$2-'d_시나리오'!$H$2)/('d_시나리오'!$J$2-'d_시나리오'!$H$2),'d_시나리오'!$H$2+SQRT(A756*('d_시나리오'!$J$2-'d_시나리오'!$H$2)*('d_시나리오'!$I$2-'d_시나리오'!$H$2)),'d_시나리오'!$J$2-SQRT((1-A756)*('d_시나리오'!$J$2-'d_시나리오'!$H$2)*('d_시나리오'!$J$2-'d_시나리오'!$I$2))))</f>
        <v/>
      </c>
      <c r="C756">
        <f>RAND()</f>
        <v/>
      </c>
      <c r="D756">
        <f>BETAINV(RAND(),IF(C756&lt;'d_고정'!$B$26,'d_고정'!$B$23,'d_고정'!$B$16)+1,'d_고정'!$B$17-IF(C756&lt;'d_고정'!$B$26,'d_고정'!$B$23,'d_고정'!$B$16)+1)*('d_고정'!$B$14+('d_고정'!$B$15-'d_고정'!$B$14)*RAND())</f>
        <v/>
      </c>
      <c r="E756">
        <f>INDEX('d_분포'!$A$2:$A$28,RANDBETWEEN(1,27))</f>
        <v/>
      </c>
      <c r="F756">
        <f>INDEX('d_분포'!$C$2:$C$5,RANDBETWEEN(1,4))*(0.9+0.2*RAND())</f>
        <v/>
      </c>
      <c r="G756">
        <f>RAND()</f>
        <v/>
      </c>
      <c r="H756">
        <f>(F756+(1-F756)*('d_고정'!$B$22*BETAINV(RAND(),IF(G756&lt;'d_고정'!$B$26,'d_고정'!$B$25,'d_고정'!$B$20)+1,'d_고정'!$B$21-IF(G756&lt;'d_고정'!$B$26,'d_고정'!$B$25,'d_고정'!$B$20)+1)+(1-'d_고정'!$B$22)*BETAINV(RAND(),IF(G756&lt;'d_고정'!$B$26,'d_고정'!$B$24,'d_고정'!$B$18)+1,'d_고정'!$B$19-IF(G756&lt;'d_고정'!$B$26,'d_고정'!$B$24,'d_고정'!$B$18)+1))*('d_고정'!$B$14+('d_고정'!$B$15-'d_고정'!$B$14)*RAND()))/F756</f>
        <v/>
      </c>
      <c r="I756">
        <f>RAND()</f>
        <v/>
      </c>
      <c r="J756">
        <f>IF('d_시나리오'!$J$3='d_시나리오'!$H$3,'d_시나리오'!$I$3,IF(I756&lt;('d_시나리오'!$I$3-'d_시나리오'!$H$3)/('d_시나리오'!$J$3-'d_시나리오'!$H$3),'d_시나리오'!$H$3+SQRT(I756*('d_시나리오'!$J$3-'d_시나리오'!$H$3)*('d_시나리오'!$I$3-'d_시나리오'!$H$3)),'d_시나리오'!$J$3-SQRT((1-I756)*('d_시나리오'!$J$3-'d_시나리오'!$H$3)*('d_시나리오'!$J$3-'d_시나리오'!$I$3))))</f>
        <v/>
      </c>
      <c r="K756">
        <f>RAND()</f>
        <v/>
      </c>
      <c r="L756">
        <f>IF('d_시나리오'!$J$4='d_시나리오'!$H$4,'d_시나리오'!$I$4,IF(K756&lt;('d_시나리오'!$I$4-'d_시나리오'!$H$4)/('d_시나리오'!$J$4-'d_시나리오'!$H$4),'d_시나리오'!$H$4+SQRT(K756*('d_시나리오'!$J$4-'d_시나리오'!$H$4)*('d_시나리오'!$I$4-'d_시나리오'!$H$4)),'d_시나리오'!$J$4-SQRT((1-K756)*('d_시나리오'!$J$4-'d_시나리오'!$H$4)*('d_시나리오'!$J$4-'d_시나리오'!$I$4))))</f>
        <v/>
      </c>
      <c r="M756">
        <f>RAND()</f>
        <v/>
      </c>
      <c r="N756">
        <f>IF('d_시나리오'!$J$5='d_시나리오'!$H$5,'d_시나리오'!$I$5,IF(M756&lt;('d_시나리오'!$I$5-'d_시나리오'!$H$5)/('d_시나리오'!$J$5-'d_시나리오'!$H$5),'d_시나리오'!$H$5+SQRT(M756*('d_시나리오'!$J$5-'d_시나리오'!$H$5)*('d_시나리오'!$I$5-'d_시나리오'!$H$5)),'d_시나리오'!$J$5-SQRT((1-M756)*('d_시나리오'!$J$5-'d_시나리오'!$H$5)*('d_시나리오'!$J$5-'d_시나리오'!$I$5))))</f>
        <v/>
      </c>
      <c r="O756">
        <f>RAND()</f>
        <v/>
      </c>
      <c r="P756">
        <f>IF('d_시나리오'!$J$6='d_시나리오'!$H$6,'d_시나리오'!$I$6,IF(O756&lt;('d_시나리오'!$I$6-'d_시나리오'!$H$6)/('d_시나리오'!$J$6-'d_시나리오'!$H$6),'d_시나리오'!$H$6+SQRT(O756*('d_시나리오'!$J$6-'d_시나리오'!$H$6)*('d_시나리오'!$I$6-'d_시나리오'!$H$6)),'d_시나리오'!$J$6-SQRT((1-O756)*('d_시나리오'!$J$6-'d_시나리오'!$H$6)*('d_시나리오'!$J$6-'d_시나리오'!$I$6))))</f>
        <v/>
      </c>
      <c r="Q756">
        <f>INDEX('d_분포'!$B$2:$B$57,RANDBETWEEN(1,56))</f>
        <v/>
      </c>
      <c r="R756">
        <f>BETAINV(RAND(),5,5)</f>
        <v/>
      </c>
      <c r="S756">
        <f>'d_고정'!$B$1*'6_기대효과'!$H$7*('d_시나리오'!$I$7/'d_고정'!$B$2)*B756</f>
        <v/>
      </c>
      <c r="T756">
        <f>S756*D756</f>
        <v/>
      </c>
      <c r="U756">
        <f>S756*F756*H756</f>
        <v/>
      </c>
      <c r="V756">
        <f>S756*F756*(H756-1)</f>
        <v/>
      </c>
      <c r="W756">
        <f>U756*J756</f>
        <v/>
      </c>
      <c r="X756">
        <f>T756+W756</f>
        <v/>
      </c>
      <c r="Y756">
        <f>(T756*E756+W756*L756)*(1-R756-'d_고정'!$B$13)</f>
        <v/>
      </c>
      <c r="Z756">
        <f>(U756*N756*Q756+'d_고정'!$B$3*('6_기대효과'!$H$7/8)*Q756*'d_고정'!$B$10*P756*('6_기대효과'!$K$7/'d_고정'!$B$9))*(1-R756)</f>
        <v/>
      </c>
      <c r="AA756">
        <f>W756*L756*(1-R756-'d_고정'!$B$13)+U756*MAX(N756-'d_고정'!$B$10*P756*('6_기대효과'!$K$7/'d_고정'!$B$9),0)*Q756*(1-R756)</f>
        <v/>
      </c>
      <c r="AB756">
        <f>Y756+Z756</f>
        <v/>
      </c>
      <c r="AC756">
        <f>Y756/('d_고정'!$B$5*'6_기대효과'!$H$7/8)/'d_고정'!$B$6</f>
        <v/>
      </c>
      <c r="AD756">
        <f>Y756/('d_고정'!$B$8*'6_기대효과'!$H$7/8)</f>
        <v/>
      </c>
    </row>
    <row r="757">
      <c r="A757">
        <f>RAND()</f>
        <v/>
      </c>
      <c r="B757">
        <f>IF('d_시나리오'!$J$2='d_시나리오'!$H$2,'d_시나리오'!$I$2,IF(A757&lt;('d_시나리오'!$I$2-'d_시나리오'!$H$2)/('d_시나리오'!$J$2-'d_시나리오'!$H$2),'d_시나리오'!$H$2+SQRT(A757*('d_시나리오'!$J$2-'d_시나리오'!$H$2)*('d_시나리오'!$I$2-'d_시나리오'!$H$2)),'d_시나리오'!$J$2-SQRT((1-A757)*('d_시나리오'!$J$2-'d_시나리오'!$H$2)*('d_시나리오'!$J$2-'d_시나리오'!$I$2))))</f>
        <v/>
      </c>
      <c r="C757">
        <f>RAND()</f>
        <v/>
      </c>
      <c r="D757">
        <f>BETAINV(RAND(),IF(C757&lt;'d_고정'!$B$26,'d_고정'!$B$23,'d_고정'!$B$16)+1,'d_고정'!$B$17-IF(C757&lt;'d_고정'!$B$26,'d_고정'!$B$23,'d_고정'!$B$16)+1)*('d_고정'!$B$14+('d_고정'!$B$15-'d_고정'!$B$14)*RAND())</f>
        <v/>
      </c>
      <c r="E757">
        <f>INDEX('d_분포'!$A$2:$A$28,RANDBETWEEN(1,27))</f>
        <v/>
      </c>
      <c r="F757">
        <f>INDEX('d_분포'!$C$2:$C$5,RANDBETWEEN(1,4))*(0.9+0.2*RAND())</f>
        <v/>
      </c>
      <c r="G757">
        <f>RAND()</f>
        <v/>
      </c>
      <c r="H757">
        <f>(F757+(1-F757)*('d_고정'!$B$22*BETAINV(RAND(),IF(G757&lt;'d_고정'!$B$26,'d_고정'!$B$25,'d_고정'!$B$20)+1,'d_고정'!$B$21-IF(G757&lt;'d_고정'!$B$26,'d_고정'!$B$25,'d_고정'!$B$20)+1)+(1-'d_고정'!$B$22)*BETAINV(RAND(),IF(G757&lt;'d_고정'!$B$26,'d_고정'!$B$24,'d_고정'!$B$18)+1,'d_고정'!$B$19-IF(G757&lt;'d_고정'!$B$26,'d_고정'!$B$24,'d_고정'!$B$18)+1))*('d_고정'!$B$14+('d_고정'!$B$15-'d_고정'!$B$14)*RAND()))/F757</f>
        <v/>
      </c>
      <c r="I757">
        <f>RAND()</f>
        <v/>
      </c>
      <c r="J757">
        <f>IF('d_시나리오'!$J$3='d_시나리오'!$H$3,'d_시나리오'!$I$3,IF(I757&lt;('d_시나리오'!$I$3-'d_시나리오'!$H$3)/('d_시나리오'!$J$3-'d_시나리오'!$H$3),'d_시나리오'!$H$3+SQRT(I757*('d_시나리오'!$J$3-'d_시나리오'!$H$3)*('d_시나리오'!$I$3-'d_시나리오'!$H$3)),'d_시나리오'!$J$3-SQRT((1-I757)*('d_시나리오'!$J$3-'d_시나리오'!$H$3)*('d_시나리오'!$J$3-'d_시나리오'!$I$3))))</f>
        <v/>
      </c>
      <c r="K757">
        <f>RAND()</f>
        <v/>
      </c>
      <c r="L757">
        <f>IF('d_시나리오'!$J$4='d_시나리오'!$H$4,'d_시나리오'!$I$4,IF(K757&lt;('d_시나리오'!$I$4-'d_시나리오'!$H$4)/('d_시나리오'!$J$4-'d_시나리오'!$H$4),'d_시나리오'!$H$4+SQRT(K757*('d_시나리오'!$J$4-'d_시나리오'!$H$4)*('d_시나리오'!$I$4-'d_시나리오'!$H$4)),'d_시나리오'!$J$4-SQRT((1-K757)*('d_시나리오'!$J$4-'d_시나리오'!$H$4)*('d_시나리오'!$J$4-'d_시나리오'!$I$4))))</f>
        <v/>
      </c>
      <c r="M757">
        <f>RAND()</f>
        <v/>
      </c>
      <c r="N757">
        <f>IF('d_시나리오'!$J$5='d_시나리오'!$H$5,'d_시나리오'!$I$5,IF(M757&lt;('d_시나리오'!$I$5-'d_시나리오'!$H$5)/('d_시나리오'!$J$5-'d_시나리오'!$H$5),'d_시나리오'!$H$5+SQRT(M757*('d_시나리오'!$J$5-'d_시나리오'!$H$5)*('d_시나리오'!$I$5-'d_시나리오'!$H$5)),'d_시나리오'!$J$5-SQRT((1-M757)*('d_시나리오'!$J$5-'d_시나리오'!$H$5)*('d_시나리오'!$J$5-'d_시나리오'!$I$5))))</f>
        <v/>
      </c>
      <c r="O757">
        <f>RAND()</f>
        <v/>
      </c>
      <c r="P757">
        <f>IF('d_시나리오'!$J$6='d_시나리오'!$H$6,'d_시나리오'!$I$6,IF(O757&lt;('d_시나리오'!$I$6-'d_시나리오'!$H$6)/('d_시나리오'!$J$6-'d_시나리오'!$H$6),'d_시나리오'!$H$6+SQRT(O757*('d_시나리오'!$J$6-'d_시나리오'!$H$6)*('d_시나리오'!$I$6-'d_시나리오'!$H$6)),'d_시나리오'!$J$6-SQRT((1-O757)*('d_시나리오'!$J$6-'d_시나리오'!$H$6)*('d_시나리오'!$J$6-'d_시나리오'!$I$6))))</f>
        <v/>
      </c>
      <c r="Q757">
        <f>INDEX('d_분포'!$B$2:$B$57,RANDBETWEEN(1,56))</f>
        <v/>
      </c>
      <c r="R757">
        <f>BETAINV(RAND(),5,5)</f>
        <v/>
      </c>
      <c r="S757">
        <f>'d_고정'!$B$1*'6_기대효과'!$H$7*('d_시나리오'!$I$7/'d_고정'!$B$2)*B757</f>
        <v/>
      </c>
      <c r="T757">
        <f>S757*D757</f>
        <v/>
      </c>
      <c r="U757">
        <f>S757*F757*H757</f>
        <v/>
      </c>
      <c r="V757">
        <f>S757*F757*(H757-1)</f>
        <v/>
      </c>
      <c r="W757">
        <f>U757*J757</f>
        <v/>
      </c>
      <c r="X757">
        <f>T757+W757</f>
        <v/>
      </c>
      <c r="Y757">
        <f>(T757*E757+W757*L757)*(1-R757-'d_고정'!$B$13)</f>
        <v/>
      </c>
      <c r="Z757">
        <f>(U757*N757*Q757+'d_고정'!$B$3*('6_기대효과'!$H$7/8)*Q757*'d_고정'!$B$10*P757*('6_기대효과'!$K$7/'d_고정'!$B$9))*(1-R757)</f>
        <v/>
      </c>
      <c r="AA757">
        <f>W757*L757*(1-R757-'d_고정'!$B$13)+U757*MAX(N757-'d_고정'!$B$10*P757*('6_기대효과'!$K$7/'d_고정'!$B$9),0)*Q757*(1-R757)</f>
        <v/>
      </c>
      <c r="AB757">
        <f>Y757+Z757</f>
        <v/>
      </c>
      <c r="AC757">
        <f>Y757/('d_고정'!$B$5*'6_기대효과'!$H$7/8)/'d_고정'!$B$6</f>
        <v/>
      </c>
      <c r="AD757">
        <f>Y757/('d_고정'!$B$8*'6_기대효과'!$H$7/8)</f>
        <v/>
      </c>
    </row>
    <row r="758">
      <c r="A758">
        <f>RAND()</f>
        <v/>
      </c>
      <c r="B758">
        <f>IF('d_시나리오'!$J$2='d_시나리오'!$H$2,'d_시나리오'!$I$2,IF(A758&lt;('d_시나리오'!$I$2-'d_시나리오'!$H$2)/('d_시나리오'!$J$2-'d_시나리오'!$H$2),'d_시나리오'!$H$2+SQRT(A758*('d_시나리오'!$J$2-'d_시나리오'!$H$2)*('d_시나리오'!$I$2-'d_시나리오'!$H$2)),'d_시나리오'!$J$2-SQRT((1-A758)*('d_시나리오'!$J$2-'d_시나리오'!$H$2)*('d_시나리오'!$J$2-'d_시나리오'!$I$2))))</f>
        <v/>
      </c>
      <c r="C758">
        <f>RAND()</f>
        <v/>
      </c>
      <c r="D758">
        <f>BETAINV(RAND(),IF(C758&lt;'d_고정'!$B$26,'d_고정'!$B$23,'d_고정'!$B$16)+1,'d_고정'!$B$17-IF(C758&lt;'d_고정'!$B$26,'d_고정'!$B$23,'d_고정'!$B$16)+1)*('d_고정'!$B$14+('d_고정'!$B$15-'d_고정'!$B$14)*RAND())</f>
        <v/>
      </c>
      <c r="E758">
        <f>INDEX('d_분포'!$A$2:$A$28,RANDBETWEEN(1,27))</f>
        <v/>
      </c>
      <c r="F758">
        <f>INDEX('d_분포'!$C$2:$C$5,RANDBETWEEN(1,4))*(0.9+0.2*RAND())</f>
        <v/>
      </c>
      <c r="G758">
        <f>RAND()</f>
        <v/>
      </c>
      <c r="H758">
        <f>(F758+(1-F758)*('d_고정'!$B$22*BETAINV(RAND(),IF(G758&lt;'d_고정'!$B$26,'d_고정'!$B$25,'d_고정'!$B$20)+1,'d_고정'!$B$21-IF(G758&lt;'d_고정'!$B$26,'d_고정'!$B$25,'d_고정'!$B$20)+1)+(1-'d_고정'!$B$22)*BETAINV(RAND(),IF(G758&lt;'d_고정'!$B$26,'d_고정'!$B$24,'d_고정'!$B$18)+1,'d_고정'!$B$19-IF(G758&lt;'d_고정'!$B$26,'d_고정'!$B$24,'d_고정'!$B$18)+1))*('d_고정'!$B$14+('d_고정'!$B$15-'d_고정'!$B$14)*RAND()))/F758</f>
        <v/>
      </c>
      <c r="I758">
        <f>RAND()</f>
        <v/>
      </c>
      <c r="J758">
        <f>IF('d_시나리오'!$J$3='d_시나리오'!$H$3,'d_시나리오'!$I$3,IF(I758&lt;('d_시나리오'!$I$3-'d_시나리오'!$H$3)/('d_시나리오'!$J$3-'d_시나리오'!$H$3),'d_시나리오'!$H$3+SQRT(I758*('d_시나리오'!$J$3-'d_시나리오'!$H$3)*('d_시나리오'!$I$3-'d_시나리오'!$H$3)),'d_시나리오'!$J$3-SQRT((1-I758)*('d_시나리오'!$J$3-'d_시나리오'!$H$3)*('d_시나리오'!$J$3-'d_시나리오'!$I$3))))</f>
        <v/>
      </c>
      <c r="K758">
        <f>RAND()</f>
        <v/>
      </c>
      <c r="L758">
        <f>IF('d_시나리오'!$J$4='d_시나리오'!$H$4,'d_시나리오'!$I$4,IF(K758&lt;('d_시나리오'!$I$4-'d_시나리오'!$H$4)/('d_시나리오'!$J$4-'d_시나리오'!$H$4),'d_시나리오'!$H$4+SQRT(K758*('d_시나리오'!$J$4-'d_시나리오'!$H$4)*('d_시나리오'!$I$4-'d_시나리오'!$H$4)),'d_시나리오'!$J$4-SQRT((1-K758)*('d_시나리오'!$J$4-'d_시나리오'!$H$4)*('d_시나리오'!$J$4-'d_시나리오'!$I$4))))</f>
        <v/>
      </c>
      <c r="M758">
        <f>RAND()</f>
        <v/>
      </c>
      <c r="N758">
        <f>IF('d_시나리오'!$J$5='d_시나리오'!$H$5,'d_시나리오'!$I$5,IF(M758&lt;('d_시나리오'!$I$5-'d_시나리오'!$H$5)/('d_시나리오'!$J$5-'d_시나리오'!$H$5),'d_시나리오'!$H$5+SQRT(M758*('d_시나리오'!$J$5-'d_시나리오'!$H$5)*('d_시나리오'!$I$5-'d_시나리오'!$H$5)),'d_시나리오'!$J$5-SQRT((1-M758)*('d_시나리오'!$J$5-'d_시나리오'!$H$5)*('d_시나리오'!$J$5-'d_시나리오'!$I$5))))</f>
        <v/>
      </c>
      <c r="O758">
        <f>RAND()</f>
        <v/>
      </c>
      <c r="P758">
        <f>IF('d_시나리오'!$J$6='d_시나리오'!$H$6,'d_시나리오'!$I$6,IF(O758&lt;('d_시나리오'!$I$6-'d_시나리오'!$H$6)/('d_시나리오'!$J$6-'d_시나리오'!$H$6),'d_시나리오'!$H$6+SQRT(O758*('d_시나리오'!$J$6-'d_시나리오'!$H$6)*('d_시나리오'!$I$6-'d_시나리오'!$H$6)),'d_시나리오'!$J$6-SQRT((1-O758)*('d_시나리오'!$J$6-'d_시나리오'!$H$6)*('d_시나리오'!$J$6-'d_시나리오'!$I$6))))</f>
        <v/>
      </c>
      <c r="Q758">
        <f>INDEX('d_분포'!$B$2:$B$57,RANDBETWEEN(1,56))</f>
        <v/>
      </c>
      <c r="R758">
        <f>BETAINV(RAND(),5,5)</f>
        <v/>
      </c>
      <c r="S758">
        <f>'d_고정'!$B$1*'6_기대효과'!$H$7*('d_시나리오'!$I$7/'d_고정'!$B$2)*B758</f>
        <v/>
      </c>
      <c r="T758">
        <f>S758*D758</f>
        <v/>
      </c>
      <c r="U758">
        <f>S758*F758*H758</f>
        <v/>
      </c>
      <c r="V758">
        <f>S758*F758*(H758-1)</f>
        <v/>
      </c>
      <c r="W758">
        <f>U758*J758</f>
        <v/>
      </c>
      <c r="X758">
        <f>T758+W758</f>
        <v/>
      </c>
      <c r="Y758">
        <f>(T758*E758+W758*L758)*(1-R758-'d_고정'!$B$13)</f>
        <v/>
      </c>
      <c r="Z758">
        <f>(U758*N758*Q758+'d_고정'!$B$3*('6_기대효과'!$H$7/8)*Q758*'d_고정'!$B$10*P758*('6_기대효과'!$K$7/'d_고정'!$B$9))*(1-R758)</f>
        <v/>
      </c>
      <c r="AA758">
        <f>W758*L758*(1-R758-'d_고정'!$B$13)+U758*MAX(N758-'d_고정'!$B$10*P758*('6_기대효과'!$K$7/'d_고정'!$B$9),0)*Q758*(1-R758)</f>
        <v/>
      </c>
      <c r="AB758">
        <f>Y758+Z758</f>
        <v/>
      </c>
      <c r="AC758">
        <f>Y758/('d_고정'!$B$5*'6_기대효과'!$H$7/8)/'d_고정'!$B$6</f>
        <v/>
      </c>
      <c r="AD758">
        <f>Y758/('d_고정'!$B$8*'6_기대효과'!$H$7/8)</f>
        <v/>
      </c>
    </row>
    <row r="759">
      <c r="A759">
        <f>RAND()</f>
        <v/>
      </c>
      <c r="B759">
        <f>IF('d_시나리오'!$J$2='d_시나리오'!$H$2,'d_시나리오'!$I$2,IF(A759&lt;('d_시나리오'!$I$2-'d_시나리오'!$H$2)/('d_시나리오'!$J$2-'d_시나리오'!$H$2),'d_시나리오'!$H$2+SQRT(A759*('d_시나리오'!$J$2-'d_시나리오'!$H$2)*('d_시나리오'!$I$2-'d_시나리오'!$H$2)),'d_시나리오'!$J$2-SQRT((1-A759)*('d_시나리오'!$J$2-'d_시나리오'!$H$2)*('d_시나리오'!$J$2-'d_시나리오'!$I$2))))</f>
        <v/>
      </c>
      <c r="C759">
        <f>RAND()</f>
        <v/>
      </c>
      <c r="D759">
        <f>BETAINV(RAND(),IF(C759&lt;'d_고정'!$B$26,'d_고정'!$B$23,'d_고정'!$B$16)+1,'d_고정'!$B$17-IF(C759&lt;'d_고정'!$B$26,'d_고정'!$B$23,'d_고정'!$B$16)+1)*('d_고정'!$B$14+('d_고정'!$B$15-'d_고정'!$B$14)*RAND())</f>
        <v/>
      </c>
      <c r="E759">
        <f>INDEX('d_분포'!$A$2:$A$28,RANDBETWEEN(1,27))</f>
        <v/>
      </c>
      <c r="F759">
        <f>INDEX('d_분포'!$C$2:$C$5,RANDBETWEEN(1,4))*(0.9+0.2*RAND())</f>
        <v/>
      </c>
      <c r="G759">
        <f>RAND()</f>
        <v/>
      </c>
      <c r="H759">
        <f>(F759+(1-F759)*('d_고정'!$B$22*BETAINV(RAND(),IF(G759&lt;'d_고정'!$B$26,'d_고정'!$B$25,'d_고정'!$B$20)+1,'d_고정'!$B$21-IF(G759&lt;'d_고정'!$B$26,'d_고정'!$B$25,'d_고정'!$B$20)+1)+(1-'d_고정'!$B$22)*BETAINV(RAND(),IF(G759&lt;'d_고정'!$B$26,'d_고정'!$B$24,'d_고정'!$B$18)+1,'d_고정'!$B$19-IF(G759&lt;'d_고정'!$B$26,'d_고정'!$B$24,'d_고정'!$B$18)+1))*('d_고정'!$B$14+('d_고정'!$B$15-'d_고정'!$B$14)*RAND()))/F759</f>
        <v/>
      </c>
      <c r="I759">
        <f>RAND()</f>
        <v/>
      </c>
      <c r="J759">
        <f>IF('d_시나리오'!$J$3='d_시나리오'!$H$3,'d_시나리오'!$I$3,IF(I759&lt;('d_시나리오'!$I$3-'d_시나리오'!$H$3)/('d_시나리오'!$J$3-'d_시나리오'!$H$3),'d_시나리오'!$H$3+SQRT(I759*('d_시나리오'!$J$3-'d_시나리오'!$H$3)*('d_시나리오'!$I$3-'d_시나리오'!$H$3)),'d_시나리오'!$J$3-SQRT((1-I759)*('d_시나리오'!$J$3-'d_시나리오'!$H$3)*('d_시나리오'!$J$3-'d_시나리오'!$I$3))))</f>
        <v/>
      </c>
      <c r="K759">
        <f>RAND()</f>
        <v/>
      </c>
      <c r="L759">
        <f>IF('d_시나리오'!$J$4='d_시나리오'!$H$4,'d_시나리오'!$I$4,IF(K759&lt;('d_시나리오'!$I$4-'d_시나리오'!$H$4)/('d_시나리오'!$J$4-'d_시나리오'!$H$4),'d_시나리오'!$H$4+SQRT(K759*('d_시나리오'!$J$4-'d_시나리오'!$H$4)*('d_시나리오'!$I$4-'d_시나리오'!$H$4)),'d_시나리오'!$J$4-SQRT((1-K759)*('d_시나리오'!$J$4-'d_시나리오'!$H$4)*('d_시나리오'!$J$4-'d_시나리오'!$I$4))))</f>
        <v/>
      </c>
      <c r="M759">
        <f>RAND()</f>
        <v/>
      </c>
      <c r="N759">
        <f>IF('d_시나리오'!$J$5='d_시나리오'!$H$5,'d_시나리오'!$I$5,IF(M759&lt;('d_시나리오'!$I$5-'d_시나리오'!$H$5)/('d_시나리오'!$J$5-'d_시나리오'!$H$5),'d_시나리오'!$H$5+SQRT(M759*('d_시나리오'!$J$5-'d_시나리오'!$H$5)*('d_시나리오'!$I$5-'d_시나리오'!$H$5)),'d_시나리오'!$J$5-SQRT((1-M759)*('d_시나리오'!$J$5-'d_시나리오'!$H$5)*('d_시나리오'!$J$5-'d_시나리오'!$I$5))))</f>
        <v/>
      </c>
      <c r="O759">
        <f>RAND()</f>
        <v/>
      </c>
      <c r="P759">
        <f>IF('d_시나리오'!$J$6='d_시나리오'!$H$6,'d_시나리오'!$I$6,IF(O759&lt;('d_시나리오'!$I$6-'d_시나리오'!$H$6)/('d_시나리오'!$J$6-'d_시나리오'!$H$6),'d_시나리오'!$H$6+SQRT(O759*('d_시나리오'!$J$6-'d_시나리오'!$H$6)*('d_시나리오'!$I$6-'d_시나리오'!$H$6)),'d_시나리오'!$J$6-SQRT((1-O759)*('d_시나리오'!$J$6-'d_시나리오'!$H$6)*('d_시나리오'!$J$6-'d_시나리오'!$I$6))))</f>
        <v/>
      </c>
      <c r="Q759">
        <f>INDEX('d_분포'!$B$2:$B$57,RANDBETWEEN(1,56))</f>
        <v/>
      </c>
      <c r="R759">
        <f>BETAINV(RAND(),5,5)</f>
        <v/>
      </c>
      <c r="S759">
        <f>'d_고정'!$B$1*'6_기대효과'!$H$7*('d_시나리오'!$I$7/'d_고정'!$B$2)*B759</f>
        <v/>
      </c>
      <c r="T759">
        <f>S759*D759</f>
        <v/>
      </c>
      <c r="U759">
        <f>S759*F759*H759</f>
        <v/>
      </c>
      <c r="V759">
        <f>S759*F759*(H759-1)</f>
        <v/>
      </c>
      <c r="W759">
        <f>U759*J759</f>
        <v/>
      </c>
      <c r="X759">
        <f>T759+W759</f>
        <v/>
      </c>
      <c r="Y759">
        <f>(T759*E759+W759*L759)*(1-R759-'d_고정'!$B$13)</f>
        <v/>
      </c>
      <c r="Z759">
        <f>(U759*N759*Q759+'d_고정'!$B$3*('6_기대효과'!$H$7/8)*Q759*'d_고정'!$B$10*P759*('6_기대효과'!$K$7/'d_고정'!$B$9))*(1-R759)</f>
        <v/>
      </c>
      <c r="AA759">
        <f>W759*L759*(1-R759-'d_고정'!$B$13)+U759*MAX(N759-'d_고정'!$B$10*P759*('6_기대효과'!$K$7/'d_고정'!$B$9),0)*Q759*(1-R759)</f>
        <v/>
      </c>
      <c r="AB759">
        <f>Y759+Z759</f>
        <v/>
      </c>
      <c r="AC759">
        <f>Y759/('d_고정'!$B$5*'6_기대효과'!$H$7/8)/'d_고정'!$B$6</f>
        <v/>
      </c>
      <c r="AD759">
        <f>Y759/('d_고정'!$B$8*'6_기대효과'!$H$7/8)</f>
        <v/>
      </c>
    </row>
    <row r="760">
      <c r="A760">
        <f>RAND()</f>
        <v/>
      </c>
      <c r="B760">
        <f>IF('d_시나리오'!$J$2='d_시나리오'!$H$2,'d_시나리오'!$I$2,IF(A760&lt;('d_시나리오'!$I$2-'d_시나리오'!$H$2)/('d_시나리오'!$J$2-'d_시나리오'!$H$2),'d_시나리오'!$H$2+SQRT(A760*('d_시나리오'!$J$2-'d_시나리오'!$H$2)*('d_시나리오'!$I$2-'d_시나리오'!$H$2)),'d_시나리오'!$J$2-SQRT((1-A760)*('d_시나리오'!$J$2-'d_시나리오'!$H$2)*('d_시나리오'!$J$2-'d_시나리오'!$I$2))))</f>
        <v/>
      </c>
      <c r="C760">
        <f>RAND()</f>
        <v/>
      </c>
      <c r="D760">
        <f>BETAINV(RAND(),IF(C760&lt;'d_고정'!$B$26,'d_고정'!$B$23,'d_고정'!$B$16)+1,'d_고정'!$B$17-IF(C760&lt;'d_고정'!$B$26,'d_고정'!$B$23,'d_고정'!$B$16)+1)*('d_고정'!$B$14+('d_고정'!$B$15-'d_고정'!$B$14)*RAND())</f>
        <v/>
      </c>
      <c r="E760">
        <f>INDEX('d_분포'!$A$2:$A$28,RANDBETWEEN(1,27))</f>
        <v/>
      </c>
      <c r="F760">
        <f>INDEX('d_분포'!$C$2:$C$5,RANDBETWEEN(1,4))*(0.9+0.2*RAND())</f>
        <v/>
      </c>
      <c r="G760">
        <f>RAND()</f>
        <v/>
      </c>
      <c r="H760">
        <f>(F760+(1-F760)*('d_고정'!$B$22*BETAINV(RAND(),IF(G760&lt;'d_고정'!$B$26,'d_고정'!$B$25,'d_고정'!$B$20)+1,'d_고정'!$B$21-IF(G760&lt;'d_고정'!$B$26,'d_고정'!$B$25,'d_고정'!$B$20)+1)+(1-'d_고정'!$B$22)*BETAINV(RAND(),IF(G760&lt;'d_고정'!$B$26,'d_고정'!$B$24,'d_고정'!$B$18)+1,'d_고정'!$B$19-IF(G760&lt;'d_고정'!$B$26,'d_고정'!$B$24,'d_고정'!$B$18)+1))*('d_고정'!$B$14+('d_고정'!$B$15-'d_고정'!$B$14)*RAND()))/F760</f>
        <v/>
      </c>
      <c r="I760">
        <f>RAND()</f>
        <v/>
      </c>
      <c r="J760">
        <f>IF('d_시나리오'!$J$3='d_시나리오'!$H$3,'d_시나리오'!$I$3,IF(I760&lt;('d_시나리오'!$I$3-'d_시나리오'!$H$3)/('d_시나리오'!$J$3-'d_시나리오'!$H$3),'d_시나리오'!$H$3+SQRT(I760*('d_시나리오'!$J$3-'d_시나리오'!$H$3)*('d_시나리오'!$I$3-'d_시나리오'!$H$3)),'d_시나리오'!$J$3-SQRT((1-I760)*('d_시나리오'!$J$3-'d_시나리오'!$H$3)*('d_시나리오'!$J$3-'d_시나리오'!$I$3))))</f>
        <v/>
      </c>
      <c r="K760">
        <f>RAND()</f>
        <v/>
      </c>
      <c r="L760">
        <f>IF('d_시나리오'!$J$4='d_시나리오'!$H$4,'d_시나리오'!$I$4,IF(K760&lt;('d_시나리오'!$I$4-'d_시나리오'!$H$4)/('d_시나리오'!$J$4-'d_시나리오'!$H$4),'d_시나리오'!$H$4+SQRT(K760*('d_시나리오'!$J$4-'d_시나리오'!$H$4)*('d_시나리오'!$I$4-'d_시나리오'!$H$4)),'d_시나리오'!$J$4-SQRT((1-K760)*('d_시나리오'!$J$4-'d_시나리오'!$H$4)*('d_시나리오'!$J$4-'d_시나리오'!$I$4))))</f>
        <v/>
      </c>
      <c r="M760">
        <f>RAND()</f>
        <v/>
      </c>
      <c r="N760">
        <f>IF('d_시나리오'!$J$5='d_시나리오'!$H$5,'d_시나리오'!$I$5,IF(M760&lt;('d_시나리오'!$I$5-'d_시나리오'!$H$5)/('d_시나리오'!$J$5-'d_시나리오'!$H$5),'d_시나리오'!$H$5+SQRT(M760*('d_시나리오'!$J$5-'d_시나리오'!$H$5)*('d_시나리오'!$I$5-'d_시나리오'!$H$5)),'d_시나리오'!$J$5-SQRT((1-M760)*('d_시나리오'!$J$5-'d_시나리오'!$H$5)*('d_시나리오'!$J$5-'d_시나리오'!$I$5))))</f>
        <v/>
      </c>
      <c r="O760">
        <f>RAND()</f>
        <v/>
      </c>
      <c r="P760">
        <f>IF('d_시나리오'!$J$6='d_시나리오'!$H$6,'d_시나리오'!$I$6,IF(O760&lt;('d_시나리오'!$I$6-'d_시나리오'!$H$6)/('d_시나리오'!$J$6-'d_시나리오'!$H$6),'d_시나리오'!$H$6+SQRT(O760*('d_시나리오'!$J$6-'d_시나리오'!$H$6)*('d_시나리오'!$I$6-'d_시나리오'!$H$6)),'d_시나리오'!$J$6-SQRT((1-O760)*('d_시나리오'!$J$6-'d_시나리오'!$H$6)*('d_시나리오'!$J$6-'d_시나리오'!$I$6))))</f>
        <v/>
      </c>
      <c r="Q760">
        <f>INDEX('d_분포'!$B$2:$B$57,RANDBETWEEN(1,56))</f>
        <v/>
      </c>
      <c r="R760">
        <f>BETAINV(RAND(),5,5)</f>
        <v/>
      </c>
      <c r="S760">
        <f>'d_고정'!$B$1*'6_기대효과'!$H$7*('d_시나리오'!$I$7/'d_고정'!$B$2)*B760</f>
        <v/>
      </c>
      <c r="T760">
        <f>S760*D760</f>
        <v/>
      </c>
      <c r="U760">
        <f>S760*F760*H760</f>
        <v/>
      </c>
      <c r="V760">
        <f>S760*F760*(H760-1)</f>
        <v/>
      </c>
      <c r="W760">
        <f>U760*J760</f>
        <v/>
      </c>
      <c r="X760">
        <f>T760+W760</f>
        <v/>
      </c>
      <c r="Y760">
        <f>(T760*E760+W760*L760)*(1-R760-'d_고정'!$B$13)</f>
        <v/>
      </c>
      <c r="Z760">
        <f>(U760*N760*Q760+'d_고정'!$B$3*('6_기대효과'!$H$7/8)*Q760*'d_고정'!$B$10*P760*('6_기대효과'!$K$7/'d_고정'!$B$9))*(1-R760)</f>
        <v/>
      </c>
      <c r="AA760">
        <f>W760*L760*(1-R760-'d_고정'!$B$13)+U760*MAX(N760-'d_고정'!$B$10*P760*('6_기대효과'!$K$7/'d_고정'!$B$9),0)*Q760*(1-R760)</f>
        <v/>
      </c>
      <c r="AB760">
        <f>Y760+Z760</f>
        <v/>
      </c>
      <c r="AC760">
        <f>Y760/('d_고정'!$B$5*'6_기대효과'!$H$7/8)/'d_고정'!$B$6</f>
        <v/>
      </c>
      <c r="AD760">
        <f>Y760/('d_고정'!$B$8*'6_기대효과'!$H$7/8)</f>
        <v/>
      </c>
    </row>
    <row r="761">
      <c r="A761">
        <f>RAND()</f>
        <v/>
      </c>
      <c r="B761">
        <f>IF('d_시나리오'!$J$2='d_시나리오'!$H$2,'d_시나리오'!$I$2,IF(A761&lt;('d_시나리오'!$I$2-'d_시나리오'!$H$2)/('d_시나리오'!$J$2-'d_시나리오'!$H$2),'d_시나리오'!$H$2+SQRT(A761*('d_시나리오'!$J$2-'d_시나리오'!$H$2)*('d_시나리오'!$I$2-'d_시나리오'!$H$2)),'d_시나리오'!$J$2-SQRT((1-A761)*('d_시나리오'!$J$2-'d_시나리오'!$H$2)*('d_시나리오'!$J$2-'d_시나리오'!$I$2))))</f>
        <v/>
      </c>
      <c r="C761">
        <f>RAND()</f>
        <v/>
      </c>
      <c r="D761">
        <f>BETAINV(RAND(),IF(C761&lt;'d_고정'!$B$26,'d_고정'!$B$23,'d_고정'!$B$16)+1,'d_고정'!$B$17-IF(C761&lt;'d_고정'!$B$26,'d_고정'!$B$23,'d_고정'!$B$16)+1)*('d_고정'!$B$14+('d_고정'!$B$15-'d_고정'!$B$14)*RAND())</f>
        <v/>
      </c>
      <c r="E761">
        <f>INDEX('d_분포'!$A$2:$A$28,RANDBETWEEN(1,27))</f>
        <v/>
      </c>
      <c r="F761">
        <f>INDEX('d_분포'!$C$2:$C$5,RANDBETWEEN(1,4))*(0.9+0.2*RAND())</f>
        <v/>
      </c>
      <c r="G761">
        <f>RAND()</f>
        <v/>
      </c>
      <c r="H761">
        <f>(F761+(1-F761)*('d_고정'!$B$22*BETAINV(RAND(),IF(G761&lt;'d_고정'!$B$26,'d_고정'!$B$25,'d_고정'!$B$20)+1,'d_고정'!$B$21-IF(G761&lt;'d_고정'!$B$26,'d_고정'!$B$25,'d_고정'!$B$20)+1)+(1-'d_고정'!$B$22)*BETAINV(RAND(),IF(G761&lt;'d_고정'!$B$26,'d_고정'!$B$24,'d_고정'!$B$18)+1,'d_고정'!$B$19-IF(G761&lt;'d_고정'!$B$26,'d_고정'!$B$24,'d_고정'!$B$18)+1))*('d_고정'!$B$14+('d_고정'!$B$15-'d_고정'!$B$14)*RAND()))/F761</f>
        <v/>
      </c>
      <c r="I761">
        <f>RAND()</f>
        <v/>
      </c>
      <c r="J761">
        <f>IF('d_시나리오'!$J$3='d_시나리오'!$H$3,'d_시나리오'!$I$3,IF(I761&lt;('d_시나리오'!$I$3-'d_시나리오'!$H$3)/('d_시나리오'!$J$3-'d_시나리오'!$H$3),'d_시나리오'!$H$3+SQRT(I761*('d_시나리오'!$J$3-'d_시나리오'!$H$3)*('d_시나리오'!$I$3-'d_시나리오'!$H$3)),'d_시나리오'!$J$3-SQRT((1-I761)*('d_시나리오'!$J$3-'d_시나리오'!$H$3)*('d_시나리오'!$J$3-'d_시나리오'!$I$3))))</f>
        <v/>
      </c>
      <c r="K761">
        <f>RAND()</f>
        <v/>
      </c>
      <c r="L761">
        <f>IF('d_시나리오'!$J$4='d_시나리오'!$H$4,'d_시나리오'!$I$4,IF(K761&lt;('d_시나리오'!$I$4-'d_시나리오'!$H$4)/('d_시나리오'!$J$4-'d_시나리오'!$H$4),'d_시나리오'!$H$4+SQRT(K761*('d_시나리오'!$J$4-'d_시나리오'!$H$4)*('d_시나리오'!$I$4-'d_시나리오'!$H$4)),'d_시나리오'!$J$4-SQRT((1-K761)*('d_시나리오'!$J$4-'d_시나리오'!$H$4)*('d_시나리오'!$J$4-'d_시나리오'!$I$4))))</f>
        <v/>
      </c>
      <c r="M761">
        <f>RAND()</f>
        <v/>
      </c>
      <c r="N761">
        <f>IF('d_시나리오'!$J$5='d_시나리오'!$H$5,'d_시나리오'!$I$5,IF(M761&lt;('d_시나리오'!$I$5-'d_시나리오'!$H$5)/('d_시나리오'!$J$5-'d_시나리오'!$H$5),'d_시나리오'!$H$5+SQRT(M761*('d_시나리오'!$J$5-'d_시나리오'!$H$5)*('d_시나리오'!$I$5-'d_시나리오'!$H$5)),'d_시나리오'!$J$5-SQRT((1-M761)*('d_시나리오'!$J$5-'d_시나리오'!$H$5)*('d_시나리오'!$J$5-'d_시나리오'!$I$5))))</f>
        <v/>
      </c>
      <c r="O761">
        <f>RAND()</f>
        <v/>
      </c>
      <c r="P761">
        <f>IF('d_시나리오'!$J$6='d_시나리오'!$H$6,'d_시나리오'!$I$6,IF(O761&lt;('d_시나리오'!$I$6-'d_시나리오'!$H$6)/('d_시나리오'!$J$6-'d_시나리오'!$H$6),'d_시나리오'!$H$6+SQRT(O761*('d_시나리오'!$J$6-'d_시나리오'!$H$6)*('d_시나리오'!$I$6-'d_시나리오'!$H$6)),'d_시나리오'!$J$6-SQRT((1-O761)*('d_시나리오'!$J$6-'d_시나리오'!$H$6)*('d_시나리오'!$J$6-'d_시나리오'!$I$6))))</f>
        <v/>
      </c>
      <c r="Q761">
        <f>INDEX('d_분포'!$B$2:$B$57,RANDBETWEEN(1,56))</f>
        <v/>
      </c>
      <c r="R761">
        <f>BETAINV(RAND(),5,5)</f>
        <v/>
      </c>
      <c r="S761">
        <f>'d_고정'!$B$1*'6_기대효과'!$H$7*('d_시나리오'!$I$7/'d_고정'!$B$2)*B761</f>
        <v/>
      </c>
      <c r="T761">
        <f>S761*D761</f>
        <v/>
      </c>
      <c r="U761">
        <f>S761*F761*H761</f>
        <v/>
      </c>
      <c r="V761">
        <f>S761*F761*(H761-1)</f>
        <v/>
      </c>
      <c r="W761">
        <f>U761*J761</f>
        <v/>
      </c>
      <c r="X761">
        <f>T761+W761</f>
        <v/>
      </c>
      <c r="Y761">
        <f>(T761*E761+W761*L761)*(1-R761-'d_고정'!$B$13)</f>
        <v/>
      </c>
      <c r="Z761">
        <f>(U761*N761*Q761+'d_고정'!$B$3*('6_기대효과'!$H$7/8)*Q761*'d_고정'!$B$10*P761*('6_기대효과'!$K$7/'d_고정'!$B$9))*(1-R761)</f>
        <v/>
      </c>
      <c r="AA761">
        <f>W761*L761*(1-R761-'d_고정'!$B$13)+U761*MAX(N761-'d_고정'!$B$10*P761*('6_기대효과'!$K$7/'d_고정'!$B$9),0)*Q761*(1-R761)</f>
        <v/>
      </c>
      <c r="AB761">
        <f>Y761+Z761</f>
        <v/>
      </c>
      <c r="AC761">
        <f>Y761/('d_고정'!$B$5*'6_기대효과'!$H$7/8)/'d_고정'!$B$6</f>
        <v/>
      </c>
      <c r="AD761">
        <f>Y761/('d_고정'!$B$8*'6_기대효과'!$H$7/8)</f>
        <v/>
      </c>
    </row>
    <row r="762">
      <c r="A762">
        <f>RAND()</f>
        <v/>
      </c>
      <c r="B762">
        <f>IF('d_시나리오'!$J$2='d_시나리오'!$H$2,'d_시나리오'!$I$2,IF(A762&lt;('d_시나리오'!$I$2-'d_시나리오'!$H$2)/('d_시나리오'!$J$2-'d_시나리오'!$H$2),'d_시나리오'!$H$2+SQRT(A762*('d_시나리오'!$J$2-'d_시나리오'!$H$2)*('d_시나리오'!$I$2-'d_시나리오'!$H$2)),'d_시나리오'!$J$2-SQRT((1-A762)*('d_시나리오'!$J$2-'d_시나리오'!$H$2)*('d_시나리오'!$J$2-'d_시나리오'!$I$2))))</f>
        <v/>
      </c>
      <c r="C762">
        <f>RAND()</f>
        <v/>
      </c>
      <c r="D762">
        <f>BETAINV(RAND(),IF(C762&lt;'d_고정'!$B$26,'d_고정'!$B$23,'d_고정'!$B$16)+1,'d_고정'!$B$17-IF(C762&lt;'d_고정'!$B$26,'d_고정'!$B$23,'d_고정'!$B$16)+1)*('d_고정'!$B$14+('d_고정'!$B$15-'d_고정'!$B$14)*RAND())</f>
        <v/>
      </c>
      <c r="E762">
        <f>INDEX('d_분포'!$A$2:$A$28,RANDBETWEEN(1,27))</f>
        <v/>
      </c>
      <c r="F762">
        <f>INDEX('d_분포'!$C$2:$C$5,RANDBETWEEN(1,4))*(0.9+0.2*RAND())</f>
        <v/>
      </c>
      <c r="G762">
        <f>RAND()</f>
        <v/>
      </c>
      <c r="H762">
        <f>(F762+(1-F762)*('d_고정'!$B$22*BETAINV(RAND(),IF(G762&lt;'d_고정'!$B$26,'d_고정'!$B$25,'d_고정'!$B$20)+1,'d_고정'!$B$21-IF(G762&lt;'d_고정'!$B$26,'d_고정'!$B$25,'d_고정'!$B$20)+1)+(1-'d_고정'!$B$22)*BETAINV(RAND(),IF(G762&lt;'d_고정'!$B$26,'d_고정'!$B$24,'d_고정'!$B$18)+1,'d_고정'!$B$19-IF(G762&lt;'d_고정'!$B$26,'d_고정'!$B$24,'d_고정'!$B$18)+1))*('d_고정'!$B$14+('d_고정'!$B$15-'d_고정'!$B$14)*RAND()))/F762</f>
        <v/>
      </c>
      <c r="I762">
        <f>RAND()</f>
        <v/>
      </c>
      <c r="J762">
        <f>IF('d_시나리오'!$J$3='d_시나리오'!$H$3,'d_시나리오'!$I$3,IF(I762&lt;('d_시나리오'!$I$3-'d_시나리오'!$H$3)/('d_시나리오'!$J$3-'d_시나리오'!$H$3),'d_시나리오'!$H$3+SQRT(I762*('d_시나리오'!$J$3-'d_시나리오'!$H$3)*('d_시나리오'!$I$3-'d_시나리오'!$H$3)),'d_시나리오'!$J$3-SQRT((1-I762)*('d_시나리오'!$J$3-'d_시나리오'!$H$3)*('d_시나리오'!$J$3-'d_시나리오'!$I$3))))</f>
        <v/>
      </c>
      <c r="K762">
        <f>RAND()</f>
        <v/>
      </c>
      <c r="L762">
        <f>IF('d_시나리오'!$J$4='d_시나리오'!$H$4,'d_시나리오'!$I$4,IF(K762&lt;('d_시나리오'!$I$4-'d_시나리오'!$H$4)/('d_시나리오'!$J$4-'d_시나리오'!$H$4),'d_시나리오'!$H$4+SQRT(K762*('d_시나리오'!$J$4-'d_시나리오'!$H$4)*('d_시나리오'!$I$4-'d_시나리오'!$H$4)),'d_시나리오'!$J$4-SQRT((1-K762)*('d_시나리오'!$J$4-'d_시나리오'!$H$4)*('d_시나리오'!$J$4-'d_시나리오'!$I$4))))</f>
        <v/>
      </c>
      <c r="M762">
        <f>RAND()</f>
        <v/>
      </c>
      <c r="N762">
        <f>IF('d_시나리오'!$J$5='d_시나리오'!$H$5,'d_시나리오'!$I$5,IF(M762&lt;('d_시나리오'!$I$5-'d_시나리오'!$H$5)/('d_시나리오'!$J$5-'d_시나리오'!$H$5),'d_시나리오'!$H$5+SQRT(M762*('d_시나리오'!$J$5-'d_시나리오'!$H$5)*('d_시나리오'!$I$5-'d_시나리오'!$H$5)),'d_시나리오'!$J$5-SQRT((1-M762)*('d_시나리오'!$J$5-'d_시나리오'!$H$5)*('d_시나리오'!$J$5-'d_시나리오'!$I$5))))</f>
        <v/>
      </c>
      <c r="O762">
        <f>RAND()</f>
        <v/>
      </c>
      <c r="P762">
        <f>IF('d_시나리오'!$J$6='d_시나리오'!$H$6,'d_시나리오'!$I$6,IF(O762&lt;('d_시나리오'!$I$6-'d_시나리오'!$H$6)/('d_시나리오'!$J$6-'d_시나리오'!$H$6),'d_시나리오'!$H$6+SQRT(O762*('d_시나리오'!$J$6-'d_시나리오'!$H$6)*('d_시나리오'!$I$6-'d_시나리오'!$H$6)),'d_시나리오'!$J$6-SQRT((1-O762)*('d_시나리오'!$J$6-'d_시나리오'!$H$6)*('d_시나리오'!$J$6-'d_시나리오'!$I$6))))</f>
        <v/>
      </c>
      <c r="Q762">
        <f>INDEX('d_분포'!$B$2:$B$57,RANDBETWEEN(1,56))</f>
        <v/>
      </c>
      <c r="R762">
        <f>BETAINV(RAND(),5,5)</f>
        <v/>
      </c>
      <c r="S762">
        <f>'d_고정'!$B$1*'6_기대효과'!$H$7*('d_시나리오'!$I$7/'d_고정'!$B$2)*B762</f>
        <v/>
      </c>
      <c r="T762">
        <f>S762*D762</f>
        <v/>
      </c>
      <c r="U762">
        <f>S762*F762*H762</f>
        <v/>
      </c>
      <c r="V762">
        <f>S762*F762*(H762-1)</f>
        <v/>
      </c>
      <c r="W762">
        <f>U762*J762</f>
        <v/>
      </c>
      <c r="X762">
        <f>T762+W762</f>
        <v/>
      </c>
      <c r="Y762">
        <f>(T762*E762+W762*L762)*(1-R762-'d_고정'!$B$13)</f>
        <v/>
      </c>
      <c r="Z762">
        <f>(U762*N762*Q762+'d_고정'!$B$3*('6_기대효과'!$H$7/8)*Q762*'d_고정'!$B$10*P762*('6_기대효과'!$K$7/'d_고정'!$B$9))*(1-R762)</f>
        <v/>
      </c>
      <c r="AA762">
        <f>W762*L762*(1-R762-'d_고정'!$B$13)+U762*MAX(N762-'d_고정'!$B$10*P762*('6_기대효과'!$K$7/'d_고정'!$B$9),0)*Q762*(1-R762)</f>
        <v/>
      </c>
      <c r="AB762">
        <f>Y762+Z762</f>
        <v/>
      </c>
      <c r="AC762">
        <f>Y762/('d_고정'!$B$5*'6_기대효과'!$H$7/8)/'d_고정'!$B$6</f>
        <v/>
      </c>
      <c r="AD762">
        <f>Y762/('d_고정'!$B$8*'6_기대효과'!$H$7/8)</f>
        <v/>
      </c>
    </row>
    <row r="763">
      <c r="A763">
        <f>RAND()</f>
        <v/>
      </c>
      <c r="B763">
        <f>IF('d_시나리오'!$J$2='d_시나리오'!$H$2,'d_시나리오'!$I$2,IF(A763&lt;('d_시나리오'!$I$2-'d_시나리오'!$H$2)/('d_시나리오'!$J$2-'d_시나리오'!$H$2),'d_시나리오'!$H$2+SQRT(A763*('d_시나리오'!$J$2-'d_시나리오'!$H$2)*('d_시나리오'!$I$2-'d_시나리오'!$H$2)),'d_시나리오'!$J$2-SQRT((1-A763)*('d_시나리오'!$J$2-'d_시나리오'!$H$2)*('d_시나리오'!$J$2-'d_시나리오'!$I$2))))</f>
        <v/>
      </c>
      <c r="C763">
        <f>RAND()</f>
        <v/>
      </c>
      <c r="D763">
        <f>BETAINV(RAND(),IF(C763&lt;'d_고정'!$B$26,'d_고정'!$B$23,'d_고정'!$B$16)+1,'d_고정'!$B$17-IF(C763&lt;'d_고정'!$B$26,'d_고정'!$B$23,'d_고정'!$B$16)+1)*('d_고정'!$B$14+('d_고정'!$B$15-'d_고정'!$B$14)*RAND())</f>
        <v/>
      </c>
      <c r="E763">
        <f>INDEX('d_분포'!$A$2:$A$28,RANDBETWEEN(1,27))</f>
        <v/>
      </c>
      <c r="F763">
        <f>INDEX('d_분포'!$C$2:$C$5,RANDBETWEEN(1,4))*(0.9+0.2*RAND())</f>
        <v/>
      </c>
      <c r="G763">
        <f>RAND()</f>
        <v/>
      </c>
      <c r="H763">
        <f>(F763+(1-F763)*('d_고정'!$B$22*BETAINV(RAND(),IF(G763&lt;'d_고정'!$B$26,'d_고정'!$B$25,'d_고정'!$B$20)+1,'d_고정'!$B$21-IF(G763&lt;'d_고정'!$B$26,'d_고정'!$B$25,'d_고정'!$B$20)+1)+(1-'d_고정'!$B$22)*BETAINV(RAND(),IF(G763&lt;'d_고정'!$B$26,'d_고정'!$B$24,'d_고정'!$B$18)+1,'d_고정'!$B$19-IF(G763&lt;'d_고정'!$B$26,'d_고정'!$B$24,'d_고정'!$B$18)+1))*('d_고정'!$B$14+('d_고정'!$B$15-'d_고정'!$B$14)*RAND()))/F763</f>
        <v/>
      </c>
      <c r="I763">
        <f>RAND()</f>
        <v/>
      </c>
      <c r="J763">
        <f>IF('d_시나리오'!$J$3='d_시나리오'!$H$3,'d_시나리오'!$I$3,IF(I763&lt;('d_시나리오'!$I$3-'d_시나리오'!$H$3)/('d_시나리오'!$J$3-'d_시나리오'!$H$3),'d_시나리오'!$H$3+SQRT(I763*('d_시나리오'!$J$3-'d_시나리오'!$H$3)*('d_시나리오'!$I$3-'d_시나리오'!$H$3)),'d_시나리오'!$J$3-SQRT((1-I763)*('d_시나리오'!$J$3-'d_시나리오'!$H$3)*('d_시나리오'!$J$3-'d_시나리오'!$I$3))))</f>
        <v/>
      </c>
      <c r="K763">
        <f>RAND()</f>
        <v/>
      </c>
      <c r="L763">
        <f>IF('d_시나리오'!$J$4='d_시나리오'!$H$4,'d_시나리오'!$I$4,IF(K763&lt;('d_시나리오'!$I$4-'d_시나리오'!$H$4)/('d_시나리오'!$J$4-'d_시나리오'!$H$4),'d_시나리오'!$H$4+SQRT(K763*('d_시나리오'!$J$4-'d_시나리오'!$H$4)*('d_시나리오'!$I$4-'d_시나리오'!$H$4)),'d_시나리오'!$J$4-SQRT((1-K763)*('d_시나리오'!$J$4-'d_시나리오'!$H$4)*('d_시나리오'!$J$4-'d_시나리오'!$I$4))))</f>
        <v/>
      </c>
      <c r="M763">
        <f>RAND()</f>
        <v/>
      </c>
      <c r="N763">
        <f>IF('d_시나리오'!$J$5='d_시나리오'!$H$5,'d_시나리오'!$I$5,IF(M763&lt;('d_시나리오'!$I$5-'d_시나리오'!$H$5)/('d_시나리오'!$J$5-'d_시나리오'!$H$5),'d_시나리오'!$H$5+SQRT(M763*('d_시나리오'!$J$5-'d_시나리오'!$H$5)*('d_시나리오'!$I$5-'d_시나리오'!$H$5)),'d_시나리오'!$J$5-SQRT((1-M763)*('d_시나리오'!$J$5-'d_시나리오'!$H$5)*('d_시나리오'!$J$5-'d_시나리오'!$I$5))))</f>
        <v/>
      </c>
      <c r="O763">
        <f>RAND()</f>
        <v/>
      </c>
      <c r="P763">
        <f>IF('d_시나리오'!$J$6='d_시나리오'!$H$6,'d_시나리오'!$I$6,IF(O763&lt;('d_시나리오'!$I$6-'d_시나리오'!$H$6)/('d_시나리오'!$J$6-'d_시나리오'!$H$6),'d_시나리오'!$H$6+SQRT(O763*('d_시나리오'!$J$6-'d_시나리오'!$H$6)*('d_시나리오'!$I$6-'d_시나리오'!$H$6)),'d_시나리오'!$J$6-SQRT((1-O763)*('d_시나리오'!$J$6-'d_시나리오'!$H$6)*('d_시나리오'!$J$6-'d_시나리오'!$I$6))))</f>
        <v/>
      </c>
      <c r="Q763">
        <f>INDEX('d_분포'!$B$2:$B$57,RANDBETWEEN(1,56))</f>
        <v/>
      </c>
      <c r="R763">
        <f>BETAINV(RAND(),5,5)</f>
        <v/>
      </c>
      <c r="S763">
        <f>'d_고정'!$B$1*'6_기대효과'!$H$7*('d_시나리오'!$I$7/'d_고정'!$B$2)*B763</f>
        <v/>
      </c>
      <c r="T763">
        <f>S763*D763</f>
        <v/>
      </c>
      <c r="U763">
        <f>S763*F763*H763</f>
        <v/>
      </c>
      <c r="V763">
        <f>S763*F763*(H763-1)</f>
        <v/>
      </c>
      <c r="W763">
        <f>U763*J763</f>
        <v/>
      </c>
      <c r="X763">
        <f>T763+W763</f>
        <v/>
      </c>
      <c r="Y763">
        <f>(T763*E763+W763*L763)*(1-R763-'d_고정'!$B$13)</f>
        <v/>
      </c>
      <c r="Z763">
        <f>(U763*N763*Q763+'d_고정'!$B$3*('6_기대효과'!$H$7/8)*Q763*'d_고정'!$B$10*P763*('6_기대효과'!$K$7/'d_고정'!$B$9))*(1-R763)</f>
        <v/>
      </c>
      <c r="AA763">
        <f>W763*L763*(1-R763-'d_고정'!$B$13)+U763*MAX(N763-'d_고정'!$B$10*P763*('6_기대효과'!$K$7/'d_고정'!$B$9),0)*Q763*(1-R763)</f>
        <v/>
      </c>
      <c r="AB763">
        <f>Y763+Z763</f>
        <v/>
      </c>
      <c r="AC763">
        <f>Y763/('d_고정'!$B$5*'6_기대효과'!$H$7/8)/'d_고정'!$B$6</f>
        <v/>
      </c>
      <c r="AD763">
        <f>Y763/('d_고정'!$B$8*'6_기대효과'!$H$7/8)</f>
        <v/>
      </c>
    </row>
    <row r="764">
      <c r="A764">
        <f>RAND()</f>
        <v/>
      </c>
      <c r="B764">
        <f>IF('d_시나리오'!$J$2='d_시나리오'!$H$2,'d_시나리오'!$I$2,IF(A764&lt;('d_시나리오'!$I$2-'d_시나리오'!$H$2)/('d_시나리오'!$J$2-'d_시나리오'!$H$2),'d_시나리오'!$H$2+SQRT(A764*('d_시나리오'!$J$2-'d_시나리오'!$H$2)*('d_시나리오'!$I$2-'d_시나리오'!$H$2)),'d_시나리오'!$J$2-SQRT((1-A764)*('d_시나리오'!$J$2-'d_시나리오'!$H$2)*('d_시나리오'!$J$2-'d_시나리오'!$I$2))))</f>
        <v/>
      </c>
      <c r="C764">
        <f>RAND()</f>
        <v/>
      </c>
      <c r="D764">
        <f>BETAINV(RAND(),IF(C764&lt;'d_고정'!$B$26,'d_고정'!$B$23,'d_고정'!$B$16)+1,'d_고정'!$B$17-IF(C764&lt;'d_고정'!$B$26,'d_고정'!$B$23,'d_고정'!$B$16)+1)*('d_고정'!$B$14+('d_고정'!$B$15-'d_고정'!$B$14)*RAND())</f>
        <v/>
      </c>
      <c r="E764">
        <f>INDEX('d_분포'!$A$2:$A$28,RANDBETWEEN(1,27))</f>
        <v/>
      </c>
      <c r="F764">
        <f>INDEX('d_분포'!$C$2:$C$5,RANDBETWEEN(1,4))*(0.9+0.2*RAND())</f>
        <v/>
      </c>
      <c r="G764">
        <f>RAND()</f>
        <v/>
      </c>
      <c r="H764">
        <f>(F764+(1-F764)*('d_고정'!$B$22*BETAINV(RAND(),IF(G764&lt;'d_고정'!$B$26,'d_고정'!$B$25,'d_고정'!$B$20)+1,'d_고정'!$B$21-IF(G764&lt;'d_고정'!$B$26,'d_고정'!$B$25,'d_고정'!$B$20)+1)+(1-'d_고정'!$B$22)*BETAINV(RAND(),IF(G764&lt;'d_고정'!$B$26,'d_고정'!$B$24,'d_고정'!$B$18)+1,'d_고정'!$B$19-IF(G764&lt;'d_고정'!$B$26,'d_고정'!$B$24,'d_고정'!$B$18)+1))*('d_고정'!$B$14+('d_고정'!$B$15-'d_고정'!$B$14)*RAND()))/F764</f>
        <v/>
      </c>
      <c r="I764">
        <f>RAND()</f>
        <v/>
      </c>
      <c r="J764">
        <f>IF('d_시나리오'!$J$3='d_시나리오'!$H$3,'d_시나리오'!$I$3,IF(I764&lt;('d_시나리오'!$I$3-'d_시나리오'!$H$3)/('d_시나리오'!$J$3-'d_시나리오'!$H$3),'d_시나리오'!$H$3+SQRT(I764*('d_시나리오'!$J$3-'d_시나리오'!$H$3)*('d_시나리오'!$I$3-'d_시나리오'!$H$3)),'d_시나리오'!$J$3-SQRT((1-I764)*('d_시나리오'!$J$3-'d_시나리오'!$H$3)*('d_시나리오'!$J$3-'d_시나리오'!$I$3))))</f>
        <v/>
      </c>
      <c r="K764">
        <f>RAND()</f>
        <v/>
      </c>
      <c r="L764">
        <f>IF('d_시나리오'!$J$4='d_시나리오'!$H$4,'d_시나리오'!$I$4,IF(K764&lt;('d_시나리오'!$I$4-'d_시나리오'!$H$4)/('d_시나리오'!$J$4-'d_시나리오'!$H$4),'d_시나리오'!$H$4+SQRT(K764*('d_시나리오'!$J$4-'d_시나리오'!$H$4)*('d_시나리오'!$I$4-'d_시나리오'!$H$4)),'d_시나리오'!$J$4-SQRT((1-K764)*('d_시나리오'!$J$4-'d_시나리오'!$H$4)*('d_시나리오'!$J$4-'d_시나리오'!$I$4))))</f>
        <v/>
      </c>
      <c r="M764">
        <f>RAND()</f>
        <v/>
      </c>
      <c r="N764">
        <f>IF('d_시나리오'!$J$5='d_시나리오'!$H$5,'d_시나리오'!$I$5,IF(M764&lt;('d_시나리오'!$I$5-'d_시나리오'!$H$5)/('d_시나리오'!$J$5-'d_시나리오'!$H$5),'d_시나리오'!$H$5+SQRT(M764*('d_시나리오'!$J$5-'d_시나리오'!$H$5)*('d_시나리오'!$I$5-'d_시나리오'!$H$5)),'d_시나리오'!$J$5-SQRT((1-M764)*('d_시나리오'!$J$5-'d_시나리오'!$H$5)*('d_시나리오'!$J$5-'d_시나리오'!$I$5))))</f>
        <v/>
      </c>
      <c r="O764">
        <f>RAND()</f>
        <v/>
      </c>
      <c r="P764">
        <f>IF('d_시나리오'!$J$6='d_시나리오'!$H$6,'d_시나리오'!$I$6,IF(O764&lt;('d_시나리오'!$I$6-'d_시나리오'!$H$6)/('d_시나리오'!$J$6-'d_시나리오'!$H$6),'d_시나리오'!$H$6+SQRT(O764*('d_시나리오'!$J$6-'d_시나리오'!$H$6)*('d_시나리오'!$I$6-'d_시나리오'!$H$6)),'d_시나리오'!$J$6-SQRT((1-O764)*('d_시나리오'!$J$6-'d_시나리오'!$H$6)*('d_시나리오'!$J$6-'d_시나리오'!$I$6))))</f>
        <v/>
      </c>
      <c r="Q764">
        <f>INDEX('d_분포'!$B$2:$B$57,RANDBETWEEN(1,56))</f>
        <v/>
      </c>
      <c r="R764">
        <f>BETAINV(RAND(),5,5)</f>
        <v/>
      </c>
      <c r="S764">
        <f>'d_고정'!$B$1*'6_기대효과'!$H$7*('d_시나리오'!$I$7/'d_고정'!$B$2)*B764</f>
        <v/>
      </c>
      <c r="T764">
        <f>S764*D764</f>
        <v/>
      </c>
      <c r="U764">
        <f>S764*F764*H764</f>
        <v/>
      </c>
      <c r="V764">
        <f>S764*F764*(H764-1)</f>
        <v/>
      </c>
      <c r="W764">
        <f>U764*J764</f>
        <v/>
      </c>
      <c r="X764">
        <f>T764+W764</f>
        <v/>
      </c>
      <c r="Y764">
        <f>(T764*E764+W764*L764)*(1-R764-'d_고정'!$B$13)</f>
        <v/>
      </c>
      <c r="Z764">
        <f>(U764*N764*Q764+'d_고정'!$B$3*('6_기대효과'!$H$7/8)*Q764*'d_고정'!$B$10*P764*('6_기대효과'!$K$7/'d_고정'!$B$9))*(1-R764)</f>
        <v/>
      </c>
      <c r="AA764">
        <f>W764*L764*(1-R764-'d_고정'!$B$13)+U764*MAX(N764-'d_고정'!$B$10*P764*('6_기대효과'!$K$7/'d_고정'!$B$9),0)*Q764*(1-R764)</f>
        <v/>
      </c>
      <c r="AB764">
        <f>Y764+Z764</f>
        <v/>
      </c>
      <c r="AC764">
        <f>Y764/('d_고정'!$B$5*'6_기대효과'!$H$7/8)/'d_고정'!$B$6</f>
        <v/>
      </c>
      <c r="AD764">
        <f>Y764/('d_고정'!$B$8*'6_기대효과'!$H$7/8)</f>
        <v/>
      </c>
    </row>
    <row r="765">
      <c r="A765">
        <f>RAND()</f>
        <v/>
      </c>
      <c r="B765">
        <f>IF('d_시나리오'!$J$2='d_시나리오'!$H$2,'d_시나리오'!$I$2,IF(A765&lt;('d_시나리오'!$I$2-'d_시나리오'!$H$2)/('d_시나리오'!$J$2-'d_시나리오'!$H$2),'d_시나리오'!$H$2+SQRT(A765*('d_시나리오'!$J$2-'d_시나리오'!$H$2)*('d_시나리오'!$I$2-'d_시나리오'!$H$2)),'d_시나리오'!$J$2-SQRT((1-A765)*('d_시나리오'!$J$2-'d_시나리오'!$H$2)*('d_시나리오'!$J$2-'d_시나리오'!$I$2))))</f>
        <v/>
      </c>
      <c r="C765">
        <f>RAND()</f>
        <v/>
      </c>
      <c r="D765">
        <f>BETAINV(RAND(),IF(C765&lt;'d_고정'!$B$26,'d_고정'!$B$23,'d_고정'!$B$16)+1,'d_고정'!$B$17-IF(C765&lt;'d_고정'!$B$26,'d_고정'!$B$23,'d_고정'!$B$16)+1)*('d_고정'!$B$14+('d_고정'!$B$15-'d_고정'!$B$14)*RAND())</f>
        <v/>
      </c>
      <c r="E765">
        <f>INDEX('d_분포'!$A$2:$A$28,RANDBETWEEN(1,27))</f>
        <v/>
      </c>
      <c r="F765">
        <f>INDEX('d_분포'!$C$2:$C$5,RANDBETWEEN(1,4))*(0.9+0.2*RAND())</f>
        <v/>
      </c>
      <c r="G765">
        <f>RAND()</f>
        <v/>
      </c>
      <c r="H765">
        <f>(F765+(1-F765)*('d_고정'!$B$22*BETAINV(RAND(),IF(G765&lt;'d_고정'!$B$26,'d_고정'!$B$25,'d_고정'!$B$20)+1,'d_고정'!$B$21-IF(G765&lt;'d_고정'!$B$26,'d_고정'!$B$25,'d_고정'!$B$20)+1)+(1-'d_고정'!$B$22)*BETAINV(RAND(),IF(G765&lt;'d_고정'!$B$26,'d_고정'!$B$24,'d_고정'!$B$18)+1,'d_고정'!$B$19-IF(G765&lt;'d_고정'!$B$26,'d_고정'!$B$24,'d_고정'!$B$18)+1))*('d_고정'!$B$14+('d_고정'!$B$15-'d_고정'!$B$14)*RAND()))/F765</f>
        <v/>
      </c>
      <c r="I765">
        <f>RAND()</f>
        <v/>
      </c>
      <c r="J765">
        <f>IF('d_시나리오'!$J$3='d_시나리오'!$H$3,'d_시나리오'!$I$3,IF(I765&lt;('d_시나리오'!$I$3-'d_시나리오'!$H$3)/('d_시나리오'!$J$3-'d_시나리오'!$H$3),'d_시나리오'!$H$3+SQRT(I765*('d_시나리오'!$J$3-'d_시나리오'!$H$3)*('d_시나리오'!$I$3-'d_시나리오'!$H$3)),'d_시나리오'!$J$3-SQRT((1-I765)*('d_시나리오'!$J$3-'d_시나리오'!$H$3)*('d_시나리오'!$J$3-'d_시나리오'!$I$3))))</f>
        <v/>
      </c>
      <c r="K765">
        <f>RAND()</f>
        <v/>
      </c>
      <c r="L765">
        <f>IF('d_시나리오'!$J$4='d_시나리오'!$H$4,'d_시나리오'!$I$4,IF(K765&lt;('d_시나리오'!$I$4-'d_시나리오'!$H$4)/('d_시나리오'!$J$4-'d_시나리오'!$H$4),'d_시나리오'!$H$4+SQRT(K765*('d_시나리오'!$J$4-'d_시나리오'!$H$4)*('d_시나리오'!$I$4-'d_시나리오'!$H$4)),'d_시나리오'!$J$4-SQRT((1-K765)*('d_시나리오'!$J$4-'d_시나리오'!$H$4)*('d_시나리오'!$J$4-'d_시나리오'!$I$4))))</f>
        <v/>
      </c>
      <c r="M765">
        <f>RAND()</f>
        <v/>
      </c>
      <c r="N765">
        <f>IF('d_시나리오'!$J$5='d_시나리오'!$H$5,'d_시나리오'!$I$5,IF(M765&lt;('d_시나리오'!$I$5-'d_시나리오'!$H$5)/('d_시나리오'!$J$5-'d_시나리오'!$H$5),'d_시나리오'!$H$5+SQRT(M765*('d_시나리오'!$J$5-'d_시나리오'!$H$5)*('d_시나리오'!$I$5-'d_시나리오'!$H$5)),'d_시나리오'!$J$5-SQRT((1-M765)*('d_시나리오'!$J$5-'d_시나리오'!$H$5)*('d_시나리오'!$J$5-'d_시나리오'!$I$5))))</f>
        <v/>
      </c>
      <c r="O765">
        <f>RAND()</f>
        <v/>
      </c>
      <c r="P765">
        <f>IF('d_시나리오'!$J$6='d_시나리오'!$H$6,'d_시나리오'!$I$6,IF(O765&lt;('d_시나리오'!$I$6-'d_시나리오'!$H$6)/('d_시나리오'!$J$6-'d_시나리오'!$H$6),'d_시나리오'!$H$6+SQRT(O765*('d_시나리오'!$J$6-'d_시나리오'!$H$6)*('d_시나리오'!$I$6-'d_시나리오'!$H$6)),'d_시나리오'!$J$6-SQRT((1-O765)*('d_시나리오'!$J$6-'d_시나리오'!$H$6)*('d_시나리오'!$J$6-'d_시나리오'!$I$6))))</f>
        <v/>
      </c>
      <c r="Q765">
        <f>INDEX('d_분포'!$B$2:$B$57,RANDBETWEEN(1,56))</f>
        <v/>
      </c>
      <c r="R765">
        <f>BETAINV(RAND(),5,5)</f>
        <v/>
      </c>
      <c r="S765">
        <f>'d_고정'!$B$1*'6_기대효과'!$H$7*('d_시나리오'!$I$7/'d_고정'!$B$2)*B765</f>
        <v/>
      </c>
      <c r="T765">
        <f>S765*D765</f>
        <v/>
      </c>
      <c r="U765">
        <f>S765*F765*H765</f>
        <v/>
      </c>
      <c r="V765">
        <f>S765*F765*(H765-1)</f>
        <v/>
      </c>
      <c r="W765">
        <f>U765*J765</f>
        <v/>
      </c>
      <c r="X765">
        <f>T765+W765</f>
        <v/>
      </c>
      <c r="Y765">
        <f>(T765*E765+W765*L765)*(1-R765-'d_고정'!$B$13)</f>
        <v/>
      </c>
      <c r="Z765">
        <f>(U765*N765*Q765+'d_고정'!$B$3*('6_기대효과'!$H$7/8)*Q765*'d_고정'!$B$10*P765*('6_기대효과'!$K$7/'d_고정'!$B$9))*(1-R765)</f>
        <v/>
      </c>
      <c r="AA765">
        <f>W765*L765*(1-R765-'d_고정'!$B$13)+U765*MAX(N765-'d_고정'!$B$10*P765*('6_기대효과'!$K$7/'d_고정'!$B$9),0)*Q765*(1-R765)</f>
        <v/>
      </c>
      <c r="AB765">
        <f>Y765+Z765</f>
        <v/>
      </c>
      <c r="AC765">
        <f>Y765/('d_고정'!$B$5*'6_기대효과'!$H$7/8)/'d_고정'!$B$6</f>
        <v/>
      </c>
      <c r="AD765">
        <f>Y765/('d_고정'!$B$8*'6_기대효과'!$H$7/8)</f>
        <v/>
      </c>
    </row>
    <row r="766">
      <c r="A766">
        <f>RAND()</f>
        <v/>
      </c>
      <c r="B766">
        <f>IF('d_시나리오'!$J$2='d_시나리오'!$H$2,'d_시나리오'!$I$2,IF(A766&lt;('d_시나리오'!$I$2-'d_시나리오'!$H$2)/('d_시나리오'!$J$2-'d_시나리오'!$H$2),'d_시나리오'!$H$2+SQRT(A766*('d_시나리오'!$J$2-'d_시나리오'!$H$2)*('d_시나리오'!$I$2-'d_시나리오'!$H$2)),'d_시나리오'!$J$2-SQRT((1-A766)*('d_시나리오'!$J$2-'d_시나리오'!$H$2)*('d_시나리오'!$J$2-'d_시나리오'!$I$2))))</f>
        <v/>
      </c>
      <c r="C766">
        <f>RAND()</f>
        <v/>
      </c>
      <c r="D766">
        <f>BETAINV(RAND(),IF(C766&lt;'d_고정'!$B$26,'d_고정'!$B$23,'d_고정'!$B$16)+1,'d_고정'!$B$17-IF(C766&lt;'d_고정'!$B$26,'d_고정'!$B$23,'d_고정'!$B$16)+1)*('d_고정'!$B$14+('d_고정'!$B$15-'d_고정'!$B$14)*RAND())</f>
        <v/>
      </c>
      <c r="E766">
        <f>INDEX('d_분포'!$A$2:$A$28,RANDBETWEEN(1,27))</f>
        <v/>
      </c>
      <c r="F766">
        <f>INDEX('d_분포'!$C$2:$C$5,RANDBETWEEN(1,4))*(0.9+0.2*RAND())</f>
        <v/>
      </c>
      <c r="G766">
        <f>RAND()</f>
        <v/>
      </c>
      <c r="H766">
        <f>(F766+(1-F766)*('d_고정'!$B$22*BETAINV(RAND(),IF(G766&lt;'d_고정'!$B$26,'d_고정'!$B$25,'d_고정'!$B$20)+1,'d_고정'!$B$21-IF(G766&lt;'d_고정'!$B$26,'d_고정'!$B$25,'d_고정'!$B$20)+1)+(1-'d_고정'!$B$22)*BETAINV(RAND(),IF(G766&lt;'d_고정'!$B$26,'d_고정'!$B$24,'d_고정'!$B$18)+1,'d_고정'!$B$19-IF(G766&lt;'d_고정'!$B$26,'d_고정'!$B$24,'d_고정'!$B$18)+1))*('d_고정'!$B$14+('d_고정'!$B$15-'d_고정'!$B$14)*RAND()))/F766</f>
        <v/>
      </c>
      <c r="I766">
        <f>RAND()</f>
        <v/>
      </c>
      <c r="J766">
        <f>IF('d_시나리오'!$J$3='d_시나리오'!$H$3,'d_시나리오'!$I$3,IF(I766&lt;('d_시나리오'!$I$3-'d_시나리오'!$H$3)/('d_시나리오'!$J$3-'d_시나리오'!$H$3),'d_시나리오'!$H$3+SQRT(I766*('d_시나리오'!$J$3-'d_시나리오'!$H$3)*('d_시나리오'!$I$3-'d_시나리오'!$H$3)),'d_시나리오'!$J$3-SQRT((1-I766)*('d_시나리오'!$J$3-'d_시나리오'!$H$3)*('d_시나리오'!$J$3-'d_시나리오'!$I$3))))</f>
        <v/>
      </c>
      <c r="K766">
        <f>RAND()</f>
        <v/>
      </c>
      <c r="L766">
        <f>IF('d_시나리오'!$J$4='d_시나리오'!$H$4,'d_시나리오'!$I$4,IF(K766&lt;('d_시나리오'!$I$4-'d_시나리오'!$H$4)/('d_시나리오'!$J$4-'d_시나리오'!$H$4),'d_시나리오'!$H$4+SQRT(K766*('d_시나리오'!$J$4-'d_시나리오'!$H$4)*('d_시나리오'!$I$4-'d_시나리오'!$H$4)),'d_시나리오'!$J$4-SQRT((1-K766)*('d_시나리오'!$J$4-'d_시나리오'!$H$4)*('d_시나리오'!$J$4-'d_시나리오'!$I$4))))</f>
        <v/>
      </c>
      <c r="M766">
        <f>RAND()</f>
        <v/>
      </c>
      <c r="N766">
        <f>IF('d_시나리오'!$J$5='d_시나리오'!$H$5,'d_시나리오'!$I$5,IF(M766&lt;('d_시나리오'!$I$5-'d_시나리오'!$H$5)/('d_시나리오'!$J$5-'d_시나리오'!$H$5),'d_시나리오'!$H$5+SQRT(M766*('d_시나리오'!$J$5-'d_시나리오'!$H$5)*('d_시나리오'!$I$5-'d_시나리오'!$H$5)),'d_시나리오'!$J$5-SQRT((1-M766)*('d_시나리오'!$J$5-'d_시나리오'!$H$5)*('d_시나리오'!$J$5-'d_시나리오'!$I$5))))</f>
        <v/>
      </c>
      <c r="O766">
        <f>RAND()</f>
        <v/>
      </c>
      <c r="P766">
        <f>IF('d_시나리오'!$J$6='d_시나리오'!$H$6,'d_시나리오'!$I$6,IF(O766&lt;('d_시나리오'!$I$6-'d_시나리오'!$H$6)/('d_시나리오'!$J$6-'d_시나리오'!$H$6),'d_시나리오'!$H$6+SQRT(O766*('d_시나리오'!$J$6-'d_시나리오'!$H$6)*('d_시나리오'!$I$6-'d_시나리오'!$H$6)),'d_시나리오'!$J$6-SQRT((1-O766)*('d_시나리오'!$J$6-'d_시나리오'!$H$6)*('d_시나리오'!$J$6-'d_시나리오'!$I$6))))</f>
        <v/>
      </c>
      <c r="Q766">
        <f>INDEX('d_분포'!$B$2:$B$57,RANDBETWEEN(1,56))</f>
        <v/>
      </c>
      <c r="R766">
        <f>BETAINV(RAND(),5,5)</f>
        <v/>
      </c>
      <c r="S766">
        <f>'d_고정'!$B$1*'6_기대효과'!$H$7*('d_시나리오'!$I$7/'d_고정'!$B$2)*B766</f>
        <v/>
      </c>
      <c r="T766">
        <f>S766*D766</f>
        <v/>
      </c>
      <c r="U766">
        <f>S766*F766*H766</f>
        <v/>
      </c>
      <c r="V766">
        <f>S766*F766*(H766-1)</f>
        <v/>
      </c>
      <c r="W766">
        <f>U766*J766</f>
        <v/>
      </c>
      <c r="X766">
        <f>T766+W766</f>
        <v/>
      </c>
      <c r="Y766">
        <f>(T766*E766+W766*L766)*(1-R766-'d_고정'!$B$13)</f>
        <v/>
      </c>
      <c r="Z766">
        <f>(U766*N766*Q766+'d_고정'!$B$3*('6_기대효과'!$H$7/8)*Q766*'d_고정'!$B$10*P766*('6_기대효과'!$K$7/'d_고정'!$B$9))*(1-R766)</f>
        <v/>
      </c>
      <c r="AA766">
        <f>W766*L766*(1-R766-'d_고정'!$B$13)+U766*MAX(N766-'d_고정'!$B$10*P766*('6_기대효과'!$K$7/'d_고정'!$B$9),0)*Q766*(1-R766)</f>
        <v/>
      </c>
      <c r="AB766">
        <f>Y766+Z766</f>
        <v/>
      </c>
      <c r="AC766">
        <f>Y766/('d_고정'!$B$5*'6_기대효과'!$H$7/8)/'d_고정'!$B$6</f>
        <v/>
      </c>
      <c r="AD766">
        <f>Y766/('d_고정'!$B$8*'6_기대효과'!$H$7/8)</f>
        <v/>
      </c>
    </row>
    <row r="767">
      <c r="A767">
        <f>RAND()</f>
        <v/>
      </c>
      <c r="B767">
        <f>IF('d_시나리오'!$J$2='d_시나리오'!$H$2,'d_시나리오'!$I$2,IF(A767&lt;('d_시나리오'!$I$2-'d_시나리오'!$H$2)/('d_시나리오'!$J$2-'d_시나리오'!$H$2),'d_시나리오'!$H$2+SQRT(A767*('d_시나리오'!$J$2-'d_시나리오'!$H$2)*('d_시나리오'!$I$2-'d_시나리오'!$H$2)),'d_시나리오'!$J$2-SQRT((1-A767)*('d_시나리오'!$J$2-'d_시나리오'!$H$2)*('d_시나리오'!$J$2-'d_시나리오'!$I$2))))</f>
        <v/>
      </c>
      <c r="C767">
        <f>RAND()</f>
        <v/>
      </c>
      <c r="D767">
        <f>BETAINV(RAND(),IF(C767&lt;'d_고정'!$B$26,'d_고정'!$B$23,'d_고정'!$B$16)+1,'d_고정'!$B$17-IF(C767&lt;'d_고정'!$B$26,'d_고정'!$B$23,'d_고정'!$B$16)+1)*('d_고정'!$B$14+('d_고정'!$B$15-'d_고정'!$B$14)*RAND())</f>
        <v/>
      </c>
      <c r="E767">
        <f>INDEX('d_분포'!$A$2:$A$28,RANDBETWEEN(1,27))</f>
        <v/>
      </c>
      <c r="F767">
        <f>INDEX('d_분포'!$C$2:$C$5,RANDBETWEEN(1,4))*(0.9+0.2*RAND())</f>
        <v/>
      </c>
      <c r="G767">
        <f>RAND()</f>
        <v/>
      </c>
      <c r="H767">
        <f>(F767+(1-F767)*('d_고정'!$B$22*BETAINV(RAND(),IF(G767&lt;'d_고정'!$B$26,'d_고정'!$B$25,'d_고정'!$B$20)+1,'d_고정'!$B$21-IF(G767&lt;'d_고정'!$B$26,'d_고정'!$B$25,'d_고정'!$B$20)+1)+(1-'d_고정'!$B$22)*BETAINV(RAND(),IF(G767&lt;'d_고정'!$B$26,'d_고정'!$B$24,'d_고정'!$B$18)+1,'d_고정'!$B$19-IF(G767&lt;'d_고정'!$B$26,'d_고정'!$B$24,'d_고정'!$B$18)+1))*('d_고정'!$B$14+('d_고정'!$B$15-'d_고정'!$B$14)*RAND()))/F767</f>
        <v/>
      </c>
      <c r="I767">
        <f>RAND()</f>
        <v/>
      </c>
      <c r="J767">
        <f>IF('d_시나리오'!$J$3='d_시나리오'!$H$3,'d_시나리오'!$I$3,IF(I767&lt;('d_시나리오'!$I$3-'d_시나리오'!$H$3)/('d_시나리오'!$J$3-'d_시나리오'!$H$3),'d_시나리오'!$H$3+SQRT(I767*('d_시나리오'!$J$3-'d_시나리오'!$H$3)*('d_시나리오'!$I$3-'d_시나리오'!$H$3)),'d_시나리오'!$J$3-SQRT((1-I767)*('d_시나리오'!$J$3-'d_시나리오'!$H$3)*('d_시나리오'!$J$3-'d_시나리오'!$I$3))))</f>
        <v/>
      </c>
      <c r="K767">
        <f>RAND()</f>
        <v/>
      </c>
      <c r="L767">
        <f>IF('d_시나리오'!$J$4='d_시나리오'!$H$4,'d_시나리오'!$I$4,IF(K767&lt;('d_시나리오'!$I$4-'d_시나리오'!$H$4)/('d_시나리오'!$J$4-'d_시나리오'!$H$4),'d_시나리오'!$H$4+SQRT(K767*('d_시나리오'!$J$4-'d_시나리오'!$H$4)*('d_시나리오'!$I$4-'d_시나리오'!$H$4)),'d_시나리오'!$J$4-SQRT((1-K767)*('d_시나리오'!$J$4-'d_시나리오'!$H$4)*('d_시나리오'!$J$4-'d_시나리오'!$I$4))))</f>
        <v/>
      </c>
      <c r="M767">
        <f>RAND()</f>
        <v/>
      </c>
      <c r="N767">
        <f>IF('d_시나리오'!$J$5='d_시나리오'!$H$5,'d_시나리오'!$I$5,IF(M767&lt;('d_시나리오'!$I$5-'d_시나리오'!$H$5)/('d_시나리오'!$J$5-'d_시나리오'!$H$5),'d_시나리오'!$H$5+SQRT(M767*('d_시나리오'!$J$5-'d_시나리오'!$H$5)*('d_시나리오'!$I$5-'d_시나리오'!$H$5)),'d_시나리오'!$J$5-SQRT((1-M767)*('d_시나리오'!$J$5-'d_시나리오'!$H$5)*('d_시나리오'!$J$5-'d_시나리오'!$I$5))))</f>
        <v/>
      </c>
      <c r="O767">
        <f>RAND()</f>
        <v/>
      </c>
      <c r="P767">
        <f>IF('d_시나리오'!$J$6='d_시나리오'!$H$6,'d_시나리오'!$I$6,IF(O767&lt;('d_시나리오'!$I$6-'d_시나리오'!$H$6)/('d_시나리오'!$J$6-'d_시나리오'!$H$6),'d_시나리오'!$H$6+SQRT(O767*('d_시나리오'!$J$6-'d_시나리오'!$H$6)*('d_시나리오'!$I$6-'d_시나리오'!$H$6)),'d_시나리오'!$J$6-SQRT((1-O767)*('d_시나리오'!$J$6-'d_시나리오'!$H$6)*('d_시나리오'!$J$6-'d_시나리오'!$I$6))))</f>
        <v/>
      </c>
      <c r="Q767">
        <f>INDEX('d_분포'!$B$2:$B$57,RANDBETWEEN(1,56))</f>
        <v/>
      </c>
      <c r="R767">
        <f>BETAINV(RAND(),5,5)</f>
        <v/>
      </c>
      <c r="S767">
        <f>'d_고정'!$B$1*'6_기대효과'!$H$7*('d_시나리오'!$I$7/'d_고정'!$B$2)*B767</f>
        <v/>
      </c>
      <c r="T767">
        <f>S767*D767</f>
        <v/>
      </c>
      <c r="U767">
        <f>S767*F767*H767</f>
        <v/>
      </c>
      <c r="V767">
        <f>S767*F767*(H767-1)</f>
        <v/>
      </c>
      <c r="W767">
        <f>U767*J767</f>
        <v/>
      </c>
      <c r="X767">
        <f>T767+W767</f>
        <v/>
      </c>
      <c r="Y767">
        <f>(T767*E767+W767*L767)*(1-R767-'d_고정'!$B$13)</f>
        <v/>
      </c>
      <c r="Z767">
        <f>(U767*N767*Q767+'d_고정'!$B$3*('6_기대효과'!$H$7/8)*Q767*'d_고정'!$B$10*P767*('6_기대효과'!$K$7/'d_고정'!$B$9))*(1-R767)</f>
        <v/>
      </c>
      <c r="AA767">
        <f>W767*L767*(1-R767-'d_고정'!$B$13)+U767*MAX(N767-'d_고정'!$B$10*P767*('6_기대효과'!$K$7/'d_고정'!$B$9),0)*Q767*(1-R767)</f>
        <v/>
      </c>
      <c r="AB767">
        <f>Y767+Z767</f>
        <v/>
      </c>
      <c r="AC767">
        <f>Y767/('d_고정'!$B$5*'6_기대효과'!$H$7/8)/'d_고정'!$B$6</f>
        <v/>
      </c>
      <c r="AD767">
        <f>Y767/('d_고정'!$B$8*'6_기대효과'!$H$7/8)</f>
        <v/>
      </c>
    </row>
    <row r="768">
      <c r="A768">
        <f>RAND()</f>
        <v/>
      </c>
      <c r="B768">
        <f>IF('d_시나리오'!$J$2='d_시나리오'!$H$2,'d_시나리오'!$I$2,IF(A768&lt;('d_시나리오'!$I$2-'d_시나리오'!$H$2)/('d_시나리오'!$J$2-'d_시나리오'!$H$2),'d_시나리오'!$H$2+SQRT(A768*('d_시나리오'!$J$2-'d_시나리오'!$H$2)*('d_시나리오'!$I$2-'d_시나리오'!$H$2)),'d_시나리오'!$J$2-SQRT((1-A768)*('d_시나리오'!$J$2-'d_시나리오'!$H$2)*('d_시나리오'!$J$2-'d_시나리오'!$I$2))))</f>
        <v/>
      </c>
      <c r="C768">
        <f>RAND()</f>
        <v/>
      </c>
      <c r="D768">
        <f>BETAINV(RAND(),IF(C768&lt;'d_고정'!$B$26,'d_고정'!$B$23,'d_고정'!$B$16)+1,'d_고정'!$B$17-IF(C768&lt;'d_고정'!$B$26,'d_고정'!$B$23,'d_고정'!$B$16)+1)*('d_고정'!$B$14+('d_고정'!$B$15-'d_고정'!$B$14)*RAND())</f>
        <v/>
      </c>
      <c r="E768">
        <f>INDEX('d_분포'!$A$2:$A$28,RANDBETWEEN(1,27))</f>
        <v/>
      </c>
      <c r="F768">
        <f>INDEX('d_분포'!$C$2:$C$5,RANDBETWEEN(1,4))*(0.9+0.2*RAND())</f>
        <v/>
      </c>
      <c r="G768">
        <f>RAND()</f>
        <v/>
      </c>
      <c r="H768">
        <f>(F768+(1-F768)*('d_고정'!$B$22*BETAINV(RAND(),IF(G768&lt;'d_고정'!$B$26,'d_고정'!$B$25,'d_고정'!$B$20)+1,'d_고정'!$B$21-IF(G768&lt;'d_고정'!$B$26,'d_고정'!$B$25,'d_고정'!$B$20)+1)+(1-'d_고정'!$B$22)*BETAINV(RAND(),IF(G768&lt;'d_고정'!$B$26,'d_고정'!$B$24,'d_고정'!$B$18)+1,'d_고정'!$B$19-IF(G768&lt;'d_고정'!$B$26,'d_고정'!$B$24,'d_고정'!$B$18)+1))*('d_고정'!$B$14+('d_고정'!$B$15-'d_고정'!$B$14)*RAND()))/F768</f>
        <v/>
      </c>
      <c r="I768">
        <f>RAND()</f>
        <v/>
      </c>
      <c r="J768">
        <f>IF('d_시나리오'!$J$3='d_시나리오'!$H$3,'d_시나리오'!$I$3,IF(I768&lt;('d_시나리오'!$I$3-'d_시나리오'!$H$3)/('d_시나리오'!$J$3-'d_시나리오'!$H$3),'d_시나리오'!$H$3+SQRT(I768*('d_시나리오'!$J$3-'d_시나리오'!$H$3)*('d_시나리오'!$I$3-'d_시나리오'!$H$3)),'d_시나리오'!$J$3-SQRT((1-I768)*('d_시나리오'!$J$3-'d_시나리오'!$H$3)*('d_시나리오'!$J$3-'d_시나리오'!$I$3))))</f>
        <v/>
      </c>
      <c r="K768">
        <f>RAND()</f>
        <v/>
      </c>
      <c r="L768">
        <f>IF('d_시나리오'!$J$4='d_시나리오'!$H$4,'d_시나리오'!$I$4,IF(K768&lt;('d_시나리오'!$I$4-'d_시나리오'!$H$4)/('d_시나리오'!$J$4-'d_시나리오'!$H$4),'d_시나리오'!$H$4+SQRT(K768*('d_시나리오'!$J$4-'d_시나리오'!$H$4)*('d_시나리오'!$I$4-'d_시나리오'!$H$4)),'d_시나리오'!$J$4-SQRT((1-K768)*('d_시나리오'!$J$4-'d_시나리오'!$H$4)*('d_시나리오'!$J$4-'d_시나리오'!$I$4))))</f>
        <v/>
      </c>
      <c r="M768">
        <f>RAND()</f>
        <v/>
      </c>
      <c r="N768">
        <f>IF('d_시나리오'!$J$5='d_시나리오'!$H$5,'d_시나리오'!$I$5,IF(M768&lt;('d_시나리오'!$I$5-'d_시나리오'!$H$5)/('d_시나리오'!$J$5-'d_시나리오'!$H$5),'d_시나리오'!$H$5+SQRT(M768*('d_시나리오'!$J$5-'d_시나리오'!$H$5)*('d_시나리오'!$I$5-'d_시나리오'!$H$5)),'d_시나리오'!$J$5-SQRT((1-M768)*('d_시나리오'!$J$5-'d_시나리오'!$H$5)*('d_시나리오'!$J$5-'d_시나리오'!$I$5))))</f>
        <v/>
      </c>
      <c r="O768">
        <f>RAND()</f>
        <v/>
      </c>
      <c r="P768">
        <f>IF('d_시나리오'!$J$6='d_시나리오'!$H$6,'d_시나리오'!$I$6,IF(O768&lt;('d_시나리오'!$I$6-'d_시나리오'!$H$6)/('d_시나리오'!$J$6-'d_시나리오'!$H$6),'d_시나리오'!$H$6+SQRT(O768*('d_시나리오'!$J$6-'d_시나리오'!$H$6)*('d_시나리오'!$I$6-'d_시나리오'!$H$6)),'d_시나리오'!$J$6-SQRT((1-O768)*('d_시나리오'!$J$6-'d_시나리오'!$H$6)*('d_시나리오'!$J$6-'d_시나리오'!$I$6))))</f>
        <v/>
      </c>
      <c r="Q768">
        <f>INDEX('d_분포'!$B$2:$B$57,RANDBETWEEN(1,56))</f>
        <v/>
      </c>
      <c r="R768">
        <f>BETAINV(RAND(),5,5)</f>
        <v/>
      </c>
      <c r="S768">
        <f>'d_고정'!$B$1*'6_기대효과'!$H$7*('d_시나리오'!$I$7/'d_고정'!$B$2)*B768</f>
        <v/>
      </c>
      <c r="T768">
        <f>S768*D768</f>
        <v/>
      </c>
      <c r="U768">
        <f>S768*F768*H768</f>
        <v/>
      </c>
      <c r="V768">
        <f>S768*F768*(H768-1)</f>
        <v/>
      </c>
      <c r="W768">
        <f>U768*J768</f>
        <v/>
      </c>
      <c r="X768">
        <f>T768+W768</f>
        <v/>
      </c>
      <c r="Y768">
        <f>(T768*E768+W768*L768)*(1-R768-'d_고정'!$B$13)</f>
        <v/>
      </c>
      <c r="Z768">
        <f>(U768*N768*Q768+'d_고정'!$B$3*('6_기대효과'!$H$7/8)*Q768*'d_고정'!$B$10*P768*('6_기대효과'!$K$7/'d_고정'!$B$9))*(1-R768)</f>
        <v/>
      </c>
      <c r="AA768">
        <f>W768*L768*(1-R768-'d_고정'!$B$13)+U768*MAX(N768-'d_고정'!$B$10*P768*('6_기대효과'!$K$7/'d_고정'!$B$9),0)*Q768*(1-R768)</f>
        <v/>
      </c>
      <c r="AB768">
        <f>Y768+Z768</f>
        <v/>
      </c>
      <c r="AC768">
        <f>Y768/('d_고정'!$B$5*'6_기대효과'!$H$7/8)/'d_고정'!$B$6</f>
        <v/>
      </c>
      <c r="AD768">
        <f>Y768/('d_고정'!$B$8*'6_기대효과'!$H$7/8)</f>
        <v/>
      </c>
    </row>
    <row r="769">
      <c r="A769">
        <f>RAND()</f>
        <v/>
      </c>
      <c r="B769">
        <f>IF('d_시나리오'!$J$2='d_시나리오'!$H$2,'d_시나리오'!$I$2,IF(A769&lt;('d_시나리오'!$I$2-'d_시나리오'!$H$2)/('d_시나리오'!$J$2-'d_시나리오'!$H$2),'d_시나리오'!$H$2+SQRT(A769*('d_시나리오'!$J$2-'d_시나리오'!$H$2)*('d_시나리오'!$I$2-'d_시나리오'!$H$2)),'d_시나리오'!$J$2-SQRT((1-A769)*('d_시나리오'!$J$2-'d_시나리오'!$H$2)*('d_시나리오'!$J$2-'d_시나리오'!$I$2))))</f>
        <v/>
      </c>
      <c r="C769">
        <f>RAND()</f>
        <v/>
      </c>
      <c r="D769">
        <f>BETAINV(RAND(),IF(C769&lt;'d_고정'!$B$26,'d_고정'!$B$23,'d_고정'!$B$16)+1,'d_고정'!$B$17-IF(C769&lt;'d_고정'!$B$26,'d_고정'!$B$23,'d_고정'!$B$16)+1)*('d_고정'!$B$14+('d_고정'!$B$15-'d_고정'!$B$14)*RAND())</f>
        <v/>
      </c>
      <c r="E769">
        <f>INDEX('d_분포'!$A$2:$A$28,RANDBETWEEN(1,27))</f>
        <v/>
      </c>
      <c r="F769">
        <f>INDEX('d_분포'!$C$2:$C$5,RANDBETWEEN(1,4))*(0.9+0.2*RAND())</f>
        <v/>
      </c>
      <c r="G769">
        <f>RAND()</f>
        <v/>
      </c>
      <c r="H769">
        <f>(F769+(1-F769)*('d_고정'!$B$22*BETAINV(RAND(),IF(G769&lt;'d_고정'!$B$26,'d_고정'!$B$25,'d_고정'!$B$20)+1,'d_고정'!$B$21-IF(G769&lt;'d_고정'!$B$26,'d_고정'!$B$25,'d_고정'!$B$20)+1)+(1-'d_고정'!$B$22)*BETAINV(RAND(),IF(G769&lt;'d_고정'!$B$26,'d_고정'!$B$24,'d_고정'!$B$18)+1,'d_고정'!$B$19-IF(G769&lt;'d_고정'!$B$26,'d_고정'!$B$24,'d_고정'!$B$18)+1))*('d_고정'!$B$14+('d_고정'!$B$15-'d_고정'!$B$14)*RAND()))/F769</f>
        <v/>
      </c>
      <c r="I769">
        <f>RAND()</f>
        <v/>
      </c>
      <c r="J769">
        <f>IF('d_시나리오'!$J$3='d_시나리오'!$H$3,'d_시나리오'!$I$3,IF(I769&lt;('d_시나리오'!$I$3-'d_시나리오'!$H$3)/('d_시나리오'!$J$3-'d_시나리오'!$H$3),'d_시나리오'!$H$3+SQRT(I769*('d_시나리오'!$J$3-'d_시나리오'!$H$3)*('d_시나리오'!$I$3-'d_시나리오'!$H$3)),'d_시나리오'!$J$3-SQRT((1-I769)*('d_시나리오'!$J$3-'d_시나리오'!$H$3)*('d_시나리오'!$J$3-'d_시나리오'!$I$3))))</f>
        <v/>
      </c>
      <c r="K769">
        <f>RAND()</f>
        <v/>
      </c>
      <c r="L769">
        <f>IF('d_시나리오'!$J$4='d_시나리오'!$H$4,'d_시나리오'!$I$4,IF(K769&lt;('d_시나리오'!$I$4-'d_시나리오'!$H$4)/('d_시나리오'!$J$4-'d_시나리오'!$H$4),'d_시나리오'!$H$4+SQRT(K769*('d_시나리오'!$J$4-'d_시나리오'!$H$4)*('d_시나리오'!$I$4-'d_시나리오'!$H$4)),'d_시나리오'!$J$4-SQRT((1-K769)*('d_시나리오'!$J$4-'d_시나리오'!$H$4)*('d_시나리오'!$J$4-'d_시나리오'!$I$4))))</f>
        <v/>
      </c>
      <c r="M769">
        <f>RAND()</f>
        <v/>
      </c>
      <c r="N769">
        <f>IF('d_시나리오'!$J$5='d_시나리오'!$H$5,'d_시나리오'!$I$5,IF(M769&lt;('d_시나리오'!$I$5-'d_시나리오'!$H$5)/('d_시나리오'!$J$5-'d_시나리오'!$H$5),'d_시나리오'!$H$5+SQRT(M769*('d_시나리오'!$J$5-'d_시나리오'!$H$5)*('d_시나리오'!$I$5-'d_시나리오'!$H$5)),'d_시나리오'!$J$5-SQRT((1-M769)*('d_시나리오'!$J$5-'d_시나리오'!$H$5)*('d_시나리오'!$J$5-'d_시나리오'!$I$5))))</f>
        <v/>
      </c>
      <c r="O769">
        <f>RAND()</f>
        <v/>
      </c>
      <c r="P769">
        <f>IF('d_시나리오'!$J$6='d_시나리오'!$H$6,'d_시나리오'!$I$6,IF(O769&lt;('d_시나리오'!$I$6-'d_시나리오'!$H$6)/('d_시나리오'!$J$6-'d_시나리오'!$H$6),'d_시나리오'!$H$6+SQRT(O769*('d_시나리오'!$J$6-'d_시나리오'!$H$6)*('d_시나리오'!$I$6-'d_시나리오'!$H$6)),'d_시나리오'!$J$6-SQRT((1-O769)*('d_시나리오'!$J$6-'d_시나리오'!$H$6)*('d_시나리오'!$J$6-'d_시나리오'!$I$6))))</f>
        <v/>
      </c>
      <c r="Q769">
        <f>INDEX('d_분포'!$B$2:$B$57,RANDBETWEEN(1,56))</f>
        <v/>
      </c>
      <c r="R769">
        <f>BETAINV(RAND(),5,5)</f>
        <v/>
      </c>
      <c r="S769">
        <f>'d_고정'!$B$1*'6_기대효과'!$H$7*('d_시나리오'!$I$7/'d_고정'!$B$2)*B769</f>
        <v/>
      </c>
      <c r="T769">
        <f>S769*D769</f>
        <v/>
      </c>
      <c r="U769">
        <f>S769*F769*H769</f>
        <v/>
      </c>
      <c r="V769">
        <f>S769*F769*(H769-1)</f>
        <v/>
      </c>
      <c r="W769">
        <f>U769*J769</f>
        <v/>
      </c>
      <c r="X769">
        <f>T769+W769</f>
        <v/>
      </c>
      <c r="Y769">
        <f>(T769*E769+W769*L769)*(1-R769-'d_고정'!$B$13)</f>
        <v/>
      </c>
      <c r="Z769">
        <f>(U769*N769*Q769+'d_고정'!$B$3*('6_기대효과'!$H$7/8)*Q769*'d_고정'!$B$10*P769*('6_기대효과'!$K$7/'d_고정'!$B$9))*(1-R769)</f>
        <v/>
      </c>
      <c r="AA769">
        <f>W769*L769*(1-R769-'d_고정'!$B$13)+U769*MAX(N769-'d_고정'!$B$10*P769*('6_기대효과'!$K$7/'d_고정'!$B$9),0)*Q769*(1-R769)</f>
        <v/>
      </c>
      <c r="AB769">
        <f>Y769+Z769</f>
        <v/>
      </c>
      <c r="AC769">
        <f>Y769/('d_고정'!$B$5*'6_기대효과'!$H$7/8)/'d_고정'!$B$6</f>
        <v/>
      </c>
      <c r="AD769">
        <f>Y769/('d_고정'!$B$8*'6_기대효과'!$H$7/8)</f>
        <v/>
      </c>
    </row>
    <row r="770">
      <c r="A770">
        <f>RAND()</f>
        <v/>
      </c>
      <c r="B770">
        <f>IF('d_시나리오'!$J$2='d_시나리오'!$H$2,'d_시나리오'!$I$2,IF(A770&lt;('d_시나리오'!$I$2-'d_시나리오'!$H$2)/('d_시나리오'!$J$2-'d_시나리오'!$H$2),'d_시나리오'!$H$2+SQRT(A770*('d_시나리오'!$J$2-'d_시나리오'!$H$2)*('d_시나리오'!$I$2-'d_시나리오'!$H$2)),'d_시나리오'!$J$2-SQRT((1-A770)*('d_시나리오'!$J$2-'d_시나리오'!$H$2)*('d_시나리오'!$J$2-'d_시나리오'!$I$2))))</f>
        <v/>
      </c>
      <c r="C770">
        <f>RAND()</f>
        <v/>
      </c>
      <c r="D770">
        <f>BETAINV(RAND(),IF(C770&lt;'d_고정'!$B$26,'d_고정'!$B$23,'d_고정'!$B$16)+1,'d_고정'!$B$17-IF(C770&lt;'d_고정'!$B$26,'d_고정'!$B$23,'d_고정'!$B$16)+1)*('d_고정'!$B$14+('d_고정'!$B$15-'d_고정'!$B$14)*RAND())</f>
        <v/>
      </c>
      <c r="E770">
        <f>INDEX('d_분포'!$A$2:$A$28,RANDBETWEEN(1,27))</f>
        <v/>
      </c>
      <c r="F770">
        <f>INDEX('d_분포'!$C$2:$C$5,RANDBETWEEN(1,4))*(0.9+0.2*RAND())</f>
        <v/>
      </c>
      <c r="G770">
        <f>RAND()</f>
        <v/>
      </c>
      <c r="H770">
        <f>(F770+(1-F770)*('d_고정'!$B$22*BETAINV(RAND(),IF(G770&lt;'d_고정'!$B$26,'d_고정'!$B$25,'d_고정'!$B$20)+1,'d_고정'!$B$21-IF(G770&lt;'d_고정'!$B$26,'d_고정'!$B$25,'d_고정'!$B$20)+1)+(1-'d_고정'!$B$22)*BETAINV(RAND(),IF(G770&lt;'d_고정'!$B$26,'d_고정'!$B$24,'d_고정'!$B$18)+1,'d_고정'!$B$19-IF(G770&lt;'d_고정'!$B$26,'d_고정'!$B$24,'d_고정'!$B$18)+1))*('d_고정'!$B$14+('d_고정'!$B$15-'d_고정'!$B$14)*RAND()))/F770</f>
        <v/>
      </c>
      <c r="I770">
        <f>RAND()</f>
        <v/>
      </c>
      <c r="J770">
        <f>IF('d_시나리오'!$J$3='d_시나리오'!$H$3,'d_시나리오'!$I$3,IF(I770&lt;('d_시나리오'!$I$3-'d_시나리오'!$H$3)/('d_시나리오'!$J$3-'d_시나리오'!$H$3),'d_시나리오'!$H$3+SQRT(I770*('d_시나리오'!$J$3-'d_시나리오'!$H$3)*('d_시나리오'!$I$3-'d_시나리오'!$H$3)),'d_시나리오'!$J$3-SQRT((1-I770)*('d_시나리오'!$J$3-'d_시나리오'!$H$3)*('d_시나리오'!$J$3-'d_시나리오'!$I$3))))</f>
        <v/>
      </c>
      <c r="K770">
        <f>RAND()</f>
        <v/>
      </c>
      <c r="L770">
        <f>IF('d_시나리오'!$J$4='d_시나리오'!$H$4,'d_시나리오'!$I$4,IF(K770&lt;('d_시나리오'!$I$4-'d_시나리오'!$H$4)/('d_시나리오'!$J$4-'d_시나리오'!$H$4),'d_시나리오'!$H$4+SQRT(K770*('d_시나리오'!$J$4-'d_시나리오'!$H$4)*('d_시나리오'!$I$4-'d_시나리오'!$H$4)),'d_시나리오'!$J$4-SQRT((1-K770)*('d_시나리오'!$J$4-'d_시나리오'!$H$4)*('d_시나리오'!$J$4-'d_시나리오'!$I$4))))</f>
        <v/>
      </c>
      <c r="M770">
        <f>RAND()</f>
        <v/>
      </c>
      <c r="N770">
        <f>IF('d_시나리오'!$J$5='d_시나리오'!$H$5,'d_시나리오'!$I$5,IF(M770&lt;('d_시나리오'!$I$5-'d_시나리오'!$H$5)/('d_시나리오'!$J$5-'d_시나리오'!$H$5),'d_시나리오'!$H$5+SQRT(M770*('d_시나리오'!$J$5-'d_시나리오'!$H$5)*('d_시나리오'!$I$5-'d_시나리오'!$H$5)),'d_시나리오'!$J$5-SQRT((1-M770)*('d_시나리오'!$J$5-'d_시나리오'!$H$5)*('d_시나리오'!$J$5-'d_시나리오'!$I$5))))</f>
        <v/>
      </c>
      <c r="O770">
        <f>RAND()</f>
        <v/>
      </c>
      <c r="P770">
        <f>IF('d_시나리오'!$J$6='d_시나리오'!$H$6,'d_시나리오'!$I$6,IF(O770&lt;('d_시나리오'!$I$6-'d_시나리오'!$H$6)/('d_시나리오'!$J$6-'d_시나리오'!$H$6),'d_시나리오'!$H$6+SQRT(O770*('d_시나리오'!$J$6-'d_시나리오'!$H$6)*('d_시나리오'!$I$6-'d_시나리오'!$H$6)),'d_시나리오'!$J$6-SQRT((1-O770)*('d_시나리오'!$J$6-'d_시나리오'!$H$6)*('d_시나리오'!$J$6-'d_시나리오'!$I$6))))</f>
        <v/>
      </c>
      <c r="Q770">
        <f>INDEX('d_분포'!$B$2:$B$57,RANDBETWEEN(1,56))</f>
        <v/>
      </c>
      <c r="R770">
        <f>BETAINV(RAND(),5,5)</f>
        <v/>
      </c>
      <c r="S770">
        <f>'d_고정'!$B$1*'6_기대효과'!$H$7*('d_시나리오'!$I$7/'d_고정'!$B$2)*B770</f>
        <v/>
      </c>
      <c r="T770">
        <f>S770*D770</f>
        <v/>
      </c>
      <c r="U770">
        <f>S770*F770*H770</f>
        <v/>
      </c>
      <c r="V770">
        <f>S770*F770*(H770-1)</f>
        <v/>
      </c>
      <c r="W770">
        <f>U770*J770</f>
        <v/>
      </c>
      <c r="X770">
        <f>T770+W770</f>
        <v/>
      </c>
      <c r="Y770">
        <f>(T770*E770+W770*L770)*(1-R770-'d_고정'!$B$13)</f>
        <v/>
      </c>
      <c r="Z770">
        <f>(U770*N770*Q770+'d_고정'!$B$3*('6_기대효과'!$H$7/8)*Q770*'d_고정'!$B$10*P770*('6_기대효과'!$K$7/'d_고정'!$B$9))*(1-R770)</f>
        <v/>
      </c>
      <c r="AA770">
        <f>W770*L770*(1-R770-'d_고정'!$B$13)+U770*MAX(N770-'d_고정'!$B$10*P770*('6_기대효과'!$K$7/'d_고정'!$B$9),0)*Q770*(1-R770)</f>
        <v/>
      </c>
      <c r="AB770">
        <f>Y770+Z770</f>
        <v/>
      </c>
      <c r="AC770">
        <f>Y770/('d_고정'!$B$5*'6_기대효과'!$H$7/8)/'d_고정'!$B$6</f>
        <v/>
      </c>
      <c r="AD770">
        <f>Y770/('d_고정'!$B$8*'6_기대효과'!$H$7/8)</f>
        <v/>
      </c>
    </row>
    <row r="771">
      <c r="A771">
        <f>RAND()</f>
        <v/>
      </c>
      <c r="B771">
        <f>IF('d_시나리오'!$J$2='d_시나리오'!$H$2,'d_시나리오'!$I$2,IF(A771&lt;('d_시나리오'!$I$2-'d_시나리오'!$H$2)/('d_시나리오'!$J$2-'d_시나리오'!$H$2),'d_시나리오'!$H$2+SQRT(A771*('d_시나리오'!$J$2-'d_시나리오'!$H$2)*('d_시나리오'!$I$2-'d_시나리오'!$H$2)),'d_시나리오'!$J$2-SQRT((1-A771)*('d_시나리오'!$J$2-'d_시나리오'!$H$2)*('d_시나리오'!$J$2-'d_시나리오'!$I$2))))</f>
        <v/>
      </c>
      <c r="C771">
        <f>RAND()</f>
        <v/>
      </c>
      <c r="D771">
        <f>BETAINV(RAND(),IF(C771&lt;'d_고정'!$B$26,'d_고정'!$B$23,'d_고정'!$B$16)+1,'d_고정'!$B$17-IF(C771&lt;'d_고정'!$B$26,'d_고정'!$B$23,'d_고정'!$B$16)+1)*('d_고정'!$B$14+('d_고정'!$B$15-'d_고정'!$B$14)*RAND())</f>
        <v/>
      </c>
      <c r="E771">
        <f>INDEX('d_분포'!$A$2:$A$28,RANDBETWEEN(1,27))</f>
        <v/>
      </c>
      <c r="F771">
        <f>INDEX('d_분포'!$C$2:$C$5,RANDBETWEEN(1,4))*(0.9+0.2*RAND())</f>
        <v/>
      </c>
      <c r="G771">
        <f>RAND()</f>
        <v/>
      </c>
      <c r="H771">
        <f>(F771+(1-F771)*('d_고정'!$B$22*BETAINV(RAND(),IF(G771&lt;'d_고정'!$B$26,'d_고정'!$B$25,'d_고정'!$B$20)+1,'d_고정'!$B$21-IF(G771&lt;'d_고정'!$B$26,'d_고정'!$B$25,'d_고정'!$B$20)+1)+(1-'d_고정'!$B$22)*BETAINV(RAND(),IF(G771&lt;'d_고정'!$B$26,'d_고정'!$B$24,'d_고정'!$B$18)+1,'d_고정'!$B$19-IF(G771&lt;'d_고정'!$B$26,'d_고정'!$B$24,'d_고정'!$B$18)+1))*('d_고정'!$B$14+('d_고정'!$B$15-'d_고정'!$B$14)*RAND()))/F771</f>
        <v/>
      </c>
      <c r="I771">
        <f>RAND()</f>
        <v/>
      </c>
      <c r="J771">
        <f>IF('d_시나리오'!$J$3='d_시나리오'!$H$3,'d_시나리오'!$I$3,IF(I771&lt;('d_시나리오'!$I$3-'d_시나리오'!$H$3)/('d_시나리오'!$J$3-'d_시나리오'!$H$3),'d_시나리오'!$H$3+SQRT(I771*('d_시나리오'!$J$3-'d_시나리오'!$H$3)*('d_시나리오'!$I$3-'d_시나리오'!$H$3)),'d_시나리오'!$J$3-SQRT((1-I771)*('d_시나리오'!$J$3-'d_시나리오'!$H$3)*('d_시나리오'!$J$3-'d_시나리오'!$I$3))))</f>
        <v/>
      </c>
      <c r="K771">
        <f>RAND()</f>
        <v/>
      </c>
      <c r="L771">
        <f>IF('d_시나리오'!$J$4='d_시나리오'!$H$4,'d_시나리오'!$I$4,IF(K771&lt;('d_시나리오'!$I$4-'d_시나리오'!$H$4)/('d_시나리오'!$J$4-'d_시나리오'!$H$4),'d_시나리오'!$H$4+SQRT(K771*('d_시나리오'!$J$4-'d_시나리오'!$H$4)*('d_시나리오'!$I$4-'d_시나리오'!$H$4)),'d_시나리오'!$J$4-SQRT((1-K771)*('d_시나리오'!$J$4-'d_시나리오'!$H$4)*('d_시나리오'!$J$4-'d_시나리오'!$I$4))))</f>
        <v/>
      </c>
      <c r="M771">
        <f>RAND()</f>
        <v/>
      </c>
      <c r="N771">
        <f>IF('d_시나리오'!$J$5='d_시나리오'!$H$5,'d_시나리오'!$I$5,IF(M771&lt;('d_시나리오'!$I$5-'d_시나리오'!$H$5)/('d_시나리오'!$J$5-'d_시나리오'!$H$5),'d_시나리오'!$H$5+SQRT(M771*('d_시나리오'!$J$5-'d_시나리오'!$H$5)*('d_시나리오'!$I$5-'d_시나리오'!$H$5)),'d_시나리오'!$J$5-SQRT((1-M771)*('d_시나리오'!$J$5-'d_시나리오'!$H$5)*('d_시나리오'!$J$5-'d_시나리오'!$I$5))))</f>
        <v/>
      </c>
      <c r="O771">
        <f>RAND()</f>
        <v/>
      </c>
      <c r="P771">
        <f>IF('d_시나리오'!$J$6='d_시나리오'!$H$6,'d_시나리오'!$I$6,IF(O771&lt;('d_시나리오'!$I$6-'d_시나리오'!$H$6)/('d_시나리오'!$J$6-'d_시나리오'!$H$6),'d_시나리오'!$H$6+SQRT(O771*('d_시나리오'!$J$6-'d_시나리오'!$H$6)*('d_시나리오'!$I$6-'d_시나리오'!$H$6)),'d_시나리오'!$J$6-SQRT((1-O771)*('d_시나리오'!$J$6-'d_시나리오'!$H$6)*('d_시나리오'!$J$6-'d_시나리오'!$I$6))))</f>
        <v/>
      </c>
      <c r="Q771">
        <f>INDEX('d_분포'!$B$2:$B$57,RANDBETWEEN(1,56))</f>
        <v/>
      </c>
      <c r="R771">
        <f>BETAINV(RAND(),5,5)</f>
        <v/>
      </c>
      <c r="S771">
        <f>'d_고정'!$B$1*'6_기대효과'!$H$7*('d_시나리오'!$I$7/'d_고정'!$B$2)*B771</f>
        <v/>
      </c>
      <c r="T771">
        <f>S771*D771</f>
        <v/>
      </c>
      <c r="U771">
        <f>S771*F771*H771</f>
        <v/>
      </c>
      <c r="V771">
        <f>S771*F771*(H771-1)</f>
        <v/>
      </c>
      <c r="W771">
        <f>U771*J771</f>
        <v/>
      </c>
      <c r="X771">
        <f>T771+W771</f>
        <v/>
      </c>
      <c r="Y771">
        <f>(T771*E771+W771*L771)*(1-R771-'d_고정'!$B$13)</f>
        <v/>
      </c>
      <c r="Z771">
        <f>(U771*N771*Q771+'d_고정'!$B$3*('6_기대효과'!$H$7/8)*Q771*'d_고정'!$B$10*P771*('6_기대효과'!$K$7/'d_고정'!$B$9))*(1-R771)</f>
        <v/>
      </c>
      <c r="AA771">
        <f>W771*L771*(1-R771-'d_고정'!$B$13)+U771*MAX(N771-'d_고정'!$B$10*P771*('6_기대효과'!$K$7/'d_고정'!$B$9),0)*Q771*(1-R771)</f>
        <v/>
      </c>
      <c r="AB771">
        <f>Y771+Z771</f>
        <v/>
      </c>
      <c r="AC771">
        <f>Y771/('d_고정'!$B$5*'6_기대효과'!$H$7/8)/'d_고정'!$B$6</f>
        <v/>
      </c>
      <c r="AD771">
        <f>Y771/('d_고정'!$B$8*'6_기대효과'!$H$7/8)</f>
        <v/>
      </c>
    </row>
    <row r="772">
      <c r="A772">
        <f>RAND()</f>
        <v/>
      </c>
      <c r="B772">
        <f>IF('d_시나리오'!$J$2='d_시나리오'!$H$2,'d_시나리오'!$I$2,IF(A772&lt;('d_시나리오'!$I$2-'d_시나리오'!$H$2)/('d_시나리오'!$J$2-'d_시나리오'!$H$2),'d_시나리오'!$H$2+SQRT(A772*('d_시나리오'!$J$2-'d_시나리오'!$H$2)*('d_시나리오'!$I$2-'d_시나리오'!$H$2)),'d_시나리오'!$J$2-SQRT((1-A772)*('d_시나리오'!$J$2-'d_시나리오'!$H$2)*('d_시나리오'!$J$2-'d_시나리오'!$I$2))))</f>
        <v/>
      </c>
      <c r="C772">
        <f>RAND()</f>
        <v/>
      </c>
      <c r="D772">
        <f>BETAINV(RAND(),IF(C772&lt;'d_고정'!$B$26,'d_고정'!$B$23,'d_고정'!$B$16)+1,'d_고정'!$B$17-IF(C772&lt;'d_고정'!$B$26,'d_고정'!$B$23,'d_고정'!$B$16)+1)*('d_고정'!$B$14+('d_고정'!$B$15-'d_고정'!$B$14)*RAND())</f>
        <v/>
      </c>
      <c r="E772">
        <f>INDEX('d_분포'!$A$2:$A$28,RANDBETWEEN(1,27))</f>
        <v/>
      </c>
      <c r="F772">
        <f>INDEX('d_분포'!$C$2:$C$5,RANDBETWEEN(1,4))*(0.9+0.2*RAND())</f>
        <v/>
      </c>
      <c r="G772">
        <f>RAND()</f>
        <v/>
      </c>
      <c r="H772">
        <f>(F772+(1-F772)*('d_고정'!$B$22*BETAINV(RAND(),IF(G772&lt;'d_고정'!$B$26,'d_고정'!$B$25,'d_고정'!$B$20)+1,'d_고정'!$B$21-IF(G772&lt;'d_고정'!$B$26,'d_고정'!$B$25,'d_고정'!$B$20)+1)+(1-'d_고정'!$B$22)*BETAINV(RAND(),IF(G772&lt;'d_고정'!$B$26,'d_고정'!$B$24,'d_고정'!$B$18)+1,'d_고정'!$B$19-IF(G772&lt;'d_고정'!$B$26,'d_고정'!$B$24,'d_고정'!$B$18)+1))*('d_고정'!$B$14+('d_고정'!$B$15-'d_고정'!$B$14)*RAND()))/F772</f>
        <v/>
      </c>
      <c r="I772">
        <f>RAND()</f>
        <v/>
      </c>
      <c r="J772">
        <f>IF('d_시나리오'!$J$3='d_시나리오'!$H$3,'d_시나리오'!$I$3,IF(I772&lt;('d_시나리오'!$I$3-'d_시나리오'!$H$3)/('d_시나리오'!$J$3-'d_시나리오'!$H$3),'d_시나리오'!$H$3+SQRT(I772*('d_시나리오'!$J$3-'d_시나리오'!$H$3)*('d_시나리오'!$I$3-'d_시나리오'!$H$3)),'d_시나리오'!$J$3-SQRT((1-I772)*('d_시나리오'!$J$3-'d_시나리오'!$H$3)*('d_시나리오'!$J$3-'d_시나리오'!$I$3))))</f>
        <v/>
      </c>
      <c r="K772">
        <f>RAND()</f>
        <v/>
      </c>
      <c r="L772">
        <f>IF('d_시나리오'!$J$4='d_시나리오'!$H$4,'d_시나리오'!$I$4,IF(K772&lt;('d_시나리오'!$I$4-'d_시나리오'!$H$4)/('d_시나리오'!$J$4-'d_시나리오'!$H$4),'d_시나리오'!$H$4+SQRT(K772*('d_시나리오'!$J$4-'d_시나리오'!$H$4)*('d_시나리오'!$I$4-'d_시나리오'!$H$4)),'d_시나리오'!$J$4-SQRT((1-K772)*('d_시나리오'!$J$4-'d_시나리오'!$H$4)*('d_시나리오'!$J$4-'d_시나리오'!$I$4))))</f>
        <v/>
      </c>
      <c r="M772">
        <f>RAND()</f>
        <v/>
      </c>
      <c r="N772">
        <f>IF('d_시나리오'!$J$5='d_시나리오'!$H$5,'d_시나리오'!$I$5,IF(M772&lt;('d_시나리오'!$I$5-'d_시나리오'!$H$5)/('d_시나리오'!$J$5-'d_시나리오'!$H$5),'d_시나리오'!$H$5+SQRT(M772*('d_시나리오'!$J$5-'d_시나리오'!$H$5)*('d_시나리오'!$I$5-'d_시나리오'!$H$5)),'d_시나리오'!$J$5-SQRT((1-M772)*('d_시나리오'!$J$5-'d_시나리오'!$H$5)*('d_시나리오'!$J$5-'d_시나리오'!$I$5))))</f>
        <v/>
      </c>
      <c r="O772">
        <f>RAND()</f>
        <v/>
      </c>
      <c r="P772">
        <f>IF('d_시나리오'!$J$6='d_시나리오'!$H$6,'d_시나리오'!$I$6,IF(O772&lt;('d_시나리오'!$I$6-'d_시나리오'!$H$6)/('d_시나리오'!$J$6-'d_시나리오'!$H$6),'d_시나리오'!$H$6+SQRT(O772*('d_시나리오'!$J$6-'d_시나리오'!$H$6)*('d_시나리오'!$I$6-'d_시나리오'!$H$6)),'d_시나리오'!$J$6-SQRT((1-O772)*('d_시나리오'!$J$6-'d_시나리오'!$H$6)*('d_시나리오'!$J$6-'d_시나리오'!$I$6))))</f>
        <v/>
      </c>
      <c r="Q772">
        <f>INDEX('d_분포'!$B$2:$B$57,RANDBETWEEN(1,56))</f>
        <v/>
      </c>
      <c r="R772">
        <f>BETAINV(RAND(),5,5)</f>
        <v/>
      </c>
      <c r="S772">
        <f>'d_고정'!$B$1*'6_기대효과'!$H$7*('d_시나리오'!$I$7/'d_고정'!$B$2)*B772</f>
        <v/>
      </c>
      <c r="T772">
        <f>S772*D772</f>
        <v/>
      </c>
      <c r="U772">
        <f>S772*F772*H772</f>
        <v/>
      </c>
      <c r="V772">
        <f>S772*F772*(H772-1)</f>
        <v/>
      </c>
      <c r="W772">
        <f>U772*J772</f>
        <v/>
      </c>
      <c r="X772">
        <f>T772+W772</f>
        <v/>
      </c>
      <c r="Y772">
        <f>(T772*E772+W772*L772)*(1-R772-'d_고정'!$B$13)</f>
        <v/>
      </c>
      <c r="Z772">
        <f>(U772*N772*Q772+'d_고정'!$B$3*('6_기대효과'!$H$7/8)*Q772*'d_고정'!$B$10*P772*('6_기대효과'!$K$7/'d_고정'!$B$9))*(1-R772)</f>
        <v/>
      </c>
      <c r="AA772">
        <f>W772*L772*(1-R772-'d_고정'!$B$13)+U772*MAX(N772-'d_고정'!$B$10*P772*('6_기대효과'!$K$7/'d_고정'!$B$9),0)*Q772*(1-R772)</f>
        <v/>
      </c>
      <c r="AB772">
        <f>Y772+Z772</f>
        <v/>
      </c>
      <c r="AC772">
        <f>Y772/('d_고정'!$B$5*'6_기대효과'!$H$7/8)/'d_고정'!$B$6</f>
        <v/>
      </c>
      <c r="AD772">
        <f>Y772/('d_고정'!$B$8*'6_기대효과'!$H$7/8)</f>
        <v/>
      </c>
    </row>
    <row r="773">
      <c r="A773">
        <f>RAND()</f>
        <v/>
      </c>
      <c r="B773">
        <f>IF('d_시나리오'!$J$2='d_시나리오'!$H$2,'d_시나리오'!$I$2,IF(A773&lt;('d_시나리오'!$I$2-'d_시나리오'!$H$2)/('d_시나리오'!$J$2-'d_시나리오'!$H$2),'d_시나리오'!$H$2+SQRT(A773*('d_시나리오'!$J$2-'d_시나리오'!$H$2)*('d_시나리오'!$I$2-'d_시나리오'!$H$2)),'d_시나리오'!$J$2-SQRT((1-A773)*('d_시나리오'!$J$2-'d_시나리오'!$H$2)*('d_시나리오'!$J$2-'d_시나리오'!$I$2))))</f>
        <v/>
      </c>
      <c r="C773">
        <f>RAND()</f>
        <v/>
      </c>
      <c r="D773">
        <f>BETAINV(RAND(),IF(C773&lt;'d_고정'!$B$26,'d_고정'!$B$23,'d_고정'!$B$16)+1,'d_고정'!$B$17-IF(C773&lt;'d_고정'!$B$26,'d_고정'!$B$23,'d_고정'!$B$16)+1)*('d_고정'!$B$14+('d_고정'!$B$15-'d_고정'!$B$14)*RAND())</f>
        <v/>
      </c>
      <c r="E773">
        <f>INDEX('d_분포'!$A$2:$A$28,RANDBETWEEN(1,27))</f>
        <v/>
      </c>
      <c r="F773">
        <f>INDEX('d_분포'!$C$2:$C$5,RANDBETWEEN(1,4))*(0.9+0.2*RAND())</f>
        <v/>
      </c>
      <c r="G773">
        <f>RAND()</f>
        <v/>
      </c>
      <c r="H773">
        <f>(F773+(1-F773)*('d_고정'!$B$22*BETAINV(RAND(),IF(G773&lt;'d_고정'!$B$26,'d_고정'!$B$25,'d_고정'!$B$20)+1,'d_고정'!$B$21-IF(G773&lt;'d_고정'!$B$26,'d_고정'!$B$25,'d_고정'!$B$20)+1)+(1-'d_고정'!$B$22)*BETAINV(RAND(),IF(G773&lt;'d_고정'!$B$26,'d_고정'!$B$24,'d_고정'!$B$18)+1,'d_고정'!$B$19-IF(G773&lt;'d_고정'!$B$26,'d_고정'!$B$24,'d_고정'!$B$18)+1))*('d_고정'!$B$14+('d_고정'!$B$15-'d_고정'!$B$14)*RAND()))/F773</f>
        <v/>
      </c>
      <c r="I773">
        <f>RAND()</f>
        <v/>
      </c>
      <c r="J773">
        <f>IF('d_시나리오'!$J$3='d_시나리오'!$H$3,'d_시나리오'!$I$3,IF(I773&lt;('d_시나리오'!$I$3-'d_시나리오'!$H$3)/('d_시나리오'!$J$3-'d_시나리오'!$H$3),'d_시나리오'!$H$3+SQRT(I773*('d_시나리오'!$J$3-'d_시나리오'!$H$3)*('d_시나리오'!$I$3-'d_시나리오'!$H$3)),'d_시나리오'!$J$3-SQRT((1-I773)*('d_시나리오'!$J$3-'d_시나리오'!$H$3)*('d_시나리오'!$J$3-'d_시나리오'!$I$3))))</f>
        <v/>
      </c>
      <c r="K773">
        <f>RAND()</f>
        <v/>
      </c>
      <c r="L773">
        <f>IF('d_시나리오'!$J$4='d_시나리오'!$H$4,'d_시나리오'!$I$4,IF(K773&lt;('d_시나리오'!$I$4-'d_시나리오'!$H$4)/('d_시나리오'!$J$4-'d_시나리오'!$H$4),'d_시나리오'!$H$4+SQRT(K773*('d_시나리오'!$J$4-'d_시나리오'!$H$4)*('d_시나리오'!$I$4-'d_시나리오'!$H$4)),'d_시나리오'!$J$4-SQRT((1-K773)*('d_시나리오'!$J$4-'d_시나리오'!$H$4)*('d_시나리오'!$J$4-'d_시나리오'!$I$4))))</f>
        <v/>
      </c>
      <c r="M773">
        <f>RAND()</f>
        <v/>
      </c>
      <c r="N773">
        <f>IF('d_시나리오'!$J$5='d_시나리오'!$H$5,'d_시나리오'!$I$5,IF(M773&lt;('d_시나리오'!$I$5-'d_시나리오'!$H$5)/('d_시나리오'!$J$5-'d_시나리오'!$H$5),'d_시나리오'!$H$5+SQRT(M773*('d_시나리오'!$J$5-'d_시나리오'!$H$5)*('d_시나리오'!$I$5-'d_시나리오'!$H$5)),'d_시나리오'!$J$5-SQRT((1-M773)*('d_시나리오'!$J$5-'d_시나리오'!$H$5)*('d_시나리오'!$J$5-'d_시나리오'!$I$5))))</f>
        <v/>
      </c>
      <c r="O773">
        <f>RAND()</f>
        <v/>
      </c>
      <c r="P773">
        <f>IF('d_시나리오'!$J$6='d_시나리오'!$H$6,'d_시나리오'!$I$6,IF(O773&lt;('d_시나리오'!$I$6-'d_시나리오'!$H$6)/('d_시나리오'!$J$6-'d_시나리오'!$H$6),'d_시나리오'!$H$6+SQRT(O773*('d_시나리오'!$J$6-'d_시나리오'!$H$6)*('d_시나리오'!$I$6-'d_시나리오'!$H$6)),'d_시나리오'!$J$6-SQRT((1-O773)*('d_시나리오'!$J$6-'d_시나리오'!$H$6)*('d_시나리오'!$J$6-'d_시나리오'!$I$6))))</f>
        <v/>
      </c>
      <c r="Q773">
        <f>INDEX('d_분포'!$B$2:$B$57,RANDBETWEEN(1,56))</f>
        <v/>
      </c>
      <c r="R773">
        <f>BETAINV(RAND(),5,5)</f>
        <v/>
      </c>
      <c r="S773">
        <f>'d_고정'!$B$1*'6_기대효과'!$H$7*('d_시나리오'!$I$7/'d_고정'!$B$2)*B773</f>
        <v/>
      </c>
      <c r="T773">
        <f>S773*D773</f>
        <v/>
      </c>
      <c r="U773">
        <f>S773*F773*H773</f>
        <v/>
      </c>
      <c r="V773">
        <f>S773*F773*(H773-1)</f>
        <v/>
      </c>
      <c r="W773">
        <f>U773*J773</f>
        <v/>
      </c>
      <c r="X773">
        <f>T773+W773</f>
        <v/>
      </c>
      <c r="Y773">
        <f>(T773*E773+W773*L773)*(1-R773-'d_고정'!$B$13)</f>
        <v/>
      </c>
      <c r="Z773">
        <f>(U773*N773*Q773+'d_고정'!$B$3*('6_기대효과'!$H$7/8)*Q773*'d_고정'!$B$10*P773*('6_기대효과'!$K$7/'d_고정'!$B$9))*(1-R773)</f>
        <v/>
      </c>
      <c r="AA773">
        <f>W773*L773*(1-R773-'d_고정'!$B$13)+U773*MAX(N773-'d_고정'!$B$10*P773*('6_기대효과'!$K$7/'d_고정'!$B$9),0)*Q773*(1-R773)</f>
        <v/>
      </c>
      <c r="AB773">
        <f>Y773+Z773</f>
        <v/>
      </c>
      <c r="AC773">
        <f>Y773/('d_고정'!$B$5*'6_기대효과'!$H$7/8)/'d_고정'!$B$6</f>
        <v/>
      </c>
      <c r="AD773">
        <f>Y773/('d_고정'!$B$8*'6_기대효과'!$H$7/8)</f>
        <v/>
      </c>
    </row>
    <row r="774">
      <c r="A774">
        <f>RAND()</f>
        <v/>
      </c>
      <c r="B774">
        <f>IF('d_시나리오'!$J$2='d_시나리오'!$H$2,'d_시나리오'!$I$2,IF(A774&lt;('d_시나리오'!$I$2-'d_시나리오'!$H$2)/('d_시나리오'!$J$2-'d_시나리오'!$H$2),'d_시나리오'!$H$2+SQRT(A774*('d_시나리오'!$J$2-'d_시나리오'!$H$2)*('d_시나리오'!$I$2-'d_시나리오'!$H$2)),'d_시나리오'!$J$2-SQRT((1-A774)*('d_시나리오'!$J$2-'d_시나리오'!$H$2)*('d_시나리오'!$J$2-'d_시나리오'!$I$2))))</f>
        <v/>
      </c>
      <c r="C774">
        <f>RAND()</f>
        <v/>
      </c>
      <c r="D774">
        <f>BETAINV(RAND(),IF(C774&lt;'d_고정'!$B$26,'d_고정'!$B$23,'d_고정'!$B$16)+1,'d_고정'!$B$17-IF(C774&lt;'d_고정'!$B$26,'d_고정'!$B$23,'d_고정'!$B$16)+1)*('d_고정'!$B$14+('d_고정'!$B$15-'d_고정'!$B$14)*RAND())</f>
        <v/>
      </c>
      <c r="E774">
        <f>INDEX('d_분포'!$A$2:$A$28,RANDBETWEEN(1,27))</f>
        <v/>
      </c>
      <c r="F774">
        <f>INDEX('d_분포'!$C$2:$C$5,RANDBETWEEN(1,4))*(0.9+0.2*RAND())</f>
        <v/>
      </c>
      <c r="G774">
        <f>RAND()</f>
        <v/>
      </c>
      <c r="H774">
        <f>(F774+(1-F774)*('d_고정'!$B$22*BETAINV(RAND(),IF(G774&lt;'d_고정'!$B$26,'d_고정'!$B$25,'d_고정'!$B$20)+1,'d_고정'!$B$21-IF(G774&lt;'d_고정'!$B$26,'d_고정'!$B$25,'d_고정'!$B$20)+1)+(1-'d_고정'!$B$22)*BETAINV(RAND(),IF(G774&lt;'d_고정'!$B$26,'d_고정'!$B$24,'d_고정'!$B$18)+1,'d_고정'!$B$19-IF(G774&lt;'d_고정'!$B$26,'d_고정'!$B$24,'d_고정'!$B$18)+1))*('d_고정'!$B$14+('d_고정'!$B$15-'d_고정'!$B$14)*RAND()))/F774</f>
        <v/>
      </c>
      <c r="I774">
        <f>RAND()</f>
        <v/>
      </c>
      <c r="J774">
        <f>IF('d_시나리오'!$J$3='d_시나리오'!$H$3,'d_시나리오'!$I$3,IF(I774&lt;('d_시나리오'!$I$3-'d_시나리오'!$H$3)/('d_시나리오'!$J$3-'d_시나리오'!$H$3),'d_시나리오'!$H$3+SQRT(I774*('d_시나리오'!$J$3-'d_시나리오'!$H$3)*('d_시나리오'!$I$3-'d_시나리오'!$H$3)),'d_시나리오'!$J$3-SQRT((1-I774)*('d_시나리오'!$J$3-'d_시나리오'!$H$3)*('d_시나리오'!$J$3-'d_시나리오'!$I$3))))</f>
        <v/>
      </c>
      <c r="K774">
        <f>RAND()</f>
        <v/>
      </c>
      <c r="L774">
        <f>IF('d_시나리오'!$J$4='d_시나리오'!$H$4,'d_시나리오'!$I$4,IF(K774&lt;('d_시나리오'!$I$4-'d_시나리오'!$H$4)/('d_시나리오'!$J$4-'d_시나리오'!$H$4),'d_시나리오'!$H$4+SQRT(K774*('d_시나리오'!$J$4-'d_시나리오'!$H$4)*('d_시나리오'!$I$4-'d_시나리오'!$H$4)),'d_시나리오'!$J$4-SQRT((1-K774)*('d_시나리오'!$J$4-'d_시나리오'!$H$4)*('d_시나리오'!$J$4-'d_시나리오'!$I$4))))</f>
        <v/>
      </c>
      <c r="M774">
        <f>RAND()</f>
        <v/>
      </c>
      <c r="N774">
        <f>IF('d_시나리오'!$J$5='d_시나리오'!$H$5,'d_시나리오'!$I$5,IF(M774&lt;('d_시나리오'!$I$5-'d_시나리오'!$H$5)/('d_시나리오'!$J$5-'d_시나리오'!$H$5),'d_시나리오'!$H$5+SQRT(M774*('d_시나리오'!$J$5-'d_시나리오'!$H$5)*('d_시나리오'!$I$5-'d_시나리오'!$H$5)),'d_시나리오'!$J$5-SQRT((1-M774)*('d_시나리오'!$J$5-'d_시나리오'!$H$5)*('d_시나리오'!$J$5-'d_시나리오'!$I$5))))</f>
        <v/>
      </c>
      <c r="O774">
        <f>RAND()</f>
        <v/>
      </c>
      <c r="P774">
        <f>IF('d_시나리오'!$J$6='d_시나리오'!$H$6,'d_시나리오'!$I$6,IF(O774&lt;('d_시나리오'!$I$6-'d_시나리오'!$H$6)/('d_시나리오'!$J$6-'d_시나리오'!$H$6),'d_시나리오'!$H$6+SQRT(O774*('d_시나리오'!$J$6-'d_시나리오'!$H$6)*('d_시나리오'!$I$6-'d_시나리오'!$H$6)),'d_시나리오'!$J$6-SQRT((1-O774)*('d_시나리오'!$J$6-'d_시나리오'!$H$6)*('d_시나리오'!$J$6-'d_시나리오'!$I$6))))</f>
        <v/>
      </c>
      <c r="Q774">
        <f>INDEX('d_분포'!$B$2:$B$57,RANDBETWEEN(1,56))</f>
        <v/>
      </c>
      <c r="R774">
        <f>BETAINV(RAND(),5,5)</f>
        <v/>
      </c>
      <c r="S774">
        <f>'d_고정'!$B$1*'6_기대효과'!$H$7*('d_시나리오'!$I$7/'d_고정'!$B$2)*B774</f>
        <v/>
      </c>
      <c r="T774">
        <f>S774*D774</f>
        <v/>
      </c>
      <c r="U774">
        <f>S774*F774*H774</f>
        <v/>
      </c>
      <c r="V774">
        <f>S774*F774*(H774-1)</f>
        <v/>
      </c>
      <c r="W774">
        <f>U774*J774</f>
        <v/>
      </c>
      <c r="X774">
        <f>T774+W774</f>
        <v/>
      </c>
      <c r="Y774">
        <f>(T774*E774+W774*L774)*(1-R774-'d_고정'!$B$13)</f>
        <v/>
      </c>
      <c r="Z774">
        <f>(U774*N774*Q774+'d_고정'!$B$3*('6_기대효과'!$H$7/8)*Q774*'d_고정'!$B$10*P774*('6_기대효과'!$K$7/'d_고정'!$B$9))*(1-R774)</f>
        <v/>
      </c>
      <c r="AA774">
        <f>W774*L774*(1-R774-'d_고정'!$B$13)+U774*MAX(N774-'d_고정'!$B$10*P774*('6_기대효과'!$K$7/'d_고정'!$B$9),0)*Q774*(1-R774)</f>
        <v/>
      </c>
      <c r="AB774">
        <f>Y774+Z774</f>
        <v/>
      </c>
      <c r="AC774">
        <f>Y774/('d_고정'!$B$5*'6_기대효과'!$H$7/8)/'d_고정'!$B$6</f>
        <v/>
      </c>
      <c r="AD774">
        <f>Y774/('d_고정'!$B$8*'6_기대효과'!$H$7/8)</f>
        <v/>
      </c>
    </row>
    <row r="775">
      <c r="A775">
        <f>RAND()</f>
        <v/>
      </c>
      <c r="B775">
        <f>IF('d_시나리오'!$J$2='d_시나리오'!$H$2,'d_시나리오'!$I$2,IF(A775&lt;('d_시나리오'!$I$2-'d_시나리오'!$H$2)/('d_시나리오'!$J$2-'d_시나리오'!$H$2),'d_시나리오'!$H$2+SQRT(A775*('d_시나리오'!$J$2-'d_시나리오'!$H$2)*('d_시나리오'!$I$2-'d_시나리오'!$H$2)),'d_시나리오'!$J$2-SQRT((1-A775)*('d_시나리오'!$J$2-'d_시나리오'!$H$2)*('d_시나리오'!$J$2-'d_시나리오'!$I$2))))</f>
        <v/>
      </c>
      <c r="C775">
        <f>RAND()</f>
        <v/>
      </c>
      <c r="D775">
        <f>BETAINV(RAND(),IF(C775&lt;'d_고정'!$B$26,'d_고정'!$B$23,'d_고정'!$B$16)+1,'d_고정'!$B$17-IF(C775&lt;'d_고정'!$B$26,'d_고정'!$B$23,'d_고정'!$B$16)+1)*('d_고정'!$B$14+('d_고정'!$B$15-'d_고정'!$B$14)*RAND())</f>
        <v/>
      </c>
      <c r="E775">
        <f>INDEX('d_분포'!$A$2:$A$28,RANDBETWEEN(1,27))</f>
        <v/>
      </c>
      <c r="F775">
        <f>INDEX('d_분포'!$C$2:$C$5,RANDBETWEEN(1,4))*(0.9+0.2*RAND())</f>
        <v/>
      </c>
      <c r="G775">
        <f>RAND()</f>
        <v/>
      </c>
      <c r="H775">
        <f>(F775+(1-F775)*('d_고정'!$B$22*BETAINV(RAND(),IF(G775&lt;'d_고정'!$B$26,'d_고정'!$B$25,'d_고정'!$B$20)+1,'d_고정'!$B$21-IF(G775&lt;'d_고정'!$B$26,'d_고정'!$B$25,'d_고정'!$B$20)+1)+(1-'d_고정'!$B$22)*BETAINV(RAND(),IF(G775&lt;'d_고정'!$B$26,'d_고정'!$B$24,'d_고정'!$B$18)+1,'d_고정'!$B$19-IF(G775&lt;'d_고정'!$B$26,'d_고정'!$B$24,'d_고정'!$B$18)+1))*('d_고정'!$B$14+('d_고정'!$B$15-'d_고정'!$B$14)*RAND()))/F775</f>
        <v/>
      </c>
      <c r="I775">
        <f>RAND()</f>
        <v/>
      </c>
      <c r="J775">
        <f>IF('d_시나리오'!$J$3='d_시나리오'!$H$3,'d_시나리오'!$I$3,IF(I775&lt;('d_시나리오'!$I$3-'d_시나리오'!$H$3)/('d_시나리오'!$J$3-'d_시나리오'!$H$3),'d_시나리오'!$H$3+SQRT(I775*('d_시나리오'!$J$3-'d_시나리오'!$H$3)*('d_시나리오'!$I$3-'d_시나리오'!$H$3)),'d_시나리오'!$J$3-SQRT((1-I775)*('d_시나리오'!$J$3-'d_시나리오'!$H$3)*('d_시나리오'!$J$3-'d_시나리오'!$I$3))))</f>
        <v/>
      </c>
      <c r="K775">
        <f>RAND()</f>
        <v/>
      </c>
      <c r="L775">
        <f>IF('d_시나리오'!$J$4='d_시나리오'!$H$4,'d_시나리오'!$I$4,IF(K775&lt;('d_시나리오'!$I$4-'d_시나리오'!$H$4)/('d_시나리오'!$J$4-'d_시나리오'!$H$4),'d_시나리오'!$H$4+SQRT(K775*('d_시나리오'!$J$4-'d_시나리오'!$H$4)*('d_시나리오'!$I$4-'d_시나리오'!$H$4)),'d_시나리오'!$J$4-SQRT((1-K775)*('d_시나리오'!$J$4-'d_시나리오'!$H$4)*('d_시나리오'!$J$4-'d_시나리오'!$I$4))))</f>
        <v/>
      </c>
      <c r="M775">
        <f>RAND()</f>
        <v/>
      </c>
      <c r="N775">
        <f>IF('d_시나리오'!$J$5='d_시나리오'!$H$5,'d_시나리오'!$I$5,IF(M775&lt;('d_시나리오'!$I$5-'d_시나리오'!$H$5)/('d_시나리오'!$J$5-'d_시나리오'!$H$5),'d_시나리오'!$H$5+SQRT(M775*('d_시나리오'!$J$5-'d_시나리오'!$H$5)*('d_시나리오'!$I$5-'d_시나리오'!$H$5)),'d_시나리오'!$J$5-SQRT((1-M775)*('d_시나리오'!$J$5-'d_시나리오'!$H$5)*('d_시나리오'!$J$5-'d_시나리오'!$I$5))))</f>
        <v/>
      </c>
      <c r="O775">
        <f>RAND()</f>
        <v/>
      </c>
      <c r="P775">
        <f>IF('d_시나리오'!$J$6='d_시나리오'!$H$6,'d_시나리오'!$I$6,IF(O775&lt;('d_시나리오'!$I$6-'d_시나리오'!$H$6)/('d_시나리오'!$J$6-'d_시나리오'!$H$6),'d_시나리오'!$H$6+SQRT(O775*('d_시나리오'!$J$6-'d_시나리오'!$H$6)*('d_시나리오'!$I$6-'d_시나리오'!$H$6)),'d_시나리오'!$J$6-SQRT((1-O775)*('d_시나리오'!$J$6-'d_시나리오'!$H$6)*('d_시나리오'!$J$6-'d_시나리오'!$I$6))))</f>
        <v/>
      </c>
      <c r="Q775">
        <f>INDEX('d_분포'!$B$2:$B$57,RANDBETWEEN(1,56))</f>
        <v/>
      </c>
      <c r="R775">
        <f>BETAINV(RAND(),5,5)</f>
        <v/>
      </c>
      <c r="S775">
        <f>'d_고정'!$B$1*'6_기대효과'!$H$7*('d_시나리오'!$I$7/'d_고정'!$B$2)*B775</f>
        <v/>
      </c>
      <c r="T775">
        <f>S775*D775</f>
        <v/>
      </c>
      <c r="U775">
        <f>S775*F775*H775</f>
        <v/>
      </c>
      <c r="V775">
        <f>S775*F775*(H775-1)</f>
        <v/>
      </c>
      <c r="W775">
        <f>U775*J775</f>
        <v/>
      </c>
      <c r="X775">
        <f>T775+W775</f>
        <v/>
      </c>
      <c r="Y775">
        <f>(T775*E775+W775*L775)*(1-R775-'d_고정'!$B$13)</f>
        <v/>
      </c>
      <c r="Z775">
        <f>(U775*N775*Q775+'d_고정'!$B$3*('6_기대효과'!$H$7/8)*Q775*'d_고정'!$B$10*P775*('6_기대효과'!$K$7/'d_고정'!$B$9))*(1-R775)</f>
        <v/>
      </c>
      <c r="AA775">
        <f>W775*L775*(1-R775-'d_고정'!$B$13)+U775*MAX(N775-'d_고정'!$B$10*P775*('6_기대효과'!$K$7/'d_고정'!$B$9),0)*Q775*(1-R775)</f>
        <v/>
      </c>
      <c r="AB775">
        <f>Y775+Z775</f>
        <v/>
      </c>
      <c r="AC775">
        <f>Y775/('d_고정'!$B$5*'6_기대효과'!$H$7/8)/'d_고정'!$B$6</f>
        <v/>
      </c>
      <c r="AD775">
        <f>Y775/('d_고정'!$B$8*'6_기대효과'!$H$7/8)</f>
        <v/>
      </c>
    </row>
    <row r="776">
      <c r="A776">
        <f>RAND()</f>
        <v/>
      </c>
      <c r="B776">
        <f>IF('d_시나리오'!$J$2='d_시나리오'!$H$2,'d_시나리오'!$I$2,IF(A776&lt;('d_시나리오'!$I$2-'d_시나리오'!$H$2)/('d_시나리오'!$J$2-'d_시나리오'!$H$2),'d_시나리오'!$H$2+SQRT(A776*('d_시나리오'!$J$2-'d_시나리오'!$H$2)*('d_시나리오'!$I$2-'d_시나리오'!$H$2)),'d_시나리오'!$J$2-SQRT((1-A776)*('d_시나리오'!$J$2-'d_시나리오'!$H$2)*('d_시나리오'!$J$2-'d_시나리오'!$I$2))))</f>
        <v/>
      </c>
      <c r="C776">
        <f>RAND()</f>
        <v/>
      </c>
      <c r="D776">
        <f>BETAINV(RAND(),IF(C776&lt;'d_고정'!$B$26,'d_고정'!$B$23,'d_고정'!$B$16)+1,'d_고정'!$B$17-IF(C776&lt;'d_고정'!$B$26,'d_고정'!$B$23,'d_고정'!$B$16)+1)*('d_고정'!$B$14+('d_고정'!$B$15-'d_고정'!$B$14)*RAND())</f>
        <v/>
      </c>
      <c r="E776">
        <f>INDEX('d_분포'!$A$2:$A$28,RANDBETWEEN(1,27))</f>
        <v/>
      </c>
      <c r="F776">
        <f>INDEX('d_분포'!$C$2:$C$5,RANDBETWEEN(1,4))*(0.9+0.2*RAND())</f>
        <v/>
      </c>
      <c r="G776">
        <f>RAND()</f>
        <v/>
      </c>
      <c r="H776">
        <f>(F776+(1-F776)*('d_고정'!$B$22*BETAINV(RAND(),IF(G776&lt;'d_고정'!$B$26,'d_고정'!$B$25,'d_고정'!$B$20)+1,'d_고정'!$B$21-IF(G776&lt;'d_고정'!$B$26,'d_고정'!$B$25,'d_고정'!$B$20)+1)+(1-'d_고정'!$B$22)*BETAINV(RAND(),IF(G776&lt;'d_고정'!$B$26,'d_고정'!$B$24,'d_고정'!$B$18)+1,'d_고정'!$B$19-IF(G776&lt;'d_고정'!$B$26,'d_고정'!$B$24,'d_고정'!$B$18)+1))*('d_고정'!$B$14+('d_고정'!$B$15-'d_고정'!$B$14)*RAND()))/F776</f>
        <v/>
      </c>
      <c r="I776">
        <f>RAND()</f>
        <v/>
      </c>
      <c r="J776">
        <f>IF('d_시나리오'!$J$3='d_시나리오'!$H$3,'d_시나리오'!$I$3,IF(I776&lt;('d_시나리오'!$I$3-'d_시나리오'!$H$3)/('d_시나리오'!$J$3-'d_시나리오'!$H$3),'d_시나리오'!$H$3+SQRT(I776*('d_시나리오'!$J$3-'d_시나리오'!$H$3)*('d_시나리오'!$I$3-'d_시나리오'!$H$3)),'d_시나리오'!$J$3-SQRT((1-I776)*('d_시나리오'!$J$3-'d_시나리오'!$H$3)*('d_시나리오'!$J$3-'d_시나리오'!$I$3))))</f>
        <v/>
      </c>
      <c r="K776">
        <f>RAND()</f>
        <v/>
      </c>
      <c r="L776">
        <f>IF('d_시나리오'!$J$4='d_시나리오'!$H$4,'d_시나리오'!$I$4,IF(K776&lt;('d_시나리오'!$I$4-'d_시나리오'!$H$4)/('d_시나리오'!$J$4-'d_시나리오'!$H$4),'d_시나리오'!$H$4+SQRT(K776*('d_시나리오'!$J$4-'d_시나리오'!$H$4)*('d_시나리오'!$I$4-'d_시나리오'!$H$4)),'d_시나리오'!$J$4-SQRT((1-K776)*('d_시나리오'!$J$4-'d_시나리오'!$H$4)*('d_시나리오'!$J$4-'d_시나리오'!$I$4))))</f>
        <v/>
      </c>
      <c r="M776">
        <f>RAND()</f>
        <v/>
      </c>
      <c r="N776">
        <f>IF('d_시나리오'!$J$5='d_시나리오'!$H$5,'d_시나리오'!$I$5,IF(M776&lt;('d_시나리오'!$I$5-'d_시나리오'!$H$5)/('d_시나리오'!$J$5-'d_시나리오'!$H$5),'d_시나리오'!$H$5+SQRT(M776*('d_시나리오'!$J$5-'d_시나리오'!$H$5)*('d_시나리오'!$I$5-'d_시나리오'!$H$5)),'d_시나리오'!$J$5-SQRT((1-M776)*('d_시나리오'!$J$5-'d_시나리오'!$H$5)*('d_시나리오'!$J$5-'d_시나리오'!$I$5))))</f>
        <v/>
      </c>
      <c r="O776">
        <f>RAND()</f>
        <v/>
      </c>
      <c r="P776">
        <f>IF('d_시나리오'!$J$6='d_시나리오'!$H$6,'d_시나리오'!$I$6,IF(O776&lt;('d_시나리오'!$I$6-'d_시나리오'!$H$6)/('d_시나리오'!$J$6-'d_시나리오'!$H$6),'d_시나리오'!$H$6+SQRT(O776*('d_시나리오'!$J$6-'d_시나리오'!$H$6)*('d_시나리오'!$I$6-'d_시나리오'!$H$6)),'d_시나리오'!$J$6-SQRT((1-O776)*('d_시나리오'!$J$6-'d_시나리오'!$H$6)*('d_시나리오'!$J$6-'d_시나리오'!$I$6))))</f>
        <v/>
      </c>
      <c r="Q776">
        <f>INDEX('d_분포'!$B$2:$B$57,RANDBETWEEN(1,56))</f>
        <v/>
      </c>
      <c r="R776">
        <f>BETAINV(RAND(),5,5)</f>
        <v/>
      </c>
      <c r="S776">
        <f>'d_고정'!$B$1*'6_기대효과'!$H$7*('d_시나리오'!$I$7/'d_고정'!$B$2)*B776</f>
        <v/>
      </c>
      <c r="T776">
        <f>S776*D776</f>
        <v/>
      </c>
      <c r="U776">
        <f>S776*F776*H776</f>
        <v/>
      </c>
      <c r="V776">
        <f>S776*F776*(H776-1)</f>
        <v/>
      </c>
      <c r="W776">
        <f>U776*J776</f>
        <v/>
      </c>
      <c r="X776">
        <f>T776+W776</f>
        <v/>
      </c>
      <c r="Y776">
        <f>(T776*E776+W776*L776)*(1-R776-'d_고정'!$B$13)</f>
        <v/>
      </c>
      <c r="Z776">
        <f>(U776*N776*Q776+'d_고정'!$B$3*('6_기대효과'!$H$7/8)*Q776*'d_고정'!$B$10*P776*('6_기대효과'!$K$7/'d_고정'!$B$9))*(1-R776)</f>
        <v/>
      </c>
      <c r="AA776">
        <f>W776*L776*(1-R776-'d_고정'!$B$13)+U776*MAX(N776-'d_고정'!$B$10*P776*('6_기대효과'!$K$7/'d_고정'!$B$9),0)*Q776*(1-R776)</f>
        <v/>
      </c>
      <c r="AB776">
        <f>Y776+Z776</f>
        <v/>
      </c>
      <c r="AC776">
        <f>Y776/('d_고정'!$B$5*'6_기대효과'!$H$7/8)/'d_고정'!$B$6</f>
        <v/>
      </c>
      <c r="AD776">
        <f>Y776/('d_고정'!$B$8*'6_기대효과'!$H$7/8)</f>
        <v/>
      </c>
    </row>
    <row r="777">
      <c r="A777">
        <f>RAND()</f>
        <v/>
      </c>
      <c r="B777">
        <f>IF('d_시나리오'!$J$2='d_시나리오'!$H$2,'d_시나리오'!$I$2,IF(A777&lt;('d_시나리오'!$I$2-'d_시나리오'!$H$2)/('d_시나리오'!$J$2-'d_시나리오'!$H$2),'d_시나리오'!$H$2+SQRT(A777*('d_시나리오'!$J$2-'d_시나리오'!$H$2)*('d_시나리오'!$I$2-'d_시나리오'!$H$2)),'d_시나리오'!$J$2-SQRT((1-A777)*('d_시나리오'!$J$2-'d_시나리오'!$H$2)*('d_시나리오'!$J$2-'d_시나리오'!$I$2))))</f>
        <v/>
      </c>
      <c r="C777">
        <f>RAND()</f>
        <v/>
      </c>
      <c r="D777">
        <f>BETAINV(RAND(),IF(C777&lt;'d_고정'!$B$26,'d_고정'!$B$23,'d_고정'!$B$16)+1,'d_고정'!$B$17-IF(C777&lt;'d_고정'!$B$26,'d_고정'!$B$23,'d_고정'!$B$16)+1)*('d_고정'!$B$14+('d_고정'!$B$15-'d_고정'!$B$14)*RAND())</f>
        <v/>
      </c>
      <c r="E777">
        <f>INDEX('d_분포'!$A$2:$A$28,RANDBETWEEN(1,27))</f>
        <v/>
      </c>
      <c r="F777">
        <f>INDEX('d_분포'!$C$2:$C$5,RANDBETWEEN(1,4))*(0.9+0.2*RAND())</f>
        <v/>
      </c>
      <c r="G777">
        <f>RAND()</f>
        <v/>
      </c>
      <c r="H777">
        <f>(F777+(1-F777)*('d_고정'!$B$22*BETAINV(RAND(),IF(G777&lt;'d_고정'!$B$26,'d_고정'!$B$25,'d_고정'!$B$20)+1,'d_고정'!$B$21-IF(G777&lt;'d_고정'!$B$26,'d_고정'!$B$25,'d_고정'!$B$20)+1)+(1-'d_고정'!$B$22)*BETAINV(RAND(),IF(G777&lt;'d_고정'!$B$26,'d_고정'!$B$24,'d_고정'!$B$18)+1,'d_고정'!$B$19-IF(G777&lt;'d_고정'!$B$26,'d_고정'!$B$24,'d_고정'!$B$18)+1))*('d_고정'!$B$14+('d_고정'!$B$15-'d_고정'!$B$14)*RAND()))/F777</f>
        <v/>
      </c>
      <c r="I777">
        <f>RAND()</f>
        <v/>
      </c>
      <c r="J777">
        <f>IF('d_시나리오'!$J$3='d_시나리오'!$H$3,'d_시나리오'!$I$3,IF(I777&lt;('d_시나리오'!$I$3-'d_시나리오'!$H$3)/('d_시나리오'!$J$3-'d_시나리오'!$H$3),'d_시나리오'!$H$3+SQRT(I777*('d_시나리오'!$J$3-'d_시나리오'!$H$3)*('d_시나리오'!$I$3-'d_시나리오'!$H$3)),'d_시나리오'!$J$3-SQRT((1-I777)*('d_시나리오'!$J$3-'d_시나리오'!$H$3)*('d_시나리오'!$J$3-'d_시나리오'!$I$3))))</f>
        <v/>
      </c>
      <c r="K777">
        <f>RAND()</f>
        <v/>
      </c>
      <c r="L777">
        <f>IF('d_시나리오'!$J$4='d_시나리오'!$H$4,'d_시나리오'!$I$4,IF(K777&lt;('d_시나리오'!$I$4-'d_시나리오'!$H$4)/('d_시나리오'!$J$4-'d_시나리오'!$H$4),'d_시나리오'!$H$4+SQRT(K777*('d_시나리오'!$J$4-'d_시나리오'!$H$4)*('d_시나리오'!$I$4-'d_시나리오'!$H$4)),'d_시나리오'!$J$4-SQRT((1-K777)*('d_시나리오'!$J$4-'d_시나리오'!$H$4)*('d_시나리오'!$J$4-'d_시나리오'!$I$4))))</f>
        <v/>
      </c>
      <c r="M777">
        <f>RAND()</f>
        <v/>
      </c>
      <c r="N777">
        <f>IF('d_시나리오'!$J$5='d_시나리오'!$H$5,'d_시나리오'!$I$5,IF(M777&lt;('d_시나리오'!$I$5-'d_시나리오'!$H$5)/('d_시나리오'!$J$5-'d_시나리오'!$H$5),'d_시나리오'!$H$5+SQRT(M777*('d_시나리오'!$J$5-'d_시나리오'!$H$5)*('d_시나리오'!$I$5-'d_시나리오'!$H$5)),'d_시나리오'!$J$5-SQRT((1-M777)*('d_시나리오'!$J$5-'d_시나리오'!$H$5)*('d_시나리오'!$J$5-'d_시나리오'!$I$5))))</f>
        <v/>
      </c>
      <c r="O777">
        <f>RAND()</f>
        <v/>
      </c>
      <c r="P777">
        <f>IF('d_시나리오'!$J$6='d_시나리오'!$H$6,'d_시나리오'!$I$6,IF(O777&lt;('d_시나리오'!$I$6-'d_시나리오'!$H$6)/('d_시나리오'!$J$6-'d_시나리오'!$H$6),'d_시나리오'!$H$6+SQRT(O777*('d_시나리오'!$J$6-'d_시나리오'!$H$6)*('d_시나리오'!$I$6-'d_시나리오'!$H$6)),'d_시나리오'!$J$6-SQRT((1-O777)*('d_시나리오'!$J$6-'d_시나리오'!$H$6)*('d_시나리오'!$J$6-'d_시나리오'!$I$6))))</f>
        <v/>
      </c>
      <c r="Q777">
        <f>INDEX('d_분포'!$B$2:$B$57,RANDBETWEEN(1,56))</f>
        <v/>
      </c>
      <c r="R777">
        <f>BETAINV(RAND(),5,5)</f>
        <v/>
      </c>
      <c r="S777">
        <f>'d_고정'!$B$1*'6_기대효과'!$H$7*('d_시나리오'!$I$7/'d_고정'!$B$2)*B777</f>
        <v/>
      </c>
      <c r="T777">
        <f>S777*D777</f>
        <v/>
      </c>
      <c r="U777">
        <f>S777*F777*H777</f>
        <v/>
      </c>
      <c r="V777">
        <f>S777*F777*(H777-1)</f>
        <v/>
      </c>
      <c r="W777">
        <f>U777*J777</f>
        <v/>
      </c>
      <c r="X777">
        <f>T777+W777</f>
        <v/>
      </c>
      <c r="Y777">
        <f>(T777*E777+W777*L777)*(1-R777-'d_고정'!$B$13)</f>
        <v/>
      </c>
      <c r="Z777">
        <f>(U777*N777*Q777+'d_고정'!$B$3*('6_기대효과'!$H$7/8)*Q777*'d_고정'!$B$10*P777*('6_기대효과'!$K$7/'d_고정'!$B$9))*(1-R777)</f>
        <v/>
      </c>
      <c r="AA777">
        <f>W777*L777*(1-R777-'d_고정'!$B$13)+U777*MAX(N777-'d_고정'!$B$10*P777*('6_기대효과'!$K$7/'d_고정'!$B$9),0)*Q777*(1-R777)</f>
        <v/>
      </c>
      <c r="AB777">
        <f>Y777+Z777</f>
        <v/>
      </c>
      <c r="AC777">
        <f>Y777/('d_고정'!$B$5*'6_기대효과'!$H$7/8)/'d_고정'!$B$6</f>
        <v/>
      </c>
      <c r="AD777">
        <f>Y777/('d_고정'!$B$8*'6_기대효과'!$H$7/8)</f>
        <v/>
      </c>
    </row>
    <row r="778">
      <c r="A778">
        <f>RAND()</f>
        <v/>
      </c>
      <c r="B778">
        <f>IF('d_시나리오'!$J$2='d_시나리오'!$H$2,'d_시나리오'!$I$2,IF(A778&lt;('d_시나리오'!$I$2-'d_시나리오'!$H$2)/('d_시나리오'!$J$2-'d_시나리오'!$H$2),'d_시나리오'!$H$2+SQRT(A778*('d_시나리오'!$J$2-'d_시나리오'!$H$2)*('d_시나리오'!$I$2-'d_시나리오'!$H$2)),'d_시나리오'!$J$2-SQRT((1-A778)*('d_시나리오'!$J$2-'d_시나리오'!$H$2)*('d_시나리오'!$J$2-'d_시나리오'!$I$2))))</f>
        <v/>
      </c>
      <c r="C778">
        <f>RAND()</f>
        <v/>
      </c>
      <c r="D778">
        <f>BETAINV(RAND(),IF(C778&lt;'d_고정'!$B$26,'d_고정'!$B$23,'d_고정'!$B$16)+1,'d_고정'!$B$17-IF(C778&lt;'d_고정'!$B$26,'d_고정'!$B$23,'d_고정'!$B$16)+1)*('d_고정'!$B$14+('d_고정'!$B$15-'d_고정'!$B$14)*RAND())</f>
        <v/>
      </c>
      <c r="E778">
        <f>INDEX('d_분포'!$A$2:$A$28,RANDBETWEEN(1,27))</f>
        <v/>
      </c>
      <c r="F778">
        <f>INDEX('d_분포'!$C$2:$C$5,RANDBETWEEN(1,4))*(0.9+0.2*RAND())</f>
        <v/>
      </c>
      <c r="G778">
        <f>RAND()</f>
        <v/>
      </c>
      <c r="H778">
        <f>(F778+(1-F778)*('d_고정'!$B$22*BETAINV(RAND(),IF(G778&lt;'d_고정'!$B$26,'d_고정'!$B$25,'d_고정'!$B$20)+1,'d_고정'!$B$21-IF(G778&lt;'d_고정'!$B$26,'d_고정'!$B$25,'d_고정'!$B$20)+1)+(1-'d_고정'!$B$22)*BETAINV(RAND(),IF(G778&lt;'d_고정'!$B$26,'d_고정'!$B$24,'d_고정'!$B$18)+1,'d_고정'!$B$19-IF(G778&lt;'d_고정'!$B$26,'d_고정'!$B$24,'d_고정'!$B$18)+1))*('d_고정'!$B$14+('d_고정'!$B$15-'d_고정'!$B$14)*RAND()))/F778</f>
        <v/>
      </c>
      <c r="I778">
        <f>RAND()</f>
        <v/>
      </c>
      <c r="J778">
        <f>IF('d_시나리오'!$J$3='d_시나리오'!$H$3,'d_시나리오'!$I$3,IF(I778&lt;('d_시나리오'!$I$3-'d_시나리오'!$H$3)/('d_시나리오'!$J$3-'d_시나리오'!$H$3),'d_시나리오'!$H$3+SQRT(I778*('d_시나리오'!$J$3-'d_시나리오'!$H$3)*('d_시나리오'!$I$3-'d_시나리오'!$H$3)),'d_시나리오'!$J$3-SQRT((1-I778)*('d_시나리오'!$J$3-'d_시나리오'!$H$3)*('d_시나리오'!$J$3-'d_시나리오'!$I$3))))</f>
        <v/>
      </c>
      <c r="K778">
        <f>RAND()</f>
        <v/>
      </c>
      <c r="L778">
        <f>IF('d_시나리오'!$J$4='d_시나리오'!$H$4,'d_시나리오'!$I$4,IF(K778&lt;('d_시나리오'!$I$4-'d_시나리오'!$H$4)/('d_시나리오'!$J$4-'d_시나리오'!$H$4),'d_시나리오'!$H$4+SQRT(K778*('d_시나리오'!$J$4-'d_시나리오'!$H$4)*('d_시나리오'!$I$4-'d_시나리오'!$H$4)),'d_시나리오'!$J$4-SQRT((1-K778)*('d_시나리오'!$J$4-'d_시나리오'!$H$4)*('d_시나리오'!$J$4-'d_시나리오'!$I$4))))</f>
        <v/>
      </c>
      <c r="M778">
        <f>RAND()</f>
        <v/>
      </c>
      <c r="N778">
        <f>IF('d_시나리오'!$J$5='d_시나리오'!$H$5,'d_시나리오'!$I$5,IF(M778&lt;('d_시나리오'!$I$5-'d_시나리오'!$H$5)/('d_시나리오'!$J$5-'d_시나리오'!$H$5),'d_시나리오'!$H$5+SQRT(M778*('d_시나리오'!$J$5-'d_시나리오'!$H$5)*('d_시나리오'!$I$5-'d_시나리오'!$H$5)),'d_시나리오'!$J$5-SQRT((1-M778)*('d_시나리오'!$J$5-'d_시나리오'!$H$5)*('d_시나리오'!$J$5-'d_시나리오'!$I$5))))</f>
        <v/>
      </c>
      <c r="O778">
        <f>RAND()</f>
        <v/>
      </c>
      <c r="P778">
        <f>IF('d_시나리오'!$J$6='d_시나리오'!$H$6,'d_시나리오'!$I$6,IF(O778&lt;('d_시나리오'!$I$6-'d_시나리오'!$H$6)/('d_시나리오'!$J$6-'d_시나리오'!$H$6),'d_시나리오'!$H$6+SQRT(O778*('d_시나리오'!$J$6-'d_시나리오'!$H$6)*('d_시나리오'!$I$6-'d_시나리오'!$H$6)),'d_시나리오'!$J$6-SQRT((1-O778)*('d_시나리오'!$J$6-'d_시나리오'!$H$6)*('d_시나리오'!$J$6-'d_시나리오'!$I$6))))</f>
        <v/>
      </c>
      <c r="Q778">
        <f>INDEX('d_분포'!$B$2:$B$57,RANDBETWEEN(1,56))</f>
        <v/>
      </c>
      <c r="R778">
        <f>BETAINV(RAND(),5,5)</f>
        <v/>
      </c>
      <c r="S778">
        <f>'d_고정'!$B$1*'6_기대효과'!$H$7*('d_시나리오'!$I$7/'d_고정'!$B$2)*B778</f>
        <v/>
      </c>
      <c r="T778">
        <f>S778*D778</f>
        <v/>
      </c>
      <c r="U778">
        <f>S778*F778*H778</f>
        <v/>
      </c>
      <c r="V778">
        <f>S778*F778*(H778-1)</f>
        <v/>
      </c>
      <c r="W778">
        <f>U778*J778</f>
        <v/>
      </c>
      <c r="X778">
        <f>T778+W778</f>
        <v/>
      </c>
      <c r="Y778">
        <f>(T778*E778+W778*L778)*(1-R778-'d_고정'!$B$13)</f>
        <v/>
      </c>
      <c r="Z778">
        <f>(U778*N778*Q778+'d_고정'!$B$3*('6_기대효과'!$H$7/8)*Q778*'d_고정'!$B$10*P778*('6_기대효과'!$K$7/'d_고정'!$B$9))*(1-R778)</f>
        <v/>
      </c>
      <c r="AA778">
        <f>W778*L778*(1-R778-'d_고정'!$B$13)+U778*MAX(N778-'d_고정'!$B$10*P778*('6_기대효과'!$K$7/'d_고정'!$B$9),0)*Q778*(1-R778)</f>
        <v/>
      </c>
      <c r="AB778">
        <f>Y778+Z778</f>
        <v/>
      </c>
      <c r="AC778">
        <f>Y778/('d_고정'!$B$5*'6_기대효과'!$H$7/8)/'d_고정'!$B$6</f>
        <v/>
      </c>
      <c r="AD778">
        <f>Y778/('d_고정'!$B$8*'6_기대효과'!$H$7/8)</f>
        <v/>
      </c>
    </row>
    <row r="779">
      <c r="A779">
        <f>RAND()</f>
        <v/>
      </c>
      <c r="B779">
        <f>IF('d_시나리오'!$J$2='d_시나리오'!$H$2,'d_시나리오'!$I$2,IF(A779&lt;('d_시나리오'!$I$2-'d_시나리오'!$H$2)/('d_시나리오'!$J$2-'d_시나리오'!$H$2),'d_시나리오'!$H$2+SQRT(A779*('d_시나리오'!$J$2-'d_시나리오'!$H$2)*('d_시나리오'!$I$2-'d_시나리오'!$H$2)),'d_시나리오'!$J$2-SQRT((1-A779)*('d_시나리오'!$J$2-'d_시나리오'!$H$2)*('d_시나리오'!$J$2-'d_시나리오'!$I$2))))</f>
        <v/>
      </c>
      <c r="C779">
        <f>RAND()</f>
        <v/>
      </c>
      <c r="D779">
        <f>BETAINV(RAND(),IF(C779&lt;'d_고정'!$B$26,'d_고정'!$B$23,'d_고정'!$B$16)+1,'d_고정'!$B$17-IF(C779&lt;'d_고정'!$B$26,'d_고정'!$B$23,'d_고정'!$B$16)+1)*('d_고정'!$B$14+('d_고정'!$B$15-'d_고정'!$B$14)*RAND())</f>
        <v/>
      </c>
      <c r="E779">
        <f>INDEX('d_분포'!$A$2:$A$28,RANDBETWEEN(1,27))</f>
        <v/>
      </c>
      <c r="F779">
        <f>INDEX('d_분포'!$C$2:$C$5,RANDBETWEEN(1,4))*(0.9+0.2*RAND())</f>
        <v/>
      </c>
      <c r="G779">
        <f>RAND()</f>
        <v/>
      </c>
      <c r="H779">
        <f>(F779+(1-F779)*('d_고정'!$B$22*BETAINV(RAND(),IF(G779&lt;'d_고정'!$B$26,'d_고정'!$B$25,'d_고정'!$B$20)+1,'d_고정'!$B$21-IF(G779&lt;'d_고정'!$B$26,'d_고정'!$B$25,'d_고정'!$B$20)+1)+(1-'d_고정'!$B$22)*BETAINV(RAND(),IF(G779&lt;'d_고정'!$B$26,'d_고정'!$B$24,'d_고정'!$B$18)+1,'d_고정'!$B$19-IF(G779&lt;'d_고정'!$B$26,'d_고정'!$B$24,'d_고정'!$B$18)+1))*('d_고정'!$B$14+('d_고정'!$B$15-'d_고정'!$B$14)*RAND()))/F779</f>
        <v/>
      </c>
      <c r="I779">
        <f>RAND()</f>
        <v/>
      </c>
      <c r="J779">
        <f>IF('d_시나리오'!$J$3='d_시나리오'!$H$3,'d_시나리오'!$I$3,IF(I779&lt;('d_시나리오'!$I$3-'d_시나리오'!$H$3)/('d_시나리오'!$J$3-'d_시나리오'!$H$3),'d_시나리오'!$H$3+SQRT(I779*('d_시나리오'!$J$3-'d_시나리오'!$H$3)*('d_시나리오'!$I$3-'d_시나리오'!$H$3)),'d_시나리오'!$J$3-SQRT((1-I779)*('d_시나리오'!$J$3-'d_시나리오'!$H$3)*('d_시나리오'!$J$3-'d_시나리오'!$I$3))))</f>
        <v/>
      </c>
      <c r="K779">
        <f>RAND()</f>
        <v/>
      </c>
      <c r="L779">
        <f>IF('d_시나리오'!$J$4='d_시나리오'!$H$4,'d_시나리오'!$I$4,IF(K779&lt;('d_시나리오'!$I$4-'d_시나리오'!$H$4)/('d_시나리오'!$J$4-'d_시나리오'!$H$4),'d_시나리오'!$H$4+SQRT(K779*('d_시나리오'!$J$4-'d_시나리오'!$H$4)*('d_시나리오'!$I$4-'d_시나리오'!$H$4)),'d_시나리오'!$J$4-SQRT((1-K779)*('d_시나리오'!$J$4-'d_시나리오'!$H$4)*('d_시나리오'!$J$4-'d_시나리오'!$I$4))))</f>
        <v/>
      </c>
      <c r="M779">
        <f>RAND()</f>
        <v/>
      </c>
      <c r="N779">
        <f>IF('d_시나리오'!$J$5='d_시나리오'!$H$5,'d_시나리오'!$I$5,IF(M779&lt;('d_시나리오'!$I$5-'d_시나리오'!$H$5)/('d_시나리오'!$J$5-'d_시나리오'!$H$5),'d_시나리오'!$H$5+SQRT(M779*('d_시나리오'!$J$5-'d_시나리오'!$H$5)*('d_시나리오'!$I$5-'d_시나리오'!$H$5)),'d_시나리오'!$J$5-SQRT((1-M779)*('d_시나리오'!$J$5-'d_시나리오'!$H$5)*('d_시나리오'!$J$5-'d_시나리오'!$I$5))))</f>
        <v/>
      </c>
      <c r="O779">
        <f>RAND()</f>
        <v/>
      </c>
      <c r="P779">
        <f>IF('d_시나리오'!$J$6='d_시나리오'!$H$6,'d_시나리오'!$I$6,IF(O779&lt;('d_시나리오'!$I$6-'d_시나리오'!$H$6)/('d_시나리오'!$J$6-'d_시나리오'!$H$6),'d_시나리오'!$H$6+SQRT(O779*('d_시나리오'!$J$6-'d_시나리오'!$H$6)*('d_시나리오'!$I$6-'d_시나리오'!$H$6)),'d_시나리오'!$J$6-SQRT((1-O779)*('d_시나리오'!$J$6-'d_시나리오'!$H$6)*('d_시나리오'!$J$6-'d_시나리오'!$I$6))))</f>
        <v/>
      </c>
      <c r="Q779">
        <f>INDEX('d_분포'!$B$2:$B$57,RANDBETWEEN(1,56))</f>
        <v/>
      </c>
      <c r="R779">
        <f>BETAINV(RAND(),5,5)</f>
        <v/>
      </c>
      <c r="S779">
        <f>'d_고정'!$B$1*'6_기대효과'!$H$7*('d_시나리오'!$I$7/'d_고정'!$B$2)*B779</f>
        <v/>
      </c>
      <c r="T779">
        <f>S779*D779</f>
        <v/>
      </c>
      <c r="U779">
        <f>S779*F779*H779</f>
        <v/>
      </c>
      <c r="V779">
        <f>S779*F779*(H779-1)</f>
        <v/>
      </c>
      <c r="W779">
        <f>U779*J779</f>
        <v/>
      </c>
      <c r="X779">
        <f>T779+W779</f>
        <v/>
      </c>
      <c r="Y779">
        <f>(T779*E779+W779*L779)*(1-R779-'d_고정'!$B$13)</f>
        <v/>
      </c>
      <c r="Z779">
        <f>(U779*N779*Q779+'d_고정'!$B$3*('6_기대효과'!$H$7/8)*Q779*'d_고정'!$B$10*P779*('6_기대효과'!$K$7/'d_고정'!$B$9))*(1-R779)</f>
        <v/>
      </c>
      <c r="AA779">
        <f>W779*L779*(1-R779-'d_고정'!$B$13)+U779*MAX(N779-'d_고정'!$B$10*P779*('6_기대효과'!$K$7/'d_고정'!$B$9),0)*Q779*(1-R779)</f>
        <v/>
      </c>
      <c r="AB779">
        <f>Y779+Z779</f>
        <v/>
      </c>
      <c r="AC779">
        <f>Y779/('d_고정'!$B$5*'6_기대효과'!$H$7/8)/'d_고정'!$B$6</f>
        <v/>
      </c>
      <c r="AD779">
        <f>Y779/('d_고정'!$B$8*'6_기대효과'!$H$7/8)</f>
        <v/>
      </c>
    </row>
    <row r="780">
      <c r="A780">
        <f>RAND()</f>
        <v/>
      </c>
      <c r="B780">
        <f>IF('d_시나리오'!$J$2='d_시나리오'!$H$2,'d_시나리오'!$I$2,IF(A780&lt;('d_시나리오'!$I$2-'d_시나리오'!$H$2)/('d_시나리오'!$J$2-'d_시나리오'!$H$2),'d_시나리오'!$H$2+SQRT(A780*('d_시나리오'!$J$2-'d_시나리오'!$H$2)*('d_시나리오'!$I$2-'d_시나리오'!$H$2)),'d_시나리오'!$J$2-SQRT((1-A780)*('d_시나리오'!$J$2-'d_시나리오'!$H$2)*('d_시나리오'!$J$2-'d_시나리오'!$I$2))))</f>
        <v/>
      </c>
      <c r="C780">
        <f>RAND()</f>
        <v/>
      </c>
      <c r="D780">
        <f>BETAINV(RAND(),IF(C780&lt;'d_고정'!$B$26,'d_고정'!$B$23,'d_고정'!$B$16)+1,'d_고정'!$B$17-IF(C780&lt;'d_고정'!$B$26,'d_고정'!$B$23,'d_고정'!$B$16)+1)*('d_고정'!$B$14+('d_고정'!$B$15-'d_고정'!$B$14)*RAND())</f>
        <v/>
      </c>
      <c r="E780">
        <f>INDEX('d_분포'!$A$2:$A$28,RANDBETWEEN(1,27))</f>
        <v/>
      </c>
      <c r="F780">
        <f>INDEX('d_분포'!$C$2:$C$5,RANDBETWEEN(1,4))*(0.9+0.2*RAND())</f>
        <v/>
      </c>
      <c r="G780">
        <f>RAND()</f>
        <v/>
      </c>
      <c r="H780">
        <f>(F780+(1-F780)*('d_고정'!$B$22*BETAINV(RAND(),IF(G780&lt;'d_고정'!$B$26,'d_고정'!$B$25,'d_고정'!$B$20)+1,'d_고정'!$B$21-IF(G780&lt;'d_고정'!$B$26,'d_고정'!$B$25,'d_고정'!$B$20)+1)+(1-'d_고정'!$B$22)*BETAINV(RAND(),IF(G780&lt;'d_고정'!$B$26,'d_고정'!$B$24,'d_고정'!$B$18)+1,'d_고정'!$B$19-IF(G780&lt;'d_고정'!$B$26,'d_고정'!$B$24,'d_고정'!$B$18)+1))*('d_고정'!$B$14+('d_고정'!$B$15-'d_고정'!$B$14)*RAND()))/F780</f>
        <v/>
      </c>
      <c r="I780">
        <f>RAND()</f>
        <v/>
      </c>
      <c r="J780">
        <f>IF('d_시나리오'!$J$3='d_시나리오'!$H$3,'d_시나리오'!$I$3,IF(I780&lt;('d_시나리오'!$I$3-'d_시나리오'!$H$3)/('d_시나리오'!$J$3-'d_시나리오'!$H$3),'d_시나리오'!$H$3+SQRT(I780*('d_시나리오'!$J$3-'d_시나리오'!$H$3)*('d_시나리오'!$I$3-'d_시나리오'!$H$3)),'d_시나리오'!$J$3-SQRT((1-I780)*('d_시나리오'!$J$3-'d_시나리오'!$H$3)*('d_시나리오'!$J$3-'d_시나리오'!$I$3))))</f>
        <v/>
      </c>
      <c r="K780">
        <f>RAND()</f>
        <v/>
      </c>
      <c r="L780">
        <f>IF('d_시나리오'!$J$4='d_시나리오'!$H$4,'d_시나리오'!$I$4,IF(K780&lt;('d_시나리오'!$I$4-'d_시나리오'!$H$4)/('d_시나리오'!$J$4-'d_시나리오'!$H$4),'d_시나리오'!$H$4+SQRT(K780*('d_시나리오'!$J$4-'d_시나리오'!$H$4)*('d_시나리오'!$I$4-'d_시나리오'!$H$4)),'d_시나리오'!$J$4-SQRT((1-K780)*('d_시나리오'!$J$4-'d_시나리오'!$H$4)*('d_시나리오'!$J$4-'d_시나리오'!$I$4))))</f>
        <v/>
      </c>
      <c r="M780">
        <f>RAND()</f>
        <v/>
      </c>
      <c r="N780">
        <f>IF('d_시나리오'!$J$5='d_시나리오'!$H$5,'d_시나리오'!$I$5,IF(M780&lt;('d_시나리오'!$I$5-'d_시나리오'!$H$5)/('d_시나리오'!$J$5-'d_시나리오'!$H$5),'d_시나리오'!$H$5+SQRT(M780*('d_시나리오'!$J$5-'d_시나리오'!$H$5)*('d_시나리오'!$I$5-'d_시나리오'!$H$5)),'d_시나리오'!$J$5-SQRT((1-M780)*('d_시나리오'!$J$5-'d_시나리오'!$H$5)*('d_시나리오'!$J$5-'d_시나리오'!$I$5))))</f>
        <v/>
      </c>
      <c r="O780">
        <f>RAND()</f>
        <v/>
      </c>
      <c r="P780">
        <f>IF('d_시나리오'!$J$6='d_시나리오'!$H$6,'d_시나리오'!$I$6,IF(O780&lt;('d_시나리오'!$I$6-'d_시나리오'!$H$6)/('d_시나리오'!$J$6-'d_시나리오'!$H$6),'d_시나리오'!$H$6+SQRT(O780*('d_시나리오'!$J$6-'d_시나리오'!$H$6)*('d_시나리오'!$I$6-'d_시나리오'!$H$6)),'d_시나리오'!$J$6-SQRT((1-O780)*('d_시나리오'!$J$6-'d_시나리오'!$H$6)*('d_시나리오'!$J$6-'d_시나리오'!$I$6))))</f>
        <v/>
      </c>
      <c r="Q780">
        <f>INDEX('d_분포'!$B$2:$B$57,RANDBETWEEN(1,56))</f>
        <v/>
      </c>
      <c r="R780">
        <f>BETAINV(RAND(),5,5)</f>
        <v/>
      </c>
      <c r="S780">
        <f>'d_고정'!$B$1*'6_기대효과'!$H$7*('d_시나리오'!$I$7/'d_고정'!$B$2)*B780</f>
        <v/>
      </c>
      <c r="T780">
        <f>S780*D780</f>
        <v/>
      </c>
      <c r="U780">
        <f>S780*F780*H780</f>
        <v/>
      </c>
      <c r="V780">
        <f>S780*F780*(H780-1)</f>
        <v/>
      </c>
      <c r="W780">
        <f>U780*J780</f>
        <v/>
      </c>
      <c r="X780">
        <f>T780+W780</f>
        <v/>
      </c>
      <c r="Y780">
        <f>(T780*E780+W780*L780)*(1-R780-'d_고정'!$B$13)</f>
        <v/>
      </c>
      <c r="Z780">
        <f>(U780*N780*Q780+'d_고정'!$B$3*('6_기대효과'!$H$7/8)*Q780*'d_고정'!$B$10*P780*('6_기대효과'!$K$7/'d_고정'!$B$9))*(1-R780)</f>
        <v/>
      </c>
      <c r="AA780">
        <f>W780*L780*(1-R780-'d_고정'!$B$13)+U780*MAX(N780-'d_고정'!$B$10*P780*('6_기대효과'!$K$7/'d_고정'!$B$9),0)*Q780*(1-R780)</f>
        <v/>
      </c>
      <c r="AB780">
        <f>Y780+Z780</f>
        <v/>
      </c>
      <c r="AC780">
        <f>Y780/('d_고정'!$B$5*'6_기대효과'!$H$7/8)/'d_고정'!$B$6</f>
        <v/>
      </c>
      <c r="AD780">
        <f>Y780/('d_고정'!$B$8*'6_기대효과'!$H$7/8)</f>
        <v/>
      </c>
    </row>
    <row r="781">
      <c r="A781">
        <f>RAND()</f>
        <v/>
      </c>
      <c r="B781">
        <f>IF('d_시나리오'!$J$2='d_시나리오'!$H$2,'d_시나리오'!$I$2,IF(A781&lt;('d_시나리오'!$I$2-'d_시나리오'!$H$2)/('d_시나리오'!$J$2-'d_시나리오'!$H$2),'d_시나리오'!$H$2+SQRT(A781*('d_시나리오'!$J$2-'d_시나리오'!$H$2)*('d_시나리오'!$I$2-'d_시나리오'!$H$2)),'d_시나리오'!$J$2-SQRT((1-A781)*('d_시나리오'!$J$2-'d_시나리오'!$H$2)*('d_시나리오'!$J$2-'d_시나리오'!$I$2))))</f>
        <v/>
      </c>
      <c r="C781">
        <f>RAND()</f>
        <v/>
      </c>
      <c r="D781">
        <f>BETAINV(RAND(),IF(C781&lt;'d_고정'!$B$26,'d_고정'!$B$23,'d_고정'!$B$16)+1,'d_고정'!$B$17-IF(C781&lt;'d_고정'!$B$26,'d_고정'!$B$23,'d_고정'!$B$16)+1)*('d_고정'!$B$14+('d_고정'!$B$15-'d_고정'!$B$14)*RAND())</f>
        <v/>
      </c>
      <c r="E781">
        <f>INDEX('d_분포'!$A$2:$A$28,RANDBETWEEN(1,27))</f>
        <v/>
      </c>
      <c r="F781">
        <f>INDEX('d_분포'!$C$2:$C$5,RANDBETWEEN(1,4))*(0.9+0.2*RAND())</f>
        <v/>
      </c>
      <c r="G781">
        <f>RAND()</f>
        <v/>
      </c>
      <c r="H781">
        <f>(F781+(1-F781)*('d_고정'!$B$22*BETAINV(RAND(),IF(G781&lt;'d_고정'!$B$26,'d_고정'!$B$25,'d_고정'!$B$20)+1,'d_고정'!$B$21-IF(G781&lt;'d_고정'!$B$26,'d_고정'!$B$25,'d_고정'!$B$20)+1)+(1-'d_고정'!$B$22)*BETAINV(RAND(),IF(G781&lt;'d_고정'!$B$26,'d_고정'!$B$24,'d_고정'!$B$18)+1,'d_고정'!$B$19-IF(G781&lt;'d_고정'!$B$26,'d_고정'!$B$24,'d_고정'!$B$18)+1))*('d_고정'!$B$14+('d_고정'!$B$15-'d_고정'!$B$14)*RAND()))/F781</f>
        <v/>
      </c>
      <c r="I781">
        <f>RAND()</f>
        <v/>
      </c>
      <c r="J781">
        <f>IF('d_시나리오'!$J$3='d_시나리오'!$H$3,'d_시나리오'!$I$3,IF(I781&lt;('d_시나리오'!$I$3-'d_시나리오'!$H$3)/('d_시나리오'!$J$3-'d_시나리오'!$H$3),'d_시나리오'!$H$3+SQRT(I781*('d_시나리오'!$J$3-'d_시나리오'!$H$3)*('d_시나리오'!$I$3-'d_시나리오'!$H$3)),'d_시나리오'!$J$3-SQRT((1-I781)*('d_시나리오'!$J$3-'d_시나리오'!$H$3)*('d_시나리오'!$J$3-'d_시나리오'!$I$3))))</f>
        <v/>
      </c>
      <c r="K781">
        <f>RAND()</f>
        <v/>
      </c>
      <c r="L781">
        <f>IF('d_시나리오'!$J$4='d_시나리오'!$H$4,'d_시나리오'!$I$4,IF(K781&lt;('d_시나리오'!$I$4-'d_시나리오'!$H$4)/('d_시나리오'!$J$4-'d_시나리오'!$H$4),'d_시나리오'!$H$4+SQRT(K781*('d_시나리오'!$J$4-'d_시나리오'!$H$4)*('d_시나리오'!$I$4-'d_시나리오'!$H$4)),'d_시나리오'!$J$4-SQRT((1-K781)*('d_시나리오'!$J$4-'d_시나리오'!$H$4)*('d_시나리오'!$J$4-'d_시나리오'!$I$4))))</f>
        <v/>
      </c>
      <c r="M781">
        <f>RAND()</f>
        <v/>
      </c>
      <c r="N781">
        <f>IF('d_시나리오'!$J$5='d_시나리오'!$H$5,'d_시나리오'!$I$5,IF(M781&lt;('d_시나리오'!$I$5-'d_시나리오'!$H$5)/('d_시나리오'!$J$5-'d_시나리오'!$H$5),'d_시나리오'!$H$5+SQRT(M781*('d_시나리오'!$J$5-'d_시나리오'!$H$5)*('d_시나리오'!$I$5-'d_시나리오'!$H$5)),'d_시나리오'!$J$5-SQRT((1-M781)*('d_시나리오'!$J$5-'d_시나리오'!$H$5)*('d_시나리오'!$J$5-'d_시나리오'!$I$5))))</f>
        <v/>
      </c>
      <c r="O781">
        <f>RAND()</f>
        <v/>
      </c>
      <c r="P781">
        <f>IF('d_시나리오'!$J$6='d_시나리오'!$H$6,'d_시나리오'!$I$6,IF(O781&lt;('d_시나리오'!$I$6-'d_시나리오'!$H$6)/('d_시나리오'!$J$6-'d_시나리오'!$H$6),'d_시나리오'!$H$6+SQRT(O781*('d_시나리오'!$J$6-'d_시나리오'!$H$6)*('d_시나리오'!$I$6-'d_시나리오'!$H$6)),'d_시나리오'!$J$6-SQRT((1-O781)*('d_시나리오'!$J$6-'d_시나리오'!$H$6)*('d_시나리오'!$J$6-'d_시나리오'!$I$6))))</f>
        <v/>
      </c>
      <c r="Q781">
        <f>INDEX('d_분포'!$B$2:$B$57,RANDBETWEEN(1,56))</f>
        <v/>
      </c>
      <c r="R781">
        <f>BETAINV(RAND(),5,5)</f>
        <v/>
      </c>
      <c r="S781">
        <f>'d_고정'!$B$1*'6_기대효과'!$H$7*('d_시나리오'!$I$7/'d_고정'!$B$2)*B781</f>
        <v/>
      </c>
      <c r="T781">
        <f>S781*D781</f>
        <v/>
      </c>
      <c r="U781">
        <f>S781*F781*H781</f>
        <v/>
      </c>
      <c r="V781">
        <f>S781*F781*(H781-1)</f>
        <v/>
      </c>
      <c r="W781">
        <f>U781*J781</f>
        <v/>
      </c>
      <c r="X781">
        <f>T781+W781</f>
        <v/>
      </c>
      <c r="Y781">
        <f>(T781*E781+W781*L781)*(1-R781-'d_고정'!$B$13)</f>
        <v/>
      </c>
      <c r="Z781">
        <f>(U781*N781*Q781+'d_고정'!$B$3*('6_기대효과'!$H$7/8)*Q781*'d_고정'!$B$10*P781*('6_기대효과'!$K$7/'d_고정'!$B$9))*(1-R781)</f>
        <v/>
      </c>
      <c r="AA781">
        <f>W781*L781*(1-R781-'d_고정'!$B$13)+U781*MAX(N781-'d_고정'!$B$10*P781*('6_기대효과'!$K$7/'d_고정'!$B$9),0)*Q781*(1-R781)</f>
        <v/>
      </c>
      <c r="AB781">
        <f>Y781+Z781</f>
        <v/>
      </c>
      <c r="AC781">
        <f>Y781/('d_고정'!$B$5*'6_기대효과'!$H$7/8)/'d_고정'!$B$6</f>
        <v/>
      </c>
      <c r="AD781">
        <f>Y781/('d_고정'!$B$8*'6_기대효과'!$H$7/8)</f>
        <v/>
      </c>
    </row>
    <row r="782">
      <c r="A782">
        <f>RAND()</f>
        <v/>
      </c>
      <c r="B782">
        <f>IF('d_시나리오'!$J$2='d_시나리오'!$H$2,'d_시나리오'!$I$2,IF(A782&lt;('d_시나리오'!$I$2-'d_시나리오'!$H$2)/('d_시나리오'!$J$2-'d_시나리오'!$H$2),'d_시나리오'!$H$2+SQRT(A782*('d_시나리오'!$J$2-'d_시나리오'!$H$2)*('d_시나리오'!$I$2-'d_시나리오'!$H$2)),'d_시나리오'!$J$2-SQRT((1-A782)*('d_시나리오'!$J$2-'d_시나리오'!$H$2)*('d_시나리오'!$J$2-'d_시나리오'!$I$2))))</f>
        <v/>
      </c>
      <c r="C782">
        <f>RAND()</f>
        <v/>
      </c>
      <c r="D782">
        <f>BETAINV(RAND(),IF(C782&lt;'d_고정'!$B$26,'d_고정'!$B$23,'d_고정'!$B$16)+1,'d_고정'!$B$17-IF(C782&lt;'d_고정'!$B$26,'d_고정'!$B$23,'d_고정'!$B$16)+1)*('d_고정'!$B$14+('d_고정'!$B$15-'d_고정'!$B$14)*RAND())</f>
        <v/>
      </c>
      <c r="E782">
        <f>INDEX('d_분포'!$A$2:$A$28,RANDBETWEEN(1,27))</f>
        <v/>
      </c>
      <c r="F782">
        <f>INDEX('d_분포'!$C$2:$C$5,RANDBETWEEN(1,4))*(0.9+0.2*RAND())</f>
        <v/>
      </c>
      <c r="G782">
        <f>RAND()</f>
        <v/>
      </c>
      <c r="H782">
        <f>(F782+(1-F782)*('d_고정'!$B$22*BETAINV(RAND(),IF(G782&lt;'d_고정'!$B$26,'d_고정'!$B$25,'d_고정'!$B$20)+1,'d_고정'!$B$21-IF(G782&lt;'d_고정'!$B$26,'d_고정'!$B$25,'d_고정'!$B$20)+1)+(1-'d_고정'!$B$22)*BETAINV(RAND(),IF(G782&lt;'d_고정'!$B$26,'d_고정'!$B$24,'d_고정'!$B$18)+1,'d_고정'!$B$19-IF(G782&lt;'d_고정'!$B$26,'d_고정'!$B$24,'d_고정'!$B$18)+1))*('d_고정'!$B$14+('d_고정'!$B$15-'d_고정'!$B$14)*RAND()))/F782</f>
        <v/>
      </c>
      <c r="I782">
        <f>RAND()</f>
        <v/>
      </c>
      <c r="J782">
        <f>IF('d_시나리오'!$J$3='d_시나리오'!$H$3,'d_시나리오'!$I$3,IF(I782&lt;('d_시나리오'!$I$3-'d_시나리오'!$H$3)/('d_시나리오'!$J$3-'d_시나리오'!$H$3),'d_시나리오'!$H$3+SQRT(I782*('d_시나리오'!$J$3-'d_시나리오'!$H$3)*('d_시나리오'!$I$3-'d_시나리오'!$H$3)),'d_시나리오'!$J$3-SQRT((1-I782)*('d_시나리오'!$J$3-'d_시나리오'!$H$3)*('d_시나리오'!$J$3-'d_시나리오'!$I$3))))</f>
        <v/>
      </c>
      <c r="K782">
        <f>RAND()</f>
        <v/>
      </c>
      <c r="L782">
        <f>IF('d_시나리오'!$J$4='d_시나리오'!$H$4,'d_시나리오'!$I$4,IF(K782&lt;('d_시나리오'!$I$4-'d_시나리오'!$H$4)/('d_시나리오'!$J$4-'d_시나리오'!$H$4),'d_시나리오'!$H$4+SQRT(K782*('d_시나리오'!$J$4-'d_시나리오'!$H$4)*('d_시나리오'!$I$4-'d_시나리오'!$H$4)),'d_시나리오'!$J$4-SQRT((1-K782)*('d_시나리오'!$J$4-'d_시나리오'!$H$4)*('d_시나리오'!$J$4-'d_시나리오'!$I$4))))</f>
        <v/>
      </c>
      <c r="M782">
        <f>RAND()</f>
        <v/>
      </c>
      <c r="N782">
        <f>IF('d_시나리오'!$J$5='d_시나리오'!$H$5,'d_시나리오'!$I$5,IF(M782&lt;('d_시나리오'!$I$5-'d_시나리오'!$H$5)/('d_시나리오'!$J$5-'d_시나리오'!$H$5),'d_시나리오'!$H$5+SQRT(M782*('d_시나리오'!$J$5-'d_시나리오'!$H$5)*('d_시나리오'!$I$5-'d_시나리오'!$H$5)),'d_시나리오'!$J$5-SQRT((1-M782)*('d_시나리오'!$J$5-'d_시나리오'!$H$5)*('d_시나리오'!$J$5-'d_시나리오'!$I$5))))</f>
        <v/>
      </c>
      <c r="O782">
        <f>RAND()</f>
        <v/>
      </c>
      <c r="P782">
        <f>IF('d_시나리오'!$J$6='d_시나리오'!$H$6,'d_시나리오'!$I$6,IF(O782&lt;('d_시나리오'!$I$6-'d_시나리오'!$H$6)/('d_시나리오'!$J$6-'d_시나리오'!$H$6),'d_시나리오'!$H$6+SQRT(O782*('d_시나리오'!$J$6-'d_시나리오'!$H$6)*('d_시나리오'!$I$6-'d_시나리오'!$H$6)),'d_시나리오'!$J$6-SQRT((1-O782)*('d_시나리오'!$J$6-'d_시나리오'!$H$6)*('d_시나리오'!$J$6-'d_시나리오'!$I$6))))</f>
        <v/>
      </c>
      <c r="Q782">
        <f>INDEX('d_분포'!$B$2:$B$57,RANDBETWEEN(1,56))</f>
        <v/>
      </c>
      <c r="R782">
        <f>BETAINV(RAND(),5,5)</f>
        <v/>
      </c>
      <c r="S782">
        <f>'d_고정'!$B$1*'6_기대효과'!$H$7*('d_시나리오'!$I$7/'d_고정'!$B$2)*B782</f>
        <v/>
      </c>
      <c r="T782">
        <f>S782*D782</f>
        <v/>
      </c>
      <c r="U782">
        <f>S782*F782*H782</f>
        <v/>
      </c>
      <c r="V782">
        <f>S782*F782*(H782-1)</f>
        <v/>
      </c>
      <c r="W782">
        <f>U782*J782</f>
        <v/>
      </c>
      <c r="X782">
        <f>T782+W782</f>
        <v/>
      </c>
      <c r="Y782">
        <f>(T782*E782+W782*L782)*(1-R782-'d_고정'!$B$13)</f>
        <v/>
      </c>
      <c r="Z782">
        <f>(U782*N782*Q782+'d_고정'!$B$3*('6_기대효과'!$H$7/8)*Q782*'d_고정'!$B$10*P782*('6_기대효과'!$K$7/'d_고정'!$B$9))*(1-R782)</f>
        <v/>
      </c>
      <c r="AA782">
        <f>W782*L782*(1-R782-'d_고정'!$B$13)+U782*MAX(N782-'d_고정'!$B$10*P782*('6_기대효과'!$K$7/'d_고정'!$B$9),0)*Q782*(1-R782)</f>
        <v/>
      </c>
      <c r="AB782">
        <f>Y782+Z782</f>
        <v/>
      </c>
      <c r="AC782">
        <f>Y782/('d_고정'!$B$5*'6_기대효과'!$H$7/8)/'d_고정'!$B$6</f>
        <v/>
      </c>
      <c r="AD782">
        <f>Y782/('d_고정'!$B$8*'6_기대효과'!$H$7/8)</f>
        <v/>
      </c>
    </row>
    <row r="783">
      <c r="A783">
        <f>RAND()</f>
        <v/>
      </c>
      <c r="B783">
        <f>IF('d_시나리오'!$J$2='d_시나리오'!$H$2,'d_시나리오'!$I$2,IF(A783&lt;('d_시나리오'!$I$2-'d_시나리오'!$H$2)/('d_시나리오'!$J$2-'d_시나리오'!$H$2),'d_시나리오'!$H$2+SQRT(A783*('d_시나리오'!$J$2-'d_시나리오'!$H$2)*('d_시나리오'!$I$2-'d_시나리오'!$H$2)),'d_시나리오'!$J$2-SQRT((1-A783)*('d_시나리오'!$J$2-'d_시나리오'!$H$2)*('d_시나리오'!$J$2-'d_시나리오'!$I$2))))</f>
        <v/>
      </c>
      <c r="C783">
        <f>RAND()</f>
        <v/>
      </c>
      <c r="D783">
        <f>BETAINV(RAND(),IF(C783&lt;'d_고정'!$B$26,'d_고정'!$B$23,'d_고정'!$B$16)+1,'d_고정'!$B$17-IF(C783&lt;'d_고정'!$B$26,'d_고정'!$B$23,'d_고정'!$B$16)+1)*('d_고정'!$B$14+('d_고정'!$B$15-'d_고정'!$B$14)*RAND())</f>
        <v/>
      </c>
      <c r="E783">
        <f>INDEX('d_분포'!$A$2:$A$28,RANDBETWEEN(1,27))</f>
        <v/>
      </c>
      <c r="F783">
        <f>INDEX('d_분포'!$C$2:$C$5,RANDBETWEEN(1,4))*(0.9+0.2*RAND())</f>
        <v/>
      </c>
      <c r="G783">
        <f>RAND()</f>
        <v/>
      </c>
      <c r="H783">
        <f>(F783+(1-F783)*('d_고정'!$B$22*BETAINV(RAND(),IF(G783&lt;'d_고정'!$B$26,'d_고정'!$B$25,'d_고정'!$B$20)+1,'d_고정'!$B$21-IF(G783&lt;'d_고정'!$B$26,'d_고정'!$B$25,'d_고정'!$B$20)+1)+(1-'d_고정'!$B$22)*BETAINV(RAND(),IF(G783&lt;'d_고정'!$B$26,'d_고정'!$B$24,'d_고정'!$B$18)+1,'d_고정'!$B$19-IF(G783&lt;'d_고정'!$B$26,'d_고정'!$B$24,'d_고정'!$B$18)+1))*('d_고정'!$B$14+('d_고정'!$B$15-'d_고정'!$B$14)*RAND()))/F783</f>
        <v/>
      </c>
      <c r="I783">
        <f>RAND()</f>
        <v/>
      </c>
      <c r="J783">
        <f>IF('d_시나리오'!$J$3='d_시나리오'!$H$3,'d_시나리오'!$I$3,IF(I783&lt;('d_시나리오'!$I$3-'d_시나리오'!$H$3)/('d_시나리오'!$J$3-'d_시나리오'!$H$3),'d_시나리오'!$H$3+SQRT(I783*('d_시나리오'!$J$3-'d_시나리오'!$H$3)*('d_시나리오'!$I$3-'d_시나리오'!$H$3)),'d_시나리오'!$J$3-SQRT((1-I783)*('d_시나리오'!$J$3-'d_시나리오'!$H$3)*('d_시나리오'!$J$3-'d_시나리오'!$I$3))))</f>
        <v/>
      </c>
      <c r="K783">
        <f>RAND()</f>
        <v/>
      </c>
      <c r="L783">
        <f>IF('d_시나리오'!$J$4='d_시나리오'!$H$4,'d_시나리오'!$I$4,IF(K783&lt;('d_시나리오'!$I$4-'d_시나리오'!$H$4)/('d_시나리오'!$J$4-'d_시나리오'!$H$4),'d_시나리오'!$H$4+SQRT(K783*('d_시나리오'!$J$4-'d_시나리오'!$H$4)*('d_시나리오'!$I$4-'d_시나리오'!$H$4)),'d_시나리오'!$J$4-SQRT((1-K783)*('d_시나리오'!$J$4-'d_시나리오'!$H$4)*('d_시나리오'!$J$4-'d_시나리오'!$I$4))))</f>
        <v/>
      </c>
      <c r="M783">
        <f>RAND()</f>
        <v/>
      </c>
      <c r="N783">
        <f>IF('d_시나리오'!$J$5='d_시나리오'!$H$5,'d_시나리오'!$I$5,IF(M783&lt;('d_시나리오'!$I$5-'d_시나리오'!$H$5)/('d_시나리오'!$J$5-'d_시나리오'!$H$5),'d_시나리오'!$H$5+SQRT(M783*('d_시나리오'!$J$5-'d_시나리오'!$H$5)*('d_시나리오'!$I$5-'d_시나리오'!$H$5)),'d_시나리오'!$J$5-SQRT((1-M783)*('d_시나리오'!$J$5-'d_시나리오'!$H$5)*('d_시나리오'!$J$5-'d_시나리오'!$I$5))))</f>
        <v/>
      </c>
      <c r="O783">
        <f>RAND()</f>
        <v/>
      </c>
      <c r="P783">
        <f>IF('d_시나리오'!$J$6='d_시나리오'!$H$6,'d_시나리오'!$I$6,IF(O783&lt;('d_시나리오'!$I$6-'d_시나리오'!$H$6)/('d_시나리오'!$J$6-'d_시나리오'!$H$6),'d_시나리오'!$H$6+SQRT(O783*('d_시나리오'!$J$6-'d_시나리오'!$H$6)*('d_시나리오'!$I$6-'d_시나리오'!$H$6)),'d_시나리오'!$J$6-SQRT((1-O783)*('d_시나리오'!$J$6-'d_시나리오'!$H$6)*('d_시나리오'!$J$6-'d_시나리오'!$I$6))))</f>
        <v/>
      </c>
      <c r="Q783">
        <f>INDEX('d_분포'!$B$2:$B$57,RANDBETWEEN(1,56))</f>
        <v/>
      </c>
      <c r="R783">
        <f>BETAINV(RAND(),5,5)</f>
        <v/>
      </c>
      <c r="S783">
        <f>'d_고정'!$B$1*'6_기대효과'!$H$7*('d_시나리오'!$I$7/'d_고정'!$B$2)*B783</f>
        <v/>
      </c>
      <c r="T783">
        <f>S783*D783</f>
        <v/>
      </c>
      <c r="U783">
        <f>S783*F783*H783</f>
        <v/>
      </c>
      <c r="V783">
        <f>S783*F783*(H783-1)</f>
        <v/>
      </c>
      <c r="W783">
        <f>U783*J783</f>
        <v/>
      </c>
      <c r="X783">
        <f>T783+W783</f>
        <v/>
      </c>
      <c r="Y783">
        <f>(T783*E783+W783*L783)*(1-R783-'d_고정'!$B$13)</f>
        <v/>
      </c>
      <c r="Z783">
        <f>(U783*N783*Q783+'d_고정'!$B$3*('6_기대효과'!$H$7/8)*Q783*'d_고정'!$B$10*P783*('6_기대효과'!$K$7/'d_고정'!$B$9))*(1-R783)</f>
        <v/>
      </c>
      <c r="AA783">
        <f>W783*L783*(1-R783-'d_고정'!$B$13)+U783*MAX(N783-'d_고정'!$B$10*P783*('6_기대효과'!$K$7/'d_고정'!$B$9),0)*Q783*(1-R783)</f>
        <v/>
      </c>
      <c r="AB783">
        <f>Y783+Z783</f>
        <v/>
      </c>
      <c r="AC783">
        <f>Y783/('d_고정'!$B$5*'6_기대효과'!$H$7/8)/'d_고정'!$B$6</f>
        <v/>
      </c>
      <c r="AD783">
        <f>Y783/('d_고정'!$B$8*'6_기대효과'!$H$7/8)</f>
        <v/>
      </c>
    </row>
    <row r="784">
      <c r="A784">
        <f>RAND()</f>
        <v/>
      </c>
      <c r="B784">
        <f>IF('d_시나리오'!$J$2='d_시나리오'!$H$2,'d_시나리오'!$I$2,IF(A784&lt;('d_시나리오'!$I$2-'d_시나리오'!$H$2)/('d_시나리오'!$J$2-'d_시나리오'!$H$2),'d_시나리오'!$H$2+SQRT(A784*('d_시나리오'!$J$2-'d_시나리오'!$H$2)*('d_시나리오'!$I$2-'d_시나리오'!$H$2)),'d_시나리오'!$J$2-SQRT((1-A784)*('d_시나리오'!$J$2-'d_시나리오'!$H$2)*('d_시나리오'!$J$2-'d_시나리오'!$I$2))))</f>
        <v/>
      </c>
      <c r="C784">
        <f>RAND()</f>
        <v/>
      </c>
      <c r="D784">
        <f>BETAINV(RAND(),IF(C784&lt;'d_고정'!$B$26,'d_고정'!$B$23,'d_고정'!$B$16)+1,'d_고정'!$B$17-IF(C784&lt;'d_고정'!$B$26,'d_고정'!$B$23,'d_고정'!$B$16)+1)*('d_고정'!$B$14+('d_고정'!$B$15-'d_고정'!$B$14)*RAND())</f>
        <v/>
      </c>
      <c r="E784">
        <f>INDEX('d_분포'!$A$2:$A$28,RANDBETWEEN(1,27))</f>
        <v/>
      </c>
      <c r="F784">
        <f>INDEX('d_분포'!$C$2:$C$5,RANDBETWEEN(1,4))*(0.9+0.2*RAND())</f>
        <v/>
      </c>
      <c r="G784">
        <f>RAND()</f>
        <v/>
      </c>
      <c r="H784">
        <f>(F784+(1-F784)*('d_고정'!$B$22*BETAINV(RAND(),IF(G784&lt;'d_고정'!$B$26,'d_고정'!$B$25,'d_고정'!$B$20)+1,'d_고정'!$B$21-IF(G784&lt;'d_고정'!$B$26,'d_고정'!$B$25,'d_고정'!$B$20)+1)+(1-'d_고정'!$B$22)*BETAINV(RAND(),IF(G784&lt;'d_고정'!$B$26,'d_고정'!$B$24,'d_고정'!$B$18)+1,'d_고정'!$B$19-IF(G784&lt;'d_고정'!$B$26,'d_고정'!$B$24,'d_고정'!$B$18)+1))*('d_고정'!$B$14+('d_고정'!$B$15-'d_고정'!$B$14)*RAND()))/F784</f>
        <v/>
      </c>
      <c r="I784">
        <f>RAND()</f>
        <v/>
      </c>
      <c r="J784">
        <f>IF('d_시나리오'!$J$3='d_시나리오'!$H$3,'d_시나리오'!$I$3,IF(I784&lt;('d_시나리오'!$I$3-'d_시나리오'!$H$3)/('d_시나리오'!$J$3-'d_시나리오'!$H$3),'d_시나리오'!$H$3+SQRT(I784*('d_시나리오'!$J$3-'d_시나리오'!$H$3)*('d_시나리오'!$I$3-'d_시나리오'!$H$3)),'d_시나리오'!$J$3-SQRT((1-I784)*('d_시나리오'!$J$3-'d_시나리오'!$H$3)*('d_시나리오'!$J$3-'d_시나리오'!$I$3))))</f>
        <v/>
      </c>
      <c r="K784">
        <f>RAND()</f>
        <v/>
      </c>
      <c r="L784">
        <f>IF('d_시나리오'!$J$4='d_시나리오'!$H$4,'d_시나리오'!$I$4,IF(K784&lt;('d_시나리오'!$I$4-'d_시나리오'!$H$4)/('d_시나리오'!$J$4-'d_시나리오'!$H$4),'d_시나리오'!$H$4+SQRT(K784*('d_시나리오'!$J$4-'d_시나리오'!$H$4)*('d_시나리오'!$I$4-'d_시나리오'!$H$4)),'d_시나리오'!$J$4-SQRT((1-K784)*('d_시나리오'!$J$4-'d_시나리오'!$H$4)*('d_시나리오'!$J$4-'d_시나리오'!$I$4))))</f>
        <v/>
      </c>
      <c r="M784">
        <f>RAND()</f>
        <v/>
      </c>
      <c r="N784">
        <f>IF('d_시나리오'!$J$5='d_시나리오'!$H$5,'d_시나리오'!$I$5,IF(M784&lt;('d_시나리오'!$I$5-'d_시나리오'!$H$5)/('d_시나리오'!$J$5-'d_시나리오'!$H$5),'d_시나리오'!$H$5+SQRT(M784*('d_시나리오'!$J$5-'d_시나리오'!$H$5)*('d_시나리오'!$I$5-'d_시나리오'!$H$5)),'d_시나리오'!$J$5-SQRT((1-M784)*('d_시나리오'!$J$5-'d_시나리오'!$H$5)*('d_시나리오'!$J$5-'d_시나리오'!$I$5))))</f>
        <v/>
      </c>
      <c r="O784">
        <f>RAND()</f>
        <v/>
      </c>
      <c r="P784">
        <f>IF('d_시나리오'!$J$6='d_시나리오'!$H$6,'d_시나리오'!$I$6,IF(O784&lt;('d_시나리오'!$I$6-'d_시나리오'!$H$6)/('d_시나리오'!$J$6-'d_시나리오'!$H$6),'d_시나리오'!$H$6+SQRT(O784*('d_시나리오'!$J$6-'d_시나리오'!$H$6)*('d_시나리오'!$I$6-'d_시나리오'!$H$6)),'d_시나리오'!$J$6-SQRT((1-O784)*('d_시나리오'!$J$6-'d_시나리오'!$H$6)*('d_시나리오'!$J$6-'d_시나리오'!$I$6))))</f>
        <v/>
      </c>
      <c r="Q784">
        <f>INDEX('d_분포'!$B$2:$B$57,RANDBETWEEN(1,56))</f>
        <v/>
      </c>
      <c r="R784">
        <f>BETAINV(RAND(),5,5)</f>
        <v/>
      </c>
      <c r="S784">
        <f>'d_고정'!$B$1*'6_기대효과'!$H$7*('d_시나리오'!$I$7/'d_고정'!$B$2)*B784</f>
        <v/>
      </c>
      <c r="T784">
        <f>S784*D784</f>
        <v/>
      </c>
      <c r="U784">
        <f>S784*F784*H784</f>
        <v/>
      </c>
      <c r="V784">
        <f>S784*F784*(H784-1)</f>
        <v/>
      </c>
      <c r="W784">
        <f>U784*J784</f>
        <v/>
      </c>
      <c r="X784">
        <f>T784+W784</f>
        <v/>
      </c>
      <c r="Y784">
        <f>(T784*E784+W784*L784)*(1-R784-'d_고정'!$B$13)</f>
        <v/>
      </c>
      <c r="Z784">
        <f>(U784*N784*Q784+'d_고정'!$B$3*('6_기대효과'!$H$7/8)*Q784*'d_고정'!$B$10*P784*('6_기대효과'!$K$7/'d_고정'!$B$9))*(1-R784)</f>
        <v/>
      </c>
      <c r="AA784">
        <f>W784*L784*(1-R784-'d_고정'!$B$13)+U784*MAX(N784-'d_고정'!$B$10*P784*('6_기대효과'!$K$7/'d_고정'!$B$9),0)*Q784*(1-R784)</f>
        <v/>
      </c>
      <c r="AB784">
        <f>Y784+Z784</f>
        <v/>
      </c>
      <c r="AC784">
        <f>Y784/('d_고정'!$B$5*'6_기대효과'!$H$7/8)/'d_고정'!$B$6</f>
        <v/>
      </c>
      <c r="AD784">
        <f>Y784/('d_고정'!$B$8*'6_기대효과'!$H$7/8)</f>
        <v/>
      </c>
    </row>
    <row r="785">
      <c r="A785">
        <f>RAND()</f>
        <v/>
      </c>
      <c r="B785">
        <f>IF('d_시나리오'!$J$2='d_시나리오'!$H$2,'d_시나리오'!$I$2,IF(A785&lt;('d_시나리오'!$I$2-'d_시나리오'!$H$2)/('d_시나리오'!$J$2-'d_시나리오'!$H$2),'d_시나리오'!$H$2+SQRT(A785*('d_시나리오'!$J$2-'d_시나리오'!$H$2)*('d_시나리오'!$I$2-'d_시나리오'!$H$2)),'d_시나리오'!$J$2-SQRT((1-A785)*('d_시나리오'!$J$2-'d_시나리오'!$H$2)*('d_시나리오'!$J$2-'d_시나리오'!$I$2))))</f>
        <v/>
      </c>
      <c r="C785">
        <f>RAND()</f>
        <v/>
      </c>
      <c r="D785">
        <f>BETAINV(RAND(),IF(C785&lt;'d_고정'!$B$26,'d_고정'!$B$23,'d_고정'!$B$16)+1,'d_고정'!$B$17-IF(C785&lt;'d_고정'!$B$26,'d_고정'!$B$23,'d_고정'!$B$16)+1)*('d_고정'!$B$14+('d_고정'!$B$15-'d_고정'!$B$14)*RAND())</f>
        <v/>
      </c>
      <c r="E785">
        <f>INDEX('d_분포'!$A$2:$A$28,RANDBETWEEN(1,27))</f>
        <v/>
      </c>
      <c r="F785">
        <f>INDEX('d_분포'!$C$2:$C$5,RANDBETWEEN(1,4))*(0.9+0.2*RAND())</f>
        <v/>
      </c>
      <c r="G785">
        <f>RAND()</f>
        <v/>
      </c>
      <c r="H785">
        <f>(F785+(1-F785)*('d_고정'!$B$22*BETAINV(RAND(),IF(G785&lt;'d_고정'!$B$26,'d_고정'!$B$25,'d_고정'!$B$20)+1,'d_고정'!$B$21-IF(G785&lt;'d_고정'!$B$26,'d_고정'!$B$25,'d_고정'!$B$20)+1)+(1-'d_고정'!$B$22)*BETAINV(RAND(),IF(G785&lt;'d_고정'!$B$26,'d_고정'!$B$24,'d_고정'!$B$18)+1,'d_고정'!$B$19-IF(G785&lt;'d_고정'!$B$26,'d_고정'!$B$24,'d_고정'!$B$18)+1))*('d_고정'!$B$14+('d_고정'!$B$15-'d_고정'!$B$14)*RAND()))/F785</f>
        <v/>
      </c>
      <c r="I785">
        <f>RAND()</f>
        <v/>
      </c>
      <c r="J785">
        <f>IF('d_시나리오'!$J$3='d_시나리오'!$H$3,'d_시나리오'!$I$3,IF(I785&lt;('d_시나리오'!$I$3-'d_시나리오'!$H$3)/('d_시나리오'!$J$3-'d_시나리오'!$H$3),'d_시나리오'!$H$3+SQRT(I785*('d_시나리오'!$J$3-'d_시나리오'!$H$3)*('d_시나리오'!$I$3-'d_시나리오'!$H$3)),'d_시나리오'!$J$3-SQRT((1-I785)*('d_시나리오'!$J$3-'d_시나리오'!$H$3)*('d_시나리오'!$J$3-'d_시나리오'!$I$3))))</f>
        <v/>
      </c>
      <c r="K785">
        <f>RAND()</f>
        <v/>
      </c>
      <c r="L785">
        <f>IF('d_시나리오'!$J$4='d_시나리오'!$H$4,'d_시나리오'!$I$4,IF(K785&lt;('d_시나리오'!$I$4-'d_시나리오'!$H$4)/('d_시나리오'!$J$4-'d_시나리오'!$H$4),'d_시나리오'!$H$4+SQRT(K785*('d_시나리오'!$J$4-'d_시나리오'!$H$4)*('d_시나리오'!$I$4-'d_시나리오'!$H$4)),'d_시나리오'!$J$4-SQRT((1-K785)*('d_시나리오'!$J$4-'d_시나리오'!$H$4)*('d_시나리오'!$J$4-'d_시나리오'!$I$4))))</f>
        <v/>
      </c>
      <c r="M785">
        <f>RAND()</f>
        <v/>
      </c>
      <c r="N785">
        <f>IF('d_시나리오'!$J$5='d_시나리오'!$H$5,'d_시나리오'!$I$5,IF(M785&lt;('d_시나리오'!$I$5-'d_시나리오'!$H$5)/('d_시나리오'!$J$5-'d_시나리오'!$H$5),'d_시나리오'!$H$5+SQRT(M785*('d_시나리오'!$J$5-'d_시나리오'!$H$5)*('d_시나리오'!$I$5-'d_시나리오'!$H$5)),'d_시나리오'!$J$5-SQRT((1-M785)*('d_시나리오'!$J$5-'d_시나리오'!$H$5)*('d_시나리오'!$J$5-'d_시나리오'!$I$5))))</f>
        <v/>
      </c>
      <c r="O785">
        <f>RAND()</f>
        <v/>
      </c>
      <c r="P785">
        <f>IF('d_시나리오'!$J$6='d_시나리오'!$H$6,'d_시나리오'!$I$6,IF(O785&lt;('d_시나리오'!$I$6-'d_시나리오'!$H$6)/('d_시나리오'!$J$6-'d_시나리오'!$H$6),'d_시나리오'!$H$6+SQRT(O785*('d_시나리오'!$J$6-'d_시나리오'!$H$6)*('d_시나리오'!$I$6-'d_시나리오'!$H$6)),'d_시나리오'!$J$6-SQRT((1-O785)*('d_시나리오'!$J$6-'d_시나리오'!$H$6)*('d_시나리오'!$J$6-'d_시나리오'!$I$6))))</f>
        <v/>
      </c>
      <c r="Q785">
        <f>INDEX('d_분포'!$B$2:$B$57,RANDBETWEEN(1,56))</f>
        <v/>
      </c>
      <c r="R785">
        <f>BETAINV(RAND(),5,5)</f>
        <v/>
      </c>
      <c r="S785">
        <f>'d_고정'!$B$1*'6_기대효과'!$H$7*('d_시나리오'!$I$7/'d_고정'!$B$2)*B785</f>
        <v/>
      </c>
      <c r="T785">
        <f>S785*D785</f>
        <v/>
      </c>
      <c r="U785">
        <f>S785*F785*H785</f>
        <v/>
      </c>
      <c r="V785">
        <f>S785*F785*(H785-1)</f>
        <v/>
      </c>
      <c r="W785">
        <f>U785*J785</f>
        <v/>
      </c>
      <c r="X785">
        <f>T785+W785</f>
        <v/>
      </c>
      <c r="Y785">
        <f>(T785*E785+W785*L785)*(1-R785-'d_고정'!$B$13)</f>
        <v/>
      </c>
      <c r="Z785">
        <f>(U785*N785*Q785+'d_고정'!$B$3*('6_기대효과'!$H$7/8)*Q785*'d_고정'!$B$10*P785*('6_기대효과'!$K$7/'d_고정'!$B$9))*(1-R785)</f>
        <v/>
      </c>
      <c r="AA785">
        <f>W785*L785*(1-R785-'d_고정'!$B$13)+U785*MAX(N785-'d_고정'!$B$10*P785*('6_기대효과'!$K$7/'d_고정'!$B$9),0)*Q785*(1-R785)</f>
        <v/>
      </c>
      <c r="AB785">
        <f>Y785+Z785</f>
        <v/>
      </c>
      <c r="AC785">
        <f>Y785/('d_고정'!$B$5*'6_기대효과'!$H$7/8)/'d_고정'!$B$6</f>
        <v/>
      </c>
      <c r="AD785">
        <f>Y785/('d_고정'!$B$8*'6_기대효과'!$H$7/8)</f>
        <v/>
      </c>
    </row>
    <row r="786">
      <c r="A786">
        <f>RAND()</f>
        <v/>
      </c>
      <c r="B786">
        <f>IF('d_시나리오'!$J$2='d_시나리오'!$H$2,'d_시나리오'!$I$2,IF(A786&lt;('d_시나리오'!$I$2-'d_시나리오'!$H$2)/('d_시나리오'!$J$2-'d_시나리오'!$H$2),'d_시나리오'!$H$2+SQRT(A786*('d_시나리오'!$J$2-'d_시나리오'!$H$2)*('d_시나리오'!$I$2-'d_시나리오'!$H$2)),'d_시나리오'!$J$2-SQRT((1-A786)*('d_시나리오'!$J$2-'d_시나리오'!$H$2)*('d_시나리오'!$J$2-'d_시나리오'!$I$2))))</f>
        <v/>
      </c>
      <c r="C786">
        <f>RAND()</f>
        <v/>
      </c>
      <c r="D786">
        <f>BETAINV(RAND(),IF(C786&lt;'d_고정'!$B$26,'d_고정'!$B$23,'d_고정'!$B$16)+1,'d_고정'!$B$17-IF(C786&lt;'d_고정'!$B$26,'d_고정'!$B$23,'d_고정'!$B$16)+1)*('d_고정'!$B$14+('d_고정'!$B$15-'d_고정'!$B$14)*RAND())</f>
        <v/>
      </c>
      <c r="E786">
        <f>INDEX('d_분포'!$A$2:$A$28,RANDBETWEEN(1,27))</f>
        <v/>
      </c>
      <c r="F786">
        <f>INDEX('d_분포'!$C$2:$C$5,RANDBETWEEN(1,4))*(0.9+0.2*RAND())</f>
        <v/>
      </c>
      <c r="G786">
        <f>RAND()</f>
        <v/>
      </c>
      <c r="H786">
        <f>(F786+(1-F786)*('d_고정'!$B$22*BETAINV(RAND(),IF(G786&lt;'d_고정'!$B$26,'d_고정'!$B$25,'d_고정'!$B$20)+1,'d_고정'!$B$21-IF(G786&lt;'d_고정'!$B$26,'d_고정'!$B$25,'d_고정'!$B$20)+1)+(1-'d_고정'!$B$22)*BETAINV(RAND(),IF(G786&lt;'d_고정'!$B$26,'d_고정'!$B$24,'d_고정'!$B$18)+1,'d_고정'!$B$19-IF(G786&lt;'d_고정'!$B$26,'d_고정'!$B$24,'d_고정'!$B$18)+1))*('d_고정'!$B$14+('d_고정'!$B$15-'d_고정'!$B$14)*RAND()))/F786</f>
        <v/>
      </c>
      <c r="I786">
        <f>RAND()</f>
        <v/>
      </c>
      <c r="J786">
        <f>IF('d_시나리오'!$J$3='d_시나리오'!$H$3,'d_시나리오'!$I$3,IF(I786&lt;('d_시나리오'!$I$3-'d_시나리오'!$H$3)/('d_시나리오'!$J$3-'d_시나리오'!$H$3),'d_시나리오'!$H$3+SQRT(I786*('d_시나리오'!$J$3-'d_시나리오'!$H$3)*('d_시나리오'!$I$3-'d_시나리오'!$H$3)),'d_시나리오'!$J$3-SQRT((1-I786)*('d_시나리오'!$J$3-'d_시나리오'!$H$3)*('d_시나리오'!$J$3-'d_시나리오'!$I$3))))</f>
        <v/>
      </c>
      <c r="K786">
        <f>RAND()</f>
        <v/>
      </c>
      <c r="L786">
        <f>IF('d_시나리오'!$J$4='d_시나리오'!$H$4,'d_시나리오'!$I$4,IF(K786&lt;('d_시나리오'!$I$4-'d_시나리오'!$H$4)/('d_시나리오'!$J$4-'d_시나리오'!$H$4),'d_시나리오'!$H$4+SQRT(K786*('d_시나리오'!$J$4-'d_시나리오'!$H$4)*('d_시나리오'!$I$4-'d_시나리오'!$H$4)),'d_시나리오'!$J$4-SQRT((1-K786)*('d_시나리오'!$J$4-'d_시나리오'!$H$4)*('d_시나리오'!$J$4-'d_시나리오'!$I$4))))</f>
        <v/>
      </c>
      <c r="M786">
        <f>RAND()</f>
        <v/>
      </c>
      <c r="N786">
        <f>IF('d_시나리오'!$J$5='d_시나리오'!$H$5,'d_시나리오'!$I$5,IF(M786&lt;('d_시나리오'!$I$5-'d_시나리오'!$H$5)/('d_시나리오'!$J$5-'d_시나리오'!$H$5),'d_시나리오'!$H$5+SQRT(M786*('d_시나리오'!$J$5-'d_시나리오'!$H$5)*('d_시나리오'!$I$5-'d_시나리오'!$H$5)),'d_시나리오'!$J$5-SQRT((1-M786)*('d_시나리오'!$J$5-'d_시나리오'!$H$5)*('d_시나리오'!$J$5-'d_시나리오'!$I$5))))</f>
        <v/>
      </c>
      <c r="O786">
        <f>RAND()</f>
        <v/>
      </c>
      <c r="P786">
        <f>IF('d_시나리오'!$J$6='d_시나리오'!$H$6,'d_시나리오'!$I$6,IF(O786&lt;('d_시나리오'!$I$6-'d_시나리오'!$H$6)/('d_시나리오'!$J$6-'d_시나리오'!$H$6),'d_시나리오'!$H$6+SQRT(O786*('d_시나리오'!$J$6-'d_시나리오'!$H$6)*('d_시나리오'!$I$6-'d_시나리오'!$H$6)),'d_시나리오'!$J$6-SQRT((1-O786)*('d_시나리오'!$J$6-'d_시나리오'!$H$6)*('d_시나리오'!$J$6-'d_시나리오'!$I$6))))</f>
        <v/>
      </c>
      <c r="Q786">
        <f>INDEX('d_분포'!$B$2:$B$57,RANDBETWEEN(1,56))</f>
        <v/>
      </c>
      <c r="R786">
        <f>BETAINV(RAND(),5,5)</f>
        <v/>
      </c>
      <c r="S786">
        <f>'d_고정'!$B$1*'6_기대효과'!$H$7*('d_시나리오'!$I$7/'d_고정'!$B$2)*B786</f>
        <v/>
      </c>
      <c r="T786">
        <f>S786*D786</f>
        <v/>
      </c>
      <c r="U786">
        <f>S786*F786*H786</f>
        <v/>
      </c>
      <c r="V786">
        <f>S786*F786*(H786-1)</f>
        <v/>
      </c>
      <c r="W786">
        <f>U786*J786</f>
        <v/>
      </c>
      <c r="X786">
        <f>T786+W786</f>
        <v/>
      </c>
      <c r="Y786">
        <f>(T786*E786+W786*L786)*(1-R786-'d_고정'!$B$13)</f>
        <v/>
      </c>
      <c r="Z786">
        <f>(U786*N786*Q786+'d_고정'!$B$3*('6_기대효과'!$H$7/8)*Q786*'d_고정'!$B$10*P786*('6_기대효과'!$K$7/'d_고정'!$B$9))*(1-R786)</f>
        <v/>
      </c>
      <c r="AA786">
        <f>W786*L786*(1-R786-'d_고정'!$B$13)+U786*MAX(N786-'d_고정'!$B$10*P786*('6_기대효과'!$K$7/'d_고정'!$B$9),0)*Q786*(1-R786)</f>
        <v/>
      </c>
      <c r="AB786">
        <f>Y786+Z786</f>
        <v/>
      </c>
      <c r="AC786">
        <f>Y786/('d_고정'!$B$5*'6_기대효과'!$H$7/8)/'d_고정'!$B$6</f>
        <v/>
      </c>
      <c r="AD786">
        <f>Y786/('d_고정'!$B$8*'6_기대효과'!$H$7/8)</f>
        <v/>
      </c>
    </row>
    <row r="787">
      <c r="A787">
        <f>RAND()</f>
        <v/>
      </c>
      <c r="B787">
        <f>IF('d_시나리오'!$J$2='d_시나리오'!$H$2,'d_시나리오'!$I$2,IF(A787&lt;('d_시나리오'!$I$2-'d_시나리오'!$H$2)/('d_시나리오'!$J$2-'d_시나리오'!$H$2),'d_시나리오'!$H$2+SQRT(A787*('d_시나리오'!$J$2-'d_시나리오'!$H$2)*('d_시나리오'!$I$2-'d_시나리오'!$H$2)),'d_시나리오'!$J$2-SQRT((1-A787)*('d_시나리오'!$J$2-'d_시나리오'!$H$2)*('d_시나리오'!$J$2-'d_시나리오'!$I$2))))</f>
        <v/>
      </c>
      <c r="C787">
        <f>RAND()</f>
        <v/>
      </c>
      <c r="D787">
        <f>BETAINV(RAND(),IF(C787&lt;'d_고정'!$B$26,'d_고정'!$B$23,'d_고정'!$B$16)+1,'d_고정'!$B$17-IF(C787&lt;'d_고정'!$B$26,'d_고정'!$B$23,'d_고정'!$B$16)+1)*('d_고정'!$B$14+('d_고정'!$B$15-'d_고정'!$B$14)*RAND())</f>
        <v/>
      </c>
      <c r="E787">
        <f>INDEX('d_분포'!$A$2:$A$28,RANDBETWEEN(1,27))</f>
        <v/>
      </c>
      <c r="F787">
        <f>INDEX('d_분포'!$C$2:$C$5,RANDBETWEEN(1,4))*(0.9+0.2*RAND())</f>
        <v/>
      </c>
      <c r="G787">
        <f>RAND()</f>
        <v/>
      </c>
      <c r="H787">
        <f>(F787+(1-F787)*('d_고정'!$B$22*BETAINV(RAND(),IF(G787&lt;'d_고정'!$B$26,'d_고정'!$B$25,'d_고정'!$B$20)+1,'d_고정'!$B$21-IF(G787&lt;'d_고정'!$B$26,'d_고정'!$B$25,'d_고정'!$B$20)+1)+(1-'d_고정'!$B$22)*BETAINV(RAND(),IF(G787&lt;'d_고정'!$B$26,'d_고정'!$B$24,'d_고정'!$B$18)+1,'d_고정'!$B$19-IF(G787&lt;'d_고정'!$B$26,'d_고정'!$B$24,'d_고정'!$B$18)+1))*('d_고정'!$B$14+('d_고정'!$B$15-'d_고정'!$B$14)*RAND()))/F787</f>
        <v/>
      </c>
      <c r="I787">
        <f>RAND()</f>
        <v/>
      </c>
      <c r="J787">
        <f>IF('d_시나리오'!$J$3='d_시나리오'!$H$3,'d_시나리오'!$I$3,IF(I787&lt;('d_시나리오'!$I$3-'d_시나리오'!$H$3)/('d_시나리오'!$J$3-'d_시나리오'!$H$3),'d_시나리오'!$H$3+SQRT(I787*('d_시나리오'!$J$3-'d_시나리오'!$H$3)*('d_시나리오'!$I$3-'d_시나리오'!$H$3)),'d_시나리오'!$J$3-SQRT((1-I787)*('d_시나리오'!$J$3-'d_시나리오'!$H$3)*('d_시나리오'!$J$3-'d_시나리오'!$I$3))))</f>
        <v/>
      </c>
      <c r="K787">
        <f>RAND()</f>
        <v/>
      </c>
      <c r="L787">
        <f>IF('d_시나리오'!$J$4='d_시나리오'!$H$4,'d_시나리오'!$I$4,IF(K787&lt;('d_시나리오'!$I$4-'d_시나리오'!$H$4)/('d_시나리오'!$J$4-'d_시나리오'!$H$4),'d_시나리오'!$H$4+SQRT(K787*('d_시나리오'!$J$4-'d_시나리오'!$H$4)*('d_시나리오'!$I$4-'d_시나리오'!$H$4)),'d_시나리오'!$J$4-SQRT((1-K787)*('d_시나리오'!$J$4-'d_시나리오'!$H$4)*('d_시나리오'!$J$4-'d_시나리오'!$I$4))))</f>
        <v/>
      </c>
      <c r="M787">
        <f>RAND()</f>
        <v/>
      </c>
      <c r="N787">
        <f>IF('d_시나리오'!$J$5='d_시나리오'!$H$5,'d_시나리오'!$I$5,IF(M787&lt;('d_시나리오'!$I$5-'d_시나리오'!$H$5)/('d_시나리오'!$J$5-'d_시나리오'!$H$5),'d_시나리오'!$H$5+SQRT(M787*('d_시나리오'!$J$5-'d_시나리오'!$H$5)*('d_시나리오'!$I$5-'d_시나리오'!$H$5)),'d_시나리오'!$J$5-SQRT((1-M787)*('d_시나리오'!$J$5-'d_시나리오'!$H$5)*('d_시나리오'!$J$5-'d_시나리오'!$I$5))))</f>
        <v/>
      </c>
      <c r="O787">
        <f>RAND()</f>
        <v/>
      </c>
      <c r="P787">
        <f>IF('d_시나리오'!$J$6='d_시나리오'!$H$6,'d_시나리오'!$I$6,IF(O787&lt;('d_시나리오'!$I$6-'d_시나리오'!$H$6)/('d_시나리오'!$J$6-'d_시나리오'!$H$6),'d_시나리오'!$H$6+SQRT(O787*('d_시나리오'!$J$6-'d_시나리오'!$H$6)*('d_시나리오'!$I$6-'d_시나리오'!$H$6)),'d_시나리오'!$J$6-SQRT((1-O787)*('d_시나리오'!$J$6-'d_시나리오'!$H$6)*('d_시나리오'!$J$6-'d_시나리오'!$I$6))))</f>
        <v/>
      </c>
      <c r="Q787">
        <f>INDEX('d_분포'!$B$2:$B$57,RANDBETWEEN(1,56))</f>
        <v/>
      </c>
      <c r="R787">
        <f>BETAINV(RAND(),5,5)</f>
        <v/>
      </c>
      <c r="S787">
        <f>'d_고정'!$B$1*'6_기대효과'!$H$7*('d_시나리오'!$I$7/'d_고정'!$B$2)*B787</f>
        <v/>
      </c>
      <c r="T787">
        <f>S787*D787</f>
        <v/>
      </c>
      <c r="U787">
        <f>S787*F787*H787</f>
        <v/>
      </c>
      <c r="V787">
        <f>S787*F787*(H787-1)</f>
        <v/>
      </c>
      <c r="W787">
        <f>U787*J787</f>
        <v/>
      </c>
      <c r="X787">
        <f>T787+W787</f>
        <v/>
      </c>
      <c r="Y787">
        <f>(T787*E787+W787*L787)*(1-R787-'d_고정'!$B$13)</f>
        <v/>
      </c>
      <c r="Z787">
        <f>(U787*N787*Q787+'d_고정'!$B$3*('6_기대효과'!$H$7/8)*Q787*'d_고정'!$B$10*P787*('6_기대효과'!$K$7/'d_고정'!$B$9))*(1-R787)</f>
        <v/>
      </c>
      <c r="AA787">
        <f>W787*L787*(1-R787-'d_고정'!$B$13)+U787*MAX(N787-'d_고정'!$B$10*P787*('6_기대효과'!$K$7/'d_고정'!$B$9),0)*Q787*(1-R787)</f>
        <v/>
      </c>
      <c r="AB787">
        <f>Y787+Z787</f>
        <v/>
      </c>
      <c r="AC787">
        <f>Y787/('d_고정'!$B$5*'6_기대효과'!$H$7/8)/'d_고정'!$B$6</f>
        <v/>
      </c>
      <c r="AD787">
        <f>Y787/('d_고정'!$B$8*'6_기대효과'!$H$7/8)</f>
        <v/>
      </c>
    </row>
    <row r="788">
      <c r="A788">
        <f>RAND()</f>
        <v/>
      </c>
      <c r="B788">
        <f>IF('d_시나리오'!$J$2='d_시나리오'!$H$2,'d_시나리오'!$I$2,IF(A788&lt;('d_시나리오'!$I$2-'d_시나리오'!$H$2)/('d_시나리오'!$J$2-'d_시나리오'!$H$2),'d_시나리오'!$H$2+SQRT(A788*('d_시나리오'!$J$2-'d_시나리오'!$H$2)*('d_시나리오'!$I$2-'d_시나리오'!$H$2)),'d_시나리오'!$J$2-SQRT((1-A788)*('d_시나리오'!$J$2-'d_시나리오'!$H$2)*('d_시나리오'!$J$2-'d_시나리오'!$I$2))))</f>
        <v/>
      </c>
      <c r="C788">
        <f>RAND()</f>
        <v/>
      </c>
      <c r="D788">
        <f>BETAINV(RAND(),IF(C788&lt;'d_고정'!$B$26,'d_고정'!$B$23,'d_고정'!$B$16)+1,'d_고정'!$B$17-IF(C788&lt;'d_고정'!$B$26,'d_고정'!$B$23,'d_고정'!$B$16)+1)*('d_고정'!$B$14+('d_고정'!$B$15-'d_고정'!$B$14)*RAND())</f>
        <v/>
      </c>
      <c r="E788">
        <f>INDEX('d_분포'!$A$2:$A$28,RANDBETWEEN(1,27))</f>
        <v/>
      </c>
      <c r="F788">
        <f>INDEX('d_분포'!$C$2:$C$5,RANDBETWEEN(1,4))*(0.9+0.2*RAND())</f>
        <v/>
      </c>
      <c r="G788">
        <f>RAND()</f>
        <v/>
      </c>
      <c r="H788">
        <f>(F788+(1-F788)*('d_고정'!$B$22*BETAINV(RAND(),IF(G788&lt;'d_고정'!$B$26,'d_고정'!$B$25,'d_고정'!$B$20)+1,'d_고정'!$B$21-IF(G788&lt;'d_고정'!$B$26,'d_고정'!$B$25,'d_고정'!$B$20)+1)+(1-'d_고정'!$B$22)*BETAINV(RAND(),IF(G788&lt;'d_고정'!$B$26,'d_고정'!$B$24,'d_고정'!$B$18)+1,'d_고정'!$B$19-IF(G788&lt;'d_고정'!$B$26,'d_고정'!$B$24,'d_고정'!$B$18)+1))*('d_고정'!$B$14+('d_고정'!$B$15-'d_고정'!$B$14)*RAND()))/F788</f>
        <v/>
      </c>
      <c r="I788">
        <f>RAND()</f>
        <v/>
      </c>
      <c r="J788">
        <f>IF('d_시나리오'!$J$3='d_시나리오'!$H$3,'d_시나리오'!$I$3,IF(I788&lt;('d_시나리오'!$I$3-'d_시나리오'!$H$3)/('d_시나리오'!$J$3-'d_시나리오'!$H$3),'d_시나리오'!$H$3+SQRT(I788*('d_시나리오'!$J$3-'d_시나리오'!$H$3)*('d_시나리오'!$I$3-'d_시나리오'!$H$3)),'d_시나리오'!$J$3-SQRT((1-I788)*('d_시나리오'!$J$3-'d_시나리오'!$H$3)*('d_시나리오'!$J$3-'d_시나리오'!$I$3))))</f>
        <v/>
      </c>
      <c r="K788">
        <f>RAND()</f>
        <v/>
      </c>
      <c r="L788">
        <f>IF('d_시나리오'!$J$4='d_시나리오'!$H$4,'d_시나리오'!$I$4,IF(K788&lt;('d_시나리오'!$I$4-'d_시나리오'!$H$4)/('d_시나리오'!$J$4-'d_시나리오'!$H$4),'d_시나리오'!$H$4+SQRT(K788*('d_시나리오'!$J$4-'d_시나리오'!$H$4)*('d_시나리오'!$I$4-'d_시나리오'!$H$4)),'d_시나리오'!$J$4-SQRT((1-K788)*('d_시나리오'!$J$4-'d_시나리오'!$H$4)*('d_시나리오'!$J$4-'d_시나리오'!$I$4))))</f>
        <v/>
      </c>
      <c r="M788">
        <f>RAND()</f>
        <v/>
      </c>
      <c r="N788">
        <f>IF('d_시나리오'!$J$5='d_시나리오'!$H$5,'d_시나리오'!$I$5,IF(M788&lt;('d_시나리오'!$I$5-'d_시나리오'!$H$5)/('d_시나리오'!$J$5-'d_시나리오'!$H$5),'d_시나리오'!$H$5+SQRT(M788*('d_시나리오'!$J$5-'d_시나리오'!$H$5)*('d_시나리오'!$I$5-'d_시나리오'!$H$5)),'d_시나리오'!$J$5-SQRT((1-M788)*('d_시나리오'!$J$5-'d_시나리오'!$H$5)*('d_시나리오'!$J$5-'d_시나리오'!$I$5))))</f>
        <v/>
      </c>
      <c r="O788">
        <f>RAND()</f>
        <v/>
      </c>
      <c r="P788">
        <f>IF('d_시나리오'!$J$6='d_시나리오'!$H$6,'d_시나리오'!$I$6,IF(O788&lt;('d_시나리오'!$I$6-'d_시나리오'!$H$6)/('d_시나리오'!$J$6-'d_시나리오'!$H$6),'d_시나리오'!$H$6+SQRT(O788*('d_시나리오'!$J$6-'d_시나리오'!$H$6)*('d_시나리오'!$I$6-'d_시나리오'!$H$6)),'d_시나리오'!$J$6-SQRT((1-O788)*('d_시나리오'!$J$6-'d_시나리오'!$H$6)*('d_시나리오'!$J$6-'d_시나리오'!$I$6))))</f>
        <v/>
      </c>
      <c r="Q788">
        <f>INDEX('d_분포'!$B$2:$B$57,RANDBETWEEN(1,56))</f>
        <v/>
      </c>
      <c r="R788">
        <f>BETAINV(RAND(),5,5)</f>
        <v/>
      </c>
      <c r="S788">
        <f>'d_고정'!$B$1*'6_기대효과'!$H$7*('d_시나리오'!$I$7/'d_고정'!$B$2)*B788</f>
        <v/>
      </c>
      <c r="T788">
        <f>S788*D788</f>
        <v/>
      </c>
      <c r="U788">
        <f>S788*F788*H788</f>
        <v/>
      </c>
      <c r="V788">
        <f>S788*F788*(H788-1)</f>
        <v/>
      </c>
      <c r="W788">
        <f>U788*J788</f>
        <v/>
      </c>
      <c r="X788">
        <f>T788+W788</f>
        <v/>
      </c>
      <c r="Y788">
        <f>(T788*E788+W788*L788)*(1-R788-'d_고정'!$B$13)</f>
        <v/>
      </c>
      <c r="Z788">
        <f>(U788*N788*Q788+'d_고정'!$B$3*('6_기대효과'!$H$7/8)*Q788*'d_고정'!$B$10*P788*('6_기대효과'!$K$7/'d_고정'!$B$9))*(1-R788)</f>
        <v/>
      </c>
      <c r="AA788">
        <f>W788*L788*(1-R788-'d_고정'!$B$13)+U788*MAX(N788-'d_고정'!$B$10*P788*('6_기대효과'!$K$7/'d_고정'!$B$9),0)*Q788*(1-R788)</f>
        <v/>
      </c>
      <c r="AB788">
        <f>Y788+Z788</f>
        <v/>
      </c>
      <c r="AC788">
        <f>Y788/('d_고정'!$B$5*'6_기대효과'!$H$7/8)/'d_고정'!$B$6</f>
        <v/>
      </c>
      <c r="AD788">
        <f>Y788/('d_고정'!$B$8*'6_기대효과'!$H$7/8)</f>
        <v/>
      </c>
    </row>
    <row r="789">
      <c r="A789">
        <f>RAND()</f>
        <v/>
      </c>
      <c r="B789">
        <f>IF('d_시나리오'!$J$2='d_시나리오'!$H$2,'d_시나리오'!$I$2,IF(A789&lt;('d_시나리오'!$I$2-'d_시나리오'!$H$2)/('d_시나리오'!$J$2-'d_시나리오'!$H$2),'d_시나리오'!$H$2+SQRT(A789*('d_시나리오'!$J$2-'d_시나리오'!$H$2)*('d_시나리오'!$I$2-'d_시나리오'!$H$2)),'d_시나리오'!$J$2-SQRT((1-A789)*('d_시나리오'!$J$2-'d_시나리오'!$H$2)*('d_시나리오'!$J$2-'d_시나리오'!$I$2))))</f>
        <v/>
      </c>
      <c r="C789">
        <f>RAND()</f>
        <v/>
      </c>
      <c r="D789">
        <f>BETAINV(RAND(),IF(C789&lt;'d_고정'!$B$26,'d_고정'!$B$23,'d_고정'!$B$16)+1,'d_고정'!$B$17-IF(C789&lt;'d_고정'!$B$26,'d_고정'!$B$23,'d_고정'!$B$16)+1)*('d_고정'!$B$14+('d_고정'!$B$15-'d_고정'!$B$14)*RAND())</f>
        <v/>
      </c>
      <c r="E789">
        <f>INDEX('d_분포'!$A$2:$A$28,RANDBETWEEN(1,27))</f>
        <v/>
      </c>
      <c r="F789">
        <f>INDEX('d_분포'!$C$2:$C$5,RANDBETWEEN(1,4))*(0.9+0.2*RAND())</f>
        <v/>
      </c>
      <c r="G789">
        <f>RAND()</f>
        <v/>
      </c>
      <c r="H789">
        <f>(F789+(1-F789)*('d_고정'!$B$22*BETAINV(RAND(),IF(G789&lt;'d_고정'!$B$26,'d_고정'!$B$25,'d_고정'!$B$20)+1,'d_고정'!$B$21-IF(G789&lt;'d_고정'!$B$26,'d_고정'!$B$25,'d_고정'!$B$20)+1)+(1-'d_고정'!$B$22)*BETAINV(RAND(),IF(G789&lt;'d_고정'!$B$26,'d_고정'!$B$24,'d_고정'!$B$18)+1,'d_고정'!$B$19-IF(G789&lt;'d_고정'!$B$26,'d_고정'!$B$24,'d_고정'!$B$18)+1))*('d_고정'!$B$14+('d_고정'!$B$15-'d_고정'!$B$14)*RAND()))/F789</f>
        <v/>
      </c>
      <c r="I789">
        <f>RAND()</f>
        <v/>
      </c>
      <c r="J789">
        <f>IF('d_시나리오'!$J$3='d_시나리오'!$H$3,'d_시나리오'!$I$3,IF(I789&lt;('d_시나리오'!$I$3-'d_시나리오'!$H$3)/('d_시나리오'!$J$3-'d_시나리오'!$H$3),'d_시나리오'!$H$3+SQRT(I789*('d_시나리오'!$J$3-'d_시나리오'!$H$3)*('d_시나리오'!$I$3-'d_시나리오'!$H$3)),'d_시나리오'!$J$3-SQRT((1-I789)*('d_시나리오'!$J$3-'d_시나리오'!$H$3)*('d_시나리오'!$J$3-'d_시나리오'!$I$3))))</f>
        <v/>
      </c>
      <c r="K789">
        <f>RAND()</f>
        <v/>
      </c>
      <c r="L789">
        <f>IF('d_시나리오'!$J$4='d_시나리오'!$H$4,'d_시나리오'!$I$4,IF(K789&lt;('d_시나리오'!$I$4-'d_시나리오'!$H$4)/('d_시나리오'!$J$4-'d_시나리오'!$H$4),'d_시나리오'!$H$4+SQRT(K789*('d_시나리오'!$J$4-'d_시나리오'!$H$4)*('d_시나리오'!$I$4-'d_시나리오'!$H$4)),'d_시나리오'!$J$4-SQRT((1-K789)*('d_시나리오'!$J$4-'d_시나리오'!$H$4)*('d_시나리오'!$J$4-'d_시나리오'!$I$4))))</f>
        <v/>
      </c>
      <c r="M789">
        <f>RAND()</f>
        <v/>
      </c>
      <c r="N789">
        <f>IF('d_시나리오'!$J$5='d_시나리오'!$H$5,'d_시나리오'!$I$5,IF(M789&lt;('d_시나리오'!$I$5-'d_시나리오'!$H$5)/('d_시나리오'!$J$5-'d_시나리오'!$H$5),'d_시나리오'!$H$5+SQRT(M789*('d_시나리오'!$J$5-'d_시나리오'!$H$5)*('d_시나리오'!$I$5-'d_시나리오'!$H$5)),'d_시나리오'!$J$5-SQRT((1-M789)*('d_시나리오'!$J$5-'d_시나리오'!$H$5)*('d_시나리오'!$J$5-'d_시나리오'!$I$5))))</f>
        <v/>
      </c>
      <c r="O789">
        <f>RAND()</f>
        <v/>
      </c>
      <c r="P789">
        <f>IF('d_시나리오'!$J$6='d_시나리오'!$H$6,'d_시나리오'!$I$6,IF(O789&lt;('d_시나리오'!$I$6-'d_시나리오'!$H$6)/('d_시나리오'!$J$6-'d_시나리오'!$H$6),'d_시나리오'!$H$6+SQRT(O789*('d_시나리오'!$J$6-'d_시나리오'!$H$6)*('d_시나리오'!$I$6-'d_시나리오'!$H$6)),'d_시나리오'!$J$6-SQRT((1-O789)*('d_시나리오'!$J$6-'d_시나리오'!$H$6)*('d_시나리오'!$J$6-'d_시나리오'!$I$6))))</f>
        <v/>
      </c>
      <c r="Q789">
        <f>INDEX('d_분포'!$B$2:$B$57,RANDBETWEEN(1,56))</f>
        <v/>
      </c>
      <c r="R789">
        <f>BETAINV(RAND(),5,5)</f>
        <v/>
      </c>
      <c r="S789">
        <f>'d_고정'!$B$1*'6_기대효과'!$H$7*('d_시나리오'!$I$7/'d_고정'!$B$2)*B789</f>
        <v/>
      </c>
      <c r="T789">
        <f>S789*D789</f>
        <v/>
      </c>
      <c r="U789">
        <f>S789*F789*H789</f>
        <v/>
      </c>
      <c r="V789">
        <f>S789*F789*(H789-1)</f>
        <v/>
      </c>
      <c r="W789">
        <f>U789*J789</f>
        <v/>
      </c>
      <c r="X789">
        <f>T789+W789</f>
        <v/>
      </c>
      <c r="Y789">
        <f>(T789*E789+W789*L789)*(1-R789-'d_고정'!$B$13)</f>
        <v/>
      </c>
      <c r="Z789">
        <f>(U789*N789*Q789+'d_고정'!$B$3*('6_기대효과'!$H$7/8)*Q789*'d_고정'!$B$10*P789*('6_기대효과'!$K$7/'d_고정'!$B$9))*(1-R789)</f>
        <v/>
      </c>
      <c r="AA789">
        <f>W789*L789*(1-R789-'d_고정'!$B$13)+U789*MAX(N789-'d_고정'!$B$10*P789*('6_기대효과'!$K$7/'d_고정'!$B$9),0)*Q789*(1-R789)</f>
        <v/>
      </c>
      <c r="AB789">
        <f>Y789+Z789</f>
        <v/>
      </c>
      <c r="AC789">
        <f>Y789/('d_고정'!$B$5*'6_기대효과'!$H$7/8)/'d_고정'!$B$6</f>
        <v/>
      </c>
      <c r="AD789">
        <f>Y789/('d_고정'!$B$8*'6_기대효과'!$H$7/8)</f>
        <v/>
      </c>
    </row>
    <row r="790">
      <c r="A790">
        <f>RAND()</f>
        <v/>
      </c>
      <c r="B790">
        <f>IF('d_시나리오'!$J$2='d_시나리오'!$H$2,'d_시나리오'!$I$2,IF(A790&lt;('d_시나리오'!$I$2-'d_시나리오'!$H$2)/('d_시나리오'!$J$2-'d_시나리오'!$H$2),'d_시나리오'!$H$2+SQRT(A790*('d_시나리오'!$J$2-'d_시나리오'!$H$2)*('d_시나리오'!$I$2-'d_시나리오'!$H$2)),'d_시나리오'!$J$2-SQRT((1-A790)*('d_시나리오'!$J$2-'d_시나리오'!$H$2)*('d_시나리오'!$J$2-'d_시나리오'!$I$2))))</f>
        <v/>
      </c>
      <c r="C790">
        <f>RAND()</f>
        <v/>
      </c>
      <c r="D790">
        <f>BETAINV(RAND(),IF(C790&lt;'d_고정'!$B$26,'d_고정'!$B$23,'d_고정'!$B$16)+1,'d_고정'!$B$17-IF(C790&lt;'d_고정'!$B$26,'d_고정'!$B$23,'d_고정'!$B$16)+1)*('d_고정'!$B$14+('d_고정'!$B$15-'d_고정'!$B$14)*RAND())</f>
        <v/>
      </c>
      <c r="E790">
        <f>INDEX('d_분포'!$A$2:$A$28,RANDBETWEEN(1,27))</f>
        <v/>
      </c>
      <c r="F790">
        <f>INDEX('d_분포'!$C$2:$C$5,RANDBETWEEN(1,4))*(0.9+0.2*RAND())</f>
        <v/>
      </c>
      <c r="G790">
        <f>RAND()</f>
        <v/>
      </c>
      <c r="H790">
        <f>(F790+(1-F790)*('d_고정'!$B$22*BETAINV(RAND(),IF(G790&lt;'d_고정'!$B$26,'d_고정'!$B$25,'d_고정'!$B$20)+1,'d_고정'!$B$21-IF(G790&lt;'d_고정'!$B$26,'d_고정'!$B$25,'d_고정'!$B$20)+1)+(1-'d_고정'!$B$22)*BETAINV(RAND(),IF(G790&lt;'d_고정'!$B$26,'d_고정'!$B$24,'d_고정'!$B$18)+1,'d_고정'!$B$19-IF(G790&lt;'d_고정'!$B$26,'d_고정'!$B$24,'d_고정'!$B$18)+1))*('d_고정'!$B$14+('d_고정'!$B$15-'d_고정'!$B$14)*RAND()))/F790</f>
        <v/>
      </c>
      <c r="I790">
        <f>RAND()</f>
        <v/>
      </c>
      <c r="J790">
        <f>IF('d_시나리오'!$J$3='d_시나리오'!$H$3,'d_시나리오'!$I$3,IF(I790&lt;('d_시나리오'!$I$3-'d_시나리오'!$H$3)/('d_시나리오'!$J$3-'d_시나리오'!$H$3),'d_시나리오'!$H$3+SQRT(I790*('d_시나리오'!$J$3-'d_시나리오'!$H$3)*('d_시나리오'!$I$3-'d_시나리오'!$H$3)),'d_시나리오'!$J$3-SQRT((1-I790)*('d_시나리오'!$J$3-'d_시나리오'!$H$3)*('d_시나리오'!$J$3-'d_시나리오'!$I$3))))</f>
        <v/>
      </c>
      <c r="K790">
        <f>RAND()</f>
        <v/>
      </c>
      <c r="L790">
        <f>IF('d_시나리오'!$J$4='d_시나리오'!$H$4,'d_시나리오'!$I$4,IF(K790&lt;('d_시나리오'!$I$4-'d_시나리오'!$H$4)/('d_시나리오'!$J$4-'d_시나리오'!$H$4),'d_시나리오'!$H$4+SQRT(K790*('d_시나리오'!$J$4-'d_시나리오'!$H$4)*('d_시나리오'!$I$4-'d_시나리오'!$H$4)),'d_시나리오'!$J$4-SQRT((1-K790)*('d_시나리오'!$J$4-'d_시나리오'!$H$4)*('d_시나리오'!$J$4-'d_시나리오'!$I$4))))</f>
        <v/>
      </c>
      <c r="M790">
        <f>RAND()</f>
        <v/>
      </c>
      <c r="N790">
        <f>IF('d_시나리오'!$J$5='d_시나리오'!$H$5,'d_시나리오'!$I$5,IF(M790&lt;('d_시나리오'!$I$5-'d_시나리오'!$H$5)/('d_시나리오'!$J$5-'d_시나리오'!$H$5),'d_시나리오'!$H$5+SQRT(M790*('d_시나리오'!$J$5-'d_시나리오'!$H$5)*('d_시나리오'!$I$5-'d_시나리오'!$H$5)),'d_시나리오'!$J$5-SQRT((1-M790)*('d_시나리오'!$J$5-'d_시나리오'!$H$5)*('d_시나리오'!$J$5-'d_시나리오'!$I$5))))</f>
        <v/>
      </c>
      <c r="O790">
        <f>RAND()</f>
        <v/>
      </c>
      <c r="P790">
        <f>IF('d_시나리오'!$J$6='d_시나리오'!$H$6,'d_시나리오'!$I$6,IF(O790&lt;('d_시나리오'!$I$6-'d_시나리오'!$H$6)/('d_시나리오'!$J$6-'d_시나리오'!$H$6),'d_시나리오'!$H$6+SQRT(O790*('d_시나리오'!$J$6-'d_시나리오'!$H$6)*('d_시나리오'!$I$6-'d_시나리오'!$H$6)),'d_시나리오'!$J$6-SQRT((1-O790)*('d_시나리오'!$J$6-'d_시나리오'!$H$6)*('d_시나리오'!$J$6-'d_시나리오'!$I$6))))</f>
        <v/>
      </c>
      <c r="Q790">
        <f>INDEX('d_분포'!$B$2:$B$57,RANDBETWEEN(1,56))</f>
        <v/>
      </c>
      <c r="R790">
        <f>BETAINV(RAND(),5,5)</f>
        <v/>
      </c>
      <c r="S790">
        <f>'d_고정'!$B$1*'6_기대효과'!$H$7*('d_시나리오'!$I$7/'d_고정'!$B$2)*B790</f>
        <v/>
      </c>
      <c r="T790">
        <f>S790*D790</f>
        <v/>
      </c>
      <c r="U790">
        <f>S790*F790*H790</f>
        <v/>
      </c>
      <c r="V790">
        <f>S790*F790*(H790-1)</f>
        <v/>
      </c>
      <c r="W790">
        <f>U790*J790</f>
        <v/>
      </c>
      <c r="X790">
        <f>T790+W790</f>
        <v/>
      </c>
      <c r="Y790">
        <f>(T790*E790+W790*L790)*(1-R790-'d_고정'!$B$13)</f>
        <v/>
      </c>
      <c r="Z790">
        <f>(U790*N790*Q790+'d_고정'!$B$3*('6_기대효과'!$H$7/8)*Q790*'d_고정'!$B$10*P790*('6_기대효과'!$K$7/'d_고정'!$B$9))*(1-R790)</f>
        <v/>
      </c>
      <c r="AA790">
        <f>W790*L790*(1-R790-'d_고정'!$B$13)+U790*MAX(N790-'d_고정'!$B$10*P790*('6_기대효과'!$K$7/'d_고정'!$B$9),0)*Q790*(1-R790)</f>
        <v/>
      </c>
      <c r="AB790">
        <f>Y790+Z790</f>
        <v/>
      </c>
      <c r="AC790">
        <f>Y790/('d_고정'!$B$5*'6_기대효과'!$H$7/8)/'d_고정'!$B$6</f>
        <v/>
      </c>
      <c r="AD790">
        <f>Y790/('d_고정'!$B$8*'6_기대효과'!$H$7/8)</f>
        <v/>
      </c>
    </row>
    <row r="791">
      <c r="A791">
        <f>RAND()</f>
        <v/>
      </c>
      <c r="B791">
        <f>IF('d_시나리오'!$J$2='d_시나리오'!$H$2,'d_시나리오'!$I$2,IF(A791&lt;('d_시나리오'!$I$2-'d_시나리오'!$H$2)/('d_시나리오'!$J$2-'d_시나리오'!$H$2),'d_시나리오'!$H$2+SQRT(A791*('d_시나리오'!$J$2-'d_시나리오'!$H$2)*('d_시나리오'!$I$2-'d_시나리오'!$H$2)),'d_시나리오'!$J$2-SQRT((1-A791)*('d_시나리오'!$J$2-'d_시나리오'!$H$2)*('d_시나리오'!$J$2-'d_시나리오'!$I$2))))</f>
        <v/>
      </c>
      <c r="C791">
        <f>RAND()</f>
        <v/>
      </c>
      <c r="D791">
        <f>BETAINV(RAND(),IF(C791&lt;'d_고정'!$B$26,'d_고정'!$B$23,'d_고정'!$B$16)+1,'d_고정'!$B$17-IF(C791&lt;'d_고정'!$B$26,'d_고정'!$B$23,'d_고정'!$B$16)+1)*('d_고정'!$B$14+('d_고정'!$B$15-'d_고정'!$B$14)*RAND())</f>
        <v/>
      </c>
      <c r="E791">
        <f>INDEX('d_분포'!$A$2:$A$28,RANDBETWEEN(1,27))</f>
        <v/>
      </c>
      <c r="F791">
        <f>INDEX('d_분포'!$C$2:$C$5,RANDBETWEEN(1,4))*(0.9+0.2*RAND())</f>
        <v/>
      </c>
      <c r="G791">
        <f>RAND()</f>
        <v/>
      </c>
      <c r="H791">
        <f>(F791+(1-F791)*('d_고정'!$B$22*BETAINV(RAND(),IF(G791&lt;'d_고정'!$B$26,'d_고정'!$B$25,'d_고정'!$B$20)+1,'d_고정'!$B$21-IF(G791&lt;'d_고정'!$B$26,'d_고정'!$B$25,'d_고정'!$B$20)+1)+(1-'d_고정'!$B$22)*BETAINV(RAND(),IF(G791&lt;'d_고정'!$B$26,'d_고정'!$B$24,'d_고정'!$B$18)+1,'d_고정'!$B$19-IF(G791&lt;'d_고정'!$B$26,'d_고정'!$B$24,'d_고정'!$B$18)+1))*('d_고정'!$B$14+('d_고정'!$B$15-'d_고정'!$B$14)*RAND()))/F791</f>
        <v/>
      </c>
      <c r="I791">
        <f>RAND()</f>
        <v/>
      </c>
      <c r="J791">
        <f>IF('d_시나리오'!$J$3='d_시나리오'!$H$3,'d_시나리오'!$I$3,IF(I791&lt;('d_시나리오'!$I$3-'d_시나리오'!$H$3)/('d_시나리오'!$J$3-'d_시나리오'!$H$3),'d_시나리오'!$H$3+SQRT(I791*('d_시나리오'!$J$3-'d_시나리오'!$H$3)*('d_시나리오'!$I$3-'d_시나리오'!$H$3)),'d_시나리오'!$J$3-SQRT((1-I791)*('d_시나리오'!$J$3-'d_시나리오'!$H$3)*('d_시나리오'!$J$3-'d_시나리오'!$I$3))))</f>
        <v/>
      </c>
      <c r="K791">
        <f>RAND()</f>
        <v/>
      </c>
      <c r="L791">
        <f>IF('d_시나리오'!$J$4='d_시나리오'!$H$4,'d_시나리오'!$I$4,IF(K791&lt;('d_시나리오'!$I$4-'d_시나리오'!$H$4)/('d_시나리오'!$J$4-'d_시나리오'!$H$4),'d_시나리오'!$H$4+SQRT(K791*('d_시나리오'!$J$4-'d_시나리오'!$H$4)*('d_시나리오'!$I$4-'d_시나리오'!$H$4)),'d_시나리오'!$J$4-SQRT((1-K791)*('d_시나리오'!$J$4-'d_시나리오'!$H$4)*('d_시나리오'!$J$4-'d_시나리오'!$I$4))))</f>
        <v/>
      </c>
      <c r="M791">
        <f>RAND()</f>
        <v/>
      </c>
      <c r="N791">
        <f>IF('d_시나리오'!$J$5='d_시나리오'!$H$5,'d_시나리오'!$I$5,IF(M791&lt;('d_시나리오'!$I$5-'d_시나리오'!$H$5)/('d_시나리오'!$J$5-'d_시나리오'!$H$5),'d_시나리오'!$H$5+SQRT(M791*('d_시나리오'!$J$5-'d_시나리오'!$H$5)*('d_시나리오'!$I$5-'d_시나리오'!$H$5)),'d_시나리오'!$J$5-SQRT((1-M791)*('d_시나리오'!$J$5-'d_시나리오'!$H$5)*('d_시나리오'!$J$5-'d_시나리오'!$I$5))))</f>
        <v/>
      </c>
      <c r="O791">
        <f>RAND()</f>
        <v/>
      </c>
      <c r="P791">
        <f>IF('d_시나리오'!$J$6='d_시나리오'!$H$6,'d_시나리오'!$I$6,IF(O791&lt;('d_시나리오'!$I$6-'d_시나리오'!$H$6)/('d_시나리오'!$J$6-'d_시나리오'!$H$6),'d_시나리오'!$H$6+SQRT(O791*('d_시나리오'!$J$6-'d_시나리오'!$H$6)*('d_시나리오'!$I$6-'d_시나리오'!$H$6)),'d_시나리오'!$J$6-SQRT((1-O791)*('d_시나리오'!$J$6-'d_시나리오'!$H$6)*('d_시나리오'!$J$6-'d_시나리오'!$I$6))))</f>
        <v/>
      </c>
      <c r="Q791">
        <f>INDEX('d_분포'!$B$2:$B$57,RANDBETWEEN(1,56))</f>
        <v/>
      </c>
      <c r="R791">
        <f>BETAINV(RAND(),5,5)</f>
        <v/>
      </c>
      <c r="S791">
        <f>'d_고정'!$B$1*'6_기대효과'!$H$7*('d_시나리오'!$I$7/'d_고정'!$B$2)*B791</f>
        <v/>
      </c>
      <c r="T791">
        <f>S791*D791</f>
        <v/>
      </c>
      <c r="U791">
        <f>S791*F791*H791</f>
        <v/>
      </c>
      <c r="V791">
        <f>S791*F791*(H791-1)</f>
        <v/>
      </c>
      <c r="W791">
        <f>U791*J791</f>
        <v/>
      </c>
      <c r="X791">
        <f>T791+W791</f>
        <v/>
      </c>
      <c r="Y791">
        <f>(T791*E791+W791*L791)*(1-R791-'d_고정'!$B$13)</f>
        <v/>
      </c>
      <c r="Z791">
        <f>(U791*N791*Q791+'d_고정'!$B$3*('6_기대효과'!$H$7/8)*Q791*'d_고정'!$B$10*P791*('6_기대효과'!$K$7/'d_고정'!$B$9))*(1-R791)</f>
        <v/>
      </c>
      <c r="AA791">
        <f>W791*L791*(1-R791-'d_고정'!$B$13)+U791*MAX(N791-'d_고정'!$B$10*P791*('6_기대효과'!$K$7/'d_고정'!$B$9),0)*Q791*(1-R791)</f>
        <v/>
      </c>
      <c r="AB791">
        <f>Y791+Z791</f>
        <v/>
      </c>
      <c r="AC791">
        <f>Y791/('d_고정'!$B$5*'6_기대효과'!$H$7/8)/'d_고정'!$B$6</f>
        <v/>
      </c>
      <c r="AD791">
        <f>Y791/('d_고정'!$B$8*'6_기대효과'!$H$7/8)</f>
        <v/>
      </c>
    </row>
    <row r="792">
      <c r="A792">
        <f>RAND()</f>
        <v/>
      </c>
      <c r="B792">
        <f>IF('d_시나리오'!$J$2='d_시나리오'!$H$2,'d_시나리오'!$I$2,IF(A792&lt;('d_시나리오'!$I$2-'d_시나리오'!$H$2)/('d_시나리오'!$J$2-'d_시나리오'!$H$2),'d_시나리오'!$H$2+SQRT(A792*('d_시나리오'!$J$2-'d_시나리오'!$H$2)*('d_시나리오'!$I$2-'d_시나리오'!$H$2)),'d_시나리오'!$J$2-SQRT((1-A792)*('d_시나리오'!$J$2-'d_시나리오'!$H$2)*('d_시나리오'!$J$2-'d_시나리오'!$I$2))))</f>
        <v/>
      </c>
      <c r="C792">
        <f>RAND()</f>
        <v/>
      </c>
      <c r="D792">
        <f>BETAINV(RAND(),IF(C792&lt;'d_고정'!$B$26,'d_고정'!$B$23,'d_고정'!$B$16)+1,'d_고정'!$B$17-IF(C792&lt;'d_고정'!$B$26,'d_고정'!$B$23,'d_고정'!$B$16)+1)*('d_고정'!$B$14+('d_고정'!$B$15-'d_고정'!$B$14)*RAND())</f>
        <v/>
      </c>
      <c r="E792">
        <f>INDEX('d_분포'!$A$2:$A$28,RANDBETWEEN(1,27))</f>
        <v/>
      </c>
      <c r="F792">
        <f>INDEX('d_분포'!$C$2:$C$5,RANDBETWEEN(1,4))*(0.9+0.2*RAND())</f>
        <v/>
      </c>
      <c r="G792">
        <f>RAND()</f>
        <v/>
      </c>
      <c r="H792">
        <f>(F792+(1-F792)*('d_고정'!$B$22*BETAINV(RAND(),IF(G792&lt;'d_고정'!$B$26,'d_고정'!$B$25,'d_고정'!$B$20)+1,'d_고정'!$B$21-IF(G792&lt;'d_고정'!$B$26,'d_고정'!$B$25,'d_고정'!$B$20)+1)+(1-'d_고정'!$B$22)*BETAINV(RAND(),IF(G792&lt;'d_고정'!$B$26,'d_고정'!$B$24,'d_고정'!$B$18)+1,'d_고정'!$B$19-IF(G792&lt;'d_고정'!$B$26,'d_고정'!$B$24,'d_고정'!$B$18)+1))*('d_고정'!$B$14+('d_고정'!$B$15-'d_고정'!$B$14)*RAND()))/F792</f>
        <v/>
      </c>
      <c r="I792">
        <f>RAND()</f>
        <v/>
      </c>
      <c r="J792">
        <f>IF('d_시나리오'!$J$3='d_시나리오'!$H$3,'d_시나리오'!$I$3,IF(I792&lt;('d_시나리오'!$I$3-'d_시나리오'!$H$3)/('d_시나리오'!$J$3-'d_시나리오'!$H$3),'d_시나리오'!$H$3+SQRT(I792*('d_시나리오'!$J$3-'d_시나리오'!$H$3)*('d_시나리오'!$I$3-'d_시나리오'!$H$3)),'d_시나리오'!$J$3-SQRT((1-I792)*('d_시나리오'!$J$3-'d_시나리오'!$H$3)*('d_시나리오'!$J$3-'d_시나리오'!$I$3))))</f>
        <v/>
      </c>
      <c r="K792">
        <f>RAND()</f>
        <v/>
      </c>
      <c r="L792">
        <f>IF('d_시나리오'!$J$4='d_시나리오'!$H$4,'d_시나리오'!$I$4,IF(K792&lt;('d_시나리오'!$I$4-'d_시나리오'!$H$4)/('d_시나리오'!$J$4-'d_시나리오'!$H$4),'d_시나리오'!$H$4+SQRT(K792*('d_시나리오'!$J$4-'d_시나리오'!$H$4)*('d_시나리오'!$I$4-'d_시나리오'!$H$4)),'d_시나리오'!$J$4-SQRT((1-K792)*('d_시나리오'!$J$4-'d_시나리오'!$H$4)*('d_시나리오'!$J$4-'d_시나리오'!$I$4))))</f>
        <v/>
      </c>
      <c r="M792">
        <f>RAND()</f>
        <v/>
      </c>
      <c r="N792">
        <f>IF('d_시나리오'!$J$5='d_시나리오'!$H$5,'d_시나리오'!$I$5,IF(M792&lt;('d_시나리오'!$I$5-'d_시나리오'!$H$5)/('d_시나리오'!$J$5-'d_시나리오'!$H$5),'d_시나리오'!$H$5+SQRT(M792*('d_시나리오'!$J$5-'d_시나리오'!$H$5)*('d_시나리오'!$I$5-'d_시나리오'!$H$5)),'d_시나리오'!$J$5-SQRT((1-M792)*('d_시나리오'!$J$5-'d_시나리오'!$H$5)*('d_시나리오'!$J$5-'d_시나리오'!$I$5))))</f>
        <v/>
      </c>
      <c r="O792">
        <f>RAND()</f>
        <v/>
      </c>
      <c r="P792">
        <f>IF('d_시나리오'!$J$6='d_시나리오'!$H$6,'d_시나리오'!$I$6,IF(O792&lt;('d_시나리오'!$I$6-'d_시나리오'!$H$6)/('d_시나리오'!$J$6-'d_시나리오'!$H$6),'d_시나리오'!$H$6+SQRT(O792*('d_시나리오'!$J$6-'d_시나리오'!$H$6)*('d_시나리오'!$I$6-'d_시나리오'!$H$6)),'d_시나리오'!$J$6-SQRT((1-O792)*('d_시나리오'!$J$6-'d_시나리오'!$H$6)*('d_시나리오'!$J$6-'d_시나리오'!$I$6))))</f>
        <v/>
      </c>
      <c r="Q792">
        <f>INDEX('d_분포'!$B$2:$B$57,RANDBETWEEN(1,56))</f>
        <v/>
      </c>
      <c r="R792">
        <f>BETAINV(RAND(),5,5)</f>
        <v/>
      </c>
      <c r="S792">
        <f>'d_고정'!$B$1*'6_기대효과'!$H$7*('d_시나리오'!$I$7/'d_고정'!$B$2)*B792</f>
        <v/>
      </c>
      <c r="T792">
        <f>S792*D792</f>
        <v/>
      </c>
      <c r="U792">
        <f>S792*F792*H792</f>
        <v/>
      </c>
      <c r="V792">
        <f>S792*F792*(H792-1)</f>
        <v/>
      </c>
      <c r="W792">
        <f>U792*J792</f>
        <v/>
      </c>
      <c r="X792">
        <f>T792+W792</f>
        <v/>
      </c>
      <c r="Y792">
        <f>(T792*E792+W792*L792)*(1-R792-'d_고정'!$B$13)</f>
        <v/>
      </c>
      <c r="Z792">
        <f>(U792*N792*Q792+'d_고정'!$B$3*('6_기대효과'!$H$7/8)*Q792*'d_고정'!$B$10*P792*('6_기대효과'!$K$7/'d_고정'!$B$9))*(1-R792)</f>
        <v/>
      </c>
      <c r="AA792">
        <f>W792*L792*(1-R792-'d_고정'!$B$13)+U792*MAX(N792-'d_고정'!$B$10*P792*('6_기대효과'!$K$7/'d_고정'!$B$9),0)*Q792*(1-R792)</f>
        <v/>
      </c>
      <c r="AB792">
        <f>Y792+Z792</f>
        <v/>
      </c>
      <c r="AC792">
        <f>Y792/('d_고정'!$B$5*'6_기대효과'!$H$7/8)/'d_고정'!$B$6</f>
        <v/>
      </c>
      <c r="AD792">
        <f>Y792/('d_고정'!$B$8*'6_기대효과'!$H$7/8)</f>
        <v/>
      </c>
    </row>
    <row r="793">
      <c r="A793">
        <f>RAND()</f>
        <v/>
      </c>
      <c r="B793">
        <f>IF('d_시나리오'!$J$2='d_시나리오'!$H$2,'d_시나리오'!$I$2,IF(A793&lt;('d_시나리오'!$I$2-'d_시나리오'!$H$2)/('d_시나리오'!$J$2-'d_시나리오'!$H$2),'d_시나리오'!$H$2+SQRT(A793*('d_시나리오'!$J$2-'d_시나리오'!$H$2)*('d_시나리오'!$I$2-'d_시나리오'!$H$2)),'d_시나리오'!$J$2-SQRT((1-A793)*('d_시나리오'!$J$2-'d_시나리오'!$H$2)*('d_시나리오'!$J$2-'d_시나리오'!$I$2))))</f>
        <v/>
      </c>
      <c r="C793">
        <f>RAND()</f>
        <v/>
      </c>
      <c r="D793">
        <f>BETAINV(RAND(),IF(C793&lt;'d_고정'!$B$26,'d_고정'!$B$23,'d_고정'!$B$16)+1,'d_고정'!$B$17-IF(C793&lt;'d_고정'!$B$26,'d_고정'!$B$23,'d_고정'!$B$16)+1)*('d_고정'!$B$14+('d_고정'!$B$15-'d_고정'!$B$14)*RAND())</f>
        <v/>
      </c>
      <c r="E793">
        <f>INDEX('d_분포'!$A$2:$A$28,RANDBETWEEN(1,27))</f>
        <v/>
      </c>
      <c r="F793">
        <f>INDEX('d_분포'!$C$2:$C$5,RANDBETWEEN(1,4))*(0.9+0.2*RAND())</f>
        <v/>
      </c>
      <c r="G793">
        <f>RAND()</f>
        <v/>
      </c>
      <c r="H793">
        <f>(F793+(1-F793)*('d_고정'!$B$22*BETAINV(RAND(),IF(G793&lt;'d_고정'!$B$26,'d_고정'!$B$25,'d_고정'!$B$20)+1,'d_고정'!$B$21-IF(G793&lt;'d_고정'!$B$26,'d_고정'!$B$25,'d_고정'!$B$20)+1)+(1-'d_고정'!$B$22)*BETAINV(RAND(),IF(G793&lt;'d_고정'!$B$26,'d_고정'!$B$24,'d_고정'!$B$18)+1,'d_고정'!$B$19-IF(G793&lt;'d_고정'!$B$26,'d_고정'!$B$24,'d_고정'!$B$18)+1))*('d_고정'!$B$14+('d_고정'!$B$15-'d_고정'!$B$14)*RAND()))/F793</f>
        <v/>
      </c>
      <c r="I793">
        <f>RAND()</f>
        <v/>
      </c>
      <c r="J793">
        <f>IF('d_시나리오'!$J$3='d_시나리오'!$H$3,'d_시나리오'!$I$3,IF(I793&lt;('d_시나리오'!$I$3-'d_시나리오'!$H$3)/('d_시나리오'!$J$3-'d_시나리오'!$H$3),'d_시나리오'!$H$3+SQRT(I793*('d_시나리오'!$J$3-'d_시나리오'!$H$3)*('d_시나리오'!$I$3-'d_시나리오'!$H$3)),'d_시나리오'!$J$3-SQRT((1-I793)*('d_시나리오'!$J$3-'d_시나리오'!$H$3)*('d_시나리오'!$J$3-'d_시나리오'!$I$3))))</f>
        <v/>
      </c>
      <c r="K793">
        <f>RAND()</f>
        <v/>
      </c>
      <c r="L793">
        <f>IF('d_시나리오'!$J$4='d_시나리오'!$H$4,'d_시나리오'!$I$4,IF(K793&lt;('d_시나리오'!$I$4-'d_시나리오'!$H$4)/('d_시나리오'!$J$4-'d_시나리오'!$H$4),'d_시나리오'!$H$4+SQRT(K793*('d_시나리오'!$J$4-'d_시나리오'!$H$4)*('d_시나리오'!$I$4-'d_시나리오'!$H$4)),'d_시나리오'!$J$4-SQRT((1-K793)*('d_시나리오'!$J$4-'d_시나리오'!$H$4)*('d_시나리오'!$J$4-'d_시나리오'!$I$4))))</f>
        <v/>
      </c>
      <c r="M793">
        <f>RAND()</f>
        <v/>
      </c>
      <c r="N793">
        <f>IF('d_시나리오'!$J$5='d_시나리오'!$H$5,'d_시나리오'!$I$5,IF(M793&lt;('d_시나리오'!$I$5-'d_시나리오'!$H$5)/('d_시나리오'!$J$5-'d_시나리오'!$H$5),'d_시나리오'!$H$5+SQRT(M793*('d_시나리오'!$J$5-'d_시나리오'!$H$5)*('d_시나리오'!$I$5-'d_시나리오'!$H$5)),'d_시나리오'!$J$5-SQRT((1-M793)*('d_시나리오'!$J$5-'d_시나리오'!$H$5)*('d_시나리오'!$J$5-'d_시나리오'!$I$5))))</f>
        <v/>
      </c>
      <c r="O793">
        <f>RAND()</f>
        <v/>
      </c>
      <c r="P793">
        <f>IF('d_시나리오'!$J$6='d_시나리오'!$H$6,'d_시나리오'!$I$6,IF(O793&lt;('d_시나리오'!$I$6-'d_시나리오'!$H$6)/('d_시나리오'!$J$6-'d_시나리오'!$H$6),'d_시나리오'!$H$6+SQRT(O793*('d_시나리오'!$J$6-'d_시나리오'!$H$6)*('d_시나리오'!$I$6-'d_시나리오'!$H$6)),'d_시나리오'!$J$6-SQRT((1-O793)*('d_시나리오'!$J$6-'d_시나리오'!$H$6)*('d_시나리오'!$J$6-'d_시나리오'!$I$6))))</f>
        <v/>
      </c>
      <c r="Q793">
        <f>INDEX('d_분포'!$B$2:$B$57,RANDBETWEEN(1,56))</f>
        <v/>
      </c>
      <c r="R793">
        <f>BETAINV(RAND(),5,5)</f>
        <v/>
      </c>
      <c r="S793">
        <f>'d_고정'!$B$1*'6_기대효과'!$H$7*('d_시나리오'!$I$7/'d_고정'!$B$2)*B793</f>
        <v/>
      </c>
      <c r="T793">
        <f>S793*D793</f>
        <v/>
      </c>
      <c r="U793">
        <f>S793*F793*H793</f>
        <v/>
      </c>
      <c r="V793">
        <f>S793*F793*(H793-1)</f>
        <v/>
      </c>
      <c r="W793">
        <f>U793*J793</f>
        <v/>
      </c>
      <c r="X793">
        <f>T793+W793</f>
        <v/>
      </c>
      <c r="Y793">
        <f>(T793*E793+W793*L793)*(1-R793-'d_고정'!$B$13)</f>
        <v/>
      </c>
      <c r="Z793">
        <f>(U793*N793*Q793+'d_고정'!$B$3*('6_기대효과'!$H$7/8)*Q793*'d_고정'!$B$10*P793*('6_기대효과'!$K$7/'d_고정'!$B$9))*(1-R793)</f>
        <v/>
      </c>
      <c r="AA793">
        <f>W793*L793*(1-R793-'d_고정'!$B$13)+U793*MAX(N793-'d_고정'!$B$10*P793*('6_기대효과'!$K$7/'d_고정'!$B$9),0)*Q793*(1-R793)</f>
        <v/>
      </c>
      <c r="AB793">
        <f>Y793+Z793</f>
        <v/>
      </c>
      <c r="AC793">
        <f>Y793/('d_고정'!$B$5*'6_기대효과'!$H$7/8)/'d_고정'!$B$6</f>
        <v/>
      </c>
      <c r="AD793">
        <f>Y793/('d_고정'!$B$8*'6_기대효과'!$H$7/8)</f>
        <v/>
      </c>
    </row>
    <row r="794">
      <c r="A794">
        <f>RAND()</f>
        <v/>
      </c>
      <c r="B794">
        <f>IF('d_시나리오'!$J$2='d_시나리오'!$H$2,'d_시나리오'!$I$2,IF(A794&lt;('d_시나리오'!$I$2-'d_시나리오'!$H$2)/('d_시나리오'!$J$2-'d_시나리오'!$H$2),'d_시나리오'!$H$2+SQRT(A794*('d_시나리오'!$J$2-'d_시나리오'!$H$2)*('d_시나리오'!$I$2-'d_시나리오'!$H$2)),'d_시나리오'!$J$2-SQRT((1-A794)*('d_시나리오'!$J$2-'d_시나리오'!$H$2)*('d_시나리오'!$J$2-'d_시나리오'!$I$2))))</f>
        <v/>
      </c>
      <c r="C794">
        <f>RAND()</f>
        <v/>
      </c>
      <c r="D794">
        <f>BETAINV(RAND(),IF(C794&lt;'d_고정'!$B$26,'d_고정'!$B$23,'d_고정'!$B$16)+1,'d_고정'!$B$17-IF(C794&lt;'d_고정'!$B$26,'d_고정'!$B$23,'d_고정'!$B$16)+1)*('d_고정'!$B$14+('d_고정'!$B$15-'d_고정'!$B$14)*RAND())</f>
        <v/>
      </c>
      <c r="E794">
        <f>INDEX('d_분포'!$A$2:$A$28,RANDBETWEEN(1,27))</f>
        <v/>
      </c>
      <c r="F794">
        <f>INDEX('d_분포'!$C$2:$C$5,RANDBETWEEN(1,4))*(0.9+0.2*RAND())</f>
        <v/>
      </c>
      <c r="G794">
        <f>RAND()</f>
        <v/>
      </c>
      <c r="H794">
        <f>(F794+(1-F794)*('d_고정'!$B$22*BETAINV(RAND(),IF(G794&lt;'d_고정'!$B$26,'d_고정'!$B$25,'d_고정'!$B$20)+1,'d_고정'!$B$21-IF(G794&lt;'d_고정'!$B$26,'d_고정'!$B$25,'d_고정'!$B$20)+1)+(1-'d_고정'!$B$22)*BETAINV(RAND(),IF(G794&lt;'d_고정'!$B$26,'d_고정'!$B$24,'d_고정'!$B$18)+1,'d_고정'!$B$19-IF(G794&lt;'d_고정'!$B$26,'d_고정'!$B$24,'d_고정'!$B$18)+1))*('d_고정'!$B$14+('d_고정'!$B$15-'d_고정'!$B$14)*RAND()))/F794</f>
        <v/>
      </c>
      <c r="I794">
        <f>RAND()</f>
        <v/>
      </c>
      <c r="J794">
        <f>IF('d_시나리오'!$J$3='d_시나리오'!$H$3,'d_시나리오'!$I$3,IF(I794&lt;('d_시나리오'!$I$3-'d_시나리오'!$H$3)/('d_시나리오'!$J$3-'d_시나리오'!$H$3),'d_시나리오'!$H$3+SQRT(I794*('d_시나리오'!$J$3-'d_시나리오'!$H$3)*('d_시나리오'!$I$3-'d_시나리오'!$H$3)),'d_시나리오'!$J$3-SQRT((1-I794)*('d_시나리오'!$J$3-'d_시나리오'!$H$3)*('d_시나리오'!$J$3-'d_시나리오'!$I$3))))</f>
        <v/>
      </c>
      <c r="K794">
        <f>RAND()</f>
        <v/>
      </c>
      <c r="L794">
        <f>IF('d_시나리오'!$J$4='d_시나리오'!$H$4,'d_시나리오'!$I$4,IF(K794&lt;('d_시나리오'!$I$4-'d_시나리오'!$H$4)/('d_시나리오'!$J$4-'d_시나리오'!$H$4),'d_시나리오'!$H$4+SQRT(K794*('d_시나리오'!$J$4-'d_시나리오'!$H$4)*('d_시나리오'!$I$4-'d_시나리오'!$H$4)),'d_시나리오'!$J$4-SQRT((1-K794)*('d_시나리오'!$J$4-'d_시나리오'!$H$4)*('d_시나리오'!$J$4-'d_시나리오'!$I$4))))</f>
        <v/>
      </c>
      <c r="M794">
        <f>RAND()</f>
        <v/>
      </c>
      <c r="N794">
        <f>IF('d_시나리오'!$J$5='d_시나리오'!$H$5,'d_시나리오'!$I$5,IF(M794&lt;('d_시나리오'!$I$5-'d_시나리오'!$H$5)/('d_시나리오'!$J$5-'d_시나리오'!$H$5),'d_시나리오'!$H$5+SQRT(M794*('d_시나리오'!$J$5-'d_시나리오'!$H$5)*('d_시나리오'!$I$5-'d_시나리오'!$H$5)),'d_시나리오'!$J$5-SQRT((1-M794)*('d_시나리오'!$J$5-'d_시나리오'!$H$5)*('d_시나리오'!$J$5-'d_시나리오'!$I$5))))</f>
        <v/>
      </c>
      <c r="O794">
        <f>RAND()</f>
        <v/>
      </c>
      <c r="P794">
        <f>IF('d_시나리오'!$J$6='d_시나리오'!$H$6,'d_시나리오'!$I$6,IF(O794&lt;('d_시나리오'!$I$6-'d_시나리오'!$H$6)/('d_시나리오'!$J$6-'d_시나리오'!$H$6),'d_시나리오'!$H$6+SQRT(O794*('d_시나리오'!$J$6-'d_시나리오'!$H$6)*('d_시나리오'!$I$6-'d_시나리오'!$H$6)),'d_시나리오'!$J$6-SQRT((1-O794)*('d_시나리오'!$J$6-'d_시나리오'!$H$6)*('d_시나리오'!$J$6-'d_시나리오'!$I$6))))</f>
        <v/>
      </c>
      <c r="Q794">
        <f>INDEX('d_분포'!$B$2:$B$57,RANDBETWEEN(1,56))</f>
        <v/>
      </c>
      <c r="R794">
        <f>BETAINV(RAND(),5,5)</f>
        <v/>
      </c>
      <c r="S794">
        <f>'d_고정'!$B$1*'6_기대효과'!$H$7*('d_시나리오'!$I$7/'d_고정'!$B$2)*B794</f>
        <v/>
      </c>
      <c r="T794">
        <f>S794*D794</f>
        <v/>
      </c>
      <c r="U794">
        <f>S794*F794*H794</f>
        <v/>
      </c>
      <c r="V794">
        <f>S794*F794*(H794-1)</f>
        <v/>
      </c>
      <c r="W794">
        <f>U794*J794</f>
        <v/>
      </c>
      <c r="X794">
        <f>T794+W794</f>
        <v/>
      </c>
      <c r="Y794">
        <f>(T794*E794+W794*L794)*(1-R794-'d_고정'!$B$13)</f>
        <v/>
      </c>
      <c r="Z794">
        <f>(U794*N794*Q794+'d_고정'!$B$3*('6_기대효과'!$H$7/8)*Q794*'d_고정'!$B$10*P794*('6_기대효과'!$K$7/'d_고정'!$B$9))*(1-R794)</f>
        <v/>
      </c>
      <c r="AA794">
        <f>W794*L794*(1-R794-'d_고정'!$B$13)+U794*MAX(N794-'d_고정'!$B$10*P794*('6_기대효과'!$K$7/'d_고정'!$B$9),0)*Q794*(1-R794)</f>
        <v/>
      </c>
      <c r="AB794">
        <f>Y794+Z794</f>
        <v/>
      </c>
      <c r="AC794">
        <f>Y794/('d_고정'!$B$5*'6_기대효과'!$H$7/8)/'d_고정'!$B$6</f>
        <v/>
      </c>
      <c r="AD794">
        <f>Y794/('d_고정'!$B$8*'6_기대효과'!$H$7/8)</f>
        <v/>
      </c>
    </row>
    <row r="795">
      <c r="A795">
        <f>RAND()</f>
        <v/>
      </c>
      <c r="B795">
        <f>IF('d_시나리오'!$J$2='d_시나리오'!$H$2,'d_시나리오'!$I$2,IF(A795&lt;('d_시나리오'!$I$2-'d_시나리오'!$H$2)/('d_시나리오'!$J$2-'d_시나리오'!$H$2),'d_시나리오'!$H$2+SQRT(A795*('d_시나리오'!$J$2-'d_시나리오'!$H$2)*('d_시나리오'!$I$2-'d_시나리오'!$H$2)),'d_시나리오'!$J$2-SQRT((1-A795)*('d_시나리오'!$J$2-'d_시나리오'!$H$2)*('d_시나리오'!$J$2-'d_시나리오'!$I$2))))</f>
        <v/>
      </c>
      <c r="C795">
        <f>RAND()</f>
        <v/>
      </c>
      <c r="D795">
        <f>BETAINV(RAND(),IF(C795&lt;'d_고정'!$B$26,'d_고정'!$B$23,'d_고정'!$B$16)+1,'d_고정'!$B$17-IF(C795&lt;'d_고정'!$B$26,'d_고정'!$B$23,'d_고정'!$B$16)+1)*('d_고정'!$B$14+('d_고정'!$B$15-'d_고정'!$B$14)*RAND())</f>
        <v/>
      </c>
      <c r="E795">
        <f>INDEX('d_분포'!$A$2:$A$28,RANDBETWEEN(1,27))</f>
        <v/>
      </c>
      <c r="F795">
        <f>INDEX('d_분포'!$C$2:$C$5,RANDBETWEEN(1,4))*(0.9+0.2*RAND())</f>
        <v/>
      </c>
      <c r="G795">
        <f>RAND()</f>
        <v/>
      </c>
      <c r="H795">
        <f>(F795+(1-F795)*('d_고정'!$B$22*BETAINV(RAND(),IF(G795&lt;'d_고정'!$B$26,'d_고정'!$B$25,'d_고정'!$B$20)+1,'d_고정'!$B$21-IF(G795&lt;'d_고정'!$B$26,'d_고정'!$B$25,'d_고정'!$B$20)+1)+(1-'d_고정'!$B$22)*BETAINV(RAND(),IF(G795&lt;'d_고정'!$B$26,'d_고정'!$B$24,'d_고정'!$B$18)+1,'d_고정'!$B$19-IF(G795&lt;'d_고정'!$B$26,'d_고정'!$B$24,'d_고정'!$B$18)+1))*('d_고정'!$B$14+('d_고정'!$B$15-'d_고정'!$B$14)*RAND()))/F795</f>
        <v/>
      </c>
      <c r="I795">
        <f>RAND()</f>
        <v/>
      </c>
      <c r="J795">
        <f>IF('d_시나리오'!$J$3='d_시나리오'!$H$3,'d_시나리오'!$I$3,IF(I795&lt;('d_시나리오'!$I$3-'d_시나리오'!$H$3)/('d_시나리오'!$J$3-'d_시나리오'!$H$3),'d_시나리오'!$H$3+SQRT(I795*('d_시나리오'!$J$3-'d_시나리오'!$H$3)*('d_시나리오'!$I$3-'d_시나리오'!$H$3)),'d_시나리오'!$J$3-SQRT((1-I795)*('d_시나리오'!$J$3-'d_시나리오'!$H$3)*('d_시나리오'!$J$3-'d_시나리오'!$I$3))))</f>
        <v/>
      </c>
      <c r="K795">
        <f>RAND()</f>
        <v/>
      </c>
      <c r="L795">
        <f>IF('d_시나리오'!$J$4='d_시나리오'!$H$4,'d_시나리오'!$I$4,IF(K795&lt;('d_시나리오'!$I$4-'d_시나리오'!$H$4)/('d_시나리오'!$J$4-'d_시나리오'!$H$4),'d_시나리오'!$H$4+SQRT(K795*('d_시나리오'!$J$4-'d_시나리오'!$H$4)*('d_시나리오'!$I$4-'d_시나리오'!$H$4)),'d_시나리오'!$J$4-SQRT((1-K795)*('d_시나리오'!$J$4-'d_시나리오'!$H$4)*('d_시나리오'!$J$4-'d_시나리오'!$I$4))))</f>
        <v/>
      </c>
      <c r="M795">
        <f>RAND()</f>
        <v/>
      </c>
      <c r="N795">
        <f>IF('d_시나리오'!$J$5='d_시나리오'!$H$5,'d_시나리오'!$I$5,IF(M795&lt;('d_시나리오'!$I$5-'d_시나리오'!$H$5)/('d_시나리오'!$J$5-'d_시나리오'!$H$5),'d_시나리오'!$H$5+SQRT(M795*('d_시나리오'!$J$5-'d_시나리오'!$H$5)*('d_시나리오'!$I$5-'d_시나리오'!$H$5)),'d_시나리오'!$J$5-SQRT((1-M795)*('d_시나리오'!$J$5-'d_시나리오'!$H$5)*('d_시나리오'!$J$5-'d_시나리오'!$I$5))))</f>
        <v/>
      </c>
      <c r="O795">
        <f>RAND()</f>
        <v/>
      </c>
      <c r="P795">
        <f>IF('d_시나리오'!$J$6='d_시나리오'!$H$6,'d_시나리오'!$I$6,IF(O795&lt;('d_시나리오'!$I$6-'d_시나리오'!$H$6)/('d_시나리오'!$J$6-'d_시나리오'!$H$6),'d_시나리오'!$H$6+SQRT(O795*('d_시나리오'!$J$6-'d_시나리오'!$H$6)*('d_시나리오'!$I$6-'d_시나리오'!$H$6)),'d_시나리오'!$J$6-SQRT((1-O795)*('d_시나리오'!$J$6-'d_시나리오'!$H$6)*('d_시나리오'!$J$6-'d_시나리오'!$I$6))))</f>
        <v/>
      </c>
      <c r="Q795">
        <f>INDEX('d_분포'!$B$2:$B$57,RANDBETWEEN(1,56))</f>
        <v/>
      </c>
      <c r="R795">
        <f>BETAINV(RAND(),5,5)</f>
        <v/>
      </c>
      <c r="S795">
        <f>'d_고정'!$B$1*'6_기대효과'!$H$7*('d_시나리오'!$I$7/'d_고정'!$B$2)*B795</f>
        <v/>
      </c>
      <c r="T795">
        <f>S795*D795</f>
        <v/>
      </c>
      <c r="U795">
        <f>S795*F795*H795</f>
        <v/>
      </c>
      <c r="V795">
        <f>S795*F795*(H795-1)</f>
        <v/>
      </c>
      <c r="W795">
        <f>U795*J795</f>
        <v/>
      </c>
      <c r="X795">
        <f>T795+W795</f>
        <v/>
      </c>
      <c r="Y795">
        <f>(T795*E795+W795*L795)*(1-R795-'d_고정'!$B$13)</f>
        <v/>
      </c>
      <c r="Z795">
        <f>(U795*N795*Q795+'d_고정'!$B$3*('6_기대효과'!$H$7/8)*Q795*'d_고정'!$B$10*P795*('6_기대효과'!$K$7/'d_고정'!$B$9))*(1-R795)</f>
        <v/>
      </c>
      <c r="AA795">
        <f>W795*L795*(1-R795-'d_고정'!$B$13)+U795*MAX(N795-'d_고정'!$B$10*P795*('6_기대효과'!$K$7/'d_고정'!$B$9),0)*Q795*(1-R795)</f>
        <v/>
      </c>
      <c r="AB795">
        <f>Y795+Z795</f>
        <v/>
      </c>
      <c r="AC795">
        <f>Y795/('d_고정'!$B$5*'6_기대효과'!$H$7/8)/'d_고정'!$B$6</f>
        <v/>
      </c>
      <c r="AD795">
        <f>Y795/('d_고정'!$B$8*'6_기대효과'!$H$7/8)</f>
        <v/>
      </c>
    </row>
    <row r="796">
      <c r="A796">
        <f>RAND()</f>
        <v/>
      </c>
      <c r="B796">
        <f>IF('d_시나리오'!$J$2='d_시나리오'!$H$2,'d_시나리오'!$I$2,IF(A796&lt;('d_시나리오'!$I$2-'d_시나리오'!$H$2)/('d_시나리오'!$J$2-'d_시나리오'!$H$2),'d_시나리오'!$H$2+SQRT(A796*('d_시나리오'!$J$2-'d_시나리오'!$H$2)*('d_시나리오'!$I$2-'d_시나리오'!$H$2)),'d_시나리오'!$J$2-SQRT((1-A796)*('d_시나리오'!$J$2-'d_시나리오'!$H$2)*('d_시나리오'!$J$2-'d_시나리오'!$I$2))))</f>
        <v/>
      </c>
      <c r="C796">
        <f>RAND()</f>
        <v/>
      </c>
      <c r="D796">
        <f>BETAINV(RAND(),IF(C796&lt;'d_고정'!$B$26,'d_고정'!$B$23,'d_고정'!$B$16)+1,'d_고정'!$B$17-IF(C796&lt;'d_고정'!$B$26,'d_고정'!$B$23,'d_고정'!$B$16)+1)*('d_고정'!$B$14+('d_고정'!$B$15-'d_고정'!$B$14)*RAND())</f>
        <v/>
      </c>
      <c r="E796">
        <f>INDEX('d_분포'!$A$2:$A$28,RANDBETWEEN(1,27))</f>
        <v/>
      </c>
      <c r="F796">
        <f>INDEX('d_분포'!$C$2:$C$5,RANDBETWEEN(1,4))*(0.9+0.2*RAND())</f>
        <v/>
      </c>
      <c r="G796">
        <f>RAND()</f>
        <v/>
      </c>
      <c r="H796">
        <f>(F796+(1-F796)*('d_고정'!$B$22*BETAINV(RAND(),IF(G796&lt;'d_고정'!$B$26,'d_고정'!$B$25,'d_고정'!$B$20)+1,'d_고정'!$B$21-IF(G796&lt;'d_고정'!$B$26,'d_고정'!$B$25,'d_고정'!$B$20)+1)+(1-'d_고정'!$B$22)*BETAINV(RAND(),IF(G796&lt;'d_고정'!$B$26,'d_고정'!$B$24,'d_고정'!$B$18)+1,'d_고정'!$B$19-IF(G796&lt;'d_고정'!$B$26,'d_고정'!$B$24,'d_고정'!$B$18)+1))*('d_고정'!$B$14+('d_고정'!$B$15-'d_고정'!$B$14)*RAND()))/F796</f>
        <v/>
      </c>
      <c r="I796">
        <f>RAND()</f>
        <v/>
      </c>
      <c r="J796">
        <f>IF('d_시나리오'!$J$3='d_시나리오'!$H$3,'d_시나리오'!$I$3,IF(I796&lt;('d_시나리오'!$I$3-'d_시나리오'!$H$3)/('d_시나리오'!$J$3-'d_시나리오'!$H$3),'d_시나리오'!$H$3+SQRT(I796*('d_시나리오'!$J$3-'d_시나리오'!$H$3)*('d_시나리오'!$I$3-'d_시나리오'!$H$3)),'d_시나리오'!$J$3-SQRT((1-I796)*('d_시나리오'!$J$3-'d_시나리오'!$H$3)*('d_시나리오'!$J$3-'d_시나리오'!$I$3))))</f>
        <v/>
      </c>
      <c r="K796">
        <f>RAND()</f>
        <v/>
      </c>
      <c r="L796">
        <f>IF('d_시나리오'!$J$4='d_시나리오'!$H$4,'d_시나리오'!$I$4,IF(K796&lt;('d_시나리오'!$I$4-'d_시나리오'!$H$4)/('d_시나리오'!$J$4-'d_시나리오'!$H$4),'d_시나리오'!$H$4+SQRT(K796*('d_시나리오'!$J$4-'d_시나리오'!$H$4)*('d_시나리오'!$I$4-'d_시나리오'!$H$4)),'d_시나리오'!$J$4-SQRT((1-K796)*('d_시나리오'!$J$4-'d_시나리오'!$H$4)*('d_시나리오'!$J$4-'d_시나리오'!$I$4))))</f>
        <v/>
      </c>
      <c r="M796">
        <f>RAND()</f>
        <v/>
      </c>
      <c r="N796">
        <f>IF('d_시나리오'!$J$5='d_시나리오'!$H$5,'d_시나리오'!$I$5,IF(M796&lt;('d_시나리오'!$I$5-'d_시나리오'!$H$5)/('d_시나리오'!$J$5-'d_시나리오'!$H$5),'d_시나리오'!$H$5+SQRT(M796*('d_시나리오'!$J$5-'d_시나리오'!$H$5)*('d_시나리오'!$I$5-'d_시나리오'!$H$5)),'d_시나리오'!$J$5-SQRT((1-M796)*('d_시나리오'!$J$5-'d_시나리오'!$H$5)*('d_시나리오'!$J$5-'d_시나리오'!$I$5))))</f>
        <v/>
      </c>
      <c r="O796">
        <f>RAND()</f>
        <v/>
      </c>
      <c r="P796">
        <f>IF('d_시나리오'!$J$6='d_시나리오'!$H$6,'d_시나리오'!$I$6,IF(O796&lt;('d_시나리오'!$I$6-'d_시나리오'!$H$6)/('d_시나리오'!$J$6-'d_시나리오'!$H$6),'d_시나리오'!$H$6+SQRT(O796*('d_시나리오'!$J$6-'d_시나리오'!$H$6)*('d_시나리오'!$I$6-'d_시나리오'!$H$6)),'d_시나리오'!$J$6-SQRT((1-O796)*('d_시나리오'!$J$6-'d_시나리오'!$H$6)*('d_시나리오'!$J$6-'d_시나리오'!$I$6))))</f>
        <v/>
      </c>
      <c r="Q796">
        <f>INDEX('d_분포'!$B$2:$B$57,RANDBETWEEN(1,56))</f>
        <v/>
      </c>
      <c r="R796">
        <f>BETAINV(RAND(),5,5)</f>
        <v/>
      </c>
      <c r="S796">
        <f>'d_고정'!$B$1*'6_기대효과'!$H$7*('d_시나리오'!$I$7/'d_고정'!$B$2)*B796</f>
        <v/>
      </c>
      <c r="T796">
        <f>S796*D796</f>
        <v/>
      </c>
      <c r="U796">
        <f>S796*F796*H796</f>
        <v/>
      </c>
      <c r="V796">
        <f>S796*F796*(H796-1)</f>
        <v/>
      </c>
      <c r="W796">
        <f>U796*J796</f>
        <v/>
      </c>
      <c r="X796">
        <f>T796+W796</f>
        <v/>
      </c>
      <c r="Y796">
        <f>(T796*E796+W796*L796)*(1-R796-'d_고정'!$B$13)</f>
        <v/>
      </c>
      <c r="Z796">
        <f>(U796*N796*Q796+'d_고정'!$B$3*('6_기대효과'!$H$7/8)*Q796*'d_고정'!$B$10*P796*('6_기대효과'!$K$7/'d_고정'!$B$9))*(1-R796)</f>
        <v/>
      </c>
      <c r="AA796">
        <f>W796*L796*(1-R796-'d_고정'!$B$13)+U796*MAX(N796-'d_고정'!$B$10*P796*('6_기대효과'!$K$7/'d_고정'!$B$9),0)*Q796*(1-R796)</f>
        <v/>
      </c>
      <c r="AB796">
        <f>Y796+Z796</f>
        <v/>
      </c>
      <c r="AC796">
        <f>Y796/('d_고정'!$B$5*'6_기대효과'!$H$7/8)/'d_고정'!$B$6</f>
        <v/>
      </c>
      <c r="AD796">
        <f>Y796/('d_고정'!$B$8*'6_기대효과'!$H$7/8)</f>
        <v/>
      </c>
    </row>
    <row r="797">
      <c r="A797">
        <f>RAND()</f>
        <v/>
      </c>
      <c r="B797">
        <f>IF('d_시나리오'!$J$2='d_시나리오'!$H$2,'d_시나리오'!$I$2,IF(A797&lt;('d_시나리오'!$I$2-'d_시나리오'!$H$2)/('d_시나리오'!$J$2-'d_시나리오'!$H$2),'d_시나리오'!$H$2+SQRT(A797*('d_시나리오'!$J$2-'d_시나리오'!$H$2)*('d_시나리오'!$I$2-'d_시나리오'!$H$2)),'d_시나리오'!$J$2-SQRT((1-A797)*('d_시나리오'!$J$2-'d_시나리오'!$H$2)*('d_시나리오'!$J$2-'d_시나리오'!$I$2))))</f>
        <v/>
      </c>
      <c r="C797">
        <f>RAND()</f>
        <v/>
      </c>
      <c r="D797">
        <f>BETAINV(RAND(),IF(C797&lt;'d_고정'!$B$26,'d_고정'!$B$23,'d_고정'!$B$16)+1,'d_고정'!$B$17-IF(C797&lt;'d_고정'!$B$26,'d_고정'!$B$23,'d_고정'!$B$16)+1)*('d_고정'!$B$14+('d_고정'!$B$15-'d_고정'!$B$14)*RAND())</f>
        <v/>
      </c>
      <c r="E797">
        <f>INDEX('d_분포'!$A$2:$A$28,RANDBETWEEN(1,27))</f>
        <v/>
      </c>
      <c r="F797">
        <f>INDEX('d_분포'!$C$2:$C$5,RANDBETWEEN(1,4))*(0.9+0.2*RAND())</f>
        <v/>
      </c>
      <c r="G797">
        <f>RAND()</f>
        <v/>
      </c>
      <c r="H797">
        <f>(F797+(1-F797)*('d_고정'!$B$22*BETAINV(RAND(),IF(G797&lt;'d_고정'!$B$26,'d_고정'!$B$25,'d_고정'!$B$20)+1,'d_고정'!$B$21-IF(G797&lt;'d_고정'!$B$26,'d_고정'!$B$25,'d_고정'!$B$20)+1)+(1-'d_고정'!$B$22)*BETAINV(RAND(),IF(G797&lt;'d_고정'!$B$26,'d_고정'!$B$24,'d_고정'!$B$18)+1,'d_고정'!$B$19-IF(G797&lt;'d_고정'!$B$26,'d_고정'!$B$24,'d_고정'!$B$18)+1))*('d_고정'!$B$14+('d_고정'!$B$15-'d_고정'!$B$14)*RAND()))/F797</f>
        <v/>
      </c>
      <c r="I797">
        <f>RAND()</f>
        <v/>
      </c>
      <c r="J797">
        <f>IF('d_시나리오'!$J$3='d_시나리오'!$H$3,'d_시나리오'!$I$3,IF(I797&lt;('d_시나리오'!$I$3-'d_시나리오'!$H$3)/('d_시나리오'!$J$3-'d_시나리오'!$H$3),'d_시나리오'!$H$3+SQRT(I797*('d_시나리오'!$J$3-'d_시나리오'!$H$3)*('d_시나리오'!$I$3-'d_시나리오'!$H$3)),'d_시나리오'!$J$3-SQRT((1-I797)*('d_시나리오'!$J$3-'d_시나리오'!$H$3)*('d_시나리오'!$J$3-'d_시나리오'!$I$3))))</f>
        <v/>
      </c>
      <c r="K797">
        <f>RAND()</f>
        <v/>
      </c>
      <c r="L797">
        <f>IF('d_시나리오'!$J$4='d_시나리오'!$H$4,'d_시나리오'!$I$4,IF(K797&lt;('d_시나리오'!$I$4-'d_시나리오'!$H$4)/('d_시나리오'!$J$4-'d_시나리오'!$H$4),'d_시나리오'!$H$4+SQRT(K797*('d_시나리오'!$J$4-'d_시나리오'!$H$4)*('d_시나리오'!$I$4-'d_시나리오'!$H$4)),'d_시나리오'!$J$4-SQRT((1-K797)*('d_시나리오'!$J$4-'d_시나리오'!$H$4)*('d_시나리오'!$J$4-'d_시나리오'!$I$4))))</f>
        <v/>
      </c>
      <c r="M797">
        <f>RAND()</f>
        <v/>
      </c>
      <c r="N797">
        <f>IF('d_시나리오'!$J$5='d_시나리오'!$H$5,'d_시나리오'!$I$5,IF(M797&lt;('d_시나리오'!$I$5-'d_시나리오'!$H$5)/('d_시나리오'!$J$5-'d_시나리오'!$H$5),'d_시나리오'!$H$5+SQRT(M797*('d_시나리오'!$J$5-'d_시나리오'!$H$5)*('d_시나리오'!$I$5-'d_시나리오'!$H$5)),'d_시나리오'!$J$5-SQRT((1-M797)*('d_시나리오'!$J$5-'d_시나리오'!$H$5)*('d_시나리오'!$J$5-'d_시나리오'!$I$5))))</f>
        <v/>
      </c>
      <c r="O797">
        <f>RAND()</f>
        <v/>
      </c>
      <c r="P797">
        <f>IF('d_시나리오'!$J$6='d_시나리오'!$H$6,'d_시나리오'!$I$6,IF(O797&lt;('d_시나리오'!$I$6-'d_시나리오'!$H$6)/('d_시나리오'!$J$6-'d_시나리오'!$H$6),'d_시나리오'!$H$6+SQRT(O797*('d_시나리오'!$J$6-'d_시나리오'!$H$6)*('d_시나리오'!$I$6-'d_시나리오'!$H$6)),'d_시나리오'!$J$6-SQRT((1-O797)*('d_시나리오'!$J$6-'d_시나리오'!$H$6)*('d_시나리오'!$J$6-'d_시나리오'!$I$6))))</f>
        <v/>
      </c>
      <c r="Q797">
        <f>INDEX('d_분포'!$B$2:$B$57,RANDBETWEEN(1,56))</f>
        <v/>
      </c>
      <c r="R797">
        <f>BETAINV(RAND(),5,5)</f>
        <v/>
      </c>
      <c r="S797">
        <f>'d_고정'!$B$1*'6_기대효과'!$H$7*('d_시나리오'!$I$7/'d_고정'!$B$2)*B797</f>
        <v/>
      </c>
      <c r="T797">
        <f>S797*D797</f>
        <v/>
      </c>
      <c r="U797">
        <f>S797*F797*H797</f>
        <v/>
      </c>
      <c r="V797">
        <f>S797*F797*(H797-1)</f>
        <v/>
      </c>
      <c r="W797">
        <f>U797*J797</f>
        <v/>
      </c>
      <c r="X797">
        <f>T797+W797</f>
        <v/>
      </c>
      <c r="Y797">
        <f>(T797*E797+W797*L797)*(1-R797-'d_고정'!$B$13)</f>
        <v/>
      </c>
      <c r="Z797">
        <f>(U797*N797*Q797+'d_고정'!$B$3*('6_기대효과'!$H$7/8)*Q797*'d_고정'!$B$10*P797*('6_기대효과'!$K$7/'d_고정'!$B$9))*(1-R797)</f>
        <v/>
      </c>
      <c r="AA797">
        <f>W797*L797*(1-R797-'d_고정'!$B$13)+U797*MAX(N797-'d_고정'!$B$10*P797*('6_기대효과'!$K$7/'d_고정'!$B$9),0)*Q797*(1-R797)</f>
        <v/>
      </c>
      <c r="AB797">
        <f>Y797+Z797</f>
        <v/>
      </c>
      <c r="AC797">
        <f>Y797/('d_고정'!$B$5*'6_기대효과'!$H$7/8)/'d_고정'!$B$6</f>
        <v/>
      </c>
      <c r="AD797">
        <f>Y797/('d_고정'!$B$8*'6_기대효과'!$H$7/8)</f>
        <v/>
      </c>
    </row>
    <row r="798">
      <c r="A798">
        <f>RAND()</f>
        <v/>
      </c>
      <c r="B798">
        <f>IF('d_시나리오'!$J$2='d_시나리오'!$H$2,'d_시나리오'!$I$2,IF(A798&lt;('d_시나리오'!$I$2-'d_시나리오'!$H$2)/('d_시나리오'!$J$2-'d_시나리오'!$H$2),'d_시나리오'!$H$2+SQRT(A798*('d_시나리오'!$J$2-'d_시나리오'!$H$2)*('d_시나리오'!$I$2-'d_시나리오'!$H$2)),'d_시나리오'!$J$2-SQRT((1-A798)*('d_시나리오'!$J$2-'d_시나리오'!$H$2)*('d_시나리오'!$J$2-'d_시나리오'!$I$2))))</f>
        <v/>
      </c>
      <c r="C798">
        <f>RAND()</f>
        <v/>
      </c>
      <c r="D798">
        <f>BETAINV(RAND(),IF(C798&lt;'d_고정'!$B$26,'d_고정'!$B$23,'d_고정'!$B$16)+1,'d_고정'!$B$17-IF(C798&lt;'d_고정'!$B$26,'d_고정'!$B$23,'d_고정'!$B$16)+1)*('d_고정'!$B$14+('d_고정'!$B$15-'d_고정'!$B$14)*RAND())</f>
        <v/>
      </c>
      <c r="E798">
        <f>INDEX('d_분포'!$A$2:$A$28,RANDBETWEEN(1,27))</f>
        <v/>
      </c>
      <c r="F798">
        <f>INDEX('d_분포'!$C$2:$C$5,RANDBETWEEN(1,4))*(0.9+0.2*RAND())</f>
        <v/>
      </c>
      <c r="G798">
        <f>RAND()</f>
        <v/>
      </c>
      <c r="H798">
        <f>(F798+(1-F798)*('d_고정'!$B$22*BETAINV(RAND(),IF(G798&lt;'d_고정'!$B$26,'d_고정'!$B$25,'d_고정'!$B$20)+1,'d_고정'!$B$21-IF(G798&lt;'d_고정'!$B$26,'d_고정'!$B$25,'d_고정'!$B$20)+1)+(1-'d_고정'!$B$22)*BETAINV(RAND(),IF(G798&lt;'d_고정'!$B$26,'d_고정'!$B$24,'d_고정'!$B$18)+1,'d_고정'!$B$19-IF(G798&lt;'d_고정'!$B$26,'d_고정'!$B$24,'d_고정'!$B$18)+1))*('d_고정'!$B$14+('d_고정'!$B$15-'d_고정'!$B$14)*RAND()))/F798</f>
        <v/>
      </c>
      <c r="I798">
        <f>RAND()</f>
        <v/>
      </c>
      <c r="J798">
        <f>IF('d_시나리오'!$J$3='d_시나리오'!$H$3,'d_시나리오'!$I$3,IF(I798&lt;('d_시나리오'!$I$3-'d_시나리오'!$H$3)/('d_시나리오'!$J$3-'d_시나리오'!$H$3),'d_시나리오'!$H$3+SQRT(I798*('d_시나리오'!$J$3-'d_시나리오'!$H$3)*('d_시나리오'!$I$3-'d_시나리오'!$H$3)),'d_시나리오'!$J$3-SQRT((1-I798)*('d_시나리오'!$J$3-'d_시나리오'!$H$3)*('d_시나리오'!$J$3-'d_시나리오'!$I$3))))</f>
        <v/>
      </c>
      <c r="K798">
        <f>RAND()</f>
        <v/>
      </c>
      <c r="L798">
        <f>IF('d_시나리오'!$J$4='d_시나리오'!$H$4,'d_시나리오'!$I$4,IF(K798&lt;('d_시나리오'!$I$4-'d_시나리오'!$H$4)/('d_시나리오'!$J$4-'d_시나리오'!$H$4),'d_시나리오'!$H$4+SQRT(K798*('d_시나리오'!$J$4-'d_시나리오'!$H$4)*('d_시나리오'!$I$4-'d_시나리오'!$H$4)),'d_시나리오'!$J$4-SQRT((1-K798)*('d_시나리오'!$J$4-'d_시나리오'!$H$4)*('d_시나리오'!$J$4-'d_시나리오'!$I$4))))</f>
        <v/>
      </c>
      <c r="M798">
        <f>RAND()</f>
        <v/>
      </c>
      <c r="N798">
        <f>IF('d_시나리오'!$J$5='d_시나리오'!$H$5,'d_시나리오'!$I$5,IF(M798&lt;('d_시나리오'!$I$5-'d_시나리오'!$H$5)/('d_시나리오'!$J$5-'d_시나리오'!$H$5),'d_시나리오'!$H$5+SQRT(M798*('d_시나리오'!$J$5-'d_시나리오'!$H$5)*('d_시나리오'!$I$5-'d_시나리오'!$H$5)),'d_시나리오'!$J$5-SQRT((1-M798)*('d_시나리오'!$J$5-'d_시나리오'!$H$5)*('d_시나리오'!$J$5-'d_시나리오'!$I$5))))</f>
        <v/>
      </c>
      <c r="O798">
        <f>RAND()</f>
        <v/>
      </c>
      <c r="P798">
        <f>IF('d_시나리오'!$J$6='d_시나리오'!$H$6,'d_시나리오'!$I$6,IF(O798&lt;('d_시나리오'!$I$6-'d_시나리오'!$H$6)/('d_시나리오'!$J$6-'d_시나리오'!$H$6),'d_시나리오'!$H$6+SQRT(O798*('d_시나리오'!$J$6-'d_시나리오'!$H$6)*('d_시나리오'!$I$6-'d_시나리오'!$H$6)),'d_시나리오'!$J$6-SQRT((1-O798)*('d_시나리오'!$J$6-'d_시나리오'!$H$6)*('d_시나리오'!$J$6-'d_시나리오'!$I$6))))</f>
        <v/>
      </c>
      <c r="Q798">
        <f>INDEX('d_분포'!$B$2:$B$57,RANDBETWEEN(1,56))</f>
        <v/>
      </c>
      <c r="R798">
        <f>BETAINV(RAND(),5,5)</f>
        <v/>
      </c>
      <c r="S798">
        <f>'d_고정'!$B$1*'6_기대효과'!$H$7*('d_시나리오'!$I$7/'d_고정'!$B$2)*B798</f>
        <v/>
      </c>
      <c r="T798">
        <f>S798*D798</f>
        <v/>
      </c>
      <c r="U798">
        <f>S798*F798*H798</f>
        <v/>
      </c>
      <c r="V798">
        <f>S798*F798*(H798-1)</f>
        <v/>
      </c>
      <c r="W798">
        <f>U798*J798</f>
        <v/>
      </c>
      <c r="X798">
        <f>T798+W798</f>
        <v/>
      </c>
      <c r="Y798">
        <f>(T798*E798+W798*L798)*(1-R798-'d_고정'!$B$13)</f>
        <v/>
      </c>
      <c r="Z798">
        <f>(U798*N798*Q798+'d_고정'!$B$3*('6_기대효과'!$H$7/8)*Q798*'d_고정'!$B$10*P798*('6_기대효과'!$K$7/'d_고정'!$B$9))*(1-R798)</f>
        <v/>
      </c>
      <c r="AA798">
        <f>W798*L798*(1-R798-'d_고정'!$B$13)+U798*MAX(N798-'d_고정'!$B$10*P798*('6_기대효과'!$K$7/'d_고정'!$B$9),0)*Q798*(1-R798)</f>
        <v/>
      </c>
      <c r="AB798">
        <f>Y798+Z798</f>
        <v/>
      </c>
      <c r="AC798">
        <f>Y798/('d_고정'!$B$5*'6_기대효과'!$H$7/8)/'d_고정'!$B$6</f>
        <v/>
      </c>
      <c r="AD798">
        <f>Y798/('d_고정'!$B$8*'6_기대효과'!$H$7/8)</f>
        <v/>
      </c>
    </row>
    <row r="799">
      <c r="A799">
        <f>RAND()</f>
        <v/>
      </c>
      <c r="B799">
        <f>IF('d_시나리오'!$J$2='d_시나리오'!$H$2,'d_시나리오'!$I$2,IF(A799&lt;('d_시나리오'!$I$2-'d_시나리오'!$H$2)/('d_시나리오'!$J$2-'d_시나리오'!$H$2),'d_시나리오'!$H$2+SQRT(A799*('d_시나리오'!$J$2-'d_시나리오'!$H$2)*('d_시나리오'!$I$2-'d_시나리오'!$H$2)),'d_시나리오'!$J$2-SQRT((1-A799)*('d_시나리오'!$J$2-'d_시나리오'!$H$2)*('d_시나리오'!$J$2-'d_시나리오'!$I$2))))</f>
        <v/>
      </c>
      <c r="C799">
        <f>RAND()</f>
        <v/>
      </c>
      <c r="D799">
        <f>BETAINV(RAND(),IF(C799&lt;'d_고정'!$B$26,'d_고정'!$B$23,'d_고정'!$B$16)+1,'d_고정'!$B$17-IF(C799&lt;'d_고정'!$B$26,'d_고정'!$B$23,'d_고정'!$B$16)+1)*('d_고정'!$B$14+('d_고정'!$B$15-'d_고정'!$B$14)*RAND())</f>
        <v/>
      </c>
      <c r="E799">
        <f>INDEX('d_분포'!$A$2:$A$28,RANDBETWEEN(1,27))</f>
        <v/>
      </c>
      <c r="F799">
        <f>INDEX('d_분포'!$C$2:$C$5,RANDBETWEEN(1,4))*(0.9+0.2*RAND())</f>
        <v/>
      </c>
      <c r="G799">
        <f>RAND()</f>
        <v/>
      </c>
      <c r="H799">
        <f>(F799+(1-F799)*('d_고정'!$B$22*BETAINV(RAND(),IF(G799&lt;'d_고정'!$B$26,'d_고정'!$B$25,'d_고정'!$B$20)+1,'d_고정'!$B$21-IF(G799&lt;'d_고정'!$B$26,'d_고정'!$B$25,'d_고정'!$B$20)+1)+(1-'d_고정'!$B$22)*BETAINV(RAND(),IF(G799&lt;'d_고정'!$B$26,'d_고정'!$B$24,'d_고정'!$B$18)+1,'d_고정'!$B$19-IF(G799&lt;'d_고정'!$B$26,'d_고정'!$B$24,'d_고정'!$B$18)+1))*('d_고정'!$B$14+('d_고정'!$B$15-'d_고정'!$B$14)*RAND()))/F799</f>
        <v/>
      </c>
      <c r="I799">
        <f>RAND()</f>
        <v/>
      </c>
      <c r="J799">
        <f>IF('d_시나리오'!$J$3='d_시나리오'!$H$3,'d_시나리오'!$I$3,IF(I799&lt;('d_시나리오'!$I$3-'d_시나리오'!$H$3)/('d_시나리오'!$J$3-'d_시나리오'!$H$3),'d_시나리오'!$H$3+SQRT(I799*('d_시나리오'!$J$3-'d_시나리오'!$H$3)*('d_시나리오'!$I$3-'d_시나리오'!$H$3)),'d_시나리오'!$J$3-SQRT((1-I799)*('d_시나리오'!$J$3-'d_시나리오'!$H$3)*('d_시나리오'!$J$3-'d_시나리오'!$I$3))))</f>
        <v/>
      </c>
      <c r="K799">
        <f>RAND()</f>
        <v/>
      </c>
      <c r="L799">
        <f>IF('d_시나리오'!$J$4='d_시나리오'!$H$4,'d_시나리오'!$I$4,IF(K799&lt;('d_시나리오'!$I$4-'d_시나리오'!$H$4)/('d_시나리오'!$J$4-'d_시나리오'!$H$4),'d_시나리오'!$H$4+SQRT(K799*('d_시나리오'!$J$4-'d_시나리오'!$H$4)*('d_시나리오'!$I$4-'d_시나리오'!$H$4)),'d_시나리오'!$J$4-SQRT((1-K799)*('d_시나리오'!$J$4-'d_시나리오'!$H$4)*('d_시나리오'!$J$4-'d_시나리오'!$I$4))))</f>
        <v/>
      </c>
      <c r="M799">
        <f>RAND()</f>
        <v/>
      </c>
      <c r="N799">
        <f>IF('d_시나리오'!$J$5='d_시나리오'!$H$5,'d_시나리오'!$I$5,IF(M799&lt;('d_시나리오'!$I$5-'d_시나리오'!$H$5)/('d_시나리오'!$J$5-'d_시나리오'!$H$5),'d_시나리오'!$H$5+SQRT(M799*('d_시나리오'!$J$5-'d_시나리오'!$H$5)*('d_시나리오'!$I$5-'d_시나리오'!$H$5)),'d_시나리오'!$J$5-SQRT((1-M799)*('d_시나리오'!$J$5-'d_시나리오'!$H$5)*('d_시나리오'!$J$5-'d_시나리오'!$I$5))))</f>
        <v/>
      </c>
      <c r="O799">
        <f>RAND()</f>
        <v/>
      </c>
      <c r="P799">
        <f>IF('d_시나리오'!$J$6='d_시나리오'!$H$6,'d_시나리오'!$I$6,IF(O799&lt;('d_시나리오'!$I$6-'d_시나리오'!$H$6)/('d_시나리오'!$J$6-'d_시나리오'!$H$6),'d_시나리오'!$H$6+SQRT(O799*('d_시나리오'!$J$6-'d_시나리오'!$H$6)*('d_시나리오'!$I$6-'d_시나리오'!$H$6)),'d_시나리오'!$J$6-SQRT((1-O799)*('d_시나리오'!$J$6-'d_시나리오'!$H$6)*('d_시나리오'!$J$6-'d_시나리오'!$I$6))))</f>
        <v/>
      </c>
      <c r="Q799">
        <f>INDEX('d_분포'!$B$2:$B$57,RANDBETWEEN(1,56))</f>
        <v/>
      </c>
      <c r="R799">
        <f>BETAINV(RAND(),5,5)</f>
        <v/>
      </c>
      <c r="S799">
        <f>'d_고정'!$B$1*'6_기대효과'!$H$7*('d_시나리오'!$I$7/'d_고정'!$B$2)*B799</f>
        <v/>
      </c>
      <c r="T799">
        <f>S799*D799</f>
        <v/>
      </c>
      <c r="U799">
        <f>S799*F799*H799</f>
        <v/>
      </c>
      <c r="V799">
        <f>S799*F799*(H799-1)</f>
        <v/>
      </c>
      <c r="W799">
        <f>U799*J799</f>
        <v/>
      </c>
      <c r="X799">
        <f>T799+W799</f>
        <v/>
      </c>
      <c r="Y799">
        <f>(T799*E799+W799*L799)*(1-R799-'d_고정'!$B$13)</f>
        <v/>
      </c>
      <c r="Z799">
        <f>(U799*N799*Q799+'d_고정'!$B$3*('6_기대효과'!$H$7/8)*Q799*'d_고정'!$B$10*P799*('6_기대효과'!$K$7/'d_고정'!$B$9))*(1-R799)</f>
        <v/>
      </c>
      <c r="AA799">
        <f>W799*L799*(1-R799-'d_고정'!$B$13)+U799*MAX(N799-'d_고정'!$B$10*P799*('6_기대효과'!$K$7/'d_고정'!$B$9),0)*Q799*(1-R799)</f>
        <v/>
      </c>
      <c r="AB799">
        <f>Y799+Z799</f>
        <v/>
      </c>
      <c r="AC799">
        <f>Y799/('d_고정'!$B$5*'6_기대효과'!$H$7/8)/'d_고정'!$B$6</f>
        <v/>
      </c>
      <c r="AD799">
        <f>Y799/('d_고정'!$B$8*'6_기대효과'!$H$7/8)</f>
        <v/>
      </c>
    </row>
    <row r="800">
      <c r="A800">
        <f>RAND()</f>
        <v/>
      </c>
      <c r="B800">
        <f>IF('d_시나리오'!$J$2='d_시나리오'!$H$2,'d_시나리오'!$I$2,IF(A800&lt;('d_시나리오'!$I$2-'d_시나리오'!$H$2)/('d_시나리오'!$J$2-'d_시나리오'!$H$2),'d_시나리오'!$H$2+SQRT(A800*('d_시나리오'!$J$2-'d_시나리오'!$H$2)*('d_시나리오'!$I$2-'d_시나리오'!$H$2)),'d_시나리오'!$J$2-SQRT((1-A800)*('d_시나리오'!$J$2-'d_시나리오'!$H$2)*('d_시나리오'!$J$2-'d_시나리오'!$I$2))))</f>
        <v/>
      </c>
      <c r="C800">
        <f>RAND()</f>
        <v/>
      </c>
      <c r="D800">
        <f>BETAINV(RAND(),IF(C800&lt;'d_고정'!$B$26,'d_고정'!$B$23,'d_고정'!$B$16)+1,'d_고정'!$B$17-IF(C800&lt;'d_고정'!$B$26,'d_고정'!$B$23,'d_고정'!$B$16)+1)*('d_고정'!$B$14+('d_고정'!$B$15-'d_고정'!$B$14)*RAND())</f>
        <v/>
      </c>
      <c r="E800">
        <f>INDEX('d_분포'!$A$2:$A$28,RANDBETWEEN(1,27))</f>
        <v/>
      </c>
      <c r="F800">
        <f>INDEX('d_분포'!$C$2:$C$5,RANDBETWEEN(1,4))*(0.9+0.2*RAND())</f>
        <v/>
      </c>
      <c r="G800">
        <f>RAND()</f>
        <v/>
      </c>
      <c r="H800">
        <f>(F800+(1-F800)*('d_고정'!$B$22*BETAINV(RAND(),IF(G800&lt;'d_고정'!$B$26,'d_고정'!$B$25,'d_고정'!$B$20)+1,'d_고정'!$B$21-IF(G800&lt;'d_고정'!$B$26,'d_고정'!$B$25,'d_고정'!$B$20)+1)+(1-'d_고정'!$B$22)*BETAINV(RAND(),IF(G800&lt;'d_고정'!$B$26,'d_고정'!$B$24,'d_고정'!$B$18)+1,'d_고정'!$B$19-IF(G800&lt;'d_고정'!$B$26,'d_고정'!$B$24,'d_고정'!$B$18)+1))*('d_고정'!$B$14+('d_고정'!$B$15-'d_고정'!$B$14)*RAND()))/F800</f>
        <v/>
      </c>
      <c r="I800">
        <f>RAND()</f>
        <v/>
      </c>
      <c r="J800">
        <f>IF('d_시나리오'!$J$3='d_시나리오'!$H$3,'d_시나리오'!$I$3,IF(I800&lt;('d_시나리오'!$I$3-'d_시나리오'!$H$3)/('d_시나리오'!$J$3-'d_시나리오'!$H$3),'d_시나리오'!$H$3+SQRT(I800*('d_시나리오'!$J$3-'d_시나리오'!$H$3)*('d_시나리오'!$I$3-'d_시나리오'!$H$3)),'d_시나리오'!$J$3-SQRT((1-I800)*('d_시나리오'!$J$3-'d_시나리오'!$H$3)*('d_시나리오'!$J$3-'d_시나리오'!$I$3))))</f>
        <v/>
      </c>
      <c r="K800">
        <f>RAND()</f>
        <v/>
      </c>
      <c r="L800">
        <f>IF('d_시나리오'!$J$4='d_시나리오'!$H$4,'d_시나리오'!$I$4,IF(K800&lt;('d_시나리오'!$I$4-'d_시나리오'!$H$4)/('d_시나리오'!$J$4-'d_시나리오'!$H$4),'d_시나리오'!$H$4+SQRT(K800*('d_시나리오'!$J$4-'d_시나리오'!$H$4)*('d_시나리오'!$I$4-'d_시나리오'!$H$4)),'d_시나리오'!$J$4-SQRT((1-K800)*('d_시나리오'!$J$4-'d_시나리오'!$H$4)*('d_시나리오'!$J$4-'d_시나리오'!$I$4))))</f>
        <v/>
      </c>
      <c r="M800">
        <f>RAND()</f>
        <v/>
      </c>
      <c r="N800">
        <f>IF('d_시나리오'!$J$5='d_시나리오'!$H$5,'d_시나리오'!$I$5,IF(M800&lt;('d_시나리오'!$I$5-'d_시나리오'!$H$5)/('d_시나리오'!$J$5-'d_시나리오'!$H$5),'d_시나리오'!$H$5+SQRT(M800*('d_시나리오'!$J$5-'d_시나리오'!$H$5)*('d_시나리오'!$I$5-'d_시나리오'!$H$5)),'d_시나리오'!$J$5-SQRT((1-M800)*('d_시나리오'!$J$5-'d_시나리오'!$H$5)*('d_시나리오'!$J$5-'d_시나리오'!$I$5))))</f>
        <v/>
      </c>
      <c r="O800">
        <f>RAND()</f>
        <v/>
      </c>
      <c r="P800">
        <f>IF('d_시나리오'!$J$6='d_시나리오'!$H$6,'d_시나리오'!$I$6,IF(O800&lt;('d_시나리오'!$I$6-'d_시나리오'!$H$6)/('d_시나리오'!$J$6-'d_시나리오'!$H$6),'d_시나리오'!$H$6+SQRT(O800*('d_시나리오'!$J$6-'d_시나리오'!$H$6)*('d_시나리오'!$I$6-'d_시나리오'!$H$6)),'d_시나리오'!$J$6-SQRT((1-O800)*('d_시나리오'!$J$6-'d_시나리오'!$H$6)*('d_시나리오'!$J$6-'d_시나리오'!$I$6))))</f>
        <v/>
      </c>
      <c r="Q800">
        <f>INDEX('d_분포'!$B$2:$B$57,RANDBETWEEN(1,56))</f>
        <v/>
      </c>
      <c r="R800">
        <f>BETAINV(RAND(),5,5)</f>
        <v/>
      </c>
      <c r="S800">
        <f>'d_고정'!$B$1*'6_기대효과'!$H$7*('d_시나리오'!$I$7/'d_고정'!$B$2)*B800</f>
        <v/>
      </c>
      <c r="T800">
        <f>S800*D800</f>
        <v/>
      </c>
      <c r="U800">
        <f>S800*F800*H800</f>
        <v/>
      </c>
      <c r="V800">
        <f>S800*F800*(H800-1)</f>
        <v/>
      </c>
      <c r="W800">
        <f>U800*J800</f>
        <v/>
      </c>
      <c r="X800">
        <f>T800+W800</f>
        <v/>
      </c>
      <c r="Y800">
        <f>(T800*E800+W800*L800)*(1-R800-'d_고정'!$B$13)</f>
        <v/>
      </c>
      <c r="Z800">
        <f>(U800*N800*Q800+'d_고정'!$B$3*('6_기대효과'!$H$7/8)*Q800*'d_고정'!$B$10*P800*('6_기대효과'!$K$7/'d_고정'!$B$9))*(1-R800)</f>
        <v/>
      </c>
      <c r="AA800">
        <f>W800*L800*(1-R800-'d_고정'!$B$13)+U800*MAX(N800-'d_고정'!$B$10*P800*('6_기대효과'!$K$7/'d_고정'!$B$9),0)*Q800*(1-R800)</f>
        <v/>
      </c>
      <c r="AB800">
        <f>Y800+Z800</f>
        <v/>
      </c>
      <c r="AC800">
        <f>Y800/('d_고정'!$B$5*'6_기대효과'!$H$7/8)/'d_고정'!$B$6</f>
        <v/>
      </c>
      <c r="AD800">
        <f>Y800/('d_고정'!$B$8*'6_기대효과'!$H$7/8)</f>
        <v/>
      </c>
    </row>
    <row r="801">
      <c r="A801">
        <f>RAND()</f>
        <v/>
      </c>
      <c r="B801">
        <f>IF('d_시나리오'!$J$2='d_시나리오'!$H$2,'d_시나리오'!$I$2,IF(A801&lt;('d_시나리오'!$I$2-'d_시나리오'!$H$2)/('d_시나리오'!$J$2-'d_시나리오'!$H$2),'d_시나리오'!$H$2+SQRT(A801*('d_시나리오'!$J$2-'d_시나리오'!$H$2)*('d_시나리오'!$I$2-'d_시나리오'!$H$2)),'d_시나리오'!$J$2-SQRT((1-A801)*('d_시나리오'!$J$2-'d_시나리오'!$H$2)*('d_시나리오'!$J$2-'d_시나리오'!$I$2))))</f>
        <v/>
      </c>
      <c r="C801">
        <f>RAND()</f>
        <v/>
      </c>
      <c r="D801">
        <f>BETAINV(RAND(),IF(C801&lt;'d_고정'!$B$26,'d_고정'!$B$23,'d_고정'!$B$16)+1,'d_고정'!$B$17-IF(C801&lt;'d_고정'!$B$26,'d_고정'!$B$23,'d_고정'!$B$16)+1)*('d_고정'!$B$14+('d_고정'!$B$15-'d_고정'!$B$14)*RAND())</f>
        <v/>
      </c>
      <c r="E801">
        <f>INDEX('d_분포'!$A$2:$A$28,RANDBETWEEN(1,27))</f>
        <v/>
      </c>
      <c r="F801">
        <f>INDEX('d_분포'!$C$2:$C$5,RANDBETWEEN(1,4))*(0.9+0.2*RAND())</f>
        <v/>
      </c>
      <c r="G801">
        <f>RAND()</f>
        <v/>
      </c>
      <c r="H801">
        <f>(F801+(1-F801)*('d_고정'!$B$22*BETAINV(RAND(),IF(G801&lt;'d_고정'!$B$26,'d_고정'!$B$25,'d_고정'!$B$20)+1,'d_고정'!$B$21-IF(G801&lt;'d_고정'!$B$26,'d_고정'!$B$25,'d_고정'!$B$20)+1)+(1-'d_고정'!$B$22)*BETAINV(RAND(),IF(G801&lt;'d_고정'!$B$26,'d_고정'!$B$24,'d_고정'!$B$18)+1,'d_고정'!$B$19-IF(G801&lt;'d_고정'!$B$26,'d_고정'!$B$24,'d_고정'!$B$18)+1))*('d_고정'!$B$14+('d_고정'!$B$15-'d_고정'!$B$14)*RAND()))/F801</f>
        <v/>
      </c>
      <c r="I801">
        <f>RAND()</f>
        <v/>
      </c>
      <c r="J801">
        <f>IF('d_시나리오'!$J$3='d_시나리오'!$H$3,'d_시나리오'!$I$3,IF(I801&lt;('d_시나리오'!$I$3-'d_시나리오'!$H$3)/('d_시나리오'!$J$3-'d_시나리오'!$H$3),'d_시나리오'!$H$3+SQRT(I801*('d_시나리오'!$J$3-'d_시나리오'!$H$3)*('d_시나리오'!$I$3-'d_시나리오'!$H$3)),'d_시나리오'!$J$3-SQRT((1-I801)*('d_시나리오'!$J$3-'d_시나리오'!$H$3)*('d_시나리오'!$J$3-'d_시나리오'!$I$3))))</f>
        <v/>
      </c>
      <c r="K801">
        <f>RAND()</f>
        <v/>
      </c>
      <c r="L801">
        <f>IF('d_시나리오'!$J$4='d_시나리오'!$H$4,'d_시나리오'!$I$4,IF(K801&lt;('d_시나리오'!$I$4-'d_시나리오'!$H$4)/('d_시나리오'!$J$4-'d_시나리오'!$H$4),'d_시나리오'!$H$4+SQRT(K801*('d_시나리오'!$J$4-'d_시나리오'!$H$4)*('d_시나리오'!$I$4-'d_시나리오'!$H$4)),'d_시나리오'!$J$4-SQRT((1-K801)*('d_시나리오'!$J$4-'d_시나리오'!$H$4)*('d_시나리오'!$J$4-'d_시나리오'!$I$4))))</f>
        <v/>
      </c>
      <c r="M801">
        <f>RAND()</f>
        <v/>
      </c>
      <c r="N801">
        <f>IF('d_시나리오'!$J$5='d_시나리오'!$H$5,'d_시나리오'!$I$5,IF(M801&lt;('d_시나리오'!$I$5-'d_시나리오'!$H$5)/('d_시나리오'!$J$5-'d_시나리오'!$H$5),'d_시나리오'!$H$5+SQRT(M801*('d_시나리오'!$J$5-'d_시나리오'!$H$5)*('d_시나리오'!$I$5-'d_시나리오'!$H$5)),'d_시나리오'!$J$5-SQRT((1-M801)*('d_시나리오'!$J$5-'d_시나리오'!$H$5)*('d_시나리오'!$J$5-'d_시나리오'!$I$5))))</f>
        <v/>
      </c>
      <c r="O801">
        <f>RAND()</f>
        <v/>
      </c>
      <c r="P801">
        <f>IF('d_시나리오'!$J$6='d_시나리오'!$H$6,'d_시나리오'!$I$6,IF(O801&lt;('d_시나리오'!$I$6-'d_시나리오'!$H$6)/('d_시나리오'!$J$6-'d_시나리오'!$H$6),'d_시나리오'!$H$6+SQRT(O801*('d_시나리오'!$J$6-'d_시나리오'!$H$6)*('d_시나리오'!$I$6-'d_시나리오'!$H$6)),'d_시나리오'!$J$6-SQRT((1-O801)*('d_시나리오'!$J$6-'d_시나리오'!$H$6)*('d_시나리오'!$J$6-'d_시나리오'!$I$6))))</f>
        <v/>
      </c>
      <c r="Q801">
        <f>INDEX('d_분포'!$B$2:$B$57,RANDBETWEEN(1,56))</f>
        <v/>
      </c>
      <c r="R801">
        <f>BETAINV(RAND(),5,5)</f>
        <v/>
      </c>
      <c r="S801">
        <f>'d_고정'!$B$1*'6_기대효과'!$H$7*('d_시나리오'!$I$7/'d_고정'!$B$2)*B801</f>
        <v/>
      </c>
      <c r="T801">
        <f>S801*D801</f>
        <v/>
      </c>
      <c r="U801">
        <f>S801*F801*H801</f>
        <v/>
      </c>
      <c r="V801">
        <f>S801*F801*(H801-1)</f>
        <v/>
      </c>
      <c r="W801">
        <f>U801*J801</f>
        <v/>
      </c>
      <c r="X801">
        <f>T801+W801</f>
        <v/>
      </c>
      <c r="Y801">
        <f>(T801*E801+W801*L801)*(1-R801-'d_고정'!$B$13)</f>
        <v/>
      </c>
      <c r="Z801">
        <f>(U801*N801*Q801+'d_고정'!$B$3*('6_기대효과'!$H$7/8)*Q801*'d_고정'!$B$10*P801*('6_기대효과'!$K$7/'d_고정'!$B$9))*(1-R801)</f>
        <v/>
      </c>
      <c r="AA801">
        <f>W801*L801*(1-R801-'d_고정'!$B$13)+U801*MAX(N801-'d_고정'!$B$10*P801*('6_기대효과'!$K$7/'d_고정'!$B$9),0)*Q801*(1-R801)</f>
        <v/>
      </c>
      <c r="AB801">
        <f>Y801+Z801</f>
        <v/>
      </c>
      <c r="AC801">
        <f>Y801/('d_고정'!$B$5*'6_기대효과'!$H$7/8)/'d_고정'!$B$6</f>
        <v/>
      </c>
      <c r="AD801">
        <f>Y801/('d_고정'!$B$8*'6_기대효과'!$H$7/8)</f>
        <v/>
      </c>
    </row>
    <row r="802">
      <c r="A802">
        <f>RAND()</f>
        <v/>
      </c>
      <c r="B802">
        <f>IF('d_시나리오'!$J$2='d_시나리오'!$H$2,'d_시나리오'!$I$2,IF(A802&lt;('d_시나리오'!$I$2-'d_시나리오'!$H$2)/('d_시나리오'!$J$2-'d_시나리오'!$H$2),'d_시나리오'!$H$2+SQRT(A802*('d_시나리오'!$J$2-'d_시나리오'!$H$2)*('d_시나리오'!$I$2-'d_시나리오'!$H$2)),'d_시나리오'!$J$2-SQRT((1-A802)*('d_시나리오'!$J$2-'d_시나리오'!$H$2)*('d_시나리오'!$J$2-'d_시나리오'!$I$2))))</f>
        <v/>
      </c>
      <c r="C802">
        <f>RAND()</f>
        <v/>
      </c>
      <c r="D802">
        <f>BETAINV(RAND(),IF(C802&lt;'d_고정'!$B$26,'d_고정'!$B$23,'d_고정'!$B$16)+1,'d_고정'!$B$17-IF(C802&lt;'d_고정'!$B$26,'d_고정'!$B$23,'d_고정'!$B$16)+1)*('d_고정'!$B$14+('d_고정'!$B$15-'d_고정'!$B$14)*RAND())</f>
        <v/>
      </c>
      <c r="E802">
        <f>INDEX('d_분포'!$A$2:$A$28,RANDBETWEEN(1,27))</f>
        <v/>
      </c>
      <c r="F802">
        <f>INDEX('d_분포'!$C$2:$C$5,RANDBETWEEN(1,4))*(0.9+0.2*RAND())</f>
        <v/>
      </c>
      <c r="G802">
        <f>RAND()</f>
        <v/>
      </c>
      <c r="H802">
        <f>(F802+(1-F802)*('d_고정'!$B$22*BETAINV(RAND(),IF(G802&lt;'d_고정'!$B$26,'d_고정'!$B$25,'d_고정'!$B$20)+1,'d_고정'!$B$21-IF(G802&lt;'d_고정'!$B$26,'d_고정'!$B$25,'d_고정'!$B$20)+1)+(1-'d_고정'!$B$22)*BETAINV(RAND(),IF(G802&lt;'d_고정'!$B$26,'d_고정'!$B$24,'d_고정'!$B$18)+1,'d_고정'!$B$19-IF(G802&lt;'d_고정'!$B$26,'d_고정'!$B$24,'d_고정'!$B$18)+1))*('d_고정'!$B$14+('d_고정'!$B$15-'d_고정'!$B$14)*RAND()))/F802</f>
        <v/>
      </c>
      <c r="I802">
        <f>RAND()</f>
        <v/>
      </c>
      <c r="J802">
        <f>IF('d_시나리오'!$J$3='d_시나리오'!$H$3,'d_시나리오'!$I$3,IF(I802&lt;('d_시나리오'!$I$3-'d_시나리오'!$H$3)/('d_시나리오'!$J$3-'d_시나리오'!$H$3),'d_시나리오'!$H$3+SQRT(I802*('d_시나리오'!$J$3-'d_시나리오'!$H$3)*('d_시나리오'!$I$3-'d_시나리오'!$H$3)),'d_시나리오'!$J$3-SQRT((1-I802)*('d_시나리오'!$J$3-'d_시나리오'!$H$3)*('d_시나리오'!$J$3-'d_시나리오'!$I$3))))</f>
        <v/>
      </c>
      <c r="K802">
        <f>RAND()</f>
        <v/>
      </c>
      <c r="L802">
        <f>IF('d_시나리오'!$J$4='d_시나리오'!$H$4,'d_시나리오'!$I$4,IF(K802&lt;('d_시나리오'!$I$4-'d_시나리오'!$H$4)/('d_시나리오'!$J$4-'d_시나리오'!$H$4),'d_시나리오'!$H$4+SQRT(K802*('d_시나리오'!$J$4-'d_시나리오'!$H$4)*('d_시나리오'!$I$4-'d_시나리오'!$H$4)),'d_시나리오'!$J$4-SQRT((1-K802)*('d_시나리오'!$J$4-'d_시나리오'!$H$4)*('d_시나리오'!$J$4-'d_시나리오'!$I$4))))</f>
        <v/>
      </c>
      <c r="M802">
        <f>RAND()</f>
        <v/>
      </c>
      <c r="N802">
        <f>IF('d_시나리오'!$J$5='d_시나리오'!$H$5,'d_시나리오'!$I$5,IF(M802&lt;('d_시나리오'!$I$5-'d_시나리오'!$H$5)/('d_시나리오'!$J$5-'d_시나리오'!$H$5),'d_시나리오'!$H$5+SQRT(M802*('d_시나리오'!$J$5-'d_시나리오'!$H$5)*('d_시나리오'!$I$5-'d_시나리오'!$H$5)),'d_시나리오'!$J$5-SQRT((1-M802)*('d_시나리오'!$J$5-'d_시나리오'!$H$5)*('d_시나리오'!$J$5-'d_시나리오'!$I$5))))</f>
        <v/>
      </c>
      <c r="O802">
        <f>RAND()</f>
        <v/>
      </c>
      <c r="P802">
        <f>IF('d_시나리오'!$J$6='d_시나리오'!$H$6,'d_시나리오'!$I$6,IF(O802&lt;('d_시나리오'!$I$6-'d_시나리오'!$H$6)/('d_시나리오'!$J$6-'d_시나리오'!$H$6),'d_시나리오'!$H$6+SQRT(O802*('d_시나리오'!$J$6-'d_시나리오'!$H$6)*('d_시나리오'!$I$6-'d_시나리오'!$H$6)),'d_시나리오'!$J$6-SQRT((1-O802)*('d_시나리오'!$J$6-'d_시나리오'!$H$6)*('d_시나리오'!$J$6-'d_시나리오'!$I$6))))</f>
        <v/>
      </c>
      <c r="Q802">
        <f>INDEX('d_분포'!$B$2:$B$57,RANDBETWEEN(1,56))</f>
        <v/>
      </c>
      <c r="R802">
        <f>BETAINV(RAND(),5,5)</f>
        <v/>
      </c>
      <c r="S802">
        <f>'d_고정'!$B$1*'6_기대효과'!$H$7*('d_시나리오'!$I$7/'d_고정'!$B$2)*B802</f>
        <v/>
      </c>
      <c r="T802">
        <f>S802*D802</f>
        <v/>
      </c>
      <c r="U802">
        <f>S802*F802*H802</f>
        <v/>
      </c>
      <c r="V802">
        <f>S802*F802*(H802-1)</f>
        <v/>
      </c>
      <c r="W802">
        <f>U802*J802</f>
        <v/>
      </c>
      <c r="X802">
        <f>T802+W802</f>
        <v/>
      </c>
      <c r="Y802">
        <f>(T802*E802+W802*L802)*(1-R802-'d_고정'!$B$13)</f>
        <v/>
      </c>
      <c r="Z802">
        <f>(U802*N802*Q802+'d_고정'!$B$3*('6_기대효과'!$H$7/8)*Q802*'d_고정'!$B$10*P802*('6_기대효과'!$K$7/'d_고정'!$B$9))*(1-R802)</f>
        <v/>
      </c>
      <c r="AA802">
        <f>W802*L802*(1-R802-'d_고정'!$B$13)+U802*MAX(N802-'d_고정'!$B$10*P802*('6_기대효과'!$K$7/'d_고정'!$B$9),0)*Q802*(1-R802)</f>
        <v/>
      </c>
      <c r="AB802">
        <f>Y802+Z802</f>
        <v/>
      </c>
      <c r="AC802">
        <f>Y802/('d_고정'!$B$5*'6_기대효과'!$H$7/8)/'d_고정'!$B$6</f>
        <v/>
      </c>
      <c r="AD802">
        <f>Y802/('d_고정'!$B$8*'6_기대효과'!$H$7/8)</f>
        <v/>
      </c>
    </row>
    <row r="803">
      <c r="A803">
        <f>RAND()</f>
        <v/>
      </c>
      <c r="B803">
        <f>IF('d_시나리오'!$J$2='d_시나리오'!$H$2,'d_시나리오'!$I$2,IF(A803&lt;('d_시나리오'!$I$2-'d_시나리오'!$H$2)/('d_시나리오'!$J$2-'d_시나리오'!$H$2),'d_시나리오'!$H$2+SQRT(A803*('d_시나리오'!$J$2-'d_시나리오'!$H$2)*('d_시나리오'!$I$2-'d_시나리오'!$H$2)),'d_시나리오'!$J$2-SQRT((1-A803)*('d_시나리오'!$J$2-'d_시나리오'!$H$2)*('d_시나리오'!$J$2-'d_시나리오'!$I$2))))</f>
        <v/>
      </c>
      <c r="C803">
        <f>RAND()</f>
        <v/>
      </c>
      <c r="D803">
        <f>BETAINV(RAND(),IF(C803&lt;'d_고정'!$B$26,'d_고정'!$B$23,'d_고정'!$B$16)+1,'d_고정'!$B$17-IF(C803&lt;'d_고정'!$B$26,'d_고정'!$B$23,'d_고정'!$B$16)+1)*('d_고정'!$B$14+('d_고정'!$B$15-'d_고정'!$B$14)*RAND())</f>
        <v/>
      </c>
      <c r="E803">
        <f>INDEX('d_분포'!$A$2:$A$28,RANDBETWEEN(1,27))</f>
        <v/>
      </c>
      <c r="F803">
        <f>INDEX('d_분포'!$C$2:$C$5,RANDBETWEEN(1,4))*(0.9+0.2*RAND())</f>
        <v/>
      </c>
      <c r="G803">
        <f>RAND()</f>
        <v/>
      </c>
      <c r="H803">
        <f>(F803+(1-F803)*('d_고정'!$B$22*BETAINV(RAND(),IF(G803&lt;'d_고정'!$B$26,'d_고정'!$B$25,'d_고정'!$B$20)+1,'d_고정'!$B$21-IF(G803&lt;'d_고정'!$B$26,'d_고정'!$B$25,'d_고정'!$B$20)+1)+(1-'d_고정'!$B$22)*BETAINV(RAND(),IF(G803&lt;'d_고정'!$B$26,'d_고정'!$B$24,'d_고정'!$B$18)+1,'d_고정'!$B$19-IF(G803&lt;'d_고정'!$B$26,'d_고정'!$B$24,'d_고정'!$B$18)+1))*('d_고정'!$B$14+('d_고정'!$B$15-'d_고정'!$B$14)*RAND()))/F803</f>
        <v/>
      </c>
      <c r="I803">
        <f>RAND()</f>
        <v/>
      </c>
      <c r="J803">
        <f>IF('d_시나리오'!$J$3='d_시나리오'!$H$3,'d_시나리오'!$I$3,IF(I803&lt;('d_시나리오'!$I$3-'d_시나리오'!$H$3)/('d_시나리오'!$J$3-'d_시나리오'!$H$3),'d_시나리오'!$H$3+SQRT(I803*('d_시나리오'!$J$3-'d_시나리오'!$H$3)*('d_시나리오'!$I$3-'d_시나리오'!$H$3)),'d_시나리오'!$J$3-SQRT((1-I803)*('d_시나리오'!$J$3-'d_시나리오'!$H$3)*('d_시나리오'!$J$3-'d_시나리오'!$I$3))))</f>
        <v/>
      </c>
      <c r="K803">
        <f>RAND()</f>
        <v/>
      </c>
      <c r="L803">
        <f>IF('d_시나리오'!$J$4='d_시나리오'!$H$4,'d_시나리오'!$I$4,IF(K803&lt;('d_시나리오'!$I$4-'d_시나리오'!$H$4)/('d_시나리오'!$J$4-'d_시나리오'!$H$4),'d_시나리오'!$H$4+SQRT(K803*('d_시나리오'!$J$4-'d_시나리오'!$H$4)*('d_시나리오'!$I$4-'d_시나리오'!$H$4)),'d_시나리오'!$J$4-SQRT((1-K803)*('d_시나리오'!$J$4-'d_시나리오'!$H$4)*('d_시나리오'!$J$4-'d_시나리오'!$I$4))))</f>
        <v/>
      </c>
      <c r="M803">
        <f>RAND()</f>
        <v/>
      </c>
      <c r="N803">
        <f>IF('d_시나리오'!$J$5='d_시나리오'!$H$5,'d_시나리오'!$I$5,IF(M803&lt;('d_시나리오'!$I$5-'d_시나리오'!$H$5)/('d_시나리오'!$J$5-'d_시나리오'!$H$5),'d_시나리오'!$H$5+SQRT(M803*('d_시나리오'!$J$5-'d_시나리오'!$H$5)*('d_시나리오'!$I$5-'d_시나리오'!$H$5)),'d_시나리오'!$J$5-SQRT((1-M803)*('d_시나리오'!$J$5-'d_시나리오'!$H$5)*('d_시나리오'!$J$5-'d_시나리오'!$I$5))))</f>
        <v/>
      </c>
      <c r="O803">
        <f>RAND()</f>
        <v/>
      </c>
      <c r="P803">
        <f>IF('d_시나리오'!$J$6='d_시나리오'!$H$6,'d_시나리오'!$I$6,IF(O803&lt;('d_시나리오'!$I$6-'d_시나리오'!$H$6)/('d_시나리오'!$J$6-'d_시나리오'!$H$6),'d_시나리오'!$H$6+SQRT(O803*('d_시나리오'!$J$6-'d_시나리오'!$H$6)*('d_시나리오'!$I$6-'d_시나리오'!$H$6)),'d_시나리오'!$J$6-SQRT((1-O803)*('d_시나리오'!$J$6-'d_시나리오'!$H$6)*('d_시나리오'!$J$6-'d_시나리오'!$I$6))))</f>
        <v/>
      </c>
      <c r="Q803">
        <f>INDEX('d_분포'!$B$2:$B$57,RANDBETWEEN(1,56))</f>
        <v/>
      </c>
      <c r="R803">
        <f>BETAINV(RAND(),5,5)</f>
        <v/>
      </c>
      <c r="S803">
        <f>'d_고정'!$B$1*'6_기대효과'!$H$7*('d_시나리오'!$I$7/'d_고정'!$B$2)*B803</f>
        <v/>
      </c>
      <c r="T803">
        <f>S803*D803</f>
        <v/>
      </c>
      <c r="U803">
        <f>S803*F803*H803</f>
        <v/>
      </c>
      <c r="V803">
        <f>S803*F803*(H803-1)</f>
        <v/>
      </c>
      <c r="W803">
        <f>U803*J803</f>
        <v/>
      </c>
      <c r="X803">
        <f>T803+W803</f>
        <v/>
      </c>
      <c r="Y803">
        <f>(T803*E803+W803*L803)*(1-R803-'d_고정'!$B$13)</f>
        <v/>
      </c>
      <c r="Z803">
        <f>(U803*N803*Q803+'d_고정'!$B$3*('6_기대효과'!$H$7/8)*Q803*'d_고정'!$B$10*P803*('6_기대효과'!$K$7/'d_고정'!$B$9))*(1-R803)</f>
        <v/>
      </c>
      <c r="AA803">
        <f>W803*L803*(1-R803-'d_고정'!$B$13)+U803*MAX(N803-'d_고정'!$B$10*P803*('6_기대효과'!$K$7/'d_고정'!$B$9),0)*Q803*(1-R803)</f>
        <v/>
      </c>
      <c r="AB803">
        <f>Y803+Z803</f>
        <v/>
      </c>
      <c r="AC803">
        <f>Y803/('d_고정'!$B$5*'6_기대효과'!$H$7/8)/'d_고정'!$B$6</f>
        <v/>
      </c>
      <c r="AD803">
        <f>Y803/('d_고정'!$B$8*'6_기대효과'!$H$7/8)</f>
        <v/>
      </c>
    </row>
    <row r="804">
      <c r="A804">
        <f>RAND()</f>
        <v/>
      </c>
      <c r="B804">
        <f>IF('d_시나리오'!$J$2='d_시나리오'!$H$2,'d_시나리오'!$I$2,IF(A804&lt;('d_시나리오'!$I$2-'d_시나리오'!$H$2)/('d_시나리오'!$J$2-'d_시나리오'!$H$2),'d_시나리오'!$H$2+SQRT(A804*('d_시나리오'!$J$2-'d_시나리오'!$H$2)*('d_시나리오'!$I$2-'d_시나리오'!$H$2)),'d_시나리오'!$J$2-SQRT((1-A804)*('d_시나리오'!$J$2-'d_시나리오'!$H$2)*('d_시나리오'!$J$2-'d_시나리오'!$I$2))))</f>
        <v/>
      </c>
      <c r="C804">
        <f>RAND()</f>
        <v/>
      </c>
      <c r="D804">
        <f>BETAINV(RAND(),IF(C804&lt;'d_고정'!$B$26,'d_고정'!$B$23,'d_고정'!$B$16)+1,'d_고정'!$B$17-IF(C804&lt;'d_고정'!$B$26,'d_고정'!$B$23,'d_고정'!$B$16)+1)*('d_고정'!$B$14+('d_고정'!$B$15-'d_고정'!$B$14)*RAND())</f>
        <v/>
      </c>
      <c r="E804">
        <f>INDEX('d_분포'!$A$2:$A$28,RANDBETWEEN(1,27))</f>
        <v/>
      </c>
      <c r="F804">
        <f>INDEX('d_분포'!$C$2:$C$5,RANDBETWEEN(1,4))*(0.9+0.2*RAND())</f>
        <v/>
      </c>
      <c r="G804">
        <f>RAND()</f>
        <v/>
      </c>
      <c r="H804">
        <f>(F804+(1-F804)*('d_고정'!$B$22*BETAINV(RAND(),IF(G804&lt;'d_고정'!$B$26,'d_고정'!$B$25,'d_고정'!$B$20)+1,'d_고정'!$B$21-IF(G804&lt;'d_고정'!$B$26,'d_고정'!$B$25,'d_고정'!$B$20)+1)+(1-'d_고정'!$B$22)*BETAINV(RAND(),IF(G804&lt;'d_고정'!$B$26,'d_고정'!$B$24,'d_고정'!$B$18)+1,'d_고정'!$B$19-IF(G804&lt;'d_고정'!$B$26,'d_고정'!$B$24,'d_고정'!$B$18)+1))*('d_고정'!$B$14+('d_고정'!$B$15-'d_고정'!$B$14)*RAND()))/F804</f>
        <v/>
      </c>
      <c r="I804">
        <f>RAND()</f>
        <v/>
      </c>
      <c r="J804">
        <f>IF('d_시나리오'!$J$3='d_시나리오'!$H$3,'d_시나리오'!$I$3,IF(I804&lt;('d_시나리오'!$I$3-'d_시나리오'!$H$3)/('d_시나리오'!$J$3-'d_시나리오'!$H$3),'d_시나리오'!$H$3+SQRT(I804*('d_시나리오'!$J$3-'d_시나리오'!$H$3)*('d_시나리오'!$I$3-'d_시나리오'!$H$3)),'d_시나리오'!$J$3-SQRT((1-I804)*('d_시나리오'!$J$3-'d_시나리오'!$H$3)*('d_시나리오'!$J$3-'d_시나리오'!$I$3))))</f>
        <v/>
      </c>
      <c r="K804">
        <f>RAND()</f>
        <v/>
      </c>
      <c r="L804">
        <f>IF('d_시나리오'!$J$4='d_시나리오'!$H$4,'d_시나리오'!$I$4,IF(K804&lt;('d_시나리오'!$I$4-'d_시나리오'!$H$4)/('d_시나리오'!$J$4-'d_시나리오'!$H$4),'d_시나리오'!$H$4+SQRT(K804*('d_시나리오'!$J$4-'d_시나리오'!$H$4)*('d_시나리오'!$I$4-'d_시나리오'!$H$4)),'d_시나리오'!$J$4-SQRT((1-K804)*('d_시나리오'!$J$4-'d_시나리오'!$H$4)*('d_시나리오'!$J$4-'d_시나리오'!$I$4))))</f>
        <v/>
      </c>
      <c r="M804">
        <f>RAND()</f>
        <v/>
      </c>
      <c r="N804">
        <f>IF('d_시나리오'!$J$5='d_시나리오'!$H$5,'d_시나리오'!$I$5,IF(M804&lt;('d_시나리오'!$I$5-'d_시나리오'!$H$5)/('d_시나리오'!$J$5-'d_시나리오'!$H$5),'d_시나리오'!$H$5+SQRT(M804*('d_시나리오'!$J$5-'d_시나리오'!$H$5)*('d_시나리오'!$I$5-'d_시나리오'!$H$5)),'d_시나리오'!$J$5-SQRT((1-M804)*('d_시나리오'!$J$5-'d_시나리오'!$H$5)*('d_시나리오'!$J$5-'d_시나리오'!$I$5))))</f>
        <v/>
      </c>
      <c r="O804">
        <f>RAND()</f>
        <v/>
      </c>
      <c r="P804">
        <f>IF('d_시나리오'!$J$6='d_시나리오'!$H$6,'d_시나리오'!$I$6,IF(O804&lt;('d_시나리오'!$I$6-'d_시나리오'!$H$6)/('d_시나리오'!$J$6-'d_시나리오'!$H$6),'d_시나리오'!$H$6+SQRT(O804*('d_시나리오'!$J$6-'d_시나리오'!$H$6)*('d_시나리오'!$I$6-'d_시나리오'!$H$6)),'d_시나리오'!$J$6-SQRT((1-O804)*('d_시나리오'!$J$6-'d_시나리오'!$H$6)*('d_시나리오'!$J$6-'d_시나리오'!$I$6))))</f>
        <v/>
      </c>
      <c r="Q804">
        <f>INDEX('d_분포'!$B$2:$B$57,RANDBETWEEN(1,56))</f>
        <v/>
      </c>
      <c r="R804">
        <f>BETAINV(RAND(),5,5)</f>
        <v/>
      </c>
      <c r="S804">
        <f>'d_고정'!$B$1*'6_기대효과'!$H$7*('d_시나리오'!$I$7/'d_고정'!$B$2)*B804</f>
        <v/>
      </c>
      <c r="T804">
        <f>S804*D804</f>
        <v/>
      </c>
      <c r="U804">
        <f>S804*F804*H804</f>
        <v/>
      </c>
      <c r="V804">
        <f>S804*F804*(H804-1)</f>
        <v/>
      </c>
      <c r="W804">
        <f>U804*J804</f>
        <v/>
      </c>
      <c r="X804">
        <f>T804+W804</f>
        <v/>
      </c>
      <c r="Y804">
        <f>(T804*E804+W804*L804)*(1-R804-'d_고정'!$B$13)</f>
        <v/>
      </c>
      <c r="Z804">
        <f>(U804*N804*Q804+'d_고정'!$B$3*('6_기대효과'!$H$7/8)*Q804*'d_고정'!$B$10*P804*('6_기대효과'!$K$7/'d_고정'!$B$9))*(1-R804)</f>
        <v/>
      </c>
      <c r="AA804">
        <f>W804*L804*(1-R804-'d_고정'!$B$13)+U804*MAX(N804-'d_고정'!$B$10*P804*('6_기대효과'!$K$7/'d_고정'!$B$9),0)*Q804*(1-R804)</f>
        <v/>
      </c>
      <c r="AB804">
        <f>Y804+Z804</f>
        <v/>
      </c>
      <c r="AC804">
        <f>Y804/('d_고정'!$B$5*'6_기대효과'!$H$7/8)/'d_고정'!$B$6</f>
        <v/>
      </c>
      <c r="AD804">
        <f>Y804/('d_고정'!$B$8*'6_기대효과'!$H$7/8)</f>
        <v/>
      </c>
    </row>
    <row r="805">
      <c r="A805">
        <f>RAND()</f>
        <v/>
      </c>
      <c r="B805">
        <f>IF('d_시나리오'!$J$2='d_시나리오'!$H$2,'d_시나리오'!$I$2,IF(A805&lt;('d_시나리오'!$I$2-'d_시나리오'!$H$2)/('d_시나리오'!$J$2-'d_시나리오'!$H$2),'d_시나리오'!$H$2+SQRT(A805*('d_시나리오'!$J$2-'d_시나리오'!$H$2)*('d_시나리오'!$I$2-'d_시나리오'!$H$2)),'d_시나리오'!$J$2-SQRT((1-A805)*('d_시나리오'!$J$2-'d_시나리오'!$H$2)*('d_시나리오'!$J$2-'d_시나리오'!$I$2))))</f>
        <v/>
      </c>
      <c r="C805">
        <f>RAND()</f>
        <v/>
      </c>
      <c r="D805">
        <f>BETAINV(RAND(),IF(C805&lt;'d_고정'!$B$26,'d_고정'!$B$23,'d_고정'!$B$16)+1,'d_고정'!$B$17-IF(C805&lt;'d_고정'!$B$26,'d_고정'!$B$23,'d_고정'!$B$16)+1)*('d_고정'!$B$14+('d_고정'!$B$15-'d_고정'!$B$14)*RAND())</f>
        <v/>
      </c>
      <c r="E805">
        <f>INDEX('d_분포'!$A$2:$A$28,RANDBETWEEN(1,27))</f>
        <v/>
      </c>
      <c r="F805">
        <f>INDEX('d_분포'!$C$2:$C$5,RANDBETWEEN(1,4))*(0.9+0.2*RAND())</f>
        <v/>
      </c>
      <c r="G805">
        <f>RAND()</f>
        <v/>
      </c>
      <c r="H805">
        <f>(F805+(1-F805)*('d_고정'!$B$22*BETAINV(RAND(),IF(G805&lt;'d_고정'!$B$26,'d_고정'!$B$25,'d_고정'!$B$20)+1,'d_고정'!$B$21-IF(G805&lt;'d_고정'!$B$26,'d_고정'!$B$25,'d_고정'!$B$20)+1)+(1-'d_고정'!$B$22)*BETAINV(RAND(),IF(G805&lt;'d_고정'!$B$26,'d_고정'!$B$24,'d_고정'!$B$18)+1,'d_고정'!$B$19-IF(G805&lt;'d_고정'!$B$26,'d_고정'!$B$24,'d_고정'!$B$18)+1))*('d_고정'!$B$14+('d_고정'!$B$15-'d_고정'!$B$14)*RAND()))/F805</f>
        <v/>
      </c>
      <c r="I805">
        <f>RAND()</f>
        <v/>
      </c>
      <c r="J805">
        <f>IF('d_시나리오'!$J$3='d_시나리오'!$H$3,'d_시나리오'!$I$3,IF(I805&lt;('d_시나리오'!$I$3-'d_시나리오'!$H$3)/('d_시나리오'!$J$3-'d_시나리오'!$H$3),'d_시나리오'!$H$3+SQRT(I805*('d_시나리오'!$J$3-'d_시나리오'!$H$3)*('d_시나리오'!$I$3-'d_시나리오'!$H$3)),'d_시나리오'!$J$3-SQRT((1-I805)*('d_시나리오'!$J$3-'d_시나리오'!$H$3)*('d_시나리오'!$J$3-'d_시나리오'!$I$3))))</f>
        <v/>
      </c>
      <c r="K805">
        <f>RAND()</f>
        <v/>
      </c>
      <c r="L805">
        <f>IF('d_시나리오'!$J$4='d_시나리오'!$H$4,'d_시나리오'!$I$4,IF(K805&lt;('d_시나리오'!$I$4-'d_시나리오'!$H$4)/('d_시나리오'!$J$4-'d_시나리오'!$H$4),'d_시나리오'!$H$4+SQRT(K805*('d_시나리오'!$J$4-'d_시나리오'!$H$4)*('d_시나리오'!$I$4-'d_시나리오'!$H$4)),'d_시나리오'!$J$4-SQRT((1-K805)*('d_시나리오'!$J$4-'d_시나리오'!$H$4)*('d_시나리오'!$J$4-'d_시나리오'!$I$4))))</f>
        <v/>
      </c>
      <c r="M805">
        <f>RAND()</f>
        <v/>
      </c>
      <c r="N805">
        <f>IF('d_시나리오'!$J$5='d_시나리오'!$H$5,'d_시나리오'!$I$5,IF(M805&lt;('d_시나리오'!$I$5-'d_시나리오'!$H$5)/('d_시나리오'!$J$5-'d_시나리오'!$H$5),'d_시나리오'!$H$5+SQRT(M805*('d_시나리오'!$J$5-'d_시나리오'!$H$5)*('d_시나리오'!$I$5-'d_시나리오'!$H$5)),'d_시나리오'!$J$5-SQRT((1-M805)*('d_시나리오'!$J$5-'d_시나리오'!$H$5)*('d_시나리오'!$J$5-'d_시나리오'!$I$5))))</f>
        <v/>
      </c>
      <c r="O805">
        <f>RAND()</f>
        <v/>
      </c>
      <c r="P805">
        <f>IF('d_시나리오'!$J$6='d_시나리오'!$H$6,'d_시나리오'!$I$6,IF(O805&lt;('d_시나리오'!$I$6-'d_시나리오'!$H$6)/('d_시나리오'!$J$6-'d_시나리오'!$H$6),'d_시나리오'!$H$6+SQRT(O805*('d_시나리오'!$J$6-'d_시나리오'!$H$6)*('d_시나리오'!$I$6-'d_시나리오'!$H$6)),'d_시나리오'!$J$6-SQRT((1-O805)*('d_시나리오'!$J$6-'d_시나리오'!$H$6)*('d_시나리오'!$J$6-'d_시나리오'!$I$6))))</f>
        <v/>
      </c>
      <c r="Q805">
        <f>INDEX('d_분포'!$B$2:$B$57,RANDBETWEEN(1,56))</f>
        <v/>
      </c>
      <c r="R805">
        <f>BETAINV(RAND(),5,5)</f>
        <v/>
      </c>
      <c r="S805">
        <f>'d_고정'!$B$1*'6_기대효과'!$H$7*('d_시나리오'!$I$7/'d_고정'!$B$2)*B805</f>
        <v/>
      </c>
      <c r="T805">
        <f>S805*D805</f>
        <v/>
      </c>
      <c r="U805">
        <f>S805*F805*H805</f>
        <v/>
      </c>
      <c r="V805">
        <f>S805*F805*(H805-1)</f>
        <v/>
      </c>
      <c r="W805">
        <f>U805*J805</f>
        <v/>
      </c>
      <c r="X805">
        <f>T805+W805</f>
        <v/>
      </c>
      <c r="Y805">
        <f>(T805*E805+W805*L805)*(1-R805-'d_고정'!$B$13)</f>
        <v/>
      </c>
      <c r="Z805">
        <f>(U805*N805*Q805+'d_고정'!$B$3*('6_기대효과'!$H$7/8)*Q805*'d_고정'!$B$10*P805*('6_기대효과'!$K$7/'d_고정'!$B$9))*(1-R805)</f>
        <v/>
      </c>
      <c r="AA805">
        <f>W805*L805*(1-R805-'d_고정'!$B$13)+U805*MAX(N805-'d_고정'!$B$10*P805*('6_기대효과'!$K$7/'d_고정'!$B$9),0)*Q805*(1-R805)</f>
        <v/>
      </c>
      <c r="AB805">
        <f>Y805+Z805</f>
        <v/>
      </c>
      <c r="AC805">
        <f>Y805/('d_고정'!$B$5*'6_기대효과'!$H$7/8)/'d_고정'!$B$6</f>
        <v/>
      </c>
      <c r="AD805">
        <f>Y805/('d_고정'!$B$8*'6_기대효과'!$H$7/8)</f>
        <v/>
      </c>
    </row>
    <row r="806">
      <c r="A806">
        <f>RAND()</f>
        <v/>
      </c>
      <c r="B806">
        <f>IF('d_시나리오'!$J$2='d_시나리오'!$H$2,'d_시나리오'!$I$2,IF(A806&lt;('d_시나리오'!$I$2-'d_시나리오'!$H$2)/('d_시나리오'!$J$2-'d_시나리오'!$H$2),'d_시나리오'!$H$2+SQRT(A806*('d_시나리오'!$J$2-'d_시나리오'!$H$2)*('d_시나리오'!$I$2-'d_시나리오'!$H$2)),'d_시나리오'!$J$2-SQRT((1-A806)*('d_시나리오'!$J$2-'d_시나리오'!$H$2)*('d_시나리오'!$J$2-'d_시나리오'!$I$2))))</f>
        <v/>
      </c>
      <c r="C806">
        <f>RAND()</f>
        <v/>
      </c>
      <c r="D806">
        <f>BETAINV(RAND(),IF(C806&lt;'d_고정'!$B$26,'d_고정'!$B$23,'d_고정'!$B$16)+1,'d_고정'!$B$17-IF(C806&lt;'d_고정'!$B$26,'d_고정'!$B$23,'d_고정'!$B$16)+1)*('d_고정'!$B$14+('d_고정'!$B$15-'d_고정'!$B$14)*RAND())</f>
        <v/>
      </c>
      <c r="E806">
        <f>INDEX('d_분포'!$A$2:$A$28,RANDBETWEEN(1,27))</f>
        <v/>
      </c>
      <c r="F806">
        <f>INDEX('d_분포'!$C$2:$C$5,RANDBETWEEN(1,4))*(0.9+0.2*RAND())</f>
        <v/>
      </c>
      <c r="G806">
        <f>RAND()</f>
        <v/>
      </c>
      <c r="H806">
        <f>(F806+(1-F806)*('d_고정'!$B$22*BETAINV(RAND(),IF(G806&lt;'d_고정'!$B$26,'d_고정'!$B$25,'d_고정'!$B$20)+1,'d_고정'!$B$21-IF(G806&lt;'d_고정'!$B$26,'d_고정'!$B$25,'d_고정'!$B$20)+1)+(1-'d_고정'!$B$22)*BETAINV(RAND(),IF(G806&lt;'d_고정'!$B$26,'d_고정'!$B$24,'d_고정'!$B$18)+1,'d_고정'!$B$19-IF(G806&lt;'d_고정'!$B$26,'d_고정'!$B$24,'d_고정'!$B$18)+1))*('d_고정'!$B$14+('d_고정'!$B$15-'d_고정'!$B$14)*RAND()))/F806</f>
        <v/>
      </c>
      <c r="I806">
        <f>RAND()</f>
        <v/>
      </c>
      <c r="J806">
        <f>IF('d_시나리오'!$J$3='d_시나리오'!$H$3,'d_시나리오'!$I$3,IF(I806&lt;('d_시나리오'!$I$3-'d_시나리오'!$H$3)/('d_시나리오'!$J$3-'d_시나리오'!$H$3),'d_시나리오'!$H$3+SQRT(I806*('d_시나리오'!$J$3-'d_시나리오'!$H$3)*('d_시나리오'!$I$3-'d_시나리오'!$H$3)),'d_시나리오'!$J$3-SQRT((1-I806)*('d_시나리오'!$J$3-'d_시나리오'!$H$3)*('d_시나리오'!$J$3-'d_시나리오'!$I$3))))</f>
        <v/>
      </c>
      <c r="K806">
        <f>RAND()</f>
        <v/>
      </c>
      <c r="L806">
        <f>IF('d_시나리오'!$J$4='d_시나리오'!$H$4,'d_시나리오'!$I$4,IF(K806&lt;('d_시나리오'!$I$4-'d_시나리오'!$H$4)/('d_시나리오'!$J$4-'d_시나리오'!$H$4),'d_시나리오'!$H$4+SQRT(K806*('d_시나리오'!$J$4-'d_시나리오'!$H$4)*('d_시나리오'!$I$4-'d_시나리오'!$H$4)),'d_시나리오'!$J$4-SQRT((1-K806)*('d_시나리오'!$J$4-'d_시나리오'!$H$4)*('d_시나리오'!$J$4-'d_시나리오'!$I$4))))</f>
        <v/>
      </c>
      <c r="M806">
        <f>RAND()</f>
        <v/>
      </c>
      <c r="N806">
        <f>IF('d_시나리오'!$J$5='d_시나리오'!$H$5,'d_시나리오'!$I$5,IF(M806&lt;('d_시나리오'!$I$5-'d_시나리오'!$H$5)/('d_시나리오'!$J$5-'d_시나리오'!$H$5),'d_시나리오'!$H$5+SQRT(M806*('d_시나리오'!$J$5-'d_시나리오'!$H$5)*('d_시나리오'!$I$5-'d_시나리오'!$H$5)),'d_시나리오'!$J$5-SQRT((1-M806)*('d_시나리오'!$J$5-'d_시나리오'!$H$5)*('d_시나리오'!$J$5-'d_시나리오'!$I$5))))</f>
        <v/>
      </c>
      <c r="O806">
        <f>RAND()</f>
        <v/>
      </c>
      <c r="P806">
        <f>IF('d_시나리오'!$J$6='d_시나리오'!$H$6,'d_시나리오'!$I$6,IF(O806&lt;('d_시나리오'!$I$6-'d_시나리오'!$H$6)/('d_시나리오'!$J$6-'d_시나리오'!$H$6),'d_시나리오'!$H$6+SQRT(O806*('d_시나리오'!$J$6-'d_시나리오'!$H$6)*('d_시나리오'!$I$6-'d_시나리오'!$H$6)),'d_시나리오'!$J$6-SQRT((1-O806)*('d_시나리오'!$J$6-'d_시나리오'!$H$6)*('d_시나리오'!$J$6-'d_시나리오'!$I$6))))</f>
        <v/>
      </c>
      <c r="Q806">
        <f>INDEX('d_분포'!$B$2:$B$57,RANDBETWEEN(1,56))</f>
        <v/>
      </c>
      <c r="R806">
        <f>BETAINV(RAND(),5,5)</f>
        <v/>
      </c>
      <c r="S806">
        <f>'d_고정'!$B$1*'6_기대효과'!$H$7*('d_시나리오'!$I$7/'d_고정'!$B$2)*B806</f>
        <v/>
      </c>
      <c r="T806">
        <f>S806*D806</f>
        <v/>
      </c>
      <c r="U806">
        <f>S806*F806*H806</f>
        <v/>
      </c>
      <c r="V806">
        <f>S806*F806*(H806-1)</f>
        <v/>
      </c>
      <c r="W806">
        <f>U806*J806</f>
        <v/>
      </c>
      <c r="X806">
        <f>T806+W806</f>
        <v/>
      </c>
      <c r="Y806">
        <f>(T806*E806+W806*L806)*(1-R806-'d_고정'!$B$13)</f>
        <v/>
      </c>
      <c r="Z806">
        <f>(U806*N806*Q806+'d_고정'!$B$3*('6_기대효과'!$H$7/8)*Q806*'d_고정'!$B$10*P806*('6_기대효과'!$K$7/'d_고정'!$B$9))*(1-R806)</f>
        <v/>
      </c>
      <c r="AA806">
        <f>W806*L806*(1-R806-'d_고정'!$B$13)+U806*MAX(N806-'d_고정'!$B$10*P806*('6_기대효과'!$K$7/'d_고정'!$B$9),0)*Q806*(1-R806)</f>
        <v/>
      </c>
      <c r="AB806">
        <f>Y806+Z806</f>
        <v/>
      </c>
      <c r="AC806">
        <f>Y806/('d_고정'!$B$5*'6_기대효과'!$H$7/8)/'d_고정'!$B$6</f>
        <v/>
      </c>
      <c r="AD806">
        <f>Y806/('d_고정'!$B$8*'6_기대효과'!$H$7/8)</f>
        <v/>
      </c>
    </row>
    <row r="807">
      <c r="A807">
        <f>RAND()</f>
        <v/>
      </c>
      <c r="B807">
        <f>IF('d_시나리오'!$J$2='d_시나리오'!$H$2,'d_시나리오'!$I$2,IF(A807&lt;('d_시나리오'!$I$2-'d_시나리오'!$H$2)/('d_시나리오'!$J$2-'d_시나리오'!$H$2),'d_시나리오'!$H$2+SQRT(A807*('d_시나리오'!$J$2-'d_시나리오'!$H$2)*('d_시나리오'!$I$2-'d_시나리오'!$H$2)),'d_시나리오'!$J$2-SQRT((1-A807)*('d_시나리오'!$J$2-'d_시나리오'!$H$2)*('d_시나리오'!$J$2-'d_시나리오'!$I$2))))</f>
        <v/>
      </c>
      <c r="C807">
        <f>RAND()</f>
        <v/>
      </c>
      <c r="D807">
        <f>BETAINV(RAND(),IF(C807&lt;'d_고정'!$B$26,'d_고정'!$B$23,'d_고정'!$B$16)+1,'d_고정'!$B$17-IF(C807&lt;'d_고정'!$B$26,'d_고정'!$B$23,'d_고정'!$B$16)+1)*('d_고정'!$B$14+('d_고정'!$B$15-'d_고정'!$B$14)*RAND())</f>
        <v/>
      </c>
      <c r="E807">
        <f>INDEX('d_분포'!$A$2:$A$28,RANDBETWEEN(1,27))</f>
        <v/>
      </c>
      <c r="F807">
        <f>INDEX('d_분포'!$C$2:$C$5,RANDBETWEEN(1,4))*(0.9+0.2*RAND())</f>
        <v/>
      </c>
      <c r="G807">
        <f>RAND()</f>
        <v/>
      </c>
      <c r="H807">
        <f>(F807+(1-F807)*('d_고정'!$B$22*BETAINV(RAND(),IF(G807&lt;'d_고정'!$B$26,'d_고정'!$B$25,'d_고정'!$B$20)+1,'d_고정'!$B$21-IF(G807&lt;'d_고정'!$B$26,'d_고정'!$B$25,'d_고정'!$B$20)+1)+(1-'d_고정'!$B$22)*BETAINV(RAND(),IF(G807&lt;'d_고정'!$B$26,'d_고정'!$B$24,'d_고정'!$B$18)+1,'d_고정'!$B$19-IF(G807&lt;'d_고정'!$B$26,'d_고정'!$B$24,'d_고정'!$B$18)+1))*('d_고정'!$B$14+('d_고정'!$B$15-'d_고정'!$B$14)*RAND()))/F807</f>
        <v/>
      </c>
      <c r="I807">
        <f>RAND()</f>
        <v/>
      </c>
      <c r="J807">
        <f>IF('d_시나리오'!$J$3='d_시나리오'!$H$3,'d_시나리오'!$I$3,IF(I807&lt;('d_시나리오'!$I$3-'d_시나리오'!$H$3)/('d_시나리오'!$J$3-'d_시나리오'!$H$3),'d_시나리오'!$H$3+SQRT(I807*('d_시나리오'!$J$3-'d_시나리오'!$H$3)*('d_시나리오'!$I$3-'d_시나리오'!$H$3)),'d_시나리오'!$J$3-SQRT((1-I807)*('d_시나리오'!$J$3-'d_시나리오'!$H$3)*('d_시나리오'!$J$3-'d_시나리오'!$I$3))))</f>
        <v/>
      </c>
      <c r="K807">
        <f>RAND()</f>
        <v/>
      </c>
      <c r="L807">
        <f>IF('d_시나리오'!$J$4='d_시나리오'!$H$4,'d_시나리오'!$I$4,IF(K807&lt;('d_시나리오'!$I$4-'d_시나리오'!$H$4)/('d_시나리오'!$J$4-'d_시나리오'!$H$4),'d_시나리오'!$H$4+SQRT(K807*('d_시나리오'!$J$4-'d_시나리오'!$H$4)*('d_시나리오'!$I$4-'d_시나리오'!$H$4)),'d_시나리오'!$J$4-SQRT((1-K807)*('d_시나리오'!$J$4-'d_시나리오'!$H$4)*('d_시나리오'!$J$4-'d_시나리오'!$I$4))))</f>
        <v/>
      </c>
      <c r="M807">
        <f>RAND()</f>
        <v/>
      </c>
      <c r="N807">
        <f>IF('d_시나리오'!$J$5='d_시나리오'!$H$5,'d_시나리오'!$I$5,IF(M807&lt;('d_시나리오'!$I$5-'d_시나리오'!$H$5)/('d_시나리오'!$J$5-'d_시나리오'!$H$5),'d_시나리오'!$H$5+SQRT(M807*('d_시나리오'!$J$5-'d_시나리오'!$H$5)*('d_시나리오'!$I$5-'d_시나리오'!$H$5)),'d_시나리오'!$J$5-SQRT((1-M807)*('d_시나리오'!$J$5-'d_시나리오'!$H$5)*('d_시나리오'!$J$5-'d_시나리오'!$I$5))))</f>
        <v/>
      </c>
      <c r="O807">
        <f>RAND()</f>
        <v/>
      </c>
      <c r="P807">
        <f>IF('d_시나리오'!$J$6='d_시나리오'!$H$6,'d_시나리오'!$I$6,IF(O807&lt;('d_시나리오'!$I$6-'d_시나리오'!$H$6)/('d_시나리오'!$J$6-'d_시나리오'!$H$6),'d_시나리오'!$H$6+SQRT(O807*('d_시나리오'!$J$6-'d_시나리오'!$H$6)*('d_시나리오'!$I$6-'d_시나리오'!$H$6)),'d_시나리오'!$J$6-SQRT((1-O807)*('d_시나리오'!$J$6-'d_시나리오'!$H$6)*('d_시나리오'!$J$6-'d_시나리오'!$I$6))))</f>
        <v/>
      </c>
      <c r="Q807">
        <f>INDEX('d_분포'!$B$2:$B$57,RANDBETWEEN(1,56))</f>
        <v/>
      </c>
      <c r="R807">
        <f>BETAINV(RAND(),5,5)</f>
        <v/>
      </c>
      <c r="S807">
        <f>'d_고정'!$B$1*'6_기대효과'!$H$7*('d_시나리오'!$I$7/'d_고정'!$B$2)*B807</f>
        <v/>
      </c>
      <c r="T807">
        <f>S807*D807</f>
        <v/>
      </c>
      <c r="U807">
        <f>S807*F807*H807</f>
        <v/>
      </c>
      <c r="V807">
        <f>S807*F807*(H807-1)</f>
        <v/>
      </c>
      <c r="W807">
        <f>U807*J807</f>
        <v/>
      </c>
      <c r="X807">
        <f>T807+W807</f>
        <v/>
      </c>
      <c r="Y807">
        <f>(T807*E807+W807*L807)*(1-R807-'d_고정'!$B$13)</f>
        <v/>
      </c>
      <c r="Z807">
        <f>(U807*N807*Q807+'d_고정'!$B$3*('6_기대효과'!$H$7/8)*Q807*'d_고정'!$B$10*P807*('6_기대효과'!$K$7/'d_고정'!$B$9))*(1-R807)</f>
        <v/>
      </c>
      <c r="AA807">
        <f>W807*L807*(1-R807-'d_고정'!$B$13)+U807*MAX(N807-'d_고정'!$B$10*P807*('6_기대효과'!$K$7/'d_고정'!$B$9),0)*Q807*(1-R807)</f>
        <v/>
      </c>
      <c r="AB807">
        <f>Y807+Z807</f>
        <v/>
      </c>
      <c r="AC807">
        <f>Y807/('d_고정'!$B$5*'6_기대효과'!$H$7/8)/'d_고정'!$B$6</f>
        <v/>
      </c>
      <c r="AD807">
        <f>Y807/('d_고정'!$B$8*'6_기대효과'!$H$7/8)</f>
        <v/>
      </c>
    </row>
    <row r="808">
      <c r="A808">
        <f>RAND()</f>
        <v/>
      </c>
      <c r="B808">
        <f>IF('d_시나리오'!$J$2='d_시나리오'!$H$2,'d_시나리오'!$I$2,IF(A808&lt;('d_시나리오'!$I$2-'d_시나리오'!$H$2)/('d_시나리오'!$J$2-'d_시나리오'!$H$2),'d_시나리오'!$H$2+SQRT(A808*('d_시나리오'!$J$2-'d_시나리오'!$H$2)*('d_시나리오'!$I$2-'d_시나리오'!$H$2)),'d_시나리오'!$J$2-SQRT((1-A808)*('d_시나리오'!$J$2-'d_시나리오'!$H$2)*('d_시나리오'!$J$2-'d_시나리오'!$I$2))))</f>
        <v/>
      </c>
      <c r="C808">
        <f>RAND()</f>
        <v/>
      </c>
      <c r="D808">
        <f>BETAINV(RAND(),IF(C808&lt;'d_고정'!$B$26,'d_고정'!$B$23,'d_고정'!$B$16)+1,'d_고정'!$B$17-IF(C808&lt;'d_고정'!$B$26,'d_고정'!$B$23,'d_고정'!$B$16)+1)*('d_고정'!$B$14+('d_고정'!$B$15-'d_고정'!$B$14)*RAND())</f>
        <v/>
      </c>
      <c r="E808">
        <f>INDEX('d_분포'!$A$2:$A$28,RANDBETWEEN(1,27))</f>
        <v/>
      </c>
      <c r="F808">
        <f>INDEX('d_분포'!$C$2:$C$5,RANDBETWEEN(1,4))*(0.9+0.2*RAND())</f>
        <v/>
      </c>
      <c r="G808">
        <f>RAND()</f>
        <v/>
      </c>
      <c r="H808">
        <f>(F808+(1-F808)*('d_고정'!$B$22*BETAINV(RAND(),IF(G808&lt;'d_고정'!$B$26,'d_고정'!$B$25,'d_고정'!$B$20)+1,'d_고정'!$B$21-IF(G808&lt;'d_고정'!$B$26,'d_고정'!$B$25,'d_고정'!$B$20)+1)+(1-'d_고정'!$B$22)*BETAINV(RAND(),IF(G808&lt;'d_고정'!$B$26,'d_고정'!$B$24,'d_고정'!$B$18)+1,'d_고정'!$B$19-IF(G808&lt;'d_고정'!$B$26,'d_고정'!$B$24,'d_고정'!$B$18)+1))*('d_고정'!$B$14+('d_고정'!$B$15-'d_고정'!$B$14)*RAND()))/F808</f>
        <v/>
      </c>
      <c r="I808">
        <f>RAND()</f>
        <v/>
      </c>
      <c r="J808">
        <f>IF('d_시나리오'!$J$3='d_시나리오'!$H$3,'d_시나리오'!$I$3,IF(I808&lt;('d_시나리오'!$I$3-'d_시나리오'!$H$3)/('d_시나리오'!$J$3-'d_시나리오'!$H$3),'d_시나리오'!$H$3+SQRT(I808*('d_시나리오'!$J$3-'d_시나리오'!$H$3)*('d_시나리오'!$I$3-'d_시나리오'!$H$3)),'d_시나리오'!$J$3-SQRT((1-I808)*('d_시나리오'!$J$3-'d_시나리오'!$H$3)*('d_시나리오'!$J$3-'d_시나리오'!$I$3))))</f>
        <v/>
      </c>
      <c r="K808">
        <f>RAND()</f>
        <v/>
      </c>
      <c r="L808">
        <f>IF('d_시나리오'!$J$4='d_시나리오'!$H$4,'d_시나리오'!$I$4,IF(K808&lt;('d_시나리오'!$I$4-'d_시나리오'!$H$4)/('d_시나리오'!$J$4-'d_시나리오'!$H$4),'d_시나리오'!$H$4+SQRT(K808*('d_시나리오'!$J$4-'d_시나리오'!$H$4)*('d_시나리오'!$I$4-'d_시나리오'!$H$4)),'d_시나리오'!$J$4-SQRT((1-K808)*('d_시나리오'!$J$4-'d_시나리오'!$H$4)*('d_시나리오'!$J$4-'d_시나리오'!$I$4))))</f>
        <v/>
      </c>
      <c r="M808">
        <f>RAND()</f>
        <v/>
      </c>
      <c r="N808">
        <f>IF('d_시나리오'!$J$5='d_시나리오'!$H$5,'d_시나리오'!$I$5,IF(M808&lt;('d_시나리오'!$I$5-'d_시나리오'!$H$5)/('d_시나리오'!$J$5-'d_시나리오'!$H$5),'d_시나리오'!$H$5+SQRT(M808*('d_시나리오'!$J$5-'d_시나리오'!$H$5)*('d_시나리오'!$I$5-'d_시나리오'!$H$5)),'d_시나리오'!$J$5-SQRT((1-M808)*('d_시나리오'!$J$5-'d_시나리오'!$H$5)*('d_시나리오'!$J$5-'d_시나리오'!$I$5))))</f>
        <v/>
      </c>
      <c r="O808">
        <f>RAND()</f>
        <v/>
      </c>
      <c r="P808">
        <f>IF('d_시나리오'!$J$6='d_시나리오'!$H$6,'d_시나리오'!$I$6,IF(O808&lt;('d_시나리오'!$I$6-'d_시나리오'!$H$6)/('d_시나리오'!$J$6-'d_시나리오'!$H$6),'d_시나리오'!$H$6+SQRT(O808*('d_시나리오'!$J$6-'d_시나리오'!$H$6)*('d_시나리오'!$I$6-'d_시나리오'!$H$6)),'d_시나리오'!$J$6-SQRT((1-O808)*('d_시나리오'!$J$6-'d_시나리오'!$H$6)*('d_시나리오'!$J$6-'d_시나리오'!$I$6))))</f>
        <v/>
      </c>
      <c r="Q808">
        <f>INDEX('d_분포'!$B$2:$B$57,RANDBETWEEN(1,56))</f>
        <v/>
      </c>
      <c r="R808">
        <f>BETAINV(RAND(),5,5)</f>
        <v/>
      </c>
      <c r="S808">
        <f>'d_고정'!$B$1*'6_기대효과'!$H$7*('d_시나리오'!$I$7/'d_고정'!$B$2)*B808</f>
        <v/>
      </c>
      <c r="T808">
        <f>S808*D808</f>
        <v/>
      </c>
      <c r="U808">
        <f>S808*F808*H808</f>
        <v/>
      </c>
      <c r="V808">
        <f>S808*F808*(H808-1)</f>
        <v/>
      </c>
      <c r="W808">
        <f>U808*J808</f>
        <v/>
      </c>
      <c r="X808">
        <f>T808+W808</f>
        <v/>
      </c>
      <c r="Y808">
        <f>(T808*E808+W808*L808)*(1-R808-'d_고정'!$B$13)</f>
        <v/>
      </c>
      <c r="Z808">
        <f>(U808*N808*Q808+'d_고정'!$B$3*('6_기대효과'!$H$7/8)*Q808*'d_고정'!$B$10*P808*('6_기대효과'!$K$7/'d_고정'!$B$9))*(1-R808)</f>
        <v/>
      </c>
      <c r="AA808">
        <f>W808*L808*(1-R808-'d_고정'!$B$13)+U808*MAX(N808-'d_고정'!$B$10*P808*('6_기대효과'!$K$7/'d_고정'!$B$9),0)*Q808*(1-R808)</f>
        <v/>
      </c>
      <c r="AB808">
        <f>Y808+Z808</f>
        <v/>
      </c>
      <c r="AC808">
        <f>Y808/('d_고정'!$B$5*'6_기대효과'!$H$7/8)/'d_고정'!$B$6</f>
        <v/>
      </c>
      <c r="AD808">
        <f>Y808/('d_고정'!$B$8*'6_기대효과'!$H$7/8)</f>
        <v/>
      </c>
    </row>
    <row r="809">
      <c r="A809">
        <f>RAND()</f>
        <v/>
      </c>
      <c r="B809">
        <f>IF('d_시나리오'!$J$2='d_시나리오'!$H$2,'d_시나리오'!$I$2,IF(A809&lt;('d_시나리오'!$I$2-'d_시나리오'!$H$2)/('d_시나리오'!$J$2-'d_시나리오'!$H$2),'d_시나리오'!$H$2+SQRT(A809*('d_시나리오'!$J$2-'d_시나리오'!$H$2)*('d_시나리오'!$I$2-'d_시나리오'!$H$2)),'d_시나리오'!$J$2-SQRT((1-A809)*('d_시나리오'!$J$2-'d_시나리오'!$H$2)*('d_시나리오'!$J$2-'d_시나리오'!$I$2))))</f>
        <v/>
      </c>
      <c r="C809">
        <f>RAND()</f>
        <v/>
      </c>
      <c r="D809">
        <f>BETAINV(RAND(),IF(C809&lt;'d_고정'!$B$26,'d_고정'!$B$23,'d_고정'!$B$16)+1,'d_고정'!$B$17-IF(C809&lt;'d_고정'!$B$26,'d_고정'!$B$23,'d_고정'!$B$16)+1)*('d_고정'!$B$14+('d_고정'!$B$15-'d_고정'!$B$14)*RAND())</f>
        <v/>
      </c>
      <c r="E809">
        <f>INDEX('d_분포'!$A$2:$A$28,RANDBETWEEN(1,27))</f>
        <v/>
      </c>
      <c r="F809">
        <f>INDEX('d_분포'!$C$2:$C$5,RANDBETWEEN(1,4))*(0.9+0.2*RAND())</f>
        <v/>
      </c>
      <c r="G809">
        <f>RAND()</f>
        <v/>
      </c>
      <c r="H809">
        <f>(F809+(1-F809)*('d_고정'!$B$22*BETAINV(RAND(),IF(G809&lt;'d_고정'!$B$26,'d_고정'!$B$25,'d_고정'!$B$20)+1,'d_고정'!$B$21-IF(G809&lt;'d_고정'!$B$26,'d_고정'!$B$25,'d_고정'!$B$20)+1)+(1-'d_고정'!$B$22)*BETAINV(RAND(),IF(G809&lt;'d_고정'!$B$26,'d_고정'!$B$24,'d_고정'!$B$18)+1,'d_고정'!$B$19-IF(G809&lt;'d_고정'!$B$26,'d_고정'!$B$24,'d_고정'!$B$18)+1))*('d_고정'!$B$14+('d_고정'!$B$15-'d_고정'!$B$14)*RAND()))/F809</f>
        <v/>
      </c>
      <c r="I809">
        <f>RAND()</f>
        <v/>
      </c>
      <c r="J809">
        <f>IF('d_시나리오'!$J$3='d_시나리오'!$H$3,'d_시나리오'!$I$3,IF(I809&lt;('d_시나리오'!$I$3-'d_시나리오'!$H$3)/('d_시나리오'!$J$3-'d_시나리오'!$H$3),'d_시나리오'!$H$3+SQRT(I809*('d_시나리오'!$J$3-'d_시나리오'!$H$3)*('d_시나리오'!$I$3-'d_시나리오'!$H$3)),'d_시나리오'!$J$3-SQRT((1-I809)*('d_시나리오'!$J$3-'d_시나리오'!$H$3)*('d_시나리오'!$J$3-'d_시나리오'!$I$3))))</f>
        <v/>
      </c>
      <c r="K809">
        <f>RAND()</f>
        <v/>
      </c>
      <c r="L809">
        <f>IF('d_시나리오'!$J$4='d_시나리오'!$H$4,'d_시나리오'!$I$4,IF(K809&lt;('d_시나리오'!$I$4-'d_시나리오'!$H$4)/('d_시나리오'!$J$4-'d_시나리오'!$H$4),'d_시나리오'!$H$4+SQRT(K809*('d_시나리오'!$J$4-'d_시나리오'!$H$4)*('d_시나리오'!$I$4-'d_시나리오'!$H$4)),'d_시나리오'!$J$4-SQRT((1-K809)*('d_시나리오'!$J$4-'d_시나리오'!$H$4)*('d_시나리오'!$J$4-'d_시나리오'!$I$4))))</f>
        <v/>
      </c>
      <c r="M809">
        <f>RAND()</f>
        <v/>
      </c>
      <c r="N809">
        <f>IF('d_시나리오'!$J$5='d_시나리오'!$H$5,'d_시나리오'!$I$5,IF(M809&lt;('d_시나리오'!$I$5-'d_시나리오'!$H$5)/('d_시나리오'!$J$5-'d_시나리오'!$H$5),'d_시나리오'!$H$5+SQRT(M809*('d_시나리오'!$J$5-'d_시나리오'!$H$5)*('d_시나리오'!$I$5-'d_시나리오'!$H$5)),'d_시나리오'!$J$5-SQRT((1-M809)*('d_시나리오'!$J$5-'d_시나리오'!$H$5)*('d_시나리오'!$J$5-'d_시나리오'!$I$5))))</f>
        <v/>
      </c>
      <c r="O809">
        <f>RAND()</f>
        <v/>
      </c>
      <c r="P809">
        <f>IF('d_시나리오'!$J$6='d_시나리오'!$H$6,'d_시나리오'!$I$6,IF(O809&lt;('d_시나리오'!$I$6-'d_시나리오'!$H$6)/('d_시나리오'!$J$6-'d_시나리오'!$H$6),'d_시나리오'!$H$6+SQRT(O809*('d_시나리오'!$J$6-'d_시나리오'!$H$6)*('d_시나리오'!$I$6-'d_시나리오'!$H$6)),'d_시나리오'!$J$6-SQRT((1-O809)*('d_시나리오'!$J$6-'d_시나리오'!$H$6)*('d_시나리오'!$J$6-'d_시나리오'!$I$6))))</f>
        <v/>
      </c>
      <c r="Q809">
        <f>INDEX('d_분포'!$B$2:$B$57,RANDBETWEEN(1,56))</f>
        <v/>
      </c>
      <c r="R809">
        <f>BETAINV(RAND(),5,5)</f>
        <v/>
      </c>
      <c r="S809">
        <f>'d_고정'!$B$1*'6_기대효과'!$H$7*('d_시나리오'!$I$7/'d_고정'!$B$2)*B809</f>
        <v/>
      </c>
      <c r="T809">
        <f>S809*D809</f>
        <v/>
      </c>
      <c r="U809">
        <f>S809*F809*H809</f>
        <v/>
      </c>
      <c r="V809">
        <f>S809*F809*(H809-1)</f>
        <v/>
      </c>
      <c r="W809">
        <f>U809*J809</f>
        <v/>
      </c>
      <c r="X809">
        <f>T809+W809</f>
        <v/>
      </c>
      <c r="Y809">
        <f>(T809*E809+W809*L809)*(1-R809-'d_고정'!$B$13)</f>
        <v/>
      </c>
      <c r="Z809">
        <f>(U809*N809*Q809+'d_고정'!$B$3*('6_기대효과'!$H$7/8)*Q809*'d_고정'!$B$10*P809*('6_기대효과'!$K$7/'d_고정'!$B$9))*(1-R809)</f>
        <v/>
      </c>
      <c r="AA809">
        <f>W809*L809*(1-R809-'d_고정'!$B$13)+U809*MAX(N809-'d_고정'!$B$10*P809*('6_기대효과'!$K$7/'d_고정'!$B$9),0)*Q809*(1-R809)</f>
        <v/>
      </c>
      <c r="AB809">
        <f>Y809+Z809</f>
        <v/>
      </c>
      <c r="AC809">
        <f>Y809/('d_고정'!$B$5*'6_기대효과'!$H$7/8)/'d_고정'!$B$6</f>
        <v/>
      </c>
      <c r="AD809">
        <f>Y809/('d_고정'!$B$8*'6_기대효과'!$H$7/8)</f>
        <v/>
      </c>
    </row>
    <row r="810">
      <c r="A810">
        <f>RAND()</f>
        <v/>
      </c>
      <c r="B810">
        <f>IF('d_시나리오'!$J$2='d_시나리오'!$H$2,'d_시나리오'!$I$2,IF(A810&lt;('d_시나리오'!$I$2-'d_시나리오'!$H$2)/('d_시나리오'!$J$2-'d_시나리오'!$H$2),'d_시나리오'!$H$2+SQRT(A810*('d_시나리오'!$J$2-'d_시나리오'!$H$2)*('d_시나리오'!$I$2-'d_시나리오'!$H$2)),'d_시나리오'!$J$2-SQRT((1-A810)*('d_시나리오'!$J$2-'d_시나리오'!$H$2)*('d_시나리오'!$J$2-'d_시나리오'!$I$2))))</f>
        <v/>
      </c>
      <c r="C810">
        <f>RAND()</f>
        <v/>
      </c>
      <c r="D810">
        <f>BETAINV(RAND(),IF(C810&lt;'d_고정'!$B$26,'d_고정'!$B$23,'d_고정'!$B$16)+1,'d_고정'!$B$17-IF(C810&lt;'d_고정'!$B$26,'d_고정'!$B$23,'d_고정'!$B$16)+1)*('d_고정'!$B$14+('d_고정'!$B$15-'d_고정'!$B$14)*RAND())</f>
        <v/>
      </c>
      <c r="E810">
        <f>INDEX('d_분포'!$A$2:$A$28,RANDBETWEEN(1,27))</f>
        <v/>
      </c>
      <c r="F810">
        <f>INDEX('d_분포'!$C$2:$C$5,RANDBETWEEN(1,4))*(0.9+0.2*RAND())</f>
        <v/>
      </c>
      <c r="G810">
        <f>RAND()</f>
        <v/>
      </c>
      <c r="H810">
        <f>(F810+(1-F810)*('d_고정'!$B$22*BETAINV(RAND(),IF(G810&lt;'d_고정'!$B$26,'d_고정'!$B$25,'d_고정'!$B$20)+1,'d_고정'!$B$21-IF(G810&lt;'d_고정'!$B$26,'d_고정'!$B$25,'d_고정'!$B$20)+1)+(1-'d_고정'!$B$22)*BETAINV(RAND(),IF(G810&lt;'d_고정'!$B$26,'d_고정'!$B$24,'d_고정'!$B$18)+1,'d_고정'!$B$19-IF(G810&lt;'d_고정'!$B$26,'d_고정'!$B$24,'d_고정'!$B$18)+1))*('d_고정'!$B$14+('d_고정'!$B$15-'d_고정'!$B$14)*RAND()))/F810</f>
        <v/>
      </c>
      <c r="I810">
        <f>RAND()</f>
        <v/>
      </c>
      <c r="J810">
        <f>IF('d_시나리오'!$J$3='d_시나리오'!$H$3,'d_시나리오'!$I$3,IF(I810&lt;('d_시나리오'!$I$3-'d_시나리오'!$H$3)/('d_시나리오'!$J$3-'d_시나리오'!$H$3),'d_시나리오'!$H$3+SQRT(I810*('d_시나리오'!$J$3-'d_시나리오'!$H$3)*('d_시나리오'!$I$3-'d_시나리오'!$H$3)),'d_시나리오'!$J$3-SQRT((1-I810)*('d_시나리오'!$J$3-'d_시나리오'!$H$3)*('d_시나리오'!$J$3-'d_시나리오'!$I$3))))</f>
        <v/>
      </c>
      <c r="K810">
        <f>RAND()</f>
        <v/>
      </c>
      <c r="L810">
        <f>IF('d_시나리오'!$J$4='d_시나리오'!$H$4,'d_시나리오'!$I$4,IF(K810&lt;('d_시나리오'!$I$4-'d_시나리오'!$H$4)/('d_시나리오'!$J$4-'d_시나리오'!$H$4),'d_시나리오'!$H$4+SQRT(K810*('d_시나리오'!$J$4-'d_시나리오'!$H$4)*('d_시나리오'!$I$4-'d_시나리오'!$H$4)),'d_시나리오'!$J$4-SQRT((1-K810)*('d_시나리오'!$J$4-'d_시나리오'!$H$4)*('d_시나리오'!$J$4-'d_시나리오'!$I$4))))</f>
        <v/>
      </c>
      <c r="M810">
        <f>RAND()</f>
        <v/>
      </c>
      <c r="N810">
        <f>IF('d_시나리오'!$J$5='d_시나리오'!$H$5,'d_시나리오'!$I$5,IF(M810&lt;('d_시나리오'!$I$5-'d_시나리오'!$H$5)/('d_시나리오'!$J$5-'d_시나리오'!$H$5),'d_시나리오'!$H$5+SQRT(M810*('d_시나리오'!$J$5-'d_시나리오'!$H$5)*('d_시나리오'!$I$5-'d_시나리오'!$H$5)),'d_시나리오'!$J$5-SQRT((1-M810)*('d_시나리오'!$J$5-'d_시나리오'!$H$5)*('d_시나리오'!$J$5-'d_시나리오'!$I$5))))</f>
        <v/>
      </c>
      <c r="O810">
        <f>RAND()</f>
        <v/>
      </c>
      <c r="P810">
        <f>IF('d_시나리오'!$J$6='d_시나리오'!$H$6,'d_시나리오'!$I$6,IF(O810&lt;('d_시나리오'!$I$6-'d_시나리오'!$H$6)/('d_시나리오'!$J$6-'d_시나리오'!$H$6),'d_시나리오'!$H$6+SQRT(O810*('d_시나리오'!$J$6-'d_시나리오'!$H$6)*('d_시나리오'!$I$6-'d_시나리오'!$H$6)),'d_시나리오'!$J$6-SQRT((1-O810)*('d_시나리오'!$J$6-'d_시나리오'!$H$6)*('d_시나리오'!$J$6-'d_시나리오'!$I$6))))</f>
        <v/>
      </c>
      <c r="Q810">
        <f>INDEX('d_분포'!$B$2:$B$57,RANDBETWEEN(1,56))</f>
        <v/>
      </c>
      <c r="R810">
        <f>BETAINV(RAND(),5,5)</f>
        <v/>
      </c>
      <c r="S810">
        <f>'d_고정'!$B$1*'6_기대효과'!$H$7*('d_시나리오'!$I$7/'d_고정'!$B$2)*B810</f>
        <v/>
      </c>
      <c r="T810">
        <f>S810*D810</f>
        <v/>
      </c>
      <c r="U810">
        <f>S810*F810*H810</f>
        <v/>
      </c>
      <c r="V810">
        <f>S810*F810*(H810-1)</f>
        <v/>
      </c>
      <c r="W810">
        <f>U810*J810</f>
        <v/>
      </c>
      <c r="X810">
        <f>T810+W810</f>
        <v/>
      </c>
      <c r="Y810">
        <f>(T810*E810+W810*L810)*(1-R810-'d_고정'!$B$13)</f>
        <v/>
      </c>
      <c r="Z810">
        <f>(U810*N810*Q810+'d_고정'!$B$3*('6_기대효과'!$H$7/8)*Q810*'d_고정'!$B$10*P810*('6_기대효과'!$K$7/'d_고정'!$B$9))*(1-R810)</f>
        <v/>
      </c>
      <c r="AA810">
        <f>W810*L810*(1-R810-'d_고정'!$B$13)+U810*MAX(N810-'d_고정'!$B$10*P810*('6_기대효과'!$K$7/'d_고정'!$B$9),0)*Q810*(1-R810)</f>
        <v/>
      </c>
      <c r="AB810">
        <f>Y810+Z810</f>
        <v/>
      </c>
      <c r="AC810">
        <f>Y810/('d_고정'!$B$5*'6_기대효과'!$H$7/8)/'d_고정'!$B$6</f>
        <v/>
      </c>
      <c r="AD810">
        <f>Y810/('d_고정'!$B$8*'6_기대효과'!$H$7/8)</f>
        <v/>
      </c>
    </row>
    <row r="811">
      <c r="A811">
        <f>RAND()</f>
        <v/>
      </c>
      <c r="B811">
        <f>IF('d_시나리오'!$J$2='d_시나리오'!$H$2,'d_시나리오'!$I$2,IF(A811&lt;('d_시나리오'!$I$2-'d_시나리오'!$H$2)/('d_시나리오'!$J$2-'d_시나리오'!$H$2),'d_시나리오'!$H$2+SQRT(A811*('d_시나리오'!$J$2-'d_시나리오'!$H$2)*('d_시나리오'!$I$2-'d_시나리오'!$H$2)),'d_시나리오'!$J$2-SQRT((1-A811)*('d_시나리오'!$J$2-'d_시나리오'!$H$2)*('d_시나리오'!$J$2-'d_시나리오'!$I$2))))</f>
        <v/>
      </c>
      <c r="C811">
        <f>RAND()</f>
        <v/>
      </c>
      <c r="D811">
        <f>BETAINV(RAND(),IF(C811&lt;'d_고정'!$B$26,'d_고정'!$B$23,'d_고정'!$B$16)+1,'d_고정'!$B$17-IF(C811&lt;'d_고정'!$B$26,'d_고정'!$B$23,'d_고정'!$B$16)+1)*('d_고정'!$B$14+('d_고정'!$B$15-'d_고정'!$B$14)*RAND())</f>
        <v/>
      </c>
      <c r="E811">
        <f>INDEX('d_분포'!$A$2:$A$28,RANDBETWEEN(1,27))</f>
        <v/>
      </c>
      <c r="F811">
        <f>INDEX('d_분포'!$C$2:$C$5,RANDBETWEEN(1,4))*(0.9+0.2*RAND())</f>
        <v/>
      </c>
      <c r="G811">
        <f>RAND()</f>
        <v/>
      </c>
      <c r="H811">
        <f>(F811+(1-F811)*('d_고정'!$B$22*BETAINV(RAND(),IF(G811&lt;'d_고정'!$B$26,'d_고정'!$B$25,'d_고정'!$B$20)+1,'d_고정'!$B$21-IF(G811&lt;'d_고정'!$B$26,'d_고정'!$B$25,'d_고정'!$B$20)+1)+(1-'d_고정'!$B$22)*BETAINV(RAND(),IF(G811&lt;'d_고정'!$B$26,'d_고정'!$B$24,'d_고정'!$B$18)+1,'d_고정'!$B$19-IF(G811&lt;'d_고정'!$B$26,'d_고정'!$B$24,'d_고정'!$B$18)+1))*('d_고정'!$B$14+('d_고정'!$B$15-'d_고정'!$B$14)*RAND()))/F811</f>
        <v/>
      </c>
      <c r="I811">
        <f>RAND()</f>
        <v/>
      </c>
      <c r="J811">
        <f>IF('d_시나리오'!$J$3='d_시나리오'!$H$3,'d_시나리오'!$I$3,IF(I811&lt;('d_시나리오'!$I$3-'d_시나리오'!$H$3)/('d_시나리오'!$J$3-'d_시나리오'!$H$3),'d_시나리오'!$H$3+SQRT(I811*('d_시나리오'!$J$3-'d_시나리오'!$H$3)*('d_시나리오'!$I$3-'d_시나리오'!$H$3)),'d_시나리오'!$J$3-SQRT((1-I811)*('d_시나리오'!$J$3-'d_시나리오'!$H$3)*('d_시나리오'!$J$3-'d_시나리오'!$I$3))))</f>
        <v/>
      </c>
      <c r="K811">
        <f>RAND()</f>
        <v/>
      </c>
      <c r="L811">
        <f>IF('d_시나리오'!$J$4='d_시나리오'!$H$4,'d_시나리오'!$I$4,IF(K811&lt;('d_시나리오'!$I$4-'d_시나리오'!$H$4)/('d_시나리오'!$J$4-'d_시나리오'!$H$4),'d_시나리오'!$H$4+SQRT(K811*('d_시나리오'!$J$4-'d_시나리오'!$H$4)*('d_시나리오'!$I$4-'d_시나리오'!$H$4)),'d_시나리오'!$J$4-SQRT((1-K811)*('d_시나리오'!$J$4-'d_시나리오'!$H$4)*('d_시나리오'!$J$4-'d_시나리오'!$I$4))))</f>
        <v/>
      </c>
      <c r="M811">
        <f>RAND()</f>
        <v/>
      </c>
      <c r="N811">
        <f>IF('d_시나리오'!$J$5='d_시나리오'!$H$5,'d_시나리오'!$I$5,IF(M811&lt;('d_시나리오'!$I$5-'d_시나리오'!$H$5)/('d_시나리오'!$J$5-'d_시나리오'!$H$5),'d_시나리오'!$H$5+SQRT(M811*('d_시나리오'!$J$5-'d_시나리오'!$H$5)*('d_시나리오'!$I$5-'d_시나리오'!$H$5)),'d_시나리오'!$J$5-SQRT((1-M811)*('d_시나리오'!$J$5-'d_시나리오'!$H$5)*('d_시나리오'!$J$5-'d_시나리오'!$I$5))))</f>
        <v/>
      </c>
      <c r="O811">
        <f>RAND()</f>
        <v/>
      </c>
      <c r="P811">
        <f>IF('d_시나리오'!$J$6='d_시나리오'!$H$6,'d_시나리오'!$I$6,IF(O811&lt;('d_시나리오'!$I$6-'d_시나리오'!$H$6)/('d_시나리오'!$J$6-'d_시나리오'!$H$6),'d_시나리오'!$H$6+SQRT(O811*('d_시나리오'!$J$6-'d_시나리오'!$H$6)*('d_시나리오'!$I$6-'d_시나리오'!$H$6)),'d_시나리오'!$J$6-SQRT((1-O811)*('d_시나리오'!$J$6-'d_시나리오'!$H$6)*('d_시나리오'!$J$6-'d_시나리오'!$I$6))))</f>
        <v/>
      </c>
      <c r="Q811">
        <f>INDEX('d_분포'!$B$2:$B$57,RANDBETWEEN(1,56))</f>
        <v/>
      </c>
      <c r="R811">
        <f>BETAINV(RAND(),5,5)</f>
        <v/>
      </c>
      <c r="S811">
        <f>'d_고정'!$B$1*'6_기대효과'!$H$7*('d_시나리오'!$I$7/'d_고정'!$B$2)*B811</f>
        <v/>
      </c>
      <c r="T811">
        <f>S811*D811</f>
        <v/>
      </c>
      <c r="U811">
        <f>S811*F811*H811</f>
        <v/>
      </c>
      <c r="V811">
        <f>S811*F811*(H811-1)</f>
        <v/>
      </c>
      <c r="W811">
        <f>U811*J811</f>
        <v/>
      </c>
      <c r="X811">
        <f>T811+W811</f>
        <v/>
      </c>
      <c r="Y811">
        <f>(T811*E811+W811*L811)*(1-R811-'d_고정'!$B$13)</f>
        <v/>
      </c>
      <c r="Z811">
        <f>(U811*N811*Q811+'d_고정'!$B$3*('6_기대효과'!$H$7/8)*Q811*'d_고정'!$B$10*P811*('6_기대효과'!$K$7/'d_고정'!$B$9))*(1-R811)</f>
        <v/>
      </c>
      <c r="AA811">
        <f>W811*L811*(1-R811-'d_고정'!$B$13)+U811*MAX(N811-'d_고정'!$B$10*P811*('6_기대효과'!$K$7/'d_고정'!$B$9),0)*Q811*(1-R811)</f>
        <v/>
      </c>
      <c r="AB811">
        <f>Y811+Z811</f>
        <v/>
      </c>
      <c r="AC811">
        <f>Y811/('d_고정'!$B$5*'6_기대효과'!$H$7/8)/'d_고정'!$B$6</f>
        <v/>
      </c>
      <c r="AD811">
        <f>Y811/('d_고정'!$B$8*'6_기대효과'!$H$7/8)</f>
        <v/>
      </c>
    </row>
    <row r="812">
      <c r="A812">
        <f>RAND()</f>
        <v/>
      </c>
      <c r="B812">
        <f>IF('d_시나리오'!$J$2='d_시나리오'!$H$2,'d_시나리오'!$I$2,IF(A812&lt;('d_시나리오'!$I$2-'d_시나리오'!$H$2)/('d_시나리오'!$J$2-'d_시나리오'!$H$2),'d_시나리오'!$H$2+SQRT(A812*('d_시나리오'!$J$2-'d_시나리오'!$H$2)*('d_시나리오'!$I$2-'d_시나리오'!$H$2)),'d_시나리오'!$J$2-SQRT((1-A812)*('d_시나리오'!$J$2-'d_시나리오'!$H$2)*('d_시나리오'!$J$2-'d_시나리오'!$I$2))))</f>
        <v/>
      </c>
      <c r="C812">
        <f>RAND()</f>
        <v/>
      </c>
      <c r="D812">
        <f>BETAINV(RAND(),IF(C812&lt;'d_고정'!$B$26,'d_고정'!$B$23,'d_고정'!$B$16)+1,'d_고정'!$B$17-IF(C812&lt;'d_고정'!$B$26,'d_고정'!$B$23,'d_고정'!$B$16)+1)*('d_고정'!$B$14+('d_고정'!$B$15-'d_고정'!$B$14)*RAND())</f>
        <v/>
      </c>
      <c r="E812">
        <f>INDEX('d_분포'!$A$2:$A$28,RANDBETWEEN(1,27))</f>
        <v/>
      </c>
      <c r="F812">
        <f>INDEX('d_분포'!$C$2:$C$5,RANDBETWEEN(1,4))*(0.9+0.2*RAND())</f>
        <v/>
      </c>
      <c r="G812">
        <f>RAND()</f>
        <v/>
      </c>
      <c r="H812">
        <f>(F812+(1-F812)*('d_고정'!$B$22*BETAINV(RAND(),IF(G812&lt;'d_고정'!$B$26,'d_고정'!$B$25,'d_고정'!$B$20)+1,'d_고정'!$B$21-IF(G812&lt;'d_고정'!$B$26,'d_고정'!$B$25,'d_고정'!$B$20)+1)+(1-'d_고정'!$B$22)*BETAINV(RAND(),IF(G812&lt;'d_고정'!$B$26,'d_고정'!$B$24,'d_고정'!$B$18)+1,'d_고정'!$B$19-IF(G812&lt;'d_고정'!$B$26,'d_고정'!$B$24,'d_고정'!$B$18)+1))*('d_고정'!$B$14+('d_고정'!$B$15-'d_고정'!$B$14)*RAND()))/F812</f>
        <v/>
      </c>
      <c r="I812">
        <f>RAND()</f>
        <v/>
      </c>
      <c r="J812">
        <f>IF('d_시나리오'!$J$3='d_시나리오'!$H$3,'d_시나리오'!$I$3,IF(I812&lt;('d_시나리오'!$I$3-'d_시나리오'!$H$3)/('d_시나리오'!$J$3-'d_시나리오'!$H$3),'d_시나리오'!$H$3+SQRT(I812*('d_시나리오'!$J$3-'d_시나리오'!$H$3)*('d_시나리오'!$I$3-'d_시나리오'!$H$3)),'d_시나리오'!$J$3-SQRT((1-I812)*('d_시나리오'!$J$3-'d_시나리오'!$H$3)*('d_시나리오'!$J$3-'d_시나리오'!$I$3))))</f>
        <v/>
      </c>
      <c r="K812">
        <f>RAND()</f>
        <v/>
      </c>
      <c r="L812">
        <f>IF('d_시나리오'!$J$4='d_시나리오'!$H$4,'d_시나리오'!$I$4,IF(K812&lt;('d_시나리오'!$I$4-'d_시나리오'!$H$4)/('d_시나리오'!$J$4-'d_시나리오'!$H$4),'d_시나리오'!$H$4+SQRT(K812*('d_시나리오'!$J$4-'d_시나리오'!$H$4)*('d_시나리오'!$I$4-'d_시나리오'!$H$4)),'d_시나리오'!$J$4-SQRT((1-K812)*('d_시나리오'!$J$4-'d_시나리오'!$H$4)*('d_시나리오'!$J$4-'d_시나리오'!$I$4))))</f>
        <v/>
      </c>
      <c r="M812">
        <f>RAND()</f>
        <v/>
      </c>
      <c r="N812">
        <f>IF('d_시나리오'!$J$5='d_시나리오'!$H$5,'d_시나리오'!$I$5,IF(M812&lt;('d_시나리오'!$I$5-'d_시나리오'!$H$5)/('d_시나리오'!$J$5-'d_시나리오'!$H$5),'d_시나리오'!$H$5+SQRT(M812*('d_시나리오'!$J$5-'d_시나리오'!$H$5)*('d_시나리오'!$I$5-'d_시나리오'!$H$5)),'d_시나리오'!$J$5-SQRT((1-M812)*('d_시나리오'!$J$5-'d_시나리오'!$H$5)*('d_시나리오'!$J$5-'d_시나리오'!$I$5))))</f>
        <v/>
      </c>
      <c r="O812">
        <f>RAND()</f>
        <v/>
      </c>
      <c r="P812">
        <f>IF('d_시나리오'!$J$6='d_시나리오'!$H$6,'d_시나리오'!$I$6,IF(O812&lt;('d_시나리오'!$I$6-'d_시나리오'!$H$6)/('d_시나리오'!$J$6-'d_시나리오'!$H$6),'d_시나리오'!$H$6+SQRT(O812*('d_시나리오'!$J$6-'d_시나리오'!$H$6)*('d_시나리오'!$I$6-'d_시나리오'!$H$6)),'d_시나리오'!$J$6-SQRT((1-O812)*('d_시나리오'!$J$6-'d_시나리오'!$H$6)*('d_시나리오'!$J$6-'d_시나리오'!$I$6))))</f>
        <v/>
      </c>
      <c r="Q812">
        <f>INDEX('d_분포'!$B$2:$B$57,RANDBETWEEN(1,56))</f>
        <v/>
      </c>
      <c r="R812">
        <f>BETAINV(RAND(),5,5)</f>
        <v/>
      </c>
      <c r="S812">
        <f>'d_고정'!$B$1*'6_기대효과'!$H$7*('d_시나리오'!$I$7/'d_고정'!$B$2)*B812</f>
        <v/>
      </c>
      <c r="T812">
        <f>S812*D812</f>
        <v/>
      </c>
      <c r="U812">
        <f>S812*F812*H812</f>
        <v/>
      </c>
      <c r="V812">
        <f>S812*F812*(H812-1)</f>
        <v/>
      </c>
      <c r="W812">
        <f>U812*J812</f>
        <v/>
      </c>
      <c r="X812">
        <f>T812+W812</f>
        <v/>
      </c>
      <c r="Y812">
        <f>(T812*E812+W812*L812)*(1-R812-'d_고정'!$B$13)</f>
        <v/>
      </c>
      <c r="Z812">
        <f>(U812*N812*Q812+'d_고정'!$B$3*('6_기대효과'!$H$7/8)*Q812*'d_고정'!$B$10*P812*('6_기대효과'!$K$7/'d_고정'!$B$9))*(1-R812)</f>
        <v/>
      </c>
      <c r="AA812">
        <f>W812*L812*(1-R812-'d_고정'!$B$13)+U812*MAX(N812-'d_고정'!$B$10*P812*('6_기대효과'!$K$7/'d_고정'!$B$9),0)*Q812*(1-R812)</f>
        <v/>
      </c>
      <c r="AB812">
        <f>Y812+Z812</f>
        <v/>
      </c>
      <c r="AC812">
        <f>Y812/('d_고정'!$B$5*'6_기대효과'!$H$7/8)/'d_고정'!$B$6</f>
        <v/>
      </c>
      <c r="AD812">
        <f>Y812/('d_고정'!$B$8*'6_기대효과'!$H$7/8)</f>
        <v/>
      </c>
    </row>
    <row r="813">
      <c r="A813">
        <f>RAND()</f>
        <v/>
      </c>
      <c r="B813">
        <f>IF('d_시나리오'!$J$2='d_시나리오'!$H$2,'d_시나리오'!$I$2,IF(A813&lt;('d_시나리오'!$I$2-'d_시나리오'!$H$2)/('d_시나리오'!$J$2-'d_시나리오'!$H$2),'d_시나리오'!$H$2+SQRT(A813*('d_시나리오'!$J$2-'d_시나리오'!$H$2)*('d_시나리오'!$I$2-'d_시나리오'!$H$2)),'d_시나리오'!$J$2-SQRT((1-A813)*('d_시나리오'!$J$2-'d_시나리오'!$H$2)*('d_시나리오'!$J$2-'d_시나리오'!$I$2))))</f>
        <v/>
      </c>
      <c r="C813">
        <f>RAND()</f>
        <v/>
      </c>
      <c r="D813">
        <f>BETAINV(RAND(),IF(C813&lt;'d_고정'!$B$26,'d_고정'!$B$23,'d_고정'!$B$16)+1,'d_고정'!$B$17-IF(C813&lt;'d_고정'!$B$26,'d_고정'!$B$23,'d_고정'!$B$16)+1)*('d_고정'!$B$14+('d_고정'!$B$15-'d_고정'!$B$14)*RAND())</f>
        <v/>
      </c>
      <c r="E813">
        <f>INDEX('d_분포'!$A$2:$A$28,RANDBETWEEN(1,27))</f>
        <v/>
      </c>
      <c r="F813">
        <f>INDEX('d_분포'!$C$2:$C$5,RANDBETWEEN(1,4))*(0.9+0.2*RAND())</f>
        <v/>
      </c>
      <c r="G813">
        <f>RAND()</f>
        <v/>
      </c>
      <c r="H813">
        <f>(F813+(1-F813)*('d_고정'!$B$22*BETAINV(RAND(),IF(G813&lt;'d_고정'!$B$26,'d_고정'!$B$25,'d_고정'!$B$20)+1,'d_고정'!$B$21-IF(G813&lt;'d_고정'!$B$26,'d_고정'!$B$25,'d_고정'!$B$20)+1)+(1-'d_고정'!$B$22)*BETAINV(RAND(),IF(G813&lt;'d_고정'!$B$26,'d_고정'!$B$24,'d_고정'!$B$18)+1,'d_고정'!$B$19-IF(G813&lt;'d_고정'!$B$26,'d_고정'!$B$24,'d_고정'!$B$18)+1))*('d_고정'!$B$14+('d_고정'!$B$15-'d_고정'!$B$14)*RAND()))/F813</f>
        <v/>
      </c>
      <c r="I813">
        <f>RAND()</f>
        <v/>
      </c>
      <c r="J813">
        <f>IF('d_시나리오'!$J$3='d_시나리오'!$H$3,'d_시나리오'!$I$3,IF(I813&lt;('d_시나리오'!$I$3-'d_시나리오'!$H$3)/('d_시나리오'!$J$3-'d_시나리오'!$H$3),'d_시나리오'!$H$3+SQRT(I813*('d_시나리오'!$J$3-'d_시나리오'!$H$3)*('d_시나리오'!$I$3-'d_시나리오'!$H$3)),'d_시나리오'!$J$3-SQRT((1-I813)*('d_시나리오'!$J$3-'d_시나리오'!$H$3)*('d_시나리오'!$J$3-'d_시나리오'!$I$3))))</f>
        <v/>
      </c>
      <c r="K813">
        <f>RAND()</f>
        <v/>
      </c>
      <c r="L813">
        <f>IF('d_시나리오'!$J$4='d_시나리오'!$H$4,'d_시나리오'!$I$4,IF(K813&lt;('d_시나리오'!$I$4-'d_시나리오'!$H$4)/('d_시나리오'!$J$4-'d_시나리오'!$H$4),'d_시나리오'!$H$4+SQRT(K813*('d_시나리오'!$J$4-'d_시나리오'!$H$4)*('d_시나리오'!$I$4-'d_시나리오'!$H$4)),'d_시나리오'!$J$4-SQRT((1-K813)*('d_시나리오'!$J$4-'d_시나리오'!$H$4)*('d_시나리오'!$J$4-'d_시나리오'!$I$4))))</f>
        <v/>
      </c>
      <c r="M813">
        <f>RAND()</f>
        <v/>
      </c>
      <c r="N813">
        <f>IF('d_시나리오'!$J$5='d_시나리오'!$H$5,'d_시나리오'!$I$5,IF(M813&lt;('d_시나리오'!$I$5-'d_시나리오'!$H$5)/('d_시나리오'!$J$5-'d_시나리오'!$H$5),'d_시나리오'!$H$5+SQRT(M813*('d_시나리오'!$J$5-'d_시나리오'!$H$5)*('d_시나리오'!$I$5-'d_시나리오'!$H$5)),'d_시나리오'!$J$5-SQRT((1-M813)*('d_시나리오'!$J$5-'d_시나리오'!$H$5)*('d_시나리오'!$J$5-'d_시나리오'!$I$5))))</f>
        <v/>
      </c>
      <c r="O813">
        <f>RAND()</f>
        <v/>
      </c>
      <c r="P813">
        <f>IF('d_시나리오'!$J$6='d_시나리오'!$H$6,'d_시나리오'!$I$6,IF(O813&lt;('d_시나리오'!$I$6-'d_시나리오'!$H$6)/('d_시나리오'!$J$6-'d_시나리오'!$H$6),'d_시나리오'!$H$6+SQRT(O813*('d_시나리오'!$J$6-'d_시나리오'!$H$6)*('d_시나리오'!$I$6-'d_시나리오'!$H$6)),'d_시나리오'!$J$6-SQRT((1-O813)*('d_시나리오'!$J$6-'d_시나리오'!$H$6)*('d_시나리오'!$J$6-'d_시나리오'!$I$6))))</f>
        <v/>
      </c>
      <c r="Q813">
        <f>INDEX('d_분포'!$B$2:$B$57,RANDBETWEEN(1,56))</f>
        <v/>
      </c>
      <c r="R813">
        <f>BETAINV(RAND(),5,5)</f>
        <v/>
      </c>
      <c r="S813">
        <f>'d_고정'!$B$1*'6_기대효과'!$H$7*('d_시나리오'!$I$7/'d_고정'!$B$2)*B813</f>
        <v/>
      </c>
      <c r="T813">
        <f>S813*D813</f>
        <v/>
      </c>
      <c r="U813">
        <f>S813*F813*H813</f>
        <v/>
      </c>
      <c r="V813">
        <f>S813*F813*(H813-1)</f>
        <v/>
      </c>
      <c r="W813">
        <f>U813*J813</f>
        <v/>
      </c>
      <c r="X813">
        <f>T813+W813</f>
        <v/>
      </c>
      <c r="Y813">
        <f>(T813*E813+W813*L813)*(1-R813-'d_고정'!$B$13)</f>
        <v/>
      </c>
      <c r="Z813">
        <f>(U813*N813*Q813+'d_고정'!$B$3*('6_기대효과'!$H$7/8)*Q813*'d_고정'!$B$10*P813*('6_기대효과'!$K$7/'d_고정'!$B$9))*(1-R813)</f>
        <v/>
      </c>
      <c r="AA813">
        <f>W813*L813*(1-R813-'d_고정'!$B$13)+U813*MAX(N813-'d_고정'!$B$10*P813*('6_기대효과'!$K$7/'d_고정'!$B$9),0)*Q813*(1-R813)</f>
        <v/>
      </c>
      <c r="AB813">
        <f>Y813+Z813</f>
        <v/>
      </c>
      <c r="AC813">
        <f>Y813/('d_고정'!$B$5*'6_기대효과'!$H$7/8)/'d_고정'!$B$6</f>
        <v/>
      </c>
      <c r="AD813">
        <f>Y813/('d_고정'!$B$8*'6_기대효과'!$H$7/8)</f>
        <v/>
      </c>
    </row>
    <row r="814">
      <c r="A814">
        <f>RAND()</f>
        <v/>
      </c>
      <c r="B814">
        <f>IF('d_시나리오'!$J$2='d_시나리오'!$H$2,'d_시나리오'!$I$2,IF(A814&lt;('d_시나리오'!$I$2-'d_시나리오'!$H$2)/('d_시나리오'!$J$2-'d_시나리오'!$H$2),'d_시나리오'!$H$2+SQRT(A814*('d_시나리오'!$J$2-'d_시나리오'!$H$2)*('d_시나리오'!$I$2-'d_시나리오'!$H$2)),'d_시나리오'!$J$2-SQRT((1-A814)*('d_시나리오'!$J$2-'d_시나리오'!$H$2)*('d_시나리오'!$J$2-'d_시나리오'!$I$2))))</f>
        <v/>
      </c>
      <c r="C814">
        <f>RAND()</f>
        <v/>
      </c>
      <c r="D814">
        <f>BETAINV(RAND(),IF(C814&lt;'d_고정'!$B$26,'d_고정'!$B$23,'d_고정'!$B$16)+1,'d_고정'!$B$17-IF(C814&lt;'d_고정'!$B$26,'d_고정'!$B$23,'d_고정'!$B$16)+1)*('d_고정'!$B$14+('d_고정'!$B$15-'d_고정'!$B$14)*RAND())</f>
        <v/>
      </c>
      <c r="E814">
        <f>INDEX('d_분포'!$A$2:$A$28,RANDBETWEEN(1,27))</f>
        <v/>
      </c>
      <c r="F814">
        <f>INDEX('d_분포'!$C$2:$C$5,RANDBETWEEN(1,4))*(0.9+0.2*RAND())</f>
        <v/>
      </c>
      <c r="G814">
        <f>RAND()</f>
        <v/>
      </c>
      <c r="H814">
        <f>(F814+(1-F814)*('d_고정'!$B$22*BETAINV(RAND(),IF(G814&lt;'d_고정'!$B$26,'d_고정'!$B$25,'d_고정'!$B$20)+1,'d_고정'!$B$21-IF(G814&lt;'d_고정'!$B$26,'d_고정'!$B$25,'d_고정'!$B$20)+1)+(1-'d_고정'!$B$22)*BETAINV(RAND(),IF(G814&lt;'d_고정'!$B$26,'d_고정'!$B$24,'d_고정'!$B$18)+1,'d_고정'!$B$19-IF(G814&lt;'d_고정'!$B$26,'d_고정'!$B$24,'d_고정'!$B$18)+1))*('d_고정'!$B$14+('d_고정'!$B$15-'d_고정'!$B$14)*RAND()))/F814</f>
        <v/>
      </c>
      <c r="I814">
        <f>RAND()</f>
        <v/>
      </c>
      <c r="J814">
        <f>IF('d_시나리오'!$J$3='d_시나리오'!$H$3,'d_시나리오'!$I$3,IF(I814&lt;('d_시나리오'!$I$3-'d_시나리오'!$H$3)/('d_시나리오'!$J$3-'d_시나리오'!$H$3),'d_시나리오'!$H$3+SQRT(I814*('d_시나리오'!$J$3-'d_시나리오'!$H$3)*('d_시나리오'!$I$3-'d_시나리오'!$H$3)),'d_시나리오'!$J$3-SQRT((1-I814)*('d_시나리오'!$J$3-'d_시나리오'!$H$3)*('d_시나리오'!$J$3-'d_시나리오'!$I$3))))</f>
        <v/>
      </c>
      <c r="K814">
        <f>RAND()</f>
        <v/>
      </c>
      <c r="L814">
        <f>IF('d_시나리오'!$J$4='d_시나리오'!$H$4,'d_시나리오'!$I$4,IF(K814&lt;('d_시나리오'!$I$4-'d_시나리오'!$H$4)/('d_시나리오'!$J$4-'d_시나리오'!$H$4),'d_시나리오'!$H$4+SQRT(K814*('d_시나리오'!$J$4-'d_시나리오'!$H$4)*('d_시나리오'!$I$4-'d_시나리오'!$H$4)),'d_시나리오'!$J$4-SQRT((1-K814)*('d_시나리오'!$J$4-'d_시나리오'!$H$4)*('d_시나리오'!$J$4-'d_시나리오'!$I$4))))</f>
        <v/>
      </c>
      <c r="M814">
        <f>RAND()</f>
        <v/>
      </c>
      <c r="N814">
        <f>IF('d_시나리오'!$J$5='d_시나리오'!$H$5,'d_시나리오'!$I$5,IF(M814&lt;('d_시나리오'!$I$5-'d_시나리오'!$H$5)/('d_시나리오'!$J$5-'d_시나리오'!$H$5),'d_시나리오'!$H$5+SQRT(M814*('d_시나리오'!$J$5-'d_시나리오'!$H$5)*('d_시나리오'!$I$5-'d_시나리오'!$H$5)),'d_시나리오'!$J$5-SQRT((1-M814)*('d_시나리오'!$J$5-'d_시나리오'!$H$5)*('d_시나리오'!$J$5-'d_시나리오'!$I$5))))</f>
        <v/>
      </c>
      <c r="O814">
        <f>RAND()</f>
        <v/>
      </c>
      <c r="P814">
        <f>IF('d_시나리오'!$J$6='d_시나리오'!$H$6,'d_시나리오'!$I$6,IF(O814&lt;('d_시나리오'!$I$6-'d_시나리오'!$H$6)/('d_시나리오'!$J$6-'d_시나리오'!$H$6),'d_시나리오'!$H$6+SQRT(O814*('d_시나리오'!$J$6-'d_시나리오'!$H$6)*('d_시나리오'!$I$6-'d_시나리오'!$H$6)),'d_시나리오'!$J$6-SQRT((1-O814)*('d_시나리오'!$J$6-'d_시나리오'!$H$6)*('d_시나리오'!$J$6-'d_시나리오'!$I$6))))</f>
        <v/>
      </c>
      <c r="Q814">
        <f>INDEX('d_분포'!$B$2:$B$57,RANDBETWEEN(1,56))</f>
        <v/>
      </c>
      <c r="R814">
        <f>BETAINV(RAND(),5,5)</f>
        <v/>
      </c>
      <c r="S814">
        <f>'d_고정'!$B$1*'6_기대효과'!$H$7*('d_시나리오'!$I$7/'d_고정'!$B$2)*B814</f>
        <v/>
      </c>
      <c r="T814">
        <f>S814*D814</f>
        <v/>
      </c>
      <c r="U814">
        <f>S814*F814*H814</f>
        <v/>
      </c>
      <c r="V814">
        <f>S814*F814*(H814-1)</f>
        <v/>
      </c>
      <c r="W814">
        <f>U814*J814</f>
        <v/>
      </c>
      <c r="X814">
        <f>T814+W814</f>
        <v/>
      </c>
      <c r="Y814">
        <f>(T814*E814+W814*L814)*(1-R814-'d_고정'!$B$13)</f>
        <v/>
      </c>
      <c r="Z814">
        <f>(U814*N814*Q814+'d_고정'!$B$3*('6_기대효과'!$H$7/8)*Q814*'d_고정'!$B$10*P814*('6_기대효과'!$K$7/'d_고정'!$B$9))*(1-R814)</f>
        <v/>
      </c>
      <c r="AA814">
        <f>W814*L814*(1-R814-'d_고정'!$B$13)+U814*MAX(N814-'d_고정'!$B$10*P814*('6_기대효과'!$K$7/'d_고정'!$B$9),0)*Q814*(1-R814)</f>
        <v/>
      </c>
      <c r="AB814">
        <f>Y814+Z814</f>
        <v/>
      </c>
      <c r="AC814">
        <f>Y814/('d_고정'!$B$5*'6_기대효과'!$H$7/8)/'d_고정'!$B$6</f>
        <v/>
      </c>
      <c r="AD814">
        <f>Y814/('d_고정'!$B$8*'6_기대효과'!$H$7/8)</f>
        <v/>
      </c>
    </row>
    <row r="815">
      <c r="A815">
        <f>RAND()</f>
        <v/>
      </c>
      <c r="B815">
        <f>IF('d_시나리오'!$J$2='d_시나리오'!$H$2,'d_시나리오'!$I$2,IF(A815&lt;('d_시나리오'!$I$2-'d_시나리오'!$H$2)/('d_시나리오'!$J$2-'d_시나리오'!$H$2),'d_시나리오'!$H$2+SQRT(A815*('d_시나리오'!$J$2-'d_시나리오'!$H$2)*('d_시나리오'!$I$2-'d_시나리오'!$H$2)),'d_시나리오'!$J$2-SQRT((1-A815)*('d_시나리오'!$J$2-'d_시나리오'!$H$2)*('d_시나리오'!$J$2-'d_시나리오'!$I$2))))</f>
        <v/>
      </c>
      <c r="C815">
        <f>RAND()</f>
        <v/>
      </c>
      <c r="D815">
        <f>BETAINV(RAND(),IF(C815&lt;'d_고정'!$B$26,'d_고정'!$B$23,'d_고정'!$B$16)+1,'d_고정'!$B$17-IF(C815&lt;'d_고정'!$B$26,'d_고정'!$B$23,'d_고정'!$B$16)+1)*('d_고정'!$B$14+('d_고정'!$B$15-'d_고정'!$B$14)*RAND())</f>
        <v/>
      </c>
      <c r="E815">
        <f>INDEX('d_분포'!$A$2:$A$28,RANDBETWEEN(1,27))</f>
        <v/>
      </c>
      <c r="F815">
        <f>INDEX('d_분포'!$C$2:$C$5,RANDBETWEEN(1,4))*(0.9+0.2*RAND())</f>
        <v/>
      </c>
      <c r="G815">
        <f>RAND()</f>
        <v/>
      </c>
      <c r="H815">
        <f>(F815+(1-F815)*('d_고정'!$B$22*BETAINV(RAND(),IF(G815&lt;'d_고정'!$B$26,'d_고정'!$B$25,'d_고정'!$B$20)+1,'d_고정'!$B$21-IF(G815&lt;'d_고정'!$B$26,'d_고정'!$B$25,'d_고정'!$B$20)+1)+(1-'d_고정'!$B$22)*BETAINV(RAND(),IF(G815&lt;'d_고정'!$B$26,'d_고정'!$B$24,'d_고정'!$B$18)+1,'d_고정'!$B$19-IF(G815&lt;'d_고정'!$B$26,'d_고정'!$B$24,'d_고정'!$B$18)+1))*('d_고정'!$B$14+('d_고정'!$B$15-'d_고정'!$B$14)*RAND()))/F815</f>
        <v/>
      </c>
      <c r="I815">
        <f>RAND()</f>
        <v/>
      </c>
      <c r="J815">
        <f>IF('d_시나리오'!$J$3='d_시나리오'!$H$3,'d_시나리오'!$I$3,IF(I815&lt;('d_시나리오'!$I$3-'d_시나리오'!$H$3)/('d_시나리오'!$J$3-'d_시나리오'!$H$3),'d_시나리오'!$H$3+SQRT(I815*('d_시나리오'!$J$3-'d_시나리오'!$H$3)*('d_시나리오'!$I$3-'d_시나리오'!$H$3)),'d_시나리오'!$J$3-SQRT((1-I815)*('d_시나리오'!$J$3-'d_시나리오'!$H$3)*('d_시나리오'!$J$3-'d_시나리오'!$I$3))))</f>
        <v/>
      </c>
      <c r="K815">
        <f>RAND()</f>
        <v/>
      </c>
      <c r="L815">
        <f>IF('d_시나리오'!$J$4='d_시나리오'!$H$4,'d_시나리오'!$I$4,IF(K815&lt;('d_시나리오'!$I$4-'d_시나리오'!$H$4)/('d_시나리오'!$J$4-'d_시나리오'!$H$4),'d_시나리오'!$H$4+SQRT(K815*('d_시나리오'!$J$4-'d_시나리오'!$H$4)*('d_시나리오'!$I$4-'d_시나리오'!$H$4)),'d_시나리오'!$J$4-SQRT((1-K815)*('d_시나리오'!$J$4-'d_시나리오'!$H$4)*('d_시나리오'!$J$4-'d_시나리오'!$I$4))))</f>
        <v/>
      </c>
      <c r="M815">
        <f>RAND()</f>
        <v/>
      </c>
      <c r="N815">
        <f>IF('d_시나리오'!$J$5='d_시나리오'!$H$5,'d_시나리오'!$I$5,IF(M815&lt;('d_시나리오'!$I$5-'d_시나리오'!$H$5)/('d_시나리오'!$J$5-'d_시나리오'!$H$5),'d_시나리오'!$H$5+SQRT(M815*('d_시나리오'!$J$5-'d_시나리오'!$H$5)*('d_시나리오'!$I$5-'d_시나리오'!$H$5)),'d_시나리오'!$J$5-SQRT((1-M815)*('d_시나리오'!$J$5-'d_시나리오'!$H$5)*('d_시나리오'!$J$5-'d_시나리오'!$I$5))))</f>
        <v/>
      </c>
      <c r="O815">
        <f>RAND()</f>
        <v/>
      </c>
      <c r="P815">
        <f>IF('d_시나리오'!$J$6='d_시나리오'!$H$6,'d_시나리오'!$I$6,IF(O815&lt;('d_시나리오'!$I$6-'d_시나리오'!$H$6)/('d_시나리오'!$J$6-'d_시나리오'!$H$6),'d_시나리오'!$H$6+SQRT(O815*('d_시나리오'!$J$6-'d_시나리오'!$H$6)*('d_시나리오'!$I$6-'d_시나리오'!$H$6)),'d_시나리오'!$J$6-SQRT((1-O815)*('d_시나리오'!$J$6-'d_시나리오'!$H$6)*('d_시나리오'!$J$6-'d_시나리오'!$I$6))))</f>
        <v/>
      </c>
      <c r="Q815">
        <f>INDEX('d_분포'!$B$2:$B$57,RANDBETWEEN(1,56))</f>
        <v/>
      </c>
      <c r="R815">
        <f>BETAINV(RAND(),5,5)</f>
        <v/>
      </c>
      <c r="S815">
        <f>'d_고정'!$B$1*'6_기대효과'!$H$7*('d_시나리오'!$I$7/'d_고정'!$B$2)*B815</f>
        <v/>
      </c>
      <c r="T815">
        <f>S815*D815</f>
        <v/>
      </c>
      <c r="U815">
        <f>S815*F815*H815</f>
        <v/>
      </c>
      <c r="V815">
        <f>S815*F815*(H815-1)</f>
        <v/>
      </c>
      <c r="W815">
        <f>U815*J815</f>
        <v/>
      </c>
      <c r="X815">
        <f>T815+W815</f>
        <v/>
      </c>
      <c r="Y815">
        <f>(T815*E815+W815*L815)*(1-R815-'d_고정'!$B$13)</f>
        <v/>
      </c>
      <c r="Z815">
        <f>(U815*N815*Q815+'d_고정'!$B$3*('6_기대효과'!$H$7/8)*Q815*'d_고정'!$B$10*P815*('6_기대효과'!$K$7/'d_고정'!$B$9))*(1-R815)</f>
        <v/>
      </c>
      <c r="AA815">
        <f>W815*L815*(1-R815-'d_고정'!$B$13)+U815*MAX(N815-'d_고정'!$B$10*P815*('6_기대효과'!$K$7/'d_고정'!$B$9),0)*Q815*(1-R815)</f>
        <v/>
      </c>
      <c r="AB815">
        <f>Y815+Z815</f>
        <v/>
      </c>
      <c r="AC815">
        <f>Y815/('d_고정'!$B$5*'6_기대효과'!$H$7/8)/'d_고정'!$B$6</f>
        <v/>
      </c>
      <c r="AD815">
        <f>Y815/('d_고정'!$B$8*'6_기대효과'!$H$7/8)</f>
        <v/>
      </c>
    </row>
    <row r="816">
      <c r="A816">
        <f>RAND()</f>
        <v/>
      </c>
      <c r="B816">
        <f>IF('d_시나리오'!$J$2='d_시나리오'!$H$2,'d_시나리오'!$I$2,IF(A816&lt;('d_시나리오'!$I$2-'d_시나리오'!$H$2)/('d_시나리오'!$J$2-'d_시나리오'!$H$2),'d_시나리오'!$H$2+SQRT(A816*('d_시나리오'!$J$2-'d_시나리오'!$H$2)*('d_시나리오'!$I$2-'d_시나리오'!$H$2)),'d_시나리오'!$J$2-SQRT((1-A816)*('d_시나리오'!$J$2-'d_시나리오'!$H$2)*('d_시나리오'!$J$2-'d_시나리오'!$I$2))))</f>
        <v/>
      </c>
      <c r="C816">
        <f>RAND()</f>
        <v/>
      </c>
      <c r="D816">
        <f>BETAINV(RAND(),IF(C816&lt;'d_고정'!$B$26,'d_고정'!$B$23,'d_고정'!$B$16)+1,'d_고정'!$B$17-IF(C816&lt;'d_고정'!$B$26,'d_고정'!$B$23,'d_고정'!$B$16)+1)*('d_고정'!$B$14+('d_고정'!$B$15-'d_고정'!$B$14)*RAND())</f>
        <v/>
      </c>
      <c r="E816">
        <f>INDEX('d_분포'!$A$2:$A$28,RANDBETWEEN(1,27))</f>
        <v/>
      </c>
      <c r="F816">
        <f>INDEX('d_분포'!$C$2:$C$5,RANDBETWEEN(1,4))*(0.9+0.2*RAND())</f>
        <v/>
      </c>
      <c r="G816">
        <f>RAND()</f>
        <v/>
      </c>
      <c r="H816">
        <f>(F816+(1-F816)*('d_고정'!$B$22*BETAINV(RAND(),IF(G816&lt;'d_고정'!$B$26,'d_고정'!$B$25,'d_고정'!$B$20)+1,'d_고정'!$B$21-IF(G816&lt;'d_고정'!$B$26,'d_고정'!$B$25,'d_고정'!$B$20)+1)+(1-'d_고정'!$B$22)*BETAINV(RAND(),IF(G816&lt;'d_고정'!$B$26,'d_고정'!$B$24,'d_고정'!$B$18)+1,'d_고정'!$B$19-IF(G816&lt;'d_고정'!$B$26,'d_고정'!$B$24,'d_고정'!$B$18)+1))*('d_고정'!$B$14+('d_고정'!$B$15-'d_고정'!$B$14)*RAND()))/F816</f>
        <v/>
      </c>
      <c r="I816">
        <f>RAND()</f>
        <v/>
      </c>
      <c r="J816">
        <f>IF('d_시나리오'!$J$3='d_시나리오'!$H$3,'d_시나리오'!$I$3,IF(I816&lt;('d_시나리오'!$I$3-'d_시나리오'!$H$3)/('d_시나리오'!$J$3-'d_시나리오'!$H$3),'d_시나리오'!$H$3+SQRT(I816*('d_시나리오'!$J$3-'d_시나리오'!$H$3)*('d_시나리오'!$I$3-'d_시나리오'!$H$3)),'d_시나리오'!$J$3-SQRT((1-I816)*('d_시나리오'!$J$3-'d_시나리오'!$H$3)*('d_시나리오'!$J$3-'d_시나리오'!$I$3))))</f>
        <v/>
      </c>
      <c r="K816">
        <f>RAND()</f>
        <v/>
      </c>
      <c r="L816">
        <f>IF('d_시나리오'!$J$4='d_시나리오'!$H$4,'d_시나리오'!$I$4,IF(K816&lt;('d_시나리오'!$I$4-'d_시나리오'!$H$4)/('d_시나리오'!$J$4-'d_시나리오'!$H$4),'d_시나리오'!$H$4+SQRT(K816*('d_시나리오'!$J$4-'d_시나리오'!$H$4)*('d_시나리오'!$I$4-'d_시나리오'!$H$4)),'d_시나리오'!$J$4-SQRT((1-K816)*('d_시나리오'!$J$4-'d_시나리오'!$H$4)*('d_시나리오'!$J$4-'d_시나리오'!$I$4))))</f>
        <v/>
      </c>
      <c r="M816">
        <f>RAND()</f>
        <v/>
      </c>
      <c r="N816">
        <f>IF('d_시나리오'!$J$5='d_시나리오'!$H$5,'d_시나리오'!$I$5,IF(M816&lt;('d_시나리오'!$I$5-'d_시나리오'!$H$5)/('d_시나리오'!$J$5-'d_시나리오'!$H$5),'d_시나리오'!$H$5+SQRT(M816*('d_시나리오'!$J$5-'d_시나리오'!$H$5)*('d_시나리오'!$I$5-'d_시나리오'!$H$5)),'d_시나리오'!$J$5-SQRT((1-M816)*('d_시나리오'!$J$5-'d_시나리오'!$H$5)*('d_시나리오'!$J$5-'d_시나리오'!$I$5))))</f>
        <v/>
      </c>
      <c r="O816">
        <f>RAND()</f>
        <v/>
      </c>
      <c r="P816">
        <f>IF('d_시나리오'!$J$6='d_시나리오'!$H$6,'d_시나리오'!$I$6,IF(O816&lt;('d_시나리오'!$I$6-'d_시나리오'!$H$6)/('d_시나리오'!$J$6-'d_시나리오'!$H$6),'d_시나리오'!$H$6+SQRT(O816*('d_시나리오'!$J$6-'d_시나리오'!$H$6)*('d_시나리오'!$I$6-'d_시나리오'!$H$6)),'d_시나리오'!$J$6-SQRT((1-O816)*('d_시나리오'!$J$6-'d_시나리오'!$H$6)*('d_시나리오'!$J$6-'d_시나리오'!$I$6))))</f>
        <v/>
      </c>
      <c r="Q816">
        <f>INDEX('d_분포'!$B$2:$B$57,RANDBETWEEN(1,56))</f>
        <v/>
      </c>
      <c r="R816">
        <f>BETAINV(RAND(),5,5)</f>
        <v/>
      </c>
      <c r="S816">
        <f>'d_고정'!$B$1*'6_기대효과'!$H$7*('d_시나리오'!$I$7/'d_고정'!$B$2)*B816</f>
        <v/>
      </c>
      <c r="T816">
        <f>S816*D816</f>
        <v/>
      </c>
      <c r="U816">
        <f>S816*F816*H816</f>
        <v/>
      </c>
      <c r="V816">
        <f>S816*F816*(H816-1)</f>
        <v/>
      </c>
      <c r="W816">
        <f>U816*J816</f>
        <v/>
      </c>
      <c r="X816">
        <f>T816+W816</f>
        <v/>
      </c>
      <c r="Y816">
        <f>(T816*E816+W816*L816)*(1-R816-'d_고정'!$B$13)</f>
        <v/>
      </c>
      <c r="Z816">
        <f>(U816*N816*Q816+'d_고정'!$B$3*('6_기대효과'!$H$7/8)*Q816*'d_고정'!$B$10*P816*('6_기대효과'!$K$7/'d_고정'!$B$9))*(1-R816)</f>
        <v/>
      </c>
      <c r="AA816">
        <f>W816*L816*(1-R816-'d_고정'!$B$13)+U816*MAX(N816-'d_고정'!$B$10*P816*('6_기대효과'!$K$7/'d_고정'!$B$9),0)*Q816*(1-R816)</f>
        <v/>
      </c>
      <c r="AB816">
        <f>Y816+Z816</f>
        <v/>
      </c>
      <c r="AC816">
        <f>Y816/('d_고정'!$B$5*'6_기대효과'!$H$7/8)/'d_고정'!$B$6</f>
        <v/>
      </c>
      <c r="AD816">
        <f>Y816/('d_고정'!$B$8*'6_기대효과'!$H$7/8)</f>
        <v/>
      </c>
    </row>
    <row r="817">
      <c r="A817">
        <f>RAND()</f>
        <v/>
      </c>
      <c r="B817">
        <f>IF('d_시나리오'!$J$2='d_시나리오'!$H$2,'d_시나리오'!$I$2,IF(A817&lt;('d_시나리오'!$I$2-'d_시나리오'!$H$2)/('d_시나리오'!$J$2-'d_시나리오'!$H$2),'d_시나리오'!$H$2+SQRT(A817*('d_시나리오'!$J$2-'d_시나리오'!$H$2)*('d_시나리오'!$I$2-'d_시나리오'!$H$2)),'d_시나리오'!$J$2-SQRT((1-A817)*('d_시나리오'!$J$2-'d_시나리오'!$H$2)*('d_시나리오'!$J$2-'d_시나리오'!$I$2))))</f>
        <v/>
      </c>
      <c r="C817">
        <f>RAND()</f>
        <v/>
      </c>
      <c r="D817">
        <f>BETAINV(RAND(),IF(C817&lt;'d_고정'!$B$26,'d_고정'!$B$23,'d_고정'!$B$16)+1,'d_고정'!$B$17-IF(C817&lt;'d_고정'!$B$26,'d_고정'!$B$23,'d_고정'!$B$16)+1)*('d_고정'!$B$14+('d_고정'!$B$15-'d_고정'!$B$14)*RAND())</f>
        <v/>
      </c>
      <c r="E817">
        <f>INDEX('d_분포'!$A$2:$A$28,RANDBETWEEN(1,27))</f>
        <v/>
      </c>
      <c r="F817">
        <f>INDEX('d_분포'!$C$2:$C$5,RANDBETWEEN(1,4))*(0.9+0.2*RAND())</f>
        <v/>
      </c>
      <c r="G817">
        <f>RAND()</f>
        <v/>
      </c>
      <c r="H817">
        <f>(F817+(1-F817)*('d_고정'!$B$22*BETAINV(RAND(),IF(G817&lt;'d_고정'!$B$26,'d_고정'!$B$25,'d_고정'!$B$20)+1,'d_고정'!$B$21-IF(G817&lt;'d_고정'!$B$26,'d_고정'!$B$25,'d_고정'!$B$20)+1)+(1-'d_고정'!$B$22)*BETAINV(RAND(),IF(G817&lt;'d_고정'!$B$26,'d_고정'!$B$24,'d_고정'!$B$18)+1,'d_고정'!$B$19-IF(G817&lt;'d_고정'!$B$26,'d_고정'!$B$24,'d_고정'!$B$18)+1))*('d_고정'!$B$14+('d_고정'!$B$15-'d_고정'!$B$14)*RAND()))/F817</f>
        <v/>
      </c>
      <c r="I817">
        <f>RAND()</f>
        <v/>
      </c>
      <c r="J817">
        <f>IF('d_시나리오'!$J$3='d_시나리오'!$H$3,'d_시나리오'!$I$3,IF(I817&lt;('d_시나리오'!$I$3-'d_시나리오'!$H$3)/('d_시나리오'!$J$3-'d_시나리오'!$H$3),'d_시나리오'!$H$3+SQRT(I817*('d_시나리오'!$J$3-'d_시나리오'!$H$3)*('d_시나리오'!$I$3-'d_시나리오'!$H$3)),'d_시나리오'!$J$3-SQRT((1-I817)*('d_시나리오'!$J$3-'d_시나리오'!$H$3)*('d_시나리오'!$J$3-'d_시나리오'!$I$3))))</f>
        <v/>
      </c>
      <c r="K817">
        <f>RAND()</f>
        <v/>
      </c>
      <c r="L817">
        <f>IF('d_시나리오'!$J$4='d_시나리오'!$H$4,'d_시나리오'!$I$4,IF(K817&lt;('d_시나리오'!$I$4-'d_시나리오'!$H$4)/('d_시나리오'!$J$4-'d_시나리오'!$H$4),'d_시나리오'!$H$4+SQRT(K817*('d_시나리오'!$J$4-'d_시나리오'!$H$4)*('d_시나리오'!$I$4-'d_시나리오'!$H$4)),'d_시나리오'!$J$4-SQRT((1-K817)*('d_시나리오'!$J$4-'d_시나리오'!$H$4)*('d_시나리오'!$J$4-'d_시나리오'!$I$4))))</f>
        <v/>
      </c>
      <c r="M817">
        <f>RAND()</f>
        <v/>
      </c>
      <c r="N817">
        <f>IF('d_시나리오'!$J$5='d_시나리오'!$H$5,'d_시나리오'!$I$5,IF(M817&lt;('d_시나리오'!$I$5-'d_시나리오'!$H$5)/('d_시나리오'!$J$5-'d_시나리오'!$H$5),'d_시나리오'!$H$5+SQRT(M817*('d_시나리오'!$J$5-'d_시나리오'!$H$5)*('d_시나리오'!$I$5-'d_시나리오'!$H$5)),'d_시나리오'!$J$5-SQRT((1-M817)*('d_시나리오'!$J$5-'d_시나리오'!$H$5)*('d_시나리오'!$J$5-'d_시나리오'!$I$5))))</f>
        <v/>
      </c>
      <c r="O817">
        <f>RAND()</f>
        <v/>
      </c>
      <c r="P817">
        <f>IF('d_시나리오'!$J$6='d_시나리오'!$H$6,'d_시나리오'!$I$6,IF(O817&lt;('d_시나리오'!$I$6-'d_시나리오'!$H$6)/('d_시나리오'!$J$6-'d_시나리오'!$H$6),'d_시나리오'!$H$6+SQRT(O817*('d_시나리오'!$J$6-'d_시나리오'!$H$6)*('d_시나리오'!$I$6-'d_시나리오'!$H$6)),'d_시나리오'!$J$6-SQRT((1-O817)*('d_시나리오'!$J$6-'d_시나리오'!$H$6)*('d_시나리오'!$J$6-'d_시나리오'!$I$6))))</f>
        <v/>
      </c>
      <c r="Q817">
        <f>INDEX('d_분포'!$B$2:$B$57,RANDBETWEEN(1,56))</f>
        <v/>
      </c>
      <c r="R817">
        <f>BETAINV(RAND(),5,5)</f>
        <v/>
      </c>
      <c r="S817">
        <f>'d_고정'!$B$1*'6_기대효과'!$H$7*('d_시나리오'!$I$7/'d_고정'!$B$2)*B817</f>
        <v/>
      </c>
      <c r="T817">
        <f>S817*D817</f>
        <v/>
      </c>
      <c r="U817">
        <f>S817*F817*H817</f>
        <v/>
      </c>
      <c r="V817">
        <f>S817*F817*(H817-1)</f>
        <v/>
      </c>
      <c r="W817">
        <f>U817*J817</f>
        <v/>
      </c>
      <c r="X817">
        <f>T817+W817</f>
        <v/>
      </c>
      <c r="Y817">
        <f>(T817*E817+W817*L817)*(1-R817-'d_고정'!$B$13)</f>
        <v/>
      </c>
      <c r="Z817">
        <f>(U817*N817*Q817+'d_고정'!$B$3*('6_기대효과'!$H$7/8)*Q817*'d_고정'!$B$10*P817*('6_기대효과'!$K$7/'d_고정'!$B$9))*(1-R817)</f>
        <v/>
      </c>
      <c r="AA817">
        <f>W817*L817*(1-R817-'d_고정'!$B$13)+U817*MAX(N817-'d_고정'!$B$10*P817*('6_기대효과'!$K$7/'d_고정'!$B$9),0)*Q817*(1-R817)</f>
        <v/>
      </c>
      <c r="AB817">
        <f>Y817+Z817</f>
        <v/>
      </c>
      <c r="AC817">
        <f>Y817/('d_고정'!$B$5*'6_기대효과'!$H$7/8)/'d_고정'!$B$6</f>
        <v/>
      </c>
      <c r="AD817">
        <f>Y817/('d_고정'!$B$8*'6_기대효과'!$H$7/8)</f>
        <v/>
      </c>
    </row>
    <row r="818">
      <c r="A818">
        <f>RAND()</f>
        <v/>
      </c>
      <c r="B818">
        <f>IF('d_시나리오'!$J$2='d_시나리오'!$H$2,'d_시나리오'!$I$2,IF(A818&lt;('d_시나리오'!$I$2-'d_시나리오'!$H$2)/('d_시나리오'!$J$2-'d_시나리오'!$H$2),'d_시나리오'!$H$2+SQRT(A818*('d_시나리오'!$J$2-'d_시나리오'!$H$2)*('d_시나리오'!$I$2-'d_시나리오'!$H$2)),'d_시나리오'!$J$2-SQRT((1-A818)*('d_시나리오'!$J$2-'d_시나리오'!$H$2)*('d_시나리오'!$J$2-'d_시나리오'!$I$2))))</f>
        <v/>
      </c>
      <c r="C818">
        <f>RAND()</f>
        <v/>
      </c>
      <c r="D818">
        <f>BETAINV(RAND(),IF(C818&lt;'d_고정'!$B$26,'d_고정'!$B$23,'d_고정'!$B$16)+1,'d_고정'!$B$17-IF(C818&lt;'d_고정'!$B$26,'d_고정'!$B$23,'d_고정'!$B$16)+1)*('d_고정'!$B$14+('d_고정'!$B$15-'d_고정'!$B$14)*RAND())</f>
        <v/>
      </c>
      <c r="E818">
        <f>INDEX('d_분포'!$A$2:$A$28,RANDBETWEEN(1,27))</f>
        <v/>
      </c>
      <c r="F818">
        <f>INDEX('d_분포'!$C$2:$C$5,RANDBETWEEN(1,4))*(0.9+0.2*RAND())</f>
        <v/>
      </c>
      <c r="G818">
        <f>RAND()</f>
        <v/>
      </c>
      <c r="H818">
        <f>(F818+(1-F818)*('d_고정'!$B$22*BETAINV(RAND(),IF(G818&lt;'d_고정'!$B$26,'d_고정'!$B$25,'d_고정'!$B$20)+1,'d_고정'!$B$21-IF(G818&lt;'d_고정'!$B$26,'d_고정'!$B$25,'d_고정'!$B$20)+1)+(1-'d_고정'!$B$22)*BETAINV(RAND(),IF(G818&lt;'d_고정'!$B$26,'d_고정'!$B$24,'d_고정'!$B$18)+1,'d_고정'!$B$19-IF(G818&lt;'d_고정'!$B$26,'d_고정'!$B$24,'d_고정'!$B$18)+1))*('d_고정'!$B$14+('d_고정'!$B$15-'d_고정'!$B$14)*RAND()))/F818</f>
        <v/>
      </c>
      <c r="I818">
        <f>RAND()</f>
        <v/>
      </c>
      <c r="J818">
        <f>IF('d_시나리오'!$J$3='d_시나리오'!$H$3,'d_시나리오'!$I$3,IF(I818&lt;('d_시나리오'!$I$3-'d_시나리오'!$H$3)/('d_시나리오'!$J$3-'d_시나리오'!$H$3),'d_시나리오'!$H$3+SQRT(I818*('d_시나리오'!$J$3-'d_시나리오'!$H$3)*('d_시나리오'!$I$3-'d_시나리오'!$H$3)),'d_시나리오'!$J$3-SQRT((1-I818)*('d_시나리오'!$J$3-'d_시나리오'!$H$3)*('d_시나리오'!$J$3-'d_시나리오'!$I$3))))</f>
        <v/>
      </c>
      <c r="K818">
        <f>RAND()</f>
        <v/>
      </c>
      <c r="L818">
        <f>IF('d_시나리오'!$J$4='d_시나리오'!$H$4,'d_시나리오'!$I$4,IF(K818&lt;('d_시나리오'!$I$4-'d_시나리오'!$H$4)/('d_시나리오'!$J$4-'d_시나리오'!$H$4),'d_시나리오'!$H$4+SQRT(K818*('d_시나리오'!$J$4-'d_시나리오'!$H$4)*('d_시나리오'!$I$4-'d_시나리오'!$H$4)),'d_시나리오'!$J$4-SQRT((1-K818)*('d_시나리오'!$J$4-'d_시나리오'!$H$4)*('d_시나리오'!$J$4-'d_시나리오'!$I$4))))</f>
        <v/>
      </c>
      <c r="M818">
        <f>RAND()</f>
        <v/>
      </c>
      <c r="N818">
        <f>IF('d_시나리오'!$J$5='d_시나리오'!$H$5,'d_시나리오'!$I$5,IF(M818&lt;('d_시나리오'!$I$5-'d_시나리오'!$H$5)/('d_시나리오'!$J$5-'d_시나리오'!$H$5),'d_시나리오'!$H$5+SQRT(M818*('d_시나리오'!$J$5-'d_시나리오'!$H$5)*('d_시나리오'!$I$5-'d_시나리오'!$H$5)),'d_시나리오'!$J$5-SQRT((1-M818)*('d_시나리오'!$J$5-'d_시나리오'!$H$5)*('d_시나리오'!$J$5-'d_시나리오'!$I$5))))</f>
        <v/>
      </c>
      <c r="O818">
        <f>RAND()</f>
        <v/>
      </c>
      <c r="P818">
        <f>IF('d_시나리오'!$J$6='d_시나리오'!$H$6,'d_시나리오'!$I$6,IF(O818&lt;('d_시나리오'!$I$6-'d_시나리오'!$H$6)/('d_시나리오'!$J$6-'d_시나리오'!$H$6),'d_시나리오'!$H$6+SQRT(O818*('d_시나리오'!$J$6-'d_시나리오'!$H$6)*('d_시나리오'!$I$6-'d_시나리오'!$H$6)),'d_시나리오'!$J$6-SQRT((1-O818)*('d_시나리오'!$J$6-'d_시나리오'!$H$6)*('d_시나리오'!$J$6-'d_시나리오'!$I$6))))</f>
        <v/>
      </c>
      <c r="Q818">
        <f>INDEX('d_분포'!$B$2:$B$57,RANDBETWEEN(1,56))</f>
        <v/>
      </c>
      <c r="R818">
        <f>BETAINV(RAND(),5,5)</f>
        <v/>
      </c>
      <c r="S818">
        <f>'d_고정'!$B$1*'6_기대효과'!$H$7*('d_시나리오'!$I$7/'d_고정'!$B$2)*B818</f>
        <v/>
      </c>
      <c r="T818">
        <f>S818*D818</f>
        <v/>
      </c>
      <c r="U818">
        <f>S818*F818*H818</f>
        <v/>
      </c>
      <c r="V818">
        <f>S818*F818*(H818-1)</f>
        <v/>
      </c>
      <c r="W818">
        <f>U818*J818</f>
        <v/>
      </c>
      <c r="X818">
        <f>T818+W818</f>
        <v/>
      </c>
      <c r="Y818">
        <f>(T818*E818+W818*L818)*(1-R818-'d_고정'!$B$13)</f>
        <v/>
      </c>
      <c r="Z818">
        <f>(U818*N818*Q818+'d_고정'!$B$3*('6_기대효과'!$H$7/8)*Q818*'d_고정'!$B$10*P818*('6_기대효과'!$K$7/'d_고정'!$B$9))*(1-R818)</f>
        <v/>
      </c>
      <c r="AA818">
        <f>W818*L818*(1-R818-'d_고정'!$B$13)+U818*MAX(N818-'d_고정'!$B$10*P818*('6_기대효과'!$K$7/'d_고정'!$B$9),0)*Q818*(1-R818)</f>
        <v/>
      </c>
      <c r="AB818">
        <f>Y818+Z818</f>
        <v/>
      </c>
      <c r="AC818">
        <f>Y818/('d_고정'!$B$5*'6_기대효과'!$H$7/8)/'d_고정'!$B$6</f>
        <v/>
      </c>
      <c r="AD818">
        <f>Y818/('d_고정'!$B$8*'6_기대효과'!$H$7/8)</f>
        <v/>
      </c>
    </row>
    <row r="819">
      <c r="A819">
        <f>RAND()</f>
        <v/>
      </c>
      <c r="B819">
        <f>IF('d_시나리오'!$J$2='d_시나리오'!$H$2,'d_시나리오'!$I$2,IF(A819&lt;('d_시나리오'!$I$2-'d_시나리오'!$H$2)/('d_시나리오'!$J$2-'d_시나리오'!$H$2),'d_시나리오'!$H$2+SQRT(A819*('d_시나리오'!$J$2-'d_시나리오'!$H$2)*('d_시나리오'!$I$2-'d_시나리오'!$H$2)),'d_시나리오'!$J$2-SQRT((1-A819)*('d_시나리오'!$J$2-'d_시나리오'!$H$2)*('d_시나리오'!$J$2-'d_시나리오'!$I$2))))</f>
        <v/>
      </c>
      <c r="C819">
        <f>RAND()</f>
        <v/>
      </c>
      <c r="D819">
        <f>BETAINV(RAND(),IF(C819&lt;'d_고정'!$B$26,'d_고정'!$B$23,'d_고정'!$B$16)+1,'d_고정'!$B$17-IF(C819&lt;'d_고정'!$B$26,'d_고정'!$B$23,'d_고정'!$B$16)+1)*('d_고정'!$B$14+('d_고정'!$B$15-'d_고정'!$B$14)*RAND())</f>
        <v/>
      </c>
      <c r="E819">
        <f>INDEX('d_분포'!$A$2:$A$28,RANDBETWEEN(1,27))</f>
        <v/>
      </c>
      <c r="F819">
        <f>INDEX('d_분포'!$C$2:$C$5,RANDBETWEEN(1,4))*(0.9+0.2*RAND())</f>
        <v/>
      </c>
      <c r="G819">
        <f>RAND()</f>
        <v/>
      </c>
      <c r="H819">
        <f>(F819+(1-F819)*('d_고정'!$B$22*BETAINV(RAND(),IF(G819&lt;'d_고정'!$B$26,'d_고정'!$B$25,'d_고정'!$B$20)+1,'d_고정'!$B$21-IF(G819&lt;'d_고정'!$B$26,'d_고정'!$B$25,'d_고정'!$B$20)+1)+(1-'d_고정'!$B$22)*BETAINV(RAND(),IF(G819&lt;'d_고정'!$B$26,'d_고정'!$B$24,'d_고정'!$B$18)+1,'d_고정'!$B$19-IF(G819&lt;'d_고정'!$B$26,'d_고정'!$B$24,'d_고정'!$B$18)+1))*('d_고정'!$B$14+('d_고정'!$B$15-'d_고정'!$B$14)*RAND()))/F819</f>
        <v/>
      </c>
      <c r="I819">
        <f>RAND()</f>
        <v/>
      </c>
      <c r="J819">
        <f>IF('d_시나리오'!$J$3='d_시나리오'!$H$3,'d_시나리오'!$I$3,IF(I819&lt;('d_시나리오'!$I$3-'d_시나리오'!$H$3)/('d_시나리오'!$J$3-'d_시나리오'!$H$3),'d_시나리오'!$H$3+SQRT(I819*('d_시나리오'!$J$3-'d_시나리오'!$H$3)*('d_시나리오'!$I$3-'d_시나리오'!$H$3)),'d_시나리오'!$J$3-SQRT((1-I819)*('d_시나리오'!$J$3-'d_시나리오'!$H$3)*('d_시나리오'!$J$3-'d_시나리오'!$I$3))))</f>
        <v/>
      </c>
      <c r="K819">
        <f>RAND()</f>
        <v/>
      </c>
      <c r="L819">
        <f>IF('d_시나리오'!$J$4='d_시나리오'!$H$4,'d_시나리오'!$I$4,IF(K819&lt;('d_시나리오'!$I$4-'d_시나리오'!$H$4)/('d_시나리오'!$J$4-'d_시나리오'!$H$4),'d_시나리오'!$H$4+SQRT(K819*('d_시나리오'!$J$4-'d_시나리오'!$H$4)*('d_시나리오'!$I$4-'d_시나리오'!$H$4)),'d_시나리오'!$J$4-SQRT((1-K819)*('d_시나리오'!$J$4-'d_시나리오'!$H$4)*('d_시나리오'!$J$4-'d_시나리오'!$I$4))))</f>
        <v/>
      </c>
      <c r="M819">
        <f>RAND()</f>
        <v/>
      </c>
      <c r="N819">
        <f>IF('d_시나리오'!$J$5='d_시나리오'!$H$5,'d_시나리오'!$I$5,IF(M819&lt;('d_시나리오'!$I$5-'d_시나리오'!$H$5)/('d_시나리오'!$J$5-'d_시나리오'!$H$5),'d_시나리오'!$H$5+SQRT(M819*('d_시나리오'!$J$5-'d_시나리오'!$H$5)*('d_시나리오'!$I$5-'d_시나리오'!$H$5)),'d_시나리오'!$J$5-SQRT((1-M819)*('d_시나리오'!$J$5-'d_시나리오'!$H$5)*('d_시나리오'!$J$5-'d_시나리오'!$I$5))))</f>
        <v/>
      </c>
      <c r="O819">
        <f>RAND()</f>
        <v/>
      </c>
      <c r="P819">
        <f>IF('d_시나리오'!$J$6='d_시나리오'!$H$6,'d_시나리오'!$I$6,IF(O819&lt;('d_시나리오'!$I$6-'d_시나리오'!$H$6)/('d_시나리오'!$J$6-'d_시나리오'!$H$6),'d_시나리오'!$H$6+SQRT(O819*('d_시나리오'!$J$6-'d_시나리오'!$H$6)*('d_시나리오'!$I$6-'d_시나리오'!$H$6)),'d_시나리오'!$J$6-SQRT((1-O819)*('d_시나리오'!$J$6-'d_시나리오'!$H$6)*('d_시나리오'!$J$6-'d_시나리오'!$I$6))))</f>
        <v/>
      </c>
      <c r="Q819">
        <f>INDEX('d_분포'!$B$2:$B$57,RANDBETWEEN(1,56))</f>
        <v/>
      </c>
      <c r="R819">
        <f>BETAINV(RAND(),5,5)</f>
        <v/>
      </c>
      <c r="S819">
        <f>'d_고정'!$B$1*'6_기대효과'!$H$7*('d_시나리오'!$I$7/'d_고정'!$B$2)*B819</f>
        <v/>
      </c>
      <c r="T819">
        <f>S819*D819</f>
        <v/>
      </c>
      <c r="U819">
        <f>S819*F819*H819</f>
        <v/>
      </c>
      <c r="V819">
        <f>S819*F819*(H819-1)</f>
        <v/>
      </c>
      <c r="W819">
        <f>U819*J819</f>
        <v/>
      </c>
      <c r="X819">
        <f>T819+W819</f>
        <v/>
      </c>
      <c r="Y819">
        <f>(T819*E819+W819*L819)*(1-R819-'d_고정'!$B$13)</f>
        <v/>
      </c>
      <c r="Z819">
        <f>(U819*N819*Q819+'d_고정'!$B$3*('6_기대효과'!$H$7/8)*Q819*'d_고정'!$B$10*P819*('6_기대효과'!$K$7/'d_고정'!$B$9))*(1-R819)</f>
        <v/>
      </c>
      <c r="AA819">
        <f>W819*L819*(1-R819-'d_고정'!$B$13)+U819*MAX(N819-'d_고정'!$B$10*P819*('6_기대효과'!$K$7/'d_고정'!$B$9),0)*Q819*(1-R819)</f>
        <v/>
      </c>
      <c r="AB819">
        <f>Y819+Z819</f>
        <v/>
      </c>
      <c r="AC819">
        <f>Y819/('d_고정'!$B$5*'6_기대효과'!$H$7/8)/'d_고정'!$B$6</f>
        <v/>
      </c>
      <c r="AD819">
        <f>Y819/('d_고정'!$B$8*'6_기대효과'!$H$7/8)</f>
        <v/>
      </c>
    </row>
    <row r="820">
      <c r="A820">
        <f>RAND()</f>
        <v/>
      </c>
      <c r="B820">
        <f>IF('d_시나리오'!$J$2='d_시나리오'!$H$2,'d_시나리오'!$I$2,IF(A820&lt;('d_시나리오'!$I$2-'d_시나리오'!$H$2)/('d_시나리오'!$J$2-'d_시나리오'!$H$2),'d_시나리오'!$H$2+SQRT(A820*('d_시나리오'!$J$2-'d_시나리오'!$H$2)*('d_시나리오'!$I$2-'d_시나리오'!$H$2)),'d_시나리오'!$J$2-SQRT((1-A820)*('d_시나리오'!$J$2-'d_시나리오'!$H$2)*('d_시나리오'!$J$2-'d_시나리오'!$I$2))))</f>
        <v/>
      </c>
      <c r="C820">
        <f>RAND()</f>
        <v/>
      </c>
      <c r="D820">
        <f>BETAINV(RAND(),IF(C820&lt;'d_고정'!$B$26,'d_고정'!$B$23,'d_고정'!$B$16)+1,'d_고정'!$B$17-IF(C820&lt;'d_고정'!$B$26,'d_고정'!$B$23,'d_고정'!$B$16)+1)*('d_고정'!$B$14+('d_고정'!$B$15-'d_고정'!$B$14)*RAND())</f>
        <v/>
      </c>
      <c r="E820">
        <f>INDEX('d_분포'!$A$2:$A$28,RANDBETWEEN(1,27))</f>
        <v/>
      </c>
      <c r="F820">
        <f>INDEX('d_분포'!$C$2:$C$5,RANDBETWEEN(1,4))*(0.9+0.2*RAND())</f>
        <v/>
      </c>
      <c r="G820">
        <f>RAND()</f>
        <v/>
      </c>
      <c r="H820">
        <f>(F820+(1-F820)*('d_고정'!$B$22*BETAINV(RAND(),IF(G820&lt;'d_고정'!$B$26,'d_고정'!$B$25,'d_고정'!$B$20)+1,'d_고정'!$B$21-IF(G820&lt;'d_고정'!$B$26,'d_고정'!$B$25,'d_고정'!$B$20)+1)+(1-'d_고정'!$B$22)*BETAINV(RAND(),IF(G820&lt;'d_고정'!$B$26,'d_고정'!$B$24,'d_고정'!$B$18)+1,'d_고정'!$B$19-IF(G820&lt;'d_고정'!$B$26,'d_고정'!$B$24,'d_고정'!$B$18)+1))*('d_고정'!$B$14+('d_고정'!$B$15-'d_고정'!$B$14)*RAND()))/F820</f>
        <v/>
      </c>
      <c r="I820">
        <f>RAND()</f>
        <v/>
      </c>
      <c r="J820">
        <f>IF('d_시나리오'!$J$3='d_시나리오'!$H$3,'d_시나리오'!$I$3,IF(I820&lt;('d_시나리오'!$I$3-'d_시나리오'!$H$3)/('d_시나리오'!$J$3-'d_시나리오'!$H$3),'d_시나리오'!$H$3+SQRT(I820*('d_시나리오'!$J$3-'d_시나리오'!$H$3)*('d_시나리오'!$I$3-'d_시나리오'!$H$3)),'d_시나리오'!$J$3-SQRT((1-I820)*('d_시나리오'!$J$3-'d_시나리오'!$H$3)*('d_시나리오'!$J$3-'d_시나리오'!$I$3))))</f>
        <v/>
      </c>
      <c r="K820">
        <f>RAND()</f>
        <v/>
      </c>
      <c r="L820">
        <f>IF('d_시나리오'!$J$4='d_시나리오'!$H$4,'d_시나리오'!$I$4,IF(K820&lt;('d_시나리오'!$I$4-'d_시나리오'!$H$4)/('d_시나리오'!$J$4-'d_시나리오'!$H$4),'d_시나리오'!$H$4+SQRT(K820*('d_시나리오'!$J$4-'d_시나리오'!$H$4)*('d_시나리오'!$I$4-'d_시나리오'!$H$4)),'d_시나리오'!$J$4-SQRT((1-K820)*('d_시나리오'!$J$4-'d_시나리오'!$H$4)*('d_시나리오'!$J$4-'d_시나리오'!$I$4))))</f>
        <v/>
      </c>
      <c r="M820">
        <f>RAND()</f>
        <v/>
      </c>
      <c r="N820">
        <f>IF('d_시나리오'!$J$5='d_시나리오'!$H$5,'d_시나리오'!$I$5,IF(M820&lt;('d_시나리오'!$I$5-'d_시나리오'!$H$5)/('d_시나리오'!$J$5-'d_시나리오'!$H$5),'d_시나리오'!$H$5+SQRT(M820*('d_시나리오'!$J$5-'d_시나리오'!$H$5)*('d_시나리오'!$I$5-'d_시나리오'!$H$5)),'d_시나리오'!$J$5-SQRT((1-M820)*('d_시나리오'!$J$5-'d_시나리오'!$H$5)*('d_시나리오'!$J$5-'d_시나리오'!$I$5))))</f>
        <v/>
      </c>
      <c r="O820">
        <f>RAND()</f>
        <v/>
      </c>
      <c r="P820">
        <f>IF('d_시나리오'!$J$6='d_시나리오'!$H$6,'d_시나리오'!$I$6,IF(O820&lt;('d_시나리오'!$I$6-'d_시나리오'!$H$6)/('d_시나리오'!$J$6-'d_시나리오'!$H$6),'d_시나리오'!$H$6+SQRT(O820*('d_시나리오'!$J$6-'d_시나리오'!$H$6)*('d_시나리오'!$I$6-'d_시나리오'!$H$6)),'d_시나리오'!$J$6-SQRT((1-O820)*('d_시나리오'!$J$6-'d_시나리오'!$H$6)*('d_시나리오'!$J$6-'d_시나리오'!$I$6))))</f>
        <v/>
      </c>
      <c r="Q820">
        <f>INDEX('d_분포'!$B$2:$B$57,RANDBETWEEN(1,56))</f>
        <v/>
      </c>
      <c r="R820">
        <f>BETAINV(RAND(),5,5)</f>
        <v/>
      </c>
      <c r="S820">
        <f>'d_고정'!$B$1*'6_기대효과'!$H$7*('d_시나리오'!$I$7/'d_고정'!$B$2)*B820</f>
        <v/>
      </c>
      <c r="T820">
        <f>S820*D820</f>
        <v/>
      </c>
      <c r="U820">
        <f>S820*F820*H820</f>
        <v/>
      </c>
      <c r="V820">
        <f>S820*F820*(H820-1)</f>
        <v/>
      </c>
      <c r="W820">
        <f>U820*J820</f>
        <v/>
      </c>
      <c r="X820">
        <f>T820+W820</f>
        <v/>
      </c>
      <c r="Y820">
        <f>(T820*E820+W820*L820)*(1-R820-'d_고정'!$B$13)</f>
        <v/>
      </c>
      <c r="Z820">
        <f>(U820*N820*Q820+'d_고정'!$B$3*('6_기대효과'!$H$7/8)*Q820*'d_고정'!$B$10*P820*('6_기대효과'!$K$7/'d_고정'!$B$9))*(1-R820)</f>
        <v/>
      </c>
      <c r="AA820">
        <f>W820*L820*(1-R820-'d_고정'!$B$13)+U820*MAX(N820-'d_고정'!$B$10*P820*('6_기대효과'!$K$7/'d_고정'!$B$9),0)*Q820*(1-R820)</f>
        <v/>
      </c>
      <c r="AB820">
        <f>Y820+Z820</f>
        <v/>
      </c>
      <c r="AC820">
        <f>Y820/('d_고정'!$B$5*'6_기대효과'!$H$7/8)/'d_고정'!$B$6</f>
        <v/>
      </c>
      <c r="AD820">
        <f>Y820/('d_고정'!$B$8*'6_기대효과'!$H$7/8)</f>
        <v/>
      </c>
    </row>
    <row r="821">
      <c r="A821">
        <f>RAND()</f>
        <v/>
      </c>
      <c r="B821">
        <f>IF('d_시나리오'!$J$2='d_시나리오'!$H$2,'d_시나리오'!$I$2,IF(A821&lt;('d_시나리오'!$I$2-'d_시나리오'!$H$2)/('d_시나리오'!$J$2-'d_시나리오'!$H$2),'d_시나리오'!$H$2+SQRT(A821*('d_시나리오'!$J$2-'d_시나리오'!$H$2)*('d_시나리오'!$I$2-'d_시나리오'!$H$2)),'d_시나리오'!$J$2-SQRT((1-A821)*('d_시나리오'!$J$2-'d_시나리오'!$H$2)*('d_시나리오'!$J$2-'d_시나리오'!$I$2))))</f>
        <v/>
      </c>
      <c r="C821">
        <f>RAND()</f>
        <v/>
      </c>
      <c r="D821">
        <f>BETAINV(RAND(),IF(C821&lt;'d_고정'!$B$26,'d_고정'!$B$23,'d_고정'!$B$16)+1,'d_고정'!$B$17-IF(C821&lt;'d_고정'!$B$26,'d_고정'!$B$23,'d_고정'!$B$16)+1)*('d_고정'!$B$14+('d_고정'!$B$15-'d_고정'!$B$14)*RAND())</f>
        <v/>
      </c>
      <c r="E821">
        <f>INDEX('d_분포'!$A$2:$A$28,RANDBETWEEN(1,27))</f>
        <v/>
      </c>
      <c r="F821">
        <f>INDEX('d_분포'!$C$2:$C$5,RANDBETWEEN(1,4))*(0.9+0.2*RAND())</f>
        <v/>
      </c>
      <c r="G821">
        <f>RAND()</f>
        <v/>
      </c>
      <c r="H821">
        <f>(F821+(1-F821)*('d_고정'!$B$22*BETAINV(RAND(),IF(G821&lt;'d_고정'!$B$26,'d_고정'!$B$25,'d_고정'!$B$20)+1,'d_고정'!$B$21-IF(G821&lt;'d_고정'!$B$26,'d_고정'!$B$25,'d_고정'!$B$20)+1)+(1-'d_고정'!$B$22)*BETAINV(RAND(),IF(G821&lt;'d_고정'!$B$26,'d_고정'!$B$24,'d_고정'!$B$18)+1,'d_고정'!$B$19-IF(G821&lt;'d_고정'!$B$26,'d_고정'!$B$24,'d_고정'!$B$18)+1))*('d_고정'!$B$14+('d_고정'!$B$15-'d_고정'!$B$14)*RAND()))/F821</f>
        <v/>
      </c>
      <c r="I821">
        <f>RAND()</f>
        <v/>
      </c>
      <c r="J821">
        <f>IF('d_시나리오'!$J$3='d_시나리오'!$H$3,'d_시나리오'!$I$3,IF(I821&lt;('d_시나리오'!$I$3-'d_시나리오'!$H$3)/('d_시나리오'!$J$3-'d_시나리오'!$H$3),'d_시나리오'!$H$3+SQRT(I821*('d_시나리오'!$J$3-'d_시나리오'!$H$3)*('d_시나리오'!$I$3-'d_시나리오'!$H$3)),'d_시나리오'!$J$3-SQRT((1-I821)*('d_시나리오'!$J$3-'d_시나리오'!$H$3)*('d_시나리오'!$J$3-'d_시나리오'!$I$3))))</f>
        <v/>
      </c>
      <c r="K821">
        <f>RAND()</f>
        <v/>
      </c>
      <c r="L821">
        <f>IF('d_시나리오'!$J$4='d_시나리오'!$H$4,'d_시나리오'!$I$4,IF(K821&lt;('d_시나리오'!$I$4-'d_시나리오'!$H$4)/('d_시나리오'!$J$4-'d_시나리오'!$H$4),'d_시나리오'!$H$4+SQRT(K821*('d_시나리오'!$J$4-'d_시나리오'!$H$4)*('d_시나리오'!$I$4-'d_시나리오'!$H$4)),'d_시나리오'!$J$4-SQRT((1-K821)*('d_시나리오'!$J$4-'d_시나리오'!$H$4)*('d_시나리오'!$J$4-'d_시나리오'!$I$4))))</f>
        <v/>
      </c>
      <c r="M821">
        <f>RAND()</f>
        <v/>
      </c>
      <c r="N821">
        <f>IF('d_시나리오'!$J$5='d_시나리오'!$H$5,'d_시나리오'!$I$5,IF(M821&lt;('d_시나리오'!$I$5-'d_시나리오'!$H$5)/('d_시나리오'!$J$5-'d_시나리오'!$H$5),'d_시나리오'!$H$5+SQRT(M821*('d_시나리오'!$J$5-'d_시나리오'!$H$5)*('d_시나리오'!$I$5-'d_시나리오'!$H$5)),'d_시나리오'!$J$5-SQRT((1-M821)*('d_시나리오'!$J$5-'d_시나리오'!$H$5)*('d_시나리오'!$J$5-'d_시나리오'!$I$5))))</f>
        <v/>
      </c>
      <c r="O821">
        <f>RAND()</f>
        <v/>
      </c>
      <c r="P821">
        <f>IF('d_시나리오'!$J$6='d_시나리오'!$H$6,'d_시나리오'!$I$6,IF(O821&lt;('d_시나리오'!$I$6-'d_시나리오'!$H$6)/('d_시나리오'!$J$6-'d_시나리오'!$H$6),'d_시나리오'!$H$6+SQRT(O821*('d_시나리오'!$J$6-'d_시나리오'!$H$6)*('d_시나리오'!$I$6-'d_시나리오'!$H$6)),'d_시나리오'!$J$6-SQRT((1-O821)*('d_시나리오'!$J$6-'d_시나리오'!$H$6)*('d_시나리오'!$J$6-'d_시나리오'!$I$6))))</f>
        <v/>
      </c>
      <c r="Q821">
        <f>INDEX('d_분포'!$B$2:$B$57,RANDBETWEEN(1,56))</f>
        <v/>
      </c>
      <c r="R821">
        <f>BETAINV(RAND(),5,5)</f>
        <v/>
      </c>
      <c r="S821">
        <f>'d_고정'!$B$1*'6_기대효과'!$H$7*('d_시나리오'!$I$7/'d_고정'!$B$2)*B821</f>
        <v/>
      </c>
      <c r="T821">
        <f>S821*D821</f>
        <v/>
      </c>
      <c r="U821">
        <f>S821*F821*H821</f>
        <v/>
      </c>
      <c r="V821">
        <f>S821*F821*(H821-1)</f>
        <v/>
      </c>
      <c r="W821">
        <f>U821*J821</f>
        <v/>
      </c>
      <c r="X821">
        <f>T821+W821</f>
        <v/>
      </c>
      <c r="Y821">
        <f>(T821*E821+W821*L821)*(1-R821-'d_고정'!$B$13)</f>
        <v/>
      </c>
      <c r="Z821">
        <f>(U821*N821*Q821+'d_고정'!$B$3*('6_기대효과'!$H$7/8)*Q821*'d_고정'!$B$10*P821*('6_기대효과'!$K$7/'d_고정'!$B$9))*(1-R821)</f>
        <v/>
      </c>
      <c r="AA821">
        <f>W821*L821*(1-R821-'d_고정'!$B$13)+U821*MAX(N821-'d_고정'!$B$10*P821*('6_기대효과'!$K$7/'d_고정'!$B$9),0)*Q821*(1-R821)</f>
        <v/>
      </c>
      <c r="AB821">
        <f>Y821+Z821</f>
        <v/>
      </c>
      <c r="AC821">
        <f>Y821/('d_고정'!$B$5*'6_기대효과'!$H$7/8)/'d_고정'!$B$6</f>
        <v/>
      </c>
      <c r="AD821">
        <f>Y821/('d_고정'!$B$8*'6_기대효과'!$H$7/8)</f>
        <v/>
      </c>
    </row>
    <row r="822">
      <c r="A822">
        <f>RAND()</f>
        <v/>
      </c>
      <c r="B822">
        <f>IF('d_시나리오'!$J$2='d_시나리오'!$H$2,'d_시나리오'!$I$2,IF(A822&lt;('d_시나리오'!$I$2-'d_시나리오'!$H$2)/('d_시나리오'!$J$2-'d_시나리오'!$H$2),'d_시나리오'!$H$2+SQRT(A822*('d_시나리오'!$J$2-'d_시나리오'!$H$2)*('d_시나리오'!$I$2-'d_시나리오'!$H$2)),'d_시나리오'!$J$2-SQRT((1-A822)*('d_시나리오'!$J$2-'d_시나리오'!$H$2)*('d_시나리오'!$J$2-'d_시나리오'!$I$2))))</f>
        <v/>
      </c>
      <c r="C822">
        <f>RAND()</f>
        <v/>
      </c>
      <c r="D822">
        <f>BETAINV(RAND(),IF(C822&lt;'d_고정'!$B$26,'d_고정'!$B$23,'d_고정'!$B$16)+1,'d_고정'!$B$17-IF(C822&lt;'d_고정'!$B$26,'d_고정'!$B$23,'d_고정'!$B$16)+1)*('d_고정'!$B$14+('d_고정'!$B$15-'d_고정'!$B$14)*RAND())</f>
        <v/>
      </c>
      <c r="E822">
        <f>INDEX('d_분포'!$A$2:$A$28,RANDBETWEEN(1,27))</f>
        <v/>
      </c>
      <c r="F822">
        <f>INDEX('d_분포'!$C$2:$C$5,RANDBETWEEN(1,4))*(0.9+0.2*RAND())</f>
        <v/>
      </c>
      <c r="G822">
        <f>RAND()</f>
        <v/>
      </c>
      <c r="H822">
        <f>(F822+(1-F822)*('d_고정'!$B$22*BETAINV(RAND(),IF(G822&lt;'d_고정'!$B$26,'d_고정'!$B$25,'d_고정'!$B$20)+1,'d_고정'!$B$21-IF(G822&lt;'d_고정'!$B$26,'d_고정'!$B$25,'d_고정'!$B$20)+1)+(1-'d_고정'!$B$22)*BETAINV(RAND(),IF(G822&lt;'d_고정'!$B$26,'d_고정'!$B$24,'d_고정'!$B$18)+1,'d_고정'!$B$19-IF(G822&lt;'d_고정'!$B$26,'d_고정'!$B$24,'d_고정'!$B$18)+1))*('d_고정'!$B$14+('d_고정'!$B$15-'d_고정'!$B$14)*RAND()))/F822</f>
        <v/>
      </c>
      <c r="I822">
        <f>RAND()</f>
        <v/>
      </c>
      <c r="J822">
        <f>IF('d_시나리오'!$J$3='d_시나리오'!$H$3,'d_시나리오'!$I$3,IF(I822&lt;('d_시나리오'!$I$3-'d_시나리오'!$H$3)/('d_시나리오'!$J$3-'d_시나리오'!$H$3),'d_시나리오'!$H$3+SQRT(I822*('d_시나리오'!$J$3-'d_시나리오'!$H$3)*('d_시나리오'!$I$3-'d_시나리오'!$H$3)),'d_시나리오'!$J$3-SQRT((1-I822)*('d_시나리오'!$J$3-'d_시나리오'!$H$3)*('d_시나리오'!$J$3-'d_시나리오'!$I$3))))</f>
        <v/>
      </c>
      <c r="K822">
        <f>RAND()</f>
        <v/>
      </c>
      <c r="L822">
        <f>IF('d_시나리오'!$J$4='d_시나리오'!$H$4,'d_시나리오'!$I$4,IF(K822&lt;('d_시나리오'!$I$4-'d_시나리오'!$H$4)/('d_시나리오'!$J$4-'d_시나리오'!$H$4),'d_시나리오'!$H$4+SQRT(K822*('d_시나리오'!$J$4-'d_시나리오'!$H$4)*('d_시나리오'!$I$4-'d_시나리오'!$H$4)),'d_시나리오'!$J$4-SQRT((1-K822)*('d_시나리오'!$J$4-'d_시나리오'!$H$4)*('d_시나리오'!$J$4-'d_시나리오'!$I$4))))</f>
        <v/>
      </c>
      <c r="M822">
        <f>RAND()</f>
        <v/>
      </c>
      <c r="N822">
        <f>IF('d_시나리오'!$J$5='d_시나리오'!$H$5,'d_시나리오'!$I$5,IF(M822&lt;('d_시나리오'!$I$5-'d_시나리오'!$H$5)/('d_시나리오'!$J$5-'d_시나리오'!$H$5),'d_시나리오'!$H$5+SQRT(M822*('d_시나리오'!$J$5-'d_시나리오'!$H$5)*('d_시나리오'!$I$5-'d_시나리오'!$H$5)),'d_시나리오'!$J$5-SQRT((1-M822)*('d_시나리오'!$J$5-'d_시나리오'!$H$5)*('d_시나리오'!$J$5-'d_시나리오'!$I$5))))</f>
        <v/>
      </c>
      <c r="O822">
        <f>RAND()</f>
        <v/>
      </c>
      <c r="P822">
        <f>IF('d_시나리오'!$J$6='d_시나리오'!$H$6,'d_시나리오'!$I$6,IF(O822&lt;('d_시나리오'!$I$6-'d_시나리오'!$H$6)/('d_시나리오'!$J$6-'d_시나리오'!$H$6),'d_시나리오'!$H$6+SQRT(O822*('d_시나리오'!$J$6-'d_시나리오'!$H$6)*('d_시나리오'!$I$6-'d_시나리오'!$H$6)),'d_시나리오'!$J$6-SQRT((1-O822)*('d_시나리오'!$J$6-'d_시나리오'!$H$6)*('d_시나리오'!$J$6-'d_시나리오'!$I$6))))</f>
        <v/>
      </c>
      <c r="Q822">
        <f>INDEX('d_분포'!$B$2:$B$57,RANDBETWEEN(1,56))</f>
        <v/>
      </c>
      <c r="R822">
        <f>BETAINV(RAND(),5,5)</f>
        <v/>
      </c>
      <c r="S822">
        <f>'d_고정'!$B$1*'6_기대효과'!$H$7*('d_시나리오'!$I$7/'d_고정'!$B$2)*B822</f>
        <v/>
      </c>
      <c r="T822">
        <f>S822*D822</f>
        <v/>
      </c>
      <c r="U822">
        <f>S822*F822*H822</f>
        <v/>
      </c>
      <c r="V822">
        <f>S822*F822*(H822-1)</f>
        <v/>
      </c>
      <c r="W822">
        <f>U822*J822</f>
        <v/>
      </c>
      <c r="X822">
        <f>T822+W822</f>
        <v/>
      </c>
      <c r="Y822">
        <f>(T822*E822+W822*L822)*(1-R822-'d_고정'!$B$13)</f>
        <v/>
      </c>
      <c r="Z822">
        <f>(U822*N822*Q822+'d_고정'!$B$3*('6_기대효과'!$H$7/8)*Q822*'d_고정'!$B$10*P822*('6_기대효과'!$K$7/'d_고정'!$B$9))*(1-R822)</f>
        <v/>
      </c>
      <c r="AA822">
        <f>W822*L822*(1-R822-'d_고정'!$B$13)+U822*MAX(N822-'d_고정'!$B$10*P822*('6_기대효과'!$K$7/'d_고정'!$B$9),0)*Q822*(1-R822)</f>
        <v/>
      </c>
      <c r="AB822">
        <f>Y822+Z822</f>
        <v/>
      </c>
      <c r="AC822">
        <f>Y822/('d_고정'!$B$5*'6_기대효과'!$H$7/8)/'d_고정'!$B$6</f>
        <v/>
      </c>
      <c r="AD822">
        <f>Y822/('d_고정'!$B$8*'6_기대효과'!$H$7/8)</f>
        <v/>
      </c>
    </row>
    <row r="823">
      <c r="A823">
        <f>RAND()</f>
        <v/>
      </c>
      <c r="B823">
        <f>IF('d_시나리오'!$J$2='d_시나리오'!$H$2,'d_시나리오'!$I$2,IF(A823&lt;('d_시나리오'!$I$2-'d_시나리오'!$H$2)/('d_시나리오'!$J$2-'d_시나리오'!$H$2),'d_시나리오'!$H$2+SQRT(A823*('d_시나리오'!$J$2-'d_시나리오'!$H$2)*('d_시나리오'!$I$2-'d_시나리오'!$H$2)),'d_시나리오'!$J$2-SQRT((1-A823)*('d_시나리오'!$J$2-'d_시나리오'!$H$2)*('d_시나리오'!$J$2-'d_시나리오'!$I$2))))</f>
        <v/>
      </c>
      <c r="C823">
        <f>RAND()</f>
        <v/>
      </c>
      <c r="D823">
        <f>BETAINV(RAND(),IF(C823&lt;'d_고정'!$B$26,'d_고정'!$B$23,'d_고정'!$B$16)+1,'d_고정'!$B$17-IF(C823&lt;'d_고정'!$B$26,'d_고정'!$B$23,'d_고정'!$B$16)+1)*('d_고정'!$B$14+('d_고정'!$B$15-'d_고정'!$B$14)*RAND())</f>
        <v/>
      </c>
      <c r="E823">
        <f>INDEX('d_분포'!$A$2:$A$28,RANDBETWEEN(1,27))</f>
        <v/>
      </c>
      <c r="F823">
        <f>INDEX('d_분포'!$C$2:$C$5,RANDBETWEEN(1,4))*(0.9+0.2*RAND())</f>
        <v/>
      </c>
      <c r="G823">
        <f>RAND()</f>
        <v/>
      </c>
      <c r="H823">
        <f>(F823+(1-F823)*('d_고정'!$B$22*BETAINV(RAND(),IF(G823&lt;'d_고정'!$B$26,'d_고정'!$B$25,'d_고정'!$B$20)+1,'d_고정'!$B$21-IF(G823&lt;'d_고정'!$B$26,'d_고정'!$B$25,'d_고정'!$B$20)+1)+(1-'d_고정'!$B$22)*BETAINV(RAND(),IF(G823&lt;'d_고정'!$B$26,'d_고정'!$B$24,'d_고정'!$B$18)+1,'d_고정'!$B$19-IF(G823&lt;'d_고정'!$B$26,'d_고정'!$B$24,'d_고정'!$B$18)+1))*('d_고정'!$B$14+('d_고정'!$B$15-'d_고정'!$B$14)*RAND()))/F823</f>
        <v/>
      </c>
      <c r="I823">
        <f>RAND()</f>
        <v/>
      </c>
      <c r="J823">
        <f>IF('d_시나리오'!$J$3='d_시나리오'!$H$3,'d_시나리오'!$I$3,IF(I823&lt;('d_시나리오'!$I$3-'d_시나리오'!$H$3)/('d_시나리오'!$J$3-'d_시나리오'!$H$3),'d_시나리오'!$H$3+SQRT(I823*('d_시나리오'!$J$3-'d_시나리오'!$H$3)*('d_시나리오'!$I$3-'d_시나리오'!$H$3)),'d_시나리오'!$J$3-SQRT((1-I823)*('d_시나리오'!$J$3-'d_시나리오'!$H$3)*('d_시나리오'!$J$3-'d_시나리오'!$I$3))))</f>
        <v/>
      </c>
      <c r="K823">
        <f>RAND()</f>
        <v/>
      </c>
      <c r="L823">
        <f>IF('d_시나리오'!$J$4='d_시나리오'!$H$4,'d_시나리오'!$I$4,IF(K823&lt;('d_시나리오'!$I$4-'d_시나리오'!$H$4)/('d_시나리오'!$J$4-'d_시나리오'!$H$4),'d_시나리오'!$H$4+SQRT(K823*('d_시나리오'!$J$4-'d_시나리오'!$H$4)*('d_시나리오'!$I$4-'d_시나리오'!$H$4)),'d_시나리오'!$J$4-SQRT((1-K823)*('d_시나리오'!$J$4-'d_시나리오'!$H$4)*('d_시나리오'!$J$4-'d_시나리오'!$I$4))))</f>
        <v/>
      </c>
      <c r="M823">
        <f>RAND()</f>
        <v/>
      </c>
      <c r="N823">
        <f>IF('d_시나리오'!$J$5='d_시나리오'!$H$5,'d_시나리오'!$I$5,IF(M823&lt;('d_시나리오'!$I$5-'d_시나리오'!$H$5)/('d_시나리오'!$J$5-'d_시나리오'!$H$5),'d_시나리오'!$H$5+SQRT(M823*('d_시나리오'!$J$5-'d_시나리오'!$H$5)*('d_시나리오'!$I$5-'d_시나리오'!$H$5)),'d_시나리오'!$J$5-SQRT((1-M823)*('d_시나리오'!$J$5-'d_시나리오'!$H$5)*('d_시나리오'!$J$5-'d_시나리오'!$I$5))))</f>
        <v/>
      </c>
      <c r="O823">
        <f>RAND()</f>
        <v/>
      </c>
      <c r="P823">
        <f>IF('d_시나리오'!$J$6='d_시나리오'!$H$6,'d_시나리오'!$I$6,IF(O823&lt;('d_시나리오'!$I$6-'d_시나리오'!$H$6)/('d_시나리오'!$J$6-'d_시나리오'!$H$6),'d_시나리오'!$H$6+SQRT(O823*('d_시나리오'!$J$6-'d_시나리오'!$H$6)*('d_시나리오'!$I$6-'d_시나리오'!$H$6)),'d_시나리오'!$J$6-SQRT((1-O823)*('d_시나리오'!$J$6-'d_시나리오'!$H$6)*('d_시나리오'!$J$6-'d_시나리오'!$I$6))))</f>
        <v/>
      </c>
      <c r="Q823">
        <f>INDEX('d_분포'!$B$2:$B$57,RANDBETWEEN(1,56))</f>
        <v/>
      </c>
      <c r="R823">
        <f>BETAINV(RAND(),5,5)</f>
        <v/>
      </c>
      <c r="S823">
        <f>'d_고정'!$B$1*'6_기대효과'!$H$7*('d_시나리오'!$I$7/'d_고정'!$B$2)*B823</f>
        <v/>
      </c>
      <c r="T823">
        <f>S823*D823</f>
        <v/>
      </c>
      <c r="U823">
        <f>S823*F823*H823</f>
        <v/>
      </c>
      <c r="V823">
        <f>S823*F823*(H823-1)</f>
        <v/>
      </c>
      <c r="W823">
        <f>U823*J823</f>
        <v/>
      </c>
      <c r="X823">
        <f>T823+W823</f>
        <v/>
      </c>
      <c r="Y823">
        <f>(T823*E823+W823*L823)*(1-R823-'d_고정'!$B$13)</f>
        <v/>
      </c>
      <c r="Z823">
        <f>(U823*N823*Q823+'d_고정'!$B$3*('6_기대효과'!$H$7/8)*Q823*'d_고정'!$B$10*P823*('6_기대효과'!$K$7/'d_고정'!$B$9))*(1-R823)</f>
        <v/>
      </c>
      <c r="AA823">
        <f>W823*L823*(1-R823-'d_고정'!$B$13)+U823*MAX(N823-'d_고정'!$B$10*P823*('6_기대효과'!$K$7/'d_고정'!$B$9),0)*Q823*(1-R823)</f>
        <v/>
      </c>
      <c r="AB823">
        <f>Y823+Z823</f>
        <v/>
      </c>
      <c r="AC823">
        <f>Y823/('d_고정'!$B$5*'6_기대효과'!$H$7/8)/'d_고정'!$B$6</f>
        <v/>
      </c>
      <c r="AD823">
        <f>Y823/('d_고정'!$B$8*'6_기대효과'!$H$7/8)</f>
        <v/>
      </c>
    </row>
    <row r="824">
      <c r="A824">
        <f>RAND()</f>
        <v/>
      </c>
      <c r="B824">
        <f>IF('d_시나리오'!$J$2='d_시나리오'!$H$2,'d_시나리오'!$I$2,IF(A824&lt;('d_시나리오'!$I$2-'d_시나리오'!$H$2)/('d_시나리오'!$J$2-'d_시나리오'!$H$2),'d_시나리오'!$H$2+SQRT(A824*('d_시나리오'!$J$2-'d_시나리오'!$H$2)*('d_시나리오'!$I$2-'d_시나리오'!$H$2)),'d_시나리오'!$J$2-SQRT((1-A824)*('d_시나리오'!$J$2-'d_시나리오'!$H$2)*('d_시나리오'!$J$2-'d_시나리오'!$I$2))))</f>
        <v/>
      </c>
      <c r="C824">
        <f>RAND()</f>
        <v/>
      </c>
      <c r="D824">
        <f>BETAINV(RAND(),IF(C824&lt;'d_고정'!$B$26,'d_고정'!$B$23,'d_고정'!$B$16)+1,'d_고정'!$B$17-IF(C824&lt;'d_고정'!$B$26,'d_고정'!$B$23,'d_고정'!$B$16)+1)*('d_고정'!$B$14+('d_고정'!$B$15-'d_고정'!$B$14)*RAND())</f>
        <v/>
      </c>
      <c r="E824">
        <f>INDEX('d_분포'!$A$2:$A$28,RANDBETWEEN(1,27))</f>
        <v/>
      </c>
      <c r="F824">
        <f>INDEX('d_분포'!$C$2:$C$5,RANDBETWEEN(1,4))*(0.9+0.2*RAND())</f>
        <v/>
      </c>
      <c r="G824">
        <f>RAND()</f>
        <v/>
      </c>
      <c r="H824">
        <f>(F824+(1-F824)*('d_고정'!$B$22*BETAINV(RAND(),IF(G824&lt;'d_고정'!$B$26,'d_고정'!$B$25,'d_고정'!$B$20)+1,'d_고정'!$B$21-IF(G824&lt;'d_고정'!$B$26,'d_고정'!$B$25,'d_고정'!$B$20)+1)+(1-'d_고정'!$B$22)*BETAINV(RAND(),IF(G824&lt;'d_고정'!$B$26,'d_고정'!$B$24,'d_고정'!$B$18)+1,'d_고정'!$B$19-IF(G824&lt;'d_고정'!$B$26,'d_고정'!$B$24,'d_고정'!$B$18)+1))*('d_고정'!$B$14+('d_고정'!$B$15-'d_고정'!$B$14)*RAND()))/F824</f>
        <v/>
      </c>
      <c r="I824">
        <f>RAND()</f>
        <v/>
      </c>
      <c r="J824">
        <f>IF('d_시나리오'!$J$3='d_시나리오'!$H$3,'d_시나리오'!$I$3,IF(I824&lt;('d_시나리오'!$I$3-'d_시나리오'!$H$3)/('d_시나리오'!$J$3-'d_시나리오'!$H$3),'d_시나리오'!$H$3+SQRT(I824*('d_시나리오'!$J$3-'d_시나리오'!$H$3)*('d_시나리오'!$I$3-'d_시나리오'!$H$3)),'d_시나리오'!$J$3-SQRT((1-I824)*('d_시나리오'!$J$3-'d_시나리오'!$H$3)*('d_시나리오'!$J$3-'d_시나리오'!$I$3))))</f>
        <v/>
      </c>
      <c r="K824">
        <f>RAND()</f>
        <v/>
      </c>
      <c r="L824">
        <f>IF('d_시나리오'!$J$4='d_시나리오'!$H$4,'d_시나리오'!$I$4,IF(K824&lt;('d_시나리오'!$I$4-'d_시나리오'!$H$4)/('d_시나리오'!$J$4-'d_시나리오'!$H$4),'d_시나리오'!$H$4+SQRT(K824*('d_시나리오'!$J$4-'d_시나리오'!$H$4)*('d_시나리오'!$I$4-'d_시나리오'!$H$4)),'d_시나리오'!$J$4-SQRT((1-K824)*('d_시나리오'!$J$4-'d_시나리오'!$H$4)*('d_시나리오'!$J$4-'d_시나리오'!$I$4))))</f>
        <v/>
      </c>
      <c r="M824">
        <f>RAND()</f>
        <v/>
      </c>
      <c r="N824">
        <f>IF('d_시나리오'!$J$5='d_시나리오'!$H$5,'d_시나리오'!$I$5,IF(M824&lt;('d_시나리오'!$I$5-'d_시나리오'!$H$5)/('d_시나리오'!$J$5-'d_시나리오'!$H$5),'d_시나리오'!$H$5+SQRT(M824*('d_시나리오'!$J$5-'d_시나리오'!$H$5)*('d_시나리오'!$I$5-'d_시나리오'!$H$5)),'d_시나리오'!$J$5-SQRT((1-M824)*('d_시나리오'!$J$5-'d_시나리오'!$H$5)*('d_시나리오'!$J$5-'d_시나리오'!$I$5))))</f>
        <v/>
      </c>
      <c r="O824">
        <f>RAND()</f>
        <v/>
      </c>
      <c r="P824">
        <f>IF('d_시나리오'!$J$6='d_시나리오'!$H$6,'d_시나리오'!$I$6,IF(O824&lt;('d_시나리오'!$I$6-'d_시나리오'!$H$6)/('d_시나리오'!$J$6-'d_시나리오'!$H$6),'d_시나리오'!$H$6+SQRT(O824*('d_시나리오'!$J$6-'d_시나리오'!$H$6)*('d_시나리오'!$I$6-'d_시나리오'!$H$6)),'d_시나리오'!$J$6-SQRT((1-O824)*('d_시나리오'!$J$6-'d_시나리오'!$H$6)*('d_시나리오'!$J$6-'d_시나리오'!$I$6))))</f>
        <v/>
      </c>
      <c r="Q824">
        <f>INDEX('d_분포'!$B$2:$B$57,RANDBETWEEN(1,56))</f>
        <v/>
      </c>
      <c r="R824">
        <f>BETAINV(RAND(),5,5)</f>
        <v/>
      </c>
      <c r="S824">
        <f>'d_고정'!$B$1*'6_기대효과'!$H$7*('d_시나리오'!$I$7/'d_고정'!$B$2)*B824</f>
        <v/>
      </c>
      <c r="T824">
        <f>S824*D824</f>
        <v/>
      </c>
      <c r="U824">
        <f>S824*F824*H824</f>
        <v/>
      </c>
      <c r="V824">
        <f>S824*F824*(H824-1)</f>
        <v/>
      </c>
      <c r="W824">
        <f>U824*J824</f>
        <v/>
      </c>
      <c r="X824">
        <f>T824+W824</f>
        <v/>
      </c>
      <c r="Y824">
        <f>(T824*E824+W824*L824)*(1-R824-'d_고정'!$B$13)</f>
        <v/>
      </c>
      <c r="Z824">
        <f>(U824*N824*Q824+'d_고정'!$B$3*('6_기대효과'!$H$7/8)*Q824*'d_고정'!$B$10*P824*('6_기대효과'!$K$7/'d_고정'!$B$9))*(1-R824)</f>
        <v/>
      </c>
      <c r="AA824">
        <f>W824*L824*(1-R824-'d_고정'!$B$13)+U824*MAX(N824-'d_고정'!$B$10*P824*('6_기대효과'!$K$7/'d_고정'!$B$9),0)*Q824*(1-R824)</f>
        <v/>
      </c>
      <c r="AB824">
        <f>Y824+Z824</f>
        <v/>
      </c>
      <c r="AC824">
        <f>Y824/('d_고정'!$B$5*'6_기대효과'!$H$7/8)/'d_고정'!$B$6</f>
        <v/>
      </c>
      <c r="AD824">
        <f>Y824/('d_고정'!$B$8*'6_기대효과'!$H$7/8)</f>
        <v/>
      </c>
    </row>
    <row r="825">
      <c r="A825">
        <f>RAND()</f>
        <v/>
      </c>
      <c r="B825">
        <f>IF('d_시나리오'!$J$2='d_시나리오'!$H$2,'d_시나리오'!$I$2,IF(A825&lt;('d_시나리오'!$I$2-'d_시나리오'!$H$2)/('d_시나리오'!$J$2-'d_시나리오'!$H$2),'d_시나리오'!$H$2+SQRT(A825*('d_시나리오'!$J$2-'d_시나리오'!$H$2)*('d_시나리오'!$I$2-'d_시나리오'!$H$2)),'d_시나리오'!$J$2-SQRT((1-A825)*('d_시나리오'!$J$2-'d_시나리오'!$H$2)*('d_시나리오'!$J$2-'d_시나리오'!$I$2))))</f>
        <v/>
      </c>
      <c r="C825">
        <f>RAND()</f>
        <v/>
      </c>
      <c r="D825">
        <f>BETAINV(RAND(),IF(C825&lt;'d_고정'!$B$26,'d_고정'!$B$23,'d_고정'!$B$16)+1,'d_고정'!$B$17-IF(C825&lt;'d_고정'!$B$26,'d_고정'!$B$23,'d_고정'!$B$16)+1)*('d_고정'!$B$14+('d_고정'!$B$15-'d_고정'!$B$14)*RAND())</f>
        <v/>
      </c>
      <c r="E825">
        <f>INDEX('d_분포'!$A$2:$A$28,RANDBETWEEN(1,27))</f>
        <v/>
      </c>
      <c r="F825">
        <f>INDEX('d_분포'!$C$2:$C$5,RANDBETWEEN(1,4))*(0.9+0.2*RAND())</f>
        <v/>
      </c>
      <c r="G825">
        <f>RAND()</f>
        <v/>
      </c>
      <c r="H825">
        <f>(F825+(1-F825)*('d_고정'!$B$22*BETAINV(RAND(),IF(G825&lt;'d_고정'!$B$26,'d_고정'!$B$25,'d_고정'!$B$20)+1,'d_고정'!$B$21-IF(G825&lt;'d_고정'!$B$26,'d_고정'!$B$25,'d_고정'!$B$20)+1)+(1-'d_고정'!$B$22)*BETAINV(RAND(),IF(G825&lt;'d_고정'!$B$26,'d_고정'!$B$24,'d_고정'!$B$18)+1,'d_고정'!$B$19-IF(G825&lt;'d_고정'!$B$26,'d_고정'!$B$24,'d_고정'!$B$18)+1))*('d_고정'!$B$14+('d_고정'!$B$15-'d_고정'!$B$14)*RAND()))/F825</f>
        <v/>
      </c>
      <c r="I825">
        <f>RAND()</f>
        <v/>
      </c>
      <c r="J825">
        <f>IF('d_시나리오'!$J$3='d_시나리오'!$H$3,'d_시나리오'!$I$3,IF(I825&lt;('d_시나리오'!$I$3-'d_시나리오'!$H$3)/('d_시나리오'!$J$3-'d_시나리오'!$H$3),'d_시나리오'!$H$3+SQRT(I825*('d_시나리오'!$J$3-'d_시나리오'!$H$3)*('d_시나리오'!$I$3-'d_시나리오'!$H$3)),'d_시나리오'!$J$3-SQRT((1-I825)*('d_시나리오'!$J$3-'d_시나리오'!$H$3)*('d_시나리오'!$J$3-'d_시나리오'!$I$3))))</f>
        <v/>
      </c>
      <c r="K825">
        <f>RAND()</f>
        <v/>
      </c>
      <c r="L825">
        <f>IF('d_시나리오'!$J$4='d_시나리오'!$H$4,'d_시나리오'!$I$4,IF(K825&lt;('d_시나리오'!$I$4-'d_시나리오'!$H$4)/('d_시나리오'!$J$4-'d_시나리오'!$H$4),'d_시나리오'!$H$4+SQRT(K825*('d_시나리오'!$J$4-'d_시나리오'!$H$4)*('d_시나리오'!$I$4-'d_시나리오'!$H$4)),'d_시나리오'!$J$4-SQRT((1-K825)*('d_시나리오'!$J$4-'d_시나리오'!$H$4)*('d_시나리오'!$J$4-'d_시나리오'!$I$4))))</f>
        <v/>
      </c>
      <c r="M825">
        <f>RAND()</f>
        <v/>
      </c>
      <c r="N825">
        <f>IF('d_시나리오'!$J$5='d_시나리오'!$H$5,'d_시나리오'!$I$5,IF(M825&lt;('d_시나리오'!$I$5-'d_시나리오'!$H$5)/('d_시나리오'!$J$5-'d_시나리오'!$H$5),'d_시나리오'!$H$5+SQRT(M825*('d_시나리오'!$J$5-'d_시나리오'!$H$5)*('d_시나리오'!$I$5-'d_시나리오'!$H$5)),'d_시나리오'!$J$5-SQRT((1-M825)*('d_시나리오'!$J$5-'d_시나리오'!$H$5)*('d_시나리오'!$J$5-'d_시나리오'!$I$5))))</f>
        <v/>
      </c>
      <c r="O825">
        <f>RAND()</f>
        <v/>
      </c>
      <c r="P825">
        <f>IF('d_시나리오'!$J$6='d_시나리오'!$H$6,'d_시나리오'!$I$6,IF(O825&lt;('d_시나리오'!$I$6-'d_시나리오'!$H$6)/('d_시나리오'!$J$6-'d_시나리오'!$H$6),'d_시나리오'!$H$6+SQRT(O825*('d_시나리오'!$J$6-'d_시나리오'!$H$6)*('d_시나리오'!$I$6-'d_시나리오'!$H$6)),'d_시나리오'!$J$6-SQRT((1-O825)*('d_시나리오'!$J$6-'d_시나리오'!$H$6)*('d_시나리오'!$J$6-'d_시나리오'!$I$6))))</f>
        <v/>
      </c>
      <c r="Q825">
        <f>INDEX('d_분포'!$B$2:$B$57,RANDBETWEEN(1,56))</f>
        <v/>
      </c>
      <c r="R825">
        <f>BETAINV(RAND(),5,5)</f>
        <v/>
      </c>
      <c r="S825">
        <f>'d_고정'!$B$1*'6_기대효과'!$H$7*('d_시나리오'!$I$7/'d_고정'!$B$2)*B825</f>
        <v/>
      </c>
      <c r="T825">
        <f>S825*D825</f>
        <v/>
      </c>
      <c r="U825">
        <f>S825*F825*H825</f>
        <v/>
      </c>
      <c r="V825">
        <f>S825*F825*(H825-1)</f>
        <v/>
      </c>
      <c r="W825">
        <f>U825*J825</f>
        <v/>
      </c>
      <c r="X825">
        <f>T825+W825</f>
        <v/>
      </c>
      <c r="Y825">
        <f>(T825*E825+W825*L825)*(1-R825-'d_고정'!$B$13)</f>
        <v/>
      </c>
      <c r="Z825">
        <f>(U825*N825*Q825+'d_고정'!$B$3*('6_기대효과'!$H$7/8)*Q825*'d_고정'!$B$10*P825*('6_기대효과'!$K$7/'d_고정'!$B$9))*(1-R825)</f>
        <v/>
      </c>
      <c r="AA825">
        <f>W825*L825*(1-R825-'d_고정'!$B$13)+U825*MAX(N825-'d_고정'!$B$10*P825*('6_기대효과'!$K$7/'d_고정'!$B$9),0)*Q825*(1-R825)</f>
        <v/>
      </c>
      <c r="AB825">
        <f>Y825+Z825</f>
        <v/>
      </c>
      <c r="AC825">
        <f>Y825/('d_고정'!$B$5*'6_기대효과'!$H$7/8)/'d_고정'!$B$6</f>
        <v/>
      </c>
      <c r="AD825">
        <f>Y825/('d_고정'!$B$8*'6_기대효과'!$H$7/8)</f>
        <v/>
      </c>
    </row>
    <row r="826">
      <c r="A826">
        <f>RAND()</f>
        <v/>
      </c>
      <c r="B826">
        <f>IF('d_시나리오'!$J$2='d_시나리오'!$H$2,'d_시나리오'!$I$2,IF(A826&lt;('d_시나리오'!$I$2-'d_시나리오'!$H$2)/('d_시나리오'!$J$2-'d_시나리오'!$H$2),'d_시나리오'!$H$2+SQRT(A826*('d_시나리오'!$J$2-'d_시나리오'!$H$2)*('d_시나리오'!$I$2-'d_시나리오'!$H$2)),'d_시나리오'!$J$2-SQRT((1-A826)*('d_시나리오'!$J$2-'d_시나리오'!$H$2)*('d_시나리오'!$J$2-'d_시나리오'!$I$2))))</f>
        <v/>
      </c>
      <c r="C826">
        <f>RAND()</f>
        <v/>
      </c>
      <c r="D826">
        <f>BETAINV(RAND(),IF(C826&lt;'d_고정'!$B$26,'d_고정'!$B$23,'d_고정'!$B$16)+1,'d_고정'!$B$17-IF(C826&lt;'d_고정'!$B$26,'d_고정'!$B$23,'d_고정'!$B$16)+1)*('d_고정'!$B$14+('d_고정'!$B$15-'d_고정'!$B$14)*RAND())</f>
        <v/>
      </c>
      <c r="E826">
        <f>INDEX('d_분포'!$A$2:$A$28,RANDBETWEEN(1,27))</f>
        <v/>
      </c>
      <c r="F826">
        <f>INDEX('d_분포'!$C$2:$C$5,RANDBETWEEN(1,4))*(0.9+0.2*RAND())</f>
        <v/>
      </c>
      <c r="G826">
        <f>RAND()</f>
        <v/>
      </c>
      <c r="H826">
        <f>(F826+(1-F826)*('d_고정'!$B$22*BETAINV(RAND(),IF(G826&lt;'d_고정'!$B$26,'d_고정'!$B$25,'d_고정'!$B$20)+1,'d_고정'!$B$21-IF(G826&lt;'d_고정'!$B$26,'d_고정'!$B$25,'d_고정'!$B$20)+1)+(1-'d_고정'!$B$22)*BETAINV(RAND(),IF(G826&lt;'d_고정'!$B$26,'d_고정'!$B$24,'d_고정'!$B$18)+1,'d_고정'!$B$19-IF(G826&lt;'d_고정'!$B$26,'d_고정'!$B$24,'d_고정'!$B$18)+1))*('d_고정'!$B$14+('d_고정'!$B$15-'d_고정'!$B$14)*RAND()))/F826</f>
        <v/>
      </c>
      <c r="I826">
        <f>RAND()</f>
        <v/>
      </c>
      <c r="J826">
        <f>IF('d_시나리오'!$J$3='d_시나리오'!$H$3,'d_시나리오'!$I$3,IF(I826&lt;('d_시나리오'!$I$3-'d_시나리오'!$H$3)/('d_시나리오'!$J$3-'d_시나리오'!$H$3),'d_시나리오'!$H$3+SQRT(I826*('d_시나리오'!$J$3-'d_시나리오'!$H$3)*('d_시나리오'!$I$3-'d_시나리오'!$H$3)),'d_시나리오'!$J$3-SQRT((1-I826)*('d_시나리오'!$J$3-'d_시나리오'!$H$3)*('d_시나리오'!$J$3-'d_시나리오'!$I$3))))</f>
        <v/>
      </c>
      <c r="K826">
        <f>RAND()</f>
        <v/>
      </c>
      <c r="L826">
        <f>IF('d_시나리오'!$J$4='d_시나리오'!$H$4,'d_시나리오'!$I$4,IF(K826&lt;('d_시나리오'!$I$4-'d_시나리오'!$H$4)/('d_시나리오'!$J$4-'d_시나리오'!$H$4),'d_시나리오'!$H$4+SQRT(K826*('d_시나리오'!$J$4-'d_시나리오'!$H$4)*('d_시나리오'!$I$4-'d_시나리오'!$H$4)),'d_시나리오'!$J$4-SQRT((1-K826)*('d_시나리오'!$J$4-'d_시나리오'!$H$4)*('d_시나리오'!$J$4-'d_시나리오'!$I$4))))</f>
        <v/>
      </c>
      <c r="M826">
        <f>RAND()</f>
        <v/>
      </c>
      <c r="N826">
        <f>IF('d_시나리오'!$J$5='d_시나리오'!$H$5,'d_시나리오'!$I$5,IF(M826&lt;('d_시나리오'!$I$5-'d_시나리오'!$H$5)/('d_시나리오'!$J$5-'d_시나리오'!$H$5),'d_시나리오'!$H$5+SQRT(M826*('d_시나리오'!$J$5-'d_시나리오'!$H$5)*('d_시나리오'!$I$5-'d_시나리오'!$H$5)),'d_시나리오'!$J$5-SQRT((1-M826)*('d_시나리오'!$J$5-'d_시나리오'!$H$5)*('d_시나리오'!$J$5-'d_시나리오'!$I$5))))</f>
        <v/>
      </c>
      <c r="O826">
        <f>RAND()</f>
        <v/>
      </c>
      <c r="P826">
        <f>IF('d_시나리오'!$J$6='d_시나리오'!$H$6,'d_시나리오'!$I$6,IF(O826&lt;('d_시나리오'!$I$6-'d_시나리오'!$H$6)/('d_시나리오'!$J$6-'d_시나리오'!$H$6),'d_시나리오'!$H$6+SQRT(O826*('d_시나리오'!$J$6-'d_시나리오'!$H$6)*('d_시나리오'!$I$6-'d_시나리오'!$H$6)),'d_시나리오'!$J$6-SQRT((1-O826)*('d_시나리오'!$J$6-'d_시나리오'!$H$6)*('d_시나리오'!$J$6-'d_시나리오'!$I$6))))</f>
        <v/>
      </c>
      <c r="Q826">
        <f>INDEX('d_분포'!$B$2:$B$57,RANDBETWEEN(1,56))</f>
        <v/>
      </c>
      <c r="R826">
        <f>BETAINV(RAND(),5,5)</f>
        <v/>
      </c>
      <c r="S826">
        <f>'d_고정'!$B$1*'6_기대효과'!$H$7*('d_시나리오'!$I$7/'d_고정'!$B$2)*B826</f>
        <v/>
      </c>
      <c r="T826">
        <f>S826*D826</f>
        <v/>
      </c>
      <c r="U826">
        <f>S826*F826*H826</f>
        <v/>
      </c>
      <c r="V826">
        <f>S826*F826*(H826-1)</f>
        <v/>
      </c>
      <c r="W826">
        <f>U826*J826</f>
        <v/>
      </c>
      <c r="X826">
        <f>T826+W826</f>
        <v/>
      </c>
      <c r="Y826">
        <f>(T826*E826+W826*L826)*(1-R826-'d_고정'!$B$13)</f>
        <v/>
      </c>
      <c r="Z826">
        <f>(U826*N826*Q826+'d_고정'!$B$3*('6_기대효과'!$H$7/8)*Q826*'d_고정'!$B$10*P826*('6_기대효과'!$K$7/'d_고정'!$B$9))*(1-R826)</f>
        <v/>
      </c>
      <c r="AA826">
        <f>W826*L826*(1-R826-'d_고정'!$B$13)+U826*MAX(N826-'d_고정'!$B$10*P826*('6_기대효과'!$K$7/'d_고정'!$B$9),0)*Q826*(1-R826)</f>
        <v/>
      </c>
      <c r="AB826">
        <f>Y826+Z826</f>
        <v/>
      </c>
      <c r="AC826">
        <f>Y826/('d_고정'!$B$5*'6_기대효과'!$H$7/8)/'d_고정'!$B$6</f>
        <v/>
      </c>
      <c r="AD826">
        <f>Y826/('d_고정'!$B$8*'6_기대효과'!$H$7/8)</f>
        <v/>
      </c>
    </row>
    <row r="827">
      <c r="A827">
        <f>RAND()</f>
        <v/>
      </c>
      <c r="B827">
        <f>IF('d_시나리오'!$J$2='d_시나리오'!$H$2,'d_시나리오'!$I$2,IF(A827&lt;('d_시나리오'!$I$2-'d_시나리오'!$H$2)/('d_시나리오'!$J$2-'d_시나리오'!$H$2),'d_시나리오'!$H$2+SQRT(A827*('d_시나리오'!$J$2-'d_시나리오'!$H$2)*('d_시나리오'!$I$2-'d_시나리오'!$H$2)),'d_시나리오'!$J$2-SQRT((1-A827)*('d_시나리오'!$J$2-'d_시나리오'!$H$2)*('d_시나리오'!$J$2-'d_시나리오'!$I$2))))</f>
        <v/>
      </c>
      <c r="C827">
        <f>RAND()</f>
        <v/>
      </c>
      <c r="D827">
        <f>BETAINV(RAND(),IF(C827&lt;'d_고정'!$B$26,'d_고정'!$B$23,'d_고정'!$B$16)+1,'d_고정'!$B$17-IF(C827&lt;'d_고정'!$B$26,'d_고정'!$B$23,'d_고정'!$B$16)+1)*('d_고정'!$B$14+('d_고정'!$B$15-'d_고정'!$B$14)*RAND())</f>
        <v/>
      </c>
      <c r="E827">
        <f>INDEX('d_분포'!$A$2:$A$28,RANDBETWEEN(1,27))</f>
        <v/>
      </c>
      <c r="F827">
        <f>INDEX('d_분포'!$C$2:$C$5,RANDBETWEEN(1,4))*(0.9+0.2*RAND())</f>
        <v/>
      </c>
      <c r="G827">
        <f>RAND()</f>
        <v/>
      </c>
      <c r="H827">
        <f>(F827+(1-F827)*('d_고정'!$B$22*BETAINV(RAND(),IF(G827&lt;'d_고정'!$B$26,'d_고정'!$B$25,'d_고정'!$B$20)+1,'d_고정'!$B$21-IF(G827&lt;'d_고정'!$B$26,'d_고정'!$B$25,'d_고정'!$B$20)+1)+(1-'d_고정'!$B$22)*BETAINV(RAND(),IF(G827&lt;'d_고정'!$B$26,'d_고정'!$B$24,'d_고정'!$B$18)+1,'d_고정'!$B$19-IF(G827&lt;'d_고정'!$B$26,'d_고정'!$B$24,'d_고정'!$B$18)+1))*('d_고정'!$B$14+('d_고정'!$B$15-'d_고정'!$B$14)*RAND()))/F827</f>
        <v/>
      </c>
      <c r="I827">
        <f>RAND()</f>
        <v/>
      </c>
      <c r="J827">
        <f>IF('d_시나리오'!$J$3='d_시나리오'!$H$3,'d_시나리오'!$I$3,IF(I827&lt;('d_시나리오'!$I$3-'d_시나리오'!$H$3)/('d_시나리오'!$J$3-'d_시나리오'!$H$3),'d_시나리오'!$H$3+SQRT(I827*('d_시나리오'!$J$3-'d_시나리오'!$H$3)*('d_시나리오'!$I$3-'d_시나리오'!$H$3)),'d_시나리오'!$J$3-SQRT((1-I827)*('d_시나리오'!$J$3-'d_시나리오'!$H$3)*('d_시나리오'!$J$3-'d_시나리오'!$I$3))))</f>
        <v/>
      </c>
      <c r="K827">
        <f>RAND()</f>
        <v/>
      </c>
      <c r="L827">
        <f>IF('d_시나리오'!$J$4='d_시나리오'!$H$4,'d_시나리오'!$I$4,IF(K827&lt;('d_시나리오'!$I$4-'d_시나리오'!$H$4)/('d_시나리오'!$J$4-'d_시나리오'!$H$4),'d_시나리오'!$H$4+SQRT(K827*('d_시나리오'!$J$4-'d_시나리오'!$H$4)*('d_시나리오'!$I$4-'d_시나리오'!$H$4)),'d_시나리오'!$J$4-SQRT((1-K827)*('d_시나리오'!$J$4-'d_시나리오'!$H$4)*('d_시나리오'!$J$4-'d_시나리오'!$I$4))))</f>
        <v/>
      </c>
      <c r="M827">
        <f>RAND()</f>
        <v/>
      </c>
      <c r="N827">
        <f>IF('d_시나리오'!$J$5='d_시나리오'!$H$5,'d_시나리오'!$I$5,IF(M827&lt;('d_시나리오'!$I$5-'d_시나리오'!$H$5)/('d_시나리오'!$J$5-'d_시나리오'!$H$5),'d_시나리오'!$H$5+SQRT(M827*('d_시나리오'!$J$5-'d_시나리오'!$H$5)*('d_시나리오'!$I$5-'d_시나리오'!$H$5)),'d_시나리오'!$J$5-SQRT((1-M827)*('d_시나리오'!$J$5-'d_시나리오'!$H$5)*('d_시나리오'!$J$5-'d_시나리오'!$I$5))))</f>
        <v/>
      </c>
      <c r="O827">
        <f>RAND()</f>
        <v/>
      </c>
      <c r="P827">
        <f>IF('d_시나리오'!$J$6='d_시나리오'!$H$6,'d_시나리오'!$I$6,IF(O827&lt;('d_시나리오'!$I$6-'d_시나리오'!$H$6)/('d_시나리오'!$J$6-'d_시나리오'!$H$6),'d_시나리오'!$H$6+SQRT(O827*('d_시나리오'!$J$6-'d_시나리오'!$H$6)*('d_시나리오'!$I$6-'d_시나리오'!$H$6)),'d_시나리오'!$J$6-SQRT((1-O827)*('d_시나리오'!$J$6-'d_시나리오'!$H$6)*('d_시나리오'!$J$6-'d_시나리오'!$I$6))))</f>
        <v/>
      </c>
      <c r="Q827">
        <f>INDEX('d_분포'!$B$2:$B$57,RANDBETWEEN(1,56))</f>
        <v/>
      </c>
      <c r="R827">
        <f>BETAINV(RAND(),5,5)</f>
        <v/>
      </c>
      <c r="S827">
        <f>'d_고정'!$B$1*'6_기대효과'!$H$7*('d_시나리오'!$I$7/'d_고정'!$B$2)*B827</f>
        <v/>
      </c>
      <c r="T827">
        <f>S827*D827</f>
        <v/>
      </c>
      <c r="U827">
        <f>S827*F827*H827</f>
        <v/>
      </c>
      <c r="V827">
        <f>S827*F827*(H827-1)</f>
        <v/>
      </c>
      <c r="W827">
        <f>U827*J827</f>
        <v/>
      </c>
      <c r="X827">
        <f>T827+W827</f>
        <v/>
      </c>
      <c r="Y827">
        <f>(T827*E827+W827*L827)*(1-R827-'d_고정'!$B$13)</f>
        <v/>
      </c>
      <c r="Z827">
        <f>(U827*N827*Q827+'d_고정'!$B$3*('6_기대효과'!$H$7/8)*Q827*'d_고정'!$B$10*P827*('6_기대효과'!$K$7/'d_고정'!$B$9))*(1-R827)</f>
        <v/>
      </c>
      <c r="AA827">
        <f>W827*L827*(1-R827-'d_고정'!$B$13)+U827*MAX(N827-'d_고정'!$B$10*P827*('6_기대효과'!$K$7/'d_고정'!$B$9),0)*Q827*(1-R827)</f>
        <v/>
      </c>
      <c r="AB827">
        <f>Y827+Z827</f>
        <v/>
      </c>
      <c r="AC827">
        <f>Y827/('d_고정'!$B$5*'6_기대효과'!$H$7/8)/'d_고정'!$B$6</f>
        <v/>
      </c>
      <c r="AD827">
        <f>Y827/('d_고정'!$B$8*'6_기대효과'!$H$7/8)</f>
        <v/>
      </c>
    </row>
    <row r="828">
      <c r="A828">
        <f>RAND()</f>
        <v/>
      </c>
      <c r="B828">
        <f>IF('d_시나리오'!$J$2='d_시나리오'!$H$2,'d_시나리오'!$I$2,IF(A828&lt;('d_시나리오'!$I$2-'d_시나리오'!$H$2)/('d_시나리오'!$J$2-'d_시나리오'!$H$2),'d_시나리오'!$H$2+SQRT(A828*('d_시나리오'!$J$2-'d_시나리오'!$H$2)*('d_시나리오'!$I$2-'d_시나리오'!$H$2)),'d_시나리오'!$J$2-SQRT((1-A828)*('d_시나리오'!$J$2-'d_시나리오'!$H$2)*('d_시나리오'!$J$2-'d_시나리오'!$I$2))))</f>
        <v/>
      </c>
      <c r="C828">
        <f>RAND()</f>
        <v/>
      </c>
      <c r="D828">
        <f>BETAINV(RAND(),IF(C828&lt;'d_고정'!$B$26,'d_고정'!$B$23,'d_고정'!$B$16)+1,'d_고정'!$B$17-IF(C828&lt;'d_고정'!$B$26,'d_고정'!$B$23,'d_고정'!$B$16)+1)*('d_고정'!$B$14+('d_고정'!$B$15-'d_고정'!$B$14)*RAND())</f>
        <v/>
      </c>
      <c r="E828">
        <f>INDEX('d_분포'!$A$2:$A$28,RANDBETWEEN(1,27))</f>
        <v/>
      </c>
      <c r="F828">
        <f>INDEX('d_분포'!$C$2:$C$5,RANDBETWEEN(1,4))*(0.9+0.2*RAND())</f>
        <v/>
      </c>
      <c r="G828">
        <f>RAND()</f>
        <v/>
      </c>
      <c r="H828">
        <f>(F828+(1-F828)*('d_고정'!$B$22*BETAINV(RAND(),IF(G828&lt;'d_고정'!$B$26,'d_고정'!$B$25,'d_고정'!$B$20)+1,'d_고정'!$B$21-IF(G828&lt;'d_고정'!$B$26,'d_고정'!$B$25,'d_고정'!$B$20)+1)+(1-'d_고정'!$B$22)*BETAINV(RAND(),IF(G828&lt;'d_고정'!$B$26,'d_고정'!$B$24,'d_고정'!$B$18)+1,'d_고정'!$B$19-IF(G828&lt;'d_고정'!$B$26,'d_고정'!$B$24,'d_고정'!$B$18)+1))*('d_고정'!$B$14+('d_고정'!$B$15-'d_고정'!$B$14)*RAND()))/F828</f>
        <v/>
      </c>
      <c r="I828">
        <f>RAND()</f>
        <v/>
      </c>
      <c r="J828">
        <f>IF('d_시나리오'!$J$3='d_시나리오'!$H$3,'d_시나리오'!$I$3,IF(I828&lt;('d_시나리오'!$I$3-'d_시나리오'!$H$3)/('d_시나리오'!$J$3-'d_시나리오'!$H$3),'d_시나리오'!$H$3+SQRT(I828*('d_시나리오'!$J$3-'d_시나리오'!$H$3)*('d_시나리오'!$I$3-'d_시나리오'!$H$3)),'d_시나리오'!$J$3-SQRT((1-I828)*('d_시나리오'!$J$3-'d_시나리오'!$H$3)*('d_시나리오'!$J$3-'d_시나리오'!$I$3))))</f>
        <v/>
      </c>
      <c r="K828">
        <f>RAND()</f>
        <v/>
      </c>
      <c r="L828">
        <f>IF('d_시나리오'!$J$4='d_시나리오'!$H$4,'d_시나리오'!$I$4,IF(K828&lt;('d_시나리오'!$I$4-'d_시나리오'!$H$4)/('d_시나리오'!$J$4-'d_시나리오'!$H$4),'d_시나리오'!$H$4+SQRT(K828*('d_시나리오'!$J$4-'d_시나리오'!$H$4)*('d_시나리오'!$I$4-'d_시나리오'!$H$4)),'d_시나리오'!$J$4-SQRT((1-K828)*('d_시나리오'!$J$4-'d_시나리오'!$H$4)*('d_시나리오'!$J$4-'d_시나리오'!$I$4))))</f>
        <v/>
      </c>
      <c r="M828">
        <f>RAND()</f>
        <v/>
      </c>
      <c r="N828">
        <f>IF('d_시나리오'!$J$5='d_시나리오'!$H$5,'d_시나리오'!$I$5,IF(M828&lt;('d_시나리오'!$I$5-'d_시나리오'!$H$5)/('d_시나리오'!$J$5-'d_시나리오'!$H$5),'d_시나리오'!$H$5+SQRT(M828*('d_시나리오'!$J$5-'d_시나리오'!$H$5)*('d_시나리오'!$I$5-'d_시나리오'!$H$5)),'d_시나리오'!$J$5-SQRT((1-M828)*('d_시나리오'!$J$5-'d_시나리오'!$H$5)*('d_시나리오'!$J$5-'d_시나리오'!$I$5))))</f>
        <v/>
      </c>
      <c r="O828">
        <f>RAND()</f>
        <v/>
      </c>
      <c r="P828">
        <f>IF('d_시나리오'!$J$6='d_시나리오'!$H$6,'d_시나리오'!$I$6,IF(O828&lt;('d_시나리오'!$I$6-'d_시나리오'!$H$6)/('d_시나리오'!$J$6-'d_시나리오'!$H$6),'d_시나리오'!$H$6+SQRT(O828*('d_시나리오'!$J$6-'d_시나리오'!$H$6)*('d_시나리오'!$I$6-'d_시나리오'!$H$6)),'d_시나리오'!$J$6-SQRT((1-O828)*('d_시나리오'!$J$6-'d_시나리오'!$H$6)*('d_시나리오'!$J$6-'d_시나리오'!$I$6))))</f>
        <v/>
      </c>
      <c r="Q828">
        <f>INDEX('d_분포'!$B$2:$B$57,RANDBETWEEN(1,56))</f>
        <v/>
      </c>
      <c r="R828">
        <f>BETAINV(RAND(),5,5)</f>
        <v/>
      </c>
      <c r="S828">
        <f>'d_고정'!$B$1*'6_기대효과'!$H$7*('d_시나리오'!$I$7/'d_고정'!$B$2)*B828</f>
        <v/>
      </c>
      <c r="T828">
        <f>S828*D828</f>
        <v/>
      </c>
      <c r="U828">
        <f>S828*F828*H828</f>
        <v/>
      </c>
      <c r="V828">
        <f>S828*F828*(H828-1)</f>
        <v/>
      </c>
      <c r="W828">
        <f>U828*J828</f>
        <v/>
      </c>
      <c r="X828">
        <f>T828+W828</f>
        <v/>
      </c>
      <c r="Y828">
        <f>(T828*E828+W828*L828)*(1-R828-'d_고정'!$B$13)</f>
        <v/>
      </c>
      <c r="Z828">
        <f>(U828*N828*Q828+'d_고정'!$B$3*('6_기대효과'!$H$7/8)*Q828*'d_고정'!$B$10*P828*('6_기대효과'!$K$7/'d_고정'!$B$9))*(1-R828)</f>
        <v/>
      </c>
      <c r="AA828">
        <f>W828*L828*(1-R828-'d_고정'!$B$13)+U828*MAX(N828-'d_고정'!$B$10*P828*('6_기대효과'!$K$7/'d_고정'!$B$9),0)*Q828*(1-R828)</f>
        <v/>
      </c>
      <c r="AB828">
        <f>Y828+Z828</f>
        <v/>
      </c>
      <c r="AC828">
        <f>Y828/('d_고정'!$B$5*'6_기대효과'!$H$7/8)/'d_고정'!$B$6</f>
        <v/>
      </c>
      <c r="AD828">
        <f>Y828/('d_고정'!$B$8*'6_기대효과'!$H$7/8)</f>
        <v/>
      </c>
    </row>
    <row r="829">
      <c r="A829">
        <f>RAND()</f>
        <v/>
      </c>
      <c r="B829">
        <f>IF('d_시나리오'!$J$2='d_시나리오'!$H$2,'d_시나리오'!$I$2,IF(A829&lt;('d_시나리오'!$I$2-'d_시나리오'!$H$2)/('d_시나리오'!$J$2-'d_시나리오'!$H$2),'d_시나리오'!$H$2+SQRT(A829*('d_시나리오'!$J$2-'d_시나리오'!$H$2)*('d_시나리오'!$I$2-'d_시나리오'!$H$2)),'d_시나리오'!$J$2-SQRT((1-A829)*('d_시나리오'!$J$2-'d_시나리오'!$H$2)*('d_시나리오'!$J$2-'d_시나리오'!$I$2))))</f>
        <v/>
      </c>
      <c r="C829">
        <f>RAND()</f>
        <v/>
      </c>
      <c r="D829">
        <f>BETAINV(RAND(),IF(C829&lt;'d_고정'!$B$26,'d_고정'!$B$23,'d_고정'!$B$16)+1,'d_고정'!$B$17-IF(C829&lt;'d_고정'!$B$26,'d_고정'!$B$23,'d_고정'!$B$16)+1)*('d_고정'!$B$14+('d_고정'!$B$15-'d_고정'!$B$14)*RAND())</f>
        <v/>
      </c>
      <c r="E829">
        <f>INDEX('d_분포'!$A$2:$A$28,RANDBETWEEN(1,27))</f>
        <v/>
      </c>
      <c r="F829">
        <f>INDEX('d_분포'!$C$2:$C$5,RANDBETWEEN(1,4))*(0.9+0.2*RAND())</f>
        <v/>
      </c>
      <c r="G829">
        <f>RAND()</f>
        <v/>
      </c>
      <c r="H829">
        <f>(F829+(1-F829)*('d_고정'!$B$22*BETAINV(RAND(),IF(G829&lt;'d_고정'!$B$26,'d_고정'!$B$25,'d_고정'!$B$20)+1,'d_고정'!$B$21-IF(G829&lt;'d_고정'!$B$26,'d_고정'!$B$25,'d_고정'!$B$20)+1)+(1-'d_고정'!$B$22)*BETAINV(RAND(),IF(G829&lt;'d_고정'!$B$26,'d_고정'!$B$24,'d_고정'!$B$18)+1,'d_고정'!$B$19-IF(G829&lt;'d_고정'!$B$26,'d_고정'!$B$24,'d_고정'!$B$18)+1))*('d_고정'!$B$14+('d_고정'!$B$15-'d_고정'!$B$14)*RAND()))/F829</f>
        <v/>
      </c>
      <c r="I829">
        <f>RAND()</f>
        <v/>
      </c>
      <c r="J829">
        <f>IF('d_시나리오'!$J$3='d_시나리오'!$H$3,'d_시나리오'!$I$3,IF(I829&lt;('d_시나리오'!$I$3-'d_시나리오'!$H$3)/('d_시나리오'!$J$3-'d_시나리오'!$H$3),'d_시나리오'!$H$3+SQRT(I829*('d_시나리오'!$J$3-'d_시나리오'!$H$3)*('d_시나리오'!$I$3-'d_시나리오'!$H$3)),'d_시나리오'!$J$3-SQRT((1-I829)*('d_시나리오'!$J$3-'d_시나리오'!$H$3)*('d_시나리오'!$J$3-'d_시나리오'!$I$3))))</f>
        <v/>
      </c>
      <c r="K829">
        <f>RAND()</f>
        <v/>
      </c>
      <c r="L829">
        <f>IF('d_시나리오'!$J$4='d_시나리오'!$H$4,'d_시나리오'!$I$4,IF(K829&lt;('d_시나리오'!$I$4-'d_시나리오'!$H$4)/('d_시나리오'!$J$4-'d_시나리오'!$H$4),'d_시나리오'!$H$4+SQRT(K829*('d_시나리오'!$J$4-'d_시나리오'!$H$4)*('d_시나리오'!$I$4-'d_시나리오'!$H$4)),'d_시나리오'!$J$4-SQRT((1-K829)*('d_시나리오'!$J$4-'d_시나리오'!$H$4)*('d_시나리오'!$J$4-'d_시나리오'!$I$4))))</f>
        <v/>
      </c>
      <c r="M829">
        <f>RAND()</f>
        <v/>
      </c>
      <c r="N829">
        <f>IF('d_시나리오'!$J$5='d_시나리오'!$H$5,'d_시나리오'!$I$5,IF(M829&lt;('d_시나리오'!$I$5-'d_시나리오'!$H$5)/('d_시나리오'!$J$5-'d_시나리오'!$H$5),'d_시나리오'!$H$5+SQRT(M829*('d_시나리오'!$J$5-'d_시나리오'!$H$5)*('d_시나리오'!$I$5-'d_시나리오'!$H$5)),'d_시나리오'!$J$5-SQRT((1-M829)*('d_시나리오'!$J$5-'d_시나리오'!$H$5)*('d_시나리오'!$J$5-'d_시나리오'!$I$5))))</f>
        <v/>
      </c>
      <c r="O829">
        <f>RAND()</f>
        <v/>
      </c>
      <c r="P829">
        <f>IF('d_시나리오'!$J$6='d_시나리오'!$H$6,'d_시나리오'!$I$6,IF(O829&lt;('d_시나리오'!$I$6-'d_시나리오'!$H$6)/('d_시나리오'!$J$6-'d_시나리오'!$H$6),'d_시나리오'!$H$6+SQRT(O829*('d_시나리오'!$J$6-'d_시나리오'!$H$6)*('d_시나리오'!$I$6-'d_시나리오'!$H$6)),'d_시나리오'!$J$6-SQRT((1-O829)*('d_시나리오'!$J$6-'d_시나리오'!$H$6)*('d_시나리오'!$J$6-'d_시나리오'!$I$6))))</f>
        <v/>
      </c>
      <c r="Q829">
        <f>INDEX('d_분포'!$B$2:$B$57,RANDBETWEEN(1,56))</f>
        <v/>
      </c>
      <c r="R829">
        <f>BETAINV(RAND(),5,5)</f>
        <v/>
      </c>
      <c r="S829">
        <f>'d_고정'!$B$1*'6_기대효과'!$H$7*('d_시나리오'!$I$7/'d_고정'!$B$2)*B829</f>
        <v/>
      </c>
      <c r="T829">
        <f>S829*D829</f>
        <v/>
      </c>
      <c r="U829">
        <f>S829*F829*H829</f>
        <v/>
      </c>
      <c r="V829">
        <f>S829*F829*(H829-1)</f>
        <v/>
      </c>
      <c r="W829">
        <f>U829*J829</f>
        <v/>
      </c>
      <c r="X829">
        <f>T829+W829</f>
        <v/>
      </c>
      <c r="Y829">
        <f>(T829*E829+W829*L829)*(1-R829-'d_고정'!$B$13)</f>
        <v/>
      </c>
      <c r="Z829">
        <f>(U829*N829*Q829+'d_고정'!$B$3*('6_기대효과'!$H$7/8)*Q829*'d_고정'!$B$10*P829*('6_기대효과'!$K$7/'d_고정'!$B$9))*(1-R829)</f>
        <v/>
      </c>
      <c r="AA829">
        <f>W829*L829*(1-R829-'d_고정'!$B$13)+U829*MAX(N829-'d_고정'!$B$10*P829*('6_기대효과'!$K$7/'d_고정'!$B$9),0)*Q829*(1-R829)</f>
        <v/>
      </c>
      <c r="AB829">
        <f>Y829+Z829</f>
        <v/>
      </c>
      <c r="AC829">
        <f>Y829/('d_고정'!$B$5*'6_기대효과'!$H$7/8)/'d_고정'!$B$6</f>
        <v/>
      </c>
      <c r="AD829">
        <f>Y829/('d_고정'!$B$8*'6_기대효과'!$H$7/8)</f>
        <v/>
      </c>
    </row>
    <row r="830">
      <c r="A830">
        <f>RAND()</f>
        <v/>
      </c>
      <c r="B830">
        <f>IF('d_시나리오'!$J$2='d_시나리오'!$H$2,'d_시나리오'!$I$2,IF(A830&lt;('d_시나리오'!$I$2-'d_시나리오'!$H$2)/('d_시나리오'!$J$2-'d_시나리오'!$H$2),'d_시나리오'!$H$2+SQRT(A830*('d_시나리오'!$J$2-'d_시나리오'!$H$2)*('d_시나리오'!$I$2-'d_시나리오'!$H$2)),'d_시나리오'!$J$2-SQRT((1-A830)*('d_시나리오'!$J$2-'d_시나리오'!$H$2)*('d_시나리오'!$J$2-'d_시나리오'!$I$2))))</f>
        <v/>
      </c>
      <c r="C830">
        <f>RAND()</f>
        <v/>
      </c>
      <c r="D830">
        <f>BETAINV(RAND(),IF(C830&lt;'d_고정'!$B$26,'d_고정'!$B$23,'d_고정'!$B$16)+1,'d_고정'!$B$17-IF(C830&lt;'d_고정'!$B$26,'d_고정'!$B$23,'d_고정'!$B$16)+1)*('d_고정'!$B$14+('d_고정'!$B$15-'d_고정'!$B$14)*RAND())</f>
        <v/>
      </c>
      <c r="E830">
        <f>INDEX('d_분포'!$A$2:$A$28,RANDBETWEEN(1,27))</f>
        <v/>
      </c>
      <c r="F830">
        <f>INDEX('d_분포'!$C$2:$C$5,RANDBETWEEN(1,4))*(0.9+0.2*RAND())</f>
        <v/>
      </c>
      <c r="G830">
        <f>RAND()</f>
        <v/>
      </c>
      <c r="H830">
        <f>(F830+(1-F830)*('d_고정'!$B$22*BETAINV(RAND(),IF(G830&lt;'d_고정'!$B$26,'d_고정'!$B$25,'d_고정'!$B$20)+1,'d_고정'!$B$21-IF(G830&lt;'d_고정'!$B$26,'d_고정'!$B$25,'d_고정'!$B$20)+1)+(1-'d_고정'!$B$22)*BETAINV(RAND(),IF(G830&lt;'d_고정'!$B$26,'d_고정'!$B$24,'d_고정'!$B$18)+1,'d_고정'!$B$19-IF(G830&lt;'d_고정'!$B$26,'d_고정'!$B$24,'d_고정'!$B$18)+1))*('d_고정'!$B$14+('d_고정'!$B$15-'d_고정'!$B$14)*RAND()))/F830</f>
        <v/>
      </c>
      <c r="I830">
        <f>RAND()</f>
        <v/>
      </c>
      <c r="J830">
        <f>IF('d_시나리오'!$J$3='d_시나리오'!$H$3,'d_시나리오'!$I$3,IF(I830&lt;('d_시나리오'!$I$3-'d_시나리오'!$H$3)/('d_시나리오'!$J$3-'d_시나리오'!$H$3),'d_시나리오'!$H$3+SQRT(I830*('d_시나리오'!$J$3-'d_시나리오'!$H$3)*('d_시나리오'!$I$3-'d_시나리오'!$H$3)),'d_시나리오'!$J$3-SQRT((1-I830)*('d_시나리오'!$J$3-'d_시나리오'!$H$3)*('d_시나리오'!$J$3-'d_시나리오'!$I$3))))</f>
        <v/>
      </c>
      <c r="K830">
        <f>RAND()</f>
        <v/>
      </c>
      <c r="L830">
        <f>IF('d_시나리오'!$J$4='d_시나리오'!$H$4,'d_시나리오'!$I$4,IF(K830&lt;('d_시나리오'!$I$4-'d_시나리오'!$H$4)/('d_시나리오'!$J$4-'d_시나리오'!$H$4),'d_시나리오'!$H$4+SQRT(K830*('d_시나리오'!$J$4-'d_시나리오'!$H$4)*('d_시나리오'!$I$4-'d_시나리오'!$H$4)),'d_시나리오'!$J$4-SQRT((1-K830)*('d_시나리오'!$J$4-'d_시나리오'!$H$4)*('d_시나리오'!$J$4-'d_시나리오'!$I$4))))</f>
        <v/>
      </c>
      <c r="M830">
        <f>RAND()</f>
        <v/>
      </c>
      <c r="N830">
        <f>IF('d_시나리오'!$J$5='d_시나리오'!$H$5,'d_시나리오'!$I$5,IF(M830&lt;('d_시나리오'!$I$5-'d_시나리오'!$H$5)/('d_시나리오'!$J$5-'d_시나리오'!$H$5),'d_시나리오'!$H$5+SQRT(M830*('d_시나리오'!$J$5-'d_시나리오'!$H$5)*('d_시나리오'!$I$5-'d_시나리오'!$H$5)),'d_시나리오'!$J$5-SQRT((1-M830)*('d_시나리오'!$J$5-'d_시나리오'!$H$5)*('d_시나리오'!$J$5-'d_시나리오'!$I$5))))</f>
        <v/>
      </c>
      <c r="O830">
        <f>RAND()</f>
        <v/>
      </c>
      <c r="P830">
        <f>IF('d_시나리오'!$J$6='d_시나리오'!$H$6,'d_시나리오'!$I$6,IF(O830&lt;('d_시나리오'!$I$6-'d_시나리오'!$H$6)/('d_시나리오'!$J$6-'d_시나리오'!$H$6),'d_시나리오'!$H$6+SQRT(O830*('d_시나리오'!$J$6-'d_시나리오'!$H$6)*('d_시나리오'!$I$6-'d_시나리오'!$H$6)),'d_시나리오'!$J$6-SQRT((1-O830)*('d_시나리오'!$J$6-'d_시나리오'!$H$6)*('d_시나리오'!$J$6-'d_시나리오'!$I$6))))</f>
        <v/>
      </c>
      <c r="Q830">
        <f>INDEX('d_분포'!$B$2:$B$57,RANDBETWEEN(1,56))</f>
        <v/>
      </c>
      <c r="R830">
        <f>BETAINV(RAND(),5,5)</f>
        <v/>
      </c>
      <c r="S830">
        <f>'d_고정'!$B$1*'6_기대효과'!$H$7*('d_시나리오'!$I$7/'d_고정'!$B$2)*B830</f>
        <v/>
      </c>
      <c r="T830">
        <f>S830*D830</f>
        <v/>
      </c>
      <c r="U830">
        <f>S830*F830*H830</f>
        <v/>
      </c>
      <c r="V830">
        <f>S830*F830*(H830-1)</f>
        <v/>
      </c>
      <c r="W830">
        <f>U830*J830</f>
        <v/>
      </c>
      <c r="X830">
        <f>T830+W830</f>
        <v/>
      </c>
      <c r="Y830">
        <f>(T830*E830+W830*L830)*(1-R830-'d_고정'!$B$13)</f>
        <v/>
      </c>
      <c r="Z830">
        <f>(U830*N830*Q830+'d_고정'!$B$3*('6_기대효과'!$H$7/8)*Q830*'d_고정'!$B$10*P830*('6_기대효과'!$K$7/'d_고정'!$B$9))*(1-R830)</f>
        <v/>
      </c>
      <c r="AA830">
        <f>W830*L830*(1-R830-'d_고정'!$B$13)+U830*MAX(N830-'d_고정'!$B$10*P830*('6_기대효과'!$K$7/'d_고정'!$B$9),0)*Q830*(1-R830)</f>
        <v/>
      </c>
      <c r="AB830">
        <f>Y830+Z830</f>
        <v/>
      </c>
      <c r="AC830">
        <f>Y830/('d_고정'!$B$5*'6_기대효과'!$H$7/8)/'d_고정'!$B$6</f>
        <v/>
      </c>
      <c r="AD830">
        <f>Y830/('d_고정'!$B$8*'6_기대효과'!$H$7/8)</f>
        <v/>
      </c>
    </row>
    <row r="831">
      <c r="A831">
        <f>RAND()</f>
        <v/>
      </c>
      <c r="B831">
        <f>IF('d_시나리오'!$J$2='d_시나리오'!$H$2,'d_시나리오'!$I$2,IF(A831&lt;('d_시나리오'!$I$2-'d_시나리오'!$H$2)/('d_시나리오'!$J$2-'d_시나리오'!$H$2),'d_시나리오'!$H$2+SQRT(A831*('d_시나리오'!$J$2-'d_시나리오'!$H$2)*('d_시나리오'!$I$2-'d_시나리오'!$H$2)),'d_시나리오'!$J$2-SQRT((1-A831)*('d_시나리오'!$J$2-'d_시나리오'!$H$2)*('d_시나리오'!$J$2-'d_시나리오'!$I$2))))</f>
        <v/>
      </c>
      <c r="C831">
        <f>RAND()</f>
        <v/>
      </c>
      <c r="D831">
        <f>BETAINV(RAND(),IF(C831&lt;'d_고정'!$B$26,'d_고정'!$B$23,'d_고정'!$B$16)+1,'d_고정'!$B$17-IF(C831&lt;'d_고정'!$B$26,'d_고정'!$B$23,'d_고정'!$B$16)+1)*('d_고정'!$B$14+('d_고정'!$B$15-'d_고정'!$B$14)*RAND())</f>
        <v/>
      </c>
      <c r="E831">
        <f>INDEX('d_분포'!$A$2:$A$28,RANDBETWEEN(1,27))</f>
        <v/>
      </c>
      <c r="F831">
        <f>INDEX('d_분포'!$C$2:$C$5,RANDBETWEEN(1,4))*(0.9+0.2*RAND())</f>
        <v/>
      </c>
      <c r="G831">
        <f>RAND()</f>
        <v/>
      </c>
      <c r="H831">
        <f>(F831+(1-F831)*('d_고정'!$B$22*BETAINV(RAND(),IF(G831&lt;'d_고정'!$B$26,'d_고정'!$B$25,'d_고정'!$B$20)+1,'d_고정'!$B$21-IF(G831&lt;'d_고정'!$B$26,'d_고정'!$B$25,'d_고정'!$B$20)+1)+(1-'d_고정'!$B$22)*BETAINV(RAND(),IF(G831&lt;'d_고정'!$B$26,'d_고정'!$B$24,'d_고정'!$B$18)+1,'d_고정'!$B$19-IF(G831&lt;'d_고정'!$B$26,'d_고정'!$B$24,'d_고정'!$B$18)+1))*('d_고정'!$B$14+('d_고정'!$B$15-'d_고정'!$B$14)*RAND()))/F831</f>
        <v/>
      </c>
      <c r="I831">
        <f>RAND()</f>
        <v/>
      </c>
      <c r="J831">
        <f>IF('d_시나리오'!$J$3='d_시나리오'!$H$3,'d_시나리오'!$I$3,IF(I831&lt;('d_시나리오'!$I$3-'d_시나리오'!$H$3)/('d_시나리오'!$J$3-'d_시나리오'!$H$3),'d_시나리오'!$H$3+SQRT(I831*('d_시나리오'!$J$3-'d_시나리오'!$H$3)*('d_시나리오'!$I$3-'d_시나리오'!$H$3)),'d_시나리오'!$J$3-SQRT((1-I831)*('d_시나리오'!$J$3-'d_시나리오'!$H$3)*('d_시나리오'!$J$3-'d_시나리오'!$I$3))))</f>
        <v/>
      </c>
      <c r="K831">
        <f>RAND()</f>
        <v/>
      </c>
      <c r="L831">
        <f>IF('d_시나리오'!$J$4='d_시나리오'!$H$4,'d_시나리오'!$I$4,IF(K831&lt;('d_시나리오'!$I$4-'d_시나리오'!$H$4)/('d_시나리오'!$J$4-'d_시나리오'!$H$4),'d_시나리오'!$H$4+SQRT(K831*('d_시나리오'!$J$4-'d_시나리오'!$H$4)*('d_시나리오'!$I$4-'d_시나리오'!$H$4)),'d_시나리오'!$J$4-SQRT((1-K831)*('d_시나리오'!$J$4-'d_시나리오'!$H$4)*('d_시나리오'!$J$4-'d_시나리오'!$I$4))))</f>
        <v/>
      </c>
      <c r="M831">
        <f>RAND()</f>
        <v/>
      </c>
      <c r="N831">
        <f>IF('d_시나리오'!$J$5='d_시나리오'!$H$5,'d_시나리오'!$I$5,IF(M831&lt;('d_시나리오'!$I$5-'d_시나리오'!$H$5)/('d_시나리오'!$J$5-'d_시나리오'!$H$5),'d_시나리오'!$H$5+SQRT(M831*('d_시나리오'!$J$5-'d_시나리오'!$H$5)*('d_시나리오'!$I$5-'d_시나리오'!$H$5)),'d_시나리오'!$J$5-SQRT((1-M831)*('d_시나리오'!$J$5-'d_시나리오'!$H$5)*('d_시나리오'!$J$5-'d_시나리오'!$I$5))))</f>
        <v/>
      </c>
      <c r="O831">
        <f>RAND()</f>
        <v/>
      </c>
      <c r="P831">
        <f>IF('d_시나리오'!$J$6='d_시나리오'!$H$6,'d_시나리오'!$I$6,IF(O831&lt;('d_시나리오'!$I$6-'d_시나리오'!$H$6)/('d_시나리오'!$J$6-'d_시나리오'!$H$6),'d_시나리오'!$H$6+SQRT(O831*('d_시나리오'!$J$6-'d_시나리오'!$H$6)*('d_시나리오'!$I$6-'d_시나리오'!$H$6)),'d_시나리오'!$J$6-SQRT((1-O831)*('d_시나리오'!$J$6-'d_시나리오'!$H$6)*('d_시나리오'!$J$6-'d_시나리오'!$I$6))))</f>
        <v/>
      </c>
      <c r="Q831">
        <f>INDEX('d_분포'!$B$2:$B$57,RANDBETWEEN(1,56))</f>
        <v/>
      </c>
      <c r="R831">
        <f>BETAINV(RAND(),5,5)</f>
        <v/>
      </c>
      <c r="S831">
        <f>'d_고정'!$B$1*'6_기대효과'!$H$7*('d_시나리오'!$I$7/'d_고정'!$B$2)*B831</f>
        <v/>
      </c>
      <c r="T831">
        <f>S831*D831</f>
        <v/>
      </c>
      <c r="U831">
        <f>S831*F831*H831</f>
        <v/>
      </c>
      <c r="V831">
        <f>S831*F831*(H831-1)</f>
        <v/>
      </c>
      <c r="W831">
        <f>U831*J831</f>
        <v/>
      </c>
      <c r="X831">
        <f>T831+W831</f>
        <v/>
      </c>
      <c r="Y831">
        <f>(T831*E831+W831*L831)*(1-R831-'d_고정'!$B$13)</f>
        <v/>
      </c>
      <c r="Z831">
        <f>(U831*N831*Q831+'d_고정'!$B$3*('6_기대효과'!$H$7/8)*Q831*'d_고정'!$B$10*P831*('6_기대효과'!$K$7/'d_고정'!$B$9))*(1-R831)</f>
        <v/>
      </c>
      <c r="AA831">
        <f>W831*L831*(1-R831-'d_고정'!$B$13)+U831*MAX(N831-'d_고정'!$B$10*P831*('6_기대효과'!$K$7/'d_고정'!$B$9),0)*Q831*(1-R831)</f>
        <v/>
      </c>
      <c r="AB831">
        <f>Y831+Z831</f>
        <v/>
      </c>
      <c r="AC831">
        <f>Y831/('d_고정'!$B$5*'6_기대효과'!$H$7/8)/'d_고정'!$B$6</f>
        <v/>
      </c>
      <c r="AD831">
        <f>Y831/('d_고정'!$B$8*'6_기대효과'!$H$7/8)</f>
        <v/>
      </c>
    </row>
    <row r="832">
      <c r="A832">
        <f>RAND()</f>
        <v/>
      </c>
      <c r="B832">
        <f>IF('d_시나리오'!$J$2='d_시나리오'!$H$2,'d_시나리오'!$I$2,IF(A832&lt;('d_시나리오'!$I$2-'d_시나리오'!$H$2)/('d_시나리오'!$J$2-'d_시나리오'!$H$2),'d_시나리오'!$H$2+SQRT(A832*('d_시나리오'!$J$2-'d_시나리오'!$H$2)*('d_시나리오'!$I$2-'d_시나리오'!$H$2)),'d_시나리오'!$J$2-SQRT((1-A832)*('d_시나리오'!$J$2-'d_시나리오'!$H$2)*('d_시나리오'!$J$2-'d_시나리오'!$I$2))))</f>
        <v/>
      </c>
      <c r="C832">
        <f>RAND()</f>
        <v/>
      </c>
      <c r="D832">
        <f>BETAINV(RAND(),IF(C832&lt;'d_고정'!$B$26,'d_고정'!$B$23,'d_고정'!$B$16)+1,'d_고정'!$B$17-IF(C832&lt;'d_고정'!$B$26,'d_고정'!$B$23,'d_고정'!$B$16)+1)*('d_고정'!$B$14+('d_고정'!$B$15-'d_고정'!$B$14)*RAND())</f>
        <v/>
      </c>
      <c r="E832">
        <f>INDEX('d_분포'!$A$2:$A$28,RANDBETWEEN(1,27))</f>
        <v/>
      </c>
      <c r="F832">
        <f>INDEX('d_분포'!$C$2:$C$5,RANDBETWEEN(1,4))*(0.9+0.2*RAND())</f>
        <v/>
      </c>
      <c r="G832">
        <f>RAND()</f>
        <v/>
      </c>
      <c r="H832">
        <f>(F832+(1-F832)*('d_고정'!$B$22*BETAINV(RAND(),IF(G832&lt;'d_고정'!$B$26,'d_고정'!$B$25,'d_고정'!$B$20)+1,'d_고정'!$B$21-IF(G832&lt;'d_고정'!$B$26,'d_고정'!$B$25,'d_고정'!$B$20)+1)+(1-'d_고정'!$B$22)*BETAINV(RAND(),IF(G832&lt;'d_고정'!$B$26,'d_고정'!$B$24,'d_고정'!$B$18)+1,'d_고정'!$B$19-IF(G832&lt;'d_고정'!$B$26,'d_고정'!$B$24,'d_고정'!$B$18)+1))*('d_고정'!$B$14+('d_고정'!$B$15-'d_고정'!$B$14)*RAND()))/F832</f>
        <v/>
      </c>
      <c r="I832">
        <f>RAND()</f>
        <v/>
      </c>
      <c r="J832">
        <f>IF('d_시나리오'!$J$3='d_시나리오'!$H$3,'d_시나리오'!$I$3,IF(I832&lt;('d_시나리오'!$I$3-'d_시나리오'!$H$3)/('d_시나리오'!$J$3-'d_시나리오'!$H$3),'d_시나리오'!$H$3+SQRT(I832*('d_시나리오'!$J$3-'d_시나리오'!$H$3)*('d_시나리오'!$I$3-'d_시나리오'!$H$3)),'d_시나리오'!$J$3-SQRT((1-I832)*('d_시나리오'!$J$3-'d_시나리오'!$H$3)*('d_시나리오'!$J$3-'d_시나리오'!$I$3))))</f>
        <v/>
      </c>
      <c r="K832">
        <f>RAND()</f>
        <v/>
      </c>
      <c r="L832">
        <f>IF('d_시나리오'!$J$4='d_시나리오'!$H$4,'d_시나리오'!$I$4,IF(K832&lt;('d_시나리오'!$I$4-'d_시나리오'!$H$4)/('d_시나리오'!$J$4-'d_시나리오'!$H$4),'d_시나리오'!$H$4+SQRT(K832*('d_시나리오'!$J$4-'d_시나리오'!$H$4)*('d_시나리오'!$I$4-'d_시나리오'!$H$4)),'d_시나리오'!$J$4-SQRT((1-K832)*('d_시나리오'!$J$4-'d_시나리오'!$H$4)*('d_시나리오'!$J$4-'d_시나리오'!$I$4))))</f>
        <v/>
      </c>
      <c r="M832">
        <f>RAND()</f>
        <v/>
      </c>
      <c r="N832">
        <f>IF('d_시나리오'!$J$5='d_시나리오'!$H$5,'d_시나리오'!$I$5,IF(M832&lt;('d_시나리오'!$I$5-'d_시나리오'!$H$5)/('d_시나리오'!$J$5-'d_시나리오'!$H$5),'d_시나리오'!$H$5+SQRT(M832*('d_시나리오'!$J$5-'d_시나리오'!$H$5)*('d_시나리오'!$I$5-'d_시나리오'!$H$5)),'d_시나리오'!$J$5-SQRT((1-M832)*('d_시나리오'!$J$5-'d_시나리오'!$H$5)*('d_시나리오'!$J$5-'d_시나리오'!$I$5))))</f>
        <v/>
      </c>
      <c r="O832">
        <f>RAND()</f>
        <v/>
      </c>
      <c r="P832">
        <f>IF('d_시나리오'!$J$6='d_시나리오'!$H$6,'d_시나리오'!$I$6,IF(O832&lt;('d_시나리오'!$I$6-'d_시나리오'!$H$6)/('d_시나리오'!$J$6-'d_시나리오'!$H$6),'d_시나리오'!$H$6+SQRT(O832*('d_시나리오'!$J$6-'d_시나리오'!$H$6)*('d_시나리오'!$I$6-'d_시나리오'!$H$6)),'d_시나리오'!$J$6-SQRT((1-O832)*('d_시나리오'!$J$6-'d_시나리오'!$H$6)*('d_시나리오'!$J$6-'d_시나리오'!$I$6))))</f>
        <v/>
      </c>
      <c r="Q832">
        <f>INDEX('d_분포'!$B$2:$B$57,RANDBETWEEN(1,56))</f>
        <v/>
      </c>
      <c r="R832">
        <f>BETAINV(RAND(),5,5)</f>
        <v/>
      </c>
      <c r="S832">
        <f>'d_고정'!$B$1*'6_기대효과'!$H$7*('d_시나리오'!$I$7/'d_고정'!$B$2)*B832</f>
        <v/>
      </c>
      <c r="T832">
        <f>S832*D832</f>
        <v/>
      </c>
      <c r="U832">
        <f>S832*F832*H832</f>
        <v/>
      </c>
      <c r="V832">
        <f>S832*F832*(H832-1)</f>
        <v/>
      </c>
      <c r="W832">
        <f>U832*J832</f>
        <v/>
      </c>
      <c r="X832">
        <f>T832+W832</f>
        <v/>
      </c>
      <c r="Y832">
        <f>(T832*E832+W832*L832)*(1-R832-'d_고정'!$B$13)</f>
        <v/>
      </c>
      <c r="Z832">
        <f>(U832*N832*Q832+'d_고정'!$B$3*('6_기대효과'!$H$7/8)*Q832*'d_고정'!$B$10*P832*('6_기대효과'!$K$7/'d_고정'!$B$9))*(1-R832)</f>
        <v/>
      </c>
      <c r="AA832">
        <f>W832*L832*(1-R832-'d_고정'!$B$13)+U832*MAX(N832-'d_고정'!$B$10*P832*('6_기대효과'!$K$7/'d_고정'!$B$9),0)*Q832*(1-R832)</f>
        <v/>
      </c>
      <c r="AB832">
        <f>Y832+Z832</f>
        <v/>
      </c>
      <c r="AC832">
        <f>Y832/('d_고정'!$B$5*'6_기대효과'!$H$7/8)/'d_고정'!$B$6</f>
        <v/>
      </c>
      <c r="AD832">
        <f>Y832/('d_고정'!$B$8*'6_기대효과'!$H$7/8)</f>
        <v/>
      </c>
    </row>
    <row r="833">
      <c r="A833">
        <f>RAND()</f>
        <v/>
      </c>
      <c r="B833">
        <f>IF('d_시나리오'!$J$2='d_시나리오'!$H$2,'d_시나리오'!$I$2,IF(A833&lt;('d_시나리오'!$I$2-'d_시나리오'!$H$2)/('d_시나리오'!$J$2-'d_시나리오'!$H$2),'d_시나리오'!$H$2+SQRT(A833*('d_시나리오'!$J$2-'d_시나리오'!$H$2)*('d_시나리오'!$I$2-'d_시나리오'!$H$2)),'d_시나리오'!$J$2-SQRT((1-A833)*('d_시나리오'!$J$2-'d_시나리오'!$H$2)*('d_시나리오'!$J$2-'d_시나리오'!$I$2))))</f>
        <v/>
      </c>
      <c r="C833">
        <f>RAND()</f>
        <v/>
      </c>
      <c r="D833">
        <f>BETAINV(RAND(),IF(C833&lt;'d_고정'!$B$26,'d_고정'!$B$23,'d_고정'!$B$16)+1,'d_고정'!$B$17-IF(C833&lt;'d_고정'!$B$26,'d_고정'!$B$23,'d_고정'!$B$16)+1)*('d_고정'!$B$14+('d_고정'!$B$15-'d_고정'!$B$14)*RAND())</f>
        <v/>
      </c>
      <c r="E833">
        <f>INDEX('d_분포'!$A$2:$A$28,RANDBETWEEN(1,27))</f>
        <v/>
      </c>
      <c r="F833">
        <f>INDEX('d_분포'!$C$2:$C$5,RANDBETWEEN(1,4))*(0.9+0.2*RAND())</f>
        <v/>
      </c>
      <c r="G833">
        <f>RAND()</f>
        <v/>
      </c>
      <c r="H833">
        <f>(F833+(1-F833)*('d_고정'!$B$22*BETAINV(RAND(),IF(G833&lt;'d_고정'!$B$26,'d_고정'!$B$25,'d_고정'!$B$20)+1,'d_고정'!$B$21-IF(G833&lt;'d_고정'!$B$26,'d_고정'!$B$25,'d_고정'!$B$20)+1)+(1-'d_고정'!$B$22)*BETAINV(RAND(),IF(G833&lt;'d_고정'!$B$26,'d_고정'!$B$24,'d_고정'!$B$18)+1,'d_고정'!$B$19-IF(G833&lt;'d_고정'!$B$26,'d_고정'!$B$24,'d_고정'!$B$18)+1))*('d_고정'!$B$14+('d_고정'!$B$15-'d_고정'!$B$14)*RAND()))/F833</f>
        <v/>
      </c>
      <c r="I833">
        <f>RAND()</f>
        <v/>
      </c>
      <c r="J833">
        <f>IF('d_시나리오'!$J$3='d_시나리오'!$H$3,'d_시나리오'!$I$3,IF(I833&lt;('d_시나리오'!$I$3-'d_시나리오'!$H$3)/('d_시나리오'!$J$3-'d_시나리오'!$H$3),'d_시나리오'!$H$3+SQRT(I833*('d_시나리오'!$J$3-'d_시나리오'!$H$3)*('d_시나리오'!$I$3-'d_시나리오'!$H$3)),'d_시나리오'!$J$3-SQRT((1-I833)*('d_시나리오'!$J$3-'d_시나리오'!$H$3)*('d_시나리오'!$J$3-'d_시나리오'!$I$3))))</f>
        <v/>
      </c>
      <c r="K833">
        <f>RAND()</f>
        <v/>
      </c>
      <c r="L833">
        <f>IF('d_시나리오'!$J$4='d_시나리오'!$H$4,'d_시나리오'!$I$4,IF(K833&lt;('d_시나리오'!$I$4-'d_시나리오'!$H$4)/('d_시나리오'!$J$4-'d_시나리오'!$H$4),'d_시나리오'!$H$4+SQRT(K833*('d_시나리오'!$J$4-'d_시나리오'!$H$4)*('d_시나리오'!$I$4-'d_시나리오'!$H$4)),'d_시나리오'!$J$4-SQRT((1-K833)*('d_시나리오'!$J$4-'d_시나리오'!$H$4)*('d_시나리오'!$J$4-'d_시나리오'!$I$4))))</f>
        <v/>
      </c>
      <c r="M833">
        <f>RAND()</f>
        <v/>
      </c>
      <c r="N833">
        <f>IF('d_시나리오'!$J$5='d_시나리오'!$H$5,'d_시나리오'!$I$5,IF(M833&lt;('d_시나리오'!$I$5-'d_시나리오'!$H$5)/('d_시나리오'!$J$5-'d_시나리오'!$H$5),'d_시나리오'!$H$5+SQRT(M833*('d_시나리오'!$J$5-'d_시나리오'!$H$5)*('d_시나리오'!$I$5-'d_시나리오'!$H$5)),'d_시나리오'!$J$5-SQRT((1-M833)*('d_시나리오'!$J$5-'d_시나리오'!$H$5)*('d_시나리오'!$J$5-'d_시나리오'!$I$5))))</f>
        <v/>
      </c>
      <c r="O833">
        <f>RAND()</f>
        <v/>
      </c>
      <c r="P833">
        <f>IF('d_시나리오'!$J$6='d_시나리오'!$H$6,'d_시나리오'!$I$6,IF(O833&lt;('d_시나리오'!$I$6-'d_시나리오'!$H$6)/('d_시나리오'!$J$6-'d_시나리오'!$H$6),'d_시나리오'!$H$6+SQRT(O833*('d_시나리오'!$J$6-'d_시나리오'!$H$6)*('d_시나리오'!$I$6-'d_시나리오'!$H$6)),'d_시나리오'!$J$6-SQRT((1-O833)*('d_시나리오'!$J$6-'d_시나리오'!$H$6)*('d_시나리오'!$J$6-'d_시나리오'!$I$6))))</f>
        <v/>
      </c>
      <c r="Q833">
        <f>INDEX('d_분포'!$B$2:$B$57,RANDBETWEEN(1,56))</f>
        <v/>
      </c>
      <c r="R833">
        <f>BETAINV(RAND(),5,5)</f>
        <v/>
      </c>
      <c r="S833">
        <f>'d_고정'!$B$1*'6_기대효과'!$H$7*('d_시나리오'!$I$7/'d_고정'!$B$2)*B833</f>
        <v/>
      </c>
      <c r="T833">
        <f>S833*D833</f>
        <v/>
      </c>
      <c r="U833">
        <f>S833*F833*H833</f>
        <v/>
      </c>
      <c r="V833">
        <f>S833*F833*(H833-1)</f>
        <v/>
      </c>
      <c r="W833">
        <f>U833*J833</f>
        <v/>
      </c>
      <c r="X833">
        <f>T833+W833</f>
        <v/>
      </c>
      <c r="Y833">
        <f>(T833*E833+W833*L833)*(1-R833-'d_고정'!$B$13)</f>
        <v/>
      </c>
      <c r="Z833">
        <f>(U833*N833*Q833+'d_고정'!$B$3*('6_기대효과'!$H$7/8)*Q833*'d_고정'!$B$10*P833*('6_기대효과'!$K$7/'d_고정'!$B$9))*(1-R833)</f>
        <v/>
      </c>
      <c r="AA833">
        <f>W833*L833*(1-R833-'d_고정'!$B$13)+U833*MAX(N833-'d_고정'!$B$10*P833*('6_기대효과'!$K$7/'d_고정'!$B$9),0)*Q833*(1-R833)</f>
        <v/>
      </c>
      <c r="AB833">
        <f>Y833+Z833</f>
        <v/>
      </c>
      <c r="AC833">
        <f>Y833/('d_고정'!$B$5*'6_기대효과'!$H$7/8)/'d_고정'!$B$6</f>
        <v/>
      </c>
      <c r="AD833">
        <f>Y833/('d_고정'!$B$8*'6_기대효과'!$H$7/8)</f>
        <v/>
      </c>
    </row>
    <row r="834">
      <c r="A834">
        <f>RAND()</f>
        <v/>
      </c>
      <c r="B834">
        <f>IF('d_시나리오'!$J$2='d_시나리오'!$H$2,'d_시나리오'!$I$2,IF(A834&lt;('d_시나리오'!$I$2-'d_시나리오'!$H$2)/('d_시나리오'!$J$2-'d_시나리오'!$H$2),'d_시나리오'!$H$2+SQRT(A834*('d_시나리오'!$J$2-'d_시나리오'!$H$2)*('d_시나리오'!$I$2-'d_시나리오'!$H$2)),'d_시나리오'!$J$2-SQRT((1-A834)*('d_시나리오'!$J$2-'d_시나리오'!$H$2)*('d_시나리오'!$J$2-'d_시나리오'!$I$2))))</f>
        <v/>
      </c>
      <c r="C834">
        <f>RAND()</f>
        <v/>
      </c>
      <c r="D834">
        <f>BETAINV(RAND(),IF(C834&lt;'d_고정'!$B$26,'d_고정'!$B$23,'d_고정'!$B$16)+1,'d_고정'!$B$17-IF(C834&lt;'d_고정'!$B$26,'d_고정'!$B$23,'d_고정'!$B$16)+1)*('d_고정'!$B$14+('d_고정'!$B$15-'d_고정'!$B$14)*RAND())</f>
        <v/>
      </c>
      <c r="E834">
        <f>INDEX('d_분포'!$A$2:$A$28,RANDBETWEEN(1,27))</f>
        <v/>
      </c>
      <c r="F834">
        <f>INDEX('d_분포'!$C$2:$C$5,RANDBETWEEN(1,4))*(0.9+0.2*RAND())</f>
        <v/>
      </c>
      <c r="G834">
        <f>RAND()</f>
        <v/>
      </c>
      <c r="H834">
        <f>(F834+(1-F834)*('d_고정'!$B$22*BETAINV(RAND(),IF(G834&lt;'d_고정'!$B$26,'d_고정'!$B$25,'d_고정'!$B$20)+1,'d_고정'!$B$21-IF(G834&lt;'d_고정'!$B$26,'d_고정'!$B$25,'d_고정'!$B$20)+1)+(1-'d_고정'!$B$22)*BETAINV(RAND(),IF(G834&lt;'d_고정'!$B$26,'d_고정'!$B$24,'d_고정'!$B$18)+1,'d_고정'!$B$19-IF(G834&lt;'d_고정'!$B$26,'d_고정'!$B$24,'d_고정'!$B$18)+1))*('d_고정'!$B$14+('d_고정'!$B$15-'d_고정'!$B$14)*RAND()))/F834</f>
        <v/>
      </c>
      <c r="I834">
        <f>RAND()</f>
        <v/>
      </c>
      <c r="J834">
        <f>IF('d_시나리오'!$J$3='d_시나리오'!$H$3,'d_시나리오'!$I$3,IF(I834&lt;('d_시나리오'!$I$3-'d_시나리오'!$H$3)/('d_시나리오'!$J$3-'d_시나리오'!$H$3),'d_시나리오'!$H$3+SQRT(I834*('d_시나리오'!$J$3-'d_시나리오'!$H$3)*('d_시나리오'!$I$3-'d_시나리오'!$H$3)),'d_시나리오'!$J$3-SQRT((1-I834)*('d_시나리오'!$J$3-'d_시나리오'!$H$3)*('d_시나리오'!$J$3-'d_시나리오'!$I$3))))</f>
        <v/>
      </c>
      <c r="K834">
        <f>RAND()</f>
        <v/>
      </c>
      <c r="L834">
        <f>IF('d_시나리오'!$J$4='d_시나리오'!$H$4,'d_시나리오'!$I$4,IF(K834&lt;('d_시나리오'!$I$4-'d_시나리오'!$H$4)/('d_시나리오'!$J$4-'d_시나리오'!$H$4),'d_시나리오'!$H$4+SQRT(K834*('d_시나리오'!$J$4-'d_시나리오'!$H$4)*('d_시나리오'!$I$4-'d_시나리오'!$H$4)),'d_시나리오'!$J$4-SQRT((1-K834)*('d_시나리오'!$J$4-'d_시나리오'!$H$4)*('d_시나리오'!$J$4-'d_시나리오'!$I$4))))</f>
        <v/>
      </c>
      <c r="M834">
        <f>RAND()</f>
        <v/>
      </c>
      <c r="N834">
        <f>IF('d_시나리오'!$J$5='d_시나리오'!$H$5,'d_시나리오'!$I$5,IF(M834&lt;('d_시나리오'!$I$5-'d_시나리오'!$H$5)/('d_시나리오'!$J$5-'d_시나리오'!$H$5),'d_시나리오'!$H$5+SQRT(M834*('d_시나리오'!$J$5-'d_시나리오'!$H$5)*('d_시나리오'!$I$5-'d_시나리오'!$H$5)),'d_시나리오'!$J$5-SQRT((1-M834)*('d_시나리오'!$J$5-'d_시나리오'!$H$5)*('d_시나리오'!$J$5-'d_시나리오'!$I$5))))</f>
        <v/>
      </c>
      <c r="O834">
        <f>RAND()</f>
        <v/>
      </c>
      <c r="P834">
        <f>IF('d_시나리오'!$J$6='d_시나리오'!$H$6,'d_시나리오'!$I$6,IF(O834&lt;('d_시나리오'!$I$6-'d_시나리오'!$H$6)/('d_시나리오'!$J$6-'d_시나리오'!$H$6),'d_시나리오'!$H$6+SQRT(O834*('d_시나리오'!$J$6-'d_시나리오'!$H$6)*('d_시나리오'!$I$6-'d_시나리오'!$H$6)),'d_시나리오'!$J$6-SQRT((1-O834)*('d_시나리오'!$J$6-'d_시나리오'!$H$6)*('d_시나리오'!$J$6-'d_시나리오'!$I$6))))</f>
        <v/>
      </c>
      <c r="Q834">
        <f>INDEX('d_분포'!$B$2:$B$57,RANDBETWEEN(1,56))</f>
        <v/>
      </c>
      <c r="R834">
        <f>BETAINV(RAND(),5,5)</f>
        <v/>
      </c>
      <c r="S834">
        <f>'d_고정'!$B$1*'6_기대효과'!$H$7*('d_시나리오'!$I$7/'d_고정'!$B$2)*B834</f>
        <v/>
      </c>
      <c r="T834">
        <f>S834*D834</f>
        <v/>
      </c>
      <c r="U834">
        <f>S834*F834*H834</f>
        <v/>
      </c>
      <c r="V834">
        <f>S834*F834*(H834-1)</f>
        <v/>
      </c>
      <c r="W834">
        <f>U834*J834</f>
        <v/>
      </c>
      <c r="X834">
        <f>T834+W834</f>
        <v/>
      </c>
      <c r="Y834">
        <f>(T834*E834+W834*L834)*(1-R834-'d_고정'!$B$13)</f>
        <v/>
      </c>
      <c r="Z834">
        <f>(U834*N834*Q834+'d_고정'!$B$3*('6_기대효과'!$H$7/8)*Q834*'d_고정'!$B$10*P834*('6_기대효과'!$K$7/'d_고정'!$B$9))*(1-R834)</f>
        <v/>
      </c>
      <c r="AA834">
        <f>W834*L834*(1-R834-'d_고정'!$B$13)+U834*MAX(N834-'d_고정'!$B$10*P834*('6_기대효과'!$K$7/'d_고정'!$B$9),0)*Q834*(1-R834)</f>
        <v/>
      </c>
      <c r="AB834">
        <f>Y834+Z834</f>
        <v/>
      </c>
      <c r="AC834">
        <f>Y834/('d_고정'!$B$5*'6_기대효과'!$H$7/8)/'d_고정'!$B$6</f>
        <v/>
      </c>
      <c r="AD834">
        <f>Y834/('d_고정'!$B$8*'6_기대효과'!$H$7/8)</f>
        <v/>
      </c>
    </row>
    <row r="835">
      <c r="A835">
        <f>RAND()</f>
        <v/>
      </c>
      <c r="B835">
        <f>IF('d_시나리오'!$J$2='d_시나리오'!$H$2,'d_시나리오'!$I$2,IF(A835&lt;('d_시나리오'!$I$2-'d_시나리오'!$H$2)/('d_시나리오'!$J$2-'d_시나리오'!$H$2),'d_시나리오'!$H$2+SQRT(A835*('d_시나리오'!$J$2-'d_시나리오'!$H$2)*('d_시나리오'!$I$2-'d_시나리오'!$H$2)),'d_시나리오'!$J$2-SQRT((1-A835)*('d_시나리오'!$J$2-'d_시나리오'!$H$2)*('d_시나리오'!$J$2-'d_시나리오'!$I$2))))</f>
        <v/>
      </c>
      <c r="C835">
        <f>RAND()</f>
        <v/>
      </c>
      <c r="D835">
        <f>BETAINV(RAND(),IF(C835&lt;'d_고정'!$B$26,'d_고정'!$B$23,'d_고정'!$B$16)+1,'d_고정'!$B$17-IF(C835&lt;'d_고정'!$B$26,'d_고정'!$B$23,'d_고정'!$B$16)+1)*('d_고정'!$B$14+('d_고정'!$B$15-'d_고정'!$B$14)*RAND())</f>
        <v/>
      </c>
      <c r="E835">
        <f>INDEX('d_분포'!$A$2:$A$28,RANDBETWEEN(1,27))</f>
        <v/>
      </c>
      <c r="F835">
        <f>INDEX('d_분포'!$C$2:$C$5,RANDBETWEEN(1,4))*(0.9+0.2*RAND())</f>
        <v/>
      </c>
      <c r="G835">
        <f>RAND()</f>
        <v/>
      </c>
      <c r="H835">
        <f>(F835+(1-F835)*('d_고정'!$B$22*BETAINV(RAND(),IF(G835&lt;'d_고정'!$B$26,'d_고정'!$B$25,'d_고정'!$B$20)+1,'d_고정'!$B$21-IF(G835&lt;'d_고정'!$B$26,'d_고정'!$B$25,'d_고정'!$B$20)+1)+(1-'d_고정'!$B$22)*BETAINV(RAND(),IF(G835&lt;'d_고정'!$B$26,'d_고정'!$B$24,'d_고정'!$B$18)+1,'d_고정'!$B$19-IF(G835&lt;'d_고정'!$B$26,'d_고정'!$B$24,'d_고정'!$B$18)+1))*('d_고정'!$B$14+('d_고정'!$B$15-'d_고정'!$B$14)*RAND()))/F835</f>
        <v/>
      </c>
      <c r="I835">
        <f>RAND()</f>
        <v/>
      </c>
      <c r="J835">
        <f>IF('d_시나리오'!$J$3='d_시나리오'!$H$3,'d_시나리오'!$I$3,IF(I835&lt;('d_시나리오'!$I$3-'d_시나리오'!$H$3)/('d_시나리오'!$J$3-'d_시나리오'!$H$3),'d_시나리오'!$H$3+SQRT(I835*('d_시나리오'!$J$3-'d_시나리오'!$H$3)*('d_시나리오'!$I$3-'d_시나리오'!$H$3)),'d_시나리오'!$J$3-SQRT((1-I835)*('d_시나리오'!$J$3-'d_시나리오'!$H$3)*('d_시나리오'!$J$3-'d_시나리오'!$I$3))))</f>
        <v/>
      </c>
      <c r="K835">
        <f>RAND()</f>
        <v/>
      </c>
      <c r="L835">
        <f>IF('d_시나리오'!$J$4='d_시나리오'!$H$4,'d_시나리오'!$I$4,IF(K835&lt;('d_시나리오'!$I$4-'d_시나리오'!$H$4)/('d_시나리오'!$J$4-'d_시나리오'!$H$4),'d_시나리오'!$H$4+SQRT(K835*('d_시나리오'!$J$4-'d_시나리오'!$H$4)*('d_시나리오'!$I$4-'d_시나리오'!$H$4)),'d_시나리오'!$J$4-SQRT((1-K835)*('d_시나리오'!$J$4-'d_시나리오'!$H$4)*('d_시나리오'!$J$4-'d_시나리오'!$I$4))))</f>
        <v/>
      </c>
      <c r="M835">
        <f>RAND()</f>
        <v/>
      </c>
      <c r="N835">
        <f>IF('d_시나리오'!$J$5='d_시나리오'!$H$5,'d_시나리오'!$I$5,IF(M835&lt;('d_시나리오'!$I$5-'d_시나리오'!$H$5)/('d_시나리오'!$J$5-'d_시나리오'!$H$5),'d_시나리오'!$H$5+SQRT(M835*('d_시나리오'!$J$5-'d_시나리오'!$H$5)*('d_시나리오'!$I$5-'d_시나리오'!$H$5)),'d_시나리오'!$J$5-SQRT((1-M835)*('d_시나리오'!$J$5-'d_시나리오'!$H$5)*('d_시나리오'!$J$5-'d_시나리오'!$I$5))))</f>
        <v/>
      </c>
      <c r="O835">
        <f>RAND()</f>
        <v/>
      </c>
      <c r="P835">
        <f>IF('d_시나리오'!$J$6='d_시나리오'!$H$6,'d_시나리오'!$I$6,IF(O835&lt;('d_시나리오'!$I$6-'d_시나리오'!$H$6)/('d_시나리오'!$J$6-'d_시나리오'!$H$6),'d_시나리오'!$H$6+SQRT(O835*('d_시나리오'!$J$6-'d_시나리오'!$H$6)*('d_시나리오'!$I$6-'d_시나리오'!$H$6)),'d_시나리오'!$J$6-SQRT((1-O835)*('d_시나리오'!$J$6-'d_시나리오'!$H$6)*('d_시나리오'!$J$6-'d_시나리오'!$I$6))))</f>
        <v/>
      </c>
      <c r="Q835">
        <f>INDEX('d_분포'!$B$2:$B$57,RANDBETWEEN(1,56))</f>
        <v/>
      </c>
      <c r="R835">
        <f>BETAINV(RAND(),5,5)</f>
        <v/>
      </c>
      <c r="S835">
        <f>'d_고정'!$B$1*'6_기대효과'!$H$7*('d_시나리오'!$I$7/'d_고정'!$B$2)*B835</f>
        <v/>
      </c>
      <c r="T835">
        <f>S835*D835</f>
        <v/>
      </c>
      <c r="U835">
        <f>S835*F835*H835</f>
        <v/>
      </c>
      <c r="V835">
        <f>S835*F835*(H835-1)</f>
        <v/>
      </c>
      <c r="W835">
        <f>U835*J835</f>
        <v/>
      </c>
      <c r="X835">
        <f>T835+W835</f>
        <v/>
      </c>
      <c r="Y835">
        <f>(T835*E835+W835*L835)*(1-R835-'d_고정'!$B$13)</f>
        <v/>
      </c>
      <c r="Z835">
        <f>(U835*N835*Q835+'d_고정'!$B$3*('6_기대효과'!$H$7/8)*Q835*'d_고정'!$B$10*P835*('6_기대효과'!$K$7/'d_고정'!$B$9))*(1-R835)</f>
        <v/>
      </c>
      <c r="AA835">
        <f>W835*L835*(1-R835-'d_고정'!$B$13)+U835*MAX(N835-'d_고정'!$B$10*P835*('6_기대효과'!$K$7/'d_고정'!$B$9),0)*Q835*(1-R835)</f>
        <v/>
      </c>
      <c r="AB835">
        <f>Y835+Z835</f>
        <v/>
      </c>
      <c r="AC835">
        <f>Y835/('d_고정'!$B$5*'6_기대효과'!$H$7/8)/'d_고정'!$B$6</f>
        <v/>
      </c>
      <c r="AD835">
        <f>Y835/('d_고정'!$B$8*'6_기대효과'!$H$7/8)</f>
        <v/>
      </c>
    </row>
    <row r="836">
      <c r="A836">
        <f>RAND()</f>
        <v/>
      </c>
      <c r="B836">
        <f>IF('d_시나리오'!$J$2='d_시나리오'!$H$2,'d_시나리오'!$I$2,IF(A836&lt;('d_시나리오'!$I$2-'d_시나리오'!$H$2)/('d_시나리오'!$J$2-'d_시나리오'!$H$2),'d_시나리오'!$H$2+SQRT(A836*('d_시나리오'!$J$2-'d_시나리오'!$H$2)*('d_시나리오'!$I$2-'d_시나리오'!$H$2)),'d_시나리오'!$J$2-SQRT((1-A836)*('d_시나리오'!$J$2-'d_시나리오'!$H$2)*('d_시나리오'!$J$2-'d_시나리오'!$I$2))))</f>
        <v/>
      </c>
      <c r="C836">
        <f>RAND()</f>
        <v/>
      </c>
      <c r="D836">
        <f>BETAINV(RAND(),IF(C836&lt;'d_고정'!$B$26,'d_고정'!$B$23,'d_고정'!$B$16)+1,'d_고정'!$B$17-IF(C836&lt;'d_고정'!$B$26,'d_고정'!$B$23,'d_고정'!$B$16)+1)*('d_고정'!$B$14+('d_고정'!$B$15-'d_고정'!$B$14)*RAND())</f>
        <v/>
      </c>
      <c r="E836">
        <f>INDEX('d_분포'!$A$2:$A$28,RANDBETWEEN(1,27))</f>
        <v/>
      </c>
      <c r="F836">
        <f>INDEX('d_분포'!$C$2:$C$5,RANDBETWEEN(1,4))*(0.9+0.2*RAND())</f>
        <v/>
      </c>
      <c r="G836">
        <f>RAND()</f>
        <v/>
      </c>
      <c r="H836">
        <f>(F836+(1-F836)*('d_고정'!$B$22*BETAINV(RAND(),IF(G836&lt;'d_고정'!$B$26,'d_고정'!$B$25,'d_고정'!$B$20)+1,'d_고정'!$B$21-IF(G836&lt;'d_고정'!$B$26,'d_고정'!$B$25,'d_고정'!$B$20)+1)+(1-'d_고정'!$B$22)*BETAINV(RAND(),IF(G836&lt;'d_고정'!$B$26,'d_고정'!$B$24,'d_고정'!$B$18)+1,'d_고정'!$B$19-IF(G836&lt;'d_고정'!$B$26,'d_고정'!$B$24,'d_고정'!$B$18)+1))*('d_고정'!$B$14+('d_고정'!$B$15-'d_고정'!$B$14)*RAND()))/F836</f>
        <v/>
      </c>
      <c r="I836">
        <f>RAND()</f>
        <v/>
      </c>
      <c r="J836">
        <f>IF('d_시나리오'!$J$3='d_시나리오'!$H$3,'d_시나리오'!$I$3,IF(I836&lt;('d_시나리오'!$I$3-'d_시나리오'!$H$3)/('d_시나리오'!$J$3-'d_시나리오'!$H$3),'d_시나리오'!$H$3+SQRT(I836*('d_시나리오'!$J$3-'d_시나리오'!$H$3)*('d_시나리오'!$I$3-'d_시나리오'!$H$3)),'d_시나리오'!$J$3-SQRT((1-I836)*('d_시나리오'!$J$3-'d_시나리오'!$H$3)*('d_시나리오'!$J$3-'d_시나리오'!$I$3))))</f>
        <v/>
      </c>
      <c r="K836">
        <f>RAND()</f>
        <v/>
      </c>
      <c r="L836">
        <f>IF('d_시나리오'!$J$4='d_시나리오'!$H$4,'d_시나리오'!$I$4,IF(K836&lt;('d_시나리오'!$I$4-'d_시나리오'!$H$4)/('d_시나리오'!$J$4-'d_시나리오'!$H$4),'d_시나리오'!$H$4+SQRT(K836*('d_시나리오'!$J$4-'d_시나리오'!$H$4)*('d_시나리오'!$I$4-'d_시나리오'!$H$4)),'d_시나리오'!$J$4-SQRT((1-K836)*('d_시나리오'!$J$4-'d_시나리오'!$H$4)*('d_시나리오'!$J$4-'d_시나리오'!$I$4))))</f>
        <v/>
      </c>
      <c r="M836">
        <f>RAND()</f>
        <v/>
      </c>
      <c r="N836">
        <f>IF('d_시나리오'!$J$5='d_시나리오'!$H$5,'d_시나리오'!$I$5,IF(M836&lt;('d_시나리오'!$I$5-'d_시나리오'!$H$5)/('d_시나리오'!$J$5-'d_시나리오'!$H$5),'d_시나리오'!$H$5+SQRT(M836*('d_시나리오'!$J$5-'d_시나리오'!$H$5)*('d_시나리오'!$I$5-'d_시나리오'!$H$5)),'d_시나리오'!$J$5-SQRT((1-M836)*('d_시나리오'!$J$5-'d_시나리오'!$H$5)*('d_시나리오'!$J$5-'d_시나리오'!$I$5))))</f>
        <v/>
      </c>
      <c r="O836">
        <f>RAND()</f>
        <v/>
      </c>
      <c r="P836">
        <f>IF('d_시나리오'!$J$6='d_시나리오'!$H$6,'d_시나리오'!$I$6,IF(O836&lt;('d_시나리오'!$I$6-'d_시나리오'!$H$6)/('d_시나리오'!$J$6-'d_시나리오'!$H$6),'d_시나리오'!$H$6+SQRT(O836*('d_시나리오'!$J$6-'d_시나리오'!$H$6)*('d_시나리오'!$I$6-'d_시나리오'!$H$6)),'d_시나리오'!$J$6-SQRT((1-O836)*('d_시나리오'!$J$6-'d_시나리오'!$H$6)*('d_시나리오'!$J$6-'d_시나리오'!$I$6))))</f>
        <v/>
      </c>
      <c r="Q836">
        <f>INDEX('d_분포'!$B$2:$B$57,RANDBETWEEN(1,56))</f>
        <v/>
      </c>
      <c r="R836">
        <f>BETAINV(RAND(),5,5)</f>
        <v/>
      </c>
      <c r="S836">
        <f>'d_고정'!$B$1*'6_기대효과'!$H$7*('d_시나리오'!$I$7/'d_고정'!$B$2)*B836</f>
        <v/>
      </c>
      <c r="T836">
        <f>S836*D836</f>
        <v/>
      </c>
      <c r="U836">
        <f>S836*F836*H836</f>
        <v/>
      </c>
      <c r="V836">
        <f>S836*F836*(H836-1)</f>
        <v/>
      </c>
      <c r="W836">
        <f>U836*J836</f>
        <v/>
      </c>
      <c r="X836">
        <f>T836+W836</f>
        <v/>
      </c>
      <c r="Y836">
        <f>(T836*E836+W836*L836)*(1-R836-'d_고정'!$B$13)</f>
        <v/>
      </c>
      <c r="Z836">
        <f>(U836*N836*Q836+'d_고정'!$B$3*('6_기대효과'!$H$7/8)*Q836*'d_고정'!$B$10*P836*('6_기대효과'!$K$7/'d_고정'!$B$9))*(1-R836)</f>
        <v/>
      </c>
      <c r="AA836">
        <f>W836*L836*(1-R836-'d_고정'!$B$13)+U836*MAX(N836-'d_고정'!$B$10*P836*('6_기대효과'!$K$7/'d_고정'!$B$9),0)*Q836*(1-R836)</f>
        <v/>
      </c>
      <c r="AB836">
        <f>Y836+Z836</f>
        <v/>
      </c>
      <c r="AC836">
        <f>Y836/('d_고정'!$B$5*'6_기대효과'!$H$7/8)/'d_고정'!$B$6</f>
        <v/>
      </c>
      <c r="AD836">
        <f>Y836/('d_고정'!$B$8*'6_기대효과'!$H$7/8)</f>
        <v/>
      </c>
    </row>
    <row r="837">
      <c r="A837">
        <f>RAND()</f>
        <v/>
      </c>
      <c r="B837">
        <f>IF('d_시나리오'!$J$2='d_시나리오'!$H$2,'d_시나리오'!$I$2,IF(A837&lt;('d_시나리오'!$I$2-'d_시나리오'!$H$2)/('d_시나리오'!$J$2-'d_시나리오'!$H$2),'d_시나리오'!$H$2+SQRT(A837*('d_시나리오'!$J$2-'d_시나리오'!$H$2)*('d_시나리오'!$I$2-'d_시나리오'!$H$2)),'d_시나리오'!$J$2-SQRT((1-A837)*('d_시나리오'!$J$2-'d_시나리오'!$H$2)*('d_시나리오'!$J$2-'d_시나리오'!$I$2))))</f>
        <v/>
      </c>
      <c r="C837">
        <f>RAND()</f>
        <v/>
      </c>
      <c r="D837">
        <f>BETAINV(RAND(),IF(C837&lt;'d_고정'!$B$26,'d_고정'!$B$23,'d_고정'!$B$16)+1,'d_고정'!$B$17-IF(C837&lt;'d_고정'!$B$26,'d_고정'!$B$23,'d_고정'!$B$16)+1)*('d_고정'!$B$14+('d_고정'!$B$15-'d_고정'!$B$14)*RAND())</f>
        <v/>
      </c>
      <c r="E837">
        <f>INDEX('d_분포'!$A$2:$A$28,RANDBETWEEN(1,27))</f>
        <v/>
      </c>
      <c r="F837">
        <f>INDEX('d_분포'!$C$2:$C$5,RANDBETWEEN(1,4))*(0.9+0.2*RAND())</f>
        <v/>
      </c>
      <c r="G837">
        <f>RAND()</f>
        <v/>
      </c>
      <c r="H837">
        <f>(F837+(1-F837)*('d_고정'!$B$22*BETAINV(RAND(),IF(G837&lt;'d_고정'!$B$26,'d_고정'!$B$25,'d_고정'!$B$20)+1,'d_고정'!$B$21-IF(G837&lt;'d_고정'!$B$26,'d_고정'!$B$25,'d_고정'!$B$20)+1)+(1-'d_고정'!$B$22)*BETAINV(RAND(),IF(G837&lt;'d_고정'!$B$26,'d_고정'!$B$24,'d_고정'!$B$18)+1,'d_고정'!$B$19-IF(G837&lt;'d_고정'!$B$26,'d_고정'!$B$24,'d_고정'!$B$18)+1))*('d_고정'!$B$14+('d_고정'!$B$15-'d_고정'!$B$14)*RAND()))/F837</f>
        <v/>
      </c>
      <c r="I837">
        <f>RAND()</f>
        <v/>
      </c>
      <c r="J837">
        <f>IF('d_시나리오'!$J$3='d_시나리오'!$H$3,'d_시나리오'!$I$3,IF(I837&lt;('d_시나리오'!$I$3-'d_시나리오'!$H$3)/('d_시나리오'!$J$3-'d_시나리오'!$H$3),'d_시나리오'!$H$3+SQRT(I837*('d_시나리오'!$J$3-'d_시나리오'!$H$3)*('d_시나리오'!$I$3-'d_시나리오'!$H$3)),'d_시나리오'!$J$3-SQRT((1-I837)*('d_시나리오'!$J$3-'d_시나리오'!$H$3)*('d_시나리오'!$J$3-'d_시나리오'!$I$3))))</f>
        <v/>
      </c>
      <c r="K837">
        <f>RAND()</f>
        <v/>
      </c>
      <c r="L837">
        <f>IF('d_시나리오'!$J$4='d_시나리오'!$H$4,'d_시나리오'!$I$4,IF(K837&lt;('d_시나리오'!$I$4-'d_시나리오'!$H$4)/('d_시나리오'!$J$4-'d_시나리오'!$H$4),'d_시나리오'!$H$4+SQRT(K837*('d_시나리오'!$J$4-'d_시나리오'!$H$4)*('d_시나리오'!$I$4-'d_시나리오'!$H$4)),'d_시나리오'!$J$4-SQRT((1-K837)*('d_시나리오'!$J$4-'d_시나리오'!$H$4)*('d_시나리오'!$J$4-'d_시나리오'!$I$4))))</f>
        <v/>
      </c>
      <c r="M837">
        <f>RAND()</f>
        <v/>
      </c>
      <c r="N837">
        <f>IF('d_시나리오'!$J$5='d_시나리오'!$H$5,'d_시나리오'!$I$5,IF(M837&lt;('d_시나리오'!$I$5-'d_시나리오'!$H$5)/('d_시나리오'!$J$5-'d_시나리오'!$H$5),'d_시나리오'!$H$5+SQRT(M837*('d_시나리오'!$J$5-'d_시나리오'!$H$5)*('d_시나리오'!$I$5-'d_시나리오'!$H$5)),'d_시나리오'!$J$5-SQRT((1-M837)*('d_시나리오'!$J$5-'d_시나리오'!$H$5)*('d_시나리오'!$J$5-'d_시나리오'!$I$5))))</f>
        <v/>
      </c>
      <c r="O837">
        <f>RAND()</f>
        <v/>
      </c>
      <c r="P837">
        <f>IF('d_시나리오'!$J$6='d_시나리오'!$H$6,'d_시나리오'!$I$6,IF(O837&lt;('d_시나리오'!$I$6-'d_시나리오'!$H$6)/('d_시나리오'!$J$6-'d_시나리오'!$H$6),'d_시나리오'!$H$6+SQRT(O837*('d_시나리오'!$J$6-'d_시나리오'!$H$6)*('d_시나리오'!$I$6-'d_시나리오'!$H$6)),'d_시나리오'!$J$6-SQRT((1-O837)*('d_시나리오'!$J$6-'d_시나리오'!$H$6)*('d_시나리오'!$J$6-'d_시나리오'!$I$6))))</f>
        <v/>
      </c>
      <c r="Q837">
        <f>INDEX('d_분포'!$B$2:$B$57,RANDBETWEEN(1,56))</f>
        <v/>
      </c>
      <c r="R837">
        <f>BETAINV(RAND(),5,5)</f>
        <v/>
      </c>
      <c r="S837">
        <f>'d_고정'!$B$1*'6_기대효과'!$H$7*('d_시나리오'!$I$7/'d_고정'!$B$2)*B837</f>
        <v/>
      </c>
      <c r="T837">
        <f>S837*D837</f>
        <v/>
      </c>
      <c r="U837">
        <f>S837*F837*H837</f>
        <v/>
      </c>
      <c r="V837">
        <f>S837*F837*(H837-1)</f>
        <v/>
      </c>
      <c r="W837">
        <f>U837*J837</f>
        <v/>
      </c>
      <c r="X837">
        <f>T837+W837</f>
        <v/>
      </c>
      <c r="Y837">
        <f>(T837*E837+W837*L837)*(1-R837-'d_고정'!$B$13)</f>
        <v/>
      </c>
      <c r="Z837">
        <f>(U837*N837*Q837+'d_고정'!$B$3*('6_기대효과'!$H$7/8)*Q837*'d_고정'!$B$10*P837*('6_기대효과'!$K$7/'d_고정'!$B$9))*(1-R837)</f>
        <v/>
      </c>
      <c r="AA837">
        <f>W837*L837*(1-R837-'d_고정'!$B$13)+U837*MAX(N837-'d_고정'!$B$10*P837*('6_기대효과'!$K$7/'d_고정'!$B$9),0)*Q837*(1-R837)</f>
        <v/>
      </c>
      <c r="AB837">
        <f>Y837+Z837</f>
        <v/>
      </c>
      <c r="AC837">
        <f>Y837/('d_고정'!$B$5*'6_기대효과'!$H$7/8)/'d_고정'!$B$6</f>
        <v/>
      </c>
      <c r="AD837">
        <f>Y837/('d_고정'!$B$8*'6_기대효과'!$H$7/8)</f>
        <v/>
      </c>
    </row>
    <row r="838">
      <c r="A838">
        <f>RAND()</f>
        <v/>
      </c>
      <c r="B838">
        <f>IF('d_시나리오'!$J$2='d_시나리오'!$H$2,'d_시나리오'!$I$2,IF(A838&lt;('d_시나리오'!$I$2-'d_시나리오'!$H$2)/('d_시나리오'!$J$2-'d_시나리오'!$H$2),'d_시나리오'!$H$2+SQRT(A838*('d_시나리오'!$J$2-'d_시나리오'!$H$2)*('d_시나리오'!$I$2-'d_시나리오'!$H$2)),'d_시나리오'!$J$2-SQRT((1-A838)*('d_시나리오'!$J$2-'d_시나리오'!$H$2)*('d_시나리오'!$J$2-'d_시나리오'!$I$2))))</f>
        <v/>
      </c>
      <c r="C838">
        <f>RAND()</f>
        <v/>
      </c>
      <c r="D838">
        <f>BETAINV(RAND(),IF(C838&lt;'d_고정'!$B$26,'d_고정'!$B$23,'d_고정'!$B$16)+1,'d_고정'!$B$17-IF(C838&lt;'d_고정'!$B$26,'d_고정'!$B$23,'d_고정'!$B$16)+1)*('d_고정'!$B$14+('d_고정'!$B$15-'d_고정'!$B$14)*RAND())</f>
        <v/>
      </c>
      <c r="E838">
        <f>INDEX('d_분포'!$A$2:$A$28,RANDBETWEEN(1,27))</f>
        <v/>
      </c>
      <c r="F838">
        <f>INDEX('d_분포'!$C$2:$C$5,RANDBETWEEN(1,4))*(0.9+0.2*RAND())</f>
        <v/>
      </c>
      <c r="G838">
        <f>RAND()</f>
        <v/>
      </c>
      <c r="H838">
        <f>(F838+(1-F838)*('d_고정'!$B$22*BETAINV(RAND(),IF(G838&lt;'d_고정'!$B$26,'d_고정'!$B$25,'d_고정'!$B$20)+1,'d_고정'!$B$21-IF(G838&lt;'d_고정'!$B$26,'d_고정'!$B$25,'d_고정'!$B$20)+1)+(1-'d_고정'!$B$22)*BETAINV(RAND(),IF(G838&lt;'d_고정'!$B$26,'d_고정'!$B$24,'d_고정'!$B$18)+1,'d_고정'!$B$19-IF(G838&lt;'d_고정'!$B$26,'d_고정'!$B$24,'d_고정'!$B$18)+1))*('d_고정'!$B$14+('d_고정'!$B$15-'d_고정'!$B$14)*RAND()))/F838</f>
        <v/>
      </c>
      <c r="I838">
        <f>RAND()</f>
        <v/>
      </c>
      <c r="J838">
        <f>IF('d_시나리오'!$J$3='d_시나리오'!$H$3,'d_시나리오'!$I$3,IF(I838&lt;('d_시나리오'!$I$3-'d_시나리오'!$H$3)/('d_시나리오'!$J$3-'d_시나리오'!$H$3),'d_시나리오'!$H$3+SQRT(I838*('d_시나리오'!$J$3-'d_시나리오'!$H$3)*('d_시나리오'!$I$3-'d_시나리오'!$H$3)),'d_시나리오'!$J$3-SQRT((1-I838)*('d_시나리오'!$J$3-'d_시나리오'!$H$3)*('d_시나리오'!$J$3-'d_시나리오'!$I$3))))</f>
        <v/>
      </c>
      <c r="K838">
        <f>RAND()</f>
        <v/>
      </c>
      <c r="L838">
        <f>IF('d_시나리오'!$J$4='d_시나리오'!$H$4,'d_시나리오'!$I$4,IF(K838&lt;('d_시나리오'!$I$4-'d_시나리오'!$H$4)/('d_시나리오'!$J$4-'d_시나리오'!$H$4),'d_시나리오'!$H$4+SQRT(K838*('d_시나리오'!$J$4-'d_시나리오'!$H$4)*('d_시나리오'!$I$4-'d_시나리오'!$H$4)),'d_시나리오'!$J$4-SQRT((1-K838)*('d_시나리오'!$J$4-'d_시나리오'!$H$4)*('d_시나리오'!$J$4-'d_시나리오'!$I$4))))</f>
        <v/>
      </c>
      <c r="M838">
        <f>RAND()</f>
        <v/>
      </c>
      <c r="N838">
        <f>IF('d_시나리오'!$J$5='d_시나리오'!$H$5,'d_시나리오'!$I$5,IF(M838&lt;('d_시나리오'!$I$5-'d_시나리오'!$H$5)/('d_시나리오'!$J$5-'d_시나리오'!$H$5),'d_시나리오'!$H$5+SQRT(M838*('d_시나리오'!$J$5-'d_시나리오'!$H$5)*('d_시나리오'!$I$5-'d_시나리오'!$H$5)),'d_시나리오'!$J$5-SQRT((1-M838)*('d_시나리오'!$J$5-'d_시나리오'!$H$5)*('d_시나리오'!$J$5-'d_시나리오'!$I$5))))</f>
        <v/>
      </c>
      <c r="O838">
        <f>RAND()</f>
        <v/>
      </c>
      <c r="P838">
        <f>IF('d_시나리오'!$J$6='d_시나리오'!$H$6,'d_시나리오'!$I$6,IF(O838&lt;('d_시나리오'!$I$6-'d_시나리오'!$H$6)/('d_시나리오'!$J$6-'d_시나리오'!$H$6),'d_시나리오'!$H$6+SQRT(O838*('d_시나리오'!$J$6-'d_시나리오'!$H$6)*('d_시나리오'!$I$6-'d_시나리오'!$H$6)),'d_시나리오'!$J$6-SQRT((1-O838)*('d_시나리오'!$J$6-'d_시나리오'!$H$6)*('d_시나리오'!$J$6-'d_시나리오'!$I$6))))</f>
        <v/>
      </c>
      <c r="Q838">
        <f>INDEX('d_분포'!$B$2:$B$57,RANDBETWEEN(1,56))</f>
        <v/>
      </c>
      <c r="R838">
        <f>BETAINV(RAND(),5,5)</f>
        <v/>
      </c>
      <c r="S838">
        <f>'d_고정'!$B$1*'6_기대효과'!$H$7*('d_시나리오'!$I$7/'d_고정'!$B$2)*B838</f>
        <v/>
      </c>
      <c r="T838">
        <f>S838*D838</f>
        <v/>
      </c>
      <c r="U838">
        <f>S838*F838*H838</f>
        <v/>
      </c>
      <c r="V838">
        <f>S838*F838*(H838-1)</f>
        <v/>
      </c>
      <c r="W838">
        <f>U838*J838</f>
        <v/>
      </c>
      <c r="X838">
        <f>T838+W838</f>
        <v/>
      </c>
      <c r="Y838">
        <f>(T838*E838+W838*L838)*(1-R838-'d_고정'!$B$13)</f>
        <v/>
      </c>
      <c r="Z838">
        <f>(U838*N838*Q838+'d_고정'!$B$3*('6_기대효과'!$H$7/8)*Q838*'d_고정'!$B$10*P838*('6_기대효과'!$K$7/'d_고정'!$B$9))*(1-R838)</f>
        <v/>
      </c>
      <c r="AA838">
        <f>W838*L838*(1-R838-'d_고정'!$B$13)+U838*MAX(N838-'d_고정'!$B$10*P838*('6_기대효과'!$K$7/'d_고정'!$B$9),0)*Q838*(1-R838)</f>
        <v/>
      </c>
      <c r="AB838">
        <f>Y838+Z838</f>
        <v/>
      </c>
      <c r="AC838">
        <f>Y838/('d_고정'!$B$5*'6_기대효과'!$H$7/8)/'d_고정'!$B$6</f>
        <v/>
      </c>
      <c r="AD838">
        <f>Y838/('d_고정'!$B$8*'6_기대효과'!$H$7/8)</f>
        <v/>
      </c>
    </row>
    <row r="839">
      <c r="A839">
        <f>RAND()</f>
        <v/>
      </c>
      <c r="B839">
        <f>IF('d_시나리오'!$J$2='d_시나리오'!$H$2,'d_시나리오'!$I$2,IF(A839&lt;('d_시나리오'!$I$2-'d_시나리오'!$H$2)/('d_시나리오'!$J$2-'d_시나리오'!$H$2),'d_시나리오'!$H$2+SQRT(A839*('d_시나리오'!$J$2-'d_시나리오'!$H$2)*('d_시나리오'!$I$2-'d_시나리오'!$H$2)),'d_시나리오'!$J$2-SQRT((1-A839)*('d_시나리오'!$J$2-'d_시나리오'!$H$2)*('d_시나리오'!$J$2-'d_시나리오'!$I$2))))</f>
        <v/>
      </c>
      <c r="C839">
        <f>RAND()</f>
        <v/>
      </c>
      <c r="D839">
        <f>BETAINV(RAND(),IF(C839&lt;'d_고정'!$B$26,'d_고정'!$B$23,'d_고정'!$B$16)+1,'d_고정'!$B$17-IF(C839&lt;'d_고정'!$B$26,'d_고정'!$B$23,'d_고정'!$B$16)+1)*('d_고정'!$B$14+('d_고정'!$B$15-'d_고정'!$B$14)*RAND())</f>
        <v/>
      </c>
      <c r="E839">
        <f>INDEX('d_분포'!$A$2:$A$28,RANDBETWEEN(1,27))</f>
        <v/>
      </c>
      <c r="F839">
        <f>INDEX('d_분포'!$C$2:$C$5,RANDBETWEEN(1,4))*(0.9+0.2*RAND())</f>
        <v/>
      </c>
      <c r="G839">
        <f>RAND()</f>
        <v/>
      </c>
      <c r="H839">
        <f>(F839+(1-F839)*('d_고정'!$B$22*BETAINV(RAND(),IF(G839&lt;'d_고정'!$B$26,'d_고정'!$B$25,'d_고정'!$B$20)+1,'d_고정'!$B$21-IF(G839&lt;'d_고정'!$B$26,'d_고정'!$B$25,'d_고정'!$B$20)+1)+(1-'d_고정'!$B$22)*BETAINV(RAND(),IF(G839&lt;'d_고정'!$B$26,'d_고정'!$B$24,'d_고정'!$B$18)+1,'d_고정'!$B$19-IF(G839&lt;'d_고정'!$B$26,'d_고정'!$B$24,'d_고정'!$B$18)+1))*('d_고정'!$B$14+('d_고정'!$B$15-'d_고정'!$B$14)*RAND()))/F839</f>
        <v/>
      </c>
      <c r="I839">
        <f>RAND()</f>
        <v/>
      </c>
      <c r="J839">
        <f>IF('d_시나리오'!$J$3='d_시나리오'!$H$3,'d_시나리오'!$I$3,IF(I839&lt;('d_시나리오'!$I$3-'d_시나리오'!$H$3)/('d_시나리오'!$J$3-'d_시나리오'!$H$3),'d_시나리오'!$H$3+SQRT(I839*('d_시나리오'!$J$3-'d_시나리오'!$H$3)*('d_시나리오'!$I$3-'d_시나리오'!$H$3)),'d_시나리오'!$J$3-SQRT((1-I839)*('d_시나리오'!$J$3-'d_시나리오'!$H$3)*('d_시나리오'!$J$3-'d_시나리오'!$I$3))))</f>
        <v/>
      </c>
      <c r="K839">
        <f>RAND()</f>
        <v/>
      </c>
      <c r="L839">
        <f>IF('d_시나리오'!$J$4='d_시나리오'!$H$4,'d_시나리오'!$I$4,IF(K839&lt;('d_시나리오'!$I$4-'d_시나리오'!$H$4)/('d_시나리오'!$J$4-'d_시나리오'!$H$4),'d_시나리오'!$H$4+SQRT(K839*('d_시나리오'!$J$4-'d_시나리오'!$H$4)*('d_시나리오'!$I$4-'d_시나리오'!$H$4)),'d_시나리오'!$J$4-SQRT((1-K839)*('d_시나리오'!$J$4-'d_시나리오'!$H$4)*('d_시나리오'!$J$4-'d_시나리오'!$I$4))))</f>
        <v/>
      </c>
      <c r="M839">
        <f>RAND()</f>
        <v/>
      </c>
      <c r="N839">
        <f>IF('d_시나리오'!$J$5='d_시나리오'!$H$5,'d_시나리오'!$I$5,IF(M839&lt;('d_시나리오'!$I$5-'d_시나리오'!$H$5)/('d_시나리오'!$J$5-'d_시나리오'!$H$5),'d_시나리오'!$H$5+SQRT(M839*('d_시나리오'!$J$5-'d_시나리오'!$H$5)*('d_시나리오'!$I$5-'d_시나리오'!$H$5)),'d_시나리오'!$J$5-SQRT((1-M839)*('d_시나리오'!$J$5-'d_시나리오'!$H$5)*('d_시나리오'!$J$5-'d_시나리오'!$I$5))))</f>
        <v/>
      </c>
      <c r="O839">
        <f>RAND()</f>
        <v/>
      </c>
      <c r="P839">
        <f>IF('d_시나리오'!$J$6='d_시나리오'!$H$6,'d_시나리오'!$I$6,IF(O839&lt;('d_시나리오'!$I$6-'d_시나리오'!$H$6)/('d_시나리오'!$J$6-'d_시나리오'!$H$6),'d_시나리오'!$H$6+SQRT(O839*('d_시나리오'!$J$6-'d_시나리오'!$H$6)*('d_시나리오'!$I$6-'d_시나리오'!$H$6)),'d_시나리오'!$J$6-SQRT((1-O839)*('d_시나리오'!$J$6-'d_시나리오'!$H$6)*('d_시나리오'!$J$6-'d_시나리오'!$I$6))))</f>
        <v/>
      </c>
      <c r="Q839">
        <f>INDEX('d_분포'!$B$2:$B$57,RANDBETWEEN(1,56))</f>
        <v/>
      </c>
      <c r="R839">
        <f>BETAINV(RAND(),5,5)</f>
        <v/>
      </c>
      <c r="S839">
        <f>'d_고정'!$B$1*'6_기대효과'!$H$7*('d_시나리오'!$I$7/'d_고정'!$B$2)*B839</f>
        <v/>
      </c>
      <c r="T839">
        <f>S839*D839</f>
        <v/>
      </c>
      <c r="U839">
        <f>S839*F839*H839</f>
        <v/>
      </c>
      <c r="V839">
        <f>S839*F839*(H839-1)</f>
        <v/>
      </c>
      <c r="W839">
        <f>U839*J839</f>
        <v/>
      </c>
      <c r="X839">
        <f>T839+W839</f>
        <v/>
      </c>
      <c r="Y839">
        <f>(T839*E839+W839*L839)*(1-R839-'d_고정'!$B$13)</f>
        <v/>
      </c>
      <c r="Z839">
        <f>(U839*N839*Q839+'d_고정'!$B$3*('6_기대효과'!$H$7/8)*Q839*'d_고정'!$B$10*P839*('6_기대효과'!$K$7/'d_고정'!$B$9))*(1-R839)</f>
        <v/>
      </c>
      <c r="AA839">
        <f>W839*L839*(1-R839-'d_고정'!$B$13)+U839*MAX(N839-'d_고정'!$B$10*P839*('6_기대효과'!$K$7/'d_고정'!$B$9),0)*Q839*(1-R839)</f>
        <v/>
      </c>
      <c r="AB839">
        <f>Y839+Z839</f>
        <v/>
      </c>
      <c r="AC839">
        <f>Y839/('d_고정'!$B$5*'6_기대효과'!$H$7/8)/'d_고정'!$B$6</f>
        <v/>
      </c>
      <c r="AD839">
        <f>Y839/('d_고정'!$B$8*'6_기대효과'!$H$7/8)</f>
        <v/>
      </c>
    </row>
    <row r="840">
      <c r="A840">
        <f>RAND()</f>
        <v/>
      </c>
      <c r="B840">
        <f>IF('d_시나리오'!$J$2='d_시나리오'!$H$2,'d_시나리오'!$I$2,IF(A840&lt;('d_시나리오'!$I$2-'d_시나리오'!$H$2)/('d_시나리오'!$J$2-'d_시나리오'!$H$2),'d_시나리오'!$H$2+SQRT(A840*('d_시나리오'!$J$2-'d_시나리오'!$H$2)*('d_시나리오'!$I$2-'d_시나리오'!$H$2)),'d_시나리오'!$J$2-SQRT((1-A840)*('d_시나리오'!$J$2-'d_시나리오'!$H$2)*('d_시나리오'!$J$2-'d_시나리오'!$I$2))))</f>
        <v/>
      </c>
      <c r="C840">
        <f>RAND()</f>
        <v/>
      </c>
      <c r="D840">
        <f>BETAINV(RAND(),IF(C840&lt;'d_고정'!$B$26,'d_고정'!$B$23,'d_고정'!$B$16)+1,'d_고정'!$B$17-IF(C840&lt;'d_고정'!$B$26,'d_고정'!$B$23,'d_고정'!$B$16)+1)*('d_고정'!$B$14+('d_고정'!$B$15-'d_고정'!$B$14)*RAND())</f>
        <v/>
      </c>
      <c r="E840">
        <f>INDEX('d_분포'!$A$2:$A$28,RANDBETWEEN(1,27))</f>
        <v/>
      </c>
      <c r="F840">
        <f>INDEX('d_분포'!$C$2:$C$5,RANDBETWEEN(1,4))*(0.9+0.2*RAND())</f>
        <v/>
      </c>
      <c r="G840">
        <f>RAND()</f>
        <v/>
      </c>
      <c r="H840">
        <f>(F840+(1-F840)*('d_고정'!$B$22*BETAINV(RAND(),IF(G840&lt;'d_고정'!$B$26,'d_고정'!$B$25,'d_고정'!$B$20)+1,'d_고정'!$B$21-IF(G840&lt;'d_고정'!$B$26,'d_고정'!$B$25,'d_고정'!$B$20)+1)+(1-'d_고정'!$B$22)*BETAINV(RAND(),IF(G840&lt;'d_고정'!$B$26,'d_고정'!$B$24,'d_고정'!$B$18)+1,'d_고정'!$B$19-IF(G840&lt;'d_고정'!$B$26,'d_고정'!$B$24,'d_고정'!$B$18)+1))*('d_고정'!$B$14+('d_고정'!$B$15-'d_고정'!$B$14)*RAND()))/F840</f>
        <v/>
      </c>
      <c r="I840">
        <f>RAND()</f>
        <v/>
      </c>
      <c r="J840">
        <f>IF('d_시나리오'!$J$3='d_시나리오'!$H$3,'d_시나리오'!$I$3,IF(I840&lt;('d_시나리오'!$I$3-'d_시나리오'!$H$3)/('d_시나리오'!$J$3-'d_시나리오'!$H$3),'d_시나리오'!$H$3+SQRT(I840*('d_시나리오'!$J$3-'d_시나리오'!$H$3)*('d_시나리오'!$I$3-'d_시나리오'!$H$3)),'d_시나리오'!$J$3-SQRT((1-I840)*('d_시나리오'!$J$3-'d_시나리오'!$H$3)*('d_시나리오'!$J$3-'d_시나리오'!$I$3))))</f>
        <v/>
      </c>
      <c r="K840">
        <f>RAND()</f>
        <v/>
      </c>
      <c r="L840">
        <f>IF('d_시나리오'!$J$4='d_시나리오'!$H$4,'d_시나리오'!$I$4,IF(K840&lt;('d_시나리오'!$I$4-'d_시나리오'!$H$4)/('d_시나리오'!$J$4-'d_시나리오'!$H$4),'d_시나리오'!$H$4+SQRT(K840*('d_시나리오'!$J$4-'d_시나리오'!$H$4)*('d_시나리오'!$I$4-'d_시나리오'!$H$4)),'d_시나리오'!$J$4-SQRT((1-K840)*('d_시나리오'!$J$4-'d_시나리오'!$H$4)*('d_시나리오'!$J$4-'d_시나리오'!$I$4))))</f>
        <v/>
      </c>
      <c r="M840">
        <f>RAND()</f>
        <v/>
      </c>
      <c r="N840">
        <f>IF('d_시나리오'!$J$5='d_시나리오'!$H$5,'d_시나리오'!$I$5,IF(M840&lt;('d_시나리오'!$I$5-'d_시나리오'!$H$5)/('d_시나리오'!$J$5-'d_시나리오'!$H$5),'d_시나리오'!$H$5+SQRT(M840*('d_시나리오'!$J$5-'d_시나리오'!$H$5)*('d_시나리오'!$I$5-'d_시나리오'!$H$5)),'d_시나리오'!$J$5-SQRT((1-M840)*('d_시나리오'!$J$5-'d_시나리오'!$H$5)*('d_시나리오'!$J$5-'d_시나리오'!$I$5))))</f>
        <v/>
      </c>
      <c r="O840">
        <f>RAND()</f>
        <v/>
      </c>
      <c r="P840">
        <f>IF('d_시나리오'!$J$6='d_시나리오'!$H$6,'d_시나리오'!$I$6,IF(O840&lt;('d_시나리오'!$I$6-'d_시나리오'!$H$6)/('d_시나리오'!$J$6-'d_시나리오'!$H$6),'d_시나리오'!$H$6+SQRT(O840*('d_시나리오'!$J$6-'d_시나리오'!$H$6)*('d_시나리오'!$I$6-'d_시나리오'!$H$6)),'d_시나리오'!$J$6-SQRT((1-O840)*('d_시나리오'!$J$6-'d_시나리오'!$H$6)*('d_시나리오'!$J$6-'d_시나리오'!$I$6))))</f>
        <v/>
      </c>
      <c r="Q840">
        <f>INDEX('d_분포'!$B$2:$B$57,RANDBETWEEN(1,56))</f>
        <v/>
      </c>
      <c r="R840">
        <f>BETAINV(RAND(),5,5)</f>
        <v/>
      </c>
      <c r="S840">
        <f>'d_고정'!$B$1*'6_기대효과'!$H$7*('d_시나리오'!$I$7/'d_고정'!$B$2)*B840</f>
        <v/>
      </c>
      <c r="T840">
        <f>S840*D840</f>
        <v/>
      </c>
      <c r="U840">
        <f>S840*F840*H840</f>
        <v/>
      </c>
      <c r="V840">
        <f>S840*F840*(H840-1)</f>
        <v/>
      </c>
      <c r="W840">
        <f>U840*J840</f>
        <v/>
      </c>
      <c r="X840">
        <f>T840+W840</f>
        <v/>
      </c>
      <c r="Y840">
        <f>(T840*E840+W840*L840)*(1-R840-'d_고정'!$B$13)</f>
        <v/>
      </c>
      <c r="Z840">
        <f>(U840*N840*Q840+'d_고정'!$B$3*('6_기대효과'!$H$7/8)*Q840*'d_고정'!$B$10*P840*('6_기대효과'!$K$7/'d_고정'!$B$9))*(1-R840)</f>
        <v/>
      </c>
      <c r="AA840">
        <f>W840*L840*(1-R840-'d_고정'!$B$13)+U840*MAX(N840-'d_고정'!$B$10*P840*('6_기대효과'!$K$7/'d_고정'!$B$9),0)*Q840*(1-R840)</f>
        <v/>
      </c>
      <c r="AB840">
        <f>Y840+Z840</f>
        <v/>
      </c>
      <c r="AC840">
        <f>Y840/('d_고정'!$B$5*'6_기대효과'!$H$7/8)/'d_고정'!$B$6</f>
        <v/>
      </c>
      <c r="AD840">
        <f>Y840/('d_고정'!$B$8*'6_기대효과'!$H$7/8)</f>
        <v/>
      </c>
    </row>
    <row r="841">
      <c r="A841">
        <f>RAND()</f>
        <v/>
      </c>
      <c r="B841">
        <f>IF('d_시나리오'!$J$2='d_시나리오'!$H$2,'d_시나리오'!$I$2,IF(A841&lt;('d_시나리오'!$I$2-'d_시나리오'!$H$2)/('d_시나리오'!$J$2-'d_시나리오'!$H$2),'d_시나리오'!$H$2+SQRT(A841*('d_시나리오'!$J$2-'d_시나리오'!$H$2)*('d_시나리오'!$I$2-'d_시나리오'!$H$2)),'d_시나리오'!$J$2-SQRT((1-A841)*('d_시나리오'!$J$2-'d_시나리오'!$H$2)*('d_시나리오'!$J$2-'d_시나리오'!$I$2))))</f>
        <v/>
      </c>
      <c r="C841">
        <f>RAND()</f>
        <v/>
      </c>
      <c r="D841">
        <f>BETAINV(RAND(),IF(C841&lt;'d_고정'!$B$26,'d_고정'!$B$23,'d_고정'!$B$16)+1,'d_고정'!$B$17-IF(C841&lt;'d_고정'!$B$26,'d_고정'!$B$23,'d_고정'!$B$16)+1)*('d_고정'!$B$14+('d_고정'!$B$15-'d_고정'!$B$14)*RAND())</f>
        <v/>
      </c>
      <c r="E841">
        <f>INDEX('d_분포'!$A$2:$A$28,RANDBETWEEN(1,27))</f>
        <v/>
      </c>
      <c r="F841">
        <f>INDEX('d_분포'!$C$2:$C$5,RANDBETWEEN(1,4))*(0.9+0.2*RAND())</f>
        <v/>
      </c>
      <c r="G841">
        <f>RAND()</f>
        <v/>
      </c>
      <c r="H841">
        <f>(F841+(1-F841)*('d_고정'!$B$22*BETAINV(RAND(),IF(G841&lt;'d_고정'!$B$26,'d_고정'!$B$25,'d_고정'!$B$20)+1,'d_고정'!$B$21-IF(G841&lt;'d_고정'!$B$26,'d_고정'!$B$25,'d_고정'!$B$20)+1)+(1-'d_고정'!$B$22)*BETAINV(RAND(),IF(G841&lt;'d_고정'!$B$26,'d_고정'!$B$24,'d_고정'!$B$18)+1,'d_고정'!$B$19-IF(G841&lt;'d_고정'!$B$26,'d_고정'!$B$24,'d_고정'!$B$18)+1))*('d_고정'!$B$14+('d_고정'!$B$15-'d_고정'!$B$14)*RAND()))/F841</f>
        <v/>
      </c>
      <c r="I841">
        <f>RAND()</f>
        <v/>
      </c>
      <c r="J841">
        <f>IF('d_시나리오'!$J$3='d_시나리오'!$H$3,'d_시나리오'!$I$3,IF(I841&lt;('d_시나리오'!$I$3-'d_시나리오'!$H$3)/('d_시나리오'!$J$3-'d_시나리오'!$H$3),'d_시나리오'!$H$3+SQRT(I841*('d_시나리오'!$J$3-'d_시나리오'!$H$3)*('d_시나리오'!$I$3-'d_시나리오'!$H$3)),'d_시나리오'!$J$3-SQRT((1-I841)*('d_시나리오'!$J$3-'d_시나리오'!$H$3)*('d_시나리오'!$J$3-'d_시나리오'!$I$3))))</f>
        <v/>
      </c>
      <c r="K841">
        <f>RAND()</f>
        <v/>
      </c>
      <c r="L841">
        <f>IF('d_시나리오'!$J$4='d_시나리오'!$H$4,'d_시나리오'!$I$4,IF(K841&lt;('d_시나리오'!$I$4-'d_시나리오'!$H$4)/('d_시나리오'!$J$4-'d_시나리오'!$H$4),'d_시나리오'!$H$4+SQRT(K841*('d_시나리오'!$J$4-'d_시나리오'!$H$4)*('d_시나리오'!$I$4-'d_시나리오'!$H$4)),'d_시나리오'!$J$4-SQRT((1-K841)*('d_시나리오'!$J$4-'d_시나리오'!$H$4)*('d_시나리오'!$J$4-'d_시나리오'!$I$4))))</f>
        <v/>
      </c>
      <c r="M841">
        <f>RAND()</f>
        <v/>
      </c>
      <c r="N841">
        <f>IF('d_시나리오'!$J$5='d_시나리오'!$H$5,'d_시나리오'!$I$5,IF(M841&lt;('d_시나리오'!$I$5-'d_시나리오'!$H$5)/('d_시나리오'!$J$5-'d_시나리오'!$H$5),'d_시나리오'!$H$5+SQRT(M841*('d_시나리오'!$J$5-'d_시나리오'!$H$5)*('d_시나리오'!$I$5-'d_시나리오'!$H$5)),'d_시나리오'!$J$5-SQRT((1-M841)*('d_시나리오'!$J$5-'d_시나리오'!$H$5)*('d_시나리오'!$J$5-'d_시나리오'!$I$5))))</f>
        <v/>
      </c>
      <c r="O841">
        <f>RAND()</f>
        <v/>
      </c>
      <c r="P841">
        <f>IF('d_시나리오'!$J$6='d_시나리오'!$H$6,'d_시나리오'!$I$6,IF(O841&lt;('d_시나리오'!$I$6-'d_시나리오'!$H$6)/('d_시나리오'!$J$6-'d_시나리오'!$H$6),'d_시나리오'!$H$6+SQRT(O841*('d_시나리오'!$J$6-'d_시나리오'!$H$6)*('d_시나리오'!$I$6-'d_시나리오'!$H$6)),'d_시나리오'!$J$6-SQRT((1-O841)*('d_시나리오'!$J$6-'d_시나리오'!$H$6)*('d_시나리오'!$J$6-'d_시나리오'!$I$6))))</f>
        <v/>
      </c>
      <c r="Q841">
        <f>INDEX('d_분포'!$B$2:$B$57,RANDBETWEEN(1,56))</f>
        <v/>
      </c>
      <c r="R841">
        <f>BETAINV(RAND(),5,5)</f>
        <v/>
      </c>
      <c r="S841">
        <f>'d_고정'!$B$1*'6_기대효과'!$H$7*('d_시나리오'!$I$7/'d_고정'!$B$2)*B841</f>
        <v/>
      </c>
      <c r="T841">
        <f>S841*D841</f>
        <v/>
      </c>
      <c r="U841">
        <f>S841*F841*H841</f>
        <v/>
      </c>
      <c r="V841">
        <f>S841*F841*(H841-1)</f>
        <v/>
      </c>
      <c r="W841">
        <f>U841*J841</f>
        <v/>
      </c>
      <c r="X841">
        <f>T841+W841</f>
        <v/>
      </c>
      <c r="Y841">
        <f>(T841*E841+W841*L841)*(1-R841-'d_고정'!$B$13)</f>
        <v/>
      </c>
      <c r="Z841">
        <f>(U841*N841*Q841+'d_고정'!$B$3*('6_기대효과'!$H$7/8)*Q841*'d_고정'!$B$10*P841*('6_기대효과'!$K$7/'d_고정'!$B$9))*(1-R841)</f>
        <v/>
      </c>
      <c r="AA841">
        <f>W841*L841*(1-R841-'d_고정'!$B$13)+U841*MAX(N841-'d_고정'!$B$10*P841*('6_기대효과'!$K$7/'d_고정'!$B$9),0)*Q841*(1-R841)</f>
        <v/>
      </c>
      <c r="AB841">
        <f>Y841+Z841</f>
        <v/>
      </c>
      <c r="AC841">
        <f>Y841/('d_고정'!$B$5*'6_기대효과'!$H$7/8)/'d_고정'!$B$6</f>
        <v/>
      </c>
      <c r="AD841">
        <f>Y841/('d_고정'!$B$8*'6_기대효과'!$H$7/8)</f>
        <v/>
      </c>
    </row>
    <row r="842">
      <c r="A842">
        <f>RAND()</f>
        <v/>
      </c>
      <c r="B842">
        <f>IF('d_시나리오'!$J$2='d_시나리오'!$H$2,'d_시나리오'!$I$2,IF(A842&lt;('d_시나리오'!$I$2-'d_시나리오'!$H$2)/('d_시나리오'!$J$2-'d_시나리오'!$H$2),'d_시나리오'!$H$2+SQRT(A842*('d_시나리오'!$J$2-'d_시나리오'!$H$2)*('d_시나리오'!$I$2-'d_시나리오'!$H$2)),'d_시나리오'!$J$2-SQRT((1-A842)*('d_시나리오'!$J$2-'d_시나리오'!$H$2)*('d_시나리오'!$J$2-'d_시나리오'!$I$2))))</f>
        <v/>
      </c>
      <c r="C842">
        <f>RAND()</f>
        <v/>
      </c>
      <c r="D842">
        <f>BETAINV(RAND(),IF(C842&lt;'d_고정'!$B$26,'d_고정'!$B$23,'d_고정'!$B$16)+1,'d_고정'!$B$17-IF(C842&lt;'d_고정'!$B$26,'d_고정'!$B$23,'d_고정'!$B$16)+1)*('d_고정'!$B$14+('d_고정'!$B$15-'d_고정'!$B$14)*RAND())</f>
        <v/>
      </c>
      <c r="E842">
        <f>INDEX('d_분포'!$A$2:$A$28,RANDBETWEEN(1,27))</f>
        <v/>
      </c>
      <c r="F842">
        <f>INDEX('d_분포'!$C$2:$C$5,RANDBETWEEN(1,4))*(0.9+0.2*RAND())</f>
        <v/>
      </c>
      <c r="G842">
        <f>RAND()</f>
        <v/>
      </c>
      <c r="H842">
        <f>(F842+(1-F842)*('d_고정'!$B$22*BETAINV(RAND(),IF(G842&lt;'d_고정'!$B$26,'d_고정'!$B$25,'d_고정'!$B$20)+1,'d_고정'!$B$21-IF(G842&lt;'d_고정'!$B$26,'d_고정'!$B$25,'d_고정'!$B$20)+1)+(1-'d_고정'!$B$22)*BETAINV(RAND(),IF(G842&lt;'d_고정'!$B$26,'d_고정'!$B$24,'d_고정'!$B$18)+1,'d_고정'!$B$19-IF(G842&lt;'d_고정'!$B$26,'d_고정'!$B$24,'d_고정'!$B$18)+1))*('d_고정'!$B$14+('d_고정'!$B$15-'d_고정'!$B$14)*RAND()))/F842</f>
        <v/>
      </c>
      <c r="I842">
        <f>RAND()</f>
        <v/>
      </c>
      <c r="J842">
        <f>IF('d_시나리오'!$J$3='d_시나리오'!$H$3,'d_시나리오'!$I$3,IF(I842&lt;('d_시나리오'!$I$3-'d_시나리오'!$H$3)/('d_시나리오'!$J$3-'d_시나리오'!$H$3),'d_시나리오'!$H$3+SQRT(I842*('d_시나리오'!$J$3-'d_시나리오'!$H$3)*('d_시나리오'!$I$3-'d_시나리오'!$H$3)),'d_시나리오'!$J$3-SQRT((1-I842)*('d_시나리오'!$J$3-'d_시나리오'!$H$3)*('d_시나리오'!$J$3-'d_시나리오'!$I$3))))</f>
        <v/>
      </c>
      <c r="K842">
        <f>RAND()</f>
        <v/>
      </c>
      <c r="L842">
        <f>IF('d_시나리오'!$J$4='d_시나리오'!$H$4,'d_시나리오'!$I$4,IF(K842&lt;('d_시나리오'!$I$4-'d_시나리오'!$H$4)/('d_시나리오'!$J$4-'d_시나리오'!$H$4),'d_시나리오'!$H$4+SQRT(K842*('d_시나리오'!$J$4-'d_시나리오'!$H$4)*('d_시나리오'!$I$4-'d_시나리오'!$H$4)),'d_시나리오'!$J$4-SQRT((1-K842)*('d_시나리오'!$J$4-'d_시나리오'!$H$4)*('d_시나리오'!$J$4-'d_시나리오'!$I$4))))</f>
        <v/>
      </c>
      <c r="M842">
        <f>RAND()</f>
        <v/>
      </c>
      <c r="N842">
        <f>IF('d_시나리오'!$J$5='d_시나리오'!$H$5,'d_시나리오'!$I$5,IF(M842&lt;('d_시나리오'!$I$5-'d_시나리오'!$H$5)/('d_시나리오'!$J$5-'d_시나리오'!$H$5),'d_시나리오'!$H$5+SQRT(M842*('d_시나리오'!$J$5-'d_시나리오'!$H$5)*('d_시나리오'!$I$5-'d_시나리오'!$H$5)),'d_시나리오'!$J$5-SQRT((1-M842)*('d_시나리오'!$J$5-'d_시나리오'!$H$5)*('d_시나리오'!$J$5-'d_시나리오'!$I$5))))</f>
        <v/>
      </c>
      <c r="O842">
        <f>RAND()</f>
        <v/>
      </c>
      <c r="P842">
        <f>IF('d_시나리오'!$J$6='d_시나리오'!$H$6,'d_시나리오'!$I$6,IF(O842&lt;('d_시나리오'!$I$6-'d_시나리오'!$H$6)/('d_시나리오'!$J$6-'d_시나리오'!$H$6),'d_시나리오'!$H$6+SQRT(O842*('d_시나리오'!$J$6-'d_시나리오'!$H$6)*('d_시나리오'!$I$6-'d_시나리오'!$H$6)),'d_시나리오'!$J$6-SQRT((1-O842)*('d_시나리오'!$J$6-'d_시나리오'!$H$6)*('d_시나리오'!$J$6-'d_시나리오'!$I$6))))</f>
        <v/>
      </c>
      <c r="Q842">
        <f>INDEX('d_분포'!$B$2:$B$57,RANDBETWEEN(1,56))</f>
        <v/>
      </c>
      <c r="R842">
        <f>BETAINV(RAND(),5,5)</f>
        <v/>
      </c>
      <c r="S842">
        <f>'d_고정'!$B$1*'6_기대효과'!$H$7*('d_시나리오'!$I$7/'d_고정'!$B$2)*B842</f>
        <v/>
      </c>
      <c r="T842">
        <f>S842*D842</f>
        <v/>
      </c>
      <c r="U842">
        <f>S842*F842*H842</f>
        <v/>
      </c>
      <c r="V842">
        <f>S842*F842*(H842-1)</f>
        <v/>
      </c>
      <c r="W842">
        <f>U842*J842</f>
        <v/>
      </c>
      <c r="X842">
        <f>T842+W842</f>
        <v/>
      </c>
      <c r="Y842">
        <f>(T842*E842+W842*L842)*(1-R842-'d_고정'!$B$13)</f>
        <v/>
      </c>
      <c r="Z842">
        <f>(U842*N842*Q842+'d_고정'!$B$3*('6_기대효과'!$H$7/8)*Q842*'d_고정'!$B$10*P842*('6_기대효과'!$K$7/'d_고정'!$B$9))*(1-R842)</f>
        <v/>
      </c>
      <c r="AA842">
        <f>W842*L842*(1-R842-'d_고정'!$B$13)+U842*MAX(N842-'d_고정'!$B$10*P842*('6_기대효과'!$K$7/'d_고정'!$B$9),0)*Q842*(1-R842)</f>
        <v/>
      </c>
      <c r="AB842">
        <f>Y842+Z842</f>
        <v/>
      </c>
      <c r="AC842">
        <f>Y842/('d_고정'!$B$5*'6_기대효과'!$H$7/8)/'d_고정'!$B$6</f>
        <v/>
      </c>
      <c r="AD842">
        <f>Y842/('d_고정'!$B$8*'6_기대효과'!$H$7/8)</f>
        <v/>
      </c>
    </row>
    <row r="843">
      <c r="A843">
        <f>RAND()</f>
        <v/>
      </c>
      <c r="B843">
        <f>IF('d_시나리오'!$J$2='d_시나리오'!$H$2,'d_시나리오'!$I$2,IF(A843&lt;('d_시나리오'!$I$2-'d_시나리오'!$H$2)/('d_시나리오'!$J$2-'d_시나리오'!$H$2),'d_시나리오'!$H$2+SQRT(A843*('d_시나리오'!$J$2-'d_시나리오'!$H$2)*('d_시나리오'!$I$2-'d_시나리오'!$H$2)),'d_시나리오'!$J$2-SQRT((1-A843)*('d_시나리오'!$J$2-'d_시나리오'!$H$2)*('d_시나리오'!$J$2-'d_시나리오'!$I$2))))</f>
        <v/>
      </c>
      <c r="C843">
        <f>RAND()</f>
        <v/>
      </c>
      <c r="D843">
        <f>BETAINV(RAND(),IF(C843&lt;'d_고정'!$B$26,'d_고정'!$B$23,'d_고정'!$B$16)+1,'d_고정'!$B$17-IF(C843&lt;'d_고정'!$B$26,'d_고정'!$B$23,'d_고정'!$B$16)+1)*('d_고정'!$B$14+('d_고정'!$B$15-'d_고정'!$B$14)*RAND())</f>
        <v/>
      </c>
      <c r="E843">
        <f>INDEX('d_분포'!$A$2:$A$28,RANDBETWEEN(1,27))</f>
        <v/>
      </c>
      <c r="F843">
        <f>INDEX('d_분포'!$C$2:$C$5,RANDBETWEEN(1,4))*(0.9+0.2*RAND())</f>
        <v/>
      </c>
      <c r="G843">
        <f>RAND()</f>
        <v/>
      </c>
      <c r="H843">
        <f>(F843+(1-F843)*('d_고정'!$B$22*BETAINV(RAND(),IF(G843&lt;'d_고정'!$B$26,'d_고정'!$B$25,'d_고정'!$B$20)+1,'d_고정'!$B$21-IF(G843&lt;'d_고정'!$B$26,'d_고정'!$B$25,'d_고정'!$B$20)+1)+(1-'d_고정'!$B$22)*BETAINV(RAND(),IF(G843&lt;'d_고정'!$B$26,'d_고정'!$B$24,'d_고정'!$B$18)+1,'d_고정'!$B$19-IF(G843&lt;'d_고정'!$B$26,'d_고정'!$B$24,'d_고정'!$B$18)+1))*('d_고정'!$B$14+('d_고정'!$B$15-'d_고정'!$B$14)*RAND()))/F843</f>
        <v/>
      </c>
      <c r="I843">
        <f>RAND()</f>
        <v/>
      </c>
      <c r="J843">
        <f>IF('d_시나리오'!$J$3='d_시나리오'!$H$3,'d_시나리오'!$I$3,IF(I843&lt;('d_시나리오'!$I$3-'d_시나리오'!$H$3)/('d_시나리오'!$J$3-'d_시나리오'!$H$3),'d_시나리오'!$H$3+SQRT(I843*('d_시나리오'!$J$3-'d_시나리오'!$H$3)*('d_시나리오'!$I$3-'d_시나리오'!$H$3)),'d_시나리오'!$J$3-SQRT((1-I843)*('d_시나리오'!$J$3-'d_시나리오'!$H$3)*('d_시나리오'!$J$3-'d_시나리오'!$I$3))))</f>
        <v/>
      </c>
      <c r="K843">
        <f>RAND()</f>
        <v/>
      </c>
      <c r="L843">
        <f>IF('d_시나리오'!$J$4='d_시나리오'!$H$4,'d_시나리오'!$I$4,IF(K843&lt;('d_시나리오'!$I$4-'d_시나리오'!$H$4)/('d_시나리오'!$J$4-'d_시나리오'!$H$4),'d_시나리오'!$H$4+SQRT(K843*('d_시나리오'!$J$4-'d_시나리오'!$H$4)*('d_시나리오'!$I$4-'d_시나리오'!$H$4)),'d_시나리오'!$J$4-SQRT((1-K843)*('d_시나리오'!$J$4-'d_시나리오'!$H$4)*('d_시나리오'!$J$4-'d_시나리오'!$I$4))))</f>
        <v/>
      </c>
      <c r="M843">
        <f>RAND()</f>
        <v/>
      </c>
      <c r="N843">
        <f>IF('d_시나리오'!$J$5='d_시나리오'!$H$5,'d_시나리오'!$I$5,IF(M843&lt;('d_시나리오'!$I$5-'d_시나리오'!$H$5)/('d_시나리오'!$J$5-'d_시나리오'!$H$5),'d_시나리오'!$H$5+SQRT(M843*('d_시나리오'!$J$5-'d_시나리오'!$H$5)*('d_시나리오'!$I$5-'d_시나리오'!$H$5)),'d_시나리오'!$J$5-SQRT((1-M843)*('d_시나리오'!$J$5-'d_시나리오'!$H$5)*('d_시나리오'!$J$5-'d_시나리오'!$I$5))))</f>
        <v/>
      </c>
      <c r="O843">
        <f>RAND()</f>
        <v/>
      </c>
      <c r="P843">
        <f>IF('d_시나리오'!$J$6='d_시나리오'!$H$6,'d_시나리오'!$I$6,IF(O843&lt;('d_시나리오'!$I$6-'d_시나리오'!$H$6)/('d_시나리오'!$J$6-'d_시나리오'!$H$6),'d_시나리오'!$H$6+SQRT(O843*('d_시나리오'!$J$6-'d_시나리오'!$H$6)*('d_시나리오'!$I$6-'d_시나리오'!$H$6)),'d_시나리오'!$J$6-SQRT((1-O843)*('d_시나리오'!$J$6-'d_시나리오'!$H$6)*('d_시나리오'!$J$6-'d_시나리오'!$I$6))))</f>
        <v/>
      </c>
      <c r="Q843">
        <f>INDEX('d_분포'!$B$2:$B$57,RANDBETWEEN(1,56))</f>
        <v/>
      </c>
      <c r="R843">
        <f>BETAINV(RAND(),5,5)</f>
        <v/>
      </c>
      <c r="S843">
        <f>'d_고정'!$B$1*'6_기대효과'!$H$7*('d_시나리오'!$I$7/'d_고정'!$B$2)*B843</f>
        <v/>
      </c>
      <c r="T843">
        <f>S843*D843</f>
        <v/>
      </c>
      <c r="U843">
        <f>S843*F843*H843</f>
        <v/>
      </c>
      <c r="V843">
        <f>S843*F843*(H843-1)</f>
        <v/>
      </c>
      <c r="W843">
        <f>U843*J843</f>
        <v/>
      </c>
      <c r="X843">
        <f>T843+W843</f>
        <v/>
      </c>
      <c r="Y843">
        <f>(T843*E843+W843*L843)*(1-R843-'d_고정'!$B$13)</f>
        <v/>
      </c>
      <c r="Z843">
        <f>(U843*N843*Q843+'d_고정'!$B$3*('6_기대효과'!$H$7/8)*Q843*'d_고정'!$B$10*P843*('6_기대효과'!$K$7/'d_고정'!$B$9))*(1-R843)</f>
        <v/>
      </c>
      <c r="AA843">
        <f>W843*L843*(1-R843-'d_고정'!$B$13)+U843*MAX(N843-'d_고정'!$B$10*P843*('6_기대효과'!$K$7/'d_고정'!$B$9),0)*Q843*(1-R843)</f>
        <v/>
      </c>
      <c r="AB843">
        <f>Y843+Z843</f>
        <v/>
      </c>
      <c r="AC843">
        <f>Y843/('d_고정'!$B$5*'6_기대효과'!$H$7/8)/'d_고정'!$B$6</f>
        <v/>
      </c>
      <c r="AD843">
        <f>Y843/('d_고정'!$B$8*'6_기대효과'!$H$7/8)</f>
        <v/>
      </c>
    </row>
    <row r="844">
      <c r="A844">
        <f>RAND()</f>
        <v/>
      </c>
      <c r="B844">
        <f>IF('d_시나리오'!$J$2='d_시나리오'!$H$2,'d_시나리오'!$I$2,IF(A844&lt;('d_시나리오'!$I$2-'d_시나리오'!$H$2)/('d_시나리오'!$J$2-'d_시나리오'!$H$2),'d_시나리오'!$H$2+SQRT(A844*('d_시나리오'!$J$2-'d_시나리오'!$H$2)*('d_시나리오'!$I$2-'d_시나리오'!$H$2)),'d_시나리오'!$J$2-SQRT((1-A844)*('d_시나리오'!$J$2-'d_시나리오'!$H$2)*('d_시나리오'!$J$2-'d_시나리오'!$I$2))))</f>
        <v/>
      </c>
      <c r="C844">
        <f>RAND()</f>
        <v/>
      </c>
      <c r="D844">
        <f>BETAINV(RAND(),IF(C844&lt;'d_고정'!$B$26,'d_고정'!$B$23,'d_고정'!$B$16)+1,'d_고정'!$B$17-IF(C844&lt;'d_고정'!$B$26,'d_고정'!$B$23,'d_고정'!$B$16)+1)*('d_고정'!$B$14+('d_고정'!$B$15-'d_고정'!$B$14)*RAND())</f>
        <v/>
      </c>
      <c r="E844">
        <f>INDEX('d_분포'!$A$2:$A$28,RANDBETWEEN(1,27))</f>
        <v/>
      </c>
      <c r="F844">
        <f>INDEX('d_분포'!$C$2:$C$5,RANDBETWEEN(1,4))*(0.9+0.2*RAND())</f>
        <v/>
      </c>
      <c r="G844">
        <f>RAND()</f>
        <v/>
      </c>
      <c r="H844">
        <f>(F844+(1-F844)*('d_고정'!$B$22*BETAINV(RAND(),IF(G844&lt;'d_고정'!$B$26,'d_고정'!$B$25,'d_고정'!$B$20)+1,'d_고정'!$B$21-IF(G844&lt;'d_고정'!$B$26,'d_고정'!$B$25,'d_고정'!$B$20)+1)+(1-'d_고정'!$B$22)*BETAINV(RAND(),IF(G844&lt;'d_고정'!$B$26,'d_고정'!$B$24,'d_고정'!$B$18)+1,'d_고정'!$B$19-IF(G844&lt;'d_고정'!$B$26,'d_고정'!$B$24,'d_고정'!$B$18)+1))*('d_고정'!$B$14+('d_고정'!$B$15-'d_고정'!$B$14)*RAND()))/F844</f>
        <v/>
      </c>
      <c r="I844">
        <f>RAND()</f>
        <v/>
      </c>
      <c r="J844">
        <f>IF('d_시나리오'!$J$3='d_시나리오'!$H$3,'d_시나리오'!$I$3,IF(I844&lt;('d_시나리오'!$I$3-'d_시나리오'!$H$3)/('d_시나리오'!$J$3-'d_시나리오'!$H$3),'d_시나리오'!$H$3+SQRT(I844*('d_시나리오'!$J$3-'d_시나리오'!$H$3)*('d_시나리오'!$I$3-'d_시나리오'!$H$3)),'d_시나리오'!$J$3-SQRT((1-I844)*('d_시나리오'!$J$3-'d_시나리오'!$H$3)*('d_시나리오'!$J$3-'d_시나리오'!$I$3))))</f>
        <v/>
      </c>
      <c r="K844">
        <f>RAND()</f>
        <v/>
      </c>
      <c r="L844">
        <f>IF('d_시나리오'!$J$4='d_시나리오'!$H$4,'d_시나리오'!$I$4,IF(K844&lt;('d_시나리오'!$I$4-'d_시나리오'!$H$4)/('d_시나리오'!$J$4-'d_시나리오'!$H$4),'d_시나리오'!$H$4+SQRT(K844*('d_시나리오'!$J$4-'d_시나리오'!$H$4)*('d_시나리오'!$I$4-'d_시나리오'!$H$4)),'d_시나리오'!$J$4-SQRT((1-K844)*('d_시나리오'!$J$4-'d_시나리오'!$H$4)*('d_시나리오'!$J$4-'d_시나리오'!$I$4))))</f>
        <v/>
      </c>
      <c r="M844">
        <f>RAND()</f>
        <v/>
      </c>
      <c r="N844">
        <f>IF('d_시나리오'!$J$5='d_시나리오'!$H$5,'d_시나리오'!$I$5,IF(M844&lt;('d_시나리오'!$I$5-'d_시나리오'!$H$5)/('d_시나리오'!$J$5-'d_시나리오'!$H$5),'d_시나리오'!$H$5+SQRT(M844*('d_시나리오'!$J$5-'d_시나리오'!$H$5)*('d_시나리오'!$I$5-'d_시나리오'!$H$5)),'d_시나리오'!$J$5-SQRT((1-M844)*('d_시나리오'!$J$5-'d_시나리오'!$H$5)*('d_시나리오'!$J$5-'d_시나리오'!$I$5))))</f>
        <v/>
      </c>
      <c r="O844">
        <f>RAND()</f>
        <v/>
      </c>
      <c r="P844">
        <f>IF('d_시나리오'!$J$6='d_시나리오'!$H$6,'d_시나리오'!$I$6,IF(O844&lt;('d_시나리오'!$I$6-'d_시나리오'!$H$6)/('d_시나리오'!$J$6-'d_시나리오'!$H$6),'d_시나리오'!$H$6+SQRT(O844*('d_시나리오'!$J$6-'d_시나리오'!$H$6)*('d_시나리오'!$I$6-'d_시나리오'!$H$6)),'d_시나리오'!$J$6-SQRT((1-O844)*('d_시나리오'!$J$6-'d_시나리오'!$H$6)*('d_시나리오'!$J$6-'d_시나리오'!$I$6))))</f>
        <v/>
      </c>
      <c r="Q844">
        <f>INDEX('d_분포'!$B$2:$B$57,RANDBETWEEN(1,56))</f>
        <v/>
      </c>
      <c r="R844">
        <f>BETAINV(RAND(),5,5)</f>
        <v/>
      </c>
      <c r="S844">
        <f>'d_고정'!$B$1*'6_기대효과'!$H$7*('d_시나리오'!$I$7/'d_고정'!$B$2)*B844</f>
        <v/>
      </c>
      <c r="T844">
        <f>S844*D844</f>
        <v/>
      </c>
      <c r="U844">
        <f>S844*F844*H844</f>
        <v/>
      </c>
      <c r="V844">
        <f>S844*F844*(H844-1)</f>
        <v/>
      </c>
      <c r="W844">
        <f>U844*J844</f>
        <v/>
      </c>
      <c r="X844">
        <f>T844+W844</f>
        <v/>
      </c>
      <c r="Y844">
        <f>(T844*E844+W844*L844)*(1-R844-'d_고정'!$B$13)</f>
        <v/>
      </c>
      <c r="Z844">
        <f>(U844*N844*Q844+'d_고정'!$B$3*('6_기대효과'!$H$7/8)*Q844*'d_고정'!$B$10*P844*('6_기대효과'!$K$7/'d_고정'!$B$9))*(1-R844)</f>
        <v/>
      </c>
      <c r="AA844">
        <f>W844*L844*(1-R844-'d_고정'!$B$13)+U844*MAX(N844-'d_고정'!$B$10*P844*('6_기대효과'!$K$7/'d_고정'!$B$9),0)*Q844*(1-R844)</f>
        <v/>
      </c>
      <c r="AB844">
        <f>Y844+Z844</f>
        <v/>
      </c>
      <c r="AC844">
        <f>Y844/('d_고정'!$B$5*'6_기대효과'!$H$7/8)/'d_고정'!$B$6</f>
        <v/>
      </c>
      <c r="AD844">
        <f>Y844/('d_고정'!$B$8*'6_기대효과'!$H$7/8)</f>
        <v/>
      </c>
    </row>
    <row r="845">
      <c r="A845">
        <f>RAND()</f>
        <v/>
      </c>
      <c r="B845">
        <f>IF('d_시나리오'!$J$2='d_시나리오'!$H$2,'d_시나리오'!$I$2,IF(A845&lt;('d_시나리오'!$I$2-'d_시나리오'!$H$2)/('d_시나리오'!$J$2-'d_시나리오'!$H$2),'d_시나리오'!$H$2+SQRT(A845*('d_시나리오'!$J$2-'d_시나리오'!$H$2)*('d_시나리오'!$I$2-'d_시나리오'!$H$2)),'d_시나리오'!$J$2-SQRT((1-A845)*('d_시나리오'!$J$2-'d_시나리오'!$H$2)*('d_시나리오'!$J$2-'d_시나리오'!$I$2))))</f>
        <v/>
      </c>
      <c r="C845">
        <f>RAND()</f>
        <v/>
      </c>
      <c r="D845">
        <f>BETAINV(RAND(),IF(C845&lt;'d_고정'!$B$26,'d_고정'!$B$23,'d_고정'!$B$16)+1,'d_고정'!$B$17-IF(C845&lt;'d_고정'!$B$26,'d_고정'!$B$23,'d_고정'!$B$16)+1)*('d_고정'!$B$14+('d_고정'!$B$15-'d_고정'!$B$14)*RAND())</f>
        <v/>
      </c>
      <c r="E845">
        <f>INDEX('d_분포'!$A$2:$A$28,RANDBETWEEN(1,27))</f>
        <v/>
      </c>
      <c r="F845">
        <f>INDEX('d_분포'!$C$2:$C$5,RANDBETWEEN(1,4))*(0.9+0.2*RAND())</f>
        <v/>
      </c>
      <c r="G845">
        <f>RAND()</f>
        <v/>
      </c>
      <c r="H845">
        <f>(F845+(1-F845)*('d_고정'!$B$22*BETAINV(RAND(),IF(G845&lt;'d_고정'!$B$26,'d_고정'!$B$25,'d_고정'!$B$20)+1,'d_고정'!$B$21-IF(G845&lt;'d_고정'!$B$26,'d_고정'!$B$25,'d_고정'!$B$20)+1)+(1-'d_고정'!$B$22)*BETAINV(RAND(),IF(G845&lt;'d_고정'!$B$26,'d_고정'!$B$24,'d_고정'!$B$18)+1,'d_고정'!$B$19-IF(G845&lt;'d_고정'!$B$26,'d_고정'!$B$24,'d_고정'!$B$18)+1))*('d_고정'!$B$14+('d_고정'!$B$15-'d_고정'!$B$14)*RAND()))/F845</f>
        <v/>
      </c>
      <c r="I845">
        <f>RAND()</f>
        <v/>
      </c>
      <c r="J845">
        <f>IF('d_시나리오'!$J$3='d_시나리오'!$H$3,'d_시나리오'!$I$3,IF(I845&lt;('d_시나리오'!$I$3-'d_시나리오'!$H$3)/('d_시나리오'!$J$3-'d_시나리오'!$H$3),'d_시나리오'!$H$3+SQRT(I845*('d_시나리오'!$J$3-'d_시나리오'!$H$3)*('d_시나리오'!$I$3-'d_시나리오'!$H$3)),'d_시나리오'!$J$3-SQRT((1-I845)*('d_시나리오'!$J$3-'d_시나리오'!$H$3)*('d_시나리오'!$J$3-'d_시나리오'!$I$3))))</f>
        <v/>
      </c>
      <c r="K845">
        <f>RAND()</f>
        <v/>
      </c>
      <c r="L845">
        <f>IF('d_시나리오'!$J$4='d_시나리오'!$H$4,'d_시나리오'!$I$4,IF(K845&lt;('d_시나리오'!$I$4-'d_시나리오'!$H$4)/('d_시나리오'!$J$4-'d_시나리오'!$H$4),'d_시나리오'!$H$4+SQRT(K845*('d_시나리오'!$J$4-'d_시나리오'!$H$4)*('d_시나리오'!$I$4-'d_시나리오'!$H$4)),'d_시나리오'!$J$4-SQRT((1-K845)*('d_시나리오'!$J$4-'d_시나리오'!$H$4)*('d_시나리오'!$J$4-'d_시나리오'!$I$4))))</f>
        <v/>
      </c>
      <c r="M845">
        <f>RAND()</f>
        <v/>
      </c>
      <c r="N845">
        <f>IF('d_시나리오'!$J$5='d_시나리오'!$H$5,'d_시나리오'!$I$5,IF(M845&lt;('d_시나리오'!$I$5-'d_시나리오'!$H$5)/('d_시나리오'!$J$5-'d_시나리오'!$H$5),'d_시나리오'!$H$5+SQRT(M845*('d_시나리오'!$J$5-'d_시나리오'!$H$5)*('d_시나리오'!$I$5-'d_시나리오'!$H$5)),'d_시나리오'!$J$5-SQRT((1-M845)*('d_시나리오'!$J$5-'d_시나리오'!$H$5)*('d_시나리오'!$J$5-'d_시나리오'!$I$5))))</f>
        <v/>
      </c>
      <c r="O845">
        <f>RAND()</f>
        <v/>
      </c>
      <c r="P845">
        <f>IF('d_시나리오'!$J$6='d_시나리오'!$H$6,'d_시나리오'!$I$6,IF(O845&lt;('d_시나리오'!$I$6-'d_시나리오'!$H$6)/('d_시나리오'!$J$6-'d_시나리오'!$H$6),'d_시나리오'!$H$6+SQRT(O845*('d_시나리오'!$J$6-'d_시나리오'!$H$6)*('d_시나리오'!$I$6-'d_시나리오'!$H$6)),'d_시나리오'!$J$6-SQRT((1-O845)*('d_시나리오'!$J$6-'d_시나리오'!$H$6)*('d_시나리오'!$J$6-'d_시나리오'!$I$6))))</f>
        <v/>
      </c>
      <c r="Q845">
        <f>INDEX('d_분포'!$B$2:$B$57,RANDBETWEEN(1,56))</f>
        <v/>
      </c>
      <c r="R845">
        <f>BETAINV(RAND(),5,5)</f>
        <v/>
      </c>
      <c r="S845">
        <f>'d_고정'!$B$1*'6_기대효과'!$H$7*('d_시나리오'!$I$7/'d_고정'!$B$2)*B845</f>
        <v/>
      </c>
      <c r="T845">
        <f>S845*D845</f>
        <v/>
      </c>
      <c r="U845">
        <f>S845*F845*H845</f>
        <v/>
      </c>
      <c r="V845">
        <f>S845*F845*(H845-1)</f>
        <v/>
      </c>
      <c r="W845">
        <f>U845*J845</f>
        <v/>
      </c>
      <c r="X845">
        <f>T845+W845</f>
        <v/>
      </c>
      <c r="Y845">
        <f>(T845*E845+W845*L845)*(1-R845-'d_고정'!$B$13)</f>
        <v/>
      </c>
      <c r="Z845">
        <f>(U845*N845*Q845+'d_고정'!$B$3*('6_기대효과'!$H$7/8)*Q845*'d_고정'!$B$10*P845*('6_기대효과'!$K$7/'d_고정'!$B$9))*(1-R845)</f>
        <v/>
      </c>
      <c r="AA845">
        <f>W845*L845*(1-R845-'d_고정'!$B$13)+U845*MAX(N845-'d_고정'!$B$10*P845*('6_기대효과'!$K$7/'d_고정'!$B$9),0)*Q845*(1-R845)</f>
        <v/>
      </c>
      <c r="AB845">
        <f>Y845+Z845</f>
        <v/>
      </c>
      <c r="AC845">
        <f>Y845/('d_고정'!$B$5*'6_기대효과'!$H$7/8)/'d_고정'!$B$6</f>
        <v/>
      </c>
      <c r="AD845">
        <f>Y845/('d_고정'!$B$8*'6_기대효과'!$H$7/8)</f>
        <v/>
      </c>
    </row>
    <row r="846">
      <c r="A846">
        <f>RAND()</f>
        <v/>
      </c>
      <c r="B846">
        <f>IF('d_시나리오'!$J$2='d_시나리오'!$H$2,'d_시나리오'!$I$2,IF(A846&lt;('d_시나리오'!$I$2-'d_시나리오'!$H$2)/('d_시나리오'!$J$2-'d_시나리오'!$H$2),'d_시나리오'!$H$2+SQRT(A846*('d_시나리오'!$J$2-'d_시나리오'!$H$2)*('d_시나리오'!$I$2-'d_시나리오'!$H$2)),'d_시나리오'!$J$2-SQRT((1-A846)*('d_시나리오'!$J$2-'d_시나리오'!$H$2)*('d_시나리오'!$J$2-'d_시나리오'!$I$2))))</f>
        <v/>
      </c>
      <c r="C846">
        <f>RAND()</f>
        <v/>
      </c>
      <c r="D846">
        <f>BETAINV(RAND(),IF(C846&lt;'d_고정'!$B$26,'d_고정'!$B$23,'d_고정'!$B$16)+1,'d_고정'!$B$17-IF(C846&lt;'d_고정'!$B$26,'d_고정'!$B$23,'d_고정'!$B$16)+1)*('d_고정'!$B$14+('d_고정'!$B$15-'d_고정'!$B$14)*RAND())</f>
        <v/>
      </c>
      <c r="E846">
        <f>INDEX('d_분포'!$A$2:$A$28,RANDBETWEEN(1,27))</f>
        <v/>
      </c>
      <c r="F846">
        <f>INDEX('d_분포'!$C$2:$C$5,RANDBETWEEN(1,4))*(0.9+0.2*RAND())</f>
        <v/>
      </c>
      <c r="G846">
        <f>RAND()</f>
        <v/>
      </c>
      <c r="H846">
        <f>(F846+(1-F846)*('d_고정'!$B$22*BETAINV(RAND(),IF(G846&lt;'d_고정'!$B$26,'d_고정'!$B$25,'d_고정'!$B$20)+1,'d_고정'!$B$21-IF(G846&lt;'d_고정'!$B$26,'d_고정'!$B$25,'d_고정'!$B$20)+1)+(1-'d_고정'!$B$22)*BETAINV(RAND(),IF(G846&lt;'d_고정'!$B$26,'d_고정'!$B$24,'d_고정'!$B$18)+1,'d_고정'!$B$19-IF(G846&lt;'d_고정'!$B$26,'d_고정'!$B$24,'d_고정'!$B$18)+1))*('d_고정'!$B$14+('d_고정'!$B$15-'d_고정'!$B$14)*RAND()))/F846</f>
        <v/>
      </c>
      <c r="I846">
        <f>RAND()</f>
        <v/>
      </c>
      <c r="J846">
        <f>IF('d_시나리오'!$J$3='d_시나리오'!$H$3,'d_시나리오'!$I$3,IF(I846&lt;('d_시나리오'!$I$3-'d_시나리오'!$H$3)/('d_시나리오'!$J$3-'d_시나리오'!$H$3),'d_시나리오'!$H$3+SQRT(I846*('d_시나리오'!$J$3-'d_시나리오'!$H$3)*('d_시나리오'!$I$3-'d_시나리오'!$H$3)),'d_시나리오'!$J$3-SQRT((1-I846)*('d_시나리오'!$J$3-'d_시나리오'!$H$3)*('d_시나리오'!$J$3-'d_시나리오'!$I$3))))</f>
        <v/>
      </c>
      <c r="K846">
        <f>RAND()</f>
        <v/>
      </c>
      <c r="L846">
        <f>IF('d_시나리오'!$J$4='d_시나리오'!$H$4,'d_시나리오'!$I$4,IF(K846&lt;('d_시나리오'!$I$4-'d_시나리오'!$H$4)/('d_시나리오'!$J$4-'d_시나리오'!$H$4),'d_시나리오'!$H$4+SQRT(K846*('d_시나리오'!$J$4-'d_시나리오'!$H$4)*('d_시나리오'!$I$4-'d_시나리오'!$H$4)),'d_시나리오'!$J$4-SQRT((1-K846)*('d_시나리오'!$J$4-'d_시나리오'!$H$4)*('d_시나리오'!$J$4-'d_시나리오'!$I$4))))</f>
        <v/>
      </c>
      <c r="M846">
        <f>RAND()</f>
        <v/>
      </c>
      <c r="N846">
        <f>IF('d_시나리오'!$J$5='d_시나리오'!$H$5,'d_시나리오'!$I$5,IF(M846&lt;('d_시나리오'!$I$5-'d_시나리오'!$H$5)/('d_시나리오'!$J$5-'d_시나리오'!$H$5),'d_시나리오'!$H$5+SQRT(M846*('d_시나리오'!$J$5-'d_시나리오'!$H$5)*('d_시나리오'!$I$5-'d_시나리오'!$H$5)),'d_시나리오'!$J$5-SQRT((1-M846)*('d_시나리오'!$J$5-'d_시나리오'!$H$5)*('d_시나리오'!$J$5-'d_시나리오'!$I$5))))</f>
        <v/>
      </c>
      <c r="O846">
        <f>RAND()</f>
        <v/>
      </c>
      <c r="P846">
        <f>IF('d_시나리오'!$J$6='d_시나리오'!$H$6,'d_시나리오'!$I$6,IF(O846&lt;('d_시나리오'!$I$6-'d_시나리오'!$H$6)/('d_시나리오'!$J$6-'d_시나리오'!$H$6),'d_시나리오'!$H$6+SQRT(O846*('d_시나리오'!$J$6-'d_시나리오'!$H$6)*('d_시나리오'!$I$6-'d_시나리오'!$H$6)),'d_시나리오'!$J$6-SQRT((1-O846)*('d_시나리오'!$J$6-'d_시나리오'!$H$6)*('d_시나리오'!$J$6-'d_시나리오'!$I$6))))</f>
        <v/>
      </c>
      <c r="Q846">
        <f>INDEX('d_분포'!$B$2:$B$57,RANDBETWEEN(1,56))</f>
        <v/>
      </c>
      <c r="R846">
        <f>BETAINV(RAND(),5,5)</f>
        <v/>
      </c>
      <c r="S846">
        <f>'d_고정'!$B$1*'6_기대효과'!$H$7*('d_시나리오'!$I$7/'d_고정'!$B$2)*B846</f>
        <v/>
      </c>
      <c r="T846">
        <f>S846*D846</f>
        <v/>
      </c>
      <c r="U846">
        <f>S846*F846*H846</f>
        <v/>
      </c>
      <c r="V846">
        <f>S846*F846*(H846-1)</f>
        <v/>
      </c>
      <c r="W846">
        <f>U846*J846</f>
        <v/>
      </c>
      <c r="X846">
        <f>T846+W846</f>
        <v/>
      </c>
      <c r="Y846">
        <f>(T846*E846+W846*L846)*(1-R846-'d_고정'!$B$13)</f>
        <v/>
      </c>
      <c r="Z846">
        <f>(U846*N846*Q846+'d_고정'!$B$3*('6_기대효과'!$H$7/8)*Q846*'d_고정'!$B$10*P846*('6_기대효과'!$K$7/'d_고정'!$B$9))*(1-R846)</f>
        <v/>
      </c>
      <c r="AA846">
        <f>W846*L846*(1-R846-'d_고정'!$B$13)+U846*MAX(N846-'d_고정'!$B$10*P846*('6_기대효과'!$K$7/'d_고정'!$B$9),0)*Q846*(1-R846)</f>
        <v/>
      </c>
      <c r="AB846">
        <f>Y846+Z846</f>
        <v/>
      </c>
      <c r="AC846">
        <f>Y846/('d_고정'!$B$5*'6_기대효과'!$H$7/8)/'d_고정'!$B$6</f>
        <v/>
      </c>
      <c r="AD846">
        <f>Y846/('d_고정'!$B$8*'6_기대효과'!$H$7/8)</f>
        <v/>
      </c>
    </row>
    <row r="847">
      <c r="A847">
        <f>RAND()</f>
        <v/>
      </c>
      <c r="B847">
        <f>IF('d_시나리오'!$J$2='d_시나리오'!$H$2,'d_시나리오'!$I$2,IF(A847&lt;('d_시나리오'!$I$2-'d_시나리오'!$H$2)/('d_시나리오'!$J$2-'d_시나리오'!$H$2),'d_시나리오'!$H$2+SQRT(A847*('d_시나리오'!$J$2-'d_시나리오'!$H$2)*('d_시나리오'!$I$2-'d_시나리오'!$H$2)),'d_시나리오'!$J$2-SQRT((1-A847)*('d_시나리오'!$J$2-'d_시나리오'!$H$2)*('d_시나리오'!$J$2-'d_시나리오'!$I$2))))</f>
        <v/>
      </c>
      <c r="C847">
        <f>RAND()</f>
        <v/>
      </c>
      <c r="D847">
        <f>BETAINV(RAND(),IF(C847&lt;'d_고정'!$B$26,'d_고정'!$B$23,'d_고정'!$B$16)+1,'d_고정'!$B$17-IF(C847&lt;'d_고정'!$B$26,'d_고정'!$B$23,'d_고정'!$B$16)+1)*('d_고정'!$B$14+('d_고정'!$B$15-'d_고정'!$B$14)*RAND())</f>
        <v/>
      </c>
      <c r="E847">
        <f>INDEX('d_분포'!$A$2:$A$28,RANDBETWEEN(1,27))</f>
        <v/>
      </c>
      <c r="F847">
        <f>INDEX('d_분포'!$C$2:$C$5,RANDBETWEEN(1,4))*(0.9+0.2*RAND())</f>
        <v/>
      </c>
      <c r="G847">
        <f>RAND()</f>
        <v/>
      </c>
      <c r="H847">
        <f>(F847+(1-F847)*('d_고정'!$B$22*BETAINV(RAND(),IF(G847&lt;'d_고정'!$B$26,'d_고정'!$B$25,'d_고정'!$B$20)+1,'d_고정'!$B$21-IF(G847&lt;'d_고정'!$B$26,'d_고정'!$B$25,'d_고정'!$B$20)+1)+(1-'d_고정'!$B$22)*BETAINV(RAND(),IF(G847&lt;'d_고정'!$B$26,'d_고정'!$B$24,'d_고정'!$B$18)+1,'d_고정'!$B$19-IF(G847&lt;'d_고정'!$B$26,'d_고정'!$B$24,'d_고정'!$B$18)+1))*('d_고정'!$B$14+('d_고정'!$B$15-'d_고정'!$B$14)*RAND()))/F847</f>
        <v/>
      </c>
      <c r="I847">
        <f>RAND()</f>
        <v/>
      </c>
      <c r="J847">
        <f>IF('d_시나리오'!$J$3='d_시나리오'!$H$3,'d_시나리오'!$I$3,IF(I847&lt;('d_시나리오'!$I$3-'d_시나리오'!$H$3)/('d_시나리오'!$J$3-'d_시나리오'!$H$3),'d_시나리오'!$H$3+SQRT(I847*('d_시나리오'!$J$3-'d_시나리오'!$H$3)*('d_시나리오'!$I$3-'d_시나리오'!$H$3)),'d_시나리오'!$J$3-SQRT((1-I847)*('d_시나리오'!$J$3-'d_시나리오'!$H$3)*('d_시나리오'!$J$3-'d_시나리오'!$I$3))))</f>
        <v/>
      </c>
      <c r="K847">
        <f>RAND()</f>
        <v/>
      </c>
      <c r="L847">
        <f>IF('d_시나리오'!$J$4='d_시나리오'!$H$4,'d_시나리오'!$I$4,IF(K847&lt;('d_시나리오'!$I$4-'d_시나리오'!$H$4)/('d_시나리오'!$J$4-'d_시나리오'!$H$4),'d_시나리오'!$H$4+SQRT(K847*('d_시나리오'!$J$4-'d_시나리오'!$H$4)*('d_시나리오'!$I$4-'d_시나리오'!$H$4)),'d_시나리오'!$J$4-SQRT((1-K847)*('d_시나리오'!$J$4-'d_시나리오'!$H$4)*('d_시나리오'!$J$4-'d_시나리오'!$I$4))))</f>
        <v/>
      </c>
      <c r="M847">
        <f>RAND()</f>
        <v/>
      </c>
      <c r="N847">
        <f>IF('d_시나리오'!$J$5='d_시나리오'!$H$5,'d_시나리오'!$I$5,IF(M847&lt;('d_시나리오'!$I$5-'d_시나리오'!$H$5)/('d_시나리오'!$J$5-'d_시나리오'!$H$5),'d_시나리오'!$H$5+SQRT(M847*('d_시나리오'!$J$5-'d_시나리오'!$H$5)*('d_시나리오'!$I$5-'d_시나리오'!$H$5)),'d_시나리오'!$J$5-SQRT((1-M847)*('d_시나리오'!$J$5-'d_시나리오'!$H$5)*('d_시나리오'!$J$5-'d_시나리오'!$I$5))))</f>
        <v/>
      </c>
      <c r="O847">
        <f>RAND()</f>
        <v/>
      </c>
      <c r="P847">
        <f>IF('d_시나리오'!$J$6='d_시나리오'!$H$6,'d_시나리오'!$I$6,IF(O847&lt;('d_시나리오'!$I$6-'d_시나리오'!$H$6)/('d_시나리오'!$J$6-'d_시나리오'!$H$6),'d_시나리오'!$H$6+SQRT(O847*('d_시나리오'!$J$6-'d_시나리오'!$H$6)*('d_시나리오'!$I$6-'d_시나리오'!$H$6)),'d_시나리오'!$J$6-SQRT((1-O847)*('d_시나리오'!$J$6-'d_시나리오'!$H$6)*('d_시나리오'!$J$6-'d_시나리오'!$I$6))))</f>
        <v/>
      </c>
      <c r="Q847">
        <f>INDEX('d_분포'!$B$2:$B$57,RANDBETWEEN(1,56))</f>
        <v/>
      </c>
      <c r="R847">
        <f>BETAINV(RAND(),5,5)</f>
        <v/>
      </c>
      <c r="S847">
        <f>'d_고정'!$B$1*'6_기대효과'!$H$7*('d_시나리오'!$I$7/'d_고정'!$B$2)*B847</f>
        <v/>
      </c>
      <c r="T847">
        <f>S847*D847</f>
        <v/>
      </c>
      <c r="U847">
        <f>S847*F847*H847</f>
        <v/>
      </c>
      <c r="V847">
        <f>S847*F847*(H847-1)</f>
        <v/>
      </c>
      <c r="W847">
        <f>U847*J847</f>
        <v/>
      </c>
      <c r="X847">
        <f>T847+W847</f>
        <v/>
      </c>
      <c r="Y847">
        <f>(T847*E847+W847*L847)*(1-R847-'d_고정'!$B$13)</f>
        <v/>
      </c>
      <c r="Z847">
        <f>(U847*N847*Q847+'d_고정'!$B$3*('6_기대효과'!$H$7/8)*Q847*'d_고정'!$B$10*P847*('6_기대효과'!$K$7/'d_고정'!$B$9))*(1-R847)</f>
        <v/>
      </c>
      <c r="AA847">
        <f>W847*L847*(1-R847-'d_고정'!$B$13)+U847*MAX(N847-'d_고정'!$B$10*P847*('6_기대효과'!$K$7/'d_고정'!$B$9),0)*Q847*(1-R847)</f>
        <v/>
      </c>
      <c r="AB847">
        <f>Y847+Z847</f>
        <v/>
      </c>
      <c r="AC847">
        <f>Y847/('d_고정'!$B$5*'6_기대효과'!$H$7/8)/'d_고정'!$B$6</f>
        <v/>
      </c>
      <c r="AD847">
        <f>Y847/('d_고정'!$B$8*'6_기대효과'!$H$7/8)</f>
        <v/>
      </c>
    </row>
    <row r="848">
      <c r="A848">
        <f>RAND()</f>
        <v/>
      </c>
      <c r="B848">
        <f>IF('d_시나리오'!$J$2='d_시나리오'!$H$2,'d_시나리오'!$I$2,IF(A848&lt;('d_시나리오'!$I$2-'d_시나리오'!$H$2)/('d_시나리오'!$J$2-'d_시나리오'!$H$2),'d_시나리오'!$H$2+SQRT(A848*('d_시나리오'!$J$2-'d_시나리오'!$H$2)*('d_시나리오'!$I$2-'d_시나리오'!$H$2)),'d_시나리오'!$J$2-SQRT((1-A848)*('d_시나리오'!$J$2-'d_시나리오'!$H$2)*('d_시나리오'!$J$2-'d_시나리오'!$I$2))))</f>
        <v/>
      </c>
      <c r="C848">
        <f>RAND()</f>
        <v/>
      </c>
      <c r="D848">
        <f>BETAINV(RAND(),IF(C848&lt;'d_고정'!$B$26,'d_고정'!$B$23,'d_고정'!$B$16)+1,'d_고정'!$B$17-IF(C848&lt;'d_고정'!$B$26,'d_고정'!$B$23,'d_고정'!$B$16)+1)*('d_고정'!$B$14+('d_고정'!$B$15-'d_고정'!$B$14)*RAND())</f>
        <v/>
      </c>
      <c r="E848">
        <f>INDEX('d_분포'!$A$2:$A$28,RANDBETWEEN(1,27))</f>
        <v/>
      </c>
      <c r="F848">
        <f>INDEX('d_분포'!$C$2:$C$5,RANDBETWEEN(1,4))*(0.9+0.2*RAND())</f>
        <v/>
      </c>
      <c r="G848">
        <f>RAND()</f>
        <v/>
      </c>
      <c r="H848">
        <f>(F848+(1-F848)*('d_고정'!$B$22*BETAINV(RAND(),IF(G848&lt;'d_고정'!$B$26,'d_고정'!$B$25,'d_고정'!$B$20)+1,'d_고정'!$B$21-IF(G848&lt;'d_고정'!$B$26,'d_고정'!$B$25,'d_고정'!$B$20)+1)+(1-'d_고정'!$B$22)*BETAINV(RAND(),IF(G848&lt;'d_고정'!$B$26,'d_고정'!$B$24,'d_고정'!$B$18)+1,'d_고정'!$B$19-IF(G848&lt;'d_고정'!$B$26,'d_고정'!$B$24,'d_고정'!$B$18)+1))*('d_고정'!$B$14+('d_고정'!$B$15-'d_고정'!$B$14)*RAND()))/F848</f>
        <v/>
      </c>
      <c r="I848">
        <f>RAND()</f>
        <v/>
      </c>
      <c r="J848">
        <f>IF('d_시나리오'!$J$3='d_시나리오'!$H$3,'d_시나리오'!$I$3,IF(I848&lt;('d_시나리오'!$I$3-'d_시나리오'!$H$3)/('d_시나리오'!$J$3-'d_시나리오'!$H$3),'d_시나리오'!$H$3+SQRT(I848*('d_시나리오'!$J$3-'d_시나리오'!$H$3)*('d_시나리오'!$I$3-'d_시나리오'!$H$3)),'d_시나리오'!$J$3-SQRT((1-I848)*('d_시나리오'!$J$3-'d_시나리오'!$H$3)*('d_시나리오'!$J$3-'d_시나리오'!$I$3))))</f>
        <v/>
      </c>
      <c r="K848">
        <f>RAND()</f>
        <v/>
      </c>
      <c r="L848">
        <f>IF('d_시나리오'!$J$4='d_시나리오'!$H$4,'d_시나리오'!$I$4,IF(K848&lt;('d_시나리오'!$I$4-'d_시나리오'!$H$4)/('d_시나리오'!$J$4-'d_시나리오'!$H$4),'d_시나리오'!$H$4+SQRT(K848*('d_시나리오'!$J$4-'d_시나리오'!$H$4)*('d_시나리오'!$I$4-'d_시나리오'!$H$4)),'d_시나리오'!$J$4-SQRT((1-K848)*('d_시나리오'!$J$4-'d_시나리오'!$H$4)*('d_시나리오'!$J$4-'d_시나리오'!$I$4))))</f>
        <v/>
      </c>
      <c r="M848">
        <f>RAND()</f>
        <v/>
      </c>
      <c r="N848">
        <f>IF('d_시나리오'!$J$5='d_시나리오'!$H$5,'d_시나리오'!$I$5,IF(M848&lt;('d_시나리오'!$I$5-'d_시나리오'!$H$5)/('d_시나리오'!$J$5-'d_시나리오'!$H$5),'d_시나리오'!$H$5+SQRT(M848*('d_시나리오'!$J$5-'d_시나리오'!$H$5)*('d_시나리오'!$I$5-'d_시나리오'!$H$5)),'d_시나리오'!$J$5-SQRT((1-M848)*('d_시나리오'!$J$5-'d_시나리오'!$H$5)*('d_시나리오'!$J$5-'d_시나리오'!$I$5))))</f>
        <v/>
      </c>
      <c r="O848">
        <f>RAND()</f>
        <v/>
      </c>
      <c r="P848">
        <f>IF('d_시나리오'!$J$6='d_시나리오'!$H$6,'d_시나리오'!$I$6,IF(O848&lt;('d_시나리오'!$I$6-'d_시나리오'!$H$6)/('d_시나리오'!$J$6-'d_시나리오'!$H$6),'d_시나리오'!$H$6+SQRT(O848*('d_시나리오'!$J$6-'d_시나리오'!$H$6)*('d_시나리오'!$I$6-'d_시나리오'!$H$6)),'d_시나리오'!$J$6-SQRT((1-O848)*('d_시나리오'!$J$6-'d_시나리오'!$H$6)*('d_시나리오'!$J$6-'d_시나리오'!$I$6))))</f>
        <v/>
      </c>
      <c r="Q848">
        <f>INDEX('d_분포'!$B$2:$B$57,RANDBETWEEN(1,56))</f>
        <v/>
      </c>
      <c r="R848">
        <f>BETAINV(RAND(),5,5)</f>
        <v/>
      </c>
      <c r="S848">
        <f>'d_고정'!$B$1*'6_기대효과'!$H$7*('d_시나리오'!$I$7/'d_고정'!$B$2)*B848</f>
        <v/>
      </c>
      <c r="T848">
        <f>S848*D848</f>
        <v/>
      </c>
      <c r="U848">
        <f>S848*F848*H848</f>
        <v/>
      </c>
      <c r="V848">
        <f>S848*F848*(H848-1)</f>
        <v/>
      </c>
      <c r="W848">
        <f>U848*J848</f>
        <v/>
      </c>
      <c r="X848">
        <f>T848+W848</f>
        <v/>
      </c>
      <c r="Y848">
        <f>(T848*E848+W848*L848)*(1-R848-'d_고정'!$B$13)</f>
        <v/>
      </c>
      <c r="Z848">
        <f>(U848*N848*Q848+'d_고정'!$B$3*('6_기대효과'!$H$7/8)*Q848*'d_고정'!$B$10*P848*('6_기대효과'!$K$7/'d_고정'!$B$9))*(1-R848)</f>
        <v/>
      </c>
      <c r="AA848">
        <f>W848*L848*(1-R848-'d_고정'!$B$13)+U848*MAX(N848-'d_고정'!$B$10*P848*('6_기대효과'!$K$7/'d_고정'!$B$9),0)*Q848*(1-R848)</f>
        <v/>
      </c>
      <c r="AB848">
        <f>Y848+Z848</f>
        <v/>
      </c>
      <c r="AC848">
        <f>Y848/('d_고정'!$B$5*'6_기대효과'!$H$7/8)/'d_고정'!$B$6</f>
        <v/>
      </c>
      <c r="AD848">
        <f>Y848/('d_고정'!$B$8*'6_기대효과'!$H$7/8)</f>
        <v/>
      </c>
    </row>
    <row r="849">
      <c r="A849">
        <f>RAND()</f>
        <v/>
      </c>
      <c r="B849">
        <f>IF('d_시나리오'!$J$2='d_시나리오'!$H$2,'d_시나리오'!$I$2,IF(A849&lt;('d_시나리오'!$I$2-'d_시나리오'!$H$2)/('d_시나리오'!$J$2-'d_시나리오'!$H$2),'d_시나리오'!$H$2+SQRT(A849*('d_시나리오'!$J$2-'d_시나리오'!$H$2)*('d_시나리오'!$I$2-'d_시나리오'!$H$2)),'d_시나리오'!$J$2-SQRT((1-A849)*('d_시나리오'!$J$2-'d_시나리오'!$H$2)*('d_시나리오'!$J$2-'d_시나리오'!$I$2))))</f>
        <v/>
      </c>
      <c r="C849">
        <f>RAND()</f>
        <v/>
      </c>
      <c r="D849">
        <f>BETAINV(RAND(),IF(C849&lt;'d_고정'!$B$26,'d_고정'!$B$23,'d_고정'!$B$16)+1,'d_고정'!$B$17-IF(C849&lt;'d_고정'!$B$26,'d_고정'!$B$23,'d_고정'!$B$16)+1)*('d_고정'!$B$14+('d_고정'!$B$15-'d_고정'!$B$14)*RAND())</f>
        <v/>
      </c>
      <c r="E849">
        <f>INDEX('d_분포'!$A$2:$A$28,RANDBETWEEN(1,27))</f>
        <v/>
      </c>
      <c r="F849">
        <f>INDEX('d_분포'!$C$2:$C$5,RANDBETWEEN(1,4))*(0.9+0.2*RAND())</f>
        <v/>
      </c>
      <c r="G849">
        <f>RAND()</f>
        <v/>
      </c>
      <c r="H849">
        <f>(F849+(1-F849)*('d_고정'!$B$22*BETAINV(RAND(),IF(G849&lt;'d_고정'!$B$26,'d_고정'!$B$25,'d_고정'!$B$20)+1,'d_고정'!$B$21-IF(G849&lt;'d_고정'!$B$26,'d_고정'!$B$25,'d_고정'!$B$20)+1)+(1-'d_고정'!$B$22)*BETAINV(RAND(),IF(G849&lt;'d_고정'!$B$26,'d_고정'!$B$24,'d_고정'!$B$18)+1,'d_고정'!$B$19-IF(G849&lt;'d_고정'!$B$26,'d_고정'!$B$24,'d_고정'!$B$18)+1))*('d_고정'!$B$14+('d_고정'!$B$15-'d_고정'!$B$14)*RAND()))/F849</f>
        <v/>
      </c>
      <c r="I849">
        <f>RAND()</f>
        <v/>
      </c>
      <c r="J849">
        <f>IF('d_시나리오'!$J$3='d_시나리오'!$H$3,'d_시나리오'!$I$3,IF(I849&lt;('d_시나리오'!$I$3-'d_시나리오'!$H$3)/('d_시나리오'!$J$3-'d_시나리오'!$H$3),'d_시나리오'!$H$3+SQRT(I849*('d_시나리오'!$J$3-'d_시나리오'!$H$3)*('d_시나리오'!$I$3-'d_시나리오'!$H$3)),'d_시나리오'!$J$3-SQRT((1-I849)*('d_시나리오'!$J$3-'d_시나리오'!$H$3)*('d_시나리오'!$J$3-'d_시나리오'!$I$3))))</f>
        <v/>
      </c>
      <c r="K849">
        <f>RAND()</f>
        <v/>
      </c>
      <c r="L849">
        <f>IF('d_시나리오'!$J$4='d_시나리오'!$H$4,'d_시나리오'!$I$4,IF(K849&lt;('d_시나리오'!$I$4-'d_시나리오'!$H$4)/('d_시나리오'!$J$4-'d_시나리오'!$H$4),'d_시나리오'!$H$4+SQRT(K849*('d_시나리오'!$J$4-'d_시나리오'!$H$4)*('d_시나리오'!$I$4-'d_시나리오'!$H$4)),'d_시나리오'!$J$4-SQRT((1-K849)*('d_시나리오'!$J$4-'d_시나리오'!$H$4)*('d_시나리오'!$J$4-'d_시나리오'!$I$4))))</f>
        <v/>
      </c>
      <c r="M849">
        <f>RAND()</f>
        <v/>
      </c>
      <c r="N849">
        <f>IF('d_시나리오'!$J$5='d_시나리오'!$H$5,'d_시나리오'!$I$5,IF(M849&lt;('d_시나리오'!$I$5-'d_시나리오'!$H$5)/('d_시나리오'!$J$5-'d_시나리오'!$H$5),'d_시나리오'!$H$5+SQRT(M849*('d_시나리오'!$J$5-'d_시나리오'!$H$5)*('d_시나리오'!$I$5-'d_시나리오'!$H$5)),'d_시나리오'!$J$5-SQRT((1-M849)*('d_시나리오'!$J$5-'d_시나리오'!$H$5)*('d_시나리오'!$J$5-'d_시나리오'!$I$5))))</f>
        <v/>
      </c>
      <c r="O849">
        <f>RAND()</f>
        <v/>
      </c>
      <c r="P849">
        <f>IF('d_시나리오'!$J$6='d_시나리오'!$H$6,'d_시나리오'!$I$6,IF(O849&lt;('d_시나리오'!$I$6-'d_시나리오'!$H$6)/('d_시나리오'!$J$6-'d_시나리오'!$H$6),'d_시나리오'!$H$6+SQRT(O849*('d_시나리오'!$J$6-'d_시나리오'!$H$6)*('d_시나리오'!$I$6-'d_시나리오'!$H$6)),'d_시나리오'!$J$6-SQRT((1-O849)*('d_시나리오'!$J$6-'d_시나리오'!$H$6)*('d_시나리오'!$J$6-'d_시나리오'!$I$6))))</f>
        <v/>
      </c>
      <c r="Q849">
        <f>INDEX('d_분포'!$B$2:$B$57,RANDBETWEEN(1,56))</f>
        <v/>
      </c>
      <c r="R849">
        <f>BETAINV(RAND(),5,5)</f>
        <v/>
      </c>
      <c r="S849">
        <f>'d_고정'!$B$1*'6_기대효과'!$H$7*('d_시나리오'!$I$7/'d_고정'!$B$2)*B849</f>
        <v/>
      </c>
      <c r="T849">
        <f>S849*D849</f>
        <v/>
      </c>
      <c r="U849">
        <f>S849*F849*H849</f>
        <v/>
      </c>
      <c r="V849">
        <f>S849*F849*(H849-1)</f>
        <v/>
      </c>
      <c r="W849">
        <f>U849*J849</f>
        <v/>
      </c>
      <c r="X849">
        <f>T849+W849</f>
        <v/>
      </c>
      <c r="Y849">
        <f>(T849*E849+W849*L849)*(1-R849-'d_고정'!$B$13)</f>
        <v/>
      </c>
      <c r="Z849">
        <f>(U849*N849*Q849+'d_고정'!$B$3*('6_기대효과'!$H$7/8)*Q849*'d_고정'!$B$10*P849*('6_기대효과'!$K$7/'d_고정'!$B$9))*(1-R849)</f>
        <v/>
      </c>
      <c r="AA849">
        <f>W849*L849*(1-R849-'d_고정'!$B$13)+U849*MAX(N849-'d_고정'!$B$10*P849*('6_기대효과'!$K$7/'d_고정'!$B$9),0)*Q849*(1-R849)</f>
        <v/>
      </c>
      <c r="AB849">
        <f>Y849+Z849</f>
        <v/>
      </c>
      <c r="AC849">
        <f>Y849/('d_고정'!$B$5*'6_기대효과'!$H$7/8)/'d_고정'!$B$6</f>
        <v/>
      </c>
      <c r="AD849">
        <f>Y849/('d_고정'!$B$8*'6_기대효과'!$H$7/8)</f>
        <v/>
      </c>
    </row>
    <row r="850">
      <c r="A850">
        <f>RAND()</f>
        <v/>
      </c>
      <c r="B850">
        <f>IF('d_시나리오'!$J$2='d_시나리오'!$H$2,'d_시나리오'!$I$2,IF(A850&lt;('d_시나리오'!$I$2-'d_시나리오'!$H$2)/('d_시나리오'!$J$2-'d_시나리오'!$H$2),'d_시나리오'!$H$2+SQRT(A850*('d_시나리오'!$J$2-'d_시나리오'!$H$2)*('d_시나리오'!$I$2-'d_시나리오'!$H$2)),'d_시나리오'!$J$2-SQRT((1-A850)*('d_시나리오'!$J$2-'d_시나리오'!$H$2)*('d_시나리오'!$J$2-'d_시나리오'!$I$2))))</f>
        <v/>
      </c>
      <c r="C850">
        <f>RAND()</f>
        <v/>
      </c>
      <c r="D850">
        <f>BETAINV(RAND(),IF(C850&lt;'d_고정'!$B$26,'d_고정'!$B$23,'d_고정'!$B$16)+1,'d_고정'!$B$17-IF(C850&lt;'d_고정'!$B$26,'d_고정'!$B$23,'d_고정'!$B$16)+1)*('d_고정'!$B$14+('d_고정'!$B$15-'d_고정'!$B$14)*RAND())</f>
        <v/>
      </c>
      <c r="E850">
        <f>INDEX('d_분포'!$A$2:$A$28,RANDBETWEEN(1,27))</f>
        <v/>
      </c>
      <c r="F850">
        <f>INDEX('d_분포'!$C$2:$C$5,RANDBETWEEN(1,4))*(0.9+0.2*RAND())</f>
        <v/>
      </c>
      <c r="G850">
        <f>RAND()</f>
        <v/>
      </c>
      <c r="H850">
        <f>(F850+(1-F850)*('d_고정'!$B$22*BETAINV(RAND(),IF(G850&lt;'d_고정'!$B$26,'d_고정'!$B$25,'d_고정'!$B$20)+1,'d_고정'!$B$21-IF(G850&lt;'d_고정'!$B$26,'d_고정'!$B$25,'d_고정'!$B$20)+1)+(1-'d_고정'!$B$22)*BETAINV(RAND(),IF(G850&lt;'d_고정'!$B$26,'d_고정'!$B$24,'d_고정'!$B$18)+1,'d_고정'!$B$19-IF(G850&lt;'d_고정'!$B$26,'d_고정'!$B$24,'d_고정'!$B$18)+1))*('d_고정'!$B$14+('d_고정'!$B$15-'d_고정'!$B$14)*RAND()))/F850</f>
        <v/>
      </c>
      <c r="I850">
        <f>RAND()</f>
        <v/>
      </c>
      <c r="J850">
        <f>IF('d_시나리오'!$J$3='d_시나리오'!$H$3,'d_시나리오'!$I$3,IF(I850&lt;('d_시나리오'!$I$3-'d_시나리오'!$H$3)/('d_시나리오'!$J$3-'d_시나리오'!$H$3),'d_시나리오'!$H$3+SQRT(I850*('d_시나리오'!$J$3-'d_시나리오'!$H$3)*('d_시나리오'!$I$3-'d_시나리오'!$H$3)),'d_시나리오'!$J$3-SQRT((1-I850)*('d_시나리오'!$J$3-'d_시나리오'!$H$3)*('d_시나리오'!$J$3-'d_시나리오'!$I$3))))</f>
        <v/>
      </c>
      <c r="K850">
        <f>RAND()</f>
        <v/>
      </c>
      <c r="L850">
        <f>IF('d_시나리오'!$J$4='d_시나리오'!$H$4,'d_시나리오'!$I$4,IF(K850&lt;('d_시나리오'!$I$4-'d_시나리오'!$H$4)/('d_시나리오'!$J$4-'d_시나리오'!$H$4),'d_시나리오'!$H$4+SQRT(K850*('d_시나리오'!$J$4-'d_시나리오'!$H$4)*('d_시나리오'!$I$4-'d_시나리오'!$H$4)),'d_시나리오'!$J$4-SQRT((1-K850)*('d_시나리오'!$J$4-'d_시나리오'!$H$4)*('d_시나리오'!$J$4-'d_시나리오'!$I$4))))</f>
        <v/>
      </c>
      <c r="M850">
        <f>RAND()</f>
        <v/>
      </c>
      <c r="N850">
        <f>IF('d_시나리오'!$J$5='d_시나리오'!$H$5,'d_시나리오'!$I$5,IF(M850&lt;('d_시나리오'!$I$5-'d_시나리오'!$H$5)/('d_시나리오'!$J$5-'d_시나리오'!$H$5),'d_시나리오'!$H$5+SQRT(M850*('d_시나리오'!$J$5-'d_시나리오'!$H$5)*('d_시나리오'!$I$5-'d_시나리오'!$H$5)),'d_시나리오'!$J$5-SQRT((1-M850)*('d_시나리오'!$J$5-'d_시나리오'!$H$5)*('d_시나리오'!$J$5-'d_시나리오'!$I$5))))</f>
        <v/>
      </c>
      <c r="O850">
        <f>RAND()</f>
        <v/>
      </c>
      <c r="P850">
        <f>IF('d_시나리오'!$J$6='d_시나리오'!$H$6,'d_시나리오'!$I$6,IF(O850&lt;('d_시나리오'!$I$6-'d_시나리오'!$H$6)/('d_시나리오'!$J$6-'d_시나리오'!$H$6),'d_시나리오'!$H$6+SQRT(O850*('d_시나리오'!$J$6-'d_시나리오'!$H$6)*('d_시나리오'!$I$6-'d_시나리오'!$H$6)),'d_시나리오'!$J$6-SQRT((1-O850)*('d_시나리오'!$J$6-'d_시나리오'!$H$6)*('d_시나리오'!$J$6-'d_시나리오'!$I$6))))</f>
        <v/>
      </c>
      <c r="Q850">
        <f>INDEX('d_분포'!$B$2:$B$57,RANDBETWEEN(1,56))</f>
        <v/>
      </c>
      <c r="R850">
        <f>BETAINV(RAND(),5,5)</f>
        <v/>
      </c>
      <c r="S850">
        <f>'d_고정'!$B$1*'6_기대효과'!$H$7*('d_시나리오'!$I$7/'d_고정'!$B$2)*B850</f>
        <v/>
      </c>
      <c r="T850">
        <f>S850*D850</f>
        <v/>
      </c>
      <c r="U850">
        <f>S850*F850*H850</f>
        <v/>
      </c>
      <c r="V850">
        <f>S850*F850*(H850-1)</f>
        <v/>
      </c>
      <c r="W850">
        <f>U850*J850</f>
        <v/>
      </c>
      <c r="X850">
        <f>T850+W850</f>
        <v/>
      </c>
      <c r="Y850">
        <f>(T850*E850+W850*L850)*(1-R850-'d_고정'!$B$13)</f>
        <v/>
      </c>
      <c r="Z850">
        <f>(U850*N850*Q850+'d_고정'!$B$3*('6_기대효과'!$H$7/8)*Q850*'d_고정'!$B$10*P850*('6_기대효과'!$K$7/'d_고정'!$B$9))*(1-R850)</f>
        <v/>
      </c>
      <c r="AA850">
        <f>W850*L850*(1-R850-'d_고정'!$B$13)+U850*MAX(N850-'d_고정'!$B$10*P850*('6_기대효과'!$K$7/'d_고정'!$B$9),0)*Q850*(1-R850)</f>
        <v/>
      </c>
      <c r="AB850">
        <f>Y850+Z850</f>
        <v/>
      </c>
      <c r="AC850">
        <f>Y850/('d_고정'!$B$5*'6_기대효과'!$H$7/8)/'d_고정'!$B$6</f>
        <v/>
      </c>
      <c r="AD850">
        <f>Y850/('d_고정'!$B$8*'6_기대효과'!$H$7/8)</f>
        <v/>
      </c>
    </row>
    <row r="851">
      <c r="A851">
        <f>RAND()</f>
        <v/>
      </c>
      <c r="B851">
        <f>IF('d_시나리오'!$J$2='d_시나리오'!$H$2,'d_시나리오'!$I$2,IF(A851&lt;('d_시나리오'!$I$2-'d_시나리오'!$H$2)/('d_시나리오'!$J$2-'d_시나리오'!$H$2),'d_시나리오'!$H$2+SQRT(A851*('d_시나리오'!$J$2-'d_시나리오'!$H$2)*('d_시나리오'!$I$2-'d_시나리오'!$H$2)),'d_시나리오'!$J$2-SQRT((1-A851)*('d_시나리오'!$J$2-'d_시나리오'!$H$2)*('d_시나리오'!$J$2-'d_시나리오'!$I$2))))</f>
        <v/>
      </c>
      <c r="C851">
        <f>RAND()</f>
        <v/>
      </c>
      <c r="D851">
        <f>BETAINV(RAND(),IF(C851&lt;'d_고정'!$B$26,'d_고정'!$B$23,'d_고정'!$B$16)+1,'d_고정'!$B$17-IF(C851&lt;'d_고정'!$B$26,'d_고정'!$B$23,'d_고정'!$B$16)+1)*('d_고정'!$B$14+('d_고정'!$B$15-'d_고정'!$B$14)*RAND())</f>
        <v/>
      </c>
      <c r="E851">
        <f>INDEX('d_분포'!$A$2:$A$28,RANDBETWEEN(1,27))</f>
        <v/>
      </c>
      <c r="F851">
        <f>INDEX('d_분포'!$C$2:$C$5,RANDBETWEEN(1,4))*(0.9+0.2*RAND())</f>
        <v/>
      </c>
      <c r="G851">
        <f>RAND()</f>
        <v/>
      </c>
      <c r="H851">
        <f>(F851+(1-F851)*('d_고정'!$B$22*BETAINV(RAND(),IF(G851&lt;'d_고정'!$B$26,'d_고정'!$B$25,'d_고정'!$B$20)+1,'d_고정'!$B$21-IF(G851&lt;'d_고정'!$B$26,'d_고정'!$B$25,'d_고정'!$B$20)+1)+(1-'d_고정'!$B$22)*BETAINV(RAND(),IF(G851&lt;'d_고정'!$B$26,'d_고정'!$B$24,'d_고정'!$B$18)+1,'d_고정'!$B$19-IF(G851&lt;'d_고정'!$B$26,'d_고정'!$B$24,'d_고정'!$B$18)+1))*('d_고정'!$B$14+('d_고정'!$B$15-'d_고정'!$B$14)*RAND()))/F851</f>
        <v/>
      </c>
      <c r="I851">
        <f>RAND()</f>
        <v/>
      </c>
      <c r="J851">
        <f>IF('d_시나리오'!$J$3='d_시나리오'!$H$3,'d_시나리오'!$I$3,IF(I851&lt;('d_시나리오'!$I$3-'d_시나리오'!$H$3)/('d_시나리오'!$J$3-'d_시나리오'!$H$3),'d_시나리오'!$H$3+SQRT(I851*('d_시나리오'!$J$3-'d_시나리오'!$H$3)*('d_시나리오'!$I$3-'d_시나리오'!$H$3)),'d_시나리오'!$J$3-SQRT((1-I851)*('d_시나리오'!$J$3-'d_시나리오'!$H$3)*('d_시나리오'!$J$3-'d_시나리오'!$I$3))))</f>
        <v/>
      </c>
      <c r="K851">
        <f>RAND()</f>
        <v/>
      </c>
      <c r="L851">
        <f>IF('d_시나리오'!$J$4='d_시나리오'!$H$4,'d_시나리오'!$I$4,IF(K851&lt;('d_시나리오'!$I$4-'d_시나리오'!$H$4)/('d_시나리오'!$J$4-'d_시나리오'!$H$4),'d_시나리오'!$H$4+SQRT(K851*('d_시나리오'!$J$4-'d_시나리오'!$H$4)*('d_시나리오'!$I$4-'d_시나리오'!$H$4)),'d_시나리오'!$J$4-SQRT((1-K851)*('d_시나리오'!$J$4-'d_시나리오'!$H$4)*('d_시나리오'!$J$4-'d_시나리오'!$I$4))))</f>
        <v/>
      </c>
      <c r="M851">
        <f>RAND()</f>
        <v/>
      </c>
      <c r="N851">
        <f>IF('d_시나리오'!$J$5='d_시나리오'!$H$5,'d_시나리오'!$I$5,IF(M851&lt;('d_시나리오'!$I$5-'d_시나리오'!$H$5)/('d_시나리오'!$J$5-'d_시나리오'!$H$5),'d_시나리오'!$H$5+SQRT(M851*('d_시나리오'!$J$5-'d_시나리오'!$H$5)*('d_시나리오'!$I$5-'d_시나리오'!$H$5)),'d_시나리오'!$J$5-SQRT((1-M851)*('d_시나리오'!$J$5-'d_시나리오'!$H$5)*('d_시나리오'!$J$5-'d_시나리오'!$I$5))))</f>
        <v/>
      </c>
      <c r="O851">
        <f>RAND()</f>
        <v/>
      </c>
      <c r="P851">
        <f>IF('d_시나리오'!$J$6='d_시나리오'!$H$6,'d_시나리오'!$I$6,IF(O851&lt;('d_시나리오'!$I$6-'d_시나리오'!$H$6)/('d_시나리오'!$J$6-'d_시나리오'!$H$6),'d_시나리오'!$H$6+SQRT(O851*('d_시나리오'!$J$6-'d_시나리오'!$H$6)*('d_시나리오'!$I$6-'d_시나리오'!$H$6)),'d_시나리오'!$J$6-SQRT((1-O851)*('d_시나리오'!$J$6-'d_시나리오'!$H$6)*('d_시나리오'!$J$6-'d_시나리오'!$I$6))))</f>
        <v/>
      </c>
      <c r="Q851">
        <f>INDEX('d_분포'!$B$2:$B$57,RANDBETWEEN(1,56))</f>
        <v/>
      </c>
      <c r="R851">
        <f>BETAINV(RAND(),5,5)</f>
        <v/>
      </c>
      <c r="S851">
        <f>'d_고정'!$B$1*'6_기대효과'!$H$7*('d_시나리오'!$I$7/'d_고정'!$B$2)*B851</f>
        <v/>
      </c>
      <c r="T851">
        <f>S851*D851</f>
        <v/>
      </c>
      <c r="U851">
        <f>S851*F851*H851</f>
        <v/>
      </c>
      <c r="V851">
        <f>S851*F851*(H851-1)</f>
        <v/>
      </c>
      <c r="W851">
        <f>U851*J851</f>
        <v/>
      </c>
      <c r="X851">
        <f>T851+W851</f>
        <v/>
      </c>
      <c r="Y851">
        <f>(T851*E851+W851*L851)*(1-R851-'d_고정'!$B$13)</f>
        <v/>
      </c>
      <c r="Z851">
        <f>(U851*N851*Q851+'d_고정'!$B$3*('6_기대효과'!$H$7/8)*Q851*'d_고정'!$B$10*P851*('6_기대효과'!$K$7/'d_고정'!$B$9))*(1-R851)</f>
        <v/>
      </c>
      <c r="AA851">
        <f>W851*L851*(1-R851-'d_고정'!$B$13)+U851*MAX(N851-'d_고정'!$B$10*P851*('6_기대효과'!$K$7/'d_고정'!$B$9),0)*Q851*(1-R851)</f>
        <v/>
      </c>
      <c r="AB851">
        <f>Y851+Z851</f>
        <v/>
      </c>
      <c r="AC851">
        <f>Y851/('d_고정'!$B$5*'6_기대효과'!$H$7/8)/'d_고정'!$B$6</f>
        <v/>
      </c>
      <c r="AD851">
        <f>Y851/('d_고정'!$B$8*'6_기대효과'!$H$7/8)</f>
        <v/>
      </c>
    </row>
    <row r="852">
      <c r="A852">
        <f>RAND()</f>
        <v/>
      </c>
      <c r="B852">
        <f>IF('d_시나리오'!$J$2='d_시나리오'!$H$2,'d_시나리오'!$I$2,IF(A852&lt;('d_시나리오'!$I$2-'d_시나리오'!$H$2)/('d_시나리오'!$J$2-'d_시나리오'!$H$2),'d_시나리오'!$H$2+SQRT(A852*('d_시나리오'!$J$2-'d_시나리오'!$H$2)*('d_시나리오'!$I$2-'d_시나리오'!$H$2)),'d_시나리오'!$J$2-SQRT((1-A852)*('d_시나리오'!$J$2-'d_시나리오'!$H$2)*('d_시나리오'!$J$2-'d_시나리오'!$I$2))))</f>
        <v/>
      </c>
      <c r="C852">
        <f>RAND()</f>
        <v/>
      </c>
      <c r="D852">
        <f>BETAINV(RAND(),IF(C852&lt;'d_고정'!$B$26,'d_고정'!$B$23,'d_고정'!$B$16)+1,'d_고정'!$B$17-IF(C852&lt;'d_고정'!$B$26,'d_고정'!$B$23,'d_고정'!$B$16)+1)*('d_고정'!$B$14+('d_고정'!$B$15-'d_고정'!$B$14)*RAND())</f>
        <v/>
      </c>
      <c r="E852">
        <f>INDEX('d_분포'!$A$2:$A$28,RANDBETWEEN(1,27))</f>
        <v/>
      </c>
      <c r="F852">
        <f>INDEX('d_분포'!$C$2:$C$5,RANDBETWEEN(1,4))*(0.9+0.2*RAND())</f>
        <v/>
      </c>
      <c r="G852">
        <f>RAND()</f>
        <v/>
      </c>
      <c r="H852">
        <f>(F852+(1-F852)*('d_고정'!$B$22*BETAINV(RAND(),IF(G852&lt;'d_고정'!$B$26,'d_고정'!$B$25,'d_고정'!$B$20)+1,'d_고정'!$B$21-IF(G852&lt;'d_고정'!$B$26,'d_고정'!$B$25,'d_고정'!$B$20)+1)+(1-'d_고정'!$B$22)*BETAINV(RAND(),IF(G852&lt;'d_고정'!$B$26,'d_고정'!$B$24,'d_고정'!$B$18)+1,'d_고정'!$B$19-IF(G852&lt;'d_고정'!$B$26,'d_고정'!$B$24,'d_고정'!$B$18)+1))*('d_고정'!$B$14+('d_고정'!$B$15-'d_고정'!$B$14)*RAND()))/F852</f>
        <v/>
      </c>
      <c r="I852">
        <f>RAND()</f>
        <v/>
      </c>
      <c r="J852">
        <f>IF('d_시나리오'!$J$3='d_시나리오'!$H$3,'d_시나리오'!$I$3,IF(I852&lt;('d_시나리오'!$I$3-'d_시나리오'!$H$3)/('d_시나리오'!$J$3-'d_시나리오'!$H$3),'d_시나리오'!$H$3+SQRT(I852*('d_시나리오'!$J$3-'d_시나리오'!$H$3)*('d_시나리오'!$I$3-'d_시나리오'!$H$3)),'d_시나리오'!$J$3-SQRT((1-I852)*('d_시나리오'!$J$3-'d_시나리오'!$H$3)*('d_시나리오'!$J$3-'d_시나리오'!$I$3))))</f>
        <v/>
      </c>
      <c r="K852">
        <f>RAND()</f>
        <v/>
      </c>
      <c r="L852">
        <f>IF('d_시나리오'!$J$4='d_시나리오'!$H$4,'d_시나리오'!$I$4,IF(K852&lt;('d_시나리오'!$I$4-'d_시나리오'!$H$4)/('d_시나리오'!$J$4-'d_시나리오'!$H$4),'d_시나리오'!$H$4+SQRT(K852*('d_시나리오'!$J$4-'d_시나리오'!$H$4)*('d_시나리오'!$I$4-'d_시나리오'!$H$4)),'d_시나리오'!$J$4-SQRT((1-K852)*('d_시나리오'!$J$4-'d_시나리오'!$H$4)*('d_시나리오'!$J$4-'d_시나리오'!$I$4))))</f>
        <v/>
      </c>
      <c r="M852">
        <f>RAND()</f>
        <v/>
      </c>
      <c r="N852">
        <f>IF('d_시나리오'!$J$5='d_시나리오'!$H$5,'d_시나리오'!$I$5,IF(M852&lt;('d_시나리오'!$I$5-'d_시나리오'!$H$5)/('d_시나리오'!$J$5-'d_시나리오'!$H$5),'d_시나리오'!$H$5+SQRT(M852*('d_시나리오'!$J$5-'d_시나리오'!$H$5)*('d_시나리오'!$I$5-'d_시나리오'!$H$5)),'d_시나리오'!$J$5-SQRT((1-M852)*('d_시나리오'!$J$5-'d_시나리오'!$H$5)*('d_시나리오'!$J$5-'d_시나리오'!$I$5))))</f>
        <v/>
      </c>
      <c r="O852">
        <f>RAND()</f>
        <v/>
      </c>
      <c r="P852">
        <f>IF('d_시나리오'!$J$6='d_시나리오'!$H$6,'d_시나리오'!$I$6,IF(O852&lt;('d_시나리오'!$I$6-'d_시나리오'!$H$6)/('d_시나리오'!$J$6-'d_시나리오'!$H$6),'d_시나리오'!$H$6+SQRT(O852*('d_시나리오'!$J$6-'d_시나리오'!$H$6)*('d_시나리오'!$I$6-'d_시나리오'!$H$6)),'d_시나리오'!$J$6-SQRT((1-O852)*('d_시나리오'!$J$6-'d_시나리오'!$H$6)*('d_시나리오'!$J$6-'d_시나리오'!$I$6))))</f>
        <v/>
      </c>
      <c r="Q852">
        <f>INDEX('d_분포'!$B$2:$B$57,RANDBETWEEN(1,56))</f>
        <v/>
      </c>
      <c r="R852">
        <f>BETAINV(RAND(),5,5)</f>
        <v/>
      </c>
      <c r="S852">
        <f>'d_고정'!$B$1*'6_기대효과'!$H$7*('d_시나리오'!$I$7/'d_고정'!$B$2)*B852</f>
        <v/>
      </c>
      <c r="T852">
        <f>S852*D852</f>
        <v/>
      </c>
      <c r="U852">
        <f>S852*F852*H852</f>
        <v/>
      </c>
      <c r="V852">
        <f>S852*F852*(H852-1)</f>
        <v/>
      </c>
      <c r="W852">
        <f>U852*J852</f>
        <v/>
      </c>
      <c r="X852">
        <f>T852+W852</f>
        <v/>
      </c>
      <c r="Y852">
        <f>(T852*E852+W852*L852)*(1-R852-'d_고정'!$B$13)</f>
        <v/>
      </c>
      <c r="Z852">
        <f>(U852*N852*Q852+'d_고정'!$B$3*('6_기대효과'!$H$7/8)*Q852*'d_고정'!$B$10*P852*('6_기대효과'!$K$7/'d_고정'!$B$9))*(1-R852)</f>
        <v/>
      </c>
      <c r="AA852">
        <f>W852*L852*(1-R852-'d_고정'!$B$13)+U852*MAX(N852-'d_고정'!$B$10*P852*('6_기대효과'!$K$7/'d_고정'!$B$9),0)*Q852*(1-R852)</f>
        <v/>
      </c>
      <c r="AB852">
        <f>Y852+Z852</f>
        <v/>
      </c>
      <c r="AC852">
        <f>Y852/('d_고정'!$B$5*'6_기대효과'!$H$7/8)/'d_고정'!$B$6</f>
        <v/>
      </c>
      <c r="AD852">
        <f>Y852/('d_고정'!$B$8*'6_기대효과'!$H$7/8)</f>
        <v/>
      </c>
    </row>
    <row r="853">
      <c r="A853">
        <f>RAND()</f>
        <v/>
      </c>
      <c r="B853">
        <f>IF('d_시나리오'!$J$2='d_시나리오'!$H$2,'d_시나리오'!$I$2,IF(A853&lt;('d_시나리오'!$I$2-'d_시나리오'!$H$2)/('d_시나리오'!$J$2-'d_시나리오'!$H$2),'d_시나리오'!$H$2+SQRT(A853*('d_시나리오'!$J$2-'d_시나리오'!$H$2)*('d_시나리오'!$I$2-'d_시나리오'!$H$2)),'d_시나리오'!$J$2-SQRT((1-A853)*('d_시나리오'!$J$2-'d_시나리오'!$H$2)*('d_시나리오'!$J$2-'d_시나리오'!$I$2))))</f>
        <v/>
      </c>
      <c r="C853">
        <f>RAND()</f>
        <v/>
      </c>
      <c r="D853">
        <f>BETAINV(RAND(),IF(C853&lt;'d_고정'!$B$26,'d_고정'!$B$23,'d_고정'!$B$16)+1,'d_고정'!$B$17-IF(C853&lt;'d_고정'!$B$26,'d_고정'!$B$23,'d_고정'!$B$16)+1)*('d_고정'!$B$14+('d_고정'!$B$15-'d_고정'!$B$14)*RAND())</f>
        <v/>
      </c>
      <c r="E853">
        <f>INDEX('d_분포'!$A$2:$A$28,RANDBETWEEN(1,27))</f>
        <v/>
      </c>
      <c r="F853">
        <f>INDEX('d_분포'!$C$2:$C$5,RANDBETWEEN(1,4))*(0.9+0.2*RAND())</f>
        <v/>
      </c>
      <c r="G853">
        <f>RAND()</f>
        <v/>
      </c>
      <c r="H853">
        <f>(F853+(1-F853)*('d_고정'!$B$22*BETAINV(RAND(),IF(G853&lt;'d_고정'!$B$26,'d_고정'!$B$25,'d_고정'!$B$20)+1,'d_고정'!$B$21-IF(G853&lt;'d_고정'!$B$26,'d_고정'!$B$25,'d_고정'!$B$20)+1)+(1-'d_고정'!$B$22)*BETAINV(RAND(),IF(G853&lt;'d_고정'!$B$26,'d_고정'!$B$24,'d_고정'!$B$18)+1,'d_고정'!$B$19-IF(G853&lt;'d_고정'!$B$26,'d_고정'!$B$24,'d_고정'!$B$18)+1))*('d_고정'!$B$14+('d_고정'!$B$15-'d_고정'!$B$14)*RAND()))/F853</f>
        <v/>
      </c>
      <c r="I853">
        <f>RAND()</f>
        <v/>
      </c>
      <c r="J853">
        <f>IF('d_시나리오'!$J$3='d_시나리오'!$H$3,'d_시나리오'!$I$3,IF(I853&lt;('d_시나리오'!$I$3-'d_시나리오'!$H$3)/('d_시나리오'!$J$3-'d_시나리오'!$H$3),'d_시나리오'!$H$3+SQRT(I853*('d_시나리오'!$J$3-'d_시나리오'!$H$3)*('d_시나리오'!$I$3-'d_시나리오'!$H$3)),'d_시나리오'!$J$3-SQRT((1-I853)*('d_시나리오'!$J$3-'d_시나리오'!$H$3)*('d_시나리오'!$J$3-'d_시나리오'!$I$3))))</f>
        <v/>
      </c>
      <c r="K853">
        <f>RAND()</f>
        <v/>
      </c>
      <c r="L853">
        <f>IF('d_시나리오'!$J$4='d_시나리오'!$H$4,'d_시나리오'!$I$4,IF(K853&lt;('d_시나리오'!$I$4-'d_시나리오'!$H$4)/('d_시나리오'!$J$4-'d_시나리오'!$H$4),'d_시나리오'!$H$4+SQRT(K853*('d_시나리오'!$J$4-'d_시나리오'!$H$4)*('d_시나리오'!$I$4-'d_시나리오'!$H$4)),'d_시나리오'!$J$4-SQRT((1-K853)*('d_시나리오'!$J$4-'d_시나리오'!$H$4)*('d_시나리오'!$J$4-'d_시나리오'!$I$4))))</f>
        <v/>
      </c>
      <c r="M853">
        <f>RAND()</f>
        <v/>
      </c>
      <c r="N853">
        <f>IF('d_시나리오'!$J$5='d_시나리오'!$H$5,'d_시나리오'!$I$5,IF(M853&lt;('d_시나리오'!$I$5-'d_시나리오'!$H$5)/('d_시나리오'!$J$5-'d_시나리오'!$H$5),'d_시나리오'!$H$5+SQRT(M853*('d_시나리오'!$J$5-'d_시나리오'!$H$5)*('d_시나리오'!$I$5-'d_시나리오'!$H$5)),'d_시나리오'!$J$5-SQRT((1-M853)*('d_시나리오'!$J$5-'d_시나리오'!$H$5)*('d_시나리오'!$J$5-'d_시나리오'!$I$5))))</f>
        <v/>
      </c>
      <c r="O853">
        <f>RAND()</f>
        <v/>
      </c>
      <c r="P853">
        <f>IF('d_시나리오'!$J$6='d_시나리오'!$H$6,'d_시나리오'!$I$6,IF(O853&lt;('d_시나리오'!$I$6-'d_시나리오'!$H$6)/('d_시나리오'!$J$6-'d_시나리오'!$H$6),'d_시나리오'!$H$6+SQRT(O853*('d_시나리오'!$J$6-'d_시나리오'!$H$6)*('d_시나리오'!$I$6-'d_시나리오'!$H$6)),'d_시나리오'!$J$6-SQRT((1-O853)*('d_시나리오'!$J$6-'d_시나리오'!$H$6)*('d_시나리오'!$J$6-'d_시나리오'!$I$6))))</f>
        <v/>
      </c>
      <c r="Q853">
        <f>INDEX('d_분포'!$B$2:$B$57,RANDBETWEEN(1,56))</f>
        <v/>
      </c>
      <c r="R853">
        <f>BETAINV(RAND(),5,5)</f>
        <v/>
      </c>
      <c r="S853">
        <f>'d_고정'!$B$1*'6_기대효과'!$H$7*('d_시나리오'!$I$7/'d_고정'!$B$2)*B853</f>
        <v/>
      </c>
      <c r="T853">
        <f>S853*D853</f>
        <v/>
      </c>
      <c r="U853">
        <f>S853*F853*H853</f>
        <v/>
      </c>
      <c r="V853">
        <f>S853*F853*(H853-1)</f>
        <v/>
      </c>
      <c r="W853">
        <f>U853*J853</f>
        <v/>
      </c>
      <c r="X853">
        <f>T853+W853</f>
        <v/>
      </c>
      <c r="Y853">
        <f>(T853*E853+W853*L853)*(1-R853-'d_고정'!$B$13)</f>
        <v/>
      </c>
      <c r="Z853">
        <f>(U853*N853*Q853+'d_고정'!$B$3*('6_기대효과'!$H$7/8)*Q853*'d_고정'!$B$10*P853*('6_기대효과'!$K$7/'d_고정'!$B$9))*(1-R853)</f>
        <v/>
      </c>
      <c r="AA853">
        <f>W853*L853*(1-R853-'d_고정'!$B$13)+U853*MAX(N853-'d_고정'!$B$10*P853*('6_기대효과'!$K$7/'d_고정'!$B$9),0)*Q853*(1-R853)</f>
        <v/>
      </c>
      <c r="AB853">
        <f>Y853+Z853</f>
        <v/>
      </c>
      <c r="AC853">
        <f>Y853/('d_고정'!$B$5*'6_기대효과'!$H$7/8)/'d_고정'!$B$6</f>
        <v/>
      </c>
      <c r="AD853">
        <f>Y853/('d_고정'!$B$8*'6_기대효과'!$H$7/8)</f>
        <v/>
      </c>
    </row>
    <row r="854">
      <c r="A854">
        <f>RAND()</f>
        <v/>
      </c>
      <c r="B854">
        <f>IF('d_시나리오'!$J$2='d_시나리오'!$H$2,'d_시나리오'!$I$2,IF(A854&lt;('d_시나리오'!$I$2-'d_시나리오'!$H$2)/('d_시나리오'!$J$2-'d_시나리오'!$H$2),'d_시나리오'!$H$2+SQRT(A854*('d_시나리오'!$J$2-'d_시나리오'!$H$2)*('d_시나리오'!$I$2-'d_시나리오'!$H$2)),'d_시나리오'!$J$2-SQRT((1-A854)*('d_시나리오'!$J$2-'d_시나리오'!$H$2)*('d_시나리오'!$J$2-'d_시나리오'!$I$2))))</f>
        <v/>
      </c>
      <c r="C854">
        <f>RAND()</f>
        <v/>
      </c>
      <c r="D854">
        <f>BETAINV(RAND(),IF(C854&lt;'d_고정'!$B$26,'d_고정'!$B$23,'d_고정'!$B$16)+1,'d_고정'!$B$17-IF(C854&lt;'d_고정'!$B$26,'d_고정'!$B$23,'d_고정'!$B$16)+1)*('d_고정'!$B$14+('d_고정'!$B$15-'d_고정'!$B$14)*RAND())</f>
        <v/>
      </c>
      <c r="E854">
        <f>INDEX('d_분포'!$A$2:$A$28,RANDBETWEEN(1,27))</f>
        <v/>
      </c>
      <c r="F854">
        <f>INDEX('d_분포'!$C$2:$C$5,RANDBETWEEN(1,4))*(0.9+0.2*RAND())</f>
        <v/>
      </c>
      <c r="G854">
        <f>RAND()</f>
        <v/>
      </c>
      <c r="H854">
        <f>(F854+(1-F854)*('d_고정'!$B$22*BETAINV(RAND(),IF(G854&lt;'d_고정'!$B$26,'d_고정'!$B$25,'d_고정'!$B$20)+1,'d_고정'!$B$21-IF(G854&lt;'d_고정'!$B$26,'d_고정'!$B$25,'d_고정'!$B$20)+1)+(1-'d_고정'!$B$22)*BETAINV(RAND(),IF(G854&lt;'d_고정'!$B$26,'d_고정'!$B$24,'d_고정'!$B$18)+1,'d_고정'!$B$19-IF(G854&lt;'d_고정'!$B$26,'d_고정'!$B$24,'d_고정'!$B$18)+1))*('d_고정'!$B$14+('d_고정'!$B$15-'d_고정'!$B$14)*RAND()))/F854</f>
        <v/>
      </c>
      <c r="I854">
        <f>RAND()</f>
        <v/>
      </c>
      <c r="J854">
        <f>IF('d_시나리오'!$J$3='d_시나리오'!$H$3,'d_시나리오'!$I$3,IF(I854&lt;('d_시나리오'!$I$3-'d_시나리오'!$H$3)/('d_시나리오'!$J$3-'d_시나리오'!$H$3),'d_시나리오'!$H$3+SQRT(I854*('d_시나리오'!$J$3-'d_시나리오'!$H$3)*('d_시나리오'!$I$3-'d_시나리오'!$H$3)),'d_시나리오'!$J$3-SQRT((1-I854)*('d_시나리오'!$J$3-'d_시나리오'!$H$3)*('d_시나리오'!$J$3-'d_시나리오'!$I$3))))</f>
        <v/>
      </c>
      <c r="K854">
        <f>RAND()</f>
        <v/>
      </c>
      <c r="L854">
        <f>IF('d_시나리오'!$J$4='d_시나리오'!$H$4,'d_시나리오'!$I$4,IF(K854&lt;('d_시나리오'!$I$4-'d_시나리오'!$H$4)/('d_시나리오'!$J$4-'d_시나리오'!$H$4),'d_시나리오'!$H$4+SQRT(K854*('d_시나리오'!$J$4-'d_시나리오'!$H$4)*('d_시나리오'!$I$4-'d_시나리오'!$H$4)),'d_시나리오'!$J$4-SQRT((1-K854)*('d_시나리오'!$J$4-'d_시나리오'!$H$4)*('d_시나리오'!$J$4-'d_시나리오'!$I$4))))</f>
        <v/>
      </c>
      <c r="M854">
        <f>RAND()</f>
        <v/>
      </c>
      <c r="N854">
        <f>IF('d_시나리오'!$J$5='d_시나리오'!$H$5,'d_시나리오'!$I$5,IF(M854&lt;('d_시나리오'!$I$5-'d_시나리오'!$H$5)/('d_시나리오'!$J$5-'d_시나리오'!$H$5),'d_시나리오'!$H$5+SQRT(M854*('d_시나리오'!$J$5-'d_시나리오'!$H$5)*('d_시나리오'!$I$5-'d_시나리오'!$H$5)),'d_시나리오'!$J$5-SQRT((1-M854)*('d_시나리오'!$J$5-'d_시나리오'!$H$5)*('d_시나리오'!$J$5-'d_시나리오'!$I$5))))</f>
        <v/>
      </c>
      <c r="O854">
        <f>RAND()</f>
        <v/>
      </c>
      <c r="P854">
        <f>IF('d_시나리오'!$J$6='d_시나리오'!$H$6,'d_시나리오'!$I$6,IF(O854&lt;('d_시나리오'!$I$6-'d_시나리오'!$H$6)/('d_시나리오'!$J$6-'d_시나리오'!$H$6),'d_시나리오'!$H$6+SQRT(O854*('d_시나리오'!$J$6-'d_시나리오'!$H$6)*('d_시나리오'!$I$6-'d_시나리오'!$H$6)),'d_시나리오'!$J$6-SQRT((1-O854)*('d_시나리오'!$J$6-'d_시나리오'!$H$6)*('d_시나리오'!$J$6-'d_시나리오'!$I$6))))</f>
        <v/>
      </c>
      <c r="Q854">
        <f>INDEX('d_분포'!$B$2:$B$57,RANDBETWEEN(1,56))</f>
        <v/>
      </c>
      <c r="R854">
        <f>BETAINV(RAND(),5,5)</f>
        <v/>
      </c>
      <c r="S854">
        <f>'d_고정'!$B$1*'6_기대효과'!$H$7*('d_시나리오'!$I$7/'d_고정'!$B$2)*B854</f>
        <v/>
      </c>
      <c r="T854">
        <f>S854*D854</f>
        <v/>
      </c>
      <c r="U854">
        <f>S854*F854*H854</f>
        <v/>
      </c>
      <c r="V854">
        <f>S854*F854*(H854-1)</f>
        <v/>
      </c>
      <c r="W854">
        <f>U854*J854</f>
        <v/>
      </c>
      <c r="X854">
        <f>T854+W854</f>
        <v/>
      </c>
      <c r="Y854">
        <f>(T854*E854+W854*L854)*(1-R854-'d_고정'!$B$13)</f>
        <v/>
      </c>
      <c r="Z854">
        <f>(U854*N854*Q854+'d_고정'!$B$3*('6_기대효과'!$H$7/8)*Q854*'d_고정'!$B$10*P854*('6_기대효과'!$K$7/'d_고정'!$B$9))*(1-R854)</f>
        <v/>
      </c>
      <c r="AA854">
        <f>W854*L854*(1-R854-'d_고정'!$B$13)+U854*MAX(N854-'d_고정'!$B$10*P854*('6_기대효과'!$K$7/'d_고정'!$B$9),0)*Q854*(1-R854)</f>
        <v/>
      </c>
      <c r="AB854">
        <f>Y854+Z854</f>
        <v/>
      </c>
      <c r="AC854">
        <f>Y854/('d_고정'!$B$5*'6_기대효과'!$H$7/8)/'d_고정'!$B$6</f>
        <v/>
      </c>
      <c r="AD854">
        <f>Y854/('d_고정'!$B$8*'6_기대효과'!$H$7/8)</f>
        <v/>
      </c>
    </row>
    <row r="855">
      <c r="A855">
        <f>RAND()</f>
        <v/>
      </c>
      <c r="B855">
        <f>IF('d_시나리오'!$J$2='d_시나리오'!$H$2,'d_시나리오'!$I$2,IF(A855&lt;('d_시나리오'!$I$2-'d_시나리오'!$H$2)/('d_시나리오'!$J$2-'d_시나리오'!$H$2),'d_시나리오'!$H$2+SQRT(A855*('d_시나리오'!$J$2-'d_시나리오'!$H$2)*('d_시나리오'!$I$2-'d_시나리오'!$H$2)),'d_시나리오'!$J$2-SQRT((1-A855)*('d_시나리오'!$J$2-'d_시나리오'!$H$2)*('d_시나리오'!$J$2-'d_시나리오'!$I$2))))</f>
        <v/>
      </c>
      <c r="C855">
        <f>RAND()</f>
        <v/>
      </c>
      <c r="D855">
        <f>BETAINV(RAND(),IF(C855&lt;'d_고정'!$B$26,'d_고정'!$B$23,'d_고정'!$B$16)+1,'d_고정'!$B$17-IF(C855&lt;'d_고정'!$B$26,'d_고정'!$B$23,'d_고정'!$B$16)+1)*('d_고정'!$B$14+('d_고정'!$B$15-'d_고정'!$B$14)*RAND())</f>
        <v/>
      </c>
      <c r="E855">
        <f>INDEX('d_분포'!$A$2:$A$28,RANDBETWEEN(1,27))</f>
        <v/>
      </c>
      <c r="F855">
        <f>INDEX('d_분포'!$C$2:$C$5,RANDBETWEEN(1,4))*(0.9+0.2*RAND())</f>
        <v/>
      </c>
      <c r="G855">
        <f>RAND()</f>
        <v/>
      </c>
      <c r="H855">
        <f>(F855+(1-F855)*('d_고정'!$B$22*BETAINV(RAND(),IF(G855&lt;'d_고정'!$B$26,'d_고정'!$B$25,'d_고정'!$B$20)+1,'d_고정'!$B$21-IF(G855&lt;'d_고정'!$B$26,'d_고정'!$B$25,'d_고정'!$B$20)+1)+(1-'d_고정'!$B$22)*BETAINV(RAND(),IF(G855&lt;'d_고정'!$B$26,'d_고정'!$B$24,'d_고정'!$B$18)+1,'d_고정'!$B$19-IF(G855&lt;'d_고정'!$B$26,'d_고정'!$B$24,'d_고정'!$B$18)+1))*('d_고정'!$B$14+('d_고정'!$B$15-'d_고정'!$B$14)*RAND()))/F855</f>
        <v/>
      </c>
      <c r="I855">
        <f>RAND()</f>
        <v/>
      </c>
      <c r="J855">
        <f>IF('d_시나리오'!$J$3='d_시나리오'!$H$3,'d_시나리오'!$I$3,IF(I855&lt;('d_시나리오'!$I$3-'d_시나리오'!$H$3)/('d_시나리오'!$J$3-'d_시나리오'!$H$3),'d_시나리오'!$H$3+SQRT(I855*('d_시나리오'!$J$3-'d_시나리오'!$H$3)*('d_시나리오'!$I$3-'d_시나리오'!$H$3)),'d_시나리오'!$J$3-SQRT((1-I855)*('d_시나리오'!$J$3-'d_시나리오'!$H$3)*('d_시나리오'!$J$3-'d_시나리오'!$I$3))))</f>
        <v/>
      </c>
      <c r="K855">
        <f>RAND()</f>
        <v/>
      </c>
      <c r="L855">
        <f>IF('d_시나리오'!$J$4='d_시나리오'!$H$4,'d_시나리오'!$I$4,IF(K855&lt;('d_시나리오'!$I$4-'d_시나리오'!$H$4)/('d_시나리오'!$J$4-'d_시나리오'!$H$4),'d_시나리오'!$H$4+SQRT(K855*('d_시나리오'!$J$4-'d_시나리오'!$H$4)*('d_시나리오'!$I$4-'d_시나리오'!$H$4)),'d_시나리오'!$J$4-SQRT((1-K855)*('d_시나리오'!$J$4-'d_시나리오'!$H$4)*('d_시나리오'!$J$4-'d_시나리오'!$I$4))))</f>
        <v/>
      </c>
      <c r="M855">
        <f>RAND()</f>
        <v/>
      </c>
      <c r="N855">
        <f>IF('d_시나리오'!$J$5='d_시나리오'!$H$5,'d_시나리오'!$I$5,IF(M855&lt;('d_시나리오'!$I$5-'d_시나리오'!$H$5)/('d_시나리오'!$J$5-'d_시나리오'!$H$5),'d_시나리오'!$H$5+SQRT(M855*('d_시나리오'!$J$5-'d_시나리오'!$H$5)*('d_시나리오'!$I$5-'d_시나리오'!$H$5)),'d_시나리오'!$J$5-SQRT((1-M855)*('d_시나리오'!$J$5-'d_시나리오'!$H$5)*('d_시나리오'!$J$5-'d_시나리오'!$I$5))))</f>
        <v/>
      </c>
      <c r="O855">
        <f>RAND()</f>
        <v/>
      </c>
      <c r="P855">
        <f>IF('d_시나리오'!$J$6='d_시나리오'!$H$6,'d_시나리오'!$I$6,IF(O855&lt;('d_시나리오'!$I$6-'d_시나리오'!$H$6)/('d_시나리오'!$J$6-'d_시나리오'!$H$6),'d_시나리오'!$H$6+SQRT(O855*('d_시나리오'!$J$6-'d_시나리오'!$H$6)*('d_시나리오'!$I$6-'d_시나리오'!$H$6)),'d_시나리오'!$J$6-SQRT((1-O855)*('d_시나리오'!$J$6-'d_시나리오'!$H$6)*('d_시나리오'!$J$6-'d_시나리오'!$I$6))))</f>
        <v/>
      </c>
      <c r="Q855">
        <f>INDEX('d_분포'!$B$2:$B$57,RANDBETWEEN(1,56))</f>
        <v/>
      </c>
      <c r="R855">
        <f>BETAINV(RAND(),5,5)</f>
        <v/>
      </c>
      <c r="S855">
        <f>'d_고정'!$B$1*'6_기대효과'!$H$7*('d_시나리오'!$I$7/'d_고정'!$B$2)*B855</f>
        <v/>
      </c>
      <c r="T855">
        <f>S855*D855</f>
        <v/>
      </c>
      <c r="U855">
        <f>S855*F855*H855</f>
        <v/>
      </c>
      <c r="V855">
        <f>S855*F855*(H855-1)</f>
        <v/>
      </c>
      <c r="W855">
        <f>U855*J855</f>
        <v/>
      </c>
      <c r="X855">
        <f>T855+W855</f>
        <v/>
      </c>
      <c r="Y855">
        <f>(T855*E855+W855*L855)*(1-R855-'d_고정'!$B$13)</f>
        <v/>
      </c>
      <c r="Z855">
        <f>(U855*N855*Q855+'d_고정'!$B$3*('6_기대효과'!$H$7/8)*Q855*'d_고정'!$B$10*P855*('6_기대효과'!$K$7/'d_고정'!$B$9))*(1-R855)</f>
        <v/>
      </c>
      <c r="AA855">
        <f>W855*L855*(1-R855-'d_고정'!$B$13)+U855*MAX(N855-'d_고정'!$B$10*P855*('6_기대효과'!$K$7/'d_고정'!$B$9),0)*Q855*(1-R855)</f>
        <v/>
      </c>
      <c r="AB855">
        <f>Y855+Z855</f>
        <v/>
      </c>
      <c r="AC855">
        <f>Y855/('d_고정'!$B$5*'6_기대효과'!$H$7/8)/'d_고정'!$B$6</f>
        <v/>
      </c>
      <c r="AD855">
        <f>Y855/('d_고정'!$B$8*'6_기대효과'!$H$7/8)</f>
        <v/>
      </c>
    </row>
    <row r="856">
      <c r="A856">
        <f>RAND()</f>
        <v/>
      </c>
      <c r="B856">
        <f>IF('d_시나리오'!$J$2='d_시나리오'!$H$2,'d_시나리오'!$I$2,IF(A856&lt;('d_시나리오'!$I$2-'d_시나리오'!$H$2)/('d_시나리오'!$J$2-'d_시나리오'!$H$2),'d_시나리오'!$H$2+SQRT(A856*('d_시나리오'!$J$2-'d_시나리오'!$H$2)*('d_시나리오'!$I$2-'d_시나리오'!$H$2)),'d_시나리오'!$J$2-SQRT((1-A856)*('d_시나리오'!$J$2-'d_시나리오'!$H$2)*('d_시나리오'!$J$2-'d_시나리오'!$I$2))))</f>
        <v/>
      </c>
      <c r="C856">
        <f>RAND()</f>
        <v/>
      </c>
      <c r="D856">
        <f>BETAINV(RAND(),IF(C856&lt;'d_고정'!$B$26,'d_고정'!$B$23,'d_고정'!$B$16)+1,'d_고정'!$B$17-IF(C856&lt;'d_고정'!$B$26,'d_고정'!$B$23,'d_고정'!$B$16)+1)*('d_고정'!$B$14+('d_고정'!$B$15-'d_고정'!$B$14)*RAND())</f>
        <v/>
      </c>
      <c r="E856">
        <f>INDEX('d_분포'!$A$2:$A$28,RANDBETWEEN(1,27))</f>
        <v/>
      </c>
      <c r="F856">
        <f>INDEX('d_분포'!$C$2:$C$5,RANDBETWEEN(1,4))*(0.9+0.2*RAND())</f>
        <v/>
      </c>
      <c r="G856">
        <f>RAND()</f>
        <v/>
      </c>
      <c r="H856">
        <f>(F856+(1-F856)*('d_고정'!$B$22*BETAINV(RAND(),IF(G856&lt;'d_고정'!$B$26,'d_고정'!$B$25,'d_고정'!$B$20)+1,'d_고정'!$B$21-IF(G856&lt;'d_고정'!$B$26,'d_고정'!$B$25,'d_고정'!$B$20)+1)+(1-'d_고정'!$B$22)*BETAINV(RAND(),IF(G856&lt;'d_고정'!$B$26,'d_고정'!$B$24,'d_고정'!$B$18)+1,'d_고정'!$B$19-IF(G856&lt;'d_고정'!$B$26,'d_고정'!$B$24,'d_고정'!$B$18)+1))*('d_고정'!$B$14+('d_고정'!$B$15-'d_고정'!$B$14)*RAND()))/F856</f>
        <v/>
      </c>
      <c r="I856">
        <f>RAND()</f>
        <v/>
      </c>
      <c r="J856">
        <f>IF('d_시나리오'!$J$3='d_시나리오'!$H$3,'d_시나리오'!$I$3,IF(I856&lt;('d_시나리오'!$I$3-'d_시나리오'!$H$3)/('d_시나리오'!$J$3-'d_시나리오'!$H$3),'d_시나리오'!$H$3+SQRT(I856*('d_시나리오'!$J$3-'d_시나리오'!$H$3)*('d_시나리오'!$I$3-'d_시나리오'!$H$3)),'d_시나리오'!$J$3-SQRT((1-I856)*('d_시나리오'!$J$3-'d_시나리오'!$H$3)*('d_시나리오'!$J$3-'d_시나리오'!$I$3))))</f>
        <v/>
      </c>
      <c r="K856">
        <f>RAND()</f>
        <v/>
      </c>
      <c r="L856">
        <f>IF('d_시나리오'!$J$4='d_시나리오'!$H$4,'d_시나리오'!$I$4,IF(K856&lt;('d_시나리오'!$I$4-'d_시나리오'!$H$4)/('d_시나리오'!$J$4-'d_시나리오'!$H$4),'d_시나리오'!$H$4+SQRT(K856*('d_시나리오'!$J$4-'d_시나리오'!$H$4)*('d_시나리오'!$I$4-'d_시나리오'!$H$4)),'d_시나리오'!$J$4-SQRT((1-K856)*('d_시나리오'!$J$4-'d_시나리오'!$H$4)*('d_시나리오'!$J$4-'d_시나리오'!$I$4))))</f>
        <v/>
      </c>
      <c r="M856">
        <f>RAND()</f>
        <v/>
      </c>
      <c r="N856">
        <f>IF('d_시나리오'!$J$5='d_시나리오'!$H$5,'d_시나리오'!$I$5,IF(M856&lt;('d_시나리오'!$I$5-'d_시나리오'!$H$5)/('d_시나리오'!$J$5-'d_시나리오'!$H$5),'d_시나리오'!$H$5+SQRT(M856*('d_시나리오'!$J$5-'d_시나리오'!$H$5)*('d_시나리오'!$I$5-'d_시나리오'!$H$5)),'d_시나리오'!$J$5-SQRT((1-M856)*('d_시나리오'!$J$5-'d_시나리오'!$H$5)*('d_시나리오'!$J$5-'d_시나리오'!$I$5))))</f>
        <v/>
      </c>
      <c r="O856">
        <f>RAND()</f>
        <v/>
      </c>
      <c r="P856">
        <f>IF('d_시나리오'!$J$6='d_시나리오'!$H$6,'d_시나리오'!$I$6,IF(O856&lt;('d_시나리오'!$I$6-'d_시나리오'!$H$6)/('d_시나리오'!$J$6-'d_시나리오'!$H$6),'d_시나리오'!$H$6+SQRT(O856*('d_시나리오'!$J$6-'d_시나리오'!$H$6)*('d_시나리오'!$I$6-'d_시나리오'!$H$6)),'d_시나리오'!$J$6-SQRT((1-O856)*('d_시나리오'!$J$6-'d_시나리오'!$H$6)*('d_시나리오'!$J$6-'d_시나리오'!$I$6))))</f>
        <v/>
      </c>
      <c r="Q856">
        <f>INDEX('d_분포'!$B$2:$B$57,RANDBETWEEN(1,56))</f>
        <v/>
      </c>
      <c r="R856">
        <f>BETAINV(RAND(),5,5)</f>
        <v/>
      </c>
      <c r="S856">
        <f>'d_고정'!$B$1*'6_기대효과'!$H$7*('d_시나리오'!$I$7/'d_고정'!$B$2)*B856</f>
        <v/>
      </c>
      <c r="T856">
        <f>S856*D856</f>
        <v/>
      </c>
      <c r="U856">
        <f>S856*F856*H856</f>
        <v/>
      </c>
      <c r="V856">
        <f>S856*F856*(H856-1)</f>
        <v/>
      </c>
      <c r="W856">
        <f>U856*J856</f>
        <v/>
      </c>
      <c r="X856">
        <f>T856+W856</f>
        <v/>
      </c>
      <c r="Y856">
        <f>(T856*E856+W856*L856)*(1-R856-'d_고정'!$B$13)</f>
        <v/>
      </c>
      <c r="Z856">
        <f>(U856*N856*Q856+'d_고정'!$B$3*('6_기대효과'!$H$7/8)*Q856*'d_고정'!$B$10*P856*('6_기대효과'!$K$7/'d_고정'!$B$9))*(1-R856)</f>
        <v/>
      </c>
      <c r="AA856">
        <f>W856*L856*(1-R856-'d_고정'!$B$13)+U856*MAX(N856-'d_고정'!$B$10*P856*('6_기대효과'!$K$7/'d_고정'!$B$9),0)*Q856*(1-R856)</f>
        <v/>
      </c>
      <c r="AB856">
        <f>Y856+Z856</f>
        <v/>
      </c>
      <c r="AC856">
        <f>Y856/('d_고정'!$B$5*'6_기대효과'!$H$7/8)/'d_고정'!$B$6</f>
        <v/>
      </c>
      <c r="AD856">
        <f>Y856/('d_고정'!$B$8*'6_기대효과'!$H$7/8)</f>
        <v/>
      </c>
    </row>
    <row r="857">
      <c r="A857">
        <f>RAND()</f>
        <v/>
      </c>
      <c r="B857">
        <f>IF('d_시나리오'!$J$2='d_시나리오'!$H$2,'d_시나리오'!$I$2,IF(A857&lt;('d_시나리오'!$I$2-'d_시나리오'!$H$2)/('d_시나리오'!$J$2-'d_시나리오'!$H$2),'d_시나리오'!$H$2+SQRT(A857*('d_시나리오'!$J$2-'d_시나리오'!$H$2)*('d_시나리오'!$I$2-'d_시나리오'!$H$2)),'d_시나리오'!$J$2-SQRT((1-A857)*('d_시나리오'!$J$2-'d_시나리오'!$H$2)*('d_시나리오'!$J$2-'d_시나리오'!$I$2))))</f>
        <v/>
      </c>
      <c r="C857">
        <f>RAND()</f>
        <v/>
      </c>
      <c r="D857">
        <f>BETAINV(RAND(),IF(C857&lt;'d_고정'!$B$26,'d_고정'!$B$23,'d_고정'!$B$16)+1,'d_고정'!$B$17-IF(C857&lt;'d_고정'!$B$26,'d_고정'!$B$23,'d_고정'!$B$16)+1)*('d_고정'!$B$14+('d_고정'!$B$15-'d_고정'!$B$14)*RAND())</f>
        <v/>
      </c>
      <c r="E857">
        <f>INDEX('d_분포'!$A$2:$A$28,RANDBETWEEN(1,27))</f>
        <v/>
      </c>
      <c r="F857">
        <f>INDEX('d_분포'!$C$2:$C$5,RANDBETWEEN(1,4))*(0.9+0.2*RAND())</f>
        <v/>
      </c>
      <c r="G857">
        <f>RAND()</f>
        <v/>
      </c>
      <c r="H857">
        <f>(F857+(1-F857)*('d_고정'!$B$22*BETAINV(RAND(),IF(G857&lt;'d_고정'!$B$26,'d_고정'!$B$25,'d_고정'!$B$20)+1,'d_고정'!$B$21-IF(G857&lt;'d_고정'!$B$26,'d_고정'!$B$25,'d_고정'!$B$20)+1)+(1-'d_고정'!$B$22)*BETAINV(RAND(),IF(G857&lt;'d_고정'!$B$26,'d_고정'!$B$24,'d_고정'!$B$18)+1,'d_고정'!$B$19-IF(G857&lt;'d_고정'!$B$26,'d_고정'!$B$24,'d_고정'!$B$18)+1))*('d_고정'!$B$14+('d_고정'!$B$15-'d_고정'!$B$14)*RAND()))/F857</f>
        <v/>
      </c>
      <c r="I857">
        <f>RAND()</f>
        <v/>
      </c>
      <c r="J857">
        <f>IF('d_시나리오'!$J$3='d_시나리오'!$H$3,'d_시나리오'!$I$3,IF(I857&lt;('d_시나리오'!$I$3-'d_시나리오'!$H$3)/('d_시나리오'!$J$3-'d_시나리오'!$H$3),'d_시나리오'!$H$3+SQRT(I857*('d_시나리오'!$J$3-'d_시나리오'!$H$3)*('d_시나리오'!$I$3-'d_시나리오'!$H$3)),'d_시나리오'!$J$3-SQRT((1-I857)*('d_시나리오'!$J$3-'d_시나리오'!$H$3)*('d_시나리오'!$J$3-'d_시나리오'!$I$3))))</f>
        <v/>
      </c>
      <c r="K857">
        <f>RAND()</f>
        <v/>
      </c>
      <c r="L857">
        <f>IF('d_시나리오'!$J$4='d_시나리오'!$H$4,'d_시나리오'!$I$4,IF(K857&lt;('d_시나리오'!$I$4-'d_시나리오'!$H$4)/('d_시나리오'!$J$4-'d_시나리오'!$H$4),'d_시나리오'!$H$4+SQRT(K857*('d_시나리오'!$J$4-'d_시나리오'!$H$4)*('d_시나리오'!$I$4-'d_시나리오'!$H$4)),'d_시나리오'!$J$4-SQRT((1-K857)*('d_시나리오'!$J$4-'d_시나리오'!$H$4)*('d_시나리오'!$J$4-'d_시나리오'!$I$4))))</f>
        <v/>
      </c>
      <c r="M857">
        <f>RAND()</f>
        <v/>
      </c>
      <c r="N857">
        <f>IF('d_시나리오'!$J$5='d_시나리오'!$H$5,'d_시나리오'!$I$5,IF(M857&lt;('d_시나리오'!$I$5-'d_시나리오'!$H$5)/('d_시나리오'!$J$5-'d_시나리오'!$H$5),'d_시나리오'!$H$5+SQRT(M857*('d_시나리오'!$J$5-'d_시나리오'!$H$5)*('d_시나리오'!$I$5-'d_시나리오'!$H$5)),'d_시나리오'!$J$5-SQRT((1-M857)*('d_시나리오'!$J$5-'d_시나리오'!$H$5)*('d_시나리오'!$J$5-'d_시나리오'!$I$5))))</f>
        <v/>
      </c>
      <c r="O857">
        <f>RAND()</f>
        <v/>
      </c>
      <c r="P857">
        <f>IF('d_시나리오'!$J$6='d_시나리오'!$H$6,'d_시나리오'!$I$6,IF(O857&lt;('d_시나리오'!$I$6-'d_시나리오'!$H$6)/('d_시나리오'!$J$6-'d_시나리오'!$H$6),'d_시나리오'!$H$6+SQRT(O857*('d_시나리오'!$J$6-'d_시나리오'!$H$6)*('d_시나리오'!$I$6-'d_시나리오'!$H$6)),'d_시나리오'!$J$6-SQRT((1-O857)*('d_시나리오'!$J$6-'d_시나리오'!$H$6)*('d_시나리오'!$J$6-'d_시나리오'!$I$6))))</f>
        <v/>
      </c>
      <c r="Q857">
        <f>INDEX('d_분포'!$B$2:$B$57,RANDBETWEEN(1,56))</f>
        <v/>
      </c>
      <c r="R857">
        <f>BETAINV(RAND(),5,5)</f>
        <v/>
      </c>
      <c r="S857">
        <f>'d_고정'!$B$1*'6_기대효과'!$H$7*('d_시나리오'!$I$7/'d_고정'!$B$2)*B857</f>
        <v/>
      </c>
      <c r="T857">
        <f>S857*D857</f>
        <v/>
      </c>
      <c r="U857">
        <f>S857*F857*H857</f>
        <v/>
      </c>
      <c r="V857">
        <f>S857*F857*(H857-1)</f>
        <v/>
      </c>
      <c r="W857">
        <f>U857*J857</f>
        <v/>
      </c>
      <c r="X857">
        <f>T857+W857</f>
        <v/>
      </c>
      <c r="Y857">
        <f>(T857*E857+W857*L857)*(1-R857-'d_고정'!$B$13)</f>
        <v/>
      </c>
      <c r="Z857">
        <f>(U857*N857*Q857+'d_고정'!$B$3*('6_기대효과'!$H$7/8)*Q857*'d_고정'!$B$10*P857*('6_기대효과'!$K$7/'d_고정'!$B$9))*(1-R857)</f>
        <v/>
      </c>
      <c r="AA857">
        <f>W857*L857*(1-R857-'d_고정'!$B$13)+U857*MAX(N857-'d_고정'!$B$10*P857*('6_기대효과'!$K$7/'d_고정'!$B$9),0)*Q857*(1-R857)</f>
        <v/>
      </c>
      <c r="AB857">
        <f>Y857+Z857</f>
        <v/>
      </c>
      <c r="AC857">
        <f>Y857/('d_고정'!$B$5*'6_기대효과'!$H$7/8)/'d_고정'!$B$6</f>
        <v/>
      </c>
      <c r="AD857">
        <f>Y857/('d_고정'!$B$8*'6_기대효과'!$H$7/8)</f>
        <v/>
      </c>
    </row>
    <row r="858">
      <c r="A858">
        <f>RAND()</f>
        <v/>
      </c>
      <c r="B858">
        <f>IF('d_시나리오'!$J$2='d_시나리오'!$H$2,'d_시나리오'!$I$2,IF(A858&lt;('d_시나리오'!$I$2-'d_시나리오'!$H$2)/('d_시나리오'!$J$2-'d_시나리오'!$H$2),'d_시나리오'!$H$2+SQRT(A858*('d_시나리오'!$J$2-'d_시나리오'!$H$2)*('d_시나리오'!$I$2-'d_시나리오'!$H$2)),'d_시나리오'!$J$2-SQRT((1-A858)*('d_시나리오'!$J$2-'d_시나리오'!$H$2)*('d_시나리오'!$J$2-'d_시나리오'!$I$2))))</f>
        <v/>
      </c>
      <c r="C858">
        <f>RAND()</f>
        <v/>
      </c>
      <c r="D858">
        <f>BETAINV(RAND(),IF(C858&lt;'d_고정'!$B$26,'d_고정'!$B$23,'d_고정'!$B$16)+1,'d_고정'!$B$17-IF(C858&lt;'d_고정'!$B$26,'d_고정'!$B$23,'d_고정'!$B$16)+1)*('d_고정'!$B$14+('d_고정'!$B$15-'d_고정'!$B$14)*RAND())</f>
        <v/>
      </c>
      <c r="E858">
        <f>INDEX('d_분포'!$A$2:$A$28,RANDBETWEEN(1,27))</f>
        <v/>
      </c>
      <c r="F858">
        <f>INDEX('d_분포'!$C$2:$C$5,RANDBETWEEN(1,4))*(0.9+0.2*RAND())</f>
        <v/>
      </c>
      <c r="G858">
        <f>RAND()</f>
        <v/>
      </c>
      <c r="H858">
        <f>(F858+(1-F858)*('d_고정'!$B$22*BETAINV(RAND(),IF(G858&lt;'d_고정'!$B$26,'d_고정'!$B$25,'d_고정'!$B$20)+1,'d_고정'!$B$21-IF(G858&lt;'d_고정'!$B$26,'d_고정'!$B$25,'d_고정'!$B$20)+1)+(1-'d_고정'!$B$22)*BETAINV(RAND(),IF(G858&lt;'d_고정'!$B$26,'d_고정'!$B$24,'d_고정'!$B$18)+1,'d_고정'!$B$19-IF(G858&lt;'d_고정'!$B$26,'d_고정'!$B$24,'d_고정'!$B$18)+1))*('d_고정'!$B$14+('d_고정'!$B$15-'d_고정'!$B$14)*RAND()))/F858</f>
        <v/>
      </c>
      <c r="I858">
        <f>RAND()</f>
        <v/>
      </c>
      <c r="J858">
        <f>IF('d_시나리오'!$J$3='d_시나리오'!$H$3,'d_시나리오'!$I$3,IF(I858&lt;('d_시나리오'!$I$3-'d_시나리오'!$H$3)/('d_시나리오'!$J$3-'d_시나리오'!$H$3),'d_시나리오'!$H$3+SQRT(I858*('d_시나리오'!$J$3-'d_시나리오'!$H$3)*('d_시나리오'!$I$3-'d_시나리오'!$H$3)),'d_시나리오'!$J$3-SQRT((1-I858)*('d_시나리오'!$J$3-'d_시나리오'!$H$3)*('d_시나리오'!$J$3-'d_시나리오'!$I$3))))</f>
        <v/>
      </c>
      <c r="K858">
        <f>RAND()</f>
        <v/>
      </c>
      <c r="L858">
        <f>IF('d_시나리오'!$J$4='d_시나리오'!$H$4,'d_시나리오'!$I$4,IF(K858&lt;('d_시나리오'!$I$4-'d_시나리오'!$H$4)/('d_시나리오'!$J$4-'d_시나리오'!$H$4),'d_시나리오'!$H$4+SQRT(K858*('d_시나리오'!$J$4-'d_시나리오'!$H$4)*('d_시나리오'!$I$4-'d_시나리오'!$H$4)),'d_시나리오'!$J$4-SQRT((1-K858)*('d_시나리오'!$J$4-'d_시나리오'!$H$4)*('d_시나리오'!$J$4-'d_시나리오'!$I$4))))</f>
        <v/>
      </c>
      <c r="M858">
        <f>RAND()</f>
        <v/>
      </c>
      <c r="N858">
        <f>IF('d_시나리오'!$J$5='d_시나리오'!$H$5,'d_시나리오'!$I$5,IF(M858&lt;('d_시나리오'!$I$5-'d_시나리오'!$H$5)/('d_시나리오'!$J$5-'d_시나리오'!$H$5),'d_시나리오'!$H$5+SQRT(M858*('d_시나리오'!$J$5-'d_시나리오'!$H$5)*('d_시나리오'!$I$5-'d_시나리오'!$H$5)),'d_시나리오'!$J$5-SQRT((1-M858)*('d_시나리오'!$J$5-'d_시나리오'!$H$5)*('d_시나리오'!$J$5-'d_시나리오'!$I$5))))</f>
        <v/>
      </c>
      <c r="O858">
        <f>RAND()</f>
        <v/>
      </c>
      <c r="P858">
        <f>IF('d_시나리오'!$J$6='d_시나리오'!$H$6,'d_시나리오'!$I$6,IF(O858&lt;('d_시나리오'!$I$6-'d_시나리오'!$H$6)/('d_시나리오'!$J$6-'d_시나리오'!$H$6),'d_시나리오'!$H$6+SQRT(O858*('d_시나리오'!$J$6-'d_시나리오'!$H$6)*('d_시나리오'!$I$6-'d_시나리오'!$H$6)),'d_시나리오'!$J$6-SQRT((1-O858)*('d_시나리오'!$J$6-'d_시나리오'!$H$6)*('d_시나리오'!$J$6-'d_시나리오'!$I$6))))</f>
        <v/>
      </c>
      <c r="Q858">
        <f>INDEX('d_분포'!$B$2:$B$57,RANDBETWEEN(1,56))</f>
        <v/>
      </c>
      <c r="R858">
        <f>BETAINV(RAND(),5,5)</f>
        <v/>
      </c>
      <c r="S858">
        <f>'d_고정'!$B$1*'6_기대효과'!$H$7*('d_시나리오'!$I$7/'d_고정'!$B$2)*B858</f>
        <v/>
      </c>
      <c r="T858">
        <f>S858*D858</f>
        <v/>
      </c>
      <c r="U858">
        <f>S858*F858*H858</f>
        <v/>
      </c>
      <c r="V858">
        <f>S858*F858*(H858-1)</f>
        <v/>
      </c>
      <c r="W858">
        <f>U858*J858</f>
        <v/>
      </c>
      <c r="X858">
        <f>T858+W858</f>
        <v/>
      </c>
      <c r="Y858">
        <f>(T858*E858+W858*L858)*(1-R858-'d_고정'!$B$13)</f>
        <v/>
      </c>
      <c r="Z858">
        <f>(U858*N858*Q858+'d_고정'!$B$3*('6_기대효과'!$H$7/8)*Q858*'d_고정'!$B$10*P858*('6_기대효과'!$K$7/'d_고정'!$B$9))*(1-R858)</f>
        <v/>
      </c>
      <c r="AA858">
        <f>W858*L858*(1-R858-'d_고정'!$B$13)+U858*MAX(N858-'d_고정'!$B$10*P858*('6_기대효과'!$K$7/'d_고정'!$B$9),0)*Q858*(1-R858)</f>
        <v/>
      </c>
      <c r="AB858">
        <f>Y858+Z858</f>
        <v/>
      </c>
      <c r="AC858">
        <f>Y858/('d_고정'!$B$5*'6_기대효과'!$H$7/8)/'d_고정'!$B$6</f>
        <v/>
      </c>
      <c r="AD858">
        <f>Y858/('d_고정'!$B$8*'6_기대효과'!$H$7/8)</f>
        <v/>
      </c>
    </row>
    <row r="859">
      <c r="A859">
        <f>RAND()</f>
        <v/>
      </c>
      <c r="B859">
        <f>IF('d_시나리오'!$J$2='d_시나리오'!$H$2,'d_시나리오'!$I$2,IF(A859&lt;('d_시나리오'!$I$2-'d_시나리오'!$H$2)/('d_시나리오'!$J$2-'d_시나리오'!$H$2),'d_시나리오'!$H$2+SQRT(A859*('d_시나리오'!$J$2-'d_시나리오'!$H$2)*('d_시나리오'!$I$2-'d_시나리오'!$H$2)),'d_시나리오'!$J$2-SQRT((1-A859)*('d_시나리오'!$J$2-'d_시나리오'!$H$2)*('d_시나리오'!$J$2-'d_시나리오'!$I$2))))</f>
        <v/>
      </c>
      <c r="C859">
        <f>RAND()</f>
        <v/>
      </c>
      <c r="D859">
        <f>BETAINV(RAND(),IF(C859&lt;'d_고정'!$B$26,'d_고정'!$B$23,'d_고정'!$B$16)+1,'d_고정'!$B$17-IF(C859&lt;'d_고정'!$B$26,'d_고정'!$B$23,'d_고정'!$B$16)+1)*('d_고정'!$B$14+('d_고정'!$B$15-'d_고정'!$B$14)*RAND())</f>
        <v/>
      </c>
      <c r="E859">
        <f>INDEX('d_분포'!$A$2:$A$28,RANDBETWEEN(1,27))</f>
        <v/>
      </c>
      <c r="F859">
        <f>INDEX('d_분포'!$C$2:$C$5,RANDBETWEEN(1,4))*(0.9+0.2*RAND())</f>
        <v/>
      </c>
      <c r="G859">
        <f>RAND()</f>
        <v/>
      </c>
      <c r="H859">
        <f>(F859+(1-F859)*('d_고정'!$B$22*BETAINV(RAND(),IF(G859&lt;'d_고정'!$B$26,'d_고정'!$B$25,'d_고정'!$B$20)+1,'d_고정'!$B$21-IF(G859&lt;'d_고정'!$B$26,'d_고정'!$B$25,'d_고정'!$B$20)+1)+(1-'d_고정'!$B$22)*BETAINV(RAND(),IF(G859&lt;'d_고정'!$B$26,'d_고정'!$B$24,'d_고정'!$B$18)+1,'d_고정'!$B$19-IF(G859&lt;'d_고정'!$B$26,'d_고정'!$B$24,'d_고정'!$B$18)+1))*('d_고정'!$B$14+('d_고정'!$B$15-'d_고정'!$B$14)*RAND()))/F859</f>
        <v/>
      </c>
      <c r="I859">
        <f>RAND()</f>
        <v/>
      </c>
      <c r="J859">
        <f>IF('d_시나리오'!$J$3='d_시나리오'!$H$3,'d_시나리오'!$I$3,IF(I859&lt;('d_시나리오'!$I$3-'d_시나리오'!$H$3)/('d_시나리오'!$J$3-'d_시나리오'!$H$3),'d_시나리오'!$H$3+SQRT(I859*('d_시나리오'!$J$3-'d_시나리오'!$H$3)*('d_시나리오'!$I$3-'d_시나리오'!$H$3)),'d_시나리오'!$J$3-SQRT((1-I859)*('d_시나리오'!$J$3-'d_시나리오'!$H$3)*('d_시나리오'!$J$3-'d_시나리오'!$I$3))))</f>
        <v/>
      </c>
      <c r="K859">
        <f>RAND()</f>
        <v/>
      </c>
      <c r="L859">
        <f>IF('d_시나리오'!$J$4='d_시나리오'!$H$4,'d_시나리오'!$I$4,IF(K859&lt;('d_시나리오'!$I$4-'d_시나리오'!$H$4)/('d_시나리오'!$J$4-'d_시나리오'!$H$4),'d_시나리오'!$H$4+SQRT(K859*('d_시나리오'!$J$4-'d_시나리오'!$H$4)*('d_시나리오'!$I$4-'d_시나리오'!$H$4)),'d_시나리오'!$J$4-SQRT((1-K859)*('d_시나리오'!$J$4-'d_시나리오'!$H$4)*('d_시나리오'!$J$4-'d_시나리오'!$I$4))))</f>
        <v/>
      </c>
      <c r="M859">
        <f>RAND()</f>
        <v/>
      </c>
      <c r="N859">
        <f>IF('d_시나리오'!$J$5='d_시나리오'!$H$5,'d_시나리오'!$I$5,IF(M859&lt;('d_시나리오'!$I$5-'d_시나리오'!$H$5)/('d_시나리오'!$J$5-'d_시나리오'!$H$5),'d_시나리오'!$H$5+SQRT(M859*('d_시나리오'!$J$5-'d_시나리오'!$H$5)*('d_시나리오'!$I$5-'d_시나리오'!$H$5)),'d_시나리오'!$J$5-SQRT((1-M859)*('d_시나리오'!$J$5-'d_시나리오'!$H$5)*('d_시나리오'!$J$5-'d_시나리오'!$I$5))))</f>
        <v/>
      </c>
      <c r="O859">
        <f>RAND()</f>
        <v/>
      </c>
      <c r="P859">
        <f>IF('d_시나리오'!$J$6='d_시나리오'!$H$6,'d_시나리오'!$I$6,IF(O859&lt;('d_시나리오'!$I$6-'d_시나리오'!$H$6)/('d_시나리오'!$J$6-'d_시나리오'!$H$6),'d_시나리오'!$H$6+SQRT(O859*('d_시나리오'!$J$6-'d_시나리오'!$H$6)*('d_시나리오'!$I$6-'d_시나리오'!$H$6)),'d_시나리오'!$J$6-SQRT((1-O859)*('d_시나리오'!$J$6-'d_시나리오'!$H$6)*('d_시나리오'!$J$6-'d_시나리오'!$I$6))))</f>
        <v/>
      </c>
      <c r="Q859">
        <f>INDEX('d_분포'!$B$2:$B$57,RANDBETWEEN(1,56))</f>
        <v/>
      </c>
      <c r="R859">
        <f>BETAINV(RAND(),5,5)</f>
        <v/>
      </c>
      <c r="S859">
        <f>'d_고정'!$B$1*'6_기대효과'!$H$7*('d_시나리오'!$I$7/'d_고정'!$B$2)*B859</f>
        <v/>
      </c>
      <c r="T859">
        <f>S859*D859</f>
        <v/>
      </c>
      <c r="U859">
        <f>S859*F859*H859</f>
        <v/>
      </c>
      <c r="V859">
        <f>S859*F859*(H859-1)</f>
        <v/>
      </c>
      <c r="W859">
        <f>U859*J859</f>
        <v/>
      </c>
      <c r="X859">
        <f>T859+W859</f>
        <v/>
      </c>
      <c r="Y859">
        <f>(T859*E859+W859*L859)*(1-R859-'d_고정'!$B$13)</f>
        <v/>
      </c>
      <c r="Z859">
        <f>(U859*N859*Q859+'d_고정'!$B$3*('6_기대효과'!$H$7/8)*Q859*'d_고정'!$B$10*P859*('6_기대효과'!$K$7/'d_고정'!$B$9))*(1-R859)</f>
        <v/>
      </c>
      <c r="AA859">
        <f>W859*L859*(1-R859-'d_고정'!$B$13)+U859*MAX(N859-'d_고정'!$B$10*P859*('6_기대효과'!$K$7/'d_고정'!$B$9),0)*Q859*(1-R859)</f>
        <v/>
      </c>
      <c r="AB859">
        <f>Y859+Z859</f>
        <v/>
      </c>
      <c r="AC859">
        <f>Y859/('d_고정'!$B$5*'6_기대효과'!$H$7/8)/'d_고정'!$B$6</f>
        <v/>
      </c>
      <c r="AD859">
        <f>Y859/('d_고정'!$B$8*'6_기대효과'!$H$7/8)</f>
        <v/>
      </c>
    </row>
    <row r="860">
      <c r="A860">
        <f>RAND()</f>
        <v/>
      </c>
      <c r="B860">
        <f>IF('d_시나리오'!$J$2='d_시나리오'!$H$2,'d_시나리오'!$I$2,IF(A860&lt;('d_시나리오'!$I$2-'d_시나리오'!$H$2)/('d_시나리오'!$J$2-'d_시나리오'!$H$2),'d_시나리오'!$H$2+SQRT(A860*('d_시나리오'!$J$2-'d_시나리오'!$H$2)*('d_시나리오'!$I$2-'d_시나리오'!$H$2)),'d_시나리오'!$J$2-SQRT((1-A860)*('d_시나리오'!$J$2-'d_시나리오'!$H$2)*('d_시나리오'!$J$2-'d_시나리오'!$I$2))))</f>
        <v/>
      </c>
      <c r="C860">
        <f>RAND()</f>
        <v/>
      </c>
      <c r="D860">
        <f>BETAINV(RAND(),IF(C860&lt;'d_고정'!$B$26,'d_고정'!$B$23,'d_고정'!$B$16)+1,'d_고정'!$B$17-IF(C860&lt;'d_고정'!$B$26,'d_고정'!$B$23,'d_고정'!$B$16)+1)*('d_고정'!$B$14+('d_고정'!$B$15-'d_고정'!$B$14)*RAND())</f>
        <v/>
      </c>
      <c r="E860">
        <f>INDEX('d_분포'!$A$2:$A$28,RANDBETWEEN(1,27))</f>
        <v/>
      </c>
      <c r="F860">
        <f>INDEX('d_분포'!$C$2:$C$5,RANDBETWEEN(1,4))*(0.9+0.2*RAND())</f>
        <v/>
      </c>
      <c r="G860">
        <f>RAND()</f>
        <v/>
      </c>
      <c r="H860">
        <f>(F860+(1-F860)*('d_고정'!$B$22*BETAINV(RAND(),IF(G860&lt;'d_고정'!$B$26,'d_고정'!$B$25,'d_고정'!$B$20)+1,'d_고정'!$B$21-IF(G860&lt;'d_고정'!$B$26,'d_고정'!$B$25,'d_고정'!$B$20)+1)+(1-'d_고정'!$B$22)*BETAINV(RAND(),IF(G860&lt;'d_고정'!$B$26,'d_고정'!$B$24,'d_고정'!$B$18)+1,'d_고정'!$B$19-IF(G860&lt;'d_고정'!$B$26,'d_고정'!$B$24,'d_고정'!$B$18)+1))*('d_고정'!$B$14+('d_고정'!$B$15-'d_고정'!$B$14)*RAND()))/F860</f>
        <v/>
      </c>
      <c r="I860">
        <f>RAND()</f>
        <v/>
      </c>
      <c r="J860">
        <f>IF('d_시나리오'!$J$3='d_시나리오'!$H$3,'d_시나리오'!$I$3,IF(I860&lt;('d_시나리오'!$I$3-'d_시나리오'!$H$3)/('d_시나리오'!$J$3-'d_시나리오'!$H$3),'d_시나리오'!$H$3+SQRT(I860*('d_시나리오'!$J$3-'d_시나리오'!$H$3)*('d_시나리오'!$I$3-'d_시나리오'!$H$3)),'d_시나리오'!$J$3-SQRT((1-I860)*('d_시나리오'!$J$3-'d_시나리오'!$H$3)*('d_시나리오'!$J$3-'d_시나리오'!$I$3))))</f>
        <v/>
      </c>
      <c r="K860">
        <f>RAND()</f>
        <v/>
      </c>
      <c r="L860">
        <f>IF('d_시나리오'!$J$4='d_시나리오'!$H$4,'d_시나리오'!$I$4,IF(K860&lt;('d_시나리오'!$I$4-'d_시나리오'!$H$4)/('d_시나리오'!$J$4-'d_시나리오'!$H$4),'d_시나리오'!$H$4+SQRT(K860*('d_시나리오'!$J$4-'d_시나리오'!$H$4)*('d_시나리오'!$I$4-'d_시나리오'!$H$4)),'d_시나리오'!$J$4-SQRT((1-K860)*('d_시나리오'!$J$4-'d_시나리오'!$H$4)*('d_시나리오'!$J$4-'d_시나리오'!$I$4))))</f>
        <v/>
      </c>
      <c r="M860">
        <f>RAND()</f>
        <v/>
      </c>
      <c r="N860">
        <f>IF('d_시나리오'!$J$5='d_시나리오'!$H$5,'d_시나리오'!$I$5,IF(M860&lt;('d_시나리오'!$I$5-'d_시나리오'!$H$5)/('d_시나리오'!$J$5-'d_시나리오'!$H$5),'d_시나리오'!$H$5+SQRT(M860*('d_시나리오'!$J$5-'d_시나리오'!$H$5)*('d_시나리오'!$I$5-'d_시나리오'!$H$5)),'d_시나리오'!$J$5-SQRT((1-M860)*('d_시나리오'!$J$5-'d_시나리오'!$H$5)*('d_시나리오'!$J$5-'d_시나리오'!$I$5))))</f>
        <v/>
      </c>
      <c r="O860">
        <f>RAND()</f>
        <v/>
      </c>
      <c r="P860">
        <f>IF('d_시나리오'!$J$6='d_시나리오'!$H$6,'d_시나리오'!$I$6,IF(O860&lt;('d_시나리오'!$I$6-'d_시나리오'!$H$6)/('d_시나리오'!$J$6-'d_시나리오'!$H$6),'d_시나리오'!$H$6+SQRT(O860*('d_시나리오'!$J$6-'d_시나리오'!$H$6)*('d_시나리오'!$I$6-'d_시나리오'!$H$6)),'d_시나리오'!$J$6-SQRT((1-O860)*('d_시나리오'!$J$6-'d_시나리오'!$H$6)*('d_시나리오'!$J$6-'d_시나리오'!$I$6))))</f>
        <v/>
      </c>
      <c r="Q860">
        <f>INDEX('d_분포'!$B$2:$B$57,RANDBETWEEN(1,56))</f>
        <v/>
      </c>
      <c r="R860">
        <f>BETAINV(RAND(),5,5)</f>
        <v/>
      </c>
      <c r="S860">
        <f>'d_고정'!$B$1*'6_기대효과'!$H$7*('d_시나리오'!$I$7/'d_고정'!$B$2)*B860</f>
        <v/>
      </c>
      <c r="T860">
        <f>S860*D860</f>
        <v/>
      </c>
      <c r="U860">
        <f>S860*F860*H860</f>
        <v/>
      </c>
      <c r="V860">
        <f>S860*F860*(H860-1)</f>
        <v/>
      </c>
      <c r="W860">
        <f>U860*J860</f>
        <v/>
      </c>
      <c r="X860">
        <f>T860+W860</f>
        <v/>
      </c>
      <c r="Y860">
        <f>(T860*E860+W860*L860)*(1-R860-'d_고정'!$B$13)</f>
        <v/>
      </c>
      <c r="Z860">
        <f>(U860*N860*Q860+'d_고정'!$B$3*('6_기대효과'!$H$7/8)*Q860*'d_고정'!$B$10*P860*('6_기대효과'!$K$7/'d_고정'!$B$9))*(1-R860)</f>
        <v/>
      </c>
      <c r="AA860">
        <f>W860*L860*(1-R860-'d_고정'!$B$13)+U860*MAX(N860-'d_고정'!$B$10*P860*('6_기대효과'!$K$7/'d_고정'!$B$9),0)*Q860*(1-R860)</f>
        <v/>
      </c>
      <c r="AB860">
        <f>Y860+Z860</f>
        <v/>
      </c>
      <c r="AC860">
        <f>Y860/('d_고정'!$B$5*'6_기대효과'!$H$7/8)/'d_고정'!$B$6</f>
        <v/>
      </c>
      <c r="AD860">
        <f>Y860/('d_고정'!$B$8*'6_기대효과'!$H$7/8)</f>
        <v/>
      </c>
    </row>
    <row r="861">
      <c r="A861">
        <f>RAND()</f>
        <v/>
      </c>
      <c r="B861">
        <f>IF('d_시나리오'!$J$2='d_시나리오'!$H$2,'d_시나리오'!$I$2,IF(A861&lt;('d_시나리오'!$I$2-'d_시나리오'!$H$2)/('d_시나리오'!$J$2-'d_시나리오'!$H$2),'d_시나리오'!$H$2+SQRT(A861*('d_시나리오'!$J$2-'d_시나리오'!$H$2)*('d_시나리오'!$I$2-'d_시나리오'!$H$2)),'d_시나리오'!$J$2-SQRT((1-A861)*('d_시나리오'!$J$2-'d_시나리오'!$H$2)*('d_시나리오'!$J$2-'d_시나리오'!$I$2))))</f>
        <v/>
      </c>
      <c r="C861">
        <f>RAND()</f>
        <v/>
      </c>
      <c r="D861">
        <f>BETAINV(RAND(),IF(C861&lt;'d_고정'!$B$26,'d_고정'!$B$23,'d_고정'!$B$16)+1,'d_고정'!$B$17-IF(C861&lt;'d_고정'!$B$26,'d_고정'!$B$23,'d_고정'!$B$16)+1)*('d_고정'!$B$14+('d_고정'!$B$15-'d_고정'!$B$14)*RAND())</f>
        <v/>
      </c>
      <c r="E861">
        <f>INDEX('d_분포'!$A$2:$A$28,RANDBETWEEN(1,27))</f>
        <v/>
      </c>
      <c r="F861">
        <f>INDEX('d_분포'!$C$2:$C$5,RANDBETWEEN(1,4))*(0.9+0.2*RAND())</f>
        <v/>
      </c>
      <c r="G861">
        <f>RAND()</f>
        <v/>
      </c>
      <c r="H861">
        <f>(F861+(1-F861)*('d_고정'!$B$22*BETAINV(RAND(),IF(G861&lt;'d_고정'!$B$26,'d_고정'!$B$25,'d_고정'!$B$20)+1,'d_고정'!$B$21-IF(G861&lt;'d_고정'!$B$26,'d_고정'!$B$25,'d_고정'!$B$20)+1)+(1-'d_고정'!$B$22)*BETAINV(RAND(),IF(G861&lt;'d_고정'!$B$26,'d_고정'!$B$24,'d_고정'!$B$18)+1,'d_고정'!$B$19-IF(G861&lt;'d_고정'!$B$26,'d_고정'!$B$24,'d_고정'!$B$18)+1))*('d_고정'!$B$14+('d_고정'!$B$15-'d_고정'!$B$14)*RAND()))/F861</f>
        <v/>
      </c>
      <c r="I861">
        <f>RAND()</f>
        <v/>
      </c>
      <c r="J861">
        <f>IF('d_시나리오'!$J$3='d_시나리오'!$H$3,'d_시나리오'!$I$3,IF(I861&lt;('d_시나리오'!$I$3-'d_시나리오'!$H$3)/('d_시나리오'!$J$3-'d_시나리오'!$H$3),'d_시나리오'!$H$3+SQRT(I861*('d_시나리오'!$J$3-'d_시나리오'!$H$3)*('d_시나리오'!$I$3-'d_시나리오'!$H$3)),'d_시나리오'!$J$3-SQRT((1-I861)*('d_시나리오'!$J$3-'d_시나리오'!$H$3)*('d_시나리오'!$J$3-'d_시나리오'!$I$3))))</f>
        <v/>
      </c>
      <c r="K861">
        <f>RAND()</f>
        <v/>
      </c>
      <c r="L861">
        <f>IF('d_시나리오'!$J$4='d_시나리오'!$H$4,'d_시나리오'!$I$4,IF(K861&lt;('d_시나리오'!$I$4-'d_시나리오'!$H$4)/('d_시나리오'!$J$4-'d_시나리오'!$H$4),'d_시나리오'!$H$4+SQRT(K861*('d_시나리오'!$J$4-'d_시나리오'!$H$4)*('d_시나리오'!$I$4-'d_시나리오'!$H$4)),'d_시나리오'!$J$4-SQRT((1-K861)*('d_시나리오'!$J$4-'d_시나리오'!$H$4)*('d_시나리오'!$J$4-'d_시나리오'!$I$4))))</f>
        <v/>
      </c>
      <c r="M861">
        <f>RAND()</f>
        <v/>
      </c>
      <c r="N861">
        <f>IF('d_시나리오'!$J$5='d_시나리오'!$H$5,'d_시나리오'!$I$5,IF(M861&lt;('d_시나리오'!$I$5-'d_시나리오'!$H$5)/('d_시나리오'!$J$5-'d_시나리오'!$H$5),'d_시나리오'!$H$5+SQRT(M861*('d_시나리오'!$J$5-'d_시나리오'!$H$5)*('d_시나리오'!$I$5-'d_시나리오'!$H$5)),'d_시나리오'!$J$5-SQRT((1-M861)*('d_시나리오'!$J$5-'d_시나리오'!$H$5)*('d_시나리오'!$J$5-'d_시나리오'!$I$5))))</f>
        <v/>
      </c>
      <c r="O861">
        <f>RAND()</f>
        <v/>
      </c>
      <c r="P861">
        <f>IF('d_시나리오'!$J$6='d_시나리오'!$H$6,'d_시나리오'!$I$6,IF(O861&lt;('d_시나리오'!$I$6-'d_시나리오'!$H$6)/('d_시나리오'!$J$6-'d_시나리오'!$H$6),'d_시나리오'!$H$6+SQRT(O861*('d_시나리오'!$J$6-'d_시나리오'!$H$6)*('d_시나리오'!$I$6-'d_시나리오'!$H$6)),'d_시나리오'!$J$6-SQRT((1-O861)*('d_시나리오'!$J$6-'d_시나리오'!$H$6)*('d_시나리오'!$J$6-'d_시나리오'!$I$6))))</f>
        <v/>
      </c>
      <c r="Q861">
        <f>INDEX('d_분포'!$B$2:$B$57,RANDBETWEEN(1,56))</f>
        <v/>
      </c>
      <c r="R861">
        <f>BETAINV(RAND(),5,5)</f>
        <v/>
      </c>
      <c r="S861">
        <f>'d_고정'!$B$1*'6_기대효과'!$H$7*('d_시나리오'!$I$7/'d_고정'!$B$2)*B861</f>
        <v/>
      </c>
      <c r="T861">
        <f>S861*D861</f>
        <v/>
      </c>
      <c r="U861">
        <f>S861*F861*H861</f>
        <v/>
      </c>
      <c r="V861">
        <f>S861*F861*(H861-1)</f>
        <v/>
      </c>
      <c r="W861">
        <f>U861*J861</f>
        <v/>
      </c>
      <c r="X861">
        <f>T861+W861</f>
        <v/>
      </c>
      <c r="Y861">
        <f>(T861*E861+W861*L861)*(1-R861-'d_고정'!$B$13)</f>
        <v/>
      </c>
      <c r="Z861">
        <f>(U861*N861*Q861+'d_고정'!$B$3*('6_기대효과'!$H$7/8)*Q861*'d_고정'!$B$10*P861*('6_기대효과'!$K$7/'d_고정'!$B$9))*(1-R861)</f>
        <v/>
      </c>
      <c r="AA861">
        <f>W861*L861*(1-R861-'d_고정'!$B$13)+U861*MAX(N861-'d_고정'!$B$10*P861*('6_기대효과'!$K$7/'d_고정'!$B$9),0)*Q861*(1-R861)</f>
        <v/>
      </c>
      <c r="AB861">
        <f>Y861+Z861</f>
        <v/>
      </c>
      <c r="AC861">
        <f>Y861/('d_고정'!$B$5*'6_기대효과'!$H$7/8)/'d_고정'!$B$6</f>
        <v/>
      </c>
      <c r="AD861">
        <f>Y861/('d_고정'!$B$8*'6_기대효과'!$H$7/8)</f>
        <v/>
      </c>
    </row>
    <row r="862">
      <c r="A862">
        <f>RAND()</f>
        <v/>
      </c>
      <c r="B862">
        <f>IF('d_시나리오'!$J$2='d_시나리오'!$H$2,'d_시나리오'!$I$2,IF(A862&lt;('d_시나리오'!$I$2-'d_시나리오'!$H$2)/('d_시나리오'!$J$2-'d_시나리오'!$H$2),'d_시나리오'!$H$2+SQRT(A862*('d_시나리오'!$J$2-'d_시나리오'!$H$2)*('d_시나리오'!$I$2-'d_시나리오'!$H$2)),'d_시나리오'!$J$2-SQRT((1-A862)*('d_시나리오'!$J$2-'d_시나리오'!$H$2)*('d_시나리오'!$J$2-'d_시나리오'!$I$2))))</f>
        <v/>
      </c>
      <c r="C862">
        <f>RAND()</f>
        <v/>
      </c>
      <c r="D862">
        <f>BETAINV(RAND(),IF(C862&lt;'d_고정'!$B$26,'d_고정'!$B$23,'d_고정'!$B$16)+1,'d_고정'!$B$17-IF(C862&lt;'d_고정'!$B$26,'d_고정'!$B$23,'d_고정'!$B$16)+1)*('d_고정'!$B$14+('d_고정'!$B$15-'d_고정'!$B$14)*RAND())</f>
        <v/>
      </c>
      <c r="E862">
        <f>INDEX('d_분포'!$A$2:$A$28,RANDBETWEEN(1,27))</f>
        <v/>
      </c>
      <c r="F862">
        <f>INDEX('d_분포'!$C$2:$C$5,RANDBETWEEN(1,4))*(0.9+0.2*RAND())</f>
        <v/>
      </c>
      <c r="G862">
        <f>RAND()</f>
        <v/>
      </c>
      <c r="H862">
        <f>(F862+(1-F862)*('d_고정'!$B$22*BETAINV(RAND(),IF(G862&lt;'d_고정'!$B$26,'d_고정'!$B$25,'d_고정'!$B$20)+1,'d_고정'!$B$21-IF(G862&lt;'d_고정'!$B$26,'d_고정'!$B$25,'d_고정'!$B$20)+1)+(1-'d_고정'!$B$22)*BETAINV(RAND(),IF(G862&lt;'d_고정'!$B$26,'d_고정'!$B$24,'d_고정'!$B$18)+1,'d_고정'!$B$19-IF(G862&lt;'d_고정'!$B$26,'d_고정'!$B$24,'d_고정'!$B$18)+1))*('d_고정'!$B$14+('d_고정'!$B$15-'d_고정'!$B$14)*RAND()))/F862</f>
        <v/>
      </c>
      <c r="I862">
        <f>RAND()</f>
        <v/>
      </c>
      <c r="J862">
        <f>IF('d_시나리오'!$J$3='d_시나리오'!$H$3,'d_시나리오'!$I$3,IF(I862&lt;('d_시나리오'!$I$3-'d_시나리오'!$H$3)/('d_시나리오'!$J$3-'d_시나리오'!$H$3),'d_시나리오'!$H$3+SQRT(I862*('d_시나리오'!$J$3-'d_시나리오'!$H$3)*('d_시나리오'!$I$3-'d_시나리오'!$H$3)),'d_시나리오'!$J$3-SQRT((1-I862)*('d_시나리오'!$J$3-'d_시나리오'!$H$3)*('d_시나리오'!$J$3-'d_시나리오'!$I$3))))</f>
        <v/>
      </c>
      <c r="K862">
        <f>RAND()</f>
        <v/>
      </c>
      <c r="L862">
        <f>IF('d_시나리오'!$J$4='d_시나리오'!$H$4,'d_시나리오'!$I$4,IF(K862&lt;('d_시나리오'!$I$4-'d_시나리오'!$H$4)/('d_시나리오'!$J$4-'d_시나리오'!$H$4),'d_시나리오'!$H$4+SQRT(K862*('d_시나리오'!$J$4-'d_시나리오'!$H$4)*('d_시나리오'!$I$4-'d_시나리오'!$H$4)),'d_시나리오'!$J$4-SQRT((1-K862)*('d_시나리오'!$J$4-'d_시나리오'!$H$4)*('d_시나리오'!$J$4-'d_시나리오'!$I$4))))</f>
        <v/>
      </c>
      <c r="M862">
        <f>RAND()</f>
        <v/>
      </c>
      <c r="N862">
        <f>IF('d_시나리오'!$J$5='d_시나리오'!$H$5,'d_시나리오'!$I$5,IF(M862&lt;('d_시나리오'!$I$5-'d_시나리오'!$H$5)/('d_시나리오'!$J$5-'d_시나리오'!$H$5),'d_시나리오'!$H$5+SQRT(M862*('d_시나리오'!$J$5-'d_시나리오'!$H$5)*('d_시나리오'!$I$5-'d_시나리오'!$H$5)),'d_시나리오'!$J$5-SQRT((1-M862)*('d_시나리오'!$J$5-'d_시나리오'!$H$5)*('d_시나리오'!$J$5-'d_시나리오'!$I$5))))</f>
        <v/>
      </c>
      <c r="O862">
        <f>RAND()</f>
        <v/>
      </c>
      <c r="P862">
        <f>IF('d_시나리오'!$J$6='d_시나리오'!$H$6,'d_시나리오'!$I$6,IF(O862&lt;('d_시나리오'!$I$6-'d_시나리오'!$H$6)/('d_시나리오'!$J$6-'d_시나리오'!$H$6),'d_시나리오'!$H$6+SQRT(O862*('d_시나리오'!$J$6-'d_시나리오'!$H$6)*('d_시나리오'!$I$6-'d_시나리오'!$H$6)),'d_시나리오'!$J$6-SQRT((1-O862)*('d_시나리오'!$J$6-'d_시나리오'!$H$6)*('d_시나리오'!$J$6-'d_시나리오'!$I$6))))</f>
        <v/>
      </c>
      <c r="Q862">
        <f>INDEX('d_분포'!$B$2:$B$57,RANDBETWEEN(1,56))</f>
        <v/>
      </c>
      <c r="R862">
        <f>BETAINV(RAND(),5,5)</f>
        <v/>
      </c>
      <c r="S862">
        <f>'d_고정'!$B$1*'6_기대효과'!$H$7*('d_시나리오'!$I$7/'d_고정'!$B$2)*B862</f>
        <v/>
      </c>
      <c r="T862">
        <f>S862*D862</f>
        <v/>
      </c>
      <c r="U862">
        <f>S862*F862*H862</f>
        <v/>
      </c>
      <c r="V862">
        <f>S862*F862*(H862-1)</f>
        <v/>
      </c>
      <c r="W862">
        <f>U862*J862</f>
        <v/>
      </c>
      <c r="X862">
        <f>T862+W862</f>
        <v/>
      </c>
      <c r="Y862">
        <f>(T862*E862+W862*L862)*(1-R862-'d_고정'!$B$13)</f>
        <v/>
      </c>
      <c r="Z862">
        <f>(U862*N862*Q862+'d_고정'!$B$3*('6_기대효과'!$H$7/8)*Q862*'d_고정'!$B$10*P862*('6_기대효과'!$K$7/'d_고정'!$B$9))*(1-R862)</f>
        <v/>
      </c>
      <c r="AA862">
        <f>W862*L862*(1-R862-'d_고정'!$B$13)+U862*MAX(N862-'d_고정'!$B$10*P862*('6_기대효과'!$K$7/'d_고정'!$B$9),0)*Q862*(1-R862)</f>
        <v/>
      </c>
      <c r="AB862">
        <f>Y862+Z862</f>
        <v/>
      </c>
      <c r="AC862">
        <f>Y862/('d_고정'!$B$5*'6_기대효과'!$H$7/8)/'d_고정'!$B$6</f>
        <v/>
      </c>
      <c r="AD862">
        <f>Y862/('d_고정'!$B$8*'6_기대효과'!$H$7/8)</f>
        <v/>
      </c>
    </row>
    <row r="863">
      <c r="A863">
        <f>RAND()</f>
        <v/>
      </c>
      <c r="B863">
        <f>IF('d_시나리오'!$J$2='d_시나리오'!$H$2,'d_시나리오'!$I$2,IF(A863&lt;('d_시나리오'!$I$2-'d_시나리오'!$H$2)/('d_시나리오'!$J$2-'d_시나리오'!$H$2),'d_시나리오'!$H$2+SQRT(A863*('d_시나리오'!$J$2-'d_시나리오'!$H$2)*('d_시나리오'!$I$2-'d_시나리오'!$H$2)),'d_시나리오'!$J$2-SQRT((1-A863)*('d_시나리오'!$J$2-'d_시나리오'!$H$2)*('d_시나리오'!$J$2-'d_시나리오'!$I$2))))</f>
        <v/>
      </c>
      <c r="C863">
        <f>RAND()</f>
        <v/>
      </c>
      <c r="D863">
        <f>BETAINV(RAND(),IF(C863&lt;'d_고정'!$B$26,'d_고정'!$B$23,'d_고정'!$B$16)+1,'d_고정'!$B$17-IF(C863&lt;'d_고정'!$B$26,'d_고정'!$B$23,'d_고정'!$B$16)+1)*('d_고정'!$B$14+('d_고정'!$B$15-'d_고정'!$B$14)*RAND())</f>
        <v/>
      </c>
      <c r="E863">
        <f>INDEX('d_분포'!$A$2:$A$28,RANDBETWEEN(1,27))</f>
        <v/>
      </c>
      <c r="F863">
        <f>INDEX('d_분포'!$C$2:$C$5,RANDBETWEEN(1,4))*(0.9+0.2*RAND())</f>
        <v/>
      </c>
      <c r="G863">
        <f>RAND()</f>
        <v/>
      </c>
      <c r="H863">
        <f>(F863+(1-F863)*('d_고정'!$B$22*BETAINV(RAND(),IF(G863&lt;'d_고정'!$B$26,'d_고정'!$B$25,'d_고정'!$B$20)+1,'d_고정'!$B$21-IF(G863&lt;'d_고정'!$B$26,'d_고정'!$B$25,'d_고정'!$B$20)+1)+(1-'d_고정'!$B$22)*BETAINV(RAND(),IF(G863&lt;'d_고정'!$B$26,'d_고정'!$B$24,'d_고정'!$B$18)+1,'d_고정'!$B$19-IF(G863&lt;'d_고정'!$B$26,'d_고정'!$B$24,'d_고정'!$B$18)+1))*('d_고정'!$B$14+('d_고정'!$B$15-'d_고정'!$B$14)*RAND()))/F863</f>
        <v/>
      </c>
      <c r="I863">
        <f>RAND()</f>
        <v/>
      </c>
      <c r="J863">
        <f>IF('d_시나리오'!$J$3='d_시나리오'!$H$3,'d_시나리오'!$I$3,IF(I863&lt;('d_시나리오'!$I$3-'d_시나리오'!$H$3)/('d_시나리오'!$J$3-'d_시나리오'!$H$3),'d_시나리오'!$H$3+SQRT(I863*('d_시나리오'!$J$3-'d_시나리오'!$H$3)*('d_시나리오'!$I$3-'d_시나리오'!$H$3)),'d_시나리오'!$J$3-SQRT((1-I863)*('d_시나리오'!$J$3-'d_시나리오'!$H$3)*('d_시나리오'!$J$3-'d_시나리오'!$I$3))))</f>
        <v/>
      </c>
      <c r="K863">
        <f>RAND()</f>
        <v/>
      </c>
      <c r="L863">
        <f>IF('d_시나리오'!$J$4='d_시나리오'!$H$4,'d_시나리오'!$I$4,IF(K863&lt;('d_시나리오'!$I$4-'d_시나리오'!$H$4)/('d_시나리오'!$J$4-'d_시나리오'!$H$4),'d_시나리오'!$H$4+SQRT(K863*('d_시나리오'!$J$4-'d_시나리오'!$H$4)*('d_시나리오'!$I$4-'d_시나리오'!$H$4)),'d_시나리오'!$J$4-SQRT((1-K863)*('d_시나리오'!$J$4-'d_시나리오'!$H$4)*('d_시나리오'!$J$4-'d_시나리오'!$I$4))))</f>
        <v/>
      </c>
      <c r="M863">
        <f>RAND()</f>
        <v/>
      </c>
      <c r="N863">
        <f>IF('d_시나리오'!$J$5='d_시나리오'!$H$5,'d_시나리오'!$I$5,IF(M863&lt;('d_시나리오'!$I$5-'d_시나리오'!$H$5)/('d_시나리오'!$J$5-'d_시나리오'!$H$5),'d_시나리오'!$H$5+SQRT(M863*('d_시나리오'!$J$5-'d_시나리오'!$H$5)*('d_시나리오'!$I$5-'d_시나리오'!$H$5)),'d_시나리오'!$J$5-SQRT((1-M863)*('d_시나리오'!$J$5-'d_시나리오'!$H$5)*('d_시나리오'!$J$5-'d_시나리오'!$I$5))))</f>
        <v/>
      </c>
      <c r="O863">
        <f>RAND()</f>
        <v/>
      </c>
      <c r="P863">
        <f>IF('d_시나리오'!$J$6='d_시나리오'!$H$6,'d_시나리오'!$I$6,IF(O863&lt;('d_시나리오'!$I$6-'d_시나리오'!$H$6)/('d_시나리오'!$J$6-'d_시나리오'!$H$6),'d_시나리오'!$H$6+SQRT(O863*('d_시나리오'!$J$6-'d_시나리오'!$H$6)*('d_시나리오'!$I$6-'d_시나리오'!$H$6)),'d_시나리오'!$J$6-SQRT((1-O863)*('d_시나리오'!$J$6-'d_시나리오'!$H$6)*('d_시나리오'!$J$6-'d_시나리오'!$I$6))))</f>
        <v/>
      </c>
      <c r="Q863">
        <f>INDEX('d_분포'!$B$2:$B$57,RANDBETWEEN(1,56))</f>
        <v/>
      </c>
      <c r="R863">
        <f>BETAINV(RAND(),5,5)</f>
        <v/>
      </c>
      <c r="S863">
        <f>'d_고정'!$B$1*'6_기대효과'!$H$7*('d_시나리오'!$I$7/'d_고정'!$B$2)*B863</f>
        <v/>
      </c>
      <c r="T863">
        <f>S863*D863</f>
        <v/>
      </c>
      <c r="U863">
        <f>S863*F863*H863</f>
        <v/>
      </c>
      <c r="V863">
        <f>S863*F863*(H863-1)</f>
        <v/>
      </c>
      <c r="W863">
        <f>U863*J863</f>
        <v/>
      </c>
      <c r="X863">
        <f>T863+W863</f>
        <v/>
      </c>
      <c r="Y863">
        <f>(T863*E863+W863*L863)*(1-R863-'d_고정'!$B$13)</f>
        <v/>
      </c>
      <c r="Z863">
        <f>(U863*N863*Q863+'d_고정'!$B$3*('6_기대효과'!$H$7/8)*Q863*'d_고정'!$B$10*P863*('6_기대효과'!$K$7/'d_고정'!$B$9))*(1-R863)</f>
        <v/>
      </c>
      <c r="AA863">
        <f>W863*L863*(1-R863-'d_고정'!$B$13)+U863*MAX(N863-'d_고정'!$B$10*P863*('6_기대효과'!$K$7/'d_고정'!$B$9),0)*Q863*(1-R863)</f>
        <v/>
      </c>
      <c r="AB863">
        <f>Y863+Z863</f>
        <v/>
      </c>
      <c r="AC863">
        <f>Y863/('d_고정'!$B$5*'6_기대효과'!$H$7/8)/'d_고정'!$B$6</f>
        <v/>
      </c>
      <c r="AD863">
        <f>Y863/('d_고정'!$B$8*'6_기대효과'!$H$7/8)</f>
        <v/>
      </c>
    </row>
    <row r="864">
      <c r="A864">
        <f>RAND()</f>
        <v/>
      </c>
      <c r="B864">
        <f>IF('d_시나리오'!$J$2='d_시나리오'!$H$2,'d_시나리오'!$I$2,IF(A864&lt;('d_시나리오'!$I$2-'d_시나리오'!$H$2)/('d_시나리오'!$J$2-'d_시나리오'!$H$2),'d_시나리오'!$H$2+SQRT(A864*('d_시나리오'!$J$2-'d_시나리오'!$H$2)*('d_시나리오'!$I$2-'d_시나리오'!$H$2)),'d_시나리오'!$J$2-SQRT((1-A864)*('d_시나리오'!$J$2-'d_시나리오'!$H$2)*('d_시나리오'!$J$2-'d_시나리오'!$I$2))))</f>
        <v/>
      </c>
      <c r="C864">
        <f>RAND()</f>
        <v/>
      </c>
      <c r="D864">
        <f>BETAINV(RAND(),IF(C864&lt;'d_고정'!$B$26,'d_고정'!$B$23,'d_고정'!$B$16)+1,'d_고정'!$B$17-IF(C864&lt;'d_고정'!$B$26,'d_고정'!$B$23,'d_고정'!$B$16)+1)*('d_고정'!$B$14+('d_고정'!$B$15-'d_고정'!$B$14)*RAND())</f>
        <v/>
      </c>
      <c r="E864">
        <f>INDEX('d_분포'!$A$2:$A$28,RANDBETWEEN(1,27))</f>
        <v/>
      </c>
      <c r="F864">
        <f>INDEX('d_분포'!$C$2:$C$5,RANDBETWEEN(1,4))*(0.9+0.2*RAND())</f>
        <v/>
      </c>
      <c r="G864">
        <f>RAND()</f>
        <v/>
      </c>
      <c r="H864">
        <f>(F864+(1-F864)*('d_고정'!$B$22*BETAINV(RAND(),IF(G864&lt;'d_고정'!$B$26,'d_고정'!$B$25,'d_고정'!$B$20)+1,'d_고정'!$B$21-IF(G864&lt;'d_고정'!$B$26,'d_고정'!$B$25,'d_고정'!$B$20)+1)+(1-'d_고정'!$B$22)*BETAINV(RAND(),IF(G864&lt;'d_고정'!$B$26,'d_고정'!$B$24,'d_고정'!$B$18)+1,'d_고정'!$B$19-IF(G864&lt;'d_고정'!$B$26,'d_고정'!$B$24,'d_고정'!$B$18)+1))*('d_고정'!$B$14+('d_고정'!$B$15-'d_고정'!$B$14)*RAND()))/F864</f>
        <v/>
      </c>
      <c r="I864">
        <f>RAND()</f>
        <v/>
      </c>
      <c r="J864">
        <f>IF('d_시나리오'!$J$3='d_시나리오'!$H$3,'d_시나리오'!$I$3,IF(I864&lt;('d_시나리오'!$I$3-'d_시나리오'!$H$3)/('d_시나리오'!$J$3-'d_시나리오'!$H$3),'d_시나리오'!$H$3+SQRT(I864*('d_시나리오'!$J$3-'d_시나리오'!$H$3)*('d_시나리오'!$I$3-'d_시나리오'!$H$3)),'d_시나리오'!$J$3-SQRT((1-I864)*('d_시나리오'!$J$3-'d_시나리오'!$H$3)*('d_시나리오'!$J$3-'d_시나리오'!$I$3))))</f>
        <v/>
      </c>
      <c r="K864">
        <f>RAND()</f>
        <v/>
      </c>
      <c r="L864">
        <f>IF('d_시나리오'!$J$4='d_시나리오'!$H$4,'d_시나리오'!$I$4,IF(K864&lt;('d_시나리오'!$I$4-'d_시나리오'!$H$4)/('d_시나리오'!$J$4-'d_시나리오'!$H$4),'d_시나리오'!$H$4+SQRT(K864*('d_시나리오'!$J$4-'d_시나리오'!$H$4)*('d_시나리오'!$I$4-'d_시나리오'!$H$4)),'d_시나리오'!$J$4-SQRT((1-K864)*('d_시나리오'!$J$4-'d_시나리오'!$H$4)*('d_시나리오'!$J$4-'d_시나리오'!$I$4))))</f>
        <v/>
      </c>
      <c r="M864">
        <f>RAND()</f>
        <v/>
      </c>
      <c r="N864">
        <f>IF('d_시나리오'!$J$5='d_시나리오'!$H$5,'d_시나리오'!$I$5,IF(M864&lt;('d_시나리오'!$I$5-'d_시나리오'!$H$5)/('d_시나리오'!$J$5-'d_시나리오'!$H$5),'d_시나리오'!$H$5+SQRT(M864*('d_시나리오'!$J$5-'d_시나리오'!$H$5)*('d_시나리오'!$I$5-'d_시나리오'!$H$5)),'d_시나리오'!$J$5-SQRT((1-M864)*('d_시나리오'!$J$5-'d_시나리오'!$H$5)*('d_시나리오'!$J$5-'d_시나리오'!$I$5))))</f>
        <v/>
      </c>
      <c r="O864">
        <f>RAND()</f>
        <v/>
      </c>
      <c r="P864">
        <f>IF('d_시나리오'!$J$6='d_시나리오'!$H$6,'d_시나리오'!$I$6,IF(O864&lt;('d_시나리오'!$I$6-'d_시나리오'!$H$6)/('d_시나리오'!$J$6-'d_시나리오'!$H$6),'d_시나리오'!$H$6+SQRT(O864*('d_시나리오'!$J$6-'d_시나리오'!$H$6)*('d_시나리오'!$I$6-'d_시나리오'!$H$6)),'d_시나리오'!$J$6-SQRT((1-O864)*('d_시나리오'!$J$6-'d_시나리오'!$H$6)*('d_시나리오'!$J$6-'d_시나리오'!$I$6))))</f>
        <v/>
      </c>
      <c r="Q864">
        <f>INDEX('d_분포'!$B$2:$B$57,RANDBETWEEN(1,56))</f>
        <v/>
      </c>
      <c r="R864">
        <f>BETAINV(RAND(),5,5)</f>
        <v/>
      </c>
      <c r="S864">
        <f>'d_고정'!$B$1*'6_기대효과'!$H$7*('d_시나리오'!$I$7/'d_고정'!$B$2)*B864</f>
        <v/>
      </c>
      <c r="T864">
        <f>S864*D864</f>
        <v/>
      </c>
      <c r="U864">
        <f>S864*F864*H864</f>
        <v/>
      </c>
      <c r="V864">
        <f>S864*F864*(H864-1)</f>
        <v/>
      </c>
      <c r="W864">
        <f>U864*J864</f>
        <v/>
      </c>
      <c r="X864">
        <f>T864+W864</f>
        <v/>
      </c>
      <c r="Y864">
        <f>(T864*E864+W864*L864)*(1-R864-'d_고정'!$B$13)</f>
        <v/>
      </c>
      <c r="Z864">
        <f>(U864*N864*Q864+'d_고정'!$B$3*('6_기대효과'!$H$7/8)*Q864*'d_고정'!$B$10*P864*('6_기대효과'!$K$7/'d_고정'!$B$9))*(1-R864)</f>
        <v/>
      </c>
      <c r="AA864">
        <f>W864*L864*(1-R864-'d_고정'!$B$13)+U864*MAX(N864-'d_고정'!$B$10*P864*('6_기대효과'!$K$7/'d_고정'!$B$9),0)*Q864*(1-R864)</f>
        <v/>
      </c>
      <c r="AB864">
        <f>Y864+Z864</f>
        <v/>
      </c>
      <c r="AC864">
        <f>Y864/('d_고정'!$B$5*'6_기대효과'!$H$7/8)/'d_고정'!$B$6</f>
        <v/>
      </c>
      <c r="AD864">
        <f>Y864/('d_고정'!$B$8*'6_기대효과'!$H$7/8)</f>
        <v/>
      </c>
    </row>
    <row r="865">
      <c r="A865">
        <f>RAND()</f>
        <v/>
      </c>
      <c r="B865">
        <f>IF('d_시나리오'!$J$2='d_시나리오'!$H$2,'d_시나리오'!$I$2,IF(A865&lt;('d_시나리오'!$I$2-'d_시나리오'!$H$2)/('d_시나리오'!$J$2-'d_시나리오'!$H$2),'d_시나리오'!$H$2+SQRT(A865*('d_시나리오'!$J$2-'d_시나리오'!$H$2)*('d_시나리오'!$I$2-'d_시나리오'!$H$2)),'d_시나리오'!$J$2-SQRT((1-A865)*('d_시나리오'!$J$2-'d_시나리오'!$H$2)*('d_시나리오'!$J$2-'d_시나리오'!$I$2))))</f>
        <v/>
      </c>
      <c r="C865">
        <f>RAND()</f>
        <v/>
      </c>
      <c r="D865">
        <f>BETAINV(RAND(),IF(C865&lt;'d_고정'!$B$26,'d_고정'!$B$23,'d_고정'!$B$16)+1,'d_고정'!$B$17-IF(C865&lt;'d_고정'!$B$26,'d_고정'!$B$23,'d_고정'!$B$16)+1)*('d_고정'!$B$14+('d_고정'!$B$15-'d_고정'!$B$14)*RAND())</f>
        <v/>
      </c>
      <c r="E865">
        <f>INDEX('d_분포'!$A$2:$A$28,RANDBETWEEN(1,27))</f>
        <v/>
      </c>
      <c r="F865">
        <f>INDEX('d_분포'!$C$2:$C$5,RANDBETWEEN(1,4))*(0.9+0.2*RAND())</f>
        <v/>
      </c>
      <c r="G865">
        <f>RAND()</f>
        <v/>
      </c>
      <c r="H865">
        <f>(F865+(1-F865)*('d_고정'!$B$22*BETAINV(RAND(),IF(G865&lt;'d_고정'!$B$26,'d_고정'!$B$25,'d_고정'!$B$20)+1,'d_고정'!$B$21-IF(G865&lt;'d_고정'!$B$26,'d_고정'!$B$25,'d_고정'!$B$20)+1)+(1-'d_고정'!$B$22)*BETAINV(RAND(),IF(G865&lt;'d_고정'!$B$26,'d_고정'!$B$24,'d_고정'!$B$18)+1,'d_고정'!$B$19-IF(G865&lt;'d_고정'!$B$26,'d_고정'!$B$24,'d_고정'!$B$18)+1))*('d_고정'!$B$14+('d_고정'!$B$15-'d_고정'!$B$14)*RAND()))/F865</f>
        <v/>
      </c>
      <c r="I865">
        <f>RAND()</f>
        <v/>
      </c>
      <c r="J865">
        <f>IF('d_시나리오'!$J$3='d_시나리오'!$H$3,'d_시나리오'!$I$3,IF(I865&lt;('d_시나리오'!$I$3-'d_시나리오'!$H$3)/('d_시나리오'!$J$3-'d_시나리오'!$H$3),'d_시나리오'!$H$3+SQRT(I865*('d_시나리오'!$J$3-'d_시나리오'!$H$3)*('d_시나리오'!$I$3-'d_시나리오'!$H$3)),'d_시나리오'!$J$3-SQRT((1-I865)*('d_시나리오'!$J$3-'d_시나리오'!$H$3)*('d_시나리오'!$J$3-'d_시나리오'!$I$3))))</f>
        <v/>
      </c>
      <c r="K865">
        <f>RAND()</f>
        <v/>
      </c>
      <c r="L865">
        <f>IF('d_시나리오'!$J$4='d_시나리오'!$H$4,'d_시나리오'!$I$4,IF(K865&lt;('d_시나리오'!$I$4-'d_시나리오'!$H$4)/('d_시나리오'!$J$4-'d_시나리오'!$H$4),'d_시나리오'!$H$4+SQRT(K865*('d_시나리오'!$J$4-'d_시나리오'!$H$4)*('d_시나리오'!$I$4-'d_시나리오'!$H$4)),'d_시나리오'!$J$4-SQRT((1-K865)*('d_시나리오'!$J$4-'d_시나리오'!$H$4)*('d_시나리오'!$J$4-'d_시나리오'!$I$4))))</f>
        <v/>
      </c>
      <c r="M865">
        <f>RAND()</f>
        <v/>
      </c>
      <c r="N865">
        <f>IF('d_시나리오'!$J$5='d_시나리오'!$H$5,'d_시나리오'!$I$5,IF(M865&lt;('d_시나리오'!$I$5-'d_시나리오'!$H$5)/('d_시나리오'!$J$5-'d_시나리오'!$H$5),'d_시나리오'!$H$5+SQRT(M865*('d_시나리오'!$J$5-'d_시나리오'!$H$5)*('d_시나리오'!$I$5-'d_시나리오'!$H$5)),'d_시나리오'!$J$5-SQRT((1-M865)*('d_시나리오'!$J$5-'d_시나리오'!$H$5)*('d_시나리오'!$J$5-'d_시나리오'!$I$5))))</f>
        <v/>
      </c>
      <c r="O865">
        <f>RAND()</f>
        <v/>
      </c>
      <c r="P865">
        <f>IF('d_시나리오'!$J$6='d_시나리오'!$H$6,'d_시나리오'!$I$6,IF(O865&lt;('d_시나리오'!$I$6-'d_시나리오'!$H$6)/('d_시나리오'!$J$6-'d_시나리오'!$H$6),'d_시나리오'!$H$6+SQRT(O865*('d_시나리오'!$J$6-'d_시나리오'!$H$6)*('d_시나리오'!$I$6-'d_시나리오'!$H$6)),'d_시나리오'!$J$6-SQRT((1-O865)*('d_시나리오'!$J$6-'d_시나리오'!$H$6)*('d_시나리오'!$J$6-'d_시나리오'!$I$6))))</f>
        <v/>
      </c>
      <c r="Q865">
        <f>INDEX('d_분포'!$B$2:$B$57,RANDBETWEEN(1,56))</f>
        <v/>
      </c>
      <c r="R865">
        <f>BETAINV(RAND(),5,5)</f>
        <v/>
      </c>
      <c r="S865">
        <f>'d_고정'!$B$1*'6_기대효과'!$H$7*('d_시나리오'!$I$7/'d_고정'!$B$2)*B865</f>
        <v/>
      </c>
      <c r="T865">
        <f>S865*D865</f>
        <v/>
      </c>
      <c r="U865">
        <f>S865*F865*H865</f>
        <v/>
      </c>
      <c r="V865">
        <f>S865*F865*(H865-1)</f>
        <v/>
      </c>
      <c r="W865">
        <f>U865*J865</f>
        <v/>
      </c>
      <c r="X865">
        <f>T865+W865</f>
        <v/>
      </c>
      <c r="Y865">
        <f>(T865*E865+W865*L865)*(1-R865-'d_고정'!$B$13)</f>
        <v/>
      </c>
      <c r="Z865">
        <f>(U865*N865*Q865+'d_고정'!$B$3*('6_기대효과'!$H$7/8)*Q865*'d_고정'!$B$10*P865*('6_기대효과'!$K$7/'d_고정'!$B$9))*(1-R865)</f>
        <v/>
      </c>
      <c r="AA865">
        <f>W865*L865*(1-R865-'d_고정'!$B$13)+U865*MAX(N865-'d_고정'!$B$10*P865*('6_기대효과'!$K$7/'d_고정'!$B$9),0)*Q865*(1-R865)</f>
        <v/>
      </c>
      <c r="AB865">
        <f>Y865+Z865</f>
        <v/>
      </c>
      <c r="AC865">
        <f>Y865/('d_고정'!$B$5*'6_기대효과'!$H$7/8)/'d_고정'!$B$6</f>
        <v/>
      </c>
      <c r="AD865">
        <f>Y865/('d_고정'!$B$8*'6_기대효과'!$H$7/8)</f>
        <v/>
      </c>
    </row>
    <row r="866">
      <c r="A866">
        <f>RAND()</f>
        <v/>
      </c>
      <c r="B866">
        <f>IF('d_시나리오'!$J$2='d_시나리오'!$H$2,'d_시나리오'!$I$2,IF(A866&lt;('d_시나리오'!$I$2-'d_시나리오'!$H$2)/('d_시나리오'!$J$2-'d_시나리오'!$H$2),'d_시나리오'!$H$2+SQRT(A866*('d_시나리오'!$J$2-'d_시나리오'!$H$2)*('d_시나리오'!$I$2-'d_시나리오'!$H$2)),'d_시나리오'!$J$2-SQRT((1-A866)*('d_시나리오'!$J$2-'d_시나리오'!$H$2)*('d_시나리오'!$J$2-'d_시나리오'!$I$2))))</f>
        <v/>
      </c>
      <c r="C866">
        <f>RAND()</f>
        <v/>
      </c>
      <c r="D866">
        <f>BETAINV(RAND(),IF(C866&lt;'d_고정'!$B$26,'d_고정'!$B$23,'d_고정'!$B$16)+1,'d_고정'!$B$17-IF(C866&lt;'d_고정'!$B$26,'d_고정'!$B$23,'d_고정'!$B$16)+1)*('d_고정'!$B$14+('d_고정'!$B$15-'d_고정'!$B$14)*RAND())</f>
        <v/>
      </c>
      <c r="E866">
        <f>INDEX('d_분포'!$A$2:$A$28,RANDBETWEEN(1,27))</f>
        <v/>
      </c>
      <c r="F866">
        <f>INDEX('d_분포'!$C$2:$C$5,RANDBETWEEN(1,4))*(0.9+0.2*RAND())</f>
        <v/>
      </c>
      <c r="G866">
        <f>RAND()</f>
        <v/>
      </c>
      <c r="H866">
        <f>(F866+(1-F866)*('d_고정'!$B$22*BETAINV(RAND(),IF(G866&lt;'d_고정'!$B$26,'d_고정'!$B$25,'d_고정'!$B$20)+1,'d_고정'!$B$21-IF(G866&lt;'d_고정'!$B$26,'d_고정'!$B$25,'d_고정'!$B$20)+1)+(1-'d_고정'!$B$22)*BETAINV(RAND(),IF(G866&lt;'d_고정'!$B$26,'d_고정'!$B$24,'d_고정'!$B$18)+1,'d_고정'!$B$19-IF(G866&lt;'d_고정'!$B$26,'d_고정'!$B$24,'d_고정'!$B$18)+1))*('d_고정'!$B$14+('d_고정'!$B$15-'d_고정'!$B$14)*RAND()))/F866</f>
        <v/>
      </c>
      <c r="I866">
        <f>RAND()</f>
        <v/>
      </c>
      <c r="J866">
        <f>IF('d_시나리오'!$J$3='d_시나리오'!$H$3,'d_시나리오'!$I$3,IF(I866&lt;('d_시나리오'!$I$3-'d_시나리오'!$H$3)/('d_시나리오'!$J$3-'d_시나리오'!$H$3),'d_시나리오'!$H$3+SQRT(I866*('d_시나리오'!$J$3-'d_시나리오'!$H$3)*('d_시나리오'!$I$3-'d_시나리오'!$H$3)),'d_시나리오'!$J$3-SQRT((1-I866)*('d_시나리오'!$J$3-'d_시나리오'!$H$3)*('d_시나리오'!$J$3-'d_시나리오'!$I$3))))</f>
        <v/>
      </c>
      <c r="K866">
        <f>RAND()</f>
        <v/>
      </c>
      <c r="L866">
        <f>IF('d_시나리오'!$J$4='d_시나리오'!$H$4,'d_시나리오'!$I$4,IF(K866&lt;('d_시나리오'!$I$4-'d_시나리오'!$H$4)/('d_시나리오'!$J$4-'d_시나리오'!$H$4),'d_시나리오'!$H$4+SQRT(K866*('d_시나리오'!$J$4-'d_시나리오'!$H$4)*('d_시나리오'!$I$4-'d_시나리오'!$H$4)),'d_시나리오'!$J$4-SQRT((1-K866)*('d_시나리오'!$J$4-'d_시나리오'!$H$4)*('d_시나리오'!$J$4-'d_시나리오'!$I$4))))</f>
        <v/>
      </c>
      <c r="M866">
        <f>RAND()</f>
        <v/>
      </c>
      <c r="N866">
        <f>IF('d_시나리오'!$J$5='d_시나리오'!$H$5,'d_시나리오'!$I$5,IF(M866&lt;('d_시나리오'!$I$5-'d_시나리오'!$H$5)/('d_시나리오'!$J$5-'d_시나리오'!$H$5),'d_시나리오'!$H$5+SQRT(M866*('d_시나리오'!$J$5-'d_시나리오'!$H$5)*('d_시나리오'!$I$5-'d_시나리오'!$H$5)),'d_시나리오'!$J$5-SQRT((1-M866)*('d_시나리오'!$J$5-'d_시나리오'!$H$5)*('d_시나리오'!$J$5-'d_시나리오'!$I$5))))</f>
        <v/>
      </c>
      <c r="O866">
        <f>RAND()</f>
        <v/>
      </c>
      <c r="P866">
        <f>IF('d_시나리오'!$J$6='d_시나리오'!$H$6,'d_시나리오'!$I$6,IF(O866&lt;('d_시나리오'!$I$6-'d_시나리오'!$H$6)/('d_시나리오'!$J$6-'d_시나리오'!$H$6),'d_시나리오'!$H$6+SQRT(O866*('d_시나리오'!$J$6-'d_시나리오'!$H$6)*('d_시나리오'!$I$6-'d_시나리오'!$H$6)),'d_시나리오'!$J$6-SQRT((1-O866)*('d_시나리오'!$J$6-'d_시나리오'!$H$6)*('d_시나리오'!$J$6-'d_시나리오'!$I$6))))</f>
        <v/>
      </c>
      <c r="Q866">
        <f>INDEX('d_분포'!$B$2:$B$57,RANDBETWEEN(1,56))</f>
        <v/>
      </c>
      <c r="R866">
        <f>BETAINV(RAND(),5,5)</f>
        <v/>
      </c>
      <c r="S866">
        <f>'d_고정'!$B$1*'6_기대효과'!$H$7*('d_시나리오'!$I$7/'d_고정'!$B$2)*B866</f>
        <v/>
      </c>
      <c r="T866">
        <f>S866*D866</f>
        <v/>
      </c>
      <c r="U866">
        <f>S866*F866*H866</f>
        <v/>
      </c>
      <c r="V866">
        <f>S866*F866*(H866-1)</f>
        <v/>
      </c>
      <c r="W866">
        <f>U866*J866</f>
        <v/>
      </c>
      <c r="X866">
        <f>T866+W866</f>
        <v/>
      </c>
      <c r="Y866">
        <f>(T866*E866+W866*L866)*(1-R866-'d_고정'!$B$13)</f>
        <v/>
      </c>
      <c r="Z866">
        <f>(U866*N866*Q866+'d_고정'!$B$3*('6_기대효과'!$H$7/8)*Q866*'d_고정'!$B$10*P866*('6_기대효과'!$K$7/'d_고정'!$B$9))*(1-R866)</f>
        <v/>
      </c>
      <c r="AA866">
        <f>W866*L866*(1-R866-'d_고정'!$B$13)+U866*MAX(N866-'d_고정'!$B$10*P866*('6_기대효과'!$K$7/'d_고정'!$B$9),0)*Q866*(1-R866)</f>
        <v/>
      </c>
      <c r="AB866">
        <f>Y866+Z866</f>
        <v/>
      </c>
      <c r="AC866">
        <f>Y866/('d_고정'!$B$5*'6_기대효과'!$H$7/8)/'d_고정'!$B$6</f>
        <v/>
      </c>
      <c r="AD866">
        <f>Y866/('d_고정'!$B$8*'6_기대효과'!$H$7/8)</f>
        <v/>
      </c>
    </row>
    <row r="867">
      <c r="A867">
        <f>RAND()</f>
        <v/>
      </c>
      <c r="B867">
        <f>IF('d_시나리오'!$J$2='d_시나리오'!$H$2,'d_시나리오'!$I$2,IF(A867&lt;('d_시나리오'!$I$2-'d_시나리오'!$H$2)/('d_시나리오'!$J$2-'d_시나리오'!$H$2),'d_시나리오'!$H$2+SQRT(A867*('d_시나리오'!$J$2-'d_시나리오'!$H$2)*('d_시나리오'!$I$2-'d_시나리오'!$H$2)),'d_시나리오'!$J$2-SQRT((1-A867)*('d_시나리오'!$J$2-'d_시나리오'!$H$2)*('d_시나리오'!$J$2-'d_시나리오'!$I$2))))</f>
        <v/>
      </c>
      <c r="C867">
        <f>RAND()</f>
        <v/>
      </c>
      <c r="D867">
        <f>BETAINV(RAND(),IF(C867&lt;'d_고정'!$B$26,'d_고정'!$B$23,'d_고정'!$B$16)+1,'d_고정'!$B$17-IF(C867&lt;'d_고정'!$B$26,'d_고정'!$B$23,'d_고정'!$B$16)+1)*('d_고정'!$B$14+('d_고정'!$B$15-'d_고정'!$B$14)*RAND())</f>
        <v/>
      </c>
      <c r="E867">
        <f>INDEX('d_분포'!$A$2:$A$28,RANDBETWEEN(1,27))</f>
        <v/>
      </c>
      <c r="F867">
        <f>INDEX('d_분포'!$C$2:$C$5,RANDBETWEEN(1,4))*(0.9+0.2*RAND())</f>
        <v/>
      </c>
      <c r="G867">
        <f>RAND()</f>
        <v/>
      </c>
      <c r="H867">
        <f>(F867+(1-F867)*('d_고정'!$B$22*BETAINV(RAND(),IF(G867&lt;'d_고정'!$B$26,'d_고정'!$B$25,'d_고정'!$B$20)+1,'d_고정'!$B$21-IF(G867&lt;'d_고정'!$B$26,'d_고정'!$B$25,'d_고정'!$B$20)+1)+(1-'d_고정'!$B$22)*BETAINV(RAND(),IF(G867&lt;'d_고정'!$B$26,'d_고정'!$B$24,'d_고정'!$B$18)+1,'d_고정'!$B$19-IF(G867&lt;'d_고정'!$B$26,'d_고정'!$B$24,'d_고정'!$B$18)+1))*('d_고정'!$B$14+('d_고정'!$B$15-'d_고정'!$B$14)*RAND()))/F867</f>
        <v/>
      </c>
      <c r="I867">
        <f>RAND()</f>
        <v/>
      </c>
      <c r="J867">
        <f>IF('d_시나리오'!$J$3='d_시나리오'!$H$3,'d_시나리오'!$I$3,IF(I867&lt;('d_시나리오'!$I$3-'d_시나리오'!$H$3)/('d_시나리오'!$J$3-'d_시나리오'!$H$3),'d_시나리오'!$H$3+SQRT(I867*('d_시나리오'!$J$3-'d_시나리오'!$H$3)*('d_시나리오'!$I$3-'d_시나리오'!$H$3)),'d_시나리오'!$J$3-SQRT((1-I867)*('d_시나리오'!$J$3-'d_시나리오'!$H$3)*('d_시나리오'!$J$3-'d_시나리오'!$I$3))))</f>
        <v/>
      </c>
      <c r="K867">
        <f>RAND()</f>
        <v/>
      </c>
      <c r="L867">
        <f>IF('d_시나리오'!$J$4='d_시나리오'!$H$4,'d_시나리오'!$I$4,IF(K867&lt;('d_시나리오'!$I$4-'d_시나리오'!$H$4)/('d_시나리오'!$J$4-'d_시나리오'!$H$4),'d_시나리오'!$H$4+SQRT(K867*('d_시나리오'!$J$4-'d_시나리오'!$H$4)*('d_시나리오'!$I$4-'d_시나리오'!$H$4)),'d_시나리오'!$J$4-SQRT((1-K867)*('d_시나리오'!$J$4-'d_시나리오'!$H$4)*('d_시나리오'!$J$4-'d_시나리오'!$I$4))))</f>
        <v/>
      </c>
      <c r="M867">
        <f>RAND()</f>
        <v/>
      </c>
      <c r="N867">
        <f>IF('d_시나리오'!$J$5='d_시나리오'!$H$5,'d_시나리오'!$I$5,IF(M867&lt;('d_시나리오'!$I$5-'d_시나리오'!$H$5)/('d_시나리오'!$J$5-'d_시나리오'!$H$5),'d_시나리오'!$H$5+SQRT(M867*('d_시나리오'!$J$5-'d_시나리오'!$H$5)*('d_시나리오'!$I$5-'d_시나리오'!$H$5)),'d_시나리오'!$J$5-SQRT((1-M867)*('d_시나리오'!$J$5-'d_시나리오'!$H$5)*('d_시나리오'!$J$5-'d_시나리오'!$I$5))))</f>
        <v/>
      </c>
      <c r="O867">
        <f>RAND()</f>
        <v/>
      </c>
      <c r="P867">
        <f>IF('d_시나리오'!$J$6='d_시나리오'!$H$6,'d_시나리오'!$I$6,IF(O867&lt;('d_시나리오'!$I$6-'d_시나리오'!$H$6)/('d_시나리오'!$J$6-'d_시나리오'!$H$6),'d_시나리오'!$H$6+SQRT(O867*('d_시나리오'!$J$6-'d_시나리오'!$H$6)*('d_시나리오'!$I$6-'d_시나리오'!$H$6)),'d_시나리오'!$J$6-SQRT((1-O867)*('d_시나리오'!$J$6-'d_시나리오'!$H$6)*('d_시나리오'!$J$6-'d_시나리오'!$I$6))))</f>
        <v/>
      </c>
      <c r="Q867">
        <f>INDEX('d_분포'!$B$2:$B$57,RANDBETWEEN(1,56))</f>
        <v/>
      </c>
      <c r="R867">
        <f>BETAINV(RAND(),5,5)</f>
        <v/>
      </c>
      <c r="S867">
        <f>'d_고정'!$B$1*'6_기대효과'!$H$7*('d_시나리오'!$I$7/'d_고정'!$B$2)*B867</f>
        <v/>
      </c>
      <c r="T867">
        <f>S867*D867</f>
        <v/>
      </c>
      <c r="U867">
        <f>S867*F867*H867</f>
        <v/>
      </c>
      <c r="V867">
        <f>S867*F867*(H867-1)</f>
        <v/>
      </c>
      <c r="W867">
        <f>U867*J867</f>
        <v/>
      </c>
      <c r="X867">
        <f>T867+W867</f>
        <v/>
      </c>
      <c r="Y867">
        <f>(T867*E867+W867*L867)*(1-R867-'d_고정'!$B$13)</f>
        <v/>
      </c>
      <c r="Z867">
        <f>(U867*N867*Q867+'d_고정'!$B$3*('6_기대효과'!$H$7/8)*Q867*'d_고정'!$B$10*P867*('6_기대효과'!$K$7/'d_고정'!$B$9))*(1-R867)</f>
        <v/>
      </c>
      <c r="AA867">
        <f>W867*L867*(1-R867-'d_고정'!$B$13)+U867*MAX(N867-'d_고정'!$B$10*P867*('6_기대효과'!$K$7/'d_고정'!$B$9),0)*Q867*(1-R867)</f>
        <v/>
      </c>
      <c r="AB867">
        <f>Y867+Z867</f>
        <v/>
      </c>
      <c r="AC867">
        <f>Y867/('d_고정'!$B$5*'6_기대효과'!$H$7/8)/'d_고정'!$B$6</f>
        <v/>
      </c>
      <c r="AD867">
        <f>Y867/('d_고정'!$B$8*'6_기대효과'!$H$7/8)</f>
        <v/>
      </c>
    </row>
    <row r="868">
      <c r="A868">
        <f>RAND()</f>
        <v/>
      </c>
      <c r="B868">
        <f>IF('d_시나리오'!$J$2='d_시나리오'!$H$2,'d_시나리오'!$I$2,IF(A868&lt;('d_시나리오'!$I$2-'d_시나리오'!$H$2)/('d_시나리오'!$J$2-'d_시나리오'!$H$2),'d_시나리오'!$H$2+SQRT(A868*('d_시나리오'!$J$2-'d_시나리오'!$H$2)*('d_시나리오'!$I$2-'d_시나리오'!$H$2)),'d_시나리오'!$J$2-SQRT((1-A868)*('d_시나리오'!$J$2-'d_시나리오'!$H$2)*('d_시나리오'!$J$2-'d_시나리오'!$I$2))))</f>
        <v/>
      </c>
      <c r="C868">
        <f>RAND()</f>
        <v/>
      </c>
      <c r="D868">
        <f>BETAINV(RAND(),IF(C868&lt;'d_고정'!$B$26,'d_고정'!$B$23,'d_고정'!$B$16)+1,'d_고정'!$B$17-IF(C868&lt;'d_고정'!$B$26,'d_고정'!$B$23,'d_고정'!$B$16)+1)*('d_고정'!$B$14+('d_고정'!$B$15-'d_고정'!$B$14)*RAND())</f>
        <v/>
      </c>
      <c r="E868">
        <f>INDEX('d_분포'!$A$2:$A$28,RANDBETWEEN(1,27))</f>
        <v/>
      </c>
      <c r="F868">
        <f>INDEX('d_분포'!$C$2:$C$5,RANDBETWEEN(1,4))*(0.9+0.2*RAND())</f>
        <v/>
      </c>
      <c r="G868">
        <f>RAND()</f>
        <v/>
      </c>
      <c r="H868">
        <f>(F868+(1-F868)*('d_고정'!$B$22*BETAINV(RAND(),IF(G868&lt;'d_고정'!$B$26,'d_고정'!$B$25,'d_고정'!$B$20)+1,'d_고정'!$B$21-IF(G868&lt;'d_고정'!$B$26,'d_고정'!$B$25,'d_고정'!$B$20)+1)+(1-'d_고정'!$B$22)*BETAINV(RAND(),IF(G868&lt;'d_고정'!$B$26,'d_고정'!$B$24,'d_고정'!$B$18)+1,'d_고정'!$B$19-IF(G868&lt;'d_고정'!$B$26,'d_고정'!$B$24,'d_고정'!$B$18)+1))*('d_고정'!$B$14+('d_고정'!$B$15-'d_고정'!$B$14)*RAND()))/F868</f>
        <v/>
      </c>
      <c r="I868">
        <f>RAND()</f>
        <v/>
      </c>
      <c r="J868">
        <f>IF('d_시나리오'!$J$3='d_시나리오'!$H$3,'d_시나리오'!$I$3,IF(I868&lt;('d_시나리오'!$I$3-'d_시나리오'!$H$3)/('d_시나리오'!$J$3-'d_시나리오'!$H$3),'d_시나리오'!$H$3+SQRT(I868*('d_시나리오'!$J$3-'d_시나리오'!$H$3)*('d_시나리오'!$I$3-'d_시나리오'!$H$3)),'d_시나리오'!$J$3-SQRT((1-I868)*('d_시나리오'!$J$3-'d_시나리오'!$H$3)*('d_시나리오'!$J$3-'d_시나리오'!$I$3))))</f>
        <v/>
      </c>
      <c r="K868">
        <f>RAND()</f>
        <v/>
      </c>
      <c r="L868">
        <f>IF('d_시나리오'!$J$4='d_시나리오'!$H$4,'d_시나리오'!$I$4,IF(K868&lt;('d_시나리오'!$I$4-'d_시나리오'!$H$4)/('d_시나리오'!$J$4-'d_시나리오'!$H$4),'d_시나리오'!$H$4+SQRT(K868*('d_시나리오'!$J$4-'d_시나리오'!$H$4)*('d_시나리오'!$I$4-'d_시나리오'!$H$4)),'d_시나리오'!$J$4-SQRT((1-K868)*('d_시나리오'!$J$4-'d_시나리오'!$H$4)*('d_시나리오'!$J$4-'d_시나리오'!$I$4))))</f>
        <v/>
      </c>
      <c r="M868">
        <f>RAND()</f>
        <v/>
      </c>
      <c r="N868">
        <f>IF('d_시나리오'!$J$5='d_시나리오'!$H$5,'d_시나리오'!$I$5,IF(M868&lt;('d_시나리오'!$I$5-'d_시나리오'!$H$5)/('d_시나리오'!$J$5-'d_시나리오'!$H$5),'d_시나리오'!$H$5+SQRT(M868*('d_시나리오'!$J$5-'d_시나리오'!$H$5)*('d_시나리오'!$I$5-'d_시나리오'!$H$5)),'d_시나리오'!$J$5-SQRT((1-M868)*('d_시나리오'!$J$5-'d_시나리오'!$H$5)*('d_시나리오'!$J$5-'d_시나리오'!$I$5))))</f>
        <v/>
      </c>
      <c r="O868">
        <f>RAND()</f>
        <v/>
      </c>
      <c r="P868">
        <f>IF('d_시나리오'!$J$6='d_시나리오'!$H$6,'d_시나리오'!$I$6,IF(O868&lt;('d_시나리오'!$I$6-'d_시나리오'!$H$6)/('d_시나리오'!$J$6-'d_시나리오'!$H$6),'d_시나리오'!$H$6+SQRT(O868*('d_시나리오'!$J$6-'d_시나리오'!$H$6)*('d_시나리오'!$I$6-'d_시나리오'!$H$6)),'d_시나리오'!$J$6-SQRT((1-O868)*('d_시나리오'!$J$6-'d_시나리오'!$H$6)*('d_시나리오'!$J$6-'d_시나리오'!$I$6))))</f>
        <v/>
      </c>
      <c r="Q868">
        <f>INDEX('d_분포'!$B$2:$B$57,RANDBETWEEN(1,56))</f>
        <v/>
      </c>
      <c r="R868">
        <f>BETAINV(RAND(),5,5)</f>
        <v/>
      </c>
      <c r="S868">
        <f>'d_고정'!$B$1*'6_기대효과'!$H$7*('d_시나리오'!$I$7/'d_고정'!$B$2)*B868</f>
        <v/>
      </c>
      <c r="T868">
        <f>S868*D868</f>
        <v/>
      </c>
      <c r="U868">
        <f>S868*F868*H868</f>
        <v/>
      </c>
      <c r="V868">
        <f>S868*F868*(H868-1)</f>
        <v/>
      </c>
      <c r="W868">
        <f>U868*J868</f>
        <v/>
      </c>
      <c r="X868">
        <f>T868+W868</f>
        <v/>
      </c>
      <c r="Y868">
        <f>(T868*E868+W868*L868)*(1-R868-'d_고정'!$B$13)</f>
        <v/>
      </c>
      <c r="Z868">
        <f>(U868*N868*Q868+'d_고정'!$B$3*('6_기대효과'!$H$7/8)*Q868*'d_고정'!$B$10*P868*('6_기대효과'!$K$7/'d_고정'!$B$9))*(1-R868)</f>
        <v/>
      </c>
      <c r="AA868">
        <f>W868*L868*(1-R868-'d_고정'!$B$13)+U868*MAX(N868-'d_고정'!$B$10*P868*('6_기대효과'!$K$7/'d_고정'!$B$9),0)*Q868*(1-R868)</f>
        <v/>
      </c>
      <c r="AB868">
        <f>Y868+Z868</f>
        <v/>
      </c>
      <c r="AC868">
        <f>Y868/('d_고정'!$B$5*'6_기대효과'!$H$7/8)/'d_고정'!$B$6</f>
        <v/>
      </c>
      <c r="AD868">
        <f>Y868/('d_고정'!$B$8*'6_기대효과'!$H$7/8)</f>
        <v/>
      </c>
    </row>
    <row r="869">
      <c r="A869">
        <f>RAND()</f>
        <v/>
      </c>
      <c r="B869">
        <f>IF('d_시나리오'!$J$2='d_시나리오'!$H$2,'d_시나리오'!$I$2,IF(A869&lt;('d_시나리오'!$I$2-'d_시나리오'!$H$2)/('d_시나리오'!$J$2-'d_시나리오'!$H$2),'d_시나리오'!$H$2+SQRT(A869*('d_시나리오'!$J$2-'d_시나리오'!$H$2)*('d_시나리오'!$I$2-'d_시나리오'!$H$2)),'d_시나리오'!$J$2-SQRT((1-A869)*('d_시나리오'!$J$2-'d_시나리오'!$H$2)*('d_시나리오'!$J$2-'d_시나리오'!$I$2))))</f>
        <v/>
      </c>
      <c r="C869">
        <f>RAND()</f>
        <v/>
      </c>
      <c r="D869">
        <f>BETAINV(RAND(),IF(C869&lt;'d_고정'!$B$26,'d_고정'!$B$23,'d_고정'!$B$16)+1,'d_고정'!$B$17-IF(C869&lt;'d_고정'!$B$26,'d_고정'!$B$23,'d_고정'!$B$16)+1)*('d_고정'!$B$14+('d_고정'!$B$15-'d_고정'!$B$14)*RAND())</f>
        <v/>
      </c>
      <c r="E869">
        <f>INDEX('d_분포'!$A$2:$A$28,RANDBETWEEN(1,27))</f>
        <v/>
      </c>
      <c r="F869">
        <f>INDEX('d_분포'!$C$2:$C$5,RANDBETWEEN(1,4))*(0.9+0.2*RAND())</f>
        <v/>
      </c>
      <c r="G869">
        <f>RAND()</f>
        <v/>
      </c>
      <c r="H869">
        <f>(F869+(1-F869)*('d_고정'!$B$22*BETAINV(RAND(),IF(G869&lt;'d_고정'!$B$26,'d_고정'!$B$25,'d_고정'!$B$20)+1,'d_고정'!$B$21-IF(G869&lt;'d_고정'!$B$26,'d_고정'!$B$25,'d_고정'!$B$20)+1)+(1-'d_고정'!$B$22)*BETAINV(RAND(),IF(G869&lt;'d_고정'!$B$26,'d_고정'!$B$24,'d_고정'!$B$18)+1,'d_고정'!$B$19-IF(G869&lt;'d_고정'!$B$26,'d_고정'!$B$24,'d_고정'!$B$18)+1))*('d_고정'!$B$14+('d_고정'!$B$15-'d_고정'!$B$14)*RAND()))/F869</f>
        <v/>
      </c>
      <c r="I869">
        <f>RAND()</f>
        <v/>
      </c>
      <c r="J869">
        <f>IF('d_시나리오'!$J$3='d_시나리오'!$H$3,'d_시나리오'!$I$3,IF(I869&lt;('d_시나리오'!$I$3-'d_시나리오'!$H$3)/('d_시나리오'!$J$3-'d_시나리오'!$H$3),'d_시나리오'!$H$3+SQRT(I869*('d_시나리오'!$J$3-'d_시나리오'!$H$3)*('d_시나리오'!$I$3-'d_시나리오'!$H$3)),'d_시나리오'!$J$3-SQRT((1-I869)*('d_시나리오'!$J$3-'d_시나리오'!$H$3)*('d_시나리오'!$J$3-'d_시나리오'!$I$3))))</f>
        <v/>
      </c>
      <c r="K869">
        <f>RAND()</f>
        <v/>
      </c>
      <c r="L869">
        <f>IF('d_시나리오'!$J$4='d_시나리오'!$H$4,'d_시나리오'!$I$4,IF(K869&lt;('d_시나리오'!$I$4-'d_시나리오'!$H$4)/('d_시나리오'!$J$4-'d_시나리오'!$H$4),'d_시나리오'!$H$4+SQRT(K869*('d_시나리오'!$J$4-'d_시나리오'!$H$4)*('d_시나리오'!$I$4-'d_시나리오'!$H$4)),'d_시나리오'!$J$4-SQRT((1-K869)*('d_시나리오'!$J$4-'d_시나리오'!$H$4)*('d_시나리오'!$J$4-'d_시나리오'!$I$4))))</f>
        <v/>
      </c>
      <c r="M869">
        <f>RAND()</f>
        <v/>
      </c>
      <c r="N869">
        <f>IF('d_시나리오'!$J$5='d_시나리오'!$H$5,'d_시나리오'!$I$5,IF(M869&lt;('d_시나리오'!$I$5-'d_시나리오'!$H$5)/('d_시나리오'!$J$5-'d_시나리오'!$H$5),'d_시나리오'!$H$5+SQRT(M869*('d_시나리오'!$J$5-'d_시나리오'!$H$5)*('d_시나리오'!$I$5-'d_시나리오'!$H$5)),'d_시나리오'!$J$5-SQRT((1-M869)*('d_시나리오'!$J$5-'d_시나리오'!$H$5)*('d_시나리오'!$J$5-'d_시나리오'!$I$5))))</f>
        <v/>
      </c>
      <c r="O869">
        <f>RAND()</f>
        <v/>
      </c>
      <c r="P869">
        <f>IF('d_시나리오'!$J$6='d_시나리오'!$H$6,'d_시나리오'!$I$6,IF(O869&lt;('d_시나리오'!$I$6-'d_시나리오'!$H$6)/('d_시나리오'!$J$6-'d_시나리오'!$H$6),'d_시나리오'!$H$6+SQRT(O869*('d_시나리오'!$J$6-'d_시나리오'!$H$6)*('d_시나리오'!$I$6-'d_시나리오'!$H$6)),'d_시나리오'!$J$6-SQRT((1-O869)*('d_시나리오'!$J$6-'d_시나리오'!$H$6)*('d_시나리오'!$J$6-'d_시나리오'!$I$6))))</f>
        <v/>
      </c>
      <c r="Q869">
        <f>INDEX('d_분포'!$B$2:$B$57,RANDBETWEEN(1,56))</f>
        <v/>
      </c>
      <c r="R869">
        <f>BETAINV(RAND(),5,5)</f>
        <v/>
      </c>
      <c r="S869">
        <f>'d_고정'!$B$1*'6_기대효과'!$H$7*('d_시나리오'!$I$7/'d_고정'!$B$2)*B869</f>
        <v/>
      </c>
      <c r="T869">
        <f>S869*D869</f>
        <v/>
      </c>
      <c r="U869">
        <f>S869*F869*H869</f>
        <v/>
      </c>
      <c r="V869">
        <f>S869*F869*(H869-1)</f>
        <v/>
      </c>
      <c r="W869">
        <f>U869*J869</f>
        <v/>
      </c>
      <c r="X869">
        <f>T869+W869</f>
        <v/>
      </c>
      <c r="Y869">
        <f>(T869*E869+W869*L869)*(1-R869-'d_고정'!$B$13)</f>
        <v/>
      </c>
      <c r="Z869">
        <f>(U869*N869*Q869+'d_고정'!$B$3*('6_기대효과'!$H$7/8)*Q869*'d_고정'!$B$10*P869*('6_기대효과'!$K$7/'d_고정'!$B$9))*(1-R869)</f>
        <v/>
      </c>
      <c r="AA869">
        <f>W869*L869*(1-R869-'d_고정'!$B$13)+U869*MAX(N869-'d_고정'!$B$10*P869*('6_기대효과'!$K$7/'d_고정'!$B$9),0)*Q869*(1-R869)</f>
        <v/>
      </c>
      <c r="AB869">
        <f>Y869+Z869</f>
        <v/>
      </c>
      <c r="AC869">
        <f>Y869/('d_고정'!$B$5*'6_기대효과'!$H$7/8)/'d_고정'!$B$6</f>
        <v/>
      </c>
      <c r="AD869">
        <f>Y869/('d_고정'!$B$8*'6_기대효과'!$H$7/8)</f>
        <v/>
      </c>
    </row>
    <row r="870">
      <c r="A870">
        <f>RAND()</f>
        <v/>
      </c>
      <c r="B870">
        <f>IF('d_시나리오'!$J$2='d_시나리오'!$H$2,'d_시나리오'!$I$2,IF(A870&lt;('d_시나리오'!$I$2-'d_시나리오'!$H$2)/('d_시나리오'!$J$2-'d_시나리오'!$H$2),'d_시나리오'!$H$2+SQRT(A870*('d_시나리오'!$J$2-'d_시나리오'!$H$2)*('d_시나리오'!$I$2-'d_시나리오'!$H$2)),'d_시나리오'!$J$2-SQRT((1-A870)*('d_시나리오'!$J$2-'d_시나리오'!$H$2)*('d_시나리오'!$J$2-'d_시나리오'!$I$2))))</f>
        <v/>
      </c>
      <c r="C870">
        <f>RAND()</f>
        <v/>
      </c>
      <c r="D870">
        <f>BETAINV(RAND(),IF(C870&lt;'d_고정'!$B$26,'d_고정'!$B$23,'d_고정'!$B$16)+1,'d_고정'!$B$17-IF(C870&lt;'d_고정'!$B$26,'d_고정'!$B$23,'d_고정'!$B$16)+1)*('d_고정'!$B$14+('d_고정'!$B$15-'d_고정'!$B$14)*RAND())</f>
        <v/>
      </c>
      <c r="E870">
        <f>INDEX('d_분포'!$A$2:$A$28,RANDBETWEEN(1,27))</f>
        <v/>
      </c>
      <c r="F870">
        <f>INDEX('d_분포'!$C$2:$C$5,RANDBETWEEN(1,4))*(0.9+0.2*RAND())</f>
        <v/>
      </c>
      <c r="G870">
        <f>RAND()</f>
        <v/>
      </c>
      <c r="H870">
        <f>(F870+(1-F870)*('d_고정'!$B$22*BETAINV(RAND(),IF(G870&lt;'d_고정'!$B$26,'d_고정'!$B$25,'d_고정'!$B$20)+1,'d_고정'!$B$21-IF(G870&lt;'d_고정'!$B$26,'d_고정'!$B$25,'d_고정'!$B$20)+1)+(1-'d_고정'!$B$22)*BETAINV(RAND(),IF(G870&lt;'d_고정'!$B$26,'d_고정'!$B$24,'d_고정'!$B$18)+1,'d_고정'!$B$19-IF(G870&lt;'d_고정'!$B$26,'d_고정'!$B$24,'d_고정'!$B$18)+1))*('d_고정'!$B$14+('d_고정'!$B$15-'d_고정'!$B$14)*RAND()))/F870</f>
        <v/>
      </c>
      <c r="I870">
        <f>RAND()</f>
        <v/>
      </c>
      <c r="J870">
        <f>IF('d_시나리오'!$J$3='d_시나리오'!$H$3,'d_시나리오'!$I$3,IF(I870&lt;('d_시나리오'!$I$3-'d_시나리오'!$H$3)/('d_시나리오'!$J$3-'d_시나리오'!$H$3),'d_시나리오'!$H$3+SQRT(I870*('d_시나리오'!$J$3-'d_시나리오'!$H$3)*('d_시나리오'!$I$3-'d_시나리오'!$H$3)),'d_시나리오'!$J$3-SQRT((1-I870)*('d_시나리오'!$J$3-'d_시나리오'!$H$3)*('d_시나리오'!$J$3-'d_시나리오'!$I$3))))</f>
        <v/>
      </c>
      <c r="K870">
        <f>RAND()</f>
        <v/>
      </c>
      <c r="L870">
        <f>IF('d_시나리오'!$J$4='d_시나리오'!$H$4,'d_시나리오'!$I$4,IF(K870&lt;('d_시나리오'!$I$4-'d_시나리오'!$H$4)/('d_시나리오'!$J$4-'d_시나리오'!$H$4),'d_시나리오'!$H$4+SQRT(K870*('d_시나리오'!$J$4-'d_시나리오'!$H$4)*('d_시나리오'!$I$4-'d_시나리오'!$H$4)),'d_시나리오'!$J$4-SQRT((1-K870)*('d_시나리오'!$J$4-'d_시나리오'!$H$4)*('d_시나리오'!$J$4-'d_시나리오'!$I$4))))</f>
        <v/>
      </c>
      <c r="M870">
        <f>RAND()</f>
        <v/>
      </c>
      <c r="N870">
        <f>IF('d_시나리오'!$J$5='d_시나리오'!$H$5,'d_시나리오'!$I$5,IF(M870&lt;('d_시나리오'!$I$5-'d_시나리오'!$H$5)/('d_시나리오'!$J$5-'d_시나리오'!$H$5),'d_시나리오'!$H$5+SQRT(M870*('d_시나리오'!$J$5-'d_시나리오'!$H$5)*('d_시나리오'!$I$5-'d_시나리오'!$H$5)),'d_시나리오'!$J$5-SQRT((1-M870)*('d_시나리오'!$J$5-'d_시나리오'!$H$5)*('d_시나리오'!$J$5-'d_시나리오'!$I$5))))</f>
        <v/>
      </c>
      <c r="O870">
        <f>RAND()</f>
        <v/>
      </c>
      <c r="P870">
        <f>IF('d_시나리오'!$J$6='d_시나리오'!$H$6,'d_시나리오'!$I$6,IF(O870&lt;('d_시나리오'!$I$6-'d_시나리오'!$H$6)/('d_시나리오'!$J$6-'d_시나리오'!$H$6),'d_시나리오'!$H$6+SQRT(O870*('d_시나리오'!$J$6-'d_시나리오'!$H$6)*('d_시나리오'!$I$6-'d_시나리오'!$H$6)),'d_시나리오'!$J$6-SQRT((1-O870)*('d_시나리오'!$J$6-'d_시나리오'!$H$6)*('d_시나리오'!$J$6-'d_시나리오'!$I$6))))</f>
        <v/>
      </c>
      <c r="Q870">
        <f>INDEX('d_분포'!$B$2:$B$57,RANDBETWEEN(1,56))</f>
        <v/>
      </c>
      <c r="R870">
        <f>BETAINV(RAND(),5,5)</f>
        <v/>
      </c>
      <c r="S870">
        <f>'d_고정'!$B$1*'6_기대효과'!$H$7*('d_시나리오'!$I$7/'d_고정'!$B$2)*B870</f>
        <v/>
      </c>
      <c r="T870">
        <f>S870*D870</f>
        <v/>
      </c>
      <c r="U870">
        <f>S870*F870*H870</f>
        <v/>
      </c>
      <c r="V870">
        <f>S870*F870*(H870-1)</f>
        <v/>
      </c>
      <c r="W870">
        <f>U870*J870</f>
        <v/>
      </c>
      <c r="X870">
        <f>T870+W870</f>
        <v/>
      </c>
      <c r="Y870">
        <f>(T870*E870+W870*L870)*(1-R870-'d_고정'!$B$13)</f>
        <v/>
      </c>
      <c r="Z870">
        <f>(U870*N870*Q870+'d_고정'!$B$3*('6_기대효과'!$H$7/8)*Q870*'d_고정'!$B$10*P870*('6_기대효과'!$K$7/'d_고정'!$B$9))*(1-R870)</f>
        <v/>
      </c>
      <c r="AA870">
        <f>W870*L870*(1-R870-'d_고정'!$B$13)+U870*MAX(N870-'d_고정'!$B$10*P870*('6_기대효과'!$K$7/'d_고정'!$B$9),0)*Q870*(1-R870)</f>
        <v/>
      </c>
      <c r="AB870">
        <f>Y870+Z870</f>
        <v/>
      </c>
      <c r="AC870">
        <f>Y870/('d_고정'!$B$5*'6_기대효과'!$H$7/8)/'d_고정'!$B$6</f>
        <v/>
      </c>
      <c r="AD870">
        <f>Y870/('d_고정'!$B$8*'6_기대효과'!$H$7/8)</f>
        <v/>
      </c>
    </row>
    <row r="871">
      <c r="A871">
        <f>RAND()</f>
        <v/>
      </c>
      <c r="B871">
        <f>IF('d_시나리오'!$J$2='d_시나리오'!$H$2,'d_시나리오'!$I$2,IF(A871&lt;('d_시나리오'!$I$2-'d_시나리오'!$H$2)/('d_시나리오'!$J$2-'d_시나리오'!$H$2),'d_시나리오'!$H$2+SQRT(A871*('d_시나리오'!$J$2-'d_시나리오'!$H$2)*('d_시나리오'!$I$2-'d_시나리오'!$H$2)),'d_시나리오'!$J$2-SQRT((1-A871)*('d_시나리오'!$J$2-'d_시나리오'!$H$2)*('d_시나리오'!$J$2-'d_시나리오'!$I$2))))</f>
        <v/>
      </c>
      <c r="C871">
        <f>RAND()</f>
        <v/>
      </c>
      <c r="D871">
        <f>BETAINV(RAND(),IF(C871&lt;'d_고정'!$B$26,'d_고정'!$B$23,'d_고정'!$B$16)+1,'d_고정'!$B$17-IF(C871&lt;'d_고정'!$B$26,'d_고정'!$B$23,'d_고정'!$B$16)+1)*('d_고정'!$B$14+('d_고정'!$B$15-'d_고정'!$B$14)*RAND())</f>
        <v/>
      </c>
      <c r="E871">
        <f>INDEX('d_분포'!$A$2:$A$28,RANDBETWEEN(1,27))</f>
        <v/>
      </c>
      <c r="F871">
        <f>INDEX('d_분포'!$C$2:$C$5,RANDBETWEEN(1,4))*(0.9+0.2*RAND())</f>
        <v/>
      </c>
      <c r="G871">
        <f>RAND()</f>
        <v/>
      </c>
      <c r="H871">
        <f>(F871+(1-F871)*('d_고정'!$B$22*BETAINV(RAND(),IF(G871&lt;'d_고정'!$B$26,'d_고정'!$B$25,'d_고정'!$B$20)+1,'d_고정'!$B$21-IF(G871&lt;'d_고정'!$B$26,'d_고정'!$B$25,'d_고정'!$B$20)+1)+(1-'d_고정'!$B$22)*BETAINV(RAND(),IF(G871&lt;'d_고정'!$B$26,'d_고정'!$B$24,'d_고정'!$B$18)+1,'d_고정'!$B$19-IF(G871&lt;'d_고정'!$B$26,'d_고정'!$B$24,'d_고정'!$B$18)+1))*('d_고정'!$B$14+('d_고정'!$B$15-'d_고정'!$B$14)*RAND()))/F871</f>
        <v/>
      </c>
      <c r="I871">
        <f>RAND()</f>
        <v/>
      </c>
      <c r="J871">
        <f>IF('d_시나리오'!$J$3='d_시나리오'!$H$3,'d_시나리오'!$I$3,IF(I871&lt;('d_시나리오'!$I$3-'d_시나리오'!$H$3)/('d_시나리오'!$J$3-'d_시나리오'!$H$3),'d_시나리오'!$H$3+SQRT(I871*('d_시나리오'!$J$3-'d_시나리오'!$H$3)*('d_시나리오'!$I$3-'d_시나리오'!$H$3)),'d_시나리오'!$J$3-SQRT((1-I871)*('d_시나리오'!$J$3-'d_시나리오'!$H$3)*('d_시나리오'!$J$3-'d_시나리오'!$I$3))))</f>
        <v/>
      </c>
      <c r="K871">
        <f>RAND()</f>
        <v/>
      </c>
      <c r="L871">
        <f>IF('d_시나리오'!$J$4='d_시나리오'!$H$4,'d_시나리오'!$I$4,IF(K871&lt;('d_시나리오'!$I$4-'d_시나리오'!$H$4)/('d_시나리오'!$J$4-'d_시나리오'!$H$4),'d_시나리오'!$H$4+SQRT(K871*('d_시나리오'!$J$4-'d_시나리오'!$H$4)*('d_시나리오'!$I$4-'d_시나리오'!$H$4)),'d_시나리오'!$J$4-SQRT((1-K871)*('d_시나리오'!$J$4-'d_시나리오'!$H$4)*('d_시나리오'!$J$4-'d_시나리오'!$I$4))))</f>
        <v/>
      </c>
      <c r="M871">
        <f>RAND()</f>
        <v/>
      </c>
      <c r="N871">
        <f>IF('d_시나리오'!$J$5='d_시나리오'!$H$5,'d_시나리오'!$I$5,IF(M871&lt;('d_시나리오'!$I$5-'d_시나리오'!$H$5)/('d_시나리오'!$J$5-'d_시나리오'!$H$5),'d_시나리오'!$H$5+SQRT(M871*('d_시나리오'!$J$5-'d_시나리오'!$H$5)*('d_시나리오'!$I$5-'d_시나리오'!$H$5)),'d_시나리오'!$J$5-SQRT((1-M871)*('d_시나리오'!$J$5-'d_시나리오'!$H$5)*('d_시나리오'!$J$5-'d_시나리오'!$I$5))))</f>
        <v/>
      </c>
      <c r="O871">
        <f>RAND()</f>
        <v/>
      </c>
      <c r="P871">
        <f>IF('d_시나리오'!$J$6='d_시나리오'!$H$6,'d_시나리오'!$I$6,IF(O871&lt;('d_시나리오'!$I$6-'d_시나리오'!$H$6)/('d_시나리오'!$J$6-'d_시나리오'!$H$6),'d_시나리오'!$H$6+SQRT(O871*('d_시나리오'!$J$6-'d_시나리오'!$H$6)*('d_시나리오'!$I$6-'d_시나리오'!$H$6)),'d_시나리오'!$J$6-SQRT((1-O871)*('d_시나리오'!$J$6-'d_시나리오'!$H$6)*('d_시나리오'!$J$6-'d_시나리오'!$I$6))))</f>
        <v/>
      </c>
      <c r="Q871">
        <f>INDEX('d_분포'!$B$2:$B$57,RANDBETWEEN(1,56))</f>
        <v/>
      </c>
      <c r="R871">
        <f>BETAINV(RAND(),5,5)</f>
        <v/>
      </c>
      <c r="S871">
        <f>'d_고정'!$B$1*'6_기대효과'!$H$7*('d_시나리오'!$I$7/'d_고정'!$B$2)*B871</f>
        <v/>
      </c>
      <c r="T871">
        <f>S871*D871</f>
        <v/>
      </c>
      <c r="U871">
        <f>S871*F871*H871</f>
        <v/>
      </c>
      <c r="V871">
        <f>S871*F871*(H871-1)</f>
        <v/>
      </c>
      <c r="W871">
        <f>U871*J871</f>
        <v/>
      </c>
      <c r="X871">
        <f>T871+W871</f>
        <v/>
      </c>
      <c r="Y871">
        <f>(T871*E871+W871*L871)*(1-R871-'d_고정'!$B$13)</f>
        <v/>
      </c>
      <c r="Z871">
        <f>(U871*N871*Q871+'d_고정'!$B$3*('6_기대효과'!$H$7/8)*Q871*'d_고정'!$B$10*P871*('6_기대효과'!$K$7/'d_고정'!$B$9))*(1-R871)</f>
        <v/>
      </c>
      <c r="AA871">
        <f>W871*L871*(1-R871-'d_고정'!$B$13)+U871*MAX(N871-'d_고정'!$B$10*P871*('6_기대효과'!$K$7/'d_고정'!$B$9),0)*Q871*(1-R871)</f>
        <v/>
      </c>
      <c r="AB871">
        <f>Y871+Z871</f>
        <v/>
      </c>
      <c r="AC871">
        <f>Y871/('d_고정'!$B$5*'6_기대효과'!$H$7/8)/'d_고정'!$B$6</f>
        <v/>
      </c>
      <c r="AD871">
        <f>Y871/('d_고정'!$B$8*'6_기대효과'!$H$7/8)</f>
        <v/>
      </c>
    </row>
    <row r="872">
      <c r="A872">
        <f>RAND()</f>
        <v/>
      </c>
      <c r="B872">
        <f>IF('d_시나리오'!$J$2='d_시나리오'!$H$2,'d_시나리오'!$I$2,IF(A872&lt;('d_시나리오'!$I$2-'d_시나리오'!$H$2)/('d_시나리오'!$J$2-'d_시나리오'!$H$2),'d_시나리오'!$H$2+SQRT(A872*('d_시나리오'!$J$2-'d_시나리오'!$H$2)*('d_시나리오'!$I$2-'d_시나리오'!$H$2)),'d_시나리오'!$J$2-SQRT((1-A872)*('d_시나리오'!$J$2-'d_시나리오'!$H$2)*('d_시나리오'!$J$2-'d_시나리오'!$I$2))))</f>
        <v/>
      </c>
      <c r="C872">
        <f>RAND()</f>
        <v/>
      </c>
      <c r="D872">
        <f>BETAINV(RAND(),IF(C872&lt;'d_고정'!$B$26,'d_고정'!$B$23,'d_고정'!$B$16)+1,'d_고정'!$B$17-IF(C872&lt;'d_고정'!$B$26,'d_고정'!$B$23,'d_고정'!$B$16)+1)*('d_고정'!$B$14+('d_고정'!$B$15-'d_고정'!$B$14)*RAND())</f>
        <v/>
      </c>
      <c r="E872">
        <f>INDEX('d_분포'!$A$2:$A$28,RANDBETWEEN(1,27))</f>
        <v/>
      </c>
      <c r="F872">
        <f>INDEX('d_분포'!$C$2:$C$5,RANDBETWEEN(1,4))*(0.9+0.2*RAND())</f>
        <v/>
      </c>
      <c r="G872">
        <f>RAND()</f>
        <v/>
      </c>
      <c r="H872">
        <f>(F872+(1-F872)*('d_고정'!$B$22*BETAINV(RAND(),IF(G872&lt;'d_고정'!$B$26,'d_고정'!$B$25,'d_고정'!$B$20)+1,'d_고정'!$B$21-IF(G872&lt;'d_고정'!$B$26,'d_고정'!$B$25,'d_고정'!$B$20)+1)+(1-'d_고정'!$B$22)*BETAINV(RAND(),IF(G872&lt;'d_고정'!$B$26,'d_고정'!$B$24,'d_고정'!$B$18)+1,'d_고정'!$B$19-IF(G872&lt;'d_고정'!$B$26,'d_고정'!$B$24,'d_고정'!$B$18)+1))*('d_고정'!$B$14+('d_고정'!$B$15-'d_고정'!$B$14)*RAND()))/F872</f>
        <v/>
      </c>
      <c r="I872">
        <f>RAND()</f>
        <v/>
      </c>
      <c r="J872">
        <f>IF('d_시나리오'!$J$3='d_시나리오'!$H$3,'d_시나리오'!$I$3,IF(I872&lt;('d_시나리오'!$I$3-'d_시나리오'!$H$3)/('d_시나리오'!$J$3-'d_시나리오'!$H$3),'d_시나리오'!$H$3+SQRT(I872*('d_시나리오'!$J$3-'d_시나리오'!$H$3)*('d_시나리오'!$I$3-'d_시나리오'!$H$3)),'d_시나리오'!$J$3-SQRT((1-I872)*('d_시나리오'!$J$3-'d_시나리오'!$H$3)*('d_시나리오'!$J$3-'d_시나리오'!$I$3))))</f>
        <v/>
      </c>
      <c r="K872">
        <f>RAND()</f>
        <v/>
      </c>
      <c r="L872">
        <f>IF('d_시나리오'!$J$4='d_시나리오'!$H$4,'d_시나리오'!$I$4,IF(K872&lt;('d_시나리오'!$I$4-'d_시나리오'!$H$4)/('d_시나리오'!$J$4-'d_시나리오'!$H$4),'d_시나리오'!$H$4+SQRT(K872*('d_시나리오'!$J$4-'d_시나리오'!$H$4)*('d_시나리오'!$I$4-'d_시나리오'!$H$4)),'d_시나리오'!$J$4-SQRT((1-K872)*('d_시나리오'!$J$4-'d_시나리오'!$H$4)*('d_시나리오'!$J$4-'d_시나리오'!$I$4))))</f>
        <v/>
      </c>
      <c r="M872">
        <f>RAND()</f>
        <v/>
      </c>
      <c r="N872">
        <f>IF('d_시나리오'!$J$5='d_시나리오'!$H$5,'d_시나리오'!$I$5,IF(M872&lt;('d_시나리오'!$I$5-'d_시나리오'!$H$5)/('d_시나리오'!$J$5-'d_시나리오'!$H$5),'d_시나리오'!$H$5+SQRT(M872*('d_시나리오'!$J$5-'d_시나리오'!$H$5)*('d_시나리오'!$I$5-'d_시나리오'!$H$5)),'d_시나리오'!$J$5-SQRT((1-M872)*('d_시나리오'!$J$5-'d_시나리오'!$H$5)*('d_시나리오'!$J$5-'d_시나리오'!$I$5))))</f>
        <v/>
      </c>
      <c r="O872">
        <f>RAND()</f>
        <v/>
      </c>
      <c r="P872">
        <f>IF('d_시나리오'!$J$6='d_시나리오'!$H$6,'d_시나리오'!$I$6,IF(O872&lt;('d_시나리오'!$I$6-'d_시나리오'!$H$6)/('d_시나리오'!$J$6-'d_시나리오'!$H$6),'d_시나리오'!$H$6+SQRT(O872*('d_시나리오'!$J$6-'d_시나리오'!$H$6)*('d_시나리오'!$I$6-'d_시나리오'!$H$6)),'d_시나리오'!$J$6-SQRT((1-O872)*('d_시나리오'!$J$6-'d_시나리오'!$H$6)*('d_시나리오'!$J$6-'d_시나리오'!$I$6))))</f>
        <v/>
      </c>
      <c r="Q872">
        <f>INDEX('d_분포'!$B$2:$B$57,RANDBETWEEN(1,56))</f>
        <v/>
      </c>
      <c r="R872">
        <f>BETAINV(RAND(),5,5)</f>
        <v/>
      </c>
      <c r="S872">
        <f>'d_고정'!$B$1*'6_기대효과'!$H$7*('d_시나리오'!$I$7/'d_고정'!$B$2)*B872</f>
        <v/>
      </c>
      <c r="T872">
        <f>S872*D872</f>
        <v/>
      </c>
      <c r="U872">
        <f>S872*F872*H872</f>
        <v/>
      </c>
      <c r="V872">
        <f>S872*F872*(H872-1)</f>
        <v/>
      </c>
      <c r="W872">
        <f>U872*J872</f>
        <v/>
      </c>
      <c r="X872">
        <f>T872+W872</f>
        <v/>
      </c>
      <c r="Y872">
        <f>(T872*E872+W872*L872)*(1-R872-'d_고정'!$B$13)</f>
        <v/>
      </c>
      <c r="Z872">
        <f>(U872*N872*Q872+'d_고정'!$B$3*('6_기대효과'!$H$7/8)*Q872*'d_고정'!$B$10*P872*('6_기대효과'!$K$7/'d_고정'!$B$9))*(1-R872)</f>
        <v/>
      </c>
      <c r="AA872">
        <f>W872*L872*(1-R872-'d_고정'!$B$13)+U872*MAX(N872-'d_고정'!$B$10*P872*('6_기대효과'!$K$7/'d_고정'!$B$9),0)*Q872*(1-R872)</f>
        <v/>
      </c>
      <c r="AB872">
        <f>Y872+Z872</f>
        <v/>
      </c>
      <c r="AC872">
        <f>Y872/('d_고정'!$B$5*'6_기대효과'!$H$7/8)/'d_고정'!$B$6</f>
        <v/>
      </c>
      <c r="AD872">
        <f>Y872/('d_고정'!$B$8*'6_기대효과'!$H$7/8)</f>
        <v/>
      </c>
    </row>
    <row r="873">
      <c r="A873">
        <f>RAND()</f>
        <v/>
      </c>
      <c r="B873">
        <f>IF('d_시나리오'!$J$2='d_시나리오'!$H$2,'d_시나리오'!$I$2,IF(A873&lt;('d_시나리오'!$I$2-'d_시나리오'!$H$2)/('d_시나리오'!$J$2-'d_시나리오'!$H$2),'d_시나리오'!$H$2+SQRT(A873*('d_시나리오'!$J$2-'d_시나리오'!$H$2)*('d_시나리오'!$I$2-'d_시나리오'!$H$2)),'d_시나리오'!$J$2-SQRT((1-A873)*('d_시나리오'!$J$2-'d_시나리오'!$H$2)*('d_시나리오'!$J$2-'d_시나리오'!$I$2))))</f>
        <v/>
      </c>
      <c r="C873">
        <f>RAND()</f>
        <v/>
      </c>
      <c r="D873">
        <f>BETAINV(RAND(),IF(C873&lt;'d_고정'!$B$26,'d_고정'!$B$23,'d_고정'!$B$16)+1,'d_고정'!$B$17-IF(C873&lt;'d_고정'!$B$26,'d_고정'!$B$23,'d_고정'!$B$16)+1)*('d_고정'!$B$14+('d_고정'!$B$15-'d_고정'!$B$14)*RAND())</f>
        <v/>
      </c>
      <c r="E873">
        <f>INDEX('d_분포'!$A$2:$A$28,RANDBETWEEN(1,27))</f>
        <v/>
      </c>
      <c r="F873">
        <f>INDEX('d_분포'!$C$2:$C$5,RANDBETWEEN(1,4))*(0.9+0.2*RAND())</f>
        <v/>
      </c>
      <c r="G873">
        <f>RAND()</f>
        <v/>
      </c>
      <c r="H873">
        <f>(F873+(1-F873)*('d_고정'!$B$22*BETAINV(RAND(),IF(G873&lt;'d_고정'!$B$26,'d_고정'!$B$25,'d_고정'!$B$20)+1,'d_고정'!$B$21-IF(G873&lt;'d_고정'!$B$26,'d_고정'!$B$25,'d_고정'!$B$20)+1)+(1-'d_고정'!$B$22)*BETAINV(RAND(),IF(G873&lt;'d_고정'!$B$26,'d_고정'!$B$24,'d_고정'!$B$18)+1,'d_고정'!$B$19-IF(G873&lt;'d_고정'!$B$26,'d_고정'!$B$24,'d_고정'!$B$18)+1))*('d_고정'!$B$14+('d_고정'!$B$15-'d_고정'!$B$14)*RAND()))/F873</f>
        <v/>
      </c>
      <c r="I873">
        <f>RAND()</f>
        <v/>
      </c>
      <c r="J873">
        <f>IF('d_시나리오'!$J$3='d_시나리오'!$H$3,'d_시나리오'!$I$3,IF(I873&lt;('d_시나리오'!$I$3-'d_시나리오'!$H$3)/('d_시나리오'!$J$3-'d_시나리오'!$H$3),'d_시나리오'!$H$3+SQRT(I873*('d_시나리오'!$J$3-'d_시나리오'!$H$3)*('d_시나리오'!$I$3-'d_시나리오'!$H$3)),'d_시나리오'!$J$3-SQRT((1-I873)*('d_시나리오'!$J$3-'d_시나리오'!$H$3)*('d_시나리오'!$J$3-'d_시나리오'!$I$3))))</f>
        <v/>
      </c>
      <c r="K873">
        <f>RAND()</f>
        <v/>
      </c>
      <c r="L873">
        <f>IF('d_시나리오'!$J$4='d_시나리오'!$H$4,'d_시나리오'!$I$4,IF(K873&lt;('d_시나리오'!$I$4-'d_시나리오'!$H$4)/('d_시나리오'!$J$4-'d_시나리오'!$H$4),'d_시나리오'!$H$4+SQRT(K873*('d_시나리오'!$J$4-'d_시나리오'!$H$4)*('d_시나리오'!$I$4-'d_시나리오'!$H$4)),'d_시나리오'!$J$4-SQRT((1-K873)*('d_시나리오'!$J$4-'d_시나리오'!$H$4)*('d_시나리오'!$J$4-'d_시나리오'!$I$4))))</f>
        <v/>
      </c>
      <c r="M873">
        <f>RAND()</f>
        <v/>
      </c>
      <c r="N873">
        <f>IF('d_시나리오'!$J$5='d_시나리오'!$H$5,'d_시나리오'!$I$5,IF(M873&lt;('d_시나리오'!$I$5-'d_시나리오'!$H$5)/('d_시나리오'!$J$5-'d_시나리오'!$H$5),'d_시나리오'!$H$5+SQRT(M873*('d_시나리오'!$J$5-'d_시나리오'!$H$5)*('d_시나리오'!$I$5-'d_시나리오'!$H$5)),'d_시나리오'!$J$5-SQRT((1-M873)*('d_시나리오'!$J$5-'d_시나리오'!$H$5)*('d_시나리오'!$J$5-'d_시나리오'!$I$5))))</f>
        <v/>
      </c>
      <c r="O873">
        <f>RAND()</f>
        <v/>
      </c>
      <c r="P873">
        <f>IF('d_시나리오'!$J$6='d_시나리오'!$H$6,'d_시나리오'!$I$6,IF(O873&lt;('d_시나리오'!$I$6-'d_시나리오'!$H$6)/('d_시나리오'!$J$6-'d_시나리오'!$H$6),'d_시나리오'!$H$6+SQRT(O873*('d_시나리오'!$J$6-'d_시나리오'!$H$6)*('d_시나리오'!$I$6-'d_시나리오'!$H$6)),'d_시나리오'!$J$6-SQRT((1-O873)*('d_시나리오'!$J$6-'d_시나리오'!$H$6)*('d_시나리오'!$J$6-'d_시나리오'!$I$6))))</f>
        <v/>
      </c>
      <c r="Q873">
        <f>INDEX('d_분포'!$B$2:$B$57,RANDBETWEEN(1,56))</f>
        <v/>
      </c>
      <c r="R873">
        <f>BETAINV(RAND(),5,5)</f>
        <v/>
      </c>
      <c r="S873">
        <f>'d_고정'!$B$1*'6_기대효과'!$H$7*('d_시나리오'!$I$7/'d_고정'!$B$2)*B873</f>
        <v/>
      </c>
      <c r="T873">
        <f>S873*D873</f>
        <v/>
      </c>
      <c r="U873">
        <f>S873*F873*H873</f>
        <v/>
      </c>
      <c r="V873">
        <f>S873*F873*(H873-1)</f>
        <v/>
      </c>
      <c r="W873">
        <f>U873*J873</f>
        <v/>
      </c>
      <c r="X873">
        <f>T873+W873</f>
        <v/>
      </c>
      <c r="Y873">
        <f>(T873*E873+W873*L873)*(1-R873-'d_고정'!$B$13)</f>
        <v/>
      </c>
      <c r="Z873">
        <f>(U873*N873*Q873+'d_고정'!$B$3*('6_기대효과'!$H$7/8)*Q873*'d_고정'!$B$10*P873*('6_기대효과'!$K$7/'d_고정'!$B$9))*(1-R873)</f>
        <v/>
      </c>
      <c r="AA873">
        <f>W873*L873*(1-R873-'d_고정'!$B$13)+U873*MAX(N873-'d_고정'!$B$10*P873*('6_기대효과'!$K$7/'d_고정'!$B$9),0)*Q873*(1-R873)</f>
        <v/>
      </c>
      <c r="AB873">
        <f>Y873+Z873</f>
        <v/>
      </c>
      <c r="AC873">
        <f>Y873/('d_고정'!$B$5*'6_기대효과'!$H$7/8)/'d_고정'!$B$6</f>
        <v/>
      </c>
      <c r="AD873">
        <f>Y873/('d_고정'!$B$8*'6_기대효과'!$H$7/8)</f>
        <v/>
      </c>
    </row>
    <row r="874">
      <c r="A874">
        <f>RAND()</f>
        <v/>
      </c>
      <c r="B874">
        <f>IF('d_시나리오'!$J$2='d_시나리오'!$H$2,'d_시나리오'!$I$2,IF(A874&lt;('d_시나리오'!$I$2-'d_시나리오'!$H$2)/('d_시나리오'!$J$2-'d_시나리오'!$H$2),'d_시나리오'!$H$2+SQRT(A874*('d_시나리오'!$J$2-'d_시나리오'!$H$2)*('d_시나리오'!$I$2-'d_시나리오'!$H$2)),'d_시나리오'!$J$2-SQRT((1-A874)*('d_시나리오'!$J$2-'d_시나리오'!$H$2)*('d_시나리오'!$J$2-'d_시나리오'!$I$2))))</f>
        <v/>
      </c>
      <c r="C874">
        <f>RAND()</f>
        <v/>
      </c>
      <c r="D874">
        <f>BETAINV(RAND(),IF(C874&lt;'d_고정'!$B$26,'d_고정'!$B$23,'d_고정'!$B$16)+1,'d_고정'!$B$17-IF(C874&lt;'d_고정'!$B$26,'d_고정'!$B$23,'d_고정'!$B$16)+1)*('d_고정'!$B$14+('d_고정'!$B$15-'d_고정'!$B$14)*RAND())</f>
        <v/>
      </c>
      <c r="E874">
        <f>INDEX('d_분포'!$A$2:$A$28,RANDBETWEEN(1,27))</f>
        <v/>
      </c>
      <c r="F874">
        <f>INDEX('d_분포'!$C$2:$C$5,RANDBETWEEN(1,4))*(0.9+0.2*RAND())</f>
        <v/>
      </c>
      <c r="G874">
        <f>RAND()</f>
        <v/>
      </c>
      <c r="H874">
        <f>(F874+(1-F874)*('d_고정'!$B$22*BETAINV(RAND(),IF(G874&lt;'d_고정'!$B$26,'d_고정'!$B$25,'d_고정'!$B$20)+1,'d_고정'!$B$21-IF(G874&lt;'d_고정'!$B$26,'d_고정'!$B$25,'d_고정'!$B$20)+1)+(1-'d_고정'!$B$22)*BETAINV(RAND(),IF(G874&lt;'d_고정'!$B$26,'d_고정'!$B$24,'d_고정'!$B$18)+1,'d_고정'!$B$19-IF(G874&lt;'d_고정'!$B$26,'d_고정'!$B$24,'d_고정'!$B$18)+1))*('d_고정'!$B$14+('d_고정'!$B$15-'d_고정'!$B$14)*RAND()))/F874</f>
        <v/>
      </c>
      <c r="I874">
        <f>RAND()</f>
        <v/>
      </c>
      <c r="J874">
        <f>IF('d_시나리오'!$J$3='d_시나리오'!$H$3,'d_시나리오'!$I$3,IF(I874&lt;('d_시나리오'!$I$3-'d_시나리오'!$H$3)/('d_시나리오'!$J$3-'d_시나리오'!$H$3),'d_시나리오'!$H$3+SQRT(I874*('d_시나리오'!$J$3-'d_시나리오'!$H$3)*('d_시나리오'!$I$3-'d_시나리오'!$H$3)),'d_시나리오'!$J$3-SQRT((1-I874)*('d_시나리오'!$J$3-'d_시나리오'!$H$3)*('d_시나리오'!$J$3-'d_시나리오'!$I$3))))</f>
        <v/>
      </c>
      <c r="K874">
        <f>RAND()</f>
        <v/>
      </c>
      <c r="L874">
        <f>IF('d_시나리오'!$J$4='d_시나리오'!$H$4,'d_시나리오'!$I$4,IF(K874&lt;('d_시나리오'!$I$4-'d_시나리오'!$H$4)/('d_시나리오'!$J$4-'d_시나리오'!$H$4),'d_시나리오'!$H$4+SQRT(K874*('d_시나리오'!$J$4-'d_시나리오'!$H$4)*('d_시나리오'!$I$4-'d_시나리오'!$H$4)),'d_시나리오'!$J$4-SQRT((1-K874)*('d_시나리오'!$J$4-'d_시나리오'!$H$4)*('d_시나리오'!$J$4-'d_시나리오'!$I$4))))</f>
        <v/>
      </c>
      <c r="M874">
        <f>RAND()</f>
        <v/>
      </c>
      <c r="N874">
        <f>IF('d_시나리오'!$J$5='d_시나리오'!$H$5,'d_시나리오'!$I$5,IF(M874&lt;('d_시나리오'!$I$5-'d_시나리오'!$H$5)/('d_시나리오'!$J$5-'d_시나리오'!$H$5),'d_시나리오'!$H$5+SQRT(M874*('d_시나리오'!$J$5-'d_시나리오'!$H$5)*('d_시나리오'!$I$5-'d_시나리오'!$H$5)),'d_시나리오'!$J$5-SQRT((1-M874)*('d_시나리오'!$J$5-'d_시나리오'!$H$5)*('d_시나리오'!$J$5-'d_시나리오'!$I$5))))</f>
        <v/>
      </c>
      <c r="O874">
        <f>RAND()</f>
        <v/>
      </c>
      <c r="P874">
        <f>IF('d_시나리오'!$J$6='d_시나리오'!$H$6,'d_시나리오'!$I$6,IF(O874&lt;('d_시나리오'!$I$6-'d_시나리오'!$H$6)/('d_시나리오'!$J$6-'d_시나리오'!$H$6),'d_시나리오'!$H$6+SQRT(O874*('d_시나리오'!$J$6-'d_시나리오'!$H$6)*('d_시나리오'!$I$6-'d_시나리오'!$H$6)),'d_시나리오'!$J$6-SQRT((1-O874)*('d_시나리오'!$J$6-'d_시나리오'!$H$6)*('d_시나리오'!$J$6-'d_시나리오'!$I$6))))</f>
        <v/>
      </c>
      <c r="Q874">
        <f>INDEX('d_분포'!$B$2:$B$57,RANDBETWEEN(1,56))</f>
        <v/>
      </c>
      <c r="R874">
        <f>BETAINV(RAND(),5,5)</f>
        <v/>
      </c>
      <c r="S874">
        <f>'d_고정'!$B$1*'6_기대효과'!$H$7*('d_시나리오'!$I$7/'d_고정'!$B$2)*B874</f>
        <v/>
      </c>
      <c r="T874">
        <f>S874*D874</f>
        <v/>
      </c>
      <c r="U874">
        <f>S874*F874*H874</f>
        <v/>
      </c>
      <c r="V874">
        <f>S874*F874*(H874-1)</f>
        <v/>
      </c>
      <c r="W874">
        <f>U874*J874</f>
        <v/>
      </c>
      <c r="X874">
        <f>T874+W874</f>
        <v/>
      </c>
      <c r="Y874">
        <f>(T874*E874+W874*L874)*(1-R874-'d_고정'!$B$13)</f>
        <v/>
      </c>
      <c r="Z874">
        <f>(U874*N874*Q874+'d_고정'!$B$3*('6_기대효과'!$H$7/8)*Q874*'d_고정'!$B$10*P874*('6_기대효과'!$K$7/'d_고정'!$B$9))*(1-R874)</f>
        <v/>
      </c>
      <c r="AA874">
        <f>W874*L874*(1-R874-'d_고정'!$B$13)+U874*MAX(N874-'d_고정'!$B$10*P874*('6_기대효과'!$K$7/'d_고정'!$B$9),0)*Q874*(1-R874)</f>
        <v/>
      </c>
      <c r="AB874">
        <f>Y874+Z874</f>
        <v/>
      </c>
      <c r="AC874">
        <f>Y874/('d_고정'!$B$5*'6_기대효과'!$H$7/8)/'d_고정'!$B$6</f>
        <v/>
      </c>
      <c r="AD874">
        <f>Y874/('d_고정'!$B$8*'6_기대효과'!$H$7/8)</f>
        <v/>
      </c>
    </row>
    <row r="875">
      <c r="A875">
        <f>RAND()</f>
        <v/>
      </c>
      <c r="B875">
        <f>IF('d_시나리오'!$J$2='d_시나리오'!$H$2,'d_시나리오'!$I$2,IF(A875&lt;('d_시나리오'!$I$2-'d_시나리오'!$H$2)/('d_시나리오'!$J$2-'d_시나리오'!$H$2),'d_시나리오'!$H$2+SQRT(A875*('d_시나리오'!$J$2-'d_시나리오'!$H$2)*('d_시나리오'!$I$2-'d_시나리오'!$H$2)),'d_시나리오'!$J$2-SQRT((1-A875)*('d_시나리오'!$J$2-'d_시나리오'!$H$2)*('d_시나리오'!$J$2-'d_시나리오'!$I$2))))</f>
        <v/>
      </c>
      <c r="C875">
        <f>RAND()</f>
        <v/>
      </c>
      <c r="D875">
        <f>BETAINV(RAND(),IF(C875&lt;'d_고정'!$B$26,'d_고정'!$B$23,'d_고정'!$B$16)+1,'d_고정'!$B$17-IF(C875&lt;'d_고정'!$B$26,'d_고정'!$B$23,'d_고정'!$B$16)+1)*('d_고정'!$B$14+('d_고정'!$B$15-'d_고정'!$B$14)*RAND())</f>
        <v/>
      </c>
      <c r="E875">
        <f>INDEX('d_분포'!$A$2:$A$28,RANDBETWEEN(1,27))</f>
        <v/>
      </c>
      <c r="F875">
        <f>INDEX('d_분포'!$C$2:$C$5,RANDBETWEEN(1,4))*(0.9+0.2*RAND())</f>
        <v/>
      </c>
      <c r="G875">
        <f>RAND()</f>
        <v/>
      </c>
      <c r="H875">
        <f>(F875+(1-F875)*('d_고정'!$B$22*BETAINV(RAND(),IF(G875&lt;'d_고정'!$B$26,'d_고정'!$B$25,'d_고정'!$B$20)+1,'d_고정'!$B$21-IF(G875&lt;'d_고정'!$B$26,'d_고정'!$B$25,'d_고정'!$B$20)+1)+(1-'d_고정'!$B$22)*BETAINV(RAND(),IF(G875&lt;'d_고정'!$B$26,'d_고정'!$B$24,'d_고정'!$B$18)+1,'d_고정'!$B$19-IF(G875&lt;'d_고정'!$B$26,'d_고정'!$B$24,'d_고정'!$B$18)+1))*('d_고정'!$B$14+('d_고정'!$B$15-'d_고정'!$B$14)*RAND()))/F875</f>
        <v/>
      </c>
      <c r="I875">
        <f>RAND()</f>
        <v/>
      </c>
      <c r="J875">
        <f>IF('d_시나리오'!$J$3='d_시나리오'!$H$3,'d_시나리오'!$I$3,IF(I875&lt;('d_시나리오'!$I$3-'d_시나리오'!$H$3)/('d_시나리오'!$J$3-'d_시나리오'!$H$3),'d_시나리오'!$H$3+SQRT(I875*('d_시나리오'!$J$3-'d_시나리오'!$H$3)*('d_시나리오'!$I$3-'d_시나리오'!$H$3)),'d_시나리오'!$J$3-SQRT((1-I875)*('d_시나리오'!$J$3-'d_시나리오'!$H$3)*('d_시나리오'!$J$3-'d_시나리오'!$I$3))))</f>
        <v/>
      </c>
      <c r="K875">
        <f>RAND()</f>
        <v/>
      </c>
      <c r="L875">
        <f>IF('d_시나리오'!$J$4='d_시나리오'!$H$4,'d_시나리오'!$I$4,IF(K875&lt;('d_시나리오'!$I$4-'d_시나리오'!$H$4)/('d_시나리오'!$J$4-'d_시나리오'!$H$4),'d_시나리오'!$H$4+SQRT(K875*('d_시나리오'!$J$4-'d_시나리오'!$H$4)*('d_시나리오'!$I$4-'d_시나리오'!$H$4)),'d_시나리오'!$J$4-SQRT((1-K875)*('d_시나리오'!$J$4-'d_시나리오'!$H$4)*('d_시나리오'!$J$4-'d_시나리오'!$I$4))))</f>
        <v/>
      </c>
      <c r="M875">
        <f>RAND()</f>
        <v/>
      </c>
      <c r="N875">
        <f>IF('d_시나리오'!$J$5='d_시나리오'!$H$5,'d_시나리오'!$I$5,IF(M875&lt;('d_시나리오'!$I$5-'d_시나리오'!$H$5)/('d_시나리오'!$J$5-'d_시나리오'!$H$5),'d_시나리오'!$H$5+SQRT(M875*('d_시나리오'!$J$5-'d_시나리오'!$H$5)*('d_시나리오'!$I$5-'d_시나리오'!$H$5)),'d_시나리오'!$J$5-SQRT((1-M875)*('d_시나리오'!$J$5-'d_시나리오'!$H$5)*('d_시나리오'!$J$5-'d_시나리오'!$I$5))))</f>
        <v/>
      </c>
      <c r="O875">
        <f>RAND()</f>
        <v/>
      </c>
      <c r="P875">
        <f>IF('d_시나리오'!$J$6='d_시나리오'!$H$6,'d_시나리오'!$I$6,IF(O875&lt;('d_시나리오'!$I$6-'d_시나리오'!$H$6)/('d_시나리오'!$J$6-'d_시나리오'!$H$6),'d_시나리오'!$H$6+SQRT(O875*('d_시나리오'!$J$6-'d_시나리오'!$H$6)*('d_시나리오'!$I$6-'d_시나리오'!$H$6)),'d_시나리오'!$J$6-SQRT((1-O875)*('d_시나리오'!$J$6-'d_시나리오'!$H$6)*('d_시나리오'!$J$6-'d_시나리오'!$I$6))))</f>
        <v/>
      </c>
      <c r="Q875">
        <f>INDEX('d_분포'!$B$2:$B$57,RANDBETWEEN(1,56))</f>
        <v/>
      </c>
      <c r="R875">
        <f>BETAINV(RAND(),5,5)</f>
        <v/>
      </c>
      <c r="S875">
        <f>'d_고정'!$B$1*'6_기대효과'!$H$7*('d_시나리오'!$I$7/'d_고정'!$B$2)*B875</f>
        <v/>
      </c>
      <c r="T875">
        <f>S875*D875</f>
        <v/>
      </c>
      <c r="U875">
        <f>S875*F875*H875</f>
        <v/>
      </c>
      <c r="V875">
        <f>S875*F875*(H875-1)</f>
        <v/>
      </c>
      <c r="W875">
        <f>U875*J875</f>
        <v/>
      </c>
      <c r="X875">
        <f>T875+W875</f>
        <v/>
      </c>
      <c r="Y875">
        <f>(T875*E875+W875*L875)*(1-R875-'d_고정'!$B$13)</f>
        <v/>
      </c>
      <c r="Z875">
        <f>(U875*N875*Q875+'d_고정'!$B$3*('6_기대효과'!$H$7/8)*Q875*'d_고정'!$B$10*P875*('6_기대효과'!$K$7/'d_고정'!$B$9))*(1-R875)</f>
        <v/>
      </c>
      <c r="AA875">
        <f>W875*L875*(1-R875-'d_고정'!$B$13)+U875*MAX(N875-'d_고정'!$B$10*P875*('6_기대효과'!$K$7/'d_고정'!$B$9),0)*Q875*(1-R875)</f>
        <v/>
      </c>
      <c r="AB875">
        <f>Y875+Z875</f>
        <v/>
      </c>
      <c r="AC875">
        <f>Y875/('d_고정'!$B$5*'6_기대효과'!$H$7/8)/'d_고정'!$B$6</f>
        <v/>
      </c>
      <c r="AD875">
        <f>Y875/('d_고정'!$B$8*'6_기대효과'!$H$7/8)</f>
        <v/>
      </c>
    </row>
    <row r="876">
      <c r="A876">
        <f>RAND()</f>
        <v/>
      </c>
      <c r="B876">
        <f>IF('d_시나리오'!$J$2='d_시나리오'!$H$2,'d_시나리오'!$I$2,IF(A876&lt;('d_시나리오'!$I$2-'d_시나리오'!$H$2)/('d_시나리오'!$J$2-'d_시나리오'!$H$2),'d_시나리오'!$H$2+SQRT(A876*('d_시나리오'!$J$2-'d_시나리오'!$H$2)*('d_시나리오'!$I$2-'d_시나리오'!$H$2)),'d_시나리오'!$J$2-SQRT((1-A876)*('d_시나리오'!$J$2-'d_시나리오'!$H$2)*('d_시나리오'!$J$2-'d_시나리오'!$I$2))))</f>
        <v/>
      </c>
      <c r="C876">
        <f>RAND()</f>
        <v/>
      </c>
      <c r="D876">
        <f>BETAINV(RAND(),IF(C876&lt;'d_고정'!$B$26,'d_고정'!$B$23,'d_고정'!$B$16)+1,'d_고정'!$B$17-IF(C876&lt;'d_고정'!$B$26,'d_고정'!$B$23,'d_고정'!$B$16)+1)*('d_고정'!$B$14+('d_고정'!$B$15-'d_고정'!$B$14)*RAND())</f>
        <v/>
      </c>
      <c r="E876">
        <f>INDEX('d_분포'!$A$2:$A$28,RANDBETWEEN(1,27))</f>
        <v/>
      </c>
      <c r="F876">
        <f>INDEX('d_분포'!$C$2:$C$5,RANDBETWEEN(1,4))*(0.9+0.2*RAND())</f>
        <v/>
      </c>
      <c r="G876">
        <f>RAND()</f>
        <v/>
      </c>
      <c r="H876">
        <f>(F876+(1-F876)*('d_고정'!$B$22*BETAINV(RAND(),IF(G876&lt;'d_고정'!$B$26,'d_고정'!$B$25,'d_고정'!$B$20)+1,'d_고정'!$B$21-IF(G876&lt;'d_고정'!$B$26,'d_고정'!$B$25,'d_고정'!$B$20)+1)+(1-'d_고정'!$B$22)*BETAINV(RAND(),IF(G876&lt;'d_고정'!$B$26,'d_고정'!$B$24,'d_고정'!$B$18)+1,'d_고정'!$B$19-IF(G876&lt;'d_고정'!$B$26,'d_고정'!$B$24,'d_고정'!$B$18)+1))*('d_고정'!$B$14+('d_고정'!$B$15-'d_고정'!$B$14)*RAND()))/F876</f>
        <v/>
      </c>
      <c r="I876">
        <f>RAND()</f>
        <v/>
      </c>
      <c r="J876">
        <f>IF('d_시나리오'!$J$3='d_시나리오'!$H$3,'d_시나리오'!$I$3,IF(I876&lt;('d_시나리오'!$I$3-'d_시나리오'!$H$3)/('d_시나리오'!$J$3-'d_시나리오'!$H$3),'d_시나리오'!$H$3+SQRT(I876*('d_시나리오'!$J$3-'d_시나리오'!$H$3)*('d_시나리오'!$I$3-'d_시나리오'!$H$3)),'d_시나리오'!$J$3-SQRT((1-I876)*('d_시나리오'!$J$3-'d_시나리오'!$H$3)*('d_시나리오'!$J$3-'d_시나리오'!$I$3))))</f>
        <v/>
      </c>
      <c r="K876">
        <f>RAND()</f>
        <v/>
      </c>
      <c r="L876">
        <f>IF('d_시나리오'!$J$4='d_시나리오'!$H$4,'d_시나리오'!$I$4,IF(K876&lt;('d_시나리오'!$I$4-'d_시나리오'!$H$4)/('d_시나리오'!$J$4-'d_시나리오'!$H$4),'d_시나리오'!$H$4+SQRT(K876*('d_시나리오'!$J$4-'d_시나리오'!$H$4)*('d_시나리오'!$I$4-'d_시나리오'!$H$4)),'d_시나리오'!$J$4-SQRT((1-K876)*('d_시나리오'!$J$4-'d_시나리오'!$H$4)*('d_시나리오'!$J$4-'d_시나리오'!$I$4))))</f>
        <v/>
      </c>
      <c r="M876">
        <f>RAND()</f>
        <v/>
      </c>
      <c r="N876">
        <f>IF('d_시나리오'!$J$5='d_시나리오'!$H$5,'d_시나리오'!$I$5,IF(M876&lt;('d_시나리오'!$I$5-'d_시나리오'!$H$5)/('d_시나리오'!$J$5-'d_시나리오'!$H$5),'d_시나리오'!$H$5+SQRT(M876*('d_시나리오'!$J$5-'d_시나리오'!$H$5)*('d_시나리오'!$I$5-'d_시나리오'!$H$5)),'d_시나리오'!$J$5-SQRT((1-M876)*('d_시나리오'!$J$5-'d_시나리오'!$H$5)*('d_시나리오'!$J$5-'d_시나리오'!$I$5))))</f>
        <v/>
      </c>
      <c r="O876">
        <f>RAND()</f>
        <v/>
      </c>
      <c r="P876">
        <f>IF('d_시나리오'!$J$6='d_시나리오'!$H$6,'d_시나리오'!$I$6,IF(O876&lt;('d_시나리오'!$I$6-'d_시나리오'!$H$6)/('d_시나리오'!$J$6-'d_시나리오'!$H$6),'d_시나리오'!$H$6+SQRT(O876*('d_시나리오'!$J$6-'d_시나리오'!$H$6)*('d_시나리오'!$I$6-'d_시나리오'!$H$6)),'d_시나리오'!$J$6-SQRT((1-O876)*('d_시나리오'!$J$6-'d_시나리오'!$H$6)*('d_시나리오'!$J$6-'d_시나리오'!$I$6))))</f>
        <v/>
      </c>
      <c r="Q876">
        <f>INDEX('d_분포'!$B$2:$B$57,RANDBETWEEN(1,56))</f>
        <v/>
      </c>
      <c r="R876">
        <f>BETAINV(RAND(),5,5)</f>
        <v/>
      </c>
      <c r="S876">
        <f>'d_고정'!$B$1*'6_기대효과'!$H$7*('d_시나리오'!$I$7/'d_고정'!$B$2)*B876</f>
        <v/>
      </c>
      <c r="T876">
        <f>S876*D876</f>
        <v/>
      </c>
      <c r="U876">
        <f>S876*F876*H876</f>
        <v/>
      </c>
      <c r="V876">
        <f>S876*F876*(H876-1)</f>
        <v/>
      </c>
      <c r="W876">
        <f>U876*J876</f>
        <v/>
      </c>
      <c r="X876">
        <f>T876+W876</f>
        <v/>
      </c>
      <c r="Y876">
        <f>(T876*E876+W876*L876)*(1-R876-'d_고정'!$B$13)</f>
        <v/>
      </c>
      <c r="Z876">
        <f>(U876*N876*Q876+'d_고정'!$B$3*('6_기대효과'!$H$7/8)*Q876*'d_고정'!$B$10*P876*('6_기대효과'!$K$7/'d_고정'!$B$9))*(1-R876)</f>
        <v/>
      </c>
      <c r="AA876">
        <f>W876*L876*(1-R876-'d_고정'!$B$13)+U876*MAX(N876-'d_고정'!$B$10*P876*('6_기대효과'!$K$7/'d_고정'!$B$9),0)*Q876*(1-R876)</f>
        <v/>
      </c>
      <c r="AB876">
        <f>Y876+Z876</f>
        <v/>
      </c>
      <c r="AC876">
        <f>Y876/('d_고정'!$B$5*'6_기대효과'!$H$7/8)/'d_고정'!$B$6</f>
        <v/>
      </c>
      <c r="AD876">
        <f>Y876/('d_고정'!$B$8*'6_기대효과'!$H$7/8)</f>
        <v/>
      </c>
    </row>
    <row r="877">
      <c r="A877">
        <f>RAND()</f>
        <v/>
      </c>
      <c r="B877">
        <f>IF('d_시나리오'!$J$2='d_시나리오'!$H$2,'d_시나리오'!$I$2,IF(A877&lt;('d_시나리오'!$I$2-'d_시나리오'!$H$2)/('d_시나리오'!$J$2-'d_시나리오'!$H$2),'d_시나리오'!$H$2+SQRT(A877*('d_시나리오'!$J$2-'d_시나리오'!$H$2)*('d_시나리오'!$I$2-'d_시나리오'!$H$2)),'d_시나리오'!$J$2-SQRT((1-A877)*('d_시나리오'!$J$2-'d_시나리오'!$H$2)*('d_시나리오'!$J$2-'d_시나리오'!$I$2))))</f>
        <v/>
      </c>
      <c r="C877">
        <f>RAND()</f>
        <v/>
      </c>
      <c r="D877">
        <f>BETAINV(RAND(),IF(C877&lt;'d_고정'!$B$26,'d_고정'!$B$23,'d_고정'!$B$16)+1,'d_고정'!$B$17-IF(C877&lt;'d_고정'!$B$26,'d_고정'!$B$23,'d_고정'!$B$16)+1)*('d_고정'!$B$14+('d_고정'!$B$15-'d_고정'!$B$14)*RAND())</f>
        <v/>
      </c>
      <c r="E877">
        <f>INDEX('d_분포'!$A$2:$A$28,RANDBETWEEN(1,27))</f>
        <v/>
      </c>
      <c r="F877">
        <f>INDEX('d_분포'!$C$2:$C$5,RANDBETWEEN(1,4))*(0.9+0.2*RAND())</f>
        <v/>
      </c>
      <c r="G877">
        <f>RAND()</f>
        <v/>
      </c>
      <c r="H877">
        <f>(F877+(1-F877)*('d_고정'!$B$22*BETAINV(RAND(),IF(G877&lt;'d_고정'!$B$26,'d_고정'!$B$25,'d_고정'!$B$20)+1,'d_고정'!$B$21-IF(G877&lt;'d_고정'!$B$26,'d_고정'!$B$25,'d_고정'!$B$20)+1)+(1-'d_고정'!$B$22)*BETAINV(RAND(),IF(G877&lt;'d_고정'!$B$26,'d_고정'!$B$24,'d_고정'!$B$18)+1,'d_고정'!$B$19-IF(G877&lt;'d_고정'!$B$26,'d_고정'!$B$24,'d_고정'!$B$18)+1))*('d_고정'!$B$14+('d_고정'!$B$15-'d_고정'!$B$14)*RAND()))/F877</f>
        <v/>
      </c>
      <c r="I877">
        <f>RAND()</f>
        <v/>
      </c>
      <c r="J877">
        <f>IF('d_시나리오'!$J$3='d_시나리오'!$H$3,'d_시나리오'!$I$3,IF(I877&lt;('d_시나리오'!$I$3-'d_시나리오'!$H$3)/('d_시나리오'!$J$3-'d_시나리오'!$H$3),'d_시나리오'!$H$3+SQRT(I877*('d_시나리오'!$J$3-'d_시나리오'!$H$3)*('d_시나리오'!$I$3-'d_시나리오'!$H$3)),'d_시나리오'!$J$3-SQRT((1-I877)*('d_시나리오'!$J$3-'d_시나리오'!$H$3)*('d_시나리오'!$J$3-'d_시나리오'!$I$3))))</f>
        <v/>
      </c>
      <c r="K877">
        <f>RAND()</f>
        <v/>
      </c>
      <c r="L877">
        <f>IF('d_시나리오'!$J$4='d_시나리오'!$H$4,'d_시나리오'!$I$4,IF(K877&lt;('d_시나리오'!$I$4-'d_시나리오'!$H$4)/('d_시나리오'!$J$4-'d_시나리오'!$H$4),'d_시나리오'!$H$4+SQRT(K877*('d_시나리오'!$J$4-'d_시나리오'!$H$4)*('d_시나리오'!$I$4-'d_시나리오'!$H$4)),'d_시나리오'!$J$4-SQRT((1-K877)*('d_시나리오'!$J$4-'d_시나리오'!$H$4)*('d_시나리오'!$J$4-'d_시나리오'!$I$4))))</f>
        <v/>
      </c>
      <c r="M877">
        <f>RAND()</f>
        <v/>
      </c>
      <c r="N877">
        <f>IF('d_시나리오'!$J$5='d_시나리오'!$H$5,'d_시나리오'!$I$5,IF(M877&lt;('d_시나리오'!$I$5-'d_시나리오'!$H$5)/('d_시나리오'!$J$5-'d_시나리오'!$H$5),'d_시나리오'!$H$5+SQRT(M877*('d_시나리오'!$J$5-'d_시나리오'!$H$5)*('d_시나리오'!$I$5-'d_시나리오'!$H$5)),'d_시나리오'!$J$5-SQRT((1-M877)*('d_시나리오'!$J$5-'d_시나리오'!$H$5)*('d_시나리오'!$J$5-'d_시나리오'!$I$5))))</f>
        <v/>
      </c>
      <c r="O877">
        <f>RAND()</f>
        <v/>
      </c>
      <c r="P877">
        <f>IF('d_시나리오'!$J$6='d_시나리오'!$H$6,'d_시나리오'!$I$6,IF(O877&lt;('d_시나리오'!$I$6-'d_시나리오'!$H$6)/('d_시나리오'!$J$6-'d_시나리오'!$H$6),'d_시나리오'!$H$6+SQRT(O877*('d_시나리오'!$J$6-'d_시나리오'!$H$6)*('d_시나리오'!$I$6-'d_시나리오'!$H$6)),'d_시나리오'!$J$6-SQRT((1-O877)*('d_시나리오'!$J$6-'d_시나리오'!$H$6)*('d_시나리오'!$J$6-'d_시나리오'!$I$6))))</f>
        <v/>
      </c>
      <c r="Q877">
        <f>INDEX('d_분포'!$B$2:$B$57,RANDBETWEEN(1,56))</f>
        <v/>
      </c>
      <c r="R877">
        <f>BETAINV(RAND(),5,5)</f>
        <v/>
      </c>
      <c r="S877">
        <f>'d_고정'!$B$1*'6_기대효과'!$H$7*('d_시나리오'!$I$7/'d_고정'!$B$2)*B877</f>
        <v/>
      </c>
      <c r="T877">
        <f>S877*D877</f>
        <v/>
      </c>
      <c r="U877">
        <f>S877*F877*H877</f>
        <v/>
      </c>
      <c r="V877">
        <f>S877*F877*(H877-1)</f>
        <v/>
      </c>
      <c r="W877">
        <f>U877*J877</f>
        <v/>
      </c>
      <c r="X877">
        <f>T877+W877</f>
        <v/>
      </c>
      <c r="Y877">
        <f>(T877*E877+W877*L877)*(1-R877-'d_고정'!$B$13)</f>
        <v/>
      </c>
      <c r="Z877">
        <f>(U877*N877*Q877+'d_고정'!$B$3*('6_기대효과'!$H$7/8)*Q877*'d_고정'!$B$10*P877*('6_기대효과'!$K$7/'d_고정'!$B$9))*(1-R877)</f>
        <v/>
      </c>
      <c r="AA877">
        <f>W877*L877*(1-R877-'d_고정'!$B$13)+U877*MAX(N877-'d_고정'!$B$10*P877*('6_기대효과'!$K$7/'d_고정'!$B$9),0)*Q877*(1-R877)</f>
        <v/>
      </c>
      <c r="AB877">
        <f>Y877+Z877</f>
        <v/>
      </c>
      <c r="AC877">
        <f>Y877/('d_고정'!$B$5*'6_기대효과'!$H$7/8)/'d_고정'!$B$6</f>
        <v/>
      </c>
      <c r="AD877">
        <f>Y877/('d_고정'!$B$8*'6_기대효과'!$H$7/8)</f>
        <v/>
      </c>
    </row>
    <row r="878">
      <c r="A878">
        <f>RAND()</f>
        <v/>
      </c>
      <c r="B878">
        <f>IF('d_시나리오'!$J$2='d_시나리오'!$H$2,'d_시나리오'!$I$2,IF(A878&lt;('d_시나리오'!$I$2-'d_시나리오'!$H$2)/('d_시나리오'!$J$2-'d_시나리오'!$H$2),'d_시나리오'!$H$2+SQRT(A878*('d_시나리오'!$J$2-'d_시나리오'!$H$2)*('d_시나리오'!$I$2-'d_시나리오'!$H$2)),'d_시나리오'!$J$2-SQRT((1-A878)*('d_시나리오'!$J$2-'d_시나리오'!$H$2)*('d_시나리오'!$J$2-'d_시나리오'!$I$2))))</f>
        <v/>
      </c>
      <c r="C878">
        <f>RAND()</f>
        <v/>
      </c>
      <c r="D878">
        <f>BETAINV(RAND(),IF(C878&lt;'d_고정'!$B$26,'d_고정'!$B$23,'d_고정'!$B$16)+1,'d_고정'!$B$17-IF(C878&lt;'d_고정'!$B$26,'d_고정'!$B$23,'d_고정'!$B$16)+1)*('d_고정'!$B$14+('d_고정'!$B$15-'d_고정'!$B$14)*RAND())</f>
        <v/>
      </c>
      <c r="E878">
        <f>INDEX('d_분포'!$A$2:$A$28,RANDBETWEEN(1,27))</f>
        <v/>
      </c>
      <c r="F878">
        <f>INDEX('d_분포'!$C$2:$C$5,RANDBETWEEN(1,4))*(0.9+0.2*RAND())</f>
        <v/>
      </c>
      <c r="G878">
        <f>RAND()</f>
        <v/>
      </c>
      <c r="H878">
        <f>(F878+(1-F878)*('d_고정'!$B$22*BETAINV(RAND(),IF(G878&lt;'d_고정'!$B$26,'d_고정'!$B$25,'d_고정'!$B$20)+1,'d_고정'!$B$21-IF(G878&lt;'d_고정'!$B$26,'d_고정'!$B$25,'d_고정'!$B$20)+1)+(1-'d_고정'!$B$22)*BETAINV(RAND(),IF(G878&lt;'d_고정'!$B$26,'d_고정'!$B$24,'d_고정'!$B$18)+1,'d_고정'!$B$19-IF(G878&lt;'d_고정'!$B$26,'d_고정'!$B$24,'d_고정'!$B$18)+1))*('d_고정'!$B$14+('d_고정'!$B$15-'d_고정'!$B$14)*RAND()))/F878</f>
        <v/>
      </c>
      <c r="I878">
        <f>RAND()</f>
        <v/>
      </c>
      <c r="J878">
        <f>IF('d_시나리오'!$J$3='d_시나리오'!$H$3,'d_시나리오'!$I$3,IF(I878&lt;('d_시나리오'!$I$3-'d_시나리오'!$H$3)/('d_시나리오'!$J$3-'d_시나리오'!$H$3),'d_시나리오'!$H$3+SQRT(I878*('d_시나리오'!$J$3-'d_시나리오'!$H$3)*('d_시나리오'!$I$3-'d_시나리오'!$H$3)),'d_시나리오'!$J$3-SQRT((1-I878)*('d_시나리오'!$J$3-'d_시나리오'!$H$3)*('d_시나리오'!$J$3-'d_시나리오'!$I$3))))</f>
        <v/>
      </c>
      <c r="K878">
        <f>RAND()</f>
        <v/>
      </c>
      <c r="L878">
        <f>IF('d_시나리오'!$J$4='d_시나리오'!$H$4,'d_시나리오'!$I$4,IF(K878&lt;('d_시나리오'!$I$4-'d_시나리오'!$H$4)/('d_시나리오'!$J$4-'d_시나리오'!$H$4),'d_시나리오'!$H$4+SQRT(K878*('d_시나리오'!$J$4-'d_시나리오'!$H$4)*('d_시나리오'!$I$4-'d_시나리오'!$H$4)),'d_시나리오'!$J$4-SQRT((1-K878)*('d_시나리오'!$J$4-'d_시나리오'!$H$4)*('d_시나리오'!$J$4-'d_시나리오'!$I$4))))</f>
        <v/>
      </c>
      <c r="M878">
        <f>RAND()</f>
        <v/>
      </c>
      <c r="N878">
        <f>IF('d_시나리오'!$J$5='d_시나리오'!$H$5,'d_시나리오'!$I$5,IF(M878&lt;('d_시나리오'!$I$5-'d_시나리오'!$H$5)/('d_시나리오'!$J$5-'d_시나리오'!$H$5),'d_시나리오'!$H$5+SQRT(M878*('d_시나리오'!$J$5-'d_시나리오'!$H$5)*('d_시나리오'!$I$5-'d_시나리오'!$H$5)),'d_시나리오'!$J$5-SQRT((1-M878)*('d_시나리오'!$J$5-'d_시나리오'!$H$5)*('d_시나리오'!$J$5-'d_시나리오'!$I$5))))</f>
        <v/>
      </c>
      <c r="O878">
        <f>RAND()</f>
        <v/>
      </c>
      <c r="P878">
        <f>IF('d_시나리오'!$J$6='d_시나리오'!$H$6,'d_시나리오'!$I$6,IF(O878&lt;('d_시나리오'!$I$6-'d_시나리오'!$H$6)/('d_시나리오'!$J$6-'d_시나리오'!$H$6),'d_시나리오'!$H$6+SQRT(O878*('d_시나리오'!$J$6-'d_시나리오'!$H$6)*('d_시나리오'!$I$6-'d_시나리오'!$H$6)),'d_시나리오'!$J$6-SQRT((1-O878)*('d_시나리오'!$J$6-'d_시나리오'!$H$6)*('d_시나리오'!$J$6-'d_시나리오'!$I$6))))</f>
        <v/>
      </c>
      <c r="Q878">
        <f>INDEX('d_분포'!$B$2:$B$57,RANDBETWEEN(1,56))</f>
        <v/>
      </c>
      <c r="R878">
        <f>BETAINV(RAND(),5,5)</f>
        <v/>
      </c>
      <c r="S878">
        <f>'d_고정'!$B$1*'6_기대효과'!$H$7*('d_시나리오'!$I$7/'d_고정'!$B$2)*B878</f>
        <v/>
      </c>
      <c r="T878">
        <f>S878*D878</f>
        <v/>
      </c>
      <c r="U878">
        <f>S878*F878*H878</f>
        <v/>
      </c>
      <c r="V878">
        <f>S878*F878*(H878-1)</f>
        <v/>
      </c>
      <c r="W878">
        <f>U878*J878</f>
        <v/>
      </c>
      <c r="X878">
        <f>T878+W878</f>
        <v/>
      </c>
      <c r="Y878">
        <f>(T878*E878+W878*L878)*(1-R878-'d_고정'!$B$13)</f>
        <v/>
      </c>
      <c r="Z878">
        <f>(U878*N878*Q878+'d_고정'!$B$3*('6_기대효과'!$H$7/8)*Q878*'d_고정'!$B$10*P878*('6_기대효과'!$K$7/'d_고정'!$B$9))*(1-R878)</f>
        <v/>
      </c>
      <c r="AA878">
        <f>W878*L878*(1-R878-'d_고정'!$B$13)+U878*MAX(N878-'d_고정'!$B$10*P878*('6_기대효과'!$K$7/'d_고정'!$B$9),0)*Q878*(1-R878)</f>
        <v/>
      </c>
      <c r="AB878">
        <f>Y878+Z878</f>
        <v/>
      </c>
      <c r="AC878">
        <f>Y878/('d_고정'!$B$5*'6_기대효과'!$H$7/8)/'d_고정'!$B$6</f>
        <v/>
      </c>
      <c r="AD878">
        <f>Y878/('d_고정'!$B$8*'6_기대효과'!$H$7/8)</f>
        <v/>
      </c>
    </row>
    <row r="879">
      <c r="A879">
        <f>RAND()</f>
        <v/>
      </c>
      <c r="B879">
        <f>IF('d_시나리오'!$J$2='d_시나리오'!$H$2,'d_시나리오'!$I$2,IF(A879&lt;('d_시나리오'!$I$2-'d_시나리오'!$H$2)/('d_시나리오'!$J$2-'d_시나리오'!$H$2),'d_시나리오'!$H$2+SQRT(A879*('d_시나리오'!$J$2-'d_시나리오'!$H$2)*('d_시나리오'!$I$2-'d_시나리오'!$H$2)),'d_시나리오'!$J$2-SQRT((1-A879)*('d_시나리오'!$J$2-'d_시나리오'!$H$2)*('d_시나리오'!$J$2-'d_시나리오'!$I$2))))</f>
        <v/>
      </c>
      <c r="C879">
        <f>RAND()</f>
        <v/>
      </c>
      <c r="D879">
        <f>BETAINV(RAND(),IF(C879&lt;'d_고정'!$B$26,'d_고정'!$B$23,'d_고정'!$B$16)+1,'d_고정'!$B$17-IF(C879&lt;'d_고정'!$B$26,'d_고정'!$B$23,'d_고정'!$B$16)+1)*('d_고정'!$B$14+('d_고정'!$B$15-'d_고정'!$B$14)*RAND())</f>
        <v/>
      </c>
      <c r="E879">
        <f>INDEX('d_분포'!$A$2:$A$28,RANDBETWEEN(1,27))</f>
        <v/>
      </c>
      <c r="F879">
        <f>INDEX('d_분포'!$C$2:$C$5,RANDBETWEEN(1,4))*(0.9+0.2*RAND())</f>
        <v/>
      </c>
      <c r="G879">
        <f>RAND()</f>
        <v/>
      </c>
      <c r="H879">
        <f>(F879+(1-F879)*('d_고정'!$B$22*BETAINV(RAND(),IF(G879&lt;'d_고정'!$B$26,'d_고정'!$B$25,'d_고정'!$B$20)+1,'d_고정'!$B$21-IF(G879&lt;'d_고정'!$B$26,'d_고정'!$B$25,'d_고정'!$B$20)+1)+(1-'d_고정'!$B$22)*BETAINV(RAND(),IF(G879&lt;'d_고정'!$B$26,'d_고정'!$B$24,'d_고정'!$B$18)+1,'d_고정'!$B$19-IF(G879&lt;'d_고정'!$B$26,'d_고정'!$B$24,'d_고정'!$B$18)+1))*('d_고정'!$B$14+('d_고정'!$B$15-'d_고정'!$B$14)*RAND()))/F879</f>
        <v/>
      </c>
      <c r="I879">
        <f>RAND()</f>
        <v/>
      </c>
      <c r="J879">
        <f>IF('d_시나리오'!$J$3='d_시나리오'!$H$3,'d_시나리오'!$I$3,IF(I879&lt;('d_시나리오'!$I$3-'d_시나리오'!$H$3)/('d_시나리오'!$J$3-'d_시나리오'!$H$3),'d_시나리오'!$H$3+SQRT(I879*('d_시나리오'!$J$3-'d_시나리오'!$H$3)*('d_시나리오'!$I$3-'d_시나리오'!$H$3)),'d_시나리오'!$J$3-SQRT((1-I879)*('d_시나리오'!$J$3-'d_시나리오'!$H$3)*('d_시나리오'!$J$3-'d_시나리오'!$I$3))))</f>
        <v/>
      </c>
      <c r="K879">
        <f>RAND()</f>
        <v/>
      </c>
      <c r="L879">
        <f>IF('d_시나리오'!$J$4='d_시나리오'!$H$4,'d_시나리오'!$I$4,IF(K879&lt;('d_시나리오'!$I$4-'d_시나리오'!$H$4)/('d_시나리오'!$J$4-'d_시나리오'!$H$4),'d_시나리오'!$H$4+SQRT(K879*('d_시나리오'!$J$4-'d_시나리오'!$H$4)*('d_시나리오'!$I$4-'d_시나리오'!$H$4)),'d_시나리오'!$J$4-SQRT((1-K879)*('d_시나리오'!$J$4-'d_시나리오'!$H$4)*('d_시나리오'!$J$4-'d_시나리오'!$I$4))))</f>
        <v/>
      </c>
      <c r="M879">
        <f>RAND()</f>
        <v/>
      </c>
      <c r="N879">
        <f>IF('d_시나리오'!$J$5='d_시나리오'!$H$5,'d_시나리오'!$I$5,IF(M879&lt;('d_시나리오'!$I$5-'d_시나리오'!$H$5)/('d_시나리오'!$J$5-'d_시나리오'!$H$5),'d_시나리오'!$H$5+SQRT(M879*('d_시나리오'!$J$5-'d_시나리오'!$H$5)*('d_시나리오'!$I$5-'d_시나리오'!$H$5)),'d_시나리오'!$J$5-SQRT((1-M879)*('d_시나리오'!$J$5-'d_시나리오'!$H$5)*('d_시나리오'!$J$5-'d_시나리오'!$I$5))))</f>
        <v/>
      </c>
      <c r="O879">
        <f>RAND()</f>
        <v/>
      </c>
      <c r="P879">
        <f>IF('d_시나리오'!$J$6='d_시나리오'!$H$6,'d_시나리오'!$I$6,IF(O879&lt;('d_시나리오'!$I$6-'d_시나리오'!$H$6)/('d_시나리오'!$J$6-'d_시나리오'!$H$6),'d_시나리오'!$H$6+SQRT(O879*('d_시나리오'!$J$6-'d_시나리오'!$H$6)*('d_시나리오'!$I$6-'d_시나리오'!$H$6)),'d_시나리오'!$J$6-SQRT((1-O879)*('d_시나리오'!$J$6-'d_시나리오'!$H$6)*('d_시나리오'!$J$6-'d_시나리오'!$I$6))))</f>
        <v/>
      </c>
      <c r="Q879">
        <f>INDEX('d_분포'!$B$2:$B$57,RANDBETWEEN(1,56))</f>
        <v/>
      </c>
      <c r="R879">
        <f>BETAINV(RAND(),5,5)</f>
        <v/>
      </c>
      <c r="S879">
        <f>'d_고정'!$B$1*'6_기대효과'!$H$7*('d_시나리오'!$I$7/'d_고정'!$B$2)*B879</f>
        <v/>
      </c>
      <c r="T879">
        <f>S879*D879</f>
        <v/>
      </c>
      <c r="U879">
        <f>S879*F879*H879</f>
        <v/>
      </c>
      <c r="V879">
        <f>S879*F879*(H879-1)</f>
        <v/>
      </c>
      <c r="W879">
        <f>U879*J879</f>
        <v/>
      </c>
      <c r="X879">
        <f>T879+W879</f>
        <v/>
      </c>
      <c r="Y879">
        <f>(T879*E879+W879*L879)*(1-R879-'d_고정'!$B$13)</f>
        <v/>
      </c>
      <c r="Z879">
        <f>(U879*N879*Q879+'d_고정'!$B$3*('6_기대효과'!$H$7/8)*Q879*'d_고정'!$B$10*P879*('6_기대효과'!$K$7/'d_고정'!$B$9))*(1-R879)</f>
        <v/>
      </c>
      <c r="AA879">
        <f>W879*L879*(1-R879-'d_고정'!$B$13)+U879*MAX(N879-'d_고정'!$B$10*P879*('6_기대효과'!$K$7/'d_고정'!$B$9),0)*Q879*(1-R879)</f>
        <v/>
      </c>
      <c r="AB879">
        <f>Y879+Z879</f>
        <v/>
      </c>
      <c r="AC879">
        <f>Y879/('d_고정'!$B$5*'6_기대효과'!$H$7/8)/'d_고정'!$B$6</f>
        <v/>
      </c>
      <c r="AD879">
        <f>Y879/('d_고정'!$B$8*'6_기대효과'!$H$7/8)</f>
        <v/>
      </c>
    </row>
    <row r="880">
      <c r="A880">
        <f>RAND()</f>
        <v/>
      </c>
      <c r="B880">
        <f>IF('d_시나리오'!$J$2='d_시나리오'!$H$2,'d_시나리오'!$I$2,IF(A880&lt;('d_시나리오'!$I$2-'d_시나리오'!$H$2)/('d_시나리오'!$J$2-'d_시나리오'!$H$2),'d_시나리오'!$H$2+SQRT(A880*('d_시나리오'!$J$2-'d_시나리오'!$H$2)*('d_시나리오'!$I$2-'d_시나리오'!$H$2)),'d_시나리오'!$J$2-SQRT((1-A880)*('d_시나리오'!$J$2-'d_시나리오'!$H$2)*('d_시나리오'!$J$2-'d_시나리오'!$I$2))))</f>
        <v/>
      </c>
      <c r="C880">
        <f>RAND()</f>
        <v/>
      </c>
      <c r="D880">
        <f>BETAINV(RAND(),IF(C880&lt;'d_고정'!$B$26,'d_고정'!$B$23,'d_고정'!$B$16)+1,'d_고정'!$B$17-IF(C880&lt;'d_고정'!$B$26,'d_고정'!$B$23,'d_고정'!$B$16)+1)*('d_고정'!$B$14+('d_고정'!$B$15-'d_고정'!$B$14)*RAND())</f>
        <v/>
      </c>
      <c r="E880">
        <f>INDEX('d_분포'!$A$2:$A$28,RANDBETWEEN(1,27))</f>
        <v/>
      </c>
      <c r="F880">
        <f>INDEX('d_분포'!$C$2:$C$5,RANDBETWEEN(1,4))*(0.9+0.2*RAND())</f>
        <v/>
      </c>
      <c r="G880">
        <f>RAND()</f>
        <v/>
      </c>
      <c r="H880">
        <f>(F880+(1-F880)*('d_고정'!$B$22*BETAINV(RAND(),IF(G880&lt;'d_고정'!$B$26,'d_고정'!$B$25,'d_고정'!$B$20)+1,'d_고정'!$B$21-IF(G880&lt;'d_고정'!$B$26,'d_고정'!$B$25,'d_고정'!$B$20)+1)+(1-'d_고정'!$B$22)*BETAINV(RAND(),IF(G880&lt;'d_고정'!$B$26,'d_고정'!$B$24,'d_고정'!$B$18)+1,'d_고정'!$B$19-IF(G880&lt;'d_고정'!$B$26,'d_고정'!$B$24,'d_고정'!$B$18)+1))*('d_고정'!$B$14+('d_고정'!$B$15-'d_고정'!$B$14)*RAND()))/F880</f>
        <v/>
      </c>
      <c r="I880">
        <f>RAND()</f>
        <v/>
      </c>
      <c r="J880">
        <f>IF('d_시나리오'!$J$3='d_시나리오'!$H$3,'d_시나리오'!$I$3,IF(I880&lt;('d_시나리오'!$I$3-'d_시나리오'!$H$3)/('d_시나리오'!$J$3-'d_시나리오'!$H$3),'d_시나리오'!$H$3+SQRT(I880*('d_시나리오'!$J$3-'d_시나리오'!$H$3)*('d_시나리오'!$I$3-'d_시나리오'!$H$3)),'d_시나리오'!$J$3-SQRT((1-I880)*('d_시나리오'!$J$3-'d_시나리오'!$H$3)*('d_시나리오'!$J$3-'d_시나리오'!$I$3))))</f>
        <v/>
      </c>
      <c r="K880">
        <f>RAND()</f>
        <v/>
      </c>
      <c r="L880">
        <f>IF('d_시나리오'!$J$4='d_시나리오'!$H$4,'d_시나리오'!$I$4,IF(K880&lt;('d_시나리오'!$I$4-'d_시나리오'!$H$4)/('d_시나리오'!$J$4-'d_시나리오'!$H$4),'d_시나리오'!$H$4+SQRT(K880*('d_시나리오'!$J$4-'d_시나리오'!$H$4)*('d_시나리오'!$I$4-'d_시나리오'!$H$4)),'d_시나리오'!$J$4-SQRT((1-K880)*('d_시나리오'!$J$4-'d_시나리오'!$H$4)*('d_시나리오'!$J$4-'d_시나리오'!$I$4))))</f>
        <v/>
      </c>
      <c r="M880">
        <f>RAND()</f>
        <v/>
      </c>
      <c r="N880">
        <f>IF('d_시나리오'!$J$5='d_시나리오'!$H$5,'d_시나리오'!$I$5,IF(M880&lt;('d_시나리오'!$I$5-'d_시나리오'!$H$5)/('d_시나리오'!$J$5-'d_시나리오'!$H$5),'d_시나리오'!$H$5+SQRT(M880*('d_시나리오'!$J$5-'d_시나리오'!$H$5)*('d_시나리오'!$I$5-'d_시나리오'!$H$5)),'d_시나리오'!$J$5-SQRT((1-M880)*('d_시나리오'!$J$5-'d_시나리오'!$H$5)*('d_시나리오'!$J$5-'d_시나리오'!$I$5))))</f>
        <v/>
      </c>
      <c r="O880">
        <f>RAND()</f>
        <v/>
      </c>
      <c r="P880">
        <f>IF('d_시나리오'!$J$6='d_시나리오'!$H$6,'d_시나리오'!$I$6,IF(O880&lt;('d_시나리오'!$I$6-'d_시나리오'!$H$6)/('d_시나리오'!$J$6-'d_시나리오'!$H$6),'d_시나리오'!$H$6+SQRT(O880*('d_시나리오'!$J$6-'d_시나리오'!$H$6)*('d_시나리오'!$I$6-'d_시나리오'!$H$6)),'d_시나리오'!$J$6-SQRT((1-O880)*('d_시나리오'!$J$6-'d_시나리오'!$H$6)*('d_시나리오'!$J$6-'d_시나리오'!$I$6))))</f>
        <v/>
      </c>
      <c r="Q880">
        <f>INDEX('d_분포'!$B$2:$B$57,RANDBETWEEN(1,56))</f>
        <v/>
      </c>
      <c r="R880">
        <f>BETAINV(RAND(),5,5)</f>
        <v/>
      </c>
      <c r="S880">
        <f>'d_고정'!$B$1*'6_기대효과'!$H$7*('d_시나리오'!$I$7/'d_고정'!$B$2)*B880</f>
        <v/>
      </c>
      <c r="T880">
        <f>S880*D880</f>
        <v/>
      </c>
      <c r="U880">
        <f>S880*F880*H880</f>
        <v/>
      </c>
      <c r="V880">
        <f>S880*F880*(H880-1)</f>
        <v/>
      </c>
      <c r="W880">
        <f>U880*J880</f>
        <v/>
      </c>
      <c r="X880">
        <f>T880+W880</f>
        <v/>
      </c>
      <c r="Y880">
        <f>(T880*E880+W880*L880)*(1-R880-'d_고정'!$B$13)</f>
        <v/>
      </c>
      <c r="Z880">
        <f>(U880*N880*Q880+'d_고정'!$B$3*('6_기대효과'!$H$7/8)*Q880*'d_고정'!$B$10*P880*('6_기대효과'!$K$7/'d_고정'!$B$9))*(1-R880)</f>
        <v/>
      </c>
      <c r="AA880">
        <f>W880*L880*(1-R880-'d_고정'!$B$13)+U880*MAX(N880-'d_고정'!$B$10*P880*('6_기대효과'!$K$7/'d_고정'!$B$9),0)*Q880*(1-R880)</f>
        <v/>
      </c>
      <c r="AB880">
        <f>Y880+Z880</f>
        <v/>
      </c>
      <c r="AC880">
        <f>Y880/('d_고정'!$B$5*'6_기대효과'!$H$7/8)/'d_고정'!$B$6</f>
        <v/>
      </c>
      <c r="AD880">
        <f>Y880/('d_고정'!$B$8*'6_기대효과'!$H$7/8)</f>
        <v/>
      </c>
    </row>
    <row r="881">
      <c r="A881">
        <f>RAND()</f>
        <v/>
      </c>
      <c r="B881">
        <f>IF('d_시나리오'!$J$2='d_시나리오'!$H$2,'d_시나리오'!$I$2,IF(A881&lt;('d_시나리오'!$I$2-'d_시나리오'!$H$2)/('d_시나리오'!$J$2-'d_시나리오'!$H$2),'d_시나리오'!$H$2+SQRT(A881*('d_시나리오'!$J$2-'d_시나리오'!$H$2)*('d_시나리오'!$I$2-'d_시나리오'!$H$2)),'d_시나리오'!$J$2-SQRT((1-A881)*('d_시나리오'!$J$2-'d_시나리오'!$H$2)*('d_시나리오'!$J$2-'d_시나리오'!$I$2))))</f>
        <v/>
      </c>
      <c r="C881">
        <f>RAND()</f>
        <v/>
      </c>
      <c r="D881">
        <f>BETAINV(RAND(),IF(C881&lt;'d_고정'!$B$26,'d_고정'!$B$23,'d_고정'!$B$16)+1,'d_고정'!$B$17-IF(C881&lt;'d_고정'!$B$26,'d_고정'!$B$23,'d_고정'!$B$16)+1)*('d_고정'!$B$14+('d_고정'!$B$15-'d_고정'!$B$14)*RAND())</f>
        <v/>
      </c>
      <c r="E881">
        <f>INDEX('d_분포'!$A$2:$A$28,RANDBETWEEN(1,27))</f>
        <v/>
      </c>
      <c r="F881">
        <f>INDEX('d_분포'!$C$2:$C$5,RANDBETWEEN(1,4))*(0.9+0.2*RAND())</f>
        <v/>
      </c>
      <c r="G881">
        <f>RAND()</f>
        <v/>
      </c>
      <c r="H881">
        <f>(F881+(1-F881)*('d_고정'!$B$22*BETAINV(RAND(),IF(G881&lt;'d_고정'!$B$26,'d_고정'!$B$25,'d_고정'!$B$20)+1,'d_고정'!$B$21-IF(G881&lt;'d_고정'!$B$26,'d_고정'!$B$25,'d_고정'!$B$20)+1)+(1-'d_고정'!$B$22)*BETAINV(RAND(),IF(G881&lt;'d_고정'!$B$26,'d_고정'!$B$24,'d_고정'!$B$18)+1,'d_고정'!$B$19-IF(G881&lt;'d_고정'!$B$26,'d_고정'!$B$24,'d_고정'!$B$18)+1))*('d_고정'!$B$14+('d_고정'!$B$15-'d_고정'!$B$14)*RAND()))/F881</f>
        <v/>
      </c>
      <c r="I881">
        <f>RAND()</f>
        <v/>
      </c>
      <c r="J881">
        <f>IF('d_시나리오'!$J$3='d_시나리오'!$H$3,'d_시나리오'!$I$3,IF(I881&lt;('d_시나리오'!$I$3-'d_시나리오'!$H$3)/('d_시나리오'!$J$3-'d_시나리오'!$H$3),'d_시나리오'!$H$3+SQRT(I881*('d_시나리오'!$J$3-'d_시나리오'!$H$3)*('d_시나리오'!$I$3-'d_시나리오'!$H$3)),'d_시나리오'!$J$3-SQRT((1-I881)*('d_시나리오'!$J$3-'d_시나리오'!$H$3)*('d_시나리오'!$J$3-'d_시나리오'!$I$3))))</f>
        <v/>
      </c>
      <c r="K881">
        <f>RAND()</f>
        <v/>
      </c>
      <c r="L881">
        <f>IF('d_시나리오'!$J$4='d_시나리오'!$H$4,'d_시나리오'!$I$4,IF(K881&lt;('d_시나리오'!$I$4-'d_시나리오'!$H$4)/('d_시나리오'!$J$4-'d_시나리오'!$H$4),'d_시나리오'!$H$4+SQRT(K881*('d_시나리오'!$J$4-'d_시나리오'!$H$4)*('d_시나리오'!$I$4-'d_시나리오'!$H$4)),'d_시나리오'!$J$4-SQRT((1-K881)*('d_시나리오'!$J$4-'d_시나리오'!$H$4)*('d_시나리오'!$J$4-'d_시나리오'!$I$4))))</f>
        <v/>
      </c>
      <c r="M881">
        <f>RAND()</f>
        <v/>
      </c>
      <c r="N881">
        <f>IF('d_시나리오'!$J$5='d_시나리오'!$H$5,'d_시나리오'!$I$5,IF(M881&lt;('d_시나리오'!$I$5-'d_시나리오'!$H$5)/('d_시나리오'!$J$5-'d_시나리오'!$H$5),'d_시나리오'!$H$5+SQRT(M881*('d_시나리오'!$J$5-'d_시나리오'!$H$5)*('d_시나리오'!$I$5-'d_시나리오'!$H$5)),'d_시나리오'!$J$5-SQRT((1-M881)*('d_시나리오'!$J$5-'d_시나리오'!$H$5)*('d_시나리오'!$J$5-'d_시나리오'!$I$5))))</f>
        <v/>
      </c>
      <c r="O881">
        <f>RAND()</f>
        <v/>
      </c>
      <c r="P881">
        <f>IF('d_시나리오'!$J$6='d_시나리오'!$H$6,'d_시나리오'!$I$6,IF(O881&lt;('d_시나리오'!$I$6-'d_시나리오'!$H$6)/('d_시나리오'!$J$6-'d_시나리오'!$H$6),'d_시나리오'!$H$6+SQRT(O881*('d_시나리오'!$J$6-'d_시나리오'!$H$6)*('d_시나리오'!$I$6-'d_시나리오'!$H$6)),'d_시나리오'!$J$6-SQRT((1-O881)*('d_시나리오'!$J$6-'d_시나리오'!$H$6)*('d_시나리오'!$J$6-'d_시나리오'!$I$6))))</f>
        <v/>
      </c>
      <c r="Q881">
        <f>INDEX('d_분포'!$B$2:$B$57,RANDBETWEEN(1,56))</f>
        <v/>
      </c>
      <c r="R881">
        <f>BETAINV(RAND(),5,5)</f>
        <v/>
      </c>
      <c r="S881">
        <f>'d_고정'!$B$1*'6_기대효과'!$H$7*('d_시나리오'!$I$7/'d_고정'!$B$2)*B881</f>
        <v/>
      </c>
      <c r="T881">
        <f>S881*D881</f>
        <v/>
      </c>
      <c r="U881">
        <f>S881*F881*H881</f>
        <v/>
      </c>
      <c r="V881">
        <f>S881*F881*(H881-1)</f>
        <v/>
      </c>
      <c r="W881">
        <f>U881*J881</f>
        <v/>
      </c>
      <c r="X881">
        <f>T881+W881</f>
        <v/>
      </c>
      <c r="Y881">
        <f>(T881*E881+W881*L881)*(1-R881-'d_고정'!$B$13)</f>
        <v/>
      </c>
      <c r="Z881">
        <f>(U881*N881*Q881+'d_고정'!$B$3*('6_기대효과'!$H$7/8)*Q881*'d_고정'!$B$10*P881*('6_기대효과'!$K$7/'d_고정'!$B$9))*(1-R881)</f>
        <v/>
      </c>
      <c r="AA881">
        <f>W881*L881*(1-R881-'d_고정'!$B$13)+U881*MAX(N881-'d_고정'!$B$10*P881*('6_기대효과'!$K$7/'d_고정'!$B$9),0)*Q881*(1-R881)</f>
        <v/>
      </c>
      <c r="AB881">
        <f>Y881+Z881</f>
        <v/>
      </c>
      <c r="AC881">
        <f>Y881/('d_고정'!$B$5*'6_기대효과'!$H$7/8)/'d_고정'!$B$6</f>
        <v/>
      </c>
      <c r="AD881">
        <f>Y881/('d_고정'!$B$8*'6_기대효과'!$H$7/8)</f>
        <v/>
      </c>
    </row>
    <row r="882">
      <c r="A882">
        <f>RAND()</f>
        <v/>
      </c>
      <c r="B882">
        <f>IF('d_시나리오'!$J$2='d_시나리오'!$H$2,'d_시나리오'!$I$2,IF(A882&lt;('d_시나리오'!$I$2-'d_시나리오'!$H$2)/('d_시나리오'!$J$2-'d_시나리오'!$H$2),'d_시나리오'!$H$2+SQRT(A882*('d_시나리오'!$J$2-'d_시나리오'!$H$2)*('d_시나리오'!$I$2-'d_시나리오'!$H$2)),'d_시나리오'!$J$2-SQRT((1-A882)*('d_시나리오'!$J$2-'d_시나리오'!$H$2)*('d_시나리오'!$J$2-'d_시나리오'!$I$2))))</f>
        <v/>
      </c>
      <c r="C882">
        <f>RAND()</f>
        <v/>
      </c>
      <c r="D882">
        <f>BETAINV(RAND(),IF(C882&lt;'d_고정'!$B$26,'d_고정'!$B$23,'d_고정'!$B$16)+1,'d_고정'!$B$17-IF(C882&lt;'d_고정'!$B$26,'d_고정'!$B$23,'d_고정'!$B$16)+1)*('d_고정'!$B$14+('d_고정'!$B$15-'d_고정'!$B$14)*RAND())</f>
        <v/>
      </c>
      <c r="E882">
        <f>INDEX('d_분포'!$A$2:$A$28,RANDBETWEEN(1,27))</f>
        <v/>
      </c>
      <c r="F882">
        <f>INDEX('d_분포'!$C$2:$C$5,RANDBETWEEN(1,4))*(0.9+0.2*RAND())</f>
        <v/>
      </c>
      <c r="G882">
        <f>RAND()</f>
        <v/>
      </c>
      <c r="H882">
        <f>(F882+(1-F882)*('d_고정'!$B$22*BETAINV(RAND(),IF(G882&lt;'d_고정'!$B$26,'d_고정'!$B$25,'d_고정'!$B$20)+1,'d_고정'!$B$21-IF(G882&lt;'d_고정'!$B$26,'d_고정'!$B$25,'d_고정'!$B$20)+1)+(1-'d_고정'!$B$22)*BETAINV(RAND(),IF(G882&lt;'d_고정'!$B$26,'d_고정'!$B$24,'d_고정'!$B$18)+1,'d_고정'!$B$19-IF(G882&lt;'d_고정'!$B$26,'d_고정'!$B$24,'d_고정'!$B$18)+1))*('d_고정'!$B$14+('d_고정'!$B$15-'d_고정'!$B$14)*RAND()))/F882</f>
        <v/>
      </c>
      <c r="I882">
        <f>RAND()</f>
        <v/>
      </c>
      <c r="J882">
        <f>IF('d_시나리오'!$J$3='d_시나리오'!$H$3,'d_시나리오'!$I$3,IF(I882&lt;('d_시나리오'!$I$3-'d_시나리오'!$H$3)/('d_시나리오'!$J$3-'d_시나리오'!$H$3),'d_시나리오'!$H$3+SQRT(I882*('d_시나리오'!$J$3-'d_시나리오'!$H$3)*('d_시나리오'!$I$3-'d_시나리오'!$H$3)),'d_시나리오'!$J$3-SQRT((1-I882)*('d_시나리오'!$J$3-'d_시나리오'!$H$3)*('d_시나리오'!$J$3-'d_시나리오'!$I$3))))</f>
        <v/>
      </c>
      <c r="K882">
        <f>RAND()</f>
        <v/>
      </c>
      <c r="L882">
        <f>IF('d_시나리오'!$J$4='d_시나리오'!$H$4,'d_시나리오'!$I$4,IF(K882&lt;('d_시나리오'!$I$4-'d_시나리오'!$H$4)/('d_시나리오'!$J$4-'d_시나리오'!$H$4),'d_시나리오'!$H$4+SQRT(K882*('d_시나리오'!$J$4-'d_시나리오'!$H$4)*('d_시나리오'!$I$4-'d_시나리오'!$H$4)),'d_시나리오'!$J$4-SQRT((1-K882)*('d_시나리오'!$J$4-'d_시나리오'!$H$4)*('d_시나리오'!$J$4-'d_시나리오'!$I$4))))</f>
        <v/>
      </c>
      <c r="M882">
        <f>RAND()</f>
        <v/>
      </c>
      <c r="N882">
        <f>IF('d_시나리오'!$J$5='d_시나리오'!$H$5,'d_시나리오'!$I$5,IF(M882&lt;('d_시나리오'!$I$5-'d_시나리오'!$H$5)/('d_시나리오'!$J$5-'d_시나리오'!$H$5),'d_시나리오'!$H$5+SQRT(M882*('d_시나리오'!$J$5-'d_시나리오'!$H$5)*('d_시나리오'!$I$5-'d_시나리오'!$H$5)),'d_시나리오'!$J$5-SQRT((1-M882)*('d_시나리오'!$J$5-'d_시나리오'!$H$5)*('d_시나리오'!$J$5-'d_시나리오'!$I$5))))</f>
        <v/>
      </c>
      <c r="O882">
        <f>RAND()</f>
        <v/>
      </c>
      <c r="P882">
        <f>IF('d_시나리오'!$J$6='d_시나리오'!$H$6,'d_시나리오'!$I$6,IF(O882&lt;('d_시나리오'!$I$6-'d_시나리오'!$H$6)/('d_시나리오'!$J$6-'d_시나리오'!$H$6),'d_시나리오'!$H$6+SQRT(O882*('d_시나리오'!$J$6-'d_시나리오'!$H$6)*('d_시나리오'!$I$6-'d_시나리오'!$H$6)),'d_시나리오'!$J$6-SQRT((1-O882)*('d_시나리오'!$J$6-'d_시나리오'!$H$6)*('d_시나리오'!$J$6-'d_시나리오'!$I$6))))</f>
        <v/>
      </c>
      <c r="Q882">
        <f>INDEX('d_분포'!$B$2:$B$57,RANDBETWEEN(1,56))</f>
        <v/>
      </c>
      <c r="R882">
        <f>BETAINV(RAND(),5,5)</f>
        <v/>
      </c>
      <c r="S882">
        <f>'d_고정'!$B$1*'6_기대효과'!$H$7*('d_시나리오'!$I$7/'d_고정'!$B$2)*B882</f>
        <v/>
      </c>
      <c r="T882">
        <f>S882*D882</f>
        <v/>
      </c>
      <c r="U882">
        <f>S882*F882*H882</f>
        <v/>
      </c>
      <c r="V882">
        <f>S882*F882*(H882-1)</f>
        <v/>
      </c>
      <c r="W882">
        <f>U882*J882</f>
        <v/>
      </c>
      <c r="X882">
        <f>T882+W882</f>
        <v/>
      </c>
      <c r="Y882">
        <f>(T882*E882+W882*L882)*(1-R882-'d_고정'!$B$13)</f>
        <v/>
      </c>
      <c r="Z882">
        <f>(U882*N882*Q882+'d_고정'!$B$3*('6_기대효과'!$H$7/8)*Q882*'d_고정'!$B$10*P882*('6_기대효과'!$K$7/'d_고정'!$B$9))*(1-R882)</f>
        <v/>
      </c>
      <c r="AA882">
        <f>W882*L882*(1-R882-'d_고정'!$B$13)+U882*MAX(N882-'d_고정'!$B$10*P882*('6_기대효과'!$K$7/'d_고정'!$B$9),0)*Q882*(1-R882)</f>
        <v/>
      </c>
      <c r="AB882">
        <f>Y882+Z882</f>
        <v/>
      </c>
      <c r="AC882">
        <f>Y882/('d_고정'!$B$5*'6_기대효과'!$H$7/8)/'d_고정'!$B$6</f>
        <v/>
      </c>
      <c r="AD882">
        <f>Y882/('d_고정'!$B$8*'6_기대효과'!$H$7/8)</f>
        <v/>
      </c>
    </row>
    <row r="883">
      <c r="A883">
        <f>RAND()</f>
        <v/>
      </c>
      <c r="B883">
        <f>IF('d_시나리오'!$J$2='d_시나리오'!$H$2,'d_시나리오'!$I$2,IF(A883&lt;('d_시나리오'!$I$2-'d_시나리오'!$H$2)/('d_시나리오'!$J$2-'d_시나리오'!$H$2),'d_시나리오'!$H$2+SQRT(A883*('d_시나리오'!$J$2-'d_시나리오'!$H$2)*('d_시나리오'!$I$2-'d_시나리오'!$H$2)),'d_시나리오'!$J$2-SQRT((1-A883)*('d_시나리오'!$J$2-'d_시나리오'!$H$2)*('d_시나리오'!$J$2-'d_시나리오'!$I$2))))</f>
        <v/>
      </c>
      <c r="C883">
        <f>RAND()</f>
        <v/>
      </c>
      <c r="D883">
        <f>BETAINV(RAND(),IF(C883&lt;'d_고정'!$B$26,'d_고정'!$B$23,'d_고정'!$B$16)+1,'d_고정'!$B$17-IF(C883&lt;'d_고정'!$B$26,'d_고정'!$B$23,'d_고정'!$B$16)+1)*('d_고정'!$B$14+('d_고정'!$B$15-'d_고정'!$B$14)*RAND())</f>
        <v/>
      </c>
      <c r="E883">
        <f>INDEX('d_분포'!$A$2:$A$28,RANDBETWEEN(1,27))</f>
        <v/>
      </c>
      <c r="F883">
        <f>INDEX('d_분포'!$C$2:$C$5,RANDBETWEEN(1,4))*(0.9+0.2*RAND())</f>
        <v/>
      </c>
      <c r="G883">
        <f>RAND()</f>
        <v/>
      </c>
      <c r="H883">
        <f>(F883+(1-F883)*('d_고정'!$B$22*BETAINV(RAND(),IF(G883&lt;'d_고정'!$B$26,'d_고정'!$B$25,'d_고정'!$B$20)+1,'d_고정'!$B$21-IF(G883&lt;'d_고정'!$B$26,'d_고정'!$B$25,'d_고정'!$B$20)+1)+(1-'d_고정'!$B$22)*BETAINV(RAND(),IF(G883&lt;'d_고정'!$B$26,'d_고정'!$B$24,'d_고정'!$B$18)+1,'d_고정'!$B$19-IF(G883&lt;'d_고정'!$B$26,'d_고정'!$B$24,'d_고정'!$B$18)+1))*('d_고정'!$B$14+('d_고정'!$B$15-'d_고정'!$B$14)*RAND()))/F883</f>
        <v/>
      </c>
      <c r="I883">
        <f>RAND()</f>
        <v/>
      </c>
      <c r="J883">
        <f>IF('d_시나리오'!$J$3='d_시나리오'!$H$3,'d_시나리오'!$I$3,IF(I883&lt;('d_시나리오'!$I$3-'d_시나리오'!$H$3)/('d_시나리오'!$J$3-'d_시나리오'!$H$3),'d_시나리오'!$H$3+SQRT(I883*('d_시나리오'!$J$3-'d_시나리오'!$H$3)*('d_시나리오'!$I$3-'d_시나리오'!$H$3)),'d_시나리오'!$J$3-SQRT((1-I883)*('d_시나리오'!$J$3-'d_시나리오'!$H$3)*('d_시나리오'!$J$3-'d_시나리오'!$I$3))))</f>
        <v/>
      </c>
      <c r="K883">
        <f>RAND()</f>
        <v/>
      </c>
      <c r="L883">
        <f>IF('d_시나리오'!$J$4='d_시나리오'!$H$4,'d_시나리오'!$I$4,IF(K883&lt;('d_시나리오'!$I$4-'d_시나리오'!$H$4)/('d_시나리오'!$J$4-'d_시나리오'!$H$4),'d_시나리오'!$H$4+SQRT(K883*('d_시나리오'!$J$4-'d_시나리오'!$H$4)*('d_시나리오'!$I$4-'d_시나리오'!$H$4)),'d_시나리오'!$J$4-SQRT((1-K883)*('d_시나리오'!$J$4-'d_시나리오'!$H$4)*('d_시나리오'!$J$4-'d_시나리오'!$I$4))))</f>
        <v/>
      </c>
      <c r="M883">
        <f>RAND()</f>
        <v/>
      </c>
      <c r="N883">
        <f>IF('d_시나리오'!$J$5='d_시나리오'!$H$5,'d_시나리오'!$I$5,IF(M883&lt;('d_시나리오'!$I$5-'d_시나리오'!$H$5)/('d_시나리오'!$J$5-'d_시나리오'!$H$5),'d_시나리오'!$H$5+SQRT(M883*('d_시나리오'!$J$5-'d_시나리오'!$H$5)*('d_시나리오'!$I$5-'d_시나리오'!$H$5)),'d_시나리오'!$J$5-SQRT((1-M883)*('d_시나리오'!$J$5-'d_시나리오'!$H$5)*('d_시나리오'!$J$5-'d_시나리오'!$I$5))))</f>
        <v/>
      </c>
      <c r="O883">
        <f>RAND()</f>
        <v/>
      </c>
      <c r="P883">
        <f>IF('d_시나리오'!$J$6='d_시나리오'!$H$6,'d_시나리오'!$I$6,IF(O883&lt;('d_시나리오'!$I$6-'d_시나리오'!$H$6)/('d_시나리오'!$J$6-'d_시나리오'!$H$6),'d_시나리오'!$H$6+SQRT(O883*('d_시나리오'!$J$6-'d_시나리오'!$H$6)*('d_시나리오'!$I$6-'d_시나리오'!$H$6)),'d_시나리오'!$J$6-SQRT((1-O883)*('d_시나리오'!$J$6-'d_시나리오'!$H$6)*('d_시나리오'!$J$6-'d_시나리오'!$I$6))))</f>
        <v/>
      </c>
      <c r="Q883">
        <f>INDEX('d_분포'!$B$2:$B$57,RANDBETWEEN(1,56))</f>
        <v/>
      </c>
      <c r="R883">
        <f>BETAINV(RAND(),5,5)</f>
        <v/>
      </c>
      <c r="S883">
        <f>'d_고정'!$B$1*'6_기대효과'!$H$7*('d_시나리오'!$I$7/'d_고정'!$B$2)*B883</f>
        <v/>
      </c>
      <c r="T883">
        <f>S883*D883</f>
        <v/>
      </c>
      <c r="U883">
        <f>S883*F883*H883</f>
        <v/>
      </c>
      <c r="V883">
        <f>S883*F883*(H883-1)</f>
        <v/>
      </c>
      <c r="W883">
        <f>U883*J883</f>
        <v/>
      </c>
      <c r="X883">
        <f>T883+W883</f>
        <v/>
      </c>
      <c r="Y883">
        <f>(T883*E883+W883*L883)*(1-R883-'d_고정'!$B$13)</f>
        <v/>
      </c>
      <c r="Z883">
        <f>(U883*N883*Q883+'d_고정'!$B$3*('6_기대효과'!$H$7/8)*Q883*'d_고정'!$B$10*P883*('6_기대효과'!$K$7/'d_고정'!$B$9))*(1-R883)</f>
        <v/>
      </c>
      <c r="AA883">
        <f>W883*L883*(1-R883-'d_고정'!$B$13)+U883*MAX(N883-'d_고정'!$B$10*P883*('6_기대효과'!$K$7/'d_고정'!$B$9),0)*Q883*(1-R883)</f>
        <v/>
      </c>
      <c r="AB883">
        <f>Y883+Z883</f>
        <v/>
      </c>
      <c r="AC883">
        <f>Y883/('d_고정'!$B$5*'6_기대효과'!$H$7/8)/'d_고정'!$B$6</f>
        <v/>
      </c>
      <c r="AD883">
        <f>Y883/('d_고정'!$B$8*'6_기대효과'!$H$7/8)</f>
        <v/>
      </c>
    </row>
    <row r="884">
      <c r="A884">
        <f>RAND()</f>
        <v/>
      </c>
      <c r="B884">
        <f>IF('d_시나리오'!$J$2='d_시나리오'!$H$2,'d_시나리오'!$I$2,IF(A884&lt;('d_시나리오'!$I$2-'d_시나리오'!$H$2)/('d_시나리오'!$J$2-'d_시나리오'!$H$2),'d_시나리오'!$H$2+SQRT(A884*('d_시나리오'!$J$2-'d_시나리오'!$H$2)*('d_시나리오'!$I$2-'d_시나리오'!$H$2)),'d_시나리오'!$J$2-SQRT((1-A884)*('d_시나리오'!$J$2-'d_시나리오'!$H$2)*('d_시나리오'!$J$2-'d_시나리오'!$I$2))))</f>
        <v/>
      </c>
      <c r="C884">
        <f>RAND()</f>
        <v/>
      </c>
      <c r="D884">
        <f>BETAINV(RAND(),IF(C884&lt;'d_고정'!$B$26,'d_고정'!$B$23,'d_고정'!$B$16)+1,'d_고정'!$B$17-IF(C884&lt;'d_고정'!$B$26,'d_고정'!$B$23,'d_고정'!$B$16)+1)*('d_고정'!$B$14+('d_고정'!$B$15-'d_고정'!$B$14)*RAND())</f>
        <v/>
      </c>
      <c r="E884">
        <f>INDEX('d_분포'!$A$2:$A$28,RANDBETWEEN(1,27))</f>
        <v/>
      </c>
      <c r="F884">
        <f>INDEX('d_분포'!$C$2:$C$5,RANDBETWEEN(1,4))*(0.9+0.2*RAND())</f>
        <v/>
      </c>
      <c r="G884">
        <f>RAND()</f>
        <v/>
      </c>
      <c r="H884">
        <f>(F884+(1-F884)*('d_고정'!$B$22*BETAINV(RAND(),IF(G884&lt;'d_고정'!$B$26,'d_고정'!$B$25,'d_고정'!$B$20)+1,'d_고정'!$B$21-IF(G884&lt;'d_고정'!$B$26,'d_고정'!$B$25,'d_고정'!$B$20)+1)+(1-'d_고정'!$B$22)*BETAINV(RAND(),IF(G884&lt;'d_고정'!$B$26,'d_고정'!$B$24,'d_고정'!$B$18)+1,'d_고정'!$B$19-IF(G884&lt;'d_고정'!$B$26,'d_고정'!$B$24,'d_고정'!$B$18)+1))*('d_고정'!$B$14+('d_고정'!$B$15-'d_고정'!$B$14)*RAND()))/F884</f>
        <v/>
      </c>
      <c r="I884">
        <f>RAND()</f>
        <v/>
      </c>
      <c r="J884">
        <f>IF('d_시나리오'!$J$3='d_시나리오'!$H$3,'d_시나리오'!$I$3,IF(I884&lt;('d_시나리오'!$I$3-'d_시나리오'!$H$3)/('d_시나리오'!$J$3-'d_시나리오'!$H$3),'d_시나리오'!$H$3+SQRT(I884*('d_시나리오'!$J$3-'d_시나리오'!$H$3)*('d_시나리오'!$I$3-'d_시나리오'!$H$3)),'d_시나리오'!$J$3-SQRT((1-I884)*('d_시나리오'!$J$3-'d_시나리오'!$H$3)*('d_시나리오'!$J$3-'d_시나리오'!$I$3))))</f>
        <v/>
      </c>
      <c r="K884">
        <f>RAND()</f>
        <v/>
      </c>
      <c r="L884">
        <f>IF('d_시나리오'!$J$4='d_시나리오'!$H$4,'d_시나리오'!$I$4,IF(K884&lt;('d_시나리오'!$I$4-'d_시나리오'!$H$4)/('d_시나리오'!$J$4-'d_시나리오'!$H$4),'d_시나리오'!$H$4+SQRT(K884*('d_시나리오'!$J$4-'d_시나리오'!$H$4)*('d_시나리오'!$I$4-'d_시나리오'!$H$4)),'d_시나리오'!$J$4-SQRT((1-K884)*('d_시나리오'!$J$4-'d_시나리오'!$H$4)*('d_시나리오'!$J$4-'d_시나리오'!$I$4))))</f>
        <v/>
      </c>
      <c r="M884">
        <f>RAND()</f>
        <v/>
      </c>
      <c r="N884">
        <f>IF('d_시나리오'!$J$5='d_시나리오'!$H$5,'d_시나리오'!$I$5,IF(M884&lt;('d_시나리오'!$I$5-'d_시나리오'!$H$5)/('d_시나리오'!$J$5-'d_시나리오'!$H$5),'d_시나리오'!$H$5+SQRT(M884*('d_시나리오'!$J$5-'d_시나리오'!$H$5)*('d_시나리오'!$I$5-'d_시나리오'!$H$5)),'d_시나리오'!$J$5-SQRT((1-M884)*('d_시나리오'!$J$5-'d_시나리오'!$H$5)*('d_시나리오'!$J$5-'d_시나리오'!$I$5))))</f>
        <v/>
      </c>
      <c r="O884">
        <f>RAND()</f>
        <v/>
      </c>
      <c r="P884">
        <f>IF('d_시나리오'!$J$6='d_시나리오'!$H$6,'d_시나리오'!$I$6,IF(O884&lt;('d_시나리오'!$I$6-'d_시나리오'!$H$6)/('d_시나리오'!$J$6-'d_시나리오'!$H$6),'d_시나리오'!$H$6+SQRT(O884*('d_시나리오'!$J$6-'d_시나리오'!$H$6)*('d_시나리오'!$I$6-'d_시나리오'!$H$6)),'d_시나리오'!$J$6-SQRT((1-O884)*('d_시나리오'!$J$6-'d_시나리오'!$H$6)*('d_시나리오'!$J$6-'d_시나리오'!$I$6))))</f>
        <v/>
      </c>
      <c r="Q884">
        <f>INDEX('d_분포'!$B$2:$B$57,RANDBETWEEN(1,56))</f>
        <v/>
      </c>
      <c r="R884">
        <f>BETAINV(RAND(),5,5)</f>
        <v/>
      </c>
      <c r="S884">
        <f>'d_고정'!$B$1*'6_기대효과'!$H$7*('d_시나리오'!$I$7/'d_고정'!$B$2)*B884</f>
        <v/>
      </c>
      <c r="T884">
        <f>S884*D884</f>
        <v/>
      </c>
      <c r="U884">
        <f>S884*F884*H884</f>
        <v/>
      </c>
      <c r="V884">
        <f>S884*F884*(H884-1)</f>
        <v/>
      </c>
      <c r="W884">
        <f>U884*J884</f>
        <v/>
      </c>
      <c r="X884">
        <f>T884+W884</f>
        <v/>
      </c>
      <c r="Y884">
        <f>(T884*E884+W884*L884)*(1-R884-'d_고정'!$B$13)</f>
        <v/>
      </c>
      <c r="Z884">
        <f>(U884*N884*Q884+'d_고정'!$B$3*('6_기대효과'!$H$7/8)*Q884*'d_고정'!$B$10*P884*('6_기대효과'!$K$7/'d_고정'!$B$9))*(1-R884)</f>
        <v/>
      </c>
      <c r="AA884">
        <f>W884*L884*(1-R884-'d_고정'!$B$13)+U884*MAX(N884-'d_고정'!$B$10*P884*('6_기대효과'!$K$7/'d_고정'!$B$9),0)*Q884*(1-R884)</f>
        <v/>
      </c>
      <c r="AB884">
        <f>Y884+Z884</f>
        <v/>
      </c>
      <c r="AC884">
        <f>Y884/('d_고정'!$B$5*'6_기대효과'!$H$7/8)/'d_고정'!$B$6</f>
        <v/>
      </c>
      <c r="AD884">
        <f>Y884/('d_고정'!$B$8*'6_기대효과'!$H$7/8)</f>
        <v/>
      </c>
    </row>
    <row r="885">
      <c r="A885">
        <f>RAND()</f>
        <v/>
      </c>
      <c r="B885">
        <f>IF('d_시나리오'!$J$2='d_시나리오'!$H$2,'d_시나리오'!$I$2,IF(A885&lt;('d_시나리오'!$I$2-'d_시나리오'!$H$2)/('d_시나리오'!$J$2-'d_시나리오'!$H$2),'d_시나리오'!$H$2+SQRT(A885*('d_시나리오'!$J$2-'d_시나리오'!$H$2)*('d_시나리오'!$I$2-'d_시나리오'!$H$2)),'d_시나리오'!$J$2-SQRT((1-A885)*('d_시나리오'!$J$2-'d_시나리오'!$H$2)*('d_시나리오'!$J$2-'d_시나리오'!$I$2))))</f>
        <v/>
      </c>
      <c r="C885">
        <f>RAND()</f>
        <v/>
      </c>
      <c r="D885">
        <f>BETAINV(RAND(),IF(C885&lt;'d_고정'!$B$26,'d_고정'!$B$23,'d_고정'!$B$16)+1,'d_고정'!$B$17-IF(C885&lt;'d_고정'!$B$26,'d_고정'!$B$23,'d_고정'!$B$16)+1)*('d_고정'!$B$14+('d_고정'!$B$15-'d_고정'!$B$14)*RAND())</f>
        <v/>
      </c>
      <c r="E885">
        <f>INDEX('d_분포'!$A$2:$A$28,RANDBETWEEN(1,27))</f>
        <v/>
      </c>
      <c r="F885">
        <f>INDEX('d_분포'!$C$2:$C$5,RANDBETWEEN(1,4))*(0.9+0.2*RAND())</f>
        <v/>
      </c>
      <c r="G885">
        <f>RAND()</f>
        <v/>
      </c>
      <c r="H885">
        <f>(F885+(1-F885)*('d_고정'!$B$22*BETAINV(RAND(),IF(G885&lt;'d_고정'!$B$26,'d_고정'!$B$25,'d_고정'!$B$20)+1,'d_고정'!$B$21-IF(G885&lt;'d_고정'!$B$26,'d_고정'!$B$25,'d_고정'!$B$20)+1)+(1-'d_고정'!$B$22)*BETAINV(RAND(),IF(G885&lt;'d_고정'!$B$26,'d_고정'!$B$24,'d_고정'!$B$18)+1,'d_고정'!$B$19-IF(G885&lt;'d_고정'!$B$26,'d_고정'!$B$24,'d_고정'!$B$18)+1))*('d_고정'!$B$14+('d_고정'!$B$15-'d_고정'!$B$14)*RAND()))/F885</f>
        <v/>
      </c>
      <c r="I885">
        <f>RAND()</f>
        <v/>
      </c>
      <c r="J885">
        <f>IF('d_시나리오'!$J$3='d_시나리오'!$H$3,'d_시나리오'!$I$3,IF(I885&lt;('d_시나리오'!$I$3-'d_시나리오'!$H$3)/('d_시나리오'!$J$3-'d_시나리오'!$H$3),'d_시나리오'!$H$3+SQRT(I885*('d_시나리오'!$J$3-'d_시나리오'!$H$3)*('d_시나리오'!$I$3-'d_시나리오'!$H$3)),'d_시나리오'!$J$3-SQRT((1-I885)*('d_시나리오'!$J$3-'d_시나리오'!$H$3)*('d_시나리오'!$J$3-'d_시나리오'!$I$3))))</f>
        <v/>
      </c>
      <c r="K885">
        <f>RAND()</f>
        <v/>
      </c>
      <c r="L885">
        <f>IF('d_시나리오'!$J$4='d_시나리오'!$H$4,'d_시나리오'!$I$4,IF(K885&lt;('d_시나리오'!$I$4-'d_시나리오'!$H$4)/('d_시나리오'!$J$4-'d_시나리오'!$H$4),'d_시나리오'!$H$4+SQRT(K885*('d_시나리오'!$J$4-'d_시나리오'!$H$4)*('d_시나리오'!$I$4-'d_시나리오'!$H$4)),'d_시나리오'!$J$4-SQRT((1-K885)*('d_시나리오'!$J$4-'d_시나리오'!$H$4)*('d_시나리오'!$J$4-'d_시나리오'!$I$4))))</f>
        <v/>
      </c>
      <c r="M885">
        <f>RAND()</f>
        <v/>
      </c>
      <c r="N885">
        <f>IF('d_시나리오'!$J$5='d_시나리오'!$H$5,'d_시나리오'!$I$5,IF(M885&lt;('d_시나리오'!$I$5-'d_시나리오'!$H$5)/('d_시나리오'!$J$5-'d_시나리오'!$H$5),'d_시나리오'!$H$5+SQRT(M885*('d_시나리오'!$J$5-'d_시나리오'!$H$5)*('d_시나리오'!$I$5-'d_시나리오'!$H$5)),'d_시나리오'!$J$5-SQRT((1-M885)*('d_시나리오'!$J$5-'d_시나리오'!$H$5)*('d_시나리오'!$J$5-'d_시나리오'!$I$5))))</f>
        <v/>
      </c>
      <c r="O885">
        <f>RAND()</f>
        <v/>
      </c>
      <c r="P885">
        <f>IF('d_시나리오'!$J$6='d_시나리오'!$H$6,'d_시나리오'!$I$6,IF(O885&lt;('d_시나리오'!$I$6-'d_시나리오'!$H$6)/('d_시나리오'!$J$6-'d_시나리오'!$H$6),'d_시나리오'!$H$6+SQRT(O885*('d_시나리오'!$J$6-'d_시나리오'!$H$6)*('d_시나리오'!$I$6-'d_시나리오'!$H$6)),'d_시나리오'!$J$6-SQRT((1-O885)*('d_시나리오'!$J$6-'d_시나리오'!$H$6)*('d_시나리오'!$J$6-'d_시나리오'!$I$6))))</f>
        <v/>
      </c>
      <c r="Q885">
        <f>INDEX('d_분포'!$B$2:$B$57,RANDBETWEEN(1,56))</f>
        <v/>
      </c>
      <c r="R885">
        <f>BETAINV(RAND(),5,5)</f>
        <v/>
      </c>
      <c r="S885">
        <f>'d_고정'!$B$1*'6_기대효과'!$H$7*('d_시나리오'!$I$7/'d_고정'!$B$2)*B885</f>
        <v/>
      </c>
      <c r="T885">
        <f>S885*D885</f>
        <v/>
      </c>
      <c r="U885">
        <f>S885*F885*H885</f>
        <v/>
      </c>
      <c r="V885">
        <f>S885*F885*(H885-1)</f>
        <v/>
      </c>
      <c r="W885">
        <f>U885*J885</f>
        <v/>
      </c>
      <c r="X885">
        <f>T885+W885</f>
        <v/>
      </c>
      <c r="Y885">
        <f>(T885*E885+W885*L885)*(1-R885-'d_고정'!$B$13)</f>
        <v/>
      </c>
      <c r="Z885">
        <f>(U885*N885*Q885+'d_고정'!$B$3*('6_기대효과'!$H$7/8)*Q885*'d_고정'!$B$10*P885*('6_기대효과'!$K$7/'d_고정'!$B$9))*(1-R885)</f>
        <v/>
      </c>
      <c r="AA885">
        <f>W885*L885*(1-R885-'d_고정'!$B$13)+U885*MAX(N885-'d_고정'!$B$10*P885*('6_기대효과'!$K$7/'d_고정'!$B$9),0)*Q885*(1-R885)</f>
        <v/>
      </c>
      <c r="AB885">
        <f>Y885+Z885</f>
        <v/>
      </c>
      <c r="AC885">
        <f>Y885/('d_고정'!$B$5*'6_기대효과'!$H$7/8)/'d_고정'!$B$6</f>
        <v/>
      </c>
      <c r="AD885">
        <f>Y885/('d_고정'!$B$8*'6_기대효과'!$H$7/8)</f>
        <v/>
      </c>
    </row>
    <row r="886">
      <c r="A886">
        <f>RAND()</f>
        <v/>
      </c>
      <c r="B886">
        <f>IF('d_시나리오'!$J$2='d_시나리오'!$H$2,'d_시나리오'!$I$2,IF(A886&lt;('d_시나리오'!$I$2-'d_시나리오'!$H$2)/('d_시나리오'!$J$2-'d_시나리오'!$H$2),'d_시나리오'!$H$2+SQRT(A886*('d_시나리오'!$J$2-'d_시나리오'!$H$2)*('d_시나리오'!$I$2-'d_시나리오'!$H$2)),'d_시나리오'!$J$2-SQRT((1-A886)*('d_시나리오'!$J$2-'d_시나리오'!$H$2)*('d_시나리오'!$J$2-'d_시나리오'!$I$2))))</f>
        <v/>
      </c>
      <c r="C886">
        <f>RAND()</f>
        <v/>
      </c>
      <c r="D886">
        <f>BETAINV(RAND(),IF(C886&lt;'d_고정'!$B$26,'d_고정'!$B$23,'d_고정'!$B$16)+1,'d_고정'!$B$17-IF(C886&lt;'d_고정'!$B$26,'d_고정'!$B$23,'d_고정'!$B$16)+1)*('d_고정'!$B$14+('d_고정'!$B$15-'d_고정'!$B$14)*RAND())</f>
        <v/>
      </c>
      <c r="E886">
        <f>INDEX('d_분포'!$A$2:$A$28,RANDBETWEEN(1,27))</f>
        <v/>
      </c>
      <c r="F886">
        <f>INDEX('d_분포'!$C$2:$C$5,RANDBETWEEN(1,4))*(0.9+0.2*RAND())</f>
        <v/>
      </c>
      <c r="G886">
        <f>RAND()</f>
        <v/>
      </c>
      <c r="H886">
        <f>(F886+(1-F886)*('d_고정'!$B$22*BETAINV(RAND(),IF(G886&lt;'d_고정'!$B$26,'d_고정'!$B$25,'d_고정'!$B$20)+1,'d_고정'!$B$21-IF(G886&lt;'d_고정'!$B$26,'d_고정'!$B$25,'d_고정'!$B$20)+1)+(1-'d_고정'!$B$22)*BETAINV(RAND(),IF(G886&lt;'d_고정'!$B$26,'d_고정'!$B$24,'d_고정'!$B$18)+1,'d_고정'!$B$19-IF(G886&lt;'d_고정'!$B$26,'d_고정'!$B$24,'d_고정'!$B$18)+1))*('d_고정'!$B$14+('d_고정'!$B$15-'d_고정'!$B$14)*RAND()))/F886</f>
        <v/>
      </c>
      <c r="I886">
        <f>RAND()</f>
        <v/>
      </c>
      <c r="J886">
        <f>IF('d_시나리오'!$J$3='d_시나리오'!$H$3,'d_시나리오'!$I$3,IF(I886&lt;('d_시나리오'!$I$3-'d_시나리오'!$H$3)/('d_시나리오'!$J$3-'d_시나리오'!$H$3),'d_시나리오'!$H$3+SQRT(I886*('d_시나리오'!$J$3-'d_시나리오'!$H$3)*('d_시나리오'!$I$3-'d_시나리오'!$H$3)),'d_시나리오'!$J$3-SQRT((1-I886)*('d_시나리오'!$J$3-'d_시나리오'!$H$3)*('d_시나리오'!$J$3-'d_시나리오'!$I$3))))</f>
        <v/>
      </c>
      <c r="K886">
        <f>RAND()</f>
        <v/>
      </c>
      <c r="L886">
        <f>IF('d_시나리오'!$J$4='d_시나리오'!$H$4,'d_시나리오'!$I$4,IF(K886&lt;('d_시나리오'!$I$4-'d_시나리오'!$H$4)/('d_시나리오'!$J$4-'d_시나리오'!$H$4),'d_시나리오'!$H$4+SQRT(K886*('d_시나리오'!$J$4-'d_시나리오'!$H$4)*('d_시나리오'!$I$4-'d_시나리오'!$H$4)),'d_시나리오'!$J$4-SQRT((1-K886)*('d_시나리오'!$J$4-'d_시나리오'!$H$4)*('d_시나리오'!$J$4-'d_시나리오'!$I$4))))</f>
        <v/>
      </c>
      <c r="M886">
        <f>RAND()</f>
        <v/>
      </c>
      <c r="N886">
        <f>IF('d_시나리오'!$J$5='d_시나리오'!$H$5,'d_시나리오'!$I$5,IF(M886&lt;('d_시나리오'!$I$5-'d_시나리오'!$H$5)/('d_시나리오'!$J$5-'d_시나리오'!$H$5),'d_시나리오'!$H$5+SQRT(M886*('d_시나리오'!$J$5-'d_시나리오'!$H$5)*('d_시나리오'!$I$5-'d_시나리오'!$H$5)),'d_시나리오'!$J$5-SQRT((1-M886)*('d_시나리오'!$J$5-'d_시나리오'!$H$5)*('d_시나리오'!$J$5-'d_시나리오'!$I$5))))</f>
        <v/>
      </c>
      <c r="O886">
        <f>RAND()</f>
        <v/>
      </c>
      <c r="P886">
        <f>IF('d_시나리오'!$J$6='d_시나리오'!$H$6,'d_시나리오'!$I$6,IF(O886&lt;('d_시나리오'!$I$6-'d_시나리오'!$H$6)/('d_시나리오'!$J$6-'d_시나리오'!$H$6),'d_시나리오'!$H$6+SQRT(O886*('d_시나리오'!$J$6-'d_시나리오'!$H$6)*('d_시나리오'!$I$6-'d_시나리오'!$H$6)),'d_시나리오'!$J$6-SQRT((1-O886)*('d_시나리오'!$J$6-'d_시나리오'!$H$6)*('d_시나리오'!$J$6-'d_시나리오'!$I$6))))</f>
        <v/>
      </c>
      <c r="Q886">
        <f>INDEX('d_분포'!$B$2:$B$57,RANDBETWEEN(1,56))</f>
        <v/>
      </c>
      <c r="R886">
        <f>BETAINV(RAND(),5,5)</f>
        <v/>
      </c>
      <c r="S886">
        <f>'d_고정'!$B$1*'6_기대효과'!$H$7*('d_시나리오'!$I$7/'d_고정'!$B$2)*B886</f>
        <v/>
      </c>
      <c r="T886">
        <f>S886*D886</f>
        <v/>
      </c>
      <c r="U886">
        <f>S886*F886*H886</f>
        <v/>
      </c>
      <c r="V886">
        <f>S886*F886*(H886-1)</f>
        <v/>
      </c>
      <c r="W886">
        <f>U886*J886</f>
        <v/>
      </c>
      <c r="X886">
        <f>T886+W886</f>
        <v/>
      </c>
      <c r="Y886">
        <f>(T886*E886+W886*L886)*(1-R886-'d_고정'!$B$13)</f>
        <v/>
      </c>
      <c r="Z886">
        <f>(U886*N886*Q886+'d_고정'!$B$3*('6_기대효과'!$H$7/8)*Q886*'d_고정'!$B$10*P886*('6_기대효과'!$K$7/'d_고정'!$B$9))*(1-R886)</f>
        <v/>
      </c>
      <c r="AA886">
        <f>W886*L886*(1-R886-'d_고정'!$B$13)+U886*MAX(N886-'d_고정'!$B$10*P886*('6_기대효과'!$K$7/'d_고정'!$B$9),0)*Q886*(1-R886)</f>
        <v/>
      </c>
      <c r="AB886">
        <f>Y886+Z886</f>
        <v/>
      </c>
      <c r="AC886">
        <f>Y886/('d_고정'!$B$5*'6_기대효과'!$H$7/8)/'d_고정'!$B$6</f>
        <v/>
      </c>
      <c r="AD886">
        <f>Y886/('d_고정'!$B$8*'6_기대효과'!$H$7/8)</f>
        <v/>
      </c>
    </row>
    <row r="887">
      <c r="A887">
        <f>RAND()</f>
        <v/>
      </c>
      <c r="B887">
        <f>IF('d_시나리오'!$J$2='d_시나리오'!$H$2,'d_시나리오'!$I$2,IF(A887&lt;('d_시나리오'!$I$2-'d_시나리오'!$H$2)/('d_시나리오'!$J$2-'d_시나리오'!$H$2),'d_시나리오'!$H$2+SQRT(A887*('d_시나리오'!$J$2-'d_시나리오'!$H$2)*('d_시나리오'!$I$2-'d_시나리오'!$H$2)),'d_시나리오'!$J$2-SQRT((1-A887)*('d_시나리오'!$J$2-'d_시나리오'!$H$2)*('d_시나리오'!$J$2-'d_시나리오'!$I$2))))</f>
        <v/>
      </c>
      <c r="C887">
        <f>RAND()</f>
        <v/>
      </c>
      <c r="D887">
        <f>BETAINV(RAND(),IF(C887&lt;'d_고정'!$B$26,'d_고정'!$B$23,'d_고정'!$B$16)+1,'d_고정'!$B$17-IF(C887&lt;'d_고정'!$B$26,'d_고정'!$B$23,'d_고정'!$B$16)+1)*('d_고정'!$B$14+('d_고정'!$B$15-'d_고정'!$B$14)*RAND())</f>
        <v/>
      </c>
      <c r="E887">
        <f>INDEX('d_분포'!$A$2:$A$28,RANDBETWEEN(1,27))</f>
        <v/>
      </c>
      <c r="F887">
        <f>INDEX('d_분포'!$C$2:$C$5,RANDBETWEEN(1,4))*(0.9+0.2*RAND())</f>
        <v/>
      </c>
      <c r="G887">
        <f>RAND()</f>
        <v/>
      </c>
      <c r="H887">
        <f>(F887+(1-F887)*('d_고정'!$B$22*BETAINV(RAND(),IF(G887&lt;'d_고정'!$B$26,'d_고정'!$B$25,'d_고정'!$B$20)+1,'d_고정'!$B$21-IF(G887&lt;'d_고정'!$B$26,'d_고정'!$B$25,'d_고정'!$B$20)+1)+(1-'d_고정'!$B$22)*BETAINV(RAND(),IF(G887&lt;'d_고정'!$B$26,'d_고정'!$B$24,'d_고정'!$B$18)+1,'d_고정'!$B$19-IF(G887&lt;'d_고정'!$B$26,'d_고정'!$B$24,'d_고정'!$B$18)+1))*('d_고정'!$B$14+('d_고정'!$B$15-'d_고정'!$B$14)*RAND()))/F887</f>
        <v/>
      </c>
      <c r="I887">
        <f>RAND()</f>
        <v/>
      </c>
      <c r="J887">
        <f>IF('d_시나리오'!$J$3='d_시나리오'!$H$3,'d_시나리오'!$I$3,IF(I887&lt;('d_시나리오'!$I$3-'d_시나리오'!$H$3)/('d_시나리오'!$J$3-'d_시나리오'!$H$3),'d_시나리오'!$H$3+SQRT(I887*('d_시나리오'!$J$3-'d_시나리오'!$H$3)*('d_시나리오'!$I$3-'d_시나리오'!$H$3)),'d_시나리오'!$J$3-SQRT((1-I887)*('d_시나리오'!$J$3-'d_시나리오'!$H$3)*('d_시나리오'!$J$3-'d_시나리오'!$I$3))))</f>
        <v/>
      </c>
      <c r="K887">
        <f>RAND()</f>
        <v/>
      </c>
      <c r="L887">
        <f>IF('d_시나리오'!$J$4='d_시나리오'!$H$4,'d_시나리오'!$I$4,IF(K887&lt;('d_시나리오'!$I$4-'d_시나리오'!$H$4)/('d_시나리오'!$J$4-'d_시나리오'!$H$4),'d_시나리오'!$H$4+SQRT(K887*('d_시나리오'!$J$4-'d_시나리오'!$H$4)*('d_시나리오'!$I$4-'d_시나리오'!$H$4)),'d_시나리오'!$J$4-SQRT((1-K887)*('d_시나리오'!$J$4-'d_시나리오'!$H$4)*('d_시나리오'!$J$4-'d_시나리오'!$I$4))))</f>
        <v/>
      </c>
      <c r="M887">
        <f>RAND()</f>
        <v/>
      </c>
      <c r="N887">
        <f>IF('d_시나리오'!$J$5='d_시나리오'!$H$5,'d_시나리오'!$I$5,IF(M887&lt;('d_시나리오'!$I$5-'d_시나리오'!$H$5)/('d_시나리오'!$J$5-'d_시나리오'!$H$5),'d_시나리오'!$H$5+SQRT(M887*('d_시나리오'!$J$5-'d_시나리오'!$H$5)*('d_시나리오'!$I$5-'d_시나리오'!$H$5)),'d_시나리오'!$J$5-SQRT((1-M887)*('d_시나리오'!$J$5-'d_시나리오'!$H$5)*('d_시나리오'!$J$5-'d_시나리오'!$I$5))))</f>
        <v/>
      </c>
      <c r="O887">
        <f>RAND()</f>
        <v/>
      </c>
      <c r="P887">
        <f>IF('d_시나리오'!$J$6='d_시나리오'!$H$6,'d_시나리오'!$I$6,IF(O887&lt;('d_시나리오'!$I$6-'d_시나리오'!$H$6)/('d_시나리오'!$J$6-'d_시나리오'!$H$6),'d_시나리오'!$H$6+SQRT(O887*('d_시나리오'!$J$6-'d_시나리오'!$H$6)*('d_시나리오'!$I$6-'d_시나리오'!$H$6)),'d_시나리오'!$J$6-SQRT((1-O887)*('d_시나리오'!$J$6-'d_시나리오'!$H$6)*('d_시나리오'!$J$6-'d_시나리오'!$I$6))))</f>
        <v/>
      </c>
      <c r="Q887">
        <f>INDEX('d_분포'!$B$2:$B$57,RANDBETWEEN(1,56))</f>
        <v/>
      </c>
      <c r="R887">
        <f>BETAINV(RAND(),5,5)</f>
        <v/>
      </c>
      <c r="S887">
        <f>'d_고정'!$B$1*'6_기대효과'!$H$7*('d_시나리오'!$I$7/'d_고정'!$B$2)*B887</f>
        <v/>
      </c>
      <c r="T887">
        <f>S887*D887</f>
        <v/>
      </c>
      <c r="U887">
        <f>S887*F887*H887</f>
        <v/>
      </c>
      <c r="V887">
        <f>S887*F887*(H887-1)</f>
        <v/>
      </c>
      <c r="W887">
        <f>U887*J887</f>
        <v/>
      </c>
      <c r="X887">
        <f>T887+W887</f>
        <v/>
      </c>
      <c r="Y887">
        <f>(T887*E887+W887*L887)*(1-R887-'d_고정'!$B$13)</f>
        <v/>
      </c>
      <c r="Z887">
        <f>(U887*N887*Q887+'d_고정'!$B$3*('6_기대효과'!$H$7/8)*Q887*'d_고정'!$B$10*P887*('6_기대효과'!$K$7/'d_고정'!$B$9))*(1-R887)</f>
        <v/>
      </c>
      <c r="AA887">
        <f>W887*L887*(1-R887-'d_고정'!$B$13)+U887*MAX(N887-'d_고정'!$B$10*P887*('6_기대효과'!$K$7/'d_고정'!$B$9),0)*Q887*(1-R887)</f>
        <v/>
      </c>
      <c r="AB887">
        <f>Y887+Z887</f>
        <v/>
      </c>
      <c r="AC887">
        <f>Y887/('d_고정'!$B$5*'6_기대효과'!$H$7/8)/'d_고정'!$B$6</f>
        <v/>
      </c>
      <c r="AD887">
        <f>Y887/('d_고정'!$B$8*'6_기대효과'!$H$7/8)</f>
        <v/>
      </c>
    </row>
    <row r="888">
      <c r="A888">
        <f>RAND()</f>
        <v/>
      </c>
      <c r="B888">
        <f>IF('d_시나리오'!$J$2='d_시나리오'!$H$2,'d_시나리오'!$I$2,IF(A888&lt;('d_시나리오'!$I$2-'d_시나리오'!$H$2)/('d_시나리오'!$J$2-'d_시나리오'!$H$2),'d_시나리오'!$H$2+SQRT(A888*('d_시나리오'!$J$2-'d_시나리오'!$H$2)*('d_시나리오'!$I$2-'d_시나리오'!$H$2)),'d_시나리오'!$J$2-SQRT((1-A888)*('d_시나리오'!$J$2-'d_시나리오'!$H$2)*('d_시나리오'!$J$2-'d_시나리오'!$I$2))))</f>
        <v/>
      </c>
      <c r="C888">
        <f>RAND()</f>
        <v/>
      </c>
      <c r="D888">
        <f>BETAINV(RAND(),IF(C888&lt;'d_고정'!$B$26,'d_고정'!$B$23,'d_고정'!$B$16)+1,'d_고정'!$B$17-IF(C888&lt;'d_고정'!$B$26,'d_고정'!$B$23,'d_고정'!$B$16)+1)*('d_고정'!$B$14+('d_고정'!$B$15-'d_고정'!$B$14)*RAND())</f>
        <v/>
      </c>
      <c r="E888">
        <f>INDEX('d_분포'!$A$2:$A$28,RANDBETWEEN(1,27))</f>
        <v/>
      </c>
      <c r="F888">
        <f>INDEX('d_분포'!$C$2:$C$5,RANDBETWEEN(1,4))*(0.9+0.2*RAND())</f>
        <v/>
      </c>
      <c r="G888">
        <f>RAND()</f>
        <v/>
      </c>
      <c r="H888">
        <f>(F888+(1-F888)*('d_고정'!$B$22*BETAINV(RAND(),IF(G888&lt;'d_고정'!$B$26,'d_고정'!$B$25,'d_고정'!$B$20)+1,'d_고정'!$B$21-IF(G888&lt;'d_고정'!$B$26,'d_고정'!$B$25,'d_고정'!$B$20)+1)+(1-'d_고정'!$B$22)*BETAINV(RAND(),IF(G888&lt;'d_고정'!$B$26,'d_고정'!$B$24,'d_고정'!$B$18)+1,'d_고정'!$B$19-IF(G888&lt;'d_고정'!$B$26,'d_고정'!$B$24,'d_고정'!$B$18)+1))*('d_고정'!$B$14+('d_고정'!$B$15-'d_고정'!$B$14)*RAND()))/F888</f>
        <v/>
      </c>
      <c r="I888">
        <f>RAND()</f>
        <v/>
      </c>
      <c r="J888">
        <f>IF('d_시나리오'!$J$3='d_시나리오'!$H$3,'d_시나리오'!$I$3,IF(I888&lt;('d_시나리오'!$I$3-'d_시나리오'!$H$3)/('d_시나리오'!$J$3-'d_시나리오'!$H$3),'d_시나리오'!$H$3+SQRT(I888*('d_시나리오'!$J$3-'d_시나리오'!$H$3)*('d_시나리오'!$I$3-'d_시나리오'!$H$3)),'d_시나리오'!$J$3-SQRT((1-I888)*('d_시나리오'!$J$3-'d_시나리오'!$H$3)*('d_시나리오'!$J$3-'d_시나리오'!$I$3))))</f>
        <v/>
      </c>
      <c r="K888">
        <f>RAND()</f>
        <v/>
      </c>
      <c r="L888">
        <f>IF('d_시나리오'!$J$4='d_시나리오'!$H$4,'d_시나리오'!$I$4,IF(K888&lt;('d_시나리오'!$I$4-'d_시나리오'!$H$4)/('d_시나리오'!$J$4-'d_시나리오'!$H$4),'d_시나리오'!$H$4+SQRT(K888*('d_시나리오'!$J$4-'d_시나리오'!$H$4)*('d_시나리오'!$I$4-'d_시나리오'!$H$4)),'d_시나리오'!$J$4-SQRT((1-K888)*('d_시나리오'!$J$4-'d_시나리오'!$H$4)*('d_시나리오'!$J$4-'d_시나리오'!$I$4))))</f>
        <v/>
      </c>
      <c r="M888">
        <f>RAND()</f>
        <v/>
      </c>
      <c r="N888">
        <f>IF('d_시나리오'!$J$5='d_시나리오'!$H$5,'d_시나리오'!$I$5,IF(M888&lt;('d_시나리오'!$I$5-'d_시나리오'!$H$5)/('d_시나리오'!$J$5-'d_시나리오'!$H$5),'d_시나리오'!$H$5+SQRT(M888*('d_시나리오'!$J$5-'d_시나리오'!$H$5)*('d_시나리오'!$I$5-'d_시나리오'!$H$5)),'d_시나리오'!$J$5-SQRT((1-M888)*('d_시나리오'!$J$5-'d_시나리오'!$H$5)*('d_시나리오'!$J$5-'d_시나리오'!$I$5))))</f>
        <v/>
      </c>
      <c r="O888">
        <f>RAND()</f>
        <v/>
      </c>
      <c r="P888">
        <f>IF('d_시나리오'!$J$6='d_시나리오'!$H$6,'d_시나리오'!$I$6,IF(O888&lt;('d_시나리오'!$I$6-'d_시나리오'!$H$6)/('d_시나리오'!$J$6-'d_시나리오'!$H$6),'d_시나리오'!$H$6+SQRT(O888*('d_시나리오'!$J$6-'d_시나리오'!$H$6)*('d_시나리오'!$I$6-'d_시나리오'!$H$6)),'d_시나리오'!$J$6-SQRT((1-O888)*('d_시나리오'!$J$6-'d_시나리오'!$H$6)*('d_시나리오'!$J$6-'d_시나리오'!$I$6))))</f>
        <v/>
      </c>
      <c r="Q888">
        <f>INDEX('d_분포'!$B$2:$B$57,RANDBETWEEN(1,56))</f>
        <v/>
      </c>
      <c r="R888">
        <f>BETAINV(RAND(),5,5)</f>
        <v/>
      </c>
      <c r="S888">
        <f>'d_고정'!$B$1*'6_기대효과'!$H$7*('d_시나리오'!$I$7/'d_고정'!$B$2)*B888</f>
        <v/>
      </c>
      <c r="T888">
        <f>S888*D888</f>
        <v/>
      </c>
      <c r="U888">
        <f>S888*F888*H888</f>
        <v/>
      </c>
      <c r="V888">
        <f>S888*F888*(H888-1)</f>
        <v/>
      </c>
      <c r="W888">
        <f>U888*J888</f>
        <v/>
      </c>
      <c r="X888">
        <f>T888+W888</f>
        <v/>
      </c>
      <c r="Y888">
        <f>(T888*E888+W888*L888)*(1-R888-'d_고정'!$B$13)</f>
        <v/>
      </c>
      <c r="Z888">
        <f>(U888*N888*Q888+'d_고정'!$B$3*('6_기대효과'!$H$7/8)*Q888*'d_고정'!$B$10*P888*('6_기대효과'!$K$7/'d_고정'!$B$9))*(1-R888)</f>
        <v/>
      </c>
      <c r="AA888">
        <f>W888*L888*(1-R888-'d_고정'!$B$13)+U888*MAX(N888-'d_고정'!$B$10*P888*('6_기대효과'!$K$7/'d_고정'!$B$9),0)*Q888*(1-R888)</f>
        <v/>
      </c>
      <c r="AB888">
        <f>Y888+Z888</f>
        <v/>
      </c>
      <c r="AC888">
        <f>Y888/('d_고정'!$B$5*'6_기대효과'!$H$7/8)/'d_고정'!$B$6</f>
        <v/>
      </c>
      <c r="AD888">
        <f>Y888/('d_고정'!$B$8*'6_기대효과'!$H$7/8)</f>
        <v/>
      </c>
    </row>
    <row r="889">
      <c r="A889">
        <f>RAND()</f>
        <v/>
      </c>
      <c r="B889">
        <f>IF('d_시나리오'!$J$2='d_시나리오'!$H$2,'d_시나리오'!$I$2,IF(A889&lt;('d_시나리오'!$I$2-'d_시나리오'!$H$2)/('d_시나리오'!$J$2-'d_시나리오'!$H$2),'d_시나리오'!$H$2+SQRT(A889*('d_시나리오'!$J$2-'d_시나리오'!$H$2)*('d_시나리오'!$I$2-'d_시나리오'!$H$2)),'d_시나리오'!$J$2-SQRT((1-A889)*('d_시나리오'!$J$2-'d_시나리오'!$H$2)*('d_시나리오'!$J$2-'d_시나리오'!$I$2))))</f>
        <v/>
      </c>
      <c r="C889">
        <f>RAND()</f>
        <v/>
      </c>
      <c r="D889">
        <f>BETAINV(RAND(),IF(C889&lt;'d_고정'!$B$26,'d_고정'!$B$23,'d_고정'!$B$16)+1,'d_고정'!$B$17-IF(C889&lt;'d_고정'!$B$26,'d_고정'!$B$23,'d_고정'!$B$16)+1)*('d_고정'!$B$14+('d_고정'!$B$15-'d_고정'!$B$14)*RAND())</f>
        <v/>
      </c>
      <c r="E889">
        <f>INDEX('d_분포'!$A$2:$A$28,RANDBETWEEN(1,27))</f>
        <v/>
      </c>
      <c r="F889">
        <f>INDEX('d_분포'!$C$2:$C$5,RANDBETWEEN(1,4))*(0.9+0.2*RAND())</f>
        <v/>
      </c>
      <c r="G889">
        <f>RAND()</f>
        <v/>
      </c>
      <c r="H889">
        <f>(F889+(1-F889)*('d_고정'!$B$22*BETAINV(RAND(),IF(G889&lt;'d_고정'!$B$26,'d_고정'!$B$25,'d_고정'!$B$20)+1,'d_고정'!$B$21-IF(G889&lt;'d_고정'!$B$26,'d_고정'!$B$25,'d_고정'!$B$20)+1)+(1-'d_고정'!$B$22)*BETAINV(RAND(),IF(G889&lt;'d_고정'!$B$26,'d_고정'!$B$24,'d_고정'!$B$18)+1,'d_고정'!$B$19-IF(G889&lt;'d_고정'!$B$26,'d_고정'!$B$24,'d_고정'!$B$18)+1))*('d_고정'!$B$14+('d_고정'!$B$15-'d_고정'!$B$14)*RAND()))/F889</f>
        <v/>
      </c>
      <c r="I889">
        <f>RAND()</f>
        <v/>
      </c>
      <c r="J889">
        <f>IF('d_시나리오'!$J$3='d_시나리오'!$H$3,'d_시나리오'!$I$3,IF(I889&lt;('d_시나리오'!$I$3-'d_시나리오'!$H$3)/('d_시나리오'!$J$3-'d_시나리오'!$H$3),'d_시나리오'!$H$3+SQRT(I889*('d_시나리오'!$J$3-'d_시나리오'!$H$3)*('d_시나리오'!$I$3-'d_시나리오'!$H$3)),'d_시나리오'!$J$3-SQRT((1-I889)*('d_시나리오'!$J$3-'d_시나리오'!$H$3)*('d_시나리오'!$J$3-'d_시나리오'!$I$3))))</f>
        <v/>
      </c>
      <c r="K889">
        <f>RAND()</f>
        <v/>
      </c>
      <c r="L889">
        <f>IF('d_시나리오'!$J$4='d_시나리오'!$H$4,'d_시나리오'!$I$4,IF(K889&lt;('d_시나리오'!$I$4-'d_시나리오'!$H$4)/('d_시나리오'!$J$4-'d_시나리오'!$H$4),'d_시나리오'!$H$4+SQRT(K889*('d_시나리오'!$J$4-'d_시나리오'!$H$4)*('d_시나리오'!$I$4-'d_시나리오'!$H$4)),'d_시나리오'!$J$4-SQRT((1-K889)*('d_시나리오'!$J$4-'d_시나리오'!$H$4)*('d_시나리오'!$J$4-'d_시나리오'!$I$4))))</f>
        <v/>
      </c>
      <c r="M889">
        <f>RAND()</f>
        <v/>
      </c>
      <c r="N889">
        <f>IF('d_시나리오'!$J$5='d_시나리오'!$H$5,'d_시나리오'!$I$5,IF(M889&lt;('d_시나리오'!$I$5-'d_시나리오'!$H$5)/('d_시나리오'!$J$5-'d_시나리오'!$H$5),'d_시나리오'!$H$5+SQRT(M889*('d_시나리오'!$J$5-'d_시나리오'!$H$5)*('d_시나리오'!$I$5-'d_시나리오'!$H$5)),'d_시나리오'!$J$5-SQRT((1-M889)*('d_시나리오'!$J$5-'d_시나리오'!$H$5)*('d_시나리오'!$J$5-'d_시나리오'!$I$5))))</f>
        <v/>
      </c>
      <c r="O889">
        <f>RAND()</f>
        <v/>
      </c>
      <c r="P889">
        <f>IF('d_시나리오'!$J$6='d_시나리오'!$H$6,'d_시나리오'!$I$6,IF(O889&lt;('d_시나리오'!$I$6-'d_시나리오'!$H$6)/('d_시나리오'!$J$6-'d_시나리오'!$H$6),'d_시나리오'!$H$6+SQRT(O889*('d_시나리오'!$J$6-'d_시나리오'!$H$6)*('d_시나리오'!$I$6-'d_시나리오'!$H$6)),'d_시나리오'!$J$6-SQRT((1-O889)*('d_시나리오'!$J$6-'d_시나리오'!$H$6)*('d_시나리오'!$J$6-'d_시나리오'!$I$6))))</f>
        <v/>
      </c>
      <c r="Q889">
        <f>INDEX('d_분포'!$B$2:$B$57,RANDBETWEEN(1,56))</f>
        <v/>
      </c>
      <c r="R889">
        <f>BETAINV(RAND(),5,5)</f>
        <v/>
      </c>
      <c r="S889">
        <f>'d_고정'!$B$1*'6_기대효과'!$H$7*('d_시나리오'!$I$7/'d_고정'!$B$2)*B889</f>
        <v/>
      </c>
      <c r="T889">
        <f>S889*D889</f>
        <v/>
      </c>
      <c r="U889">
        <f>S889*F889*H889</f>
        <v/>
      </c>
      <c r="V889">
        <f>S889*F889*(H889-1)</f>
        <v/>
      </c>
      <c r="W889">
        <f>U889*J889</f>
        <v/>
      </c>
      <c r="X889">
        <f>T889+W889</f>
        <v/>
      </c>
      <c r="Y889">
        <f>(T889*E889+W889*L889)*(1-R889-'d_고정'!$B$13)</f>
        <v/>
      </c>
      <c r="Z889">
        <f>(U889*N889*Q889+'d_고정'!$B$3*('6_기대효과'!$H$7/8)*Q889*'d_고정'!$B$10*P889*('6_기대효과'!$K$7/'d_고정'!$B$9))*(1-R889)</f>
        <v/>
      </c>
      <c r="AA889">
        <f>W889*L889*(1-R889-'d_고정'!$B$13)+U889*MAX(N889-'d_고정'!$B$10*P889*('6_기대효과'!$K$7/'d_고정'!$B$9),0)*Q889*(1-R889)</f>
        <v/>
      </c>
      <c r="AB889">
        <f>Y889+Z889</f>
        <v/>
      </c>
      <c r="AC889">
        <f>Y889/('d_고정'!$B$5*'6_기대효과'!$H$7/8)/'d_고정'!$B$6</f>
        <v/>
      </c>
      <c r="AD889">
        <f>Y889/('d_고정'!$B$8*'6_기대효과'!$H$7/8)</f>
        <v/>
      </c>
    </row>
    <row r="890">
      <c r="A890">
        <f>RAND()</f>
        <v/>
      </c>
      <c r="B890">
        <f>IF('d_시나리오'!$J$2='d_시나리오'!$H$2,'d_시나리오'!$I$2,IF(A890&lt;('d_시나리오'!$I$2-'d_시나리오'!$H$2)/('d_시나리오'!$J$2-'d_시나리오'!$H$2),'d_시나리오'!$H$2+SQRT(A890*('d_시나리오'!$J$2-'d_시나리오'!$H$2)*('d_시나리오'!$I$2-'d_시나리오'!$H$2)),'d_시나리오'!$J$2-SQRT((1-A890)*('d_시나리오'!$J$2-'d_시나리오'!$H$2)*('d_시나리오'!$J$2-'d_시나리오'!$I$2))))</f>
        <v/>
      </c>
      <c r="C890">
        <f>RAND()</f>
        <v/>
      </c>
      <c r="D890">
        <f>BETAINV(RAND(),IF(C890&lt;'d_고정'!$B$26,'d_고정'!$B$23,'d_고정'!$B$16)+1,'d_고정'!$B$17-IF(C890&lt;'d_고정'!$B$26,'d_고정'!$B$23,'d_고정'!$B$16)+1)*('d_고정'!$B$14+('d_고정'!$B$15-'d_고정'!$B$14)*RAND())</f>
        <v/>
      </c>
      <c r="E890">
        <f>INDEX('d_분포'!$A$2:$A$28,RANDBETWEEN(1,27))</f>
        <v/>
      </c>
      <c r="F890">
        <f>INDEX('d_분포'!$C$2:$C$5,RANDBETWEEN(1,4))*(0.9+0.2*RAND())</f>
        <v/>
      </c>
      <c r="G890">
        <f>RAND()</f>
        <v/>
      </c>
      <c r="H890">
        <f>(F890+(1-F890)*('d_고정'!$B$22*BETAINV(RAND(),IF(G890&lt;'d_고정'!$B$26,'d_고정'!$B$25,'d_고정'!$B$20)+1,'d_고정'!$B$21-IF(G890&lt;'d_고정'!$B$26,'d_고정'!$B$25,'d_고정'!$B$20)+1)+(1-'d_고정'!$B$22)*BETAINV(RAND(),IF(G890&lt;'d_고정'!$B$26,'d_고정'!$B$24,'d_고정'!$B$18)+1,'d_고정'!$B$19-IF(G890&lt;'d_고정'!$B$26,'d_고정'!$B$24,'d_고정'!$B$18)+1))*('d_고정'!$B$14+('d_고정'!$B$15-'d_고정'!$B$14)*RAND()))/F890</f>
        <v/>
      </c>
      <c r="I890">
        <f>RAND()</f>
        <v/>
      </c>
      <c r="J890">
        <f>IF('d_시나리오'!$J$3='d_시나리오'!$H$3,'d_시나리오'!$I$3,IF(I890&lt;('d_시나리오'!$I$3-'d_시나리오'!$H$3)/('d_시나리오'!$J$3-'d_시나리오'!$H$3),'d_시나리오'!$H$3+SQRT(I890*('d_시나리오'!$J$3-'d_시나리오'!$H$3)*('d_시나리오'!$I$3-'d_시나리오'!$H$3)),'d_시나리오'!$J$3-SQRT((1-I890)*('d_시나리오'!$J$3-'d_시나리오'!$H$3)*('d_시나리오'!$J$3-'d_시나리오'!$I$3))))</f>
        <v/>
      </c>
      <c r="K890">
        <f>RAND()</f>
        <v/>
      </c>
      <c r="L890">
        <f>IF('d_시나리오'!$J$4='d_시나리오'!$H$4,'d_시나리오'!$I$4,IF(K890&lt;('d_시나리오'!$I$4-'d_시나리오'!$H$4)/('d_시나리오'!$J$4-'d_시나리오'!$H$4),'d_시나리오'!$H$4+SQRT(K890*('d_시나리오'!$J$4-'d_시나리오'!$H$4)*('d_시나리오'!$I$4-'d_시나리오'!$H$4)),'d_시나리오'!$J$4-SQRT((1-K890)*('d_시나리오'!$J$4-'d_시나리오'!$H$4)*('d_시나리오'!$J$4-'d_시나리오'!$I$4))))</f>
        <v/>
      </c>
      <c r="M890">
        <f>RAND()</f>
        <v/>
      </c>
      <c r="N890">
        <f>IF('d_시나리오'!$J$5='d_시나리오'!$H$5,'d_시나리오'!$I$5,IF(M890&lt;('d_시나리오'!$I$5-'d_시나리오'!$H$5)/('d_시나리오'!$J$5-'d_시나리오'!$H$5),'d_시나리오'!$H$5+SQRT(M890*('d_시나리오'!$J$5-'d_시나리오'!$H$5)*('d_시나리오'!$I$5-'d_시나리오'!$H$5)),'d_시나리오'!$J$5-SQRT((1-M890)*('d_시나리오'!$J$5-'d_시나리오'!$H$5)*('d_시나리오'!$J$5-'d_시나리오'!$I$5))))</f>
        <v/>
      </c>
      <c r="O890">
        <f>RAND()</f>
        <v/>
      </c>
      <c r="P890">
        <f>IF('d_시나리오'!$J$6='d_시나리오'!$H$6,'d_시나리오'!$I$6,IF(O890&lt;('d_시나리오'!$I$6-'d_시나리오'!$H$6)/('d_시나리오'!$J$6-'d_시나리오'!$H$6),'d_시나리오'!$H$6+SQRT(O890*('d_시나리오'!$J$6-'d_시나리오'!$H$6)*('d_시나리오'!$I$6-'d_시나리오'!$H$6)),'d_시나리오'!$J$6-SQRT((1-O890)*('d_시나리오'!$J$6-'d_시나리오'!$H$6)*('d_시나리오'!$J$6-'d_시나리오'!$I$6))))</f>
        <v/>
      </c>
      <c r="Q890">
        <f>INDEX('d_분포'!$B$2:$B$57,RANDBETWEEN(1,56))</f>
        <v/>
      </c>
      <c r="R890">
        <f>BETAINV(RAND(),5,5)</f>
        <v/>
      </c>
      <c r="S890">
        <f>'d_고정'!$B$1*'6_기대효과'!$H$7*('d_시나리오'!$I$7/'d_고정'!$B$2)*B890</f>
        <v/>
      </c>
      <c r="T890">
        <f>S890*D890</f>
        <v/>
      </c>
      <c r="U890">
        <f>S890*F890*H890</f>
        <v/>
      </c>
      <c r="V890">
        <f>S890*F890*(H890-1)</f>
        <v/>
      </c>
      <c r="W890">
        <f>U890*J890</f>
        <v/>
      </c>
      <c r="X890">
        <f>T890+W890</f>
        <v/>
      </c>
      <c r="Y890">
        <f>(T890*E890+W890*L890)*(1-R890-'d_고정'!$B$13)</f>
        <v/>
      </c>
      <c r="Z890">
        <f>(U890*N890*Q890+'d_고정'!$B$3*('6_기대효과'!$H$7/8)*Q890*'d_고정'!$B$10*P890*('6_기대효과'!$K$7/'d_고정'!$B$9))*(1-R890)</f>
        <v/>
      </c>
      <c r="AA890">
        <f>W890*L890*(1-R890-'d_고정'!$B$13)+U890*MAX(N890-'d_고정'!$B$10*P890*('6_기대효과'!$K$7/'d_고정'!$B$9),0)*Q890*(1-R890)</f>
        <v/>
      </c>
      <c r="AB890">
        <f>Y890+Z890</f>
        <v/>
      </c>
      <c r="AC890">
        <f>Y890/('d_고정'!$B$5*'6_기대효과'!$H$7/8)/'d_고정'!$B$6</f>
        <v/>
      </c>
      <c r="AD890">
        <f>Y890/('d_고정'!$B$8*'6_기대효과'!$H$7/8)</f>
        <v/>
      </c>
    </row>
    <row r="891">
      <c r="A891">
        <f>RAND()</f>
        <v/>
      </c>
      <c r="B891">
        <f>IF('d_시나리오'!$J$2='d_시나리오'!$H$2,'d_시나리오'!$I$2,IF(A891&lt;('d_시나리오'!$I$2-'d_시나리오'!$H$2)/('d_시나리오'!$J$2-'d_시나리오'!$H$2),'d_시나리오'!$H$2+SQRT(A891*('d_시나리오'!$J$2-'d_시나리오'!$H$2)*('d_시나리오'!$I$2-'d_시나리오'!$H$2)),'d_시나리오'!$J$2-SQRT((1-A891)*('d_시나리오'!$J$2-'d_시나리오'!$H$2)*('d_시나리오'!$J$2-'d_시나리오'!$I$2))))</f>
        <v/>
      </c>
      <c r="C891">
        <f>RAND()</f>
        <v/>
      </c>
      <c r="D891">
        <f>BETAINV(RAND(),IF(C891&lt;'d_고정'!$B$26,'d_고정'!$B$23,'d_고정'!$B$16)+1,'d_고정'!$B$17-IF(C891&lt;'d_고정'!$B$26,'d_고정'!$B$23,'d_고정'!$B$16)+1)*('d_고정'!$B$14+('d_고정'!$B$15-'d_고정'!$B$14)*RAND())</f>
        <v/>
      </c>
      <c r="E891">
        <f>INDEX('d_분포'!$A$2:$A$28,RANDBETWEEN(1,27))</f>
        <v/>
      </c>
      <c r="F891">
        <f>INDEX('d_분포'!$C$2:$C$5,RANDBETWEEN(1,4))*(0.9+0.2*RAND())</f>
        <v/>
      </c>
      <c r="G891">
        <f>RAND()</f>
        <v/>
      </c>
      <c r="H891">
        <f>(F891+(1-F891)*('d_고정'!$B$22*BETAINV(RAND(),IF(G891&lt;'d_고정'!$B$26,'d_고정'!$B$25,'d_고정'!$B$20)+1,'d_고정'!$B$21-IF(G891&lt;'d_고정'!$B$26,'d_고정'!$B$25,'d_고정'!$B$20)+1)+(1-'d_고정'!$B$22)*BETAINV(RAND(),IF(G891&lt;'d_고정'!$B$26,'d_고정'!$B$24,'d_고정'!$B$18)+1,'d_고정'!$B$19-IF(G891&lt;'d_고정'!$B$26,'d_고정'!$B$24,'d_고정'!$B$18)+1))*('d_고정'!$B$14+('d_고정'!$B$15-'d_고정'!$B$14)*RAND()))/F891</f>
        <v/>
      </c>
      <c r="I891">
        <f>RAND()</f>
        <v/>
      </c>
      <c r="J891">
        <f>IF('d_시나리오'!$J$3='d_시나리오'!$H$3,'d_시나리오'!$I$3,IF(I891&lt;('d_시나리오'!$I$3-'d_시나리오'!$H$3)/('d_시나리오'!$J$3-'d_시나리오'!$H$3),'d_시나리오'!$H$3+SQRT(I891*('d_시나리오'!$J$3-'d_시나리오'!$H$3)*('d_시나리오'!$I$3-'d_시나리오'!$H$3)),'d_시나리오'!$J$3-SQRT((1-I891)*('d_시나리오'!$J$3-'d_시나리오'!$H$3)*('d_시나리오'!$J$3-'d_시나리오'!$I$3))))</f>
        <v/>
      </c>
      <c r="K891">
        <f>RAND()</f>
        <v/>
      </c>
      <c r="L891">
        <f>IF('d_시나리오'!$J$4='d_시나리오'!$H$4,'d_시나리오'!$I$4,IF(K891&lt;('d_시나리오'!$I$4-'d_시나리오'!$H$4)/('d_시나리오'!$J$4-'d_시나리오'!$H$4),'d_시나리오'!$H$4+SQRT(K891*('d_시나리오'!$J$4-'d_시나리오'!$H$4)*('d_시나리오'!$I$4-'d_시나리오'!$H$4)),'d_시나리오'!$J$4-SQRT((1-K891)*('d_시나리오'!$J$4-'d_시나리오'!$H$4)*('d_시나리오'!$J$4-'d_시나리오'!$I$4))))</f>
        <v/>
      </c>
      <c r="M891">
        <f>RAND()</f>
        <v/>
      </c>
      <c r="N891">
        <f>IF('d_시나리오'!$J$5='d_시나리오'!$H$5,'d_시나리오'!$I$5,IF(M891&lt;('d_시나리오'!$I$5-'d_시나리오'!$H$5)/('d_시나리오'!$J$5-'d_시나리오'!$H$5),'d_시나리오'!$H$5+SQRT(M891*('d_시나리오'!$J$5-'d_시나리오'!$H$5)*('d_시나리오'!$I$5-'d_시나리오'!$H$5)),'d_시나리오'!$J$5-SQRT((1-M891)*('d_시나리오'!$J$5-'d_시나리오'!$H$5)*('d_시나리오'!$J$5-'d_시나리오'!$I$5))))</f>
        <v/>
      </c>
      <c r="O891">
        <f>RAND()</f>
        <v/>
      </c>
      <c r="P891">
        <f>IF('d_시나리오'!$J$6='d_시나리오'!$H$6,'d_시나리오'!$I$6,IF(O891&lt;('d_시나리오'!$I$6-'d_시나리오'!$H$6)/('d_시나리오'!$J$6-'d_시나리오'!$H$6),'d_시나리오'!$H$6+SQRT(O891*('d_시나리오'!$J$6-'d_시나리오'!$H$6)*('d_시나리오'!$I$6-'d_시나리오'!$H$6)),'d_시나리오'!$J$6-SQRT((1-O891)*('d_시나리오'!$J$6-'d_시나리오'!$H$6)*('d_시나리오'!$J$6-'d_시나리오'!$I$6))))</f>
        <v/>
      </c>
      <c r="Q891">
        <f>INDEX('d_분포'!$B$2:$B$57,RANDBETWEEN(1,56))</f>
        <v/>
      </c>
      <c r="R891">
        <f>BETAINV(RAND(),5,5)</f>
        <v/>
      </c>
      <c r="S891">
        <f>'d_고정'!$B$1*'6_기대효과'!$H$7*('d_시나리오'!$I$7/'d_고정'!$B$2)*B891</f>
        <v/>
      </c>
      <c r="T891">
        <f>S891*D891</f>
        <v/>
      </c>
      <c r="U891">
        <f>S891*F891*H891</f>
        <v/>
      </c>
      <c r="V891">
        <f>S891*F891*(H891-1)</f>
        <v/>
      </c>
      <c r="W891">
        <f>U891*J891</f>
        <v/>
      </c>
      <c r="X891">
        <f>T891+W891</f>
        <v/>
      </c>
      <c r="Y891">
        <f>(T891*E891+W891*L891)*(1-R891-'d_고정'!$B$13)</f>
        <v/>
      </c>
      <c r="Z891">
        <f>(U891*N891*Q891+'d_고정'!$B$3*('6_기대효과'!$H$7/8)*Q891*'d_고정'!$B$10*P891*('6_기대효과'!$K$7/'d_고정'!$B$9))*(1-R891)</f>
        <v/>
      </c>
      <c r="AA891">
        <f>W891*L891*(1-R891-'d_고정'!$B$13)+U891*MAX(N891-'d_고정'!$B$10*P891*('6_기대효과'!$K$7/'d_고정'!$B$9),0)*Q891*(1-R891)</f>
        <v/>
      </c>
      <c r="AB891">
        <f>Y891+Z891</f>
        <v/>
      </c>
      <c r="AC891">
        <f>Y891/('d_고정'!$B$5*'6_기대효과'!$H$7/8)/'d_고정'!$B$6</f>
        <v/>
      </c>
      <c r="AD891">
        <f>Y891/('d_고정'!$B$8*'6_기대효과'!$H$7/8)</f>
        <v/>
      </c>
    </row>
    <row r="892">
      <c r="A892">
        <f>RAND()</f>
        <v/>
      </c>
      <c r="B892">
        <f>IF('d_시나리오'!$J$2='d_시나리오'!$H$2,'d_시나리오'!$I$2,IF(A892&lt;('d_시나리오'!$I$2-'d_시나리오'!$H$2)/('d_시나리오'!$J$2-'d_시나리오'!$H$2),'d_시나리오'!$H$2+SQRT(A892*('d_시나리오'!$J$2-'d_시나리오'!$H$2)*('d_시나리오'!$I$2-'d_시나리오'!$H$2)),'d_시나리오'!$J$2-SQRT((1-A892)*('d_시나리오'!$J$2-'d_시나리오'!$H$2)*('d_시나리오'!$J$2-'d_시나리오'!$I$2))))</f>
        <v/>
      </c>
      <c r="C892">
        <f>RAND()</f>
        <v/>
      </c>
      <c r="D892">
        <f>BETAINV(RAND(),IF(C892&lt;'d_고정'!$B$26,'d_고정'!$B$23,'d_고정'!$B$16)+1,'d_고정'!$B$17-IF(C892&lt;'d_고정'!$B$26,'d_고정'!$B$23,'d_고정'!$B$16)+1)*('d_고정'!$B$14+('d_고정'!$B$15-'d_고정'!$B$14)*RAND())</f>
        <v/>
      </c>
      <c r="E892">
        <f>INDEX('d_분포'!$A$2:$A$28,RANDBETWEEN(1,27))</f>
        <v/>
      </c>
      <c r="F892">
        <f>INDEX('d_분포'!$C$2:$C$5,RANDBETWEEN(1,4))*(0.9+0.2*RAND())</f>
        <v/>
      </c>
      <c r="G892">
        <f>RAND()</f>
        <v/>
      </c>
      <c r="H892">
        <f>(F892+(1-F892)*('d_고정'!$B$22*BETAINV(RAND(),IF(G892&lt;'d_고정'!$B$26,'d_고정'!$B$25,'d_고정'!$B$20)+1,'d_고정'!$B$21-IF(G892&lt;'d_고정'!$B$26,'d_고정'!$B$25,'d_고정'!$B$20)+1)+(1-'d_고정'!$B$22)*BETAINV(RAND(),IF(G892&lt;'d_고정'!$B$26,'d_고정'!$B$24,'d_고정'!$B$18)+1,'d_고정'!$B$19-IF(G892&lt;'d_고정'!$B$26,'d_고정'!$B$24,'d_고정'!$B$18)+1))*('d_고정'!$B$14+('d_고정'!$B$15-'d_고정'!$B$14)*RAND()))/F892</f>
        <v/>
      </c>
      <c r="I892">
        <f>RAND()</f>
        <v/>
      </c>
      <c r="J892">
        <f>IF('d_시나리오'!$J$3='d_시나리오'!$H$3,'d_시나리오'!$I$3,IF(I892&lt;('d_시나리오'!$I$3-'d_시나리오'!$H$3)/('d_시나리오'!$J$3-'d_시나리오'!$H$3),'d_시나리오'!$H$3+SQRT(I892*('d_시나리오'!$J$3-'d_시나리오'!$H$3)*('d_시나리오'!$I$3-'d_시나리오'!$H$3)),'d_시나리오'!$J$3-SQRT((1-I892)*('d_시나리오'!$J$3-'d_시나리오'!$H$3)*('d_시나리오'!$J$3-'d_시나리오'!$I$3))))</f>
        <v/>
      </c>
      <c r="K892">
        <f>RAND()</f>
        <v/>
      </c>
      <c r="L892">
        <f>IF('d_시나리오'!$J$4='d_시나리오'!$H$4,'d_시나리오'!$I$4,IF(K892&lt;('d_시나리오'!$I$4-'d_시나리오'!$H$4)/('d_시나리오'!$J$4-'d_시나리오'!$H$4),'d_시나리오'!$H$4+SQRT(K892*('d_시나리오'!$J$4-'d_시나리오'!$H$4)*('d_시나리오'!$I$4-'d_시나리오'!$H$4)),'d_시나리오'!$J$4-SQRT((1-K892)*('d_시나리오'!$J$4-'d_시나리오'!$H$4)*('d_시나리오'!$J$4-'d_시나리오'!$I$4))))</f>
        <v/>
      </c>
      <c r="M892">
        <f>RAND()</f>
        <v/>
      </c>
      <c r="N892">
        <f>IF('d_시나리오'!$J$5='d_시나리오'!$H$5,'d_시나리오'!$I$5,IF(M892&lt;('d_시나리오'!$I$5-'d_시나리오'!$H$5)/('d_시나리오'!$J$5-'d_시나리오'!$H$5),'d_시나리오'!$H$5+SQRT(M892*('d_시나리오'!$J$5-'d_시나리오'!$H$5)*('d_시나리오'!$I$5-'d_시나리오'!$H$5)),'d_시나리오'!$J$5-SQRT((1-M892)*('d_시나리오'!$J$5-'d_시나리오'!$H$5)*('d_시나리오'!$J$5-'d_시나리오'!$I$5))))</f>
        <v/>
      </c>
      <c r="O892">
        <f>RAND()</f>
        <v/>
      </c>
      <c r="P892">
        <f>IF('d_시나리오'!$J$6='d_시나리오'!$H$6,'d_시나리오'!$I$6,IF(O892&lt;('d_시나리오'!$I$6-'d_시나리오'!$H$6)/('d_시나리오'!$J$6-'d_시나리오'!$H$6),'d_시나리오'!$H$6+SQRT(O892*('d_시나리오'!$J$6-'d_시나리오'!$H$6)*('d_시나리오'!$I$6-'d_시나리오'!$H$6)),'d_시나리오'!$J$6-SQRT((1-O892)*('d_시나리오'!$J$6-'d_시나리오'!$H$6)*('d_시나리오'!$J$6-'d_시나리오'!$I$6))))</f>
        <v/>
      </c>
      <c r="Q892">
        <f>INDEX('d_분포'!$B$2:$B$57,RANDBETWEEN(1,56))</f>
        <v/>
      </c>
      <c r="R892">
        <f>BETAINV(RAND(),5,5)</f>
        <v/>
      </c>
      <c r="S892">
        <f>'d_고정'!$B$1*'6_기대효과'!$H$7*('d_시나리오'!$I$7/'d_고정'!$B$2)*B892</f>
        <v/>
      </c>
      <c r="T892">
        <f>S892*D892</f>
        <v/>
      </c>
      <c r="U892">
        <f>S892*F892*H892</f>
        <v/>
      </c>
      <c r="V892">
        <f>S892*F892*(H892-1)</f>
        <v/>
      </c>
      <c r="W892">
        <f>U892*J892</f>
        <v/>
      </c>
      <c r="X892">
        <f>T892+W892</f>
        <v/>
      </c>
      <c r="Y892">
        <f>(T892*E892+W892*L892)*(1-R892-'d_고정'!$B$13)</f>
        <v/>
      </c>
      <c r="Z892">
        <f>(U892*N892*Q892+'d_고정'!$B$3*('6_기대효과'!$H$7/8)*Q892*'d_고정'!$B$10*P892*('6_기대효과'!$K$7/'d_고정'!$B$9))*(1-R892)</f>
        <v/>
      </c>
      <c r="AA892">
        <f>W892*L892*(1-R892-'d_고정'!$B$13)+U892*MAX(N892-'d_고정'!$B$10*P892*('6_기대효과'!$K$7/'d_고정'!$B$9),0)*Q892*(1-R892)</f>
        <v/>
      </c>
      <c r="AB892">
        <f>Y892+Z892</f>
        <v/>
      </c>
      <c r="AC892">
        <f>Y892/('d_고정'!$B$5*'6_기대효과'!$H$7/8)/'d_고정'!$B$6</f>
        <v/>
      </c>
      <c r="AD892">
        <f>Y892/('d_고정'!$B$8*'6_기대효과'!$H$7/8)</f>
        <v/>
      </c>
    </row>
    <row r="893">
      <c r="A893">
        <f>RAND()</f>
        <v/>
      </c>
      <c r="B893">
        <f>IF('d_시나리오'!$J$2='d_시나리오'!$H$2,'d_시나리오'!$I$2,IF(A893&lt;('d_시나리오'!$I$2-'d_시나리오'!$H$2)/('d_시나리오'!$J$2-'d_시나리오'!$H$2),'d_시나리오'!$H$2+SQRT(A893*('d_시나리오'!$J$2-'d_시나리오'!$H$2)*('d_시나리오'!$I$2-'d_시나리오'!$H$2)),'d_시나리오'!$J$2-SQRT((1-A893)*('d_시나리오'!$J$2-'d_시나리오'!$H$2)*('d_시나리오'!$J$2-'d_시나리오'!$I$2))))</f>
        <v/>
      </c>
      <c r="C893">
        <f>RAND()</f>
        <v/>
      </c>
      <c r="D893">
        <f>BETAINV(RAND(),IF(C893&lt;'d_고정'!$B$26,'d_고정'!$B$23,'d_고정'!$B$16)+1,'d_고정'!$B$17-IF(C893&lt;'d_고정'!$B$26,'d_고정'!$B$23,'d_고정'!$B$16)+1)*('d_고정'!$B$14+('d_고정'!$B$15-'d_고정'!$B$14)*RAND())</f>
        <v/>
      </c>
      <c r="E893">
        <f>INDEX('d_분포'!$A$2:$A$28,RANDBETWEEN(1,27))</f>
        <v/>
      </c>
      <c r="F893">
        <f>INDEX('d_분포'!$C$2:$C$5,RANDBETWEEN(1,4))*(0.9+0.2*RAND())</f>
        <v/>
      </c>
      <c r="G893">
        <f>RAND()</f>
        <v/>
      </c>
      <c r="H893">
        <f>(F893+(1-F893)*('d_고정'!$B$22*BETAINV(RAND(),IF(G893&lt;'d_고정'!$B$26,'d_고정'!$B$25,'d_고정'!$B$20)+1,'d_고정'!$B$21-IF(G893&lt;'d_고정'!$B$26,'d_고정'!$B$25,'d_고정'!$B$20)+1)+(1-'d_고정'!$B$22)*BETAINV(RAND(),IF(G893&lt;'d_고정'!$B$26,'d_고정'!$B$24,'d_고정'!$B$18)+1,'d_고정'!$B$19-IF(G893&lt;'d_고정'!$B$26,'d_고정'!$B$24,'d_고정'!$B$18)+1))*('d_고정'!$B$14+('d_고정'!$B$15-'d_고정'!$B$14)*RAND()))/F893</f>
        <v/>
      </c>
      <c r="I893">
        <f>RAND()</f>
        <v/>
      </c>
      <c r="J893">
        <f>IF('d_시나리오'!$J$3='d_시나리오'!$H$3,'d_시나리오'!$I$3,IF(I893&lt;('d_시나리오'!$I$3-'d_시나리오'!$H$3)/('d_시나리오'!$J$3-'d_시나리오'!$H$3),'d_시나리오'!$H$3+SQRT(I893*('d_시나리오'!$J$3-'d_시나리오'!$H$3)*('d_시나리오'!$I$3-'d_시나리오'!$H$3)),'d_시나리오'!$J$3-SQRT((1-I893)*('d_시나리오'!$J$3-'d_시나리오'!$H$3)*('d_시나리오'!$J$3-'d_시나리오'!$I$3))))</f>
        <v/>
      </c>
      <c r="K893">
        <f>RAND()</f>
        <v/>
      </c>
      <c r="L893">
        <f>IF('d_시나리오'!$J$4='d_시나리오'!$H$4,'d_시나리오'!$I$4,IF(K893&lt;('d_시나리오'!$I$4-'d_시나리오'!$H$4)/('d_시나리오'!$J$4-'d_시나리오'!$H$4),'d_시나리오'!$H$4+SQRT(K893*('d_시나리오'!$J$4-'d_시나리오'!$H$4)*('d_시나리오'!$I$4-'d_시나리오'!$H$4)),'d_시나리오'!$J$4-SQRT((1-K893)*('d_시나리오'!$J$4-'d_시나리오'!$H$4)*('d_시나리오'!$J$4-'d_시나리오'!$I$4))))</f>
        <v/>
      </c>
      <c r="M893">
        <f>RAND()</f>
        <v/>
      </c>
      <c r="N893">
        <f>IF('d_시나리오'!$J$5='d_시나리오'!$H$5,'d_시나리오'!$I$5,IF(M893&lt;('d_시나리오'!$I$5-'d_시나리오'!$H$5)/('d_시나리오'!$J$5-'d_시나리오'!$H$5),'d_시나리오'!$H$5+SQRT(M893*('d_시나리오'!$J$5-'d_시나리오'!$H$5)*('d_시나리오'!$I$5-'d_시나리오'!$H$5)),'d_시나리오'!$J$5-SQRT((1-M893)*('d_시나리오'!$J$5-'d_시나리오'!$H$5)*('d_시나리오'!$J$5-'d_시나리오'!$I$5))))</f>
        <v/>
      </c>
      <c r="O893">
        <f>RAND()</f>
        <v/>
      </c>
      <c r="P893">
        <f>IF('d_시나리오'!$J$6='d_시나리오'!$H$6,'d_시나리오'!$I$6,IF(O893&lt;('d_시나리오'!$I$6-'d_시나리오'!$H$6)/('d_시나리오'!$J$6-'d_시나리오'!$H$6),'d_시나리오'!$H$6+SQRT(O893*('d_시나리오'!$J$6-'d_시나리오'!$H$6)*('d_시나리오'!$I$6-'d_시나리오'!$H$6)),'d_시나리오'!$J$6-SQRT((1-O893)*('d_시나리오'!$J$6-'d_시나리오'!$H$6)*('d_시나리오'!$J$6-'d_시나리오'!$I$6))))</f>
        <v/>
      </c>
      <c r="Q893">
        <f>INDEX('d_분포'!$B$2:$B$57,RANDBETWEEN(1,56))</f>
        <v/>
      </c>
      <c r="R893">
        <f>BETAINV(RAND(),5,5)</f>
        <v/>
      </c>
      <c r="S893">
        <f>'d_고정'!$B$1*'6_기대효과'!$H$7*('d_시나리오'!$I$7/'d_고정'!$B$2)*B893</f>
        <v/>
      </c>
      <c r="T893">
        <f>S893*D893</f>
        <v/>
      </c>
      <c r="U893">
        <f>S893*F893*H893</f>
        <v/>
      </c>
      <c r="V893">
        <f>S893*F893*(H893-1)</f>
        <v/>
      </c>
      <c r="W893">
        <f>U893*J893</f>
        <v/>
      </c>
      <c r="X893">
        <f>T893+W893</f>
        <v/>
      </c>
      <c r="Y893">
        <f>(T893*E893+W893*L893)*(1-R893-'d_고정'!$B$13)</f>
        <v/>
      </c>
      <c r="Z893">
        <f>(U893*N893*Q893+'d_고정'!$B$3*('6_기대효과'!$H$7/8)*Q893*'d_고정'!$B$10*P893*('6_기대효과'!$K$7/'d_고정'!$B$9))*(1-R893)</f>
        <v/>
      </c>
      <c r="AA893">
        <f>W893*L893*(1-R893-'d_고정'!$B$13)+U893*MAX(N893-'d_고정'!$B$10*P893*('6_기대효과'!$K$7/'d_고정'!$B$9),0)*Q893*(1-R893)</f>
        <v/>
      </c>
      <c r="AB893">
        <f>Y893+Z893</f>
        <v/>
      </c>
      <c r="AC893">
        <f>Y893/('d_고정'!$B$5*'6_기대효과'!$H$7/8)/'d_고정'!$B$6</f>
        <v/>
      </c>
      <c r="AD893">
        <f>Y893/('d_고정'!$B$8*'6_기대효과'!$H$7/8)</f>
        <v/>
      </c>
    </row>
    <row r="894">
      <c r="A894">
        <f>RAND()</f>
        <v/>
      </c>
      <c r="B894">
        <f>IF('d_시나리오'!$J$2='d_시나리오'!$H$2,'d_시나리오'!$I$2,IF(A894&lt;('d_시나리오'!$I$2-'d_시나리오'!$H$2)/('d_시나리오'!$J$2-'d_시나리오'!$H$2),'d_시나리오'!$H$2+SQRT(A894*('d_시나리오'!$J$2-'d_시나리오'!$H$2)*('d_시나리오'!$I$2-'d_시나리오'!$H$2)),'d_시나리오'!$J$2-SQRT((1-A894)*('d_시나리오'!$J$2-'d_시나리오'!$H$2)*('d_시나리오'!$J$2-'d_시나리오'!$I$2))))</f>
        <v/>
      </c>
      <c r="C894">
        <f>RAND()</f>
        <v/>
      </c>
      <c r="D894">
        <f>BETAINV(RAND(),IF(C894&lt;'d_고정'!$B$26,'d_고정'!$B$23,'d_고정'!$B$16)+1,'d_고정'!$B$17-IF(C894&lt;'d_고정'!$B$26,'d_고정'!$B$23,'d_고정'!$B$16)+1)*('d_고정'!$B$14+('d_고정'!$B$15-'d_고정'!$B$14)*RAND())</f>
        <v/>
      </c>
      <c r="E894">
        <f>INDEX('d_분포'!$A$2:$A$28,RANDBETWEEN(1,27))</f>
        <v/>
      </c>
      <c r="F894">
        <f>INDEX('d_분포'!$C$2:$C$5,RANDBETWEEN(1,4))*(0.9+0.2*RAND())</f>
        <v/>
      </c>
      <c r="G894">
        <f>RAND()</f>
        <v/>
      </c>
      <c r="H894">
        <f>(F894+(1-F894)*('d_고정'!$B$22*BETAINV(RAND(),IF(G894&lt;'d_고정'!$B$26,'d_고정'!$B$25,'d_고정'!$B$20)+1,'d_고정'!$B$21-IF(G894&lt;'d_고정'!$B$26,'d_고정'!$B$25,'d_고정'!$B$20)+1)+(1-'d_고정'!$B$22)*BETAINV(RAND(),IF(G894&lt;'d_고정'!$B$26,'d_고정'!$B$24,'d_고정'!$B$18)+1,'d_고정'!$B$19-IF(G894&lt;'d_고정'!$B$26,'d_고정'!$B$24,'d_고정'!$B$18)+1))*('d_고정'!$B$14+('d_고정'!$B$15-'d_고정'!$B$14)*RAND()))/F894</f>
        <v/>
      </c>
      <c r="I894">
        <f>RAND()</f>
        <v/>
      </c>
      <c r="J894">
        <f>IF('d_시나리오'!$J$3='d_시나리오'!$H$3,'d_시나리오'!$I$3,IF(I894&lt;('d_시나리오'!$I$3-'d_시나리오'!$H$3)/('d_시나리오'!$J$3-'d_시나리오'!$H$3),'d_시나리오'!$H$3+SQRT(I894*('d_시나리오'!$J$3-'d_시나리오'!$H$3)*('d_시나리오'!$I$3-'d_시나리오'!$H$3)),'d_시나리오'!$J$3-SQRT((1-I894)*('d_시나리오'!$J$3-'d_시나리오'!$H$3)*('d_시나리오'!$J$3-'d_시나리오'!$I$3))))</f>
        <v/>
      </c>
      <c r="K894">
        <f>RAND()</f>
        <v/>
      </c>
      <c r="L894">
        <f>IF('d_시나리오'!$J$4='d_시나리오'!$H$4,'d_시나리오'!$I$4,IF(K894&lt;('d_시나리오'!$I$4-'d_시나리오'!$H$4)/('d_시나리오'!$J$4-'d_시나리오'!$H$4),'d_시나리오'!$H$4+SQRT(K894*('d_시나리오'!$J$4-'d_시나리오'!$H$4)*('d_시나리오'!$I$4-'d_시나리오'!$H$4)),'d_시나리오'!$J$4-SQRT((1-K894)*('d_시나리오'!$J$4-'d_시나리오'!$H$4)*('d_시나리오'!$J$4-'d_시나리오'!$I$4))))</f>
        <v/>
      </c>
      <c r="M894">
        <f>RAND()</f>
        <v/>
      </c>
      <c r="N894">
        <f>IF('d_시나리오'!$J$5='d_시나리오'!$H$5,'d_시나리오'!$I$5,IF(M894&lt;('d_시나리오'!$I$5-'d_시나리오'!$H$5)/('d_시나리오'!$J$5-'d_시나리오'!$H$5),'d_시나리오'!$H$5+SQRT(M894*('d_시나리오'!$J$5-'d_시나리오'!$H$5)*('d_시나리오'!$I$5-'d_시나리오'!$H$5)),'d_시나리오'!$J$5-SQRT((1-M894)*('d_시나리오'!$J$5-'d_시나리오'!$H$5)*('d_시나리오'!$J$5-'d_시나리오'!$I$5))))</f>
        <v/>
      </c>
      <c r="O894">
        <f>RAND()</f>
        <v/>
      </c>
      <c r="P894">
        <f>IF('d_시나리오'!$J$6='d_시나리오'!$H$6,'d_시나리오'!$I$6,IF(O894&lt;('d_시나리오'!$I$6-'d_시나리오'!$H$6)/('d_시나리오'!$J$6-'d_시나리오'!$H$6),'d_시나리오'!$H$6+SQRT(O894*('d_시나리오'!$J$6-'d_시나리오'!$H$6)*('d_시나리오'!$I$6-'d_시나리오'!$H$6)),'d_시나리오'!$J$6-SQRT((1-O894)*('d_시나리오'!$J$6-'d_시나리오'!$H$6)*('d_시나리오'!$J$6-'d_시나리오'!$I$6))))</f>
        <v/>
      </c>
      <c r="Q894">
        <f>INDEX('d_분포'!$B$2:$B$57,RANDBETWEEN(1,56))</f>
        <v/>
      </c>
      <c r="R894">
        <f>BETAINV(RAND(),5,5)</f>
        <v/>
      </c>
      <c r="S894">
        <f>'d_고정'!$B$1*'6_기대효과'!$H$7*('d_시나리오'!$I$7/'d_고정'!$B$2)*B894</f>
        <v/>
      </c>
      <c r="T894">
        <f>S894*D894</f>
        <v/>
      </c>
      <c r="U894">
        <f>S894*F894*H894</f>
        <v/>
      </c>
      <c r="V894">
        <f>S894*F894*(H894-1)</f>
        <v/>
      </c>
      <c r="W894">
        <f>U894*J894</f>
        <v/>
      </c>
      <c r="X894">
        <f>T894+W894</f>
        <v/>
      </c>
      <c r="Y894">
        <f>(T894*E894+W894*L894)*(1-R894-'d_고정'!$B$13)</f>
        <v/>
      </c>
      <c r="Z894">
        <f>(U894*N894*Q894+'d_고정'!$B$3*('6_기대효과'!$H$7/8)*Q894*'d_고정'!$B$10*P894*('6_기대효과'!$K$7/'d_고정'!$B$9))*(1-R894)</f>
        <v/>
      </c>
      <c r="AA894">
        <f>W894*L894*(1-R894-'d_고정'!$B$13)+U894*MAX(N894-'d_고정'!$B$10*P894*('6_기대효과'!$K$7/'d_고정'!$B$9),0)*Q894*(1-R894)</f>
        <v/>
      </c>
      <c r="AB894">
        <f>Y894+Z894</f>
        <v/>
      </c>
      <c r="AC894">
        <f>Y894/('d_고정'!$B$5*'6_기대효과'!$H$7/8)/'d_고정'!$B$6</f>
        <v/>
      </c>
      <c r="AD894">
        <f>Y894/('d_고정'!$B$8*'6_기대효과'!$H$7/8)</f>
        <v/>
      </c>
    </row>
    <row r="895">
      <c r="A895">
        <f>RAND()</f>
        <v/>
      </c>
      <c r="B895">
        <f>IF('d_시나리오'!$J$2='d_시나리오'!$H$2,'d_시나리오'!$I$2,IF(A895&lt;('d_시나리오'!$I$2-'d_시나리오'!$H$2)/('d_시나리오'!$J$2-'d_시나리오'!$H$2),'d_시나리오'!$H$2+SQRT(A895*('d_시나리오'!$J$2-'d_시나리오'!$H$2)*('d_시나리오'!$I$2-'d_시나리오'!$H$2)),'d_시나리오'!$J$2-SQRT((1-A895)*('d_시나리오'!$J$2-'d_시나리오'!$H$2)*('d_시나리오'!$J$2-'d_시나리오'!$I$2))))</f>
        <v/>
      </c>
      <c r="C895">
        <f>RAND()</f>
        <v/>
      </c>
      <c r="D895">
        <f>BETAINV(RAND(),IF(C895&lt;'d_고정'!$B$26,'d_고정'!$B$23,'d_고정'!$B$16)+1,'d_고정'!$B$17-IF(C895&lt;'d_고정'!$B$26,'d_고정'!$B$23,'d_고정'!$B$16)+1)*('d_고정'!$B$14+('d_고정'!$B$15-'d_고정'!$B$14)*RAND())</f>
        <v/>
      </c>
      <c r="E895">
        <f>INDEX('d_분포'!$A$2:$A$28,RANDBETWEEN(1,27))</f>
        <v/>
      </c>
      <c r="F895">
        <f>INDEX('d_분포'!$C$2:$C$5,RANDBETWEEN(1,4))*(0.9+0.2*RAND())</f>
        <v/>
      </c>
      <c r="G895">
        <f>RAND()</f>
        <v/>
      </c>
      <c r="H895">
        <f>(F895+(1-F895)*('d_고정'!$B$22*BETAINV(RAND(),IF(G895&lt;'d_고정'!$B$26,'d_고정'!$B$25,'d_고정'!$B$20)+1,'d_고정'!$B$21-IF(G895&lt;'d_고정'!$B$26,'d_고정'!$B$25,'d_고정'!$B$20)+1)+(1-'d_고정'!$B$22)*BETAINV(RAND(),IF(G895&lt;'d_고정'!$B$26,'d_고정'!$B$24,'d_고정'!$B$18)+1,'d_고정'!$B$19-IF(G895&lt;'d_고정'!$B$26,'d_고정'!$B$24,'d_고정'!$B$18)+1))*('d_고정'!$B$14+('d_고정'!$B$15-'d_고정'!$B$14)*RAND()))/F895</f>
        <v/>
      </c>
      <c r="I895">
        <f>RAND()</f>
        <v/>
      </c>
      <c r="J895">
        <f>IF('d_시나리오'!$J$3='d_시나리오'!$H$3,'d_시나리오'!$I$3,IF(I895&lt;('d_시나리오'!$I$3-'d_시나리오'!$H$3)/('d_시나리오'!$J$3-'d_시나리오'!$H$3),'d_시나리오'!$H$3+SQRT(I895*('d_시나리오'!$J$3-'d_시나리오'!$H$3)*('d_시나리오'!$I$3-'d_시나리오'!$H$3)),'d_시나리오'!$J$3-SQRT((1-I895)*('d_시나리오'!$J$3-'d_시나리오'!$H$3)*('d_시나리오'!$J$3-'d_시나리오'!$I$3))))</f>
        <v/>
      </c>
      <c r="K895">
        <f>RAND()</f>
        <v/>
      </c>
      <c r="L895">
        <f>IF('d_시나리오'!$J$4='d_시나리오'!$H$4,'d_시나리오'!$I$4,IF(K895&lt;('d_시나리오'!$I$4-'d_시나리오'!$H$4)/('d_시나리오'!$J$4-'d_시나리오'!$H$4),'d_시나리오'!$H$4+SQRT(K895*('d_시나리오'!$J$4-'d_시나리오'!$H$4)*('d_시나리오'!$I$4-'d_시나리오'!$H$4)),'d_시나리오'!$J$4-SQRT((1-K895)*('d_시나리오'!$J$4-'d_시나리오'!$H$4)*('d_시나리오'!$J$4-'d_시나리오'!$I$4))))</f>
        <v/>
      </c>
      <c r="M895">
        <f>RAND()</f>
        <v/>
      </c>
      <c r="N895">
        <f>IF('d_시나리오'!$J$5='d_시나리오'!$H$5,'d_시나리오'!$I$5,IF(M895&lt;('d_시나리오'!$I$5-'d_시나리오'!$H$5)/('d_시나리오'!$J$5-'d_시나리오'!$H$5),'d_시나리오'!$H$5+SQRT(M895*('d_시나리오'!$J$5-'d_시나리오'!$H$5)*('d_시나리오'!$I$5-'d_시나리오'!$H$5)),'d_시나리오'!$J$5-SQRT((1-M895)*('d_시나리오'!$J$5-'d_시나리오'!$H$5)*('d_시나리오'!$J$5-'d_시나리오'!$I$5))))</f>
        <v/>
      </c>
      <c r="O895">
        <f>RAND()</f>
        <v/>
      </c>
      <c r="P895">
        <f>IF('d_시나리오'!$J$6='d_시나리오'!$H$6,'d_시나리오'!$I$6,IF(O895&lt;('d_시나리오'!$I$6-'d_시나리오'!$H$6)/('d_시나리오'!$J$6-'d_시나리오'!$H$6),'d_시나리오'!$H$6+SQRT(O895*('d_시나리오'!$J$6-'d_시나리오'!$H$6)*('d_시나리오'!$I$6-'d_시나리오'!$H$6)),'d_시나리오'!$J$6-SQRT((1-O895)*('d_시나리오'!$J$6-'d_시나리오'!$H$6)*('d_시나리오'!$J$6-'d_시나리오'!$I$6))))</f>
        <v/>
      </c>
      <c r="Q895">
        <f>INDEX('d_분포'!$B$2:$B$57,RANDBETWEEN(1,56))</f>
        <v/>
      </c>
      <c r="R895">
        <f>BETAINV(RAND(),5,5)</f>
        <v/>
      </c>
      <c r="S895">
        <f>'d_고정'!$B$1*'6_기대효과'!$H$7*('d_시나리오'!$I$7/'d_고정'!$B$2)*B895</f>
        <v/>
      </c>
      <c r="T895">
        <f>S895*D895</f>
        <v/>
      </c>
      <c r="U895">
        <f>S895*F895*H895</f>
        <v/>
      </c>
      <c r="V895">
        <f>S895*F895*(H895-1)</f>
        <v/>
      </c>
      <c r="W895">
        <f>U895*J895</f>
        <v/>
      </c>
      <c r="X895">
        <f>T895+W895</f>
        <v/>
      </c>
      <c r="Y895">
        <f>(T895*E895+W895*L895)*(1-R895-'d_고정'!$B$13)</f>
        <v/>
      </c>
      <c r="Z895">
        <f>(U895*N895*Q895+'d_고정'!$B$3*('6_기대효과'!$H$7/8)*Q895*'d_고정'!$B$10*P895*('6_기대효과'!$K$7/'d_고정'!$B$9))*(1-R895)</f>
        <v/>
      </c>
      <c r="AA895">
        <f>W895*L895*(1-R895-'d_고정'!$B$13)+U895*MAX(N895-'d_고정'!$B$10*P895*('6_기대효과'!$K$7/'d_고정'!$B$9),0)*Q895*(1-R895)</f>
        <v/>
      </c>
      <c r="AB895">
        <f>Y895+Z895</f>
        <v/>
      </c>
      <c r="AC895">
        <f>Y895/('d_고정'!$B$5*'6_기대효과'!$H$7/8)/'d_고정'!$B$6</f>
        <v/>
      </c>
      <c r="AD895">
        <f>Y895/('d_고정'!$B$8*'6_기대효과'!$H$7/8)</f>
        <v/>
      </c>
    </row>
    <row r="896">
      <c r="A896">
        <f>RAND()</f>
        <v/>
      </c>
      <c r="B896">
        <f>IF('d_시나리오'!$J$2='d_시나리오'!$H$2,'d_시나리오'!$I$2,IF(A896&lt;('d_시나리오'!$I$2-'d_시나리오'!$H$2)/('d_시나리오'!$J$2-'d_시나리오'!$H$2),'d_시나리오'!$H$2+SQRT(A896*('d_시나리오'!$J$2-'d_시나리오'!$H$2)*('d_시나리오'!$I$2-'d_시나리오'!$H$2)),'d_시나리오'!$J$2-SQRT((1-A896)*('d_시나리오'!$J$2-'d_시나리오'!$H$2)*('d_시나리오'!$J$2-'d_시나리오'!$I$2))))</f>
        <v/>
      </c>
      <c r="C896">
        <f>RAND()</f>
        <v/>
      </c>
      <c r="D896">
        <f>BETAINV(RAND(),IF(C896&lt;'d_고정'!$B$26,'d_고정'!$B$23,'d_고정'!$B$16)+1,'d_고정'!$B$17-IF(C896&lt;'d_고정'!$B$26,'d_고정'!$B$23,'d_고정'!$B$16)+1)*('d_고정'!$B$14+('d_고정'!$B$15-'d_고정'!$B$14)*RAND())</f>
        <v/>
      </c>
      <c r="E896">
        <f>INDEX('d_분포'!$A$2:$A$28,RANDBETWEEN(1,27))</f>
        <v/>
      </c>
      <c r="F896">
        <f>INDEX('d_분포'!$C$2:$C$5,RANDBETWEEN(1,4))*(0.9+0.2*RAND())</f>
        <v/>
      </c>
      <c r="G896">
        <f>RAND()</f>
        <v/>
      </c>
      <c r="H896">
        <f>(F896+(1-F896)*('d_고정'!$B$22*BETAINV(RAND(),IF(G896&lt;'d_고정'!$B$26,'d_고정'!$B$25,'d_고정'!$B$20)+1,'d_고정'!$B$21-IF(G896&lt;'d_고정'!$B$26,'d_고정'!$B$25,'d_고정'!$B$20)+1)+(1-'d_고정'!$B$22)*BETAINV(RAND(),IF(G896&lt;'d_고정'!$B$26,'d_고정'!$B$24,'d_고정'!$B$18)+1,'d_고정'!$B$19-IF(G896&lt;'d_고정'!$B$26,'d_고정'!$B$24,'d_고정'!$B$18)+1))*('d_고정'!$B$14+('d_고정'!$B$15-'d_고정'!$B$14)*RAND()))/F896</f>
        <v/>
      </c>
      <c r="I896">
        <f>RAND()</f>
        <v/>
      </c>
      <c r="J896">
        <f>IF('d_시나리오'!$J$3='d_시나리오'!$H$3,'d_시나리오'!$I$3,IF(I896&lt;('d_시나리오'!$I$3-'d_시나리오'!$H$3)/('d_시나리오'!$J$3-'d_시나리오'!$H$3),'d_시나리오'!$H$3+SQRT(I896*('d_시나리오'!$J$3-'d_시나리오'!$H$3)*('d_시나리오'!$I$3-'d_시나리오'!$H$3)),'d_시나리오'!$J$3-SQRT((1-I896)*('d_시나리오'!$J$3-'d_시나리오'!$H$3)*('d_시나리오'!$J$3-'d_시나리오'!$I$3))))</f>
        <v/>
      </c>
      <c r="K896">
        <f>RAND()</f>
        <v/>
      </c>
      <c r="L896">
        <f>IF('d_시나리오'!$J$4='d_시나리오'!$H$4,'d_시나리오'!$I$4,IF(K896&lt;('d_시나리오'!$I$4-'d_시나리오'!$H$4)/('d_시나리오'!$J$4-'d_시나리오'!$H$4),'d_시나리오'!$H$4+SQRT(K896*('d_시나리오'!$J$4-'d_시나리오'!$H$4)*('d_시나리오'!$I$4-'d_시나리오'!$H$4)),'d_시나리오'!$J$4-SQRT((1-K896)*('d_시나리오'!$J$4-'d_시나리오'!$H$4)*('d_시나리오'!$J$4-'d_시나리오'!$I$4))))</f>
        <v/>
      </c>
      <c r="M896">
        <f>RAND()</f>
        <v/>
      </c>
      <c r="N896">
        <f>IF('d_시나리오'!$J$5='d_시나리오'!$H$5,'d_시나리오'!$I$5,IF(M896&lt;('d_시나리오'!$I$5-'d_시나리오'!$H$5)/('d_시나리오'!$J$5-'d_시나리오'!$H$5),'d_시나리오'!$H$5+SQRT(M896*('d_시나리오'!$J$5-'d_시나리오'!$H$5)*('d_시나리오'!$I$5-'d_시나리오'!$H$5)),'d_시나리오'!$J$5-SQRT((1-M896)*('d_시나리오'!$J$5-'d_시나리오'!$H$5)*('d_시나리오'!$J$5-'d_시나리오'!$I$5))))</f>
        <v/>
      </c>
      <c r="O896">
        <f>RAND()</f>
        <v/>
      </c>
      <c r="P896">
        <f>IF('d_시나리오'!$J$6='d_시나리오'!$H$6,'d_시나리오'!$I$6,IF(O896&lt;('d_시나리오'!$I$6-'d_시나리오'!$H$6)/('d_시나리오'!$J$6-'d_시나리오'!$H$6),'d_시나리오'!$H$6+SQRT(O896*('d_시나리오'!$J$6-'d_시나리오'!$H$6)*('d_시나리오'!$I$6-'d_시나리오'!$H$6)),'d_시나리오'!$J$6-SQRT((1-O896)*('d_시나리오'!$J$6-'d_시나리오'!$H$6)*('d_시나리오'!$J$6-'d_시나리오'!$I$6))))</f>
        <v/>
      </c>
      <c r="Q896">
        <f>INDEX('d_분포'!$B$2:$B$57,RANDBETWEEN(1,56))</f>
        <v/>
      </c>
      <c r="R896">
        <f>BETAINV(RAND(),5,5)</f>
        <v/>
      </c>
      <c r="S896">
        <f>'d_고정'!$B$1*'6_기대효과'!$H$7*('d_시나리오'!$I$7/'d_고정'!$B$2)*B896</f>
        <v/>
      </c>
      <c r="T896">
        <f>S896*D896</f>
        <v/>
      </c>
      <c r="U896">
        <f>S896*F896*H896</f>
        <v/>
      </c>
      <c r="V896">
        <f>S896*F896*(H896-1)</f>
        <v/>
      </c>
      <c r="W896">
        <f>U896*J896</f>
        <v/>
      </c>
      <c r="X896">
        <f>T896+W896</f>
        <v/>
      </c>
      <c r="Y896">
        <f>(T896*E896+W896*L896)*(1-R896-'d_고정'!$B$13)</f>
        <v/>
      </c>
      <c r="Z896">
        <f>(U896*N896*Q896+'d_고정'!$B$3*('6_기대효과'!$H$7/8)*Q896*'d_고정'!$B$10*P896*('6_기대효과'!$K$7/'d_고정'!$B$9))*(1-R896)</f>
        <v/>
      </c>
      <c r="AA896">
        <f>W896*L896*(1-R896-'d_고정'!$B$13)+U896*MAX(N896-'d_고정'!$B$10*P896*('6_기대효과'!$K$7/'d_고정'!$B$9),0)*Q896*(1-R896)</f>
        <v/>
      </c>
      <c r="AB896">
        <f>Y896+Z896</f>
        <v/>
      </c>
      <c r="AC896">
        <f>Y896/('d_고정'!$B$5*'6_기대효과'!$H$7/8)/'d_고정'!$B$6</f>
        <v/>
      </c>
      <c r="AD896">
        <f>Y896/('d_고정'!$B$8*'6_기대효과'!$H$7/8)</f>
        <v/>
      </c>
    </row>
    <row r="897">
      <c r="A897">
        <f>RAND()</f>
        <v/>
      </c>
      <c r="B897">
        <f>IF('d_시나리오'!$J$2='d_시나리오'!$H$2,'d_시나리오'!$I$2,IF(A897&lt;('d_시나리오'!$I$2-'d_시나리오'!$H$2)/('d_시나리오'!$J$2-'d_시나리오'!$H$2),'d_시나리오'!$H$2+SQRT(A897*('d_시나리오'!$J$2-'d_시나리오'!$H$2)*('d_시나리오'!$I$2-'d_시나리오'!$H$2)),'d_시나리오'!$J$2-SQRT((1-A897)*('d_시나리오'!$J$2-'d_시나리오'!$H$2)*('d_시나리오'!$J$2-'d_시나리오'!$I$2))))</f>
        <v/>
      </c>
      <c r="C897">
        <f>RAND()</f>
        <v/>
      </c>
      <c r="D897">
        <f>BETAINV(RAND(),IF(C897&lt;'d_고정'!$B$26,'d_고정'!$B$23,'d_고정'!$B$16)+1,'d_고정'!$B$17-IF(C897&lt;'d_고정'!$B$26,'d_고정'!$B$23,'d_고정'!$B$16)+1)*('d_고정'!$B$14+('d_고정'!$B$15-'d_고정'!$B$14)*RAND())</f>
        <v/>
      </c>
      <c r="E897">
        <f>INDEX('d_분포'!$A$2:$A$28,RANDBETWEEN(1,27))</f>
        <v/>
      </c>
      <c r="F897">
        <f>INDEX('d_분포'!$C$2:$C$5,RANDBETWEEN(1,4))*(0.9+0.2*RAND())</f>
        <v/>
      </c>
      <c r="G897">
        <f>RAND()</f>
        <v/>
      </c>
      <c r="H897">
        <f>(F897+(1-F897)*('d_고정'!$B$22*BETAINV(RAND(),IF(G897&lt;'d_고정'!$B$26,'d_고정'!$B$25,'d_고정'!$B$20)+1,'d_고정'!$B$21-IF(G897&lt;'d_고정'!$B$26,'d_고정'!$B$25,'d_고정'!$B$20)+1)+(1-'d_고정'!$B$22)*BETAINV(RAND(),IF(G897&lt;'d_고정'!$B$26,'d_고정'!$B$24,'d_고정'!$B$18)+1,'d_고정'!$B$19-IF(G897&lt;'d_고정'!$B$26,'d_고정'!$B$24,'d_고정'!$B$18)+1))*('d_고정'!$B$14+('d_고정'!$B$15-'d_고정'!$B$14)*RAND()))/F897</f>
        <v/>
      </c>
      <c r="I897">
        <f>RAND()</f>
        <v/>
      </c>
      <c r="J897">
        <f>IF('d_시나리오'!$J$3='d_시나리오'!$H$3,'d_시나리오'!$I$3,IF(I897&lt;('d_시나리오'!$I$3-'d_시나리오'!$H$3)/('d_시나리오'!$J$3-'d_시나리오'!$H$3),'d_시나리오'!$H$3+SQRT(I897*('d_시나리오'!$J$3-'d_시나리오'!$H$3)*('d_시나리오'!$I$3-'d_시나리오'!$H$3)),'d_시나리오'!$J$3-SQRT((1-I897)*('d_시나리오'!$J$3-'d_시나리오'!$H$3)*('d_시나리오'!$J$3-'d_시나리오'!$I$3))))</f>
        <v/>
      </c>
      <c r="K897">
        <f>RAND()</f>
        <v/>
      </c>
      <c r="L897">
        <f>IF('d_시나리오'!$J$4='d_시나리오'!$H$4,'d_시나리오'!$I$4,IF(K897&lt;('d_시나리오'!$I$4-'d_시나리오'!$H$4)/('d_시나리오'!$J$4-'d_시나리오'!$H$4),'d_시나리오'!$H$4+SQRT(K897*('d_시나리오'!$J$4-'d_시나리오'!$H$4)*('d_시나리오'!$I$4-'d_시나리오'!$H$4)),'d_시나리오'!$J$4-SQRT((1-K897)*('d_시나리오'!$J$4-'d_시나리오'!$H$4)*('d_시나리오'!$J$4-'d_시나리오'!$I$4))))</f>
        <v/>
      </c>
      <c r="M897">
        <f>RAND()</f>
        <v/>
      </c>
      <c r="N897">
        <f>IF('d_시나리오'!$J$5='d_시나리오'!$H$5,'d_시나리오'!$I$5,IF(M897&lt;('d_시나리오'!$I$5-'d_시나리오'!$H$5)/('d_시나리오'!$J$5-'d_시나리오'!$H$5),'d_시나리오'!$H$5+SQRT(M897*('d_시나리오'!$J$5-'d_시나리오'!$H$5)*('d_시나리오'!$I$5-'d_시나리오'!$H$5)),'d_시나리오'!$J$5-SQRT((1-M897)*('d_시나리오'!$J$5-'d_시나리오'!$H$5)*('d_시나리오'!$J$5-'d_시나리오'!$I$5))))</f>
        <v/>
      </c>
      <c r="O897">
        <f>RAND()</f>
        <v/>
      </c>
      <c r="P897">
        <f>IF('d_시나리오'!$J$6='d_시나리오'!$H$6,'d_시나리오'!$I$6,IF(O897&lt;('d_시나리오'!$I$6-'d_시나리오'!$H$6)/('d_시나리오'!$J$6-'d_시나리오'!$H$6),'d_시나리오'!$H$6+SQRT(O897*('d_시나리오'!$J$6-'d_시나리오'!$H$6)*('d_시나리오'!$I$6-'d_시나리오'!$H$6)),'d_시나리오'!$J$6-SQRT((1-O897)*('d_시나리오'!$J$6-'d_시나리오'!$H$6)*('d_시나리오'!$J$6-'d_시나리오'!$I$6))))</f>
        <v/>
      </c>
      <c r="Q897">
        <f>INDEX('d_분포'!$B$2:$B$57,RANDBETWEEN(1,56))</f>
        <v/>
      </c>
      <c r="R897">
        <f>BETAINV(RAND(),5,5)</f>
        <v/>
      </c>
      <c r="S897">
        <f>'d_고정'!$B$1*'6_기대효과'!$H$7*('d_시나리오'!$I$7/'d_고정'!$B$2)*B897</f>
        <v/>
      </c>
      <c r="T897">
        <f>S897*D897</f>
        <v/>
      </c>
      <c r="U897">
        <f>S897*F897*H897</f>
        <v/>
      </c>
      <c r="V897">
        <f>S897*F897*(H897-1)</f>
        <v/>
      </c>
      <c r="W897">
        <f>U897*J897</f>
        <v/>
      </c>
      <c r="X897">
        <f>T897+W897</f>
        <v/>
      </c>
      <c r="Y897">
        <f>(T897*E897+W897*L897)*(1-R897-'d_고정'!$B$13)</f>
        <v/>
      </c>
      <c r="Z897">
        <f>(U897*N897*Q897+'d_고정'!$B$3*('6_기대효과'!$H$7/8)*Q897*'d_고정'!$B$10*P897*('6_기대효과'!$K$7/'d_고정'!$B$9))*(1-R897)</f>
        <v/>
      </c>
      <c r="AA897">
        <f>W897*L897*(1-R897-'d_고정'!$B$13)+U897*MAX(N897-'d_고정'!$B$10*P897*('6_기대효과'!$K$7/'d_고정'!$B$9),0)*Q897*(1-R897)</f>
        <v/>
      </c>
      <c r="AB897">
        <f>Y897+Z897</f>
        <v/>
      </c>
      <c r="AC897">
        <f>Y897/('d_고정'!$B$5*'6_기대효과'!$H$7/8)/'d_고정'!$B$6</f>
        <v/>
      </c>
      <c r="AD897">
        <f>Y897/('d_고정'!$B$8*'6_기대효과'!$H$7/8)</f>
        <v/>
      </c>
    </row>
    <row r="898">
      <c r="A898">
        <f>RAND()</f>
        <v/>
      </c>
      <c r="B898">
        <f>IF('d_시나리오'!$J$2='d_시나리오'!$H$2,'d_시나리오'!$I$2,IF(A898&lt;('d_시나리오'!$I$2-'d_시나리오'!$H$2)/('d_시나리오'!$J$2-'d_시나리오'!$H$2),'d_시나리오'!$H$2+SQRT(A898*('d_시나리오'!$J$2-'d_시나리오'!$H$2)*('d_시나리오'!$I$2-'d_시나리오'!$H$2)),'d_시나리오'!$J$2-SQRT((1-A898)*('d_시나리오'!$J$2-'d_시나리오'!$H$2)*('d_시나리오'!$J$2-'d_시나리오'!$I$2))))</f>
        <v/>
      </c>
      <c r="C898">
        <f>RAND()</f>
        <v/>
      </c>
      <c r="D898">
        <f>BETAINV(RAND(),IF(C898&lt;'d_고정'!$B$26,'d_고정'!$B$23,'d_고정'!$B$16)+1,'d_고정'!$B$17-IF(C898&lt;'d_고정'!$B$26,'d_고정'!$B$23,'d_고정'!$B$16)+1)*('d_고정'!$B$14+('d_고정'!$B$15-'d_고정'!$B$14)*RAND())</f>
        <v/>
      </c>
      <c r="E898">
        <f>INDEX('d_분포'!$A$2:$A$28,RANDBETWEEN(1,27))</f>
        <v/>
      </c>
      <c r="F898">
        <f>INDEX('d_분포'!$C$2:$C$5,RANDBETWEEN(1,4))*(0.9+0.2*RAND())</f>
        <v/>
      </c>
      <c r="G898">
        <f>RAND()</f>
        <v/>
      </c>
      <c r="H898">
        <f>(F898+(1-F898)*('d_고정'!$B$22*BETAINV(RAND(),IF(G898&lt;'d_고정'!$B$26,'d_고정'!$B$25,'d_고정'!$B$20)+1,'d_고정'!$B$21-IF(G898&lt;'d_고정'!$B$26,'d_고정'!$B$25,'d_고정'!$B$20)+1)+(1-'d_고정'!$B$22)*BETAINV(RAND(),IF(G898&lt;'d_고정'!$B$26,'d_고정'!$B$24,'d_고정'!$B$18)+1,'d_고정'!$B$19-IF(G898&lt;'d_고정'!$B$26,'d_고정'!$B$24,'d_고정'!$B$18)+1))*('d_고정'!$B$14+('d_고정'!$B$15-'d_고정'!$B$14)*RAND()))/F898</f>
        <v/>
      </c>
      <c r="I898">
        <f>RAND()</f>
        <v/>
      </c>
      <c r="J898">
        <f>IF('d_시나리오'!$J$3='d_시나리오'!$H$3,'d_시나리오'!$I$3,IF(I898&lt;('d_시나리오'!$I$3-'d_시나리오'!$H$3)/('d_시나리오'!$J$3-'d_시나리오'!$H$3),'d_시나리오'!$H$3+SQRT(I898*('d_시나리오'!$J$3-'d_시나리오'!$H$3)*('d_시나리오'!$I$3-'d_시나리오'!$H$3)),'d_시나리오'!$J$3-SQRT((1-I898)*('d_시나리오'!$J$3-'d_시나리오'!$H$3)*('d_시나리오'!$J$3-'d_시나리오'!$I$3))))</f>
        <v/>
      </c>
      <c r="K898">
        <f>RAND()</f>
        <v/>
      </c>
      <c r="L898">
        <f>IF('d_시나리오'!$J$4='d_시나리오'!$H$4,'d_시나리오'!$I$4,IF(K898&lt;('d_시나리오'!$I$4-'d_시나리오'!$H$4)/('d_시나리오'!$J$4-'d_시나리오'!$H$4),'d_시나리오'!$H$4+SQRT(K898*('d_시나리오'!$J$4-'d_시나리오'!$H$4)*('d_시나리오'!$I$4-'d_시나리오'!$H$4)),'d_시나리오'!$J$4-SQRT((1-K898)*('d_시나리오'!$J$4-'d_시나리오'!$H$4)*('d_시나리오'!$J$4-'d_시나리오'!$I$4))))</f>
        <v/>
      </c>
      <c r="M898">
        <f>RAND()</f>
        <v/>
      </c>
      <c r="N898">
        <f>IF('d_시나리오'!$J$5='d_시나리오'!$H$5,'d_시나리오'!$I$5,IF(M898&lt;('d_시나리오'!$I$5-'d_시나리오'!$H$5)/('d_시나리오'!$J$5-'d_시나리오'!$H$5),'d_시나리오'!$H$5+SQRT(M898*('d_시나리오'!$J$5-'d_시나리오'!$H$5)*('d_시나리오'!$I$5-'d_시나리오'!$H$5)),'d_시나리오'!$J$5-SQRT((1-M898)*('d_시나리오'!$J$5-'d_시나리오'!$H$5)*('d_시나리오'!$J$5-'d_시나리오'!$I$5))))</f>
        <v/>
      </c>
      <c r="O898">
        <f>RAND()</f>
        <v/>
      </c>
      <c r="P898">
        <f>IF('d_시나리오'!$J$6='d_시나리오'!$H$6,'d_시나리오'!$I$6,IF(O898&lt;('d_시나리오'!$I$6-'d_시나리오'!$H$6)/('d_시나리오'!$J$6-'d_시나리오'!$H$6),'d_시나리오'!$H$6+SQRT(O898*('d_시나리오'!$J$6-'d_시나리오'!$H$6)*('d_시나리오'!$I$6-'d_시나리오'!$H$6)),'d_시나리오'!$J$6-SQRT((1-O898)*('d_시나리오'!$J$6-'d_시나리오'!$H$6)*('d_시나리오'!$J$6-'d_시나리오'!$I$6))))</f>
        <v/>
      </c>
      <c r="Q898">
        <f>INDEX('d_분포'!$B$2:$B$57,RANDBETWEEN(1,56))</f>
        <v/>
      </c>
      <c r="R898">
        <f>BETAINV(RAND(),5,5)</f>
        <v/>
      </c>
      <c r="S898">
        <f>'d_고정'!$B$1*'6_기대효과'!$H$7*('d_시나리오'!$I$7/'d_고정'!$B$2)*B898</f>
        <v/>
      </c>
      <c r="T898">
        <f>S898*D898</f>
        <v/>
      </c>
      <c r="U898">
        <f>S898*F898*H898</f>
        <v/>
      </c>
      <c r="V898">
        <f>S898*F898*(H898-1)</f>
        <v/>
      </c>
      <c r="W898">
        <f>U898*J898</f>
        <v/>
      </c>
      <c r="X898">
        <f>T898+W898</f>
        <v/>
      </c>
      <c r="Y898">
        <f>(T898*E898+W898*L898)*(1-R898-'d_고정'!$B$13)</f>
        <v/>
      </c>
      <c r="Z898">
        <f>(U898*N898*Q898+'d_고정'!$B$3*('6_기대효과'!$H$7/8)*Q898*'d_고정'!$B$10*P898*('6_기대효과'!$K$7/'d_고정'!$B$9))*(1-R898)</f>
        <v/>
      </c>
      <c r="AA898">
        <f>W898*L898*(1-R898-'d_고정'!$B$13)+U898*MAX(N898-'d_고정'!$B$10*P898*('6_기대효과'!$K$7/'d_고정'!$B$9),0)*Q898*(1-R898)</f>
        <v/>
      </c>
      <c r="AB898">
        <f>Y898+Z898</f>
        <v/>
      </c>
      <c r="AC898">
        <f>Y898/('d_고정'!$B$5*'6_기대효과'!$H$7/8)/'d_고정'!$B$6</f>
        <v/>
      </c>
      <c r="AD898">
        <f>Y898/('d_고정'!$B$8*'6_기대효과'!$H$7/8)</f>
        <v/>
      </c>
    </row>
    <row r="899">
      <c r="A899">
        <f>RAND()</f>
        <v/>
      </c>
      <c r="B899">
        <f>IF('d_시나리오'!$J$2='d_시나리오'!$H$2,'d_시나리오'!$I$2,IF(A899&lt;('d_시나리오'!$I$2-'d_시나리오'!$H$2)/('d_시나리오'!$J$2-'d_시나리오'!$H$2),'d_시나리오'!$H$2+SQRT(A899*('d_시나리오'!$J$2-'d_시나리오'!$H$2)*('d_시나리오'!$I$2-'d_시나리오'!$H$2)),'d_시나리오'!$J$2-SQRT((1-A899)*('d_시나리오'!$J$2-'d_시나리오'!$H$2)*('d_시나리오'!$J$2-'d_시나리오'!$I$2))))</f>
        <v/>
      </c>
      <c r="C899">
        <f>RAND()</f>
        <v/>
      </c>
      <c r="D899">
        <f>BETAINV(RAND(),IF(C899&lt;'d_고정'!$B$26,'d_고정'!$B$23,'d_고정'!$B$16)+1,'d_고정'!$B$17-IF(C899&lt;'d_고정'!$B$26,'d_고정'!$B$23,'d_고정'!$B$16)+1)*('d_고정'!$B$14+('d_고정'!$B$15-'d_고정'!$B$14)*RAND())</f>
        <v/>
      </c>
      <c r="E899">
        <f>INDEX('d_분포'!$A$2:$A$28,RANDBETWEEN(1,27))</f>
        <v/>
      </c>
      <c r="F899">
        <f>INDEX('d_분포'!$C$2:$C$5,RANDBETWEEN(1,4))*(0.9+0.2*RAND())</f>
        <v/>
      </c>
      <c r="G899">
        <f>RAND()</f>
        <v/>
      </c>
      <c r="H899">
        <f>(F899+(1-F899)*('d_고정'!$B$22*BETAINV(RAND(),IF(G899&lt;'d_고정'!$B$26,'d_고정'!$B$25,'d_고정'!$B$20)+1,'d_고정'!$B$21-IF(G899&lt;'d_고정'!$B$26,'d_고정'!$B$25,'d_고정'!$B$20)+1)+(1-'d_고정'!$B$22)*BETAINV(RAND(),IF(G899&lt;'d_고정'!$B$26,'d_고정'!$B$24,'d_고정'!$B$18)+1,'d_고정'!$B$19-IF(G899&lt;'d_고정'!$B$26,'d_고정'!$B$24,'d_고정'!$B$18)+1))*('d_고정'!$B$14+('d_고정'!$B$15-'d_고정'!$B$14)*RAND()))/F899</f>
        <v/>
      </c>
      <c r="I899">
        <f>RAND()</f>
        <v/>
      </c>
      <c r="J899">
        <f>IF('d_시나리오'!$J$3='d_시나리오'!$H$3,'d_시나리오'!$I$3,IF(I899&lt;('d_시나리오'!$I$3-'d_시나리오'!$H$3)/('d_시나리오'!$J$3-'d_시나리오'!$H$3),'d_시나리오'!$H$3+SQRT(I899*('d_시나리오'!$J$3-'d_시나리오'!$H$3)*('d_시나리오'!$I$3-'d_시나리오'!$H$3)),'d_시나리오'!$J$3-SQRT((1-I899)*('d_시나리오'!$J$3-'d_시나리오'!$H$3)*('d_시나리오'!$J$3-'d_시나리오'!$I$3))))</f>
        <v/>
      </c>
      <c r="K899">
        <f>RAND()</f>
        <v/>
      </c>
      <c r="L899">
        <f>IF('d_시나리오'!$J$4='d_시나리오'!$H$4,'d_시나리오'!$I$4,IF(K899&lt;('d_시나리오'!$I$4-'d_시나리오'!$H$4)/('d_시나리오'!$J$4-'d_시나리오'!$H$4),'d_시나리오'!$H$4+SQRT(K899*('d_시나리오'!$J$4-'d_시나리오'!$H$4)*('d_시나리오'!$I$4-'d_시나리오'!$H$4)),'d_시나리오'!$J$4-SQRT((1-K899)*('d_시나리오'!$J$4-'d_시나리오'!$H$4)*('d_시나리오'!$J$4-'d_시나리오'!$I$4))))</f>
        <v/>
      </c>
      <c r="M899">
        <f>RAND()</f>
        <v/>
      </c>
      <c r="N899">
        <f>IF('d_시나리오'!$J$5='d_시나리오'!$H$5,'d_시나리오'!$I$5,IF(M899&lt;('d_시나리오'!$I$5-'d_시나리오'!$H$5)/('d_시나리오'!$J$5-'d_시나리오'!$H$5),'d_시나리오'!$H$5+SQRT(M899*('d_시나리오'!$J$5-'d_시나리오'!$H$5)*('d_시나리오'!$I$5-'d_시나리오'!$H$5)),'d_시나리오'!$J$5-SQRT((1-M899)*('d_시나리오'!$J$5-'d_시나리오'!$H$5)*('d_시나리오'!$J$5-'d_시나리오'!$I$5))))</f>
        <v/>
      </c>
      <c r="O899">
        <f>RAND()</f>
        <v/>
      </c>
      <c r="P899">
        <f>IF('d_시나리오'!$J$6='d_시나리오'!$H$6,'d_시나리오'!$I$6,IF(O899&lt;('d_시나리오'!$I$6-'d_시나리오'!$H$6)/('d_시나리오'!$J$6-'d_시나리오'!$H$6),'d_시나리오'!$H$6+SQRT(O899*('d_시나리오'!$J$6-'d_시나리오'!$H$6)*('d_시나리오'!$I$6-'d_시나리오'!$H$6)),'d_시나리오'!$J$6-SQRT((1-O899)*('d_시나리오'!$J$6-'d_시나리오'!$H$6)*('d_시나리오'!$J$6-'d_시나리오'!$I$6))))</f>
        <v/>
      </c>
      <c r="Q899">
        <f>INDEX('d_분포'!$B$2:$B$57,RANDBETWEEN(1,56))</f>
        <v/>
      </c>
      <c r="R899">
        <f>BETAINV(RAND(),5,5)</f>
        <v/>
      </c>
      <c r="S899">
        <f>'d_고정'!$B$1*'6_기대효과'!$H$7*('d_시나리오'!$I$7/'d_고정'!$B$2)*B899</f>
        <v/>
      </c>
      <c r="T899">
        <f>S899*D899</f>
        <v/>
      </c>
      <c r="U899">
        <f>S899*F899*H899</f>
        <v/>
      </c>
      <c r="V899">
        <f>S899*F899*(H899-1)</f>
        <v/>
      </c>
      <c r="W899">
        <f>U899*J899</f>
        <v/>
      </c>
      <c r="X899">
        <f>T899+W899</f>
        <v/>
      </c>
      <c r="Y899">
        <f>(T899*E899+W899*L899)*(1-R899-'d_고정'!$B$13)</f>
        <v/>
      </c>
      <c r="Z899">
        <f>(U899*N899*Q899+'d_고정'!$B$3*('6_기대효과'!$H$7/8)*Q899*'d_고정'!$B$10*P899*('6_기대효과'!$K$7/'d_고정'!$B$9))*(1-R899)</f>
        <v/>
      </c>
      <c r="AA899">
        <f>W899*L899*(1-R899-'d_고정'!$B$13)+U899*MAX(N899-'d_고정'!$B$10*P899*('6_기대효과'!$K$7/'d_고정'!$B$9),0)*Q899*(1-R899)</f>
        <v/>
      </c>
      <c r="AB899">
        <f>Y899+Z899</f>
        <v/>
      </c>
      <c r="AC899">
        <f>Y899/('d_고정'!$B$5*'6_기대효과'!$H$7/8)/'d_고정'!$B$6</f>
        <v/>
      </c>
      <c r="AD899">
        <f>Y899/('d_고정'!$B$8*'6_기대효과'!$H$7/8)</f>
        <v/>
      </c>
    </row>
    <row r="900">
      <c r="A900">
        <f>RAND()</f>
        <v/>
      </c>
      <c r="B900">
        <f>IF('d_시나리오'!$J$2='d_시나리오'!$H$2,'d_시나리오'!$I$2,IF(A900&lt;('d_시나리오'!$I$2-'d_시나리오'!$H$2)/('d_시나리오'!$J$2-'d_시나리오'!$H$2),'d_시나리오'!$H$2+SQRT(A900*('d_시나리오'!$J$2-'d_시나리오'!$H$2)*('d_시나리오'!$I$2-'d_시나리오'!$H$2)),'d_시나리오'!$J$2-SQRT((1-A900)*('d_시나리오'!$J$2-'d_시나리오'!$H$2)*('d_시나리오'!$J$2-'d_시나리오'!$I$2))))</f>
        <v/>
      </c>
      <c r="C900">
        <f>RAND()</f>
        <v/>
      </c>
      <c r="D900">
        <f>BETAINV(RAND(),IF(C900&lt;'d_고정'!$B$26,'d_고정'!$B$23,'d_고정'!$B$16)+1,'d_고정'!$B$17-IF(C900&lt;'d_고정'!$B$26,'d_고정'!$B$23,'d_고정'!$B$16)+1)*('d_고정'!$B$14+('d_고정'!$B$15-'d_고정'!$B$14)*RAND())</f>
        <v/>
      </c>
      <c r="E900">
        <f>INDEX('d_분포'!$A$2:$A$28,RANDBETWEEN(1,27))</f>
        <v/>
      </c>
      <c r="F900">
        <f>INDEX('d_분포'!$C$2:$C$5,RANDBETWEEN(1,4))*(0.9+0.2*RAND())</f>
        <v/>
      </c>
      <c r="G900">
        <f>RAND()</f>
        <v/>
      </c>
      <c r="H900">
        <f>(F900+(1-F900)*('d_고정'!$B$22*BETAINV(RAND(),IF(G900&lt;'d_고정'!$B$26,'d_고정'!$B$25,'d_고정'!$B$20)+1,'d_고정'!$B$21-IF(G900&lt;'d_고정'!$B$26,'d_고정'!$B$25,'d_고정'!$B$20)+1)+(1-'d_고정'!$B$22)*BETAINV(RAND(),IF(G900&lt;'d_고정'!$B$26,'d_고정'!$B$24,'d_고정'!$B$18)+1,'d_고정'!$B$19-IF(G900&lt;'d_고정'!$B$26,'d_고정'!$B$24,'d_고정'!$B$18)+1))*('d_고정'!$B$14+('d_고정'!$B$15-'d_고정'!$B$14)*RAND()))/F900</f>
        <v/>
      </c>
      <c r="I900">
        <f>RAND()</f>
        <v/>
      </c>
      <c r="J900">
        <f>IF('d_시나리오'!$J$3='d_시나리오'!$H$3,'d_시나리오'!$I$3,IF(I900&lt;('d_시나리오'!$I$3-'d_시나리오'!$H$3)/('d_시나리오'!$J$3-'d_시나리오'!$H$3),'d_시나리오'!$H$3+SQRT(I900*('d_시나리오'!$J$3-'d_시나리오'!$H$3)*('d_시나리오'!$I$3-'d_시나리오'!$H$3)),'d_시나리오'!$J$3-SQRT((1-I900)*('d_시나리오'!$J$3-'d_시나리오'!$H$3)*('d_시나리오'!$J$3-'d_시나리오'!$I$3))))</f>
        <v/>
      </c>
      <c r="K900">
        <f>RAND()</f>
        <v/>
      </c>
      <c r="L900">
        <f>IF('d_시나리오'!$J$4='d_시나리오'!$H$4,'d_시나리오'!$I$4,IF(K900&lt;('d_시나리오'!$I$4-'d_시나리오'!$H$4)/('d_시나리오'!$J$4-'d_시나리오'!$H$4),'d_시나리오'!$H$4+SQRT(K900*('d_시나리오'!$J$4-'d_시나리오'!$H$4)*('d_시나리오'!$I$4-'d_시나리오'!$H$4)),'d_시나리오'!$J$4-SQRT((1-K900)*('d_시나리오'!$J$4-'d_시나리오'!$H$4)*('d_시나리오'!$J$4-'d_시나리오'!$I$4))))</f>
        <v/>
      </c>
      <c r="M900">
        <f>RAND()</f>
        <v/>
      </c>
      <c r="N900">
        <f>IF('d_시나리오'!$J$5='d_시나리오'!$H$5,'d_시나리오'!$I$5,IF(M900&lt;('d_시나리오'!$I$5-'d_시나리오'!$H$5)/('d_시나리오'!$J$5-'d_시나리오'!$H$5),'d_시나리오'!$H$5+SQRT(M900*('d_시나리오'!$J$5-'d_시나리오'!$H$5)*('d_시나리오'!$I$5-'d_시나리오'!$H$5)),'d_시나리오'!$J$5-SQRT((1-M900)*('d_시나리오'!$J$5-'d_시나리오'!$H$5)*('d_시나리오'!$J$5-'d_시나리오'!$I$5))))</f>
        <v/>
      </c>
      <c r="O900">
        <f>RAND()</f>
        <v/>
      </c>
      <c r="P900">
        <f>IF('d_시나리오'!$J$6='d_시나리오'!$H$6,'d_시나리오'!$I$6,IF(O900&lt;('d_시나리오'!$I$6-'d_시나리오'!$H$6)/('d_시나리오'!$J$6-'d_시나리오'!$H$6),'d_시나리오'!$H$6+SQRT(O900*('d_시나리오'!$J$6-'d_시나리오'!$H$6)*('d_시나리오'!$I$6-'d_시나리오'!$H$6)),'d_시나리오'!$J$6-SQRT((1-O900)*('d_시나리오'!$J$6-'d_시나리오'!$H$6)*('d_시나리오'!$J$6-'d_시나리오'!$I$6))))</f>
        <v/>
      </c>
      <c r="Q900">
        <f>INDEX('d_분포'!$B$2:$B$57,RANDBETWEEN(1,56))</f>
        <v/>
      </c>
      <c r="R900">
        <f>BETAINV(RAND(),5,5)</f>
        <v/>
      </c>
      <c r="S900">
        <f>'d_고정'!$B$1*'6_기대효과'!$H$7*('d_시나리오'!$I$7/'d_고정'!$B$2)*B900</f>
        <v/>
      </c>
      <c r="T900">
        <f>S900*D900</f>
        <v/>
      </c>
      <c r="U900">
        <f>S900*F900*H900</f>
        <v/>
      </c>
      <c r="V900">
        <f>S900*F900*(H900-1)</f>
        <v/>
      </c>
      <c r="W900">
        <f>U900*J900</f>
        <v/>
      </c>
      <c r="X900">
        <f>T900+W900</f>
        <v/>
      </c>
      <c r="Y900">
        <f>(T900*E900+W900*L900)*(1-R900-'d_고정'!$B$13)</f>
        <v/>
      </c>
      <c r="Z900">
        <f>(U900*N900*Q900+'d_고정'!$B$3*('6_기대효과'!$H$7/8)*Q900*'d_고정'!$B$10*P900*('6_기대효과'!$K$7/'d_고정'!$B$9))*(1-R900)</f>
        <v/>
      </c>
      <c r="AA900">
        <f>W900*L900*(1-R900-'d_고정'!$B$13)+U900*MAX(N900-'d_고정'!$B$10*P900*('6_기대효과'!$K$7/'d_고정'!$B$9),0)*Q900*(1-R900)</f>
        <v/>
      </c>
      <c r="AB900">
        <f>Y900+Z900</f>
        <v/>
      </c>
      <c r="AC900">
        <f>Y900/('d_고정'!$B$5*'6_기대효과'!$H$7/8)/'d_고정'!$B$6</f>
        <v/>
      </c>
      <c r="AD900">
        <f>Y900/('d_고정'!$B$8*'6_기대효과'!$H$7/8)</f>
        <v/>
      </c>
    </row>
    <row r="901">
      <c r="A901">
        <f>RAND()</f>
        <v/>
      </c>
      <c r="B901">
        <f>IF('d_시나리오'!$J$2='d_시나리오'!$H$2,'d_시나리오'!$I$2,IF(A901&lt;('d_시나리오'!$I$2-'d_시나리오'!$H$2)/('d_시나리오'!$J$2-'d_시나리오'!$H$2),'d_시나리오'!$H$2+SQRT(A901*('d_시나리오'!$J$2-'d_시나리오'!$H$2)*('d_시나리오'!$I$2-'d_시나리오'!$H$2)),'d_시나리오'!$J$2-SQRT((1-A901)*('d_시나리오'!$J$2-'d_시나리오'!$H$2)*('d_시나리오'!$J$2-'d_시나리오'!$I$2))))</f>
        <v/>
      </c>
      <c r="C901">
        <f>RAND()</f>
        <v/>
      </c>
      <c r="D901">
        <f>BETAINV(RAND(),IF(C901&lt;'d_고정'!$B$26,'d_고정'!$B$23,'d_고정'!$B$16)+1,'d_고정'!$B$17-IF(C901&lt;'d_고정'!$B$26,'d_고정'!$B$23,'d_고정'!$B$16)+1)*('d_고정'!$B$14+('d_고정'!$B$15-'d_고정'!$B$14)*RAND())</f>
        <v/>
      </c>
      <c r="E901">
        <f>INDEX('d_분포'!$A$2:$A$28,RANDBETWEEN(1,27))</f>
        <v/>
      </c>
      <c r="F901">
        <f>INDEX('d_분포'!$C$2:$C$5,RANDBETWEEN(1,4))*(0.9+0.2*RAND())</f>
        <v/>
      </c>
      <c r="G901">
        <f>RAND()</f>
        <v/>
      </c>
      <c r="H901">
        <f>(F901+(1-F901)*('d_고정'!$B$22*BETAINV(RAND(),IF(G901&lt;'d_고정'!$B$26,'d_고정'!$B$25,'d_고정'!$B$20)+1,'d_고정'!$B$21-IF(G901&lt;'d_고정'!$B$26,'d_고정'!$B$25,'d_고정'!$B$20)+1)+(1-'d_고정'!$B$22)*BETAINV(RAND(),IF(G901&lt;'d_고정'!$B$26,'d_고정'!$B$24,'d_고정'!$B$18)+1,'d_고정'!$B$19-IF(G901&lt;'d_고정'!$B$26,'d_고정'!$B$24,'d_고정'!$B$18)+1))*('d_고정'!$B$14+('d_고정'!$B$15-'d_고정'!$B$14)*RAND()))/F901</f>
        <v/>
      </c>
      <c r="I901">
        <f>RAND()</f>
        <v/>
      </c>
      <c r="J901">
        <f>IF('d_시나리오'!$J$3='d_시나리오'!$H$3,'d_시나리오'!$I$3,IF(I901&lt;('d_시나리오'!$I$3-'d_시나리오'!$H$3)/('d_시나리오'!$J$3-'d_시나리오'!$H$3),'d_시나리오'!$H$3+SQRT(I901*('d_시나리오'!$J$3-'d_시나리오'!$H$3)*('d_시나리오'!$I$3-'d_시나리오'!$H$3)),'d_시나리오'!$J$3-SQRT((1-I901)*('d_시나리오'!$J$3-'d_시나리오'!$H$3)*('d_시나리오'!$J$3-'d_시나리오'!$I$3))))</f>
        <v/>
      </c>
      <c r="K901">
        <f>RAND()</f>
        <v/>
      </c>
      <c r="L901">
        <f>IF('d_시나리오'!$J$4='d_시나리오'!$H$4,'d_시나리오'!$I$4,IF(K901&lt;('d_시나리오'!$I$4-'d_시나리오'!$H$4)/('d_시나리오'!$J$4-'d_시나리오'!$H$4),'d_시나리오'!$H$4+SQRT(K901*('d_시나리오'!$J$4-'d_시나리오'!$H$4)*('d_시나리오'!$I$4-'d_시나리오'!$H$4)),'d_시나리오'!$J$4-SQRT((1-K901)*('d_시나리오'!$J$4-'d_시나리오'!$H$4)*('d_시나리오'!$J$4-'d_시나리오'!$I$4))))</f>
        <v/>
      </c>
      <c r="M901">
        <f>RAND()</f>
        <v/>
      </c>
      <c r="N901">
        <f>IF('d_시나리오'!$J$5='d_시나리오'!$H$5,'d_시나리오'!$I$5,IF(M901&lt;('d_시나리오'!$I$5-'d_시나리오'!$H$5)/('d_시나리오'!$J$5-'d_시나리오'!$H$5),'d_시나리오'!$H$5+SQRT(M901*('d_시나리오'!$J$5-'d_시나리오'!$H$5)*('d_시나리오'!$I$5-'d_시나리오'!$H$5)),'d_시나리오'!$J$5-SQRT((1-M901)*('d_시나리오'!$J$5-'d_시나리오'!$H$5)*('d_시나리오'!$J$5-'d_시나리오'!$I$5))))</f>
        <v/>
      </c>
      <c r="O901">
        <f>RAND()</f>
        <v/>
      </c>
      <c r="P901">
        <f>IF('d_시나리오'!$J$6='d_시나리오'!$H$6,'d_시나리오'!$I$6,IF(O901&lt;('d_시나리오'!$I$6-'d_시나리오'!$H$6)/('d_시나리오'!$J$6-'d_시나리오'!$H$6),'d_시나리오'!$H$6+SQRT(O901*('d_시나리오'!$J$6-'d_시나리오'!$H$6)*('d_시나리오'!$I$6-'d_시나리오'!$H$6)),'d_시나리오'!$J$6-SQRT((1-O901)*('d_시나리오'!$J$6-'d_시나리오'!$H$6)*('d_시나리오'!$J$6-'d_시나리오'!$I$6))))</f>
        <v/>
      </c>
      <c r="Q901">
        <f>INDEX('d_분포'!$B$2:$B$57,RANDBETWEEN(1,56))</f>
        <v/>
      </c>
      <c r="R901">
        <f>BETAINV(RAND(),5,5)</f>
        <v/>
      </c>
      <c r="S901">
        <f>'d_고정'!$B$1*'6_기대효과'!$H$7*('d_시나리오'!$I$7/'d_고정'!$B$2)*B901</f>
        <v/>
      </c>
      <c r="T901">
        <f>S901*D901</f>
        <v/>
      </c>
      <c r="U901">
        <f>S901*F901*H901</f>
        <v/>
      </c>
      <c r="V901">
        <f>S901*F901*(H901-1)</f>
        <v/>
      </c>
      <c r="W901">
        <f>U901*J901</f>
        <v/>
      </c>
      <c r="X901">
        <f>T901+W901</f>
        <v/>
      </c>
      <c r="Y901">
        <f>(T901*E901+W901*L901)*(1-R901-'d_고정'!$B$13)</f>
        <v/>
      </c>
      <c r="Z901">
        <f>(U901*N901*Q901+'d_고정'!$B$3*('6_기대효과'!$H$7/8)*Q901*'d_고정'!$B$10*P901*('6_기대효과'!$K$7/'d_고정'!$B$9))*(1-R901)</f>
        <v/>
      </c>
      <c r="AA901">
        <f>W901*L901*(1-R901-'d_고정'!$B$13)+U901*MAX(N901-'d_고정'!$B$10*P901*('6_기대효과'!$K$7/'d_고정'!$B$9),0)*Q901*(1-R901)</f>
        <v/>
      </c>
      <c r="AB901">
        <f>Y901+Z901</f>
        <v/>
      </c>
      <c r="AC901">
        <f>Y901/('d_고정'!$B$5*'6_기대효과'!$H$7/8)/'d_고정'!$B$6</f>
        <v/>
      </c>
      <c r="AD901">
        <f>Y901/('d_고정'!$B$8*'6_기대효과'!$H$7/8)</f>
        <v/>
      </c>
    </row>
    <row r="902">
      <c r="A902">
        <f>RAND()</f>
        <v/>
      </c>
      <c r="B902">
        <f>IF('d_시나리오'!$J$2='d_시나리오'!$H$2,'d_시나리오'!$I$2,IF(A902&lt;('d_시나리오'!$I$2-'d_시나리오'!$H$2)/('d_시나리오'!$J$2-'d_시나리오'!$H$2),'d_시나리오'!$H$2+SQRT(A902*('d_시나리오'!$J$2-'d_시나리오'!$H$2)*('d_시나리오'!$I$2-'d_시나리오'!$H$2)),'d_시나리오'!$J$2-SQRT((1-A902)*('d_시나리오'!$J$2-'d_시나리오'!$H$2)*('d_시나리오'!$J$2-'d_시나리오'!$I$2))))</f>
        <v/>
      </c>
      <c r="C902">
        <f>RAND()</f>
        <v/>
      </c>
      <c r="D902">
        <f>BETAINV(RAND(),IF(C902&lt;'d_고정'!$B$26,'d_고정'!$B$23,'d_고정'!$B$16)+1,'d_고정'!$B$17-IF(C902&lt;'d_고정'!$B$26,'d_고정'!$B$23,'d_고정'!$B$16)+1)*('d_고정'!$B$14+('d_고정'!$B$15-'d_고정'!$B$14)*RAND())</f>
        <v/>
      </c>
      <c r="E902">
        <f>INDEX('d_분포'!$A$2:$A$28,RANDBETWEEN(1,27))</f>
        <v/>
      </c>
      <c r="F902">
        <f>INDEX('d_분포'!$C$2:$C$5,RANDBETWEEN(1,4))*(0.9+0.2*RAND())</f>
        <v/>
      </c>
      <c r="G902">
        <f>RAND()</f>
        <v/>
      </c>
      <c r="H902">
        <f>(F902+(1-F902)*('d_고정'!$B$22*BETAINV(RAND(),IF(G902&lt;'d_고정'!$B$26,'d_고정'!$B$25,'d_고정'!$B$20)+1,'d_고정'!$B$21-IF(G902&lt;'d_고정'!$B$26,'d_고정'!$B$25,'d_고정'!$B$20)+1)+(1-'d_고정'!$B$22)*BETAINV(RAND(),IF(G902&lt;'d_고정'!$B$26,'d_고정'!$B$24,'d_고정'!$B$18)+1,'d_고정'!$B$19-IF(G902&lt;'d_고정'!$B$26,'d_고정'!$B$24,'d_고정'!$B$18)+1))*('d_고정'!$B$14+('d_고정'!$B$15-'d_고정'!$B$14)*RAND()))/F902</f>
        <v/>
      </c>
      <c r="I902">
        <f>RAND()</f>
        <v/>
      </c>
      <c r="J902">
        <f>IF('d_시나리오'!$J$3='d_시나리오'!$H$3,'d_시나리오'!$I$3,IF(I902&lt;('d_시나리오'!$I$3-'d_시나리오'!$H$3)/('d_시나리오'!$J$3-'d_시나리오'!$H$3),'d_시나리오'!$H$3+SQRT(I902*('d_시나리오'!$J$3-'d_시나리오'!$H$3)*('d_시나리오'!$I$3-'d_시나리오'!$H$3)),'d_시나리오'!$J$3-SQRT((1-I902)*('d_시나리오'!$J$3-'d_시나리오'!$H$3)*('d_시나리오'!$J$3-'d_시나리오'!$I$3))))</f>
        <v/>
      </c>
      <c r="K902">
        <f>RAND()</f>
        <v/>
      </c>
      <c r="L902">
        <f>IF('d_시나리오'!$J$4='d_시나리오'!$H$4,'d_시나리오'!$I$4,IF(K902&lt;('d_시나리오'!$I$4-'d_시나리오'!$H$4)/('d_시나리오'!$J$4-'d_시나리오'!$H$4),'d_시나리오'!$H$4+SQRT(K902*('d_시나리오'!$J$4-'d_시나리오'!$H$4)*('d_시나리오'!$I$4-'d_시나리오'!$H$4)),'d_시나리오'!$J$4-SQRT((1-K902)*('d_시나리오'!$J$4-'d_시나리오'!$H$4)*('d_시나리오'!$J$4-'d_시나리오'!$I$4))))</f>
        <v/>
      </c>
      <c r="M902">
        <f>RAND()</f>
        <v/>
      </c>
      <c r="N902">
        <f>IF('d_시나리오'!$J$5='d_시나리오'!$H$5,'d_시나리오'!$I$5,IF(M902&lt;('d_시나리오'!$I$5-'d_시나리오'!$H$5)/('d_시나리오'!$J$5-'d_시나리오'!$H$5),'d_시나리오'!$H$5+SQRT(M902*('d_시나리오'!$J$5-'d_시나리오'!$H$5)*('d_시나리오'!$I$5-'d_시나리오'!$H$5)),'d_시나리오'!$J$5-SQRT((1-M902)*('d_시나리오'!$J$5-'d_시나리오'!$H$5)*('d_시나리오'!$J$5-'d_시나리오'!$I$5))))</f>
        <v/>
      </c>
      <c r="O902">
        <f>RAND()</f>
        <v/>
      </c>
      <c r="P902">
        <f>IF('d_시나리오'!$J$6='d_시나리오'!$H$6,'d_시나리오'!$I$6,IF(O902&lt;('d_시나리오'!$I$6-'d_시나리오'!$H$6)/('d_시나리오'!$J$6-'d_시나리오'!$H$6),'d_시나리오'!$H$6+SQRT(O902*('d_시나리오'!$J$6-'d_시나리오'!$H$6)*('d_시나리오'!$I$6-'d_시나리오'!$H$6)),'d_시나리오'!$J$6-SQRT((1-O902)*('d_시나리오'!$J$6-'d_시나리오'!$H$6)*('d_시나리오'!$J$6-'d_시나리오'!$I$6))))</f>
        <v/>
      </c>
      <c r="Q902">
        <f>INDEX('d_분포'!$B$2:$B$57,RANDBETWEEN(1,56))</f>
        <v/>
      </c>
      <c r="R902">
        <f>BETAINV(RAND(),5,5)</f>
        <v/>
      </c>
      <c r="S902">
        <f>'d_고정'!$B$1*'6_기대효과'!$H$7*('d_시나리오'!$I$7/'d_고정'!$B$2)*B902</f>
        <v/>
      </c>
      <c r="T902">
        <f>S902*D902</f>
        <v/>
      </c>
      <c r="U902">
        <f>S902*F902*H902</f>
        <v/>
      </c>
      <c r="V902">
        <f>S902*F902*(H902-1)</f>
        <v/>
      </c>
      <c r="W902">
        <f>U902*J902</f>
        <v/>
      </c>
      <c r="X902">
        <f>T902+W902</f>
        <v/>
      </c>
      <c r="Y902">
        <f>(T902*E902+W902*L902)*(1-R902-'d_고정'!$B$13)</f>
        <v/>
      </c>
      <c r="Z902">
        <f>(U902*N902*Q902+'d_고정'!$B$3*('6_기대효과'!$H$7/8)*Q902*'d_고정'!$B$10*P902*('6_기대효과'!$K$7/'d_고정'!$B$9))*(1-R902)</f>
        <v/>
      </c>
      <c r="AA902">
        <f>W902*L902*(1-R902-'d_고정'!$B$13)+U902*MAX(N902-'d_고정'!$B$10*P902*('6_기대효과'!$K$7/'d_고정'!$B$9),0)*Q902*(1-R902)</f>
        <v/>
      </c>
      <c r="AB902">
        <f>Y902+Z902</f>
        <v/>
      </c>
      <c r="AC902">
        <f>Y902/('d_고정'!$B$5*'6_기대효과'!$H$7/8)/'d_고정'!$B$6</f>
        <v/>
      </c>
      <c r="AD902">
        <f>Y902/('d_고정'!$B$8*'6_기대효과'!$H$7/8)</f>
        <v/>
      </c>
    </row>
    <row r="903">
      <c r="A903">
        <f>RAND()</f>
        <v/>
      </c>
      <c r="B903">
        <f>IF('d_시나리오'!$J$2='d_시나리오'!$H$2,'d_시나리오'!$I$2,IF(A903&lt;('d_시나리오'!$I$2-'d_시나리오'!$H$2)/('d_시나리오'!$J$2-'d_시나리오'!$H$2),'d_시나리오'!$H$2+SQRT(A903*('d_시나리오'!$J$2-'d_시나리오'!$H$2)*('d_시나리오'!$I$2-'d_시나리오'!$H$2)),'d_시나리오'!$J$2-SQRT((1-A903)*('d_시나리오'!$J$2-'d_시나리오'!$H$2)*('d_시나리오'!$J$2-'d_시나리오'!$I$2))))</f>
        <v/>
      </c>
      <c r="C903">
        <f>RAND()</f>
        <v/>
      </c>
      <c r="D903">
        <f>BETAINV(RAND(),IF(C903&lt;'d_고정'!$B$26,'d_고정'!$B$23,'d_고정'!$B$16)+1,'d_고정'!$B$17-IF(C903&lt;'d_고정'!$B$26,'d_고정'!$B$23,'d_고정'!$B$16)+1)*('d_고정'!$B$14+('d_고정'!$B$15-'d_고정'!$B$14)*RAND())</f>
        <v/>
      </c>
      <c r="E903">
        <f>INDEX('d_분포'!$A$2:$A$28,RANDBETWEEN(1,27))</f>
        <v/>
      </c>
      <c r="F903">
        <f>INDEX('d_분포'!$C$2:$C$5,RANDBETWEEN(1,4))*(0.9+0.2*RAND())</f>
        <v/>
      </c>
      <c r="G903">
        <f>RAND()</f>
        <v/>
      </c>
      <c r="H903">
        <f>(F903+(1-F903)*('d_고정'!$B$22*BETAINV(RAND(),IF(G903&lt;'d_고정'!$B$26,'d_고정'!$B$25,'d_고정'!$B$20)+1,'d_고정'!$B$21-IF(G903&lt;'d_고정'!$B$26,'d_고정'!$B$25,'d_고정'!$B$20)+1)+(1-'d_고정'!$B$22)*BETAINV(RAND(),IF(G903&lt;'d_고정'!$B$26,'d_고정'!$B$24,'d_고정'!$B$18)+1,'d_고정'!$B$19-IF(G903&lt;'d_고정'!$B$26,'d_고정'!$B$24,'d_고정'!$B$18)+1))*('d_고정'!$B$14+('d_고정'!$B$15-'d_고정'!$B$14)*RAND()))/F903</f>
        <v/>
      </c>
      <c r="I903">
        <f>RAND()</f>
        <v/>
      </c>
      <c r="J903">
        <f>IF('d_시나리오'!$J$3='d_시나리오'!$H$3,'d_시나리오'!$I$3,IF(I903&lt;('d_시나리오'!$I$3-'d_시나리오'!$H$3)/('d_시나리오'!$J$3-'d_시나리오'!$H$3),'d_시나리오'!$H$3+SQRT(I903*('d_시나리오'!$J$3-'d_시나리오'!$H$3)*('d_시나리오'!$I$3-'d_시나리오'!$H$3)),'d_시나리오'!$J$3-SQRT((1-I903)*('d_시나리오'!$J$3-'d_시나리오'!$H$3)*('d_시나리오'!$J$3-'d_시나리오'!$I$3))))</f>
        <v/>
      </c>
      <c r="K903">
        <f>RAND()</f>
        <v/>
      </c>
      <c r="L903">
        <f>IF('d_시나리오'!$J$4='d_시나리오'!$H$4,'d_시나리오'!$I$4,IF(K903&lt;('d_시나리오'!$I$4-'d_시나리오'!$H$4)/('d_시나리오'!$J$4-'d_시나리오'!$H$4),'d_시나리오'!$H$4+SQRT(K903*('d_시나리오'!$J$4-'d_시나리오'!$H$4)*('d_시나리오'!$I$4-'d_시나리오'!$H$4)),'d_시나리오'!$J$4-SQRT((1-K903)*('d_시나리오'!$J$4-'d_시나리오'!$H$4)*('d_시나리오'!$J$4-'d_시나리오'!$I$4))))</f>
        <v/>
      </c>
      <c r="M903">
        <f>RAND()</f>
        <v/>
      </c>
      <c r="N903">
        <f>IF('d_시나리오'!$J$5='d_시나리오'!$H$5,'d_시나리오'!$I$5,IF(M903&lt;('d_시나리오'!$I$5-'d_시나리오'!$H$5)/('d_시나리오'!$J$5-'d_시나리오'!$H$5),'d_시나리오'!$H$5+SQRT(M903*('d_시나리오'!$J$5-'d_시나리오'!$H$5)*('d_시나리오'!$I$5-'d_시나리오'!$H$5)),'d_시나리오'!$J$5-SQRT((1-M903)*('d_시나리오'!$J$5-'d_시나리오'!$H$5)*('d_시나리오'!$J$5-'d_시나리오'!$I$5))))</f>
        <v/>
      </c>
      <c r="O903">
        <f>RAND()</f>
        <v/>
      </c>
      <c r="P903">
        <f>IF('d_시나리오'!$J$6='d_시나리오'!$H$6,'d_시나리오'!$I$6,IF(O903&lt;('d_시나리오'!$I$6-'d_시나리오'!$H$6)/('d_시나리오'!$J$6-'d_시나리오'!$H$6),'d_시나리오'!$H$6+SQRT(O903*('d_시나리오'!$J$6-'d_시나리오'!$H$6)*('d_시나리오'!$I$6-'d_시나리오'!$H$6)),'d_시나리오'!$J$6-SQRT((1-O903)*('d_시나리오'!$J$6-'d_시나리오'!$H$6)*('d_시나리오'!$J$6-'d_시나리오'!$I$6))))</f>
        <v/>
      </c>
      <c r="Q903">
        <f>INDEX('d_분포'!$B$2:$B$57,RANDBETWEEN(1,56))</f>
        <v/>
      </c>
      <c r="R903">
        <f>BETAINV(RAND(),5,5)</f>
        <v/>
      </c>
      <c r="S903">
        <f>'d_고정'!$B$1*'6_기대효과'!$H$7*('d_시나리오'!$I$7/'d_고정'!$B$2)*B903</f>
        <v/>
      </c>
      <c r="T903">
        <f>S903*D903</f>
        <v/>
      </c>
      <c r="U903">
        <f>S903*F903*H903</f>
        <v/>
      </c>
      <c r="V903">
        <f>S903*F903*(H903-1)</f>
        <v/>
      </c>
      <c r="W903">
        <f>U903*J903</f>
        <v/>
      </c>
      <c r="X903">
        <f>T903+W903</f>
        <v/>
      </c>
      <c r="Y903">
        <f>(T903*E903+W903*L903)*(1-R903-'d_고정'!$B$13)</f>
        <v/>
      </c>
      <c r="Z903">
        <f>(U903*N903*Q903+'d_고정'!$B$3*('6_기대효과'!$H$7/8)*Q903*'d_고정'!$B$10*P903*('6_기대효과'!$K$7/'d_고정'!$B$9))*(1-R903)</f>
        <v/>
      </c>
      <c r="AA903">
        <f>W903*L903*(1-R903-'d_고정'!$B$13)+U903*MAX(N903-'d_고정'!$B$10*P903*('6_기대효과'!$K$7/'d_고정'!$B$9),0)*Q903*(1-R903)</f>
        <v/>
      </c>
      <c r="AB903">
        <f>Y903+Z903</f>
        <v/>
      </c>
      <c r="AC903">
        <f>Y903/('d_고정'!$B$5*'6_기대효과'!$H$7/8)/'d_고정'!$B$6</f>
        <v/>
      </c>
      <c r="AD903">
        <f>Y903/('d_고정'!$B$8*'6_기대효과'!$H$7/8)</f>
        <v/>
      </c>
    </row>
    <row r="904">
      <c r="A904">
        <f>RAND()</f>
        <v/>
      </c>
      <c r="B904">
        <f>IF('d_시나리오'!$J$2='d_시나리오'!$H$2,'d_시나리오'!$I$2,IF(A904&lt;('d_시나리오'!$I$2-'d_시나리오'!$H$2)/('d_시나리오'!$J$2-'d_시나리오'!$H$2),'d_시나리오'!$H$2+SQRT(A904*('d_시나리오'!$J$2-'d_시나리오'!$H$2)*('d_시나리오'!$I$2-'d_시나리오'!$H$2)),'d_시나리오'!$J$2-SQRT((1-A904)*('d_시나리오'!$J$2-'d_시나리오'!$H$2)*('d_시나리오'!$J$2-'d_시나리오'!$I$2))))</f>
        <v/>
      </c>
      <c r="C904">
        <f>RAND()</f>
        <v/>
      </c>
      <c r="D904">
        <f>BETAINV(RAND(),IF(C904&lt;'d_고정'!$B$26,'d_고정'!$B$23,'d_고정'!$B$16)+1,'d_고정'!$B$17-IF(C904&lt;'d_고정'!$B$26,'d_고정'!$B$23,'d_고정'!$B$16)+1)*('d_고정'!$B$14+('d_고정'!$B$15-'d_고정'!$B$14)*RAND())</f>
        <v/>
      </c>
      <c r="E904">
        <f>INDEX('d_분포'!$A$2:$A$28,RANDBETWEEN(1,27))</f>
        <v/>
      </c>
      <c r="F904">
        <f>INDEX('d_분포'!$C$2:$C$5,RANDBETWEEN(1,4))*(0.9+0.2*RAND())</f>
        <v/>
      </c>
      <c r="G904">
        <f>RAND()</f>
        <v/>
      </c>
      <c r="H904">
        <f>(F904+(1-F904)*('d_고정'!$B$22*BETAINV(RAND(),IF(G904&lt;'d_고정'!$B$26,'d_고정'!$B$25,'d_고정'!$B$20)+1,'d_고정'!$B$21-IF(G904&lt;'d_고정'!$B$26,'d_고정'!$B$25,'d_고정'!$B$20)+1)+(1-'d_고정'!$B$22)*BETAINV(RAND(),IF(G904&lt;'d_고정'!$B$26,'d_고정'!$B$24,'d_고정'!$B$18)+1,'d_고정'!$B$19-IF(G904&lt;'d_고정'!$B$26,'d_고정'!$B$24,'d_고정'!$B$18)+1))*('d_고정'!$B$14+('d_고정'!$B$15-'d_고정'!$B$14)*RAND()))/F904</f>
        <v/>
      </c>
      <c r="I904">
        <f>RAND()</f>
        <v/>
      </c>
      <c r="J904">
        <f>IF('d_시나리오'!$J$3='d_시나리오'!$H$3,'d_시나리오'!$I$3,IF(I904&lt;('d_시나리오'!$I$3-'d_시나리오'!$H$3)/('d_시나리오'!$J$3-'d_시나리오'!$H$3),'d_시나리오'!$H$3+SQRT(I904*('d_시나리오'!$J$3-'d_시나리오'!$H$3)*('d_시나리오'!$I$3-'d_시나리오'!$H$3)),'d_시나리오'!$J$3-SQRT((1-I904)*('d_시나리오'!$J$3-'d_시나리오'!$H$3)*('d_시나리오'!$J$3-'d_시나리오'!$I$3))))</f>
        <v/>
      </c>
      <c r="K904">
        <f>RAND()</f>
        <v/>
      </c>
      <c r="L904">
        <f>IF('d_시나리오'!$J$4='d_시나리오'!$H$4,'d_시나리오'!$I$4,IF(K904&lt;('d_시나리오'!$I$4-'d_시나리오'!$H$4)/('d_시나리오'!$J$4-'d_시나리오'!$H$4),'d_시나리오'!$H$4+SQRT(K904*('d_시나리오'!$J$4-'d_시나리오'!$H$4)*('d_시나리오'!$I$4-'d_시나리오'!$H$4)),'d_시나리오'!$J$4-SQRT((1-K904)*('d_시나리오'!$J$4-'d_시나리오'!$H$4)*('d_시나리오'!$J$4-'d_시나리오'!$I$4))))</f>
        <v/>
      </c>
      <c r="M904">
        <f>RAND()</f>
        <v/>
      </c>
      <c r="N904">
        <f>IF('d_시나리오'!$J$5='d_시나리오'!$H$5,'d_시나리오'!$I$5,IF(M904&lt;('d_시나리오'!$I$5-'d_시나리오'!$H$5)/('d_시나리오'!$J$5-'d_시나리오'!$H$5),'d_시나리오'!$H$5+SQRT(M904*('d_시나리오'!$J$5-'d_시나리오'!$H$5)*('d_시나리오'!$I$5-'d_시나리오'!$H$5)),'d_시나리오'!$J$5-SQRT((1-M904)*('d_시나리오'!$J$5-'d_시나리오'!$H$5)*('d_시나리오'!$J$5-'d_시나리오'!$I$5))))</f>
        <v/>
      </c>
      <c r="O904">
        <f>RAND()</f>
        <v/>
      </c>
      <c r="P904">
        <f>IF('d_시나리오'!$J$6='d_시나리오'!$H$6,'d_시나리오'!$I$6,IF(O904&lt;('d_시나리오'!$I$6-'d_시나리오'!$H$6)/('d_시나리오'!$J$6-'d_시나리오'!$H$6),'d_시나리오'!$H$6+SQRT(O904*('d_시나리오'!$J$6-'d_시나리오'!$H$6)*('d_시나리오'!$I$6-'d_시나리오'!$H$6)),'d_시나리오'!$J$6-SQRT((1-O904)*('d_시나리오'!$J$6-'d_시나리오'!$H$6)*('d_시나리오'!$J$6-'d_시나리오'!$I$6))))</f>
        <v/>
      </c>
      <c r="Q904">
        <f>INDEX('d_분포'!$B$2:$B$57,RANDBETWEEN(1,56))</f>
        <v/>
      </c>
      <c r="R904">
        <f>BETAINV(RAND(),5,5)</f>
        <v/>
      </c>
      <c r="S904">
        <f>'d_고정'!$B$1*'6_기대효과'!$H$7*('d_시나리오'!$I$7/'d_고정'!$B$2)*B904</f>
        <v/>
      </c>
      <c r="T904">
        <f>S904*D904</f>
        <v/>
      </c>
      <c r="U904">
        <f>S904*F904*H904</f>
        <v/>
      </c>
      <c r="V904">
        <f>S904*F904*(H904-1)</f>
        <v/>
      </c>
      <c r="W904">
        <f>U904*J904</f>
        <v/>
      </c>
      <c r="X904">
        <f>T904+W904</f>
        <v/>
      </c>
      <c r="Y904">
        <f>(T904*E904+W904*L904)*(1-R904-'d_고정'!$B$13)</f>
        <v/>
      </c>
      <c r="Z904">
        <f>(U904*N904*Q904+'d_고정'!$B$3*('6_기대효과'!$H$7/8)*Q904*'d_고정'!$B$10*P904*('6_기대효과'!$K$7/'d_고정'!$B$9))*(1-R904)</f>
        <v/>
      </c>
      <c r="AA904">
        <f>W904*L904*(1-R904-'d_고정'!$B$13)+U904*MAX(N904-'d_고정'!$B$10*P904*('6_기대효과'!$K$7/'d_고정'!$B$9),0)*Q904*(1-R904)</f>
        <v/>
      </c>
      <c r="AB904">
        <f>Y904+Z904</f>
        <v/>
      </c>
      <c r="AC904">
        <f>Y904/('d_고정'!$B$5*'6_기대효과'!$H$7/8)/'d_고정'!$B$6</f>
        <v/>
      </c>
      <c r="AD904">
        <f>Y904/('d_고정'!$B$8*'6_기대효과'!$H$7/8)</f>
        <v/>
      </c>
    </row>
    <row r="905">
      <c r="A905">
        <f>RAND()</f>
        <v/>
      </c>
      <c r="B905">
        <f>IF('d_시나리오'!$J$2='d_시나리오'!$H$2,'d_시나리오'!$I$2,IF(A905&lt;('d_시나리오'!$I$2-'d_시나리오'!$H$2)/('d_시나리오'!$J$2-'d_시나리오'!$H$2),'d_시나리오'!$H$2+SQRT(A905*('d_시나리오'!$J$2-'d_시나리오'!$H$2)*('d_시나리오'!$I$2-'d_시나리오'!$H$2)),'d_시나리오'!$J$2-SQRT((1-A905)*('d_시나리오'!$J$2-'d_시나리오'!$H$2)*('d_시나리오'!$J$2-'d_시나리오'!$I$2))))</f>
        <v/>
      </c>
      <c r="C905">
        <f>RAND()</f>
        <v/>
      </c>
      <c r="D905">
        <f>BETAINV(RAND(),IF(C905&lt;'d_고정'!$B$26,'d_고정'!$B$23,'d_고정'!$B$16)+1,'d_고정'!$B$17-IF(C905&lt;'d_고정'!$B$26,'d_고정'!$B$23,'d_고정'!$B$16)+1)*('d_고정'!$B$14+('d_고정'!$B$15-'d_고정'!$B$14)*RAND())</f>
        <v/>
      </c>
      <c r="E905">
        <f>INDEX('d_분포'!$A$2:$A$28,RANDBETWEEN(1,27))</f>
        <v/>
      </c>
      <c r="F905">
        <f>INDEX('d_분포'!$C$2:$C$5,RANDBETWEEN(1,4))*(0.9+0.2*RAND())</f>
        <v/>
      </c>
      <c r="G905">
        <f>RAND()</f>
        <v/>
      </c>
      <c r="H905">
        <f>(F905+(1-F905)*('d_고정'!$B$22*BETAINV(RAND(),IF(G905&lt;'d_고정'!$B$26,'d_고정'!$B$25,'d_고정'!$B$20)+1,'d_고정'!$B$21-IF(G905&lt;'d_고정'!$B$26,'d_고정'!$B$25,'d_고정'!$B$20)+1)+(1-'d_고정'!$B$22)*BETAINV(RAND(),IF(G905&lt;'d_고정'!$B$26,'d_고정'!$B$24,'d_고정'!$B$18)+1,'d_고정'!$B$19-IF(G905&lt;'d_고정'!$B$26,'d_고정'!$B$24,'d_고정'!$B$18)+1))*('d_고정'!$B$14+('d_고정'!$B$15-'d_고정'!$B$14)*RAND()))/F905</f>
        <v/>
      </c>
      <c r="I905">
        <f>RAND()</f>
        <v/>
      </c>
      <c r="J905">
        <f>IF('d_시나리오'!$J$3='d_시나리오'!$H$3,'d_시나리오'!$I$3,IF(I905&lt;('d_시나리오'!$I$3-'d_시나리오'!$H$3)/('d_시나리오'!$J$3-'d_시나리오'!$H$3),'d_시나리오'!$H$3+SQRT(I905*('d_시나리오'!$J$3-'d_시나리오'!$H$3)*('d_시나리오'!$I$3-'d_시나리오'!$H$3)),'d_시나리오'!$J$3-SQRT((1-I905)*('d_시나리오'!$J$3-'d_시나리오'!$H$3)*('d_시나리오'!$J$3-'d_시나리오'!$I$3))))</f>
        <v/>
      </c>
      <c r="K905">
        <f>RAND()</f>
        <v/>
      </c>
      <c r="L905">
        <f>IF('d_시나리오'!$J$4='d_시나리오'!$H$4,'d_시나리오'!$I$4,IF(K905&lt;('d_시나리오'!$I$4-'d_시나리오'!$H$4)/('d_시나리오'!$J$4-'d_시나리오'!$H$4),'d_시나리오'!$H$4+SQRT(K905*('d_시나리오'!$J$4-'d_시나리오'!$H$4)*('d_시나리오'!$I$4-'d_시나리오'!$H$4)),'d_시나리오'!$J$4-SQRT((1-K905)*('d_시나리오'!$J$4-'d_시나리오'!$H$4)*('d_시나리오'!$J$4-'d_시나리오'!$I$4))))</f>
        <v/>
      </c>
      <c r="M905">
        <f>RAND()</f>
        <v/>
      </c>
      <c r="N905">
        <f>IF('d_시나리오'!$J$5='d_시나리오'!$H$5,'d_시나리오'!$I$5,IF(M905&lt;('d_시나리오'!$I$5-'d_시나리오'!$H$5)/('d_시나리오'!$J$5-'d_시나리오'!$H$5),'d_시나리오'!$H$5+SQRT(M905*('d_시나리오'!$J$5-'d_시나리오'!$H$5)*('d_시나리오'!$I$5-'d_시나리오'!$H$5)),'d_시나리오'!$J$5-SQRT((1-M905)*('d_시나리오'!$J$5-'d_시나리오'!$H$5)*('d_시나리오'!$J$5-'d_시나리오'!$I$5))))</f>
        <v/>
      </c>
      <c r="O905">
        <f>RAND()</f>
        <v/>
      </c>
      <c r="P905">
        <f>IF('d_시나리오'!$J$6='d_시나리오'!$H$6,'d_시나리오'!$I$6,IF(O905&lt;('d_시나리오'!$I$6-'d_시나리오'!$H$6)/('d_시나리오'!$J$6-'d_시나리오'!$H$6),'d_시나리오'!$H$6+SQRT(O905*('d_시나리오'!$J$6-'d_시나리오'!$H$6)*('d_시나리오'!$I$6-'d_시나리오'!$H$6)),'d_시나리오'!$J$6-SQRT((1-O905)*('d_시나리오'!$J$6-'d_시나리오'!$H$6)*('d_시나리오'!$J$6-'d_시나리오'!$I$6))))</f>
        <v/>
      </c>
      <c r="Q905">
        <f>INDEX('d_분포'!$B$2:$B$57,RANDBETWEEN(1,56))</f>
        <v/>
      </c>
      <c r="R905">
        <f>BETAINV(RAND(),5,5)</f>
        <v/>
      </c>
      <c r="S905">
        <f>'d_고정'!$B$1*'6_기대효과'!$H$7*('d_시나리오'!$I$7/'d_고정'!$B$2)*B905</f>
        <v/>
      </c>
      <c r="T905">
        <f>S905*D905</f>
        <v/>
      </c>
      <c r="U905">
        <f>S905*F905*H905</f>
        <v/>
      </c>
      <c r="V905">
        <f>S905*F905*(H905-1)</f>
        <v/>
      </c>
      <c r="W905">
        <f>U905*J905</f>
        <v/>
      </c>
      <c r="X905">
        <f>T905+W905</f>
        <v/>
      </c>
      <c r="Y905">
        <f>(T905*E905+W905*L905)*(1-R905-'d_고정'!$B$13)</f>
        <v/>
      </c>
      <c r="Z905">
        <f>(U905*N905*Q905+'d_고정'!$B$3*('6_기대효과'!$H$7/8)*Q905*'d_고정'!$B$10*P905*('6_기대효과'!$K$7/'d_고정'!$B$9))*(1-R905)</f>
        <v/>
      </c>
      <c r="AA905">
        <f>W905*L905*(1-R905-'d_고정'!$B$13)+U905*MAX(N905-'d_고정'!$B$10*P905*('6_기대효과'!$K$7/'d_고정'!$B$9),0)*Q905*(1-R905)</f>
        <v/>
      </c>
      <c r="AB905">
        <f>Y905+Z905</f>
        <v/>
      </c>
      <c r="AC905">
        <f>Y905/('d_고정'!$B$5*'6_기대효과'!$H$7/8)/'d_고정'!$B$6</f>
        <v/>
      </c>
      <c r="AD905">
        <f>Y905/('d_고정'!$B$8*'6_기대효과'!$H$7/8)</f>
        <v/>
      </c>
    </row>
    <row r="906">
      <c r="A906">
        <f>RAND()</f>
        <v/>
      </c>
      <c r="B906">
        <f>IF('d_시나리오'!$J$2='d_시나리오'!$H$2,'d_시나리오'!$I$2,IF(A906&lt;('d_시나리오'!$I$2-'d_시나리오'!$H$2)/('d_시나리오'!$J$2-'d_시나리오'!$H$2),'d_시나리오'!$H$2+SQRT(A906*('d_시나리오'!$J$2-'d_시나리오'!$H$2)*('d_시나리오'!$I$2-'d_시나리오'!$H$2)),'d_시나리오'!$J$2-SQRT((1-A906)*('d_시나리오'!$J$2-'d_시나리오'!$H$2)*('d_시나리오'!$J$2-'d_시나리오'!$I$2))))</f>
        <v/>
      </c>
      <c r="C906">
        <f>RAND()</f>
        <v/>
      </c>
      <c r="D906">
        <f>BETAINV(RAND(),IF(C906&lt;'d_고정'!$B$26,'d_고정'!$B$23,'d_고정'!$B$16)+1,'d_고정'!$B$17-IF(C906&lt;'d_고정'!$B$26,'d_고정'!$B$23,'d_고정'!$B$16)+1)*('d_고정'!$B$14+('d_고정'!$B$15-'d_고정'!$B$14)*RAND())</f>
        <v/>
      </c>
      <c r="E906">
        <f>INDEX('d_분포'!$A$2:$A$28,RANDBETWEEN(1,27))</f>
        <v/>
      </c>
      <c r="F906">
        <f>INDEX('d_분포'!$C$2:$C$5,RANDBETWEEN(1,4))*(0.9+0.2*RAND())</f>
        <v/>
      </c>
      <c r="G906">
        <f>RAND()</f>
        <v/>
      </c>
      <c r="H906">
        <f>(F906+(1-F906)*('d_고정'!$B$22*BETAINV(RAND(),IF(G906&lt;'d_고정'!$B$26,'d_고정'!$B$25,'d_고정'!$B$20)+1,'d_고정'!$B$21-IF(G906&lt;'d_고정'!$B$26,'d_고정'!$B$25,'d_고정'!$B$20)+1)+(1-'d_고정'!$B$22)*BETAINV(RAND(),IF(G906&lt;'d_고정'!$B$26,'d_고정'!$B$24,'d_고정'!$B$18)+1,'d_고정'!$B$19-IF(G906&lt;'d_고정'!$B$26,'d_고정'!$B$24,'d_고정'!$B$18)+1))*('d_고정'!$B$14+('d_고정'!$B$15-'d_고정'!$B$14)*RAND()))/F906</f>
        <v/>
      </c>
      <c r="I906">
        <f>RAND()</f>
        <v/>
      </c>
      <c r="J906">
        <f>IF('d_시나리오'!$J$3='d_시나리오'!$H$3,'d_시나리오'!$I$3,IF(I906&lt;('d_시나리오'!$I$3-'d_시나리오'!$H$3)/('d_시나리오'!$J$3-'d_시나리오'!$H$3),'d_시나리오'!$H$3+SQRT(I906*('d_시나리오'!$J$3-'d_시나리오'!$H$3)*('d_시나리오'!$I$3-'d_시나리오'!$H$3)),'d_시나리오'!$J$3-SQRT((1-I906)*('d_시나리오'!$J$3-'d_시나리오'!$H$3)*('d_시나리오'!$J$3-'d_시나리오'!$I$3))))</f>
        <v/>
      </c>
      <c r="K906">
        <f>RAND()</f>
        <v/>
      </c>
      <c r="L906">
        <f>IF('d_시나리오'!$J$4='d_시나리오'!$H$4,'d_시나리오'!$I$4,IF(K906&lt;('d_시나리오'!$I$4-'d_시나리오'!$H$4)/('d_시나리오'!$J$4-'d_시나리오'!$H$4),'d_시나리오'!$H$4+SQRT(K906*('d_시나리오'!$J$4-'d_시나리오'!$H$4)*('d_시나리오'!$I$4-'d_시나리오'!$H$4)),'d_시나리오'!$J$4-SQRT((1-K906)*('d_시나리오'!$J$4-'d_시나리오'!$H$4)*('d_시나리오'!$J$4-'d_시나리오'!$I$4))))</f>
        <v/>
      </c>
      <c r="M906">
        <f>RAND()</f>
        <v/>
      </c>
      <c r="N906">
        <f>IF('d_시나리오'!$J$5='d_시나리오'!$H$5,'d_시나리오'!$I$5,IF(M906&lt;('d_시나리오'!$I$5-'d_시나리오'!$H$5)/('d_시나리오'!$J$5-'d_시나리오'!$H$5),'d_시나리오'!$H$5+SQRT(M906*('d_시나리오'!$J$5-'d_시나리오'!$H$5)*('d_시나리오'!$I$5-'d_시나리오'!$H$5)),'d_시나리오'!$J$5-SQRT((1-M906)*('d_시나리오'!$J$5-'d_시나리오'!$H$5)*('d_시나리오'!$J$5-'d_시나리오'!$I$5))))</f>
        <v/>
      </c>
      <c r="O906">
        <f>RAND()</f>
        <v/>
      </c>
      <c r="P906">
        <f>IF('d_시나리오'!$J$6='d_시나리오'!$H$6,'d_시나리오'!$I$6,IF(O906&lt;('d_시나리오'!$I$6-'d_시나리오'!$H$6)/('d_시나리오'!$J$6-'d_시나리오'!$H$6),'d_시나리오'!$H$6+SQRT(O906*('d_시나리오'!$J$6-'d_시나리오'!$H$6)*('d_시나리오'!$I$6-'d_시나리오'!$H$6)),'d_시나리오'!$J$6-SQRT((1-O906)*('d_시나리오'!$J$6-'d_시나리오'!$H$6)*('d_시나리오'!$J$6-'d_시나리오'!$I$6))))</f>
        <v/>
      </c>
      <c r="Q906">
        <f>INDEX('d_분포'!$B$2:$B$57,RANDBETWEEN(1,56))</f>
        <v/>
      </c>
      <c r="R906">
        <f>BETAINV(RAND(),5,5)</f>
        <v/>
      </c>
      <c r="S906">
        <f>'d_고정'!$B$1*'6_기대효과'!$H$7*('d_시나리오'!$I$7/'d_고정'!$B$2)*B906</f>
        <v/>
      </c>
      <c r="T906">
        <f>S906*D906</f>
        <v/>
      </c>
      <c r="U906">
        <f>S906*F906*H906</f>
        <v/>
      </c>
      <c r="V906">
        <f>S906*F906*(H906-1)</f>
        <v/>
      </c>
      <c r="W906">
        <f>U906*J906</f>
        <v/>
      </c>
      <c r="X906">
        <f>T906+W906</f>
        <v/>
      </c>
      <c r="Y906">
        <f>(T906*E906+W906*L906)*(1-R906-'d_고정'!$B$13)</f>
        <v/>
      </c>
      <c r="Z906">
        <f>(U906*N906*Q906+'d_고정'!$B$3*('6_기대효과'!$H$7/8)*Q906*'d_고정'!$B$10*P906*('6_기대효과'!$K$7/'d_고정'!$B$9))*(1-R906)</f>
        <v/>
      </c>
      <c r="AA906">
        <f>W906*L906*(1-R906-'d_고정'!$B$13)+U906*MAX(N906-'d_고정'!$B$10*P906*('6_기대효과'!$K$7/'d_고정'!$B$9),0)*Q906*(1-R906)</f>
        <v/>
      </c>
      <c r="AB906">
        <f>Y906+Z906</f>
        <v/>
      </c>
      <c r="AC906">
        <f>Y906/('d_고정'!$B$5*'6_기대효과'!$H$7/8)/'d_고정'!$B$6</f>
        <v/>
      </c>
      <c r="AD906">
        <f>Y906/('d_고정'!$B$8*'6_기대효과'!$H$7/8)</f>
        <v/>
      </c>
    </row>
    <row r="907">
      <c r="A907">
        <f>RAND()</f>
        <v/>
      </c>
      <c r="B907">
        <f>IF('d_시나리오'!$J$2='d_시나리오'!$H$2,'d_시나리오'!$I$2,IF(A907&lt;('d_시나리오'!$I$2-'d_시나리오'!$H$2)/('d_시나리오'!$J$2-'d_시나리오'!$H$2),'d_시나리오'!$H$2+SQRT(A907*('d_시나리오'!$J$2-'d_시나리오'!$H$2)*('d_시나리오'!$I$2-'d_시나리오'!$H$2)),'d_시나리오'!$J$2-SQRT((1-A907)*('d_시나리오'!$J$2-'d_시나리오'!$H$2)*('d_시나리오'!$J$2-'d_시나리오'!$I$2))))</f>
        <v/>
      </c>
      <c r="C907">
        <f>RAND()</f>
        <v/>
      </c>
      <c r="D907">
        <f>BETAINV(RAND(),IF(C907&lt;'d_고정'!$B$26,'d_고정'!$B$23,'d_고정'!$B$16)+1,'d_고정'!$B$17-IF(C907&lt;'d_고정'!$B$26,'d_고정'!$B$23,'d_고정'!$B$16)+1)*('d_고정'!$B$14+('d_고정'!$B$15-'d_고정'!$B$14)*RAND())</f>
        <v/>
      </c>
      <c r="E907">
        <f>INDEX('d_분포'!$A$2:$A$28,RANDBETWEEN(1,27))</f>
        <v/>
      </c>
      <c r="F907">
        <f>INDEX('d_분포'!$C$2:$C$5,RANDBETWEEN(1,4))*(0.9+0.2*RAND())</f>
        <v/>
      </c>
      <c r="G907">
        <f>RAND()</f>
        <v/>
      </c>
      <c r="H907">
        <f>(F907+(1-F907)*('d_고정'!$B$22*BETAINV(RAND(),IF(G907&lt;'d_고정'!$B$26,'d_고정'!$B$25,'d_고정'!$B$20)+1,'d_고정'!$B$21-IF(G907&lt;'d_고정'!$B$26,'d_고정'!$B$25,'d_고정'!$B$20)+1)+(1-'d_고정'!$B$22)*BETAINV(RAND(),IF(G907&lt;'d_고정'!$B$26,'d_고정'!$B$24,'d_고정'!$B$18)+1,'d_고정'!$B$19-IF(G907&lt;'d_고정'!$B$26,'d_고정'!$B$24,'d_고정'!$B$18)+1))*('d_고정'!$B$14+('d_고정'!$B$15-'d_고정'!$B$14)*RAND()))/F907</f>
        <v/>
      </c>
      <c r="I907">
        <f>RAND()</f>
        <v/>
      </c>
      <c r="J907">
        <f>IF('d_시나리오'!$J$3='d_시나리오'!$H$3,'d_시나리오'!$I$3,IF(I907&lt;('d_시나리오'!$I$3-'d_시나리오'!$H$3)/('d_시나리오'!$J$3-'d_시나리오'!$H$3),'d_시나리오'!$H$3+SQRT(I907*('d_시나리오'!$J$3-'d_시나리오'!$H$3)*('d_시나리오'!$I$3-'d_시나리오'!$H$3)),'d_시나리오'!$J$3-SQRT((1-I907)*('d_시나리오'!$J$3-'d_시나리오'!$H$3)*('d_시나리오'!$J$3-'d_시나리오'!$I$3))))</f>
        <v/>
      </c>
      <c r="K907">
        <f>RAND()</f>
        <v/>
      </c>
      <c r="L907">
        <f>IF('d_시나리오'!$J$4='d_시나리오'!$H$4,'d_시나리오'!$I$4,IF(K907&lt;('d_시나리오'!$I$4-'d_시나리오'!$H$4)/('d_시나리오'!$J$4-'d_시나리오'!$H$4),'d_시나리오'!$H$4+SQRT(K907*('d_시나리오'!$J$4-'d_시나리오'!$H$4)*('d_시나리오'!$I$4-'d_시나리오'!$H$4)),'d_시나리오'!$J$4-SQRT((1-K907)*('d_시나리오'!$J$4-'d_시나리오'!$H$4)*('d_시나리오'!$J$4-'d_시나리오'!$I$4))))</f>
        <v/>
      </c>
      <c r="M907">
        <f>RAND()</f>
        <v/>
      </c>
      <c r="N907">
        <f>IF('d_시나리오'!$J$5='d_시나리오'!$H$5,'d_시나리오'!$I$5,IF(M907&lt;('d_시나리오'!$I$5-'d_시나리오'!$H$5)/('d_시나리오'!$J$5-'d_시나리오'!$H$5),'d_시나리오'!$H$5+SQRT(M907*('d_시나리오'!$J$5-'d_시나리오'!$H$5)*('d_시나리오'!$I$5-'d_시나리오'!$H$5)),'d_시나리오'!$J$5-SQRT((1-M907)*('d_시나리오'!$J$5-'d_시나리오'!$H$5)*('d_시나리오'!$J$5-'d_시나리오'!$I$5))))</f>
        <v/>
      </c>
      <c r="O907">
        <f>RAND()</f>
        <v/>
      </c>
      <c r="P907">
        <f>IF('d_시나리오'!$J$6='d_시나리오'!$H$6,'d_시나리오'!$I$6,IF(O907&lt;('d_시나리오'!$I$6-'d_시나리오'!$H$6)/('d_시나리오'!$J$6-'d_시나리오'!$H$6),'d_시나리오'!$H$6+SQRT(O907*('d_시나리오'!$J$6-'d_시나리오'!$H$6)*('d_시나리오'!$I$6-'d_시나리오'!$H$6)),'d_시나리오'!$J$6-SQRT((1-O907)*('d_시나리오'!$J$6-'d_시나리오'!$H$6)*('d_시나리오'!$J$6-'d_시나리오'!$I$6))))</f>
        <v/>
      </c>
      <c r="Q907">
        <f>INDEX('d_분포'!$B$2:$B$57,RANDBETWEEN(1,56))</f>
        <v/>
      </c>
      <c r="R907">
        <f>BETAINV(RAND(),5,5)</f>
        <v/>
      </c>
      <c r="S907">
        <f>'d_고정'!$B$1*'6_기대효과'!$H$7*('d_시나리오'!$I$7/'d_고정'!$B$2)*B907</f>
        <v/>
      </c>
      <c r="T907">
        <f>S907*D907</f>
        <v/>
      </c>
      <c r="U907">
        <f>S907*F907*H907</f>
        <v/>
      </c>
      <c r="V907">
        <f>S907*F907*(H907-1)</f>
        <v/>
      </c>
      <c r="W907">
        <f>U907*J907</f>
        <v/>
      </c>
      <c r="X907">
        <f>T907+W907</f>
        <v/>
      </c>
      <c r="Y907">
        <f>(T907*E907+W907*L907)*(1-R907-'d_고정'!$B$13)</f>
        <v/>
      </c>
      <c r="Z907">
        <f>(U907*N907*Q907+'d_고정'!$B$3*('6_기대효과'!$H$7/8)*Q907*'d_고정'!$B$10*P907*('6_기대효과'!$K$7/'d_고정'!$B$9))*(1-R907)</f>
        <v/>
      </c>
      <c r="AA907">
        <f>W907*L907*(1-R907-'d_고정'!$B$13)+U907*MAX(N907-'d_고정'!$B$10*P907*('6_기대효과'!$K$7/'d_고정'!$B$9),0)*Q907*(1-R907)</f>
        <v/>
      </c>
      <c r="AB907">
        <f>Y907+Z907</f>
        <v/>
      </c>
      <c r="AC907">
        <f>Y907/('d_고정'!$B$5*'6_기대효과'!$H$7/8)/'d_고정'!$B$6</f>
        <v/>
      </c>
      <c r="AD907">
        <f>Y907/('d_고정'!$B$8*'6_기대효과'!$H$7/8)</f>
        <v/>
      </c>
    </row>
    <row r="908">
      <c r="A908">
        <f>RAND()</f>
        <v/>
      </c>
      <c r="B908">
        <f>IF('d_시나리오'!$J$2='d_시나리오'!$H$2,'d_시나리오'!$I$2,IF(A908&lt;('d_시나리오'!$I$2-'d_시나리오'!$H$2)/('d_시나리오'!$J$2-'d_시나리오'!$H$2),'d_시나리오'!$H$2+SQRT(A908*('d_시나리오'!$J$2-'d_시나리오'!$H$2)*('d_시나리오'!$I$2-'d_시나리오'!$H$2)),'d_시나리오'!$J$2-SQRT((1-A908)*('d_시나리오'!$J$2-'d_시나리오'!$H$2)*('d_시나리오'!$J$2-'d_시나리오'!$I$2))))</f>
        <v/>
      </c>
      <c r="C908">
        <f>RAND()</f>
        <v/>
      </c>
      <c r="D908">
        <f>BETAINV(RAND(),IF(C908&lt;'d_고정'!$B$26,'d_고정'!$B$23,'d_고정'!$B$16)+1,'d_고정'!$B$17-IF(C908&lt;'d_고정'!$B$26,'d_고정'!$B$23,'d_고정'!$B$16)+1)*('d_고정'!$B$14+('d_고정'!$B$15-'d_고정'!$B$14)*RAND())</f>
        <v/>
      </c>
      <c r="E908">
        <f>INDEX('d_분포'!$A$2:$A$28,RANDBETWEEN(1,27))</f>
        <v/>
      </c>
      <c r="F908">
        <f>INDEX('d_분포'!$C$2:$C$5,RANDBETWEEN(1,4))*(0.9+0.2*RAND())</f>
        <v/>
      </c>
      <c r="G908">
        <f>RAND()</f>
        <v/>
      </c>
      <c r="H908">
        <f>(F908+(1-F908)*('d_고정'!$B$22*BETAINV(RAND(),IF(G908&lt;'d_고정'!$B$26,'d_고정'!$B$25,'d_고정'!$B$20)+1,'d_고정'!$B$21-IF(G908&lt;'d_고정'!$B$26,'d_고정'!$B$25,'d_고정'!$B$20)+1)+(1-'d_고정'!$B$22)*BETAINV(RAND(),IF(G908&lt;'d_고정'!$B$26,'d_고정'!$B$24,'d_고정'!$B$18)+1,'d_고정'!$B$19-IF(G908&lt;'d_고정'!$B$26,'d_고정'!$B$24,'d_고정'!$B$18)+1))*('d_고정'!$B$14+('d_고정'!$B$15-'d_고정'!$B$14)*RAND()))/F908</f>
        <v/>
      </c>
      <c r="I908">
        <f>RAND()</f>
        <v/>
      </c>
      <c r="J908">
        <f>IF('d_시나리오'!$J$3='d_시나리오'!$H$3,'d_시나리오'!$I$3,IF(I908&lt;('d_시나리오'!$I$3-'d_시나리오'!$H$3)/('d_시나리오'!$J$3-'d_시나리오'!$H$3),'d_시나리오'!$H$3+SQRT(I908*('d_시나리오'!$J$3-'d_시나리오'!$H$3)*('d_시나리오'!$I$3-'d_시나리오'!$H$3)),'d_시나리오'!$J$3-SQRT((1-I908)*('d_시나리오'!$J$3-'d_시나리오'!$H$3)*('d_시나리오'!$J$3-'d_시나리오'!$I$3))))</f>
        <v/>
      </c>
      <c r="K908">
        <f>RAND()</f>
        <v/>
      </c>
      <c r="L908">
        <f>IF('d_시나리오'!$J$4='d_시나리오'!$H$4,'d_시나리오'!$I$4,IF(K908&lt;('d_시나리오'!$I$4-'d_시나리오'!$H$4)/('d_시나리오'!$J$4-'d_시나리오'!$H$4),'d_시나리오'!$H$4+SQRT(K908*('d_시나리오'!$J$4-'d_시나리오'!$H$4)*('d_시나리오'!$I$4-'d_시나리오'!$H$4)),'d_시나리오'!$J$4-SQRT((1-K908)*('d_시나리오'!$J$4-'d_시나리오'!$H$4)*('d_시나리오'!$J$4-'d_시나리오'!$I$4))))</f>
        <v/>
      </c>
      <c r="M908">
        <f>RAND()</f>
        <v/>
      </c>
      <c r="N908">
        <f>IF('d_시나리오'!$J$5='d_시나리오'!$H$5,'d_시나리오'!$I$5,IF(M908&lt;('d_시나리오'!$I$5-'d_시나리오'!$H$5)/('d_시나리오'!$J$5-'d_시나리오'!$H$5),'d_시나리오'!$H$5+SQRT(M908*('d_시나리오'!$J$5-'d_시나리오'!$H$5)*('d_시나리오'!$I$5-'d_시나리오'!$H$5)),'d_시나리오'!$J$5-SQRT((1-M908)*('d_시나리오'!$J$5-'d_시나리오'!$H$5)*('d_시나리오'!$J$5-'d_시나리오'!$I$5))))</f>
        <v/>
      </c>
      <c r="O908">
        <f>RAND()</f>
        <v/>
      </c>
      <c r="P908">
        <f>IF('d_시나리오'!$J$6='d_시나리오'!$H$6,'d_시나리오'!$I$6,IF(O908&lt;('d_시나리오'!$I$6-'d_시나리오'!$H$6)/('d_시나리오'!$J$6-'d_시나리오'!$H$6),'d_시나리오'!$H$6+SQRT(O908*('d_시나리오'!$J$6-'d_시나리오'!$H$6)*('d_시나리오'!$I$6-'d_시나리오'!$H$6)),'d_시나리오'!$J$6-SQRT((1-O908)*('d_시나리오'!$J$6-'d_시나리오'!$H$6)*('d_시나리오'!$J$6-'d_시나리오'!$I$6))))</f>
        <v/>
      </c>
      <c r="Q908">
        <f>INDEX('d_분포'!$B$2:$B$57,RANDBETWEEN(1,56))</f>
        <v/>
      </c>
      <c r="R908">
        <f>BETAINV(RAND(),5,5)</f>
        <v/>
      </c>
      <c r="S908">
        <f>'d_고정'!$B$1*'6_기대효과'!$H$7*('d_시나리오'!$I$7/'d_고정'!$B$2)*B908</f>
        <v/>
      </c>
      <c r="T908">
        <f>S908*D908</f>
        <v/>
      </c>
      <c r="U908">
        <f>S908*F908*H908</f>
        <v/>
      </c>
      <c r="V908">
        <f>S908*F908*(H908-1)</f>
        <v/>
      </c>
      <c r="W908">
        <f>U908*J908</f>
        <v/>
      </c>
      <c r="X908">
        <f>T908+W908</f>
        <v/>
      </c>
      <c r="Y908">
        <f>(T908*E908+W908*L908)*(1-R908-'d_고정'!$B$13)</f>
        <v/>
      </c>
      <c r="Z908">
        <f>(U908*N908*Q908+'d_고정'!$B$3*('6_기대효과'!$H$7/8)*Q908*'d_고정'!$B$10*P908*('6_기대효과'!$K$7/'d_고정'!$B$9))*(1-R908)</f>
        <v/>
      </c>
      <c r="AA908">
        <f>W908*L908*(1-R908-'d_고정'!$B$13)+U908*MAX(N908-'d_고정'!$B$10*P908*('6_기대효과'!$K$7/'d_고정'!$B$9),0)*Q908*(1-R908)</f>
        <v/>
      </c>
      <c r="AB908">
        <f>Y908+Z908</f>
        <v/>
      </c>
      <c r="AC908">
        <f>Y908/('d_고정'!$B$5*'6_기대효과'!$H$7/8)/'d_고정'!$B$6</f>
        <v/>
      </c>
      <c r="AD908">
        <f>Y908/('d_고정'!$B$8*'6_기대효과'!$H$7/8)</f>
        <v/>
      </c>
    </row>
    <row r="909">
      <c r="A909">
        <f>RAND()</f>
        <v/>
      </c>
      <c r="B909">
        <f>IF('d_시나리오'!$J$2='d_시나리오'!$H$2,'d_시나리오'!$I$2,IF(A909&lt;('d_시나리오'!$I$2-'d_시나리오'!$H$2)/('d_시나리오'!$J$2-'d_시나리오'!$H$2),'d_시나리오'!$H$2+SQRT(A909*('d_시나리오'!$J$2-'d_시나리오'!$H$2)*('d_시나리오'!$I$2-'d_시나리오'!$H$2)),'d_시나리오'!$J$2-SQRT((1-A909)*('d_시나리오'!$J$2-'d_시나리오'!$H$2)*('d_시나리오'!$J$2-'d_시나리오'!$I$2))))</f>
        <v/>
      </c>
      <c r="C909">
        <f>RAND()</f>
        <v/>
      </c>
      <c r="D909">
        <f>BETAINV(RAND(),IF(C909&lt;'d_고정'!$B$26,'d_고정'!$B$23,'d_고정'!$B$16)+1,'d_고정'!$B$17-IF(C909&lt;'d_고정'!$B$26,'d_고정'!$B$23,'d_고정'!$B$16)+1)*('d_고정'!$B$14+('d_고정'!$B$15-'d_고정'!$B$14)*RAND())</f>
        <v/>
      </c>
      <c r="E909">
        <f>INDEX('d_분포'!$A$2:$A$28,RANDBETWEEN(1,27))</f>
        <v/>
      </c>
      <c r="F909">
        <f>INDEX('d_분포'!$C$2:$C$5,RANDBETWEEN(1,4))*(0.9+0.2*RAND())</f>
        <v/>
      </c>
      <c r="G909">
        <f>RAND()</f>
        <v/>
      </c>
      <c r="H909">
        <f>(F909+(1-F909)*('d_고정'!$B$22*BETAINV(RAND(),IF(G909&lt;'d_고정'!$B$26,'d_고정'!$B$25,'d_고정'!$B$20)+1,'d_고정'!$B$21-IF(G909&lt;'d_고정'!$B$26,'d_고정'!$B$25,'d_고정'!$B$20)+1)+(1-'d_고정'!$B$22)*BETAINV(RAND(),IF(G909&lt;'d_고정'!$B$26,'d_고정'!$B$24,'d_고정'!$B$18)+1,'d_고정'!$B$19-IF(G909&lt;'d_고정'!$B$26,'d_고정'!$B$24,'d_고정'!$B$18)+1))*('d_고정'!$B$14+('d_고정'!$B$15-'d_고정'!$B$14)*RAND()))/F909</f>
        <v/>
      </c>
      <c r="I909">
        <f>RAND()</f>
        <v/>
      </c>
      <c r="J909">
        <f>IF('d_시나리오'!$J$3='d_시나리오'!$H$3,'d_시나리오'!$I$3,IF(I909&lt;('d_시나리오'!$I$3-'d_시나리오'!$H$3)/('d_시나리오'!$J$3-'d_시나리오'!$H$3),'d_시나리오'!$H$3+SQRT(I909*('d_시나리오'!$J$3-'d_시나리오'!$H$3)*('d_시나리오'!$I$3-'d_시나리오'!$H$3)),'d_시나리오'!$J$3-SQRT((1-I909)*('d_시나리오'!$J$3-'d_시나리오'!$H$3)*('d_시나리오'!$J$3-'d_시나리오'!$I$3))))</f>
        <v/>
      </c>
      <c r="K909">
        <f>RAND()</f>
        <v/>
      </c>
      <c r="L909">
        <f>IF('d_시나리오'!$J$4='d_시나리오'!$H$4,'d_시나리오'!$I$4,IF(K909&lt;('d_시나리오'!$I$4-'d_시나리오'!$H$4)/('d_시나리오'!$J$4-'d_시나리오'!$H$4),'d_시나리오'!$H$4+SQRT(K909*('d_시나리오'!$J$4-'d_시나리오'!$H$4)*('d_시나리오'!$I$4-'d_시나리오'!$H$4)),'d_시나리오'!$J$4-SQRT((1-K909)*('d_시나리오'!$J$4-'d_시나리오'!$H$4)*('d_시나리오'!$J$4-'d_시나리오'!$I$4))))</f>
        <v/>
      </c>
      <c r="M909">
        <f>RAND()</f>
        <v/>
      </c>
      <c r="N909">
        <f>IF('d_시나리오'!$J$5='d_시나리오'!$H$5,'d_시나리오'!$I$5,IF(M909&lt;('d_시나리오'!$I$5-'d_시나리오'!$H$5)/('d_시나리오'!$J$5-'d_시나리오'!$H$5),'d_시나리오'!$H$5+SQRT(M909*('d_시나리오'!$J$5-'d_시나리오'!$H$5)*('d_시나리오'!$I$5-'d_시나리오'!$H$5)),'d_시나리오'!$J$5-SQRT((1-M909)*('d_시나리오'!$J$5-'d_시나리오'!$H$5)*('d_시나리오'!$J$5-'d_시나리오'!$I$5))))</f>
        <v/>
      </c>
      <c r="O909">
        <f>RAND()</f>
        <v/>
      </c>
      <c r="P909">
        <f>IF('d_시나리오'!$J$6='d_시나리오'!$H$6,'d_시나리오'!$I$6,IF(O909&lt;('d_시나리오'!$I$6-'d_시나리오'!$H$6)/('d_시나리오'!$J$6-'d_시나리오'!$H$6),'d_시나리오'!$H$6+SQRT(O909*('d_시나리오'!$J$6-'d_시나리오'!$H$6)*('d_시나리오'!$I$6-'d_시나리오'!$H$6)),'d_시나리오'!$J$6-SQRT((1-O909)*('d_시나리오'!$J$6-'d_시나리오'!$H$6)*('d_시나리오'!$J$6-'d_시나리오'!$I$6))))</f>
        <v/>
      </c>
      <c r="Q909">
        <f>INDEX('d_분포'!$B$2:$B$57,RANDBETWEEN(1,56))</f>
        <v/>
      </c>
      <c r="R909">
        <f>BETAINV(RAND(),5,5)</f>
        <v/>
      </c>
      <c r="S909">
        <f>'d_고정'!$B$1*'6_기대효과'!$H$7*('d_시나리오'!$I$7/'d_고정'!$B$2)*B909</f>
        <v/>
      </c>
      <c r="T909">
        <f>S909*D909</f>
        <v/>
      </c>
      <c r="U909">
        <f>S909*F909*H909</f>
        <v/>
      </c>
      <c r="V909">
        <f>S909*F909*(H909-1)</f>
        <v/>
      </c>
      <c r="W909">
        <f>U909*J909</f>
        <v/>
      </c>
      <c r="X909">
        <f>T909+W909</f>
        <v/>
      </c>
      <c r="Y909">
        <f>(T909*E909+W909*L909)*(1-R909-'d_고정'!$B$13)</f>
        <v/>
      </c>
      <c r="Z909">
        <f>(U909*N909*Q909+'d_고정'!$B$3*('6_기대효과'!$H$7/8)*Q909*'d_고정'!$B$10*P909*('6_기대효과'!$K$7/'d_고정'!$B$9))*(1-R909)</f>
        <v/>
      </c>
      <c r="AA909">
        <f>W909*L909*(1-R909-'d_고정'!$B$13)+U909*MAX(N909-'d_고정'!$B$10*P909*('6_기대효과'!$K$7/'d_고정'!$B$9),0)*Q909*(1-R909)</f>
        <v/>
      </c>
      <c r="AB909">
        <f>Y909+Z909</f>
        <v/>
      </c>
      <c r="AC909">
        <f>Y909/('d_고정'!$B$5*'6_기대효과'!$H$7/8)/'d_고정'!$B$6</f>
        <v/>
      </c>
      <c r="AD909">
        <f>Y909/('d_고정'!$B$8*'6_기대효과'!$H$7/8)</f>
        <v/>
      </c>
    </row>
    <row r="910">
      <c r="A910">
        <f>RAND()</f>
        <v/>
      </c>
      <c r="B910">
        <f>IF('d_시나리오'!$J$2='d_시나리오'!$H$2,'d_시나리오'!$I$2,IF(A910&lt;('d_시나리오'!$I$2-'d_시나리오'!$H$2)/('d_시나리오'!$J$2-'d_시나리오'!$H$2),'d_시나리오'!$H$2+SQRT(A910*('d_시나리오'!$J$2-'d_시나리오'!$H$2)*('d_시나리오'!$I$2-'d_시나리오'!$H$2)),'d_시나리오'!$J$2-SQRT((1-A910)*('d_시나리오'!$J$2-'d_시나리오'!$H$2)*('d_시나리오'!$J$2-'d_시나리오'!$I$2))))</f>
        <v/>
      </c>
      <c r="C910">
        <f>RAND()</f>
        <v/>
      </c>
      <c r="D910">
        <f>BETAINV(RAND(),IF(C910&lt;'d_고정'!$B$26,'d_고정'!$B$23,'d_고정'!$B$16)+1,'d_고정'!$B$17-IF(C910&lt;'d_고정'!$B$26,'d_고정'!$B$23,'d_고정'!$B$16)+1)*('d_고정'!$B$14+('d_고정'!$B$15-'d_고정'!$B$14)*RAND())</f>
        <v/>
      </c>
      <c r="E910">
        <f>INDEX('d_분포'!$A$2:$A$28,RANDBETWEEN(1,27))</f>
        <v/>
      </c>
      <c r="F910">
        <f>INDEX('d_분포'!$C$2:$C$5,RANDBETWEEN(1,4))*(0.9+0.2*RAND())</f>
        <v/>
      </c>
      <c r="G910">
        <f>RAND()</f>
        <v/>
      </c>
      <c r="H910">
        <f>(F910+(1-F910)*('d_고정'!$B$22*BETAINV(RAND(),IF(G910&lt;'d_고정'!$B$26,'d_고정'!$B$25,'d_고정'!$B$20)+1,'d_고정'!$B$21-IF(G910&lt;'d_고정'!$B$26,'d_고정'!$B$25,'d_고정'!$B$20)+1)+(1-'d_고정'!$B$22)*BETAINV(RAND(),IF(G910&lt;'d_고정'!$B$26,'d_고정'!$B$24,'d_고정'!$B$18)+1,'d_고정'!$B$19-IF(G910&lt;'d_고정'!$B$26,'d_고정'!$B$24,'d_고정'!$B$18)+1))*('d_고정'!$B$14+('d_고정'!$B$15-'d_고정'!$B$14)*RAND()))/F910</f>
        <v/>
      </c>
      <c r="I910">
        <f>RAND()</f>
        <v/>
      </c>
      <c r="J910">
        <f>IF('d_시나리오'!$J$3='d_시나리오'!$H$3,'d_시나리오'!$I$3,IF(I910&lt;('d_시나리오'!$I$3-'d_시나리오'!$H$3)/('d_시나리오'!$J$3-'d_시나리오'!$H$3),'d_시나리오'!$H$3+SQRT(I910*('d_시나리오'!$J$3-'d_시나리오'!$H$3)*('d_시나리오'!$I$3-'d_시나리오'!$H$3)),'d_시나리오'!$J$3-SQRT((1-I910)*('d_시나리오'!$J$3-'d_시나리오'!$H$3)*('d_시나리오'!$J$3-'d_시나리오'!$I$3))))</f>
        <v/>
      </c>
      <c r="K910">
        <f>RAND()</f>
        <v/>
      </c>
      <c r="L910">
        <f>IF('d_시나리오'!$J$4='d_시나리오'!$H$4,'d_시나리오'!$I$4,IF(K910&lt;('d_시나리오'!$I$4-'d_시나리오'!$H$4)/('d_시나리오'!$J$4-'d_시나리오'!$H$4),'d_시나리오'!$H$4+SQRT(K910*('d_시나리오'!$J$4-'d_시나리오'!$H$4)*('d_시나리오'!$I$4-'d_시나리오'!$H$4)),'d_시나리오'!$J$4-SQRT((1-K910)*('d_시나리오'!$J$4-'d_시나리오'!$H$4)*('d_시나리오'!$J$4-'d_시나리오'!$I$4))))</f>
        <v/>
      </c>
      <c r="M910">
        <f>RAND()</f>
        <v/>
      </c>
      <c r="N910">
        <f>IF('d_시나리오'!$J$5='d_시나리오'!$H$5,'d_시나리오'!$I$5,IF(M910&lt;('d_시나리오'!$I$5-'d_시나리오'!$H$5)/('d_시나리오'!$J$5-'d_시나리오'!$H$5),'d_시나리오'!$H$5+SQRT(M910*('d_시나리오'!$J$5-'d_시나리오'!$H$5)*('d_시나리오'!$I$5-'d_시나리오'!$H$5)),'d_시나리오'!$J$5-SQRT((1-M910)*('d_시나리오'!$J$5-'d_시나리오'!$H$5)*('d_시나리오'!$J$5-'d_시나리오'!$I$5))))</f>
        <v/>
      </c>
      <c r="O910">
        <f>RAND()</f>
        <v/>
      </c>
      <c r="P910">
        <f>IF('d_시나리오'!$J$6='d_시나리오'!$H$6,'d_시나리오'!$I$6,IF(O910&lt;('d_시나리오'!$I$6-'d_시나리오'!$H$6)/('d_시나리오'!$J$6-'d_시나리오'!$H$6),'d_시나리오'!$H$6+SQRT(O910*('d_시나리오'!$J$6-'d_시나리오'!$H$6)*('d_시나리오'!$I$6-'d_시나리오'!$H$6)),'d_시나리오'!$J$6-SQRT((1-O910)*('d_시나리오'!$J$6-'d_시나리오'!$H$6)*('d_시나리오'!$J$6-'d_시나리오'!$I$6))))</f>
        <v/>
      </c>
      <c r="Q910">
        <f>INDEX('d_분포'!$B$2:$B$57,RANDBETWEEN(1,56))</f>
        <v/>
      </c>
      <c r="R910">
        <f>BETAINV(RAND(),5,5)</f>
        <v/>
      </c>
      <c r="S910">
        <f>'d_고정'!$B$1*'6_기대효과'!$H$7*('d_시나리오'!$I$7/'d_고정'!$B$2)*B910</f>
        <v/>
      </c>
      <c r="T910">
        <f>S910*D910</f>
        <v/>
      </c>
      <c r="U910">
        <f>S910*F910*H910</f>
        <v/>
      </c>
      <c r="V910">
        <f>S910*F910*(H910-1)</f>
        <v/>
      </c>
      <c r="W910">
        <f>U910*J910</f>
        <v/>
      </c>
      <c r="X910">
        <f>T910+W910</f>
        <v/>
      </c>
      <c r="Y910">
        <f>(T910*E910+W910*L910)*(1-R910-'d_고정'!$B$13)</f>
        <v/>
      </c>
      <c r="Z910">
        <f>(U910*N910*Q910+'d_고정'!$B$3*('6_기대효과'!$H$7/8)*Q910*'d_고정'!$B$10*P910*('6_기대효과'!$K$7/'d_고정'!$B$9))*(1-R910)</f>
        <v/>
      </c>
      <c r="AA910">
        <f>W910*L910*(1-R910-'d_고정'!$B$13)+U910*MAX(N910-'d_고정'!$B$10*P910*('6_기대효과'!$K$7/'d_고정'!$B$9),0)*Q910*(1-R910)</f>
        <v/>
      </c>
      <c r="AB910">
        <f>Y910+Z910</f>
        <v/>
      </c>
      <c r="AC910">
        <f>Y910/('d_고정'!$B$5*'6_기대효과'!$H$7/8)/'d_고정'!$B$6</f>
        <v/>
      </c>
      <c r="AD910">
        <f>Y910/('d_고정'!$B$8*'6_기대효과'!$H$7/8)</f>
        <v/>
      </c>
    </row>
    <row r="911">
      <c r="A911">
        <f>RAND()</f>
        <v/>
      </c>
      <c r="B911">
        <f>IF('d_시나리오'!$J$2='d_시나리오'!$H$2,'d_시나리오'!$I$2,IF(A911&lt;('d_시나리오'!$I$2-'d_시나리오'!$H$2)/('d_시나리오'!$J$2-'d_시나리오'!$H$2),'d_시나리오'!$H$2+SQRT(A911*('d_시나리오'!$J$2-'d_시나리오'!$H$2)*('d_시나리오'!$I$2-'d_시나리오'!$H$2)),'d_시나리오'!$J$2-SQRT((1-A911)*('d_시나리오'!$J$2-'d_시나리오'!$H$2)*('d_시나리오'!$J$2-'d_시나리오'!$I$2))))</f>
        <v/>
      </c>
      <c r="C911">
        <f>RAND()</f>
        <v/>
      </c>
      <c r="D911">
        <f>BETAINV(RAND(),IF(C911&lt;'d_고정'!$B$26,'d_고정'!$B$23,'d_고정'!$B$16)+1,'d_고정'!$B$17-IF(C911&lt;'d_고정'!$B$26,'d_고정'!$B$23,'d_고정'!$B$16)+1)*('d_고정'!$B$14+('d_고정'!$B$15-'d_고정'!$B$14)*RAND())</f>
        <v/>
      </c>
      <c r="E911">
        <f>INDEX('d_분포'!$A$2:$A$28,RANDBETWEEN(1,27))</f>
        <v/>
      </c>
      <c r="F911">
        <f>INDEX('d_분포'!$C$2:$C$5,RANDBETWEEN(1,4))*(0.9+0.2*RAND())</f>
        <v/>
      </c>
      <c r="G911">
        <f>RAND()</f>
        <v/>
      </c>
      <c r="H911">
        <f>(F911+(1-F911)*('d_고정'!$B$22*BETAINV(RAND(),IF(G911&lt;'d_고정'!$B$26,'d_고정'!$B$25,'d_고정'!$B$20)+1,'d_고정'!$B$21-IF(G911&lt;'d_고정'!$B$26,'d_고정'!$B$25,'d_고정'!$B$20)+1)+(1-'d_고정'!$B$22)*BETAINV(RAND(),IF(G911&lt;'d_고정'!$B$26,'d_고정'!$B$24,'d_고정'!$B$18)+1,'d_고정'!$B$19-IF(G911&lt;'d_고정'!$B$26,'d_고정'!$B$24,'d_고정'!$B$18)+1))*('d_고정'!$B$14+('d_고정'!$B$15-'d_고정'!$B$14)*RAND()))/F911</f>
        <v/>
      </c>
      <c r="I911">
        <f>RAND()</f>
        <v/>
      </c>
      <c r="J911">
        <f>IF('d_시나리오'!$J$3='d_시나리오'!$H$3,'d_시나리오'!$I$3,IF(I911&lt;('d_시나리오'!$I$3-'d_시나리오'!$H$3)/('d_시나리오'!$J$3-'d_시나리오'!$H$3),'d_시나리오'!$H$3+SQRT(I911*('d_시나리오'!$J$3-'d_시나리오'!$H$3)*('d_시나리오'!$I$3-'d_시나리오'!$H$3)),'d_시나리오'!$J$3-SQRT((1-I911)*('d_시나리오'!$J$3-'d_시나리오'!$H$3)*('d_시나리오'!$J$3-'d_시나리오'!$I$3))))</f>
        <v/>
      </c>
      <c r="K911">
        <f>RAND()</f>
        <v/>
      </c>
      <c r="L911">
        <f>IF('d_시나리오'!$J$4='d_시나리오'!$H$4,'d_시나리오'!$I$4,IF(K911&lt;('d_시나리오'!$I$4-'d_시나리오'!$H$4)/('d_시나리오'!$J$4-'d_시나리오'!$H$4),'d_시나리오'!$H$4+SQRT(K911*('d_시나리오'!$J$4-'d_시나리오'!$H$4)*('d_시나리오'!$I$4-'d_시나리오'!$H$4)),'d_시나리오'!$J$4-SQRT((1-K911)*('d_시나리오'!$J$4-'d_시나리오'!$H$4)*('d_시나리오'!$J$4-'d_시나리오'!$I$4))))</f>
        <v/>
      </c>
      <c r="M911">
        <f>RAND()</f>
        <v/>
      </c>
      <c r="N911">
        <f>IF('d_시나리오'!$J$5='d_시나리오'!$H$5,'d_시나리오'!$I$5,IF(M911&lt;('d_시나리오'!$I$5-'d_시나리오'!$H$5)/('d_시나리오'!$J$5-'d_시나리오'!$H$5),'d_시나리오'!$H$5+SQRT(M911*('d_시나리오'!$J$5-'d_시나리오'!$H$5)*('d_시나리오'!$I$5-'d_시나리오'!$H$5)),'d_시나리오'!$J$5-SQRT((1-M911)*('d_시나리오'!$J$5-'d_시나리오'!$H$5)*('d_시나리오'!$J$5-'d_시나리오'!$I$5))))</f>
        <v/>
      </c>
      <c r="O911">
        <f>RAND()</f>
        <v/>
      </c>
      <c r="P911">
        <f>IF('d_시나리오'!$J$6='d_시나리오'!$H$6,'d_시나리오'!$I$6,IF(O911&lt;('d_시나리오'!$I$6-'d_시나리오'!$H$6)/('d_시나리오'!$J$6-'d_시나리오'!$H$6),'d_시나리오'!$H$6+SQRT(O911*('d_시나리오'!$J$6-'d_시나리오'!$H$6)*('d_시나리오'!$I$6-'d_시나리오'!$H$6)),'d_시나리오'!$J$6-SQRT((1-O911)*('d_시나리오'!$J$6-'d_시나리오'!$H$6)*('d_시나리오'!$J$6-'d_시나리오'!$I$6))))</f>
        <v/>
      </c>
      <c r="Q911">
        <f>INDEX('d_분포'!$B$2:$B$57,RANDBETWEEN(1,56))</f>
        <v/>
      </c>
      <c r="R911">
        <f>BETAINV(RAND(),5,5)</f>
        <v/>
      </c>
      <c r="S911">
        <f>'d_고정'!$B$1*'6_기대효과'!$H$7*('d_시나리오'!$I$7/'d_고정'!$B$2)*B911</f>
        <v/>
      </c>
      <c r="T911">
        <f>S911*D911</f>
        <v/>
      </c>
      <c r="U911">
        <f>S911*F911*H911</f>
        <v/>
      </c>
      <c r="V911">
        <f>S911*F911*(H911-1)</f>
        <v/>
      </c>
      <c r="W911">
        <f>U911*J911</f>
        <v/>
      </c>
      <c r="X911">
        <f>T911+W911</f>
        <v/>
      </c>
      <c r="Y911">
        <f>(T911*E911+W911*L911)*(1-R911-'d_고정'!$B$13)</f>
        <v/>
      </c>
      <c r="Z911">
        <f>(U911*N911*Q911+'d_고정'!$B$3*('6_기대효과'!$H$7/8)*Q911*'d_고정'!$B$10*P911*('6_기대효과'!$K$7/'d_고정'!$B$9))*(1-R911)</f>
        <v/>
      </c>
      <c r="AA911">
        <f>W911*L911*(1-R911-'d_고정'!$B$13)+U911*MAX(N911-'d_고정'!$B$10*P911*('6_기대효과'!$K$7/'d_고정'!$B$9),0)*Q911*(1-R911)</f>
        <v/>
      </c>
      <c r="AB911">
        <f>Y911+Z911</f>
        <v/>
      </c>
      <c r="AC911">
        <f>Y911/('d_고정'!$B$5*'6_기대효과'!$H$7/8)/'d_고정'!$B$6</f>
        <v/>
      </c>
      <c r="AD911">
        <f>Y911/('d_고정'!$B$8*'6_기대효과'!$H$7/8)</f>
        <v/>
      </c>
    </row>
    <row r="912">
      <c r="A912">
        <f>RAND()</f>
        <v/>
      </c>
      <c r="B912">
        <f>IF('d_시나리오'!$J$2='d_시나리오'!$H$2,'d_시나리오'!$I$2,IF(A912&lt;('d_시나리오'!$I$2-'d_시나리오'!$H$2)/('d_시나리오'!$J$2-'d_시나리오'!$H$2),'d_시나리오'!$H$2+SQRT(A912*('d_시나리오'!$J$2-'d_시나리오'!$H$2)*('d_시나리오'!$I$2-'d_시나리오'!$H$2)),'d_시나리오'!$J$2-SQRT((1-A912)*('d_시나리오'!$J$2-'d_시나리오'!$H$2)*('d_시나리오'!$J$2-'d_시나리오'!$I$2))))</f>
        <v/>
      </c>
      <c r="C912">
        <f>RAND()</f>
        <v/>
      </c>
      <c r="D912">
        <f>BETAINV(RAND(),IF(C912&lt;'d_고정'!$B$26,'d_고정'!$B$23,'d_고정'!$B$16)+1,'d_고정'!$B$17-IF(C912&lt;'d_고정'!$B$26,'d_고정'!$B$23,'d_고정'!$B$16)+1)*('d_고정'!$B$14+('d_고정'!$B$15-'d_고정'!$B$14)*RAND())</f>
        <v/>
      </c>
      <c r="E912">
        <f>INDEX('d_분포'!$A$2:$A$28,RANDBETWEEN(1,27))</f>
        <v/>
      </c>
      <c r="F912">
        <f>INDEX('d_분포'!$C$2:$C$5,RANDBETWEEN(1,4))*(0.9+0.2*RAND())</f>
        <v/>
      </c>
      <c r="G912">
        <f>RAND()</f>
        <v/>
      </c>
      <c r="H912">
        <f>(F912+(1-F912)*('d_고정'!$B$22*BETAINV(RAND(),IF(G912&lt;'d_고정'!$B$26,'d_고정'!$B$25,'d_고정'!$B$20)+1,'d_고정'!$B$21-IF(G912&lt;'d_고정'!$B$26,'d_고정'!$B$25,'d_고정'!$B$20)+1)+(1-'d_고정'!$B$22)*BETAINV(RAND(),IF(G912&lt;'d_고정'!$B$26,'d_고정'!$B$24,'d_고정'!$B$18)+1,'d_고정'!$B$19-IF(G912&lt;'d_고정'!$B$26,'d_고정'!$B$24,'d_고정'!$B$18)+1))*('d_고정'!$B$14+('d_고정'!$B$15-'d_고정'!$B$14)*RAND()))/F912</f>
        <v/>
      </c>
      <c r="I912">
        <f>RAND()</f>
        <v/>
      </c>
      <c r="J912">
        <f>IF('d_시나리오'!$J$3='d_시나리오'!$H$3,'d_시나리오'!$I$3,IF(I912&lt;('d_시나리오'!$I$3-'d_시나리오'!$H$3)/('d_시나리오'!$J$3-'d_시나리오'!$H$3),'d_시나리오'!$H$3+SQRT(I912*('d_시나리오'!$J$3-'d_시나리오'!$H$3)*('d_시나리오'!$I$3-'d_시나리오'!$H$3)),'d_시나리오'!$J$3-SQRT((1-I912)*('d_시나리오'!$J$3-'d_시나리오'!$H$3)*('d_시나리오'!$J$3-'d_시나리오'!$I$3))))</f>
        <v/>
      </c>
      <c r="K912">
        <f>RAND()</f>
        <v/>
      </c>
      <c r="L912">
        <f>IF('d_시나리오'!$J$4='d_시나리오'!$H$4,'d_시나리오'!$I$4,IF(K912&lt;('d_시나리오'!$I$4-'d_시나리오'!$H$4)/('d_시나리오'!$J$4-'d_시나리오'!$H$4),'d_시나리오'!$H$4+SQRT(K912*('d_시나리오'!$J$4-'d_시나리오'!$H$4)*('d_시나리오'!$I$4-'d_시나리오'!$H$4)),'d_시나리오'!$J$4-SQRT((1-K912)*('d_시나리오'!$J$4-'d_시나리오'!$H$4)*('d_시나리오'!$J$4-'d_시나리오'!$I$4))))</f>
        <v/>
      </c>
      <c r="M912">
        <f>RAND()</f>
        <v/>
      </c>
      <c r="N912">
        <f>IF('d_시나리오'!$J$5='d_시나리오'!$H$5,'d_시나리오'!$I$5,IF(M912&lt;('d_시나리오'!$I$5-'d_시나리오'!$H$5)/('d_시나리오'!$J$5-'d_시나리오'!$H$5),'d_시나리오'!$H$5+SQRT(M912*('d_시나리오'!$J$5-'d_시나리오'!$H$5)*('d_시나리오'!$I$5-'d_시나리오'!$H$5)),'d_시나리오'!$J$5-SQRT((1-M912)*('d_시나리오'!$J$5-'d_시나리오'!$H$5)*('d_시나리오'!$J$5-'d_시나리오'!$I$5))))</f>
        <v/>
      </c>
      <c r="O912">
        <f>RAND()</f>
        <v/>
      </c>
      <c r="P912">
        <f>IF('d_시나리오'!$J$6='d_시나리오'!$H$6,'d_시나리오'!$I$6,IF(O912&lt;('d_시나리오'!$I$6-'d_시나리오'!$H$6)/('d_시나리오'!$J$6-'d_시나리오'!$H$6),'d_시나리오'!$H$6+SQRT(O912*('d_시나리오'!$J$6-'d_시나리오'!$H$6)*('d_시나리오'!$I$6-'d_시나리오'!$H$6)),'d_시나리오'!$J$6-SQRT((1-O912)*('d_시나리오'!$J$6-'d_시나리오'!$H$6)*('d_시나리오'!$J$6-'d_시나리오'!$I$6))))</f>
        <v/>
      </c>
      <c r="Q912">
        <f>INDEX('d_분포'!$B$2:$B$57,RANDBETWEEN(1,56))</f>
        <v/>
      </c>
      <c r="R912">
        <f>BETAINV(RAND(),5,5)</f>
        <v/>
      </c>
      <c r="S912">
        <f>'d_고정'!$B$1*'6_기대효과'!$H$7*('d_시나리오'!$I$7/'d_고정'!$B$2)*B912</f>
        <v/>
      </c>
      <c r="T912">
        <f>S912*D912</f>
        <v/>
      </c>
      <c r="U912">
        <f>S912*F912*H912</f>
        <v/>
      </c>
      <c r="V912">
        <f>S912*F912*(H912-1)</f>
        <v/>
      </c>
      <c r="W912">
        <f>U912*J912</f>
        <v/>
      </c>
      <c r="X912">
        <f>T912+W912</f>
        <v/>
      </c>
      <c r="Y912">
        <f>(T912*E912+W912*L912)*(1-R912-'d_고정'!$B$13)</f>
        <v/>
      </c>
      <c r="Z912">
        <f>(U912*N912*Q912+'d_고정'!$B$3*('6_기대효과'!$H$7/8)*Q912*'d_고정'!$B$10*P912*('6_기대효과'!$K$7/'d_고정'!$B$9))*(1-R912)</f>
        <v/>
      </c>
      <c r="AA912">
        <f>W912*L912*(1-R912-'d_고정'!$B$13)+U912*MAX(N912-'d_고정'!$B$10*P912*('6_기대효과'!$K$7/'d_고정'!$B$9),0)*Q912*(1-R912)</f>
        <v/>
      </c>
      <c r="AB912">
        <f>Y912+Z912</f>
        <v/>
      </c>
      <c r="AC912">
        <f>Y912/('d_고정'!$B$5*'6_기대효과'!$H$7/8)/'d_고정'!$B$6</f>
        <v/>
      </c>
      <c r="AD912">
        <f>Y912/('d_고정'!$B$8*'6_기대효과'!$H$7/8)</f>
        <v/>
      </c>
    </row>
    <row r="913">
      <c r="A913">
        <f>RAND()</f>
        <v/>
      </c>
      <c r="B913">
        <f>IF('d_시나리오'!$J$2='d_시나리오'!$H$2,'d_시나리오'!$I$2,IF(A913&lt;('d_시나리오'!$I$2-'d_시나리오'!$H$2)/('d_시나리오'!$J$2-'d_시나리오'!$H$2),'d_시나리오'!$H$2+SQRT(A913*('d_시나리오'!$J$2-'d_시나리오'!$H$2)*('d_시나리오'!$I$2-'d_시나리오'!$H$2)),'d_시나리오'!$J$2-SQRT((1-A913)*('d_시나리오'!$J$2-'d_시나리오'!$H$2)*('d_시나리오'!$J$2-'d_시나리오'!$I$2))))</f>
        <v/>
      </c>
      <c r="C913">
        <f>RAND()</f>
        <v/>
      </c>
      <c r="D913">
        <f>BETAINV(RAND(),IF(C913&lt;'d_고정'!$B$26,'d_고정'!$B$23,'d_고정'!$B$16)+1,'d_고정'!$B$17-IF(C913&lt;'d_고정'!$B$26,'d_고정'!$B$23,'d_고정'!$B$16)+1)*('d_고정'!$B$14+('d_고정'!$B$15-'d_고정'!$B$14)*RAND())</f>
        <v/>
      </c>
      <c r="E913">
        <f>INDEX('d_분포'!$A$2:$A$28,RANDBETWEEN(1,27))</f>
        <v/>
      </c>
      <c r="F913">
        <f>INDEX('d_분포'!$C$2:$C$5,RANDBETWEEN(1,4))*(0.9+0.2*RAND())</f>
        <v/>
      </c>
      <c r="G913">
        <f>RAND()</f>
        <v/>
      </c>
      <c r="H913">
        <f>(F913+(1-F913)*('d_고정'!$B$22*BETAINV(RAND(),IF(G913&lt;'d_고정'!$B$26,'d_고정'!$B$25,'d_고정'!$B$20)+1,'d_고정'!$B$21-IF(G913&lt;'d_고정'!$B$26,'d_고정'!$B$25,'d_고정'!$B$20)+1)+(1-'d_고정'!$B$22)*BETAINV(RAND(),IF(G913&lt;'d_고정'!$B$26,'d_고정'!$B$24,'d_고정'!$B$18)+1,'d_고정'!$B$19-IF(G913&lt;'d_고정'!$B$26,'d_고정'!$B$24,'d_고정'!$B$18)+1))*('d_고정'!$B$14+('d_고정'!$B$15-'d_고정'!$B$14)*RAND()))/F913</f>
        <v/>
      </c>
      <c r="I913">
        <f>RAND()</f>
        <v/>
      </c>
      <c r="J913">
        <f>IF('d_시나리오'!$J$3='d_시나리오'!$H$3,'d_시나리오'!$I$3,IF(I913&lt;('d_시나리오'!$I$3-'d_시나리오'!$H$3)/('d_시나리오'!$J$3-'d_시나리오'!$H$3),'d_시나리오'!$H$3+SQRT(I913*('d_시나리오'!$J$3-'d_시나리오'!$H$3)*('d_시나리오'!$I$3-'d_시나리오'!$H$3)),'d_시나리오'!$J$3-SQRT((1-I913)*('d_시나리오'!$J$3-'d_시나리오'!$H$3)*('d_시나리오'!$J$3-'d_시나리오'!$I$3))))</f>
        <v/>
      </c>
      <c r="K913">
        <f>RAND()</f>
        <v/>
      </c>
      <c r="L913">
        <f>IF('d_시나리오'!$J$4='d_시나리오'!$H$4,'d_시나리오'!$I$4,IF(K913&lt;('d_시나리오'!$I$4-'d_시나리오'!$H$4)/('d_시나리오'!$J$4-'d_시나리오'!$H$4),'d_시나리오'!$H$4+SQRT(K913*('d_시나리오'!$J$4-'d_시나리오'!$H$4)*('d_시나리오'!$I$4-'d_시나리오'!$H$4)),'d_시나리오'!$J$4-SQRT((1-K913)*('d_시나리오'!$J$4-'d_시나리오'!$H$4)*('d_시나리오'!$J$4-'d_시나리오'!$I$4))))</f>
        <v/>
      </c>
      <c r="M913">
        <f>RAND()</f>
        <v/>
      </c>
      <c r="N913">
        <f>IF('d_시나리오'!$J$5='d_시나리오'!$H$5,'d_시나리오'!$I$5,IF(M913&lt;('d_시나리오'!$I$5-'d_시나리오'!$H$5)/('d_시나리오'!$J$5-'d_시나리오'!$H$5),'d_시나리오'!$H$5+SQRT(M913*('d_시나리오'!$J$5-'d_시나리오'!$H$5)*('d_시나리오'!$I$5-'d_시나리오'!$H$5)),'d_시나리오'!$J$5-SQRT((1-M913)*('d_시나리오'!$J$5-'d_시나리오'!$H$5)*('d_시나리오'!$J$5-'d_시나리오'!$I$5))))</f>
        <v/>
      </c>
      <c r="O913">
        <f>RAND()</f>
        <v/>
      </c>
      <c r="P913">
        <f>IF('d_시나리오'!$J$6='d_시나리오'!$H$6,'d_시나리오'!$I$6,IF(O913&lt;('d_시나리오'!$I$6-'d_시나리오'!$H$6)/('d_시나리오'!$J$6-'d_시나리오'!$H$6),'d_시나리오'!$H$6+SQRT(O913*('d_시나리오'!$J$6-'d_시나리오'!$H$6)*('d_시나리오'!$I$6-'d_시나리오'!$H$6)),'d_시나리오'!$J$6-SQRT((1-O913)*('d_시나리오'!$J$6-'d_시나리오'!$H$6)*('d_시나리오'!$J$6-'d_시나리오'!$I$6))))</f>
        <v/>
      </c>
      <c r="Q913">
        <f>INDEX('d_분포'!$B$2:$B$57,RANDBETWEEN(1,56))</f>
        <v/>
      </c>
      <c r="R913">
        <f>BETAINV(RAND(),5,5)</f>
        <v/>
      </c>
      <c r="S913">
        <f>'d_고정'!$B$1*'6_기대효과'!$H$7*('d_시나리오'!$I$7/'d_고정'!$B$2)*B913</f>
        <v/>
      </c>
      <c r="T913">
        <f>S913*D913</f>
        <v/>
      </c>
      <c r="U913">
        <f>S913*F913*H913</f>
        <v/>
      </c>
      <c r="V913">
        <f>S913*F913*(H913-1)</f>
        <v/>
      </c>
      <c r="W913">
        <f>U913*J913</f>
        <v/>
      </c>
      <c r="X913">
        <f>T913+W913</f>
        <v/>
      </c>
      <c r="Y913">
        <f>(T913*E913+W913*L913)*(1-R913-'d_고정'!$B$13)</f>
        <v/>
      </c>
      <c r="Z913">
        <f>(U913*N913*Q913+'d_고정'!$B$3*('6_기대효과'!$H$7/8)*Q913*'d_고정'!$B$10*P913*('6_기대효과'!$K$7/'d_고정'!$B$9))*(1-R913)</f>
        <v/>
      </c>
      <c r="AA913">
        <f>W913*L913*(1-R913-'d_고정'!$B$13)+U913*MAX(N913-'d_고정'!$B$10*P913*('6_기대효과'!$K$7/'d_고정'!$B$9),0)*Q913*(1-R913)</f>
        <v/>
      </c>
      <c r="AB913">
        <f>Y913+Z913</f>
        <v/>
      </c>
      <c r="AC913">
        <f>Y913/('d_고정'!$B$5*'6_기대효과'!$H$7/8)/'d_고정'!$B$6</f>
        <v/>
      </c>
      <c r="AD913">
        <f>Y913/('d_고정'!$B$8*'6_기대효과'!$H$7/8)</f>
        <v/>
      </c>
    </row>
    <row r="914">
      <c r="A914">
        <f>RAND()</f>
        <v/>
      </c>
      <c r="B914">
        <f>IF('d_시나리오'!$J$2='d_시나리오'!$H$2,'d_시나리오'!$I$2,IF(A914&lt;('d_시나리오'!$I$2-'d_시나리오'!$H$2)/('d_시나리오'!$J$2-'d_시나리오'!$H$2),'d_시나리오'!$H$2+SQRT(A914*('d_시나리오'!$J$2-'d_시나리오'!$H$2)*('d_시나리오'!$I$2-'d_시나리오'!$H$2)),'d_시나리오'!$J$2-SQRT((1-A914)*('d_시나리오'!$J$2-'d_시나리오'!$H$2)*('d_시나리오'!$J$2-'d_시나리오'!$I$2))))</f>
        <v/>
      </c>
      <c r="C914">
        <f>RAND()</f>
        <v/>
      </c>
      <c r="D914">
        <f>BETAINV(RAND(),IF(C914&lt;'d_고정'!$B$26,'d_고정'!$B$23,'d_고정'!$B$16)+1,'d_고정'!$B$17-IF(C914&lt;'d_고정'!$B$26,'d_고정'!$B$23,'d_고정'!$B$16)+1)*('d_고정'!$B$14+('d_고정'!$B$15-'d_고정'!$B$14)*RAND())</f>
        <v/>
      </c>
      <c r="E914">
        <f>INDEX('d_분포'!$A$2:$A$28,RANDBETWEEN(1,27))</f>
        <v/>
      </c>
      <c r="F914">
        <f>INDEX('d_분포'!$C$2:$C$5,RANDBETWEEN(1,4))*(0.9+0.2*RAND())</f>
        <v/>
      </c>
      <c r="G914">
        <f>RAND()</f>
        <v/>
      </c>
      <c r="H914">
        <f>(F914+(1-F914)*('d_고정'!$B$22*BETAINV(RAND(),IF(G914&lt;'d_고정'!$B$26,'d_고정'!$B$25,'d_고정'!$B$20)+1,'d_고정'!$B$21-IF(G914&lt;'d_고정'!$B$26,'d_고정'!$B$25,'d_고정'!$B$20)+1)+(1-'d_고정'!$B$22)*BETAINV(RAND(),IF(G914&lt;'d_고정'!$B$26,'d_고정'!$B$24,'d_고정'!$B$18)+1,'d_고정'!$B$19-IF(G914&lt;'d_고정'!$B$26,'d_고정'!$B$24,'d_고정'!$B$18)+1))*('d_고정'!$B$14+('d_고정'!$B$15-'d_고정'!$B$14)*RAND()))/F914</f>
        <v/>
      </c>
      <c r="I914">
        <f>RAND()</f>
        <v/>
      </c>
      <c r="J914">
        <f>IF('d_시나리오'!$J$3='d_시나리오'!$H$3,'d_시나리오'!$I$3,IF(I914&lt;('d_시나리오'!$I$3-'d_시나리오'!$H$3)/('d_시나리오'!$J$3-'d_시나리오'!$H$3),'d_시나리오'!$H$3+SQRT(I914*('d_시나리오'!$J$3-'d_시나리오'!$H$3)*('d_시나리오'!$I$3-'d_시나리오'!$H$3)),'d_시나리오'!$J$3-SQRT((1-I914)*('d_시나리오'!$J$3-'d_시나리오'!$H$3)*('d_시나리오'!$J$3-'d_시나리오'!$I$3))))</f>
        <v/>
      </c>
      <c r="K914">
        <f>RAND()</f>
        <v/>
      </c>
      <c r="L914">
        <f>IF('d_시나리오'!$J$4='d_시나리오'!$H$4,'d_시나리오'!$I$4,IF(K914&lt;('d_시나리오'!$I$4-'d_시나리오'!$H$4)/('d_시나리오'!$J$4-'d_시나리오'!$H$4),'d_시나리오'!$H$4+SQRT(K914*('d_시나리오'!$J$4-'d_시나리오'!$H$4)*('d_시나리오'!$I$4-'d_시나리오'!$H$4)),'d_시나리오'!$J$4-SQRT((1-K914)*('d_시나리오'!$J$4-'d_시나리오'!$H$4)*('d_시나리오'!$J$4-'d_시나리오'!$I$4))))</f>
        <v/>
      </c>
      <c r="M914">
        <f>RAND()</f>
        <v/>
      </c>
      <c r="N914">
        <f>IF('d_시나리오'!$J$5='d_시나리오'!$H$5,'d_시나리오'!$I$5,IF(M914&lt;('d_시나리오'!$I$5-'d_시나리오'!$H$5)/('d_시나리오'!$J$5-'d_시나리오'!$H$5),'d_시나리오'!$H$5+SQRT(M914*('d_시나리오'!$J$5-'d_시나리오'!$H$5)*('d_시나리오'!$I$5-'d_시나리오'!$H$5)),'d_시나리오'!$J$5-SQRT((1-M914)*('d_시나리오'!$J$5-'d_시나리오'!$H$5)*('d_시나리오'!$J$5-'d_시나리오'!$I$5))))</f>
        <v/>
      </c>
      <c r="O914">
        <f>RAND()</f>
        <v/>
      </c>
      <c r="P914">
        <f>IF('d_시나리오'!$J$6='d_시나리오'!$H$6,'d_시나리오'!$I$6,IF(O914&lt;('d_시나리오'!$I$6-'d_시나리오'!$H$6)/('d_시나리오'!$J$6-'d_시나리오'!$H$6),'d_시나리오'!$H$6+SQRT(O914*('d_시나리오'!$J$6-'d_시나리오'!$H$6)*('d_시나리오'!$I$6-'d_시나리오'!$H$6)),'d_시나리오'!$J$6-SQRT((1-O914)*('d_시나리오'!$J$6-'d_시나리오'!$H$6)*('d_시나리오'!$J$6-'d_시나리오'!$I$6))))</f>
        <v/>
      </c>
      <c r="Q914">
        <f>INDEX('d_분포'!$B$2:$B$57,RANDBETWEEN(1,56))</f>
        <v/>
      </c>
      <c r="R914">
        <f>BETAINV(RAND(),5,5)</f>
        <v/>
      </c>
      <c r="S914">
        <f>'d_고정'!$B$1*'6_기대효과'!$H$7*('d_시나리오'!$I$7/'d_고정'!$B$2)*B914</f>
        <v/>
      </c>
      <c r="T914">
        <f>S914*D914</f>
        <v/>
      </c>
      <c r="U914">
        <f>S914*F914*H914</f>
        <v/>
      </c>
      <c r="V914">
        <f>S914*F914*(H914-1)</f>
        <v/>
      </c>
      <c r="W914">
        <f>U914*J914</f>
        <v/>
      </c>
      <c r="X914">
        <f>T914+W914</f>
        <v/>
      </c>
      <c r="Y914">
        <f>(T914*E914+W914*L914)*(1-R914-'d_고정'!$B$13)</f>
        <v/>
      </c>
      <c r="Z914">
        <f>(U914*N914*Q914+'d_고정'!$B$3*('6_기대효과'!$H$7/8)*Q914*'d_고정'!$B$10*P914*('6_기대효과'!$K$7/'d_고정'!$B$9))*(1-R914)</f>
        <v/>
      </c>
      <c r="AA914">
        <f>W914*L914*(1-R914-'d_고정'!$B$13)+U914*MAX(N914-'d_고정'!$B$10*P914*('6_기대효과'!$K$7/'d_고정'!$B$9),0)*Q914*(1-R914)</f>
        <v/>
      </c>
      <c r="AB914">
        <f>Y914+Z914</f>
        <v/>
      </c>
      <c r="AC914">
        <f>Y914/('d_고정'!$B$5*'6_기대효과'!$H$7/8)/'d_고정'!$B$6</f>
        <v/>
      </c>
      <c r="AD914">
        <f>Y914/('d_고정'!$B$8*'6_기대효과'!$H$7/8)</f>
        <v/>
      </c>
    </row>
    <row r="915">
      <c r="A915">
        <f>RAND()</f>
        <v/>
      </c>
      <c r="B915">
        <f>IF('d_시나리오'!$J$2='d_시나리오'!$H$2,'d_시나리오'!$I$2,IF(A915&lt;('d_시나리오'!$I$2-'d_시나리오'!$H$2)/('d_시나리오'!$J$2-'d_시나리오'!$H$2),'d_시나리오'!$H$2+SQRT(A915*('d_시나리오'!$J$2-'d_시나리오'!$H$2)*('d_시나리오'!$I$2-'d_시나리오'!$H$2)),'d_시나리오'!$J$2-SQRT((1-A915)*('d_시나리오'!$J$2-'d_시나리오'!$H$2)*('d_시나리오'!$J$2-'d_시나리오'!$I$2))))</f>
        <v/>
      </c>
      <c r="C915">
        <f>RAND()</f>
        <v/>
      </c>
      <c r="D915">
        <f>BETAINV(RAND(),IF(C915&lt;'d_고정'!$B$26,'d_고정'!$B$23,'d_고정'!$B$16)+1,'d_고정'!$B$17-IF(C915&lt;'d_고정'!$B$26,'d_고정'!$B$23,'d_고정'!$B$16)+1)*('d_고정'!$B$14+('d_고정'!$B$15-'d_고정'!$B$14)*RAND())</f>
        <v/>
      </c>
      <c r="E915">
        <f>INDEX('d_분포'!$A$2:$A$28,RANDBETWEEN(1,27))</f>
        <v/>
      </c>
      <c r="F915">
        <f>INDEX('d_분포'!$C$2:$C$5,RANDBETWEEN(1,4))*(0.9+0.2*RAND())</f>
        <v/>
      </c>
      <c r="G915">
        <f>RAND()</f>
        <v/>
      </c>
      <c r="H915">
        <f>(F915+(1-F915)*('d_고정'!$B$22*BETAINV(RAND(),IF(G915&lt;'d_고정'!$B$26,'d_고정'!$B$25,'d_고정'!$B$20)+1,'d_고정'!$B$21-IF(G915&lt;'d_고정'!$B$26,'d_고정'!$B$25,'d_고정'!$B$20)+1)+(1-'d_고정'!$B$22)*BETAINV(RAND(),IF(G915&lt;'d_고정'!$B$26,'d_고정'!$B$24,'d_고정'!$B$18)+1,'d_고정'!$B$19-IF(G915&lt;'d_고정'!$B$26,'d_고정'!$B$24,'d_고정'!$B$18)+1))*('d_고정'!$B$14+('d_고정'!$B$15-'d_고정'!$B$14)*RAND()))/F915</f>
        <v/>
      </c>
      <c r="I915">
        <f>RAND()</f>
        <v/>
      </c>
      <c r="J915">
        <f>IF('d_시나리오'!$J$3='d_시나리오'!$H$3,'d_시나리오'!$I$3,IF(I915&lt;('d_시나리오'!$I$3-'d_시나리오'!$H$3)/('d_시나리오'!$J$3-'d_시나리오'!$H$3),'d_시나리오'!$H$3+SQRT(I915*('d_시나리오'!$J$3-'d_시나리오'!$H$3)*('d_시나리오'!$I$3-'d_시나리오'!$H$3)),'d_시나리오'!$J$3-SQRT((1-I915)*('d_시나리오'!$J$3-'d_시나리오'!$H$3)*('d_시나리오'!$J$3-'d_시나리오'!$I$3))))</f>
        <v/>
      </c>
      <c r="K915">
        <f>RAND()</f>
        <v/>
      </c>
      <c r="L915">
        <f>IF('d_시나리오'!$J$4='d_시나리오'!$H$4,'d_시나리오'!$I$4,IF(K915&lt;('d_시나리오'!$I$4-'d_시나리오'!$H$4)/('d_시나리오'!$J$4-'d_시나리오'!$H$4),'d_시나리오'!$H$4+SQRT(K915*('d_시나리오'!$J$4-'d_시나리오'!$H$4)*('d_시나리오'!$I$4-'d_시나리오'!$H$4)),'d_시나리오'!$J$4-SQRT((1-K915)*('d_시나리오'!$J$4-'d_시나리오'!$H$4)*('d_시나리오'!$J$4-'d_시나리오'!$I$4))))</f>
        <v/>
      </c>
      <c r="M915">
        <f>RAND()</f>
        <v/>
      </c>
      <c r="N915">
        <f>IF('d_시나리오'!$J$5='d_시나리오'!$H$5,'d_시나리오'!$I$5,IF(M915&lt;('d_시나리오'!$I$5-'d_시나리오'!$H$5)/('d_시나리오'!$J$5-'d_시나리오'!$H$5),'d_시나리오'!$H$5+SQRT(M915*('d_시나리오'!$J$5-'d_시나리오'!$H$5)*('d_시나리오'!$I$5-'d_시나리오'!$H$5)),'d_시나리오'!$J$5-SQRT((1-M915)*('d_시나리오'!$J$5-'d_시나리오'!$H$5)*('d_시나리오'!$J$5-'d_시나리오'!$I$5))))</f>
        <v/>
      </c>
      <c r="O915">
        <f>RAND()</f>
        <v/>
      </c>
      <c r="P915">
        <f>IF('d_시나리오'!$J$6='d_시나리오'!$H$6,'d_시나리오'!$I$6,IF(O915&lt;('d_시나리오'!$I$6-'d_시나리오'!$H$6)/('d_시나리오'!$J$6-'d_시나리오'!$H$6),'d_시나리오'!$H$6+SQRT(O915*('d_시나리오'!$J$6-'d_시나리오'!$H$6)*('d_시나리오'!$I$6-'d_시나리오'!$H$6)),'d_시나리오'!$J$6-SQRT((1-O915)*('d_시나리오'!$J$6-'d_시나리오'!$H$6)*('d_시나리오'!$J$6-'d_시나리오'!$I$6))))</f>
        <v/>
      </c>
      <c r="Q915">
        <f>INDEX('d_분포'!$B$2:$B$57,RANDBETWEEN(1,56))</f>
        <v/>
      </c>
      <c r="R915">
        <f>BETAINV(RAND(),5,5)</f>
        <v/>
      </c>
      <c r="S915">
        <f>'d_고정'!$B$1*'6_기대효과'!$H$7*('d_시나리오'!$I$7/'d_고정'!$B$2)*B915</f>
        <v/>
      </c>
      <c r="T915">
        <f>S915*D915</f>
        <v/>
      </c>
      <c r="U915">
        <f>S915*F915*H915</f>
        <v/>
      </c>
      <c r="V915">
        <f>S915*F915*(H915-1)</f>
        <v/>
      </c>
      <c r="W915">
        <f>U915*J915</f>
        <v/>
      </c>
      <c r="X915">
        <f>T915+W915</f>
        <v/>
      </c>
      <c r="Y915">
        <f>(T915*E915+W915*L915)*(1-R915-'d_고정'!$B$13)</f>
        <v/>
      </c>
      <c r="Z915">
        <f>(U915*N915*Q915+'d_고정'!$B$3*('6_기대효과'!$H$7/8)*Q915*'d_고정'!$B$10*P915*('6_기대효과'!$K$7/'d_고정'!$B$9))*(1-R915)</f>
        <v/>
      </c>
      <c r="AA915">
        <f>W915*L915*(1-R915-'d_고정'!$B$13)+U915*MAX(N915-'d_고정'!$B$10*P915*('6_기대효과'!$K$7/'d_고정'!$B$9),0)*Q915*(1-R915)</f>
        <v/>
      </c>
      <c r="AB915">
        <f>Y915+Z915</f>
        <v/>
      </c>
      <c r="AC915">
        <f>Y915/('d_고정'!$B$5*'6_기대효과'!$H$7/8)/'d_고정'!$B$6</f>
        <v/>
      </c>
      <c r="AD915">
        <f>Y915/('d_고정'!$B$8*'6_기대효과'!$H$7/8)</f>
        <v/>
      </c>
    </row>
    <row r="916">
      <c r="A916">
        <f>RAND()</f>
        <v/>
      </c>
      <c r="B916">
        <f>IF('d_시나리오'!$J$2='d_시나리오'!$H$2,'d_시나리오'!$I$2,IF(A916&lt;('d_시나리오'!$I$2-'d_시나리오'!$H$2)/('d_시나리오'!$J$2-'d_시나리오'!$H$2),'d_시나리오'!$H$2+SQRT(A916*('d_시나리오'!$J$2-'d_시나리오'!$H$2)*('d_시나리오'!$I$2-'d_시나리오'!$H$2)),'d_시나리오'!$J$2-SQRT((1-A916)*('d_시나리오'!$J$2-'d_시나리오'!$H$2)*('d_시나리오'!$J$2-'d_시나리오'!$I$2))))</f>
        <v/>
      </c>
      <c r="C916">
        <f>RAND()</f>
        <v/>
      </c>
      <c r="D916">
        <f>BETAINV(RAND(),IF(C916&lt;'d_고정'!$B$26,'d_고정'!$B$23,'d_고정'!$B$16)+1,'d_고정'!$B$17-IF(C916&lt;'d_고정'!$B$26,'d_고정'!$B$23,'d_고정'!$B$16)+1)*('d_고정'!$B$14+('d_고정'!$B$15-'d_고정'!$B$14)*RAND())</f>
        <v/>
      </c>
      <c r="E916">
        <f>INDEX('d_분포'!$A$2:$A$28,RANDBETWEEN(1,27))</f>
        <v/>
      </c>
      <c r="F916">
        <f>INDEX('d_분포'!$C$2:$C$5,RANDBETWEEN(1,4))*(0.9+0.2*RAND())</f>
        <v/>
      </c>
      <c r="G916">
        <f>RAND()</f>
        <v/>
      </c>
      <c r="H916">
        <f>(F916+(1-F916)*('d_고정'!$B$22*BETAINV(RAND(),IF(G916&lt;'d_고정'!$B$26,'d_고정'!$B$25,'d_고정'!$B$20)+1,'d_고정'!$B$21-IF(G916&lt;'d_고정'!$B$26,'d_고정'!$B$25,'d_고정'!$B$20)+1)+(1-'d_고정'!$B$22)*BETAINV(RAND(),IF(G916&lt;'d_고정'!$B$26,'d_고정'!$B$24,'d_고정'!$B$18)+1,'d_고정'!$B$19-IF(G916&lt;'d_고정'!$B$26,'d_고정'!$B$24,'d_고정'!$B$18)+1))*('d_고정'!$B$14+('d_고정'!$B$15-'d_고정'!$B$14)*RAND()))/F916</f>
        <v/>
      </c>
      <c r="I916">
        <f>RAND()</f>
        <v/>
      </c>
      <c r="J916">
        <f>IF('d_시나리오'!$J$3='d_시나리오'!$H$3,'d_시나리오'!$I$3,IF(I916&lt;('d_시나리오'!$I$3-'d_시나리오'!$H$3)/('d_시나리오'!$J$3-'d_시나리오'!$H$3),'d_시나리오'!$H$3+SQRT(I916*('d_시나리오'!$J$3-'d_시나리오'!$H$3)*('d_시나리오'!$I$3-'d_시나리오'!$H$3)),'d_시나리오'!$J$3-SQRT((1-I916)*('d_시나리오'!$J$3-'d_시나리오'!$H$3)*('d_시나리오'!$J$3-'d_시나리오'!$I$3))))</f>
        <v/>
      </c>
      <c r="K916">
        <f>RAND()</f>
        <v/>
      </c>
      <c r="L916">
        <f>IF('d_시나리오'!$J$4='d_시나리오'!$H$4,'d_시나리오'!$I$4,IF(K916&lt;('d_시나리오'!$I$4-'d_시나리오'!$H$4)/('d_시나리오'!$J$4-'d_시나리오'!$H$4),'d_시나리오'!$H$4+SQRT(K916*('d_시나리오'!$J$4-'d_시나리오'!$H$4)*('d_시나리오'!$I$4-'d_시나리오'!$H$4)),'d_시나리오'!$J$4-SQRT((1-K916)*('d_시나리오'!$J$4-'d_시나리오'!$H$4)*('d_시나리오'!$J$4-'d_시나리오'!$I$4))))</f>
        <v/>
      </c>
      <c r="M916">
        <f>RAND()</f>
        <v/>
      </c>
      <c r="N916">
        <f>IF('d_시나리오'!$J$5='d_시나리오'!$H$5,'d_시나리오'!$I$5,IF(M916&lt;('d_시나리오'!$I$5-'d_시나리오'!$H$5)/('d_시나리오'!$J$5-'d_시나리오'!$H$5),'d_시나리오'!$H$5+SQRT(M916*('d_시나리오'!$J$5-'d_시나리오'!$H$5)*('d_시나리오'!$I$5-'d_시나리오'!$H$5)),'d_시나리오'!$J$5-SQRT((1-M916)*('d_시나리오'!$J$5-'d_시나리오'!$H$5)*('d_시나리오'!$J$5-'d_시나리오'!$I$5))))</f>
        <v/>
      </c>
      <c r="O916">
        <f>RAND()</f>
        <v/>
      </c>
      <c r="P916">
        <f>IF('d_시나리오'!$J$6='d_시나리오'!$H$6,'d_시나리오'!$I$6,IF(O916&lt;('d_시나리오'!$I$6-'d_시나리오'!$H$6)/('d_시나리오'!$J$6-'d_시나리오'!$H$6),'d_시나리오'!$H$6+SQRT(O916*('d_시나리오'!$J$6-'d_시나리오'!$H$6)*('d_시나리오'!$I$6-'d_시나리오'!$H$6)),'d_시나리오'!$J$6-SQRT((1-O916)*('d_시나리오'!$J$6-'d_시나리오'!$H$6)*('d_시나리오'!$J$6-'d_시나리오'!$I$6))))</f>
        <v/>
      </c>
      <c r="Q916">
        <f>INDEX('d_분포'!$B$2:$B$57,RANDBETWEEN(1,56))</f>
        <v/>
      </c>
      <c r="R916">
        <f>BETAINV(RAND(),5,5)</f>
        <v/>
      </c>
      <c r="S916">
        <f>'d_고정'!$B$1*'6_기대효과'!$H$7*('d_시나리오'!$I$7/'d_고정'!$B$2)*B916</f>
        <v/>
      </c>
      <c r="T916">
        <f>S916*D916</f>
        <v/>
      </c>
      <c r="U916">
        <f>S916*F916*H916</f>
        <v/>
      </c>
      <c r="V916">
        <f>S916*F916*(H916-1)</f>
        <v/>
      </c>
      <c r="W916">
        <f>U916*J916</f>
        <v/>
      </c>
      <c r="X916">
        <f>T916+W916</f>
        <v/>
      </c>
      <c r="Y916">
        <f>(T916*E916+W916*L916)*(1-R916-'d_고정'!$B$13)</f>
        <v/>
      </c>
      <c r="Z916">
        <f>(U916*N916*Q916+'d_고정'!$B$3*('6_기대효과'!$H$7/8)*Q916*'d_고정'!$B$10*P916*('6_기대효과'!$K$7/'d_고정'!$B$9))*(1-R916)</f>
        <v/>
      </c>
      <c r="AA916">
        <f>W916*L916*(1-R916-'d_고정'!$B$13)+U916*MAX(N916-'d_고정'!$B$10*P916*('6_기대효과'!$K$7/'d_고정'!$B$9),0)*Q916*(1-R916)</f>
        <v/>
      </c>
      <c r="AB916">
        <f>Y916+Z916</f>
        <v/>
      </c>
      <c r="AC916">
        <f>Y916/('d_고정'!$B$5*'6_기대효과'!$H$7/8)/'d_고정'!$B$6</f>
        <v/>
      </c>
      <c r="AD916">
        <f>Y916/('d_고정'!$B$8*'6_기대효과'!$H$7/8)</f>
        <v/>
      </c>
    </row>
    <row r="917">
      <c r="A917">
        <f>RAND()</f>
        <v/>
      </c>
      <c r="B917">
        <f>IF('d_시나리오'!$J$2='d_시나리오'!$H$2,'d_시나리오'!$I$2,IF(A917&lt;('d_시나리오'!$I$2-'d_시나리오'!$H$2)/('d_시나리오'!$J$2-'d_시나리오'!$H$2),'d_시나리오'!$H$2+SQRT(A917*('d_시나리오'!$J$2-'d_시나리오'!$H$2)*('d_시나리오'!$I$2-'d_시나리오'!$H$2)),'d_시나리오'!$J$2-SQRT((1-A917)*('d_시나리오'!$J$2-'d_시나리오'!$H$2)*('d_시나리오'!$J$2-'d_시나리오'!$I$2))))</f>
        <v/>
      </c>
      <c r="C917">
        <f>RAND()</f>
        <v/>
      </c>
      <c r="D917">
        <f>BETAINV(RAND(),IF(C917&lt;'d_고정'!$B$26,'d_고정'!$B$23,'d_고정'!$B$16)+1,'d_고정'!$B$17-IF(C917&lt;'d_고정'!$B$26,'d_고정'!$B$23,'d_고정'!$B$16)+1)*('d_고정'!$B$14+('d_고정'!$B$15-'d_고정'!$B$14)*RAND())</f>
        <v/>
      </c>
      <c r="E917">
        <f>INDEX('d_분포'!$A$2:$A$28,RANDBETWEEN(1,27))</f>
        <v/>
      </c>
      <c r="F917">
        <f>INDEX('d_분포'!$C$2:$C$5,RANDBETWEEN(1,4))*(0.9+0.2*RAND())</f>
        <v/>
      </c>
      <c r="G917">
        <f>RAND()</f>
        <v/>
      </c>
      <c r="H917">
        <f>(F917+(1-F917)*('d_고정'!$B$22*BETAINV(RAND(),IF(G917&lt;'d_고정'!$B$26,'d_고정'!$B$25,'d_고정'!$B$20)+1,'d_고정'!$B$21-IF(G917&lt;'d_고정'!$B$26,'d_고정'!$B$25,'d_고정'!$B$20)+1)+(1-'d_고정'!$B$22)*BETAINV(RAND(),IF(G917&lt;'d_고정'!$B$26,'d_고정'!$B$24,'d_고정'!$B$18)+1,'d_고정'!$B$19-IF(G917&lt;'d_고정'!$B$26,'d_고정'!$B$24,'d_고정'!$B$18)+1))*('d_고정'!$B$14+('d_고정'!$B$15-'d_고정'!$B$14)*RAND()))/F917</f>
        <v/>
      </c>
      <c r="I917">
        <f>RAND()</f>
        <v/>
      </c>
      <c r="J917">
        <f>IF('d_시나리오'!$J$3='d_시나리오'!$H$3,'d_시나리오'!$I$3,IF(I917&lt;('d_시나리오'!$I$3-'d_시나리오'!$H$3)/('d_시나리오'!$J$3-'d_시나리오'!$H$3),'d_시나리오'!$H$3+SQRT(I917*('d_시나리오'!$J$3-'d_시나리오'!$H$3)*('d_시나리오'!$I$3-'d_시나리오'!$H$3)),'d_시나리오'!$J$3-SQRT((1-I917)*('d_시나리오'!$J$3-'d_시나리오'!$H$3)*('d_시나리오'!$J$3-'d_시나리오'!$I$3))))</f>
        <v/>
      </c>
      <c r="K917">
        <f>RAND()</f>
        <v/>
      </c>
      <c r="L917">
        <f>IF('d_시나리오'!$J$4='d_시나리오'!$H$4,'d_시나리오'!$I$4,IF(K917&lt;('d_시나리오'!$I$4-'d_시나리오'!$H$4)/('d_시나리오'!$J$4-'d_시나리오'!$H$4),'d_시나리오'!$H$4+SQRT(K917*('d_시나리오'!$J$4-'d_시나리오'!$H$4)*('d_시나리오'!$I$4-'d_시나리오'!$H$4)),'d_시나리오'!$J$4-SQRT((1-K917)*('d_시나리오'!$J$4-'d_시나리오'!$H$4)*('d_시나리오'!$J$4-'d_시나리오'!$I$4))))</f>
        <v/>
      </c>
      <c r="M917">
        <f>RAND()</f>
        <v/>
      </c>
      <c r="N917">
        <f>IF('d_시나리오'!$J$5='d_시나리오'!$H$5,'d_시나리오'!$I$5,IF(M917&lt;('d_시나리오'!$I$5-'d_시나리오'!$H$5)/('d_시나리오'!$J$5-'d_시나리오'!$H$5),'d_시나리오'!$H$5+SQRT(M917*('d_시나리오'!$J$5-'d_시나리오'!$H$5)*('d_시나리오'!$I$5-'d_시나리오'!$H$5)),'d_시나리오'!$J$5-SQRT((1-M917)*('d_시나리오'!$J$5-'d_시나리오'!$H$5)*('d_시나리오'!$J$5-'d_시나리오'!$I$5))))</f>
        <v/>
      </c>
      <c r="O917">
        <f>RAND()</f>
        <v/>
      </c>
      <c r="P917">
        <f>IF('d_시나리오'!$J$6='d_시나리오'!$H$6,'d_시나리오'!$I$6,IF(O917&lt;('d_시나리오'!$I$6-'d_시나리오'!$H$6)/('d_시나리오'!$J$6-'d_시나리오'!$H$6),'d_시나리오'!$H$6+SQRT(O917*('d_시나리오'!$J$6-'d_시나리오'!$H$6)*('d_시나리오'!$I$6-'d_시나리오'!$H$6)),'d_시나리오'!$J$6-SQRT((1-O917)*('d_시나리오'!$J$6-'d_시나리오'!$H$6)*('d_시나리오'!$J$6-'d_시나리오'!$I$6))))</f>
        <v/>
      </c>
      <c r="Q917">
        <f>INDEX('d_분포'!$B$2:$B$57,RANDBETWEEN(1,56))</f>
        <v/>
      </c>
      <c r="R917">
        <f>BETAINV(RAND(),5,5)</f>
        <v/>
      </c>
      <c r="S917">
        <f>'d_고정'!$B$1*'6_기대효과'!$H$7*('d_시나리오'!$I$7/'d_고정'!$B$2)*B917</f>
        <v/>
      </c>
      <c r="T917">
        <f>S917*D917</f>
        <v/>
      </c>
      <c r="U917">
        <f>S917*F917*H917</f>
        <v/>
      </c>
      <c r="V917">
        <f>S917*F917*(H917-1)</f>
        <v/>
      </c>
      <c r="W917">
        <f>U917*J917</f>
        <v/>
      </c>
      <c r="X917">
        <f>T917+W917</f>
        <v/>
      </c>
      <c r="Y917">
        <f>(T917*E917+W917*L917)*(1-R917-'d_고정'!$B$13)</f>
        <v/>
      </c>
      <c r="Z917">
        <f>(U917*N917*Q917+'d_고정'!$B$3*('6_기대효과'!$H$7/8)*Q917*'d_고정'!$B$10*P917*('6_기대효과'!$K$7/'d_고정'!$B$9))*(1-R917)</f>
        <v/>
      </c>
      <c r="AA917">
        <f>W917*L917*(1-R917-'d_고정'!$B$13)+U917*MAX(N917-'d_고정'!$B$10*P917*('6_기대효과'!$K$7/'d_고정'!$B$9),0)*Q917*(1-R917)</f>
        <v/>
      </c>
      <c r="AB917">
        <f>Y917+Z917</f>
        <v/>
      </c>
      <c r="AC917">
        <f>Y917/('d_고정'!$B$5*'6_기대효과'!$H$7/8)/'d_고정'!$B$6</f>
        <v/>
      </c>
      <c r="AD917">
        <f>Y917/('d_고정'!$B$8*'6_기대효과'!$H$7/8)</f>
        <v/>
      </c>
    </row>
    <row r="918">
      <c r="A918">
        <f>RAND()</f>
        <v/>
      </c>
      <c r="B918">
        <f>IF('d_시나리오'!$J$2='d_시나리오'!$H$2,'d_시나리오'!$I$2,IF(A918&lt;('d_시나리오'!$I$2-'d_시나리오'!$H$2)/('d_시나리오'!$J$2-'d_시나리오'!$H$2),'d_시나리오'!$H$2+SQRT(A918*('d_시나리오'!$J$2-'d_시나리오'!$H$2)*('d_시나리오'!$I$2-'d_시나리오'!$H$2)),'d_시나리오'!$J$2-SQRT((1-A918)*('d_시나리오'!$J$2-'d_시나리오'!$H$2)*('d_시나리오'!$J$2-'d_시나리오'!$I$2))))</f>
        <v/>
      </c>
      <c r="C918">
        <f>RAND()</f>
        <v/>
      </c>
      <c r="D918">
        <f>BETAINV(RAND(),IF(C918&lt;'d_고정'!$B$26,'d_고정'!$B$23,'d_고정'!$B$16)+1,'d_고정'!$B$17-IF(C918&lt;'d_고정'!$B$26,'d_고정'!$B$23,'d_고정'!$B$16)+1)*('d_고정'!$B$14+('d_고정'!$B$15-'d_고정'!$B$14)*RAND())</f>
        <v/>
      </c>
      <c r="E918">
        <f>INDEX('d_분포'!$A$2:$A$28,RANDBETWEEN(1,27))</f>
        <v/>
      </c>
      <c r="F918">
        <f>INDEX('d_분포'!$C$2:$C$5,RANDBETWEEN(1,4))*(0.9+0.2*RAND())</f>
        <v/>
      </c>
      <c r="G918">
        <f>RAND()</f>
        <v/>
      </c>
      <c r="H918">
        <f>(F918+(1-F918)*('d_고정'!$B$22*BETAINV(RAND(),IF(G918&lt;'d_고정'!$B$26,'d_고정'!$B$25,'d_고정'!$B$20)+1,'d_고정'!$B$21-IF(G918&lt;'d_고정'!$B$26,'d_고정'!$B$25,'d_고정'!$B$20)+1)+(1-'d_고정'!$B$22)*BETAINV(RAND(),IF(G918&lt;'d_고정'!$B$26,'d_고정'!$B$24,'d_고정'!$B$18)+1,'d_고정'!$B$19-IF(G918&lt;'d_고정'!$B$26,'d_고정'!$B$24,'d_고정'!$B$18)+1))*('d_고정'!$B$14+('d_고정'!$B$15-'d_고정'!$B$14)*RAND()))/F918</f>
        <v/>
      </c>
      <c r="I918">
        <f>RAND()</f>
        <v/>
      </c>
      <c r="J918">
        <f>IF('d_시나리오'!$J$3='d_시나리오'!$H$3,'d_시나리오'!$I$3,IF(I918&lt;('d_시나리오'!$I$3-'d_시나리오'!$H$3)/('d_시나리오'!$J$3-'d_시나리오'!$H$3),'d_시나리오'!$H$3+SQRT(I918*('d_시나리오'!$J$3-'d_시나리오'!$H$3)*('d_시나리오'!$I$3-'d_시나리오'!$H$3)),'d_시나리오'!$J$3-SQRT((1-I918)*('d_시나리오'!$J$3-'d_시나리오'!$H$3)*('d_시나리오'!$J$3-'d_시나리오'!$I$3))))</f>
        <v/>
      </c>
      <c r="K918">
        <f>RAND()</f>
        <v/>
      </c>
      <c r="L918">
        <f>IF('d_시나리오'!$J$4='d_시나리오'!$H$4,'d_시나리오'!$I$4,IF(K918&lt;('d_시나리오'!$I$4-'d_시나리오'!$H$4)/('d_시나리오'!$J$4-'d_시나리오'!$H$4),'d_시나리오'!$H$4+SQRT(K918*('d_시나리오'!$J$4-'d_시나리오'!$H$4)*('d_시나리오'!$I$4-'d_시나리오'!$H$4)),'d_시나리오'!$J$4-SQRT((1-K918)*('d_시나리오'!$J$4-'d_시나리오'!$H$4)*('d_시나리오'!$J$4-'d_시나리오'!$I$4))))</f>
        <v/>
      </c>
      <c r="M918">
        <f>RAND()</f>
        <v/>
      </c>
      <c r="N918">
        <f>IF('d_시나리오'!$J$5='d_시나리오'!$H$5,'d_시나리오'!$I$5,IF(M918&lt;('d_시나리오'!$I$5-'d_시나리오'!$H$5)/('d_시나리오'!$J$5-'d_시나리오'!$H$5),'d_시나리오'!$H$5+SQRT(M918*('d_시나리오'!$J$5-'d_시나리오'!$H$5)*('d_시나리오'!$I$5-'d_시나리오'!$H$5)),'d_시나리오'!$J$5-SQRT((1-M918)*('d_시나리오'!$J$5-'d_시나리오'!$H$5)*('d_시나리오'!$J$5-'d_시나리오'!$I$5))))</f>
        <v/>
      </c>
      <c r="O918">
        <f>RAND()</f>
        <v/>
      </c>
      <c r="P918">
        <f>IF('d_시나리오'!$J$6='d_시나리오'!$H$6,'d_시나리오'!$I$6,IF(O918&lt;('d_시나리오'!$I$6-'d_시나리오'!$H$6)/('d_시나리오'!$J$6-'d_시나리오'!$H$6),'d_시나리오'!$H$6+SQRT(O918*('d_시나리오'!$J$6-'d_시나리오'!$H$6)*('d_시나리오'!$I$6-'d_시나리오'!$H$6)),'d_시나리오'!$J$6-SQRT((1-O918)*('d_시나리오'!$J$6-'d_시나리오'!$H$6)*('d_시나리오'!$J$6-'d_시나리오'!$I$6))))</f>
        <v/>
      </c>
      <c r="Q918">
        <f>INDEX('d_분포'!$B$2:$B$57,RANDBETWEEN(1,56))</f>
        <v/>
      </c>
      <c r="R918">
        <f>BETAINV(RAND(),5,5)</f>
        <v/>
      </c>
      <c r="S918">
        <f>'d_고정'!$B$1*'6_기대효과'!$H$7*('d_시나리오'!$I$7/'d_고정'!$B$2)*B918</f>
        <v/>
      </c>
      <c r="T918">
        <f>S918*D918</f>
        <v/>
      </c>
      <c r="U918">
        <f>S918*F918*H918</f>
        <v/>
      </c>
      <c r="V918">
        <f>S918*F918*(H918-1)</f>
        <v/>
      </c>
      <c r="W918">
        <f>U918*J918</f>
        <v/>
      </c>
      <c r="X918">
        <f>T918+W918</f>
        <v/>
      </c>
      <c r="Y918">
        <f>(T918*E918+W918*L918)*(1-R918-'d_고정'!$B$13)</f>
        <v/>
      </c>
      <c r="Z918">
        <f>(U918*N918*Q918+'d_고정'!$B$3*('6_기대효과'!$H$7/8)*Q918*'d_고정'!$B$10*P918*('6_기대효과'!$K$7/'d_고정'!$B$9))*(1-R918)</f>
        <v/>
      </c>
      <c r="AA918">
        <f>W918*L918*(1-R918-'d_고정'!$B$13)+U918*MAX(N918-'d_고정'!$B$10*P918*('6_기대효과'!$K$7/'d_고정'!$B$9),0)*Q918*(1-R918)</f>
        <v/>
      </c>
      <c r="AB918">
        <f>Y918+Z918</f>
        <v/>
      </c>
      <c r="AC918">
        <f>Y918/('d_고정'!$B$5*'6_기대효과'!$H$7/8)/'d_고정'!$B$6</f>
        <v/>
      </c>
      <c r="AD918">
        <f>Y918/('d_고정'!$B$8*'6_기대효과'!$H$7/8)</f>
        <v/>
      </c>
    </row>
    <row r="919">
      <c r="A919">
        <f>RAND()</f>
        <v/>
      </c>
      <c r="B919">
        <f>IF('d_시나리오'!$J$2='d_시나리오'!$H$2,'d_시나리오'!$I$2,IF(A919&lt;('d_시나리오'!$I$2-'d_시나리오'!$H$2)/('d_시나리오'!$J$2-'d_시나리오'!$H$2),'d_시나리오'!$H$2+SQRT(A919*('d_시나리오'!$J$2-'d_시나리오'!$H$2)*('d_시나리오'!$I$2-'d_시나리오'!$H$2)),'d_시나리오'!$J$2-SQRT((1-A919)*('d_시나리오'!$J$2-'d_시나리오'!$H$2)*('d_시나리오'!$J$2-'d_시나리오'!$I$2))))</f>
        <v/>
      </c>
      <c r="C919">
        <f>RAND()</f>
        <v/>
      </c>
      <c r="D919">
        <f>BETAINV(RAND(),IF(C919&lt;'d_고정'!$B$26,'d_고정'!$B$23,'d_고정'!$B$16)+1,'d_고정'!$B$17-IF(C919&lt;'d_고정'!$B$26,'d_고정'!$B$23,'d_고정'!$B$16)+1)*('d_고정'!$B$14+('d_고정'!$B$15-'d_고정'!$B$14)*RAND())</f>
        <v/>
      </c>
      <c r="E919">
        <f>INDEX('d_분포'!$A$2:$A$28,RANDBETWEEN(1,27))</f>
        <v/>
      </c>
      <c r="F919">
        <f>INDEX('d_분포'!$C$2:$C$5,RANDBETWEEN(1,4))*(0.9+0.2*RAND())</f>
        <v/>
      </c>
      <c r="G919">
        <f>RAND()</f>
        <v/>
      </c>
      <c r="H919">
        <f>(F919+(1-F919)*('d_고정'!$B$22*BETAINV(RAND(),IF(G919&lt;'d_고정'!$B$26,'d_고정'!$B$25,'d_고정'!$B$20)+1,'d_고정'!$B$21-IF(G919&lt;'d_고정'!$B$26,'d_고정'!$B$25,'d_고정'!$B$20)+1)+(1-'d_고정'!$B$22)*BETAINV(RAND(),IF(G919&lt;'d_고정'!$B$26,'d_고정'!$B$24,'d_고정'!$B$18)+1,'d_고정'!$B$19-IF(G919&lt;'d_고정'!$B$26,'d_고정'!$B$24,'d_고정'!$B$18)+1))*('d_고정'!$B$14+('d_고정'!$B$15-'d_고정'!$B$14)*RAND()))/F919</f>
        <v/>
      </c>
      <c r="I919">
        <f>RAND()</f>
        <v/>
      </c>
      <c r="J919">
        <f>IF('d_시나리오'!$J$3='d_시나리오'!$H$3,'d_시나리오'!$I$3,IF(I919&lt;('d_시나리오'!$I$3-'d_시나리오'!$H$3)/('d_시나리오'!$J$3-'d_시나리오'!$H$3),'d_시나리오'!$H$3+SQRT(I919*('d_시나리오'!$J$3-'d_시나리오'!$H$3)*('d_시나리오'!$I$3-'d_시나리오'!$H$3)),'d_시나리오'!$J$3-SQRT((1-I919)*('d_시나리오'!$J$3-'d_시나리오'!$H$3)*('d_시나리오'!$J$3-'d_시나리오'!$I$3))))</f>
        <v/>
      </c>
      <c r="K919">
        <f>RAND()</f>
        <v/>
      </c>
      <c r="L919">
        <f>IF('d_시나리오'!$J$4='d_시나리오'!$H$4,'d_시나리오'!$I$4,IF(K919&lt;('d_시나리오'!$I$4-'d_시나리오'!$H$4)/('d_시나리오'!$J$4-'d_시나리오'!$H$4),'d_시나리오'!$H$4+SQRT(K919*('d_시나리오'!$J$4-'d_시나리오'!$H$4)*('d_시나리오'!$I$4-'d_시나리오'!$H$4)),'d_시나리오'!$J$4-SQRT((1-K919)*('d_시나리오'!$J$4-'d_시나리오'!$H$4)*('d_시나리오'!$J$4-'d_시나리오'!$I$4))))</f>
        <v/>
      </c>
      <c r="M919">
        <f>RAND()</f>
        <v/>
      </c>
      <c r="N919">
        <f>IF('d_시나리오'!$J$5='d_시나리오'!$H$5,'d_시나리오'!$I$5,IF(M919&lt;('d_시나리오'!$I$5-'d_시나리오'!$H$5)/('d_시나리오'!$J$5-'d_시나리오'!$H$5),'d_시나리오'!$H$5+SQRT(M919*('d_시나리오'!$J$5-'d_시나리오'!$H$5)*('d_시나리오'!$I$5-'d_시나리오'!$H$5)),'d_시나리오'!$J$5-SQRT((1-M919)*('d_시나리오'!$J$5-'d_시나리오'!$H$5)*('d_시나리오'!$J$5-'d_시나리오'!$I$5))))</f>
        <v/>
      </c>
      <c r="O919">
        <f>RAND()</f>
        <v/>
      </c>
      <c r="P919">
        <f>IF('d_시나리오'!$J$6='d_시나리오'!$H$6,'d_시나리오'!$I$6,IF(O919&lt;('d_시나리오'!$I$6-'d_시나리오'!$H$6)/('d_시나리오'!$J$6-'d_시나리오'!$H$6),'d_시나리오'!$H$6+SQRT(O919*('d_시나리오'!$J$6-'d_시나리오'!$H$6)*('d_시나리오'!$I$6-'d_시나리오'!$H$6)),'d_시나리오'!$J$6-SQRT((1-O919)*('d_시나리오'!$J$6-'d_시나리오'!$H$6)*('d_시나리오'!$J$6-'d_시나리오'!$I$6))))</f>
        <v/>
      </c>
      <c r="Q919">
        <f>INDEX('d_분포'!$B$2:$B$57,RANDBETWEEN(1,56))</f>
        <v/>
      </c>
      <c r="R919">
        <f>BETAINV(RAND(),5,5)</f>
        <v/>
      </c>
      <c r="S919">
        <f>'d_고정'!$B$1*'6_기대효과'!$H$7*('d_시나리오'!$I$7/'d_고정'!$B$2)*B919</f>
        <v/>
      </c>
      <c r="T919">
        <f>S919*D919</f>
        <v/>
      </c>
      <c r="U919">
        <f>S919*F919*H919</f>
        <v/>
      </c>
      <c r="V919">
        <f>S919*F919*(H919-1)</f>
        <v/>
      </c>
      <c r="W919">
        <f>U919*J919</f>
        <v/>
      </c>
      <c r="X919">
        <f>T919+W919</f>
        <v/>
      </c>
      <c r="Y919">
        <f>(T919*E919+W919*L919)*(1-R919-'d_고정'!$B$13)</f>
        <v/>
      </c>
      <c r="Z919">
        <f>(U919*N919*Q919+'d_고정'!$B$3*('6_기대효과'!$H$7/8)*Q919*'d_고정'!$B$10*P919*('6_기대효과'!$K$7/'d_고정'!$B$9))*(1-R919)</f>
        <v/>
      </c>
      <c r="AA919">
        <f>W919*L919*(1-R919-'d_고정'!$B$13)+U919*MAX(N919-'d_고정'!$B$10*P919*('6_기대효과'!$K$7/'d_고정'!$B$9),0)*Q919*(1-R919)</f>
        <v/>
      </c>
      <c r="AB919">
        <f>Y919+Z919</f>
        <v/>
      </c>
      <c r="AC919">
        <f>Y919/('d_고정'!$B$5*'6_기대효과'!$H$7/8)/'d_고정'!$B$6</f>
        <v/>
      </c>
      <c r="AD919">
        <f>Y919/('d_고정'!$B$8*'6_기대효과'!$H$7/8)</f>
        <v/>
      </c>
    </row>
    <row r="920">
      <c r="A920">
        <f>RAND()</f>
        <v/>
      </c>
      <c r="B920">
        <f>IF('d_시나리오'!$J$2='d_시나리오'!$H$2,'d_시나리오'!$I$2,IF(A920&lt;('d_시나리오'!$I$2-'d_시나리오'!$H$2)/('d_시나리오'!$J$2-'d_시나리오'!$H$2),'d_시나리오'!$H$2+SQRT(A920*('d_시나리오'!$J$2-'d_시나리오'!$H$2)*('d_시나리오'!$I$2-'d_시나리오'!$H$2)),'d_시나리오'!$J$2-SQRT((1-A920)*('d_시나리오'!$J$2-'d_시나리오'!$H$2)*('d_시나리오'!$J$2-'d_시나리오'!$I$2))))</f>
        <v/>
      </c>
      <c r="C920">
        <f>RAND()</f>
        <v/>
      </c>
      <c r="D920">
        <f>BETAINV(RAND(),IF(C920&lt;'d_고정'!$B$26,'d_고정'!$B$23,'d_고정'!$B$16)+1,'d_고정'!$B$17-IF(C920&lt;'d_고정'!$B$26,'d_고정'!$B$23,'d_고정'!$B$16)+1)*('d_고정'!$B$14+('d_고정'!$B$15-'d_고정'!$B$14)*RAND())</f>
        <v/>
      </c>
      <c r="E920">
        <f>INDEX('d_분포'!$A$2:$A$28,RANDBETWEEN(1,27))</f>
        <v/>
      </c>
      <c r="F920">
        <f>INDEX('d_분포'!$C$2:$C$5,RANDBETWEEN(1,4))*(0.9+0.2*RAND())</f>
        <v/>
      </c>
      <c r="G920">
        <f>RAND()</f>
        <v/>
      </c>
      <c r="H920">
        <f>(F920+(1-F920)*('d_고정'!$B$22*BETAINV(RAND(),IF(G920&lt;'d_고정'!$B$26,'d_고정'!$B$25,'d_고정'!$B$20)+1,'d_고정'!$B$21-IF(G920&lt;'d_고정'!$B$26,'d_고정'!$B$25,'d_고정'!$B$20)+1)+(1-'d_고정'!$B$22)*BETAINV(RAND(),IF(G920&lt;'d_고정'!$B$26,'d_고정'!$B$24,'d_고정'!$B$18)+1,'d_고정'!$B$19-IF(G920&lt;'d_고정'!$B$26,'d_고정'!$B$24,'d_고정'!$B$18)+1))*('d_고정'!$B$14+('d_고정'!$B$15-'d_고정'!$B$14)*RAND()))/F920</f>
        <v/>
      </c>
      <c r="I920">
        <f>RAND()</f>
        <v/>
      </c>
      <c r="J920">
        <f>IF('d_시나리오'!$J$3='d_시나리오'!$H$3,'d_시나리오'!$I$3,IF(I920&lt;('d_시나리오'!$I$3-'d_시나리오'!$H$3)/('d_시나리오'!$J$3-'d_시나리오'!$H$3),'d_시나리오'!$H$3+SQRT(I920*('d_시나리오'!$J$3-'d_시나리오'!$H$3)*('d_시나리오'!$I$3-'d_시나리오'!$H$3)),'d_시나리오'!$J$3-SQRT((1-I920)*('d_시나리오'!$J$3-'d_시나리오'!$H$3)*('d_시나리오'!$J$3-'d_시나리오'!$I$3))))</f>
        <v/>
      </c>
      <c r="K920">
        <f>RAND()</f>
        <v/>
      </c>
      <c r="L920">
        <f>IF('d_시나리오'!$J$4='d_시나리오'!$H$4,'d_시나리오'!$I$4,IF(K920&lt;('d_시나리오'!$I$4-'d_시나리오'!$H$4)/('d_시나리오'!$J$4-'d_시나리오'!$H$4),'d_시나리오'!$H$4+SQRT(K920*('d_시나리오'!$J$4-'d_시나리오'!$H$4)*('d_시나리오'!$I$4-'d_시나리오'!$H$4)),'d_시나리오'!$J$4-SQRT((1-K920)*('d_시나리오'!$J$4-'d_시나리오'!$H$4)*('d_시나리오'!$J$4-'d_시나리오'!$I$4))))</f>
        <v/>
      </c>
      <c r="M920">
        <f>RAND()</f>
        <v/>
      </c>
      <c r="N920">
        <f>IF('d_시나리오'!$J$5='d_시나리오'!$H$5,'d_시나리오'!$I$5,IF(M920&lt;('d_시나리오'!$I$5-'d_시나리오'!$H$5)/('d_시나리오'!$J$5-'d_시나리오'!$H$5),'d_시나리오'!$H$5+SQRT(M920*('d_시나리오'!$J$5-'d_시나리오'!$H$5)*('d_시나리오'!$I$5-'d_시나리오'!$H$5)),'d_시나리오'!$J$5-SQRT((1-M920)*('d_시나리오'!$J$5-'d_시나리오'!$H$5)*('d_시나리오'!$J$5-'d_시나리오'!$I$5))))</f>
        <v/>
      </c>
      <c r="O920">
        <f>RAND()</f>
        <v/>
      </c>
      <c r="P920">
        <f>IF('d_시나리오'!$J$6='d_시나리오'!$H$6,'d_시나리오'!$I$6,IF(O920&lt;('d_시나리오'!$I$6-'d_시나리오'!$H$6)/('d_시나리오'!$J$6-'d_시나리오'!$H$6),'d_시나리오'!$H$6+SQRT(O920*('d_시나리오'!$J$6-'d_시나리오'!$H$6)*('d_시나리오'!$I$6-'d_시나리오'!$H$6)),'d_시나리오'!$J$6-SQRT((1-O920)*('d_시나리오'!$J$6-'d_시나리오'!$H$6)*('d_시나리오'!$J$6-'d_시나리오'!$I$6))))</f>
        <v/>
      </c>
      <c r="Q920">
        <f>INDEX('d_분포'!$B$2:$B$57,RANDBETWEEN(1,56))</f>
        <v/>
      </c>
      <c r="R920">
        <f>BETAINV(RAND(),5,5)</f>
        <v/>
      </c>
      <c r="S920">
        <f>'d_고정'!$B$1*'6_기대효과'!$H$7*('d_시나리오'!$I$7/'d_고정'!$B$2)*B920</f>
        <v/>
      </c>
      <c r="T920">
        <f>S920*D920</f>
        <v/>
      </c>
      <c r="U920">
        <f>S920*F920*H920</f>
        <v/>
      </c>
      <c r="V920">
        <f>S920*F920*(H920-1)</f>
        <v/>
      </c>
      <c r="W920">
        <f>U920*J920</f>
        <v/>
      </c>
      <c r="X920">
        <f>T920+W920</f>
        <v/>
      </c>
      <c r="Y920">
        <f>(T920*E920+W920*L920)*(1-R920-'d_고정'!$B$13)</f>
        <v/>
      </c>
      <c r="Z920">
        <f>(U920*N920*Q920+'d_고정'!$B$3*('6_기대효과'!$H$7/8)*Q920*'d_고정'!$B$10*P920*('6_기대효과'!$K$7/'d_고정'!$B$9))*(1-R920)</f>
        <v/>
      </c>
      <c r="AA920">
        <f>W920*L920*(1-R920-'d_고정'!$B$13)+U920*MAX(N920-'d_고정'!$B$10*P920*('6_기대효과'!$K$7/'d_고정'!$B$9),0)*Q920*(1-R920)</f>
        <v/>
      </c>
      <c r="AB920">
        <f>Y920+Z920</f>
        <v/>
      </c>
      <c r="AC920">
        <f>Y920/('d_고정'!$B$5*'6_기대효과'!$H$7/8)/'d_고정'!$B$6</f>
        <v/>
      </c>
      <c r="AD920">
        <f>Y920/('d_고정'!$B$8*'6_기대효과'!$H$7/8)</f>
        <v/>
      </c>
    </row>
    <row r="921">
      <c r="A921">
        <f>RAND()</f>
        <v/>
      </c>
      <c r="B921">
        <f>IF('d_시나리오'!$J$2='d_시나리오'!$H$2,'d_시나리오'!$I$2,IF(A921&lt;('d_시나리오'!$I$2-'d_시나리오'!$H$2)/('d_시나리오'!$J$2-'d_시나리오'!$H$2),'d_시나리오'!$H$2+SQRT(A921*('d_시나리오'!$J$2-'d_시나리오'!$H$2)*('d_시나리오'!$I$2-'d_시나리오'!$H$2)),'d_시나리오'!$J$2-SQRT((1-A921)*('d_시나리오'!$J$2-'d_시나리오'!$H$2)*('d_시나리오'!$J$2-'d_시나리오'!$I$2))))</f>
        <v/>
      </c>
      <c r="C921">
        <f>RAND()</f>
        <v/>
      </c>
      <c r="D921">
        <f>BETAINV(RAND(),IF(C921&lt;'d_고정'!$B$26,'d_고정'!$B$23,'d_고정'!$B$16)+1,'d_고정'!$B$17-IF(C921&lt;'d_고정'!$B$26,'d_고정'!$B$23,'d_고정'!$B$16)+1)*('d_고정'!$B$14+('d_고정'!$B$15-'d_고정'!$B$14)*RAND())</f>
        <v/>
      </c>
      <c r="E921">
        <f>INDEX('d_분포'!$A$2:$A$28,RANDBETWEEN(1,27))</f>
        <v/>
      </c>
      <c r="F921">
        <f>INDEX('d_분포'!$C$2:$C$5,RANDBETWEEN(1,4))*(0.9+0.2*RAND())</f>
        <v/>
      </c>
      <c r="G921">
        <f>RAND()</f>
        <v/>
      </c>
      <c r="H921">
        <f>(F921+(1-F921)*('d_고정'!$B$22*BETAINV(RAND(),IF(G921&lt;'d_고정'!$B$26,'d_고정'!$B$25,'d_고정'!$B$20)+1,'d_고정'!$B$21-IF(G921&lt;'d_고정'!$B$26,'d_고정'!$B$25,'d_고정'!$B$20)+1)+(1-'d_고정'!$B$22)*BETAINV(RAND(),IF(G921&lt;'d_고정'!$B$26,'d_고정'!$B$24,'d_고정'!$B$18)+1,'d_고정'!$B$19-IF(G921&lt;'d_고정'!$B$26,'d_고정'!$B$24,'d_고정'!$B$18)+1))*('d_고정'!$B$14+('d_고정'!$B$15-'d_고정'!$B$14)*RAND()))/F921</f>
        <v/>
      </c>
      <c r="I921">
        <f>RAND()</f>
        <v/>
      </c>
      <c r="J921">
        <f>IF('d_시나리오'!$J$3='d_시나리오'!$H$3,'d_시나리오'!$I$3,IF(I921&lt;('d_시나리오'!$I$3-'d_시나리오'!$H$3)/('d_시나리오'!$J$3-'d_시나리오'!$H$3),'d_시나리오'!$H$3+SQRT(I921*('d_시나리오'!$J$3-'d_시나리오'!$H$3)*('d_시나리오'!$I$3-'d_시나리오'!$H$3)),'d_시나리오'!$J$3-SQRT((1-I921)*('d_시나리오'!$J$3-'d_시나리오'!$H$3)*('d_시나리오'!$J$3-'d_시나리오'!$I$3))))</f>
        <v/>
      </c>
      <c r="K921">
        <f>RAND()</f>
        <v/>
      </c>
      <c r="L921">
        <f>IF('d_시나리오'!$J$4='d_시나리오'!$H$4,'d_시나리오'!$I$4,IF(K921&lt;('d_시나리오'!$I$4-'d_시나리오'!$H$4)/('d_시나리오'!$J$4-'d_시나리오'!$H$4),'d_시나리오'!$H$4+SQRT(K921*('d_시나리오'!$J$4-'d_시나리오'!$H$4)*('d_시나리오'!$I$4-'d_시나리오'!$H$4)),'d_시나리오'!$J$4-SQRT((1-K921)*('d_시나리오'!$J$4-'d_시나리오'!$H$4)*('d_시나리오'!$J$4-'d_시나리오'!$I$4))))</f>
        <v/>
      </c>
      <c r="M921">
        <f>RAND()</f>
        <v/>
      </c>
      <c r="N921">
        <f>IF('d_시나리오'!$J$5='d_시나리오'!$H$5,'d_시나리오'!$I$5,IF(M921&lt;('d_시나리오'!$I$5-'d_시나리오'!$H$5)/('d_시나리오'!$J$5-'d_시나리오'!$H$5),'d_시나리오'!$H$5+SQRT(M921*('d_시나리오'!$J$5-'d_시나리오'!$H$5)*('d_시나리오'!$I$5-'d_시나리오'!$H$5)),'d_시나리오'!$J$5-SQRT((1-M921)*('d_시나리오'!$J$5-'d_시나리오'!$H$5)*('d_시나리오'!$J$5-'d_시나리오'!$I$5))))</f>
        <v/>
      </c>
      <c r="O921">
        <f>RAND()</f>
        <v/>
      </c>
      <c r="P921">
        <f>IF('d_시나리오'!$J$6='d_시나리오'!$H$6,'d_시나리오'!$I$6,IF(O921&lt;('d_시나리오'!$I$6-'d_시나리오'!$H$6)/('d_시나리오'!$J$6-'d_시나리오'!$H$6),'d_시나리오'!$H$6+SQRT(O921*('d_시나리오'!$J$6-'d_시나리오'!$H$6)*('d_시나리오'!$I$6-'d_시나리오'!$H$6)),'d_시나리오'!$J$6-SQRT((1-O921)*('d_시나리오'!$J$6-'d_시나리오'!$H$6)*('d_시나리오'!$J$6-'d_시나리오'!$I$6))))</f>
        <v/>
      </c>
      <c r="Q921">
        <f>INDEX('d_분포'!$B$2:$B$57,RANDBETWEEN(1,56))</f>
        <v/>
      </c>
      <c r="R921">
        <f>BETAINV(RAND(),5,5)</f>
        <v/>
      </c>
      <c r="S921">
        <f>'d_고정'!$B$1*'6_기대효과'!$H$7*('d_시나리오'!$I$7/'d_고정'!$B$2)*B921</f>
        <v/>
      </c>
      <c r="T921">
        <f>S921*D921</f>
        <v/>
      </c>
      <c r="U921">
        <f>S921*F921*H921</f>
        <v/>
      </c>
      <c r="V921">
        <f>S921*F921*(H921-1)</f>
        <v/>
      </c>
      <c r="W921">
        <f>U921*J921</f>
        <v/>
      </c>
      <c r="X921">
        <f>T921+W921</f>
        <v/>
      </c>
      <c r="Y921">
        <f>(T921*E921+W921*L921)*(1-R921-'d_고정'!$B$13)</f>
        <v/>
      </c>
      <c r="Z921">
        <f>(U921*N921*Q921+'d_고정'!$B$3*('6_기대효과'!$H$7/8)*Q921*'d_고정'!$B$10*P921*('6_기대효과'!$K$7/'d_고정'!$B$9))*(1-R921)</f>
        <v/>
      </c>
      <c r="AA921">
        <f>W921*L921*(1-R921-'d_고정'!$B$13)+U921*MAX(N921-'d_고정'!$B$10*P921*('6_기대효과'!$K$7/'d_고정'!$B$9),0)*Q921*(1-R921)</f>
        <v/>
      </c>
      <c r="AB921">
        <f>Y921+Z921</f>
        <v/>
      </c>
      <c r="AC921">
        <f>Y921/('d_고정'!$B$5*'6_기대효과'!$H$7/8)/'d_고정'!$B$6</f>
        <v/>
      </c>
      <c r="AD921">
        <f>Y921/('d_고정'!$B$8*'6_기대효과'!$H$7/8)</f>
        <v/>
      </c>
    </row>
    <row r="922">
      <c r="A922">
        <f>RAND()</f>
        <v/>
      </c>
      <c r="B922">
        <f>IF('d_시나리오'!$J$2='d_시나리오'!$H$2,'d_시나리오'!$I$2,IF(A922&lt;('d_시나리오'!$I$2-'d_시나리오'!$H$2)/('d_시나리오'!$J$2-'d_시나리오'!$H$2),'d_시나리오'!$H$2+SQRT(A922*('d_시나리오'!$J$2-'d_시나리오'!$H$2)*('d_시나리오'!$I$2-'d_시나리오'!$H$2)),'d_시나리오'!$J$2-SQRT((1-A922)*('d_시나리오'!$J$2-'d_시나리오'!$H$2)*('d_시나리오'!$J$2-'d_시나리오'!$I$2))))</f>
        <v/>
      </c>
      <c r="C922">
        <f>RAND()</f>
        <v/>
      </c>
      <c r="D922">
        <f>BETAINV(RAND(),IF(C922&lt;'d_고정'!$B$26,'d_고정'!$B$23,'d_고정'!$B$16)+1,'d_고정'!$B$17-IF(C922&lt;'d_고정'!$B$26,'d_고정'!$B$23,'d_고정'!$B$16)+1)*('d_고정'!$B$14+('d_고정'!$B$15-'d_고정'!$B$14)*RAND())</f>
        <v/>
      </c>
      <c r="E922">
        <f>INDEX('d_분포'!$A$2:$A$28,RANDBETWEEN(1,27))</f>
        <v/>
      </c>
      <c r="F922">
        <f>INDEX('d_분포'!$C$2:$C$5,RANDBETWEEN(1,4))*(0.9+0.2*RAND())</f>
        <v/>
      </c>
      <c r="G922">
        <f>RAND()</f>
        <v/>
      </c>
      <c r="H922">
        <f>(F922+(1-F922)*('d_고정'!$B$22*BETAINV(RAND(),IF(G922&lt;'d_고정'!$B$26,'d_고정'!$B$25,'d_고정'!$B$20)+1,'d_고정'!$B$21-IF(G922&lt;'d_고정'!$B$26,'d_고정'!$B$25,'d_고정'!$B$20)+1)+(1-'d_고정'!$B$22)*BETAINV(RAND(),IF(G922&lt;'d_고정'!$B$26,'d_고정'!$B$24,'d_고정'!$B$18)+1,'d_고정'!$B$19-IF(G922&lt;'d_고정'!$B$26,'d_고정'!$B$24,'d_고정'!$B$18)+1))*('d_고정'!$B$14+('d_고정'!$B$15-'d_고정'!$B$14)*RAND()))/F922</f>
        <v/>
      </c>
      <c r="I922">
        <f>RAND()</f>
        <v/>
      </c>
      <c r="J922">
        <f>IF('d_시나리오'!$J$3='d_시나리오'!$H$3,'d_시나리오'!$I$3,IF(I922&lt;('d_시나리오'!$I$3-'d_시나리오'!$H$3)/('d_시나리오'!$J$3-'d_시나리오'!$H$3),'d_시나리오'!$H$3+SQRT(I922*('d_시나리오'!$J$3-'d_시나리오'!$H$3)*('d_시나리오'!$I$3-'d_시나리오'!$H$3)),'d_시나리오'!$J$3-SQRT((1-I922)*('d_시나리오'!$J$3-'d_시나리오'!$H$3)*('d_시나리오'!$J$3-'d_시나리오'!$I$3))))</f>
        <v/>
      </c>
      <c r="K922">
        <f>RAND()</f>
        <v/>
      </c>
      <c r="L922">
        <f>IF('d_시나리오'!$J$4='d_시나리오'!$H$4,'d_시나리오'!$I$4,IF(K922&lt;('d_시나리오'!$I$4-'d_시나리오'!$H$4)/('d_시나리오'!$J$4-'d_시나리오'!$H$4),'d_시나리오'!$H$4+SQRT(K922*('d_시나리오'!$J$4-'d_시나리오'!$H$4)*('d_시나리오'!$I$4-'d_시나리오'!$H$4)),'d_시나리오'!$J$4-SQRT((1-K922)*('d_시나리오'!$J$4-'d_시나리오'!$H$4)*('d_시나리오'!$J$4-'d_시나리오'!$I$4))))</f>
        <v/>
      </c>
      <c r="M922">
        <f>RAND()</f>
        <v/>
      </c>
      <c r="N922">
        <f>IF('d_시나리오'!$J$5='d_시나리오'!$H$5,'d_시나리오'!$I$5,IF(M922&lt;('d_시나리오'!$I$5-'d_시나리오'!$H$5)/('d_시나리오'!$J$5-'d_시나리오'!$H$5),'d_시나리오'!$H$5+SQRT(M922*('d_시나리오'!$J$5-'d_시나리오'!$H$5)*('d_시나리오'!$I$5-'d_시나리오'!$H$5)),'d_시나리오'!$J$5-SQRT((1-M922)*('d_시나리오'!$J$5-'d_시나리오'!$H$5)*('d_시나리오'!$J$5-'d_시나리오'!$I$5))))</f>
        <v/>
      </c>
      <c r="O922">
        <f>RAND()</f>
        <v/>
      </c>
      <c r="P922">
        <f>IF('d_시나리오'!$J$6='d_시나리오'!$H$6,'d_시나리오'!$I$6,IF(O922&lt;('d_시나리오'!$I$6-'d_시나리오'!$H$6)/('d_시나리오'!$J$6-'d_시나리오'!$H$6),'d_시나리오'!$H$6+SQRT(O922*('d_시나리오'!$J$6-'d_시나리오'!$H$6)*('d_시나리오'!$I$6-'d_시나리오'!$H$6)),'d_시나리오'!$J$6-SQRT((1-O922)*('d_시나리오'!$J$6-'d_시나리오'!$H$6)*('d_시나리오'!$J$6-'d_시나리오'!$I$6))))</f>
        <v/>
      </c>
      <c r="Q922">
        <f>INDEX('d_분포'!$B$2:$B$57,RANDBETWEEN(1,56))</f>
        <v/>
      </c>
      <c r="R922">
        <f>BETAINV(RAND(),5,5)</f>
        <v/>
      </c>
      <c r="S922">
        <f>'d_고정'!$B$1*'6_기대효과'!$H$7*('d_시나리오'!$I$7/'d_고정'!$B$2)*B922</f>
        <v/>
      </c>
      <c r="T922">
        <f>S922*D922</f>
        <v/>
      </c>
      <c r="U922">
        <f>S922*F922*H922</f>
        <v/>
      </c>
      <c r="V922">
        <f>S922*F922*(H922-1)</f>
        <v/>
      </c>
      <c r="W922">
        <f>U922*J922</f>
        <v/>
      </c>
      <c r="X922">
        <f>T922+W922</f>
        <v/>
      </c>
      <c r="Y922">
        <f>(T922*E922+W922*L922)*(1-R922-'d_고정'!$B$13)</f>
        <v/>
      </c>
      <c r="Z922">
        <f>(U922*N922*Q922+'d_고정'!$B$3*('6_기대효과'!$H$7/8)*Q922*'d_고정'!$B$10*P922*('6_기대효과'!$K$7/'d_고정'!$B$9))*(1-R922)</f>
        <v/>
      </c>
      <c r="AA922">
        <f>W922*L922*(1-R922-'d_고정'!$B$13)+U922*MAX(N922-'d_고정'!$B$10*P922*('6_기대효과'!$K$7/'d_고정'!$B$9),0)*Q922*(1-R922)</f>
        <v/>
      </c>
      <c r="AB922">
        <f>Y922+Z922</f>
        <v/>
      </c>
      <c r="AC922">
        <f>Y922/('d_고정'!$B$5*'6_기대효과'!$H$7/8)/'d_고정'!$B$6</f>
        <v/>
      </c>
      <c r="AD922">
        <f>Y922/('d_고정'!$B$8*'6_기대효과'!$H$7/8)</f>
        <v/>
      </c>
    </row>
    <row r="923">
      <c r="A923">
        <f>RAND()</f>
        <v/>
      </c>
      <c r="B923">
        <f>IF('d_시나리오'!$J$2='d_시나리오'!$H$2,'d_시나리오'!$I$2,IF(A923&lt;('d_시나리오'!$I$2-'d_시나리오'!$H$2)/('d_시나리오'!$J$2-'d_시나리오'!$H$2),'d_시나리오'!$H$2+SQRT(A923*('d_시나리오'!$J$2-'d_시나리오'!$H$2)*('d_시나리오'!$I$2-'d_시나리오'!$H$2)),'d_시나리오'!$J$2-SQRT((1-A923)*('d_시나리오'!$J$2-'d_시나리오'!$H$2)*('d_시나리오'!$J$2-'d_시나리오'!$I$2))))</f>
        <v/>
      </c>
      <c r="C923">
        <f>RAND()</f>
        <v/>
      </c>
      <c r="D923">
        <f>BETAINV(RAND(),IF(C923&lt;'d_고정'!$B$26,'d_고정'!$B$23,'d_고정'!$B$16)+1,'d_고정'!$B$17-IF(C923&lt;'d_고정'!$B$26,'d_고정'!$B$23,'d_고정'!$B$16)+1)*('d_고정'!$B$14+('d_고정'!$B$15-'d_고정'!$B$14)*RAND())</f>
        <v/>
      </c>
      <c r="E923">
        <f>INDEX('d_분포'!$A$2:$A$28,RANDBETWEEN(1,27))</f>
        <v/>
      </c>
      <c r="F923">
        <f>INDEX('d_분포'!$C$2:$C$5,RANDBETWEEN(1,4))*(0.9+0.2*RAND())</f>
        <v/>
      </c>
      <c r="G923">
        <f>RAND()</f>
        <v/>
      </c>
      <c r="H923">
        <f>(F923+(1-F923)*('d_고정'!$B$22*BETAINV(RAND(),IF(G923&lt;'d_고정'!$B$26,'d_고정'!$B$25,'d_고정'!$B$20)+1,'d_고정'!$B$21-IF(G923&lt;'d_고정'!$B$26,'d_고정'!$B$25,'d_고정'!$B$20)+1)+(1-'d_고정'!$B$22)*BETAINV(RAND(),IF(G923&lt;'d_고정'!$B$26,'d_고정'!$B$24,'d_고정'!$B$18)+1,'d_고정'!$B$19-IF(G923&lt;'d_고정'!$B$26,'d_고정'!$B$24,'d_고정'!$B$18)+1))*('d_고정'!$B$14+('d_고정'!$B$15-'d_고정'!$B$14)*RAND()))/F923</f>
        <v/>
      </c>
      <c r="I923">
        <f>RAND()</f>
        <v/>
      </c>
      <c r="J923">
        <f>IF('d_시나리오'!$J$3='d_시나리오'!$H$3,'d_시나리오'!$I$3,IF(I923&lt;('d_시나리오'!$I$3-'d_시나리오'!$H$3)/('d_시나리오'!$J$3-'d_시나리오'!$H$3),'d_시나리오'!$H$3+SQRT(I923*('d_시나리오'!$J$3-'d_시나리오'!$H$3)*('d_시나리오'!$I$3-'d_시나리오'!$H$3)),'d_시나리오'!$J$3-SQRT((1-I923)*('d_시나리오'!$J$3-'d_시나리오'!$H$3)*('d_시나리오'!$J$3-'d_시나리오'!$I$3))))</f>
        <v/>
      </c>
      <c r="K923">
        <f>RAND()</f>
        <v/>
      </c>
      <c r="L923">
        <f>IF('d_시나리오'!$J$4='d_시나리오'!$H$4,'d_시나리오'!$I$4,IF(K923&lt;('d_시나리오'!$I$4-'d_시나리오'!$H$4)/('d_시나리오'!$J$4-'d_시나리오'!$H$4),'d_시나리오'!$H$4+SQRT(K923*('d_시나리오'!$J$4-'d_시나리오'!$H$4)*('d_시나리오'!$I$4-'d_시나리오'!$H$4)),'d_시나리오'!$J$4-SQRT((1-K923)*('d_시나리오'!$J$4-'d_시나리오'!$H$4)*('d_시나리오'!$J$4-'d_시나리오'!$I$4))))</f>
        <v/>
      </c>
      <c r="M923">
        <f>RAND()</f>
        <v/>
      </c>
      <c r="N923">
        <f>IF('d_시나리오'!$J$5='d_시나리오'!$H$5,'d_시나리오'!$I$5,IF(M923&lt;('d_시나리오'!$I$5-'d_시나리오'!$H$5)/('d_시나리오'!$J$5-'d_시나리오'!$H$5),'d_시나리오'!$H$5+SQRT(M923*('d_시나리오'!$J$5-'d_시나리오'!$H$5)*('d_시나리오'!$I$5-'d_시나리오'!$H$5)),'d_시나리오'!$J$5-SQRT((1-M923)*('d_시나리오'!$J$5-'d_시나리오'!$H$5)*('d_시나리오'!$J$5-'d_시나리오'!$I$5))))</f>
        <v/>
      </c>
      <c r="O923">
        <f>RAND()</f>
        <v/>
      </c>
      <c r="P923">
        <f>IF('d_시나리오'!$J$6='d_시나리오'!$H$6,'d_시나리오'!$I$6,IF(O923&lt;('d_시나리오'!$I$6-'d_시나리오'!$H$6)/('d_시나리오'!$J$6-'d_시나리오'!$H$6),'d_시나리오'!$H$6+SQRT(O923*('d_시나리오'!$J$6-'d_시나리오'!$H$6)*('d_시나리오'!$I$6-'d_시나리오'!$H$6)),'d_시나리오'!$J$6-SQRT((1-O923)*('d_시나리오'!$J$6-'d_시나리오'!$H$6)*('d_시나리오'!$J$6-'d_시나리오'!$I$6))))</f>
        <v/>
      </c>
      <c r="Q923">
        <f>INDEX('d_분포'!$B$2:$B$57,RANDBETWEEN(1,56))</f>
        <v/>
      </c>
      <c r="R923">
        <f>BETAINV(RAND(),5,5)</f>
        <v/>
      </c>
      <c r="S923">
        <f>'d_고정'!$B$1*'6_기대효과'!$H$7*('d_시나리오'!$I$7/'d_고정'!$B$2)*B923</f>
        <v/>
      </c>
      <c r="T923">
        <f>S923*D923</f>
        <v/>
      </c>
      <c r="U923">
        <f>S923*F923*H923</f>
        <v/>
      </c>
      <c r="V923">
        <f>S923*F923*(H923-1)</f>
        <v/>
      </c>
      <c r="W923">
        <f>U923*J923</f>
        <v/>
      </c>
      <c r="X923">
        <f>T923+W923</f>
        <v/>
      </c>
      <c r="Y923">
        <f>(T923*E923+W923*L923)*(1-R923-'d_고정'!$B$13)</f>
        <v/>
      </c>
      <c r="Z923">
        <f>(U923*N923*Q923+'d_고정'!$B$3*('6_기대효과'!$H$7/8)*Q923*'d_고정'!$B$10*P923*('6_기대효과'!$K$7/'d_고정'!$B$9))*(1-R923)</f>
        <v/>
      </c>
      <c r="AA923">
        <f>W923*L923*(1-R923-'d_고정'!$B$13)+U923*MAX(N923-'d_고정'!$B$10*P923*('6_기대효과'!$K$7/'d_고정'!$B$9),0)*Q923*(1-R923)</f>
        <v/>
      </c>
      <c r="AB923">
        <f>Y923+Z923</f>
        <v/>
      </c>
      <c r="AC923">
        <f>Y923/('d_고정'!$B$5*'6_기대효과'!$H$7/8)/'d_고정'!$B$6</f>
        <v/>
      </c>
      <c r="AD923">
        <f>Y923/('d_고정'!$B$8*'6_기대효과'!$H$7/8)</f>
        <v/>
      </c>
    </row>
    <row r="924">
      <c r="A924">
        <f>RAND()</f>
        <v/>
      </c>
      <c r="B924">
        <f>IF('d_시나리오'!$J$2='d_시나리오'!$H$2,'d_시나리오'!$I$2,IF(A924&lt;('d_시나리오'!$I$2-'d_시나리오'!$H$2)/('d_시나리오'!$J$2-'d_시나리오'!$H$2),'d_시나리오'!$H$2+SQRT(A924*('d_시나리오'!$J$2-'d_시나리오'!$H$2)*('d_시나리오'!$I$2-'d_시나리오'!$H$2)),'d_시나리오'!$J$2-SQRT((1-A924)*('d_시나리오'!$J$2-'d_시나리오'!$H$2)*('d_시나리오'!$J$2-'d_시나리오'!$I$2))))</f>
        <v/>
      </c>
      <c r="C924">
        <f>RAND()</f>
        <v/>
      </c>
      <c r="D924">
        <f>BETAINV(RAND(),IF(C924&lt;'d_고정'!$B$26,'d_고정'!$B$23,'d_고정'!$B$16)+1,'d_고정'!$B$17-IF(C924&lt;'d_고정'!$B$26,'d_고정'!$B$23,'d_고정'!$B$16)+1)*('d_고정'!$B$14+('d_고정'!$B$15-'d_고정'!$B$14)*RAND())</f>
        <v/>
      </c>
      <c r="E924">
        <f>INDEX('d_분포'!$A$2:$A$28,RANDBETWEEN(1,27))</f>
        <v/>
      </c>
      <c r="F924">
        <f>INDEX('d_분포'!$C$2:$C$5,RANDBETWEEN(1,4))*(0.9+0.2*RAND())</f>
        <v/>
      </c>
      <c r="G924">
        <f>RAND()</f>
        <v/>
      </c>
      <c r="H924">
        <f>(F924+(1-F924)*('d_고정'!$B$22*BETAINV(RAND(),IF(G924&lt;'d_고정'!$B$26,'d_고정'!$B$25,'d_고정'!$B$20)+1,'d_고정'!$B$21-IF(G924&lt;'d_고정'!$B$26,'d_고정'!$B$25,'d_고정'!$B$20)+1)+(1-'d_고정'!$B$22)*BETAINV(RAND(),IF(G924&lt;'d_고정'!$B$26,'d_고정'!$B$24,'d_고정'!$B$18)+1,'d_고정'!$B$19-IF(G924&lt;'d_고정'!$B$26,'d_고정'!$B$24,'d_고정'!$B$18)+1))*('d_고정'!$B$14+('d_고정'!$B$15-'d_고정'!$B$14)*RAND()))/F924</f>
        <v/>
      </c>
      <c r="I924">
        <f>RAND()</f>
        <v/>
      </c>
      <c r="J924">
        <f>IF('d_시나리오'!$J$3='d_시나리오'!$H$3,'d_시나리오'!$I$3,IF(I924&lt;('d_시나리오'!$I$3-'d_시나리오'!$H$3)/('d_시나리오'!$J$3-'d_시나리오'!$H$3),'d_시나리오'!$H$3+SQRT(I924*('d_시나리오'!$J$3-'d_시나리오'!$H$3)*('d_시나리오'!$I$3-'d_시나리오'!$H$3)),'d_시나리오'!$J$3-SQRT((1-I924)*('d_시나리오'!$J$3-'d_시나리오'!$H$3)*('d_시나리오'!$J$3-'d_시나리오'!$I$3))))</f>
        <v/>
      </c>
      <c r="K924">
        <f>RAND()</f>
        <v/>
      </c>
      <c r="L924">
        <f>IF('d_시나리오'!$J$4='d_시나리오'!$H$4,'d_시나리오'!$I$4,IF(K924&lt;('d_시나리오'!$I$4-'d_시나리오'!$H$4)/('d_시나리오'!$J$4-'d_시나리오'!$H$4),'d_시나리오'!$H$4+SQRT(K924*('d_시나리오'!$J$4-'d_시나리오'!$H$4)*('d_시나리오'!$I$4-'d_시나리오'!$H$4)),'d_시나리오'!$J$4-SQRT((1-K924)*('d_시나리오'!$J$4-'d_시나리오'!$H$4)*('d_시나리오'!$J$4-'d_시나리오'!$I$4))))</f>
        <v/>
      </c>
      <c r="M924">
        <f>RAND()</f>
        <v/>
      </c>
      <c r="N924">
        <f>IF('d_시나리오'!$J$5='d_시나리오'!$H$5,'d_시나리오'!$I$5,IF(M924&lt;('d_시나리오'!$I$5-'d_시나리오'!$H$5)/('d_시나리오'!$J$5-'d_시나리오'!$H$5),'d_시나리오'!$H$5+SQRT(M924*('d_시나리오'!$J$5-'d_시나리오'!$H$5)*('d_시나리오'!$I$5-'d_시나리오'!$H$5)),'d_시나리오'!$J$5-SQRT((1-M924)*('d_시나리오'!$J$5-'d_시나리오'!$H$5)*('d_시나리오'!$J$5-'d_시나리오'!$I$5))))</f>
        <v/>
      </c>
      <c r="O924">
        <f>RAND()</f>
        <v/>
      </c>
      <c r="P924">
        <f>IF('d_시나리오'!$J$6='d_시나리오'!$H$6,'d_시나리오'!$I$6,IF(O924&lt;('d_시나리오'!$I$6-'d_시나리오'!$H$6)/('d_시나리오'!$J$6-'d_시나리오'!$H$6),'d_시나리오'!$H$6+SQRT(O924*('d_시나리오'!$J$6-'d_시나리오'!$H$6)*('d_시나리오'!$I$6-'d_시나리오'!$H$6)),'d_시나리오'!$J$6-SQRT((1-O924)*('d_시나리오'!$J$6-'d_시나리오'!$H$6)*('d_시나리오'!$J$6-'d_시나리오'!$I$6))))</f>
        <v/>
      </c>
      <c r="Q924">
        <f>INDEX('d_분포'!$B$2:$B$57,RANDBETWEEN(1,56))</f>
        <v/>
      </c>
      <c r="R924">
        <f>BETAINV(RAND(),5,5)</f>
        <v/>
      </c>
      <c r="S924">
        <f>'d_고정'!$B$1*'6_기대효과'!$H$7*('d_시나리오'!$I$7/'d_고정'!$B$2)*B924</f>
        <v/>
      </c>
      <c r="T924">
        <f>S924*D924</f>
        <v/>
      </c>
      <c r="U924">
        <f>S924*F924*H924</f>
        <v/>
      </c>
      <c r="V924">
        <f>S924*F924*(H924-1)</f>
        <v/>
      </c>
      <c r="W924">
        <f>U924*J924</f>
        <v/>
      </c>
      <c r="X924">
        <f>T924+W924</f>
        <v/>
      </c>
      <c r="Y924">
        <f>(T924*E924+W924*L924)*(1-R924-'d_고정'!$B$13)</f>
        <v/>
      </c>
      <c r="Z924">
        <f>(U924*N924*Q924+'d_고정'!$B$3*('6_기대효과'!$H$7/8)*Q924*'d_고정'!$B$10*P924*('6_기대효과'!$K$7/'d_고정'!$B$9))*(1-R924)</f>
        <v/>
      </c>
      <c r="AA924">
        <f>W924*L924*(1-R924-'d_고정'!$B$13)+U924*MAX(N924-'d_고정'!$B$10*P924*('6_기대효과'!$K$7/'d_고정'!$B$9),0)*Q924*(1-R924)</f>
        <v/>
      </c>
      <c r="AB924">
        <f>Y924+Z924</f>
        <v/>
      </c>
      <c r="AC924">
        <f>Y924/('d_고정'!$B$5*'6_기대효과'!$H$7/8)/'d_고정'!$B$6</f>
        <v/>
      </c>
      <c r="AD924">
        <f>Y924/('d_고정'!$B$8*'6_기대효과'!$H$7/8)</f>
        <v/>
      </c>
    </row>
    <row r="925">
      <c r="A925">
        <f>RAND()</f>
        <v/>
      </c>
      <c r="B925">
        <f>IF('d_시나리오'!$J$2='d_시나리오'!$H$2,'d_시나리오'!$I$2,IF(A925&lt;('d_시나리오'!$I$2-'d_시나리오'!$H$2)/('d_시나리오'!$J$2-'d_시나리오'!$H$2),'d_시나리오'!$H$2+SQRT(A925*('d_시나리오'!$J$2-'d_시나리오'!$H$2)*('d_시나리오'!$I$2-'d_시나리오'!$H$2)),'d_시나리오'!$J$2-SQRT((1-A925)*('d_시나리오'!$J$2-'d_시나리오'!$H$2)*('d_시나리오'!$J$2-'d_시나리오'!$I$2))))</f>
        <v/>
      </c>
      <c r="C925">
        <f>RAND()</f>
        <v/>
      </c>
      <c r="D925">
        <f>BETAINV(RAND(),IF(C925&lt;'d_고정'!$B$26,'d_고정'!$B$23,'d_고정'!$B$16)+1,'d_고정'!$B$17-IF(C925&lt;'d_고정'!$B$26,'d_고정'!$B$23,'d_고정'!$B$16)+1)*('d_고정'!$B$14+('d_고정'!$B$15-'d_고정'!$B$14)*RAND())</f>
        <v/>
      </c>
      <c r="E925">
        <f>INDEX('d_분포'!$A$2:$A$28,RANDBETWEEN(1,27))</f>
        <v/>
      </c>
      <c r="F925">
        <f>INDEX('d_분포'!$C$2:$C$5,RANDBETWEEN(1,4))*(0.9+0.2*RAND())</f>
        <v/>
      </c>
      <c r="G925">
        <f>RAND()</f>
        <v/>
      </c>
      <c r="H925">
        <f>(F925+(1-F925)*('d_고정'!$B$22*BETAINV(RAND(),IF(G925&lt;'d_고정'!$B$26,'d_고정'!$B$25,'d_고정'!$B$20)+1,'d_고정'!$B$21-IF(G925&lt;'d_고정'!$B$26,'d_고정'!$B$25,'d_고정'!$B$20)+1)+(1-'d_고정'!$B$22)*BETAINV(RAND(),IF(G925&lt;'d_고정'!$B$26,'d_고정'!$B$24,'d_고정'!$B$18)+1,'d_고정'!$B$19-IF(G925&lt;'d_고정'!$B$26,'d_고정'!$B$24,'d_고정'!$B$18)+1))*('d_고정'!$B$14+('d_고정'!$B$15-'d_고정'!$B$14)*RAND()))/F925</f>
        <v/>
      </c>
      <c r="I925">
        <f>RAND()</f>
        <v/>
      </c>
      <c r="J925">
        <f>IF('d_시나리오'!$J$3='d_시나리오'!$H$3,'d_시나리오'!$I$3,IF(I925&lt;('d_시나리오'!$I$3-'d_시나리오'!$H$3)/('d_시나리오'!$J$3-'d_시나리오'!$H$3),'d_시나리오'!$H$3+SQRT(I925*('d_시나리오'!$J$3-'d_시나리오'!$H$3)*('d_시나리오'!$I$3-'d_시나리오'!$H$3)),'d_시나리오'!$J$3-SQRT((1-I925)*('d_시나리오'!$J$3-'d_시나리오'!$H$3)*('d_시나리오'!$J$3-'d_시나리오'!$I$3))))</f>
        <v/>
      </c>
      <c r="K925">
        <f>RAND()</f>
        <v/>
      </c>
      <c r="L925">
        <f>IF('d_시나리오'!$J$4='d_시나리오'!$H$4,'d_시나리오'!$I$4,IF(K925&lt;('d_시나리오'!$I$4-'d_시나리오'!$H$4)/('d_시나리오'!$J$4-'d_시나리오'!$H$4),'d_시나리오'!$H$4+SQRT(K925*('d_시나리오'!$J$4-'d_시나리오'!$H$4)*('d_시나리오'!$I$4-'d_시나리오'!$H$4)),'d_시나리오'!$J$4-SQRT((1-K925)*('d_시나리오'!$J$4-'d_시나리오'!$H$4)*('d_시나리오'!$J$4-'d_시나리오'!$I$4))))</f>
        <v/>
      </c>
      <c r="M925">
        <f>RAND()</f>
        <v/>
      </c>
      <c r="N925">
        <f>IF('d_시나리오'!$J$5='d_시나리오'!$H$5,'d_시나리오'!$I$5,IF(M925&lt;('d_시나리오'!$I$5-'d_시나리오'!$H$5)/('d_시나리오'!$J$5-'d_시나리오'!$H$5),'d_시나리오'!$H$5+SQRT(M925*('d_시나리오'!$J$5-'d_시나리오'!$H$5)*('d_시나리오'!$I$5-'d_시나리오'!$H$5)),'d_시나리오'!$J$5-SQRT((1-M925)*('d_시나리오'!$J$5-'d_시나리오'!$H$5)*('d_시나리오'!$J$5-'d_시나리오'!$I$5))))</f>
        <v/>
      </c>
      <c r="O925">
        <f>RAND()</f>
        <v/>
      </c>
      <c r="P925">
        <f>IF('d_시나리오'!$J$6='d_시나리오'!$H$6,'d_시나리오'!$I$6,IF(O925&lt;('d_시나리오'!$I$6-'d_시나리오'!$H$6)/('d_시나리오'!$J$6-'d_시나리오'!$H$6),'d_시나리오'!$H$6+SQRT(O925*('d_시나리오'!$J$6-'d_시나리오'!$H$6)*('d_시나리오'!$I$6-'d_시나리오'!$H$6)),'d_시나리오'!$J$6-SQRT((1-O925)*('d_시나리오'!$J$6-'d_시나리오'!$H$6)*('d_시나리오'!$J$6-'d_시나리오'!$I$6))))</f>
        <v/>
      </c>
      <c r="Q925">
        <f>INDEX('d_분포'!$B$2:$B$57,RANDBETWEEN(1,56))</f>
        <v/>
      </c>
      <c r="R925">
        <f>BETAINV(RAND(),5,5)</f>
        <v/>
      </c>
      <c r="S925">
        <f>'d_고정'!$B$1*'6_기대효과'!$H$7*('d_시나리오'!$I$7/'d_고정'!$B$2)*B925</f>
        <v/>
      </c>
      <c r="T925">
        <f>S925*D925</f>
        <v/>
      </c>
      <c r="U925">
        <f>S925*F925*H925</f>
        <v/>
      </c>
      <c r="V925">
        <f>S925*F925*(H925-1)</f>
        <v/>
      </c>
      <c r="W925">
        <f>U925*J925</f>
        <v/>
      </c>
      <c r="X925">
        <f>T925+W925</f>
        <v/>
      </c>
      <c r="Y925">
        <f>(T925*E925+W925*L925)*(1-R925-'d_고정'!$B$13)</f>
        <v/>
      </c>
      <c r="Z925">
        <f>(U925*N925*Q925+'d_고정'!$B$3*('6_기대효과'!$H$7/8)*Q925*'d_고정'!$B$10*P925*('6_기대효과'!$K$7/'d_고정'!$B$9))*(1-R925)</f>
        <v/>
      </c>
      <c r="AA925">
        <f>W925*L925*(1-R925-'d_고정'!$B$13)+U925*MAX(N925-'d_고정'!$B$10*P925*('6_기대효과'!$K$7/'d_고정'!$B$9),0)*Q925*(1-R925)</f>
        <v/>
      </c>
      <c r="AB925">
        <f>Y925+Z925</f>
        <v/>
      </c>
      <c r="AC925">
        <f>Y925/('d_고정'!$B$5*'6_기대효과'!$H$7/8)/'d_고정'!$B$6</f>
        <v/>
      </c>
      <c r="AD925">
        <f>Y925/('d_고정'!$B$8*'6_기대효과'!$H$7/8)</f>
        <v/>
      </c>
    </row>
    <row r="926">
      <c r="A926">
        <f>RAND()</f>
        <v/>
      </c>
      <c r="B926">
        <f>IF('d_시나리오'!$J$2='d_시나리오'!$H$2,'d_시나리오'!$I$2,IF(A926&lt;('d_시나리오'!$I$2-'d_시나리오'!$H$2)/('d_시나리오'!$J$2-'d_시나리오'!$H$2),'d_시나리오'!$H$2+SQRT(A926*('d_시나리오'!$J$2-'d_시나리오'!$H$2)*('d_시나리오'!$I$2-'d_시나리오'!$H$2)),'d_시나리오'!$J$2-SQRT((1-A926)*('d_시나리오'!$J$2-'d_시나리오'!$H$2)*('d_시나리오'!$J$2-'d_시나리오'!$I$2))))</f>
        <v/>
      </c>
      <c r="C926">
        <f>RAND()</f>
        <v/>
      </c>
      <c r="D926">
        <f>BETAINV(RAND(),IF(C926&lt;'d_고정'!$B$26,'d_고정'!$B$23,'d_고정'!$B$16)+1,'d_고정'!$B$17-IF(C926&lt;'d_고정'!$B$26,'d_고정'!$B$23,'d_고정'!$B$16)+1)*('d_고정'!$B$14+('d_고정'!$B$15-'d_고정'!$B$14)*RAND())</f>
        <v/>
      </c>
      <c r="E926">
        <f>INDEX('d_분포'!$A$2:$A$28,RANDBETWEEN(1,27))</f>
        <v/>
      </c>
      <c r="F926">
        <f>INDEX('d_분포'!$C$2:$C$5,RANDBETWEEN(1,4))*(0.9+0.2*RAND())</f>
        <v/>
      </c>
      <c r="G926">
        <f>RAND()</f>
        <v/>
      </c>
      <c r="H926">
        <f>(F926+(1-F926)*('d_고정'!$B$22*BETAINV(RAND(),IF(G926&lt;'d_고정'!$B$26,'d_고정'!$B$25,'d_고정'!$B$20)+1,'d_고정'!$B$21-IF(G926&lt;'d_고정'!$B$26,'d_고정'!$B$25,'d_고정'!$B$20)+1)+(1-'d_고정'!$B$22)*BETAINV(RAND(),IF(G926&lt;'d_고정'!$B$26,'d_고정'!$B$24,'d_고정'!$B$18)+1,'d_고정'!$B$19-IF(G926&lt;'d_고정'!$B$26,'d_고정'!$B$24,'d_고정'!$B$18)+1))*('d_고정'!$B$14+('d_고정'!$B$15-'d_고정'!$B$14)*RAND()))/F926</f>
        <v/>
      </c>
      <c r="I926">
        <f>RAND()</f>
        <v/>
      </c>
      <c r="J926">
        <f>IF('d_시나리오'!$J$3='d_시나리오'!$H$3,'d_시나리오'!$I$3,IF(I926&lt;('d_시나리오'!$I$3-'d_시나리오'!$H$3)/('d_시나리오'!$J$3-'d_시나리오'!$H$3),'d_시나리오'!$H$3+SQRT(I926*('d_시나리오'!$J$3-'d_시나리오'!$H$3)*('d_시나리오'!$I$3-'d_시나리오'!$H$3)),'d_시나리오'!$J$3-SQRT((1-I926)*('d_시나리오'!$J$3-'d_시나리오'!$H$3)*('d_시나리오'!$J$3-'d_시나리오'!$I$3))))</f>
        <v/>
      </c>
      <c r="K926">
        <f>RAND()</f>
        <v/>
      </c>
      <c r="L926">
        <f>IF('d_시나리오'!$J$4='d_시나리오'!$H$4,'d_시나리오'!$I$4,IF(K926&lt;('d_시나리오'!$I$4-'d_시나리오'!$H$4)/('d_시나리오'!$J$4-'d_시나리오'!$H$4),'d_시나리오'!$H$4+SQRT(K926*('d_시나리오'!$J$4-'d_시나리오'!$H$4)*('d_시나리오'!$I$4-'d_시나리오'!$H$4)),'d_시나리오'!$J$4-SQRT((1-K926)*('d_시나리오'!$J$4-'d_시나리오'!$H$4)*('d_시나리오'!$J$4-'d_시나리오'!$I$4))))</f>
        <v/>
      </c>
      <c r="M926">
        <f>RAND()</f>
        <v/>
      </c>
      <c r="N926">
        <f>IF('d_시나리오'!$J$5='d_시나리오'!$H$5,'d_시나리오'!$I$5,IF(M926&lt;('d_시나리오'!$I$5-'d_시나리오'!$H$5)/('d_시나리오'!$J$5-'d_시나리오'!$H$5),'d_시나리오'!$H$5+SQRT(M926*('d_시나리오'!$J$5-'d_시나리오'!$H$5)*('d_시나리오'!$I$5-'d_시나리오'!$H$5)),'d_시나리오'!$J$5-SQRT((1-M926)*('d_시나리오'!$J$5-'d_시나리오'!$H$5)*('d_시나리오'!$J$5-'d_시나리오'!$I$5))))</f>
        <v/>
      </c>
      <c r="O926">
        <f>RAND()</f>
        <v/>
      </c>
      <c r="P926">
        <f>IF('d_시나리오'!$J$6='d_시나리오'!$H$6,'d_시나리오'!$I$6,IF(O926&lt;('d_시나리오'!$I$6-'d_시나리오'!$H$6)/('d_시나리오'!$J$6-'d_시나리오'!$H$6),'d_시나리오'!$H$6+SQRT(O926*('d_시나리오'!$J$6-'d_시나리오'!$H$6)*('d_시나리오'!$I$6-'d_시나리오'!$H$6)),'d_시나리오'!$J$6-SQRT((1-O926)*('d_시나리오'!$J$6-'d_시나리오'!$H$6)*('d_시나리오'!$J$6-'d_시나리오'!$I$6))))</f>
        <v/>
      </c>
      <c r="Q926">
        <f>INDEX('d_분포'!$B$2:$B$57,RANDBETWEEN(1,56))</f>
        <v/>
      </c>
      <c r="R926">
        <f>BETAINV(RAND(),5,5)</f>
        <v/>
      </c>
      <c r="S926">
        <f>'d_고정'!$B$1*'6_기대효과'!$H$7*('d_시나리오'!$I$7/'d_고정'!$B$2)*B926</f>
        <v/>
      </c>
      <c r="T926">
        <f>S926*D926</f>
        <v/>
      </c>
      <c r="U926">
        <f>S926*F926*H926</f>
        <v/>
      </c>
      <c r="V926">
        <f>S926*F926*(H926-1)</f>
        <v/>
      </c>
      <c r="W926">
        <f>U926*J926</f>
        <v/>
      </c>
      <c r="X926">
        <f>T926+W926</f>
        <v/>
      </c>
      <c r="Y926">
        <f>(T926*E926+W926*L926)*(1-R926-'d_고정'!$B$13)</f>
        <v/>
      </c>
      <c r="Z926">
        <f>(U926*N926*Q926+'d_고정'!$B$3*('6_기대효과'!$H$7/8)*Q926*'d_고정'!$B$10*P926*('6_기대효과'!$K$7/'d_고정'!$B$9))*(1-R926)</f>
        <v/>
      </c>
      <c r="AA926">
        <f>W926*L926*(1-R926-'d_고정'!$B$13)+U926*MAX(N926-'d_고정'!$B$10*P926*('6_기대효과'!$K$7/'d_고정'!$B$9),0)*Q926*(1-R926)</f>
        <v/>
      </c>
      <c r="AB926">
        <f>Y926+Z926</f>
        <v/>
      </c>
      <c r="AC926">
        <f>Y926/('d_고정'!$B$5*'6_기대효과'!$H$7/8)/'d_고정'!$B$6</f>
        <v/>
      </c>
      <c r="AD926">
        <f>Y926/('d_고정'!$B$8*'6_기대효과'!$H$7/8)</f>
        <v/>
      </c>
    </row>
    <row r="927">
      <c r="A927">
        <f>RAND()</f>
        <v/>
      </c>
      <c r="B927">
        <f>IF('d_시나리오'!$J$2='d_시나리오'!$H$2,'d_시나리오'!$I$2,IF(A927&lt;('d_시나리오'!$I$2-'d_시나리오'!$H$2)/('d_시나리오'!$J$2-'d_시나리오'!$H$2),'d_시나리오'!$H$2+SQRT(A927*('d_시나리오'!$J$2-'d_시나리오'!$H$2)*('d_시나리오'!$I$2-'d_시나리오'!$H$2)),'d_시나리오'!$J$2-SQRT((1-A927)*('d_시나리오'!$J$2-'d_시나리오'!$H$2)*('d_시나리오'!$J$2-'d_시나리오'!$I$2))))</f>
        <v/>
      </c>
      <c r="C927">
        <f>RAND()</f>
        <v/>
      </c>
      <c r="D927">
        <f>BETAINV(RAND(),IF(C927&lt;'d_고정'!$B$26,'d_고정'!$B$23,'d_고정'!$B$16)+1,'d_고정'!$B$17-IF(C927&lt;'d_고정'!$B$26,'d_고정'!$B$23,'d_고정'!$B$16)+1)*('d_고정'!$B$14+('d_고정'!$B$15-'d_고정'!$B$14)*RAND())</f>
        <v/>
      </c>
      <c r="E927">
        <f>INDEX('d_분포'!$A$2:$A$28,RANDBETWEEN(1,27))</f>
        <v/>
      </c>
      <c r="F927">
        <f>INDEX('d_분포'!$C$2:$C$5,RANDBETWEEN(1,4))*(0.9+0.2*RAND())</f>
        <v/>
      </c>
      <c r="G927">
        <f>RAND()</f>
        <v/>
      </c>
      <c r="H927">
        <f>(F927+(1-F927)*('d_고정'!$B$22*BETAINV(RAND(),IF(G927&lt;'d_고정'!$B$26,'d_고정'!$B$25,'d_고정'!$B$20)+1,'d_고정'!$B$21-IF(G927&lt;'d_고정'!$B$26,'d_고정'!$B$25,'d_고정'!$B$20)+1)+(1-'d_고정'!$B$22)*BETAINV(RAND(),IF(G927&lt;'d_고정'!$B$26,'d_고정'!$B$24,'d_고정'!$B$18)+1,'d_고정'!$B$19-IF(G927&lt;'d_고정'!$B$26,'d_고정'!$B$24,'d_고정'!$B$18)+1))*('d_고정'!$B$14+('d_고정'!$B$15-'d_고정'!$B$14)*RAND()))/F927</f>
        <v/>
      </c>
      <c r="I927">
        <f>RAND()</f>
        <v/>
      </c>
      <c r="J927">
        <f>IF('d_시나리오'!$J$3='d_시나리오'!$H$3,'d_시나리오'!$I$3,IF(I927&lt;('d_시나리오'!$I$3-'d_시나리오'!$H$3)/('d_시나리오'!$J$3-'d_시나리오'!$H$3),'d_시나리오'!$H$3+SQRT(I927*('d_시나리오'!$J$3-'d_시나리오'!$H$3)*('d_시나리오'!$I$3-'d_시나리오'!$H$3)),'d_시나리오'!$J$3-SQRT((1-I927)*('d_시나리오'!$J$3-'d_시나리오'!$H$3)*('d_시나리오'!$J$3-'d_시나리오'!$I$3))))</f>
        <v/>
      </c>
      <c r="K927">
        <f>RAND()</f>
        <v/>
      </c>
      <c r="L927">
        <f>IF('d_시나리오'!$J$4='d_시나리오'!$H$4,'d_시나리오'!$I$4,IF(K927&lt;('d_시나리오'!$I$4-'d_시나리오'!$H$4)/('d_시나리오'!$J$4-'d_시나리오'!$H$4),'d_시나리오'!$H$4+SQRT(K927*('d_시나리오'!$J$4-'d_시나리오'!$H$4)*('d_시나리오'!$I$4-'d_시나리오'!$H$4)),'d_시나리오'!$J$4-SQRT((1-K927)*('d_시나리오'!$J$4-'d_시나리오'!$H$4)*('d_시나리오'!$J$4-'d_시나리오'!$I$4))))</f>
        <v/>
      </c>
      <c r="M927">
        <f>RAND()</f>
        <v/>
      </c>
      <c r="N927">
        <f>IF('d_시나리오'!$J$5='d_시나리오'!$H$5,'d_시나리오'!$I$5,IF(M927&lt;('d_시나리오'!$I$5-'d_시나리오'!$H$5)/('d_시나리오'!$J$5-'d_시나리오'!$H$5),'d_시나리오'!$H$5+SQRT(M927*('d_시나리오'!$J$5-'d_시나리오'!$H$5)*('d_시나리오'!$I$5-'d_시나리오'!$H$5)),'d_시나리오'!$J$5-SQRT((1-M927)*('d_시나리오'!$J$5-'d_시나리오'!$H$5)*('d_시나리오'!$J$5-'d_시나리오'!$I$5))))</f>
        <v/>
      </c>
      <c r="O927">
        <f>RAND()</f>
        <v/>
      </c>
      <c r="P927">
        <f>IF('d_시나리오'!$J$6='d_시나리오'!$H$6,'d_시나리오'!$I$6,IF(O927&lt;('d_시나리오'!$I$6-'d_시나리오'!$H$6)/('d_시나리오'!$J$6-'d_시나리오'!$H$6),'d_시나리오'!$H$6+SQRT(O927*('d_시나리오'!$J$6-'d_시나리오'!$H$6)*('d_시나리오'!$I$6-'d_시나리오'!$H$6)),'d_시나리오'!$J$6-SQRT((1-O927)*('d_시나리오'!$J$6-'d_시나리오'!$H$6)*('d_시나리오'!$J$6-'d_시나리오'!$I$6))))</f>
        <v/>
      </c>
      <c r="Q927">
        <f>INDEX('d_분포'!$B$2:$B$57,RANDBETWEEN(1,56))</f>
        <v/>
      </c>
      <c r="R927">
        <f>BETAINV(RAND(),5,5)</f>
        <v/>
      </c>
      <c r="S927">
        <f>'d_고정'!$B$1*'6_기대효과'!$H$7*('d_시나리오'!$I$7/'d_고정'!$B$2)*B927</f>
        <v/>
      </c>
      <c r="T927">
        <f>S927*D927</f>
        <v/>
      </c>
      <c r="U927">
        <f>S927*F927*H927</f>
        <v/>
      </c>
      <c r="V927">
        <f>S927*F927*(H927-1)</f>
        <v/>
      </c>
      <c r="W927">
        <f>U927*J927</f>
        <v/>
      </c>
      <c r="X927">
        <f>T927+W927</f>
        <v/>
      </c>
      <c r="Y927">
        <f>(T927*E927+W927*L927)*(1-R927-'d_고정'!$B$13)</f>
        <v/>
      </c>
      <c r="Z927">
        <f>(U927*N927*Q927+'d_고정'!$B$3*('6_기대효과'!$H$7/8)*Q927*'d_고정'!$B$10*P927*('6_기대효과'!$K$7/'d_고정'!$B$9))*(1-R927)</f>
        <v/>
      </c>
      <c r="AA927">
        <f>W927*L927*(1-R927-'d_고정'!$B$13)+U927*MAX(N927-'d_고정'!$B$10*P927*('6_기대효과'!$K$7/'d_고정'!$B$9),0)*Q927*(1-R927)</f>
        <v/>
      </c>
      <c r="AB927">
        <f>Y927+Z927</f>
        <v/>
      </c>
      <c r="AC927">
        <f>Y927/('d_고정'!$B$5*'6_기대효과'!$H$7/8)/'d_고정'!$B$6</f>
        <v/>
      </c>
      <c r="AD927">
        <f>Y927/('d_고정'!$B$8*'6_기대효과'!$H$7/8)</f>
        <v/>
      </c>
    </row>
    <row r="928">
      <c r="A928">
        <f>RAND()</f>
        <v/>
      </c>
      <c r="B928">
        <f>IF('d_시나리오'!$J$2='d_시나리오'!$H$2,'d_시나리오'!$I$2,IF(A928&lt;('d_시나리오'!$I$2-'d_시나리오'!$H$2)/('d_시나리오'!$J$2-'d_시나리오'!$H$2),'d_시나리오'!$H$2+SQRT(A928*('d_시나리오'!$J$2-'d_시나리오'!$H$2)*('d_시나리오'!$I$2-'d_시나리오'!$H$2)),'d_시나리오'!$J$2-SQRT((1-A928)*('d_시나리오'!$J$2-'d_시나리오'!$H$2)*('d_시나리오'!$J$2-'d_시나리오'!$I$2))))</f>
        <v/>
      </c>
      <c r="C928">
        <f>RAND()</f>
        <v/>
      </c>
      <c r="D928">
        <f>BETAINV(RAND(),IF(C928&lt;'d_고정'!$B$26,'d_고정'!$B$23,'d_고정'!$B$16)+1,'d_고정'!$B$17-IF(C928&lt;'d_고정'!$B$26,'d_고정'!$B$23,'d_고정'!$B$16)+1)*('d_고정'!$B$14+('d_고정'!$B$15-'d_고정'!$B$14)*RAND())</f>
        <v/>
      </c>
      <c r="E928">
        <f>INDEX('d_분포'!$A$2:$A$28,RANDBETWEEN(1,27))</f>
        <v/>
      </c>
      <c r="F928">
        <f>INDEX('d_분포'!$C$2:$C$5,RANDBETWEEN(1,4))*(0.9+0.2*RAND())</f>
        <v/>
      </c>
      <c r="G928">
        <f>RAND()</f>
        <v/>
      </c>
      <c r="H928">
        <f>(F928+(1-F928)*('d_고정'!$B$22*BETAINV(RAND(),IF(G928&lt;'d_고정'!$B$26,'d_고정'!$B$25,'d_고정'!$B$20)+1,'d_고정'!$B$21-IF(G928&lt;'d_고정'!$B$26,'d_고정'!$B$25,'d_고정'!$B$20)+1)+(1-'d_고정'!$B$22)*BETAINV(RAND(),IF(G928&lt;'d_고정'!$B$26,'d_고정'!$B$24,'d_고정'!$B$18)+1,'d_고정'!$B$19-IF(G928&lt;'d_고정'!$B$26,'d_고정'!$B$24,'d_고정'!$B$18)+1))*('d_고정'!$B$14+('d_고정'!$B$15-'d_고정'!$B$14)*RAND()))/F928</f>
        <v/>
      </c>
      <c r="I928">
        <f>RAND()</f>
        <v/>
      </c>
      <c r="J928">
        <f>IF('d_시나리오'!$J$3='d_시나리오'!$H$3,'d_시나리오'!$I$3,IF(I928&lt;('d_시나리오'!$I$3-'d_시나리오'!$H$3)/('d_시나리오'!$J$3-'d_시나리오'!$H$3),'d_시나리오'!$H$3+SQRT(I928*('d_시나리오'!$J$3-'d_시나리오'!$H$3)*('d_시나리오'!$I$3-'d_시나리오'!$H$3)),'d_시나리오'!$J$3-SQRT((1-I928)*('d_시나리오'!$J$3-'d_시나리오'!$H$3)*('d_시나리오'!$J$3-'d_시나리오'!$I$3))))</f>
        <v/>
      </c>
      <c r="K928">
        <f>RAND()</f>
        <v/>
      </c>
      <c r="L928">
        <f>IF('d_시나리오'!$J$4='d_시나리오'!$H$4,'d_시나리오'!$I$4,IF(K928&lt;('d_시나리오'!$I$4-'d_시나리오'!$H$4)/('d_시나리오'!$J$4-'d_시나리오'!$H$4),'d_시나리오'!$H$4+SQRT(K928*('d_시나리오'!$J$4-'d_시나리오'!$H$4)*('d_시나리오'!$I$4-'d_시나리오'!$H$4)),'d_시나리오'!$J$4-SQRT((1-K928)*('d_시나리오'!$J$4-'d_시나리오'!$H$4)*('d_시나리오'!$J$4-'d_시나리오'!$I$4))))</f>
        <v/>
      </c>
      <c r="M928">
        <f>RAND()</f>
        <v/>
      </c>
      <c r="N928">
        <f>IF('d_시나리오'!$J$5='d_시나리오'!$H$5,'d_시나리오'!$I$5,IF(M928&lt;('d_시나리오'!$I$5-'d_시나리오'!$H$5)/('d_시나리오'!$J$5-'d_시나리오'!$H$5),'d_시나리오'!$H$5+SQRT(M928*('d_시나리오'!$J$5-'d_시나리오'!$H$5)*('d_시나리오'!$I$5-'d_시나리오'!$H$5)),'d_시나리오'!$J$5-SQRT((1-M928)*('d_시나리오'!$J$5-'d_시나리오'!$H$5)*('d_시나리오'!$J$5-'d_시나리오'!$I$5))))</f>
        <v/>
      </c>
      <c r="O928">
        <f>RAND()</f>
        <v/>
      </c>
      <c r="P928">
        <f>IF('d_시나리오'!$J$6='d_시나리오'!$H$6,'d_시나리오'!$I$6,IF(O928&lt;('d_시나리오'!$I$6-'d_시나리오'!$H$6)/('d_시나리오'!$J$6-'d_시나리오'!$H$6),'d_시나리오'!$H$6+SQRT(O928*('d_시나리오'!$J$6-'d_시나리오'!$H$6)*('d_시나리오'!$I$6-'d_시나리오'!$H$6)),'d_시나리오'!$J$6-SQRT((1-O928)*('d_시나리오'!$J$6-'d_시나리오'!$H$6)*('d_시나리오'!$J$6-'d_시나리오'!$I$6))))</f>
        <v/>
      </c>
      <c r="Q928">
        <f>INDEX('d_분포'!$B$2:$B$57,RANDBETWEEN(1,56))</f>
        <v/>
      </c>
      <c r="R928">
        <f>BETAINV(RAND(),5,5)</f>
        <v/>
      </c>
      <c r="S928">
        <f>'d_고정'!$B$1*'6_기대효과'!$H$7*('d_시나리오'!$I$7/'d_고정'!$B$2)*B928</f>
        <v/>
      </c>
      <c r="T928">
        <f>S928*D928</f>
        <v/>
      </c>
      <c r="U928">
        <f>S928*F928*H928</f>
        <v/>
      </c>
      <c r="V928">
        <f>S928*F928*(H928-1)</f>
        <v/>
      </c>
      <c r="W928">
        <f>U928*J928</f>
        <v/>
      </c>
      <c r="X928">
        <f>T928+W928</f>
        <v/>
      </c>
      <c r="Y928">
        <f>(T928*E928+W928*L928)*(1-R928-'d_고정'!$B$13)</f>
        <v/>
      </c>
      <c r="Z928">
        <f>(U928*N928*Q928+'d_고정'!$B$3*('6_기대효과'!$H$7/8)*Q928*'d_고정'!$B$10*P928*('6_기대효과'!$K$7/'d_고정'!$B$9))*(1-R928)</f>
        <v/>
      </c>
      <c r="AA928">
        <f>W928*L928*(1-R928-'d_고정'!$B$13)+U928*MAX(N928-'d_고정'!$B$10*P928*('6_기대효과'!$K$7/'d_고정'!$B$9),0)*Q928*(1-R928)</f>
        <v/>
      </c>
      <c r="AB928">
        <f>Y928+Z928</f>
        <v/>
      </c>
      <c r="AC928">
        <f>Y928/('d_고정'!$B$5*'6_기대효과'!$H$7/8)/'d_고정'!$B$6</f>
        <v/>
      </c>
      <c r="AD928">
        <f>Y928/('d_고정'!$B$8*'6_기대효과'!$H$7/8)</f>
        <v/>
      </c>
    </row>
    <row r="929">
      <c r="A929">
        <f>RAND()</f>
        <v/>
      </c>
      <c r="B929">
        <f>IF('d_시나리오'!$J$2='d_시나리오'!$H$2,'d_시나리오'!$I$2,IF(A929&lt;('d_시나리오'!$I$2-'d_시나리오'!$H$2)/('d_시나리오'!$J$2-'d_시나리오'!$H$2),'d_시나리오'!$H$2+SQRT(A929*('d_시나리오'!$J$2-'d_시나리오'!$H$2)*('d_시나리오'!$I$2-'d_시나리오'!$H$2)),'d_시나리오'!$J$2-SQRT((1-A929)*('d_시나리오'!$J$2-'d_시나리오'!$H$2)*('d_시나리오'!$J$2-'d_시나리오'!$I$2))))</f>
        <v/>
      </c>
      <c r="C929">
        <f>RAND()</f>
        <v/>
      </c>
      <c r="D929">
        <f>BETAINV(RAND(),IF(C929&lt;'d_고정'!$B$26,'d_고정'!$B$23,'d_고정'!$B$16)+1,'d_고정'!$B$17-IF(C929&lt;'d_고정'!$B$26,'d_고정'!$B$23,'d_고정'!$B$16)+1)*('d_고정'!$B$14+('d_고정'!$B$15-'d_고정'!$B$14)*RAND())</f>
        <v/>
      </c>
      <c r="E929">
        <f>INDEX('d_분포'!$A$2:$A$28,RANDBETWEEN(1,27))</f>
        <v/>
      </c>
      <c r="F929">
        <f>INDEX('d_분포'!$C$2:$C$5,RANDBETWEEN(1,4))*(0.9+0.2*RAND())</f>
        <v/>
      </c>
      <c r="G929">
        <f>RAND()</f>
        <v/>
      </c>
      <c r="H929">
        <f>(F929+(1-F929)*('d_고정'!$B$22*BETAINV(RAND(),IF(G929&lt;'d_고정'!$B$26,'d_고정'!$B$25,'d_고정'!$B$20)+1,'d_고정'!$B$21-IF(G929&lt;'d_고정'!$B$26,'d_고정'!$B$25,'d_고정'!$B$20)+1)+(1-'d_고정'!$B$22)*BETAINV(RAND(),IF(G929&lt;'d_고정'!$B$26,'d_고정'!$B$24,'d_고정'!$B$18)+1,'d_고정'!$B$19-IF(G929&lt;'d_고정'!$B$26,'d_고정'!$B$24,'d_고정'!$B$18)+1))*('d_고정'!$B$14+('d_고정'!$B$15-'d_고정'!$B$14)*RAND()))/F929</f>
        <v/>
      </c>
      <c r="I929">
        <f>RAND()</f>
        <v/>
      </c>
      <c r="J929">
        <f>IF('d_시나리오'!$J$3='d_시나리오'!$H$3,'d_시나리오'!$I$3,IF(I929&lt;('d_시나리오'!$I$3-'d_시나리오'!$H$3)/('d_시나리오'!$J$3-'d_시나리오'!$H$3),'d_시나리오'!$H$3+SQRT(I929*('d_시나리오'!$J$3-'d_시나리오'!$H$3)*('d_시나리오'!$I$3-'d_시나리오'!$H$3)),'d_시나리오'!$J$3-SQRT((1-I929)*('d_시나리오'!$J$3-'d_시나리오'!$H$3)*('d_시나리오'!$J$3-'d_시나리오'!$I$3))))</f>
        <v/>
      </c>
      <c r="K929">
        <f>RAND()</f>
        <v/>
      </c>
      <c r="L929">
        <f>IF('d_시나리오'!$J$4='d_시나리오'!$H$4,'d_시나리오'!$I$4,IF(K929&lt;('d_시나리오'!$I$4-'d_시나리오'!$H$4)/('d_시나리오'!$J$4-'d_시나리오'!$H$4),'d_시나리오'!$H$4+SQRT(K929*('d_시나리오'!$J$4-'d_시나리오'!$H$4)*('d_시나리오'!$I$4-'d_시나리오'!$H$4)),'d_시나리오'!$J$4-SQRT((1-K929)*('d_시나리오'!$J$4-'d_시나리오'!$H$4)*('d_시나리오'!$J$4-'d_시나리오'!$I$4))))</f>
        <v/>
      </c>
      <c r="M929">
        <f>RAND()</f>
        <v/>
      </c>
      <c r="N929">
        <f>IF('d_시나리오'!$J$5='d_시나리오'!$H$5,'d_시나리오'!$I$5,IF(M929&lt;('d_시나리오'!$I$5-'d_시나리오'!$H$5)/('d_시나리오'!$J$5-'d_시나리오'!$H$5),'d_시나리오'!$H$5+SQRT(M929*('d_시나리오'!$J$5-'d_시나리오'!$H$5)*('d_시나리오'!$I$5-'d_시나리오'!$H$5)),'d_시나리오'!$J$5-SQRT((1-M929)*('d_시나리오'!$J$5-'d_시나리오'!$H$5)*('d_시나리오'!$J$5-'d_시나리오'!$I$5))))</f>
        <v/>
      </c>
      <c r="O929">
        <f>RAND()</f>
        <v/>
      </c>
      <c r="P929">
        <f>IF('d_시나리오'!$J$6='d_시나리오'!$H$6,'d_시나리오'!$I$6,IF(O929&lt;('d_시나리오'!$I$6-'d_시나리오'!$H$6)/('d_시나리오'!$J$6-'d_시나리오'!$H$6),'d_시나리오'!$H$6+SQRT(O929*('d_시나리오'!$J$6-'d_시나리오'!$H$6)*('d_시나리오'!$I$6-'d_시나리오'!$H$6)),'d_시나리오'!$J$6-SQRT((1-O929)*('d_시나리오'!$J$6-'d_시나리오'!$H$6)*('d_시나리오'!$J$6-'d_시나리오'!$I$6))))</f>
        <v/>
      </c>
      <c r="Q929">
        <f>INDEX('d_분포'!$B$2:$B$57,RANDBETWEEN(1,56))</f>
        <v/>
      </c>
      <c r="R929">
        <f>BETAINV(RAND(),5,5)</f>
        <v/>
      </c>
      <c r="S929">
        <f>'d_고정'!$B$1*'6_기대효과'!$H$7*('d_시나리오'!$I$7/'d_고정'!$B$2)*B929</f>
        <v/>
      </c>
      <c r="T929">
        <f>S929*D929</f>
        <v/>
      </c>
      <c r="U929">
        <f>S929*F929*H929</f>
        <v/>
      </c>
      <c r="V929">
        <f>S929*F929*(H929-1)</f>
        <v/>
      </c>
      <c r="W929">
        <f>U929*J929</f>
        <v/>
      </c>
      <c r="X929">
        <f>T929+W929</f>
        <v/>
      </c>
      <c r="Y929">
        <f>(T929*E929+W929*L929)*(1-R929-'d_고정'!$B$13)</f>
        <v/>
      </c>
      <c r="Z929">
        <f>(U929*N929*Q929+'d_고정'!$B$3*('6_기대효과'!$H$7/8)*Q929*'d_고정'!$B$10*P929*('6_기대효과'!$K$7/'d_고정'!$B$9))*(1-R929)</f>
        <v/>
      </c>
      <c r="AA929">
        <f>W929*L929*(1-R929-'d_고정'!$B$13)+U929*MAX(N929-'d_고정'!$B$10*P929*('6_기대효과'!$K$7/'d_고정'!$B$9),0)*Q929*(1-R929)</f>
        <v/>
      </c>
      <c r="AB929">
        <f>Y929+Z929</f>
        <v/>
      </c>
      <c r="AC929">
        <f>Y929/('d_고정'!$B$5*'6_기대효과'!$H$7/8)/'d_고정'!$B$6</f>
        <v/>
      </c>
      <c r="AD929">
        <f>Y929/('d_고정'!$B$8*'6_기대효과'!$H$7/8)</f>
        <v/>
      </c>
    </row>
    <row r="930">
      <c r="A930">
        <f>RAND()</f>
        <v/>
      </c>
      <c r="B930">
        <f>IF('d_시나리오'!$J$2='d_시나리오'!$H$2,'d_시나리오'!$I$2,IF(A930&lt;('d_시나리오'!$I$2-'d_시나리오'!$H$2)/('d_시나리오'!$J$2-'d_시나리오'!$H$2),'d_시나리오'!$H$2+SQRT(A930*('d_시나리오'!$J$2-'d_시나리오'!$H$2)*('d_시나리오'!$I$2-'d_시나리오'!$H$2)),'d_시나리오'!$J$2-SQRT((1-A930)*('d_시나리오'!$J$2-'d_시나리오'!$H$2)*('d_시나리오'!$J$2-'d_시나리오'!$I$2))))</f>
        <v/>
      </c>
      <c r="C930">
        <f>RAND()</f>
        <v/>
      </c>
      <c r="D930">
        <f>BETAINV(RAND(),IF(C930&lt;'d_고정'!$B$26,'d_고정'!$B$23,'d_고정'!$B$16)+1,'d_고정'!$B$17-IF(C930&lt;'d_고정'!$B$26,'d_고정'!$B$23,'d_고정'!$B$16)+1)*('d_고정'!$B$14+('d_고정'!$B$15-'d_고정'!$B$14)*RAND())</f>
        <v/>
      </c>
      <c r="E930">
        <f>INDEX('d_분포'!$A$2:$A$28,RANDBETWEEN(1,27))</f>
        <v/>
      </c>
      <c r="F930">
        <f>INDEX('d_분포'!$C$2:$C$5,RANDBETWEEN(1,4))*(0.9+0.2*RAND())</f>
        <v/>
      </c>
      <c r="G930">
        <f>RAND()</f>
        <v/>
      </c>
      <c r="H930">
        <f>(F930+(1-F930)*('d_고정'!$B$22*BETAINV(RAND(),IF(G930&lt;'d_고정'!$B$26,'d_고정'!$B$25,'d_고정'!$B$20)+1,'d_고정'!$B$21-IF(G930&lt;'d_고정'!$B$26,'d_고정'!$B$25,'d_고정'!$B$20)+1)+(1-'d_고정'!$B$22)*BETAINV(RAND(),IF(G930&lt;'d_고정'!$B$26,'d_고정'!$B$24,'d_고정'!$B$18)+1,'d_고정'!$B$19-IF(G930&lt;'d_고정'!$B$26,'d_고정'!$B$24,'d_고정'!$B$18)+1))*('d_고정'!$B$14+('d_고정'!$B$15-'d_고정'!$B$14)*RAND()))/F930</f>
        <v/>
      </c>
      <c r="I930">
        <f>RAND()</f>
        <v/>
      </c>
      <c r="J930">
        <f>IF('d_시나리오'!$J$3='d_시나리오'!$H$3,'d_시나리오'!$I$3,IF(I930&lt;('d_시나리오'!$I$3-'d_시나리오'!$H$3)/('d_시나리오'!$J$3-'d_시나리오'!$H$3),'d_시나리오'!$H$3+SQRT(I930*('d_시나리오'!$J$3-'d_시나리오'!$H$3)*('d_시나리오'!$I$3-'d_시나리오'!$H$3)),'d_시나리오'!$J$3-SQRT((1-I930)*('d_시나리오'!$J$3-'d_시나리오'!$H$3)*('d_시나리오'!$J$3-'d_시나리오'!$I$3))))</f>
        <v/>
      </c>
      <c r="K930">
        <f>RAND()</f>
        <v/>
      </c>
      <c r="L930">
        <f>IF('d_시나리오'!$J$4='d_시나리오'!$H$4,'d_시나리오'!$I$4,IF(K930&lt;('d_시나리오'!$I$4-'d_시나리오'!$H$4)/('d_시나리오'!$J$4-'d_시나리오'!$H$4),'d_시나리오'!$H$4+SQRT(K930*('d_시나리오'!$J$4-'d_시나리오'!$H$4)*('d_시나리오'!$I$4-'d_시나리오'!$H$4)),'d_시나리오'!$J$4-SQRT((1-K930)*('d_시나리오'!$J$4-'d_시나리오'!$H$4)*('d_시나리오'!$J$4-'d_시나리오'!$I$4))))</f>
        <v/>
      </c>
      <c r="M930">
        <f>RAND()</f>
        <v/>
      </c>
      <c r="N930">
        <f>IF('d_시나리오'!$J$5='d_시나리오'!$H$5,'d_시나리오'!$I$5,IF(M930&lt;('d_시나리오'!$I$5-'d_시나리오'!$H$5)/('d_시나리오'!$J$5-'d_시나리오'!$H$5),'d_시나리오'!$H$5+SQRT(M930*('d_시나리오'!$J$5-'d_시나리오'!$H$5)*('d_시나리오'!$I$5-'d_시나리오'!$H$5)),'d_시나리오'!$J$5-SQRT((1-M930)*('d_시나리오'!$J$5-'d_시나리오'!$H$5)*('d_시나리오'!$J$5-'d_시나리오'!$I$5))))</f>
        <v/>
      </c>
      <c r="O930">
        <f>RAND()</f>
        <v/>
      </c>
      <c r="P930">
        <f>IF('d_시나리오'!$J$6='d_시나리오'!$H$6,'d_시나리오'!$I$6,IF(O930&lt;('d_시나리오'!$I$6-'d_시나리오'!$H$6)/('d_시나리오'!$J$6-'d_시나리오'!$H$6),'d_시나리오'!$H$6+SQRT(O930*('d_시나리오'!$J$6-'d_시나리오'!$H$6)*('d_시나리오'!$I$6-'d_시나리오'!$H$6)),'d_시나리오'!$J$6-SQRT((1-O930)*('d_시나리오'!$J$6-'d_시나리오'!$H$6)*('d_시나리오'!$J$6-'d_시나리오'!$I$6))))</f>
        <v/>
      </c>
      <c r="Q930">
        <f>INDEX('d_분포'!$B$2:$B$57,RANDBETWEEN(1,56))</f>
        <v/>
      </c>
      <c r="R930">
        <f>BETAINV(RAND(),5,5)</f>
        <v/>
      </c>
      <c r="S930">
        <f>'d_고정'!$B$1*'6_기대효과'!$H$7*('d_시나리오'!$I$7/'d_고정'!$B$2)*B930</f>
        <v/>
      </c>
      <c r="T930">
        <f>S930*D930</f>
        <v/>
      </c>
      <c r="U930">
        <f>S930*F930*H930</f>
        <v/>
      </c>
      <c r="V930">
        <f>S930*F930*(H930-1)</f>
        <v/>
      </c>
      <c r="W930">
        <f>U930*J930</f>
        <v/>
      </c>
      <c r="X930">
        <f>T930+W930</f>
        <v/>
      </c>
      <c r="Y930">
        <f>(T930*E930+W930*L930)*(1-R930-'d_고정'!$B$13)</f>
        <v/>
      </c>
      <c r="Z930">
        <f>(U930*N930*Q930+'d_고정'!$B$3*('6_기대효과'!$H$7/8)*Q930*'d_고정'!$B$10*P930*('6_기대효과'!$K$7/'d_고정'!$B$9))*(1-R930)</f>
        <v/>
      </c>
      <c r="AA930">
        <f>W930*L930*(1-R930-'d_고정'!$B$13)+U930*MAX(N930-'d_고정'!$B$10*P930*('6_기대효과'!$K$7/'d_고정'!$B$9),0)*Q930*(1-R930)</f>
        <v/>
      </c>
      <c r="AB930">
        <f>Y930+Z930</f>
        <v/>
      </c>
      <c r="AC930">
        <f>Y930/('d_고정'!$B$5*'6_기대효과'!$H$7/8)/'d_고정'!$B$6</f>
        <v/>
      </c>
      <c r="AD930">
        <f>Y930/('d_고정'!$B$8*'6_기대효과'!$H$7/8)</f>
        <v/>
      </c>
    </row>
    <row r="931">
      <c r="A931">
        <f>RAND()</f>
        <v/>
      </c>
      <c r="B931">
        <f>IF('d_시나리오'!$J$2='d_시나리오'!$H$2,'d_시나리오'!$I$2,IF(A931&lt;('d_시나리오'!$I$2-'d_시나리오'!$H$2)/('d_시나리오'!$J$2-'d_시나리오'!$H$2),'d_시나리오'!$H$2+SQRT(A931*('d_시나리오'!$J$2-'d_시나리오'!$H$2)*('d_시나리오'!$I$2-'d_시나리오'!$H$2)),'d_시나리오'!$J$2-SQRT((1-A931)*('d_시나리오'!$J$2-'d_시나리오'!$H$2)*('d_시나리오'!$J$2-'d_시나리오'!$I$2))))</f>
        <v/>
      </c>
      <c r="C931">
        <f>RAND()</f>
        <v/>
      </c>
      <c r="D931">
        <f>BETAINV(RAND(),IF(C931&lt;'d_고정'!$B$26,'d_고정'!$B$23,'d_고정'!$B$16)+1,'d_고정'!$B$17-IF(C931&lt;'d_고정'!$B$26,'d_고정'!$B$23,'d_고정'!$B$16)+1)*('d_고정'!$B$14+('d_고정'!$B$15-'d_고정'!$B$14)*RAND())</f>
        <v/>
      </c>
      <c r="E931">
        <f>INDEX('d_분포'!$A$2:$A$28,RANDBETWEEN(1,27))</f>
        <v/>
      </c>
      <c r="F931">
        <f>INDEX('d_분포'!$C$2:$C$5,RANDBETWEEN(1,4))*(0.9+0.2*RAND())</f>
        <v/>
      </c>
      <c r="G931">
        <f>RAND()</f>
        <v/>
      </c>
      <c r="H931">
        <f>(F931+(1-F931)*('d_고정'!$B$22*BETAINV(RAND(),IF(G931&lt;'d_고정'!$B$26,'d_고정'!$B$25,'d_고정'!$B$20)+1,'d_고정'!$B$21-IF(G931&lt;'d_고정'!$B$26,'d_고정'!$B$25,'d_고정'!$B$20)+1)+(1-'d_고정'!$B$22)*BETAINV(RAND(),IF(G931&lt;'d_고정'!$B$26,'d_고정'!$B$24,'d_고정'!$B$18)+1,'d_고정'!$B$19-IF(G931&lt;'d_고정'!$B$26,'d_고정'!$B$24,'d_고정'!$B$18)+1))*('d_고정'!$B$14+('d_고정'!$B$15-'d_고정'!$B$14)*RAND()))/F931</f>
        <v/>
      </c>
      <c r="I931">
        <f>RAND()</f>
        <v/>
      </c>
      <c r="J931">
        <f>IF('d_시나리오'!$J$3='d_시나리오'!$H$3,'d_시나리오'!$I$3,IF(I931&lt;('d_시나리오'!$I$3-'d_시나리오'!$H$3)/('d_시나리오'!$J$3-'d_시나리오'!$H$3),'d_시나리오'!$H$3+SQRT(I931*('d_시나리오'!$J$3-'d_시나리오'!$H$3)*('d_시나리오'!$I$3-'d_시나리오'!$H$3)),'d_시나리오'!$J$3-SQRT((1-I931)*('d_시나리오'!$J$3-'d_시나리오'!$H$3)*('d_시나리오'!$J$3-'d_시나리오'!$I$3))))</f>
        <v/>
      </c>
      <c r="K931">
        <f>RAND()</f>
        <v/>
      </c>
      <c r="L931">
        <f>IF('d_시나리오'!$J$4='d_시나리오'!$H$4,'d_시나리오'!$I$4,IF(K931&lt;('d_시나리오'!$I$4-'d_시나리오'!$H$4)/('d_시나리오'!$J$4-'d_시나리오'!$H$4),'d_시나리오'!$H$4+SQRT(K931*('d_시나리오'!$J$4-'d_시나리오'!$H$4)*('d_시나리오'!$I$4-'d_시나리오'!$H$4)),'d_시나리오'!$J$4-SQRT((1-K931)*('d_시나리오'!$J$4-'d_시나리오'!$H$4)*('d_시나리오'!$J$4-'d_시나리오'!$I$4))))</f>
        <v/>
      </c>
      <c r="M931">
        <f>RAND()</f>
        <v/>
      </c>
      <c r="N931">
        <f>IF('d_시나리오'!$J$5='d_시나리오'!$H$5,'d_시나리오'!$I$5,IF(M931&lt;('d_시나리오'!$I$5-'d_시나리오'!$H$5)/('d_시나리오'!$J$5-'d_시나리오'!$H$5),'d_시나리오'!$H$5+SQRT(M931*('d_시나리오'!$J$5-'d_시나리오'!$H$5)*('d_시나리오'!$I$5-'d_시나리오'!$H$5)),'d_시나리오'!$J$5-SQRT((1-M931)*('d_시나리오'!$J$5-'d_시나리오'!$H$5)*('d_시나리오'!$J$5-'d_시나리오'!$I$5))))</f>
        <v/>
      </c>
      <c r="O931">
        <f>RAND()</f>
        <v/>
      </c>
      <c r="P931">
        <f>IF('d_시나리오'!$J$6='d_시나리오'!$H$6,'d_시나리오'!$I$6,IF(O931&lt;('d_시나리오'!$I$6-'d_시나리오'!$H$6)/('d_시나리오'!$J$6-'d_시나리오'!$H$6),'d_시나리오'!$H$6+SQRT(O931*('d_시나리오'!$J$6-'d_시나리오'!$H$6)*('d_시나리오'!$I$6-'d_시나리오'!$H$6)),'d_시나리오'!$J$6-SQRT((1-O931)*('d_시나리오'!$J$6-'d_시나리오'!$H$6)*('d_시나리오'!$J$6-'d_시나리오'!$I$6))))</f>
        <v/>
      </c>
      <c r="Q931">
        <f>INDEX('d_분포'!$B$2:$B$57,RANDBETWEEN(1,56))</f>
        <v/>
      </c>
      <c r="R931">
        <f>BETAINV(RAND(),5,5)</f>
        <v/>
      </c>
      <c r="S931">
        <f>'d_고정'!$B$1*'6_기대효과'!$H$7*('d_시나리오'!$I$7/'d_고정'!$B$2)*B931</f>
        <v/>
      </c>
      <c r="T931">
        <f>S931*D931</f>
        <v/>
      </c>
      <c r="U931">
        <f>S931*F931*H931</f>
        <v/>
      </c>
      <c r="V931">
        <f>S931*F931*(H931-1)</f>
        <v/>
      </c>
      <c r="W931">
        <f>U931*J931</f>
        <v/>
      </c>
      <c r="X931">
        <f>T931+W931</f>
        <v/>
      </c>
      <c r="Y931">
        <f>(T931*E931+W931*L931)*(1-R931-'d_고정'!$B$13)</f>
        <v/>
      </c>
      <c r="Z931">
        <f>(U931*N931*Q931+'d_고정'!$B$3*('6_기대효과'!$H$7/8)*Q931*'d_고정'!$B$10*P931*('6_기대효과'!$K$7/'d_고정'!$B$9))*(1-R931)</f>
        <v/>
      </c>
      <c r="AA931">
        <f>W931*L931*(1-R931-'d_고정'!$B$13)+U931*MAX(N931-'d_고정'!$B$10*P931*('6_기대효과'!$K$7/'d_고정'!$B$9),0)*Q931*(1-R931)</f>
        <v/>
      </c>
      <c r="AB931">
        <f>Y931+Z931</f>
        <v/>
      </c>
      <c r="AC931">
        <f>Y931/('d_고정'!$B$5*'6_기대효과'!$H$7/8)/'d_고정'!$B$6</f>
        <v/>
      </c>
      <c r="AD931">
        <f>Y931/('d_고정'!$B$8*'6_기대효과'!$H$7/8)</f>
        <v/>
      </c>
    </row>
    <row r="932">
      <c r="A932">
        <f>RAND()</f>
        <v/>
      </c>
      <c r="B932">
        <f>IF('d_시나리오'!$J$2='d_시나리오'!$H$2,'d_시나리오'!$I$2,IF(A932&lt;('d_시나리오'!$I$2-'d_시나리오'!$H$2)/('d_시나리오'!$J$2-'d_시나리오'!$H$2),'d_시나리오'!$H$2+SQRT(A932*('d_시나리오'!$J$2-'d_시나리오'!$H$2)*('d_시나리오'!$I$2-'d_시나리오'!$H$2)),'d_시나리오'!$J$2-SQRT((1-A932)*('d_시나리오'!$J$2-'d_시나리오'!$H$2)*('d_시나리오'!$J$2-'d_시나리오'!$I$2))))</f>
        <v/>
      </c>
      <c r="C932">
        <f>RAND()</f>
        <v/>
      </c>
      <c r="D932">
        <f>BETAINV(RAND(),IF(C932&lt;'d_고정'!$B$26,'d_고정'!$B$23,'d_고정'!$B$16)+1,'d_고정'!$B$17-IF(C932&lt;'d_고정'!$B$26,'d_고정'!$B$23,'d_고정'!$B$16)+1)*('d_고정'!$B$14+('d_고정'!$B$15-'d_고정'!$B$14)*RAND())</f>
        <v/>
      </c>
      <c r="E932">
        <f>INDEX('d_분포'!$A$2:$A$28,RANDBETWEEN(1,27))</f>
        <v/>
      </c>
      <c r="F932">
        <f>INDEX('d_분포'!$C$2:$C$5,RANDBETWEEN(1,4))*(0.9+0.2*RAND())</f>
        <v/>
      </c>
      <c r="G932">
        <f>RAND()</f>
        <v/>
      </c>
      <c r="H932">
        <f>(F932+(1-F932)*('d_고정'!$B$22*BETAINV(RAND(),IF(G932&lt;'d_고정'!$B$26,'d_고정'!$B$25,'d_고정'!$B$20)+1,'d_고정'!$B$21-IF(G932&lt;'d_고정'!$B$26,'d_고정'!$B$25,'d_고정'!$B$20)+1)+(1-'d_고정'!$B$22)*BETAINV(RAND(),IF(G932&lt;'d_고정'!$B$26,'d_고정'!$B$24,'d_고정'!$B$18)+1,'d_고정'!$B$19-IF(G932&lt;'d_고정'!$B$26,'d_고정'!$B$24,'d_고정'!$B$18)+1))*('d_고정'!$B$14+('d_고정'!$B$15-'d_고정'!$B$14)*RAND()))/F932</f>
        <v/>
      </c>
      <c r="I932">
        <f>RAND()</f>
        <v/>
      </c>
      <c r="J932">
        <f>IF('d_시나리오'!$J$3='d_시나리오'!$H$3,'d_시나리오'!$I$3,IF(I932&lt;('d_시나리오'!$I$3-'d_시나리오'!$H$3)/('d_시나리오'!$J$3-'d_시나리오'!$H$3),'d_시나리오'!$H$3+SQRT(I932*('d_시나리오'!$J$3-'d_시나리오'!$H$3)*('d_시나리오'!$I$3-'d_시나리오'!$H$3)),'d_시나리오'!$J$3-SQRT((1-I932)*('d_시나리오'!$J$3-'d_시나리오'!$H$3)*('d_시나리오'!$J$3-'d_시나리오'!$I$3))))</f>
        <v/>
      </c>
      <c r="K932">
        <f>RAND()</f>
        <v/>
      </c>
      <c r="L932">
        <f>IF('d_시나리오'!$J$4='d_시나리오'!$H$4,'d_시나리오'!$I$4,IF(K932&lt;('d_시나리오'!$I$4-'d_시나리오'!$H$4)/('d_시나리오'!$J$4-'d_시나리오'!$H$4),'d_시나리오'!$H$4+SQRT(K932*('d_시나리오'!$J$4-'d_시나리오'!$H$4)*('d_시나리오'!$I$4-'d_시나리오'!$H$4)),'d_시나리오'!$J$4-SQRT((1-K932)*('d_시나리오'!$J$4-'d_시나리오'!$H$4)*('d_시나리오'!$J$4-'d_시나리오'!$I$4))))</f>
        <v/>
      </c>
      <c r="M932">
        <f>RAND()</f>
        <v/>
      </c>
      <c r="N932">
        <f>IF('d_시나리오'!$J$5='d_시나리오'!$H$5,'d_시나리오'!$I$5,IF(M932&lt;('d_시나리오'!$I$5-'d_시나리오'!$H$5)/('d_시나리오'!$J$5-'d_시나리오'!$H$5),'d_시나리오'!$H$5+SQRT(M932*('d_시나리오'!$J$5-'d_시나리오'!$H$5)*('d_시나리오'!$I$5-'d_시나리오'!$H$5)),'d_시나리오'!$J$5-SQRT((1-M932)*('d_시나리오'!$J$5-'d_시나리오'!$H$5)*('d_시나리오'!$J$5-'d_시나리오'!$I$5))))</f>
        <v/>
      </c>
      <c r="O932">
        <f>RAND()</f>
        <v/>
      </c>
      <c r="P932">
        <f>IF('d_시나리오'!$J$6='d_시나리오'!$H$6,'d_시나리오'!$I$6,IF(O932&lt;('d_시나리오'!$I$6-'d_시나리오'!$H$6)/('d_시나리오'!$J$6-'d_시나리오'!$H$6),'d_시나리오'!$H$6+SQRT(O932*('d_시나리오'!$J$6-'d_시나리오'!$H$6)*('d_시나리오'!$I$6-'d_시나리오'!$H$6)),'d_시나리오'!$J$6-SQRT((1-O932)*('d_시나리오'!$J$6-'d_시나리오'!$H$6)*('d_시나리오'!$J$6-'d_시나리오'!$I$6))))</f>
        <v/>
      </c>
      <c r="Q932">
        <f>INDEX('d_분포'!$B$2:$B$57,RANDBETWEEN(1,56))</f>
        <v/>
      </c>
      <c r="R932">
        <f>BETAINV(RAND(),5,5)</f>
        <v/>
      </c>
      <c r="S932">
        <f>'d_고정'!$B$1*'6_기대효과'!$H$7*('d_시나리오'!$I$7/'d_고정'!$B$2)*B932</f>
        <v/>
      </c>
      <c r="T932">
        <f>S932*D932</f>
        <v/>
      </c>
      <c r="U932">
        <f>S932*F932*H932</f>
        <v/>
      </c>
      <c r="V932">
        <f>S932*F932*(H932-1)</f>
        <v/>
      </c>
      <c r="W932">
        <f>U932*J932</f>
        <v/>
      </c>
      <c r="X932">
        <f>T932+W932</f>
        <v/>
      </c>
      <c r="Y932">
        <f>(T932*E932+W932*L932)*(1-R932-'d_고정'!$B$13)</f>
        <v/>
      </c>
      <c r="Z932">
        <f>(U932*N932*Q932+'d_고정'!$B$3*('6_기대효과'!$H$7/8)*Q932*'d_고정'!$B$10*P932*('6_기대효과'!$K$7/'d_고정'!$B$9))*(1-R932)</f>
        <v/>
      </c>
      <c r="AA932">
        <f>W932*L932*(1-R932-'d_고정'!$B$13)+U932*MAX(N932-'d_고정'!$B$10*P932*('6_기대효과'!$K$7/'d_고정'!$B$9),0)*Q932*(1-R932)</f>
        <v/>
      </c>
      <c r="AB932">
        <f>Y932+Z932</f>
        <v/>
      </c>
      <c r="AC932">
        <f>Y932/('d_고정'!$B$5*'6_기대효과'!$H$7/8)/'d_고정'!$B$6</f>
        <v/>
      </c>
      <c r="AD932">
        <f>Y932/('d_고정'!$B$8*'6_기대효과'!$H$7/8)</f>
        <v/>
      </c>
    </row>
    <row r="933">
      <c r="A933">
        <f>RAND()</f>
        <v/>
      </c>
      <c r="B933">
        <f>IF('d_시나리오'!$J$2='d_시나리오'!$H$2,'d_시나리오'!$I$2,IF(A933&lt;('d_시나리오'!$I$2-'d_시나리오'!$H$2)/('d_시나리오'!$J$2-'d_시나리오'!$H$2),'d_시나리오'!$H$2+SQRT(A933*('d_시나리오'!$J$2-'d_시나리오'!$H$2)*('d_시나리오'!$I$2-'d_시나리오'!$H$2)),'d_시나리오'!$J$2-SQRT((1-A933)*('d_시나리오'!$J$2-'d_시나리오'!$H$2)*('d_시나리오'!$J$2-'d_시나리오'!$I$2))))</f>
        <v/>
      </c>
      <c r="C933">
        <f>RAND()</f>
        <v/>
      </c>
      <c r="D933">
        <f>BETAINV(RAND(),IF(C933&lt;'d_고정'!$B$26,'d_고정'!$B$23,'d_고정'!$B$16)+1,'d_고정'!$B$17-IF(C933&lt;'d_고정'!$B$26,'d_고정'!$B$23,'d_고정'!$B$16)+1)*('d_고정'!$B$14+('d_고정'!$B$15-'d_고정'!$B$14)*RAND())</f>
        <v/>
      </c>
      <c r="E933">
        <f>INDEX('d_분포'!$A$2:$A$28,RANDBETWEEN(1,27))</f>
        <v/>
      </c>
      <c r="F933">
        <f>INDEX('d_분포'!$C$2:$C$5,RANDBETWEEN(1,4))*(0.9+0.2*RAND())</f>
        <v/>
      </c>
      <c r="G933">
        <f>RAND()</f>
        <v/>
      </c>
      <c r="H933">
        <f>(F933+(1-F933)*('d_고정'!$B$22*BETAINV(RAND(),IF(G933&lt;'d_고정'!$B$26,'d_고정'!$B$25,'d_고정'!$B$20)+1,'d_고정'!$B$21-IF(G933&lt;'d_고정'!$B$26,'d_고정'!$B$25,'d_고정'!$B$20)+1)+(1-'d_고정'!$B$22)*BETAINV(RAND(),IF(G933&lt;'d_고정'!$B$26,'d_고정'!$B$24,'d_고정'!$B$18)+1,'d_고정'!$B$19-IF(G933&lt;'d_고정'!$B$26,'d_고정'!$B$24,'d_고정'!$B$18)+1))*('d_고정'!$B$14+('d_고정'!$B$15-'d_고정'!$B$14)*RAND()))/F933</f>
        <v/>
      </c>
      <c r="I933">
        <f>RAND()</f>
        <v/>
      </c>
      <c r="J933">
        <f>IF('d_시나리오'!$J$3='d_시나리오'!$H$3,'d_시나리오'!$I$3,IF(I933&lt;('d_시나리오'!$I$3-'d_시나리오'!$H$3)/('d_시나리오'!$J$3-'d_시나리오'!$H$3),'d_시나리오'!$H$3+SQRT(I933*('d_시나리오'!$J$3-'d_시나리오'!$H$3)*('d_시나리오'!$I$3-'d_시나리오'!$H$3)),'d_시나리오'!$J$3-SQRT((1-I933)*('d_시나리오'!$J$3-'d_시나리오'!$H$3)*('d_시나리오'!$J$3-'d_시나리오'!$I$3))))</f>
        <v/>
      </c>
      <c r="K933">
        <f>RAND()</f>
        <v/>
      </c>
      <c r="L933">
        <f>IF('d_시나리오'!$J$4='d_시나리오'!$H$4,'d_시나리오'!$I$4,IF(K933&lt;('d_시나리오'!$I$4-'d_시나리오'!$H$4)/('d_시나리오'!$J$4-'d_시나리오'!$H$4),'d_시나리오'!$H$4+SQRT(K933*('d_시나리오'!$J$4-'d_시나리오'!$H$4)*('d_시나리오'!$I$4-'d_시나리오'!$H$4)),'d_시나리오'!$J$4-SQRT((1-K933)*('d_시나리오'!$J$4-'d_시나리오'!$H$4)*('d_시나리오'!$J$4-'d_시나리오'!$I$4))))</f>
        <v/>
      </c>
      <c r="M933">
        <f>RAND()</f>
        <v/>
      </c>
      <c r="N933">
        <f>IF('d_시나리오'!$J$5='d_시나리오'!$H$5,'d_시나리오'!$I$5,IF(M933&lt;('d_시나리오'!$I$5-'d_시나리오'!$H$5)/('d_시나리오'!$J$5-'d_시나리오'!$H$5),'d_시나리오'!$H$5+SQRT(M933*('d_시나리오'!$J$5-'d_시나리오'!$H$5)*('d_시나리오'!$I$5-'d_시나리오'!$H$5)),'d_시나리오'!$J$5-SQRT((1-M933)*('d_시나리오'!$J$5-'d_시나리오'!$H$5)*('d_시나리오'!$J$5-'d_시나리오'!$I$5))))</f>
        <v/>
      </c>
      <c r="O933">
        <f>RAND()</f>
        <v/>
      </c>
      <c r="P933">
        <f>IF('d_시나리오'!$J$6='d_시나리오'!$H$6,'d_시나리오'!$I$6,IF(O933&lt;('d_시나리오'!$I$6-'d_시나리오'!$H$6)/('d_시나리오'!$J$6-'d_시나리오'!$H$6),'d_시나리오'!$H$6+SQRT(O933*('d_시나리오'!$J$6-'d_시나리오'!$H$6)*('d_시나리오'!$I$6-'d_시나리오'!$H$6)),'d_시나리오'!$J$6-SQRT((1-O933)*('d_시나리오'!$J$6-'d_시나리오'!$H$6)*('d_시나리오'!$J$6-'d_시나리오'!$I$6))))</f>
        <v/>
      </c>
      <c r="Q933">
        <f>INDEX('d_분포'!$B$2:$B$57,RANDBETWEEN(1,56))</f>
        <v/>
      </c>
      <c r="R933">
        <f>BETAINV(RAND(),5,5)</f>
        <v/>
      </c>
      <c r="S933">
        <f>'d_고정'!$B$1*'6_기대효과'!$H$7*('d_시나리오'!$I$7/'d_고정'!$B$2)*B933</f>
        <v/>
      </c>
      <c r="T933">
        <f>S933*D933</f>
        <v/>
      </c>
      <c r="U933">
        <f>S933*F933*H933</f>
        <v/>
      </c>
      <c r="V933">
        <f>S933*F933*(H933-1)</f>
        <v/>
      </c>
      <c r="W933">
        <f>U933*J933</f>
        <v/>
      </c>
      <c r="X933">
        <f>T933+W933</f>
        <v/>
      </c>
      <c r="Y933">
        <f>(T933*E933+W933*L933)*(1-R933-'d_고정'!$B$13)</f>
        <v/>
      </c>
      <c r="Z933">
        <f>(U933*N933*Q933+'d_고정'!$B$3*('6_기대효과'!$H$7/8)*Q933*'d_고정'!$B$10*P933*('6_기대효과'!$K$7/'d_고정'!$B$9))*(1-R933)</f>
        <v/>
      </c>
      <c r="AA933">
        <f>W933*L933*(1-R933-'d_고정'!$B$13)+U933*MAX(N933-'d_고정'!$B$10*P933*('6_기대효과'!$K$7/'d_고정'!$B$9),0)*Q933*(1-R933)</f>
        <v/>
      </c>
      <c r="AB933">
        <f>Y933+Z933</f>
        <v/>
      </c>
      <c r="AC933">
        <f>Y933/('d_고정'!$B$5*'6_기대효과'!$H$7/8)/'d_고정'!$B$6</f>
        <v/>
      </c>
      <c r="AD933">
        <f>Y933/('d_고정'!$B$8*'6_기대효과'!$H$7/8)</f>
        <v/>
      </c>
    </row>
    <row r="934">
      <c r="A934">
        <f>RAND()</f>
        <v/>
      </c>
      <c r="B934">
        <f>IF('d_시나리오'!$J$2='d_시나리오'!$H$2,'d_시나리오'!$I$2,IF(A934&lt;('d_시나리오'!$I$2-'d_시나리오'!$H$2)/('d_시나리오'!$J$2-'d_시나리오'!$H$2),'d_시나리오'!$H$2+SQRT(A934*('d_시나리오'!$J$2-'d_시나리오'!$H$2)*('d_시나리오'!$I$2-'d_시나리오'!$H$2)),'d_시나리오'!$J$2-SQRT((1-A934)*('d_시나리오'!$J$2-'d_시나리오'!$H$2)*('d_시나리오'!$J$2-'d_시나리오'!$I$2))))</f>
        <v/>
      </c>
      <c r="C934">
        <f>RAND()</f>
        <v/>
      </c>
      <c r="D934">
        <f>BETAINV(RAND(),IF(C934&lt;'d_고정'!$B$26,'d_고정'!$B$23,'d_고정'!$B$16)+1,'d_고정'!$B$17-IF(C934&lt;'d_고정'!$B$26,'d_고정'!$B$23,'d_고정'!$B$16)+1)*('d_고정'!$B$14+('d_고정'!$B$15-'d_고정'!$B$14)*RAND())</f>
        <v/>
      </c>
      <c r="E934">
        <f>INDEX('d_분포'!$A$2:$A$28,RANDBETWEEN(1,27))</f>
        <v/>
      </c>
      <c r="F934">
        <f>INDEX('d_분포'!$C$2:$C$5,RANDBETWEEN(1,4))*(0.9+0.2*RAND())</f>
        <v/>
      </c>
      <c r="G934">
        <f>RAND()</f>
        <v/>
      </c>
      <c r="H934">
        <f>(F934+(1-F934)*('d_고정'!$B$22*BETAINV(RAND(),IF(G934&lt;'d_고정'!$B$26,'d_고정'!$B$25,'d_고정'!$B$20)+1,'d_고정'!$B$21-IF(G934&lt;'d_고정'!$B$26,'d_고정'!$B$25,'d_고정'!$B$20)+1)+(1-'d_고정'!$B$22)*BETAINV(RAND(),IF(G934&lt;'d_고정'!$B$26,'d_고정'!$B$24,'d_고정'!$B$18)+1,'d_고정'!$B$19-IF(G934&lt;'d_고정'!$B$26,'d_고정'!$B$24,'d_고정'!$B$18)+1))*('d_고정'!$B$14+('d_고정'!$B$15-'d_고정'!$B$14)*RAND()))/F934</f>
        <v/>
      </c>
      <c r="I934">
        <f>RAND()</f>
        <v/>
      </c>
      <c r="J934">
        <f>IF('d_시나리오'!$J$3='d_시나리오'!$H$3,'d_시나리오'!$I$3,IF(I934&lt;('d_시나리오'!$I$3-'d_시나리오'!$H$3)/('d_시나리오'!$J$3-'d_시나리오'!$H$3),'d_시나리오'!$H$3+SQRT(I934*('d_시나리오'!$J$3-'d_시나리오'!$H$3)*('d_시나리오'!$I$3-'d_시나리오'!$H$3)),'d_시나리오'!$J$3-SQRT((1-I934)*('d_시나리오'!$J$3-'d_시나리오'!$H$3)*('d_시나리오'!$J$3-'d_시나리오'!$I$3))))</f>
        <v/>
      </c>
      <c r="K934">
        <f>RAND()</f>
        <v/>
      </c>
      <c r="L934">
        <f>IF('d_시나리오'!$J$4='d_시나리오'!$H$4,'d_시나리오'!$I$4,IF(K934&lt;('d_시나리오'!$I$4-'d_시나리오'!$H$4)/('d_시나리오'!$J$4-'d_시나리오'!$H$4),'d_시나리오'!$H$4+SQRT(K934*('d_시나리오'!$J$4-'d_시나리오'!$H$4)*('d_시나리오'!$I$4-'d_시나리오'!$H$4)),'d_시나리오'!$J$4-SQRT((1-K934)*('d_시나리오'!$J$4-'d_시나리오'!$H$4)*('d_시나리오'!$J$4-'d_시나리오'!$I$4))))</f>
        <v/>
      </c>
      <c r="M934">
        <f>RAND()</f>
        <v/>
      </c>
      <c r="N934">
        <f>IF('d_시나리오'!$J$5='d_시나리오'!$H$5,'d_시나리오'!$I$5,IF(M934&lt;('d_시나리오'!$I$5-'d_시나리오'!$H$5)/('d_시나리오'!$J$5-'d_시나리오'!$H$5),'d_시나리오'!$H$5+SQRT(M934*('d_시나리오'!$J$5-'d_시나리오'!$H$5)*('d_시나리오'!$I$5-'d_시나리오'!$H$5)),'d_시나리오'!$J$5-SQRT((1-M934)*('d_시나리오'!$J$5-'d_시나리오'!$H$5)*('d_시나리오'!$J$5-'d_시나리오'!$I$5))))</f>
        <v/>
      </c>
      <c r="O934">
        <f>RAND()</f>
        <v/>
      </c>
      <c r="P934">
        <f>IF('d_시나리오'!$J$6='d_시나리오'!$H$6,'d_시나리오'!$I$6,IF(O934&lt;('d_시나리오'!$I$6-'d_시나리오'!$H$6)/('d_시나리오'!$J$6-'d_시나리오'!$H$6),'d_시나리오'!$H$6+SQRT(O934*('d_시나리오'!$J$6-'d_시나리오'!$H$6)*('d_시나리오'!$I$6-'d_시나리오'!$H$6)),'d_시나리오'!$J$6-SQRT((1-O934)*('d_시나리오'!$J$6-'d_시나리오'!$H$6)*('d_시나리오'!$J$6-'d_시나리오'!$I$6))))</f>
        <v/>
      </c>
      <c r="Q934">
        <f>INDEX('d_분포'!$B$2:$B$57,RANDBETWEEN(1,56))</f>
        <v/>
      </c>
      <c r="R934">
        <f>BETAINV(RAND(),5,5)</f>
        <v/>
      </c>
      <c r="S934">
        <f>'d_고정'!$B$1*'6_기대효과'!$H$7*('d_시나리오'!$I$7/'d_고정'!$B$2)*B934</f>
        <v/>
      </c>
      <c r="T934">
        <f>S934*D934</f>
        <v/>
      </c>
      <c r="U934">
        <f>S934*F934*H934</f>
        <v/>
      </c>
      <c r="V934">
        <f>S934*F934*(H934-1)</f>
        <v/>
      </c>
      <c r="W934">
        <f>U934*J934</f>
        <v/>
      </c>
      <c r="X934">
        <f>T934+W934</f>
        <v/>
      </c>
      <c r="Y934">
        <f>(T934*E934+W934*L934)*(1-R934-'d_고정'!$B$13)</f>
        <v/>
      </c>
      <c r="Z934">
        <f>(U934*N934*Q934+'d_고정'!$B$3*('6_기대효과'!$H$7/8)*Q934*'d_고정'!$B$10*P934*('6_기대효과'!$K$7/'d_고정'!$B$9))*(1-R934)</f>
        <v/>
      </c>
      <c r="AA934">
        <f>W934*L934*(1-R934-'d_고정'!$B$13)+U934*MAX(N934-'d_고정'!$B$10*P934*('6_기대효과'!$K$7/'d_고정'!$B$9),0)*Q934*(1-R934)</f>
        <v/>
      </c>
      <c r="AB934">
        <f>Y934+Z934</f>
        <v/>
      </c>
      <c r="AC934">
        <f>Y934/('d_고정'!$B$5*'6_기대효과'!$H$7/8)/'d_고정'!$B$6</f>
        <v/>
      </c>
      <c r="AD934">
        <f>Y934/('d_고정'!$B$8*'6_기대효과'!$H$7/8)</f>
        <v/>
      </c>
    </row>
    <row r="935">
      <c r="A935">
        <f>RAND()</f>
        <v/>
      </c>
      <c r="B935">
        <f>IF('d_시나리오'!$J$2='d_시나리오'!$H$2,'d_시나리오'!$I$2,IF(A935&lt;('d_시나리오'!$I$2-'d_시나리오'!$H$2)/('d_시나리오'!$J$2-'d_시나리오'!$H$2),'d_시나리오'!$H$2+SQRT(A935*('d_시나리오'!$J$2-'d_시나리오'!$H$2)*('d_시나리오'!$I$2-'d_시나리오'!$H$2)),'d_시나리오'!$J$2-SQRT((1-A935)*('d_시나리오'!$J$2-'d_시나리오'!$H$2)*('d_시나리오'!$J$2-'d_시나리오'!$I$2))))</f>
        <v/>
      </c>
      <c r="C935">
        <f>RAND()</f>
        <v/>
      </c>
      <c r="D935">
        <f>BETAINV(RAND(),IF(C935&lt;'d_고정'!$B$26,'d_고정'!$B$23,'d_고정'!$B$16)+1,'d_고정'!$B$17-IF(C935&lt;'d_고정'!$B$26,'d_고정'!$B$23,'d_고정'!$B$16)+1)*('d_고정'!$B$14+('d_고정'!$B$15-'d_고정'!$B$14)*RAND())</f>
        <v/>
      </c>
      <c r="E935">
        <f>INDEX('d_분포'!$A$2:$A$28,RANDBETWEEN(1,27))</f>
        <v/>
      </c>
      <c r="F935">
        <f>INDEX('d_분포'!$C$2:$C$5,RANDBETWEEN(1,4))*(0.9+0.2*RAND())</f>
        <v/>
      </c>
      <c r="G935">
        <f>RAND()</f>
        <v/>
      </c>
      <c r="H935">
        <f>(F935+(1-F935)*('d_고정'!$B$22*BETAINV(RAND(),IF(G935&lt;'d_고정'!$B$26,'d_고정'!$B$25,'d_고정'!$B$20)+1,'d_고정'!$B$21-IF(G935&lt;'d_고정'!$B$26,'d_고정'!$B$25,'d_고정'!$B$20)+1)+(1-'d_고정'!$B$22)*BETAINV(RAND(),IF(G935&lt;'d_고정'!$B$26,'d_고정'!$B$24,'d_고정'!$B$18)+1,'d_고정'!$B$19-IF(G935&lt;'d_고정'!$B$26,'d_고정'!$B$24,'d_고정'!$B$18)+1))*('d_고정'!$B$14+('d_고정'!$B$15-'d_고정'!$B$14)*RAND()))/F935</f>
        <v/>
      </c>
      <c r="I935">
        <f>RAND()</f>
        <v/>
      </c>
      <c r="J935">
        <f>IF('d_시나리오'!$J$3='d_시나리오'!$H$3,'d_시나리오'!$I$3,IF(I935&lt;('d_시나리오'!$I$3-'d_시나리오'!$H$3)/('d_시나리오'!$J$3-'d_시나리오'!$H$3),'d_시나리오'!$H$3+SQRT(I935*('d_시나리오'!$J$3-'d_시나리오'!$H$3)*('d_시나리오'!$I$3-'d_시나리오'!$H$3)),'d_시나리오'!$J$3-SQRT((1-I935)*('d_시나리오'!$J$3-'d_시나리오'!$H$3)*('d_시나리오'!$J$3-'d_시나리오'!$I$3))))</f>
        <v/>
      </c>
      <c r="K935">
        <f>RAND()</f>
        <v/>
      </c>
      <c r="L935">
        <f>IF('d_시나리오'!$J$4='d_시나리오'!$H$4,'d_시나리오'!$I$4,IF(K935&lt;('d_시나리오'!$I$4-'d_시나리오'!$H$4)/('d_시나리오'!$J$4-'d_시나리오'!$H$4),'d_시나리오'!$H$4+SQRT(K935*('d_시나리오'!$J$4-'d_시나리오'!$H$4)*('d_시나리오'!$I$4-'d_시나리오'!$H$4)),'d_시나리오'!$J$4-SQRT((1-K935)*('d_시나리오'!$J$4-'d_시나리오'!$H$4)*('d_시나리오'!$J$4-'d_시나리오'!$I$4))))</f>
        <v/>
      </c>
      <c r="M935">
        <f>RAND()</f>
        <v/>
      </c>
      <c r="N935">
        <f>IF('d_시나리오'!$J$5='d_시나리오'!$H$5,'d_시나리오'!$I$5,IF(M935&lt;('d_시나리오'!$I$5-'d_시나리오'!$H$5)/('d_시나리오'!$J$5-'d_시나리오'!$H$5),'d_시나리오'!$H$5+SQRT(M935*('d_시나리오'!$J$5-'d_시나리오'!$H$5)*('d_시나리오'!$I$5-'d_시나리오'!$H$5)),'d_시나리오'!$J$5-SQRT((1-M935)*('d_시나리오'!$J$5-'d_시나리오'!$H$5)*('d_시나리오'!$J$5-'d_시나리오'!$I$5))))</f>
        <v/>
      </c>
      <c r="O935">
        <f>RAND()</f>
        <v/>
      </c>
      <c r="P935">
        <f>IF('d_시나리오'!$J$6='d_시나리오'!$H$6,'d_시나리오'!$I$6,IF(O935&lt;('d_시나리오'!$I$6-'d_시나리오'!$H$6)/('d_시나리오'!$J$6-'d_시나리오'!$H$6),'d_시나리오'!$H$6+SQRT(O935*('d_시나리오'!$J$6-'d_시나리오'!$H$6)*('d_시나리오'!$I$6-'d_시나리오'!$H$6)),'d_시나리오'!$J$6-SQRT((1-O935)*('d_시나리오'!$J$6-'d_시나리오'!$H$6)*('d_시나리오'!$J$6-'d_시나리오'!$I$6))))</f>
        <v/>
      </c>
      <c r="Q935">
        <f>INDEX('d_분포'!$B$2:$B$57,RANDBETWEEN(1,56))</f>
        <v/>
      </c>
      <c r="R935">
        <f>BETAINV(RAND(),5,5)</f>
        <v/>
      </c>
      <c r="S935">
        <f>'d_고정'!$B$1*'6_기대효과'!$H$7*('d_시나리오'!$I$7/'d_고정'!$B$2)*B935</f>
        <v/>
      </c>
      <c r="T935">
        <f>S935*D935</f>
        <v/>
      </c>
      <c r="U935">
        <f>S935*F935*H935</f>
        <v/>
      </c>
      <c r="V935">
        <f>S935*F935*(H935-1)</f>
        <v/>
      </c>
      <c r="W935">
        <f>U935*J935</f>
        <v/>
      </c>
      <c r="X935">
        <f>T935+W935</f>
        <v/>
      </c>
      <c r="Y935">
        <f>(T935*E935+W935*L935)*(1-R935-'d_고정'!$B$13)</f>
        <v/>
      </c>
      <c r="Z935">
        <f>(U935*N935*Q935+'d_고정'!$B$3*('6_기대효과'!$H$7/8)*Q935*'d_고정'!$B$10*P935*('6_기대효과'!$K$7/'d_고정'!$B$9))*(1-R935)</f>
        <v/>
      </c>
      <c r="AA935">
        <f>W935*L935*(1-R935-'d_고정'!$B$13)+U935*MAX(N935-'d_고정'!$B$10*P935*('6_기대효과'!$K$7/'d_고정'!$B$9),0)*Q935*(1-R935)</f>
        <v/>
      </c>
      <c r="AB935">
        <f>Y935+Z935</f>
        <v/>
      </c>
      <c r="AC935">
        <f>Y935/('d_고정'!$B$5*'6_기대효과'!$H$7/8)/'d_고정'!$B$6</f>
        <v/>
      </c>
      <c r="AD935">
        <f>Y935/('d_고정'!$B$8*'6_기대효과'!$H$7/8)</f>
        <v/>
      </c>
    </row>
    <row r="936">
      <c r="A936">
        <f>RAND()</f>
        <v/>
      </c>
      <c r="B936">
        <f>IF('d_시나리오'!$J$2='d_시나리오'!$H$2,'d_시나리오'!$I$2,IF(A936&lt;('d_시나리오'!$I$2-'d_시나리오'!$H$2)/('d_시나리오'!$J$2-'d_시나리오'!$H$2),'d_시나리오'!$H$2+SQRT(A936*('d_시나리오'!$J$2-'d_시나리오'!$H$2)*('d_시나리오'!$I$2-'d_시나리오'!$H$2)),'d_시나리오'!$J$2-SQRT((1-A936)*('d_시나리오'!$J$2-'d_시나리오'!$H$2)*('d_시나리오'!$J$2-'d_시나리오'!$I$2))))</f>
        <v/>
      </c>
      <c r="C936">
        <f>RAND()</f>
        <v/>
      </c>
      <c r="D936">
        <f>BETAINV(RAND(),IF(C936&lt;'d_고정'!$B$26,'d_고정'!$B$23,'d_고정'!$B$16)+1,'d_고정'!$B$17-IF(C936&lt;'d_고정'!$B$26,'d_고정'!$B$23,'d_고정'!$B$16)+1)*('d_고정'!$B$14+('d_고정'!$B$15-'d_고정'!$B$14)*RAND())</f>
        <v/>
      </c>
      <c r="E936">
        <f>INDEX('d_분포'!$A$2:$A$28,RANDBETWEEN(1,27))</f>
        <v/>
      </c>
      <c r="F936">
        <f>INDEX('d_분포'!$C$2:$C$5,RANDBETWEEN(1,4))*(0.9+0.2*RAND())</f>
        <v/>
      </c>
      <c r="G936">
        <f>RAND()</f>
        <v/>
      </c>
      <c r="H936">
        <f>(F936+(1-F936)*('d_고정'!$B$22*BETAINV(RAND(),IF(G936&lt;'d_고정'!$B$26,'d_고정'!$B$25,'d_고정'!$B$20)+1,'d_고정'!$B$21-IF(G936&lt;'d_고정'!$B$26,'d_고정'!$B$25,'d_고정'!$B$20)+1)+(1-'d_고정'!$B$22)*BETAINV(RAND(),IF(G936&lt;'d_고정'!$B$26,'d_고정'!$B$24,'d_고정'!$B$18)+1,'d_고정'!$B$19-IF(G936&lt;'d_고정'!$B$26,'d_고정'!$B$24,'d_고정'!$B$18)+1))*('d_고정'!$B$14+('d_고정'!$B$15-'d_고정'!$B$14)*RAND()))/F936</f>
        <v/>
      </c>
      <c r="I936">
        <f>RAND()</f>
        <v/>
      </c>
      <c r="J936">
        <f>IF('d_시나리오'!$J$3='d_시나리오'!$H$3,'d_시나리오'!$I$3,IF(I936&lt;('d_시나리오'!$I$3-'d_시나리오'!$H$3)/('d_시나리오'!$J$3-'d_시나리오'!$H$3),'d_시나리오'!$H$3+SQRT(I936*('d_시나리오'!$J$3-'d_시나리오'!$H$3)*('d_시나리오'!$I$3-'d_시나리오'!$H$3)),'d_시나리오'!$J$3-SQRT((1-I936)*('d_시나리오'!$J$3-'d_시나리오'!$H$3)*('d_시나리오'!$J$3-'d_시나리오'!$I$3))))</f>
        <v/>
      </c>
      <c r="K936">
        <f>RAND()</f>
        <v/>
      </c>
      <c r="L936">
        <f>IF('d_시나리오'!$J$4='d_시나리오'!$H$4,'d_시나리오'!$I$4,IF(K936&lt;('d_시나리오'!$I$4-'d_시나리오'!$H$4)/('d_시나리오'!$J$4-'d_시나리오'!$H$4),'d_시나리오'!$H$4+SQRT(K936*('d_시나리오'!$J$4-'d_시나리오'!$H$4)*('d_시나리오'!$I$4-'d_시나리오'!$H$4)),'d_시나리오'!$J$4-SQRT((1-K936)*('d_시나리오'!$J$4-'d_시나리오'!$H$4)*('d_시나리오'!$J$4-'d_시나리오'!$I$4))))</f>
        <v/>
      </c>
      <c r="M936">
        <f>RAND()</f>
        <v/>
      </c>
      <c r="N936">
        <f>IF('d_시나리오'!$J$5='d_시나리오'!$H$5,'d_시나리오'!$I$5,IF(M936&lt;('d_시나리오'!$I$5-'d_시나리오'!$H$5)/('d_시나리오'!$J$5-'d_시나리오'!$H$5),'d_시나리오'!$H$5+SQRT(M936*('d_시나리오'!$J$5-'d_시나리오'!$H$5)*('d_시나리오'!$I$5-'d_시나리오'!$H$5)),'d_시나리오'!$J$5-SQRT((1-M936)*('d_시나리오'!$J$5-'d_시나리오'!$H$5)*('d_시나리오'!$J$5-'d_시나리오'!$I$5))))</f>
        <v/>
      </c>
      <c r="O936">
        <f>RAND()</f>
        <v/>
      </c>
      <c r="P936">
        <f>IF('d_시나리오'!$J$6='d_시나리오'!$H$6,'d_시나리오'!$I$6,IF(O936&lt;('d_시나리오'!$I$6-'d_시나리오'!$H$6)/('d_시나리오'!$J$6-'d_시나리오'!$H$6),'d_시나리오'!$H$6+SQRT(O936*('d_시나리오'!$J$6-'d_시나리오'!$H$6)*('d_시나리오'!$I$6-'d_시나리오'!$H$6)),'d_시나리오'!$J$6-SQRT((1-O936)*('d_시나리오'!$J$6-'d_시나리오'!$H$6)*('d_시나리오'!$J$6-'d_시나리오'!$I$6))))</f>
        <v/>
      </c>
      <c r="Q936">
        <f>INDEX('d_분포'!$B$2:$B$57,RANDBETWEEN(1,56))</f>
        <v/>
      </c>
      <c r="R936">
        <f>BETAINV(RAND(),5,5)</f>
        <v/>
      </c>
      <c r="S936">
        <f>'d_고정'!$B$1*'6_기대효과'!$H$7*('d_시나리오'!$I$7/'d_고정'!$B$2)*B936</f>
        <v/>
      </c>
      <c r="T936">
        <f>S936*D936</f>
        <v/>
      </c>
      <c r="U936">
        <f>S936*F936*H936</f>
        <v/>
      </c>
      <c r="V936">
        <f>S936*F936*(H936-1)</f>
        <v/>
      </c>
      <c r="W936">
        <f>U936*J936</f>
        <v/>
      </c>
      <c r="X936">
        <f>T936+W936</f>
        <v/>
      </c>
      <c r="Y936">
        <f>(T936*E936+W936*L936)*(1-R936-'d_고정'!$B$13)</f>
        <v/>
      </c>
      <c r="Z936">
        <f>(U936*N936*Q936+'d_고정'!$B$3*('6_기대효과'!$H$7/8)*Q936*'d_고정'!$B$10*P936*('6_기대효과'!$K$7/'d_고정'!$B$9))*(1-R936)</f>
        <v/>
      </c>
      <c r="AA936">
        <f>W936*L936*(1-R936-'d_고정'!$B$13)+U936*MAX(N936-'d_고정'!$B$10*P936*('6_기대효과'!$K$7/'d_고정'!$B$9),0)*Q936*(1-R936)</f>
        <v/>
      </c>
      <c r="AB936">
        <f>Y936+Z936</f>
        <v/>
      </c>
      <c r="AC936">
        <f>Y936/('d_고정'!$B$5*'6_기대효과'!$H$7/8)/'d_고정'!$B$6</f>
        <v/>
      </c>
      <c r="AD936">
        <f>Y936/('d_고정'!$B$8*'6_기대효과'!$H$7/8)</f>
        <v/>
      </c>
    </row>
    <row r="937">
      <c r="A937">
        <f>RAND()</f>
        <v/>
      </c>
      <c r="B937">
        <f>IF('d_시나리오'!$J$2='d_시나리오'!$H$2,'d_시나리오'!$I$2,IF(A937&lt;('d_시나리오'!$I$2-'d_시나리오'!$H$2)/('d_시나리오'!$J$2-'d_시나리오'!$H$2),'d_시나리오'!$H$2+SQRT(A937*('d_시나리오'!$J$2-'d_시나리오'!$H$2)*('d_시나리오'!$I$2-'d_시나리오'!$H$2)),'d_시나리오'!$J$2-SQRT((1-A937)*('d_시나리오'!$J$2-'d_시나리오'!$H$2)*('d_시나리오'!$J$2-'d_시나리오'!$I$2))))</f>
        <v/>
      </c>
      <c r="C937">
        <f>RAND()</f>
        <v/>
      </c>
      <c r="D937">
        <f>BETAINV(RAND(),IF(C937&lt;'d_고정'!$B$26,'d_고정'!$B$23,'d_고정'!$B$16)+1,'d_고정'!$B$17-IF(C937&lt;'d_고정'!$B$26,'d_고정'!$B$23,'d_고정'!$B$16)+1)*('d_고정'!$B$14+('d_고정'!$B$15-'d_고정'!$B$14)*RAND())</f>
        <v/>
      </c>
      <c r="E937">
        <f>INDEX('d_분포'!$A$2:$A$28,RANDBETWEEN(1,27))</f>
        <v/>
      </c>
      <c r="F937">
        <f>INDEX('d_분포'!$C$2:$C$5,RANDBETWEEN(1,4))*(0.9+0.2*RAND())</f>
        <v/>
      </c>
      <c r="G937">
        <f>RAND()</f>
        <v/>
      </c>
      <c r="H937">
        <f>(F937+(1-F937)*('d_고정'!$B$22*BETAINV(RAND(),IF(G937&lt;'d_고정'!$B$26,'d_고정'!$B$25,'d_고정'!$B$20)+1,'d_고정'!$B$21-IF(G937&lt;'d_고정'!$B$26,'d_고정'!$B$25,'d_고정'!$B$20)+1)+(1-'d_고정'!$B$22)*BETAINV(RAND(),IF(G937&lt;'d_고정'!$B$26,'d_고정'!$B$24,'d_고정'!$B$18)+1,'d_고정'!$B$19-IF(G937&lt;'d_고정'!$B$26,'d_고정'!$B$24,'d_고정'!$B$18)+1))*('d_고정'!$B$14+('d_고정'!$B$15-'d_고정'!$B$14)*RAND()))/F937</f>
        <v/>
      </c>
      <c r="I937">
        <f>RAND()</f>
        <v/>
      </c>
      <c r="J937">
        <f>IF('d_시나리오'!$J$3='d_시나리오'!$H$3,'d_시나리오'!$I$3,IF(I937&lt;('d_시나리오'!$I$3-'d_시나리오'!$H$3)/('d_시나리오'!$J$3-'d_시나리오'!$H$3),'d_시나리오'!$H$3+SQRT(I937*('d_시나리오'!$J$3-'d_시나리오'!$H$3)*('d_시나리오'!$I$3-'d_시나리오'!$H$3)),'d_시나리오'!$J$3-SQRT((1-I937)*('d_시나리오'!$J$3-'d_시나리오'!$H$3)*('d_시나리오'!$J$3-'d_시나리오'!$I$3))))</f>
        <v/>
      </c>
      <c r="K937">
        <f>RAND()</f>
        <v/>
      </c>
      <c r="L937">
        <f>IF('d_시나리오'!$J$4='d_시나리오'!$H$4,'d_시나리오'!$I$4,IF(K937&lt;('d_시나리오'!$I$4-'d_시나리오'!$H$4)/('d_시나리오'!$J$4-'d_시나리오'!$H$4),'d_시나리오'!$H$4+SQRT(K937*('d_시나리오'!$J$4-'d_시나리오'!$H$4)*('d_시나리오'!$I$4-'d_시나리오'!$H$4)),'d_시나리오'!$J$4-SQRT((1-K937)*('d_시나리오'!$J$4-'d_시나리오'!$H$4)*('d_시나리오'!$J$4-'d_시나리오'!$I$4))))</f>
        <v/>
      </c>
      <c r="M937">
        <f>RAND()</f>
        <v/>
      </c>
      <c r="N937">
        <f>IF('d_시나리오'!$J$5='d_시나리오'!$H$5,'d_시나리오'!$I$5,IF(M937&lt;('d_시나리오'!$I$5-'d_시나리오'!$H$5)/('d_시나리오'!$J$5-'d_시나리오'!$H$5),'d_시나리오'!$H$5+SQRT(M937*('d_시나리오'!$J$5-'d_시나리오'!$H$5)*('d_시나리오'!$I$5-'d_시나리오'!$H$5)),'d_시나리오'!$J$5-SQRT((1-M937)*('d_시나리오'!$J$5-'d_시나리오'!$H$5)*('d_시나리오'!$J$5-'d_시나리오'!$I$5))))</f>
        <v/>
      </c>
      <c r="O937">
        <f>RAND()</f>
        <v/>
      </c>
      <c r="P937">
        <f>IF('d_시나리오'!$J$6='d_시나리오'!$H$6,'d_시나리오'!$I$6,IF(O937&lt;('d_시나리오'!$I$6-'d_시나리오'!$H$6)/('d_시나리오'!$J$6-'d_시나리오'!$H$6),'d_시나리오'!$H$6+SQRT(O937*('d_시나리오'!$J$6-'d_시나리오'!$H$6)*('d_시나리오'!$I$6-'d_시나리오'!$H$6)),'d_시나리오'!$J$6-SQRT((1-O937)*('d_시나리오'!$J$6-'d_시나리오'!$H$6)*('d_시나리오'!$J$6-'d_시나리오'!$I$6))))</f>
        <v/>
      </c>
      <c r="Q937">
        <f>INDEX('d_분포'!$B$2:$B$57,RANDBETWEEN(1,56))</f>
        <v/>
      </c>
      <c r="R937">
        <f>BETAINV(RAND(),5,5)</f>
        <v/>
      </c>
      <c r="S937">
        <f>'d_고정'!$B$1*'6_기대효과'!$H$7*('d_시나리오'!$I$7/'d_고정'!$B$2)*B937</f>
        <v/>
      </c>
      <c r="T937">
        <f>S937*D937</f>
        <v/>
      </c>
      <c r="U937">
        <f>S937*F937*H937</f>
        <v/>
      </c>
      <c r="V937">
        <f>S937*F937*(H937-1)</f>
        <v/>
      </c>
      <c r="W937">
        <f>U937*J937</f>
        <v/>
      </c>
      <c r="X937">
        <f>T937+W937</f>
        <v/>
      </c>
      <c r="Y937">
        <f>(T937*E937+W937*L937)*(1-R937-'d_고정'!$B$13)</f>
        <v/>
      </c>
      <c r="Z937">
        <f>(U937*N937*Q937+'d_고정'!$B$3*('6_기대효과'!$H$7/8)*Q937*'d_고정'!$B$10*P937*('6_기대효과'!$K$7/'d_고정'!$B$9))*(1-R937)</f>
        <v/>
      </c>
      <c r="AA937">
        <f>W937*L937*(1-R937-'d_고정'!$B$13)+U937*MAX(N937-'d_고정'!$B$10*P937*('6_기대효과'!$K$7/'d_고정'!$B$9),0)*Q937*(1-R937)</f>
        <v/>
      </c>
      <c r="AB937">
        <f>Y937+Z937</f>
        <v/>
      </c>
      <c r="AC937">
        <f>Y937/('d_고정'!$B$5*'6_기대효과'!$H$7/8)/'d_고정'!$B$6</f>
        <v/>
      </c>
      <c r="AD937">
        <f>Y937/('d_고정'!$B$8*'6_기대효과'!$H$7/8)</f>
        <v/>
      </c>
    </row>
    <row r="938">
      <c r="A938">
        <f>RAND()</f>
        <v/>
      </c>
      <c r="B938">
        <f>IF('d_시나리오'!$J$2='d_시나리오'!$H$2,'d_시나리오'!$I$2,IF(A938&lt;('d_시나리오'!$I$2-'d_시나리오'!$H$2)/('d_시나리오'!$J$2-'d_시나리오'!$H$2),'d_시나리오'!$H$2+SQRT(A938*('d_시나리오'!$J$2-'d_시나리오'!$H$2)*('d_시나리오'!$I$2-'d_시나리오'!$H$2)),'d_시나리오'!$J$2-SQRT((1-A938)*('d_시나리오'!$J$2-'d_시나리오'!$H$2)*('d_시나리오'!$J$2-'d_시나리오'!$I$2))))</f>
        <v/>
      </c>
      <c r="C938">
        <f>RAND()</f>
        <v/>
      </c>
      <c r="D938">
        <f>BETAINV(RAND(),IF(C938&lt;'d_고정'!$B$26,'d_고정'!$B$23,'d_고정'!$B$16)+1,'d_고정'!$B$17-IF(C938&lt;'d_고정'!$B$26,'d_고정'!$B$23,'d_고정'!$B$16)+1)*('d_고정'!$B$14+('d_고정'!$B$15-'d_고정'!$B$14)*RAND())</f>
        <v/>
      </c>
      <c r="E938">
        <f>INDEX('d_분포'!$A$2:$A$28,RANDBETWEEN(1,27))</f>
        <v/>
      </c>
      <c r="F938">
        <f>INDEX('d_분포'!$C$2:$C$5,RANDBETWEEN(1,4))*(0.9+0.2*RAND())</f>
        <v/>
      </c>
      <c r="G938">
        <f>RAND()</f>
        <v/>
      </c>
      <c r="H938">
        <f>(F938+(1-F938)*('d_고정'!$B$22*BETAINV(RAND(),IF(G938&lt;'d_고정'!$B$26,'d_고정'!$B$25,'d_고정'!$B$20)+1,'d_고정'!$B$21-IF(G938&lt;'d_고정'!$B$26,'d_고정'!$B$25,'d_고정'!$B$20)+1)+(1-'d_고정'!$B$22)*BETAINV(RAND(),IF(G938&lt;'d_고정'!$B$26,'d_고정'!$B$24,'d_고정'!$B$18)+1,'d_고정'!$B$19-IF(G938&lt;'d_고정'!$B$26,'d_고정'!$B$24,'d_고정'!$B$18)+1))*('d_고정'!$B$14+('d_고정'!$B$15-'d_고정'!$B$14)*RAND()))/F938</f>
        <v/>
      </c>
      <c r="I938">
        <f>RAND()</f>
        <v/>
      </c>
      <c r="J938">
        <f>IF('d_시나리오'!$J$3='d_시나리오'!$H$3,'d_시나리오'!$I$3,IF(I938&lt;('d_시나리오'!$I$3-'d_시나리오'!$H$3)/('d_시나리오'!$J$3-'d_시나리오'!$H$3),'d_시나리오'!$H$3+SQRT(I938*('d_시나리오'!$J$3-'d_시나리오'!$H$3)*('d_시나리오'!$I$3-'d_시나리오'!$H$3)),'d_시나리오'!$J$3-SQRT((1-I938)*('d_시나리오'!$J$3-'d_시나리오'!$H$3)*('d_시나리오'!$J$3-'d_시나리오'!$I$3))))</f>
        <v/>
      </c>
      <c r="K938">
        <f>RAND()</f>
        <v/>
      </c>
      <c r="L938">
        <f>IF('d_시나리오'!$J$4='d_시나리오'!$H$4,'d_시나리오'!$I$4,IF(K938&lt;('d_시나리오'!$I$4-'d_시나리오'!$H$4)/('d_시나리오'!$J$4-'d_시나리오'!$H$4),'d_시나리오'!$H$4+SQRT(K938*('d_시나리오'!$J$4-'d_시나리오'!$H$4)*('d_시나리오'!$I$4-'d_시나리오'!$H$4)),'d_시나리오'!$J$4-SQRT((1-K938)*('d_시나리오'!$J$4-'d_시나리오'!$H$4)*('d_시나리오'!$J$4-'d_시나리오'!$I$4))))</f>
        <v/>
      </c>
      <c r="M938">
        <f>RAND()</f>
        <v/>
      </c>
      <c r="N938">
        <f>IF('d_시나리오'!$J$5='d_시나리오'!$H$5,'d_시나리오'!$I$5,IF(M938&lt;('d_시나리오'!$I$5-'d_시나리오'!$H$5)/('d_시나리오'!$J$5-'d_시나리오'!$H$5),'d_시나리오'!$H$5+SQRT(M938*('d_시나리오'!$J$5-'d_시나리오'!$H$5)*('d_시나리오'!$I$5-'d_시나리오'!$H$5)),'d_시나리오'!$J$5-SQRT((1-M938)*('d_시나리오'!$J$5-'d_시나리오'!$H$5)*('d_시나리오'!$J$5-'d_시나리오'!$I$5))))</f>
        <v/>
      </c>
      <c r="O938">
        <f>RAND()</f>
        <v/>
      </c>
      <c r="P938">
        <f>IF('d_시나리오'!$J$6='d_시나리오'!$H$6,'d_시나리오'!$I$6,IF(O938&lt;('d_시나리오'!$I$6-'d_시나리오'!$H$6)/('d_시나리오'!$J$6-'d_시나리오'!$H$6),'d_시나리오'!$H$6+SQRT(O938*('d_시나리오'!$J$6-'d_시나리오'!$H$6)*('d_시나리오'!$I$6-'d_시나리오'!$H$6)),'d_시나리오'!$J$6-SQRT((1-O938)*('d_시나리오'!$J$6-'d_시나리오'!$H$6)*('d_시나리오'!$J$6-'d_시나리오'!$I$6))))</f>
        <v/>
      </c>
      <c r="Q938">
        <f>INDEX('d_분포'!$B$2:$B$57,RANDBETWEEN(1,56))</f>
        <v/>
      </c>
      <c r="R938">
        <f>BETAINV(RAND(),5,5)</f>
        <v/>
      </c>
      <c r="S938">
        <f>'d_고정'!$B$1*'6_기대효과'!$H$7*('d_시나리오'!$I$7/'d_고정'!$B$2)*B938</f>
        <v/>
      </c>
      <c r="T938">
        <f>S938*D938</f>
        <v/>
      </c>
      <c r="U938">
        <f>S938*F938*H938</f>
        <v/>
      </c>
      <c r="V938">
        <f>S938*F938*(H938-1)</f>
        <v/>
      </c>
      <c r="W938">
        <f>U938*J938</f>
        <v/>
      </c>
      <c r="X938">
        <f>T938+W938</f>
        <v/>
      </c>
      <c r="Y938">
        <f>(T938*E938+W938*L938)*(1-R938-'d_고정'!$B$13)</f>
        <v/>
      </c>
      <c r="Z938">
        <f>(U938*N938*Q938+'d_고정'!$B$3*('6_기대효과'!$H$7/8)*Q938*'d_고정'!$B$10*P938*('6_기대효과'!$K$7/'d_고정'!$B$9))*(1-R938)</f>
        <v/>
      </c>
      <c r="AA938">
        <f>W938*L938*(1-R938-'d_고정'!$B$13)+U938*MAX(N938-'d_고정'!$B$10*P938*('6_기대효과'!$K$7/'d_고정'!$B$9),0)*Q938*(1-R938)</f>
        <v/>
      </c>
      <c r="AB938">
        <f>Y938+Z938</f>
        <v/>
      </c>
      <c r="AC938">
        <f>Y938/('d_고정'!$B$5*'6_기대효과'!$H$7/8)/'d_고정'!$B$6</f>
        <v/>
      </c>
      <c r="AD938">
        <f>Y938/('d_고정'!$B$8*'6_기대효과'!$H$7/8)</f>
        <v/>
      </c>
    </row>
    <row r="939">
      <c r="A939">
        <f>RAND()</f>
        <v/>
      </c>
      <c r="B939">
        <f>IF('d_시나리오'!$J$2='d_시나리오'!$H$2,'d_시나리오'!$I$2,IF(A939&lt;('d_시나리오'!$I$2-'d_시나리오'!$H$2)/('d_시나리오'!$J$2-'d_시나리오'!$H$2),'d_시나리오'!$H$2+SQRT(A939*('d_시나리오'!$J$2-'d_시나리오'!$H$2)*('d_시나리오'!$I$2-'d_시나리오'!$H$2)),'d_시나리오'!$J$2-SQRT((1-A939)*('d_시나리오'!$J$2-'d_시나리오'!$H$2)*('d_시나리오'!$J$2-'d_시나리오'!$I$2))))</f>
        <v/>
      </c>
      <c r="C939">
        <f>RAND()</f>
        <v/>
      </c>
      <c r="D939">
        <f>BETAINV(RAND(),IF(C939&lt;'d_고정'!$B$26,'d_고정'!$B$23,'d_고정'!$B$16)+1,'d_고정'!$B$17-IF(C939&lt;'d_고정'!$B$26,'d_고정'!$B$23,'d_고정'!$B$16)+1)*('d_고정'!$B$14+('d_고정'!$B$15-'d_고정'!$B$14)*RAND())</f>
        <v/>
      </c>
      <c r="E939">
        <f>INDEX('d_분포'!$A$2:$A$28,RANDBETWEEN(1,27))</f>
        <v/>
      </c>
      <c r="F939">
        <f>INDEX('d_분포'!$C$2:$C$5,RANDBETWEEN(1,4))*(0.9+0.2*RAND())</f>
        <v/>
      </c>
      <c r="G939">
        <f>RAND()</f>
        <v/>
      </c>
      <c r="H939">
        <f>(F939+(1-F939)*('d_고정'!$B$22*BETAINV(RAND(),IF(G939&lt;'d_고정'!$B$26,'d_고정'!$B$25,'d_고정'!$B$20)+1,'d_고정'!$B$21-IF(G939&lt;'d_고정'!$B$26,'d_고정'!$B$25,'d_고정'!$B$20)+1)+(1-'d_고정'!$B$22)*BETAINV(RAND(),IF(G939&lt;'d_고정'!$B$26,'d_고정'!$B$24,'d_고정'!$B$18)+1,'d_고정'!$B$19-IF(G939&lt;'d_고정'!$B$26,'d_고정'!$B$24,'d_고정'!$B$18)+1))*('d_고정'!$B$14+('d_고정'!$B$15-'d_고정'!$B$14)*RAND()))/F939</f>
        <v/>
      </c>
      <c r="I939">
        <f>RAND()</f>
        <v/>
      </c>
      <c r="J939">
        <f>IF('d_시나리오'!$J$3='d_시나리오'!$H$3,'d_시나리오'!$I$3,IF(I939&lt;('d_시나리오'!$I$3-'d_시나리오'!$H$3)/('d_시나리오'!$J$3-'d_시나리오'!$H$3),'d_시나리오'!$H$3+SQRT(I939*('d_시나리오'!$J$3-'d_시나리오'!$H$3)*('d_시나리오'!$I$3-'d_시나리오'!$H$3)),'d_시나리오'!$J$3-SQRT((1-I939)*('d_시나리오'!$J$3-'d_시나리오'!$H$3)*('d_시나리오'!$J$3-'d_시나리오'!$I$3))))</f>
        <v/>
      </c>
      <c r="K939">
        <f>RAND()</f>
        <v/>
      </c>
      <c r="L939">
        <f>IF('d_시나리오'!$J$4='d_시나리오'!$H$4,'d_시나리오'!$I$4,IF(K939&lt;('d_시나리오'!$I$4-'d_시나리오'!$H$4)/('d_시나리오'!$J$4-'d_시나리오'!$H$4),'d_시나리오'!$H$4+SQRT(K939*('d_시나리오'!$J$4-'d_시나리오'!$H$4)*('d_시나리오'!$I$4-'d_시나리오'!$H$4)),'d_시나리오'!$J$4-SQRT((1-K939)*('d_시나리오'!$J$4-'d_시나리오'!$H$4)*('d_시나리오'!$J$4-'d_시나리오'!$I$4))))</f>
        <v/>
      </c>
      <c r="M939">
        <f>RAND()</f>
        <v/>
      </c>
      <c r="N939">
        <f>IF('d_시나리오'!$J$5='d_시나리오'!$H$5,'d_시나리오'!$I$5,IF(M939&lt;('d_시나리오'!$I$5-'d_시나리오'!$H$5)/('d_시나리오'!$J$5-'d_시나리오'!$H$5),'d_시나리오'!$H$5+SQRT(M939*('d_시나리오'!$J$5-'d_시나리오'!$H$5)*('d_시나리오'!$I$5-'d_시나리오'!$H$5)),'d_시나리오'!$J$5-SQRT((1-M939)*('d_시나리오'!$J$5-'d_시나리오'!$H$5)*('d_시나리오'!$J$5-'d_시나리오'!$I$5))))</f>
        <v/>
      </c>
      <c r="O939">
        <f>RAND()</f>
        <v/>
      </c>
      <c r="P939">
        <f>IF('d_시나리오'!$J$6='d_시나리오'!$H$6,'d_시나리오'!$I$6,IF(O939&lt;('d_시나리오'!$I$6-'d_시나리오'!$H$6)/('d_시나리오'!$J$6-'d_시나리오'!$H$6),'d_시나리오'!$H$6+SQRT(O939*('d_시나리오'!$J$6-'d_시나리오'!$H$6)*('d_시나리오'!$I$6-'d_시나리오'!$H$6)),'d_시나리오'!$J$6-SQRT((1-O939)*('d_시나리오'!$J$6-'d_시나리오'!$H$6)*('d_시나리오'!$J$6-'d_시나리오'!$I$6))))</f>
        <v/>
      </c>
      <c r="Q939">
        <f>INDEX('d_분포'!$B$2:$B$57,RANDBETWEEN(1,56))</f>
        <v/>
      </c>
      <c r="R939">
        <f>BETAINV(RAND(),5,5)</f>
        <v/>
      </c>
      <c r="S939">
        <f>'d_고정'!$B$1*'6_기대효과'!$H$7*('d_시나리오'!$I$7/'d_고정'!$B$2)*B939</f>
        <v/>
      </c>
      <c r="T939">
        <f>S939*D939</f>
        <v/>
      </c>
      <c r="U939">
        <f>S939*F939*H939</f>
        <v/>
      </c>
      <c r="V939">
        <f>S939*F939*(H939-1)</f>
        <v/>
      </c>
      <c r="W939">
        <f>U939*J939</f>
        <v/>
      </c>
      <c r="X939">
        <f>T939+W939</f>
        <v/>
      </c>
      <c r="Y939">
        <f>(T939*E939+W939*L939)*(1-R939-'d_고정'!$B$13)</f>
        <v/>
      </c>
      <c r="Z939">
        <f>(U939*N939*Q939+'d_고정'!$B$3*('6_기대효과'!$H$7/8)*Q939*'d_고정'!$B$10*P939*('6_기대효과'!$K$7/'d_고정'!$B$9))*(1-R939)</f>
        <v/>
      </c>
      <c r="AA939">
        <f>W939*L939*(1-R939-'d_고정'!$B$13)+U939*MAX(N939-'d_고정'!$B$10*P939*('6_기대효과'!$K$7/'d_고정'!$B$9),0)*Q939*(1-R939)</f>
        <v/>
      </c>
      <c r="AB939">
        <f>Y939+Z939</f>
        <v/>
      </c>
      <c r="AC939">
        <f>Y939/('d_고정'!$B$5*'6_기대효과'!$H$7/8)/'d_고정'!$B$6</f>
        <v/>
      </c>
      <c r="AD939">
        <f>Y939/('d_고정'!$B$8*'6_기대효과'!$H$7/8)</f>
        <v/>
      </c>
    </row>
    <row r="940">
      <c r="A940">
        <f>RAND()</f>
        <v/>
      </c>
      <c r="B940">
        <f>IF('d_시나리오'!$J$2='d_시나리오'!$H$2,'d_시나리오'!$I$2,IF(A940&lt;('d_시나리오'!$I$2-'d_시나리오'!$H$2)/('d_시나리오'!$J$2-'d_시나리오'!$H$2),'d_시나리오'!$H$2+SQRT(A940*('d_시나리오'!$J$2-'d_시나리오'!$H$2)*('d_시나리오'!$I$2-'d_시나리오'!$H$2)),'d_시나리오'!$J$2-SQRT((1-A940)*('d_시나리오'!$J$2-'d_시나리오'!$H$2)*('d_시나리오'!$J$2-'d_시나리오'!$I$2))))</f>
        <v/>
      </c>
      <c r="C940">
        <f>RAND()</f>
        <v/>
      </c>
      <c r="D940">
        <f>BETAINV(RAND(),IF(C940&lt;'d_고정'!$B$26,'d_고정'!$B$23,'d_고정'!$B$16)+1,'d_고정'!$B$17-IF(C940&lt;'d_고정'!$B$26,'d_고정'!$B$23,'d_고정'!$B$16)+1)*('d_고정'!$B$14+('d_고정'!$B$15-'d_고정'!$B$14)*RAND())</f>
        <v/>
      </c>
      <c r="E940">
        <f>INDEX('d_분포'!$A$2:$A$28,RANDBETWEEN(1,27))</f>
        <v/>
      </c>
      <c r="F940">
        <f>INDEX('d_분포'!$C$2:$C$5,RANDBETWEEN(1,4))*(0.9+0.2*RAND())</f>
        <v/>
      </c>
      <c r="G940">
        <f>RAND()</f>
        <v/>
      </c>
      <c r="H940">
        <f>(F940+(1-F940)*('d_고정'!$B$22*BETAINV(RAND(),IF(G940&lt;'d_고정'!$B$26,'d_고정'!$B$25,'d_고정'!$B$20)+1,'d_고정'!$B$21-IF(G940&lt;'d_고정'!$B$26,'d_고정'!$B$25,'d_고정'!$B$20)+1)+(1-'d_고정'!$B$22)*BETAINV(RAND(),IF(G940&lt;'d_고정'!$B$26,'d_고정'!$B$24,'d_고정'!$B$18)+1,'d_고정'!$B$19-IF(G940&lt;'d_고정'!$B$26,'d_고정'!$B$24,'d_고정'!$B$18)+1))*('d_고정'!$B$14+('d_고정'!$B$15-'d_고정'!$B$14)*RAND()))/F940</f>
        <v/>
      </c>
      <c r="I940">
        <f>RAND()</f>
        <v/>
      </c>
      <c r="J940">
        <f>IF('d_시나리오'!$J$3='d_시나리오'!$H$3,'d_시나리오'!$I$3,IF(I940&lt;('d_시나리오'!$I$3-'d_시나리오'!$H$3)/('d_시나리오'!$J$3-'d_시나리오'!$H$3),'d_시나리오'!$H$3+SQRT(I940*('d_시나리오'!$J$3-'d_시나리오'!$H$3)*('d_시나리오'!$I$3-'d_시나리오'!$H$3)),'d_시나리오'!$J$3-SQRT((1-I940)*('d_시나리오'!$J$3-'d_시나리오'!$H$3)*('d_시나리오'!$J$3-'d_시나리오'!$I$3))))</f>
        <v/>
      </c>
      <c r="K940">
        <f>RAND()</f>
        <v/>
      </c>
      <c r="L940">
        <f>IF('d_시나리오'!$J$4='d_시나리오'!$H$4,'d_시나리오'!$I$4,IF(K940&lt;('d_시나리오'!$I$4-'d_시나리오'!$H$4)/('d_시나리오'!$J$4-'d_시나리오'!$H$4),'d_시나리오'!$H$4+SQRT(K940*('d_시나리오'!$J$4-'d_시나리오'!$H$4)*('d_시나리오'!$I$4-'d_시나리오'!$H$4)),'d_시나리오'!$J$4-SQRT((1-K940)*('d_시나리오'!$J$4-'d_시나리오'!$H$4)*('d_시나리오'!$J$4-'d_시나리오'!$I$4))))</f>
        <v/>
      </c>
      <c r="M940">
        <f>RAND()</f>
        <v/>
      </c>
      <c r="N940">
        <f>IF('d_시나리오'!$J$5='d_시나리오'!$H$5,'d_시나리오'!$I$5,IF(M940&lt;('d_시나리오'!$I$5-'d_시나리오'!$H$5)/('d_시나리오'!$J$5-'d_시나리오'!$H$5),'d_시나리오'!$H$5+SQRT(M940*('d_시나리오'!$J$5-'d_시나리오'!$H$5)*('d_시나리오'!$I$5-'d_시나리오'!$H$5)),'d_시나리오'!$J$5-SQRT((1-M940)*('d_시나리오'!$J$5-'d_시나리오'!$H$5)*('d_시나리오'!$J$5-'d_시나리오'!$I$5))))</f>
        <v/>
      </c>
      <c r="O940">
        <f>RAND()</f>
        <v/>
      </c>
      <c r="P940">
        <f>IF('d_시나리오'!$J$6='d_시나리오'!$H$6,'d_시나리오'!$I$6,IF(O940&lt;('d_시나리오'!$I$6-'d_시나리오'!$H$6)/('d_시나리오'!$J$6-'d_시나리오'!$H$6),'d_시나리오'!$H$6+SQRT(O940*('d_시나리오'!$J$6-'d_시나리오'!$H$6)*('d_시나리오'!$I$6-'d_시나리오'!$H$6)),'d_시나리오'!$J$6-SQRT((1-O940)*('d_시나리오'!$J$6-'d_시나리오'!$H$6)*('d_시나리오'!$J$6-'d_시나리오'!$I$6))))</f>
        <v/>
      </c>
      <c r="Q940">
        <f>INDEX('d_분포'!$B$2:$B$57,RANDBETWEEN(1,56))</f>
        <v/>
      </c>
      <c r="R940">
        <f>BETAINV(RAND(),5,5)</f>
        <v/>
      </c>
      <c r="S940">
        <f>'d_고정'!$B$1*'6_기대효과'!$H$7*('d_시나리오'!$I$7/'d_고정'!$B$2)*B940</f>
        <v/>
      </c>
      <c r="T940">
        <f>S940*D940</f>
        <v/>
      </c>
      <c r="U940">
        <f>S940*F940*H940</f>
        <v/>
      </c>
      <c r="V940">
        <f>S940*F940*(H940-1)</f>
        <v/>
      </c>
      <c r="W940">
        <f>U940*J940</f>
        <v/>
      </c>
      <c r="X940">
        <f>T940+W940</f>
        <v/>
      </c>
      <c r="Y940">
        <f>(T940*E940+W940*L940)*(1-R940-'d_고정'!$B$13)</f>
        <v/>
      </c>
      <c r="Z940">
        <f>(U940*N940*Q940+'d_고정'!$B$3*('6_기대효과'!$H$7/8)*Q940*'d_고정'!$B$10*P940*('6_기대효과'!$K$7/'d_고정'!$B$9))*(1-R940)</f>
        <v/>
      </c>
      <c r="AA940">
        <f>W940*L940*(1-R940-'d_고정'!$B$13)+U940*MAX(N940-'d_고정'!$B$10*P940*('6_기대효과'!$K$7/'d_고정'!$B$9),0)*Q940*(1-R940)</f>
        <v/>
      </c>
      <c r="AB940">
        <f>Y940+Z940</f>
        <v/>
      </c>
      <c r="AC940">
        <f>Y940/('d_고정'!$B$5*'6_기대효과'!$H$7/8)/'d_고정'!$B$6</f>
        <v/>
      </c>
      <c r="AD940">
        <f>Y940/('d_고정'!$B$8*'6_기대효과'!$H$7/8)</f>
        <v/>
      </c>
    </row>
    <row r="941">
      <c r="A941">
        <f>RAND()</f>
        <v/>
      </c>
      <c r="B941">
        <f>IF('d_시나리오'!$J$2='d_시나리오'!$H$2,'d_시나리오'!$I$2,IF(A941&lt;('d_시나리오'!$I$2-'d_시나리오'!$H$2)/('d_시나리오'!$J$2-'d_시나리오'!$H$2),'d_시나리오'!$H$2+SQRT(A941*('d_시나리오'!$J$2-'d_시나리오'!$H$2)*('d_시나리오'!$I$2-'d_시나리오'!$H$2)),'d_시나리오'!$J$2-SQRT((1-A941)*('d_시나리오'!$J$2-'d_시나리오'!$H$2)*('d_시나리오'!$J$2-'d_시나리오'!$I$2))))</f>
        <v/>
      </c>
      <c r="C941">
        <f>RAND()</f>
        <v/>
      </c>
      <c r="D941">
        <f>BETAINV(RAND(),IF(C941&lt;'d_고정'!$B$26,'d_고정'!$B$23,'d_고정'!$B$16)+1,'d_고정'!$B$17-IF(C941&lt;'d_고정'!$B$26,'d_고정'!$B$23,'d_고정'!$B$16)+1)*('d_고정'!$B$14+('d_고정'!$B$15-'d_고정'!$B$14)*RAND())</f>
        <v/>
      </c>
      <c r="E941">
        <f>INDEX('d_분포'!$A$2:$A$28,RANDBETWEEN(1,27))</f>
        <v/>
      </c>
      <c r="F941">
        <f>INDEX('d_분포'!$C$2:$C$5,RANDBETWEEN(1,4))*(0.9+0.2*RAND())</f>
        <v/>
      </c>
      <c r="G941">
        <f>RAND()</f>
        <v/>
      </c>
      <c r="H941">
        <f>(F941+(1-F941)*('d_고정'!$B$22*BETAINV(RAND(),IF(G941&lt;'d_고정'!$B$26,'d_고정'!$B$25,'d_고정'!$B$20)+1,'d_고정'!$B$21-IF(G941&lt;'d_고정'!$B$26,'d_고정'!$B$25,'d_고정'!$B$20)+1)+(1-'d_고정'!$B$22)*BETAINV(RAND(),IF(G941&lt;'d_고정'!$B$26,'d_고정'!$B$24,'d_고정'!$B$18)+1,'d_고정'!$B$19-IF(G941&lt;'d_고정'!$B$26,'d_고정'!$B$24,'d_고정'!$B$18)+1))*('d_고정'!$B$14+('d_고정'!$B$15-'d_고정'!$B$14)*RAND()))/F941</f>
        <v/>
      </c>
      <c r="I941">
        <f>RAND()</f>
        <v/>
      </c>
      <c r="J941">
        <f>IF('d_시나리오'!$J$3='d_시나리오'!$H$3,'d_시나리오'!$I$3,IF(I941&lt;('d_시나리오'!$I$3-'d_시나리오'!$H$3)/('d_시나리오'!$J$3-'d_시나리오'!$H$3),'d_시나리오'!$H$3+SQRT(I941*('d_시나리오'!$J$3-'d_시나리오'!$H$3)*('d_시나리오'!$I$3-'d_시나리오'!$H$3)),'d_시나리오'!$J$3-SQRT((1-I941)*('d_시나리오'!$J$3-'d_시나리오'!$H$3)*('d_시나리오'!$J$3-'d_시나리오'!$I$3))))</f>
        <v/>
      </c>
      <c r="K941">
        <f>RAND()</f>
        <v/>
      </c>
      <c r="L941">
        <f>IF('d_시나리오'!$J$4='d_시나리오'!$H$4,'d_시나리오'!$I$4,IF(K941&lt;('d_시나리오'!$I$4-'d_시나리오'!$H$4)/('d_시나리오'!$J$4-'d_시나리오'!$H$4),'d_시나리오'!$H$4+SQRT(K941*('d_시나리오'!$J$4-'d_시나리오'!$H$4)*('d_시나리오'!$I$4-'d_시나리오'!$H$4)),'d_시나리오'!$J$4-SQRT((1-K941)*('d_시나리오'!$J$4-'d_시나리오'!$H$4)*('d_시나리오'!$J$4-'d_시나리오'!$I$4))))</f>
        <v/>
      </c>
      <c r="M941">
        <f>RAND()</f>
        <v/>
      </c>
      <c r="N941">
        <f>IF('d_시나리오'!$J$5='d_시나리오'!$H$5,'d_시나리오'!$I$5,IF(M941&lt;('d_시나리오'!$I$5-'d_시나리오'!$H$5)/('d_시나리오'!$J$5-'d_시나리오'!$H$5),'d_시나리오'!$H$5+SQRT(M941*('d_시나리오'!$J$5-'d_시나리오'!$H$5)*('d_시나리오'!$I$5-'d_시나리오'!$H$5)),'d_시나리오'!$J$5-SQRT((1-M941)*('d_시나리오'!$J$5-'d_시나리오'!$H$5)*('d_시나리오'!$J$5-'d_시나리오'!$I$5))))</f>
        <v/>
      </c>
      <c r="O941">
        <f>RAND()</f>
        <v/>
      </c>
      <c r="P941">
        <f>IF('d_시나리오'!$J$6='d_시나리오'!$H$6,'d_시나리오'!$I$6,IF(O941&lt;('d_시나리오'!$I$6-'d_시나리오'!$H$6)/('d_시나리오'!$J$6-'d_시나리오'!$H$6),'d_시나리오'!$H$6+SQRT(O941*('d_시나리오'!$J$6-'d_시나리오'!$H$6)*('d_시나리오'!$I$6-'d_시나리오'!$H$6)),'d_시나리오'!$J$6-SQRT((1-O941)*('d_시나리오'!$J$6-'d_시나리오'!$H$6)*('d_시나리오'!$J$6-'d_시나리오'!$I$6))))</f>
        <v/>
      </c>
      <c r="Q941">
        <f>INDEX('d_분포'!$B$2:$B$57,RANDBETWEEN(1,56))</f>
        <v/>
      </c>
      <c r="R941">
        <f>BETAINV(RAND(),5,5)</f>
        <v/>
      </c>
      <c r="S941">
        <f>'d_고정'!$B$1*'6_기대효과'!$H$7*('d_시나리오'!$I$7/'d_고정'!$B$2)*B941</f>
        <v/>
      </c>
      <c r="T941">
        <f>S941*D941</f>
        <v/>
      </c>
      <c r="U941">
        <f>S941*F941*H941</f>
        <v/>
      </c>
      <c r="V941">
        <f>S941*F941*(H941-1)</f>
        <v/>
      </c>
      <c r="W941">
        <f>U941*J941</f>
        <v/>
      </c>
      <c r="X941">
        <f>T941+W941</f>
        <v/>
      </c>
      <c r="Y941">
        <f>(T941*E941+W941*L941)*(1-R941-'d_고정'!$B$13)</f>
        <v/>
      </c>
      <c r="Z941">
        <f>(U941*N941*Q941+'d_고정'!$B$3*('6_기대효과'!$H$7/8)*Q941*'d_고정'!$B$10*P941*('6_기대효과'!$K$7/'d_고정'!$B$9))*(1-R941)</f>
        <v/>
      </c>
      <c r="AA941">
        <f>W941*L941*(1-R941-'d_고정'!$B$13)+U941*MAX(N941-'d_고정'!$B$10*P941*('6_기대효과'!$K$7/'d_고정'!$B$9),0)*Q941*(1-R941)</f>
        <v/>
      </c>
      <c r="AB941">
        <f>Y941+Z941</f>
        <v/>
      </c>
      <c r="AC941">
        <f>Y941/('d_고정'!$B$5*'6_기대효과'!$H$7/8)/'d_고정'!$B$6</f>
        <v/>
      </c>
      <c r="AD941">
        <f>Y941/('d_고정'!$B$8*'6_기대효과'!$H$7/8)</f>
        <v/>
      </c>
    </row>
    <row r="942">
      <c r="A942">
        <f>RAND()</f>
        <v/>
      </c>
      <c r="B942">
        <f>IF('d_시나리오'!$J$2='d_시나리오'!$H$2,'d_시나리오'!$I$2,IF(A942&lt;('d_시나리오'!$I$2-'d_시나리오'!$H$2)/('d_시나리오'!$J$2-'d_시나리오'!$H$2),'d_시나리오'!$H$2+SQRT(A942*('d_시나리오'!$J$2-'d_시나리오'!$H$2)*('d_시나리오'!$I$2-'d_시나리오'!$H$2)),'d_시나리오'!$J$2-SQRT((1-A942)*('d_시나리오'!$J$2-'d_시나리오'!$H$2)*('d_시나리오'!$J$2-'d_시나리오'!$I$2))))</f>
        <v/>
      </c>
      <c r="C942">
        <f>RAND()</f>
        <v/>
      </c>
      <c r="D942">
        <f>BETAINV(RAND(),IF(C942&lt;'d_고정'!$B$26,'d_고정'!$B$23,'d_고정'!$B$16)+1,'d_고정'!$B$17-IF(C942&lt;'d_고정'!$B$26,'d_고정'!$B$23,'d_고정'!$B$16)+1)*('d_고정'!$B$14+('d_고정'!$B$15-'d_고정'!$B$14)*RAND())</f>
        <v/>
      </c>
      <c r="E942">
        <f>INDEX('d_분포'!$A$2:$A$28,RANDBETWEEN(1,27))</f>
        <v/>
      </c>
      <c r="F942">
        <f>INDEX('d_분포'!$C$2:$C$5,RANDBETWEEN(1,4))*(0.9+0.2*RAND())</f>
        <v/>
      </c>
      <c r="G942">
        <f>RAND()</f>
        <v/>
      </c>
      <c r="H942">
        <f>(F942+(1-F942)*('d_고정'!$B$22*BETAINV(RAND(),IF(G942&lt;'d_고정'!$B$26,'d_고정'!$B$25,'d_고정'!$B$20)+1,'d_고정'!$B$21-IF(G942&lt;'d_고정'!$B$26,'d_고정'!$B$25,'d_고정'!$B$20)+1)+(1-'d_고정'!$B$22)*BETAINV(RAND(),IF(G942&lt;'d_고정'!$B$26,'d_고정'!$B$24,'d_고정'!$B$18)+1,'d_고정'!$B$19-IF(G942&lt;'d_고정'!$B$26,'d_고정'!$B$24,'d_고정'!$B$18)+1))*('d_고정'!$B$14+('d_고정'!$B$15-'d_고정'!$B$14)*RAND()))/F942</f>
        <v/>
      </c>
      <c r="I942">
        <f>RAND()</f>
        <v/>
      </c>
      <c r="J942">
        <f>IF('d_시나리오'!$J$3='d_시나리오'!$H$3,'d_시나리오'!$I$3,IF(I942&lt;('d_시나리오'!$I$3-'d_시나리오'!$H$3)/('d_시나리오'!$J$3-'d_시나리오'!$H$3),'d_시나리오'!$H$3+SQRT(I942*('d_시나리오'!$J$3-'d_시나리오'!$H$3)*('d_시나리오'!$I$3-'d_시나리오'!$H$3)),'d_시나리오'!$J$3-SQRT((1-I942)*('d_시나리오'!$J$3-'d_시나리오'!$H$3)*('d_시나리오'!$J$3-'d_시나리오'!$I$3))))</f>
        <v/>
      </c>
      <c r="K942">
        <f>RAND()</f>
        <v/>
      </c>
      <c r="L942">
        <f>IF('d_시나리오'!$J$4='d_시나리오'!$H$4,'d_시나리오'!$I$4,IF(K942&lt;('d_시나리오'!$I$4-'d_시나리오'!$H$4)/('d_시나리오'!$J$4-'d_시나리오'!$H$4),'d_시나리오'!$H$4+SQRT(K942*('d_시나리오'!$J$4-'d_시나리오'!$H$4)*('d_시나리오'!$I$4-'d_시나리오'!$H$4)),'d_시나리오'!$J$4-SQRT((1-K942)*('d_시나리오'!$J$4-'d_시나리오'!$H$4)*('d_시나리오'!$J$4-'d_시나리오'!$I$4))))</f>
        <v/>
      </c>
      <c r="M942">
        <f>RAND()</f>
        <v/>
      </c>
      <c r="N942">
        <f>IF('d_시나리오'!$J$5='d_시나리오'!$H$5,'d_시나리오'!$I$5,IF(M942&lt;('d_시나리오'!$I$5-'d_시나리오'!$H$5)/('d_시나리오'!$J$5-'d_시나리오'!$H$5),'d_시나리오'!$H$5+SQRT(M942*('d_시나리오'!$J$5-'d_시나리오'!$H$5)*('d_시나리오'!$I$5-'d_시나리오'!$H$5)),'d_시나리오'!$J$5-SQRT((1-M942)*('d_시나리오'!$J$5-'d_시나리오'!$H$5)*('d_시나리오'!$J$5-'d_시나리오'!$I$5))))</f>
        <v/>
      </c>
      <c r="O942">
        <f>RAND()</f>
        <v/>
      </c>
      <c r="P942">
        <f>IF('d_시나리오'!$J$6='d_시나리오'!$H$6,'d_시나리오'!$I$6,IF(O942&lt;('d_시나리오'!$I$6-'d_시나리오'!$H$6)/('d_시나리오'!$J$6-'d_시나리오'!$H$6),'d_시나리오'!$H$6+SQRT(O942*('d_시나리오'!$J$6-'d_시나리오'!$H$6)*('d_시나리오'!$I$6-'d_시나리오'!$H$6)),'d_시나리오'!$J$6-SQRT((1-O942)*('d_시나리오'!$J$6-'d_시나리오'!$H$6)*('d_시나리오'!$J$6-'d_시나리오'!$I$6))))</f>
        <v/>
      </c>
      <c r="Q942">
        <f>INDEX('d_분포'!$B$2:$B$57,RANDBETWEEN(1,56))</f>
        <v/>
      </c>
      <c r="R942">
        <f>BETAINV(RAND(),5,5)</f>
        <v/>
      </c>
      <c r="S942">
        <f>'d_고정'!$B$1*'6_기대효과'!$H$7*('d_시나리오'!$I$7/'d_고정'!$B$2)*B942</f>
        <v/>
      </c>
      <c r="T942">
        <f>S942*D942</f>
        <v/>
      </c>
      <c r="U942">
        <f>S942*F942*H942</f>
        <v/>
      </c>
      <c r="V942">
        <f>S942*F942*(H942-1)</f>
        <v/>
      </c>
      <c r="W942">
        <f>U942*J942</f>
        <v/>
      </c>
      <c r="X942">
        <f>T942+W942</f>
        <v/>
      </c>
      <c r="Y942">
        <f>(T942*E942+W942*L942)*(1-R942-'d_고정'!$B$13)</f>
        <v/>
      </c>
      <c r="Z942">
        <f>(U942*N942*Q942+'d_고정'!$B$3*('6_기대효과'!$H$7/8)*Q942*'d_고정'!$B$10*P942*('6_기대효과'!$K$7/'d_고정'!$B$9))*(1-R942)</f>
        <v/>
      </c>
      <c r="AA942">
        <f>W942*L942*(1-R942-'d_고정'!$B$13)+U942*MAX(N942-'d_고정'!$B$10*P942*('6_기대효과'!$K$7/'d_고정'!$B$9),0)*Q942*(1-R942)</f>
        <v/>
      </c>
      <c r="AB942">
        <f>Y942+Z942</f>
        <v/>
      </c>
      <c r="AC942">
        <f>Y942/('d_고정'!$B$5*'6_기대효과'!$H$7/8)/'d_고정'!$B$6</f>
        <v/>
      </c>
      <c r="AD942">
        <f>Y942/('d_고정'!$B$8*'6_기대효과'!$H$7/8)</f>
        <v/>
      </c>
    </row>
    <row r="943">
      <c r="A943">
        <f>RAND()</f>
        <v/>
      </c>
      <c r="B943">
        <f>IF('d_시나리오'!$J$2='d_시나리오'!$H$2,'d_시나리오'!$I$2,IF(A943&lt;('d_시나리오'!$I$2-'d_시나리오'!$H$2)/('d_시나리오'!$J$2-'d_시나리오'!$H$2),'d_시나리오'!$H$2+SQRT(A943*('d_시나리오'!$J$2-'d_시나리오'!$H$2)*('d_시나리오'!$I$2-'d_시나리오'!$H$2)),'d_시나리오'!$J$2-SQRT((1-A943)*('d_시나리오'!$J$2-'d_시나리오'!$H$2)*('d_시나리오'!$J$2-'d_시나리오'!$I$2))))</f>
        <v/>
      </c>
      <c r="C943">
        <f>RAND()</f>
        <v/>
      </c>
      <c r="D943">
        <f>BETAINV(RAND(),IF(C943&lt;'d_고정'!$B$26,'d_고정'!$B$23,'d_고정'!$B$16)+1,'d_고정'!$B$17-IF(C943&lt;'d_고정'!$B$26,'d_고정'!$B$23,'d_고정'!$B$16)+1)*('d_고정'!$B$14+('d_고정'!$B$15-'d_고정'!$B$14)*RAND())</f>
        <v/>
      </c>
      <c r="E943">
        <f>INDEX('d_분포'!$A$2:$A$28,RANDBETWEEN(1,27))</f>
        <v/>
      </c>
      <c r="F943">
        <f>INDEX('d_분포'!$C$2:$C$5,RANDBETWEEN(1,4))*(0.9+0.2*RAND())</f>
        <v/>
      </c>
      <c r="G943">
        <f>RAND()</f>
        <v/>
      </c>
      <c r="H943">
        <f>(F943+(1-F943)*('d_고정'!$B$22*BETAINV(RAND(),IF(G943&lt;'d_고정'!$B$26,'d_고정'!$B$25,'d_고정'!$B$20)+1,'d_고정'!$B$21-IF(G943&lt;'d_고정'!$B$26,'d_고정'!$B$25,'d_고정'!$B$20)+1)+(1-'d_고정'!$B$22)*BETAINV(RAND(),IF(G943&lt;'d_고정'!$B$26,'d_고정'!$B$24,'d_고정'!$B$18)+1,'d_고정'!$B$19-IF(G943&lt;'d_고정'!$B$26,'d_고정'!$B$24,'d_고정'!$B$18)+1))*('d_고정'!$B$14+('d_고정'!$B$15-'d_고정'!$B$14)*RAND()))/F943</f>
        <v/>
      </c>
      <c r="I943">
        <f>RAND()</f>
        <v/>
      </c>
      <c r="J943">
        <f>IF('d_시나리오'!$J$3='d_시나리오'!$H$3,'d_시나리오'!$I$3,IF(I943&lt;('d_시나리오'!$I$3-'d_시나리오'!$H$3)/('d_시나리오'!$J$3-'d_시나리오'!$H$3),'d_시나리오'!$H$3+SQRT(I943*('d_시나리오'!$J$3-'d_시나리오'!$H$3)*('d_시나리오'!$I$3-'d_시나리오'!$H$3)),'d_시나리오'!$J$3-SQRT((1-I943)*('d_시나리오'!$J$3-'d_시나리오'!$H$3)*('d_시나리오'!$J$3-'d_시나리오'!$I$3))))</f>
        <v/>
      </c>
      <c r="K943">
        <f>RAND()</f>
        <v/>
      </c>
      <c r="L943">
        <f>IF('d_시나리오'!$J$4='d_시나리오'!$H$4,'d_시나리오'!$I$4,IF(K943&lt;('d_시나리오'!$I$4-'d_시나리오'!$H$4)/('d_시나리오'!$J$4-'d_시나리오'!$H$4),'d_시나리오'!$H$4+SQRT(K943*('d_시나리오'!$J$4-'d_시나리오'!$H$4)*('d_시나리오'!$I$4-'d_시나리오'!$H$4)),'d_시나리오'!$J$4-SQRT((1-K943)*('d_시나리오'!$J$4-'d_시나리오'!$H$4)*('d_시나리오'!$J$4-'d_시나리오'!$I$4))))</f>
        <v/>
      </c>
      <c r="M943">
        <f>RAND()</f>
        <v/>
      </c>
      <c r="N943">
        <f>IF('d_시나리오'!$J$5='d_시나리오'!$H$5,'d_시나리오'!$I$5,IF(M943&lt;('d_시나리오'!$I$5-'d_시나리오'!$H$5)/('d_시나리오'!$J$5-'d_시나리오'!$H$5),'d_시나리오'!$H$5+SQRT(M943*('d_시나리오'!$J$5-'d_시나리오'!$H$5)*('d_시나리오'!$I$5-'d_시나리오'!$H$5)),'d_시나리오'!$J$5-SQRT((1-M943)*('d_시나리오'!$J$5-'d_시나리오'!$H$5)*('d_시나리오'!$J$5-'d_시나리오'!$I$5))))</f>
        <v/>
      </c>
      <c r="O943">
        <f>RAND()</f>
        <v/>
      </c>
      <c r="P943">
        <f>IF('d_시나리오'!$J$6='d_시나리오'!$H$6,'d_시나리오'!$I$6,IF(O943&lt;('d_시나리오'!$I$6-'d_시나리오'!$H$6)/('d_시나리오'!$J$6-'d_시나리오'!$H$6),'d_시나리오'!$H$6+SQRT(O943*('d_시나리오'!$J$6-'d_시나리오'!$H$6)*('d_시나리오'!$I$6-'d_시나리오'!$H$6)),'d_시나리오'!$J$6-SQRT((1-O943)*('d_시나리오'!$J$6-'d_시나리오'!$H$6)*('d_시나리오'!$J$6-'d_시나리오'!$I$6))))</f>
        <v/>
      </c>
      <c r="Q943">
        <f>INDEX('d_분포'!$B$2:$B$57,RANDBETWEEN(1,56))</f>
        <v/>
      </c>
      <c r="R943">
        <f>BETAINV(RAND(),5,5)</f>
        <v/>
      </c>
      <c r="S943">
        <f>'d_고정'!$B$1*'6_기대효과'!$H$7*('d_시나리오'!$I$7/'d_고정'!$B$2)*B943</f>
        <v/>
      </c>
      <c r="T943">
        <f>S943*D943</f>
        <v/>
      </c>
      <c r="U943">
        <f>S943*F943*H943</f>
        <v/>
      </c>
      <c r="V943">
        <f>S943*F943*(H943-1)</f>
        <v/>
      </c>
      <c r="W943">
        <f>U943*J943</f>
        <v/>
      </c>
      <c r="X943">
        <f>T943+W943</f>
        <v/>
      </c>
      <c r="Y943">
        <f>(T943*E943+W943*L943)*(1-R943-'d_고정'!$B$13)</f>
        <v/>
      </c>
      <c r="Z943">
        <f>(U943*N943*Q943+'d_고정'!$B$3*('6_기대효과'!$H$7/8)*Q943*'d_고정'!$B$10*P943*('6_기대효과'!$K$7/'d_고정'!$B$9))*(1-R943)</f>
        <v/>
      </c>
      <c r="AA943">
        <f>W943*L943*(1-R943-'d_고정'!$B$13)+U943*MAX(N943-'d_고정'!$B$10*P943*('6_기대효과'!$K$7/'d_고정'!$B$9),0)*Q943*(1-R943)</f>
        <v/>
      </c>
      <c r="AB943">
        <f>Y943+Z943</f>
        <v/>
      </c>
      <c r="AC943">
        <f>Y943/('d_고정'!$B$5*'6_기대효과'!$H$7/8)/'d_고정'!$B$6</f>
        <v/>
      </c>
      <c r="AD943">
        <f>Y943/('d_고정'!$B$8*'6_기대효과'!$H$7/8)</f>
        <v/>
      </c>
    </row>
    <row r="944">
      <c r="A944">
        <f>RAND()</f>
        <v/>
      </c>
      <c r="B944">
        <f>IF('d_시나리오'!$J$2='d_시나리오'!$H$2,'d_시나리오'!$I$2,IF(A944&lt;('d_시나리오'!$I$2-'d_시나리오'!$H$2)/('d_시나리오'!$J$2-'d_시나리오'!$H$2),'d_시나리오'!$H$2+SQRT(A944*('d_시나리오'!$J$2-'d_시나리오'!$H$2)*('d_시나리오'!$I$2-'d_시나리오'!$H$2)),'d_시나리오'!$J$2-SQRT((1-A944)*('d_시나리오'!$J$2-'d_시나리오'!$H$2)*('d_시나리오'!$J$2-'d_시나리오'!$I$2))))</f>
        <v/>
      </c>
      <c r="C944">
        <f>RAND()</f>
        <v/>
      </c>
      <c r="D944">
        <f>BETAINV(RAND(),IF(C944&lt;'d_고정'!$B$26,'d_고정'!$B$23,'d_고정'!$B$16)+1,'d_고정'!$B$17-IF(C944&lt;'d_고정'!$B$26,'d_고정'!$B$23,'d_고정'!$B$16)+1)*('d_고정'!$B$14+('d_고정'!$B$15-'d_고정'!$B$14)*RAND())</f>
        <v/>
      </c>
      <c r="E944">
        <f>INDEX('d_분포'!$A$2:$A$28,RANDBETWEEN(1,27))</f>
        <v/>
      </c>
      <c r="F944">
        <f>INDEX('d_분포'!$C$2:$C$5,RANDBETWEEN(1,4))*(0.9+0.2*RAND())</f>
        <v/>
      </c>
      <c r="G944">
        <f>RAND()</f>
        <v/>
      </c>
      <c r="H944">
        <f>(F944+(1-F944)*('d_고정'!$B$22*BETAINV(RAND(),IF(G944&lt;'d_고정'!$B$26,'d_고정'!$B$25,'d_고정'!$B$20)+1,'d_고정'!$B$21-IF(G944&lt;'d_고정'!$B$26,'d_고정'!$B$25,'d_고정'!$B$20)+1)+(1-'d_고정'!$B$22)*BETAINV(RAND(),IF(G944&lt;'d_고정'!$B$26,'d_고정'!$B$24,'d_고정'!$B$18)+1,'d_고정'!$B$19-IF(G944&lt;'d_고정'!$B$26,'d_고정'!$B$24,'d_고정'!$B$18)+1))*('d_고정'!$B$14+('d_고정'!$B$15-'d_고정'!$B$14)*RAND()))/F944</f>
        <v/>
      </c>
      <c r="I944">
        <f>RAND()</f>
        <v/>
      </c>
      <c r="J944">
        <f>IF('d_시나리오'!$J$3='d_시나리오'!$H$3,'d_시나리오'!$I$3,IF(I944&lt;('d_시나리오'!$I$3-'d_시나리오'!$H$3)/('d_시나리오'!$J$3-'d_시나리오'!$H$3),'d_시나리오'!$H$3+SQRT(I944*('d_시나리오'!$J$3-'d_시나리오'!$H$3)*('d_시나리오'!$I$3-'d_시나리오'!$H$3)),'d_시나리오'!$J$3-SQRT((1-I944)*('d_시나리오'!$J$3-'d_시나리오'!$H$3)*('d_시나리오'!$J$3-'d_시나리오'!$I$3))))</f>
        <v/>
      </c>
      <c r="K944">
        <f>RAND()</f>
        <v/>
      </c>
      <c r="L944">
        <f>IF('d_시나리오'!$J$4='d_시나리오'!$H$4,'d_시나리오'!$I$4,IF(K944&lt;('d_시나리오'!$I$4-'d_시나리오'!$H$4)/('d_시나리오'!$J$4-'d_시나리오'!$H$4),'d_시나리오'!$H$4+SQRT(K944*('d_시나리오'!$J$4-'d_시나리오'!$H$4)*('d_시나리오'!$I$4-'d_시나리오'!$H$4)),'d_시나리오'!$J$4-SQRT((1-K944)*('d_시나리오'!$J$4-'d_시나리오'!$H$4)*('d_시나리오'!$J$4-'d_시나리오'!$I$4))))</f>
        <v/>
      </c>
      <c r="M944">
        <f>RAND()</f>
        <v/>
      </c>
      <c r="N944">
        <f>IF('d_시나리오'!$J$5='d_시나리오'!$H$5,'d_시나리오'!$I$5,IF(M944&lt;('d_시나리오'!$I$5-'d_시나리오'!$H$5)/('d_시나리오'!$J$5-'d_시나리오'!$H$5),'d_시나리오'!$H$5+SQRT(M944*('d_시나리오'!$J$5-'d_시나리오'!$H$5)*('d_시나리오'!$I$5-'d_시나리오'!$H$5)),'d_시나리오'!$J$5-SQRT((1-M944)*('d_시나리오'!$J$5-'d_시나리오'!$H$5)*('d_시나리오'!$J$5-'d_시나리오'!$I$5))))</f>
        <v/>
      </c>
      <c r="O944">
        <f>RAND()</f>
        <v/>
      </c>
      <c r="P944">
        <f>IF('d_시나리오'!$J$6='d_시나리오'!$H$6,'d_시나리오'!$I$6,IF(O944&lt;('d_시나리오'!$I$6-'d_시나리오'!$H$6)/('d_시나리오'!$J$6-'d_시나리오'!$H$6),'d_시나리오'!$H$6+SQRT(O944*('d_시나리오'!$J$6-'d_시나리오'!$H$6)*('d_시나리오'!$I$6-'d_시나리오'!$H$6)),'d_시나리오'!$J$6-SQRT((1-O944)*('d_시나리오'!$J$6-'d_시나리오'!$H$6)*('d_시나리오'!$J$6-'d_시나리오'!$I$6))))</f>
        <v/>
      </c>
      <c r="Q944">
        <f>INDEX('d_분포'!$B$2:$B$57,RANDBETWEEN(1,56))</f>
        <v/>
      </c>
      <c r="R944">
        <f>BETAINV(RAND(),5,5)</f>
        <v/>
      </c>
      <c r="S944">
        <f>'d_고정'!$B$1*'6_기대효과'!$H$7*('d_시나리오'!$I$7/'d_고정'!$B$2)*B944</f>
        <v/>
      </c>
      <c r="T944">
        <f>S944*D944</f>
        <v/>
      </c>
      <c r="U944">
        <f>S944*F944*H944</f>
        <v/>
      </c>
      <c r="V944">
        <f>S944*F944*(H944-1)</f>
        <v/>
      </c>
      <c r="W944">
        <f>U944*J944</f>
        <v/>
      </c>
      <c r="X944">
        <f>T944+W944</f>
        <v/>
      </c>
      <c r="Y944">
        <f>(T944*E944+W944*L944)*(1-R944-'d_고정'!$B$13)</f>
        <v/>
      </c>
      <c r="Z944">
        <f>(U944*N944*Q944+'d_고정'!$B$3*('6_기대효과'!$H$7/8)*Q944*'d_고정'!$B$10*P944*('6_기대효과'!$K$7/'d_고정'!$B$9))*(1-R944)</f>
        <v/>
      </c>
      <c r="AA944">
        <f>W944*L944*(1-R944-'d_고정'!$B$13)+U944*MAX(N944-'d_고정'!$B$10*P944*('6_기대효과'!$K$7/'d_고정'!$B$9),0)*Q944*(1-R944)</f>
        <v/>
      </c>
      <c r="AB944">
        <f>Y944+Z944</f>
        <v/>
      </c>
      <c r="AC944">
        <f>Y944/('d_고정'!$B$5*'6_기대효과'!$H$7/8)/'d_고정'!$B$6</f>
        <v/>
      </c>
      <c r="AD944">
        <f>Y944/('d_고정'!$B$8*'6_기대효과'!$H$7/8)</f>
        <v/>
      </c>
    </row>
    <row r="945">
      <c r="A945">
        <f>RAND()</f>
        <v/>
      </c>
      <c r="B945">
        <f>IF('d_시나리오'!$J$2='d_시나리오'!$H$2,'d_시나리오'!$I$2,IF(A945&lt;('d_시나리오'!$I$2-'d_시나리오'!$H$2)/('d_시나리오'!$J$2-'d_시나리오'!$H$2),'d_시나리오'!$H$2+SQRT(A945*('d_시나리오'!$J$2-'d_시나리오'!$H$2)*('d_시나리오'!$I$2-'d_시나리오'!$H$2)),'d_시나리오'!$J$2-SQRT((1-A945)*('d_시나리오'!$J$2-'d_시나리오'!$H$2)*('d_시나리오'!$J$2-'d_시나리오'!$I$2))))</f>
        <v/>
      </c>
      <c r="C945">
        <f>RAND()</f>
        <v/>
      </c>
      <c r="D945">
        <f>BETAINV(RAND(),IF(C945&lt;'d_고정'!$B$26,'d_고정'!$B$23,'d_고정'!$B$16)+1,'d_고정'!$B$17-IF(C945&lt;'d_고정'!$B$26,'d_고정'!$B$23,'d_고정'!$B$16)+1)*('d_고정'!$B$14+('d_고정'!$B$15-'d_고정'!$B$14)*RAND())</f>
        <v/>
      </c>
      <c r="E945">
        <f>INDEX('d_분포'!$A$2:$A$28,RANDBETWEEN(1,27))</f>
        <v/>
      </c>
      <c r="F945">
        <f>INDEX('d_분포'!$C$2:$C$5,RANDBETWEEN(1,4))*(0.9+0.2*RAND())</f>
        <v/>
      </c>
      <c r="G945">
        <f>RAND()</f>
        <v/>
      </c>
      <c r="H945">
        <f>(F945+(1-F945)*('d_고정'!$B$22*BETAINV(RAND(),IF(G945&lt;'d_고정'!$B$26,'d_고정'!$B$25,'d_고정'!$B$20)+1,'d_고정'!$B$21-IF(G945&lt;'d_고정'!$B$26,'d_고정'!$B$25,'d_고정'!$B$20)+1)+(1-'d_고정'!$B$22)*BETAINV(RAND(),IF(G945&lt;'d_고정'!$B$26,'d_고정'!$B$24,'d_고정'!$B$18)+1,'d_고정'!$B$19-IF(G945&lt;'d_고정'!$B$26,'d_고정'!$B$24,'d_고정'!$B$18)+1))*('d_고정'!$B$14+('d_고정'!$B$15-'d_고정'!$B$14)*RAND()))/F945</f>
        <v/>
      </c>
      <c r="I945">
        <f>RAND()</f>
        <v/>
      </c>
      <c r="J945">
        <f>IF('d_시나리오'!$J$3='d_시나리오'!$H$3,'d_시나리오'!$I$3,IF(I945&lt;('d_시나리오'!$I$3-'d_시나리오'!$H$3)/('d_시나리오'!$J$3-'d_시나리오'!$H$3),'d_시나리오'!$H$3+SQRT(I945*('d_시나리오'!$J$3-'d_시나리오'!$H$3)*('d_시나리오'!$I$3-'d_시나리오'!$H$3)),'d_시나리오'!$J$3-SQRT((1-I945)*('d_시나리오'!$J$3-'d_시나리오'!$H$3)*('d_시나리오'!$J$3-'d_시나리오'!$I$3))))</f>
        <v/>
      </c>
      <c r="K945">
        <f>RAND()</f>
        <v/>
      </c>
      <c r="L945">
        <f>IF('d_시나리오'!$J$4='d_시나리오'!$H$4,'d_시나리오'!$I$4,IF(K945&lt;('d_시나리오'!$I$4-'d_시나리오'!$H$4)/('d_시나리오'!$J$4-'d_시나리오'!$H$4),'d_시나리오'!$H$4+SQRT(K945*('d_시나리오'!$J$4-'d_시나리오'!$H$4)*('d_시나리오'!$I$4-'d_시나리오'!$H$4)),'d_시나리오'!$J$4-SQRT((1-K945)*('d_시나리오'!$J$4-'d_시나리오'!$H$4)*('d_시나리오'!$J$4-'d_시나리오'!$I$4))))</f>
        <v/>
      </c>
      <c r="M945">
        <f>RAND()</f>
        <v/>
      </c>
      <c r="N945">
        <f>IF('d_시나리오'!$J$5='d_시나리오'!$H$5,'d_시나리오'!$I$5,IF(M945&lt;('d_시나리오'!$I$5-'d_시나리오'!$H$5)/('d_시나리오'!$J$5-'d_시나리오'!$H$5),'d_시나리오'!$H$5+SQRT(M945*('d_시나리오'!$J$5-'d_시나리오'!$H$5)*('d_시나리오'!$I$5-'d_시나리오'!$H$5)),'d_시나리오'!$J$5-SQRT((1-M945)*('d_시나리오'!$J$5-'d_시나리오'!$H$5)*('d_시나리오'!$J$5-'d_시나리오'!$I$5))))</f>
        <v/>
      </c>
      <c r="O945">
        <f>RAND()</f>
        <v/>
      </c>
      <c r="P945">
        <f>IF('d_시나리오'!$J$6='d_시나리오'!$H$6,'d_시나리오'!$I$6,IF(O945&lt;('d_시나리오'!$I$6-'d_시나리오'!$H$6)/('d_시나리오'!$J$6-'d_시나리오'!$H$6),'d_시나리오'!$H$6+SQRT(O945*('d_시나리오'!$J$6-'d_시나리오'!$H$6)*('d_시나리오'!$I$6-'d_시나리오'!$H$6)),'d_시나리오'!$J$6-SQRT((1-O945)*('d_시나리오'!$J$6-'d_시나리오'!$H$6)*('d_시나리오'!$J$6-'d_시나리오'!$I$6))))</f>
        <v/>
      </c>
      <c r="Q945">
        <f>INDEX('d_분포'!$B$2:$B$57,RANDBETWEEN(1,56))</f>
        <v/>
      </c>
      <c r="R945">
        <f>BETAINV(RAND(),5,5)</f>
        <v/>
      </c>
      <c r="S945">
        <f>'d_고정'!$B$1*'6_기대효과'!$H$7*('d_시나리오'!$I$7/'d_고정'!$B$2)*B945</f>
        <v/>
      </c>
      <c r="T945">
        <f>S945*D945</f>
        <v/>
      </c>
      <c r="U945">
        <f>S945*F945*H945</f>
        <v/>
      </c>
      <c r="V945">
        <f>S945*F945*(H945-1)</f>
        <v/>
      </c>
      <c r="W945">
        <f>U945*J945</f>
        <v/>
      </c>
      <c r="X945">
        <f>T945+W945</f>
        <v/>
      </c>
      <c r="Y945">
        <f>(T945*E945+W945*L945)*(1-R945-'d_고정'!$B$13)</f>
        <v/>
      </c>
      <c r="Z945">
        <f>(U945*N945*Q945+'d_고정'!$B$3*('6_기대효과'!$H$7/8)*Q945*'d_고정'!$B$10*P945*('6_기대효과'!$K$7/'d_고정'!$B$9))*(1-R945)</f>
        <v/>
      </c>
      <c r="AA945">
        <f>W945*L945*(1-R945-'d_고정'!$B$13)+U945*MAX(N945-'d_고정'!$B$10*P945*('6_기대효과'!$K$7/'d_고정'!$B$9),0)*Q945*(1-R945)</f>
        <v/>
      </c>
      <c r="AB945">
        <f>Y945+Z945</f>
        <v/>
      </c>
      <c r="AC945">
        <f>Y945/('d_고정'!$B$5*'6_기대효과'!$H$7/8)/'d_고정'!$B$6</f>
        <v/>
      </c>
      <c r="AD945">
        <f>Y945/('d_고정'!$B$8*'6_기대효과'!$H$7/8)</f>
        <v/>
      </c>
    </row>
    <row r="946">
      <c r="A946">
        <f>RAND()</f>
        <v/>
      </c>
      <c r="B946">
        <f>IF('d_시나리오'!$J$2='d_시나리오'!$H$2,'d_시나리오'!$I$2,IF(A946&lt;('d_시나리오'!$I$2-'d_시나리오'!$H$2)/('d_시나리오'!$J$2-'d_시나리오'!$H$2),'d_시나리오'!$H$2+SQRT(A946*('d_시나리오'!$J$2-'d_시나리오'!$H$2)*('d_시나리오'!$I$2-'d_시나리오'!$H$2)),'d_시나리오'!$J$2-SQRT((1-A946)*('d_시나리오'!$J$2-'d_시나리오'!$H$2)*('d_시나리오'!$J$2-'d_시나리오'!$I$2))))</f>
        <v/>
      </c>
      <c r="C946">
        <f>RAND()</f>
        <v/>
      </c>
      <c r="D946">
        <f>BETAINV(RAND(),IF(C946&lt;'d_고정'!$B$26,'d_고정'!$B$23,'d_고정'!$B$16)+1,'d_고정'!$B$17-IF(C946&lt;'d_고정'!$B$26,'d_고정'!$B$23,'d_고정'!$B$16)+1)*('d_고정'!$B$14+('d_고정'!$B$15-'d_고정'!$B$14)*RAND())</f>
        <v/>
      </c>
      <c r="E946">
        <f>INDEX('d_분포'!$A$2:$A$28,RANDBETWEEN(1,27))</f>
        <v/>
      </c>
      <c r="F946">
        <f>INDEX('d_분포'!$C$2:$C$5,RANDBETWEEN(1,4))*(0.9+0.2*RAND())</f>
        <v/>
      </c>
      <c r="G946">
        <f>RAND()</f>
        <v/>
      </c>
      <c r="H946">
        <f>(F946+(1-F946)*('d_고정'!$B$22*BETAINV(RAND(),IF(G946&lt;'d_고정'!$B$26,'d_고정'!$B$25,'d_고정'!$B$20)+1,'d_고정'!$B$21-IF(G946&lt;'d_고정'!$B$26,'d_고정'!$B$25,'d_고정'!$B$20)+1)+(1-'d_고정'!$B$22)*BETAINV(RAND(),IF(G946&lt;'d_고정'!$B$26,'d_고정'!$B$24,'d_고정'!$B$18)+1,'d_고정'!$B$19-IF(G946&lt;'d_고정'!$B$26,'d_고정'!$B$24,'d_고정'!$B$18)+1))*('d_고정'!$B$14+('d_고정'!$B$15-'d_고정'!$B$14)*RAND()))/F946</f>
        <v/>
      </c>
      <c r="I946">
        <f>RAND()</f>
        <v/>
      </c>
      <c r="J946">
        <f>IF('d_시나리오'!$J$3='d_시나리오'!$H$3,'d_시나리오'!$I$3,IF(I946&lt;('d_시나리오'!$I$3-'d_시나리오'!$H$3)/('d_시나리오'!$J$3-'d_시나리오'!$H$3),'d_시나리오'!$H$3+SQRT(I946*('d_시나리오'!$J$3-'d_시나리오'!$H$3)*('d_시나리오'!$I$3-'d_시나리오'!$H$3)),'d_시나리오'!$J$3-SQRT((1-I946)*('d_시나리오'!$J$3-'d_시나리오'!$H$3)*('d_시나리오'!$J$3-'d_시나리오'!$I$3))))</f>
        <v/>
      </c>
      <c r="K946">
        <f>RAND()</f>
        <v/>
      </c>
      <c r="L946">
        <f>IF('d_시나리오'!$J$4='d_시나리오'!$H$4,'d_시나리오'!$I$4,IF(K946&lt;('d_시나리오'!$I$4-'d_시나리오'!$H$4)/('d_시나리오'!$J$4-'d_시나리오'!$H$4),'d_시나리오'!$H$4+SQRT(K946*('d_시나리오'!$J$4-'d_시나리오'!$H$4)*('d_시나리오'!$I$4-'d_시나리오'!$H$4)),'d_시나리오'!$J$4-SQRT((1-K946)*('d_시나리오'!$J$4-'d_시나리오'!$H$4)*('d_시나리오'!$J$4-'d_시나리오'!$I$4))))</f>
        <v/>
      </c>
      <c r="M946">
        <f>RAND()</f>
        <v/>
      </c>
      <c r="N946">
        <f>IF('d_시나리오'!$J$5='d_시나리오'!$H$5,'d_시나리오'!$I$5,IF(M946&lt;('d_시나리오'!$I$5-'d_시나리오'!$H$5)/('d_시나리오'!$J$5-'d_시나리오'!$H$5),'d_시나리오'!$H$5+SQRT(M946*('d_시나리오'!$J$5-'d_시나리오'!$H$5)*('d_시나리오'!$I$5-'d_시나리오'!$H$5)),'d_시나리오'!$J$5-SQRT((1-M946)*('d_시나리오'!$J$5-'d_시나리오'!$H$5)*('d_시나리오'!$J$5-'d_시나리오'!$I$5))))</f>
        <v/>
      </c>
      <c r="O946">
        <f>RAND()</f>
        <v/>
      </c>
      <c r="P946">
        <f>IF('d_시나리오'!$J$6='d_시나리오'!$H$6,'d_시나리오'!$I$6,IF(O946&lt;('d_시나리오'!$I$6-'d_시나리오'!$H$6)/('d_시나리오'!$J$6-'d_시나리오'!$H$6),'d_시나리오'!$H$6+SQRT(O946*('d_시나리오'!$J$6-'d_시나리오'!$H$6)*('d_시나리오'!$I$6-'d_시나리오'!$H$6)),'d_시나리오'!$J$6-SQRT((1-O946)*('d_시나리오'!$J$6-'d_시나리오'!$H$6)*('d_시나리오'!$J$6-'d_시나리오'!$I$6))))</f>
        <v/>
      </c>
      <c r="Q946">
        <f>INDEX('d_분포'!$B$2:$B$57,RANDBETWEEN(1,56))</f>
        <v/>
      </c>
      <c r="R946">
        <f>BETAINV(RAND(),5,5)</f>
        <v/>
      </c>
      <c r="S946">
        <f>'d_고정'!$B$1*'6_기대효과'!$H$7*('d_시나리오'!$I$7/'d_고정'!$B$2)*B946</f>
        <v/>
      </c>
      <c r="T946">
        <f>S946*D946</f>
        <v/>
      </c>
      <c r="U946">
        <f>S946*F946*H946</f>
        <v/>
      </c>
      <c r="V946">
        <f>S946*F946*(H946-1)</f>
        <v/>
      </c>
      <c r="W946">
        <f>U946*J946</f>
        <v/>
      </c>
      <c r="X946">
        <f>T946+W946</f>
        <v/>
      </c>
      <c r="Y946">
        <f>(T946*E946+W946*L946)*(1-R946-'d_고정'!$B$13)</f>
        <v/>
      </c>
      <c r="Z946">
        <f>(U946*N946*Q946+'d_고정'!$B$3*('6_기대효과'!$H$7/8)*Q946*'d_고정'!$B$10*P946*('6_기대효과'!$K$7/'d_고정'!$B$9))*(1-R946)</f>
        <v/>
      </c>
      <c r="AA946">
        <f>W946*L946*(1-R946-'d_고정'!$B$13)+U946*MAX(N946-'d_고정'!$B$10*P946*('6_기대효과'!$K$7/'d_고정'!$B$9),0)*Q946*(1-R946)</f>
        <v/>
      </c>
      <c r="AB946">
        <f>Y946+Z946</f>
        <v/>
      </c>
      <c r="AC946">
        <f>Y946/('d_고정'!$B$5*'6_기대효과'!$H$7/8)/'d_고정'!$B$6</f>
        <v/>
      </c>
      <c r="AD946">
        <f>Y946/('d_고정'!$B$8*'6_기대효과'!$H$7/8)</f>
        <v/>
      </c>
    </row>
    <row r="947">
      <c r="A947">
        <f>RAND()</f>
        <v/>
      </c>
      <c r="B947">
        <f>IF('d_시나리오'!$J$2='d_시나리오'!$H$2,'d_시나리오'!$I$2,IF(A947&lt;('d_시나리오'!$I$2-'d_시나리오'!$H$2)/('d_시나리오'!$J$2-'d_시나리오'!$H$2),'d_시나리오'!$H$2+SQRT(A947*('d_시나리오'!$J$2-'d_시나리오'!$H$2)*('d_시나리오'!$I$2-'d_시나리오'!$H$2)),'d_시나리오'!$J$2-SQRT((1-A947)*('d_시나리오'!$J$2-'d_시나리오'!$H$2)*('d_시나리오'!$J$2-'d_시나리오'!$I$2))))</f>
        <v/>
      </c>
      <c r="C947">
        <f>RAND()</f>
        <v/>
      </c>
      <c r="D947">
        <f>BETAINV(RAND(),IF(C947&lt;'d_고정'!$B$26,'d_고정'!$B$23,'d_고정'!$B$16)+1,'d_고정'!$B$17-IF(C947&lt;'d_고정'!$B$26,'d_고정'!$B$23,'d_고정'!$B$16)+1)*('d_고정'!$B$14+('d_고정'!$B$15-'d_고정'!$B$14)*RAND())</f>
        <v/>
      </c>
      <c r="E947">
        <f>INDEX('d_분포'!$A$2:$A$28,RANDBETWEEN(1,27))</f>
        <v/>
      </c>
      <c r="F947">
        <f>INDEX('d_분포'!$C$2:$C$5,RANDBETWEEN(1,4))*(0.9+0.2*RAND())</f>
        <v/>
      </c>
      <c r="G947">
        <f>RAND()</f>
        <v/>
      </c>
      <c r="H947">
        <f>(F947+(1-F947)*('d_고정'!$B$22*BETAINV(RAND(),IF(G947&lt;'d_고정'!$B$26,'d_고정'!$B$25,'d_고정'!$B$20)+1,'d_고정'!$B$21-IF(G947&lt;'d_고정'!$B$26,'d_고정'!$B$25,'d_고정'!$B$20)+1)+(1-'d_고정'!$B$22)*BETAINV(RAND(),IF(G947&lt;'d_고정'!$B$26,'d_고정'!$B$24,'d_고정'!$B$18)+1,'d_고정'!$B$19-IF(G947&lt;'d_고정'!$B$26,'d_고정'!$B$24,'d_고정'!$B$18)+1))*('d_고정'!$B$14+('d_고정'!$B$15-'d_고정'!$B$14)*RAND()))/F947</f>
        <v/>
      </c>
      <c r="I947">
        <f>RAND()</f>
        <v/>
      </c>
      <c r="J947">
        <f>IF('d_시나리오'!$J$3='d_시나리오'!$H$3,'d_시나리오'!$I$3,IF(I947&lt;('d_시나리오'!$I$3-'d_시나리오'!$H$3)/('d_시나리오'!$J$3-'d_시나리오'!$H$3),'d_시나리오'!$H$3+SQRT(I947*('d_시나리오'!$J$3-'d_시나리오'!$H$3)*('d_시나리오'!$I$3-'d_시나리오'!$H$3)),'d_시나리오'!$J$3-SQRT((1-I947)*('d_시나리오'!$J$3-'d_시나리오'!$H$3)*('d_시나리오'!$J$3-'d_시나리오'!$I$3))))</f>
        <v/>
      </c>
      <c r="K947">
        <f>RAND()</f>
        <v/>
      </c>
      <c r="L947">
        <f>IF('d_시나리오'!$J$4='d_시나리오'!$H$4,'d_시나리오'!$I$4,IF(K947&lt;('d_시나리오'!$I$4-'d_시나리오'!$H$4)/('d_시나리오'!$J$4-'d_시나리오'!$H$4),'d_시나리오'!$H$4+SQRT(K947*('d_시나리오'!$J$4-'d_시나리오'!$H$4)*('d_시나리오'!$I$4-'d_시나리오'!$H$4)),'d_시나리오'!$J$4-SQRT((1-K947)*('d_시나리오'!$J$4-'d_시나리오'!$H$4)*('d_시나리오'!$J$4-'d_시나리오'!$I$4))))</f>
        <v/>
      </c>
      <c r="M947">
        <f>RAND()</f>
        <v/>
      </c>
      <c r="N947">
        <f>IF('d_시나리오'!$J$5='d_시나리오'!$H$5,'d_시나리오'!$I$5,IF(M947&lt;('d_시나리오'!$I$5-'d_시나리오'!$H$5)/('d_시나리오'!$J$5-'d_시나리오'!$H$5),'d_시나리오'!$H$5+SQRT(M947*('d_시나리오'!$J$5-'d_시나리오'!$H$5)*('d_시나리오'!$I$5-'d_시나리오'!$H$5)),'d_시나리오'!$J$5-SQRT((1-M947)*('d_시나리오'!$J$5-'d_시나리오'!$H$5)*('d_시나리오'!$J$5-'d_시나리오'!$I$5))))</f>
        <v/>
      </c>
      <c r="O947">
        <f>RAND()</f>
        <v/>
      </c>
      <c r="P947">
        <f>IF('d_시나리오'!$J$6='d_시나리오'!$H$6,'d_시나리오'!$I$6,IF(O947&lt;('d_시나리오'!$I$6-'d_시나리오'!$H$6)/('d_시나리오'!$J$6-'d_시나리오'!$H$6),'d_시나리오'!$H$6+SQRT(O947*('d_시나리오'!$J$6-'d_시나리오'!$H$6)*('d_시나리오'!$I$6-'d_시나리오'!$H$6)),'d_시나리오'!$J$6-SQRT((1-O947)*('d_시나리오'!$J$6-'d_시나리오'!$H$6)*('d_시나리오'!$J$6-'d_시나리오'!$I$6))))</f>
        <v/>
      </c>
      <c r="Q947">
        <f>INDEX('d_분포'!$B$2:$B$57,RANDBETWEEN(1,56))</f>
        <v/>
      </c>
      <c r="R947">
        <f>BETAINV(RAND(),5,5)</f>
        <v/>
      </c>
      <c r="S947">
        <f>'d_고정'!$B$1*'6_기대효과'!$H$7*('d_시나리오'!$I$7/'d_고정'!$B$2)*B947</f>
        <v/>
      </c>
      <c r="T947">
        <f>S947*D947</f>
        <v/>
      </c>
      <c r="U947">
        <f>S947*F947*H947</f>
        <v/>
      </c>
      <c r="V947">
        <f>S947*F947*(H947-1)</f>
        <v/>
      </c>
      <c r="W947">
        <f>U947*J947</f>
        <v/>
      </c>
      <c r="X947">
        <f>T947+W947</f>
        <v/>
      </c>
      <c r="Y947">
        <f>(T947*E947+W947*L947)*(1-R947-'d_고정'!$B$13)</f>
        <v/>
      </c>
      <c r="Z947">
        <f>(U947*N947*Q947+'d_고정'!$B$3*('6_기대효과'!$H$7/8)*Q947*'d_고정'!$B$10*P947*('6_기대효과'!$K$7/'d_고정'!$B$9))*(1-R947)</f>
        <v/>
      </c>
      <c r="AA947">
        <f>W947*L947*(1-R947-'d_고정'!$B$13)+U947*MAX(N947-'d_고정'!$B$10*P947*('6_기대효과'!$K$7/'d_고정'!$B$9),0)*Q947*(1-R947)</f>
        <v/>
      </c>
      <c r="AB947">
        <f>Y947+Z947</f>
        <v/>
      </c>
      <c r="AC947">
        <f>Y947/('d_고정'!$B$5*'6_기대효과'!$H$7/8)/'d_고정'!$B$6</f>
        <v/>
      </c>
      <c r="AD947">
        <f>Y947/('d_고정'!$B$8*'6_기대효과'!$H$7/8)</f>
        <v/>
      </c>
    </row>
    <row r="948">
      <c r="A948">
        <f>RAND()</f>
        <v/>
      </c>
      <c r="B948">
        <f>IF('d_시나리오'!$J$2='d_시나리오'!$H$2,'d_시나리오'!$I$2,IF(A948&lt;('d_시나리오'!$I$2-'d_시나리오'!$H$2)/('d_시나리오'!$J$2-'d_시나리오'!$H$2),'d_시나리오'!$H$2+SQRT(A948*('d_시나리오'!$J$2-'d_시나리오'!$H$2)*('d_시나리오'!$I$2-'d_시나리오'!$H$2)),'d_시나리오'!$J$2-SQRT((1-A948)*('d_시나리오'!$J$2-'d_시나리오'!$H$2)*('d_시나리오'!$J$2-'d_시나리오'!$I$2))))</f>
        <v/>
      </c>
      <c r="C948">
        <f>RAND()</f>
        <v/>
      </c>
      <c r="D948">
        <f>BETAINV(RAND(),IF(C948&lt;'d_고정'!$B$26,'d_고정'!$B$23,'d_고정'!$B$16)+1,'d_고정'!$B$17-IF(C948&lt;'d_고정'!$B$26,'d_고정'!$B$23,'d_고정'!$B$16)+1)*('d_고정'!$B$14+('d_고정'!$B$15-'d_고정'!$B$14)*RAND())</f>
        <v/>
      </c>
      <c r="E948">
        <f>INDEX('d_분포'!$A$2:$A$28,RANDBETWEEN(1,27))</f>
        <v/>
      </c>
      <c r="F948">
        <f>INDEX('d_분포'!$C$2:$C$5,RANDBETWEEN(1,4))*(0.9+0.2*RAND())</f>
        <v/>
      </c>
      <c r="G948">
        <f>RAND()</f>
        <v/>
      </c>
      <c r="H948">
        <f>(F948+(1-F948)*('d_고정'!$B$22*BETAINV(RAND(),IF(G948&lt;'d_고정'!$B$26,'d_고정'!$B$25,'d_고정'!$B$20)+1,'d_고정'!$B$21-IF(G948&lt;'d_고정'!$B$26,'d_고정'!$B$25,'d_고정'!$B$20)+1)+(1-'d_고정'!$B$22)*BETAINV(RAND(),IF(G948&lt;'d_고정'!$B$26,'d_고정'!$B$24,'d_고정'!$B$18)+1,'d_고정'!$B$19-IF(G948&lt;'d_고정'!$B$26,'d_고정'!$B$24,'d_고정'!$B$18)+1))*('d_고정'!$B$14+('d_고정'!$B$15-'d_고정'!$B$14)*RAND()))/F948</f>
        <v/>
      </c>
      <c r="I948">
        <f>RAND()</f>
        <v/>
      </c>
      <c r="J948">
        <f>IF('d_시나리오'!$J$3='d_시나리오'!$H$3,'d_시나리오'!$I$3,IF(I948&lt;('d_시나리오'!$I$3-'d_시나리오'!$H$3)/('d_시나리오'!$J$3-'d_시나리오'!$H$3),'d_시나리오'!$H$3+SQRT(I948*('d_시나리오'!$J$3-'d_시나리오'!$H$3)*('d_시나리오'!$I$3-'d_시나리오'!$H$3)),'d_시나리오'!$J$3-SQRT((1-I948)*('d_시나리오'!$J$3-'d_시나리오'!$H$3)*('d_시나리오'!$J$3-'d_시나리오'!$I$3))))</f>
        <v/>
      </c>
      <c r="K948">
        <f>RAND()</f>
        <v/>
      </c>
      <c r="L948">
        <f>IF('d_시나리오'!$J$4='d_시나리오'!$H$4,'d_시나리오'!$I$4,IF(K948&lt;('d_시나리오'!$I$4-'d_시나리오'!$H$4)/('d_시나리오'!$J$4-'d_시나리오'!$H$4),'d_시나리오'!$H$4+SQRT(K948*('d_시나리오'!$J$4-'d_시나리오'!$H$4)*('d_시나리오'!$I$4-'d_시나리오'!$H$4)),'d_시나리오'!$J$4-SQRT((1-K948)*('d_시나리오'!$J$4-'d_시나리오'!$H$4)*('d_시나리오'!$J$4-'d_시나리오'!$I$4))))</f>
        <v/>
      </c>
      <c r="M948">
        <f>RAND()</f>
        <v/>
      </c>
      <c r="N948">
        <f>IF('d_시나리오'!$J$5='d_시나리오'!$H$5,'d_시나리오'!$I$5,IF(M948&lt;('d_시나리오'!$I$5-'d_시나리오'!$H$5)/('d_시나리오'!$J$5-'d_시나리오'!$H$5),'d_시나리오'!$H$5+SQRT(M948*('d_시나리오'!$J$5-'d_시나리오'!$H$5)*('d_시나리오'!$I$5-'d_시나리오'!$H$5)),'d_시나리오'!$J$5-SQRT((1-M948)*('d_시나리오'!$J$5-'d_시나리오'!$H$5)*('d_시나리오'!$J$5-'d_시나리오'!$I$5))))</f>
        <v/>
      </c>
      <c r="O948">
        <f>RAND()</f>
        <v/>
      </c>
      <c r="P948">
        <f>IF('d_시나리오'!$J$6='d_시나리오'!$H$6,'d_시나리오'!$I$6,IF(O948&lt;('d_시나리오'!$I$6-'d_시나리오'!$H$6)/('d_시나리오'!$J$6-'d_시나리오'!$H$6),'d_시나리오'!$H$6+SQRT(O948*('d_시나리오'!$J$6-'d_시나리오'!$H$6)*('d_시나리오'!$I$6-'d_시나리오'!$H$6)),'d_시나리오'!$J$6-SQRT((1-O948)*('d_시나리오'!$J$6-'d_시나리오'!$H$6)*('d_시나리오'!$J$6-'d_시나리오'!$I$6))))</f>
        <v/>
      </c>
      <c r="Q948">
        <f>INDEX('d_분포'!$B$2:$B$57,RANDBETWEEN(1,56))</f>
        <v/>
      </c>
      <c r="R948">
        <f>BETAINV(RAND(),5,5)</f>
        <v/>
      </c>
      <c r="S948">
        <f>'d_고정'!$B$1*'6_기대효과'!$H$7*('d_시나리오'!$I$7/'d_고정'!$B$2)*B948</f>
        <v/>
      </c>
      <c r="T948">
        <f>S948*D948</f>
        <v/>
      </c>
      <c r="U948">
        <f>S948*F948*H948</f>
        <v/>
      </c>
      <c r="V948">
        <f>S948*F948*(H948-1)</f>
        <v/>
      </c>
      <c r="W948">
        <f>U948*J948</f>
        <v/>
      </c>
      <c r="X948">
        <f>T948+W948</f>
        <v/>
      </c>
      <c r="Y948">
        <f>(T948*E948+W948*L948)*(1-R948-'d_고정'!$B$13)</f>
        <v/>
      </c>
      <c r="Z948">
        <f>(U948*N948*Q948+'d_고정'!$B$3*('6_기대효과'!$H$7/8)*Q948*'d_고정'!$B$10*P948*('6_기대효과'!$K$7/'d_고정'!$B$9))*(1-R948)</f>
        <v/>
      </c>
      <c r="AA948">
        <f>W948*L948*(1-R948-'d_고정'!$B$13)+U948*MAX(N948-'d_고정'!$B$10*P948*('6_기대효과'!$K$7/'d_고정'!$B$9),0)*Q948*(1-R948)</f>
        <v/>
      </c>
      <c r="AB948">
        <f>Y948+Z948</f>
        <v/>
      </c>
      <c r="AC948">
        <f>Y948/('d_고정'!$B$5*'6_기대효과'!$H$7/8)/'d_고정'!$B$6</f>
        <v/>
      </c>
      <c r="AD948">
        <f>Y948/('d_고정'!$B$8*'6_기대효과'!$H$7/8)</f>
        <v/>
      </c>
    </row>
    <row r="949">
      <c r="A949">
        <f>RAND()</f>
        <v/>
      </c>
      <c r="B949">
        <f>IF('d_시나리오'!$J$2='d_시나리오'!$H$2,'d_시나리오'!$I$2,IF(A949&lt;('d_시나리오'!$I$2-'d_시나리오'!$H$2)/('d_시나리오'!$J$2-'d_시나리오'!$H$2),'d_시나리오'!$H$2+SQRT(A949*('d_시나리오'!$J$2-'d_시나리오'!$H$2)*('d_시나리오'!$I$2-'d_시나리오'!$H$2)),'d_시나리오'!$J$2-SQRT((1-A949)*('d_시나리오'!$J$2-'d_시나리오'!$H$2)*('d_시나리오'!$J$2-'d_시나리오'!$I$2))))</f>
        <v/>
      </c>
      <c r="C949">
        <f>RAND()</f>
        <v/>
      </c>
      <c r="D949">
        <f>BETAINV(RAND(),IF(C949&lt;'d_고정'!$B$26,'d_고정'!$B$23,'d_고정'!$B$16)+1,'d_고정'!$B$17-IF(C949&lt;'d_고정'!$B$26,'d_고정'!$B$23,'d_고정'!$B$16)+1)*('d_고정'!$B$14+('d_고정'!$B$15-'d_고정'!$B$14)*RAND())</f>
        <v/>
      </c>
      <c r="E949">
        <f>INDEX('d_분포'!$A$2:$A$28,RANDBETWEEN(1,27))</f>
        <v/>
      </c>
      <c r="F949">
        <f>INDEX('d_분포'!$C$2:$C$5,RANDBETWEEN(1,4))*(0.9+0.2*RAND())</f>
        <v/>
      </c>
      <c r="G949">
        <f>RAND()</f>
        <v/>
      </c>
      <c r="H949">
        <f>(F949+(1-F949)*('d_고정'!$B$22*BETAINV(RAND(),IF(G949&lt;'d_고정'!$B$26,'d_고정'!$B$25,'d_고정'!$B$20)+1,'d_고정'!$B$21-IF(G949&lt;'d_고정'!$B$26,'d_고정'!$B$25,'d_고정'!$B$20)+1)+(1-'d_고정'!$B$22)*BETAINV(RAND(),IF(G949&lt;'d_고정'!$B$26,'d_고정'!$B$24,'d_고정'!$B$18)+1,'d_고정'!$B$19-IF(G949&lt;'d_고정'!$B$26,'d_고정'!$B$24,'d_고정'!$B$18)+1))*('d_고정'!$B$14+('d_고정'!$B$15-'d_고정'!$B$14)*RAND()))/F949</f>
        <v/>
      </c>
      <c r="I949">
        <f>RAND()</f>
        <v/>
      </c>
      <c r="J949">
        <f>IF('d_시나리오'!$J$3='d_시나리오'!$H$3,'d_시나리오'!$I$3,IF(I949&lt;('d_시나리오'!$I$3-'d_시나리오'!$H$3)/('d_시나리오'!$J$3-'d_시나리오'!$H$3),'d_시나리오'!$H$3+SQRT(I949*('d_시나리오'!$J$3-'d_시나리오'!$H$3)*('d_시나리오'!$I$3-'d_시나리오'!$H$3)),'d_시나리오'!$J$3-SQRT((1-I949)*('d_시나리오'!$J$3-'d_시나리오'!$H$3)*('d_시나리오'!$J$3-'d_시나리오'!$I$3))))</f>
        <v/>
      </c>
      <c r="K949">
        <f>RAND()</f>
        <v/>
      </c>
      <c r="L949">
        <f>IF('d_시나리오'!$J$4='d_시나리오'!$H$4,'d_시나리오'!$I$4,IF(K949&lt;('d_시나리오'!$I$4-'d_시나리오'!$H$4)/('d_시나리오'!$J$4-'d_시나리오'!$H$4),'d_시나리오'!$H$4+SQRT(K949*('d_시나리오'!$J$4-'d_시나리오'!$H$4)*('d_시나리오'!$I$4-'d_시나리오'!$H$4)),'d_시나리오'!$J$4-SQRT((1-K949)*('d_시나리오'!$J$4-'d_시나리오'!$H$4)*('d_시나리오'!$J$4-'d_시나리오'!$I$4))))</f>
        <v/>
      </c>
      <c r="M949">
        <f>RAND()</f>
        <v/>
      </c>
      <c r="N949">
        <f>IF('d_시나리오'!$J$5='d_시나리오'!$H$5,'d_시나리오'!$I$5,IF(M949&lt;('d_시나리오'!$I$5-'d_시나리오'!$H$5)/('d_시나리오'!$J$5-'d_시나리오'!$H$5),'d_시나리오'!$H$5+SQRT(M949*('d_시나리오'!$J$5-'d_시나리오'!$H$5)*('d_시나리오'!$I$5-'d_시나리오'!$H$5)),'d_시나리오'!$J$5-SQRT((1-M949)*('d_시나리오'!$J$5-'d_시나리오'!$H$5)*('d_시나리오'!$J$5-'d_시나리오'!$I$5))))</f>
        <v/>
      </c>
      <c r="O949">
        <f>RAND()</f>
        <v/>
      </c>
      <c r="P949">
        <f>IF('d_시나리오'!$J$6='d_시나리오'!$H$6,'d_시나리오'!$I$6,IF(O949&lt;('d_시나리오'!$I$6-'d_시나리오'!$H$6)/('d_시나리오'!$J$6-'d_시나리오'!$H$6),'d_시나리오'!$H$6+SQRT(O949*('d_시나리오'!$J$6-'d_시나리오'!$H$6)*('d_시나리오'!$I$6-'d_시나리오'!$H$6)),'d_시나리오'!$J$6-SQRT((1-O949)*('d_시나리오'!$J$6-'d_시나리오'!$H$6)*('d_시나리오'!$J$6-'d_시나리오'!$I$6))))</f>
        <v/>
      </c>
      <c r="Q949">
        <f>INDEX('d_분포'!$B$2:$B$57,RANDBETWEEN(1,56))</f>
        <v/>
      </c>
      <c r="R949">
        <f>BETAINV(RAND(),5,5)</f>
        <v/>
      </c>
      <c r="S949">
        <f>'d_고정'!$B$1*'6_기대효과'!$H$7*('d_시나리오'!$I$7/'d_고정'!$B$2)*B949</f>
        <v/>
      </c>
      <c r="T949">
        <f>S949*D949</f>
        <v/>
      </c>
      <c r="U949">
        <f>S949*F949*H949</f>
        <v/>
      </c>
      <c r="V949">
        <f>S949*F949*(H949-1)</f>
        <v/>
      </c>
      <c r="W949">
        <f>U949*J949</f>
        <v/>
      </c>
      <c r="X949">
        <f>T949+W949</f>
        <v/>
      </c>
      <c r="Y949">
        <f>(T949*E949+W949*L949)*(1-R949-'d_고정'!$B$13)</f>
        <v/>
      </c>
      <c r="Z949">
        <f>(U949*N949*Q949+'d_고정'!$B$3*('6_기대효과'!$H$7/8)*Q949*'d_고정'!$B$10*P949*('6_기대효과'!$K$7/'d_고정'!$B$9))*(1-R949)</f>
        <v/>
      </c>
      <c r="AA949">
        <f>W949*L949*(1-R949-'d_고정'!$B$13)+U949*MAX(N949-'d_고정'!$B$10*P949*('6_기대효과'!$K$7/'d_고정'!$B$9),0)*Q949*(1-R949)</f>
        <v/>
      </c>
      <c r="AB949">
        <f>Y949+Z949</f>
        <v/>
      </c>
      <c r="AC949">
        <f>Y949/('d_고정'!$B$5*'6_기대효과'!$H$7/8)/'d_고정'!$B$6</f>
        <v/>
      </c>
      <c r="AD949">
        <f>Y949/('d_고정'!$B$8*'6_기대효과'!$H$7/8)</f>
        <v/>
      </c>
    </row>
    <row r="950">
      <c r="A950">
        <f>RAND()</f>
        <v/>
      </c>
      <c r="B950">
        <f>IF('d_시나리오'!$J$2='d_시나리오'!$H$2,'d_시나리오'!$I$2,IF(A950&lt;('d_시나리오'!$I$2-'d_시나리오'!$H$2)/('d_시나리오'!$J$2-'d_시나리오'!$H$2),'d_시나리오'!$H$2+SQRT(A950*('d_시나리오'!$J$2-'d_시나리오'!$H$2)*('d_시나리오'!$I$2-'d_시나리오'!$H$2)),'d_시나리오'!$J$2-SQRT((1-A950)*('d_시나리오'!$J$2-'d_시나리오'!$H$2)*('d_시나리오'!$J$2-'d_시나리오'!$I$2))))</f>
        <v/>
      </c>
      <c r="C950">
        <f>RAND()</f>
        <v/>
      </c>
      <c r="D950">
        <f>BETAINV(RAND(),IF(C950&lt;'d_고정'!$B$26,'d_고정'!$B$23,'d_고정'!$B$16)+1,'d_고정'!$B$17-IF(C950&lt;'d_고정'!$B$26,'d_고정'!$B$23,'d_고정'!$B$16)+1)*('d_고정'!$B$14+('d_고정'!$B$15-'d_고정'!$B$14)*RAND())</f>
        <v/>
      </c>
      <c r="E950">
        <f>INDEX('d_분포'!$A$2:$A$28,RANDBETWEEN(1,27))</f>
        <v/>
      </c>
      <c r="F950">
        <f>INDEX('d_분포'!$C$2:$C$5,RANDBETWEEN(1,4))*(0.9+0.2*RAND())</f>
        <v/>
      </c>
      <c r="G950">
        <f>RAND()</f>
        <v/>
      </c>
      <c r="H950">
        <f>(F950+(1-F950)*('d_고정'!$B$22*BETAINV(RAND(),IF(G950&lt;'d_고정'!$B$26,'d_고정'!$B$25,'d_고정'!$B$20)+1,'d_고정'!$B$21-IF(G950&lt;'d_고정'!$B$26,'d_고정'!$B$25,'d_고정'!$B$20)+1)+(1-'d_고정'!$B$22)*BETAINV(RAND(),IF(G950&lt;'d_고정'!$B$26,'d_고정'!$B$24,'d_고정'!$B$18)+1,'d_고정'!$B$19-IF(G950&lt;'d_고정'!$B$26,'d_고정'!$B$24,'d_고정'!$B$18)+1))*('d_고정'!$B$14+('d_고정'!$B$15-'d_고정'!$B$14)*RAND()))/F950</f>
        <v/>
      </c>
      <c r="I950">
        <f>RAND()</f>
        <v/>
      </c>
      <c r="J950">
        <f>IF('d_시나리오'!$J$3='d_시나리오'!$H$3,'d_시나리오'!$I$3,IF(I950&lt;('d_시나리오'!$I$3-'d_시나리오'!$H$3)/('d_시나리오'!$J$3-'d_시나리오'!$H$3),'d_시나리오'!$H$3+SQRT(I950*('d_시나리오'!$J$3-'d_시나리오'!$H$3)*('d_시나리오'!$I$3-'d_시나리오'!$H$3)),'d_시나리오'!$J$3-SQRT((1-I950)*('d_시나리오'!$J$3-'d_시나리오'!$H$3)*('d_시나리오'!$J$3-'d_시나리오'!$I$3))))</f>
        <v/>
      </c>
      <c r="K950">
        <f>RAND()</f>
        <v/>
      </c>
      <c r="L950">
        <f>IF('d_시나리오'!$J$4='d_시나리오'!$H$4,'d_시나리오'!$I$4,IF(K950&lt;('d_시나리오'!$I$4-'d_시나리오'!$H$4)/('d_시나리오'!$J$4-'d_시나리오'!$H$4),'d_시나리오'!$H$4+SQRT(K950*('d_시나리오'!$J$4-'d_시나리오'!$H$4)*('d_시나리오'!$I$4-'d_시나리오'!$H$4)),'d_시나리오'!$J$4-SQRT((1-K950)*('d_시나리오'!$J$4-'d_시나리오'!$H$4)*('d_시나리오'!$J$4-'d_시나리오'!$I$4))))</f>
        <v/>
      </c>
      <c r="M950">
        <f>RAND()</f>
        <v/>
      </c>
      <c r="N950">
        <f>IF('d_시나리오'!$J$5='d_시나리오'!$H$5,'d_시나리오'!$I$5,IF(M950&lt;('d_시나리오'!$I$5-'d_시나리오'!$H$5)/('d_시나리오'!$J$5-'d_시나리오'!$H$5),'d_시나리오'!$H$5+SQRT(M950*('d_시나리오'!$J$5-'d_시나리오'!$H$5)*('d_시나리오'!$I$5-'d_시나리오'!$H$5)),'d_시나리오'!$J$5-SQRT((1-M950)*('d_시나리오'!$J$5-'d_시나리오'!$H$5)*('d_시나리오'!$J$5-'d_시나리오'!$I$5))))</f>
        <v/>
      </c>
      <c r="O950">
        <f>RAND()</f>
        <v/>
      </c>
      <c r="P950">
        <f>IF('d_시나리오'!$J$6='d_시나리오'!$H$6,'d_시나리오'!$I$6,IF(O950&lt;('d_시나리오'!$I$6-'d_시나리오'!$H$6)/('d_시나리오'!$J$6-'d_시나리오'!$H$6),'d_시나리오'!$H$6+SQRT(O950*('d_시나리오'!$J$6-'d_시나리오'!$H$6)*('d_시나리오'!$I$6-'d_시나리오'!$H$6)),'d_시나리오'!$J$6-SQRT((1-O950)*('d_시나리오'!$J$6-'d_시나리오'!$H$6)*('d_시나리오'!$J$6-'d_시나리오'!$I$6))))</f>
        <v/>
      </c>
      <c r="Q950">
        <f>INDEX('d_분포'!$B$2:$B$57,RANDBETWEEN(1,56))</f>
        <v/>
      </c>
      <c r="R950">
        <f>BETAINV(RAND(),5,5)</f>
        <v/>
      </c>
      <c r="S950">
        <f>'d_고정'!$B$1*'6_기대효과'!$H$7*('d_시나리오'!$I$7/'d_고정'!$B$2)*B950</f>
        <v/>
      </c>
      <c r="T950">
        <f>S950*D950</f>
        <v/>
      </c>
      <c r="U950">
        <f>S950*F950*H950</f>
        <v/>
      </c>
      <c r="V950">
        <f>S950*F950*(H950-1)</f>
        <v/>
      </c>
      <c r="W950">
        <f>U950*J950</f>
        <v/>
      </c>
      <c r="X950">
        <f>T950+W950</f>
        <v/>
      </c>
      <c r="Y950">
        <f>(T950*E950+W950*L950)*(1-R950-'d_고정'!$B$13)</f>
        <v/>
      </c>
      <c r="Z950">
        <f>(U950*N950*Q950+'d_고정'!$B$3*('6_기대효과'!$H$7/8)*Q950*'d_고정'!$B$10*P950*('6_기대효과'!$K$7/'d_고정'!$B$9))*(1-R950)</f>
        <v/>
      </c>
      <c r="AA950">
        <f>W950*L950*(1-R950-'d_고정'!$B$13)+U950*MAX(N950-'d_고정'!$B$10*P950*('6_기대효과'!$K$7/'d_고정'!$B$9),0)*Q950*(1-R950)</f>
        <v/>
      </c>
      <c r="AB950">
        <f>Y950+Z950</f>
        <v/>
      </c>
      <c r="AC950">
        <f>Y950/('d_고정'!$B$5*'6_기대효과'!$H$7/8)/'d_고정'!$B$6</f>
        <v/>
      </c>
      <c r="AD950">
        <f>Y950/('d_고정'!$B$8*'6_기대효과'!$H$7/8)</f>
        <v/>
      </c>
    </row>
    <row r="951">
      <c r="A951">
        <f>RAND()</f>
        <v/>
      </c>
      <c r="B951">
        <f>IF('d_시나리오'!$J$2='d_시나리오'!$H$2,'d_시나리오'!$I$2,IF(A951&lt;('d_시나리오'!$I$2-'d_시나리오'!$H$2)/('d_시나리오'!$J$2-'d_시나리오'!$H$2),'d_시나리오'!$H$2+SQRT(A951*('d_시나리오'!$J$2-'d_시나리오'!$H$2)*('d_시나리오'!$I$2-'d_시나리오'!$H$2)),'d_시나리오'!$J$2-SQRT((1-A951)*('d_시나리오'!$J$2-'d_시나리오'!$H$2)*('d_시나리오'!$J$2-'d_시나리오'!$I$2))))</f>
        <v/>
      </c>
      <c r="C951">
        <f>RAND()</f>
        <v/>
      </c>
      <c r="D951">
        <f>BETAINV(RAND(),IF(C951&lt;'d_고정'!$B$26,'d_고정'!$B$23,'d_고정'!$B$16)+1,'d_고정'!$B$17-IF(C951&lt;'d_고정'!$B$26,'d_고정'!$B$23,'d_고정'!$B$16)+1)*('d_고정'!$B$14+('d_고정'!$B$15-'d_고정'!$B$14)*RAND())</f>
        <v/>
      </c>
      <c r="E951">
        <f>INDEX('d_분포'!$A$2:$A$28,RANDBETWEEN(1,27))</f>
        <v/>
      </c>
      <c r="F951">
        <f>INDEX('d_분포'!$C$2:$C$5,RANDBETWEEN(1,4))*(0.9+0.2*RAND())</f>
        <v/>
      </c>
      <c r="G951">
        <f>RAND()</f>
        <v/>
      </c>
      <c r="H951">
        <f>(F951+(1-F951)*('d_고정'!$B$22*BETAINV(RAND(),IF(G951&lt;'d_고정'!$B$26,'d_고정'!$B$25,'d_고정'!$B$20)+1,'d_고정'!$B$21-IF(G951&lt;'d_고정'!$B$26,'d_고정'!$B$25,'d_고정'!$B$20)+1)+(1-'d_고정'!$B$22)*BETAINV(RAND(),IF(G951&lt;'d_고정'!$B$26,'d_고정'!$B$24,'d_고정'!$B$18)+1,'d_고정'!$B$19-IF(G951&lt;'d_고정'!$B$26,'d_고정'!$B$24,'d_고정'!$B$18)+1))*('d_고정'!$B$14+('d_고정'!$B$15-'d_고정'!$B$14)*RAND()))/F951</f>
        <v/>
      </c>
      <c r="I951">
        <f>RAND()</f>
        <v/>
      </c>
      <c r="J951">
        <f>IF('d_시나리오'!$J$3='d_시나리오'!$H$3,'d_시나리오'!$I$3,IF(I951&lt;('d_시나리오'!$I$3-'d_시나리오'!$H$3)/('d_시나리오'!$J$3-'d_시나리오'!$H$3),'d_시나리오'!$H$3+SQRT(I951*('d_시나리오'!$J$3-'d_시나리오'!$H$3)*('d_시나리오'!$I$3-'d_시나리오'!$H$3)),'d_시나리오'!$J$3-SQRT((1-I951)*('d_시나리오'!$J$3-'d_시나리오'!$H$3)*('d_시나리오'!$J$3-'d_시나리오'!$I$3))))</f>
        <v/>
      </c>
      <c r="K951">
        <f>RAND()</f>
        <v/>
      </c>
      <c r="L951">
        <f>IF('d_시나리오'!$J$4='d_시나리오'!$H$4,'d_시나리오'!$I$4,IF(K951&lt;('d_시나리오'!$I$4-'d_시나리오'!$H$4)/('d_시나리오'!$J$4-'d_시나리오'!$H$4),'d_시나리오'!$H$4+SQRT(K951*('d_시나리오'!$J$4-'d_시나리오'!$H$4)*('d_시나리오'!$I$4-'d_시나리오'!$H$4)),'d_시나리오'!$J$4-SQRT((1-K951)*('d_시나리오'!$J$4-'d_시나리오'!$H$4)*('d_시나리오'!$J$4-'d_시나리오'!$I$4))))</f>
        <v/>
      </c>
      <c r="M951">
        <f>RAND()</f>
        <v/>
      </c>
      <c r="N951">
        <f>IF('d_시나리오'!$J$5='d_시나리오'!$H$5,'d_시나리오'!$I$5,IF(M951&lt;('d_시나리오'!$I$5-'d_시나리오'!$H$5)/('d_시나리오'!$J$5-'d_시나리오'!$H$5),'d_시나리오'!$H$5+SQRT(M951*('d_시나리오'!$J$5-'d_시나리오'!$H$5)*('d_시나리오'!$I$5-'d_시나리오'!$H$5)),'d_시나리오'!$J$5-SQRT((1-M951)*('d_시나리오'!$J$5-'d_시나리오'!$H$5)*('d_시나리오'!$J$5-'d_시나리오'!$I$5))))</f>
        <v/>
      </c>
      <c r="O951">
        <f>RAND()</f>
        <v/>
      </c>
      <c r="P951">
        <f>IF('d_시나리오'!$J$6='d_시나리오'!$H$6,'d_시나리오'!$I$6,IF(O951&lt;('d_시나리오'!$I$6-'d_시나리오'!$H$6)/('d_시나리오'!$J$6-'d_시나리오'!$H$6),'d_시나리오'!$H$6+SQRT(O951*('d_시나리오'!$J$6-'d_시나리오'!$H$6)*('d_시나리오'!$I$6-'d_시나리오'!$H$6)),'d_시나리오'!$J$6-SQRT((1-O951)*('d_시나리오'!$J$6-'d_시나리오'!$H$6)*('d_시나리오'!$J$6-'d_시나리오'!$I$6))))</f>
        <v/>
      </c>
      <c r="Q951">
        <f>INDEX('d_분포'!$B$2:$B$57,RANDBETWEEN(1,56))</f>
        <v/>
      </c>
      <c r="R951">
        <f>BETAINV(RAND(),5,5)</f>
        <v/>
      </c>
      <c r="S951">
        <f>'d_고정'!$B$1*'6_기대효과'!$H$7*('d_시나리오'!$I$7/'d_고정'!$B$2)*B951</f>
        <v/>
      </c>
      <c r="T951">
        <f>S951*D951</f>
        <v/>
      </c>
      <c r="U951">
        <f>S951*F951*H951</f>
        <v/>
      </c>
      <c r="V951">
        <f>S951*F951*(H951-1)</f>
        <v/>
      </c>
      <c r="W951">
        <f>U951*J951</f>
        <v/>
      </c>
      <c r="X951">
        <f>T951+W951</f>
        <v/>
      </c>
      <c r="Y951">
        <f>(T951*E951+W951*L951)*(1-R951-'d_고정'!$B$13)</f>
        <v/>
      </c>
      <c r="Z951">
        <f>(U951*N951*Q951+'d_고정'!$B$3*('6_기대효과'!$H$7/8)*Q951*'d_고정'!$B$10*P951*('6_기대효과'!$K$7/'d_고정'!$B$9))*(1-R951)</f>
        <v/>
      </c>
      <c r="AA951">
        <f>W951*L951*(1-R951-'d_고정'!$B$13)+U951*MAX(N951-'d_고정'!$B$10*P951*('6_기대효과'!$K$7/'d_고정'!$B$9),0)*Q951*(1-R951)</f>
        <v/>
      </c>
      <c r="AB951">
        <f>Y951+Z951</f>
        <v/>
      </c>
      <c r="AC951">
        <f>Y951/('d_고정'!$B$5*'6_기대효과'!$H$7/8)/'d_고정'!$B$6</f>
        <v/>
      </c>
      <c r="AD951">
        <f>Y951/('d_고정'!$B$8*'6_기대효과'!$H$7/8)</f>
        <v/>
      </c>
    </row>
    <row r="952">
      <c r="A952">
        <f>RAND()</f>
        <v/>
      </c>
      <c r="B952">
        <f>IF('d_시나리오'!$J$2='d_시나리오'!$H$2,'d_시나리오'!$I$2,IF(A952&lt;('d_시나리오'!$I$2-'d_시나리오'!$H$2)/('d_시나리오'!$J$2-'d_시나리오'!$H$2),'d_시나리오'!$H$2+SQRT(A952*('d_시나리오'!$J$2-'d_시나리오'!$H$2)*('d_시나리오'!$I$2-'d_시나리오'!$H$2)),'d_시나리오'!$J$2-SQRT((1-A952)*('d_시나리오'!$J$2-'d_시나리오'!$H$2)*('d_시나리오'!$J$2-'d_시나리오'!$I$2))))</f>
        <v/>
      </c>
      <c r="C952">
        <f>RAND()</f>
        <v/>
      </c>
      <c r="D952">
        <f>BETAINV(RAND(),IF(C952&lt;'d_고정'!$B$26,'d_고정'!$B$23,'d_고정'!$B$16)+1,'d_고정'!$B$17-IF(C952&lt;'d_고정'!$B$26,'d_고정'!$B$23,'d_고정'!$B$16)+1)*('d_고정'!$B$14+('d_고정'!$B$15-'d_고정'!$B$14)*RAND())</f>
        <v/>
      </c>
      <c r="E952">
        <f>INDEX('d_분포'!$A$2:$A$28,RANDBETWEEN(1,27))</f>
        <v/>
      </c>
      <c r="F952">
        <f>INDEX('d_분포'!$C$2:$C$5,RANDBETWEEN(1,4))*(0.9+0.2*RAND())</f>
        <v/>
      </c>
      <c r="G952">
        <f>RAND()</f>
        <v/>
      </c>
      <c r="H952">
        <f>(F952+(1-F952)*('d_고정'!$B$22*BETAINV(RAND(),IF(G952&lt;'d_고정'!$B$26,'d_고정'!$B$25,'d_고정'!$B$20)+1,'d_고정'!$B$21-IF(G952&lt;'d_고정'!$B$26,'d_고정'!$B$25,'d_고정'!$B$20)+1)+(1-'d_고정'!$B$22)*BETAINV(RAND(),IF(G952&lt;'d_고정'!$B$26,'d_고정'!$B$24,'d_고정'!$B$18)+1,'d_고정'!$B$19-IF(G952&lt;'d_고정'!$B$26,'d_고정'!$B$24,'d_고정'!$B$18)+1))*('d_고정'!$B$14+('d_고정'!$B$15-'d_고정'!$B$14)*RAND()))/F952</f>
        <v/>
      </c>
      <c r="I952">
        <f>RAND()</f>
        <v/>
      </c>
      <c r="J952">
        <f>IF('d_시나리오'!$J$3='d_시나리오'!$H$3,'d_시나리오'!$I$3,IF(I952&lt;('d_시나리오'!$I$3-'d_시나리오'!$H$3)/('d_시나리오'!$J$3-'d_시나리오'!$H$3),'d_시나리오'!$H$3+SQRT(I952*('d_시나리오'!$J$3-'d_시나리오'!$H$3)*('d_시나리오'!$I$3-'d_시나리오'!$H$3)),'d_시나리오'!$J$3-SQRT((1-I952)*('d_시나리오'!$J$3-'d_시나리오'!$H$3)*('d_시나리오'!$J$3-'d_시나리오'!$I$3))))</f>
        <v/>
      </c>
      <c r="K952">
        <f>RAND()</f>
        <v/>
      </c>
      <c r="L952">
        <f>IF('d_시나리오'!$J$4='d_시나리오'!$H$4,'d_시나리오'!$I$4,IF(K952&lt;('d_시나리오'!$I$4-'d_시나리오'!$H$4)/('d_시나리오'!$J$4-'d_시나리오'!$H$4),'d_시나리오'!$H$4+SQRT(K952*('d_시나리오'!$J$4-'d_시나리오'!$H$4)*('d_시나리오'!$I$4-'d_시나리오'!$H$4)),'d_시나리오'!$J$4-SQRT((1-K952)*('d_시나리오'!$J$4-'d_시나리오'!$H$4)*('d_시나리오'!$J$4-'d_시나리오'!$I$4))))</f>
        <v/>
      </c>
      <c r="M952">
        <f>RAND()</f>
        <v/>
      </c>
      <c r="N952">
        <f>IF('d_시나리오'!$J$5='d_시나리오'!$H$5,'d_시나리오'!$I$5,IF(M952&lt;('d_시나리오'!$I$5-'d_시나리오'!$H$5)/('d_시나리오'!$J$5-'d_시나리오'!$H$5),'d_시나리오'!$H$5+SQRT(M952*('d_시나리오'!$J$5-'d_시나리오'!$H$5)*('d_시나리오'!$I$5-'d_시나리오'!$H$5)),'d_시나리오'!$J$5-SQRT((1-M952)*('d_시나리오'!$J$5-'d_시나리오'!$H$5)*('d_시나리오'!$J$5-'d_시나리오'!$I$5))))</f>
        <v/>
      </c>
      <c r="O952">
        <f>RAND()</f>
        <v/>
      </c>
      <c r="P952">
        <f>IF('d_시나리오'!$J$6='d_시나리오'!$H$6,'d_시나리오'!$I$6,IF(O952&lt;('d_시나리오'!$I$6-'d_시나리오'!$H$6)/('d_시나리오'!$J$6-'d_시나리오'!$H$6),'d_시나리오'!$H$6+SQRT(O952*('d_시나리오'!$J$6-'d_시나리오'!$H$6)*('d_시나리오'!$I$6-'d_시나리오'!$H$6)),'d_시나리오'!$J$6-SQRT((1-O952)*('d_시나리오'!$J$6-'d_시나리오'!$H$6)*('d_시나리오'!$J$6-'d_시나리오'!$I$6))))</f>
        <v/>
      </c>
      <c r="Q952">
        <f>INDEX('d_분포'!$B$2:$B$57,RANDBETWEEN(1,56))</f>
        <v/>
      </c>
      <c r="R952">
        <f>BETAINV(RAND(),5,5)</f>
        <v/>
      </c>
      <c r="S952">
        <f>'d_고정'!$B$1*'6_기대효과'!$H$7*('d_시나리오'!$I$7/'d_고정'!$B$2)*B952</f>
        <v/>
      </c>
      <c r="T952">
        <f>S952*D952</f>
        <v/>
      </c>
      <c r="U952">
        <f>S952*F952*H952</f>
        <v/>
      </c>
      <c r="V952">
        <f>S952*F952*(H952-1)</f>
        <v/>
      </c>
      <c r="W952">
        <f>U952*J952</f>
        <v/>
      </c>
      <c r="X952">
        <f>T952+W952</f>
        <v/>
      </c>
      <c r="Y952">
        <f>(T952*E952+W952*L952)*(1-R952-'d_고정'!$B$13)</f>
        <v/>
      </c>
      <c r="Z952">
        <f>(U952*N952*Q952+'d_고정'!$B$3*('6_기대효과'!$H$7/8)*Q952*'d_고정'!$B$10*P952*('6_기대효과'!$K$7/'d_고정'!$B$9))*(1-R952)</f>
        <v/>
      </c>
      <c r="AA952">
        <f>W952*L952*(1-R952-'d_고정'!$B$13)+U952*MAX(N952-'d_고정'!$B$10*P952*('6_기대효과'!$K$7/'d_고정'!$B$9),0)*Q952*(1-R952)</f>
        <v/>
      </c>
      <c r="AB952">
        <f>Y952+Z952</f>
        <v/>
      </c>
      <c r="AC952">
        <f>Y952/('d_고정'!$B$5*'6_기대효과'!$H$7/8)/'d_고정'!$B$6</f>
        <v/>
      </c>
      <c r="AD952">
        <f>Y952/('d_고정'!$B$8*'6_기대효과'!$H$7/8)</f>
        <v/>
      </c>
    </row>
    <row r="953">
      <c r="A953">
        <f>RAND()</f>
        <v/>
      </c>
      <c r="B953">
        <f>IF('d_시나리오'!$J$2='d_시나리오'!$H$2,'d_시나리오'!$I$2,IF(A953&lt;('d_시나리오'!$I$2-'d_시나리오'!$H$2)/('d_시나리오'!$J$2-'d_시나리오'!$H$2),'d_시나리오'!$H$2+SQRT(A953*('d_시나리오'!$J$2-'d_시나리오'!$H$2)*('d_시나리오'!$I$2-'d_시나리오'!$H$2)),'d_시나리오'!$J$2-SQRT((1-A953)*('d_시나리오'!$J$2-'d_시나리오'!$H$2)*('d_시나리오'!$J$2-'d_시나리오'!$I$2))))</f>
        <v/>
      </c>
      <c r="C953">
        <f>RAND()</f>
        <v/>
      </c>
      <c r="D953">
        <f>BETAINV(RAND(),IF(C953&lt;'d_고정'!$B$26,'d_고정'!$B$23,'d_고정'!$B$16)+1,'d_고정'!$B$17-IF(C953&lt;'d_고정'!$B$26,'d_고정'!$B$23,'d_고정'!$B$16)+1)*('d_고정'!$B$14+('d_고정'!$B$15-'d_고정'!$B$14)*RAND())</f>
        <v/>
      </c>
      <c r="E953">
        <f>INDEX('d_분포'!$A$2:$A$28,RANDBETWEEN(1,27))</f>
        <v/>
      </c>
      <c r="F953">
        <f>INDEX('d_분포'!$C$2:$C$5,RANDBETWEEN(1,4))*(0.9+0.2*RAND())</f>
        <v/>
      </c>
      <c r="G953">
        <f>RAND()</f>
        <v/>
      </c>
      <c r="H953">
        <f>(F953+(1-F953)*('d_고정'!$B$22*BETAINV(RAND(),IF(G953&lt;'d_고정'!$B$26,'d_고정'!$B$25,'d_고정'!$B$20)+1,'d_고정'!$B$21-IF(G953&lt;'d_고정'!$B$26,'d_고정'!$B$25,'d_고정'!$B$20)+1)+(1-'d_고정'!$B$22)*BETAINV(RAND(),IF(G953&lt;'d_고정'!$B$26,'d_고정'!$B$24,'d_고정'!$B$18)+1,'d_고정'!$B$19-IF(G953&lt;'d_고정'!$B$26,'d_고정'!$B$24,'d_고정'!$B$18)+1))*('d_고정'!$B$14+('d_고정'!$B$15-'d_고정'!$B$14)*RAND()))/F953</f>
        <v/>
      </c>
      <c r="I953">
        <f>RAND()</f>
        <v/>
      </c>
      <c r="J953">
        <f>IF('d_시나리오'!$J$3='d_시나리오'!$H$3,'d_시나리오'!$I$3,IF(I953&lt;('d_시나리오'!$I$3-'d_시나리오'!$H$3)/('d_시나리오'!$J$3-'d_시나리오'!$H$3),'d_시나리오'!$H$3+SQRT(I953*('d_시나리오'!$J$3-'d_시나리오'!$H$3)*('d_시나리오'!$I$3-'d_시나리오'!$H$3)),'d_시나리오'!$J$3-SQRT((1-I953)*('d_시나리오'!$J$3-'d_시나리오'!$H$3)*('d_시나리오'!$J$3-'d_시나리오'!$I$3))))</f>
        <v/>
      </c>
      <c r="K953">
        <f>RAND()</f>
        <v/>
      </c>
      <c r="L953">
        <f>IF('d_시나리오'!$J$4='d_시나리오'!$H$4,'d_시나리오'!$I$4,IF(K953&lt;('d_시나리오'!$I$4-'d_시나리오'!$H$4)/('d_시나리오'!$J$4-'d_시나리오'!$H$4),'d_시나리오'!$H$4+SQRT(K953*('d_시나리오'!$J$4-'d_시나리오'!$H$4)*('d_시나리오'!$I$4-'d_시나리오'!$H$4)),'d_시나리오'!$J$4-SQRT((1-K953)*('d_시나리오'!$J$4-'d_시나리오'!$H$4)*('d_시나리오'!$J$4-'d_시나리오'!$I$4))))</f>
        <v/>
      </c>
      <c r="M953">
        <f>RAND()</f>
        <v/>
      </c>
      <c r="N953">
        <f>IF('d_시나리오'!$J$5='d_시나리오'!$H$5,'d_시나리오'!$I$5,IF(M953&lt;('d_시나리오'!$I$5-'d_시나리오'!$H$5)/('d_시나리오'!$J$5-'d_시나리오'!$H$5),'d_시나리오'!$H$5+SQRT(M953*('d_시나리오'!$J$5-'d_시나리오'!$H$5)*('d_시나리오'!$I$5-'d_시나리오'!$H$5)),'d_시나리오'!$J$5-SQRT((1-M953)*('d_시나리오'!$J$5-'d_시나리오'!$H$5)*('d_시나리오'!$J$5-'d_시나리오'!$I$5))))</f>
        <v/>
      </c>
      <c r="O953">
        <f>RAND()</f>
        <v/>
      </c>
      <c r="P953">
        <f>IF('d_시나리오'!$J$6='d_시나리오'!$H$6,'d_시나리오'!$I$6,IF(O953&lt;('d_시나리오'!$I$6-'d_시나리오'!$H$6)/('d_시나리오'!$J$6-'d_시나리오'!$H$6),'d_시나리오'!$H$6+SQRT(O953*('d_시나리오'!$J$6-'d_시나리오'!$H$6)*('d_시나리오'!$I$6-'d_시나리오'!$H$6)),'d_시나리오'!$J$6-SQRT((1-O953)*('d_시나리오'!$J$6-'d_시나리오'!$H$6)*('d_시나리오'!$J$6-'d_시나리오'!$I$6))))</f>
        <v/>
      </c>
      <c r="Q953">
        <f>INDEX('d_분포'!$B$2:$B$57,RANDBETWEEN(1,56))</f>
        <v/>
      </c>
      <c r="R953">
        <f>BETAINV(RAND(),5,5)</f>
        <v/>
      </c>
      <c r="S953">
        <f>'d_고정'!$B$1*'6_기대효과'!$H$7*('d_시나리오'!$I$7/'d_고정'!$B$2)*B953</f>
        <v/>
      </c>
      <c r="T953">
        <f>S953*D953</f>
        <v/>
      </c>
      <c r="U953">
        <f>S953*F953*H953</f>
        <v/>
      </c>
      <c r="V953">
        <f>S953*F953*(H953-1)</f>
        <v/>
      </c>
      <c r="W953">
        <f>U953*J953</f>
        <v/>
      </c>
      <c r="X953">
        <f>T953+W953</f>
        <v/>
      </c>
      <c r="Y953">
        <f>(T953*E953+W953*L953)*(1-R953-'d_고정'!$B$13)</f>
        <v/>
      </c>
      <c r="Z953">
        <f>(U953*N953*Q953+'d_고정'!$B$3*('6_기대효과'!$H$7/8)*Q953*'d_고정'!$B$10*P953*('6_기대효과'!$K$7/'d_고정'!$B$9))*(1-R953)</f>
        <v/>
      </c>
      <c r="AA953">
        <f>W953*L953*(1-R953-'d_고정'!$B$13)+U953*MAX(N953-'d_고정'!$B$10*P953*('6_기대효과'!$K$7/'d_고정'!$B$9),0)*Q953*(1-R953)</f>
        <v/>
      </c>
      <c r="AB953">
        <f>Y953+Z953</f>
        <v/>
      </c>
      <c r="AC953">
        <f>Y953/('d_고정'!$B$5*'6_기대효과'!$H$7/8)/'d_고정'!$B$6</f>
        <v/>
      </c>
      <c r="AD953">
        <f>Y953/('d_고정'!$B$8*'6_기대효과'!$H$7/8)</f>
        <v/>
      </c>
    </row>
    <row r="954">
      <c r="A954">
        <f>RAND()</f>
        <v/>
      </c>
      <c r="B954">
        <f>IF('d_시나리오'!$J$2='d_시나리오'!$H$2,'d_시나리오'!$I$2,IF(A954&lt;('d_시나리오'!$I$2-'d_시나리오'!$H$2)/('d_시나리오'!$J$2-'d_시나리오'!$H$2),'d_시나리오'!$H$2+SQRT(A954*('d_시나리오'!$J$2-'d_시나리오'!$H$2)*('d_시나리오'!$I$2-'d_시나리오'!$H$2)),'d_시나리오'!$J$2-SQRT((1-A954)*('d_시나리오'!$J$2-'d_시나리오'!$H$2)*('d_시나리오'!$J$2-'d_시나리오'!$I$2))))</f>
        <v/>
      </c>
      <c r="C954">
        <f>RAND()</f>
        <v/>
      </c>
      <c r="D954">
        <f>BETAINV(RAND(),IF(C954&lt;'d_고정'!$B$26,'d_고정'!$B$23,'d_고정'!$B$16)+1,'d_고정'!$B$17-IF(C954&lt;'d_고정'!$B$26,'d_고정'!$B$23,'d_고정'!$B$16)+1)*('d_고정'!$B$14+('d_고정'!$B$15-'d_고정'!$B$14)*RAND())</f>
        <v/>
      </c>
      <c r="E954">
        <f>INDEX('d_분포'!$A$2:$A$28,RANDBETWEEN(1,27))</f>
        <v/>
      </c>
      <c r="F954">
        <f>INDEX('d_분포'!$C$2:$C$5,RANDBETWEEN(1,4))*(0.9+0.2*RAND())</f>
        <v/>
      </c>
      <c r="G954">
        <f>RAND()</f>
        <v/>
      </c>
      <c r="H954">
        <f>(F954+(1-F954)*('d_고정'!$B$22*BETAINV(RAND(),IF(G954&lt;'d_고정'!$B$26,'d_고정'!$B$25,'d_고정'!$B$20)+1,'d_고정'!$B$21-IF(G954&lt;'d_고정'!$B$26,'d_고정'!$B$25,'d_고정'!$B$20)+1)+(1-'d_고정'!$B$22)*BETAINV(RAND(),IF(G954&lt;'d_고정'!$B$26,'d_고정'!$B$24,'d_고정'!$B$18)+1,'d_고정'!$B$19-IF(G954&lt;'d_고정'!$B$26,'d_고정'!$B$24,'d_고정'!$B$18)+1))*('d_고정'!$B$14+('d_고정'!$B$15-'d_고정'!$B$14)*RAND()))/F954</f>
        <v/>
      </c>
      <c r="I954">
        <f>RAND()</f>
        <v/>
      </c>
      <c r="J954">
        <f>IF('d_시나리오'!$J$3='d_시나리오'!$H$3,'d_시나리오'!$I$3,IF(I954&lt;('d_시나리오'!$I$3-'d_시나리오'!$H$3)/('d_시나리오'!$J$3-'d_시나리오'!$H$3),'d_시나리오'!$H$3+SQRT(I954*('d_시나리오'!$J$3-'d_시나리오'!$H$3)*('d_시나리오'!$I$3-'d_시나리오'!$H$3)),'d_시나리오'!$J$3-SQRT((1-I954)*('d_시나리오'!$J$3-'d_시나리오'!$H$3)*('d_시나리오'!$J$3-'d_시나리오'!$I$3))))</f>
        <v/>
      </c>
      <c r="K954">
        <f>RAND()</f>
        <v/>
      </c>
      <c r="L954">
        <f>IF('d_시나리오'!$J$4='d_시나리오'!$H$4,'d_시나리오'!$I$4,IF(K954&lt;('d_시나리오'!$I$4-'d_시나리오'!$H$4)/('d_시나리오'!$J$4-'d_시나리오'!$H$4),'d_시나리오'!$H$4+SQRT(K954*('d_시나리오'!$J$4-'d_시나리오'!$H$4)*('d_시나리오'!$I$4-'d_시나리오'!$H$4)),'d_시나리오'!$J$4-SQRT((1-K954)*('d_시나리오'!$J$4-'d_시나리오'!$H$4)*('d_시나리오'!$J$4-'d_시나리오'!$I$4))))</f>
        <v/>
      </c>
      <c r="M954">
        <f>RAND()</f>
        <v/>
      </c>
      <c r="N954">
        <f>IF('d_시나리오'!$J$5='d_시나리오'!$H$5,'d_시나리오'!$I$5,IF(M954&lt;('d_시나리오'!$I$5-'d_시나리오'!$H$5)/('d_시나리오'!$J$5-'d_시나리오'!$H$5),'d_시나리오'!$H$5+SQRT(M954*('d_시나리오'!$J$5-'d_시나리오'!$H$5)*('d_시나리오'!$I$5-'d_시나리오'!$H$5)),'d_시나리오'!$J$5-SQRT((1-M954)*('d_시나리오'!$J$5-'d_시나리오'!$H$5)*('d_시나리오'!$J$5-'d_시나리오'!$I$5))))</f>
        <v/>
      </c>
      <c r="O954">
        <f>RAND()</f>
        <v/>
      </c>
      <c r="P954">
        <f>IF('d_시나리오'!$J$6='d_시나리오'!$H$6,'d_시나리오'!$I$6,IF(O954&lt;('d_시나리오'!$I$6-'d_시나리오'!$H$6)/('d_시나리오'!$J$6-'d_시나리오'!$H$6),'d_시나리오'!$H$6+SQRT(O954*('d_시나리오'!$J$6-'d_시나리오'!$H$6)*('d_시나리오'!$I$6-'d_시나리오'!$H$6)),'d_시나리오'!$J$6-SQRT((1-O954)*('d_시나리오'!$J$6-'d_시나리오'!$H$6)*('d_시나리오'!$J$6-'d_시나리오'!$I$6))))</f>
        <v/>
      </c>
      <c r="Q954">
        <f>INDEX('d_분포'!$B$2:$B$57,RANDBETWEEN(1,56))</f>
        <v/>
      </c>
      <c r="R954">
        <f>BETAINV(RAND(),5,5)</f>
        <v/>
      </c>
      <c r="S954">
        <f>'d_고정'!$B$1*'6_기대효과'!$H$7*('d_시나리오'!$I$7/'d_고정'!$B$2)*B954</f>
        <v/>
      </c>
      <c r="T954">
        <f>S954*D954</f>
        <v/>
      </c>
      <c r="U954">
        <f>S954*F954*H954</f>
        <v/>
      </c>
      <c r="V954">
        <f>S954*F954*(H954-1)</f>
        <v/>
      </c>
      <c r="W954">
        <f>U954*J954</f>
        <v/>
      </c>
      <c r="X954">
        <f>T954+W954</f>
        <v/>
      </c>
      <c r="Y954">
        <f>(T954*E954+W954*L954)*(1-R954-'d_고정'!$B$13)</f>
        <v/>
      </c>
      <c r="Z954">
        <f>(U954*N954*Q954+'d_고정'!$B$3*('6_기대효과'!$H$7/8)*Q954*'d_고정'!$B$10*P954*('6_기대효과'!$K$7/'d_고정'!$B$9))*(1-R954)</f>
        <v/>
      </c>
      <c r="AA954">
        <f>W954*L954*(1-R954-'d_고정'!$B$13)+U954*MAX(N954-'d_고정'!$B$10*P954*('6_기대효과'!$K$7/'d_고정'!$B$9),0)*Q954*(1-R954)</f>
        <v/>
      </c>
      <c r="AB954">
        <f>Y954+Z954</f>
        <v/>
      </c>
      <c r="AC954">
        <f>Y954/('d_고정'!$B$5*'6_기대효과'!$H$7/8)/'d_고정'!$B$6</f>
        <v/>
      </c>
      <c r="AD954">
        <f>Y954/('d_고정'!$B$8*'6_기대효과'!$H$7/8)</f>
        <v/>
      </c>
    </row>
    <row r="955">
      <c r="A955">
        <f>RAND()</f>
        <v/>
      </c>
      <c r="B955">
        <f>IF('d_시나리오'!$J$2='d_시나리오'!$H$2,'d_시나리오'!$I$2,IF(A955&lt;('d_시나리오'!$I$2-'d_시나리오'!$H$2)/('d_시나리오'!$J$2-'d_시나리오'!$H$2),'d_시나리오'!$H$2+SQRT(A955*('d_시나리오'!$J$2-'d_시나리오'!$H$2)*('d_시나리오'!$I$2-'d_시나리오'!$H$2)),'d_시나리오'!$J$2-SQRT((1-A955)*('d_시나리오'!$J$2-'d_시나리오'!$H$2)*('d_시나리오'!$J$2-'d_시나리오'!$I$2))))</f>
        <v/>
      </c>
      <c r="C955">
        <f>RAND()</f>
        <v/>
      </c>
      <c r="D955">
        <f>BETAINV(RAND(),IF(C955&lt;'d_고정'!$B$26,'d_고정'!$B$23,'d_고정'!$B$16)+1,'d_고정'!$B$17-IF(C955&lt;'d_고정'!$B$26,'d_고정'!$B$23,'d_고정'!$B$16)+1)*('d_고정'!$B$14+('d_고정'!$B$15-'d_고정'!$B$14)*RAND())</f>
        <v/>
      </c>
      <c r="E955">
        <f>INDEX('d_분포'!$A$2:$A$28,RANDBETWEEN(1,27))</f>
        <v/>
      </c>
      <c r="F955">
        <f>INDEX('d_분포'!$C$2:$C$5,RANDBETWEEN(1,4))*(0.9+0.2*RAND())</f>
        <v/>
      </c>
      <c r="G955">
        <f>RAND()</f>
        <v/>
      </c>
      <c r="H955">
        <f>(F955+(1-F955)*('d_고정'!$B$22*BETAINV(RAND(),IF(G955&lt;'d_고정'!$B$26,'d_고정'!$B$25,'d_고정'!$B$20)+1,'d_고정'!$B$21-IF(G955&lt;'d_고정'!$B$26,'d_고정'!$B$25,'d_고정'!$B$20)+1)+(1-'d_고정'!$B$22)*BETAINV(RAND(),IF(G955&lt;'d_고정'!$B$26,'d_고정'!$B$24,'d_고정'!$B$18)+1,'d_고정'!$B$19-IF(G955&lt;'d_고정'!$B$26,'d_고정'!$B$24,'d_고정'!$B$18)+1))*('d_고정'!$B$14+('d_고정'!$B$15-'d_고정'!$B$14)*RAND()))/F955</f>
        <v/>
      </c>
      <c r="I955">
        <f>RAND()</f>
        <v/>
      </c>
      <c r="J955">
        <f>IF('d_시나리오'!$J$3='d_시나리오'!$H$3,'d_시나리오'!$I$3,IF(I955&lt;('d_시나리오'!$I$3-'d_시나리오'!$H$3)/('d_시나리오'!$J$3-'d_시나리오'!$H$3),'d_시나리오'!$H$3+SQRT(I955*('d_시나리오'!$J$3-'d_시나리오'!$H$3)*('d_시나리오'!$I$3-'d_시나리오'!$H$3)),'d_시나리오'!$J$3-SQRT((1-I955)*('d_시나리오'!$J$3-'d_시나리오'!$H$3)*('d_시나리오'!$J$3-'d_시나리오'!$I$3))))</f>
        <v/>
      </c>
      <c r="K955">
        <f>RAND()</f>
        <v/>
      </c>
      <c r="L955">
        <f>IF('d_시나리오'!$J$4='d_시나리오'!$H$4,'d_시나리오'!$I$4,IF(K955&lt;('d_시나리오'!$I$4-'d_시나리오'!$H$4)/('d_시나리오'!$J$4-'d_시나리오'!$H$4),'d_시나리오'!$H$4+SQRT(K955*('d_시나리오'!$J$4-'d_시나리오'!$H$4)*('d_시나리오'!$I$4-'d_시나리오'!$H$4)),'d_시나리오'!$J$4-SQRT((1-K955)*('d_시나리오'!$J$4-'d_시나리오'!$H$4)*('d_시나리오'!$J$4-'d_시나리오'!$I$4))))</f>
        <v/>
      </c>
      <c r="M955">
        <f>RAND()</f>
        <v/>
      </c>
      <c r="N955">
        <f>IF('d_시나리오'!$J$5='d_시나리오'!$H$5,'d_시나리오'!$I$5,IF(M955&lt;('d_시나리오'!$I$5-'d_시나리오'!$H$5)/('d_시나리오'!$J$5-'d_시나리오'!$H$5),'d_시나리오'!$H$5+SQRT(M955*('d_시나리오'!$J$5-'d_시나리오'!$H$5)*('d_시나리오'!$I$5-'d_시나리오'!$H$5)),'d_시나리오'!$J$5-SQRT((1-M955)*('d_시나리오'!$J$5-'d_시나리오'!$H$5)*('d_시나리오'!$J$5-'d_시나리오'!$I$5))))</f>
        <v/>
      </c>
      <c r="O955">
        <f>RAND()</f>
        <v/>
      </c>
      <c r="P955">
        <f>IF('d_시나리오'!$J$6='d_시나리오'!$H$6,'d_시나리오'!$I$6,IF(O955&lt;('d_시나리오'!$I$6-'d_시나리오'!$H$6)/('d_시나리오'!$J$6-'d_시나리오'!$H$6),'d_시나리오'!$H$6+SQRT(O955*('d_시나리오'!$J$6-'d_시나리오'!$H$6)*('d_시나리오'!$I$6-'d_시나리오'!$H$6)),'d_시나리오'!$J$6-SQRT((1-O955)*('d_시나리오'!$J$6-'d_시나리오'!$H$6)*('d_시나리오'!$J$6-'d_시나리오'!$I$6))))</f>
        <v/>
      </c>
      <c r="Q955">
        <f>INDEX('d_분포'!$B$2:$B$57,RANDBETWEEN(1,56))</f>
        <v/>
      </c>
      <c r="R955">
        <f>BETAINV(RAND(),5,5)</f>
        <v/>
      </c>
      <c r="S955">
        <f>'d_고정'!$B$1*'6_기대효과'!$H$7*('d_시나리오'!$I$7/'d_고정'!$B$2)*B955</f>
        <v/>
      </c>
      <c r="T955">
        <f>S955*D955</f>
        <v/>
      </c>
      <c r="U955">
        <f>S955*F955*H955</f>
        <v/>
      </c>
      <c r="V955">
        <f>S955*F955*(H955-1)</f>
        <v/>
      </c>
      <c r="W955">
        <f>U955*J955</f>
        <v/>
      </c>
      <c r="X955">
        <f>T955+W955</f>
        <v/>
      </c>
      <c r="Y955">
        <f>(T955*E955+W955*L955)*(1-R955-'d_고정'!$B$13)</f>
        <v/>
      </c>
      <c r="Z955">
        <f>(U955*N955*Q955+'d_고정'!$B$3*('6_기대효과'!$H$7/8)*Q955*'d_고정'!$B$10*P955*('6_기대효과'!$K$7/'d_고정'!$B$9))*(1-R955)</f>
        <v/>
      </c>
      <c r="AA955">
        <f>W955*L955*(1-R955-'d_고정'!$B$13)+U955*MAX(N955-'d_고정'!$B$10*P955*('6_기대효과'!$K$7/'d_고정'!$B$9),0)*Q955*(1-R955)</f>
        <v/>
      </c>
      <c r="AB955">
        <f>Y955+Z955</f>
        <v/>
      </c>
      <c r="AC955">
        <f>Y955/('d_고정'!$B$5*'6_기대효과'!$H$7/8)/'d_고정'!$B$6</f>
        <v/>
      </c>
      <c r="AD955">
        <f>Y955/('d_고정'!$B$8*'6_기대효과'!$H$7/8)</f>
        <v/>
      </c>
    </row>
    <row r="956">
      <c r="A956">
        <f>RAND()</f>
        <v/>
      </c>
      <c r="B956">
        <f>IF('d_시나리오'!$J$2='d_시나리오'!$H$2,'d_시나리오'!$I$2,IF(A956&lt;('d_시나리오'!$I$2-'d_시나리오'!$H$2)/('d_시나리오'!$J$2-'d_시나리오'!$H$2),'d_시나리오'!$H$2+SQRT(A956*('d_시나리오'!$J$2-'d_시나리오'!$H$2)*('d_시나리오'!$I$2-'d_시나리오'!$H$2)),'d_시나리오'!$J$2-SQRT((1-A956)*('d_시나리오'!$J$2-'d_시나리오'!$H$2)*('d_시나리오'!$J$2-'d_시나리오'!$I$2))))</f>
        <v/>
      </c>
      <c r="C956">
        <f>RAND()</f>
        <v/>
      </c>
      <c r="D956">
        <f>BETAINV(RAND(),IF(C956&lt;'d_고정'!$B$26,'d_고정'!$B$23,'d_고정'!$B$16)+1,'d_고정'!$B$17-IF(C956&lt;'d_고정'!$B$26,'d_고정'!$B$23,'d_고정'!$B$16)+1)*('d_고정'!$B$14+('d_고정'!$B$15-'d_고정'!$B$14)*RAND())</f>
        <v/>
      </c>
      <c r="E956">
        <f>INDEX('d_분포'!$A$2:$A$28,RANDBETWEEN(1,27))</f>
        <v/>
      </c>
      <c r="F956">
        <f>INDEX('d_분포'!$C$2:$C$5,RANDBETWEEN(1,4))*(0.9+0.2*RAND())</f>
        <v/>
      </c>
      <c r="G956">
        <f>RAND()</f>
        <v/>
      </c>
      <c r="H956">
        <f>(F956+(1-F956)*('d_고정'!$B$22*BETAINV(RAND(),IF(G956&lt;'d_고정'!$B$26,'d_고정'!$B$25,'d_고정'!$B$20)+1,'d_고정'!$B$21-IF(G956&lt;'d_고정'!$B$26,'d_고정'!$B$25,'d_고정'!$B$20)+1)+(1-'d_고정'!$B$22)*BETAINV(RAND(),IF(G956&lt;'d_고정'!$B$26,'d_고정'!$B$24,'d_고정'!$B$18)+1,'d_고정'!$B$19-IF(G956&lt;'d_고정'!$B$26,'d_고정'!$B$24,'d_고정'!$B$18)+1))*('d_고정'!$B$14+('d_고정'!$B$15-'d_고정'!$B$14)*RAND()))/F956</f>
        <v/>
      </c>
      <c r="I956">
        <f>RAND()</f>
        <v/>
      </c>
      <c r="J956">
        <f>IF('d_시나리오'!$J$3='d_시나리오'!$H$3,'d_시나리오'!$I$3,IF(I956&lt;('d_시나리오'!$I$3-'d_시나리오'!$H$3)/('d_시나리오'!$J$3-'d_시나리오'!$H$3),'d_시나리오'!$H$3+SQRT(I956*('d_시나리오'!$J$3-'d_시나리오'!$H$3)*('d_시나리오'!$I$3-'d_시나리오'!$H$3)),'d_시나리오'!$J$3-SQRT((1-I956)*('d_시나리오'!$J$3-'d_시나리오'!$H$3)*('d_시나리오'!$J$3-'d_시나리오'!$I$3))))</f>
        <v/>
      </c>
      <c r="K956">
        <f>RAND()</f>
        <v/>
      </c>
      <c r="L956">
        <f>IF('d_시나리오'!$J$4='d_시나리오'!$H$4,'d_시나리오'!$I$4,IF(K956&lt;('d_시나리오'!$I$4-'d_시나리오'!$H$4)/('d_시나리오'!$J$4-'d_시나리오'!$H$4),'d_시나리오'!$H$4+SQRT(K956*('d_시나리오'!$J$4-'d_시나리오'!$H$4)*('d_시나리오'!$I$4-'d_시나리오'!$H$4)),'d_시나리오'!$J$4-SQRT((1-K956)*('d_시나리오'!$J$4-'d_시나리오'!$H$4)*('d_시나리오'!$J$4-'d_시나리오'!$I$4))))</f>
        <v/>
      </c>
      <c r="M956">
        <f>RAND()</f>
        <v/>
      </c>
      <c r="N956">
        <f>IF('d_시나리오'!$J$5='d_시나리오'!$H$5,'d_시나리오'!$I$5,IF(M956&lt;('d_시나리오'!$I$5-'d_시나리오'!$H$5)/('d_시나리오'!$J$5-'d_시나리오'!$H$5),'d_시나리오'!$H$5+SQRT(M956*('d_시나리오'!$J$5-'d_시나리오'!$H$5)*('d_시나리오'!$I$5-'d_시나리오'!$H$5)),'d_시나리오'!$J$5-SQRT((1-M956)*('d_시나리오'!$J$5-'d_시나리오'!$H$5)*('d_시나리오'!$J$5-'d_시나리오'!$I$5))))</f>
        <v/>
      </c>
      <c r="O956">
        <f>RAND()</f>
        <v/>
      </c>
      <c r="P956">
        <f>IF('d_시나리오'!$J$6='d_시나리오'!$H$6,'d_시나리오'!$I$6,IF(O956&lt;('d_시나리오'!$I$6-'d_시나리오'!$H$6)/('d_시나리오'!$J$6-'d_시나리오'!$H$6),'d_시나리오'!$H$6+SQRT(O956*('d_시나리오'!$J$6-'d_시나리오'!$H$6)*('d_시나리오'!$I$6-'d_시나리오'!$H$6)),'d_시나리오'!$J$6-SQRT((1-O956)*('d_시나리오'!$J$6-'d_시나리오'!$H$6)*('d_시나리오'!$J$6-'d_시나리오'!$I$6))))</f>
        <v/>
      </c>
      <c r="Q956">
        <f>INDEX('d_분포'!$B$2:$B$57,RANDBETWEEN(1,56))</f>
        <v/>
      </c>
      <c r="R956">
        <f>BETAINV(RAND(),5,5)</f>
        <v/>
      </c>
      <c r="S956">
        <f>'d_고정'!$B$1*'6_기대효과'!$H$7*('d_시나리오'!$I$7/'d_고정'!$B$2)*B956</f>
        <v/>
      </c>
      <c r="T956">
        <f>S956*D956</f>
        <v/>
      </c>
      <c r="U956">
        <f>S956*F956*H956</f>
        <v/>
      </c>
      <c r="V956">
        <f>S956*F956*(H956-1)</f>
        <v/>
      </c>
      <c r="W956">
        <f>U956*J956</f>
        <v/>
      </c>
      <c r="X956">
        <f>T956+W956</f>
        <v/>
      </c>
      <c r="Y956">
        <f>(T956*E956+W956*L956)*(1-R956-'d_고정'!$B$13)</f>
        <v/>
      </c>
      <c r="Z956">
        <f>(U956*N956*Q956+'d_고정'!$B$3*('6_기대효과'!$H$7/8)*Q956*'d_고정'!$B$10*P956*('6_기대효과'!$K$7/'d_고정'!$B$9))*(1-R956)</f>
        <v/>
      </c>
      <c r="AA956">
        <f>W956*L956*(1-R956-'d_고정'!$B$13)+U956*MAX(N956-'d_고정'!$B$10*P956*('6_기대효과'!$K$7/'d_고정'!$B$9),0)*Q956*(1-R956)</f>
        <v/>
      </c>
      <c r="AB956">
        <f>Y956+Z956</f>
        <v/>
      </c>
      <c r="AC956">
        <f>Y956/('d_고정'!$B$5*'6_기대효과'!$H$7/8)/'d_고정'!$B$6</f>
        <v/>
      </c>
      <c r="AD956">
        <f>Y956/('d_고정'!$B$8*'6_기대효과'!$H$7/8)</f>
        <v/>
      </c>
    </row>
    <row r="957">
      <c r="A957">
        <f>RAND()</f>
        <v/>
      </c>
      <c r="B957">
        <f>IF('d_시나리오'!$J$2='d_시나리오'!$H$2,'d_시나리오'!$I$2,IF(A957&lt;('d_시나리오'!$I$2-'d_시나리오'!$H$2)/('d_시나리오'!$J$2-'d_시나리오'!$H$2),'d_시나리오'!$H$2+SQRT(A957*('d_시나리오'!$J$2-'d_시나리오'!$H$2)*('d_시나리오'!$I$2-'d_시나리오'!$H$2)),'d_시나리오'!$J$2-SQRT((1-A957)*('d_시나리오'!$J$2-'d_시나리오'!$H$2)*('d_시나리오'!$J$2-'d_시나리오'!$I$2))))</f>
        <v/>
      </c>
      <c r="C957">
        <f>RAND()</f>
        <v/>
      </c>
      <c r="D957">
        <f>BETAINV(RAND(),IF(C957&lt;'d_고정'!$B$26,'d_고정'!$B$23,'d_고정'!$B$16)+1,'d_고정'!$B$17-IF(C957&lt;'d_고정'!$B$26,'d_고정'!$B$23,'d_고정'!$B$16)+1)*('d_고정'!$B$14+('d_고정'!$B$15-'d_고정'!$B$14)*RAND())</f>
        <v/>
      </c>
      <c r="E957">
        <f>INDEX('d_분포'!$A$2:$A$28,RANDBETWEEN(1,27))</f>
        <v/>
      </c>
      <c r="F957">
        <f>INDEX('d_분포'!$C$2:$C$5,RANDBETWEEN(1,4))*(0.9+0.2*RAND())</f>
        <v/>
      </c>
      <c r="G957">
        <f>RAND()</f>
        <v/>
      </c>
      <c r="H957">
        <f>(F957+(1-F957)*('d_고정'!$B$22*BETAINV(RAND(),IF(G957&lt;'d_고정'!$B$26,'d_고정'!$B$25,'d_고정'!$B$20)+1,'d_고정'!$B$21-IF(G957&lt;'d_고정'!$B$26,'d_고정'!$B$25,'d_고정'!$B$20)+1)+(1-'d_고정'!$B$22)*BETAINV(RAND(),IF(G957&lt;'d_고정'!$B$26,'d_고정'!$B$24,'d_고정'!$B$18)+1,'d_고정'!$B$19-IF(G957&lt;'d_고정'!$B$26,'d_고정'!$B$24,'d_고정'!$B$18)+1))*('d_고정'!$B$14+('d_고정'!$B$15-'d_고정'!$B$14)*RAND()))/F957</f>
        <v/>
      </c>
      <c r="I957">
        <f>RAND()</f>
        <v/>
      </c>
      <c r="J957">
        <f>IF('d_시나리오'!$J$3='d_시나리오'!$H$3,'d_시나리오'!$I$3,IF(I957&lt;('d_시나리오'!$I$3-'d_시나리오'!$H$3)/('d_시나리오'!$J$3-'d_시나리오'!$H$3),'d_시나리오'!$H$3+SQRT(I957*('d_시나리오'!$J$3-'d_시나리오'!$H$3)*('d_시나리오'!$I$3-'d_시나리오'!$H$3)),'d_시나리오'!$J$3-SQRT((1-I957)*('d_시나리오'!$J$3-'d_시나리오'!$H$3)*('d_시나리오'!$J$3-'d_시나리오'!$I$3))))</f>
        <v/>
      </c>
      <c r="K957">
        <f>RAND()</f>
        <v/>
      </c>
      <c r="L957">
        <f>IF('d_시나리오'!$J$4='d_시나리오'!$H$4,'d_시나리오'!$I$4,IF(K957&lt;('d_시나리오'!$I$4-'d_시나리오'!$H$4)/('d_시나리오'!$J$4-'d_시나리오'!$H$4),'d_시나리오'!$H$4+SQRT(K957*('d_시나리오'!$J$4-'d_시나리오'!$H$4)*('d_시나리오'!$I$4-'d_시나리오'!$H$4)),'d_시나리오'!$J$4-SQRT((1-K957)*('d_시나리오'!$J$4-'d_시나리오'!$H$4)*('d_시나리오'!$J$4-'d_시나리오'!$I$4))))</f>
        <v/>
      </c>
      <c r="M957">
        <f>RAND()</f>
        <v/>
      </c>
      <c r="N957">
        <f>IF('d_시나리오'!$J$5='d_시나리오'!$H$5,'d_시나리오'!$I$5,IF(M957&lt;('d_시나리오'!$I$5-'d_시나리오'!$H$5)/('d_시나리오'!$J$5-'d_시나리오'!$H$5),'d_시나리오'!$H$5+SQRT(M957*('d_시나리오'!$J$5-'d_시나리오'!$H$5)*('d_시나리오'!$I$5-'d_시나리오'!$H$5)),'d_시나리오'!$J$5-SQRT((1-M957)*('d_시나리오'!$J$5-'d_시나리오'!$H$5)*('d_시나리오'!$J$5-'d_시나리오'!$I$5))))</f>
        <v/>
      </c>
      <c r="O957">
        <f>RAND()</f>
        <v/>
      </c>
      <c r="P957">
        <f>IF('d_시나리오'!$J$6='d_시나리오'!$H$6,'d_시나리오'!$I$6,IF(O957&lt;('d_시나리오'!$I$6-'d_시나리오'!$H$6)/('d_시나리오'!$J$6-'d_시나리오'!$H$6),'d_시나리오'!$H$6+SQRT(O957*('d_시나리오'!$J$6-'d_시나리오'!$H$6)*('d_시나리오'!$I$6-'d_시나리오'!$H$6)),'d_시나리오'!$J$6-SQRT((1-O957)*('d_시나리오'!$J$6-'d_시나리오'!$H$6)*('d_시나리오'!$J$6-'d_시나리오'!$I$6))))</f>
        <v/>
      </c>
      <c r="Q957">
        <f>INDEX('d_분포'!$B$2:$B$57,RANDBETWEEN(1,56))</f>
        <v/>
      </c>
      <c r="R957">
        <f>BETAINV(RAND(),5,5)</f>
        <v/>
      </c>
      <c r="S957">
        <f>'d_고정'!$B$1*'6_기대효과'!$H$7*('d_시나리오'!$I$7/'d_고정'!$B$2)*B957</f>
        <v/>
      </c>
      <c r="T957">
        <f>S957*D957</f>
        <v/>
      </c>
      <c r="U957">
        <f>S957*F957*H957</f>
        <v/>
      </c>
      <c r="V957">
        <f>S957*F957*(H957-1)</f>
        <v/>
      </c>
      <c r="W957">
        <f>U957*J957</f>
        <v/>
      </c>
      <c r="X957">
        <f>T957+W957</f>
        <v/>
      </c>
      <c r="Y957">
        <f>(T957*E957+W957*L957)*(1-R957-'d_고정'!$B$13)</f>
        <v/>
      </c>
      <c r="Z957">
        <f>(U957*N957*Q957+'d_고정'!$B$3*('6_기대효과'!$H$7/8)*Q957*'d_고정'!$B$10*P957*('6_기대효과'!$K$7/'d_고정'!$B$9))*(1-R957)</f>
        <v/>
      </c>
      <c r="AA957">
        <f>W957*L957*(1-R957-'d_고정'!$B$13)+U957*MAX(N957-'d_고정'!$B$10*P957*('6_기대효과'!$K$7/'d_고정'!$B$9),0)*Q957*(1-R957)</f>
        <v/>
      </c>
      <c r="AB957">
        <f>Y957+Z957</f>
        <v/>
      </c>
      <c r="AC957">
        <f>Y957/('d_고정'!$B$5*'6_기대효과'!$H$7/8)/'d_고정'!$B$6</f>
        <v/>
      </c>
      <c r="AD957">
        <f>Y957/('d_고정'!$B$8*'6_기대효과'!$H$7/8)</f>
        <v/>
      </c>
    </row>
    <row r="958">
      <c r="A958">
        <f>RAND()</f>
        <v/>
      </c>
      <c r="B958">
        <f>IF('d_시나리오'!$J$2='d_시나리오'!$H$2,'d_시나리오'!$I$2,IF(A958&lt;('d_시나리오'!$I$2-'d_시나리오'!$H$2)/('d_시나리오'!$J$2-'d_시나리오'!$H$2),'d_시나리오'!$H$2+SQRT(A958*('d_시나리오'!$J$2-'d_시나리오'!$H$2)*('d_시나리오'!$I$2-'d_시나리오'!$H$2)),'d_시나리오'!$J$2-SQRT((1-A958)*('d_시나리오'!$J$2-'d_시나리오'!$H$2)*('d_시나리오'!$J$2-'d_시나리오'!$I$2))))</f>
        <v/>
      </c>
      <c r="C958">
        <f>RAND()</f>
        <v/>
      </c>
      <c r="D958">
        <f>BETAINV(RAND(),IF(C958&lt;'d_고정'!$B$26,'d_고정'!$B$23,'d_고정'!$B$16)+1,'d_고정'!$B$17-IF(C958&lt;'d_고정'!$B$26,'d_고정'!$B$23,'d_고정'!$B$16)+1)*('d_고정'!$B$14+('d_고정'!$B$15-'d_고정'!$B$14)*RAND())</f>
        <v/>
      </c>
      <c r="E958">
        <f>INDEX('d_분포'!$A$2:$A$28,RANDBETWEEN(1,27))</f>
        <v/>
      </c>
      <c r="F958">
        <f>INDEX('d_분포'!$C$2:$C$5,RANDBETWEEN(1,4))*(0.9+0.2*RAND())</f>
        <v/>
      </c>
      <c r="G958">
        <f>RAND()</f>
        <v/>
      </c>
      <c r="H958">
        <f>(F958+(1-F958)*('d_고정'!$B$22*BETAINV(RAND(),IF(G958&lt;'d_고정'!$B$26,'d_고정'!$B$25,'d_고정'!$B$20)+1,'d_고정'!$B$21-IF(G958&lt;'d_고정'!$B$26,'d_고정'!$B$25,'d_고정'!$B$20)+1)+(1-'d_고정'!$B$22)*BETAINV(RAND(),IF(G958&lt;'d_고정'!$B$26,'d_고정'!$B$24,'d_고정'!$B$18)+1,'d_고정'!$B$19-IF(G958&lt;'d_고정'!$B$26,'d_고정'!$B$24,'d_고정'!$B$18)+1))*('d_고정'!$B$14+('d_고정'!$B$15-'d_고정'!$B$14)*RAND()))/F958</f>
        <v/>
      </c>
      <c r="I958">
        <f>RAND()</f>
        <v/>
      </c>
      <c r="J958">
        <f>IF('d_시나리오'!$J$3='d_시나리오'!$H$3,'d_시나리오'!$I$3,IF(I958&lt;('d_시나리오'!$I$3-'d_시나리오'!$H$3)/('d_시나리오'!$J$3-'d_시나리오'!$H$3),'d_시나리오'!$H$3+SQRT(I958*('d_시나리오'!$J$3-'d_시나리오'!$H$3)*('d_시나리오'!$I$3-'d_시나리오'!$H$3)),'d_시나리오'!$J$3-SQRT((1-I958)*('d_시나리오'!$J$3-'d_시나리오'!$H$3)*('d_시나리오'!$J$3-'d_시나리오'!$I$3))))</f>
        <v/>
      </c>
      <c r="K958">
        <f>RAND()</f>
        <v/>
      </c>
      <c r="L958">
        <f>IF('d_시나리오'!$J$4='d_시나리오'!$H$4,'d_시나리오'!$I$4,IF(K958&lt;('d_시나리오'!$I$4-'d_시나리오'!$H$4)/('d_시나리오'!$J$4-'d_시나리오'!$H$4),'d_시나리오'!$H$4+SQRT(K958*('d_시나리오'!$J$4-'d_시나리오'!$H$4)*('d_시나리오'!$I$4-'d_시나리오'!$H$4)),'d_시나리오'!$J$4-SQRT((1-K958)*('d_시나리오'!$J$4-'d_시나리오'!$H$4)*('d_시나리오'!$J$4-'d_시나리오'!$I$4))))</f>
        <v/>
      </c>
      <c r="M958">
        <f>RAND()</f>
        <v/>
      </c>
      <c r="N958">
        <f>IF('d_시나리오'!$J$5='d_시나리오'!$H$5,'d_시나리오'!$I$5,IF(M958&lt;('d_시나리오'!$I$5-'d_시나리오'!$H$5)/('d_시나리오'!$J$5-'d_시나리오'!$H$5),'d_시나리오'!$H$5+SQRT(M958*('d_시나리오'!$J$5-'d_시나리오'!$H$5)*('d_시나리오'!$I$5-'d_시나리오'!$H$5)),'d_시나리오'!$J$5-SQRT((1-M958)*('d_시나리오'!$J$5-'d_시나리오'!$H$5)*('d_시나리오'!$J$5-'d_시나리오'!$I$5))))</f>
        <v/>
      </c>
      <c r="O958">
        <f>RAND()</f>
        <v/>
      </c>
      <c r="P958">
        <f>IF('d_시나리오'!$J$6='d_시나리오'!$H$6,'d_시나리오'!$I$6,IF(O958&lt;('d_시나리오'!$I$6-'d_시나리오'!$H$6)/('d_시나리오'!$J$6-'d_시나리오'!$H$6),'d_시나리오'!$H$6+SQRT(O958*('d_시나리오'!$J$6-'d_시나리오'!$H$6)*('d_시나리오'!$I$6-'d_시나리오'!$H$6)),'d_시나리오'!$J$6-SQRT((1-O958)*('d_시나리오'!$J$6-'d_시나리오'!$H$6)*('d_시나리오'!$J$6-'d_시나리오'!$I$6))))</f>
        <v/>
      </c>
      <c r="Q958">
        <f>INDEX('d_분포'!$B$2:$B$57,RANDBETWEEN(1,56))</f>
        <v/>
      </c>
      <c r="R958">
        <f>BETAINV(RAND(),5,5)</f>
        <v/>
      </c>
      <c r="S958">
        <f>'d_고정'!$B$1*'6_기대효과'!$H$7*('d_시나리오'!$I$7/'d_고정'!$B$2)*B958</f>
        <v/>
      </c>
      <c r="T958">
        <f>S958*D958</f>
        <v/>
      </c>
      <c r="U958">
        <f>S958*F958*H958</f>
        <v/>
      </c>
      <c r="V958">
        <f>S958*F958*(H958-1)</f>
        <v/>
      </c>
      <c r="W958">
        <f>U958*J958</f>
        <v/>
      </c>
      <c r="X958">
        <f>T958+W958</f>
        <v/>
      </c>
      <c r="Y958">
        <f>(T958*E958+W958*L958)*(1-R958-'d_고정'!$B$13)</f>
        <v/>
      </c>
      <c r="Z958">
        <f>(U958*N958*Q958+'d_고정'!$B$3*('6_기대효과'!$H$7/8)*Q958*'d_고정'!$B$10*P958*('6_기대효과'!$K$7/'d_고정'!$B$9))*(1-R958)</f>
        <v/>
      </c>
      <c r="AA958">
        <f>W958*L958*(1-R958-'d_고정'!$B$13)+U958*MAX(N958-'d_고정'!$B$10*P958*('6_기대효과'!$K$7/'d_고정'!$B$9),0)*Q958*(1-R958)</f>
        <v/>
      </c>
      <c r="AB958">
        <f>Y958+Z958</f>
        <v/>
      </c>
      <c r="AC958">
        <f>Y958/('d_고정'!$B$5*'6_기대효과'!$H$7/8)/'d_고정'!$B$6</f>
        <v/>
      </c>
      <c r="AD958">
        <f>Y958/('d_고정'!$B$8*'6_기대효과'!$H$7/8)</f>
        <v/>
      </c>
    </row>
    <row r="959">
      <c r="A959">
        <f>RAND()</f>
        <v/>
      </c>
      <c r="B959">
        <f>IF('d_시나리오'!$J$2='d_시나리오'!$H$2,'d_시나리오'!$I$2,IF(A959&lt;('d_시나리오'!$I$2-'d_시나리오'!$H$2)/('d_시나리오'!$J$2-'d_시나리오'!$H$2),'d_시나리오'!$H$2+SQRT(A959*('d_시나리오'!$J$2-'d_시나리오'!$H$2)*('d_시나리오'!$I$2-'d_시나리오'!$H$2)),'d_시나리오'!$J$2-SQRT((1-A959)*('d_시나리오'!$J$2-'d_시나리오'!$H$2)*('d_시나리오'!$J$2-'d_시나리오'!$I$2))))</f>
        <v/>
      </c>
      <c r="C959">
        <f>RAND()</f>
        <v/>
      </c>
      <c r="D959">
        <f>BETAINV(RAND(),IF(C959&lt;'d_고정'!$B$26,'d_고정'!$B$23,'d_고정'!$B$16)+1,'d_고정'!$B$17-IF(C959&lt;'d_고정'!$B$26,'d_고정'!$B$23,'d_고정'!$B$16)+1)*('d_고정'!$B$14+('d_고정'!$B$15-'d_고정'!$B$14)*RAND())</f>
        <v/>
      </c>
      <c r="E959">
        <f>INDEX('d_분포'!$A$2:$A$28,RANDBETWEEN(1,27))</f>
        <v/>
      </c>
      <c r="F959">
        <f>INDEX('d_분포'!$C$2:$C$5,RANDBETWEEN(1,4))*(0.9+0.2*RAND())</f>
        <v/>
      </c>
      <c r="G959">
        <f>RAND()</f>
        <v/>
      </c>
      <c r="H959">
        <f>(F959+(1-F959)*('d_고정'!$B$22*BETAINV(RAND(),IF(G959&lt;'d_고정'!$B$26,'d_고정'!$B$25,'d_고정'!$B$20)+1,'d_고정'!$B$21-IF(G959&lt;'d_고정'!$B$26,'d_고정'!$B$25,'d_고정'!$B$20)+1)+(1-'d_고정'!$B$22)*BETAINV(RAND(),IF(G959&lt;'d_고정'!$B$26,'d_고정'!$B$24,'d_고정'!$B$18)+1,'d_고정'!$B$19-IF(G959&lt;'d_고정'!$B$26,'d_고정'!$B$24,'d_고정'!$B$18)+1))*('d_고정'!$B$14+('d_고정'!$B$15-'d_고정'!$B$14)*RAND()))/F959</f>
        <v/>
      </c>
      <c r="I959">
        <f>RAND()</f>
        <v/>
      </c>
      <c r="J959">
        <f>IF('d_시나리오'!$J$3='d_시나리오'!$H$3,'d_시나리오'!$I$3,IF(I959&lt;('d_시나리오'!$I$3-'d_시나리오'!$H$3)/('d_시나리오'!$J$3-'d_시나리오'!$H$3),'d_시나리오'!$H$3+SQRT(I959*('d_시나리오'!$J$3-'d_시나리오'!$H$3)*('d_시나리오'!$I$3-'d_시나리오'!$H$3)),'d_시나리오'!$J$3-SQRT((1-I959)*('d_시나리오'!$J$3-'d_시나리오'!$H$3)*('d_시나리오'!$J$3-'d_시나리오'!$I$3))))</f>
        <v/>
      </c>
      <c r="K959">
        <f>RAND()</f>
        <v/>
      </c>
      <c r="L959">
        <f>IF('d_시나리오'!$J$4='d_시나리오'!$H$4,'d_시나리오'!$I$4,IF(K959&lt;('d_시나리오'!$I$4-'d_시나리오'!$H$4)/('d_시나리오'!$J$4-'d_시나리오'!$H$4),'d_시나리오'!$H$4+SQRT(K959*('d_시나리오'!$J$4-'d_시나리오'!$H$4)*('d_시나리오'!$I$4-'d_시나리오'!$H$4)),'d_시나리오'!$J$4-SQRT((1-K959)*('d_시나리오'!$J$4-'d_시나리오'!$H$4)*('d_시나리오'!$J$4-'d_시나리오'!$I$4))))</f>
        <v/>
      </c>
      <c r="M959">
        <f>RAND()</f>
        <v/>
      </c>
      <c r="N959">
        <f>IF('d_시나리오'!$J$5='d_시나리오'!$H$5,'d_시나리오'!$I$5,IF(M959&lt;('d_시나리오'!$I$5-'d_시나리오'!$H$5)/('d_시나리오'!$J$5-'d_시나리오'!$H$5),'d_시나리오'!$H$5+SQRT(M959*('d_시나리오'!$J$5-'d_시나리오'!$H$5)*('d_시나리오'!$I$5-'d_시나리오'!$H$5)),'d_시나리오'!$J$5-SQRT((1-M959)*('d_시나리오'!$J$5-'d_시나리오'!$H$5)*('d_시나리오'!$J$5-'d_시나리오'!$I$5))))</f>
        <v/>
      </c>
      <c r="O959">
        <f>RAND()</f>
        <v/>
      </c>
      <c r="P959">
        <f>IF('d_시나리오'!$J$6='d_시나리오'!$H$6,'d_시나리오'!$I$6,IF(O959&lt;('d_시나리오'!$I$6-'d_시나리오'!$H$6)/('d_시나리오'!$J$6-'d_시나리오'!$H$6),'d_시나리오'!$H$6+SQRT(O959*('d_시나리오'!$J$6-'d_시나리오'!$H$6)*('d_시나리오'!$I$6-'d_시나리오'!$H$6)),'d_시나리오'!$J$6-SQRT((1-O959)*('d_시나리오'!$J$6-'d_시나리오'!$H$6)*('d_시나리오'!$J$6-'d_시나리오'!$I$6))))</f>
        <v/>
      </c>
      <c r="Q959">
        <f>INDEX('d_분포'!$B$2:$B$57,RANDBETWEEN(1,56))</f>
        <v/>
      </c>
      <c r="R959">
        <f>BETAINV(RAND(),5,5)</f>
        <v/>
      </c>
      <c r="S959">
        <f>'d_고정'!$B$1*'6_기대효과'!$H$7*('d_시나리오'!$I$7/'d_고정'!$B$2)*B959</f>
        <v/>
      </c>
      <c r="T959">
        <f>S959*D959</f>
        <v/>
      </c>
      <c r="U959">
        <f>S959*F959*H959</f>
        <v/>
      </c>
      <c r="V959">
        <f>S959*F959*(H959-1)</f>
        <v/>
      </c>
      <c r="W959">
        <f>U959*J959</f>
        <v/>
      </c>
      <c r="X959">
        <f>T959+W959</f>
        <v/>
      </c>
      <c r="Y959">
        <f>(T959*E959+W959*L959)*(1-R959-'d_고정'!$B$13)</f>
        <v/>
      </c>
      <c r="Z959">
        <f>(U959*N959*Q959+'d_고정'!$B$3*('6_기대효과'!$H$7/8)*Q959*'d_고정'!$B$10*P959*('6_기대효과'!$K$7/'d_고정'!$B$9))*(1-R959)</f>
        <v/>
      </c>
      <c r="AA959">
        <f>W959*L959*(1-R959-'d_고정'!$B$13)+U959*MAX(N959-'d_고정'!$B$10*P959*('6_기대효과'!$K$7/'d_고정'!$B$9),0)*Q959*(1-R959)</f>
        <v/>
      </c>
      <c r="AB959">
        <f>Y959+Z959</f>
        <v/>
      </c>
      <c r="AC959">
        <f>Y959/('d_고정'!$B$5*'6_기대효과'!$H$7/8)/'d_고정'!$B$6</f>
        <v/>
      </c>
      <c r="AD959">
        <f>Y959/('d_고정'!$B$8*'6_기대효과'!$H$7/8)</f>
        <v/>
      </c>
    </row>
    <row r="960">
      <c r="A960">
        <f>RAND()</f>
        <v/>
      </c>
      <c r="B960">
        <f>IF('d_시나리오'!$J$2='d_시나리오'!$H$2,'d_시나리오'!$I$2,IF(A960&lt;('d_시나리오'!$I$2-'d_시나리오'!$H$2)/('d_시나리오'!$J$2-'d_시나리오'!$H$2),'d_시나리오'!$H$2+SQRT(A960*('d_시나리오'!$J$2-'d_시나리오'!$H$2)*('d_시나리오'!$I$2-'d_시나리오'!$H$2)),'d_시나리오'!$J$2-SQRT((1-A960)*('d_시나리오'!$J$2-'d_시나리오'!$H$2)*('d_시나리오'!$J$2-'d_시나리오'!$I$2))))</f>
        <v/>
      </c>
      <c r="C960">
        <f>RAND()</f>
        <v/>
      </c>
      <c r="D960">
        <f>BETAINV(RAND(),IF(C960&lt;'d_고정'!$B$26,'d_고정'!$B$23,'d_고정'!$B$16)+1,'d_고정'!$B$17-IF(C960&lt;'d_고정'!$B$26,'d_고정'!$B$23,'d_고정'!$B$16)+1)*('d_고정'!$B$14+('d_고정'!$B$15-'d_고정'!$B$14)*RAND())</f>
        <v/>
      </c>
      <c r="E960">
        <f>INDEX('d_분포'!$A$2:$A$28,RANDBETWEEN(1,27))</f>
        <v/>
      </c>
      <c r="F960">
        <f>INDEX('d_분포'!$C$2:$C$5,RANDBETWEEN(1,4))*(0.9+0.2*RAND())</f>
        <v/>
      </c>
      <c r="G960">
        <f>RAND()</f>
        <v/>
      </c>
      <c r="H960">
        <f>(F960+(1-F960)*('d_고정'!$B$22*BETAINV(RAND(),IF(G960&lt;'d_고정'!$B$26,'d_고정'!$B$25,'d_고정'!$B$20)+1,'d_고정'!$B$21-IF(G960&lt;'d_고정'!$B$26,'d_고정'!$B$25,'d_고정'!$B$20)+1)+(1-'d_고정'!$B$22)*BETAINV(RAND(),IF(G960&lt;'d_고정'!$B$26,'d_고정'!$B$24,'d_고정'!$B$18)+1,'d_고정'!$B$19-IF(G960&lt;'d_고정'!$B$26,'d_고정'!$B$24,'d_고정'!$B$18)+1))*('d_고정'!$B$14+('d_고정'!$B$15-'d_고정'!$B$14)*RAND()))/F960</f>
        <v/>
      </c>
      <c r="I960">
        <f>RAND()</f>
        <v/>
      </c>
      <c r="J960">
        <f>IF('d_시나리오'!$J$3='d_시나리오'!$H$3,'d_시나리오'!$I$3,IF(I960&lt;('d_시나리오'!$I$3-'d_시나리오'!$H$3)/('d_시나리오'!$J$3-'d_시나리오'!$H$3),'d_시나리오'!$H$3+SQRT(I960*('d_시나리오'!$J$3-'d_시나리오'!$H$3)*('d_시나리오'!$I$3-'d_시나리오'!$H$3)),'d_시나리오'!$J$3-SQRT((1-I960)*('d_시나리오'!$J$3-'d_시나리오'!$H$3)*('d_시나리오'!$J$3-'d_시나리오'!$I$3))))</f>
        <v/>
      </c>
      <c r="K960">
        <f>RAND()</f>
        <v/>
      </c>
      <c r="L960">
        <f>IF('d_시나리오'!$J$4='d_시나리오'!$H$4,'d_시나리오'!$I$4,IF(K960&lt;('d_시나리오'!$I$4-'d_시나리오'!$H$4)/('d_시나리오'!$J$4-'d_시나리오'!$H$4),'d_시나리오'!$H$4+SQRT(K960*('d_시나리오'!$J$4-'d_시나리오'!$H$4)*('d_시나리오'!$I$4-'d_시나리오'!$H$4)),'d_시나리오'!$J$4-SQRT((1-K960)*('d_시나리오'!$J$4-'d_시나리오'!$H$4)*('d_시나리오'!$J$4-'d_시나리오'!$I$4))))</f>
        <v/>
      </c>
      <c r="M960">
        <f>RAND()</f>
        <v/>
      </c>
      <c r="N960">
        <f>IF('d_시나리오'!$J$5='d_시나리오'!$H$5,'d_시나리오'!$I$5,IF(M960&lt;('d_시나리오'!$I$5-'d_시나리오'!$H$5)/('d_시나리오'!$J$5-'d_시나리오'!$H$5),'d_시나리오'!$H$5+SQRT(M960*('d_시나리오'!$J$5-'d_시나리오'!$H$5)*('d_시나리오'!$I$5-'d_시나리오'!$H$5)),'d_시나리오'!$J$5-SQRT((1-M960)*('d_시나리오'!$J$5-'d_시나리오'!$H$5)*('d_시나리오'!$J$5-'d_시나리오'!$I$5))))</f>
        <v/>
      </c>
      <c r="O960">
        <f>RAND()</f>
        <v/>
      </c>
      <c r="P960">
        <f>IF('d_시나리오'!$J$6='d_시나리오'!$H$6,'d_시나리오'!$I$6,IF(O960&lt;('d_시나리오'!$I$6-'d_시나리오'!$H$6)/('d_시나리오'!$J$6-'d_시나리오'!$H$6),'d_시나리오'!$H$6+SQRT(O960*('d_시나리오'!$J$6-'d_시나리오'!$H$6)*('d_시나리오'!$I$6-'d_시나리오'!$H$6)),'d_시나리오'!$J$6-SQRT((1-O960)*('d_시나리오'!$J$6-'d_시나리오'!$H$6)*('d_시나리오'!$J$6-'d_시나리오'!$I$6))))</f>
        <v/>
      </c>
      <c r="Q960">
        <f>INDEX('d_분포'!$B$2:$B$57,RANDBETWEEN(1,56))</f>
        <v/>
      </c>
      <c r="R960">
        <f>BETAINV(RAND(),5,5)</f>
        <v/>
      </c>
      <c r="S960">
        <f>'d_고정'!$B$1*'6_기대효과'!$H$7*('d_시나리오'!$I$7/'d_고정'!$B$2)*B960</f>
        <v/>
      </c>
      <c r="T960">
        <f>S960*D960</f>
        <v/>
      </c>
      <c r="U960">
        <f>S960*F960*H960</f>
        <v/>
      </c>
      <c r="V960">
        <f>S960*F960*(H960-1)</f>
        <v/>
      </c>
      <c r="W960">
        <f>U960*J960</f>
        <v/>
      </c>
      <c r="X960">
        <f>T960+W960</f>
        <v/>
      </c>
      <c r="Y960">
        <f>(T960*E960+W960*L960)*(1-R960-'d_고정'!$B$13)</f>
        <v/>
      </c>
      <c r="Z960">
        <f>(U960*N960*Q960+'d_고정'!$B$3*('6_기대효과'!$H$7/8)*Q960*'d_고정'!$B$10*P960*('6_기대효과'!$K$7/'d_고정'!$B$9))*(1-R960)</f>
        <v/>
      </c>
      <c r="AA960">
        <f>W960*L960*(1-R960-'d_고정'!$B$13)+U960*MAX(N960-'d_고정'!$B$10*P960*('6_기대효과'!$K$7/'d_고정'!$B$9),0)*Q960*(1-R960)</f>
        <v/>
      </c>
      <c r="AB960">
        <f>Y960+Z960</f>
        <v/>
      </c>
      <c r="AC960">
        <f>Y960/('d_고정'!$B$5*'6_기대효과'!$H$7/8)/'d_고정'!$B$6</f>
        <v/>
      </c>
      <c r="AD960">
        <f>Y960/('d_고정'!$B$8*'6_기대효과'!$H$7/8)</f>
        <v/>
      </c>
    </row>
    <row r="961">
      <c r="A961">
        <f>RAND()</f>
        <v/>
      </c>
      <c r="B961">
        <f>IF('d_시나리오'!$J$2='d_시나리오'!$H$2,'d_시나리오'!$I$2,IF(A961&lt;('d_시나리오'!$I$2-'d_시나리오'!$H$2)/('d_시나리오'!$J$2-'d_시나리오'!$H$2),'d_시나리오'!$H$2+SQRT(A961*('d_시나리오'!$J$2-'d_시나리오'!$H$2)*('d_시나리오'!$I$2-'d_시나리오'!$H$2)),'d_시나리오'!$J$2-SQRT((1-A961)*('d_시나리오'!$J$2-'d_시나리오'!$H$2)*('d_시나리오'!$J$2-'d_시나리오'!$I$2))))</f>
        <v/>
      </c>
      <c r="C961">
        <f>RAND()</f>
        <v/>
      </c>
      <c r="D961">
        <f>BETAINV(RAND(),IF(C961&lt;'d_고정'!$B$26,'d_고정'!$B$23,'d_고정'!$B$16)+1,'d_고정'!$B$17-IF(C961&lt;'d_고정'!$B$26,'d_고정'!$B$23,'d_고정'!$B$16)+1)*('d_고정'!$B$14+('d_고정'!$B$15-'d_고정'!$B$14)*RAND())</f>
        <v/>
      </c>
      <c r="E961">
        <f>INDEX('d_분포'!$A$2:$A$28,RANDBETWEEN(1,27))</f>
        <v/>
      </c>
      <c r="F961">
        <f>INDEX('d_분포'!$C$2:$C$5,RANDBETWEEN(1,4))*(0.9+0.2*RAND())</f>
        <v/>
      </c>
      <c r="G961">
        <f>RAND()</f>
        <v/>
      </c>
      <c r="H961">
        <f>(F961+(1-F961)*('d_고정'!$B$22*BETAINV(RAND(),IF(G961&lt;'d_고정'!$B$26,'d_고정'!$B$25,'d_고정'!$B$20)+1,'d_고정'!$B$21-IF(G961&lt;'d_고정'!$B$26,'d_고정'!$B$25,'d_고정'!$B$20)+1)+(1-'d_고정'!$B$22)*BETAINV(RAND(),IF(G961&lt;'d_고정'!$B$26,'d_고정'!$B$24,'d_고정'!$B$18)+1,'d_고정'!$B$19-IF(G961&lt;'d_고정'!$B$26,'d_고정'!$B$24,'d_고정'!$B$18)+1))*('d_고정'!$B$14+('d_고정'!$B$15-'d_고정'!$B$14)*RAND()))/F961</f>
        <v/>
      </c>
      <c r="I961">
        <f>RAND()</f>
        <v/>
      </c>
      <c r="J961">
        <f>IF('d_시나리오'!$J$3='d_시나리오'!$H$3,'d_시나리오'!$I$3,IF(I961&lt;('d_시나리오'!$I$3-'d_시나리오'!$H$3)/('d_시나리오'!$J$3-'d_시나리오'!$H$3),'d_시나리오'!$H$3+SQRT(I961*('d_시나리오'!$J$3-'d_시나리오'!$H$3)*('d_시나리오'!$I$3-'d_시나리오'!$H$3)),'d_시나리오'!$J$3-SQRT((1-I961)*('d_시나리오'!$J$3-'d_시나리오'!$H$3)*('d_시나리오'!$J$3-'d_시나리오'!$I$3))))</f>
        <v/>
      </c>
      <c r="K961">
        <f>RAND()</f>
        <v/>
      </c>
      <c r="L961">
        <f>IF('d_시나리오'!$J$4='d_시나리오'!$H$4,'d_시나리오'!$I$4,IF(K961&lt;('d_시나리오'!$I$4-'d_시나리오'!$H$4)/('d_시나리오'!$J$4-'d_시나리오'!$H$4),'d_시나리오'!$H$4+SQRT(K961*('d_시나리오'!$J$4-'d_시나리오'!$H$4)*('d_시나리오'!$I$4-'d_시나리오'!$H$4)),'d_시나리오'!$J$4-SQRT((1-K961)*('d_시나리오'!$J$4-'d_시나리오'!$H$4)*('d_시나리오'!$J$4-'d_시나리오'!$I$4))))</f>
        <v/>
      </c>
      <c r="M961">
        <f>RAND()</f>
        <v/>
      </c>
      <c r="N961">
        <f>IF('d_시나리오'!$J$5='d_시나리오'!$H$5,'d_시나리오'!$I$5,IF(M961&lt;('d_시나리오'!$I$5-'d_시나리오'!$H$5)/('d_시나리오'!$J$5-'d_시나리오'!$H$5),'d_시나리오'!$H$5+SQRT(M961*('d_시나리오'!$J$5-'d_시나리오'!$H$5)*('d_시나리오'!$I$5-'d_시나리오'!$H$5)),'d_시나리오'!$J$5-SQRT((1-M961)*('d_시나리오'!$J$5-'d_시나리오'!$H$5)*('d_시나리오'!$J$5-'d_시나리오'!$I$5))))</f>
        <v/>
      </c>
      <c r="O961">
        <f>RAND()</f>
        <v/>
      </c>
      <c r="P961">
        <f>IF('d_시나리오'!$J$6='d_시나리오'!$H$6,'d_시나리오'!$I$6,IF(O961&lt;('d_시나리오'!$I$6-'d_시나리오'!$H$6)/('d_시나리오'!$J$6-'d_시나리오'!$H$6),'d_시나리오'!$H$6+SQRT(O961*('d_시나리오'!$J$6-'d_시나리오'!$H$6)*('d_시나리오'!$I$6-'d_시나리오'!$H$6)),'d_시나리오'!$J$6-SQRT((1-O961)*('d_시나리오'!$J$6-'d_시나리오'!$H$6)*('d_시나리오'!$J$6-'d_시나리오'!$I$6))))</f>
        <v/>
      </c>
      <c r="Q961">
        <f>INDEX('d_분포'!$B$2:$B$57,RANDBETWEEN(1,56))</f>
        <v/>
      </c>
      <c r="R961">
        <f>BETAINV(RAND(),5,5)</f>
        <v/>
      </c>
      <c r="S961">
        <f>'d_고정'!$B$1*'6_기대효과'!$H$7*('d_시나리오'!$I$7/'d_고정'!$B$2)*B961</f>
        <v/>
      </c>
      <c r="T961">
        <f>S961*D961</f>
        <v/>
      </c>
      <c r="U961">
        <f>S961*F961*H961</f>
        <v/>
      </c>
      <c r="V961">
        <f>S961*F961*(H961-1)</f>
        <v/>
      </c>
      <c r="W961">
        <f>U961*J961</f>
        <v/>
      </c>
      <c r="X961">
        <f>T961+W961</f>
        <v/>
      </c>
      <c r="Y961">
        <f>(T961*E961+W961*L961)*(1-R961-'d_고정'!$B$13)</f>
        <v/>
      </c>
      <c r="Z961">
        <f>(U961*N961*Q961+'d_고정'!$B$3*('6_기대효과'!$H$7/8)*Q961*'d_고정'!$B$10*P961*('6_기대효과'!$K$7/'d_고정'!$B$9))*(1-R961)</f>
        <v/>
      </c>
      <c r="AA961">
        <f>W961*L961*(1-R961-'d_고정'!$B$13)+U961*MAX(N961-'d_고정'!$B$10*P961*('6_기대효과'!$K$7/'d_고정'!$B$9),0)*Q961*(1-R961)</f>
        <v/>
      </c>
      <c r="AB961">
        <f>Y961+Z961</f>
        <v/>
      </c>
      <c r="AC961">
        <f>Y961/('d_고정'!$B$5*'6_기대효과'!$H$7/8)/'d_고정'!$B$6</f>
        <v/>
      </c>
      <c r="AD961">
        <f>Y961/('d_고정'!$B$8*'6_기대효과'!$H$7/8)</f>
        <v/>
      </c>
    </row>
    <row r="962">
      <c r="A962">
        <f>RAND()</f>
        <v/>
      </c>
      <c r="B962">
        <f>IF('d_시나리오'!$J$2='d_시나리오'!$H$2,'d_시나리오'!$I$2,IF(A962&lt;('d_시나리오'!$I$2-'d_시나리오'!$H$2)/('d_시나리오'!$J$2-'d_시나리오'!$H$2),'d_시나리오'!$H$2+SQRT(A962*('d_시나리오'!$J$2-'d_시나리오'!$H$2)*('d_시나리오'!$I$2-'d_시나리오'!$H$2)),'d_시나리오'!$J$2-SQRT((1-A962)*('d_시나리오'!$J$2-'d_시나리오'!$H$2)*('d_시나리오'!$J$2-'d_시나리오'!$I$2))))</f>
        <v/>
      </c>
      <c r="C962">
        <f>RAND()</f>
        <v/>
      </c>
      <c r="D962">
        <f>BETAINV(RAND(),IF(C962&lt;'d_고정'!$B$26,'d_고정'!$B$23,'d_고정'!$B$16)+1,'d_고정'!$B$17-IF(C962&lt;'d_고정'!$B$26,'d_고정'!$B$23,'d_고정'!$B$16)+1)*('d_고정'!$B$14+('d_고정'!$B$15-'d_고정'!$B$14)*RAND())</f>
        <v/>
      </c>
      <c r="E962">
        <f>INDEX('d_분포'!$A$2:$A$28,RANDBETWEEN(1,27))</f>
        <v/>
      </c>
      <c r="F962">
        <f>INDEX('d_분포'!$C$2:$C$5,RANDBETWEEN(1,4))*(0.9+0.2*RAND())</f>
        <v/>
      </c>
      <c r="G962">
        <f>RAND()</f>
        <v/>
      </c>
      <c r="H962">
        <f>(F962+(1-F962)*('d_고정'!$B$22*BETAINV(RAND(),IF(G962&lt;'d_고정'!$B$26,'d_고정'!$B$25,'d_고정'!$B$20)+1,'d_고정'!$B$21-IF(G962&lt;'d_고정'!$B$26,'d_고정'!$B$25,'d_고정'!$B$20)+1)+(1-'d_고정'!$B$22)*BETAINV(RAND(),IF(G962&lt;'d_고정'!$B$26,'d_고정'!$B$24,'d_고정'!$B$18)+1,'d_고정'!$B$19-IF(G962&lt;'d_고정'!$B$26,'d_고정'!$B$24,'d_고정'!$B$18)+1))*('d_고정'!$B$14+('d_고정'!$B$15-'d_고정'!$B$14)*RAND()))/F962</f>
        <v/>
      </c>
      <c r="I962">
        <f>RAND()</f>
        <v/>
      </c>
      <c r="J962">
        <f>IF('d_시나리오'!$J$3='d_시나리오'!$H$3,'d_시나리오'!$I$3,IF(I962&lt;('d_시나리오'!$I$3-'d_시나리오'!$H$3)/('d_시나리오'!$J$3-'d_시나리오'!$H$3),'d_시나리오'!$H$3+SQRT(I962*('d_시나리오'!$J$3-'d_시나리오'!$H$3)*('d_시나리오'!$I$3-'d_시나리오'!$H$3)),'d_시나리오'!$J$3-SQRT((1-I962)*('d_시나리오'!$J$3-'d_시나리오'!$H$3)*('d_시나리오'!$J$3-'d_시나리오'!$I$3))))</f>
        <v/>
      </c>
      <c r="K962">
        <f>RAND()</f>
        <v/>
      </c>
      <c r="L962">
        <f>IF('d_시나리오'!$J$4='d_시나리오'!$H$4,'d_시나리오'!$I$4,IF(K962&lt;('d_시나리오'!$I$4-'d_시나리오'!$H$4)/('d_시나리오'!$J$4-'d_시나리오'!$H$4),'d_시나리오'!$H$4+SQRT(K962*('d_시나리오'!$J$4-'d_시나리오'!$H$4)*('d_시나리오'!$I$4-'d_시나리오'!$H$4)),'d_시나리오'!$J$4-SQRT((1-K962)*('d_시나리오'!$J$4-'d_시나리오'!$H$4)*('d_시나리오'!$J$4-'d_시나리오'!$I$4))))</f>
        <v/>
      </c>
      <c r="M962">
        <f>RAND()</f>
        <v/>
      </c>
      <c r="N962">
        <f>IF('d_시나리오'!$J$5='d_시나리오'!$H$5,'d_시나리오'!$I$5,IF(M962&lt;('d_시나리오'!$I$5-'d_시나리오'!$H$5)/('d_시나리오'!$J$5-'d_시나리오'!$H$5),'d_시나리오'!$H$5+SQRT(M962*('d_시나리오'!$J$5-'d_시나리오'!$H$5)*('d_시나리오'!$I$5-'d_시나리오'!$H$5)),'d_시나리오'!$J$5-SQRT((1-M962)*('d_시나리오'!$J$5-'d_시나리오'!$H$5)*('d_시나리오'!$J$5-'d_시나리오'!$I$5))))</f>
        <v/>
      </c>
      <c r="O962">
        <f>RAND()</f>
        <v/>
      </c>
      <c r="P962">
        <f>IF('d_시나리오'!$J$6='d_시나리오'!$H$6,'d_시나리오'!$I$6,IF(O962&lt;('d_시나리오'!$I$6-'d_시나리오'!$H$6)/('d_시나리오'!$J$6-'d_시나리오'!$H$6),'d_시나리오'!$H$6+SQRT(O962*('d_시나리오'!$J$6-'d_시나리오'!$H$6)*('d_시나리오'!$I$6-'d_시나리오'!$H$6)),'d_시나리오'!$J$6-SQRT((1-O962)*('d_시나리오'!$J$6-'d_시나리오'!$H$6)*('d_시나리오'!$J$6-'d_시나리오'!$I$6))))</f>
        <v/>
      </c>
      <c r="Q962">
        <f>INDEX('d_분포'!$B$2:$B$57,RANDBETWEEN(1,56))</f>
        <v/>
      </c>
      <c r="R962">
        <f>BETAINV(RAND(),5,5)</f>
        <v/>
      </c>
      <c r="S962">
        <f>'d_고정'!$B$1*'6_기대효과'!$H$7*('d_시나리오'!$I$7/'d_고정'!$B$2)*B962</f>
        <v/>
      </c>
      <c r="T962">
        <f>S962*D962</f>
        <v/>
      </c>
      <c r="U962">
        <f>S962*F962*H962</f>
        <v/>
      </c>
      <c r="V962">
        <f>S962*F962*(H962-1)</f>
        <v/>
      </c>
      <c r="W962">
        <f>U962*J962</f>
        <v/>
      </c>
      <c r="X962">
        <f>T962+W962</f>
        <v/>
      </c>
      <c r="Y962">
        <f>(T962*E962+W962*L962)*(1-R962-'d_고정'!$B$13)</f>
        <v/>
      </c>
      <c r="Z962">
        <f>(U962*N962*Q962+'d_고정'!$B$3*('6_기대효과'!$H$7/8)*Q962*'d_고정'!$B$10*P962*('6_기대효과'!$K$7/'d_고정'!$B$9))*(1-R962)</f>
        <v/>
      </c>
      <c r="AA962">
        <f>W962*L962*(1-R962-'d_고정'!$B$13)+U962*MAX(N962-'d_고정'!$B$10*P962*('6_기대효과'!$K$7/'d_고정'!$B$9),0)*Q962*(1-R962)</f>
        <v/>
      </c>
      <c r="AB962">
        <f>Y962+Z962</f>
        <v/>
      </c>
      <c r="AC962">
        <f>Y962/('d_고정'!$B$5*'6_기대효과'!$H$7/8)/'d_고정'!$B$6</f>
        <v/>
      </c>
      <c r="AD962">
        <f>Y962/('d_고정'!$B$8*'6_기대효과'!$H$7/8)</f>
        <v/>
      </c>
    </row>
    <row r="963">
      <c r="A963">
        <f>RAND()</f>
        <v/>
      </c>
      <c r="B963">
        <f>IF('d_시나리오'!$J$2='d_시나리오'!$H$2,'d_시나리오'!$I$2,IF(A963&lt;('d_시나리오'!$I$2-'d_시나리오'!$H$2)/('d_시나리오'!$J$2-'d_시나리오'!$H$2),'d_시나리오'!$H$2+SQRT(A963*('d_시나리오'!$J$2-'d_시나리오'!$H$2)*('d_시나리오'!$I$2-'d_시나리오'!$H$2)),'d_시나리오'!$J$2-SQRT((1-A963)*('d_시나리오'!$J$2-'d_시나리오'!$H$2)*('d_시나리오'!$J$2-'d_시나리오'!$I$2))))</f>
        <v/>
      </c>
      <c r="C963">
        <f>RAND()</f>
        <v/>
      </c>
      <c r="D963">
        <f>BETAINV(RAND(),IF(C963&lt;'d_고정'!$B$26,'d_고정'!$B$23,'d_고정'!$B$16)+1,'d_고정'!$B$17-IF(C963&lt;'d_고정'!$B$26,'d_고정'!$B$23,'d_고정'!$B$16)+1)*('d_고정'!$B$14+('d_고정'!$B$15-'d_고정'!$B$14)*RAND())</f>
        <v/>
      </c>
      <c r="E963">
        <f>INDEX('d_분포'!$A$2:$A$28,RANDBETWEEN(1,27))</f>
        <v/>
      </c>
      <c r="F963">
        <f>INDEX('d_분포'!$C$2:$C$5,RANDBETWEEN(1,4))*(0.9+0.2*RAND())</f>
        <v/>
      </c>
      <c r="G963">
        <f>RAND()</f>
        <v/>
      </c>
      <c r="H963">
        <f>(F963+(1-F963)*('d_고정'!$B$22*BETAINV(RAND(),IF(G963&lt;'d_고정'!$B$26,'d_고정'!$B$25,'d_고정'!$B$20)+1,'d_고정'!$B$21-IF(G963&lt;'d_고정'!$B$26,'d_고정'!$B$25,'d_고정'!$B$20)+1)+(1-'d_고정'!$B$22)*BETAINV(RAND(),IF(G963&lt;'d_고정'!$B$26,'d_고정'!$B$24,'d_고정'!$B$18)+1,'d_고정'!$B$19-IF(G963&lt;'d_고정'!$B$26,'d_고정'!$B$24,'d_고정'!$B$18)+1))*('d_고정'!$B$14+('d_고정'!$B$15-'d_고정'!$B$14)*RAND()))/F963</f>
        <v/>
      </c>
      <c r="I963">
        <f>RAND()</f>
        <v/>
      </c>
      <c r="J963">
        <f>IF('d_시나리오'!$J$3='d_시나리오'!$H$3,'d_시나리오'!$I$3,IF(I963&lt;('d_시나리오'!$I$3-'d_시나리오'!$H$3)/('d_시나리오'!$J$3-'d_시나리오'!$H$3),'d_시나리오'!$H$3+SQRT(I963*('d_시나리오'!$J$3-'d_시나리오'!$H$3)*('d_시나리오'!$I$3-'d_시나리오'!$H$3)),'d_시나리오'!$J$3-SQRT((1-I963)*('d_시나리오'!$J$3-'d_시나리오'!$H$3)*('d_시나리오'!$J$3-'d_시나리오'!$I$3))))</f>
        <v/>
      </c>
      <c r="K963">
        <f>RAND()</f>
        <v/>
      </c>
      <c r="L963">
        <f>IF('d_시나리오'!$J$4='d_시나리오'!$H$4,'d_시나리오'!$I$4,IF(K963&lt;('d_시나리오'!$I$4-'d_시나리오'!$H$4)/('d_시나리오'!$J$4-'d_시나리오'!$H$4),'d_시나리오'!$H$4+SQRT(K963*('d_시나리오'!$J$4-'d_시나리오'!$H$4)*('d_시나리오'!$I$4-'d_시나리오'!$H$4)),'d_시나리오'!$J$4-SQRT((1-K963)*('d_시나리오'!$J$4-'d_시나리오'!$H$4)*('d_시나리오'!$J$4-'d_시나리오'!$I$4))))</f>
        <v/>
      </c>
      <c r="M963">
        <f>RAND()</f>
        <v/>
      </c>
      <c r="N963">
        <f>IF('d_시나리오'!$J$5='d_시나리오'!$H$5,'d_시나리오'!$I$5,IF(M963&lt;('d_시나리오'!$I$5-'d_시나리오'!$H$5)/('d_시나리오'!$J$5-'d_시나리오'!$H$5),'d_시나리오'!$H$5+SQRT(M963*('d_시나리오'!$J$5-'d_시나리오'!$H$5)*('d_시나리오'!$I$5-'d_시나리오'!$H$5)),'d_시나리오'!$J$5-SQRT((1-M963)*('d_시나리오'!$J$5-'d_시나리오'!$H$5)*('d_시나리오'!$J$5-'d_시나리오'!$I$5))))</f>
        <v/>
      </c>
      <c r="O963">
        <f>RAND()</f>
        <v/>
      </c>
      <c r="P963">
        <f>IF('d_시나리오'!$J$6='d_시나리오'!$H$6,'d_시나리오'!$I$6,IF(O963&lt;('d_시나리오'!$I$6-'d_시나리오'!$H$6)/('d_시나리오'!$J$6-'d_시나리오'!$H$6),'d_시나리오'!$H$6+SQRT(O963*('d_시나리오'!$J$6-'d_시나리오'!$H$6)*('d_시나리오'!$I$6-'d_시나리오'!$H$6)),'d_시나리오'!$J$6-SQRT((1-O963)*('d_시나리오'!$J$6-'d_시나리오'!$H$6)*('d_시나리오'!$J$6-'d_시나리오'!$I$6))))</f>
        <v/>
      </c>
      <c r="Q963">
        <f>INDEX('d_분포'!$B$2:$B$57,RANDBETWEEN(1,56))</f>
        <v/>
      </c>
      <c r="R963">
        <f>BETAINV(RAND(),5,5)</f>
        <v/>
      </c>
      <c r="S963">
        <f>'d_고정'!$B$1*'6_기대효과'!$H$7*('d_시나리오'!$I$7/'d_고정'!$B$2)*B963</f>
        <v/>
      </c>
      <c r="T963">
        <f>S963*D963</f>
        <v/>
      </c>
      <c r="U963">
        <f>S963*F963*H963</f>
        <v/>
      </c>
      <c r="V963">
        <f>S963*F963*(H963-1)</f>
        <v/>
      </c>
      <c r="W963">
        <f>U963*J963</f>
        <v/>
      </c>
      <c r="X963">
        <f>T963+W963</f>
        <v/>
      </c>
      <c r="Y963">
        <f>(T963*E963+W963*L963)*(1-R963-'d_고정'!$B$13)</f>
        <v/>
      </c>
      <c r="Z963">
        <f>(U963*N963*Q963+'d_고정'!$B$3*('6_기대효과'!$H$7/8)*Q963*'d_고정'!$B$10*P963*('6_기대효과'!$K$7/'d_고정'!$B$9))*(1-R963)</f>
        <v/>
      </c>
      <c r="AA963">
        <f>W963*L963*(1-R963-'d_고정'!$B$13)+U963*MAX(N963-'d_고정'!$B$10*P963*('6_기대효과'!$K$7/'d_고정'!$B$9),0)*Q963*(1-R963)</f>
        <v/>
      </c>
      <c r="AB963">
        <f>Y963+Z963</f>
        <v/>
      </c>
      <c r="AC963">
        <f>Y963/('d_고정'!$B$5*'6_기대효과'!$H$7/8)/'d_고정'!$B$6</f>
        <v/>
      </c>
      <c r="AD963">
        <f>Y963/('d_고정'!$B$8*'6_기대효과'!$H$7/8)</f>
        <v/>
      </c>
    </row>
    <row r="964">
      <c r="A964">
        <f>RAND()</f>
        <v/>
      </c>
      <c r="B964">
        <f>IF('d_시나리오'!$J$2='d_시나리오'!$H$2,'d_시나리오'!$I$2,IF(A964&lt;('d_시나리오'!$I$2-'d_시나리오'!$H$2)/('d_시나리오'!$J$2-'d_시나리오'!$H$2),'d_시나리오'!$H$2+SQRT(A964*('d_시나리오'!$J$2-'d_시나리오'!$H$2)*('d_시나리오'!$I$2-'d_시나리오'!$H$2)),'d_시나리오'!$J$2-SQRT((1-A964)*('d_시나리오'!$J$2-'d_시나리오'!$H$2)*('d_시나리오'!$J$2-'d_시나리오'!$I$2))))</f>
        <v/>
      </c>
      <c r="C964">
        <f>RAND()</f>
        <v/>
      </c>
      <c r="D964">
        <f>BETAINV(RAND(),IF(C964&lt;'d_고정'!$B$26,'d_고정'!$B$23,'d_고정'!$B$16)+1,'d_고정'!$B$17-IF(C964&lt;'d_고정'!$B$26,'d_고정'!$B$23,'d_고정'!$B$16)+1)*('d_고정'!$B$14+('d_고정'!$B$15-'d_고정'!$B$14)*RAND())</f>
        <v/>
      </c>
      <c r="E964">
        <f>INDEX('d_분포'!$A$2:$A$28,RANDBETWEEN(1,27))</f>
        <v/>
      </c>
      <c r="F964">
        <f>INDEX('d_분포'!$C$2:$C$5,RANDBETWEEN(1,4))*(0.9+0.2*RAND())</f>
        <v/>
      </c>
      <c r="G964">
        <f>RAND()</f>
        <v/>
      </c>
      <c r="H964">
        <f>(F964+(1-F964)*('d_고정'!$B$22*BETAINV(RAND(),IF(G964&lt;'d_고정'!$B$26,'d_고정'!$B$25,'d_고정'!$B$20)+1,'d_고정'!$B$21-IF(G964&lt;'d_고정'!$B$26,'d_고정'!$B$25,'d_고정'!$B$20)+1)+(1-'d_고정'!$B$22)*BETAINV(RAND(),IF(G964&lt;'d_고정'!$B$26,'d_고정'!$B$24,'d_고정'!$B$18)+1,'d_고정'!$B$19-IF(G964&lt;'d_고정'!$B$26,'d_고정'!$B$24,'d_고정'!$B$18)+1))*('d_고정'!$B$14+('d_고정'!$B$15-'d_고정'!$B$14)*RAND()))/F964</f>
        <v/>
      </c>
      <c r="I964">
        <f>RAND()</f>
        <v/>
      </c>
      <c r="J964">
        <f>IF('d_시나리오'!$J$3='d_시나리오'!$H$3,'d_시나리오'!$I$3,IF(I964&lt;('d_시나리오'!$I$3-'d_시나리오'!$H$3)/('d_시나리오'!$J$3-'d_시나리오'!$H$3),'d_시나리오'!$H$3+SQRT(I964*('d_시나리오'!$J$3-'d_시나리오'!$H$3)*('d_시나리오'!$I$3-'d_시나리오'!$H$3)),'d_시나리오'!$J$3-SQRT((1-I964)*('d_시나리오'!$J$3-'d_시나리오'!$H$3)*('d_시나리오'!$J$3-'d_시나리오'!$I$3))))</f>
        <v/>
      </c>
      <c r="K964">
        <f>RAND()</f>
        <v/>
      </c>
      <c r="L964">
        <f>IF('d_시나리오'!$J$4='d_시나리오'!$H$4,'d_시나리오'!$I$4,IF(K964&lt;('d_시나리오'!$I$4-'d_시나리오'!$H$4)/('d_시나리오'!$J$4-'d_시나리오'!$H$4),'d_시나리오'!$H$4+SQRT(K964*('d_시나리오'!$J$4-'d_시나리오'!$H$4)*('d_시나리오'!$I$4-'d_시나리오'!$H$4)),'d_시나리오'!$J$4-SQRT((1-K964)*('d_시나리오'!$J$4-'d_시나리오'!$H$4)*('d_시나리오'!$J$4-'d_시나리오'!$I$4))))</f>
        <v/>
      </c>
      <c r="M964">
        <f>RAND()</f>
        <v/>
      </c>
      <c r="N964">
        <f>IF('d_시나리오'!$J$5='d_시나리오'!$H$5,'d_시나리오'!$I$5,IF(M964&lt;('d_시나리오'!$I$5-'d_시나리오'!$H$5)/('d_시나리오'!$J$5-'d_시나리오'!$H$5),'d_시나리오'!$H$5+SQRT(M964*('d_시나리오'!$J$5-'d_시나리오'!$H$5)*('d_시나리오'!$I$5-'d_시나리오'!$H$5)),'d_시나리오'!$J$5-SQRT((1-M964)*('d_시나리오'!$J$5-'d_시나리오'!$H$5)*('d_시나리오'!$J$5-'d_시나리오'!$I$5))))</f>
        <v/>
      </c>
      <c r="O964">
        <f>RAND()</f>
        <v/>
      </c>
      <c r="P964">
        <f>IF('d_시나리오'!$J$6='d_시나리오'!$H$6,'d_시나리오'!$I$6,IF(O964&lt;('d_시나리오'!$I$6-'d_시나리오'!$H$6)/('d_시나리오'!$J$6-'d_시나리오'!$H$6),'d_시나리오'!$H$6+SQRT(O964*('d_시나리오'!$J$6-'d_시나리오'!$H$6)*('d_시나리오'!$I$6-'d_시나리오'!$H$6)),'d_시나리오'!$J$6-SQRT((1-O964)*('d_시나리오'!$J$6-'d_시나리오'!$H$6)*('d_시나리오'!$J$6-'d_시나리오'!$I$6))))</f>
        <v/>
      </c>
      <c r="Q964">
        <f>INDEX('d_분포'!$B$2:$B$57,RANDBETWEEN(1,56))</f>
        <v/>
      </c>
      <c r="R964">
        <f>BETAINV(RAND(),5,5)</f>
        <v/>
      </c>
      <c r="S964">
        <f>'d_고정'!$B$1*'6_기대효과'!$H$7*('d_시나리오'!$I$7/'d_고정'!$B$2)*B964</f>
        <v/>
      </c>
      <c r="T964">
        <f>S964*D964</f>
        <v/>
      </c>
      <c r="U964">
        <f>S964*F964*H964</f>
        <v/>
      </c>
      <c r="V964">
        <f>S964*F964*(H964-1)</f>
        <v/>
      </c>
      <c r="W964">
        <f>U964*J964</f>
        <v/>
      </c>
      <c r="X964">
        <f>T964+W964</f>
        <v/>
      </c>
      <c r="Y964">
        <f>(T964*E964+W964*L964)*(1-R964-'d_고정'!$B$13)</f>
        <v/>
      </c>
      <c r="Z964">
        <f>(U964*N964*Q964+'d_고정'!$B$3*('6_기대효과'!$H$7/8)*Q964*'d_고정'!$B$10*P964*('6_기대효과'!$K$7/'d_고정'!$B$9))*(1-R964)</f>
        <v/>
      </c>
      <c r="AA964">
        <f>W964*L964*(1-R964-'d_고정'!$B$13)+U964*MAX(N964-'d_고정'!$B$10*P964*('6_기대효과'!$K$7/'d_고정'!$B$9),0)*Q964*(1-R964)</f>
        <v/>
      </c>
      <c r="AB964">
        <f>Y964+Z964</f>
        <v/>
      </c>
      <c r="AC964">
        <f>Y964/('d_고정'!$B$5*'6_기대효과'!$H$7/8)/'d_고정'!$B$6</f>
        <v/>
      </c>
      <c r="AD964">
        <f>Y964/('d_고정'!$B$8*'6_기대효과'!$H$7/8)</f>
        <v/>
      </c>
    </row>
    <row r="965">
      <c r="A965">
        <f>RAND()</f>
        <v/>
      </c>
      <c r="B965">
        <f>IF('d_시나리오'!$J$2='d_시나리오'!$H$2,'d_시나리오'!$I$2,IF(A965&lt;('d_시나리오'!$I$2-'d_시나리오'!$H$2)/('d_시나리오'!$J$2-'d_시나리오'!$H$2),'d_시나리오'!$H$2+SQRT(A965*('d_시나리오'!$J$2-'d_시나리오'!$H$2)*('d_시나리오'!$I$2-'d_시나리오'!$H$2)),'d_시나리오'!$J$2-SQRT((1-A965)*('d_시나리오'!$J$2-'d_시나리오'!$H$2)*('d_시나리오'!$J$2-'d_시나리오'!$I$2))))</f>
        <v/>
      </c>
      <c r="C965">
        <f>RAND()</f>
        <v/>
      </c>
      <c r="D965">
        <f>BETAINV(RAND(),IF(C965&lt;'d_고정'!$B$26,'d_고정'!$B$23,'d_고정'!$B$16)+1,'d_고정'!$B$17-IF(C965&lt;'d_고정'!$B$26,'d_고정'!$B$23,'d_고정'!$B$16)+1)*('d_고정'!$B$14+('d_고정'!$B$15-'d_고정'!$B$14)*RAND())</f>
        <v/>
      </c>
      <c r="E965">
        <f>INDEX('d_분포'!$A$2:$A$28,RANDBETWEEN(1,27))</f>
        <v/>
      </c>
      <c r="F965">
        <f>INDEX('d_분포'!$C$2:$C$5,RANDBETWEEN(1,4))*(0.9+0.2*RAND())</f>
        <v/>
      </c>
      <c r="G965">
        <f>RAND()</f>
        <v/>
      </c>
      <c r="H965">
        <f>(F965+(1-F965)*('d_고정'!$B$22*BETAINV(RAND(),IF(G965&lt;'d_고정'!$B$26,'d_고정'!$B$25,'d_고정'!$B$20)+1,'d_고정'!$B$21-IF(G965&lt;'d_고정'!$B$26,'d_고정'!$B$25,'d_고정'!$B$20)+1)+(1-'d_고정'!$B$22)*BETAINV(RAND(),IF(G965&lt;'d_고정'!$B$26,'d_고정'!$B$24,'d_고정'!$B$18)+1,'d_고정'!$B$19-IF(G965&lt;'d_고정'!$B$26,'d_고정'!$B$24,'d_고정'!$B$18)+1))*('d_고정'!$B$14+('d_고정'!$B$15-'d_고정'!$B$14)*RAND()))/F965</f>
        <v/>
      </c>
      <c r="I965">
        <f>RAND()</f>
        <v/>
      </c>
      <c r="J965">
        <f>IF('d_시나리오'!$J$3='d_시나리오'!$H$3,'d_시나리오'!$I$3,IF(I965&lt;('d_시나리오'!$I$3-'d_시나리오'!$H$3)/('d_시나리오'!$J$3-'d_시나리오'!$H$3),'d_시나리오'!$H$3+SQRT(I965*('d_시나리오'!$J$3-'d_시나리오'!$H$3)*('d_시나리오'!$I$3-'d_시나리오'!$H$3)),'d_시나리오'!$J$3-SQRT((1-I965)*('d_시나리오'!$J$3-'d_시나리오'!$H$3)*('d_시나리오'!$J$3-'d_시나리오'!$I$3))))</f>
        <v/>
      </c>
      <c r="K965">
        <f>RAND()</f>
        <v/>
      </c>
      <c r="L965">
        <f>IF('d_시나리오'!$J$4='d_시나리오'!$H$4,'d_시나리오'!$I$4,IF(K965&lt;('d_시나리오'!$I$4-'d_시나리오'!$H$4)/('d_시나리오'!$J$4-'d_시나리오'!$H$4),'d_시나리오'!$H$4+SQRT(K965*('d_시나리오'!$J$4-'d_시나리오'!$H$4)*('d_시나리오'!$I$4-'d_시나리오'!$H$4)),'d_시나리오'!$J$4-SQRT((1-K965)*('d_시나리오'!$J$4-'d_시나리오'!$H$4)*('d_시나리오'!$J$4-'d_시나리오'!$I$4))))</f>
        <v/>
      </c>
      <c r="M965">
        <f>RAND()</f>
        <v/>
      </c>
      <c r="N965">
        <f>IF('d_시나리오'!$J$5='d_시나리오'!$H$5,'d_시나리오'!$I$5,IF(M965&lt;('d_시나리오'!$I$5-'d_시나리오'!$H$5)/('d_시나리오'!$J$5-'d_시나리오'!$H$5),'d_시나리오'!$H$5+SQRT(M965*('d_시나리오'!$J$5-'d_시나리오'!$H$5)*('d_시나리오'!$I$5-'d_시나리오'!$H$5)),'d_시나리오'!$J$5-SQRT((1-M965)*('d_시나리오'!$J$5-'d_시나리오'!$H$5)*('d_시나리오'!$J$5-'d_시나리오'!$I$5))))</f>
        <v/>
      </c>
      <c r="O965">
        <f>RAND()</f>
        <v/>
      </c>
      <c r="P965">
        <f>IF('d_시나리오'!$J$6='d_시나리오'!$H$6,'d_시나리오'!$I$6,IF(O965&lt;('d_시나리오'!$I$6-'d_시나리오'!$H$6)/('d_시나리오'!$J$6-'d_시나리오'!$H$6),'d_시나리오'!$H$6+SQRT(O965*('d_시나리오'!$J$6-'d_시나리오'!$H$6)*('d_시나리오'!$I$6-'d_시나리오'!$H$6)),'d_시나리오'!$J$6-SQRT((1-O965)*('d_시나리오'!$J$6-'d_시나리오'!$H$6)*('d_시나리오'!$J$6-'d_시나리오'!$I$6))))</f>
        <v/>
      </c>
      <c r="Q965">
        <f>INDEX('d_분포'!$B$2:$B$57,RANDBETWEEN(1,56))</f>
        <v/>
      </c>
      <c r="R965">
        <f>BETAINV(RAND(),5,5)</f>
        <v/>
      </c>
      <c r="S965">
        <f>'d_고정'!$B$1*'6_기대효과'!$H$7*('d_시나리오'!$I$7/'d_고정'!$B$2)*B965</f>
        <v/>
      </c>
      <c r="T965">
        <f>S965*D965</f>
        <v/>
      </c>
      <c r="U965">
        <f>S965*F965*H965</f>
        <v/>
      </c>
      <c r="V965">
        <f>S965*F965*(H965-1)</f>
        <v/>
      </c>
      <c r="W965">
        <f>U965*J965</f>
        <v/>
      </c>
      <c r="X965">
        <f>T965+W965</f>
        <v/>
      </c>
      <c r="Y965">
        <f>(T965*E965+W965*L965)*(1-R965-'d_고정'!$B$13)</f>
        <v/>
      </c>
      <c r="Z965">
        <f>(U965*N965*Q965+'d_고정'!$B$3*('6_기대효과'!$H$7/8)*Q965*'d_고정'!$B$10*P965*('6_기대효과'!$K$7/'d_고정'!$B$9))*(1-R965)</f>
        <v/>
      </c>
      <c r="AA965">
        <f>W965*L965*(1-R965-'d_고정'!$B$13)+U965*MAX(N965-'d_고정'!$B$10*P965*('6_기대효과'!$K$7/'d_고정'!$B$9),0)*Q965*(1-R965)</f>
        <v/>
      </c>
      <c r="AB965">
        <f>Y965+Z965</f>
        <v/>
      </c>
      <c r="AC965">
        <f>Y965/('d_고정'!$B$5*'6_기대효과'!$H$7/8)/'d_고정'!$B$6</f>
        <v/>
      </c>
      <c r="AD965">
        <f>Y965/('d_고정'!$B$8*'6_기대효과'!$H$7/8)</f>
        <v/>
      </c>
    </row>
    <row r="966">
      <c r="A966">
        <f>RAND()</f>
        <v/>
      </c>
      <c r="B966">
        <f>IF('d_시나리오'!$J$2='d_시나리오'!$H$2,'d_시나리오'!$I$2,IF(A966&lt;('d_시나리오'!$I$2-'d_시나리오'!$H$2)/('d_시나리오'!$J$2-'d_시나리오'!$H$2),'d_시나리오'!$H$2+SQRT(A966*('d_시나리오'!$J$2-'d_시나리오'!$H$2)*('d_시나리오'!$I$2-'d_시나리오'!$H$2)),'d_시나리오'!$J$2-SQRT((1-A966)*('d_시나리오'!$J$2-'d_시나리오'!$H$2)*('d_시나리오'!$J$2-'d_시나리오'!$I$2))))</f>
        <v/>
      </c>
      <c r="C966">
        <f>RAND()</f>
        <v/>
      </c>
      <c r="D966">
        <f>BETAINV(RAND(),IF(C966&lt;'d_고정'!$B$26,'d_고정'!$B$23,'d_고정'!$B$16)+1,'d_고정'!$B$17-IF(C966&lt;'d_고정'!$B$26,'d_고정'!$B$23,'d_고정'!$B$16)+1)*('d_고정'!$B$14+('d_고정'!$B$15-'d_고정'!$B$14)*RAND())</f>
        <v/>
      </c>
      <c r="E966">
        <f>INDEX('d_분포'!$A$2:$A$28,RANDBETWEEN(1,27))</f>
        <v/>
      </c>
      <c r="F966">
        <f>INDEX('d_분포'!$C$2:$C$5,RANDBETWEEN(1,4))*(0.9+0.2*RAND())</f>
        <v/>
      </c>
      <c r="G966">
        <f>RAND()</f>
        <v/>
      </c>
      <c r="H966">
        <f>(F966+(1-F966)*('d_고정'!$B$22*BETAINV(RAND(),IF(G966&lt;'d_고정'!$B$26,'d_고정'!$B$25,'d_고정'!$B$20)+1,'d_고정'!$B$21-IF(G966&lt;'d_고정'!$B$26,'d_고정'!$B$25,'d_고정'!$B$20)+1)+(1-'d_고정'!$B$22)*BETAINV(RAND(),IF(G966&lt;'d_고정'!$B$26,'d_고정'!$B$24,'d_고정'!$B$18)+1,'d_고정'!$B$19-IF(G966&lt;'d_고정'!$B$26,'d_고정'!$B$24,'d_고정'!$B$18)+1))*('d_고정'!$B$14+('d_고정'!$B$15-'d_고정'!$B$14)*RAND()))/F966</f>
        <v/>
      </c>
      <c r="I966">
        <f>RAND()</f>
        <v/>
      </c>
      <c r="J966">
        <f>IF('d_시나리오'!$J$3='d_시나리오'!$H$3,'d_시나리오'!$I$3,IF(I966&lt;('d_시나리오'!$I$3-'d_시나리오'!$H$3)/('d_시나리오'!$J$3-'d_시나리오'!$H$3),'d_시나리오'!$H$3+SQRT(I966*('d_시나리오'!$J$3-'d_시나리오'!$H$3)*('d_시나리오'!$I$3-'d_시나리오'!$H$3)),'d_시나리오'!$J$3-SQRT((1-I966)*('d_시나리오'!$J$3-'d_시나리오'!$H$3)*('d_시나리오'!$J$3-'d_시나리오'!$I$3))))</f>
        <v/>
      </c>
      <c r="K966">
        <f>RAND()</f>
        <v/>
      </c>
      <c r="L966">
        <f>IF('d_시나리오'!$J$4='d_시나리오'!$H$4,'d_시나리오'!$I$4,IF(K966&lt;('d_시나리오'!$I$4-'d_시나리오'!$H$4)/('d_시나리오'!$J$4-'d_시나리오'!$H$4),'d_시나리오'!$H$4+SQRT(K966*('d_시나리오'!$J$4-'d_시나리오'!$H$4)*('d_시나리오'!$I$4-'d_시나리오'!$H$4)),'d_시나리오'!$J$4-SQRT((1-K966)*('d_시나리오'!$J$4-'d_시나리오'!$H$4)*('d_시나리오'!$J$4-'d_시나리오'!$I$4))))</f>
        <v/>
      </c>
      <c r="M966">
        <f>RAND()</f>
        <v/>
      </c>
      <c r="N966">
        <f>IF('d_시나리오'!$J$5='d_시나리오'!$H$5,'d_시나리오'!$I$5,IF(M966&lt;('d_시나리오'!$I$5-'d_시나리오'!$H$5)/('d_시나리오'!$J$5-'d_시나리오'!$H$5),'d_시나리오'!$H$5+SQRT(M966*('d_시나리오'!$J$5-'d_시나리오'!$H$5)*('d_시나리오'!$I$5-'d_시나리오'!$H$5)),'d_시나리오'!$J$5-SQRT((1-M966)*('d_시나리오'!$J$5-'d_시나리오'!$H$5)*('d_시나리오'!$J$5-'d_시나리오'!$I$5))))</f>
        <v/>
      </c>
      <c r="O966">
        <f>RAND()</f>
        <v/>
      </c>
      <c r="P966">
        <f>IF('d_시나리오'!$J$6='d_시나리오'!$H$6,'d_시나리오'!$I$6,IF(O966&lt;('d_시나리오'!$I$6-'d_시나리오'!$H$6)/('d_시나리오'!$J$6-'d_시나리오'!$H$6),'d_시나리오'!$H$6+SQRT(O966*('d_시나리오'!$J$6-'d_시나리오'!$H$6)*('d_시나리오'!$I$6-'d_시나리오'!$H$6)),'d_시나리오'!$J$6-SQRT((1-O966)*('d_시나리오'!$J$6-'d_시나리오'!$H$6)*('d_시나리오'!$J$6-'d_시나리오'!$I$6))))</f>
        <v/>
      </c>
      <c r="Q966">
        <f>INDEX('d_분포'!$B$2:$B$57,RANDBETWEEN(1,56))</f>
        <v/>
      </c>
      <c r="R966">
        <f>BETAINV(RAND(),5,5)</f>
        <v/>
      </c>
      <c r="S966">
        <f>'d_고정'!$B$1*'6_기대효과'!$H$7*('d_시나리오'!$I$7/'d_고정'!$B$2)*B966</f>
        <v/>
      </c>
      <c r="T966">
        <f>S966*D966</f>
        <v/>
      </c>
      <c r="U966">
        <f>S966*F966*H966</f>
        <v/>
      </c>
      <c r="V966">
        <f>S966*F966*(H966-1)</f>
        <v/>
      </c>
      <c r="W966">
        <f>U966*J966</f>
        <v/>
      </c>
      <c r="X966">
        <f>T966+W966</f>
        <v/>
      </c>
      <c r="Y966">
        <f>(T966*E966+W966*L966)*(1-R966-'d_고정'!$B$13)</f>
        <v/>
      </c>
      <c r="Z966">
        <f>(U966*N966*Q966+'d_고정'!$B$3*('6_기대효과'!$H$7/8)*Q966*'d_고정'!$B$10*P966*('6_기대효과'!$K$7/'d_고정'!$B$9))*(1-R966)</f>
        <v/>
      </c>
      <c r="AA966">
        <f>W966*L966*(1-R966-'d_고정'!$B$13)+U966*MAX(N966-'d_고정'!$B$10*P966*('6_기대효과'!$K$7/'d_고정'!$B$9),0)*Q966*(1-R966)</f>
        <v/>
      </c>
      <c r="AB966">
        <f>Y966+Z966</f>
        <v/>
      </c>
      <c r="AC966">
        <f>Y966/('d_고정'!$B$5*'6_기대효과'!$H$7/8)/'d_고정'!$B$6</f>
        <v/>
      </c>
      <c r="AD966">
        <f>Y966/('d_고정'!$B$8*'6_기대효과'!$H$7/8)</f>
        <v/>
      </c>
    </row>
    <row r="967">
      <c r="A967">
        <f>RAND()</f>
        <v/>
      </c>
      <c r="B967">
        <f>IF('d_시나리오'!$J$2='d_시나리오'!$H$2,'d_시나리오'!$I$2,IF(A967&lt;('d_시나리오'!$I$2-'d_시나리오'!$H$2)/('d_시나리오'!$J$2-'d_시나리오'!$H$2),'d_시나리오'!$H$2+SQRT(A967*('d_시나리오'!$J$2-'d_시나리오'!$H$2)*('d_시나리오'!$I$2-'d_시나리오'!$H$2)),'d_시나리오'!$J$2-SQRT((1-A967)*('d_시나리오'!$J$2-'d_시나리오'!$H$2)*('d_시나리오'!$J$2-'d_시나리오'!$I$2))))</f>
        <v/>
      </c>
      <c r="C967">
        <f>RAND()</f>
        <v/>
      </c>
      <c r="D967">
        <f>BETAINV(RAND(),IF(C967&lt;'d_고정'!$B$26,'d_고정'!$B$23,'d_고정'!$B$16)+1,'d_고정'!$B$17-IF(C967&lt;'d_고정'!$B$26,'d_고정'!$B$23,'d_고정'!$B$16)+1)*('d_고정'!$B$14+('d_고정'!$B$15-'d_고정'!$B$14)*RAND())</f>
        <v/>
      </c>
      <c r="E967">
        <f>INDEX('d_분포'!$A$2:$A$28,RANDBETWEEN(1,27))</f>
        <v/>
      </c>
      <c r="F967">
        <f>INDEX('d_분포'!$C$2:$C$5,RANDBETWEEN(1,4))*(0.9+0.2*RAND())</f>
        <v/>
      </c>
      <c r="G967">
        <f>RAND()</f>
        <v/>
      </c>
      <c r="H967">
        <f>(F967+(1-F967)*('d_고정'!$B$22*BETAINV(RAND(),IF(G967&lt;'d_고정'!$B$26,'d_고정'!$B$25,'d_고정'!$B$20)+1,'d_고정'!$B$21-IF(G967&lt;'d_고정'!$B$26,'d_고정'!$B$25,'d_고정'!$B$20)+1)+(1-'d_고정'!$B$22)*BETAINV(RAND(),IF(G967&lt;'d_고정'!$B$26,'d_고정'!$B$24,'d_고정'!$B$18)+1,'d_고정'!$B$19-IF(G967&lt;'d_고정'!$B$26,'d_고정'!$B$24,'d_고정'!$B$18)+1))*('d_고정'!$B$14+('d_고정'!$B$15-'d_고정'!$B$14)*RAND()))/F967</f>
        <v/>
      </c>
      <c r="I967">
        <f>RAND()</f>
        <v/>
      </c>
      <c r="J967">
        <f>IF('d_시나리오'!$J$3='d_시나리오'!$H$3,'d_시나리오'!$I$3,IF(I967&lt;('d_시나리오'!$I$3-'d_시나리오'!$H$3)/('d_시나리오'!$J$3-'d_시나리오'!$H$3),'d_시나리오'!$H$3+SQRT(I967*('d_시나리오'!$J$3-'d_시나리오'!$H$3)*('d_시나리오'!$I$3-'d_시나리오'!$H$3)),'d_시나리오'!$J$3-SQRT((1-I967)*('d_시나리오'!$J$3-'d_시나리오'!$H$3)*('d_시나리오'!$J$3-'d_시나리오'!$I$3))))</f>
        <v/>
      </c>
      <c r="K967">
        <f>RAND()</f>
        <v/>
      </c>
      <c r="L967">
        <f>IF('d_시나리오'!$J$4='d_시나리오'!$H$4,'d_시나리오'!$I$4,IF(K967&lt;('d_시나리오'!$I$4-'d_시나리오'!$H$4)/('d_시나리오'!$J$4-'d_시나리오'!$H$4),'d_시나리오'!$H$4+SQRT(K967*('d_시나리오'!$J$4-'d_시나리오'!$H$4)*('d_시나리오'!$I$4-'d_시나리오'!$H$4)),'d_시나리오'!$J$4-SQRT((1-K967)*('d_시나리오'!$J$4-'d_시나리오'!$H$4)*('d_시나리오'!$J$4-'d_시나리오'!$I$4))))</f>
        <v/>
      </c>
      <c r="M967">
        <f>RAND()</f>
        <v/>
      </c>
      <c r="N967">
        <f>IF('d_시나리오'!$J$5='d_시나리오'!$H$5,'d_시나리오'!$I$5,IF(M967&lt;('d_시나리오'!$I$5-'d_시나리오'!$H$5)/('d_시나리오'!$J$5-'d_시나리오'!$H$5),'d_시나리오'!$H$5+SQRT(M967*('d_시나리오'!$J$5-'d_시나리오'!$H$5)*('d_시나리오'!$I$5-'d_시나리오'!$H$5)),'d_시나리오'!$J$5-SQRT((1-M967)*('d_시나리오'!$J$5-'d_시나리오'!$H$5)*('d_시나리오'!$J$5-'d_시나리오'!$I$5))))</f>
        <v/>
      </c>
      <c r="O967">
        <f>RAND()</f>
        <v/>
      </c>
      <c r="P967">
        <f>IF('d_시나리오'!$J$6='d_시나리오'!$H$6,'d_시나리오'!$I$6,IF(O967&lt;('d_시나리오'!$I$6-'d_시나리오'!$H$6)/('d_시나리오'!$J$6-'d_시나리오'!$H$6),'d_시나리오'!$H$6+SQRT(O967*('d_시나리오'!$J$6-'d_시나리오'!$H$6)*('d_시나리오'!$I$6-'d_시나리오'!$H$6)),'d_시나리오'!$J$6-SQRT((1-O967)*('d_시나리오'!$J$6-'d_시나리오'!$H$6)*('d_시나리오'!$J$6-'d_시나리오'!$I$6))))</f>
        <v/>
      </c>
      <c r="Q967">
        <f>INDEX('d_분포'!$B$2:$B$57,RANDBETWEEN(1,56))</f>
        <v/>
      </c>
      <c r="R967">
        <f>BETAINV(RAND(),5,5)</f>
        <v/>
      </c>
      <c r="S967">
        <f>'d_고정'!$B$1*'6_기대효과'!$H$7*('d_시나리오'!$I$7/'d_고정'!$B$2)*B967</f>
        <v/>
      </c>
      <c r="T967">
        <f>S967*D967</f>
        <v/>
      </c>
      <c r="U967">
        <f>S967*F967*H967</f>
        <v/>
      </c>
      <c r="V967">
        <f>S967*F967*(H967-1)</f>
        <v/>
      </c>
      <c r="W967">
        <f>U967*J967</f>
        <v/>
      </c>
      <c r="X967">
        <f>T967+W967</f>
        <v/>
      </c>
      <c r="Y967">
        <f>(T967*E967+W967*L967)*(1-R967-'d_고정'!$B$13)</f>
        <v/>
      </c>
      <c r="Z967">
        <f>(U967*N967*Q967+'d_고정'!$B$3*('6_기대효과'!$H$7/8)*Q967*'d_고정'!$B$10*P967*('6_기대효과'!$K$7/'d_고정'!$B$9))*(1-R967)</f>
        <v/>
      </c>
      <c r="AA967">
        <f>W967*L967*(1-R967-'d_고정'!$B$13)+U967*MAX(N967-'d_고정'!$B$10*P967*('6_기대효과'!$K$7/'d_고정'!$B$9),0)*Q967*(1-R967)</f>
        <v/>
      </c>
      <c r="AB967">
        <f>Y967+Z967</f>
        <v/>
      </c>
      <c r="AC967">
        <f>Y967/('d_고정'!$B$5*'6_기대효과'!$H$7/8)/'d_고정'!$B$6</f>
        <v/>
      </c>
      <c r="AD967">
        <f>Y967/('d_고정'!$B$8*'6_기대효과'!$H$7/8)</f>
        <v/>
      </c>
    </row>
    <row r="968">
      <c r="A968">
        <f>RAND()</f>
        <v/>
      </c>
      <c r="B968">
        <f>IF('d_시나리오'!$J$2='d_시나리오'!$H$2,'d_시나리오'!$I$2,IF(A968&lt;('d_시나리오'!$I$2-'d_시나리오'!$H$2)/('d_시나리오'!$J$2-'d_시나리오'!$H$2),'d_시나리오'!$H$2+SQRT(A968*('d_시나리오'!$J$2-'d_시나리오'!$H$2)*('d_시나리오'!$I$2-'d_시나리오'!$H$2)),'d_시나리오'!$J$2-SQRT((1-A968)*('d_시나리오'!$J$2-'d_시나리오'!$H$2)*('d_시나리오'!$J$2-'d_시나리오'!$I$2))))</f>
        <v/>
      </c>
      <c r="C968">
        <f>RAND()</f>
        <v/>
      </c>
      <c r="D968">
        <f>BETAINV(RAND(),IF(C968&lt;'d_고정'!$B$26,'d_고정'!$B$23,'d_고정'!$B$16)+1,'d_고정'!$B$17-IF(C968&lt;'d_고정'!$B$26,'d_고정'!$B$23,'d_고정'!$B$16)+1)*('d_고정'!$B$14+('d_고정'!$B$15-'d_고정'!$B$14)*RAND())</f>
        <v/>
      </c>
      <c r="E968">
        <f>INDEX('d_분포'!$A$2:$A$28,RANDBETWEEN(1,27))</f>
        <v/>
      </c>
      <c r="F968">
        <f>INDEX('d_분포'!$C$2:$C$5,RANDBETWEEN(1,4))*(0.9+0.2*RAND())</f>
        <v/>
      </c>
      <c r="G968">
        <f>RAND()</f>
        <v/>
      </c>
      <c r="H968">
        <f>(F968+(1-F968)*('d_고정'!$B$22*BETAINV(RAND(),IF(G968&lt;'d_고정'!$B$26,'d_고정'!$B$25,'d_고정'!$B$20)+1,'d_고정'!$B$21-IF(G968&lt;'d_고정'!$B$26,'d_고정'!$B$25,'d_고정'!$B$20)+1)+(1-'d_고정'!$B$22)*BETAINV(RAND(),IF(G968&lt;'d_고정'!$B$26,'d_고정'!$B$24,'d_고정'!$B$18)+1,'d_고정'!$B$19-IF(G968&lt;'d_고정'!$B$26,'d_고정'!$B$24,'d_고정'!$B$18)+1))*('d_고정'!$B$14+('d_고정'!$B$15-'d_고정'!$B$14)*RAND()))/F968</f>
        <v/>
      </c>
      <c r="I968">
        <f>RAND()</f>
        <v/>
      </c>
      <c r="J968">
        <f>IF('d_시나리오'!$J$3='d_시나리오'!$H$3,'d_시나리오'!$I$3,IF(I968&lt;('d_시나리오'!$I$3-'d_시나리오'!$H$3)/('d_시나리오'!$J$3-'d_시나리오'!$H$3),'d_시나리오'!$H$3+SQRT(I968*('d_시나리오'!$J$3-'d_시나리오'!$H$3)*('d_시나리오'!$I$3-'d_시나리오'!$H$3)),'d_시나리오'!$J$3-SQRT((1-I968)*('d_시나리오'!$J$3-'d_시나리오'!$H$3)*('d_시나리오'!$J$3-'d_시나리오'!$I$3))))</f>
        <v/>
      </c>
      <c r="K968">
        <f>RAND()</f>
        <v/>
      </c>
      <c r="L968">
        <f>IF('d_시나리오'!$J$4='d_시나리오'!$H$4,'d_시나리오'!$I$4,IF(K968&lt;('d_시나리오'!$I$4-'d_시나리오'!$H$4)/('d_시나리오'!$J$4-'d_시나리오'!$H$4),'d_시나리오'!$H$4+SQRT(K968*('d_시나리오'!$J$4-'d_시나리오'!$H$4)*('d_시나리오'!$I$4-'d_시나리오'!$H$4)),'d_시나리오'!$J$4-SQRT((1-K968)*('d_시나리오'!$J$4-'d_시나리오'!$H$4)*('d_시나리오'!$J$4-'d_시나리오'!$I$4))))</f>
        <v/>
      </c>
      <c r="M968">
        <f>RAND()</f>
        <v/>
      </c>
      <c r="N968">
        <f>IF('d_시나리오'!$J$5='d_시나리오'!$H$5,'d_시나리오'!$I$5,IF(M968&lt;('d_시나리오'!$I$5-'d_시나리오'!$H$5)/('d_시나리오'!$J$5-'d_시나리오'!$H$5),'d_시나리오'!$H$5+SQRT(M968*('d_시나리오'!$J$5-'d_시나리오'!$H$5)*('d_시나리오'!$I$5-'d_시나리오'!$H$5)),'d_시나리오'!$J$5-SQRT((1-M968)*('d_시나리오'!$J$5-'d_시나리오'!$H$5)*('d_시나리오'!$J$5-'d_시나리오'!$I$5))))</f>
        <v/>
      </c>
      <c r="O968">
        <f>RAND()</f>
        <v/>
      </c>
      <c r="P968">
        <f>IF('d_시나리오'!$J$6='d_시나리오'!$H$6,'d_시나리오'!$I$6,IF(O968&lt;('d_시나리오'!$I$6-'d_시나리오'!$H$6)/('d_시나리오'!$J$6-'d_시나리오'!$H$6),'d_시나리오'!$H$6+SQRT(O968*('d_시나리오'!$J$6-'d_시나리오'!$H$6)*('d_시나리오'!$I$6-'d_시나리오'!$H$6)),'d_시나리오'!$J$6-SQRT((1-O968)*('d_시나리오'!$J$6-'d_시나리오'!$H$6)*('d_시나리오'!$J$6-'d_시나리오'!$I$6))))</f>
        <v/>
      </c>
      <c r="Q968">
        <f>INDEX('d_분포'!$B$2:$B$57,RANDBETWEEN(1,56))</f>
        <v/>
      </c>
      <c r="R968">
        <f>BETAINV(RAND(),5,5)</f>
        <v/>
      </c>
      <c r="S968">
        <f>'d_고정'!$B$1*'6_기대효과'!$H$7*('d_시나리오'!$I$7/'d_고정'!$B$2)*B968</f>
        <v/>
      </c>
      <c r="T968">
        <f>S968*D968</f>
        <v/>
      </c>
      <c r="U968">
        <f>S968*F968*H968</f>
        <v/>
      </c>
      <c r="V968">
        <f>S968*F968*(H968-1)</f>
        <v/>
      </c>
      <c r="W968">
        <f>U968*J968</f>
        <v/>
      </c>
      <c r="X968">
        <f>T968+W968</f>
        <v/>
      </c>
      <c r="Y968">
        <f>(T968*E968+W968*L968)*(1-R968-'d_고정'!$B$13)</f>
        <v/>
      </c>
      <c r="Z968">
        <f>(U968*N968*Q968+'d_고정'!$B$3*('6_기대효과'!$H$7/8)*Q968*'d_고정'!$B$10*P968*('6_기대효과'!$K$7/'d_고정'!$B$9))*(1-R968)</f>
        <v/>
      </c>
      <c r="AA968">
        <f>W968*L968*(1-R968-'d_고정'!$B$13)+U968*MAX(N968-'d_고정'!$B$10*P968*('6_기대효과'!$K$7/'d_고정'!$B$9),0)*Q968*(1-R968)</f>
        <v/>
      </c>
      <c r="AB968">
        <f>Y968+Z968</f>
        <v/>
      </c>
      <c r="AC968">
        <f>Y968/('d_고정'!$B$5*'6_기대효과'!$H$7/8)/'d_고정'!$B$6</f>
        <v/>
      </c>
      <c r="AD968">
        <f>Y968/('d_고정'!$B$8*'6_기대효과'!$H$7/8)</f>
        <v/>
      </c>
    </row>
    <row r="969">
      <c r="A969">
        <f>RAND()</f>
        <v/>
      </c>
      <c r="B969">
        <f>IF('d_시나리오'!$J$2='d_시나리오'!$H$2,'d_시나리오'!$I$2,IF(A969&lt;('d_시나리오'!$I$2-'d_시나리오'!$H$2)/('d_시나리오'!$J$2-'d_시나리오'!$H$2),'d_시나리오'!$H$2+SQRT(A969*('d_시나리오'!$J$2-'d_시나리오'!$H$2)*('d_시나리오'!$I$2-'d_시나리오'!$H$2)),'d_시나리오'!$J$2-SQRT((1-A969)*('d_시나리오'!$J$2-'d_시나리오'!$H$2)*('d_시나리오'!$J$2-'d_시나리오'!$I$2))))</f>
        <v/>
      </c>
      <c r="C969">
        <f>RAND()</f>
        <v/>
      </c>
      <c r="D969">
        <f>BETAINV(RAND(),IF(C969&lt;'d_고정'!$B$26,'d_고정'!$B$23,'d_고정'!$B$16)+1,'d_고정'!$B$17-IF(C969&lt;'d_고정'!$B$26,'d_고정'!$B$23,'d_고정'!$B$16)+1)*('d_고정'!$B$14+('d_고정'!$B$15-'d_고정'!$B$14)*RAND())</f>
        <v/>
      </c>
      <c r="E969">
        <f>INDEX('d_분포'!$A$2:$A$28,RANDBETWEEN(1,27))</f>
        <v/>
      </c>
      <c r="F969">
        <f>INDEX('d_분포'!$C$2:$C$5,RANDBETWEEN(1,4))*(0.9+0.2*RAND())</f>
        <v/>
      </c>
      <c r="G969">
        <f>RAND()</f>
        <v/>
      </c>
      <c r="H969">
        <f>(F969+(1-F969)*('d_고정'!$B$22*BETAINV(RAND(),IF(G969&lt;'d_고정'!$B$26,'d_고정'!$B$25,'d_고정'!$B$20)+1,'d_고정'!$B$21-IF(G969&lt;'d_고정'!$B$26,'d_고정'!$B$25,'d_고정'!$B$20)+1)+(1-'d_고정'!$B$22)*BETAINV(RAND(),IF(G969&lt;'d_고정'!$B$26,'d_고정'!$B$24,'d_고정'!$B$18)+1,'d_고정'!$B$19-IF(G969&lt;'d_고정'!$B$26,'d_고정'!$B$24,'d_고정'!$B$18)+1))*('d_고정'!$B$14+('d_고정'!$B$15-'d_고정'!$B$14)*RAND()))/F969</f>
        <v/>
      </c>
      <c r="I969">
        <f>RAND()</f>
        <v/>
      </c>
      <c r="J969">
        <f>IF('d_시나리오'!$J$3='d_시나리오'!$H$3,'d_시나리오'!$I$3,IF(I969&lt;('d_시나리오'!$I$3-'d_시나리오'!$H$3)/('d_시나리오'!$J$3-'d_시나리오'!$H$3),'d_시나리오'!$H$3+SQRT(I969*('d_시나리오'!$J$3-'d_시나리오'!$H$3)*('d_시나리오'!$I$3-'d_시나리오'!$H$3)),'d_시나리오'!$J$3-SQRT((1-I969)*('d_시나리오'!$J$3-'d_시나리오'!$H$3)*('d_시나리오'!$J$3-'d_시나리오'!$I$3))))</f>
        <v/>
      </c>
      <c r="K969">
        <f>RAND()</f>
        <v/>
      </c>
      <c r="L969">
        <f>IF('d_시나리오'!$J$4='d_시나리오'!$H$4,'d_시나리오'!$I$4,IF(K969&lt;('d_시나리오'!$I$4-'d_시나리오'!$H$4)/('d_시나리오'!$J$4-'d_시나리오'!$H$4),'d_시나리오'!$H$4+SQRT(K969*('d_시나리오'!$J$4-'d_시나리오'!$H$4)*('d_시나리오'!$I$4-'d_시나리오'!$H$4)),'d_시나리오'!$J$4-SQRT((1-K969)*('d_시나리오'!$J$4-'d_시나리오'!$H$4)*('d_시나리오'!$J$4-'d_시나리오'!$I$4))))</f>
        <v/>
      </c>
      <c r="M969">
        <f>RAND()</f>
        <v/>
      </c>
      <c r="N969">
        <f>IF('d_시나리오'!$J$5='d_시나리오'!$H$5,'d_시나리오'!$I$5,IF(M969&lt;('d_시나리오'!$I$5-'d_시나리오'!$H$5)/('d_시나리오'!$J$5-'d_시나리오'!$H$5),'d_시나리오'!$H$5+SQRT(M969*('d_시나리오'!$J$5-'d_시나리오'!$H$5)*('d_시나리오'!$I$5-'d_시나리오'!$H$5)),'d_시나리오'!$J$5-SQRT((1-M969)*('d_시나리오'!$J$5-'d_시나리오'!$H$5)*('d_시나리오'!$J$5-'d_시나리오'!$I$5))))</f>
        <v/>
      </c>
      <c r="O969">
        <f>RAND()</f>
        <v/>
      </c>
      <c r="P969">
        <f>IF('d_시나리오'!$J$6='d_시나리오'!$H$6,'d_시나리오'!$I$6,IF(O969&lt;('d_시나리오'!$I$6-'d_시나리오'!$H$6)/('d_시나리오'!$J$6-'d_시나리오'!$H$6),'d_시나리오'!$H$6+SQRT(O969*('d_시나리오'!$J$6-'d_시나리오'!$H$6)*('d_시나리오'!$I$6-'d_시나리오'!$H$6)),'d_시나리오'!$J$6-SQRT((1-O969)*('d_시나리오'!$J$6-'d_시나리오'!$H$6)*('d_시나리오'!$J$6-'d_시나리오'!$I$6))))</f>
        <v/>
      </c>
      <c r="Q969">
        <f>INDEX('d_분포'!$B$2:$B$57,RANDBETWEEN(1,56))</f>
        <v/>
      </c>
      <c r="R969">
        <f>BETAINV(RAND(),5,5)</f>
        <v/>
      </c>
      <c r="S969">
        <f>'d_고정'!$B$1*'6_기대효과'!$H$7*('d_시나리오'!$I$7/'d_고정'!$B$2)*B969</f>
        <v/>
      </c>
      <c r="T969">
        <f>S969*D969</f>
        <v/>
      </c>
      <c r="U969">
        <f>S969*F969*H969</f>
        <v/>
      </c>
      <c r="V969">
        <f>S969*F969*(H969-1)</f>
        <v/>
      </c>
      <c r="W969">
        <f>U969*J969</f>
        <v/>
      </c>
      <c r="X969">
        <f>T969+W969</f>
        <v/>
      </c>
      <c r="Y969">
        <f>(T969*E969+W969*L969)*(1-R969-'d_고정'!$B$13)</f>
        <v/>
      </c>
      <c r="Z969">
        <f>(U969*N969*Q969+'d_고정'!$B$3*('6_기대효과'!$H$7/8)*Q969*'d_고정'!$B$10*P969*('6_기대효과'!$K$7/'d_고정'!$B$9))*(1-R969)</f>
        <v/>
      </c>
      <c r="AA969">
        <f>W969*L969*(1-R969-'d_고정'!$B$13)+U969*MAX(N969-'d_고정'!$B$10*P969*('6_기대효과'!$K$7/'d_고정'!$B$9),0)*Q969*(1-R969)</f>
        <v/>
      </c>
      <c r="AB969">
        <f>Y969+Z969</f>
        <v/>
      </c>
      <c r="AC969">
        <f>Y969/('d_고정'!$B$5*'6_기대효과'!$H$7/8)/'d_고정'!$B$6</f>
        <v/>
      </c>
      <c r="AD969">
        <f>Y969/('d_고정'!$B$8*'6_기대효과'!$H$7/8)</f>
        <v/>
      </c>
    </row>
    <row r="970">
      <c r="A970">
        <f>RAND()</f>
        <v/>
      </c>
      <c r="B970">
        <f>IF('d_시나리오'!$J$2='d_시나리오'!$H$2,'d_시나리오'!$I$2,IF(A970&lt;('d_시나리오'!$I$2-'d_시나리오'!$H$2)/('d_시나리오'!$J$2-'d_시나리오'!$H$2),'d_시나리오'!$H$2+SQRT(A970*('d_시나리오'!$J$2-'d_시나리오'!$H$2)*('d_시나리오'!$I$2-'d_시나리오'!$H$2)),'d_시나리오'!$J$2-SQRT((1-A970)*('d_시나리오'!$J$2-'d_시나리오'!$H$2)*('d_시나리오'!$J$2-'d_시나리오'!$I$2))))</f>
        <v/>
      </c>
      <c r="C970">
        <f>RAND()</f>
        <v/>
      </c>
      <c r="D970">
        <f>BETAINV(RAND(),IF(C970&lt;'d_고정'!$B$26,'d_고정'!$B$23,'d_고정'!$B$16)+1,'d_고정'!$B$17-IF(C970&lt;'d_고정'!$B$26,'d_고정'!$B$23,'d_고정'!$B$16)+1)*('d_고정'!$B$14+('d_고정'!$B$15-'d_고정'!$B$14)*RAND())</f>
        <v/>
      </c>
      <c r="E970">
        <f>INDEX('d_분포'!$A$2:$A$28,RANDBETWEEN(1,27))</f>
        <v/>
      </c>
      <c r="F970">
        <f>INDEX('d_분포'!$C$2:$C$5,RANDBETWEEN(1,4))*(0.9+0.2*RAND())</f>
        <v/>
      </c>
      <c r="G970">
        <f>RAND()</f>
        <v/>
      </c>
      <c r="H970">
        <f>(F970+(1-F970)*('d_고정'!$B$22*BETAINV(RAND(),IF(G970&lt;'d_고정'!$B$26,'d_고정'!$B$25,'d_고정'!$B$20)+1,'d_고정'!$B$21-IF(G970&lt;'d_고정'!$B$26,'d_고정'!$B$25,'d_고정'!$B$20)+1)+(1-'d_고정'!$B$22)*BETAINV(RAND(),IF(G970&lt;'d_고정'!$B$26,'d_고정'!$B$24,'d_고정'!$B$18)+1,'d_고정'!$B$19-IF(G970&lt;'d_고정'!$B$26,'d_고정'!$B$24,'d_고정'!$B$18)+1))*('d_고정'!$B$14+('d_고정'!$B$15-'d_고정'!$B$14)*RAND()))/F970</f>
        <v/>
      </c>
      <c r="I970">
        <f>RAND()</f>
        <v/>
      </c>
      <c r="J970">
        <f>IF('d_시나리오'!$J$3='d_시나리오'!$H$3,'d_시나리오'!$I$3,IF(I970&lt;('d_시나리오'!$I$3-'d_시나리오'!$H$3)/('d_시나리오'!$J$3-'d_시나리오'!$H$3),'d_시나리오'!$H$3+SQRT(I970*('d_시나리오'!$J$3-'d_시나리오'!$H$3)*('d_시나리오'!$I$3-'d_시나리오'!$H$3)),'d_시나리오'!$J$3-SQRT((1-I970)*('d_시나리오'!$J$3-'d_시나리오'!$H$3)*('d_시나리오'!$J$3-'d_시나리오'!$I$3))))</f>
        <v/>
      </c>
      <c r="K970">
        <f>RAND()</f>
        <v/>
      </c>
      <c r="L970">
        <f>IF('d_시나리오'!$J$4='d_시나리오'!$H$4,'d_시나리오'!$I$4,IF(K970&lt;('d_시나리오'!$I$4-'d_시나리오'!$H$4)/('d_시나리오'!$J$4-'d_시나리오'!$H$4),'d_시나리오'!$H$4+SQRT(K970*('d_시나리오'!$J$4-'d_시나리오'!$H$4)*('d_시나리오'!$I$4-'d_시나리오'!$H$4)),'d_시나리오'!$J$4-SQRT((1-K970)*('d_시나리오'!$J$4-'d_시나리오'!$H$4)*('d_시나리오'!$J$4-'d_시나리오'!$I$4))))</f>
        <v/>
      </c>
      <c r="M970">
        <f>RAND()</f>
        <v/>
      </c>
      <c r="N970">
        <f>IF('d_시나리오'!$J$5='d_시나리오'!$H$5,'d_시나리오'!$I$5,IF(M970&lt;('d_시나리오'!$I$5-'d_시나리오'!$H$5)/('d_시나리오'!$J$5-'d_시나리오'!$H$5),'d_시나리오'!$H$5+SQRT(M970*('d_시나리오'!$J$5-'d_시나리오'!$H$5)*('d_시나리오'!$I$5-'d_시나리오'!$H$5)),'d_시나리오'!$J$5-SQRT((1-M970)*('d_시나리오'!$J$5-'d_시나리오'!$H$5)*('d_시나리오'!$J$5-'d_시나리오'!$I$5))))</f>
        <v/>
      </c>
      <c r="O970">
        <f>RAND()</f>
        <v/>
      </c>
      <c r="P970">
        <f>IF('d_시나리오'!$J$6='d_시나리오'!$H$6,'d_시나리오'!$I$6,IF(O970&lt;('d_시나리오'!$I$6-'d_시나리오'!$H$6)/('d_시나리오'!$J$6-'d_시나리오'!$H$6),'d_시나리오'!$H$6+SQRT(O970*('d_시나리오'!$J$6-'d_시나리오'!$H$6)*('d_시나리오'!$I$6-'d_시나리오'!$H$6)),'d_시나리오'!$J$6-SQRT((1-O970)*('d_시나리오'!$J$6-'d_시나리오'!$H$6)*('d_시나리오'!$J$6-'d_시나리오'!$I$6))))</f>
        <v/>
      </c>
      <c r="Q970">
        <f>INDEX('d_분포'!$B$2:$B$57,RANDBETWEEN(1,56))</f>
        <v/>
      </c>
      <c r="R970">
        <f>BETAINV(RAND(),5,5)</f>
        <v/>
      </c>
      <c r="S970">
        <f>'d_고정'!$B$1*'6_기대효과'!$H$7*('d_시나리오'!$I$7/'d_고정'!$B$2)*B970</f>
        <v/>
      </c>
      <c r="T970">
        <f>S970*D970</f>
        <v/>
      </c>
      <c r="U970">
        <f>S970*F970*H970</f>
        <v/>
      </c>
      <c r="V970">
        <f>S970*F970*(H970-1)</f>
        <v/>
      </c>
      <c r="W970">
        <f>U970*J970</f>
        <v/>
      </c>
      <c r="X970">
        <f>T970+W970</f>
        <v/>
      </c>
      <c r="Y970">
        <f>(T970*E970+W970*L970)*(1-R970-'d_고정'!$B$13)</f>
        <v/>
      </c>
      <c r="Z970">
        <f>(U970*N970*Q970+'d_고정'!$B$3*('6_기대효과'!$H$7/8)*Q970*'d_고정'!$B$10*P970*('6_기대효과'!$K$7/'d_고정'!$B$9))*(1-R970)</f>
        <v/>
      </c>
      <c r="AA970">
        <f>W970*L970*(1-R970-'d_고정'!$B$13)+U970*MAX(N970-'d_고정'!$B$10*P970*('6_기대효과'!$K$7/'d_고정'!$B$9),0)*Q970*(1-R970)</f>
        <v/>
      </c>
      <c r="AB970">
        <f>Y970+Z970</f>
        <v/>
      </c>
      <c r="AC970">
        <f>Y970/('d_고정'!$B$5*'6_기대효과'!$H$7/8)/'d_고정'!$B$6</f>
        <v/>
      </c>
      <c r="AD970">
        <f>Y970/('d_고정'!$B$8*'6_기대효과'!$H$7/8)</f>
        <v/>
      </c>
    </row>
    <row r="971">
      <c r="A971">
        <f>RAND()</f>
        <v/>
      </c>
      <c r="B971">
        <f>IF('d_시나리오'!$J$2='d_시나리오'!$H$2,'d_시나리오'!$I$2,IF(A971&lt;('d_시나리오'!$I$2-'d_시나리오'!$H$2)/('d_시나리오'!$J$2-'d_시나리오'!$H$2),'d_시나리오'!$H$2+SQRT(A971*('d_시나리오'!$J$2-'d_시나리오'!$H$2)*('d_시나리오'!$I$2-'d_시나리오'!$H$2)),'d_시나리오'!$J$2-SQRT((1-A971)*('d_시나리오'!$J$2-'d_시나리오'!$H$2)*('d_시나리오'!$J$2-'d_시나리오'!$I$2))))</f>
        <v/>
      </c>
      <c r="C971">
        <f>RAND()</f>
        <v/>
      </c>
      <c r="D971">
        <f>BETAINV(RAND(),IF(C971&lt;'d_고정'!$B$26,'d_고정'!$B$23,'d_고정'!$B$16)+1,'d_고정'!$B$17-IF(C971&lt;'d_고정'!$B$26,'d_고정'!$B$23,'d_고정'!$B$16)+1)*('d_고정'!$B$14+('d_고정'!$B$15-'d_고정'!$B$14)*RAND())</f>
        <v/>
      </c>
      <c r="E971">
        <f>INDEX('d_분포'!$A$2:$A$28,RANDBETWEEN(1,27))</f>
        <v/>
      </c>
      <c r="F971">
        <f>INDEX('d_분포'!$C$2:$C$5,RANDBETWEEN(1,4))*(0.9+0.2*RAND())</f>
        <v/>
      </c>
      <c r="G971">
        <f>RAND()</f>
        <v/>
      </c>
      <c r="H971">
        <f>(F971+(1-F971)*('d_고정'!$B$22*BETAINV(RAND(),IF(G971&lt;'d_고정'!$B$26,'d_고정'!$B$25,'d_고정'!$B$20)+1,'d_고정'!$B$21-IF(G971&lt;'d_고정'!$B$26,'d_고정'!$B$25,'d_고정'!$B$20)+1)+(1-'d_고정'!$B$22)*BETAINV(RAND(),IF(G971&lt;'d_고정'!$B$26,'d_고정'!$B$24,'d_고정'!$B$18)+1,'d_고정'!$B$19-IF(G971&lt;'d_고정'!$B$26,'d_고정'!$B$24,'d_고정'!$B$18)+1))*('d_고정'!$B$14+('d_고정'!$B$15-'d_고정'!$B$14)*RAND()))/F971</f>
        <v/>
      </c>
      <c r="I971">
        <f>RAND()</f>
        <v/>
      </c>
      <c r="J971">
        <f>IF('d_시나리오'!$J$3='d_시나리오'!$H$3,'d_시나리오'!$I$3,IF(I971&lt;('d_시나리오'!$I$3-'d_시나리오'!$H$3)/('d_시나리오'!$J$3-'d_시나리오'!$H$3),'d_시나리오'!$H$3+SQRT(I971*('d_시나리오'!$J$3-'d_시나리오'!$H$3)*('d_시나리오'!$I$3-'d_시나리오'!$H$3)),'d_시나리오'!$J$3-SQRT((1-I971)*('d_시나리오'!$J$3-'d_시나리오'!$H$3)*('d_시나리오'!$J$3-'d_시나리오'!$I$3))))</f>
        <v/>
      </c>
      <c r="K971">
        <f>RAND()</f>
        <v/>
      </c>
      <c r="L971">
        <f>IF('d_시나리오'!$J$4='d_시나리오'!$H$4,'d_시나리오'!$I$4,IF(K971&lt;('d_시나리오'!$I$4-'d_시나리오'!$H$4)/('d_시나리오'!$J$4-'d_시나리오'!$H$4),'d_시나리오'!$H$4+SQRT(K971*('d_시나리오'!$J$4-'d_시나리오'!$H$4)*('d_시나리오'!$I$4-'d_시나리오'!$H$4)),'d_시나리오'!$J$4-SQRT((1-K971)*('d_시나리오'!$J$4-'d_시나리오'!$H$4)*('d_시나리오'!$J$4-'d_시나리오'!$I$4))))</f>
        <v/>
      </c>
      <c r="M971">
        <f>RAND()</f>
        <v/>
      </c>
      <c r="N971">
        <f>IF('d_시나리오'!$J$5='d_시나리오'!$H$5,'d_시나리오'!$I$5,IF(M971&lt;('d_시나리오'!$I$5-'d_시나리오'!$H$5)/('d_시나리오'!$J$5-'d_시나리오'!$H$5),'d_시나리오'!$H$5+SQRT(M971*('d_시나리오'!$J$5-'d_시나리오'!$H$5)*('d_시나리오'!$I$5-'d_시나리오'!$H$5)),'d_시나리오'!$J$5-SQRT((1-M971)*('d_시나리오'!$J$5-'d_시나리오'!$H$5)*('d_시나리오'!$J$5-'d_시나리오'!$I$5))))</f>
        <v/>
      </c>
      <c r="O971">
        <f>RAND()</f>
        <v/>
      </c>
      <c r="P971">
        <f>IF('d_시나리오'!$J$6='d_시나리오'!$H$6,'d_시나리오'!$I$6,IF(O971&lt;('d_시나리오'!$I$6-'d_시나리오'!$H$6)/('d_시나리오'!$J$6-'d_시나리오'!$H$6),'d_시나리오'!$H$6+SQRT(O971*('d_시나리오'!$J$6-'d_시나리오'!$H$6)*('d_시나리오'!$I$6-'d_시나리오'!$H$6)),'d_시나리오'!$J$6-SQRT((1-O971)*('d_시나리오'!$J$6-'d_시나리오'!$H$6)*('d_시나리오'!$J$6-'d_시나리오'!$I$6))))</f>
        <v/>
      </c>
      <c r="Q971">
        <f>INDEX('d_분포'!$B$2:$B$57,RANDBETWEEN(1,56))</f>
        <v/>
      </c>
      <c r="R971">
        <f>BETAINV(RAND(),5,5)</f>
        <v/>
      </c>
      <c r="S971">
        <f>'d_고정'!$B$1*'6_기대효과'!$H$7*('d_시나리오'!$I$7/'d_고정'!$B$2)*B971</f>
        <v/>
      </c>
      <c r="T971">
        <f>S971*D971</f>
        <v/>
      </c>
      <c r="U971">
        <f>S971*F971*H971</f>
        <v/>
      </c>
      <c r="V971">
        <f>S971*F971*(H971-1)</f>
        <v/>
      </c>
      <c r="W971">
        <f>U971*J971</f>
        <v/>
      </c>
      <c r="X971">
        <f>T971+W971</f>
        <v/>
      </c>
      <c r="Y971">
        <f>(T971*E971+W971*L971)*(1-R971-'d_고정'!$B$13)</f>
        <v/>
      </c>
      <c r="Z971">
        <f>(U971*N971*Q971+'d_고정'!$B$3*('6_기대효과'!$H$7/8)*Q971*'d_고정'!$B$10*P971*('6_기대효과'!$K$7/'d_고정'!$B$9))*(1-R971)</f>
        <v/>
      </c>
      <c r="AA971">
        <f>W971*L971*(1-R971-'d_고정'!$B$13)+U971*MAX(N971-'d_고정'!$B$10*P971*('6_기대효과'!$K$7/'d_고정'!$B$9),0)*Q971*(1-R971)</f>
        <v/>
      </c>
      <c r="AB971">
        <f>Y971+Z971</f>
        <v/>
      </c>
      <c r="AC971">
        <f>Y971/('d_고정'!$B$5*'6_기대효과'!$H$7/8)/'d_고정'!$B$6</f>
        <v/>
      </c>
      <c r="AD971">
        <f>Y971/('d_고정'!$B$8*'6_기대효과'!$H$7/8)</f>
        <v/>
      </c>
    </row>
    <row r="972">
      <c r="A972">
        <f>RAND()</f>
        <v/>
      </c>
      <c r="B972">
        <f>IF('d_시나리오'!$J$2='d_시나리오'!$H$2,'d_시나리오'!$I$2,IF(A972&lt;('d_시나리오'!$I$2-'d_시나리오'!$H$2)/('d_시나리오'!$J$2-'d_시나리오'!$H$2),'d_시나리오'!$H$2+SQRT(A972*('d_시나리오'!$J$2-'d_시나리오'!$H$2)*('d_시나리오'!$I$2-'d_시나리오'!$H$2)),'d_시나리오'!$J$2-SQRT((1-A972)*('d_시나리오'!$J$2-'d_시나리오'!$H$2)*('d_시나리오'!$J$2-'d_시나리오'!$I$2))))</f>
        <v/>
      </c>
      <c r="C972">
        <f>RAND()</f>
        <v/>
      </c>
      <c r="D972">
        <f>BETAINV(RAND(),IF(C972&lt;'d_고정'!$B$26,'d_고정'!$B$23,'d_고정'!$B$16)+1,'d_고정'!$B$17-IF(C972&lt;'d_고정'!$B$26,'d_고정'!$B$23,'d_고정'!$B$16)+1)*('d_고정'!$B$14+('d_고정'!$B$15-'d_고정'!$B$14)*RAND())</f>
        <v/>
      </c>
      <c r="E972">
        <f>INDEX('d_분포'!$A$2:$A$28,RANDBETWEEN(1,27))</f>
        <v/>
      </c>
      <c r="F972">
        <f>INDEX('d_분포'!$C$2:$C$5,RANDBETWEEN(1,4))*(0.9+0.2*RAND())</f>
        <v/>
      </c>
      <c r="G972">
        <f>RAND()</f>
        <v/>
      </c>
      <c r="H972">
        <f>(F972+(1-F972)*('d_고정'!$B$22*BETAINV(RAND(),IF(G972&lt;'d_고정'!$B$26,'d_고정'!$B$25,'d_고정'!$B$20)+1,'d_고정'!$B$21-IF(G972&lt;'d_고정'!$B$26,'d_고정'!$B$25,'d_고정'!$B$20)+1)+(1-'d_고정'!$B$22)*BETAINV(RAND(),IF(G972&lt;'d_고정'!$B$26,'d_고정'!$B$24,'d_고정'!$B$18)+1,'d_고정'!$B$19-IF(G972&lt;'d_고정'!$B$26,'d_고정'!$B$24,'d_고정'!$B$18)+1))*('d_고정'!$B$14+('d_고정'!$B$15-'d_고정'!$B$14)*RAND()))/F972</f>
        <v/>
      </c>
      <c r="I972">
        <f>RAND()</f>
        <v/>
      </c>
      <c r="J972">
        <f>IF('d_시나리오'!$J$3='d_시나리오'!$H$3,'d_시나리오'!$I$3,IF(I972&lt;('d_시나리오'!$I$3-'d_시나리오'!$H$3)/('d_시나리오'!$J$3-'d_시나리오'!$H$3),'d_시나리오'!$H$3+SQRT(I972*('d_시나리오'!$J$3-'d_시나리오'!$H$3)*('d_시나리오'!$I$3-'d_시나리오'!$H$3)),'d_시나리오'!$J$3-SQRT((1-I972)*('d_시나리오'!$J$3-'d_시나리오'!$H$3)*('d_시나리오'!$J$3-'d_시나리오'!$I$3))))</f>
        <v/>
      </c>
      <c r="K972">
        <f>RAND()</f>
        <v/>
      </c>
      <c r="L972">
        <f>IF('d_시나리오'!$J$4='d_시나리오'!$H$4,'d_시나리오'!$I$4,IF(K972&lt;('d_시나리오'!$I$4-'d_시나리오'!$H$4)/('d_시나리오'!$J$4-'d_시나리오'!$H$4),'d_시나리오'!$H$4+SQRT(K972*('d_시나리오'!$J$4-'d_시나리오'!$H$4)*('d_시나리오'!$I$4-'d_시나리오'!$H$4)),'d_시나리오'!$J$4-SQRT((1-K972)*('d_시나리오'!$J$4-'d_시나리오'!$H$4)*('d_시나리오'!$J$4-'d_시나리오'!$I$4))))</f>
        <v/>
      </c>
      <c r="M972">
        <f>RAND()</f>
        <v/>
      </c>
      <c r="N972">
        <f>IF('d_시나리오'!$J$5='d_시나리오'!$H$5,'d_시나리오'!$I$5,IF(M972&lt;('d_시나리오'!$I$5-'d_시나리오'!$H$5)/('d_시나리오'!$J$5-'d_시나리오'!$H$5),'d_시나리오'!$H$5+SQRT(M972*('d_시나리오'!$J$5-'d_시나리오'!$H$5)*('d_시나리오'!$I$5-'d_시나리오'!$H$5)),'d_시나리오'!$J$5-SQRT((1-M972)*('d_시나리오'!$J$5-'d_시나리오'!$H$5)*('d_시나리오'!$J$5-'d_시나리오'!$I$5))))</f>
        <v/>
      </c>
      <c r="O972">
        <f>RAND()</f>
        <v/>
      </c>
      <c r="P972">
        <f>IF('d_시나리오'!$J$6='d_시나리오'!$H$6,'d_시나리오'!$I$6,IF(O972&lt;('d_시나리오'!$I$6-'d_시나리오'!$H$6)/('d_시나리오'!$J$6-'d_시나리오'!$H$6),'d_시나리오'!$H$6+SQRT(O972*('d_시나리오'!$J$6-'d_시나리오'!$H$6)*('d_시나리오'!$I$6-'d_시나리오'!$H$6)),'d_시나리오'!$J$6-SQRT((1-O972)*('d_시나리오'!$J$6-'d_시나리오'!$H$6)*('d_시나리오'!$J$6-'d_시나리오'!$I$6))))</f>
        <v/>
      </c>
      <c r="Q972">
        <f>INDEX('d_분포'!$B$2:$B$57,RANDBETWEEN(1,56))</f>
        <v/>
      </c>
      <c r="R972">
        <f>BETAINV(RAND(),5,5)</f>
        <v/>
      </c>
      <c r="S972">
        <f>'d_고정'!$B$1*'6_기대효과'!$H$7*('d_시나리오'!$I$7/'d_고정'!$B$2)*B972</f>
        <v/>
      </c>
      <c r="T972">
        <f>S972*D972</f>
        <v/>
      </c>
      <c r="U972">
        <f>S972*F972*H972</f>
        <v/>
      </c>
      <c r="V972">
        <f>S972*F972*(H972-1)</f>
        <v/>
      </c>
      <c r="W972">
        <f>U972*J972</f>
        <v/>
      </c>
      <c r="X972">
        <f>T972+W972</f>
        <v/>
      </c>
      <c r="Y972">
        <f>(T972*E972+W972*L972)*(1-R972-'d_고정'!$B$13)</f>
        <v/>
      </c>
      <c r="Z972">
        <f>(U972*N972*Q972+'d_고정'!$B$3*('6_기대효과'!$H$7/8)*Q972*'d_고정'!$B$10*P972*('6_기대효과'!$K$7/'d_고정'!$B$9))*(1-R972)</f>
        <v/>
      </c>
      <c r="AA972">
        <f>W972*L972*(1-R972-'d_고정'!$B$13)+U972*MAX(N972-'d_고정'!$B$10*P972*('6_기대효과'!$K$7/'d_고정'!$B$9),0)*Q972*(1-R972)</f>
        <v/>
      </c>
      <c r="AB972">
        <f>Y972+Z972</f>
        <v/>
      </c>
      <c r="AC972">
        <f>Y972/('d_고정'!$B$5*'6_기대효과'!$H$7/8)/'d_고정'!$B$6</f>
        <v/>
      </c>
      <c r="AD972">
        <f>Y972/('d_고정'!$B$8*'6_기대효과'!$H$7/8)</f>
        <v/>
      </c>
    </row>
    <row r="973">
      <c r="A973">
        <f>RAND()</f>
        <v/>
      </c>
      <c r="B973">
        <f>IF('d_시나리오'!$J$2='d_시나리오'!$H$2,'d_시나리오'!$I$2,IF(A973&lt;('d_시나리오'!$I$2-'d_시나리오'!$H$2)/('d_시나리오'!$J$2-'d_시나리오'!$H$2),'d_시나리오'!$H$2+SQRT(A973*('d_시나리오'!$J$2-'d_시나리오'!$H$2)*('d_시나리오'!$I$2-'d_시나리오'!$H$2)),'d_시나리오'!$J$2-SQRT((1-A973)*('d_시나리오'!$J$2-'d_시나리오'!$H$2)*('d_시나리오'!$J$2-'d_시나리오'!$I$2))))</f>
        <v/>
      </c>
      <c r="C973">
        <f>RAND()</f>
        <v/>
      </c>
      <c r="D973">
        <f>BETAINV(RAND(),IF(C973&lt;'d_고정'!$B$26,'d_고정'!$B$23,'d_고정'!$B$16)+1,'d_고정'!$B$17-IF(C973&lt;'d_고정'!$B$26,'d_고정'!$B$23,'d_고정'!$B$16)+1)*('d_고정'!$B$14+('d_고정'!$B$15-'d_고정'!$B$14)*RAND())</f>
        <v/>
      </c>
      <c r="E973">
        <f>INDEX('d_분포'!$A$2:$A$28,RANDBETWEEN(1,27))</f>
        <v/>
      </c>
      <c r="F973">
        <f>INDEX('d_분포'!$C$2:$C$5,RANDBETWEEN(1,4))*(0.9+0.2*RAND())</f>
        <v/>
      </c>
      <c r="G973">
        <f>RAND()</f>
        <v/>
      </c>
      <c r="H973">
        <f>(F973+(1-F973)*('d_고정'!$B$22*BETAINV(RAND(),IF(G973&lt;'d_고정'!$B$26,'d_고정'!$B$25,'d_고정'!$B$20)+1,'d_고정'!$B$21-IF(G973&lt;'d_고정'!$B$26,'d_고정'!$B$25,'d_고정'!$B$20)+1)+(1-'d_고정'!$B$22)*BETAINV(RAND(),IF(G973&lt;'d_고정'!$B$26,'d_고정'!$B$24,'d_고정'!$B$18)+1,'d_고정'!$B$19-IF(G973&lt;'d_고정'!$B$26,'d_고정'!$B$24,'d_고정'!$B$18)+1))*('d_고정'!$B$14+('d_고정'!$B$15-'d_고정'!$B$14)*RAND()))/F973</f>
        <v/>
      </c>
      <c r="I973">
        <f>RAND()</f>
        <v/>
      </c>
      <c r="J973">
        <f>IF('d_시나리오'!$J$3='d_시나리오'!$H$3,'d_시나리오'!$I$3,IF(I973&lt;('d_시나리오'!$I$3-'d_시나리오'!$H$3)/('d_시나리오'!$J$3-'d_시나리오'!$H$3),'d_시나리오'!$H$3+SQRT(I973*('d_시나리오'!$J$3-'d_시나리오'!$H$3)*('d_시나리오'!$I$3-'d_시나리오'!$H$3)),'d_시나리오'!$J$3-SQRT((1-I973)*('d_시나리오'!$J$3-'d_시나리오'!$H$3)*('d_시나리오'!$J$3-'d_시나리오'!$I$3))))</f>
        <v/>
      </c>
      <c r="K973">
        <f>RAND()</f>
        <v/>
      </c>
      <c r="L973">
        <f>IF('d_시나리오'!$J$4='d_시나리오'!$H$4,'d_시나리오'!$I$4,IF(K973&lt;('d_시나리오'!$I$4-'d_시나리오'!$H$4)/('d_시나리오'!$J$4-'d_시나리오'!$H$4),'d_시나리오'!$H$4+SQRT(K973*('d_시나리오'!$J$4-'d_시나리오'!$H$4)*('d_시나리오'!$I$4-'d_시나리오'!$H$4)),'d_시나리오'!$J$4-SQRT((1-K973)*('d_시나리오'!$J$4-'d_시나리오'!$H$4)*('d_시나리오'!$J$4-'d_시나리오'!$I$4))))</f>
        <v/>
      </c>
      <c r="M973">
        <f>RAND()</f>
        <v/>
      </c>
      <c r="N973">
        <f>IF('d_시나리오'!$J$5='d_시나리오'!$H$5,'d_시나리오'!$I$5,IF(M973&lt;('d_시나리오'!$I$5-'d_시나리오'!$H$5)/('d_시나리오'!$J$5-'d_시나리오'!$H$5),'d_시나리오'!$H$5+SQRT(M973*('d_시나리오'!$J$5-'d_시나리오'!$H$5)*('d_시나리오'!$I$5-'d_시나리오'!$H$5)),'d_시나리오'!$J$5-SQRT((1-M973)*('d_시나리오'!$J$5-'d_시나리오'!$H$5)*('d_시나리오'!$J$5-'d_시나리오'!$I$5))))</f>
        <v/>
      </c>
      <c r="O973">
        <f>RAND()</f>
        <v/>
      </c>
      <c r="P973">
        <f>IF('d_시나리오'!$J$6='d_시나리오'!$H$6,'d_시나리오'!$I$6,IF(O973&lt;('d_시나리오'!$I$6-'d_시나리오'!$H$6)/('d_시나리오'!$J$6-'d_시나리오'!$H$6),'d_시나리오'!$H$6+SQRT(O973*('d_시나리오'!$J$6-'d_시나리오'!$H$6)*('d_시나리오'!$I$6-'d_시나리오'!$H$6)),'d_시나리오'!$J$6-SQRT((1-O973)*('d_시나리오'!$J$6-'d_시나리오'!$H$6)*('d_시나리오'!$J$6-'d_시나리오'!$I$6))))</f>
        <v/>
      </c>
      <c r="Q973">
        <f>INDEX('d_분포'!$B$2:$B$57,RANDBETWEEN(1,56))</f>
        <v/>
      </c>
      <c r="R973">
        <f>BETAINV(RAND(),5,5)</f>
        <v/>
      </c>
      <c r="S973">
        <f>'d_고정'!$B$1*'6_기대효과'!$H$7*('d_시나리오'!$I$7/'d_고정'!$B$2)*B973</f>
        <v/>
      </c>
      <c r="T973">
        <f>S973*D973</f>
        <v/>
      </c>
      <c r="U973">
        <f>S973*F973*H973</f>
        <v/>
      </c>
      <c r="V973">
        <f>S973*F973*(H973-1)</f>
        <v/>
      </c>
      <c r="W973">
        <f>U973*J973</f>
        <v/>
      </c>
      <c r="X973">
        <f>T973+W973</f>
        <v/>
      </c>
      <c r="Y973">
        <f>(T973*E973+W973*L973)*(1-R973-'d_고정'!$B$13)</f>
        <v/>
      </c>
      <c r="Z973">
        <f>(U973*N973*Q973+'d_고정'!$B$3*('6_기대효과'!$H$7/8)*Q973*'d_고정'!$B$10*P973*('6_기대효과'!$K$7/'d_고정'!$B$9))*(1-R973)</f>
        <v/>
      </c>
      <c r="AA973">
        <f>W973*L973*(1-R973-'d_고정'!$B$13)+U973*MAX(N973-'d_고정'!$B$10*P973*('6_기대효과'!$K$7/'d_고정'!$B$9),0)*Q973*(1-R973)</f>
        <v/>
      </c>
      <c r="AB973">
        <f>Y973+Z973</f>
        <v/>
      </c>
      <c r="AC973">
        <f>Y973/('d_고정'!$B$5*'6_기대효과'!$H$7/8)/'d_고정'!$B$6</f>
        <v/>
      </c>
      <c r="AD973">
        <f>Y973/('d_고정'!$B$8*'6_기대효과'!$H$7/8)</f>
        <v/>
      </c>
    </row>
    <row r="974">
      <c r="A974">
        <f>RAND()</f>
        <v/>
      </c>
      <c r="B974">
        <f>IF('d_시나리오'!$J$2='d_시나리오'!$H$2,'d_시나리오'!$I$2,IF(A974&lt;('d_시나리오'!$I$2-'d_시나리오'!$H$2)/('d_시나리오'!$J$2-'d_시나리오'!$H$2),'d_시나리오'!$H$2+SQRT(A974*('d_시나리오'!$J$2-'d_시나리오'!$H$2)*('d_시나리오'!$I$2-'d_시나리오'!$H$2)),'d_시나리오'!$J$2-SQRT((1-A974)*('d_시나리오'!$J$2-'d_시나리오'!$H$2)*('d_시나리오'!$J$2-'d_시나리오'!$I$2))))</f>
        <v/>
      </c>
      <c r="C974">
        <f>RAND()</f>
        <v/>
      </c>
      <c r="D974">
        <f>BETAINV(RAND(),IF(C974&lt;'d_고정'!$B$26,'d_고정'!$B$23,'d_고정'!$B$16)+1,'d_고정'!$B$17-IF(C974&lt;'d_고정'!$B$26,'d_고정'!$B$23,'d_고정'!$B$16)+1)*('d_고정'!$B$14+('d_고정'!$B$15-'d_고정'!$B$14)*RAND())</f>
        <v/>
      </c>
      <c r="E974">
        <f>INDEX('d_분포'!$A$2:$A$28,RANDBETWEEN(1,27))</f>
        <v/>
      </c>
      <c r="F974">
        <f>INDEX('d_분포'!$C$2:$C$5,RANDBETWEEN(1,4))*(0.9+0.2*RAND())</f>
        <v/>
      </c>
      <c r="G974">
        <f>RAND()</f>
        <v/>
      </c>
      <c r="H974">
        <f>(F974+(1-F974)*('d_고정'!$B$22*BETAINV(RAND(),IF(G974&lt;'d_고정'!$B$26,'d_고정'!$B$25,'d_고정'!$B$20)+1,'d_고정'!$B$21-IF(G974&lt;'d_고정'!$B$26,'d_고정'!$B$25,'d_고정'!$B$20)+1)+(1-'d_고정'!$B$22)*BETAINV(RAND(),IF(G974&lt;'d_고정'!$B$26,'d_고정'!$B$24,'d_고정'!$B$18)+1,'d_고정'!$B$19-IF(G974&lt;'d_고정'!$B$26,'d_고정'!$B$24,'d_고정'!$B$18)+1))*('d_고정'!$B$14+('d_고정'!$B$15-'d_고정'!$B$14)*RAND()))/F974</f>
        <v/>
      </c>
      <c r="I974">
        <f>RAND()</f>
        <v/>
      </c>
      <c r="J974">
        <f>IF('d_시나리오'!$J$3='d_시나리오'!$H$3,'d_시나리오'!$I$3,IF(I974&lt;('d_시나리오'!$I$3-'d_시나리오'!$H$3)/('d_시나리오'!$J$3-'d_시나리오'!$H$3),'d_시나리오'!$H$3+SQRT(I974*('d_시나리오'!$J$3-'d_시나리오'!$H$3)*('d_시나리오'!$I$3-'d_시나리오'!$H$3)),'d_시나리오'!$J$3-SQRT((1-I974)*('d_시나리오'!$J$3-'d_시나리오'!$H$3)*('d_시나리오'!$J$3-'d_시나리오'!$I$3))))</f>
        <v/>
      </c>
      <c r="K974">
        <f>RAND()</f>
        <v/>
      </c>
      <c r="L974">
        <f>IF('d_시나리오'!$J$4='d_시나리오'!$H$4,'d_시나리오'!$I$4,IF(K974&lt;('d_시나리오'!$I$4-'d_시나리오'!$H$4)/('d_시나리오'!$J$4-'d_시나리오'!$H$4),'d_시나리오'!$H$4+SQRT(K974*('d_시나리오'!$J$4-'d_시나리오'!$H$4)*('d_시나리오'!$I$4-'d_시나리오'!$H$4)),'d_시나리오'!$J$4-SQRT((1-K974)*('d_시나리오'!$J$4-'d_시나리오'!$H$4)*('d_시나리오'!$J$4-'d_시나리오'!$I$4))))</f>
        <v/>
      </c>
      <c r="M974">
        <f>RAND()</f>
        <v/>
      </c>
      <c r="N974">
        <f>IF('d_시나리오'!$J$5='d_시나리오'!$H$5,'d_시나리오'!$I$5,IF(M974&lt;('d_시나리오'!$I$5-'d_시나리오'!$H$5)/('d_시나리오'!$J$5-'d_시나리오'!$H$5),'d_시나리오'!$H$5+SQRT(M974*('d_시나리오'!$J$5-'d_시나리오'!$H$5)*('d_시나리오'!$I$5-'d_시나리오'!$H$5)),'d_시나리오'!$J$5-SQRT((1-M974)*('d_시나리오'!$J$5-'d_시나리오'!$H$5)*('d_시나리오'!$J$5-'d_시나리오'!$I$5))))</f>
        <v/>
      </c>
      <c r="O974">
        <f>RAND()</f>
        <v/>
      </c>
      <c r="P974">
        <f>IF('d_시나리오'!$J$6='d_시나리오'!$H$6,'d_시나리오'!$I$6,IF(O974&lt;('d_시나리오'!$I$6-'d_시나리오'!$H$6)/('d_시나리오'!$J$6-'d_시나리오'!$H$6),'d_시나리오'!$H$6+SQRT(O974*('d_시나리오'!$J$6-'d_시나리오'!$H$6)*('d_시나리오'!$I$6-'d_시나리오'!$H$6)),'d_시나리오'!$J$6-SQRT((1-O974)*('d_시나리오'!$J$6-'d_시나리오'!$H$6)*('d_시나리오'!$J$6-'d_시나리오'!$I$6))))</f>
        <v/>
      </c>
      <c r="Q974">
        <f>INDEX('d_분포'!$B$2:$B$57,RANDBETWEEN(1,56))</f>
        <v/>
      </c>
      <c r="R974">
        <f>BETAINV(RAND(),5,5)</f>
        <v/>
      </c>
      <c r="S974">
        <f>'d_고정'!$B$1*'6_기대효과'!$H$7*('d_시나리오'!$I$7/'d_고정'!$B$2)*B974</f>
        <v/>
      </c>
      <c r="T974">
        <f>S974*D974</f>
        <v/>
      </c>
      <c r="U974">
        <f>S974*F974*H974</f>
        <v/>
      </c>
      <c r="V974">
        <f>S974*F974*(H974-1)</f>
        <v/>
      </c>
      <c r="W974">
        <f>U974*J974</f>
        <v/>
      </c>
      <c r="X974">
        <f>T974+W974</f>
        <v/>
      </c>
      <c r="Y974">
        <f>(T974*E974+W974*L974)*(1-R974-'d_고정'!$B$13)</f>
        <v/>
      </c>
      <c r="Z974">
        <f>(U974*N974*Q974+'d_고정'!$B$3*('6_기대효과'!$H$7/8)*Q974*'d_고정'!$B$10*P974*('6_기대효과'!$K$7/'d_고정'!$B$9))*(1-R974)</f>
        <v/>
      </c>
      <c r="AA974">
        <f>W974*L974*(1-R974-'d_고정'!$B$13)+U974*MAX(N974-'d_고정'!$B$10*P974*('6_기대효과'!$K$7/'d_고정'!$B$9),0)*Q974*(1-R974)</f>
        <v/>
      </c>
      <c r="AB974">
        <f>Y974+Z974</f>
        <v/>
      </c>
      <c r="AC974">
        <f>Y974/('d_고정'!$B$5*'6_기대효과'!$H$7/8)/'d_고정'!$B$6</f>
        <v/>
      </c>
      <c r="AD974">
        <f>Y974/('d_고정'!$B$8*'6_기대효과'!$H$7/8)</f>
        <v/>
      </c>
    </row>
    <row r="975">
      <c r="A975">
        <f>RAND()</f>
        <v/>
      </c>
      <c r="B975">
        <f>IF('d_시나리오'!$J$2='d_시나리오'!$H$2,'d_시나리오'!$I$2,IF(A975&lt;('d_시나리오'!$I$2-'d_시나리오'!$H$2)/('d_시나리오'!$J$2-'d_시나리오'!$H$2),'d_시나리오'!$H$2+SQRT(A975*('d_시나리오'!$J$2-'d_시나리오'!$H$2)*('d_시나리오'!$I$2-'d_시나리오'!$H$2)),'d_시나리오'!$J$2-SQRT((1-A975)*('d_시나리오'!$J$2-'d_시나리오'!$H$2)*('d_시나리오'!$J$2-'d_시나리오'!$I$2))))</f>
        <v/>
      </c>
      <c r="C975">
        <f>RAND()</f>
        <v/>
      </c>
      <c r="D975">
        <f>BETAINV(RAND(),IF(C975&lt;'d_고정'!$B$26,'d_고정'!$B$23,'d_고정'!$B$16)+1,'d_고정'!$B$17-IF(C975&lt;'d_고정'!$B$26,'d_고정'!$B$23,'d_고정'!$B$16)+1)*('d_고정'!$B$14+('d_고정'!$B$15-'d_고정'!$B$14)*RAND())</f>
        <v/>
      </c>
      <c r="E975">
        <f>INDEX('d_분포'!$A$2:$A$28,RANDBETWEEN(1,27))</f>
        <v/>
      </c>
      <c r="F975">
        <f>INDEX('d_분포'!$C$2:$C$5,RANDBETWEEN(1,4))*(0.9+0.2*RAND())</f>
        <v/>
      </c>
      <c r="G975">
        <f>RAND()</f>
        <v/>
      </c>
      <c r="H975">
        <f>(F975+(1-F975)*('d_고정'!$B$22*BETAINV(RAND(),IF(G975&lt;'d_고정'!$B$26,'d_고정'!$B$25,'d_고정'!$B$20)+1,'d_고정'!$B$21-IF(G975&lt;'d_고정'!$B$26,'d_고정'!$B$25,'d_고정'!$B$20)+1)+(1-'d_고정'!$B$22)*BETAINV(RAND(),IF(G975&lt;'d_고정'!$B$26,'d_고정'!$B$24,'d_고정'!$B$18)+1,'d_고정'!$B$19-IF(G975&lt;'d_고정'!$B$26,'d_고정'!$B$24,'d_고정'!$B$18)+1))*('d_고정'!$B$14+('d_고정'!$B$15-'d_고정'!$B$14)*RAND()))/F975</f>
        <v/>
      </c>
      <c r="I975">
        <f>RAND()</f>
        <v/>
      </c>
      <c r="J975">
        <f>IF('d_시나리오'!$J$3='d_시나리오'!$H$3,'d_시나리오'!$I$3,IF(I975&lt;('d_시나리오'!$I$3-'d_시나리오'!$H$3)/('d_시나리오'!$J$3-'d_시나리오'!$H$3),'d_시나리오'!$H$3+SQRT(I975*('d_시나리오'!$J$3-'d_시나리오'!$H$3)*('d_시나리오'!$I$3-'d_시나리오'!$H$3)),'d_시나리오'!$J$3-SQRT((1-I975)*('d_시나리오'!$J$3-'d_시나리오'!$H$3)*('d_시나리오'!$J$3-'d_시나리오'!$I$3))))</f>
        <v/>
      </c>
      <c r="K975">
        <f>RAND()</f>
        <v/>
      </c>
      <c r="L975">
        <f>IF('d_시나리오'!$J$4='d_시나리오'!$H$4,'d_시나리오'!$I$4,IF(K975&lt;('d_시나리오'!$I$4-'d_시나리오'!$H$4)/('d_시나리오'!$J$4-'d_시나리오'!$H$4),'d_시나리오'!$H$4+SQRT(K975*('d_시나리오'!$J$4-'d_시나리오'!$H$4)*('d_시나리오'!$I$4-'d_시나리오'!$H$4)),'d_시나리오'!$J$4-SQRT((1-K975)*('d_시나리오'!$J$4-'d_시나리오'!$H$4)*('d_시나리오'!$J$4-'d_시나리오'!$I$4))))</f>
        <v/>
      </c>
      <c r="M975">
        <f>RAND()</f>
        <v/>
      </c>
      <c r="N975">
        <f>IF('d_시나리오'!$J$5='d_시나리오'!$H$5,'d_시나리오'!$I$5,IF(M975&lt;('d_시나리오'!$I$5-'d_시나리오'!$H$5)/('d_시나리오'!$J$5-'d_시나리오'!$H$5),'d_시나리오'!$H$5+SQRT(M975*('d_시나리오'!$J$5-'d_시나리오'!$H$5)*('d_시나리오'!$I$5-'d_시나리오'!$H$5)),'d_시나리오'!$J$5-SQRT((1-M975)*('d_시나리오'!$J$5-'d_시나리오'!$H$5)*('d_시나리오'!$J$5-'d_시나리오'!$I$5))))</f>
        <v/>
      </c>
      <c r="O975">
        <f>RAND()</f>
        <v/>
      </c>
      <c r="P975">
        <f>IF('d_시나리오'!$J$6='d_시나리오'!$H$6,'d_시나리오'!$I$6,IF(O975&lt;('d_시나리오'!$I$6-'d_시나리오'!$H$6)/('d_시나리오'!$J$6-'d_시나리오'!$H$6),'d_시나리오'!$H$6+SQRT(O975*('d_시나리오'!$J$6-'d_시나리오'!$H$6)*('d_시나리오'!$I$6-'d_시나리오'!$H$6)),'d_시나리오'!$J$6-SQRT((1-O975)*('d_시나리오'!$J$6-'d_시나리오'!$H$6)*('d_시나리오'!$J$6-'d_시나리오'!$I$6))))</f>
        <v/>
      </c>
      <c r="Q975">
        <f>INDEX('d_분포'!$B$2:$B$57,RANDBETWEEN(1,56))</f>
        <v/>
      </c>
      <c r="R975">
        <f>BETAINV(RAND(),5,5)</f>
        <v/>
      </c>
      <c r="S975">
        <f>'d_고정'!$B$1*'6_기대효과'!$H$7*('d_시나리오'!$I$7/'d_고정'!$B$2)*B975</f>
        <v/>
      </c>
      <c r="T975">
        <f>S975*D975</f>
        <v/>
      </c>
      <c r="U975">
        <f>S975*F975*H975</f>
        <v/>
      </c>
      <c r="V975">
        <f>S975*F975*(H975-1)</f>
        <v/>
      </c>
      <c r="W975">
        <f>U975*J975</f>
        <v/>
      </c>
      <c r="X975">
        <f>T975+W975</f>
        <v/>
      </c>
      <c r="Y975">
        <f>(T975*E975+W975*L975)*(1-R975-'d_고정'!$B$13)</f>
        <v/>
      </c>
      <c r="Z975">
        <f>(U975*N975*Q975+'d_고정'!$B$3*('6_기대효과'!$H$7/8)*Q975*'d_고정'!$B$10*P975*('6_기대효과'!$K$7/'d_고정'!$B$9))*(1-R975)</f>
        <v/>
      </c>
      <c r="AA975">
        <f>W975*L975*(1-R975-'d_고정'!$B$13)+U975*MAX(N975-'d_고정'!$B$10*P975*('6_기대효과'!$K$7/'d_고정'!$B$9),0)*Q975*(1-R975)</f>
        <v/>
      </c>
      <c r="AB975">
        <f>Y975+Z975</f>
        <v/>
      </c>
      <c r="AC975">
        <f>Y975/('d_고정'!$B$5*'6_기대효과'!$H$7/8)/'d_고정'!$B$6</f>
        <v/>
      </c>
      <c r="AD975">
        <f>Y975/('d_고정'!$B$8*'6_기대효과'!$H$7/8)</f>
        <v/>
      </c>
    </row>
    <row r="976">
      <c r="A976">
        <f>RAND()</f>
        <v/>
      </c>
      <c r="B976">
        <f>IF('d_시나리오'!$J$2='d_시나리오'!$H$2,'d_시나리오'!$I$2,IF(A976&lt;('d_시나리오'!$I$2-'d_시나리오'!$H$2)/('d_시나리오'!$J$2-'d_시나리오'!$H$2),'d_시나리오'!$H$2+SQRT(A976*('d_시나리오'!$J$2-'d_시나리오'!$H$2)*('d_시나리오'!$I$2-'d_시나리오'!$H$2)),'d_시나리오'!$J$2-SQRT((1-A976)*('d_시나리오'!$J$2-'d_시나리오'!$H$2)*('d_시나리오'!$J$2-'d_시나리오'!$I$2))))</f>
        <v/>
      </c>
      <c r="C976">
        <f>RAND()</f>
        <v/>
      </c>
      <c r="D976">
        <f>BETAINV(RAND(),IF(C976&lt;'d_고정'!$B$26,'d_고정'!$B$23,'d_고정'!$B$16)+1,'d_고정'!$B$17-IF(C976&lt;'d_고정'!$B$26,'d_고정'!$B$23,'d_고정'!$B$16)+1)*('d_고정'!$B$14+('d_고정'!$B$15-'d_고정'!$B$14)*RAND())</f>
        <v/>
      </c>
      <c r="E976">
        <f>INDEX('d_분포'!$A$2:$A$28,RANDBETWEEN(1,27))</f>
        <v/>
      </c>
      <c r="F976">
        <f>INDEX('d_분포'!$C$2:$C$5,RANDBETWEEN(1,4))*(0.9+0.2*RAND())</f>
        <v/>
      </c>
      <c r="G976">
        <f>RAND()</f>
        <v/>
      </c>
      <c r="H976">
        <f>(F976+(1-F976)*('d_고정'!$B$22*BETAINV(RAND(),IF(G976&lt;'d_고정'!$B$26,'d_고정'!$B$25,'d_고정'!$B$20)+1,'d_고정'!$B$21-IF(G976&lt;'d_고정'!$B$26,'d_고정'!$B$25,'d_고정'!$B$20)+1)+(1-'d_고정'!$B$22)*BETAINV(RAND(),IF(G976&lt;'d_고정'!$B$26,'d_고정'!$B$24,'d_고정'!$B$18)+1,'d_고정'!$B$19-IF(G976&lt;'d_고정'!$B$26,'d_고정'!$B$24,'d_고정'!$B$18)+1))*('d_고정'!$B$14+('d_고정'!$B$15-'d_고정'!$B$14)*RAND()))/F976</f>
        <v/>
      </c>
      <c r="I976">
        <f>RAND()</f>
        <v/>
      </c>
      <c r="J976">
        <f>IF('d_시나리오'!$J$3='d_시나리오'!$H$3,'d_시나리오'!$I$3,IF(I976&lt;('d_시나리오'!$I$3-'d_시나리오'!$H$3)/('d_시나리오'!$J$3-'d_시나리오'!$H$3),'d_시나리오'!$H$3+SQRT(I976*('d_시나리오'!$J$3-'d_시나리오'!$H$3)*('d_시나리오'!$I$3-'d_시나리오'!$H$3)),'d_시나리오'!$J$3-SQRT((1-I976)*('d_시나리오'!$J$3-'d_시나리오'!$H$3)*('d_시나리오'!$J$3-'d_시나리오'!$I$3))))</f>
        <v/>
      </c>
      <c r="K976">
        <f>RAND()</f>
        <v/>
      </c>
      <c r="L976">
        <f>IF('d_시나리오'!$J$4='d_시나리오'!$H$4,'d_시나리오'!$I$4,IF(K976&lt;('d_시나리오'!$I$4-'d_시나리오'!$H$4)/('d_시나리오'!$J$4-'d_시나리오'!$H$4),'d_시나리오'!$H$4+SQRT(K976*('d_시나리오'!$J$4-'d_시나리오'!$H$4)*('d_시나리오'!$I$4-'d_시나리오'!$H$4)),'d_시나리오'!$J$4-SQRT((1-K976)*('d_시나리오'!$J$4-'d_시나리오'!$H$4)*('d_시나리오'!$J$4-'d_시나리오'!$I$4))))</f>
        <v/>
      </c>
      <c r="M976">
        <f>RAND()</f>
        <v/>
      </c>
      <c r="N976">
        <f>IF('d_시나리오'!$J$5='d_시나리오'!$H$5,'d_시나리오'!$I$5,IF(M976&lt;('d_시나리오'!$I$5-'d_시나리오'!$H$5)/('d_시나리오'!$J$5-'d_시나리오'!$H$5),'d_시나리오'!$H$5+SQRT(M976*('d_시나리오'!$J$5-'d_시나리오'!$H$5)*('d_시나리오'!$I$5-'d_시나리오'!$H$5)),'d_시나리오'!$J$5-SQRT((1-M976)*('d_시나리오'!$J$5-'d_시나리오'!$H$5)*('d_시나리오'!$J$5-'d_시나리오'!$I$5))))</f>
        <v/>
      </c>
      <c r="O976">
        <f>RAND()</f>
        <v/>
      </c>
      <c r="P976">
        <f>IF('d_시나리오'!$J$6='d_시나리오'!$H$6,'d_시나리오'!$I$6,IF(O976&lt;('d_시나리오'!$I$6-'d_시나리오'!$H$6)/('d_시나리오'!$J$6-'d_시나리오'!$H$6),'d_시나리오'!$H$6+SQRT(O976*('d_시나리오'!$J$6-'d_시나리오'!$H$6)*('d_시나리오'!$I$6-'d_시나리오'!$H$6)),'d_시나리오'!$J$6-SQRT((1-O976)*('d_시나리오'!$J$6-'d_시나리오'!$H$6)*('d_시나리오'!$J$6-'d_시나리오'!$I$6))))</f>
        <v/>
      </c>
      <c r="Q976">
        <f>INDEX('d_분포'!$B$2:$B$57,RANDBETWEEN(1,56))</f>
        <v/>
      </c>
      <c r="R976">
        <f>BETAINV(RAND(),5,5)</f>
        <v/>
      </c>
      <c r="S976">
        <f>'d_고정'!$B$1*'6_기대효과'!$H$7*('d_시나리오'!$I$7/'d_고정'!$B$2)*B976</f>
        <v/>
      </c>
      <c r="T976">
        <f>S976*D976</f>
        <v/>
      </c>
      <c r="U976">
        <f>S976*F976*H976</f>
        <v/>
      </c>
      <c r="V976">
        <f>S976*F976*(H976-1)</f>
        <v/>
      </c>
      <c r="W976">
        <f>U976*J976</f>
        <v/>
      </c>
      <c r="X976">
        <f>T976+W976</f>
        <v/>
      </c>
      <c r="Y976">
        <f>(T976*E976+W976*L976)*(1-R976-'d_고정'!$B$13)</f>
        <v/>
      </c>
      <c r="Z976">
        <f>(U976*N976*Q976+'d_고정'!$B$3*('6_기대효과'!$H$7/8)*Q976*'d_고정'!$B$10*P976*('6_기대효과'!$K$7/'d_고정'!$B$9))*(1-R976)</f>
        <v/>
      </c>
      <c r="AA976">
        <f>W976*L976*(1-R976-'d_고정'!$B$13)+U976*MAX(N976-'d_고정'!$B$10*P976*('6_기대효과'!$K$7/'d_고정'!$B$9),0)*Q976*(1-R976)</f>
        <v/>
      </c>
      <c r="AB976">
        <f>Y976+Z976</f>
        <v/>
      </c>
      <c r="AC976">
        <f>Y976/('d_고정'!$B$5*'6_기대효과'!$H$7/8)/'d_고정'!$B$6</f>
        <v/>
      </c>
      <c r="AD976">
        <f>Y976/('d_고정'!$B$8*'6_기대효과'!$H$7/8)</f>
        <v/>
      </c>
    </row>
    <row r="977">
      <c r="A977">
        <f>RAND()</f>
        <v/>
      </c>
      <c r="B977">
        <f>IF('d_시나리오'!$J$2='d_시나리오'!$H$2,'d_시나리오'!$I$2,IF(A977&lt;('d_시나리오'!$I$2-'d_시나리오'!$H$2)/('d_시나리오'!$J$2-'d_시나리오'!$H$2),'d_시나리오'!$H$2+SQRT(A977*('d_시나리오'!$J$2-'d_시나리오'!$H$2)*('d_시나리오'!$I$2-'d_시나리오'!$H$2)),'d_시나리오'!$J$2-SQRT((1-A977)*('d_시나리오'!$J$2-'d_시나리오'!$H$2)*('d_시나리오'!$J$2-'d_시나리오'!$I$2))))</f>
        <v/>
      </c>
      <c r="C977">
        <f>RAND()</f>
        <v/>
      </c>
      <c r="D977">
        <f>BETAINV(RAND(),IF(C977&lt;'d_고정'!$B$26,'d_고정'!$B$23,'d_고정'!$B$16)+1,'d_고정'!$B$17-IF(C977&lt;'d_고정'!$B$26,'d_고정'!$B$23,'d_고정'!$B$16)+1)*('d_고정'!$B$14+('d_고정'!$B$15-'d_고정'!$B$14)*RAND())</f>
        <v/>
      </c>
      <c r="E977">
        <f>INDEX('d_분포'!$A$2:$A$28,RANDBETWEEN(1,27))</f>
        <v/>
      </c>
      <c r="F977">
        <f>INDEX('d_분포'!$C$2:$C$5,RANDBETWEEN(1,4))*(0.9+0.2*RAND())</f>
        <v/>
      </c>
      <c r="G977">
        <f>RAND()</f>
        <v/>
      </c>
      <c r="H977">
        <f>(F977+(1-F977)*('d_고정'!$B$22*BETAINV(RAND(),IF(G977&lt;'d_고정'!$B$26,'d_고정'!$B$25,'d_고정'!$B$20)+1,'d_고정'!$B$21-IF(G977&lt;'d_고정'!$B$26,'d_고정'!$B$25,'d_고정'!$B$20)+1)+(1-'d_고정'!$B$22)*BETAINV(RAND(),IF(G977&lt;'d_고정'!$B$26,'d_고정'!$B$24,'d_고정'!$B$18)+1,'d_고정'!$B$19-IF(G977&lt;'d_고정'!$B$26,'d_고정'!$B$24,'d_고정'!$B$18)+1))*('d_고정'!$B$14+('d_고정'!$B$15-'d_고정'!$B$14)*RAND()))/F977</f>
        <v/>
      </c>
      <c r="I977">
        <f>RAND()</f>
        <v/>
      </c>
      <c r="J977">
        <f>IF('d_시나리오'!$J$3='d_시나리오'!$H$3,'d_시나리오'!$I$3,IF(I977&lt;('d_시나리오'!$I$3-'d_시나리오'!$H$3)/('d_시나리오'!$J$3-'d_시나리오'!$H$3),'d_시나리오'!$H$3+SQRT(I977*('d_시나리오'!$J$3-'d_시나리오'!$H$3)*('d_시나리오'!$I$3-'d_시나리오'!$H$3)),'d_시나리오'!$J$3-SQRT((1-I977)*('d_시나리오'!$J$3-'d_시나리오'!$H$3)*('d_시나리오'!$J$3-'d_시나리오'!$I$3))))</f>
        <v/>
      </c>
      <c r="K977">
        <f>RAND()</f>
        <v/>
      </c>
      <c r="L977">
        <f>IF('d_시나리오'!$J$4='d_시나리오'!$H$4,'d_시나리오'!$I$4,IF(K977&lt;('d_시나리오'!$I$4-'d_시나리오'!$H$4)/('d_시나리오'!$J$4-'d_시나리오'!$H$4),'d_시나리오'!$H$4+SQRT(K977*('d_시나리오'!$J$4-'d_시나리오'!$H$4)*('d_시나리오'!$I$4-'d_시나리오'!$H$4)),'d_시나리오'!$J$4-SQRT((1-K977)*('d_시나리오'!$J$4-'d_시나리오'!$H$4)*('d_시나리오'!$J$4-'d_시나리오'!$I$4))))</f>
        <v/>
      </c>
      <c r="M977">
        <f>RAND()</f>
        <v/>
      </c>
      <c r="N977">
        <f>IF('d_시나리오'!$J$5='d_시나리오'!$H$5,'d_시나리오'!$I$5,IF(M977&lt;('d_시나리오'!$I$5-'d_시나리오'!$H$5)/('d_시나리오'!$J$5-'d_시나리오'!$H$5),'d_시나리오'!$H$5+SQRT(M977*('d_시나리오'!$J$5-'d_시나리오'!$H$5)*('d_시나리오'!$I$5-'d_시나리오'!$H$5)),'d_시나리오'!$J$5-SQRT((1-M977)*('d_시나리오'!$J$5-'d_시나리오'!$H$5)*('d_시나리오'!$J$5-'d_시나리오'!$I$5))))</f>
        <v/>
      </c>
      <c r="O977">
        <f>RAND()</f>
        <v/>
      </c>
      <c r="P977">
        <f>IF('d_시나리오'!$J$6='d_시나리오'!$H$6,'d_시나리오'!$I$6,IF(O977&lt;('d_시나리오'!$I$6-'d_시나리오'!$H$6)/('d_시나리오'!$J$6-'d_시나리오'!$H$6),'d_시나리오'!$H$6+SQRT(O977*('d_시나리오'!$J$6-'d_시나리오'!$H$6)*('d_시나리오'!$I$6-'d_시나리오'!$H$6)),'d_시나리오'!$J$6-SQRT((1-O977)*('d_시나리오'!$J$6-'d_시나리오'!$H$6)*('d_시나리오'!$J$6-'d_시나리오'!$I$6))))</f>
        <v/>
      </c>
      <c r="Q977">
        <f>INDEX('d_분포'!$B$2:$B$57,RANDBETWEEN(1,56))</f>
        <v/>
      </c>
      <c r="R977">
        <f>BETAINV(RAND(),5,5)</f>
        <v/>
      </c>
      <c r="S977">
        <f>'d_고정'!$B$1*'6_기대효과'!$H$7*('d_시나리오'!$I$7/'d_고정'!$B$2)*B977</f>
        <v/>
      </c>
      <c r="T977">
        <f>S977*D977</f>
        <v/>
      </c>
      <c r="U977">
        <f>S977*F977*H977</f>
        <v/>
      </c>
      <c r="V977">
        <f>S977*F977*(H977-1)</f>
        <v/>
      </c>
      <c r="W977">
        <f>U977*J977</f>
        <v/>
      </c>
      <c r="X977">
        <f>T977+W977</f>
        <v/>
      </c>
      <c r="Y977">
        <f>(T977*E977+W977*L977)*(1-R977-'d_고정'!$B$13)</f>
        <v/>
      </c>
      <c r="Z977">
        <f>(U977*N977*Q977+'d_고정'!$B$3*('6_기대효과'!$H$7/8)*Q977*'d_고정'!$B$10*P977*('6_기대효과'!$K$7/'d_고정'!$B$9))*(1-R977)</f>
        <v/>
      </c>
      <c r="AA977">
        <f>W977*L977*(1-R977-'d_고정'!$B$13)+U977*MAX(N977-'d_고정'!$B$10*P977*('6_기대효과'!$K$7/'d_고정'!$B$9),0)*Q977*(1-R977)</f>
        <v/>
      </c>
      <c r="AB977">
        <f>Y977+Z977</f>
        <v/>
      </c>
      <c r="AC977">
        <f>Y977/('d_고정'!$B$5*'6_기대효과'!$H$7/8)/'d_고정'!$B$6</f>
        <v/>
      </c>
      <c r="AD977">
        <f>Y977/('d_고정'!$B$8*'6_기대효과'!$H$7/8)</f>
        <v/>
      </c>
    </row>
    <row r="978">
      <c r="A978">
        <f>RAND()</f>
        <v/>
      </c>
      <c r="B978">
        <f>IF('d_시나리오'!$J$2='d_시나리오'!$H$2,'d_시나리오'!$I$2,IF(A978&lt;('d_시나리오'!$I$2-'d_시나리오'!$H$2)/('d_시나리오'!$J$2-'d_시나리오'!$H$2),'d_시나리오'!$H$2+SQRT(A978*('d_시나리오'!$J$2-'d_시나리오'!$H$2)*('d_시나리오'!$I$2-'d_시나리오'!$H$2)),'d_시나리오'!$J$2-SQRT((1-A978)*('d_시나리오'!$J$2-'d_시나리오'!$H$2)*('d_시나리오'!$J$2-'d_시나리오'!$I$2))))</f>
        <v/>
      </c>
      <c r="C978">
        <f>RAND()</f>
        <v/>
      </c>
      <c r="D978">
        <f>BETAINV(RAND(),IF(C978&lt;'d_고정'!$B$26,'d_고정'!$B$23,'d_고정'!$B$16)+1,'d_고정'!$B$17-IF(C978&lt;'d_고정'!$B$26,'d_고정'!$B$23,'d_고정'!$B$16)+1)*('d_고정'!$B$14+('d_고정'!$B$15-'d_고정'!$B$14)*RAND())</f>
        <v/>
      </c>
      <c r="E978">
        <f>INDEX('d_분포'!$A$2:$A$28,RANDBETWEEN(1,27))</f>
        <v/>
      </c>
      <c r="F978">
        <f>INDEX('d_분포'!$C$2:$C$5,RANDBETWEEN(1,4))*(0.9+0.2*RAND())</f>
        <v/>
      </c>
      <c r="G978">
        <f>RAND()</f>
        <v/>
      </c>
      <c r="H978">
        <f>(F978+(1-F978)*('d_고정'!$B$22*BETAINV(RAND(),IF(G978&lt;'d_고정'!$B$26,'d_고정'!$B$25,'d_고정'!$B$20)+1,'d_고정'!$B$21-IF(G978&lt;'d_고정'!$B$26,'d_고정'!$B$25,'d_고정'!$B$20)+1)+(1-'d_고정'!$B$22)*BETAINV(RAND(),IF(G978&lt;'d_고정'!$B$26,'d_고정'!$B$24,'d_고정'!$B$18)+1,'d_고정'!$B$19-IF(G978&lt;'d_고정'!$B$26,'d_고정'!$B$24,'d_고정'!$B$18)+1))*('d_고정'!$B$14+('d_고정'!$B$15-'d_고정'!$B$14)*RAND()))/F978</f>
        <v/>
      </c>
      <c r="I978">
        <f>RAND()</f>
        <v/>
      </c>
      <c r="J978">
        <f>IF('d_시나리오'!$J$3='d_시나리오'!$H$3,'d_시나리오'!$I$3,IF(I978&lt;('d_시나리오'!$I$3-'d_시나리오'!$H$3)/('d_시나리오'!$J$3-'d_시나리오'!$H$3),'d_시나리오'!$H$3+SQRT(I978*('d_시나리오'!$J$3-'d_시나리오'!$H$3)*('d_시나리오'!$I$3-'d_시나리오'!$H$3)),'d_시나리오'!$J$3-SQRT((1-I978)*('d_시나리오'!$J$3-'d_시나리오'!$H$3)*('d_시나리오'!$J$3-'d_시나리오'!$I$3))))</f>
        <v/>
      </c>
      <c r="K978">
        <f>RAND()</f>
        <v/>
      </c>
      <c r="L978">
        <f>IF('d_시나리오'!$J$4='d_시나리오'!$H$4,'d_시나리오'!$I$4,IF(K978&lt;('d_시나리오'!$I$4-'d_시나리오'!$H$4)/('d_시나리오'!$J$4-'d_시나리오'!$H$4),'d_시나리오'!$H$4+SQRT(K978*('d_시나리오'!$J$4-'d_시나리오'!$H$4)*('d_시나리오'!$I$4-'d_시나리오'!$H$4)),'d_시나리오'!$J$4-SQRT((1-K978)*('d_시나리오'!$J$4-'d_시나리오'!$H$4)*('d_시나리오'!$J$4-'d_시나리오'!$I$4))))</f>
        <v/>
      </c>
      <c r="M978">
        <f>RAND()</f>
        <v/>
      </c>
      <c r="N978">
        <f>IF('d_시나리오'!$J$5='d_시나리오'!$H$5,'d_시나리오'!$I$5,IF(M978&lt;('d_시나리오'!$I$5-'d_시나리오'!$H$5)/('d_시나리오'!$J$5-'d_시나리오'!$H$5),'d_시나리오'!$H$5+SQRT(M978*('d_시나리오'!$J$5-'d_시나리오'!$H$5)*('d_시나리오'!$I$5-'d_시나리오'!$H$5)),'d_시나리오'!$J$5-SQRT((1-M978)*('d_시나리오'!$J$5-'d_시나리오'!$H$5)*('d_시나리오'!$J$5-'d_시나리오'!$I$5))))</f>
        <v/>
      </c>
      <c r="O978">
        <f>RAND()</f>
        <v/>
      </c>
      <c r="P978">
        <f>IF('d_시나리오'!$J$6='d_시나리오'!$H$6,'d_시나리오'!$I$6,IF(O978&lt;('d_시나리오'!$I$6-'d_시나리오'!$H$6)/('d_시나리오'!$J$6-'d_시나리오'!$H$6),'d_시나리오'!$H$6+SQRT(O978*('d_시나리오'!$J$6-'d_시나리오'!$H$6)*('d_시나리오'!$I$6-'d_시나리오'!$H$6)),'d_시나리오'!$J$6-SQRT((1-O978)*('d_시나리오'!$J$6-'d_시나리오'!$H$6)*('d_시나리오'!$J$6-'d_시나리오'!$I$6))))</f>
        <v/>
      </c>
      <c r="Q978">
        <f>INDEX('d_분포'!$B$2:$B$57,RANDBETWEEN(1,56))</f>
        <v/>
      </c>
      <c r="R978">
        <f>BETAINV(RAND(),5,5)</f>
        <v/>
      </c>
      <c r="S978">
        <f>'d_고정'!$B$1*'6_기대효과'!$H$7*('d_시나리오'!$I$7/'d_고정'!$B$2)*B978</f>
        <v/>
      </c>
      <c r="T978">
        <f>S978*D978</f>
        <v/>
      </c>
      <c r="U978">
        <f>S978*F978*H978</f>
        <v/>
      </c>
      <c r="V978">
        <f>S978*F978*(H978-1)</f>
        <v/>
      </c>
      <c r="W978">
        <f>U978*J978</f>
        <v/>
      </c>
      <c r="X978">
        <f>T978+W978</f>
        <v/>
      </c>
      <c r="Y978">
        <f>(T978*E978+W978*L978)*(1-R978-'d_고정'!$B$13)</f>
        <v/>
      </c>
      <c r="Z978">
        <f>(U978*N978*Q978+'d_고정'!$B$3*('6_기대효과'!$H$7/8)*Q978*'d_고정'!$B$10*P978*('6_기대효과'!$K$7/'d_고정'!$B$9))*(1-R978)</f>
        <v/>
      </c>
      <c r="AA978">
        <f>W978*L978*(1-R978-'d_고정'!$B$13)+U978*MAX(N978-'d_고정'!$B$10*P978*('6_기대효과'!$K$7/'d_고정'!$B$9),0)*Q978*(1-R978)</f>
        <v/>
      </c>
      <c r="AB978">
        <f>Y978+Z978</f>
        <v/>
      </c>
      <c r="AC978">
        <f>Y978/('d_고정'!$B$5*'6_기대효과'!$H$7/8)/'d_고정'!$B$6</f>
        <v/>
      </c>
      <c r="AD978">
        <f>Y978/('d_고정'!$B$8*'6_기대효과'!$H$7/8)</f>
        <v/>
      </c>
    </row>
    <row r="979">
      <c r="A979">
        <f>RAND()</f>
        <v/>
      </c>
      <c r="B979">
        <f>IF('d_시나리오'!$J$2='d_시나리오'!$H$2,'d_시나리오'!$I$2,IF(A979&lt;('d_시나리오'!$I$2-'d_시나리오'!$H$2)/('d_시나리오'!$J$2-'d_시나리오'!$H$2),'d_시나리오'!$H$2+SQRT(A979*('d_시나리오'!$J$2-'d_시나리오'!$H$2)*('d_시나리오'!$I$2-'d_시나리오'!$H$2)),'d_시나리오'!$J$2-SQRT((1-A979)*('d_시나리오'!$J$2-'d_시나리오'!$H$2)*('d_시나리오'!$J$2-'d_시나리오'!$I$2))))</f>
        <v/>
      </c>
      <c r="C979">
        <f>RAND()</f>
        <v/>
      </c>
      <c r="D979">
        <f>BETAINV(RAND(),IF(C979&lt;'d_고정'!$B$26,'d_고정'!$B$23,'d_고정'!$B$16)+1,'d_고정'!$B$17-IF(C979&lt;'d_고정'!$B$26,'d_고정'!$B$23,'d_고정'!$B$16)+1)*('d_고정'!$B$14+('d_고정'!$B$15-'d_고정'!$B$14)*RAND())</f>
        <v/>
      </c>
      <c r="E979">
        <f>INDEX('d_분포'!$A$2:$A$28,RANDBETWEEN(1,27))</f>
        <v/>
      </c>
      <c r="F979">
        <f>INDEX('d_분포'!$C$2:$C$5,RANDBETWEEN(1,4))*(0.9+0.2*RAND())</f>
        <v/>
      </c>
      <c r="G979">
        <f>RAND()</f>
        <v/>
      </c>
      <c r="H979">
        <f>(F979+(1-F979)*('d_고정'!$B$22*BETAINV(RAND(),IF(G979&lt;'d_고정'!$B$26,'d_고정'!$B$25,'d_고정'!$B$20)+1,'d_고정'!$B$21-IF(G979&lt;'d_고정'!$B$26,'d_고정'!$B$25,'d_고정'!$B$20)+1)+(1-'d_고정'!$B$22)*BETAINV(RAND(),IF(G979&lt;'d_고정'!$B$26,'d_고정'!$B$24,'d_고정'!$B$18)+1,'d_고정'!$B$19-IF(G979&lt;'d_고정'!$B$26,'d_고정'!$B$24,'d_고정'!$B$18)+1))*('d_고정'!$B$14+('d_고정'!$B$15-'d_고정'!$B$14)*RAND()))/F979</f>
        <v/>
      </c>
      <c r="I979">
        <f>RAND()</f>
        <v/>
      </c>
      <c r="J979">
        <f>IF('d_시나리오'!$J$3='d_시나리오'!$H$3,'d_시나리오'!$I$3,IF(I979&lt;('d_시나리오'!$I$3-'d_시나리오'!$H$3)/('d_시나리오'!$J$3-'d_시나리오'!$H$3),'d_시나리오'!$H$3+SQRT(I979*('d_시나리오'!$J$3-'d_시나리오'!$H$3)*('d_시나리오'!$I$3-'d_시나리오'!$H$3)),'d_시나리오'!$J$3-SQRT((1-I979)*('d_시나리오'!$J$3-'d_시나리오'!$H$3)*('d_시나리오'!$J$3-'d_시나리오'!$I$3))))</f>
        <v/>
      </c>
      <c r="K979">
        <f>RAND()</f>
        <v/>
      </c>
      <c r="L979">
        <f>IF('d_시나리오'!$J$4='d_시나리오'!$H$4,'d_시나리오'!$I$4,IF(K979&lt;('d_시나리오'!$I$4-'d_시나리오'!$H$4)/('d_시나리오'!$J$4-'d_시나리오'!$H$4),'d_시나리오'!$H$4+SQRT(K979*('d_시나리오'!$J$4-'d_시나리오'!$H$4)*('d_시나리오'!$I$4-'d_시나리오'!$H$4)),'d_시나리오'!$J$4-SQRT((1-K979)*('d_시나리오'!$J$4-'d_시나리오'!$H$4)*('d_시나리오'!$J$4-'d_시나리오'!$I$4))))</f>
        <v/>
      </c>
      <c r="M979">
        <f>RAND()</f>
        <v/>
      </c>
      <c r="N979">
        <f>IF('d_시나리오'!$J$5='d_시나리오'!$H$5,'d_시나리오'!$I$5,IF(M979&lt;('d_시나리오'!$I$5-'d_시나리오'!$H$5)/('d_시나리오'!$J$5-'d_시나리오'!$H$5),'d_시나리오'!$H$5+SQRT(M979*('d_시나리오'!$J$5-'d_시나리오'!$H$5)*('d_시나리오'!$I$5-'d_시나리오'!$H$5)),'d_시나리오'!$J$5-SQRT((1-M979)*('d_시나리오'!$J$5-'d_시나리오'!$H$5)*('d_시나리오'!$J$5-'d_시나리오'!$I$5))))</f>
        <v/>
      </c>
      <c r="O979">
        <f>RAND()</f>
        <v/>
      </c>
      <c r="P979">
        <f>IF('d_시나리오'!$J$6='d_시나리오'!$H$6,'d_시나리오'!$I$6,IF(O979&lt;('d_시나리오'!$I$6-'d_시나리오'!$H$6)/('d_시나리오'!$J$6-'d_시나리오'!$H$6),'d_시나리오'!$H$6+SQRT(O979*('d_시나리오'!$J$6-'d_시나리오'!$H$6)*('d_시나리오'!$I$6-'d_시나리오'!$H$6)),'d_시나리오'!$J$6-SQRT((1-O979)*('d_시나리오'!$J$6-'d_시나리오'!$H$6)*('d_시나리오'!$J$6-'d_시나리오'!$I$6))))</f>
        <v/>
      </c>
      <c r="Q979">
        <f>INDEX('d_분포'!$B$2:$B$57,RANDBETWEEN(1,56))</f>
        <v/>
      </c>
      <c r="R979">
        <f>BETAINV(RAND(),5,5)</f>
        <v/>
      </c>
      <c r="S979">
        <f>'d_고정'!$B$1*'6_기대효과'!$H$7*('d_시나리오'!$I$7/'d_고정'!$B$2)*B979</f>
        <v/>
      </c>
      <c r="T979">
        <f>S979*D979</f>
        <v/>
      </c>
      <c r="U979">
        <f>S979*F979*H979</f>
        <v/>
      </c>
      <c r="V979">
        <f>S979*F979*(H979-1)</f>
        <v/>
      </c>
      <c r="W979">
        <f>U979*J979</f>
        <v/>
      </c>
      <c r="X979">
        <f>T979+W979</f>
        <v/>
      </c>
      <c r="Y979">
        <f>(T979*E979+W979*L979)*(1-R979-'d_고정'!$B$13)</f>
        <v/>
      </c>
      <c r="Z979">
        <f>(U979*N979*Q979+'d_고정'!$B$3*('6_기대효과'!$H$7/8)*Q979*'d_고정'!$B$10*P979*('6_기대효과'!$K$7/'d_고정'!$B$9))*(1-R979)</f>
        <v/>
      </c>
      <c r="AA979">
        <f>W979*L979*(1-R979-'d_고정'!$B$13)+U979*MAX(N979-'d_고정'!$B$10*P979*('6_기대효과'!$K$7/'d_고정'!$B$9),0)*Q979*(1-R979)</f>
        <v/>
      </c>
      <c r="AB979">
        <f>Y979+Z979</f>
        <v/>
      </c>
      <c r="AC979">
        <f>Y979/('d_고정'!$B$5*'6_기대효과'!$H$7/8)/'d_고정'!$B$6</f>
        <v/>
      </c>
      <c r="AD979">
        <f>Y979/('d_고정'!$B$8*'6_기대효과'!$H$7/8)</f>
        <v/>
      </c>
    </row>
    <row r="980">
      <c r="A980">
        <f>RAND()</f>
        <v/>
      </c>
      <c r="B980">
        <f>IF('d_시나리오'!$J$2='d_시나리오'!$H$2,'d_시나리오'!$I$2,IF(A980&lt;('d_시나리오'!$I$2-'d_시나리오'!$H$2)/('d_시나리오'!$J$2-'d_시나리오'!$H$2),'d_시나리오'!$H$2+SQRT(A980*('d_시나리오'!$J$2-'d_시나리오'!$H$2)*('d_시나리오'!$I$2-'d_시나리오'!$H$2)),'d_시나리오'!$J$2-SQRT((1-A980)*('d_시나리오'!$J$2-'d_시나리오'!$H$2)*('d_시나리오'!$J$2-'d_시나리오'!$I$2))))</f>
        <v/>
      </c>
      <c r="C980">
        <f>RAND()</f>
        <v/>
      </c>
      <c r="D980">
        <f>BETAINV(RAND(),IF(C980&lt;'d_고정'!$B$26,'d_고정'!$B$23,'d_고정'!$B$16)+1,'d_고정'!$B$17-IF(C980&lt;'d_고정'!$B$26,'d_고정'!$B$23,'d_고정'!$B$16)+1)*('d_고정'!$B$14+('d_고정'!$B$15-'d_고정'!$B$14)*RAND())</f>
        <v/>
      </c>
      <c r="E980">
        <f>INDEX('d_분포'!$A$2:$A$28,RANDBETWEEN(1,27))</f>
        <v/>
      </c>
      <c r="F980">
        <f>INDEX('d_분포'!$C$2:$C$5,RANDBETWEEN(1,4))*(0.9+0.2*RAND())</f>
        <v/>
      </c>
      <c r="G980">
        <f>RAND()</f>
        <v/>
      </c>
      <c r="H980">
        <f>(F980+(1-F980)*('d_고정'!$B$22*BETAINV(RAND(),IF(G980&lt;'d_고정'!$B$26,'d_고정'!$B$25,'d_고정'!$B$20)+1,'d_고정'!$B$21-IF(G980&lt;'d_고정'!$B$26,'d_고정'!$B$25,'d_고정'!$B$20)+1)+(1-'d_고정'!$B$22)*BETAINV(RAND(),IF(G980&lt;'d_고정'!$B$26,'d_고정'!$B$24,'d_고정'!$B$18)+1,'d_고정'!$B$19-IF(G980&lt;'d_고정'!$B$26,'d_고정'!$B$24,'d_고정'!$B$18)+1))*('d_고정'!$B$14+('d_고정'!$B$15-'d_고정'!$B$14)*RAND()))/F980</f>
        <v/>
      </c>
      <c r="I980">
        <f>RAND()</f>
        <v/>
      </c>
      <c r="J980">
        <f>IF('d_시나리오'!$J$3='d_시나리오'!$H$3,'d_시나리오'!$I$3,IF(I980&lt;('d_시나리오'!$I$3-'d_시나리오'!$H$3)/('d_시나리오'!$J$3-'d_시나리오'!$H$3),'d_시나리오'!$H$3+SQRT(I980*('d_시나리오'!$J$3-'d_시나리오'!$H$3)*('d_시나리오'!$I$3-'d_시나리오'!$H$3)),'d_시나리오'!$J$3-SQRT((1-I980)*('d_시나리오'!$J$3-'d_시나리오'!$H$3)*('d_시나리오'!$J$3-'d_시나리오'!$I$3))))</f>
        <v/>
      </c>
      <c r="K980">
        <f>RAND()</f>
        <v/>
      </c>
      <c r="L980">
        <f>IF('d_시나리오'!$J$4='d_시나리오'!$H$4,'d_시나리오'!$I$4,IF(K980&lt;('d_시나리오'!$I$4-'d_시나리오'!$H$4)/('d_시나리오'!$J$4-'d_시나리오'!$H$4),'d_시나리오'!$H$4+SQRT(K980*('d_시나리오'!$J$4-'d_시나리오'!$H$4)*('d_시나리오'!$I$4-'d_시나리오'!$H$4)),'d_시나리오'!$J$4-SQRT((1-K980)*('d_시나리오'!$J$4-'d_시나리오'!$H$4)*('d_시나리오'!$J$4-'d_시나리오'!$I$4))))</f>
        <v/>
      </c>
      <c r="M980">
        <f>RAND()</f>
        <v/>
      </c>
      <c r="N980">
        <f>IF('d_시나리오'!$J$5='d_시나리오'!$H$5,'d_시나리오'!$I$5,IF(M980&lt;('d_시나리오'!$I$5-'d_시나리오'!$H$5)/('d_시나리오'!$J$5-'d_시나리오'!$H$5),'d_시나리오'!$H$5+SQRT(M980*('d_시나리오'!$J$5-'d_시나리오'!$H$5)*('d_시나리오'!$I$5-'d_시나리오'!$H$5)),'d_시나리오'!$J$5-SQRT((1-M980)*('d_시나리오'!$J$5-'d_시나리오'!$H$5)*('d_시나리오'!$J$5-'d_시나리오'!$I$5))))</f>
        <v/>
      </c>
      <c r="O980">
        <f>RAND()</f>
        <v/>
      </c>
      <c r="P980">
        <f>IF('d_시나리오'!$J$6='d_시나리오'!$H$6,'d_시나리오'!$I$6,IF(O980&lt;('d_시나리오'!$I$6-'d_시나리오'!$H$6)/('d_시나리오'!$J$6-'d_시나리오'!$H$6),'d_시나리오'!$H$6+SQRT(O980*('d_시나리오'!$J$6-'d_시나리오'!$H$6)*('d_시나리오'!$I$6-'d_시나리오'!$H$6)),'d_시나리오'!$J$6-SQRT((1-O980)*('d_시나리오'!$J$6-'d_시나리오'!$H$6)*('d_시나리오'!$J$6-'d_시나리오'!$I$6))))</f>
        <v/>
      </c>
      <c r="Q980">
        <f>INDEX('d_분포'!$B$2:$B$57,RANDBETWEEN(1,56))</f>
        <v/>
      </c>
      <c r="R980">
        <f>BETAINV(RAND(),5,5)</f>
        <v/>
      </c>
      <c r="S980">
        <f>'d_고정'!$B$1*'6_기대효과'!$H$7*('d_시나리오'!$I$7/'d_고정'!$B$2)*B980</f>
        <v/>
      </c>
      <c r="T980">
        <f>S980*D980</f>
        <v/>
      </c>
      <c r="U980">
        <f>S980*F980*H980</f>
        <v/>
      </c>
      <c r="V980">
        <f>S980*F980*(H980-1)</f>
        <v/>
      </c>
      <c r="W980">
        <f>U980*J980</f>
        <v/>
      </c>
      <c r="X980">
        <f>T980+W980</f>
        <v/>
      </c>
      <c r="Y980">
        <f>(T980*E980+W980*L980)*(1-R980-'d_고정'!$B$13)</f>
        <v/>
      </c>
      <c r="Z980">
        <f>(U980*N980*Q980+'d_고정'!$B$3*('6_기대효과'!$H$7/8)*Q980*'d_고정'!$B$10*P980*('6_기대효과'!$K$7/'d_고정'!$B$9))*(1-R980)</f>
        <v/>
      </c>
      <c r="AA980">
        <f>W980*L980*(1-R980-'d_고정'!$B$13)+U980*MAX(N980-'d_고정'!$B$10*P980*('6_기대효과'!$K$7/'d_고정'!$B$9),0)*Q980*(1-R980)</f>
        <v/>
      </c>
      <c r="AB980">
        <f>Y980+Z980</f>
        <v/>
      </c>
      <c r="AC980">
        <f>Y980/('d_고정'!$B$5*'6_기대효과'!$H$7/8)/'d_고정'!$B$6</f>
        <v/>
      </c>
      <c r="AD980">
        <f>Y980/('d_고정'!$B$8*'6_기대효과'!$H$7/8)</f>
        <v/>
      </c>
    </row>
    <row r="981">
      <c r="A981">
        <f>RAND()</f>
        <v/>
      </c>
      <c r="B981">
        <f>IF('d_시나리오'!$J$2='d_시나리오'!$H$2,'d_시나리오'!$I$2,IF(A981&lt;('d_시나리오'!$I$2-'d_시나리오'!$H$2)/('d_시나리오'!$J$2-'d_시나리오'!$H$2),'d_시나리오'!$H$2+SQRT(A981*('d_시나리오'!$J$2-'d_시나리오'!$H$2)*('d_시나리오'!$I$2-'d_시나리오'!$H$2)),'d_시나리오'!$J$2-SQRT((1-A981)*('d_시나리오'!$J$2-'d_시나리오'!$H$2)*('d_시나리오'!$J$2-'d_시나리오'!$I$2))))</f>
        <v/>
      </c>
      <c r="C981">
        <f>RAND()</f>
        <v/>
      </c>
      <c r="D981">
        <f>BETAINV(RAND(),IF(C981&lt;'d_고정'!$B$26,'d_고정'!$B$23,'d_고정'!$B$16)+1,'d_고정'!$B$17-IF(C981&lt;'d_고정'!$B$26,'d_고정'!$B$23,'d_고정'!$B$16)+1)*('d_고정'!$B$14+('d_고정'!$B$15-'d_고정'!$B$14)*RAND())</f>
        <v/>
      </c>
      <c r="E981">
        <f>INDEX('d_분포'!$A$2:$A$28,RANDBETWEEN(1,27))</f>
        <v/>
      </c>
      <c r="F981">
        <f>INDEX('d_분포'!$C$2:$C$5,RANDBETWEEN(1,4))*(0.9+0.2*RAND())</f>
        <v/>
      </c>
      <c r="G981">
        <f>RAND()</f>
        <v/>
      </c>
      <c r="H981">
        <f>(F981+(1-F981)*('d_고정'!$B$22*BETAINV(RAND(),IF(G981&lt;'d_고정'!$B$26,'d_고정'!$B$25,'d_고정'!$B$20)+1,'d_고정'!$B$21-IF(G981&lt;'d_고정'!$B$26,'d_고정'!$B$25,'d_고정'!$B$20)+1)+(1-'d_고정'!$B$22)*BETAINV(RAND(),IF(G981&lt;'d_고정'!$B$26,'d_고정'!$B$24,'d_고정'!$B$18)+1,'d_고정'!$B$19-IF(G981&lt;'d_고정'!$B$26,'d_고정'!$B$24,'d_고정'!$B$18)+1))*('d_고정'!$B$14+('d_고정'!$B$15-'d_고정'!$B$14)*RAND()))/F981</f>
        <v/>
      </c>
      <c r="I981">
        <f>RAND()</f>
        <v/>
      </c>
      <c r="J981">
        <f>IF('d_시나리오'!$J$3='d_시나리오'!$H$3,'d_시나리오'!$I$3,IF(I981&lt;('d_시나리오'!$I$3-'d_시나리오'!$H$3)/('d_시나리오'!$J$3-'d_시나리오'!$H$3),'d_시나리오'!$H$3+SQRT(I981*('d_시나리오'!$J$3-'d_시나리오'!$H$3)*('d_시나리오'!$I$3-'d_시나리오'!$H$3)),'d_시나리오'!$J$3-SQRT((1-I981)*('d_시나리오'!$J$3-'d_시나리오'!$H$3)*('d_시나리오'!$J$3-'d_시나리오'!$I$3))))</f>
        <v/>
      </c>
      <c r="K981">
        <f>RAND()</f>
        <v/>
      </c>
      <c r="L981">
        <f>IF('d_시나리오'!$J$4='d_시나리오'!$H$4,'d_시나리오'!$I$4,IF(K981&lt;('d_시나리오'!$I$4-'d_시나리오'!$H$4)/('d_시나리오'!$J$4-'d_시나리오'!$H$4),'d_시나리오'!$H$4+SQRT(K981*('d_시나리오'!$J$4-'d_시나리오'!$H$4)*('d_시나리오'!$I$4-'d_시나리오'!$H$4)),'d_시나리오'!$J$4-SQRT((1-K981)*('d_시나리오'!$J$4-'d_시나리오'!$H$4)*('d_시나리오'!$J$4-'d_시나리오'!$I$4))))</f>
        <v/>
      </c>
      <c r="M981">
        <f>RAND()</f>
        <v/>
      </c>
      <c r="N981">
        <f>IF('d_시나리오'!$J$5='d_시나리오'!$H$5,'d_시나리오'!$I$5,IF(M981&lt;('d_시나리오'!$I$5-'d_시나리오'!$H$5)/('d_시나리오'!$J$5-'d_시나리오'!$H$5),'d_시나리오'!$H$5+SQRT(M981*('d_시나리오'!$J$5-'d_시나리오'!$H$5)*('d_시나리오'!$I$5-'d_시나리오'!$H$5)),'d_시나리오'!$J$5-SQRT((1-M981)*('d_시나리오'!$J$5-'d_시나리오'!$H$5)*('d_시나리오'!$J$5-'d_시나리오'!$I$5))))</f>
        <v/>
      </c>
      <c r="O981">
        <f>RAND()</f>
        <v/>
      </c>
      <c r="P981">
        <f>IF('d_시나리오'!$J$6='d_시나리오'!$H$6,'d_시나리오'!$I$6,IF(O981&lt;('d_시나리오'!$I$6-'d_시나리오'!$H$6)/('d_시나리오'!$J$6-'d_시나리오'!$H$6),'d_시나리오'!$H$6+SQRT(O981*('d_시나리오'!$J$6-'d_시나리오'!$H$6)*('d_시나리오'!$I$6-'d_시나리오'!$H$6)),'d_시나리오'!$J$6-SQRT((1-O981)*('d_시나리오'!$J$6-'d_시나리오'!$H$6)*('d_시나리오'!$J$6-'d_시나리오'!$I$6))))</f>
        <v/>
      </c>
      <c r="Q981">
        <f>INDEX('d_분포'!$B$2:$B$57,RANDBETWEEN(1,56))</f>
        <v/>
      </c>
      <c r="R981">
        <f>BETAINV(RAND(),5,5)</f>
        <v/>
      </c>
      <c r="S981">
        <f>'d_고정'!$B$1*'6_기대효과'!$H$7*('d_시나리오'!$I$7/'d_고정'!$B$2)*B981</f>
        <v/>
      </c>
      <c r="T981">
        <f>S981*D981</f>
        <v/>
      </c>
      <c r="U981">
        <f>S981*F981*H981</f>
        <v/>
      </c>
      <c r="V981">
        <f>S981*F981*(H981-1)</f>
        <v/>
      </c>
      <c r="W981">
        <f>U981*J981</f>
        <v/>
      </c>
      <c r="X981">
        <f>T981+W981</f>
        <v/>
      </c>
      <c r="Y981">
        <f>(T981*E981+W981*L981)*(1-R981-'d_고정'!$B$13)</f>
        <v/>
      </c>
      <c r="Z981">
        <f>(U981*N981*Q981+'d_고정'!$B$3*('6_기대효과'!$H$7/8)*Q981*'d_고정'!$B$10*P981*('6_기대효과'!$K$7/'d_고정'!$B$9))*(1-R981)</f>
        <v/>
      </c>
      <c r="AA981">
        <f>W981*L981*(1-R981-'d_고정'!$B$13)+U981*MAX(N981-'d_고정'!$B$10*P981*('6_기대효과'!$K$7/'d_고정'!$B$9),0)*Q981*(1-R981)</f>
        <v/>
      </c>
      <c r="AB981">
        <f>Y981+Z981</f>
        <v/>
      </c>
      <c r="AC981">
        <f>Y981/('d_고정'!$B$5*'6_기대효과'!$H$7/8)/'d_고정'!$B$6</f>
        <v/>
      </c>
      <c r="AD981">
        <f>Y981/('d_고정'!$B$8*'6_기대효과'!$H$7/8)</f>
        <v/>
      </c>
    </row>
    <row r="982">
      <c r="A982">
        <f>RAND()</f>
        <v/>
      </c>
      <c r="B982">
        <f>IF('d_시나리오'!$J$2='d_시나리오'!$H$2,'d_시나리오'!$I$2,IF(A982&lt;('d_시나리오'!$I$2-'d_시나리오'!$H$2)/('d_시나리오'!$J$2-'d_시나리오'!$H$2),'d_시나리오'!$H$2+SQRT(A982*('d_시나리오'!$J$2-'d_시나리오'!$H$2)*('d_시나리오'!$I$2-'d_시나리오'!$H$2)),'d_시나리오'!$J$2-SQRT((1-A982)*('d_시나리오'!$J$2-'d_시나리오'!$H$2)*('d_시나리오'!$J$2-'d_시나리오'!$I$2))))</f>
        <v/>
      </c>
      <c r="C982">
        <f>RAND()</f>
        <v/>
      </c>
      <c r="D982">
        <f>BETAINV(RAND(),IF(C982&lt;'d_고정'!$B$26,'d_고정'!$B$23,'d_고정'!$B$16)+1,'d_고정'!$B$17-IF(C982&lt;'d_고정'!$B$26,'d_고정'!$B$23,'d_고정'!$B$16)+1)*('d_고정'!$B$14+('d_고정'!$B$15-'d_고정'!$B$14)*RAND())</f>
        <v/>
      </c>
      <c r="E982">
        <f>INDEX('d_분포'!$A$2:$A$28,RANDBETWEEN(1,27))</f>
        <v/>
      </c>
      <c r="F982">
        <f>INDEX('d_분포'!$C$2:$C$5,RANDBETWEEN(1,4))*(0.9+0.2*RAND())</f>
        <v/>
      </c>
      <c r="G982">
        <f>RAND()</f>
        <v/>
      </c>
      <c r="H982">
        <f>(F982+(1-F982)*('d_고정'!$B$22*BETAINV(RAND(),IF(G982&lt;'d_고정'!$B$26,'d_고정'!$B$25,'d_고정'!$B$20)+1,'d_고정'!$B$21-IF(G982&lt;'d_고정'!$B$26,'d_고정'!$B$25,'d_고정'!$B$20)+1)+(1-'d_고정'!$B$22)*BETAINV(RAND(),IF(G982&lt;'d_고정'!$B$26,'d_고정'!$B$24,'d_고정'!$B$18)+1,'d_고정'!$B$19-IF(G982&lt;'d_고정'!$B$26,'d_고정'!$B$24,'d_고정'!$B$18)+1))*('d_고정'!$B$14+('d_고정'!$B$15-'d_고정'!$B$14)*RAND()))/F982</f>
        <v/>
      </c>
      <c r="I982">
        <f>RAND()</f>
        <v/>
      </c>
      <c r="J982">
        <f>IF('d_시나리오'!$J$3='d_시나리오'!$H$3,'d_시나리오'!$I$3,IF(I982&lt;('d_시나리오'!$I$3-'d_시나리오'!$H$3)/('d_시나리오'!$J$3-'d_시나리오'!$H$3),'d_시나리오'!$H$3+SQRT(I982*('d_시나리오'!$J$3-'d_시나리오'!$H$3)*('d_시나리오'!$I$3-'d_시나리오'!$H$3)),'d_시나리오'!$J$3-SQRT((1-I982)*('d_시나리오'!$J$3-'d_시나리오'!$H$3)*('d_시나리오'!$J$3-'d_시나리오'!$I$3))))</f>
        <v/>
      </c>
      <c r="K982">
        <f>RAND()</f>
        <v/>
      </c>
      <c r="L982">
        <f>IF('d_시나리오'!$J$4='d_시나리오'!$H$4,'d_시나리오'!$I$4,IF(K982&lt;('d_시나리오'!$I$4-'d_시나리오'!$H$4)/('d_시나리오'!$J$4-'d_시나리오'!$H$4),'d_시나리오'!$H$4+SQRT(K982*('d_시나리오'!$J$4-'d_시나리오'!$H$4)*('d_시나리오'!$I$4-'d_시나리오'!$H$4)),'d_시나리오'!$J$4-SQRT((1-K982)*('d_시나리오'!$J$4-'d_시나리오'!$H$4)*('d_시나리오'!$J$4-'d_시나리오'!$I$4))))</f>
        <v/>
      </c>
      <c r="M982">
        <f>RAND()</f>
        <v/>
      </c>
      <c r="N982">
        <f>IF('d_시나리오'!$J$5='d_시나리오'!$H$5,'d_시나리오'!$I$5,IF(M982&lt;('d_시나리오'!$I$5-'d_시나리오'!$H$5)/('d_시나리오'!$J$5-'d_시나리오'!$H$5),'d_시나리오'!$H$5+SQRT(M982*('d_시나리오'!$J$5-'d_시나리오'!$H$5)*('d_시나리오'!$I$5-'d_시나리오'!$H$5)),'d_시나리오'!$J$5-SQRT((1-M982)*('d_시나리오'!$J$5-'d_시나리오'!$H$5)*('d_시나리오'!$J$5-'d_시나리오'!$I$5))))</f>
        <v/>
      </c>
      <c r="O982">
        <f>RAND()</f>
        <v/>
      </c>
      <c r="P982">
        <f>IF('d_시나리오'!$J$6='d_시나리오'!$H$6,'d_시나리오'!$I$6,IF(O982&lt;('d_시나리오'!$I$6-'d_시나리오'!$H$6)/('d_시나리오'!$J$6-'d_시나리오'!$H$6),'d_시나리오'!$H$6+SQRT(O982*('d_시나리오'!$J$6-'d_시나리오'!$H$6)*('d_시나리오'!$I$6-'d_시나리오'!$H$6)),'d_시나리오'!$J$6-SQRT((1-O982)*('d_시나리오'!$J$6-'d_시나리오'!$H$6)*('d_시나리오'!$J$6-'d_시나리오'!$I$6))))</f>
        <v/>
      </c>
      <c r="Q982">
        <f>INDEX('d_분포'!$B$2:$B$57,RANDBETWEEN(1,56))</f>
        <v/>
      </c>
      <c r="R982">
        <f>BETAINV(RAND(),5,5)</f>
        <v/>
      </c>
      <c r="S982">
        <f>'d_고정'!$B$1*'6_기대효과'!$H$7*('d_시나리오'!$I$7/'d_고정'!$B$2)*B982</f>
        <v/>
      </c>
      <c r="T982">
        <f>S982*D982</f>
        <v/>
      </c>
      <c r="U982">
        <f>S982*F982*H982</f>
        <v/>
      </c>
      <c r="V982">
        <f>S982*F982*(H982-1)</f>
        <v/>
      </c>
      <c r="W982">
        <f>U982*J982</f>
        <v/>
      </c>
      <c r="X982">
        <f>T982+W982</f>
        <v/>
      </c>
      <c r="Y982">
        <f>(T982*E982+W982*L982)*(1-R982-'d_고정'!$B$13)</f>
        <v/>
      </c>
      <c r="Z982">
        <f>(U982*N982*Q982+'d_고정'!$B$3*('6_기대효과'!$H$7/8)*Q982*'d_고정'!$B$10*P982*('6_기대효과'!$K$7/'d_고정'!$B$9))*(1-R982)</f>
        <v/>
      </c>
      <c r="AA982">
        <f>W982*L982*(1-R982-'d_고정'!$B$13)+U982*MAX(N982-'d_고정'!$B$10*P982*('6_기대효과'!$K$7/'d_고정'!$B$9),0)*Q982*(1-R982)</f>
        <v/>
      </c>
      <c r="AB982">
        <f>Y982+Z982</f>
        <v/>
      </c>
      <c r="AC982">
        <f>Y982/('d_고정'!$B$5*'6_기대효과'!$H$7/8)/'d_고정'!$B$6</f>
        <v/>
      </c>
      <c r="AD982">
        <f>Y982/('d_고정'!$B$8*'6_기대효과'!$H$7/8)</f>
        <v/>
      </c>
    </row>
    <row r="983">
      <c r="A983">
        <f>RAND()</f>
        <v/>
      </c>
      <c r="B983">
        <f>IF('d_시나리오'!$J$2='d_시나리오'!$H$2,'d_시나리오'!$I$2,IF(A983&lt;('d_시나리오'!$I$2-'d_시나리오'!$H$2)/('d_시나리오'!$J$2-'d_시나리오'!$H$2),'d_시나리오'!$H$2+SQRT(A983*('d_시나리오'!$J$2-'d_시나리오'!$H$2)*('d_시나리오'!$I$2-'d_시나리오'!$H$2)),'d_시나리오'!$J$2-SQRT((1-A983)*('d_시나리오'!$J$2-'d_시나리오'!$H$2)*('d_시나리오'!$J$2-'d_시나리오'!$I$2))))</f>
        <v/>
      </c>
      <c r="C983">
        <f>RAND()</f>
        <v/>
      </c>
      <c r="D983">
        <f>BETAINV(RAND(),IF(C983&lt;'d_고정'!$B$26,'d_고정'!$B$23,'d_고정'!$B$16)+1,'d_고정'!$B$17-IF(C983&lt;'d_고정'!$B$26,'d_고정'!$B$23,'d_고정'!$B$16)+1)*('d_고정'!$B$14+('d_고정'!$B$15-'d_고정'!$B$14)*RAND())</f>
        <v/>
      </c>
      <c r="E983">
        <f>INDEX('d_분포'!$A$2:$A$28,RANDBETWEEN(1,27))</f>
        <v/>
      </c>
      <c r="F983">
        <f>INDEX('d_분포'!$C$2:$C$5,RANDBETWEEN(1,4))*(0.9+0.2*RAND())</f>
        <v/>
      </c>
      <c r="G983">
        <f>RAND()</f>
        <v/>
      </c>
      <c r="H983">
        <f>(F983+(1-F983)*('d_고정'!$B$22*BETAINV(RAND(),IF(G983&lt;'d_고정'!$B$26,'d_고정'!$B$25,'d_고정'!$B$20)+1,'d_고정'!$B$21-IF(G983&lt;'d_고정'!$B$26,'d_고정'!$B$25,'d_고정'!$B$20)+1)+(1-'d_고정'!$B$22)*BETAINV(RAND(),IF(G983&lt;'d_고정'!$B$26,'d_고정'!$B$24,'d_고정'!$B$18)+1,'d_고정'!$B$19-IF(G983&lt;'d_고정'!$B$26,'d_고정'!$B$24,'d_고정'!$B$18)+1))*('d_고정'!$B$14+('d_고정'!$B$15-'d_고정'!$B$14)*RAND()))/F983</f>
        <v/>
      </c>
      <c r="I983">
        <f>RAND()</f>
        <v/>
      </c>
      <c r="J983">
        <f>IF('d_시나리오'!$J$3='d_시나리오'!$H$3,'d_시나리오'!$I$3,IF(I983&lt;('d_시나리오'!$I$3-'d_시나리오'!$H$3)/('d_시나리오'!$J$3-'d_시나리오'!$H$3),'d_시나리오'!$H$3+SQRT(I983*('d_시나리오'!$J$3-'d_시나리오'!$H$3)*('d_시나리오'!$I$3-'d_시나리오'!$H$3)),'d_시나리오'!$J$3-SQRT((1-I983)*('d_시나리오'!$J$3-'d_시나리오'!$H$3)*('d_시나리오'!$J$3-'d_시나리오'!$I$3))))</f>
        <v/>
      </c>
      <c r="K983">
        <f>RAND()</f>
        <v/>
      </c>
      <c r="L983">
        <f>IF('d_시나리오'!$J$4='d_시나리오'!$H$4,'d_시나리오'!$I$4,IF(K983&lt;('d_시나리오'!$I$4-'d_시나리오'!$H$4)/('d_시나리오'!$J$4-'d_시나리오'!$H$4),'d_시나리오'!$H$4+SQRT(K983*('d_시나리오'!$J$4-'d_시나리오'!$H$4)*('d_시나리오'!$I$4-'d_시나리오'!$H$4)),'d_시나리오'!$J$4-SQRT((1-K983)*('d_시나리오'!$J$4-'d_시나리오'!$H$4)*('d_시나리오'!$J$4-'d_시나리오'!$I$4))))</f>
        <v/>
      </c>
      <c r="M983">
        <f>RAND()</f>
        <v/>
      </c>
      <c r="N983">
        <f>IF('d_시나리오'!$J$5='d_시나리오'!$H$5,'d_시나리오'!$I$5,IF(M983&lt;('d_시나리오'!$I$5-'d_시나리오'!$H$5)/('d_시나리오'!$J$5-'d_시나리오'!$H$5),'d_시나리오'!$H$5+SQRT(M983*('d_시나리오'!$J$5-'d_시나리오'!$H$5)*('d_시나리오'!$I$5-'d_시나리오'!$H$5)),'d_시나리오'!$J$5-SQRT((1-M983)*('d_시나리오'!$J$5-'d_시나리오'!$H$5)*('d_시나리오'!$J$5-'d_시나리오'!$I$5))))</f>
        <v/>
      </c>
      <c r="O983">
        <f>RAND()</f>
        <v/>
      </c>
      <c r="P983">
        <f>IF('d_시나리오'!$J$6='d_시나리오'!$H$6,'d_시나리오'!$I$6,IF(O983&lt;('d_시나리오'!$I$6-'d_시나리오'!$H$6)/('d_시나리오'!$J$6-'d_시나리오'!$H$6),'d_시나리오'!$H$6+SQRT(O983*('d_시나리오'!$J$6-'d_시나리오'!$H$6)*('d_시나리오'!$I$6-'d_시나리오'!$H$6)),'d_시나리오'!$J$6-SQRT((1-O983)*('d_시나리오'!$J$6-'d_시나리오'!$H$6)*('d_시나리오'!$J$6-'d_시나리오'!$I$6))))</f>
        <v/>
      </c>
      <c r="Q983">
        <f>INDEX('d_분포'!$B$2:$B$57,RANDBETWEEN(1,56))</f>
        <v/>
      </c>
      <c r="R983">
        <f>BETAINV(RAND(),5,5)</f>
        <v/>
      </c>
      <c r="S983">
        <f>'d_고정'!$B$1*'6_기대효과'!$H$7*('d_시나리오'!$I$7/'d_고정'!$B$2)*B983</f>
        <v/>
      </c>
      <c r="T983">
        <f>S983*D983</f>
        <v/>
      </c>
      <c r="U983">
        <f>S983*F983*H983</f>
        <v/>
      </c>
      <c r="V983">
        <f>S983*F983*(H983-1)</f>
        <v/>
      </c>
      <c r="W983">
        <f>U983*J983</f>
        <v/>
      </c>
      <c r="X983">
        <f>T983+W983</f>
        <v/>
      </c>
      <c r="Y983">
        <f>(T983*E983+W983*L983)*(1-R983-'d_고정'!$B$13)</f>
        <v/>
      </c>
      <c r="Z983">
        <f>(U983*N983*Q983+'d_고정'!$B$3*('6_기대효과'!$H$7/8)*Q983*'d_고정'!$B$10*P983*('6_기대효과'!$K$7/'d_고정'!$B$9))*(1-R983)</f>
        <v/>
      </c>
      <c r="AA983">
        <f>W983*L983*(1-R983-'d_고정'!$B$13)+U983*MAX(N983-'d_고정'!$B$10*P983*('6_기대효과'!$K$7/'d_고정'!$B$9),0)*Q983*(1-R983)</f>
        <v/>
      </c>
      <c r="AB983">
        <f>Y983+Z983</f>
        <v/>
      </c>
      <c r="AC983">
        <f>Y983/('d_고정'!$B$5*'6_기대효과'!$H$7/8)/'d_고정'!$B$6</f>
        <v/>
      </c>
      <c r="AD983">
        <f>Y983/('d_고정'!$B$8*'6_기대효과'!$H$7/8)</f>
        <v/>
      </c>
    </row>
    <row r="984">
      <c r="A984">
        <f>RAND()</f>
        <v/>
      </c>
      <c r="B984">
        <f>IF('d_시나리오'!$J$2='d_시나리오'!$H$2,'d_시나리오'!$I$2,IF(A984&lt;('d_시나리오'!$I$2-'d_시나리오'!$H$2)/('d_시나리오'!$J$2-'d_시나리오'!$H$2),'d_시나리오'!$H$2+SQRT(A984*('d_시나리오'!$J$2-'d_시나리오'!$H$2)*('d_시나리오'!$I$2-'d_시나리오'!$H$2)),'d_시나리오'!$J$2-SQRT((1-A984)*('d_시나리오'!$J$2-'d_시나리오'!$H$2)*('d_시나리오'!$J$2-'d_시나리오'!$I$2))))</f>
        <v/>
      </c>
      <c r="C984">
        <f>RAND()</f>
        <v/>
      </c>
      <c r="D984">
        <f>BETAINV(RAND(),IF(C984&lt;'d_고정'!$B$26,'d_고정'!$B$23,'d_고정'!$B$16)+1,'d_고정'!$B$17-IF(C984&lt;'d_고정'!$B$26,'d_고정'!$B$23,'d_고정'!$B$16)+1)*('d_고정'!$B$14+('d_고정'!$B$15-'d_고정'!$B$14)*RAND())</f>
        <v/>
      </c>
      <c r="E984">
        <f>INDEX('d_분포'!$A$2:$A$28,RANDBETWEEN(1,27))</f>
        <v/>
      </c>
      <c r="F984">
        <f>INDEX('d_분포'!$C$2:$C$5,RANDBETWEEN(1,4))*(0.9+0.2*RAND())</f>
        <v/>
      </c>
      <c r="G984">
        <f>RAND()</f>
        <v/>
      </c>
      <c r="H984">
        <f>(F984+(1-F984)*('d_고정'!$B$22*BETAINV(RAND(),IF(G984&lt;'d_고정'!$B$26,'d_고정'!$B$25,'d_고정'!$B$20)+1,'d_고정'!$B$21-IF(G984&lt;'d_고정'!$B$26,'d_고정'!$B$25,'d_고정'!$B$20)+1)+(1-'d_고정'!$B$22)*BETAINV(RAND(),IF(G984&lt;'d_고정'!$B$26,'d_고정'!$B$24,'d_고정'!$B$18)+1,'d_고정'!$B$19-IF(G984&lt;'d_고정'!$B$26,'d_고정'!$B$24,'d_고정'!$B$18)+1))*('d_고정'!$B$14+('d_고정'!$B$15-'d_고정'!$B$14)*RAND()))/F984</f>
        <v/>
      </c>
      <c r="I984">
        <f>RAND()</f>
        <v/>
      </c>
      <c r="J984">
        <f>IF('d_시나리오'!$J$3='d_시나리오'!$H$3,'d_시나리오'!$I$3,IF(I984&lt;('d_시나리오'!$I$3-'d_시나리오'!$H$3)/('d_시나리오'!$J$3-'d_시나리오'!$H$3),'d_시나리오'!$H$3+SQRT(I984*('d_시나리오'!$J$3-'d_시나리오'!$H$3)*('d_시나리오'!$I$3-'d_시나리오'!$H$3)),'d_시나리오'!$J$3-SQRT((1-I984)*('d_시나리오'!$J$3-'d_시나리오'!$H$3)*('d_시나리오'!$J$3-'d_시나리오'!$I$3))))</f>
        <v/>
      </c>
      <c r="K984">
        <f>RAND()</f>
        <v/>
      </c>
      <c r="L984">
        <f>IF('d_시나리오'!$J$4='d_시나리오'!$H$4,'d_시나리오'!$I$4,IF(K984&lt;('d_시나리오'!$I$4-'d_시나리오'!$H$4)/('d_시나리오'!$J$4-'d_시나리오'!$H$4),'d_시나리오'!$H$4+SQRT(K984*('d_시나리오'!$J$4-'d_시나리오'!$H$4)*('d_시나리오'!$I$4-'d_시나리오'!$H$4)),'d_시나리오'!$J$4-SQRT((1-K984)*('d_시나리오'!$J$4-'d_시나리오'!$H$4)*('d_시나리오'!$J$4-'d_시나리오'!$I$4))))</f>
        <v/>
      </c>
      <c r="M984">
        <f>RAND()</f>
        <v/>
      </c>
      <c r="N984">
        <f>IF('d_시나리오'!$J$5='d_시나리오'!$H$5,'d_시나리오'!$I$5,IF(M984&lt;('d_시나리오'!$I$5-'d_시나리오'!$H$5)/('d_시나리오'!$J$5-'d_시나리오'!$H$5),'d_시나리오'!$H$5+SQRT(M984*('d_시나리오'!$J$5-'d_시나리오'!$H$5)*('d_시나리오'!$I$5-'d_시나리오'!$H$5)),'d_시나리오'!$J$5-SQRT((1-M984)*('d_시나리오'!$J$5-'d_시나리오'!$H$5)*('d_시나리오'!$J$5-'d_시나리오'!$I$5))))</f>
        <v/>
      </c>
      <c r="O984">
        <f>RAND()</f>
        <v/>
      </c>
      <c r="P984">
        <f>IF('d_시나리오'!$J$6='d_시나리오'!$H$6,'d_시나리오'!$I$6,IF(O984&lt;('d_시나리오'!$I$6-'d_시나리오'!$H$6)/('d_시나리오'!$J$6-'d_시나리오'!$H$6),'d_시나리오'!$H$6+SQRT(O984*('d_시나리오'!$J$6-'d_시나리오'!$H$6)*('d_시나리오'!$I$6-'d_시나리오'!$H$6)),'d_시나리오'!$J$6-SQRT((1-O984)*('d_시나리오'!$J$6-'d_시나리오'!$H$6)*('d_시나리오'!$J$6-'d_시나리오'!$I$6))))</f>
        <v/>
      </c>
      <c r="Q984">
        <f>INDEX('d_분포'!$B$2:$B$57,RANDBETWEEN(1,56))</f>
        <v/>
      </c>
      <c r="R984">
        <f>BETAINV(RAND(),5,5)</f>
        <v/>
      </c>
      <c r="S984">
        <f>'d_고정'!$B$1*'6_기대효과'!$H$7*('d_시나리오'!$I$7/'d_고정'!$B$2)*B984</f>
        <v/>
      </c>
      <c r="T984">
        <f>S984*D984</f>
        <v/>
      </c>
      <c r="U984">
        <f>S984*F984*H984</f>
        <v/>
      </c>
      <c r="V984">
        <f>S984*F984*(H984-1)</f>
        <v/>
      </c>
      <c r="W984">
        <f>U984*J984</f>
        <v/>
      </c>
      <c r="X984">
        <f>T984+W984</f>
        <v/>
      </c>
      <c r="Y984">
        <f>(T984*E984+W984*L984)*(1-R984-'d_고정'!$B$13)</f>
        <v/>
      </c>
      <c r="Z984">
        <f>(U984*N984*Q984+'d_고정'!$B$3*('6_기대효과'!$H$7/8)*Q984*'d_고정'!$B$10*P984*('6_기대효과'!$K$7/'d_고정'!$B$9))*(1-R984)</f>
        <v/>
      </c>
      <c r="AA984">
        <f>W984*L984*(1-R984-'d_고정'!$B$13)+U984*MAX(N984-'d_고정'!$B$10*P984*('6_기대효과'!$K$7/'d_고정'!$B$9),0)*Q984*(1-R984)</f>
        <v/>
      </c>
      <c r="AB984">
        <f>Y984+Z984</f>
        <v/>
      </c>
      <c r="AC984">
        <f>Y984/('d_고정'!$B$5*'6_기대효과'!$H$7/8)/'d_고정'!$B$6</f>
        <v/>
      </c>
      <c r="AD984">
        <f>Y984/('d_고정'!$B$8*'6_기대효과'!$H$7/8)</f>
        <v/>
      </c>
    </row>
    <row r="985">
      <c r="A985">
        <f>RAND()</f>
        <v/>
      </c>
      <c r="B985">
        <f>IF('d_시나리오'!$J$2='d_시나리오'!$H$2,'d_시나리오'!$I$2,IF(A985&lt;('d_시나리오'!$I$2-'d_시나리오'!$H$2)/('d_시나리오'!$J$2-'d_시나리오'!$H$2),'d_시나리오'!$H$2+SQRT(A985*('d_시나리오'!$J$2-'d_시나리오'!$H$2)*('d_시나리오'!$I$2-'d_시나리오'!$H$2)),'d_시나리오'!$J$2-SQRT((1-A985)*('d_시나리오'!$J$2-'d_시나리오'!$H$2)*('d_시나리오'!$J$2-'d_시나리오'!$I$2))))</f>
        <v/>
      </c>
      <c r="C985">
        <f>RAND()</f>
        <v/>
      </c>
      <c r="D985">
        <f>BETAINV(RAND(),IF(C985&lt;'d_고정'!$B$26,'d_고정'!$B$23,'d_고정'!$B$16)+1,'d_고정'!$B$17-IF(C985&lt;'d_고정'!$B$26,'d_고정'!$B$23,'d_고정'!$B$16)+1)*('d_고정'!$B$14+('d_고정'!$B$15-'d_고정'!$B$14)*RAND())</f>
        <v/>
      </c>
      <c r="E985">
        <f>INDEX('d_분포'!$A$2:$A$28,RANDBETWEEN(1,27))</f>
        <v/>
      </c>
      <c r="F985">
        <f>INDEX('d_분포'!$C$2:$C$5,RANDBETWEEN(1,4))*(0.9+0.2*RAND())</f>
        <v/>
      </c>
      <c r="G985">
        <f>RAND()</f>
        <v/>
      </c>
      <c r="H985">
        <f>(F985+(1-F985)*('d_고정'!$B$22*BETAINV(RAND(),IF(G985&lt;'d_고정'!$B$26,'d_고정'!$B$25,'d_고정'!$B$20)+1,'d_고정'!$B$21-IF(G985&lt;'d_고정'!$B$26,'d_고정'!$B$25,'d_고정'!$B$20)+1)+(1-'d_고정'!$B$22)*BETAINV(RAND(),IF(G985&lt;'d_고정'!$B$26,'d_고정'!$B$24,'d_고정'!$B$18)+1,'d_고정'!$B$19-IF(G985&lt;'d_고정'!$B$26,'d_고정'!$B$24,'d_고정'!$B$18)+1))*('d_고정'!$B$14+('d_고정'!$B$15-'d_고정'!$B$14)*RAND()))/F985</f>
        <v/>
      </c>
      <c r="I985">
        <f>RAND()</f>
        <v/>
      </c>
      <c r="J985">
        <f>IF('d_시나리오'!$J$3='d_시나리오'!$H$3,'d_시나리오'!$I$3,IF(I985&lt;('d_시나리오'!$I$3-'d_시나리오'!$H$3)/('d_시나리오'!$J$3-'d_시나리오'!$H$3),'d_시나리오'!$H$3+SQRT(I985*('d_시나리오'!$J$3-'d_시나리오'!$H$3)*('d_시나리오'!$I$3-'d_시나리오'!$H$3)),'d_시나리오'!$J$3-SQRT((1-I985)*('d_시나리오'!$J$3-'d_시나리오'!$H$3)*('d_시나리오'!$J$3-'d_시나리오'!$I$3))))</f>
        <v/>
      </c>
      <c r="K985">
        <f>RAND()</f>
        <v/>
      </c>
      <c r="L985">
        <f>IF('d_시나리오'!$J$4='d_시나리오'!$H$4,'d_시나리오'!$I$4,IF(K985&lt;('d_시나리오'!$I$4-'d_시나리오'!$H$4)/('d_시나리오'!$J$4-'d_시나리오'!$H$4),'d_시나리오'!$H$4+SQRT(K985*('d_시나리오'!$J$4-'d_시나리오'!$H$4)*('d_시나리오'!$I$4-'d_시나리오'!$H$4)),'d_시나리오'!$J$4-SQRT((1-K985)*('d_시나리오'!$J$4-'d_시나리오'!$H$4)*('d_시나리오'!$J$4-'d_시나리오'!$I$4))))</f>
        <v/>
      </c>
      <c r="M985">
        <f>RAND()</f>
        <v/>
      </c>
      <c r="N985">
        <f>IF('d_시나리오'!$J$5='d_시나리오'!$H$5,'d_시나리오'!$I$5,IF(M985&lt;('d_시나리오'!$I$5-'d_시나리오'!$H$5)/('d_시나리오'!$J$5-'d_시나리오'!$H$5),'d_시나리오'!$H$5+SQRT(M985*('d_시나리오'!$J$5-'d_시나리오'!$H$5)*('d_시나리오'!$I$5-'d_시나리오'!$H$5)),'d_시나리오'!$J$5-SQRT((1-M985)*('d_시나리오'!$J$5-'d_시나리오'!$H$5)*('d_시나리오'!$J$5-'d_시나리오'!$I$5))))</f>
        <v/>
      </c>
      <c r="O985">
        <f>RAND()</f>
        <v/>
      </c>
      <c r="P985">
        <f>IF('d_시나리오'!$J$6='d_시나리오'!$H$6,'d_시나리오'!$I$6,IF(O985&lt;('d_시나리오'!$I$6-'d_시나리오'!$H$6)/('d_시나리오'!$J$6-'d_시나리오'!$H$6),'d_시나리오'!$H$6+SQRT(O985*('d_시나리오'!$J$6-'d_시나리오'!$H$6)*('d_시나리오'!$I$6-'d_시나리오'!$H$6)),'d_시나리오'!$J$6-SQRT((1-O985)*('d_시나리오'!$J$6-'d_시나리오'!$H$6)*('d_시나리오'!$J$6-'d_시나리오'!$I$6))))</f>
        <v/>
      </c>
      <c r="Q985">
        <f>INDEX('d_분포'!$B$2:$B$57,RANDBETWEEN(1,56))</f>
        <v/>
      </c>
      <c r="R985">
        <f>BETAINV(RAND(),5,5)</f>
        <v/>
      </c>
      <c r="S985">
        <f>'d_고정'!$B$1*'6_기대효과'!$H$7*('d_시나리오'!$I$7/'d_고정'!$B$2)*B985</f>
        <v/>
      </c>
      <c r="T985">
        <f>S985*D985</f>
        <v/>
      </c>
      <c r="U985">
        <f>S985*F985*H985</f>
        <v/>
      </c>
      <c r="V985">
        <f>S985*F985*(H985-1)</f>
        <v/>
      </c>
      <c r="W985">
        <f>U985*J985</f>
        <v/>
      </c>
      <c r="X985">
        <f>T985+W985</f>
        <v/>
      </c>
      <c r="Y985">
        <f>(T985*E985+W985*L985)*(1-R985-'d_고정'!$B$13)</f>
        <v/>
      </c>
      <c r="Z985">
        <f>(U985*N985*Q985+'d_고정'!$B$3*('6_기대효과'!$H$7/8)*Q985*'d_고정'!$B$10*P985*('6_기대효과'!$K$7/'d_고정'!$B$9))*(1-R985)</f>
        <v/>
      </c>
      <c r="AA985">
        <f>W985*L985*(1-R985-'d_고정'!$B$13)+U985*MAX(N985-'d_고정'!$B$10*P985*('6_기대효과'!$K$7/'d_고정'!$B$9),0)*Q985*(1-R985)</f>
        <v/>
      </c>
      <c r="AB985">
        <f>Y985+Z985</f>
        <v/>
      </c>
      <c r="AC985">
        <f>Y985/('d_고정'!$B$5*'6_기대효과'!$H$7/8)/'d_고정'!$B$6</f>
        <v/>
      </c>
      <c r="AD985">
        <f>Y985/('d_고정'!$B$8*'6_기대효과'!$H$7/8)</f>
        <v/>
      </c>
    </row>
    <row r="986">
      <c r="A986">
        <f>RAND()</f>
        <v/>
      </c>
      <c r="B986">
        <f>IF('d_시나리오'!$J$2='d_시나리오'!$H$2,'d_시나리오'!$I$2,IF(A986&lt;('d_시나리오'!$I$2-'d_시나리오'!$H$2)/('d_시나리오'!$J$2-'d_시나리오'!$H$2),'d_시나리오'!$H$2+SQRT(A986*('d_시나리오'!$J$2-'d_시나리오'!$H$2)*('d_시나리오'!$I$2-'d_시나리오'!$H$2)),'d_시나리오'!$J$2-SQRT((1-A986)*('d_시나리오'!$J$2-'d_시나리오'!$H$2)*('d_시나리오'!$J$2-'d_시나리오'!$I$2))))</f>
        <v/>
      </c>
      <c r="C986">
        <f>RAND()</f>
        <v/>
      </c>
      <c r="D986">
        <f>BETAINV(RAND(),IF(C986&lt;'d_고정'!$B$26,'d_고정'!$B$23,'d_고정'!$B$16)+1,'d_고정'!$B$17-IF(C986&lt;'d_고정'!$B$26,'d_고정'!$B$23,'d_고정'!$B$16)+1)*('d_고정'!$B$14+('d_고정'!$B$15-'d_고정'!$B$14)*RAND())</f>
        <v/>
      </c>
      <c r="E986">
        <f>INDEX('d_분포'!$A$2:$A$28,RANDBETWEEN(1,27))</f>
        <v/>
      </c>
      <c r="F986">
        <f>INDEX('d_분포'!$C$2:$C$5,RANDBETWEEN(1,4))*(0.9+0.2*RAND())</f>
        <v/>
      </c>
      <c r="G986">
        <f>RAND()</f>
        <v/>
      </c>
      <c r="H986">
        <f>(F986+(1-F986)*('d_고정'!$B$22*BETAINV(RAND(),IF(G986&lt;'d_고정'!$B$26,'d_고정'!$B$25,'d_고정'!$B$20)+1,'d_고정'!$B$21-IF(G986&lt;'d_고정'!$B$26,'d_고정'!$B$25,'d_고정'!$B$20)+1)+(1-'d_고정'!$B$22)*BETAINV(RAND(),IF(G986&lt;'d_고정'!$B$26,'d_고정'!$B$24,'d_고정'!$B$18)+1,'d_고정'!$B$19-IF(G986&lt;'d_고정'!$B$26,'d_고정'!$B$24,'d_고정'!$B$18)+1))*('d_고정'!$B$14+('d_고정'!$B$15-'d_고정'!$B$14)*RAND()))/F986</f>
        <v/>
      </c>
      <c r="I986">
        <f>RAND()</f>
        <v/>
      </c>
      <c r="J986">
        <f>IF('d_시나리오'!$J$3='d_시나리오'!$H$3,'d_시나리오'!$I$3,IF(I986&lt;('d_시나리오'!$I$3-'d_시나리오'!$H$3)/('d_시나리오'!$J$3-'d_시나리오'!$H$3),'d_시나리오'!$H$3+SQRT(I986*('d_시나리오'!$J$3-'d_시나리오'!$H$3)*('d_시나리오'!$I$3-'d_시나리오'!$H$3)),'d_시나리오'!$J$3-SQRT((1-I986)*('d_시나리오'!$J$3-'d_시나리오'!$H$3)*('d_시나리오'!$J$3-'d_시나리오'!$I$3))))</f>
        <v/>
      </c>
      <c r="K986">
        <f>RAND()</f>
        <v/>
      </c>
      <c r="L986">
        <f>IF('d_시나리오'!$J$4='d_시나리오'!$H$4,'d_시나리오'!$I$4,IF(K986&lt;('d_시나리오'!$I$4-'d_시나리오'!$H$4)/('d_시나리오'!$J$4-'d_시나리오'!$H$4),'d_시나리오'!$H$4+SQRT(K986*('d_시나리오'!$J$4-'d_시나리오'!$H$4)*('d_시나리오'!$I$4-'d_시나리오'!$H$4)),'d_시나리오'!$J$4-SQRT((1-K986)*('d_시나리오'!$J$4-'d_시나리오'!$H$4)*('d_시나리오'!$J$4-'d_시나리오'!$I$4))))</f>
        <v/>
      </c>
      <c r="M986">
        <f>RAND()</f>
        <v/>
      </c>
      <c r="N986">
        <f>IF('d_시나리오'!$J$5='d_시나리오'!$H$5,'d_시나리오'!$I$5,IF(M986&lt;('d_시나리오'!$I$5-'d_시나리오'!$H$5)/('d_시나리오'!$J$5-'d_시나리오'!$H$5),'d_시나리오'!$H$5+SQRT(M986*('d_시나리오'!$J$5-'d_시나리오'!$H$5)*('d_시나리오'!$I$5-'d_시나리오'!$H$5)),'d_시나리오'!$J$5-SQRT((1-M986)*('d_시나리오'!$J$5-'d_시나리오'!$H$5)*('d_시나리오'!$J$5-'d_시나리오'!$I$5))))</f>
        <v/>
      </c>
      <c r="O986">
        <f>RAND()</f>
        <v/>
      </c>
      <c r="P986">
        <f>IF('d_시나리오'!$J$6='d_시나리오'!$H$6,'d_시나리오'!$I$6,IF(O986&lt;('d_시나리오'!$I$6-'d_시나리오'!$H$6)/('d_시나리오'!$J$6-'d_시나리오'!$H$6),'d_시나리오'!$H$6+SQRT(O986*('d_시나리오'!$J$6-'d_시나리오'!$H$6)*('d_시나리오'!$I$6-'d_시나리오'!$H$6)),'d_시나리오'!$J$6-SQRT((1-O986)*('d_시나리오'!$J$6-'d_시나리오'!$H$6)*('d_시나리오'!$J$6-'d_시나리오'!$I$6))))</f>
        <v/>
      </c>
      <c r="Q986">
        <f>INDEX('d_분포'!$B$2:$B$57,RANDBETWEEN(1,56))</f>
        <v/>
      </c>
      <c r="R986">
        <f>BETAINV(RAND(),5,5)</f>
        <v/>
      </c>
      <c r="S986">
        <f>'d_고정'!$B$1*'6_기대효과'!$H$7*('d_시나리오'!$I$7/'d_고정'!$B$2)*B986</f>
        <v/>
      </c>
      <c r="T986">
        <f>S986*D986</f>
        <v/>
      </c>
      <c r="U986">
        <f>S986*F986*H986</f>
        <v/>
      </c>
      <c r="V986">
        <f>S986*F986*(H986-1)</f>
        <v/>
      </c>
      <c r="W986">
        <f>U986*J986</f>
        <v/>
      </c>
      <c r="X986">
        <f>T986+W986</f>
        <v/>
      </c>
      <c r="Y986">
        <f>(T986*E986+W986*L986)*(1-R986-'d_고정'!$B$13)</f>
        <v/>
      </c>
      <c r="Z986">
        <f>(U986*N986*Q986+'d_고정'!$B$3*('6_기대효과'!$H$7/8)*Q986*'d_고정'!$B$10*P986*('6_기대효과'!$K$7/'d_고정'!$B$9))*(1-R986)</f>
        <v/>
      </c>
      <c r="AA986">
        <f>W986*L986*(1-R986-'d_고정'!$B$13)+U986*MAX(N986-'d_고정'!$B$10*P986*('6_기대효과'!$K$7/'d_고정'!$B$9),0)*Q986*(1-R986)</f>
        <v/>
      </c>
      <c r="AB986">
        <f>Y986+Z986</f>
        <v/>
      </c>
      <c r="AC986">
        <f>Y986/('d_고정'!$B$5*'6_기대효과'!$H$7/8)/'d_고정'!$B$6</f>
        <v/>
      </c>
      <c r="AD986">
        <f>Y986/('d_고정'!$B$8*'6_기대효과'!$H$7/8)</f>
        <v/>
      </c>
    </row>
    <row r="987">
      <c r="A987">
        <f>RAND()</f>
        <v/>
      </c>
      <c r="B987">
        <f>IF('d_시나리오'!$J$2='d_시나리오'!$H$2,'d_시나리오'!$I$2,IF(A987&lt;('d_시나리오'!$I$2-'d_시나리오'!$H$2)/('d_시나리오'!$J$2-'d_시나리오'!$H$2),'d_시나리오'!$H$2+SQRT(A987*('d_시나리오'!$J$2-'d_시나리오'!$H$2)*('d_시나리오'!$I$2-'d_시나리오'!$H$2)),'d_시나리오'!$J$2-SQRT((1-A987)*('d_시나리오'!$J$2-'d_시나리오'!$H$2)*('d_시나리오'!$J$2-'d_시나리오'!$I$2))))</f>
        <v/>
      </c>
      <c r="C987">
        <f>RAND()</f>
        <v/>
      </c>
      <c r="D987">
        <f>BETAINV(RAND(),IF(C987&lt;'d_고정'!$B$26,'d_고정'!$B$23,'d_고정'!$B$16)+1,'d_고정'!$B$17-IF(C987&lt;'d_고정'!$B$26,'d_고정'!$B$23,'d_고정'!$B$16)+1)*('d_고정'!$B$14+('d_고정'!$B$15-'d_고정'!$B$14)*RAND())</f>
        <v/>
      </c>
      <c r="E987">
        <f>INDEX('d_분포'!$A$2:$A$28,RANDBETWEEN(1,27))</f>
        <v/>
      </c>
      <c r="F987">
        <f>INDEX('d_분포'!$C$2:$C$5,RANDBETWEEN(1,4))*(0.9+0.2*RAND())</f>
        <v/>
      </c>
      <c r="G987">
        <f>RAND()</f>
        <v/>
      </c>
      <c r="H987">
        <f>(F987+(1-F987)*('d_고정'!$B$22*BETAINV(RAND(),IF(G987&lt;'d_고정'!$B$26,'d_고정'!$B$25,'d_고정'!$B$20)+1,'d_고정'!$B$21-IF(G987&lt;'d_고정'!$B$26,'d_고정'!$B$25,'d_고정'!$B$20)+1)+(1-'d_고정'!$B$22)*BETAINV(RAND(),IF(G987&lt;'d_고정'!$B$26,'d_고정'!$B$24,'d_고정'!$B$18)+1,'d_고정'!$B$19-IF(G987&lt;'d_고정'!$B$26,'d_고정'!$B$24,'d_고정'!$B$18)+1))*('d_고정'!$B$14+('d_고정'!$B$15-'d_고정'!$B$14)*RAND()))/F987</f>
        <v/>
      </c>
      <c r="I987">
        <f>RAND()</f>
        <v/>
      </c>
      <c r="J987">
        <f>IF('d_시나리오'!$J$3='d_시나리오'!$H$3,'d_시나리오'!$I$3,IF(I987&lt;('d_시나리오'!$I$3-'d_시나리오'!$H$3)/('d_시나리오'!$J$3-'d_시나리오'!$H$3),'d_시나리오'!$H$3+SQRT(I987*('d_시나리오'!$J$3-'d_시나리오'!$H$3)*('d_시나리오'!$I$3-'d_시나리오'!$H$3)),'d_시나리오'!$J$3-SQRT((1-I987)*('d_시나리오'!$J$3-'d_시나리오'!$H$3)*('d_시나리오'!$J$3-'d_시나리오'!$I$3))))</f>
        <v/>
      </c>
      <c r="K987">
        <f>RAND()</f>
        <v/>
      </c>
      <c r="L987">
        <f>IF('d_시나리오'!$J$4='d_시나리오'!$H$4,'d_시나리오'!$I$4,IF(K987&lt;('d_시나리오'!$I$4-'d_시나리오'!$H$4)/('d_시나리오'!$J$4-'d_시나리오'!$H$4),'d_시나리오'!$H$4+SQRT(K987*('d_시나리오'!$J$4-'d_시나리오'!$H$4)*('d_시나리오'!$I$4-'d_시나리오'!$H$4)),'d_시나리오'!$J$4-SQRT((1-K987)*('d_시나리오'!$J$4-'d_시나리오'!$H$4)*('d_시나리오'!$J$4-'d_시나리오'!$I$4))))</f>
        <v/>
      </c>
      <c r="M987">
        <f>RAND()</f>
        <v/>
      </c>
      <c r="N987">
        <f>IF('d_시나리오'!$J$5='d_시나리오'!$H$5,'d_시나리오'!$I$5,IF(M987&lt;('d_시나리오'!$I$5-'d_시나리오'!$H$5)/('d_시나리오'!$J$5-'d_시나리오'!$H$5),'d_시나리오'!$H$5+SQRT(M987*('d_시나리오'!$J$5-'d_시나리오'!$H$5)*('d_시나리오'!$I$5-'d_시나리오'!$H$5)),'d_시나리오'!$J$5-SQRT((1-M987)*('d_시나리오'!$J$5-'d_시나리오'!$H$5)*('d_시나리오'!$J$5-'d_시나리오'!$I$5))))</f>
        <v/>
      </c>
      <c r="O987">
        <f>RAND()</f>
        <v/>
      </c>
      <c r="P987">
        <f>IF('d_시나리오'!$J$6='d_시나리오'!$H$6,'d_시나리오'!$I$6,IF(O987&lt;('d_시나리오'!$I$6-'d_시나리오'!$H$6)/('d_시나리오'!$J$6-'d_시나리오'!$H$6),'d_시나리오'!$H$6+SQRT(O987*('d_시나리오'!$J$6-'d_시나리오'!$H$6)*('d_시나리오'!$I$6-'d_시나리오'!$H$6)),'d_시나리오'!$J$6-SQRT((1-O987)*('d_시나리오'!$J$6-'d_시나리오'!$H$6)*('d_시나리오'!$J$6-'d_시나리오'!$I$6))))</f>
        <v/>
      </c>
      <c r="Q987">
        <f>INDEX('d_분포'!$B$2:$B$57,RANDBETWEEN(1,56))</f>
        <v/>
      </c>
      <c r="R987">
        <f>BETAINV(RAND(),5,5)</f>
        <v/>
      </c>
      <c r="S987">
        <f>'d_고정'!$B$1*'6_기대효과'!$H$7*('d_시나리오'!$I$7/'d_고정'!$B$2)*B987</f>
        <v/>
      </c>
      <c r="T987">
        <f>S987*D987</f>
        <v/>
      </c>
      <c r="U987">
        <f>S987*F987*H987</f>
        <v/>
      </c>
      <c r="V987">
        <f>S987*F987*(H987-1)</f>
        <v/>
      </c>
      <c r="W987">
        <f>U987*J987</f>
        <v/>
      </c>
      <c r="X987">
        <f>T987+W987</f>
        <v/>
      </c>
      <c r="Y987">
        <f>(T987*E987+W987*L987)*(1-R987-'d_고정'!$B$13)</f>
        <v/>
      </c>
      <c r="Z987">
        <f>(U987*N987*Q987+'d_고정'!$B$3*('6_기대효과'!$H$7/8)*Q987*'d_고정'!$B$10*P987*('6_기대효과'!$K$7/'d_고정'!$B$9))*(1-R987)</f>
        <v/>
      </c>
      <c r="AA987">
        <f>W987*L987*(1-R987-'d_고정'!$B$13)+U987*MAX(N987-'d_고정'!$B$10*P987*('6_기대효과'!$K$7/'d_고정'!$B$9),0)*Q987*(1-R987)</f>
        <v/>
      </c>
      <c r="AB987">
        <f>Y987+Z987</f>
        <v/>
      </c>
      <c r="AC987">
        <f>Y987/('d_고정'!$B$5*'6_기대효과'!$H$7/8)/'d_고정'!$B$6</f>
        <v/>
      </c>
      <c r="AD987">
        <f>Y987/('d_고정'!$B$8*'6_기대효과'!$H$7/8)</f>
        <v/>
      </c>
    </row>
    <row r="988">
      <c r="A988">
        <f>RAND()</f>
        <v/>
      </c>
      <c r="B988">
        <f>IF('d_시나리오'!$J$2='d_시나리오'!$H$2,'d_시나리오'!$I$2,IF(A988&lt;('d_시나리오'!$I$2-'d_시나리오'!$H$2)/('d_시나리오'!$J$2-'d_시나리오'!$H$2),'d_시나리오'!$H$2+SQRT(A988*('d_시나리오'!$J$2-'d_시나리오'!$H$2)*('d_시나리오'!$I$2-'d_시나리오'!$H$2)),'d_시나리오'!$J$2-SQRT((1-A988)*('d_시나리오'!$J$2-'d_시나리오'!$H$2)*('d_시나리오'!$J$2-'d_시나리오'!$I$2))))</f>
        <v/>
      </c>
      <c r="C988">
        <f>RAND()</f>
        <v/>
      </c>
      <c r="D988">
        <f>BETAINV(RAND(),IF(C988&lt;'d_고정'!$B$26,'d_고정'!$B$23,'d_고정'!$B$16)+1,'d_고정'!$B$17-IF(C988&lt;'d_고정'!$B$26,'d_고정'!$B$23,'d_고정'!$B$16)+1)*('d_고정'!$B$14+('d_고정'!$B$15-'d_고정'!$B$14)*RAND())</f>
        <v/>
      </c>
      <c r="E988">
        <f>INDEX('d_분포'!$A$2:$A$28,RANDBETWEEN(1,27))</f>
        <v/>
      </c>
      <c r="F988">
        <f>INDEX('d_분포'!$C$2:$C$5,RANDBETWEEN(1,4))*(0.9+0.2*RAND())</f>
        <v/>
      </c>
      <c r="G988">
        <f>RAND()</f>
        <v/>
      </c>
      <c r="H988">
        <f>(F988+(1-F988)*('d_고정'!$B$22*BETAINV(RAND(),IF(G988&lt;'d_고정'!$B$26,'d_고정'!$B$25,'d_고정'!$B$20)+1,'d_고정'!$B$21-IF(G988&lt;'d_고정'!$B$26,'d_고정'!$B$25,'d_고정'!$B$20)+1)+(1-'d_고정'!$B$22)*BETAINV(RAND(),IF(G988&lt;'d_고정'!$B$26,'d_고정'!$B$24,'d_고정'!$B$18)+1,'d_고정'!$B$19-IF(G988&lt;'d_고정'!$B$26,'d_고정'!$B$24,'d_고정'!$B$18)+1))*('d_고정'!$B$14+('d_고정'!$B$15-'d_고정'!$B$14)*RAND()))/F988</f>
        <v/>
      </c>
      <c r="I988">
        <f>RAND()</f>
        <v/>
      </c>
      <c r="J988">
        <f>IF('d_시나리오'!$J$3='d_시나리오'!$H$3,'d_시나리오'!$I$3,IF(I988&lt;('d_시나리오'!$I$3-'d_시나리오'!$H$3)/('d_시나리오'!$J$3-'d_시나리오'!$H$3),'d_시나리오'!$H$3+SQRT(I988*('d_시나리오'!$J$3-'d_시나리오'!$H$3)*('d_시나리오'!$I$3-'d_시나리오'!$H$3)),'d_시나리오'!$J$3-SQRT((1-I988)*('d_시나리오'!$J$3-'d_시나리오'!$H$3)*('d_시나리오'!$J$3-'d_시나리오'!$I$3))))</f>
        <v/>
      </c>
      <c r="K988">
        <f>RAND()</f>
        <v/>
      </c>
      <c r="L988">
        <f>IF('d_시나리오'!$J$4='d_시나리오'!$H$4,'d_시나리오'!$I$4,IF(K988&lt;('d_시나리오'!$I$4-'d_시나리오'!$H$4)/('d_시나리오'!$J$4-'d_시나리오'!$H$4),'d_시나리오'!$H$4+SQRT(K988*('d_시나리오'!$J$4-'d_시나리오'!$H$4)*('d_시나리오'!$I$4-'d_시나리오'!$H$4)),'d_시나리오'!$J$4-SQRT((1-K988)*('d_시나리오'!$J$4-'d_시나리오'!$H$4)*('d_시나리오'!$J$4-'d_시나리오'!$I$4))))</f>
        <v/>
      </c>
      <c r="M988">
        <f>RAND()</f>
        <v/>
      </c>
      <c r="N988">
        <f>IF('d_시나리오'!$J$5='d_시나리오'!$H$5,'d_시나리오'!$I$5,IF(M988&lt;('d_시나리오'!$I$5-'d_시나리오'!$H$5)/('d_시나리오'!$J$5-'d_시나리오'!$H$5),'d_시나리오'!$H$5+SQRT(M988*('d_시나리오'!$J$5-'d_시나리오'!$H$5)*('d_시나리오'!$I$5-'d_시나리오'!$H$5)),'d_시나리오'!$J$5-SQRT((1-M988)*('d_시나리오'!$J$5-'d_시나리오'!$H$5)*('d_시나리오'!$J$5-'d_시나리오'!$I$5))))</f>
        <v/>
      </c>
      <c r="O988">
        <f>RAND()</f>
        <v/>
      </c>
      <c r="P988">
        <f>IF('d_시나리오'!$J$6='d_시나리오'!$H$6,'d_시나리오'!$I$6,IF(O988&lt;('d_시나리오'!$I$6-'d_시나리오'!$H$6)/('d_시나리오'!$J$6-'d_시나리오'!$H$6),'d_시나리오'!$H$6+SQRT(O988*('d_시나리오'!$J$6-'d_시나리오'!$H$6)*('d_시나리오'!$I$6-'d_시나리오'!$H$6)),'d_시나리오'!$J$6-SQRT((1-O988)*('d_시나리오'!$J$6-'d_시나리오'!$H$6)*('d_시나리오'!$J$6-'d_시나리오'!$I$6))))</f>
        <v/>
      </c>
      <c r="Q988">
        <f>INDEX('d_분포'!$B$2:$B$57,RANDBETWEEN(1,56))</f>
        <v/>
      </c>
      <c r="R988">
        <f>BETAINV(RAND(),5,5)</f>
        <v/>
      </c>
      <c r="S988">
        <f>'d_고정'!$B$1*'6_기대효과'!$H$7*('d_시나리오'!$I$7/'d_고정'!$B$2)*B988</f>
        <v/>
      </c>
      <c r="T988">
        <f>S988*D988</f>
        <v/>
      </c>
      <c r="U988">
        <f>S988*F988*H988</f>
        <v/>
      </c>
      <c r="V988">
        <f>S988*F988*(H988-1)</f>
        <v/>
      </c>
      <c r="W988">
        <f>U988*J988</f>
        <v/>
      </c>
      <c r="X988">
        <f>T988+W988</f>
        <v/>
      </c>
      <c r="Y988">
        <f>(T988*E988+W988*L988)*(1-R988-'d_고정'!$B$13)</f>
        <v/>
      </c>
      <c r="Z988">
        <f>(U988*N988*Q988+'d_고정'!$B$3*('6_기대효과'!$H$7/8)*Q988*'d_고정'!$B$10*P988*('6_기대효과'!$K$7/'d_고정'!$B$9))*(1-R988)</f>
        <v/>
      </c>
      <c r="AA988">
        <f>W988*L988*(1-R988-'d_고정'!$B$13)+U988*MAX(N988-'d_고정'!$B$10*P988*('6_기대효과'!$K$7/'d_고정'!$B$9),0)*Q988*(1-R988)</f>
        <v/>
      </c>
      <c r="AB988">
        <f>Y988+Z988</f>
        <v/>
      </c>
      <c r="AC988">
        <f>Y988/('d_고정'!$B$5*'6_기대효과'!$H$7/8)/'d_고정'!$B$6</f>
        <v/>
      </c>
      <c r="AD988">
        <f>Y988/('d_고정'!$B$8*'6_기대효과'!$H$7/8)</f>
        <v/>
      </c>
    </row>
    <row r="989">
      <c r="A989">
        <f>RAND()</f>
        <v/>
      </c>
      <c r="B989">
        <f>IF('d_시나리오'!$J$2='d_시나리오'!$H$2,'d_시나리오'!$I$2,IF(A989&lt;('d_시나리오'!$I$2-'d_시나리오'!$H$2)/('d_시나리오'!$J$2-'d_시나리오'!$H$2),'d_시나리오'!$H$2+SQRT(A989*('d_시나리오'!$J$2-'d_시나리오'!$H$2)*('d_시나리오'!$I$2-'d_시나리오'!$H$2)),'d_시나리오'!$J$2-SQRT((1-A989)*('d_시나리오'!$J$2-'d_시나리오'!$H$2)*('d_시나리오'!$J$2-'d_시나리오'!$I$2))))</f>
        <v/>
      </c>
      <c r="C989">
        <f>RAND()</f>
        <v/>
      </c>
      <c r="D989">
        <f>BETAINV(RAND(),IF(C989&lt;'d_고정'!$B$26,'d_고정'!$B$23,'d_고정'!$B$16)+1,'d_고정'!$B$17-IF(C989&lt;'d_고정'!$B$26,'d_고정'!$B$23,'d_고정'!$B$16)+1)*('d_고정'!$B$14+('d_고정'!$B$15-'d_고정'!$B$14)*RAND())</f>
        <v/>
      </c>
      <c r="E989">
        <f>INDEX('d_분포'!$A$2:$A$28,RANDBETWEEN(1,27))</f>
        <v/>
      </c>
      <c r="F989">
        <f>INDEX('d_분포'!$C$2:$C$5,RANDBETWEEN(1,4))*(0.9+0.2*RAND())</f>
        <v/>
      </c>
      <c r="G989">
        <f>RAND()</f>
        <v/>
      </c>
      <c r="H989">
        <f>(F989+(1-F989)*('d_고정'!$B$22*BETAINV(RAND(),IF(G989&lt;'d_고정'!$B$26,'d_고정'!$B$25,'d_고정'!$B$20)+1,'d_고정'!$B$21-IF(G989&lt;'d_고정'!$B$26,'d_고정'!$B$25,'d_고정'!$B$20)+1)+(1-'d_고정'!$B$22)*BETAINV(RAND(),IF(G989&lt;'d_고정'!$B$26,'d_고정'!$B$24,'d_고정'!$B$18)+1,'d_고정'!$B$19-IF(G989&lt;'d_고정'!$B$26,'d_고정'!$B$24,'d_고정'!$B$18)+1))*('d_고정'!$B$14+('d_고정'!$B$15-'d_고정'!$B$14)*RAND()))/F989</f>
        <v/>
      </c>
      <c r="I989">
        <f>RAND()</f>
        <v/>
      </c>
      <c r="J989">
        <f>IF('d_시나리오'!$J$3='d_시나리오'!$H$3,'d_시나리오'!$I$3,IF(I989&lt;('d_시나리오'!$I$3-'d_시나리오'!$H$3)/('d_시나리오'!$J$3-'d_시나리오'!$H$3),'d_시나리오'!$H$3+SQRT(I989*('d_시나리오'!$J$3-'d_시나리오'!$H$3)*('d_시나리오'!$I$3-'d_시나리오'!$H$3)),'d_시나리오'!$J$3-SQRT((1-I989)*('d_시나리오'!$J$3-'d_시나리오'!$H$3)*('d_시나리오'!$J$3-'d_시나리오'!$I$3))))</f>
        <v/>
      </c>
      <c r="K989">
        <f>RAND()</f>
        <v/>
      </c>
      <c r="L989">
        <f>IF('d_시나리오'!$J$4='d_시나리오'!$H$4,'d_시나리오'!$I$4,IF(K989&lt;('d_시나리오'!$I$4-'d_시나리오'!$H$4)/('d_시나리오'!$J$4-'d_시나리오'!$H$4),'d_시나리오'!$H$4+SQRT(K989*('d_시나리오'!$J$4-'d_시나리오'!$H$4)*('d_시나리오'!$I$4-'d_시나리오'!$H$4)),'d_시나리오'!$J$4-SQRT((1-K989)*('d_시나리오'!$J$4-'d_시나리오'!$H$4)*('d_시나리오'!$J$4-'d_시나리오'!$I$4))))</f>
        <v/>
      </c>
      <c r="M989">
        <f>RAND()</f>
        <v/>
      </c>
      <c r="N989">
        <f>IF('d_시나리오'!$J$5='d_시나리오'!$H$5,'d_시나리오'!$I$5,IF(M989&lt;('d_시나리오'!$I$5-'d_시나리오'!$H$5)/('d_시나리오'!$J$5-'d_시나리오'!$H$5),'d_시나리오'!$H$5+SQRT(M989*('d_시나리오'!$J$5-'d_시나리오'!$H$5)*('d_시나리오'!$I$5-'d_시나리오'!$H$5)),'d_시나리오'!$J$5-SQRT((1-M989)*('d_시나리오'!$J$5-'d_시나리오'!$H$5)*('d_시나리오'!$J$5-'d_시나리오'!$I$5))))</f>
        <v/>
      </c>
      <c r="O989">
        <f>RAND()</f>
        <v/>
      </c>
      <c r="P989">
        <f>IF('d_시나리오'!$J$6='d_시나리오'!$H$6,'d_시나리오'!$I$6,IF(O989&lt;('d_시나리오'!$I$6-'d_시나리오'!$H$6)/('d_시나리오'!$J$6-'d_시나리오'!$H$6),'d_시나리오'!$H$6+SQRT(O989*('d_시나리오'!$J$6-'d_시나리오'!$H$6)*('d_시나리오'!$I$6-'d_시나리오'!$H$6)),'d_시나리오'!$J$6-SQRT((1-O989)*('d_시나리오'!$J$6-'d_시나리오'!$H$6)*('d_시나리오'!$J$6-'d_시나리오'!$I$6))))</f>
        <v/>
      </c>
      <c r="Q989">
        <f>INDEX('d_분포'!$B$2:$B$57,RANDBETWEEN(1,56))</f>
        <v/>
      </c>
      <c r="R989">
        <f>BETAINV(RAND(),5,5)</f>
        <v/>
      </c>
      <c r="S989">
        <f>'d_고정'!$B$1*'6_기대효과'!$H$7*('d_시나리오'!$I$7/'d_고정'!$B$2)*B989</f>
        <v/>
      </c>
      <c r="T989">
        <f>S989*D989</f>
        <v/>
      </c>
      <c r="U989">
        <f>S989*F989*H989</f>
        <v/>
      </c>
      <c r="V989">
        <f>S989*F989*(H989-1)</f>
        <v/>
      </c>
      <c r="W989">
        <f>U989*J989</f>
        <v/>
      </c>
      <c r="X989">
        <f>T989+W989</f>
        <v/>
      </c>
      <c r="Y989">
        <f>(T989*E989+W989*L989)*(1-R989-'d_고정'!$B$13)</f>
        <v/>
      </c>
      <c r="Z989">
        <f>(U989*N989*Q989+'d_고정'!$B$3*('6_기대효과'!$H$7/8)*Q989*'d_고정'!$B$10*P989*('6_기대효과'!$K$7/'d_고정'!$B$9))*(1-R989)</f>
        <v/>
      </c>
      <c r="AA989">
        <f>W989*L989*(1-R989-'d_고정'!$B$13)+U989*MAX(N989-'d_고정'!$B$10*P989*('6_기대효과'!$K$7/'d_고정'!$B$9),0)*Q989*(1-R989)</f>
        <v/>
      </c>
      <c r="AB989">
        <f>Y989+Z989</f>
        <v/>
      </c>
      <c r="AC989">
        <f>Y989/('d_고정'!$B$5*'6_기대효과'!$H$7/8)/'d_고정'!$B$6</f>
        <v/>
      </c>
      <c r="AD989">
        <f>Y989/('d_고정'!$B$8*'6_기대효과'!$H$7/8)</f>
        <v/>
      </c>
    </row>
    <row r="990">
      <c r="A990">
        <f>RAND()</f>
        <v/>
      </c>
      <c r="B990">
        <f>IF('d_시나리오'!$J$2='d_시나리오'!$H$2,'d_시나리오'!$I$2,IF(A990&lt;('d_시나리오'!$I$2-'d_시나리오'!$H$2)/('d_시나리오'!$J$2-'d_시나리오'!$H$2),'d_시나리오'!$H$2+SQRT(A990*('d_시나리오'!$J$2-'d_시나리오'!$H$2)*('d_시나리오'!$I$2-'d_시나리오'!$H$2)),'d_시나리오'!$J$2-SQRT((1-A990)*('d_시나리오'!$J$2-'d_시나리오'!$H$2)*('d_시나리오'!$J$2-'d_시나리오'!$I$2))))</f>
        <v/>
      </c>
      <c r="C990">
        <f>RAND()</f>
        <v/>
      </c>
      <c r="D990">
        <f>BETAINV(RAND(),IF(C990&lt;'d_고정'!$B$26,'d_고정'!$B$23,'d_고정'!$B$16)+1,'d_고정'!$B$17-IF(C990&lt;'d_고정'!$B$26,'d_고정'!$B$23,'d_고정'!$B$16)+1)*('d_고정'!$B$14+('d_고정'!$B$15-'d_고정'!$B$14)*RAND())</f>
        <v/>
      </c>
      <c r="E990">
        <f>INDEX('d_분포'!$A$2:$A$28,RANDBETWEEN(1,27))</f>
        <v/>
      </c>
      <c r="F990">
        <f>INDEX('d_분포'!$C$2:$C$5,RANDBETWEEN(1,4))*(0.9+0.2*RAND())</f>
        <v/>
      </c>
      <c r="G990">
        <f>RAND()</f>
        <v/>
      </c>
      <c r="H990">
        <f>(F990+(1-F990)*('d_고정'!$B$22*BETAINV(RAND(),IF(G990&lt;'d_고정'!$B$26,'d_고정'!$B$25,'d_고정'!$B$20)+1,'d_고정'!$B$21-IF(G990&lt;'d_고정'!$B$26,'d_고정'!$B$25,'d_고정'!$B$20)+1)+(1-'d_고정'!$B$22)*BETAINV(RAND(),IF(G990&lt;'d_고정'!$B$26,'d_고정'!$B$24,'d_고정'!$B$18)+1,'d_고정'!$B$19-IF(G990&lt;'d_고정'!$B$26,'d_고정'!$B$24,'d_고정'!$B$18)+1))*('d_고정'!$B$14+('d_고정'!$B$15-'d_고정'!$B$14)*RAND()))/F990</f>
        <v/>
      </c>
      <c r="I990">
        <f>RAND()</f>
        <v/>
      </c>
      <c r="J990">
        <f>IF('d_시나리오'!$J$3='d_시나리오'!$H$3,'d_시나리오'!$I$3,IF(I990&lt;('d_시나리오'!$I$3-'d_시나리오'!$H$3)/('d_시나리오'!$J$3-'d_시나리오'!$H$3),'d_시나리오'!$H$3+SQRT(I990*('d_시나리오'!$J$3-'d_시나리오'!$H$3)*('d_시나리오'!$I$3-'d_시나리오'!$H$3)),'d_시나리오'!$J$3-SQRT((1-I990)*('d_시나리오'!$J$3-'d_시나리오'!$H$3)*('d_시나리오'!$J$3-'d_시나리오'!$I$3))))</f>
        <v/>
      </c>
      <c r="K990">
        <f>RAND()</f>
        <v/>
      </c>
      <c r="L990">
        <f>IF('d_시나리오'!$J$4='d_시나리오'!$H$4,'d_시나리오'!$I$4,IF(K990&lt;('d_시나리오'!$I$4-'d_시나리오'!$H$4)/('d_시나리오'!$J$4-'d_시나리오'!$H$4),'d_시나리오'!$H$4+SQRT(K990*('d_시나리오'!$J$4-'d_시나리오'!$H$4)*('d_시나리오'!$I$4-'d_시나리오'!$H$4)),'d_시나리오'!$J$4-SQRT((1-K990)*('d_시나리오'!$J$4-'d_시나리오'!$H$4)*('d_시나리오'!$J$4-'d_시나리오'!$I$4))))</f>
        <v/>
      </c>
      <c r="M990">
        <f>RAND()</f>
        <v/>
      </c>
      <c r="N990">
        <f>IF('d_시나리오'!$J$5='d_시나리오'!$H$5,'d_시나리오'!$I$5,IF(M990&lt;('d_시나리오'!$I$5-'d_시나리오'!$H$5)/('d_시나리오'!$J$5-'d_시나리오'!$H$5),'d_시나리오'!$H$5+SQRT(M990*('d_시나리오'!$J$5-'d_시나리오'!$H$5)*('d_시나리오'!$I$5-'d_시나리오'!$H$5)),'d_시나리오'!$J$5-SQRT((1-M990)*('d_시나리오'!$J$5-'d_시나리오'!$H$5)*('d_시나리오'!$J$5-'d_시나리오'!$I$5))))</f>
        <v/>
      </c>
      <c r="O990">
        <f>RAND()</f>
        <v/>
      </c>
      <c r="P990">
        <f>IF('d_시나리오'!$J$6='d_시나리오'!$H$6,'d_시나리오'!$I$6,IF(O990&lt;('d_시나리오'!$I$6-'d_시나리오'!$H$6)/('d_시나리오'!$J$6-'d_시나리오'!$H$6),'d_시나리오'!$H$6+SQRT(O990*('d_시나리오'!$J$6-'d_시나리오'!$H$6)*('d_시나리오'!$I$6-'d_시나리오'!$H$6)),'d_시나리오'!$J$6-SQRT((1-O990)*('d_시나리오'!$J$6-'d_시나리오'!$H$6)*('d_시나리오'!$J$6-'d_시나리오'!$I$6))))</f>
        <v/>
      </c>
      <c r="Q990">
        <f>INDEX('d_분포'!$B$2:$B$57,RANDBETWEEN(1,56))</f>
        <v/>
      </c>
      <c r="R990">
        <f>BETAINV(RAND(),5,5)</f>
        <v/>
      </c>
      <c r="S990">
        <f>'d_고정'!$B$1*'6_기대효과'!$H$7*('d_시나리오'!$I$7/'d_고정'!$B$2)*B990</f>
        <v/>
      </c>
      <c r="T990">
        <f>S990*D990</f>
        <v/>
      </c>
      <c r="U990">
        <f>S990*F990*H990</f>
        <v/>
      </c>
      <c r="V990">
        <f>S990*F990*(H990-1)</f>
        <v/>
      </c>
      <c r="W990">
        <f>U990*J990</f>
        <v/>
      </c>
      <c r="X990">
        <f>T990+W990</f>
        <v/>
      </c>
      <c r="Y990">
        <f>(T990*E990+W990*L990)*(1-R990-'d_고정'!$B$13)</f>
        <v/>
      </c>
      <c r="Z990">
        <f>(U990*N990*Q990+'d_고정'!$B$3*('6_기대효과'!$H$7/8)*Q990*'d_고정'!$B$10*P990*('6_기대효과'!$K$7/'d_고정'!$B$9))*(1-R990)</f>
        <v/>
      </c>
      <c r="AA990">
        <f>W990*L990*(1-R990-'d_고정'!$B$13)+U990*MAX(N990-'d_고정'!$B$10*P990*('6_기대효과'!$K$7/'d_고정'!$B$9),0)*Q990*(1-R990)</f>
        <v/>
      </c>
      <c r="AB990">
        <f>Y990+Z990</f>
        <v/>
      </c>
      <c r="AC990">
        <f>Y990/('d_고정'!$B$5*'6_기대효과'!$H$7/8)/'d_고정'!$B$6</f>
        <v/>
      </c>
      <c r="AD990">
        <f>Y990/('d_고정'!$B$8*'6_기대효과'!$H$7/8)</f>
        <v/>
      </c>
    </row>
    <row r="991">
      <c r="A991">
        <f>RAND()</f>
        <v/>
      </c>
      <c r="B991">
        <f>IF('d_시나리오'!$J$2='d_시나리오'!$H$2,'d_시나리오'!$I$2,IF(A991&lt;('d_시나리오'!$I$2-'d_시나리오'!$H$2)/('d_시나리오'!$J$2-'d_시나리오'!$H$2),'d_시나리오'!$H$2+SQRT(A991*('d_시나리오'!$J$2-'d_시나리오'!$H$2)*('d_시나리오'!$I$2-'d_시나리오'!$H$2)),'d_시나리오'!$J$2-SQRT((1-A991)*('d_시나리오'!$J$2-'d_시나리오'!$H$2)*('d_시나리오'!$J$2-'d_시나리오'!$I$2))))</f>
        <v/>
      </c>
      <c r="C991">
        <f>RAND()</f>
        <v/>
      </c>
      <c r="D991">
        <f>BETAINV(RAND(),IF(C991&lt;'d_고정'!$B$26,'d_고정'!$B$23,'d_고정'!$B$16)+1,'d_고정'!$B$17-IF(C991&lt;'d_고정'!$B$26,'d_고정'!$B$23,'d_고정'!$B$16)+1)*('d_고정'!$B$14+('d_고정'!$B$15-'d_고정'!$B$14)*RAND())</f>
        <v/>
      </c>
      <c r="E991">
        <f>INDEX('d_분포'!$A$2:$A$28,RANDBETWEEN(1,27))</f>
        <v/>
      </c>
      <c r="F991">
        <f>INDEX('d_분포'!$C$2:$C$5,RANDBETWEEN(1,4))*(0.9+0.2*RAND())</f>
        <v/>
      </c>
      <c r="G991">
        <f>RAND()</f>
        <v/>
      </c>
      <c r="H991">
        <f>(F991+(1-F991)*('d_고정'!$B$22*BETAINV(RAND(),IF(G991&lt;'d_고정'!$B$26,'d_고정'!$B$25,'d_고정'!$B$20)+1,'d_고정'!$B$21-IF(G991&lt;'d_고정'!$B$26,'d_고정'!$B$25,'d_고정'!$B$20)+1)+(1-'d_고정'!$B$22)*BETAINV(RAND(),IF(G991&lt;'d_고정'!$B$26,'d_고정'!$B$24,'d_고정'!$B$18)+1,'d_고정'!$B$19-IF(G991&lt;'d_고정'!$B$26,'d_고정'!$B$24,'d_고정'!$B$18)+1))*('d_고정'!$B$14+('d_고정'!$B$15-'d_고정'!$B$14)*RAND()))/F991</f>
        <v/>
      </c>
      <c r="I991">
        <f>RAND()</f>
        <v/>
      </c>
      <c r="J991">
        <f>IF('d_시나리오'!$J$3='d_시나리오'!$H$3,'d_시나리오'!$I$3,IF(I991&lt;('d_시나리오'!$I$3-'d_시나리오'!$H$3)/('d_시나리오'!$J$3-'d_시나리오'!$H$3),'d_시나리오'!$H$3+SQRT(I991*('d_시나리오'!$J$3-'d_시나리오'!$H$3)*('d_시나리오'!$I$3-'d_시나리오'!$H$3)),'d_시나리오'!$J$3-SQRT((1-I991)*('d_시나리오'!$J$3-'d_시나리오'!$H$3)*('d_시나리오'!$J$3-'d_시나리오'!$I$3))))</f>
        <v/>
      </c>
      <c r="K991">
        <f>RAND()</f>
        <v/>
      </c>
      <c r="L991">
        <f>IF('d_시나리오'!$J$4='d_시나리오'!$H$4,'d_시나리오'!$I$4,IF(K991&lt;('d_시나리오'!$I$4-'d_시나리오'!$H$4)/('d_시나리오'!$J$4-'d_시나리오'!$H$4),'d_시나리오'!$H$4+SQRT(K991*('d_시나리오'!$J$4-'d_시나리오'!$H$4)*('d_시나리오'!$I$4-'d_시나리오'!$H$4)),'d_시나리오'!$J$4-SQRT((1-K991)*('d_시나리오'!$J$4-'d_시나리오'!$H$4)*('d_시나리오'!$J$4-'d_시나리오'!$I$4))))</f>
        <v/>
      </c>
      <c r="M991">
        <f>RAND()</f>
        <v/>
      </c>
      <c r="N991">
        <f>IF('d_시나리오'!$J$5='d_시나리오'!$H$5,'d_시나리오'!$I$5,IF(M991&lt;('d_시나리오'!$I$5-'d_시나리오'!$H$5)/('d_시나리오'!$J$5-'d_시나리오'!$H$5),'d_시나리오'!$H$5+SQRT(M991*('d_시나리오'!$J$5-'d_시나리오'!$H$5)*('d_시나리오'!$I$5-'d_시나리오'!$H$5)),'d_시나리오'!$J$5-SQRT((1-M991)*('d_시나리오'!$J$5-'d_시나리오'!$H$5)*('d_시나리오'!$J$5-'d_시나리오'!$I$5))))</f>
        <v/>
      </c>
      <c r="O991">
        <f>RAND()</f>
        <v/>
      </c>
      <c r="P991">
        <f>IF('d_시나리오'!$J$6='d_시나리오'!$H$6,'d_시나리오'!$I$6,IF(O991&lt;('d_시나리오'!$I$6-'d_시나리오'!$H$6)/('d_시나리오'!$J$6-'d_시나리오'!$H$6),'d_시나리오'!$H$6+SQRT(O991*('d_시나리오'!$J$6-'d_시나리오'!$H$6)*('d_시나리오'!$I$6-'d_시나리오'!$H$6)),'d_시나리오'!$J$6-SQRT((1-O991)*('d_시나리오'!$J$6-'d_시나리오'!$H$6)*('d_시나리오'!$J$6-'d_시나리오'!$I$6))))</f>
        <v/>
      </c>
      <c r="Q991">
        <f>INDEX('d_분포'!$B$2:$B$57,RANDBETWEEN(1,56))</f>
        <v/>
      </c>
      <c r="R991">
        <f>BETAINV(RAND(),5,5)</f>
        <v/>
      </c>
      <c r="S991">
        <f>'d_고정'!$B$1*'6_기대효과'!$H$7*('d_시나리오'!$I$7/'d_고정'!$B$2)*B991</f>
        <v/>
      </c>
      <c r="T991">
        <f>S991*D991</f>
        <v/>
      </c>
      <c r="U991">
        <f>S991*F991*H991</f>
        <v/>
      </c>
      <c r="V991">
        <f>S991*F991*(H991-1)</f>
        <v/>
      </c>
      <c r="W991">
        <f>U991*J991</f>
        <v/>
      </c>
      <c r="X991">
        <f>T991+W991</f>
        <v/>
      </c>
      <c r="Y991">
        <f>(T991*E991+W991*L991)*(1-R991-'d_고정'!$B$13)</f>
        <v/>
      </c>
      <c r="Z991">
        <f>(U991*N991*Q991+'d_고정'!$B$3*('6_기대효과'!$H$7/8)*Q991*'d_고정'!$B$10*P991*('6_기대효과'!$K$7/'d_고정'!$B$9))*(1-R991)</f>
        <v/>
      </c>
      <c r="AA991">
        <f>W991*L991*(1-R991-'d_고정'!$B$13)+U991*MAX(N991-'d_고정'!$B$10*P991*('6_기대효과'!$K$7/'d_고정'!$B$9),0)*Q991*(1-R991)</f>
        <v/>
      </c>
      <c r="AB991">
        <f>Y991+Z991</f>
        <v/>
      </c>
      <c r="AC991">
        <f>Y991/('d_고정'!$B$5*'6_기대효과'!$H$7/8)/'d_고정'!$B$6</f>
        <v/>
      </c>
      <c r="AD991">
        <f>Y991/('d_고정'!$B$8*'6_기대효과'!$H$7/8)</f>
        <v/>
      </c>
    </row>
    <row r="992">
      <c r="A992">
        <f>RAND()</f>
        <v/>
      </c>
      <c r="B992">
        <f>IF('d_시나리오'!$J$2='d_시나리오'!$H$2,'d_시나리오'!$I$2,IF(A992&lt;('d_시나리오'!$I$2-'d_시나리오'!$H$2)/('d_시나리오'!$J$2-'d_시나리오'!$H$2),'d_시나리오'!$H$2+SQRT(A992*('d_시나리오'!$J$2-'d_시나리오'!$H$2)*('d_시나리오'!$I$2-'d_시나리오'!$H$2)),'d_시나리오'!$J$2-SQRT((1-A992)*('d_시나리오'!$J$2-'d_시나리오'!$H$2)*('d_시나리오'!$J$2-'d_시나리오'!$I$2))))</f>
        <v/>
      </c>
      <c r="C992">
        <f>RAND()</f>
        <v/>
      </c>
      <c r="D992">
        <f>BETAINV(RAND(),IF(C992&lt;'d_고정'!$B$26,'d_고정'!$B$23,'d_고정'!$B$16)+1,'d_고정'!$B$17-IF(C992&lt;'d_고정'!$B$26,'d_고정'!$B$23,'d_고정'!$B$16)+1)*('d_고정'!$B$14+('d_고정'!$B$15-'d_고정'!$B$14)*RAND())</f>
        <v/>
      </c>
      <c r="E992">
        <f>INDEX('d_분포'!$A$2:$A$28,RANDBETWEEN(1,27))</f>
        <v/>
      </c>
      <c r="F992">
        <f>INDEX('d_분포'!$C$2:$C$5,RANDBETWEEN(1,4))*(0.9+0.2*RAND())</f>
        <v/>
      </c>
      <c r="G992">
        <f>RAND()</f>
        <v/>
      </c>
      <c r="H992">
        <f>(F992+(1-F992)*('d_고정'!$B$22*BETAINV(RAND(),IF(G992&lt;'d_고정'!$B$26,'d_고정'!$B$25,'d_고정'!$B$20)+1,'d_고정'!$B$21-IF(G992&lt;'d_고정'!$B$26,'d_고정'!$B$25,'d_고정'!$B$20)+1)+(1-'d_고정'!$B$22)*BETAINV(RAND(),IF(G992&lt;'d_고정'!$B$26,'d_고정'!$B$24,'d_고정'!$B$18)+1,'d_고정'!$B$19-IF(G992&lt;'d_고정'!$B$26,'d_고정'!$B$24,'d_고정'!$B$18)+1))*('d_고정'!$B$14+('d_고정'!$B$15-'d_고정'!$B$14)*RAND()))/F992</f>
        <v/>
      </c>
      <c r="I992">
        <f>RAND()</f>
        <v/>
      </c>
      <c r="J992">
        <f>IF('d_시나리오'!$J$3='d_시나리오'!$H$3,'d_시나리오'!$I$3,IF(I992&lt;('d_시나리오'!$I$3-'d_시나리오'!$H$3)/('d_시나리오'!$J$3-'d_시나리오'!$H$3),'d_시나리오'!$H$3+SQRT(I992*('d_시나리오'!$J$3-'d_시나리오'!$H$3)*('d_시나리오'!$I$3-'d_시나리오'!$H$3)),'d_시나리오'!$J$3-SQRT((1-I992)*('d_시나리오'!$J$3-'d_시나리오'!$H$3)*('d_시나리오'!$J$3-'d_시나리오'!$I$3))))</f>
        <v/>
      </c>
      <c r="K992">
        <f>RAND()</f>
        <v/>
      </c>
      <c r="L992">
        <f>IF('d_시나리오'!$J$4='d_시나리오'!$H$4,'d_시나리오'!$I$4,IF(K992&lt;('d_시나리오'!$I$4-'d_시나리오'!$H$4)/('d_시나리오'!$J$4-'d_시나리오'!$H$4),'d_시나리오'!$H$4+SQRT(K992*('d_시나리오'!$J$4-'d_시나리오'!$H$4)*('d_시나리오'!$I$4-'d_시나리오'!$H$4)),'d_시나리오'!$J$4-SQRT((1-K992)*('d_시나리오'!$J$4-'d_시나리오'!$H$4)*('d_시나리오'!$J$4-'d_시나리오'!$I$4))))</f>
        <v/>
      </c>
      <c r="M992">
        <f>RAND()</f>
        <v/>
      </c>
      <c r="N992">
        <f>IF('d_시나리오'!$J$5='d_시나리오'!$H$5,'d_시나리오'!$I$5,IF(M992&lt;('d_시나리오'!$I$5-'d_시나리오'!$H$5)/('d_시나리오'!$J$5-'d_시나리오'!$H$5),'d_시나리오'!$H$5+SQRT(M992*('d_시나리오'!$J$5-'d_시나리오'!$H$5)*('d_시나리오'!$I$5-'d_시나리오'!$H$5)),'d_시나리오'!$J$5-SQRT((1-M992)*('d_시나리오'!$J$5-'d_시나리오'!$H$5)*('d_시나리오'!$J$5-'d_시나리오'!$I$5))))</f>
        <v/>
      </c>
      <c r="O992">
        <f>RAND()</f>
        <v/>
      </c>
      <c r="P992">
        <f>IF('d_시나리오'!$J$6='d_시나리오'!$H$6,'d_시나리오'!$I$6,IF(O992&lt;('d_시나리오'!$I$6-'d_시나리오'!$H$6)/('d_시나리오'!$J$6-'d_시나리오'!$H$6),'d_시나리오'!$H$6+SQRT(O992*('d_시나리오'!$J$6-'d_시나리오'!$H$6)*('d_시나리오'!$I$6-'d_시나리오'!$H$6)),'d_시나리오'!$J$6-SQRT((1-O992)*('d_시나리오'!$J$6-'d_시나리오'!$H$6)*('d_시나리오'!$J$6-'d_시나리오'!$I$6))))</f>
        <v/>
      </c>
      <c r="Q992">
        <f>INDEX('d_분포'!$B$2:$B$57,RANDBETWEEN(1,56))</f>
        <v/>
      </c>
      <c r="R992">
        <f>BETAINV(RAND(),5,5)</f>
        <v/>
      </c>
      <c r="S992">
        <f>'d_고정'!$B$1*'6_기대효과'!$H$7*('d_시나리오'!$I$7/'d_고정'!$B$2)*B992</f>
        <v/>
      </c>
      <c r="T992">
        <f>S992*D992</f>
        <v/>
      </c>
      <c r="U992">
        <f>S992*F992*H992</f>
        <v/>
      </c>
      <c r="V992">
        <f>S992*F992*(H992-1)</f>
        <v/>
      </c>
      <c r="W992">
        <f>U992*J992</f>
        <v/>
      </c>
      <c r="X992">
        <f>T992+W992</f>
        <v/>
      </c>
      <c r="Y992">
        <f>(T992*E992+W992*L992)*(1-R992-'d_고정'!$B$13)</f>
        <v/>
      </c>
      <c r="Z992">
        <f>(U992*N992*Q992+'d_고정'!$B$3*('6_기대효과'!$H$7/8)*Q992*'d_고정'!$B$10*P992*('6_기대효과'!$K$7/'d_고정'!$B$9))*(1-R992)</f>
        <v/>
      </c>
      <c r="AA992">
        <f>W992*L992*(1-R992-'d_고정'!$B$13)+U992*MAX(N992-'d_고정'!$B$10*P992*('6_기대효과'!$K$7/'d_고정'!$B$9),0)*Q992*(1-R992)</f>
        <v/>
      </c>
      <c r="AB992">
        <f>Y992+Z992</f>
        <v/>
      </c>
      <c r="AC992">
        <f>Y992/('d_고정'!$B$5*'6_기대효과'!$H$7/8)/'d_고정'!$B$6</f>
        <v/>
      </c>
      <c r="AD992">
        <f>Y992/('d_고정'!$B$8*'6_기대효과'!$H$7/8)</f>
        <v/>
      </c>
    </row>
    <row r="993">
      <c r="A993">
        <f>RAND()</f>
        <v/>
      </c>
      <c r="B993">
        <f>IF('d_시나리오'!$J$2='d_시나리오'!$H$2,'d_시나리오'!$I$2,IF(A993&lt;('d_시나리오'!$I$2-'d_시나리오'!$H$2)/('d_시나리오'!$J$2-'d_시나리오'!$H$2),'d_시나리오'!$H$2+SQRT(A993*('d_시나리오'!$J$2-'d_시나리오'!$H$2)*('d_시나리오'!$I$2-'d_시나리오'!$H$2)),'d_시나리오'!$J$2-SQRT((1-A993)*('d_시나리오'!$J$2-'d_시나리오'!$H$2)*('d_시나리오'!$J$2-'d_시나리오'!$I$2))))</f>
        <v/>
      </c>
      <c r="C993">
        <f>RAND()</f>
        <v/>
      </c>
      <c r="D993">
        <f>BETAINV(RAND(),IF(C993&lt;'d_고정'!$B$26,'d_고정'!$B$23,'d_고정'!$B$16)+1,'d_고정'!$B$17-IF(C993&lt;'d_고정'!$B$26,'d_고정'!$B$23,'d_고정'!$B$16)+1)*('d_고정'!$B$14+('d_고정'!$B$15-'d_고정'!$B$14)*RAND())</f>
        <v/>
      </c>
      <c r="E993">
        <f>INDEX('d_분포'!$A$2:$A$28,RANDBETWEEN(1,27))</f>
        <v/>
      </c>
      <c r="F993">
        <f>INDEX('d_분포'!$C$2:$C$5,RANDBETWEEN(1,4))*(0.9+0.2*RAND())</f>
        <v/>
      </c>
      <c r="G993">
        <f>RAND()</f>
        <v/>
      </c>
      <c r="H993">
        <f>(F993+(1-F993)*('d_고정'!$B$22*BETAINV(RAND(),IF(G993&lt;'d_고정'!$B$26,'d_고정'!$B$25,'d_고정'!$B$20)+1,'d_고정'!$B$21-IF(G993&lt;'d_고정'!$B$26,'d_고정'!$B$25,'d_고정'!$B$20)+1)+(1-'d_고정'!$B$22)*BETAINV(RAND(),IF(G993&lt;'d_고정'!$B$26,'d_고정'!$B$24,'d_고정'!$B$18)+1,'d_고정'!$B$19-IF(G993&lt;'d_고정'!$B$26,'d_고정'!$B$24,'d_고정'!$B$18)+1))*('d_고정'!$B$14+('d_고정'!$B$15-'d_고정'!$B$14)*RAND()))/F993</f>
        <v/>
      </c>
      <c r="I993">
        <f>RAND()</f>
        <v/>
      </c>
      <c r="J993">
        <f>IF('d_시나리오'!$J$3='d_시나리오'!$H$3,'d_시나리오'!$I$3,IF(I993&lt;('d_시나리오'!$I$3-'d_시나리오'!$H$3)/('d_시나리오'!$J$3-'d_시나리오'!$H$3),'d_시나리오'!$H$3+SQRT(I993*('d_시나리오'!$J$3-'d_시나리오'!$H$3)*('d_시나리오'!$I$3-'d_시나리오'!$H$3)),'d_시나리오'!$J$3-SQRT((1-I993)*('d_시나리오'!$J$3-'d_시나리오'!$H$3)*('d_시나리오'!$J$3-'d_시나리오'!$I$3))))</f>
        <v/>
      </c>
      <c r="K993">
        <f>RAND()</f>
        <v/>
      </c>
      <c r="L993">
        <f>IF('d_시나리오'!$J$4='d_시나리오'!$H$4,'d_시나리오'!$I$4,IF(K993&lt;('d_시나리오'!$I$4-'d_시나리오'!$H$4)/('d_시나리오'!$J$4-'d_시나리오'!$H$4),'d_시나리오'!$H$4+SQRT(K993*('d_시나리오'!$J$4-'d_시나리오'!$H$4)*('d_시나리오'!$I$4-'d_시나리오'!$H$4)),'d_시나리오'!$J$4-SQRT((1-K993)*('d_시나리오'!$J$4-'d_시나리오'!$H$4)*('d_시나리오'!$J$4-'d_시나리오'!$I$4))))</f>
        <v/>
      </c>
      <c r="M993">
        <f>RAND()</f>
        <v/>
      </c>
      <c r="N993">
        <f>IF('d_시나리오'!$J$5='d_시나리오'!$H$5,'d_시나리오'!$I$5,IF(M993&lt;('d_시나리오'!$I$5-'d_시나리오'!$H$5)/('d_시나리오'!$J$5-'d_시나리오'!$H$5),'d_시나리오'!$H$5+SQRT(M993*('d_시나리오'!$J$5-'d_시나리오'!$H$5)*('d_시나리오'!$I$5-'d_시나리오'!$H$5)),'d_시나리오'!$J$5-SQRT((1-M993)*('d_시나리오'!$J$5-'d_시나리오'!$H$5)*('d_시나리오'!$J$5-'d_시나리오'!$I$5))))</f>
        <v/>
      </c>
      <c r="O993">
        <f>RAND()</f>
        <v/>
      </c>
      <c r="P993">
        <f>IF('d_시나리오'!$J$6='d_시나리오'!$H$6,'d_시나리오'!$I$6,IF(O993&lt;('d_시나리오'!$I$6-'d_시나리오'!$H$6)/('d_시나리오'!$J$6-'d_시나리오'!$H$6),'d_시나리오'!$H$6+SQRT(O993*('d_시나리오'!$J$6-'d_시나리오'!$H$6)*('d_시나리오'!$I$6-'d_시나리오'!$H$6)),'d_시나리오'!$J$6-SQRT((1-O993)*('d_시나리오'!$J$6-'d_시나리오'!$H$6)*('d_시나리오'!$J$6-'d_시나리오'!$I$6))))</f>
        <v/>
      </c>
      <c r="Q993">
        <f>INDEX('d_분포'!$B$2:$B$57,RANDBETWEEN(1,56))</f>
        <v/>
      </c>
      <c r="R993">
        <f>BETAINV(RAND(),5,5)</f>
        <v/>
      </c>
      <c r="S993">
        <f>'d_고정'!$B$1*'6_기대효과'!$H$7*('d_시나리오'!$I$7/'d_고정'!$B$2)*B993</f>
        <v/>
      </c>
      <c r="T993">
        <f>S993*D993</f>
        <v/>
      </c>
      <c r="U993">
        <f>S993*F993*H993</f>
        <v/>
      </c>
      <c r="V993">
        <f>S993*F993*(H993-1)</f>
        <v/>
      </c>
      <c r="W993">
        <f>U993*J993</f>
        <v/>
      </c>
      <c r="X993">
        <f>T993+W993</f>
        <v/>
      </c>
      <c r="Y993">
        <f>(T993*E993+W993*L993)*(1-R993-'d_고정'!$B$13)</f>
        <v/>
      </c>
      <c r="Z993">
        <f>(U993*N993*Q993+'d_고정'!$B$3*('6_기대효과'!$H$7/8)*Q993*'d_고정'!$B$10*P993*('6_기대효과'!$K$7/'d_고정'!$B$9))*(1-R993)</f>
        <v/>
      </c>
      <c r="AA993">
        <f>W993*L993*(1-R993-'d_고정'!$B$13)+U993*MAX(N993-'d_고정'!$B$10*P993*('6_기대효과'!$K$7/'d_고정'!$B$9),0)*Q993*(1-R993)</f>
        <v/>
      </c>
      <c r="AB993">
        <f>Y993+Z993</f>
        <v/>
      </c>
      <c r="AC993">
        <f>Y993/('d_고정'!$B$5*'6_기대효과'!$H$7/8)/'d_고정'!$B$6</f>
        <v/>
      </c>
      <c r="AD993">
        <f>Y993/('d_고정'!$B$8*'6_기대효과'!$H$7/8)</f>
        <v/>
      </c>
    </row>
    <row r="994">
      <c r="A994">
        <f>RAND()</f>
        <v/>
      </c>
      <c r="B994">
        <f>IF('d_시나리오'!$J$2='d_시나리오'!$H$2,'d_시나리오'!$I$2,IF(A994&lt;('d_시나리오'!$I$2-'d_시나리오'!$H$2)/('d_시나리오'!$J$2-'d_시나리오'!$H$2),'d_시나리오'!$H$2+SQRT(A994*('d_시나리오'!$J$2-'d_시나리오'!$H$2)*('d_시나리오'!$I$2-'d_시나리오'!$H$2)),'d_시나리오'!$J$2-SQRT((1-A994)*('d_시나리오'!$J$2-'d_시나리오'!$H$2)*('d_시나리오'!$J$2-'d_시나리오'!$I$2))))</f>
        <v/>
      </c>
      <c r="C994">
        <f>RAND()</f>
        <v/>
      </c>
      <c r="D994">
        <f>BETAINV(RAND(),IF(C994&lt;'d_고정'!$B$26,'d_고정'!$B$23,'d_고정'!$B$16)+1,'d_고정'!$B$17-IF(C994&lt;'d_고정'!$B$26,'d_고정'!$B$23,'d_고정'!$B$16)+1)*('d_고정'!$B$14+('d_고정'!$B$15-'d_고정'!$B$14)*RAND())</f>
        <v/>
      </c>
      <c r="E994">
        <f>INDEX('d_분포'!$A$2:$A$28,RANDBETWEEN(1,27))</f>
        <v/>
      </c>
      <c r="F994">
        <f>INDEX('d_분포'!$C$2:$C$5,RANDBETWEEN(1,4))*(0.9+0.2*RAND())</f>
        <v/>
      </c>
      <c r="G994">
        <f>RAND()</f>
        <v/>
      </c>
      <c r="H994">
        <f>(F994+(1-F994)*('d_고정'!$B$22*BETAINV(RAND(),IF(G994&lt;'d_고정'!$B$26,'d_고정'!$B$25,'d_고정'!$B$20)+1,'d_고정'!$B$21-IF(G994&lt;'d_고정'!$B$26,'d_고정'!$B$25,'d_고정'!$B$20)+1)+(1-'d_고정'!$B$22)*BETAINV(RAND(),IF(G994&lt;'d_고정'!$B$26,'d_고정'!$B$24,'d_고정'!$B$18)+1,'d_고정'!$B$19-IF(G994&lt;'d_고정'!$B$26,'d_고정'!$B$24,'d_고정'!$B$18)+1))*('d_고정'!$B$14+('d_고정'!$B$15-'d_고정'!$B$14)*RAND()))/F994</f>
        <v/>
      </c>
      <c r="I994">
        <f>RAND()</f>
        <v/>
      </c>
      <c r="J994">
        <f>IF('d_시나리오'!$J$3='d_시나리오'!$H$3,'d_시나리오'!$I$3,IF(I994&lt;('d_시나리오'!$I$3-'d_시나리오'!$H$3)/('d_시나리오'!$J$3-'d_시나리오'!$H$3),'d_시나리오'!$H$3+SQRT(I994*('d_시나리오'!$J$3-'d_시나리오'!$H$3)*('d_시나리오'!$I$3-'d_시나리오'!$H$3)),'d_시나리오'!$J$3-SQRT((1-I994)*('d_시나리오'!$J$3-'d_시나리오'!$H$3)*('d_시나리오'!$J$3-'d_시나리오'!$I$3))))</f>
        <v/>
      </c>
      <c r="K994">
        <f>RAND()</f>
        <v/>
      </c>
      <c r="L994">
        <f>IF('d_시나리오'!$J$4='d_시나리오'!$H$4,'d_시나리오'!$I$4,IF(K994&lt;('d_시나리오'!$I$4-'d_시나리오'!$H$4)/('d_시나리오'!$J$4-'d_시나리오'!$H$4),'d_시나리오'!$H$4+SQRT(K994*('d_시나리오'!$J$4-'d_시나리오'!$H$4)*('d_시나리오'!$I$4-'d_시나리오'!$H$4)),'d_시나리오'!$J$4-SQRT((1-K994)*('d_시나리오'!$J$4-'d_시나리오'!$H$4)*('d_시나리오'!$J$4-'d_시나리오'!$I$4))))</f>
        <v/>
      </c>
      <c r="M994">
        <f>RAND()</f>
        <v/>
      </c>
      <c r="N994">
        <f>IF('d_시나리오'!$J$5='d_시나리오'!$H$5,'d_시나리오'!$I$5,IF(M994&lt;('d_시나리오'!$I$5-'d_시나리오'!$H$5)/('d_시나리오'!$J$5-'d_시나리오'!$H$5),'d_시나리오'!$H$5+SQRT(M994*('d_시나리오'!$J$5-'d_시나리오'!$H$5)*('d_시나리오'!$I$5-'d_시나리오'!$H$5)),'d_시나리오'!$J$5-SQRT((1-M994)*('d_시나리오'!$J$5-'d_시나리오'!$H$5)*('d_시나리오'!$J$5-'d_시나리오'!$I$5))))</f>
        <v/>
      </c>
      <c r="O994">
        <f>RAND()</f>
        <v/>
      </c>
      <c r="P994">
        <f>IF('d_시나리오'!$J$6='d_시나리오'!$H$6,'d_시나리오'!$I$6,IF(O994&lt;('d_시나리오'!$I$6-'d_시나리오'!$H$6)/('d_시나리오'!$J$6-'d_시나리오'!$H$6),'d_시나리오'!$H$6+SQRT(O994*('d_시나리오'!$J$6-'d_시나리오'!$H$6)*('d_시나리오'!$I$6-'d_시나리오'!$H$6)),'d_시나리오'!$J$6-SQRT((1-O994)*('d_시나리오'!$J$6-'d_시나리오'!$H$6)*('d_시나리오'!$J$6-'d_시나리오'!$I$6))))</f>
        <v/>
      </c>
      <c r="Q994">
        <f>INDEX('d_분포'!$B$2:$B$57,RANDBETWEEN(1,56))</f>
        <v/>
      </c>
      <c r="R994">
        <f>BETAINV(RAND(),5,5)</f>
        <v/>
      </c>
      <c r="S994">
        <f>'d_고정'!$B$1*'6_기대효과'!$H$7*('d_시나리오'!$I$7/'d_고정'!$B$2)*B994</f>
        <v/>
      </c>
      <c r="T994">
        <f>S994*D994</f>
        <v/>
      </c>
      <c r="U994">
        <f>S994*F994*H994</f>
        <v/>
      </c>
      <c r="V994">
        <f>S994*F994*(H994-1)</f>
        <v/>
      </c>
      <c r="W994">
        <f>U994*J994</f>
        <v/>
      </c>
      <c r="X994">
        <f>T994+W994</f>
        <v/>
      </c>
      <c r="Y994">
        <f>(T994*E994+W994*L994)*(1-R994-'d_고정'!$B$13)</f>
        <v/>
      </c>
      <c r="Z994">
        <f>(U994*N994*Q994+'d_고정'!$B$3*('6_기대효과'!$H$7/8)*Q994*'d_고정'!$B$10*P994*('6_기대효과'!$K$7/'d_고정'!$B$9))*(1-R994)</f>
        <v/>
      </c>
      <c r="AA994">
        <f>W994*L994*(1-R994-'d_고정'!$B$13)+U994*MAX(N994-'d_고정'!$B$10*P994*('6_기대효과'!$K$7/'d_고정'!$B$9),0)*Q994*(1-R994)</f>
        <v/>
      </c>
      <c r="AB994">
        <f>Y994+Z994</f>
        <v/>
      </c>
      <c r="AC994">
        <f>Y994/('d_고정'!$B$5*'6_기대효과'!$H$7/8)/'d_고정'!$B$6</f>
        <v/>
      </c>
      <c r="AD994">
        <f>Y994/('d_고정'!$B$8*'6_기대효과'!$H$7/8)</f>
        <v/>
      </c>
    </row>
    <row r="995">
      <c r="A995">
        <f>RAND()</f>
        <v/>
      </c>
      <c r="B995">
        <f>IF('d_시나리오'!$J$2='d_시나리오'!$H$2,'d_시나리오'!$I$2,IF(A995&lt;('d_시나리오'!$I$2-'d_시나리오'!$H$2)/('d_시나리오'!$J$2-'d_시나리오'!$H$2),'d_시나리오'!$H$2+SQRT(A995*('d_시나리오'!$J$2-'d_시나리오'!$H$2)*('d_시나리오'!$I$2-'d_시나리오'!$H$2)),'d_시나리오'!$J$2-SQRT((1-A995)*('d_시나리오'!$J$2-'d_시나리오'!$H$2)*('d_시나리오'!$J$2-'d_시나리오'!$I$2))))</f>
        <v/>
      </c>
      <c r="C995">
        <f>RAND()</f>
        <v/>
      </c>
      <c r="D995">
        <f>BETAINV(RAND(),IF(C995&lt;'d_고정'!$B$26,'d_고정'!$B$23,'d_고정'!$B$16)+1,'d_고정'!$B$17-IF(C995&lt;'d_고정'!$B$26,'d_고정'!$B$23,'d_고정'!$B$16)+1)*('d_고정'!$B$14+('d_고정'!$B$15-'d_고정'!$B$14)*RAND())</f>
        <v/>
      </c>
      <c r="E995">
        <f>INDEX('d_분포'!$A$2:$A$28,RANDBETWEEN(1,27))</f>
        <v/>
      </c>
      <c r="F995">
        <f>INDEX('d_분포'!$C$2:$C$5,RANDBETWEEN(1,4))*(0.9+0.2*RAND())</f>
        <v/>
      </c>
      <c r="G995">
        <f>RAND()</f>
        <v/>
      </c>
      <c r="H995">
        <f>(F995+(1-F995)*('d_고정'!$B$22*BETAINV(RAND(),IF(G995&lt;'d_고정'!$B$26,'d_고정'!$B$25,'d_고정'!$B$20)+1,'d_고정'!$B$21-IF(G995&lt;'d_고정'!$B$26,'d_고정'!$B$25,'d_고정'!$B$20)+1)+(1-'d_고정'!$B$22)*BETAINV(RAND(),IF(G995&lt;'d_고정'!$B$26,'d_고정'!$B$24,'d_고정'!$B$18)+1,'d_고정'!$B$19-IF(G995&lt;'d_고정'!$B$26,'d_고정'!$B$24,'d_고정'!$B$18)+1))*('d_고정'!$B$14+('d_고정'!$B$15-'d_고정'!$B$14)*RAND()))/F995</f>
        <v/>
      </c>
      <c r="I995">
        <f>RAND()</f>
        <v/>
      </c>
      <c r="J995">
        <f>IF('d_시나리오'!$J$3='d_시나리오'!$H$3,'d_시나리오'!$I$3,IF(I995&lt;('d_시나리오'!$I$3-'d_시나리오'!$H$3)/('d_시나리오'!$J$3-'d_시나리오'!$H$3),'d_시나리오'!$H$3+SQRT(I995*('d_시나리오'!$J$3-'d_시나리오'!$H$3)*('d_시나리오'!$I$3-'d_시나리오'!$H$3)),'d_시나리오'!$J$3-SQRT((1-I995)*('d_시나리오'!$J$3-'d_시나리오'!$H$3)*('d_시나리오'!$J$3-'d_시나리오'!$I$3))))</f>
        <v/>
      </c>
      <c r="K995">
        <f>RAND()</f>
        <v/>
      </c>
      <c r="L995">
        <f>IF('d_시나리오'!$J$4='d_시나리오'!$H$4,'d_시나리오'!$I$4,IF(K995&lt;('d_시나리오'!$I$4-'d_시나리오'!$H$4)/('d_시나리오'!$J$4-'d_시나리오'!$H$4),'d_시나리오'!$H$4+SQRT(K995*('d_시나리오'!$J$4-'d_시나리오'!$H$4)*('d_시나리오'!$I$4-'d_시나리오'!$H$4)),'d_시나리오'!$J$4-SQRT((1-K995)*('d_시나리오'!$J$4-'d_시나리오'!$H$4)*('d_시나리오'!$J$4-'d_시나리오'!$I$4))))</f>
        <v/>
      </c>
      <c r="M995">
        <f>RAND()</f>
        <v/>
      </c>
      <c r="N995">
        <f>IF('d_시나리오'!$J$5='d_시나리오'!$H$5,'d_시나리오'!$I$5,IF(M995&lt;('d_시나리오'!$I$5-'d_시나리오'!$H$5)/('d_시나리오'!$J$5-'d_시나리오'!$H$5),'d_시나리오'!$H$5+SQRT(M995*('d_시나리오'!$J$5-'d_시나리오'!$H$5)*('d_시나리오'!$I$5-'d_시나리오'!$H$5)),'d_시나리오'!$J$5-SQRT((1-M995)*('d_시나리오'!$J$5-'d_시나리오'!$H$5)*('d_시나리오'!$J$5-'d_시나리오'!$I$5))))</f>
        <v/>
      </c>
      <c r="O995">
        <f>RAND()</f>
        <v/>
      </c>
      <c r="P995">
        <f>IF('d_시나리오'!$J$6='d_시나리오'!$H$6,'d_시나리오'!$I$6,IF(O995&lt;('d_시나리오'!$I$6-'d_시나리오'!$H$6)/('d_시나리오'!$J$6-'d_시나리오'!$H$6),'d_시나리오'!$H$6+SQRT(O995*('d_시나리오'!$J$6-'d_시나리오'!$H$6)*('d_시나리오'!$I$6-'d_시나리오'!$H$6)),'d_시나리오'!$J$6-SQRT((1-O995)*('d_시나리오'!$J$6-'d_시나리오'!$H$6)*('d_시나리오'!$J$6-'d_시나리오'!$I$6))))</f>
        <v/>
      </c>
      <c r="Q995">
        <f>INDEX('d_분포'!$B$2:$B$57,RANDBETWEEN(1,56))</f>
        <v/>
      </c>
      <c r="R995">
        <f>BETAINV(RAND(),5,5)</f>
        <v/>
      </c>
      <c r="S995">
        <f>'d_고정'!$B$1*'6_기대효과'!$H$7*('d_시나리오'!$I$7/'d_고정'!$B$2)*B995</f>
        <v/>
      </c>
      <c r="T995">
        <f>S995*D995</f>
        <v/>
      </c>
      <c r="U995">
        <f>S995*F995*H995</f>
        <v/>
      </c>
      <c r="V995">
        <f>S995*F995*(H995-1)</f>
        <v/>
      </c>
      <c r="W995">
        <f>U995*J995</f>
        <v/>
      </c>
      <c r="X995">
        <f>T995+W995</f>
        <v/>
      </c>
      <c r="Y995">
        <f>(T995*E995+W995*L995)*(1-R995-'d_고정'!$B$13)</f>
        <v/>
      </c>
      <c r="Z995">
        <f>(U995*N995*Q995+'d_고정'!$B$3*('6_기대효과'!$H$7/8)*Q995*'d_고정'!$B$10*P995*('6_기대효과'!$K$7/'d_고정'!$B$9))*(1-R995)</f>
        <v/>
      </c>
      <c r="AA995">
        <f>W995*L995*(1-R995-'d_고정'!$B$13)+U995*MAX(N995-'d_고정'!$B$10*P995*('6_기대효과'!$K$7/'d_고정'!$B$9),0)*Q995*(1-R995)</f>
        <v/>
      </c>
      <c r="AB995">
        <f>Y995+Z995</f>
        <v/>
      </c>
      <c r="AC995">
        <f>Y995/('d_고정'!$B$5*'6_기대효과'!$H$7/8)/'d_고정'!$B$6</f>
        <v/>
      </c>
      <c r="AD995">
        <f>Y995/('d_고정'!$B$8*'6_기대효과'!$H$7/8)</f>
        <v/>
      </c>
    </row>
    <row r="996">
      <c r="A996">
        <f>RAND()</f>
        <v/>
      </c>
      <c r="B996">
        <f>IF('d_시나리오'!$J$2='d_시나리오'!$H$2,'d_시나리오'!$I$2,IF(A996&lt;('d_시나리오'!$I$2-'d_시나리오'!$H$2)/('d_시나리오'!$J$2-'d_시나리오'!$H$2),'d_시나리오'!$H$2+SQRT(A996*('d_시나리오'!$J$2-'d_시나리오'!$H$2)*('d_시나리오'!$I$2-'d_시나리오'!$H$2)),'d_시나리오'!$J$2-SQRT((1-A996)*('d_시나리오'!$J$2-'d_시나리오'!$H$2)*('d_시나리오'!$J$2-'d_시나리오'!$I$2))))</f>
        <v/>
      </c>
      <c r="C996">
        <f>RAND()</f>
        <v/>
      </c>
      <c r="D996">
        <f>BETAINV(RAND(),IF(C996&lt;'d_고정'!$B$26,'d_고정'!$B$23,'d_고정'!$B$16)+1,'d_고정'!$B$17-IF(C996&lt;'d_고정'!$B$26,'d_고정'!$B$23,'d_고정'!$B$16)+1)*('d_고정'!$B$14+('d_고정'!$B$15-'d_고정'!$B$14)*RAND())</f>
        <v/>
      </c>
      <c r="E996">
        <f>INDEX('d_분포'!$A$2:$A$28,RANDBETWEEN(1,27))</f>
        <v/>
      </c>
      <c r="F996">
        <f>INDEX('d_분포'!$C$2:$C$5,RANDBETWEEN(1,4))*(0.9+0.2*RAND())</f>
        <v/>
      </c>
      <c r="G996">
        <f>RAND()</f>
        <v/>
      </c>
      <c r="H996">
        <f>(F996+(1-F996)*('d_고정'!$B$22*BETAINV(RAND(),IF(G996&lt;'d_고정'!$B$26,'d_고정'!$B$25,'d_고정'!$B$20)+1,'d_고정'!$B$21-IF(G996&lt;'d_고정'!$B$26,'d_고정'!$B$25,'d_고정'!$B$20)+1)+(1-'d_고정'!$B$22)*BETAINV(RAND(),IF(G996&lt;'d_고정'!$B$26,'d_고정'!$B$24,'d_고정'!$B$18)+1,'d_고정'!$B$19-IF(G996&lt;'d_고정'!$B$26,'d_고정'!$B$24,'d_고정'!$B$18)+1))*('d_고정'!$B$14+('d_고정'!$B$15-'d_고정'!$B$14)*RAND()))/F996</f>
        <v/>
      </c>
      <c r="I996">
        <f>RAND()</f>
        <v/>
      </c>
      <c r="J996">
        <f>IF('d_시나리오'!$J$3='d_시나리오'!$H$3,'d_시나리오'!$I$3,IF(I996&lt;('d_시나리오'!$I$3-'d_시나리오'!$H$3)/('d_시나리오'!$J$3-'d_시나리오'!$H$3),'d_시나리오'!$H$3+SQRT(I996*('d_시나리오'!$J$3-'d_시나리오'!$H$3)*('d_시나리오'!$I$3-'d_시나리오'!$H$3)),'d_시나리오'!$J$3-SQRT((1-I996)*('d_시나리오'!$J$3-'d_시나리오'!$H$3)*('d_시나리오'!$J$3-'d_시나리오'!$I$3))))</f>
        <v/>
      </c>
      <c r="K996">
        <f>RAND()</f>
        <v/>
      </c>
      <c r="L996">
        <f>IF('d_시나리오'!$J$4='d_시나리오'!$H$4,'d_시나리오'!$I$4,IF(K996&lt;('d_시나리오'!$I$4-'d_시나리오'!$H$4)/('d_시나리오'!$J$4-'d_시나리오'!$H$4),'d_시나리오'!$H$4+SQRT(K996*('d_시나리오'!$J$4-'d_시나리오'!$H$4)*('d_시나리오'!$I$4-'d_시나리오'!$H$4)),'d_시나리오'!$J$4-SQRT((1-K996)*('d_시나리오'!$J$4-'d_시나리오'!$H$4)*('d_시나리오'!$J$4-'d_시나리오'!$I$4))))</f>
        <v/>
      </c>
      <c r="M996">
        <f>RAND()</f>
        <v/>
      </c>
      <c r="N996">
        <f>IF('d_시나리오'!$J$5='d_시나리오'!$H$5,'d_시나리오'!$I$5,IF(M996&lt;('d_시나리오'!$I$5-'d_시나리오'!$H$5)/('d_시나리오'!$J$5-'d_시나리오'!$H$5),'d_시나리오'!$H$5+SQRT(M996*('d_시나리오'!$J$5-'d_시나리오'!$H$5)*('d_시나리오'!$I$5-'d_시나리오'!$H$5)),'d_시나리오'!$J$5-SQRT((1-M996)*('d_시나리오'!$J$5-'d_시나리오'!$H$5)*('d_시나리오'!$J$5-'d_시나리오'!$I$5))))</f>
        <v/>
      </c>
      <c r="O996">
        <f>RAND()</f>
        <v/>
      </c>
      <c r="P996">
        <f>IF('d_시나리오'!$J$6='d_시나리오'!$H$6,'d_시나리오'!$I$6,IF(O996&lt;('d_시나리오'!$I$6-'d_시나리오'!$H$6)/('d_시나리오'!$J$6-'d_시나리오'!$H$6),'d_시나리오'!$H$6+SQRT(O996*('d_시나리오'!$J$6-'d_시나리오'!$H$6)*('d_시나리오'!$I$6-'d_시나리오'!$H$6)),'d_시나리오'!$J$6-SQRT((1-O996)*('d_시나리오'!$J$6-'d_시나리오'!$H$6)*('d_시나리오'!$J$6-'d_시나리오'!$I$6))))</f>
        <v/>
      </c>
      <c r="Q996">
        <f>INDEX('d_분포'!$B$2:$B$57,RANDBETWEEN(1,56))</f>
        <v/>
      </c>
      <c r="R996">
        <f>BETAINV(RAND(),5,5)</f>
        <v/>
      </c>
      <c r="S996">
        <f>'d_고정'!$B$1*'6_기대효과'!$H$7*('d_시나리오'!$I$7/'d_고정'!$B$2)*B996</f>
        <v/>
      </c>
      <c r="T996">
        <f>S996*D996</f>
        <v/>
      </c>
      <c r="U996">
        <f>S996*F996*H996</f>
        <v/>
      </c>
      <c r="V996">
        <f>S996*F996*(H996-1)</f>
        <v/>
      </c>
      <c r="W996">
        <f>U996*J996</f>
        <v/>
      </c>
      <c r="X996">
        <f>T996+W996</f>
        <v/>
      </c>
      <c r="Y996">
        <f>(T996*E996+W996*L996)*(1-R996-'d_고정'!$B$13)</f>
        <v/>
      </c>
      <c r="Z996">
        <f>(U996*N996*Q996+'d_고정'!$B$3*('6_기대효과'!$H$7/8)*Q996*'d_고정'!$B$10*P996*('6_기대효과'!$K$7/'d_고정'!$B$9))*(1-R996)</f>
        <v/>
      </c>
      <c r="AA996">
        <f>W996*L996*(1-R996-'d_고정'!$B$13)+U996*MAX(N996-'d_고정'!$B$10*P996*('6_기대효과'!$K$7/'d_고정'!$B$9),0)*Q996*(1-R996)</f>
        <v/>
      </c>
      <c r="AB996">
        <f>Y996+Z996</f>
        <v/>
      </c>
      <c r="AC996">
        <f>Y996/('d_고정'!$B$5*'6_기대효과'!$H$7/8)/'d_고정'!$B$6</f>
        <v/>
      </c>
      <c r="AD996">
        <f>Y996/('d_고정'!$B$8*'6_기대효과'!$H$7/8)</f>
        <v/>
      </c>
    </row>
    <row r="997">
      <c r="A997">
        <f>RAND()</f>
        <v/>
      </c>
      <c r="B997">
        <f>IF('d_시나리오'!$J$2='d_시나리오'!$H$2,'d_시나리오'!$I$2,IF(A997&lt;('d_시나리오'!$I$2-'d_시나리오'!$H$2)/('d_시나리오'!$J$2-'d_시나리오'!$H$2),'d_시나리오'!$H$2+SQRT(A997*('d_시나리오'!$J$2-'d_시나리오'!$H$2)*('d_시나리오'!$I$2-'d_시나리오'!$H$2)),'d_시나리오'!$J$2-SQRT((1-A997)*('d_시나리오'!$J$2-'d_시나리오'!$H$2)*('d_시나리오'!$J$2-'d_시나리오'!$I$2))))</f>
        <v/>
      </c>
      <c r="C997">
        <f>RAND()</f>
        <v/>
      </c>
      <c r="D997">
        <f>BETAINV(RAND(),IF(C997&lt;'d_고정'!$B$26,'d_고정'!$B$23,'d_고정'!$B$16)+1,'d_고정'!$B$17-IF(C997&lt;'d_고정'!$B$26,'d_고정'!$B$23,'d_고정'!$B$16)+1)*('d_고정'!$B$14+('d_고정'!$B$15-'d_고정'!$B$14)*RAND())</f>
        <v/>
      </c>
      <c r="E997">
        <f>INDEX('d_분포'!$A$2:$A$28,RANDBETWEEN(1,27))</f>
        <v/>
      </c>
      <c r="F997">
        <f>INDEX('d_분포'!$C$2:$C$5,RANDBETWEEN(1,4))*(0.9+0.2*RAND())</f>
        <v/>
      </c>
      <c r="G997">
        <f>RAND()</f>
        <v/>
      </c>
      <c r="H997">
        <f>(F997+(1-F997)*('d_고정'!$B$22*BETAINV(RAND(),IF(G997&lt;'d_고정'!$B$26,'d_고정'!$B$25,'d_고정'!$B$20)+1,'d_고정'!$B$21-IF(G997&lt;'d_고정'!$B$26,'d_고정'!$B$25,'d_고정'!$B$20)+1)+(1-'d_고정'!$B$22)*BETAINV(RAND(),IF(G997&lt;'d_고정'!$B$26,'d_고정'!$B$24,'d_고정'!$B$18)+1,'d_고정'!$B$19-IF(G997&lt;'d_고정'!$B$26,'d_고정'!$B$24,'d_고정'!$B$18)+1))*('d_고정'!$B$14+('d_고정'!$B$15-'d_고정'!$B$14)*RAND()))/F997</f>
        <v/>
      </c>
      <c r="I997">
        <f>RAND()</f>
        <v/>
      </c>
      <c r="J997">
        <f>IF('d_시나리오'!$J$3='d_시나리오'!$H$3,'d_시나리오'!$I$3,IF(I997&lt;('d_시나리오'!$I$3-'d_시나리오'!$H$3)/('d_시나리오'!$J$3-'d_시나리오'!$H$3),'d_시나리오'!$H$3+SQRT(I997*('d_시나리오'!$J$3-'d_시나리오'!$H$3)*('d_시나리오'!$I$3-'d_시나리오'!$H$3)),'d_시나리오'!$J$3-SQRT((1-I997)*('d_시나리오'!$J$3-'d_시나리오'!$H$3)*('d_시나리오'!$J$3-'d_시나리오'!$I$3))))</f>
        <v/>
      </c>
      <c r="K997">
        <f>RAND()</f>
        <v/>
      </c>
      <c r="L997">
        <f>IF('d_시나리오'!$J$4='d_시나리오'!$H$4,'d_시나리오'!$I$4,IF(K997&lt;('d_시나리오'!$I$4-'d_시나리오'!$H$4)/('d_시나리오'!$J$4-'d_시나리오'!$H$4),'d_시나리오'!$H$4+SQRT(K997*('d_시나리오'!$J$4-'d_시나리오'!$H$4)*('d_시나리오'!$I$4-'d_시나리오'!$H$4)),'d_시나리오'!$J$4-SQRT((1-K997)*('d_시나리오'!$J$4-'d_시나리오'!$H$4)*('d_시나리오'!$J$4-'d_시나리오'!$I$4))))</f>
        <v/>
      </c>
      <c r="M997">
        <f>RAND()</f>
        <v/>
      </c>
      <c r="N997">
        <f>IF('d_시나리오'!$J$5='d_시나리오'!$H$5,'d_시나리오'!$I$5,IF(M997&lt;('d_시나리오'!$I$5-'d_시나리오'!$H$5)/('d_시나리오'!$J$5-'d_시나리오'!$H$5),'d_시나리오'!$H$5+SQRT(M997*('d_시나리오'!$J$5-'d_시나리오'!$H$5)*('d_시나리오'!$I$5-'d_시나리오'!$H$5)),'d_시나리오'!$J$5-SQRT((1-M997)*('d_시나리오'!$J$5-'d_시나리오'!$H$5)*('d_시나리오'!$J$5-'d_시나리오'!$I$5))))</f>
        <v/>
      </c>
      <c r="O997">
        <f>RAND()</f>
        <v/>
      </c>
      <c r="P997">
        <f>IF('d_시나리오'!$J$6='d_시나리오'!$H$6,'d_시나리오'!$I$6,IF(O997&lt;('d_시나리오'!$I$6-'d_시나리오'!$H$6)/('d_시나리오'!$J$6-'d_시나리오'!$H$6),'d_시나리오'!$H$6+SQRT(O997*('d_시나리오'!$J$6-'d_시나리오'!$H$6)*('d_시나리오'!$I$6-'d_시나리오'!$H$6)),'d_시나리오'!$J$6-SQRT((1-O997)*('d_시나리오'!$J$6-'d_시나리오'!$H$6)*('d_시나리오'!$J$6-'d_시나리오'!$I$6))))</f>
        <v/>
      </c>
      <c r="Q997">
        <f>INDEX('d_분포'!$B$2:$B$57,RANDBETWEEN(1,56))</f>
        <v/>
      </c>
      <c r="R997">
        <f>BETAINV(RAND(),5,5)</f>
        <v/>
      </c>
      <c r="S997">
        <f>'d_고정'!$B$1*'6_기대효과'!$H$7*('d_시나리오'!$I$7/'d_고정'!$B$2)*B997</f>
        <v/>
      </c>
      <c r="T997">
        <f>S997*D997</f>
        <v/>
      </c>
      <c r="U997">
        <f>S997*F997*H997</f>
        <v/>
      </c>
      <c r="V997">
        <f>S997*F997*(H997-1)</f>
        <v/>
      </c>
      <c r="W997">
        <f>U997*J997</f>
        <v/>
      </c>
      <c r="X997">
        <f>T997+W997</f>
        <v/>
      </c>
      <c r="Y997">
        <f>(T997*E997+W997*L997)*(1-R997-'d_고정'!$B$13)</f>
        <v/>
      </c>
      <c r="Z997">
        <f>(U997*N997*Q997+'d_고정'!$B$3*('6_기대효과'!$H$7/8)*Q997*'d_고정'!$B$10*P997*('6_기대효과'!$K$7/'d_고정'!$B$9))*(1-R997)</f>
        <v/>
      </c>
      <c r="AA997">
        <f>W997*L997*(1-R997-'d_고정'!$B$13)+U997*MAX(N997-'d_고정'!$B$10*P997*('6_기대효과'!$K$7/'d_고정'!$B$9),0)*Q997*(1-R997)</f>
        <v/>
      </c>
      <c r="AB997">
        <f>Y997+Z997</f>
        <v/>
      </c>
      <c r="AC997">
        <f>Y997/('d_고정'!$B$5*'6_기대효과'!$H$7/8)/'d_고정'!$B$6</f>
        <v/>
      </c>
      <c r="AD997">
        <f>Y997/('d_고정'!$B$8*'6_기대효과'!$H$7/8)</f>
        <v/>
      </c>
    </row>
    <row r="998">
      <c r="A998">
        <f>RAND()</f>
        <v/>
      </c>
      <c r="B998">
        <f>IF('d_시나리오'!$J$2='d_시나리오'!$H$2,'d_시나리오'!$I$2,IF(A998&lt;('d_시나리오'!$I$2-'d_시나리오'!$H$2)/('d_시나리오'!$J$2-'d_시나리오'!$H$2),'d_시나리오'!$H$2+SQRT(A998*('d_시나리오'!$J$2-'d_시나리오'!$H$2)*('d_시나리오'!$I$2-'d_시나리오'!$H$2)),'d_시나리오'!$J$2-SQRT((1-A998)*('d_시나리오'!$J$2-'d_시나리오'!$H$2)*('d_시나리오'!$J$2-'d_시나리오'!$I$2))))</f>
        <v/>
      </c>
      <c r="C998">
        <f>RAND()</f>
        <v/>
      </c>
      <c r="D998">
        <f>BETAINV(RAND(),IF(C998&lt;'d_고정'!$B$26,'d_고정'!$B$23,'d_고정'!$B$16)+1,'d_고정'!$B$17-IF(C998&lt;'d_고정'!$B$26,'d_고정'!$B$23,'d_고정'!$B$16)+1)*('d_고정'!$B$14+('d_고정'!$B$15-'d_고정'!$B$14)*RAND())</f>
        <v/>
      </c>
      <c r="E998">
        <f>INDEX('d_분포'!$A$2:$A$28,RANDBETWEEN(1,27))</f>
        <v/>
      </c>
      <c r="F998">
        <f>INDEX('d_분포'!$C$2:$C$5,RANDBETWEEN(1,4))*(0.9+0.2*RAND())</f>
        <v/>
      </c>
      <c r="G998">
        <f>RAND()</f>
        <v/>
      </c>
      <c r="H998">
        <f>(F998+(1-F998)*('d_고정'!$B$22*BETAINV(RAND(),IF(G998&lt;'d_고정'!$B$26,'d_고정'!$B$25,'d_고정'!$B$20)+1,'d_고정'!$B$21-IF(G998&lt;'d_고정'!$B$26,'d_고정'!$B$25,'d_고정'!$B$20)+1)+(1-'d_고정'!$B$22)*BETAINV(RAND(),IF(G998&lt;'d_고정'!$B$26,'d_고정'!$B$24,'d_고정'!$B$18)+1,'d_고정'!$B$19-IF(G998&lt;'d_고정'!$B$26,'d_고정'!$B$24,'d_고정'!$B$18)+1))*('d_고정'!$B$14+('d_고정'!$B$15-'d_고정'!$B$14)*RAND()))/F998</f>
        <v/>
      </c>
      <c r="I998">
        <f>RAND()</f>
        <v/>
      </c>
      <c r="J998">
        <f>IF('d_시나리오'!$J$3='d_시나리오'!$H$3,'d_시나리오'!$I$3,IF(I998&lt;('d_시나리오'!$I$3-'d_시나리오'!$H$3)/('d_시나리오'!$J$3-'d_시나리오'!$H$3),'d_시나리오'!$H$3+SQRT(I998*('d_시나리오'!$J$3-'d_시나리오'!$H$3)*('d_시나리오'!$I$3-'d_시나리오'!$H$3)),'d_시나리오'!$J$3-SQRT((1-I998)*('d_시나리오'!$J$3-'d_시나리오'!$H$3)*('d_시나리오'!$J$3-'d_시나리오'!$I$3))))</f>
        <v/>
      </c>
      <c r="K998">
        <f>RAND()</f>
        <v/>
      </c>
      <c r="L998">
        <f>IF('d_시나리오'!$J$4='d_시나리오'!$H$4,'d_시나리오'!$I$4,IF(K998&lt;('d_시나리오'!$I$4-'d_시나리오'!$H$4)/('d_시나리오'!$J$4-'d_시나리오'!$H$4),'d_시나리오'!$H$4+SQRT(K998*('d_시나리오'!$J$4-'d_시나리오'!$H$4)*('d_시나리오'!$I$4-'d_시나리오'!$H$4)),'d_시나리오'!$J$4-SQRT((1-K998)*('d_시나리오'!$J$4-'d_시나리오'!$H$4)*('d_시나리오'!$J$4-'d_시나리오'!$I$4))))</f>
        <v/>
      </c>
      <c r="M998">
        <f>RAND()</f>
        <v/>
      </c>
      <c r="N998">
        <f>IF('d_시나리오'!$J$5='d_시나리오'!$H$5,'d_시나리오'!$I$5,IF(M998&lt;('d_시나리오'!$I$5-'d_시나리오'!$H$5)/('d_시나리오'!$J$5-'d_시나리오'!$H$5),'d_시나리오'!$H$5+SQRT(M998*('d_시나리오'!$J$5-'d_시나리오'!$H$5)*('d_시나리오'!$I$5-'d_시나리오'!$H$5)),'d_시나리오'!$J$5-SQRT((1-M998)*('d_시나리오'!$J$5-'d_시나리오'!$H$5)*('d_시나리오'!$J$5-'d_시나리오'!$I$5))))</f>
        <v/>
      </c>
      <c r="O998">
        <f>RAND()</f>
        <v/>
      </c>
      <c r="P998">
        <f>IF('d_시나리오'!$J$6='d_시나리오'!$H$6,'d_시나리오'!$I$6,IF(O998&lt;('d_시나리오'!$I$6-'d_시나리오'!$H$6)/('d_시나리오'!$J$6-'d_시나리오'!$H$6),'d_시나리오'!$H$6+SQRT(O998*('d_시나리오'!$J$6-'d_시나리오'!$H$6)*('d_시나리오'!$I$6-'d_시나리오'!$H$6)),'d_시나리오'!$J$6-SQRT((1-O998)*('d_시나리오'!$J$6-'d_시나리오'!$H$6)*('d_시나리오'!$J$6-'d_시나리오'!$I$6))))</f>
        <v/>
      </c>
      <c r="Q998">
        <f>INDEX('d_분포'!$B$2:$B$57,RANDBETWEEN(1,56))</f>
        <v/>
      </c>
      <c r="R998">
        <f>BETAINV(RAND(),5,5)</f>
        <v/>
      </c>
      <c r="S998">
        <f>'d_고정'!$B$1*'6_기대효과'!$H$7*('d_시나리오'!$I$7/'d_고정'!$B$2)*B998</f>
        <v/>
      </c>
      <c r="T998">
        <f>S998*D998</f>
        <v/>
      </c>
      <c r="U998">
        <f>S998*F998*H998</f>
        <v/>
      </c>
      <c r="V998">
        <f>S998*F998*(H998-1)</f>
        <v/>
      </c>
      <c r="W998">
        <f>U998*J998</f>
        <v/>
      </c>
      <c r="X998">
        <f>T998+W998</f>
        <v/>
      </c>
      <c r="Y998">
        <f>(T998*E998+W998*L998)*(1-R998-'d_고정'!$B$13)</f>
        <v/>
      </c>
      <c r="Z998">
        <f>(U998*N998*Q998+'d_고정'!$B$3*('6_기대효과'!$H$7/8)*Q998*'d_고정'!$B$10*P998*('6_기대효과'!$K$7/'d_고정'!$B$9))*(1-R998)</f>
        <v/>
      </c>
      <c r="AA998">
        <f>W998*L998*(1-R998-'d_고정'!$B$13)+U998*MAX(N998-'d_고정'!$B$10*P998*('6_기대효과'!$K$7/'d_고정'!$B$9),0)*Q998*(1-R998)</f>
        <v/>
      </c>
      <c r="AB998">
        <f>Y998+Z998</f>
        <v/>
      </c>
      <c r="AC998">
        <f>Y998/('d_고정'!$B$5*'6_기대효과'!$H$7/8)/'d_고정'!$B$6</f>
        <v/>
      </c>
      <c r="AD998">
        <f>Y998/('d_고정'!$B$8*'6_기대효과'!$H$7/8)</f>
        <v/>
      </c>
    </row>
    <row r="999">
      <c r="A999">
        <f>RAND()</f>
        <v/>
      </c>
      <c r="B999">
        <f>IF('d_시나리오'!$J$2='d_시나리오'!$H$2,'d_시나리오'!$I$2,IF(A999&lt;('d_시나리오'!$I$2-'d_시나리오'!$H$2)/('d_시나리오'!$J$2-'d_시나리오'!$H$2),'d_시나리오'!$H$2+SQRT(A999*('d_시나리오'!$J$2-'d_시나리오'!$H$2)*('d_시나리오'!$I$2-'d_시나리오'!$H$2)),'d_시나리오'!$J$2-SQRT((1-A999)*('d_시나리오'!$J$2-'d_시나리오'!$H$2)*('d_시나리오'!$J$2-'d_시나리오'!$I$2))))</f>
        <v/>
      </c>
      <c r="C999">
        <f>RAND()</f>
        <v/>
      </c>
      <c r="D999">
        <f>BETAINV(RAND(),IF(C999&lt;'d_고정'!$B$26,'d_고정'!$B$23,'d_고정'!$B$16)+1,'d_고정'!$B$17-IF(C999&lt;'d_고정'!$B$26,'d_고정'!$B$23,'d_고정'!$B$16)+1)*('d_고정'!$B$14+('d_고정'!$B$15-'d_고정'!$B$14)*RAND())</f>
        <v/>
      </c>
      <c r="E999">
        <f>INDEX('d_분포'!$A$2:$A$28,RANDBETWEEN(1,27))</f>
        <v/>
      </c>
      <c r="F999">
        <f>INDEX('d_분포'!$C$2:$C$5,RANDBETWEEN(1,4))*(0.9+0.2*RAND())</f>
        <v/>
      </c>
      <c r="G999">
        <f>RAND()</f>
        <v/>
      </c>
      <c r="H999">
        <f>(F999+(1-F999)*('d_고정'!$B$22*BETAINV(RAND(),IF(G999&lt;'d_고정'!$B$26,'d_고정'!$B$25,'d_고정'!$B$20)+1,'d_고정'!$B$21-IF(G999&lt;'d_고정'!$B$26,'d_고정'!$B$25,'d_고정'!$B$20)+1)+(1-'d_고정'!$B$22)*BETAINV(RAND(),IF(G999&lt;'d_고정'!$B$26,'d_고정'!$B$24,'d_고정'!$B$18)+1,'d_고정'!$B$19-IF(G999&lt;'d_고정'!$B$26,'d_고정'!$B$24,'d_고정'!$B$18)+1))*('d_고정'!$B$14+('d_고정'!$B$15-'d_고정'!$B$14)*RAND()))/F999</f>
        <v/>
      </c>
      <c r="I999">
        <f>RAND()</f>
        <v/>
      </c>
      <c r="J999">
        <f>IF('d_시나리오'!$J$3='d_시나리오'!$H$3,'d_시나리오'!$I$3,IF(I999&lt;('d_시나리오'!$I$3-'d_시나리오'!$H$3)/('d_시나리오'!$J$3-'d_시나리오'!$H$3),'d_시나리오'!$H$3+SQRT(I999*('d_시나리오'!$J$3-'d_시나리오'!$H$3)*('d_시나리오'!$I$3-'d_시나리오'!$H$3)),'d_시나리오'!$J$3-SQRT((1-I999)*('d_시나리오'!$J$3-'d_시나리오'!$H$3)*('d_시나리오'!$J$3-'d_시나리오'!$I$3))))</f>
        <v/>
      </c>
      <c r="K999">
        <f>RAND()</f>
        <v/>
      </c>
      <c r="L999">
        <f>IF('d_시나리오'!$J$4='d_시나리오'!$H$4,'d_시나리오'!$I$4,IF(K999&lt;('d_시나리오'!$I$4-'d_시나리오'!$H$4)/('d_시나리오'!$J$4-'d_시나리오'!$H$4),'d_시나리오'!$H$4+SQRT(K999*('d_시나리오'!$J$4-'d_시나리오'!$H$4)*('d_시나리오'!$I$4-'d_시나리오'!$H$4)),'d_시나리오'!$J$4-SQRT((1-K999)*('d_시나리오'!$J$4-'d_시나리오'!$H$4)*('d_시나리오'!$J$4-'d_시나리오'!$I$4))))</f>
        <v/>
      </c>
      <c r="M999">
        <f>RAND()</f>
        <v/>
      </c>
      <c r="N999">
        <f>IF('d_시나리오'!$J$5='d_시나리오'!$H$5,'d_시나리오'!$I$5,IF(M999&lt;('d_시나리오'!$I$5-'d_시나리오'!$H$5)/('d_시나리오'!$J$5-'d_시나리오'!$H$5),'d_시나리오'!$H$5+SQRT(M999*('d_시나리오'!$J$5-'d_시나리오'!$H$5)*('d_시나리오'!$I$5-'d_시나리오'!$H$5)),'d_시나리오'!$J$5-SQRT((1-M999)*('d_시나리오'!$J$5-'d_시나리오'!$H$5)*('d_시나리오'!$J$5-'d_시나리오'!$I$5))))</f>
        <v/>
      </c>
      <c r="O999">
        <f>RAND()</f>
        <v/>
      </c>
      <c r="P999">
        <f>IF('d_시나리오'!$J$6='d_시나리오'!$H$6,'d_시나리오'!$I$6,IF(O999&lt;('d_시나리오'!$I$6-'d_시나리오'!$H$6)/('d_시나리오'!$J$6-'d_시나리오'!$H$6),'d_시나리오'!$H$6+SQRT(O999*('d_시나리오'!$J$6-'d_시나리오'!$H$6)*('d_시나리오'!$I$6-'d_시나리오'!$H$6)),'d_시나리오'!$J$6-SQRT((1-O999)*('d_시나리오'!$J$6-'d_시나리오'!$H$6)*('d_시나리오'!$J$6-'d_시나리오'!$I$6))))</f>
        <v/>
      </c>
      <c r="Q999">
        <f>INDEX('d_분포'!$B$2:$B$57,RANDBETWEEN(1,56))</f>
        <v/>
      </c>
      <c r="R999">
        <f>BETAINV(RAND(),5,5)</f>
        <v/>
      </c>
      <c r="S999">
        <f>'d_고정'!$B$1*'6_기대효과'!$H$7*('d_시나리오'!$I$7/'d_고정'!$B$2)*B999</f>
        <v/>
      </c>
      <c r="T999">
        <f>S999*D999</f>
        <v/>
      </c>
      <c r="U999">
        <f>S999*F999*H999</f>
        <v/>
      </c>
      <c r="V999">
        <f>S999*F999*(H999-1)</f>
        <v/>
      </c>
      <c r="W999">
        <f>U999*J999</f>
        <v/>
      </c>
      <c r="X999">
        <f>T999+W999</f>
        <v/>
      </c>
      <c r="Y999">
        <f>(T999*E999+W999*L999)*(1-R999-'d_고정'!$B$13)</f>
        <v/>
      </c>
      <c r="Z999">
        <f>(U999*N999*Q999+'d_고정'!$B$3*('6_기대효과'!$H$7/8)*Q999*'d_고정'!$B$10*P999*('6_기대효과'!$K$7/'d_고정'!$B$9))*(1-R999)</f>
        <v/>
      </c>
      <c r="AA999">
        <f>W999*L999*(1-R999-'d_고정'!$B$13)+U999*MAX(N999-'d_고정'!$B$10*P999*('6_기대효과'!$K$7/'d_고정'!$B$9),0)*Q999*(1-R999)</f>
        <v/>
      </c>
      <c r="AB999">
        <f>Y999+Z999</f>
        <v/>
      </c>
      <c r="AC999">
        <f>Y999/('d_고정'!$B$5*'6_기대효과'!$H$7/8)/'d_고정'!$B$6</f>
        <v/>
      </c>
      <c r="AD999">
        <f>Y999/('d_고정'!$B$8*'6_기대효과'!$H$7/8)</f>
        <v/>
      </c>
    </row>
    <row r="1000">
      <c r="A1000">
        <f>RAND()</f>
        <v/>
      </c>
      <c r="B1000">
        <f>IF('d_시나리오'!$J$2='d_시나리오'!$H$2,'d_시나리오'!$I$2,IF(A1000&lt;('d_시나리오'!$I$2-'d_시나리오'!$H$2)/('d_시나리오'!$J$2-'d_시나리오'!$H$2),'d_시나리오'!$H$2+SQRT(A1000*('d_시나리오'!$J$2-'d_시나리오'!$H$2)*('d_시나리오'!$I$2-'d_시나리오'!$H$2)),'d_시나리오'!$J$2-SQRT((1-A1000)*('d_시나리오'!$J$2-'d_시나리오'!$H$2)*('d_시나리오'!$J$2-'d_시나리오'!$I$2))))</f>
        <v/>
      </c>
      <c r="C1000">
        <f>RAND()</f>
        <v/>
      </c>
      <c r="D1000">
        <f>BETAINV(RAND(),IF(C1000&lt;'d_고정'!$B$26,'d_고정'!$B$23,'d_고정'!$B$16)+1,'d_고정'!$B$17-IF(C1000&lt;'d_고정'!$B$26,'d_고정'!$B$23,'d_고정'!$B$16)+1)*('d_고정'!$B$14+('d_고정'!$B$15-'d_고정'!$B$14)*RAND())</f>
        <v/>
      </c>
      <c r="E1000">
        <f>INDEX('d_분포'!$A$2:$A$28,RANDBETWEEN(1,27))</f>
        <v/>
      </c>
      <c r="F1000">
        <f>INDEX('d_분포'!$C$2:$C$5,RANDBETWEEN(1,4))*(0.9+0.2*RAND())</f>
        <v/>
      </c>
      <c r="G1000">
        <f>RAND()</f>
        <v/>
      </c>
      <c r="H1000">
        <f>(F1000+(1-F1000)*('d_고정'!$B$22*BETAINV(RAND(),IF(G1000&lt;'d_고정'!$B$26,'d_고정'!$B$25,'d_고정'!$B$20)+1,'d_고정'!$B$21-IF(G1000&lt;'d_고정'!$B$26,'d_고정'!$B$25,'d_고정'!$B$20)+1)+(1-'d_고정'!$B$22)*BETAINV(RAND(),IF(G1000&lt;'d_고정'!$B$26,'d_고정'!$B$24,'d_고정'!$B$18)+1,'d_고정'!$B$19-IF(G1000&lt;'d_고정'!$B$26,'d_고정'!$B$24,'d_고정'!$B$18)+1))*('d_고정'!$B$14+('d_고정'!$B$15-'d_고정'!$B$14)*RAND()))/F1000</f>
        <v/>
      </c>
      <c r="I1000">
        <f>RAND()</f>
        <v/>
      </c>
      <c r="J1000">
        <f>IF('d_시나리오'!$J$3='d_시나리오'!$H$3,'d_시나리오'!$I$3,IF(I1000&lt;('d_시나리오'!$I$3-'d_시나리오'!$H$3)/('d_시나리오'!$J$3-'d_시나리오'!$H$3),'d_시나리오'!$H$3+SQRT(I1000*('d_시나리오'!$J$3-'d_시나리오'!$H$3)*('d_시나리오'!$I$3-'d_시나리오'!$H$3)),'d_시나리오'!$J$3-SQRT((1-I1000)*('d_시나리오'!$J$3-'d_시나리오'!$H$3)*('d_시나리오'!$J$3-'d_시나리오'!$I$3))))</f>
        <v/>
      </c>
      <c r="K1000">
        <f>RAND()</f>
        <v/>
      </c>
      <c r="L1000">
        <f>IF('d_시나리오'!$J$4='d_시나리오'!$H$4,'d_시나리오'!$I$4,IF(K1000&lt;('d_시나리오'!$I$4-'d_시나리오'!$H$4)/('d_시나리오'!$J$4-'d_시나리오'!$H$4),'d_시나리오'!$H$4+SQRT(K1000*('d_시나리오'!$J$4-'d_시나리오'!$H$4)*('d_시나리오'!$I$4-'d_시나리오'!$H$4)),'d_시나리오'!$J$4-SQRT((1-K1000)*('d_시나리오'!$J$4-'d_시나리오'!$H$4)*('d_시나리오'!$J$4-'d_시나리오'!$I$4))))</f>
        <v/>
      </c>
      <c r="M1000">
        <f>RAND()</f>
        <v/>
      </c>
      <c r="N1000">
        <f>IF('d_시나리오'!$J$5='d_시나리오'!$H$5,'d_시나리오'!$I$5,IF(M1000&lt;('d_시나리오'!$I$5-'d_시나리오'!$H$5)/('d_시나리오'!$J$5-'d_시나리오'!$H$5),'d_시나리오'!$H$5+SQRT(M1000*('d_시나리오'!$J$5-'d_시나리오'!$H$5)*('d_시나리오'!$I$5-'d_시나리오'!$H$5)),'d_시나리오'!$J$5-SQRT((1-M1000)*('d_시나리오'!$J$5-'d_시나리오'!$H$5)*('d_시나리오'!$J$5-'d_시나리오'!$I$5))))</f>
        <v/>
      </c>
      <c r="O1000">
        <f>RAND()</f>
        <v/>
      </c>
      <c r="P1000">
        <f>IF('d_시나리오'!$J$6='d_시나리오'!$H$6,'d_시나리오'!$I$6,IF(O1000&lt;('d_시나리오'!$I$6-'d_시나리오'!$H$6)/('d_시나리오'!$J$6-'d_시나리오'!$H$6),'d_시나리오'!$H$6+SQRT(O1000*('d_시나리오'!$J$6-'d_시나리오'!$H$6)*('d_시나리오'!$I$6-'d_시나리오'!$H$6)),'d_시나리오'!$J$6-SQRT((1-O1000)*('d_시나리오'!$J$6-'d_시나리오'!$H$6)*('d_시나리오'!$J$6-'d_시나리오'!$I$6))))</f>
        <v/>
      </c>
      <c r="Q1000">
        <f>INDEX('d_분포'!$B$2:$B$57,RANDBETWEEN(1,56))</f>
        <v/>
      </c>
      <c r="R1000">
        <f>BETAINV(RAND(),5,5)</f>
        <v/>
      </c>
      <c r="S1000">
        <f>'d_고정'!$B$1*'6_기대효과'!$H$7*('d_시나리오'!$I$7/'d_고정'!$B$2)*B1000</f>
        <v/>
      </c>
      <c r="T1000">
        <f>S1000*D1000</f>
        <v/>
      </c>
      <c r="U1000">
        <f>S1000*F1000*H1000</f>
        <v/>
      </c>
      <c r="V1000">
        <f>S1000*F1000*(H1000-1)</f>
        <v/>
      </c>
      <c r="W1000">
        <f>U1000*J1000</f>
        <v/>
      </c>
      <c r="X1000">
        <f>T1000+W1000</f>
        <v/>
      </c>
      <c r="Y1000">
        <f>(T1000*E1000+W1000*L1000)*(1-R1000-'d_고정'!$B$13)</f>
        <v/>
      </c>
      <c r="Z1000">
        <f>(U1000*N1000*Q1000+'d_고정'!$B$3*('6_기대효과'!$H$7/8)*Q1000*'d_고정'!$B$10*P1000*('6_기대효과'!$K$7/'d_고정'!$B$9))*(1-R1000)</f>
        <v/>
      </c>
      <c r="AA1000">
        <f>W1000*L1000*(1-R1000-'d_고정'!$B$13)+U1000*MAX(N1000-'d_고정'!$B$10*P1000*('6_기대효과'!$K$7/'d_고정'!$B$9),0)*Q1000*(1-R1000)</f>
        <v/>
      </c>
      <c r="AB1000">
        <f>Y1000+Z1000</f>
        <v/>
      </c>
      <c r="AC1000">
        <f>Y1000/('d_고정'!$B$5*'6_기대효과'!$H$7/8)/'d_고정'!$B$6</f>
        <v/>
      </c>
      <c r="AD1000">
        <f>Y1000/('d_고정'!$B$8*'6_기대효과'!$H$7/8)</f>
        <v/>
      </c>
    </row>
    <row r="1001">
      <c r="A1001">
        <f>RAND()</f>
        <v/>
      </c>
      <c r="B1001">
        <f>IF('d_시나리오'!$J$2='d_시나리오'!$H$2,'d_시나리오'!$I$2,IF(A1001&lt;('d_시나리오'!$I$2-'d_시나리오'!$H$2)/('d_시나리오'!$J$2-'d_시나리오'!$H$2),'d_시나리오'!$H$2+SQRT(A1001*('d_시나리오'!$J$2-'d_시나리오'!$H$2)*('d_시나리오'!$I$2-'d_시나리오'!$H$2)),'d_시나리오'!$J$2-SQRT((1-A1001)*('d_시나리오'!$J$2-'d_시나리오'!$H$2)*('d_시나리오'!$J$2-'d_시나리오'!$I$2))))</f>
        <v/>
      </c>
      <c r="C1001">
        <f>RAND()</f>
        <v/>
      </c>
      <c r="D1001">
        <f>BETAINV(RAND(),IF(C1001&lt;'d_고정'!$B$26,'d_고정'!$B$23,'d_고정'!$B$16)+1,'d_고정'!$B$17-IF(C1001&lt;'d_고정'!$B$26,'d_고정'!$B$23,'d_고정'!$B$16)+1)*('d_고정'!$B$14+('d_고정'!$B$15-'d_고정'!$B$14)*RAND())</f>
        <v/>
      </c>
      <c r="E1001">
        <f>INDEX('d_분포'!$A$2:$A$28,RANDBETWEEN(1,27))</f>
        <v/>
      </c>
      <c r="F1001">
        <f>INDEX('d_분포'!$C$2:$C$5,RANDBETWEEN(1,4))*(0.9+0.2*RAND())</f>
        <v/>
      </c>
      <c r="G1001">
        <f>RAND()</f>
        <v/>
      </c>
      <c r="H1001">
        <f>(F1001+(1-F1001)*('d_고정'!$B$22*BETAINV(RAND(),IF(G1001&lt;'d_고정'!$B$26,'d_고정'!$B$25,'d_고정'!$B$20)+1,'d_고정'!$B$21-IF(G1001&lt;'d_고정'!$B$26,'d_고정'!$B$25,'d_고정'!$B$20)+1)+(1-'d_고정'!$B$22)*BETAINV(RAND(),IF(G1001&lt;'d_고정'!$B$26,'d_고정'!$B$24,'d_고정'!$B$18)+1,'d_고정'!$B$19-IF(G1001&lt;'d_고정'!$B$26,'d_고정'!$B$24,'d_고정'!$B$18)+1))*('d_고정'!$B$14+('d_고정'!$B$15-'d_고정'!$B$14)*RAND()))/F1001</f>
        <v/>
      </c>
      <c r="I1001">
        <f>RAND()</f>
        <v/>
      </c>
      <c r="J1001">
        <f>IF('d_시나리오'!$J$3='d_시나리오'!$H$3,'d_시나리오'!$I$3,IF(I1001&lt;('d_시나리오'!$I$3-'d_시나리오'!$H$3)/('d_시나리오'!$J$3-'d_시나리오'!$H$3),'d_시나리오'!$H$3+SQRT(I1001*('d_시나리오'!$J$3-'d_시나리오'!$H$3)*('d_시나리오'!$I$3-'d_시나리오'!$H$3)),'d_시나리오'!$J$3-SQRT((1-I1001)*('d_시나리오'!$J$3-'d_시나리오'!$H$3)*('d_시나리오'!$J$3-'d_시나리오'!$I$3))))</f>
        <v/>
      </c>
      <c r="K1001">
        <f>RAND()</f>
        <v/>
      </c>
      <c r="L1001">
        <f>IF('d_시나리오'!$J$4='d_시나리오'!$H$4,'d_시나리오'!$I$4,IF(K1001&lt;('d_시나리오'!$I$4-'d_시나리오'!$H$4)/('d_시나리오'!$J$4-'d_시나리오'!$H$4),'d_시나리오'!$H$4+SQRT(K1001*('d_시나리오'!$J$4-'d_시나리오'!$H$4)*('d_시나리오'!$I$4-'d_시나리오'!$H$4)),'d_시나리오'!$J$4-SQRT((1-K1001)*('d_시나리오'!$J$4-'d_시나리오'!$H$4)*('d_시나리오'!$J$4-'d_시나리오'!$I$4))))</f>
        <v/>
      </c>
      <c r="M1001">
        <f>RAND()</f>
        <v/>
      </c>
      <c r="N1001">
        <f>IF('d_시나리오'!$J$5='d_시나리오'!$H$5,'d_시나리오'!$I$5,IF(M1001&lt;('d_시나리오'!$I$5-'d_시나리오'!$H$5)/('d_시나리오'!$J$5-'d_시나리오'!$H$5),'d_시나리오'!$H$5+SQRT(M1001*('d_시나리오'!$J$5-'d_시나리오'!$H$5)*('d_시나리오'!$I$5-'d_시나리오'!$H$5)),'d_시나리오'!$J$5-SQRT((1-M1001)*('d_시나리오'!$J$5-'d_시나리오'!$H$5)*('d_시나리오'!$J$5-'d_시나리오'!$I$5))))</f>
        <v/>
      </c>
      <c r="O1001">
        <f>RAND()</f>
        <v/>
      </c>
      <c r="P1001">
        <f>IF('d_시나리오'!$J$6='d_시나리오'!$H$6,'d_시나리오'!$I$6,IF(O1001&lt;('d_시나리오'!$I$6-'d_시나리오'!$H$6)/('d_시나리오'!$J$6-'d_시나리오'!$H$6),'d_시나리오'!$H$6+SQRT(O1001*('d_시나리오'!$J$6-'d_시나리오'!$H$6)*('d_시나리오'!$I$6-'d_시나리오'!$H$6)),'d_시나리오'!$J$6-SQRT((1-O1001)*('d_시나리오'!$J$6-'d_시나리오'!$H$6)*('d_시나리오'!$J$6-'d_시나리오'!$I$6))))</f>
        <v/>
      </c>
      <c r="Q1001">
        <f>INDEX('d_분포'!$B$2:$B$57,RANDBETWEEN(1,56))</f>
        <v/>
      </c>
      <c r="R1001">
        <f>BETAINV(RAND(),5,5)</f>
        <v/>
      </c>
      <c r="S1001">
        <f>'d_고정'!$B$1*'6_기대효과'!$H$7*('d_시나리오'!$I$7/'d_고정'!$B$2)*B1001</f>
        <v/>
      </c>
      <c r="T1001">
        <f>S1001*D1001</f>
        <v/>
      </c>
      <c r="U1001">
        <f>S1001*F1001*H1001</f>
        <v/>
      </c>
      <c r="V1001">
        <f>S1001*F1001*(H1001-1)</f>
        <v/>
      </c>
      <c r="W1001">
        <f>U1001*J1001</f>
        <v/>
      </c>
      <c r="X1001">
        <f>T1001+W1001</f>
        <v/>
      </c>
      <c r="Y1001">
        <f>(T1001*E1001+W1001*L1001)*(1-R1001-'d_고정'!$B$13)</f>
        <v/>
      </c>
      <c r="Z1001">
        <f>(U1001*N1001*Q1001+'d_고정'!$B$3*('6_기대효과'!$H$7/8)*Q1001*'d_고정'!$B$10*P1001*('6_기대효과'!$K$7/'d_고정'!$B$9))*(1-R1001)</f>
        <v/>
      </c>
      <c r="AA1001">
        <f>W1001*L1001*(1-R1001-'d_고정'!$B$13)+U1001*MAX(N1001-'d_고정'!$B$10*P1001*('6_기대효과'!$K$7/'d_고정'!$B$9),0)*Q1001*(1-R1001)</f>
        <v/>
      </c>
      <c r="AB1001">
        <f>Y1001+Z1001</f>
        <v/>
      </c>
      <c r="AC1001">
        <f>Y1001/('d_고정'!$B$5*'6_기대효과'!$H$7/8)/'d_고정'!$B$6</f>
        <v/>
      </c>
      <c r="AD1001">
        <f>Y1001/('d_고정'!$B$8*'6_기대효과'!$H$7/8)</f>
        <v/>
      </c>
    </row>
    <row r="1002">
      <c r="A1002">
        <f>RAND()</f>
        <v/>
      </c>
      <c r="B1002">
        <f>IF('d_시나리오'!$J$2='d_시나리오'!$H$2,'d_시나리오'!$I$2,IF(A1002&lt;('d_시나리오'!$I$2-'d_시나리오'!$H$2)/('d_시나리오'!$J$2-'d_시나리오'!$H$2),'d_시나리오'!$H$2+SQRT(A1002*('d_시나리오'!$J$2-'d_시나리오'!$H$2)*('d_시나리오'!$I$2-'d_시나리오'!$H$2)),'d_시나리오'!$J$2-SQRT((1-A1002)*('d_시나리오'!$J$2-'d_시나리오'!$H$2)*('d_시나리오'!$J$2-'d_시나리오'!$I$2))))</f>
        <v/>
      </c>
      <c r="C1002">
        <f>RAND()</f>
        <v/>
      </c>
      <c r="D1002">
        <f>BETAINV(RAND(),IF(C1002&lt;'d_고정'!$B$26,'d_고정'!$B$23,'d_고정'!$B$16)+1,'d_고정'!$B$17-IF(C1002&lt;'d_고정'!$B$26,'d_고정'!$B$23,'d_고정'!$B$16)+1)*('d_고정'!$B$14+('d_고정'!$B$15-'d_고정'!$B$14)*RAND())</f>
        <v/>
      </c>
      <c r="E1002">
        <f>INDEX('d_분포'!$A$2:$A$28,RANDBETWEEN(1,27))</f>
        <v/>
      </c>
      <c r="F1002">
        <f>INDEX('d_분포'!$C$2:$C$5,RANDBETWEEN(1,4))*(0.9+0.2*RAND())</f>
        <v/>
      </c>
      <c r="G1002">
        <f>RAND()</f>
        <v/>
      </c>
      <c r="H1002">
        <f>(F1002+(1-F1002)*('d_고정'!$B$22*BETAINV(RAND(),IF(G1002&lt;'d_고정'!$B$26,'d_고정'!$B$25,'d_고정'!$B$20)+1,'d_고정'!$B$21-IF(G1002&lt;'d_고정'!$B$26,'d_고정'!$B$25,'d_고정'!$B$20)+1)+(1-'d_고정'!$B$22)*BETAINV(RAND(),IF(G1002&lt;'d_고정'!$B$26,'d_고정'!$B$24,'d_고정'!$B$18)+1,'d_고정'!$B$19-IF(G1002&lt;'d_고정'!$B$26,'d_고정'!$B$24,'d_고정'!$B$18)+1))*('d_고정'!$B$14+('d_고정'!$B$15-'d_고정'!$B$14)*RAND()))/F1002</f>
        <v/>
      </c>
      <c r="I1002">
        <f>RAND()</f>
        <v/>
      </c>
      <c r="J1002">
        <f>IF('d_시나리오'!$J$3='d_시나리오'!$H$3,'d_시나리오'!$I$3,IF(I1002&lt;('d_시나리오'!$I$3-'d_시나리오'!$H$3)/('d_시나리오'!$J$3-'d_시나리오'!$H$3),'d_시나리오'!$H$3+SQRT(I1002*('d_시나리오'!$J$3-'d_시나리오'!$H$3)*('d_시나리오'!$I$3-'d_시나리오'!$H$3)),'d_시나리오'!$J$3-SQRT((1-I1002)*('d_시나리오'!$J$3-'d_시나리오'!$H$3)*('d_시나리오'!$J$3-'d_시나리오'!$I$3))))</f>
        <v/>
      </c>
      <c r="K1002">
        <f>RAND()</f>
        <v/>
      </c>
      <c r="L1002">
        <f>IF('d_시나리오'!$J$4='d_시나리오'!$H$4,'d_시나리오'!$I$4,IF(K1002&lt;('d_시나리오'!$I$4-'d_시나리오'!$H$4)/('d_시나리오'!$J$4-'d_시나리오'!$H$4),'d_시나리오'!$H$4+SQRT(K1002*('d_시나리오'!$J$4-'d_시나리오'!$H$4)*('d_시나리오'!$I$4-'d_시나리오'!$H$4)),'d_시나리오'!$J$4-SQRT((1-K1002)*('d_시나리오'!$J$4-'d_시나리오'!$H$4)*('d_시나리오'!$J$4-'d_시나리오'!$I$4))))</f>
        <v/>
      </c>
      <c r="M1002">
        <f>RAND()</f>
        <v/>
      </c>
      <c r="N1002">
        <f>IF('d_시나리오'!$J$5='d_시나리오'!$H$5,'d_시나리오'!$I$5,IF(M1002&lt;('d_시나리오'!$I$5-'d_시나리오'!$H$5)/('d_시나리오'!$J$5-'d_시나리오'!$H$5),'d_시나리오'!$H$5+SQRT(M1002*('d_시나리오'!$J$5-'d_시나리오'!$H$5)*('d_시나리오'!$I$5-'d_시나리오'!$H$5)),'d_시나리오'!$J$5-SQRT((1-M1002)*('d_시나리오'!$J$5-'d_시나리오'!$H$5)*('d_시나리오'!$J$5-'d_시나리오'!$I$5))))</f>
        <v/>
      </c>
      <c r="O1002">
        <f>RAND()</f>
        <v/>
      </c>
      <c r="P1002">
        <f>IF('d_시나리오'!$J$6='d_시나리오'!$H$6,'d_시나리오'!$I$6,IF(O1002&lt;('d_시나리오'!$I$6-'d_시나리오'!$H$6)/('d_시나리오'!$J$6-'d_시나리오'!$H$6),'d_시나리오'!$H$6+SQRT(O1002*('d_시나리오'!$J$6-'d_시나리오'!$H$6)*('d_시나리오'!$I$6-'d_시나리오'!$H$6)),'d_시나리오'!$J$6-SQRT((1-O1002)*('d_시나리오'!$J$6-'d_시나리오'!$H$6)*('d_시나리오'!$J$6-'d_시나리오'!$I$6))))</f>
        <v/>
      </c>
      <c r="Q1002">
        <f>INDEX('d_분포'!$B$2:$B$57,RANDBETWEEN(1,56))</f>
        <v/>
      </c>
      <c r="R1002">
        <f>BETAINV(RAND(),5,5)</f>
        <v/>
      </c>
      <c r="S1002">
        <f>'d_고정'!$B$1*'6_기대효과'!$H$7*('d_시나리오'!$I$7/'d_고정'!$B$2)*B1002</f>
        <v/>
      </c>
      <c r="T1002">
        <f>S1002*D1002</f>
        <v/>
      </c>
      <c r="U1002">
        <f>S1002*F1002*H1002</f>
        <v/>
      </c>
      <c r="V1002">
        <f>S1002*F1002*(H1002-1)</f>
        <v/>
      </c>
      <c r="W1002">
        <f>U1002*J1002</f>
        <v/>
      </c>
      <c r="X1002">
        <f>T1002+W1002</f>
        <v/>
      </c>
      <c r="Y1002">
        <f>(T1002*E1002+W1002*L1002)*(1-R1002-'d_고정'!$B$13)</f>
        <v/>
      </c>
      <c r="Z1002">
        <f>(U1002*N1002*Q1002+'d_고정'!$B$3*('6_기대효과'!$H$7/8)*Q1002*'d_고정'!$B$10*P1002*('6_기대효과'!$K$7/'d_고정'!$B$9))*(1-R1002)</f>
        <v/>
      </c>
      <c r="AA1002">
        <f>W1002*L1002*(1-R1002-'d_고정'!$B$13)+U1002*MAX(N1002-'d_고정'!$B$10*P1002*('6_기대효과'!$K$7/'d_고정'!$B$9),0)*Q1002*(1-R1002)</f>
        <v/>
      </c>
      <c r="AB1002">
        <f>Y1002+Z1002</f>
        <v/>
      </c>
      <c r="AC1002">
        <f>Y1002/('d_고정'!$B$5*'6_기대효과'!$H$7/8)/'d_고정'!$B$6</f>
        <v/>
      </c>
      <c r="AD1002">
        <f>Y1002/('d_고정'!$B$8*'6_기대효과'!$H$7/8)</f>
        <v/>
      </c>
    </row>
    <row r="1003">
      <c r="A1003">
        <f>RAND()</f>
        <v/>
      </c>
      <c r="B1003">
        <f>IF('d_시나리오'!$J$2='d_시나리오'!$H$2,'d_시나리오'!$I$2,IF(A1003&lt;('d_시나리오'!$I$2-'d_시나리오'!$H$2)/('d_시나리오'!$J$2-'d_시나리오'!$H$2),'d_시나리오'!$H$2+SQRT(A1003*('d_시나리오'!$J$2-'d_시나리오'!$H$2)*('d_시나리오'!$I$2-'d_시나리오'!$H$2)),'d_시나리오'!$J$2-SQRT((1-A1003)*('d_시나리오'!$J$2-'d_시나리오'!$H$2)*('d_시나리오'!$J$2-'d_시나리오'!$I$2))))</f>
        <v/>
      </c>
      <c r="C1003">
        <f>RAND()</f>
        <v/>
      </c>
      <c r="D1003">
        <f>BETAINV(RAND(),IF(C1003&lt;'d_고정'!$B$26,'d_고정'!$B$23,'d_고정'!$B$16)+1,'d_고정'!$B$17-IF(C1003&lt;'d_고정'!$B$26,'d_고정'!$B$23,'d_고정'!$B$16)+1)*('d_고정'!$B$14+('d_고정'!$B$15-'d_고정'!$B$14)*RAND())</f>
        <v/>
      </c>
      <c r="E1003">
        <f>INDEX('d_분포'!$A$2:$A$28,RANDBETWEEN(1,27))</f>
        <v/>
      </c>
      <c r="F1003">
        <f>INDEX('d_분포'!$C$2:$C$5,RANDBETWEEN(1,4))*(0.9+0.2*RAND())</f>
        <v/>
      </c>
      <c r="G1003">
        <f>RAND()</f>
        <v/>
      </c>
      <c r="H1003">
        <f>(F1003+(1-F1003)*('d_고정'!$B$22*BETAINV(RAND(),IF(G1003&lt;'d_고정'!$B$26,'d_고정'!$B$25,'d_고정'!$B$20)+1,'d_고정'!$B$21-IF(G1003&lt;'d_고정'!$B$26,'d_고정'!$B$25,'d_고정'!$B$20)+1)+(1-'d_고정'!$B$22)*BETAINV(RAND(),IF(G1003&lt;'d_고정'!$B$26,'d_고정'!$B$24,'d_고정'!$B$18)+1,'d_고정'!$B$19-IF(G1003&lt;'d_고정'!$B$26,'d_고정'!$B$24,'d_고정'!$B$18)+1))*('d_고정'!$B$14+('d_고정'!$B$15-'d_고정'!$B$14)*RAND()))/F1003</f>
        <v/>
      </c>
      <c r="I1003">
        <f>RAND()</f>
        <v/>
      </c>
      <c r="J1003">
        <f>IF('d_시나리오'!$J$3='d_시나리오'!$H$3,'d_시나리오'!$I$3,IF(I1003&lt;('d_시나리오'!$I$3-'d_시나리오'!$H$3)/('d_시나리오'!$J$3-'d_시나리오'!$H$3),'d_시나리오'!$H$3+SQRT(I1003*('d_시나리오'!$J$3-'d_시나리오'!$H$3)*('d_시나리오'!$I$3-'d_시나리오'!$H$3)),'d_시나리오'!$J$3-SQRT((1-I1003)*('d_시나리오'!$J$3-'d_시나리오'!$H$3)*('d_시나리오'!$J$3-'d_시나리오'!$I$3))))</f>
        <v/>
      </c>
      <c r="K1003">
        <f>RAND()</f>
        <v/>
      </c>
      <c r="L1003">
        <f>IF('d_시나리오'!$J$4='d_시나리오'!$H$4,'d_시나리오'!$I$4,IF(K1003&lt;('d_시나리오'!$I$4-'d_시나리오'!$H$4)/('d_시나리오'!$J$4-'d_시나리오'!$H$4),'d_시나리오'!$H$4+SQRT(K1003*('d_시나리오'!$J$4-'d_시나리오'!$H$4)*('d_시나리오'!$I$4-'d_시나리오'!$H$4)),'d_시나리오'!$J$4-SQRT((1-K1003)*('d_시나리오'!$J$4-'d_시나리오'!$H$4)*('d_시나리오'!$J$4-'d_시나리오'!$I$4))))</f>
        <v/>
      </c>
      <c r="M1003">
        <f>RAND()</f>
        <v/>
      </c>
      <c r="N1003">
        <f>IF('d_시나리오'!$J$5='d_시나리오'!$H$5,'d_시나리오'!$I$5,IF(M1003&lt;('d_시나리오'!$I$5-'d_시나리오'!$H$5)/('d_시나리오'!$J$5-'d_시나리오'!$H$5),'d_시나리오'!$H$5+SQRT(M1003*('d_시나리오'!$J$5-'d_시나리오'!$H$5)*('d_시나리오'!$I$5-'d_시나리오'!$H$5)),'d_시나리오'!$J$5-SQRT((1-M1003)*('d_시나리오'!$J$5-'d_시나리오'!$H$5)*('d_시나리오'!$J$5-'d_시나리오'!$I$5))))</f>
        <v/>
      </c>
      <c r="O1003">
        <f>RAND()</f>
        <v/>
      </c>
      <c r="P1003">
        <f>IF('d_시나리오'!$J$6='d_시나리오'!$H$6,'d_시나리오'!$I$6,IF(O1003&lt;('d_시나리오'!$I$6-'d_시나리오'!$H$6)/('d_시나리오'!$J$6-'d_시나리오'!$H$6),'d_시나리오'!$H$6+SQRT(O1003*('d_시나리오'!$J$6-'d_시나리오'!$H$6)*('d_시나리오'!$I$6-'d_시나리오'!$H$6)),'d_시나리오'!$J$6-SQRT((1-O1003)*('d_시나리오'!$J$6-'d_시나리오'!$H$6)*('d_시나리오'!$J$6-'d_시나리오'!$I$6))))</f>
        <v/>
      </c>
      <c r="Q1003">
        <f>INDEX('d_분포'!$B$2:$B$57,RANDBETWEEN(1,56))</f>
        <v/>
      </c>
      <c r="R1003">
        <f>BETAINV(RAND(),5,5)</f>
        <v/>
      </c>
      <c r="S1003">
        <f>'d_고정'!$B$1*'6_기대효과'!$H$7*('d_시나리오'!$I$7/'d_고정'!$B$2)*B1003</f>
        <v/>
      </c>
      <c r="T1003">
        <f>S1003*D1003</f>
        <v/>
      </c>
      <c r="U1003">
        <f>S1003*F1003*H1003</f>
        <v/>
      </c>
      <c r="V1003">
        <f>S1003*F1003*(H1003-1)</f>
        <v/>
      </c>
      <c r="W1003">
        <f>U1003*J1003</f>
        <v/>
      </c>
      <c r="X1003">
        <f>T1003+W1003</f>
        <v/>
      </c>
      <c r="Y1003">
        <f>(T1003*E1003+W1003*L1003)*(1-R1003-'d_고정'!$B$13)</f>
        <v/>
      </c>
      <c r="Z1003">
        <f>(U1003*N1003*Q1003+'d_고정'!$B$3*('6_기대효과'!$H$7/8)*Q1003*'d_고정'!$B$10*P1003*('6_기대효과'!$K$7/'d_고정'!$B$9))*(1-R1003)</f>
        <v/>
      </c>
      <c r="AA1003">
        <f>W1003*L1003*(1-R1003-'d_고정'!$B$13)+U1003*MAX(N1003-'d_고정'!$B$10*P1003*('6_기대효과'!$K$7/'d_고정'!$B$9),0)*Q1003*(1-R1003)</f>
        <v/>
      </c>
      <c r="AB1003">
        <f>Y1003+Z1003</f>
        <v/>
      </c>
      <c r="AC1003">
        <f>Y1003/('d_고정'!$B$5*'6_기대효과'!$H$7/8)/'d_고정'!$B$6</f>
        <v/>
      </c>
      <c r="AD1003">
        <f>Y1003/('d_고정'!$B$8*'6_기대효과'!$H$7/8)</f>
        <v/>
      </c>
    </row>
    <row r="1004">
      <c r="A1004">
        <f>RAND()</f>
        <v/>
      </c>
      <c r="B1004">
        <f>IF('d_시나리오'!$J$2='d_시나리오'!$H$2,'d_시나리오'!$I$2,IF(A1004&lt;('d_시나리오'!$I$2-'d_시나리오'!$H$2)/('d_시나리오'!$J$2-'d_시나리오'!$H$2),'d_시나리오'!$H$2+SQRT(A1004*('d_시나리오'!$J$2-'d_시나리오'!$H$2)*('d_시나리오'!$I$2-'d_시나리오'!$H$2)),'d_시나리오'!$J$2-SQRT((1-A1004)*('d_시나리오'!$J$2-'d_시나리오'!$H$2)*('d_시나리오'!$J$2-'d_시나리오'!$I$2))))</f>
        <v/>
      </c>
      <c r="C1004">
        <f>RAND()</f>
        <v/>
      </c>
      <c r="D1004">
        <f>BETAINV(RAND(),IF(C1004&lt;'d_고정'!$B$26,'d_고정'!$B$23,'d_고정'!$B$16)+1,'d_고정'!$B$17-IF(C1004&lt;'d_고정'!$B$26,'d_고정'!$B$23,'d_고정'!$B$16)+1)*('d_고정'!$B$14+('d_고정'!$B$15-'d_고정'!$B$14)*RAND())</f>
        <v/>
      </c>
      <c r="E1004">
        <f>INDEX('d_분포'!$A$2:$A$28,RANDBETWEEN(1,27))</f>
        <v/>
      </c>
      <c r="F1004">
        <f>INDEX('d_분포'!$C$2:$C$5,RANDBETWEEN(1,4))*(0.9+0.2*RAND())</f>
        <v/>
      </c>
      <c r="G1004">
        <f>RAND()</f>
        <v/>
      </c>
      <c r="H1004">
        <f>(F1004+(1-F1004)*('d_고정'!$B$22*BETAINV(RAND(),IF(G1004&lt;'d_고정'!$B$26,'d_고정'!$B$25,'d_고정'!$B$20)+1,'d_고정'!$B$21-IF(G1004&lt;'d_고정'!$B$26,'d_고정'!$B$25,'d_고정'!$B$20)+1)+(1-'d_고정'!$B$22)*BETAINV(RAND(),IF(G1004&lt;'d_고정'!$B$26,'d_고정'!$B$24,'d_고정'!$B$18)+1,'d_고정'!$B$19-IF(G1004&lt;'d_고정'!$B$26,'d_고정'!$B$24,'d_고정'!$B$18)+1))*('d_고정'!$B$14+('d_고정'!$B$15-'d_고정'!$B$14)*RAND()))/F1004</f>
        <v/>
      </c>
      <c r="I1004">
        <f>RAND()</f>
        <v/>
      </c>
      <c r="J1004">
        <f>IF('d_시나리오'!$J$3='d_시나리오'!$H$3,'d_시나리오'!$I$3,IF(I1004&lt;('d_시나리오'!$I$3-'d_시나리오'!$H$3)/('d_시나리오'!$J$3-'d_시나리오'!$H$3),'d_시나리오'!$H$3+SQRT(I1004*('d_시나리오'!$J$3-'d_시나리오'!$H$3)*('d_시나리오'!$I$3-'d_시나리오'!$H$3)),'d_시나리오'!$J$3-SQRT((1-I1004)*('d_시나리오'!$J$3-'d_시나리오'!$H$3)*('d_시나리오'!$J$3-'d_시나리오'!$I$3))))</f>
        <v/>
      </c>
      <c r="K1004">
        <f>RAND()</f>
        <v/>
      </c>
      <c r="L1004">
        <f>IF('d_시나리오'!$J$4='d_시나리오'!$H$4,'d_시나리오'!$I$4,IF(K1004&lt;('d_시나리오'!$I$4-'d_시나리오'!$H$4)/('d_시나리오'!$J$4-'d_시나리오'!$H$4),'d_시나리오'!$H$4+SQRT(K1004*('d_시나리오'!$J$4-'d_시나리오'!$H$4)*('d_시나리오'!$I$4-'d_시나리오'!$H$4)),'d_시나리오'!$J$4-SQRT((1-K1004)*('d_시나리오'!$J$4-'d_시나리오'!$H$4)*('d_시나리오'!$J$4-'d_시나리오'!$I$4))))</f>
        <v/>
      </c>
      <c r="M1004">
        <f>RAND()</f>
        <v/>
      </c>
      <c r="N1004">
        <f>IF('d_시나리오'!$J$5='d_시나리오'!$H$5,'d_시나리오'!$I$5,IF(M1004&lt;('d_시나리오'!$I$5-'d_시나리오'!$H$5)/('d_시나리오'!$J$5-'d_시나리오'!$H$5),'d_시나리오'!$H$5+SQRT(M1004*('d_시나리오'!$J$5-'d_시나리오'!$H$5)*('d_시나리오'!$I$5-'d_시나리오'!$H$5)),'d_시나리오'!$J$5-SQRT((1-M1004)*('d_시나리오'!$J$5-'d_시나리오'!$H$5)*('d_시나리오'!$J$5-'d_시나리오'!$I$5))))</f>
        <v/>
      </c>
      <c r="O1004">
        <f>RAND()</f>
        <v/>
      </c>
      <c r="P1004">
        <f>IF('d_시나리오'!$J$6='d_시나리오'!$H$6,'d_시나리오'!$I$6,IF(O1004&lt;('d_시나리오'!$I$6-'d_시나리오'!$H$6)/('d_시나리오'!$J$6-'d_시나리오'!$H$6),'d_시나리오'!$H$6+SQRT(O1004*('d_시나리오'!$J$6-'d_시나리오'!$H$6)*('d_시나리오'!$I$6-'d_시나리오'!$H$6)),'d_시나리오'!$J$6-SQRT((1-O1004)*('d_시나리오'!$J$6-'d_시나리오'!$H$6)*('d_시나리오'!$J$6-'d_시나리오'!$I$6))))</f>
        <v/>
      </c>
      <c r="Q1004">
        <f>INDEX('d_분포'!$B$2:$B$57,RANDBETWEEN(1,56))</f>
        <v/>
      </c>
      <c r="R1004">
        <f>BETAINV(RAND(),5,5)</f>
        <v/>
      </c>
      <c r="S1004">
        <f>'d_고정'!$B$1*'6_기대효과'!$H$7*('d_시나리오'!$I$7/'d_고정'!$B$2)*B1004</f>
        <v/>
      </c>
      <c r="T1004">
        <f>S1004*D1004</f>
        <v/>
      </c>
      <c r="U1004">
        <f>S1004*F1004*H1004</f>
        <v/>
      </c>
      <c r="V1004">
        <f>S1004*F1004*(H1004-1)</f>
        <v/>
      </c>
      <c r="W1004">
        <f>U1004*J1004</f>
        <v/>
      </c>
      <c r="X1004">
        <f>T1004+W1004</f>
        <v/>
      </c>
      <c r="Y1004">
        <f>(T1004*E1004+W1004*L1004)*(1-R1004-'d_고정'!$B$13)</f>
        <v/>
      </c>
      <c r="Z1004">
        <f>(U1004*N1004*Q1004+'d_고정'!$B$3*('6_기대효과'!$H$7/8)*Q1004*'d_고정'!$B$10*P1004*('6_기대효과'!$K$7/'d_고정'!$B$9))*(1-R1004)</f>
        <v/>
      </c>
      <c r="AA1004">
        <f>W1004*L1004*(1-R1004-'d_고정'!$B$13)+U1004*MAX(N1004-'d_고정'!$B$10*P1004*('6_기대효과'!$K$7/'d_고정'!$B$9),0)*Q1004*(1-R1004)</f>
        <v/>
      </c>
      <c r="AB1004">
        <f>Y1004+Z1004</f>
        <v/>
      </c>
      <c r="AC1004">
        <f>Y1004/('d_고정'!$B$5*'6_기대효과'!$H$7/8)/'d_고정'!$B$6</f>
        <v/>
      </c>
      <c r="AD1004">
        <f>Y1004/('d_고정'!$B$8*'6_기대효과'!$H$7/8)</f>
        <v/>
      </c>
    </row>
    <row r="1005">
      <c r="A1005">
        <f>RAND()</f>
        <v/>
      </c>
      <c r="B1005">
        <f>IF('d_시나리오'!$J$2='d_시나리오'!$H$2,'d_시나리오'!$I$2,IF(A1005&lt;('d_시나리오'!$I$2-'d_시나리오'!$H$2)/('d_시나리오'!$J$2-'d_시나리오'!$H$2),'d_시나리오'!$H$2+SQRT(A1005*('d_시나리오'!$J$2-'d_시나리오'!$H$2)*('d_시나리오'!$I$2-'d_시나리오'!$H$2)),'d_시나리오'!$J$2-SQRT((1-A1005)*('d_시나리오'!$J$2-'d_시나리오'!$H$2)*('d_시나리오'!$J$2-'d_시나리오'!$I$2))))</f>
        <v/>
      </c>
      <c r="C1005">
        <f>RAND()</f>
        <v/>
      </c>
      <c r="D1005">
        <f>BETAINV(RAND(),IF(C1005&lt;'d_고정'!$B$26,'d_고정'!$B$23,'d_고정'!$B$16)+1,'d_고정'!$B$17-IF(C1005&lt;'d_고정'!$B$26,'d_고정'!$B$23,'d_고정'!$B$16)+1)*('d_고정'!$B$14+('d_고정'!$B$15-'d_고정'!$B$14)*RAND())</f>
        <v/>
      </c>
      <c r="E1005">
        <f>INDEX('d_분포'!$A$2:$A$28,RANDBETWEEN(1,27))</f>
        <v/>
      </c>
      <c r="F1005">
        <f>INDEX('d_분포'!$C$2:$C$5,RANDBETWEEN(1,4))*(0.9+0.2*RAND())</f>
        <v/>
      </c>
      <c r="G1005">
        <f>RAND()</f>
        <v/>
      </c>
      <c r="H1005">
        <f>(F1005+(1-F1005)*('d_고정'!$B$22*BETAINV(RAND(),IF(G1005&lt;'d_고정'!$B$26,'d_고정'!$B$25,'d_고정'!$B$20)+1,'d_고정'!$B$21-IF(G1005&lt;'d_고정'!$B$26,'d_고정'!$B$25,'d_고정'!$B$20)+1)+(1-'d_고정'!$B$22)*BETAINV(RAND(),IF(G1005&lt;'d_고정'!$B$26,'d_고정'!$B$24,'d_고정'!$B$18)+1,'d_고정'!$B$19-IF(G1005&lt;'d_고정'!$B$26,'d_고정'!$B$24,'d_고정'!$B$18)+1))*('d_고정'!$B$14+('d_고정'!$B$15-'d_고정'!$B$14)*RAND()))/F1005</f>
        <v/>
      </c>
      <c r="I1005">
        <f>RAND()</f>
        <v/>
      </c>
      <c r="J1005">
        <f>IF('d_시나리오'!$J$3='d_시나리오'!$H$3,'d_시나리오'!$I$3,IF(I1005&lt;('d_시나리오'!$I$3-'d_시나리오'!$H$3)/('d_시나리오'!$J$3-'d_시나리오'!$H$3),'d_시나리오'!$H$3+SQRT(I1005*('d_시나리오'!$J$3-'d_시나리오'!$H$3)*('d_시나리오'!$I$3-'d_시나리오'!$H$3)),'d_시나리오'!$J$3-SQRT((1-I1005)*('d_시나리오'!$J$3-'d_시나리오'!$H$3)*('d_시나리오'!$J$3-'d_시나리오'!$I$3))))</f>
        <v/>
      </c>
      <c r="K1005">
        <f>RAND()</f>
        <v/>
      </c>
      <c r="L1005">
        <f>IF('d_시나리오'!$J$4='d_시나리오'!$H$4,'d_시나리오'!$I$4,IF(K1005&lt;('d_시나리오'!$I$4-'d_시나리오'!$H$4)/('d_시나리오'!$J$4-'d_시나리오'!$H$4),'d_시나리오'!$H$4+SQRT(K1005*('d_시나리오'!$J$4-'d_시나리오'!$H$4)*('d_시나리오'!$I$4-'d_시나리오'!$H$4)),'d_시나리오'!$J$4-SQRT((1-K1005)*('d_시나리오'!$J$4-'d_시나리오'!$H$4)*('d_시나리오'!$J$4-'d_시나리오'!$I$4))))</f>
        <v/>
      </c>
      <c r="M1005">
        <f>RAND()</f>
        <v/>
      </c>
      <c r="N1005">
        <f>IF('d_시나리오'!$J$5='d_시나리오'!$H$5,'d_시나리오'!$I$5,IF(M1005&lt;('d_시나리오'!$I$5-'d_시나리오'!$H$5)/('d_시나리오'!$J$5-'d_시나리오'!$H$5),'d_시나리오'!$H$5+SQRT(M1005*('d_시나리오'!$J$5-'d_시나리오'!$H$5)*('d_시나리오'!$I$5-'d_시나리오'!$H$5)),'d_시나리오'!$J$5-SQRT((1-M1005)*('d_시나리오'!$J$5-'d_시나리오'!$H$5)*('d_시나리오'!$J$5-'d_시나리오'!$I$5))))</f>
        <v/>
      </c>
      <c r="O1005">
        <f>RAND()</f>
        <v/>
      </c>
      <c r="P1005">
        <f>IF('d_시나리오'!$J$6='d_시나리오'!$H$6,'d_시나리오'!$I$6,IF(O1005&lt;('d_시나리오'!$I$6-'d_시나리오'!$H$6)/('d_시나리오'!$J$6-'d_시나리오'!$H$6),'d_시나리오'!$H$6+SQRT(O1005*('d_시나리오'!$J$6-'d_시나리오'!$H$6)*('d_시나리오'!$I$6-'d_시나리오'!$H$6)),'d_시나리오'!$J$6-SQRT((1-O1005)*('d_시나리오'!$J$6-'d_시나리오'!$H$6)*('d_시나리오'!$J$6-'d_시나리오'!$I$6))))</f>
        <v/>
      </c>
      <c r="Q1005">
        <f>INDEX('d_분포'!$B$2:$B$57,RANDBETWEEN(1,56))</f>
        <v/>
      </c>
      <c r="R1005">
        <f>BETAINV(RAND(),5,5)</f>
        <v/>
      </c>
      <c r="S1005">
        <f>'d_고정'!$B$1*'6_기대효과'!$H$7*('d_시나리오'!$I$7/'d_고정'!$B$2)*B1005</f>
        <v/>
      </c>
      <c r="T1005">
        <f>S1005*D1005</f>
        <v/>
      </c>
      <c r="U1005">
        <f>S1005*F1005*H1005</f>
        <v/>
      </c>
      <c r="V1005">
        <f>S1005*F1005*(H1005-1)</f>
        <v/>
      </c>
      <c r="W1005">
        <f>U1005*J1005</f>
        <v/>
      </c>
      <c r="X1005">
        <f>T1005+W1005</f>
        <v/>
      </c>
      <c r="Y1005">
        <f>(T1005*E1005+W1005*L1005)*(1-R1005-'d_고정'!$B$13)</f>
        <v/>
      </c>
      <c r="Z1005">
        <f>(U1005*N1005*Q1005+'d_고정'!$B$3*('6_기대효과'!$H$7/8)*Q1005*'d_고정'!$B$10*P1005*('6_기대효과'!$K$7/'d_고정'!$B$9))*(1-R1005)</f>
        <v/>
      </c>
      <c r="AA1005">
        <f>W1005*L1005*(1-R1005-'d_고정'!$B$13)+U1005*MAX(N1005-'d_고정'!$B$10*P1005*('6_기대효과'!$K$7/'d_고정'!$B$9),0)*Q1005*(1-R1005)</f>
        <v/>
      </c>
      <c r="AB1005">
        <f>Y1005+Z1005</f>
        <v/>
      </c>
      <c r="AC1005">
        <f>Y1005/('d_고정'!$B$5*'6_기대효과'!$H$7/8)/'d_고정'!$B$6</f>
        <v/>
      </c>
      <c r="AD1005">
        <f>Y1005/('d_고정'!$B$8*'6_기대효과'!$H$7/8)</f>
        <v/>
      </c>
    </row>
    <row r="1006">
      <c r="A1006">
        <f>RAND()</f>
        <v/>
      </c>
      <c r="B1006">
        <f>IF('d_시나리오'!$J$2='d_시나리오'!$H$2,'d_시나리오'!$I$2,IF(A1006&lt;('d_시나리오'!$I$2-'d_시나리오'!$H$2)/('d_시나리오'!$J$2-'d_시나리오'!$H$2),'d_시나리오'!$H$2+SQRT(A1006*('d_시나리오'!$J$2-'d_시나리오'!$H$2)*('d_시나리오'!$I$2-'d_시나리오'!$H$2)),'d_시나리오'!$J$2-SQRT((1-A1006)*('d_시나리오'!$J$2-'d_시나리오'!$H$2)*('d_시나리오'!$J$2-'d_시나리오'!$I$2))))</f>
        <v/>
      </c>
      <c r="C1006">
        <f>RAND()</f>
        <v/>
      </c>
      <c r="D1006">
        <f>BETAINV(RAND(),IF(C1006&lt;'d_고정'!$B$26,'d_고정'!$B$23,'d_고정'!$B$16)+1,'d_고정'!$B$17-IF(C1006&lt;'d_고정'!$B$26,'d_고정'!$B$23,'d_고정'!$B$16)+1)*('d_고정'!$B$14+('d_고정'!$B$15-'d_고정'!$B$14)*RAND())</f>
        <v/>
      </c>
      <c r="E1006">
        <f>INDEX('d_분포'!$A$2:$A$28,RANDBETWEEN(1,27))</f>
        <v/>
      </c>
      <c r="F1006">
        <f>INDEX('d_분포'!$C$2:$C$5,RANDBETWEEN(1,4))*(0.9+0.2*RAND())</f>
        <v/>
      </c>
      <c r="G1006">
        <f>RAND()</f>
        <v/>
      </c>
      <c r="H1006">
        <f>(F1006+(1-F1006)*('d_고정'!$B$22*BETAINV(RAND(),IF(G1006&lt;'d_고정'!$B$26,'d_고정'!$B$25,'d_고정'!$B$20)+1,'d_고정'!$B$21-IF(G1006&lt;'d_고정'!$B$26,'d_고정'!$B$25,'d_고정'!$B$20)+1)+(1-'d_고정'!$B$22)*BETAINV(RAND(),IF(G1006&lt;'d_고정'!$B$26,'d_고정'!$B$24,'d_고정'!$B$18)+1,'d_고정'!$B$19-IF(G1006&lt;'d_고정'!$B$26,'d_고정'!$B$24,'d_고정'!$B$18)+1))*('d_고정'!$B$14+('d_고정'!$B$15-'d_고정'!$B$14)*RAND()))/F1006</f>
        <v/>
      </c>
      <c r="I1006">
        <f>RAND()</f>
        <v/>
      </c>
      <c r="J1006">
        <f>IF('d_시나리오'!$J$3='d_시나리오'!$H$3,'d_시나리오'!$I$3,IF(I1006&lt;('d_시나리오'!$I$3-'d_시나리오'!$H$3)/('d_시나리오'!$J$3-'d_시나리오'!$H$3),'d_시나리오'!$H$3+SQRT(I1006*('d_시나리오'!$J$3-'d_시나리오'!$H$3)*('d_시나리오'!$I$3-'d_시나리오'!$H$3)),'d_시나리오'!$J$3-SQRT((1-I1006)*('d_시나리오'!$J$3-'d_시나리오'!$H$3)*('d_시나리오'!$J$3-'d_시나리오'!$I$3))))</f>
        <v/>
      </c>
      <c r="K1006">
        <f>RAND()</f>
        <v/>
      </c>
      <c r="L1006">
        <f>IF('d_시나리오'!$J$4='d_시나리오'!$H$4,'d_시나리오'!$I$4,IF(K1006&lt;('d_시나리오'!$I$4-'d_시나리오'!$H$4)/('d_시나리오'!$J$4-'d_시나리오'!$H$4),'d_시나리오'!$H$4+SQRT(K1006*('d_시나리오'!$J$4-'d_시나리오'!$H$4)*('d_시나리오'!$I$4-'d_시나리오'!$H$4)),'d_시나리오'!$J$4-SQRT((1-K1006)*('d_시나리오'!$J$4-'d_시나리오'!$H$4)*('d_시나리오'!$J$4-'d_시나리오'!$I$4))))</f>
        <v/>
      </c>
      <c r="M1006">
        <f>RAND()</f>
        <v/>
      </c>
      <c r="N1006">
        <f>IF('d_시나리오'!$J$5='d_시나리오'!$H$5,'d_시나리오'!$I$5,IF(M1006&lt;('d_시나리오'!$I$5-'d_시나리오'!$H$5)/('d_시나리오'!$J$5-'d_시나리오'!$H$5),'d_시나리오'!$H$5+SQRT(M1006*('d_시나리오'!$J$5-'d_시나리오'!$H$5)*('d_시나리오'!$I$5-'d_시나리오'!$H$5)),'d_시나리오'!$J$5-SQRT((1-M1006)*('d_시나리오'!$J$5-'d_시나리오'!$H$5)*('d_시나리오'!$J$5-'d_시나리오'!$I$5))))</f>
        <v/>
      </c>
      <c r="O1006">
        <f>RAND()</f>
        <v/>
      </c>
      <c r="P1006">
        <f>IF('d_시나리오'!$J$6='d_시나리오'!$H$6,'d_시나리오'!$I$6,IF(O1006&lt;('d_시나리오'!$I$6-'d_시나리오'!$H$6)/('d_시나리오'!$J$6-'d_시나리오'!$H$6),'d_시나리오'!$H$6+SQRT(O1006*('d_시나리오'!$J$6-'d_시나리오'!$H$6)*('d_시나리오'!$I$6-'d_시나리오'!$H$6)),'d_시나리오'!$J$6-SQRT((1-O1006)*('d_시나리오'!$J$6-'d_시나리오'!$H$6)*('d_시나리오'!$J$6-'d_시나리오'!$I$6))))</f>
        <v/>
      </c>
      <c r="Q1006">
        <f>INDEX('d_분포'!$B$2:$B$57,RANDBETWEEN(1,56))</f>
        <v/>
      </c>
      <c r="R1006">
        <f>BETAINV(RAND(),5,5)</f>
        <v/>
      </c>
      <c r="S1006">
        <f>'d_고정'!$B$1*'6_기대효과'!$H$7*('d_시나리오'!$I$7/'d_고정'!$B$2)*B1006</f>
        <v/>
      </c>
      <c r="T1006">
        <f>S1006*D1006</f>
        <v/>
      </c>
      <c r="U1006">
        <f>S1006*F1006*H1006</f>
        <v/>
      </c>
      <c r="V1006">
        <f>S1006*F1006*(H1006-1)</f>
        <v/>
      </c>
      <c r="W1006">
        <f>U1006*J1006</f>
        <v/>
      </c>
      <c r="X1006">
        <f>T1006+W1006</f>
        <v/>
      </c>
      <c r="Y1006">
        <f>(T1006*E1006+W1006*L1006)*(1-R1006-'d_고정'!$B$13)</f>
        <v/>
      </c>
      <c r="Z1006">
        <f>(U1006*N1006*Q1006+'d_고정'!$B$3*('6_기대효과'!$H$7/8)*Q1006*'d_고정'!$B$10*P1006*('6_기대효과'!$K$7/'d_고정'!$B$9))*(1-R1006)</f>
        <v/>
      </c>
      <c r="AA1006">
        <f>W1006*L1006*(1-R1006-'d_고정'!$B$13)+U1006*MAX(N1006-'d_고정'!$B$10*P1006*('6_기대효과'!$K$7/'d_고정'!$B$9),0)*Q1006*(1-R1006)</f>
        <v/>
      </c>
      <c r="AB1006">
        <f>Y1006+Z1006</f>
        <v/>
      </c>
      <c r="AC1006">
        <f>Y1006/('d_고정'!$B$5*'6_기대효과'!$H$7/8)/'d_고정'!$B$6</f>
        <v/>
      </c>
      <c r="AD1006">
        <f>Y1006/('d_고정'!$B$8*'6_기대효과'!$H$7/8)</f>
        <v/>
      </c>
    </row>
    <row r="1007">
      <c r="A1007">
        <f>RAND()</f>
        <v/>
      </c>
      <c r="B1007">
        <f>IF('d_시나리오'!$J$2='d_시나리오'!$H$2,'d_시나리오'!$I$2,IF(A1007&lt;('d_시나리오'!$I$2-'d_시나리오'!$H$2)/('d_시나리오'!$J$2-'d_시나리오'!$H$2),'d_시나리오'!$H$2+SQRT(A1007*('d_시나리오'!$J$2-'d_시나리오'!$H$2)*('d_시나리오'!$I$2-'d_시나리오'!$H$2)),'d_시나리오'!$J$2-SQRT((1-A1007)*('d_시나리오'!$J$2-'d_시나리오'!$H$2)*('d_시나리오'!$J$2-'d_시나리오'!$I$2))))</f>
        <v/>
      </c>
      <c r="C1007">
        <f>RAND()</f>
        <v/>
      </c>
      <c r="D1007">
        <f>BETAINV(RAND(),IF(C1007&lt;'d_고정'!$B$26,'d_고정'!$B$23,'d_고정'!$B$16)+1,'d_고정'!$B$17-IF(C1007&lt;'d_고정'!$B$26,'d_고정'!$B$23,'d_고정'!$B$16)+1)*('d_고정'!$B$14+('d_고정'!$B$15-'d_고정'!$B$14)*RAND())</f>
        <v/>
      </c>
      <c r="E1007">
        <f>INDEX('d_분포'!$A$2:$A$28,RANDBETWEEN(1,27))</f>
        <v/>
      </c>
      <c r="F1007">
        <f>INDEX('d_분포'!$C$2:$C$5,RANDBETWEEN(1,4))*(0.9+0.2*RAND())</f>
        <v/>
      </c>
      <c r="G1007">
        <f>RAND()</f>
        <v/>
      </c>
      <c r="H1007">
        <f>(F1007+(1-F1007)*('d_고정'!$B$22*BETAINV(RAND(),IF(G1007&lt;'d_고정'!$B$26,'d_고정'!$B$25,'d_고정'!$B$20)+1,'d_고정'!$B$21-IF(G1007&lt;'d_고정'!$B$26,'d_고정'!$B$25,'d_고정'!$B$20)+1)+(1-'d_고정'!$B$22)*BETAINV(RAND(),IF(G1007&lt;'d_고정'!$B$26,'d_고정'!$B$24,'d_고정'!$B$18)+1,'d_고정'!$B$19-IF(G1007&lt;'d_고정'!$B$26,'d_고정'!$B$24,'d_고정'!$B$18)+1))*('d_고정'!$B$14+('d_고정'!$B$15-'d_고정'!$B$14)*RAND()))/F1007</f>
        <v/>
      </c>
      <c r="I1007">
        <f>RAND()</f>
        <v/>
      </c>
      <c r="J1007">
        <f>IF('d_시나리오'!$J$3='d_시나리오'!$H$3,'d_시나리오'!$I$3,IF(I1007&lt;('d_시나리오'!$I$3-'d_시나리오'!$H$3)/('d_시나리오'!$J$3-'d_시나리오'!$H$3),'d_시나리오'!$H$3+SQRT(I1007*('d_시나리오'!$J$3-'d_시나리오'!$H$3)*('d_시나리오'!$I$3-'d_시나리오'!$H$3)),'d_시나리오'!$J$3-SQRT((1-I1007)*('d_시나리오'!$J$3-'d_시나리오'!$H$3)*('d_시나리오'!$J$3-'d_시나리오'!$I$3))))</f>
        <v/>
      </c>
      <c r="K1007">
        <f>RAND()</f>
        <v/>
      </c>
      <c r="L1007">
        <f>IF('d_시나리오'!$J$4='d_시나리오'!$H$4,'d_시나리오'!$I$4,IF(K1007&lt;('d_시나리오'!$I$4-'d_시나리오'!$H$4)/('d_시나리오'!$J$4-'d_시나리오'!$H$4),'d_시나리오'!$H$4+SQRT(K1007*('d_시나리오'!$J$4-'d_시나리오'!$H$4)*('d_시나리오'!$I$4-'d_시나리오'!$H$4)),'d_시나리오'!$J$4-SQRT((1-K1007)*('d_시나리오'!$J$4-'d_시나리오'!$H$4)*('d_시나리오'!$J$4-'d_시나리오'!$I$4))))</f>
        <v/>
      </c>
      <c r="M1007">
        <f>RAND()</f>
        <v/>
      </c>
      <c r="N1007">
        <f>IF('d_시나리오'!$J$5='d_시나리오'!$H$5,'d_시나리오'!$I$5,IF(M1007&lt;('d_시나리오'!$I$5-'d_시나리오'!$H$5)/('d_시나리오'!$J$5-'d_시나리오'!$H$5),'d_시나리오'!$H$5+SQRT(M1007*('d_시나리오'!$J$5-'d_시나리오'!$H$5)*('d_시나리오'!$I$5-'d_시나리오'!$H$5)),'d_시나리오'!$J$5-SQRT((1-M1007)*('d_시나리오'!$J$5-'d_시나리오'!$H$5)*('d_시나리오'!$J$5-'d_시나리오'!$I$5))))</f>
        <v/>
      </c>
      <c r="O1007">
        <f>RAND()</f>
        <v/>
      </c>
      <c r="P1007">
        <f>IF('d_시나리오'!$J$6='d_시나리오'!$H$6,'d_시나리오'!$I$6,IF(O1007&lt;('d_시나리오'!$I$6-'d_시나리오'!$H$6)/('d_시나리오'!$J$6-'d_시나리오'!$H$6),'d_시나리오'!$H$6+SQRT(O1007*('d_시나리오'!$J$6-'d_시나리오'!$H$6)*('d_시나리오'!$I$6-'d_시나리오'!$H$6)),'d_시나리오'!$J$6-SQRT((1-O1007)*('d_시나리오'!$J$6-'d_시나리오'!$H$6)*('d_시나리오'!$J$6-'d_시나리오'!$I$6))))</f>
        <v/>
      </c>
      <c r="Q1007">
        <f>INDEX('d_분포'!$B$2:$B$57,RANDBETWEEN(1,56))</f>
        <v/>
      </c>
      <c r="R1007">
        <f>BETAINV(RAND(),5,5)</f>
        <v/>
      </c>
      <c r="S1007">
        <f>'d_고정'!$B$1*'6_기대효과'!$H$7*('d_시나리오'!$I$7/'d_고정'!$B$2)*B1007</f>
        <v/>
      </c>
      <c r="T1007">
        <f>S1007*D1007</f>
        <v/>
      </c>
      <c r="U1007">
        <f>S1007*F1007*H1007</f>
        <v/>
      </c>
      <c r="V1007">
        <f>S1007*F1007*(H1007-1)</f>
        <v/>
      </c>
      <c r="W1007">
        <f>U1007*J1007</f>
        <v/>
      </c>
      <c r="X1007">
        <f>T1007+W1007</f>
        <v/>
      </c>
      <c r="Y1007">
        <f>(T1007*E1007+W1007*L1007)*(1-R1007-'d_고정'!$B$13)</f>
        <v/>
      </c>
      <c r="Z1007">
        <f>(U1007*N1007*Q1007+'d_고정'!$B$3*('6_기대효과'!$H$7/8)*Q1007*'d_고정'!$B$10*P1007*('6_기대효과'!$K$7/'d_고정'!$B$9))*(1-R1007)</f>
        <v/>
      </c>
      <c r="AA1007">
        <f>W1007*L1007*(1-R1007-'d_고정'!$B$13)+U1007*MAX(N1007-'d_고정'!$B$10*P1007*('6_기대효과'!$K$7/'d_고정'!$B$9),0)*Q1007*(1-R1007)</f>
        <v/>
      </c>
      <c r="AB1007">
        <f>Y1007+Z1007</f>
        <v/>
      </c>
      <c r="AC1007">
        <f>Y1007/('d_고정'!$B$5*'6_기대효과'!$H$7/8)/'d_고정'!$B$6</f>
        <v/>
      </c>
      <c r="AD1007">
        <f>Y1007/('d_고정'!$B$8*'6_기대효과'!$H$7/8)</f>
        <v/>
      </c>
    </row>
    <row r="1008">
      <c r="A1008">
        <f>RAND()</f>
        <v/>
      </c>
      <c r="B1008">
        <f>IF('d_시나리오'!$J$2='d_시나리오'!$H$2,'d_시나리오'!$I$2,IF(A1008&lt;('d_시나리오'!$I$2-'d_시나리오'!$H$2)/('d_시나리오'!$J$2-'d_시나리오'!$H$2),'d_시나리오'!$H$2+SQRT(A1008*('d_시나리오'!$J$2-'d_시나리오'!$H$2)*('d_시나리오'!$I$2-'d_시나리오'!$H$2)),'d_시나리오'!$J$2-SQRT((1-A1008)*('d_시나리오'!$J$2-'d_시나리오'!$H$2)*('d_시나리오'!$J$2-'d_시나리오'!$I$2))))</f>
        <v/>
      </c>
      <c r="C1008">
        <f>RAND()</f>
        <v/>
      </c>
      <c r="D1008">
        <f>BETAINV(RAND(),IF(C1008&lt;'d_고정'!$B$26,'d_고정'!$B$23,'d_고정'!$B$16)+1,'d_고정'!$B$17-IF(C1008&lt;'d_고정'!$B$26,'d_고정'!$B$23,'d_고정'!$B$16)+1)*('d_고정'!$B$14+('d_고정'!$B$15-'d_고정'!$B$14)*RAND())</f>
        <v/>
      </c>
      <c r="E1008">
        <f>INDEX('d_분포'!$A$2:$A$28,RANDBETWEEN(1,27))</f>
        <v/>
      </c>
      <c r="F1008">
        <f>INDEX('d_분포'!$C$2:$C$5,RANDBETWEEN(1,4))*(0.9+0.2*RAND())</f>
        <v/>
      </c>
      <c r="G1008">
        <f>RAND()</f>
        <v/>
      </c>
      <c r="H1008">
        <f>(F1008+(1-F1008)*('d_고정'!$B$22*BETAINV(RAND(),IF(G1008&lt;'d_고정'!$B$26,'d_고정'!$B$25,'d_고정'!$B$20)+1,'d_고정'!$B$21-IF(G1008&lt;'d_고정'!$B$26,'d_고정'!$B$25,'d_고정'!$B$20)+1)+(1-'d_고정'!$B$22)*BETAINV(RAND(),IF(G1008&lt;'d_고정'!$B$26,'d_고정'!$B$24,'d_고정'!$B$18)+1,'d_고정'!$B$19-IF(G1008&lt;'d_고정'!$B$26,'d_고정'!$B$24,'d_고정'!$B$18)+1))*('d_고정'!$B$14+('d_고정'!$B$15-'d_고정'!$B$14)*RAND()))/F1008</f>
        <v/>
      </c>
      <c r="I1008">
        <f>RAND()</f>
        <v/>
      </c>
      <c r="J1008">
        <f>IF('d_시나리오'!$J$3='d_시나리오'!$H$3,'d_시나리오'!$I$3,IF(I1008&lt;('d_시나리오'!$I$3-'d_시나리오'!$H$3)/('d_시나리오'!$J$3-'d_시나리오'!$H$3),'d_시나리오'!$H$3+SQRT(I1008*('d_시나리오'!$J$3-'d_시나리오'!$H$3)*('d_시나리오'!$I$3-'d_시나리오'!$H$3)),'d_시나리오'!$J$3-SQRT((1-I1008)*('d_시나리오'!$J$3-'d_시나리오'!$H$3)*('d_시나리오'!$J$3-'d_시나리오'!$I$3))))</f>
        <v/>
      </c>
      <c r="K1008">
        <f>RAND()</f>
        <v/>
      </c>
      <c r="L1008">
        <f>IF('d_시나리오'!$J$4='d_시나리오'!$H$4,'d_시나리오'!$I$4,IF(K1008&lt;('d_시나리오'!$I$4-'d_시나리오'!$H$4)/('d_시나리오'!$J$4-'d_시나리오'!$H$4),'d_시나리오'!$H$4+SQRT(K1008*('d_시나리오'!$J$4-'d_시나리오'!$H$4)*('d_시나리오'!$I$4-'d_시나리오'!$H$4)),'d_시나리오'!$J$4-SQRT((1-K1008)*('d_시나리오'!$J$4-'d_시나리오'!$H$4)*('d_시나리오'!$J$4-'d_시나리오'!$I$4))))</f>
        <v/>
      </c>
      <c r="M1008">
        <f>RAND()</f>
        <v/>
      </c>
      <c r="N1008">
        <f>IF('d_시나리오'!$J$5='d_시나리오'!$H$5,'d_시나리오'!$I$5,IF(M1008&lt;('d_시나리오'!$I$5-'d_시나리오'!$H$5)/('d_시나리오'!$J$5-'d_시나리오'!$H$5),'d_시나리오'!$H$5+SQRT(M1008*('d_시나리오'!$J$5-'d_시나리오'!$H$5)*('d_시나리오'!$I$5-'d_시나리오'!$H$5)),'d_시나리오'!$J$5-SQRT((1-M1008)*('d_시나리오'!$J$5-'d_시나리오'!$H$5)*('d_시나리오'!$J$5-'d_시나리오'!$I$5))))</f>
        <v/>
      </c>
      <c r="O1008">
        <f>RAND()</f>
        <v/>
      </c>
      <c r="P1008">
        <f>IF('d_시나리오'!$J$6='d_시나리오'!$H$6,'d_시나리오'!$I$6,IF(O1008&lt;('d_시나리오'!$I$6-'d_시나리오'!$H$6)/('d_시나리오'!$J$6-'d_시나리오'!$H$6),'d_시나리오'!$H$6+SQRT(O1008*('d_시나리오'!$J$6-'d_시나리오'!$H$6)*('d_시나리오'!$I$6-'d_시나리오'!$H$6)),'d_시나리오'!$J$6-SQRT((1-O1008)*('d_시나리오'!$J$6-'d_시나리오'!$H$6)*('d_시나리오'!$J$6-'d_시나리오'!$I$6))))</f>
        <v/>
      </c>
      <c r="Q1008">
        <f>INDEX('d_분포'!$B$2:$B$57,RANDBETWEEN(1,56))</f>
        <v/>
      </c>
      <c r="R1008">
        <f>BETAINV(RAND(),5,5)</f>
        <v/>
      </c>
      <c r="S1008">
        <f>'d_고정'!$B$1*'6_기대효과'!$H$7*('d_시나리오'!$I$7/'d_고정'!$B$2)*B1008</f>
        <v/>
      </c>
      <c r="T1008">
        <f>S1008*D1008</f>
        <v/>
      </c>
      <c r="U1008">
        <f>S1008*F1008*H1008</f>
        <v/>
      </c>
      <c r="V1008">
        <f>S1008*F1008*(H1008-1)</f>
        <v/>
      </c>
      <c r="W1008">
        <f>U1008*J1008</f>
        <v/>
      </c>
      <c r="X1008">
        <f>T1008+W1008</f>
        <v/>
      </c>
      <c r="Y1008">
        <f>(T1008*E1008+W1008*L1008)*(1-R1008-'d_고정'!$B$13)</f>
        <v/>
      </c>
      <c r="Z1008">
        <f>(U1008*N1008*Q1008+'d_고정'!$B$3*('6_기대효과'!$H$7/8)*Q1008*'d_고정'!$B$10*P1008*('6_기대효과'!$K$7/'d_고정'!$B$9))*(1-R1008)</f>
        <v/>
      </c>
      <c r="AA1008">
        <f>W1008*L1008*(1-R1008-'d_고정'!$B$13)+U1008*MAX(N1008-'d_고정'!$B$10*P1008*('6_기대효과'!$K$7/'d_고정'!$B$9),0)*Q1008*(1-R1008)</f>
        <v/>
      </c>
      <c r="AB1008">
        <f>Y1008+Z1008</f>
        <v/>
      </c>
      <c r="AC1008">
        <f>Y1008/('d_고정'!$B$5*'6_기대효과'!$H$7/8)/'d_고정'!$B$6</f>
        <v/>
      </c>
      <c r="AD1008">
        <f>Y1008/('d_고정'!$B$8*'6_기대효과'!$H$7/8)</f>
        <v/>
      </c>
    </row>
    <row r="1009">
      <c r="A1009">
        <f>RAND()</f>
        <v/>
      </c>
      <c r="B1009">
        <f>IF('d_시나리오'!$J$2='d_시나리오'!$H$2,'d_시나리오'!$I$2,IF(A1009&lt;('d_시나리오'!$I$2-'d_시나리오'!$H$2)/('d_시나리오'!$J$2-'d_시나리오'!$H$2),'d_시나리오'!$H$2+SQRT(A1009*('d_시나리오'!$J$2-'d_시나리오'!$H$2)*('d_시나리오'!$I$2-'d_시나리오'!$H$2)),'d_시나리오'!$J$2-SQRT((1-A1009)*('d_시나리오'!$J$2-'d_시나리오'!$H$2)*('d_시나리오'!$J$2-'d_시나리오'!$I$2))))</f>
        <v/>
      </c>
      <c r="C1009">
        <f>RAND()</f>
        <v/>
      </c>
      <c r="D1009">
        <f>BETAINV(RAND(),IF(C1009&lt;'d_고정'!$B$26,'d_고정'!$B$23,'d_고정'!$B$16)+1,'d_고정'!$B$17-IF(C1009&lt;'d_고정'!$B$26,'d_고정'!$B$23,'d_고정'!$B$16)+1)*('d_고정'!$B$14+('d_고정'!$B$15-'d_고정'!$B$14)*RAND())</f>
        <v/>
      </c>
      <c r="E1009">
        <f>INDEX('d_분포'!$A$2:$A$28,RANDBETWEEN(1,27))</f>
        <v/>
      </c>
      <c r="F1009">
        <f>INDEX('d_분포'!$C$2:$C$5,RANDBETWEEN(1,4))*(0.9+0.2*RAND())</f>
        <v/>
      </c>
      <c r="G1009">
        <f>RAND()</f>
        <v/>
      </c>
      <c r="H1009">
        <f>(F1009+(1-F1009)*('d_고정'!$B$22*BETAINV(RAND(),IF(G1009&lt;'d_고정'!$B$26,'d_고정'!$B$25,'d_고정'!$B$20)+1,'d_고정'!$B$21-IF(G1009&lt;'d_고정'!$B$26,'d_고정'!$B$25,'d_고정'!$B$20)+1)+(1-'d_고정'!$B$22)*BETAINV(RAND(),IF(G1009&lt;'d_고정'!$B$26,'d_고정'!$B$24,'d_고정'!$B$18)+1,'d_고정'!$B$19-IF(G1009&lt;'d_고정'!$B$26,'d_고정'!$B$24,'d_고정'!$B$18)+1))*('d_고정'!$B$14+('d_고정'!$B$15-'d_고정'!$B$14)*RAND()))/F1009</f>
        <v/>
      </c>
      <c r="I1009">
        <f>RAND()</f>
        <v/>
      </c>
      <c r="J1009">
        <f>IF('d_시나리오'!$J$3='d_시나리오'!$H$3,'d_시나리오'!$I$3,IF(I1009&lt;('d_시나리오'!$I$3-'d_시나리오'!$H$3)/('d_시나리오'!$J$3-'d_시나리오'!$H$3),'d_시나리오'!$H$3+SQRT(I1009*('d_시나리오'!$J$3-'d_시나리오'!$H$3)*('d_시나리오'!$I$3-'d_시나리오'!$H$3)),'d_시나리오'!$J$3-SQRT((1-I1009)*('d_시나리오'!$J$3-'d_시나리오'!$H$3)*('d_시나리오'!$J$3-'d_시나리오'!$I$3))))</f>
        <v/>
      </c>
      <c r="K1009">
        <f>RAND()</f>
        <v/>
      </c>
      <c r="L1009">
        <f>IF('d_시나리오'!$J$4='d_시나리오'!$H$4,'d_시나리오'!$I$4,IF(K1009&lt;('d_시나리오'!$I$4-'d_시나리오'!$H$4)/('d_시나리오'!$J$4-'d_시나리오'!$H$4),'d_시나리오'!$H$4+SQRT(K1009*('d_시나리오'!$J$4-'d_시나리오'!$H$4)*('d_시나리오'!$I$4-'d_시나리오'!$H$4)),'d_시나리오'!$J$4-SQRT((1-K1009)*('d_시나리오'!$J$4-'d_시나리오'!$H$4)*('d_시나리오'!$J$4-'d_시나리오'!$I$4))))</f>
        <v/>
      </c>
      <c r="M1009">
        <f>RAND()</f>
        <v/>
      </c>
      <c r="N1009">
        <f>IF('d_시나리오'!$J$5='d_시나리오'!$H$5,'d_시나리오'!$I$5,IF(M1009&lt;('d_시나리오'!$I$5-'d_시나리오'!$H$5)/('d_시나리오'!$J$5-'d_시나리오'!$H$5),'d_시나리오'!$H$5+SQRT(M1009*('d_시나리오'!$J$5-'d_시나리오'!$H$5)*('d_시나리오'!$I$5-'d_시나리오'!$H$5)),'d_시나리오'!$J$5-SQRT((1-M1009)*('d_시나리오'!$J$5-'d_시나리오'!$H$5)*('d_시나리오'!$J$5-'d_시나리오'!$I$5))))</f>
        <v/>
      </c>
      <c r="O1009">
        <f>RAND()</f>
        <v/>
      </c>
      <c r="P1009">
        <f>IF('d_시나리오'!$J$6='d_시나리오'!$H$6,'d_시나리오'!$I$6,IF(O1009&lt;('d_시나리오'!$I$6-'d_시나리오'!$H$6)/('d_시나리오'!$J$6-'d_시나리오'!$H$6),'d_시나리오'!$H$6+SQRT(O1009*('d_시나리오'!$J$6-'d_시나리오'!$H$6)*('d_시나리오'!$I$6-'d_시나리오'!$H$6)),'d_시나리오'!$J$6-SQRT((1-O1009)*('d_시나리오'!$J$6-'d_시나리오'!$H$6)*('d_시나리오'!$J$6-'d_시나리오'!$I$6))))</f>
        <v/>
      </c>
      <c r="Q1009">
        <f>INDEX('d_분포'!$B$2:$B$57,RANDBETWEEN(1,56))</f>
        <v/>
      </c>
      <c r="R1009">
        <f>BETAINV(RAND(),5,5)</f>
        <v/>
      </c>
      <c r="S1009">
        <f>'d_고정'!$B$1*'6_기대효과'!$H$7*('d_시나리오'!$I$7/'d_고정'!$B$2)*B1009</f>
        <v/>
      </c>
      <c r="T1009">
        <f>S1009*D1009</f>
        <v/>
      </c>
      <c r="U1009">
        <f>S1009*F1009*H1009</f>
        <v/>
      </c>
      <c r="V1009">
        <f>S1009*F1009*(H1009-1)</f>
        <v/>
      </c>
      <c r="W1009">
        <f>U1009*J1009</f>
        <v/>
      </c>
      <c r="X1009">
        <f>T1009+W1009</f>
        <v/>
      </c>
      <c r="Y1009">
        <f>(T1009*E1009+W1009*L1009)*(1-R1009-'d_고정'!$B$13)</f>
        <v/>
      </c>
      <c r="Z1009">
        <f>(U1009*N1009*Q1009+'d_고정'!$B$3*('6_기대효과'!$H$7/8)*Q1009*'d_고정'!$B$10*P1009*('6_기대효과'!$K$7/'d_고정'!$B$9))*(1-R1009)</f>
        <v/>
      </c>
      <c r="AA1009">
        <f>W1009*L1009*(1-R1009-'d_고정'!$B$13)+U1009*MAX(N1009-'d_고정'!$B$10*P1009*('6_기대효과'!$K$7/'d_고정'!$B$9),0)*Q1009*(1-R1009)</f>
        <v/>
      </c>
      <c r="AB1009">
        <f>Y1009+Z1009</f>
        <v/>
      </c>
      <c r="AC1009">
        <f>Y1009/('d_고정'!$B$5*'6_기대효과'!$H$7/8)/'d_고정'!$B$6</f>
        <v/>
      </c>
      <c r="AD1009">
        <f>Y1009/('d_고정'!$B$8*'6_기대효과'!$H$7/8)</f>
        <v/>
      </c>
    </row>
    <row r="1010">
      <c r="A1010">
        <f>RAND()</f>
        <v/>
      </c>
      <c r="B1010">
        <f>IF('d_시나리오'!$J$2='d_시나리오'!$H$2,'d_시나리오'!$I$2,IF(A1010&lt;('d_시나리오'!$I$2-'d_시나리오'!$H$2)/('d_시나리오'!$J$2-'d_시나리오'!$H$2),'d_시나리오'!$H$2+SQRT(A1010*('d_시나리오'!$J$2-'d_시나리오'!$H$2)*('d_시나리오'!$I$2-'d_시나리오'!$H$2)),'d_시나리오'!$J$2-SQRT((1-A1010)*('d_시나리오'!$J$2-'d_시나리오'!$H$2)*('d_시나리오'!$J$2-'d_시나리오'!$I$2))))</f>
        <v/>
      </c>
      <c r="C1010">
        <f>RAND()</f>
        <v/>
      </c>
      <c r="D1010">
        <f>BETAINV(RAND(),IF(C1010&lt;'d_고정'!$B$26,'d_고정'!$B$23,'d_고정'!$B$16)+1,'d_고정'!$B$17-IF(C1010&lt;'d_고정'!$B$26,'d_고정'!$B$23,'d_고정'!$B$16)+1)*('d_고정'!$B$14+('d_고정'!$B$15-'d_고정'!$B$14)*RAND())</f>
        <v/>
      </c>
      <c r="E1010">
        <f>INDEX('d_분포'!$A$2:$A$28,RANDBETWEEN(1,27))</f>
        <v/>
      </c>
      <c r="F1010">
        <f>INDEX('d_분포'!$C$2:$C$5,RANDBETWEEN(1,4))*(0.9+0.2*RAND())</f>
        <v/>
      </c>
      <c r="G1010">
        <f>RAND()</f>
        <v/>
      </c>
      <c r="H1010">
        <f>(F1010+(1-F1010)*('d_고정'!$B$22*BETAINV(RAND(),IF(G1010&lt;'d_고정'!$B$26,'d_고정'!$B$25,'d_고정'!$B$20)+1,'d_고정'!$B$21-IF(G1010&lt;'d_고정'!$B$26,'d_고정'!$B$25,'d_고정'!$B$20)+1)+(1-'d_고정'!$B$22)*BETAINV(RAND(),IF(G1010&lt;'d_고정'!$B$26,'d_고정'!$B$24,'d_고정'!$B$18)+1,'d_고정'!$B$19-IF(G1010&lt;'d_고정'!$B$26,'d_고정'!$B$24,'d_고정'!$B$18)+1))*('d_고정'!$B$14+('d_고정'!$B$15-'d_고정'!$B$14)*RAND()))/F1010</f>
        <v/>
      </c>
      <c r="I1010">
        <f>RAND()</f>
        <v/>
      </c>
      <c r="J1010">
        <f>IF('d_시나리오'!$J$3='d_시나리오'!$H$3,'d_시나리오'!$I$3,IF(I1010&lt;('d_시나리오'!$I$3-'d_시나리오'!$H$3)/('d_시나리오'!$J$3-'d_시나리오'!$H$3),'d_시나리오'!$H$3+SQRT(I1010*('d_시나리오'!$J$3-'d_시나리오'!$H$3)*('d_시나리오'!$I$3-'d_시나리오'!$H$3)),'d_시나리오'!$J$3-SQRT((1-I1010)*('d_시나리오'!$J$3-'d_시나리오'!$H$3)*('d_시나리오'!$J$3-'d_시나리오'!$I$3))))</f>
        <v/>
      </c>
      <c r="K1010">
        <f>RAND()</f>
        <v/>
      </c>
      <c r="L1010">
        <f>IF('d_시나리오'!$J$4='d_시나리오'!$H$4,'d_시나리오'!$I$4,IF(K1010&lt;('d_시나리오'!$I$4-'d_시나리오'!$H$4)/('d_시나리오'!$J$4-'d_시나리오'!$H$4),'d_시나리오'!$H$4+SQRT(K1010*('d_시나리오'!$J$4-'d_시나리오'!$H$4)*('d_시나리오'!$I$4-'d_시나리오'!$H$4)),'d_시나리오'!$J$4-SQRT((1-K1010)*('d_시나리오'!$J$4-'d_시나리오'!$H$4)*('d_시나리오'!$J$4-'d_시나리오'!$I$4))))</f>
        <v/>
      </c>
      <c r="M1010">
        <f>RAND()</f>
        <v/>
      </c>
      <c r="N1010">
        <f>IF('d_시나리오'!$J$5='d_시나리오'!$H$5,'d_시나리오'!$I$5,IF(M1010&lt;('d_시나리오'!$I$5-'d_시나리오'!$H$5)/('d_시나리오'!$J$5-'d_시나리오'!$H$5),'d_시나리오'!$H$5+SQRT(M1010*('d_시나리오'!$J$5-'d_시나리오'!$H$5)*('d_시나리오'!$I$5-'d_시나리오'!$H$5)),'d_시나리오'!$J$5-SQRT((1-M1010)*('d_시나리오'!$J$5-'d_시나리오'!$H$5)*('d_시나리오'!$J$5-'d_시나리오'!$I$5))))</f>
        <v/>
      </c>
      <c r="O1010">
        <f>RAND()</f>
        <v/>
      </c>
      <c r="P1010">
        <f>IF('d_시나리오'!$J$6='d_시나리오'!$H$6,'d_시나리오'!$I$6,IF(O1010&lt;('d_시나리오'!$I$6-'d_시나리오'!$H$6)/('d_시나리오'!$J$6-'d_시나리오'!$H$6),'d_시나리오'!$H$6+SQRT(O1010*('d_시나리오'!$J$6-'d_시나리오'!$H$6)*('d_시나리오'!$I$6-'d_시나리오'!$H$6)),'d_시나리오'!$J$6-SQRT((1-O1010)*('d_시나리오'!$J$6-'d_시나리오'!$H$6)*('d_시나리오'!$J$6-'d_시나리오'!$I$6))))</f>
        <v/>
      </c>
      <c r="Q1010">
        <f>INDEX('d_분포'!$B$2:$B$57,RANDBETWEEN(1,56))</f>
        <v/>
      </c>
      <c r="R1010">
        <f>BETAINV(RAND(),5,5)</f>
        <v/>
      </c>
      <c r="S1010">
        <f>'d_고정'!$B$1*'6_기대효과'!$H$7*('d_시나리오'!$I$7/'d_고정'!$B$2)*B1010</f>
        <v/>
      </c>
      <c r="T1010">
        <f>S1010*D1010</f>
        <v/>
      </c>
      <c r="U1010">
        <f>S1010*F1010*H1010</f>
        <v/>
      </c>
      <c r="V1010">
        <f>S1010*F1010*(H1010-1)</f>
        <v/>
      </c>
      <c r="W1010">
        <f>U1010*J1010</f>
        <v/>
      </c>
      <c r="X1010">
        <f>T1010+W1010</f>
        <v/>
      </c>
      <c r="Y1010">
        <f>(T1010*E1010+W1010*L1010)*(1-R1010-'d_고정'!$B$13)</f>
        <v/>
      </c>
      <c r="Z1010">
        <f>(U1010*N1010*Q1010+'d_고정'!$B$3*('6_기대효과'!$H$7/8)*Q1010*'d_고정'!$B$10*P1010*('6_기대효과'!$K$7/'d_고정'!$B$9))*(1-R1010)</f>
        <v/>
      </c>
      <c r="AA1010">
        <f>W1010*L1010*(1-R1010-'d_고정'!$B$13)+U1010*MAX(N1010-'d_고정'!$B$10*P1010*('6_기대효과'!$K$7/'d_고정'!$B$9),0)*Q1010*(1-R1010)</f>
        <v/>
      </c>
      <c r="AB1010">
        <f>Y1010+Z1010</f>
        <v/>
      </c>
      <c r="AC1010">
        <f>Y1010/('d_고정'!$B$5*'6_기대효과'!$H$7/8)/'d_고정'!$B$6</f>
        <v/>
      </c>
      <c r="AD1010">
        <f>Y1010/('d_고정'!$B$8*'6_기대효과'!$H$7/8)</f>
        <v/>
      </c>
    </row>
    <row r="1011">
      <c r="A1011">
        <f>RAND()</f>
        <v/>
      </c>
      <c r="B1011">
        <f>IF('d_시나리오'!$J$2='d_시나리오'!$H$2,'d_시나리오'!$I$2,IF(A1011&lt;('d_시나리오'!$I$2-'d_시나리오'!$H$2)/('d_시나리오'!$J$2-'d_시나리오'!$H$2),'d_시나리오'!$H$2+SQRT(A1011*('d_시나리오'!$J$2-'d_시나리오'!$H$2)*('d_시나리오'!$I$2-'d_시나리오'!$H$2)),'d_시나리오'!$J$2-SQRT((1-A1011)*('d_시나리오'!$J$2-'d_시나리오'!$H$2)*('d_시나리오'!$J$2-'d_시나리오'!$I$2))))</f>
        <v/>
      </c>
      <c r="C1011">
        <f>RAND()</f>
        <v/>
      </c>
      <c r="D1011">
        <f>BETAINV(RAND(),IF(C1011&lt;'d_고정'!$B$26,'d_고정'!$B$23,'d_고정'!$B$16)+1,'d_고정'!$B$17-IF(C1011&lt;'d_고정'!$B$26,'d_고정'!$B$23,'d_고정'!$B$16)+1)*('d_고정'!$B$14+('d_고정'!$B$15-'d_고정'!$B$14)*RAND())</f>
        <v/>
      </c>
      <c r="E1011">
        <f>INDEX('d_분포'!$A$2:$A$28,RANDBETWEEN(1,27))</f>
        <v/>
      </c>
      <c r="F1011">
        <f>INDEX('d_분포'!$C$2:$C$5,RANDBETWEEN(1,4))*(0.9+0.2*RAND())</f>
        <v/>
      </c>
      <c r="G1011">
        <f>RAND()</f>
        <v/>
      </c>
      <c r="H1011">
        <f>(F1011+(1-F1011)*('d_고정'!$B$22*BETAINV(RAND(),IF(G1011&lt;'d_고정'!$B$26,'d_고정'!$B$25,'d_고정'!$B$20)+1,'d_고정'!$B$21-IF(G1011&lt;'d_고정'!$B$26,'d_고정'!$B$25,'d_고정'!$B$20)+1)+(1-'d_고정'!$B$22)*BETAINV(RAND(),IF(G1011&lt;'d_고정'!$B$26,'d_고정'!$B$24,'d_고정'!$B$18)+1,'d_고정'!$B$19-IF(G1011&lt;'d_고정'!$B$26,'d_고정'!$B$24,'d_고정'!$B$18)+1))*('d_고정'!$B$14+('d_고정'!$B$15-'d_고정'!$B$14)*RAND()))/F1011</f>
        <v/>
      </c>
      <c r="I1011">
        <f>RAND()</f>
        <v/>
      </c>
      <c r="J1011">
        <f>IF('d_시나리오'!$J$3='d_시나리오'!$H$3,'d_시나리오'!$I$3,IF(I1011&lt;('d_시나리오'!$I$3-'d_시나리오'!$H$3)/('d_시나리오'!$J$3-'d_시나리오'!$H$3),'d_시나리오'!$H$3+SQRT(I1011*('d_시나리오'!$J$3-'d_시나리오'!$H$3)*('d_시나리오'!$I$3-'d_시나리오'!$H$3)),'d_시나리오'!$J$3-SQRT((1-I1011)*('d_시나리오'!$J$3-'d_시나리오'!$H$3)*('d_시나리오'!$J$3-'d_시나리오'!$I$3))))</f>
        <v/>
      </c>
      <c r="K1011">
        <f>RAND()</f>
        <v/>
      </c>
      <c r="L1011">
        <f>IF('d_시나리오'!$J$4='d_시나리오'!$H$4,'d_시나리오'!$I$4,IF(K1011&lt;('d_시나리오'!$I$4-'d_시나리오'!$H$4)/('d_시나리오'!$J$4-'d_시나리오'!$H$4),'d_시나리오'!$H$4+SQRT(K1011*('d_시나리오'!$J$4-'d_시나리오'!$H$4)*('d_시나리오'!$I$4-'d_시나리오'!$H$4)),'d_시나리오'!$J$4-SQRT((1-K1011)*('d_시나리오'!$J$4-'d_시나리오'!$H$4)*('d_시나리오'!$J$4-'d_시나리오'!$I$4))))</f>
        <v/>
      </c>
      <c r="M1011">
        <f>RAND()</f>
        <v/>
      </c>
      <c r="N1011">
        <f>IF('d_시나리오'!$J$5='d_시나리오'!$H$5,'d_시나리오'!$I$5,IF(M1011&lt;('d_시나리오'!$I$5-'d_시나리오'!$H$5)/('d_시나리오'!$J$5-'d_시나리오'!$H$5),'d_시나리오'!$H$5+SQRT(M1011*('d_시나리오'!$J$5-'d_시나리오'!$H$5)*('d_시나리오'!$I$5-'d_시나리오'!$H$5)),'d_시나리오'!$J$5-SQRT((1-M1011)*('d_시나리오'!$J$5-'d_시나리오'!$H$5)*('d_시나리오'!$J$5-'d_시나리오'!$I$5))))</f>
        <v/>
      </c>
      <c r="O1011">
        <f>RAND()</f>
        <v/>
      </c>
      <c r="P1011">
        <f>IF('d_시나리오'!$J$6='d_시나리오'!$H$6,'d_시나리오'!$I$6,IF(O1011&lt;('d_시나리오'!$I$6-'d_시나리오'!$H$6)/('d_시나리오'!$J$6-'d_시나리오'!$H$6),'d_시나리오'!$H$6+SQRT(O1011*('d_시나리오'!$J$6-'d_시나리오'!$H$6)*('d_시나리오'!$I$6-'d_시나리오'!$H$6)),'d_시나리오'!$J$6-SQRT((1-O1011)*('d_시나리오'!$J$6-'d_시나리오'!$H$6)*('d_시나리오'!$J$6-'d_시나리오'!$I$6))))</f>
        <v/>
      </c>
      <c r="Q1011">
        <f>INDEX('d_분포'!$B$2:$B$57,RANDBETWEEN(1,56))</f>
        <v/>
      </c>
      <c r="R1011">
        <f>BETAINV(RAND(),5,5)</f>
        <v/>
      </c>
      <c r="S1011">
        <f>'d_고정'!$B$1*'6_기대효과'!$H$7*('d_시나리오'!$I$7/'d_고정'!$B$2)*B1011</f>
        <v/>
      </c>
      <c r="T1011">
        <f>S1011*D1011</f>
        <v/>
      </c>
      <c r="U1011">
        <f>S1011*F1011*H1011</f>
        <v/>
      </c>
      <c r="V1011">
        <f>S1011*F1011*(H1011-1)</f>
        <v/>
      </c>
      <c r="W1011">
        <f>U1011*J1011</f>
        <v/>
      </c>
      <c r="X1011">
        <f>T1011+W1011</f>
        <v/>
      </c>
      <c r="Y1011">
        <f>(T1011*E1011+W1011*L1011)*(1-R1011-'d_고정'!$B$13)</f>
        <v/>
      </c>
      <c r="Z1011">
        <f>(U1011*N1011*Q1011+'d_고정'!$B$3*('6_기대효과'!$H$7/8)*Q1011*'d_고정'!$B$10*P1011*('6_기대효과'!$K$7/'d_고정'!$B$9))*(1-R1011)</f>
        <v/>
      </c>
      <c r="AA1011">
        <f>W1011*L1011*(1-R1011-'d_고정'!$B$13)+U1011*MAX(N1011-'d_고정'!$B$10*P1011*('6_기대효과'!$K$7/'d_고정'!$B$9),0)*Q1011*(1-R1011)</f>
        <v/>
      </c>
      <c r="AB1011">
        <f>Y1011+Z1011</f>
        <v/>
      </c>
      <c r="AC1011">
        <f>Y1011/('d_고정'!$B$5*'6_기대효과'!$H$7/8)/'d_고정'!$B$6</f>
        <v/>
      </c>
      <c r="AD1011">
        <f>Y1011/('d_고정'!$B$8*'6_기대효과'!$H$7/8)</f>
        <v/>
      </c>
    </row>
    <row r="1012">
      <c r="A1012">
        <f>RAND()</f>
        <v/>
      </c>
      <c r="B1012">
        <f>IF('d_시나리오'!$J$2='d_시나리오'!$H$2,'d_시나리오'!$I$2,IF(A1012&lt;('d_시나리오'!$I$2-'d_시나리오'!$H$2)/('d_시나리오'!$J$2-'d_시나리오'!$H$2),'d_시나리오'!$H$2+SQRT(A1012*('d_시나리오'!$J$2-'d_시나리오'!$H$2)*('d_시나리오'!$I$2-'d_시나리오'!$H$2)),'d_시나리오'!$J$2-SQRT((1-A1012)*('d_시나리오'!$J$2-'d_시나리오'!$H$2)*('d_시나리오'!$J$2-'d_시나리오'!$I$2))))</f>
        <v/>
      </c>
      <c r="C1012">
        <f>RAND()</f>
        <v/>
      </c>
      <c r="D1012">
        <f>BETAINV(RAND(),IF(C1012&lt;'d_고정'!$B$26,'d_고정'!$B$23,'d_고정'!$B$16)+1,'d_고정'!$B$17-IF(C1012&lt;'d_고정'!$B$26,'d_고정'!$B$23,'d_고정'!$B$16)+1)*('d_고정'!$B$14+('d_고정'!$B$15-'d_고정'!$B$14)*RAND())</f>
        <v/>
      </c>
      <c r="E1012">
        <f>INDEX('d_분포'!$A$2:$A$28,RANDBETWEEN(1,27))</f>
        <v/>
      </c>
      <c r="F1012">
        <f>INDEX('d_분포'!$C$2:$C$5,RANDBETWEEN(1,4))*(0.9+0.2*RAND())</f>
        <v/>
      </c>
      <c r="G1012">
        <f>RAND()</f>
        <v/>
      </c>
      <c r="H1012">
        <f>(F1012+(1-F1012)*('d_고정'!$B$22*BETAINV(RAND(),IF(G1012&lt;'d_고정'!$B$26,'d_고정'!$B$25,'d_고정'!$B$20)+1,'d_고정'!$B$21-IF(G1012&lt;'d_고정'!$B$26,'d_고정'!$B$25,'d_고정'!$B$20)+1)+(1-'d_고정'!$B$22)*BETAINV(RAND(),IF(G1012&lt;'d_고정'!$B$26,'d_고정'!$B$24,'d_고정'!$B$18)+1,'d_고정'!$B$19-IF(G1012&lt;'d_고정'!$B$26,'d_고정'!$B$24,'d_고정'!$B$18)+1))*('d_고정'!$B$14+('d_고정'!$B$15-'d_고정'!$B$14)*RAND()))/F1012</f>
        <v/>
      </c>
      <c r="I1012">
        <f>RAND()</f>
        <v/>
      </c>
      <c r="J1012">
        <f>IF('d_시나리오'!$J$3='d_시나리오'!$H$3,'d_시나리오'!$I$3,IF(I1012&lt;('d_시나리오'!$I$3-'d_시나리오'!$H$3)/('d_시나리오'!$J$3-'d_시나리오'!$H$3),'d_시나리오'!$H$3+SQRT(I1012*('d_시나리오'!$J$3-'d_시나리오'!$H$3)*('d_시나리오'!$I$3-'d_시나리오'!$H$3)),'d_시나리오'!$J$3-SQRT((1-I1012)*('d_시나리오'!$J$3-'d_시나리오'!$H$3)*('d_시나리오'!$J$3-'d_시나리오'!$I$3))))</f>
        <v/>
      </c>
      <c r="K1012">
        <f>RAND()</f>
        <v/>
      </c>
      <c r="L1012">
        <f>IF('d_시나리오'!$J$4='d_시나리오'!$H$4,'d_시나리오'!$I$4,IF(K1012&lt;('d_시나리오'!$I$4-'d_시나리오'!$H$4)/('d_시나리오'!$J$4-'d_시나리오'!$H$4),'d_시나리오'!$H$4+SQRT(K1012*('d_시나리오'!$J$4-'d_시나리오'!$H$4)*('d_시나리오'!$I$4-'d_시나리오'!$H$4)),'d_시나리오'!$J$4-SQRT((1-K1012)*('d_시나리오'!$J$4-'d_시나리오'!$H$4)*('d_시나리오'!$J$4-'d_시나리오'!$I$4))))</f>
        <v/>
      </c>
      <c r="M1012">
        <f>RAND()</f>
        <v/>
      </c>
      <c r="N1012">
        <f>IF('d_시나리오'!$J$5='d_시나리오'!$H$5,'d_시나리오'!$I$5,IF(M1012&lt;('d_시나리오'!$I$5-'d_시나리오'!$H$5)/('d_시나리오'!$J$5-'d_시나리오'!$H$5),'d_시나리오'!$H$5+SQRT(M1012*('d_시나리오'!$J$5-'d_시나리오'!$H$5)*('d_시나리오'!$I$5-'d_시나리오'!$H$5)),'d_시나리오'!$J$5-SQRT((1-M1012)*('d_시나리오'!$J$5-'d_시나리오'!$H$5)*('d_시나리오'!$J$5-'d_시나리오'!$I$5))))</f>
        <v/>
      </c>
      <c r="O1012">
        <f>RAND()</f>
        <v/>
      </c>
      <c r="P1012">
        <f>IF('d_시나리오'!$J$6='d_시나리오'!$H$6,'d_시나리오'!$I$6,IF(O1012&lt;('d_시나리오'!$I$6-'d_시나리오'!$H$6)/('d_시나리오'!$J$6-'d_시나리오'!$H$6),'d_시나리오'!$H$6+SQRT(O1012*('d_시나리오'!$J$6-'d_시나리오'!$H$6)*('d_시나리오'!$I$6-'d_시나리오'!$H$6)),'d_시나리오'!$J$6-SQRT((1-O1012)*('d_시나리오'!$J$6-'d_시나리오'!$H$6)*('d_시나리오'!$J$6-'d_시나리오'!$I$6))))</f>
        <v/>
      </c>
      <c r="Q1012">
        <f>INDEX('d_분포'!$B$2:$B$57,RANDBETWEEN(1,56))</f>
        <v/>
      </c>
      <c r="R1012">
        <f>BETAINV(RAND(),5,5)</f>
        <v/>
      </c>
      <c r="S1012">
        <f>'d_고정'!$B$1*'6_기대효과'!$H$7*('d_시나리오'!$I$7/'d_고정'!$B$2)*B1012</f>
        <v/>
      </c>
      <c r="T1012">
        <f>S1012*D1012</f>
        <v/>
      </c>
      <c r="U1012">
        <f>S1012*F1012*H1012</f>
        <v/>
      </c>
      <c r="V1012">
        <f>S1012*F1012*(H1012-1)</f>
        <v/>
      </c>
      <c r="W1012">
        <f>U1012*J1012</f>
        <v/>
      </c>
      <c r="X1012">
        <f>T1012+W1012</f>
        <v/>
      </c>
      <c r="Y1012">
        <f>(T1012*E1012+W1012*L1012)*(1-R1012-'d_고정'!$B$13)</f>
        <v/>
      </c>
      <c r="Z1012">
        <f>(U1012*N1012*Q1012+'d_고정'!$B$3*('6_기대효과'!$H$7/8)*Q1012*'d_고정'!$B$10*P1012*('6_기대효과'!$K$7/'d_고정'!$B$9))*(1-R1012)</f>
        <v/>
      </c>
      <c r="AA1012">
        <f>W1012*L1012*(1-R1012-'d_고정'!$B$13)+U1012*MAX(N1012-'d_고정'!$B$10*P1012*('6_기대효과'!$K$7/'d_고정'!$B$9),0)*Q1012*(1-R1012)</f>
        <v/>
      </c>
      <c r="AB1012">
        <f>Y1012+Z1012</f>
        <v/>
      </c>
      <c r="AC1012">
        <f>Y1012/('d_고정'!$B$5*'6_기대효과'!$H$7/8)/'d_고정'!$B$6</f>
        <v/>
      </c>
      <c r="AD1012">
        <f>Y1012/('d_고정'!$B$8*'6_기대효과'!$H$7/8)</f>
        <v/>
      </c>
    </row>
    <row r="1013">
      <c r="A1013">
        <f>RAND()</f>
        <v/>
      </c>
      <c r="B1013">
        <f>IF('d_시나리오'!$J$2='d_시나리오'!$H$2,'d_시나리오'!$I$2,IF(A1013&lt;('d_시나리오'!$I$2-'d_시나리오'!$H$2)/('d_시나리오'!$J$2-'d_시나리오'!$H$2),'d_시나리오'!$H$2+SQRT(A1013*('d_시나리오'!$J$2-'d_시나리오'!$H$2)*('d_시나리오'!$I$2-'d_시나리오'!$H$2)),'d_시나리오'!$J$2-SQRT((1-A1013)*('d_시나리오'!$J$2-'d_시나리오'!$H$2)*('d_시나리오'!$J$2-'d_시나리오'!$I$2))))</f>
        <v/>
      </c>
      <c r="C1013">
        <f>RAND()</f>
        <v/>
      </c>
      <c r="D1013">
        <f>BETAINV(RAND(),IF(C1013&lt;'d_고정'!$B$26,'d_고정'!$B$23,'d_고정'!$B$16)+1,'d_고정'!$B$17-IF(C1013&lt;'d_고정'!$B$26,'d_고정'!$B$23,'d_고정'!$B$16)+1)*('d_고정'!$B$14+('d_고정'!$B$15-'d_고정'!$B$14)*RAND())</f>
        <v/>
      </c>
      <c r="E1013">
        <f>INDEX('d_분포'!$A$2:$A$28,RANDBETWEEN(1,27))</f>
        <v/>
      </c>
      <c r="F1013">
        <f>INDEX('d_분포'!$C$2:$C$5,RANDBETWEEN(1,4))*(0.9+0.2*RAND())</f>
        <v/>
      </c>
      <c r="G1013">
        <f>RAND()</f>
        <v/>
      </c>
      <c r="H1013">
        <f>(F1013+(1-F1013)*('d_고정'!$B$22*BETAINV(RAND(),IF(G1013&lt;'d_고정'!$B$26,'d_고정'!$B$25,'d_고정'!$B$20)+1,'d_고정'!$B$21-IF(G1013&lt;'d_고정'!$B$26,'d_고정'!$B$25,'d_고정'!$B$20)+1)+(1-'d_고정'!$B$22)*BETAINV(RAND(),IF(G1013&lt;'d_고정'!$B$26,'d_고정'!$B$24,'d_고정'!$B$18)+1,'d_고정'!$B$19-IF(G1013&lt;'d_고정'!$B$26,'d_고정'!$B$24,'d_고정'!$B$18)+1))*('d_고정'!$B$14+('d_고정'!$B$15-'d_고정'!$B$14)*RAND()))/F1013</f>
        <v/>
      </c>
      <c r="I1013">
        <f>RAND()</f>
        <v/>
      </c>
      <c r="J1013">
        <f>IF('d_시나리오'!$J$3='d_시나리오'!$H$3,'d_시나리오'!$I$3,IF(I1013&lt;('d_시나리오'!$I$3-'d_시나리오'!$H$3)/('d_시나리오'!$J$3-'d_시나리오'!$H$3),'d_시나리오'!$H$3+SQRT(I1013*('d_시나리오'!$J$3-'d_시나리오'!$H$3)*('d_시나리오'!$I$3-'d_시나리오'!$H$3)),'d_시나리오'!$J$3-SQRT((1-I1013)*('d_시나리오'!$J$3-'d_시나리오'!$H$3)*('d_시나리오'!$J$3-'d_시나리오'!$I$3))))</f>
        <v/>
      </c>
      <c r="K1013">
        <f>RAND()</f>
        <v/>
      </c>
      <c r="L1013">
        <f>IF('d_시나리오'!$J$4='d_시나리오'!$H$4,'d_시나리오'!$I$4,IF(K1013&lt;('d_시나리오'!$I$4-'d_시나리오'!$H$4)/('d_시나리오'!$J$4-'d_시나리오'!$H$4),'d_시나리오'!$H$4+SQRT(K1013*('d_시나리오'!$J$4-'d_시나리오'!$H$4)*('d_시나리오'!$I$4-'d_시나리오'!$H$4)),'d_시나리오'!$J$4-SQRT((1-K1013)*('d_시나리오'!$J$4-'d_시나리오'!$H$4)*('d_시나리오'!$J$4-'d_시나리오'!$I$4))))</f>
        <v/>
      </c>
      <c r="M1013">
        <f>RAND()</f>
        <v/>
      </c>
      <c r="N1013">
        <f>IF('d_시나리오'!$J$5='d_시나리오'!$H$5,'d_시나리오'!$I$5,IF(M1013&lt;('d_시나리오'!$I$5-'d_시나리오'!$H$5)/('d_시나리오'!$J$5-'d_시나리오'!$H$5),'d_시나리오'!$H$5+SQRT(M1013*('d_시나리오'!$J$5-'d_시나리오'!$H$5)*('d_시나리오'!$I$5-'d_시나리오'!$H$5)),'d_시나리오'!$J$5-SQRT((1-M1013)*('d_시나리오'!$J$5-'d_시나리오'!$H$5)*('d_시나리오'!$J$5-'d_시나리오'!$I$5))))</f>
        <v/>
      </c>
      <c r="O1013">
        <f>RAND()</f>
        <v/>
      </c>
      <c r="P1013">
        <f>IF('d_시나리오'!$J$6='d_시나리오'!$H$6,'d_시나리오'!$I$6,IF(O1013&lt;('d_시나리오'!$I$6-'d_시나리오'!$H$6)/('d_시나리오'!$J$6-'d_시나리오'!$H$6),'d_시나리오'!$H$6+SQRT(O1013*('d_시나리오'!$J$6-'d_시나리오'!$H$6)*('d_시나리오'!$I$6-'d_시나리오'!$H$6)),'d_시나리오'!$J$6-SQRT((1-O1013)*('d_시나리오'!$J$6-'d_시나리오'!$H$6)*('d_시나리오'!$J$6-'d_시나리오'!$I$6))))</f>
        <v/>
      </c>
      <c r="Q1013">
        <f>INDEX('d_분포'!$B$2:$B$57,RANDBETWEEN(1,56))</f>
        <v/>
      </c>
      <c r="R1013">
        <f>BETAINV(RAND(),5,5)</f>
        <v/>
      </c>
      <c r="S1013">
        <f>'d_고정'!$B$1*'6_기대효과'!$H$7*('d_시나리오'!$I$7/'d_고정'!$B$2)*B1013</f>
        <v/>
      </c>
      <c r="T1013">
        <f>S1013*D1013</f>
        <v/>
      </c>
      <c r="U1013">
        <f>S1013*F1013*H1013</f>
        <v/>
      </c>
      <c r="V1013">
        <f>S1013*F1013*(H1013-1)</f>
        <v/>
      </c>
      <c r="W1013">
        <f>U1013*J1013</f>
        <v/>
      </c>
      <c r="X1013">
        <f>T1013+W1013</f>
        <v/>
      </c>
      <c r="Y1013">
        <f>(T1013*E1013+W1013*L1013)*(1-R1013-'d_고정'!$B$13)</f>
        <v/>
      </c>
      <c r="Z1013">
        <f>(U1013*N1013*Q1013+'d_고정'!$B$3*('6_기대효과'!$H$7/8)*Q1013*'d_고정'!$B$10*P1013*('6_기대효과'!$K$7/'d_고정'!$B$9))*(1-R1013)</f>
        <v/>
      </c>
      <c r="AA1013">
        <f>W1013*L1013*(1-R1013-'d_고정'!$B$13)+U1013*MAX(N1013-'d_고정'!$B$10*P1013*('6_기대효과'!$K$7/'d_고정'!$B$9),0)*Q1013*(1-R1013)</f>
        <v/>
      </c>
      <c r="AB1013">
        <f>Y1013+Z1013</f>
        <v/>
      </c>
      <c r="AC1013">
        <f>Y1013/('d_고정'!$B$5*'6_기대효과'!$H$7/8)/'d_고정'!$B$6</f>
        <v/>
      </c>
      <c r="AD1013">
        <f>Y1013/('d_고정'!$B$8*'6_기대효과'!$H$7/8)</f>
        <v/>
      </c>
    </row>
    <row r="1014">
      <c r="A1014">
        <f>RAND()</f>
        <v/>
      </c>
      <c r="B1014">
        <f>IF('d_시나리오'!$J$2='d_시나리오'!$H$2,'d_시나리오'!$I$2,IF(A1014&lt;('d_시나리오'!$I$2-'d_시나리오'!$H$2)/('d_시나리오'!$J$2-'d_시나리오'!$H$2),'d_시나리오'!$H$2+SQRT(A1014*('d_시나리오'!$J$2-'d_시나리오'!$H$2)*('d_시나리오'!$I$2-'d_시나리오'!$H$2)),'d_시나리오'!$J$2-SQRT((1-A1014)*('d_시나리오'!$J$2-'d_시나리오'!$H$2)*('d_시나리오'!$J$2-'d_시나리오'!$I$2))))</f>
        <v/>
      </c>
      <c r="C1014">
        <f>RAND()</f>
        <v/>
      </c>
      <c r="D1014">
        <f>BETAINV(RAND(),IF(C1014&lt;'d_고정'!$B$26,'d_고정'!$B$23,'d_고정'!$B$16)+1,'d_고정'!$B$17-IF(C1014&lt;'d_고정'!$B$26,'d_고정'!$B$23,'d_고정'!$B$16)+1)*('d_고정'!$B$14+('d_고정'!$B$15-'d_고정'!$B$14)*RAND())</f>
        <v/>
      </c>
      <c r="E1014">
        <f>INDEX('d_분포'!$A$2:$A$28,RANDBETWEEN(1,27))</f>
        <v/>
      </c>
      <c r="F1014">
        <f>INDEX('d_분포'!$C$2:$C$5,RANDBETWEEN(1,4))*(0.9+0.2*RAND())</f>
        <v/>
      </c>
      <c r="G1014">
        <f>RAND()</f>
        <v/>
      </c>
      <c r="H1014">
        <f>(F1014+(1-F1014)*('d_고정'!$B$22*BETAINV(RAND(),IF(G1014&lt;'d_고정'!$B$26,'d_고정'!$B$25,'d_고정'!$B$20)+1,'d_고정'!$B$21-IF(G1014&lt;'d_고정'!$B$26,'d_고정'!$B$25,'d_고정'!$B$20)+1)+(1-'d_고정'!$B$22)*BETAINV(RAND(),IF(G1014&lt;'d_고정'!$B$26,'d_고정'!$B$24,'d_고정'!$B$18)+1,'d_고정'!$B$19-IF(G1014&lt;'d_고정'!$B$26,'d_고정'!$B$24,'d_고정'!$B$18)+1))*('d_고정'!$B$14+('d_고정'!$B$15-'d_고정'!$B$14)*RAND()))/F1014</f>
        <v/>
      </c>
      <c r="I1014">
        <f>RAND()</f>
        <v/>
      </c>
      <c r="J1014">
        <f>IF('d_시나리오'!$J$3='d_시나리오'!$H$3,'d_시나리오'!$I$3,IF(I1014&lt;('d_시나리오'!$I$3-'d_시나리오'!$H$3)/('d_시나리오'!$J$3-'d_시나리오'!$H$3),'d_시나리오'!$H$3+SQRT(I1014*('d_시나리오'!$J$3-'d_시나리오'!$H$3)*('d_시나리오'!$I$3-'d_시나리오'!$H$3)),'d_시나리오'!$J$3-SQRT((1-I1014)*('d_시나리오'!$J$3-'d_시나리오'!$H$3)*('d_시나리오'!$J$3-'d_시나리오'!$I$3))))</f>
        <v/>
      </c>
      <c r="K1014">
        <f>RAND()</f>
        <v/>
      </c>
      <c r="L1014">
        <f>IF('d_시나리오'!$J$4='d_시나리오'!$H$4,'d_시나리오'!$I$4,IF(K1014&lt;('d_시나리오'!$I$4-'d_시나리오'!$H$4)/('d_시나리오'!$J$4-'d_시나리오'!$H$4),'d_시나리오'!$H$4+SQRT(K1014*('d_시나리오'!$J$4-'d_시나리오'!$H$4)*('d_시나리오'!$I$4-'d_시나리오'!$H$4)),'d_시나리오'!$J$4-SQRT((1-K1014)*('d_시나리오'!$J$4-'d_시나리오'!$H$4)*('d_시나리오'!$J$4-'d_시나리오'!$I$4))))</f>
        <v/>
      </c>
      <c r="M1014">
        <f>RAND()</f>
        <v/>
      </c>
      <c r="N1014">
        <f>IF('d_시나리오'!$J$5='d_시나리오'!$H$5,'d_시나리오'!$I$5,IF(M1014&lt;('d_시나리오'!$I$5-'d_시나리오'!$H$5)/('d_시나리오'!$J$5-'d_시나리오'!$H$5),'d_시나리오'!$H$5+SQRT(M1014*('d_시나리오'!$J$5-'d_시나리오'!$H$5)*('d_시나리오'!$I$5-'d_시나리오'!$H$5)),'d_시나리오'!$J$5-SQRT((1-M1014)*('d_시나리오'!$J$5-'d_시나리오'!$H$5)*('d_시나리오'!$J$5-'d_시나리오'!$I$5))))</f>
        <v/>
      </c>
      <c r="O1014">
        <f>RAND()</f>
        <v/>
      </c>
      <c r="P1014">
        <f>IF('d_시나리오'!$J$6='d_시나리오'!$H$6,'d_시나리오'!$I$6,IF(O1014&lt;('d_시나리오'!$I$6-'d_시나리오'!$H$6)/('d_시나리오'!$J$6-'d_시나리오'!$H$6),'d_시나리오'!$H$6+SQRT(O1014*('d_시나리오'!$J$6-'d_시나리오'!$H$6)*('d_시나리오'!$I$6-'d_시나리오'!$H$6)),'d_시나리오'!$J$6-SQRT((1-O1014)*('d_시나리오'!$J$6-'d_시나리오'!$H$6)*('d_시나리오'!$J$6-'d_시나리오'!$I$6))))</f>
        <v/>
      </c>
      <c r="Q1014">
        <f>INDEX('d_분포'!$B$2:$B$57,RANDBETWEEN(1,56))</f>
        <v/>
      </c>
      <c r="R1014">
        <f>BETAINV(RAND(),5,5)</f>
        <v/>
      </c>
      <c r="S1014">
        <f>'d_고정'!$B$1*'6_기대효과'!$H$7*('d_시나리오'!$I$7/'d_고정'!$B$2)*B1014</f>
        <v/>
      </c>
      <c r="T1014">
        <f>S1014*D1014</f>
        <v/>
      </c>
      <c r="U1014">
        <f>S1014*F1014*H1014</f>
        <v/>
      </c>
      <c r="V1014">
        <f>S1014*F1014*(H1014-1)</f>
        <v/>
      </c>
      <c r="W1014">
        <f>U1014*J1014</f>
        <v/>
      </c>
      <c r="X1014">
        <f>T1014+W1014</f>
        <v/>
      </c>
      <c r="Y1014">
        <f>(T1014*E1014+W1014*L1014)*(1-R1014-'d_고정'!$B$13)</f>
        <v/>
      </c>
      <c r="Z1014">
        <f>(U1014*N1014*Q1014+'d_고정'!$B$3*('6_기대효과'!$H$7/8)*Q1014*'d_고정'!$B$10*P1014*('6_기대효과'!$K$7/'d_고정'!$B$9))*(1-R1014)</f>
        <v/>
      </c>
      <c r="AA1014">
        <f>W1014*L1014*(1-R1014-'d_고정'!$B$13)+U1014*MAX(N1014-'d_고정'!$B$10*P1014*('6_기대효과'!$K$7/'d_고정'!$B$9),0)*Q1014*(1-R1014)</f>
        <v/>
      </c>
      <c r="AB1014">
        <f>Y1014+Z1014</f>
        <v/>
      </c>
      <c r="AC1014">
        <f>Y1014/('d_고정'!$B$5*'6_기대효과'!$H$7/8)/'d_고정'!$B$6</f>
        <v/>
      </c>
      <c r="AD1014">
        <f>Y1014/('d_고정'!$B$8*'6_기대효과'!$H$7/8)</f>
        <v/>
      </c>
    </row>
    <row r="1015">
      <c r="A1015">
        <f>RAND()</f>
        <v/>
      </c>
      <c r="B1015">
        <f>IF('d_시나리오'!$J$2='d_시나리오'!$H$2,'d_시나리오'!$I$2,IF(A1015&lt;('d_시나리오'!$I$2-'d_시나리오'!$H$2)/('d_시나리오'!$J$2-'d_시나리오'!$H$2),'d_시나리오'!$H$2+SQRT(A1015*('d_시나리오'!$J$2-'d_시나리오'!$H$2)*('d_시나리오'!$I$2-'d_시나리오'!$H$2)),'d_시나리오'!$J$2-SQRT((1-A1015)*('d_시나리오'!$J$2-'d_시나리오'!$H$2)*('d_시나리오'!$J$2-'d_시나리오'!$I$2))))</f>
        <v/>
      </c>
      <c r="C1015">
        <f>RAND()</f>
        <v/>
      </c>
      <c r="D1015">
        <f>BETAINV(RAND(),IF(C1015&lt;'d_고정'!$B$26,'d_고정'!$B$23,'d_고정'!$B$16)+1,'d_고정'!$B$17-IF(C1015&lt;'d_고정'!$B$26,'d_고정'!$B$23,'d_고정'!$B$16)+1)*('d_고정'!$B$14+('d_고정'!$B$15-'d_고정'!$B$14)*RAND())</f>
        <v/>
      </c>
      <c r="E1015">
        <f>INDEX('d_분포'!$A$2:$A$28,RANDBETWEEN(1,27))</f>
        <v/>
      </c>
      <c r="F1015">
        <f>INDEX('d_분포'!$C$2:$C$5,RANDBETWEEN(1,4))*(0.9+0.2*RAND())</f>
        <v/>
      </c>
      <c r="G1015">
        <f>RAND()</f>
        <v/>
      </c>
      <c r="H1015">
        <f>(F1015+(1-F1015)*('d_고정'!$B$22*BETAINV(RAND(),IF(G1015&lt;'d_고정'!$B$26,'d_고정'!$B$25,'d_고정'!$B$20)+1,'d_고정'!$B$21-IF(G1015&lt;'d_고정'!$B$26,'d_고정'!$B$25,'d_고정'!$B$20)+1)+(1-'d_고정'!$B$22)*BETAINV(RAND(),IF(G1015&lt;'d_고정'!$B$26,'d_고정'!$B$24,'d_고정'!$B$18)+1,'d_고정'!$B$19-IF(G1015&lt;'d_고정'!$B$26,'d_고정'!$B$24,'d_고정'!$B$18)+1))*('d_고정'!$B$14+('d_고정'!$B$15-'d_고정'!$B$14)*RAND()))/F1015</f>
        <v/>
      </c>
      <c r="I1015">
        <f>RAND()</f>
        <v/>
      </c>
      <c r="J1015">
        <f>IF('d_시나리오'!$J$3='d_시나리오'!$H$3,'d_시나리오'!$I$3,IF(I1015&lt;('d_시나리오'!$I$3-'d_시나리오'!$H$3)/('d_시나리오'!$J$3-'d_시나리오'!$H$3),'d_시나리오'!$H$3+SQRT(I1015*('d_시나리오'!$J$3-'d_시나리오'!$H$3)*('d_시나리오'!$I$3-'d_시나리오'!$H$3)),'d_시나리오'!$J$3-SQRT((1-I1015)*('d_시나리오'!$J$3-'d_시나리오'!$H$3)*('d_시나리오'!$J$3-'d_시나리오'!$I$3))))</f>
        <v/>
      </c>
      <c r="K1015">
        <f>RAND()</f>
        <v/>
      </c>
      <c r="L1015">
        <f>IF('d_시나리오'!$J$4='d_시나리오'!$H$4,'d_시나리오'!$I$4,IF(K1015&lt;('d_시나리오'!$I$4-'d_시나리오'!$H$4)/('d_시나리오'!$J$4-'d_시나리오'!$H$4),'d_시나리오'!$H$4+SQRT(K1015*('d_시나리오'!$J$4-'d_시나리오'!$H$4)*('d_시나리오'!$I$4-'d_시나리오'!$H$4)),'d_시나리오'!$J$4-SQRT((1-K1015)*('d_시나리오'!$J$4-'d_시나리오'!$H$4)*('d_시나리오'!$J$4-'d_시나리오'!$I$4))))</f>
        <v/>
      </c>
      <c r="M1015">
        <f>RAND()</f>
        <v/>
      </c>
      <c r="N1015">
        <f>IF('d_시나리오'!$J$5='d_시나리오'!$H$5,'d_시나리오'!$I$5,IF(M1015&lt;('d_시나리오'!$I$5-'d_시나리오'!$H$5)/('d_시나리오'!$J$5-'d_시나리오'!$H$5),'d_시나리오'!$H$5+SQRT(M1015*('d_시나리오'!$J$5-'d_시나리오'!$H$5)*('d_시나리오'!$I$5-'d_시나리오'!$H$5)),'d_시나리오'!$J$5-SQRT((1-M1015)*('d_시나리오'!$J$5-'d_시나리오'!$H$5)*('d_시나리오'!$J$5-'d_시나리오'!$I$5))))</f>
        <v/>
      </c>
      <c r="O1015">
        <f>RAND()</f>
        <v/>
      </c>
      <c r="P1015">
        <f>IF('d_시나리오'!$J$6='d_시나리오'!$H$6,'d_시나리오'!$I$6,IF(O1015&lt;('d_시나리오'!$I$6-'d_시나리오'!$H$6)/('d_시나리오'!$J$6-'d_시나리오'!$H$6),'d_시나리오'!$H$6+SQRT(O1015*('d_시나리오'!$J$6-'d_시나리오'!$H$6)*('d_시나리오'!$I$6-'d_시나리오'!$H$6)),'d_시나리오'!$J$6-SQRT((1-O1015)*('d_시나리오'!$J$6-'d_시나리오'!$H$6)*('d_시나리오'!$J$6-'d_시나리오'!$I$6))))</f>
        <v/>
      </c>
      <c r="Q1015">
        <f>INDEX('d_분포'!$B$2:$B$57,RANDBETWEEN(1,56))</f>
        <v/>
      </c>
      <c r="R1015">
        <f>BETAINV(RAND(),5,5)</f>
        <v/>
      </c>
      <c r="S1015">
        <f>'d_고정'!$B$1*'6_기대효과'!$H$7*('d_시나리오'!$I$7/'d_고정'!$B$2)*B1015</f>
        <v/>
      </c>
      <c r="T1015">
        <f>S1015*D1015</f>
        <v/>
      </c>
      <c r="U1015">
        <f>S1015*F1015*H1015</f>
        <v/>
      </c>
      <c r="V1015">
        <f>S1015*F1015*(H1015-1)</f>
        <v/>
      </c>
      <c r="W1015">
        <f>U1015*J1015</f>
        <v/>
      </c>
      <c r="X1015">
        <f>T1015+W1015</f>
        <v/>
      </c>
      <c r="Y1015">
        <f>(T1015*E1015+W1015*L1015)*(1-R1015-'d_고정'!$B$13)</f>
        <v/>
      </c>
      <c r="Z1015">
        <f>(U1015*N1015*Q1015+'d_고정'!$B$3*('6_기대효과'!$H$7/8)*Q1015*'d_고정'!$B$10*P1015*('6_기대효과'!$K$7/'d_고정'!$B$9))*(1-R1015)</f>
        <v/>
      </c>
      <c r="AA1015">
        <f>W1015*L1015*(1-R1015-'d_고정'!$B$13)+U1015*MAX(N1015-'d_고정'!$B$10*P1015*('6_기대효과'!$K$7/'d_고정'!$B$9),0)*Q1015*(1-R1015)</f>
        <v/>
      </c>
      <c r="AB1015">
        <f>Y1015+Z1015</f>
        <v/>
      </c>
      <c r="AC1015">
        <f>Y1015/('d_고정'!$B$5*'6_기대효과'!$H$7/8)/'d_고정'!$B$6</f>
        <v/>
      </c>
      <c r="AD1015">
        <f>Y1015/('d_고정'!$B$8*'6_기대효과'!$H$7/8)</f>
        <v/>
      </c>
    </row>
    <row r="1016">
      <c r="A1016">
        <f>RAND()</f>
        <v/>
      </c>
      <c r="B1016">
        <f>IF('d_시나리오'!$J$2='d_시나리오'!$H$2,'d_시나리오'!$I$2,IF(A1016&lt;('d_시나리오'!$I$2-'d_시나리오'!$H$2)/('d_시나리오'!$J$2-'d_시나리오'!$H$2),'d_시나리오'!$H$2+SQRT(A1016*('d_시나리오'!$J$2-'d_시나리오'!$H$2)*('d_시나리오'!$I$2-'d_시나리오'!$H$2)),'d_시나리오'!$J$2-SQRT((1-A1016)*('d_시나리오'!$J$2-'d_시나리오'!$H$2)*('d_시나리오'!$J$2-'d_시나리오'!$I$2))))</f>
        <v/>
      </c>
      <c r="C1016">
        <f>RAND()</f>
        <v/>
      </c>
      <c r="D1016">
        <f>BETAINV(RAND(),IF(C1016&lt;'d_고정'!$B$26,'d_고정'!$B$23,'d_고정'!$B$16)+1,'d_고정'!$B$17-IF(C1016&lt;'d_고정'!$B$26,'d_고정'!$B$23,'d_고정'!$B$16)+1)*('d_고정'!$B$14+('d_고정'!$B$15-'d_고정'!$B$14)*RAND())</f>
        <v/>
      </c>
      <c r="E1016">
        <f>INDEX('d_분포'!$A$2:$A$28,RANDBETWEEN(1,27))</f>
        <v/>
      </c>
      <c r="F1016">
        <f>INDEX('d_분포'!$C$2:$C$5,RANDBETWEEN(1,4))*(0.9+0.2*RAND())</f>
        <v/>
      </c>
      <c r="G1016">
        <f>RAND()</f>
        <v/>
      </c>
      <c r="H1016">
        <f>(F1016+(1-F1016)*('d_고정'!$B$22*BETAINV(RAND(),IF(G1016&lt;'d_고정'!$B$26,'d_고정'!$B$25,'d_고정'!$B$20)+1,'d_고정'!$B$21-IF(G1016&lt;'d_고정'!$B$26,'d_고정'!$B$25,'d_고정'!$B$20)+1)+(1-'d_고정'!$B$22)*BETAINV(RAND(),IF(G1016&lt;'d_고정'!$B$26,'d_고정'!$B$24,'d_고정'!$B$18)+1,'d_고정'!$B$19-IF(G1016&lt;'d_고정'!$B$26,'d_고정'!$B$24,'d_고정'!$B$18)+1))*('d_고정'!$B$14+('d_고정'!$B$15-'d_고정'!$B$14)*RAND()))/F1016</f>
        <v/>
      </c>
      <c r="I1016">
        <f>RAND()</f>
        <v/>
      </c>
      <c r="J1016">
        <f>IF('d_시나리오'!$J$3='d_시나리오'!$H$3,'d_시나리오'!$I$3,IF(I1016&lt;('d_시나리오'!$I$3-'d_시나리오'!$H$3)/('d_시나리오'!$J$3-'d_시나리오'!$H$3),'d_시나리오'!$H$3+SQRT(I1016*('d_시나리오'!$J$3-'d_시나리오'!$H$3)*('d_시나리오'!$I$3-'d_시나리오'!$H$3)),'d_시나리오'!$J$3-SQRT((1-I1016)*('d_시나리오'!$J$3-'d_시나리오'!$H$3)*('d_시나리오'!$J$3-'d_시나리오'!$I$3))))</f>
        <v/>
      </c>
      <c r="K1016">
        <f>RAND()</f>
        <v/>
      </c>
      <c r="L1016">
        <f>IF('d_시나리오'!$J$4='d_시나리오'!$H$4,'d_시나리오'!$I$4,IF(K1016&lt;('d_시나리오'!$I$4-'d_시나리오'!$H$4)/('d_시나리오'!$J$4-'d_시나리오'!$H$4),'d_시나리오'!$H$4+SQRT(K1016*('d_시나리오'!$J$4-'d_시나리오'!$H$4)*('d_시나리오'!$I$4-'d_시나리오'!$H$4)),'d_시나리오'!$J$4-SQRT((1-K1016)*('d_시나리오'!$J$4-'d_시나리오'!$H$4)*('d_시나리오'!$J$4-'d_시나리오'!$I$4))))</f>
        <v/>
      </c>
      <c r="M1016">
        <f>RAND()</f>
        <v/>
      </c>
      <c r="N1016">
        <f>IF('d_시나리오'!$J$5='d_시나리오'!$H$5,'d_시나리오'!$I$5,IF(M1016&lt;('d_시나리오'!$I$5-'d_시나리오'!$H$5)/('d_시나리오'!$J$5-'d_시나리오'!$H$5),'d_시나리오'!$H$5+SQRT(M1016*('d_시나리오'!$J$5-'d_시나리오'!$H$5)*('d_시나리오'!$I$5-'d_시나리오'!$H$5)),'d_시나리오'!$J$5-SQRT((1-M1016)*('d_시나리오'!$J$5-'d_시나리오'!$H$5)*('d_시나리오'!$J$5-'d_시나리오'!$I$5))))</f>
        <v/>
      </c>
      <c r="O1016">
        <f>RAND()</f>
        <v/>
      </c>
      <c r="P1016">
        <f>IF('d_시나리오'!$J$6='d_시나리오'!$H$6,'d_시나리오'!$I$6,IF(O1016&lt;('d_시나리오'!$I$6-'d_시나리오'!$H$6)/('d_시나리오'!$J$6-'d_시나리오'!$H$6),'d_시나리오'!$H$6+SQRT(O1016*('d_시나리오'!$J$6-'d_시나리오'!$H$6)*('d_시나리오'!$I$6-'d_시나리오'!$H$6)),'d_시나리오'!$J$6-SQRT((1-O1016)*('d_시나리오'!$J$6-'d_시나리오'!$H$6)*('d_시나리오'!$J$6-'d_시나리오'!$I$6))))</f>
        <v/>
      </c>
      <c r="Q1016">
        <f>INDEX('d_분포'!$B$2:$B$57,RANDBETWEEN(1,56))</f>
        <v/>
      </c>
      <c r="R1016">
        <f>BETAINV(RAND(),5,5)</f>
        <v/>
      </c>
      <c r="S1016">
        <f>'d_고정'!$B$1*'6_기대효과'!$H$7*('d_시나리오'!$I$7/'d_고정'!$B$2)*B1016</f>
        <v/>
      </c>
      <c r="T1016">
        <f>S1016*D1016</f>
        <v/>
      </c>
      <c r="U1016">
        <f>S1016*F1016*H1016</f>
        <v/>
      </c>
      <c r="V1016">
        <f>S1016*F1016*(H1016-1)</f>
        <v/>
      </c>
      <c r="W1016">
        <f>U1016*J1016</f>
        <v/>
      </c>
      <c r="X1016">
        <f>T1016+W1016</f>
        <v/>
      </c>
      <c r="Y1016">
        <f>(T1016*E1016+W1016*L1016)*(1-R1016-'d_고정'!$B$13)</f>
        <v/>
      </c>
      <c r="Z1016">
        <f>(U1016*N1016*Q1016+'d_고정'!$B$3*('6_기대효과'!$H$7/8)*Q1016*'d_고정'!$B$10*P1016*('6_기대효과'!$K$7/'d_고정'!$B$9))*(1-R1016)</f>
        <v/>
      </c>
      <c r="AA1016">
        <f>W1016*L1016*(1-R1016-'d_고정'!$B$13)+U1016*MAX(N1016-'d_고정'!$B$10*P1016*('6_기대효과'!$K$7/'d_고정'!$B$9),0)*Q1016*(1-R1016)</f>
        <v/>
      </c>
      <c r="AB1016">
        <f>Y1016+Z1016</f>
        <v/>
      </c>
      <c r="AC1016">
        <f>Y1016/('d_고정'!$B$5*'6_기대효과'!$H$7/8)/'d_고정'!$B$6</f>
        <v/>
      </c>
      <c r="AD1016">
        <f>Y1016/('d_고정'!$B$8*'6_기대효과'!$H$7/8)</f>
        <v/>
      </c>
    </row>
    <row r="1017">
      <c r="A1017">
        <f>RAND()</f>
        <v/>
      </c>
      <c r="B1017">
        <f>IF('d_시나리오'!$J$2='d_시나리오'!$H$2,'d_시나리오'!$I$2,IF(A1017&lt;('d_시나리오'!$I$2-'d_시나리오'!$H$2)/('d_시나리오'!$J$2-'d_시나리오'!$H$2),'d_시나리오'!$H$2+SQRT(A1017*('d_시나리오'!$J$2-'d_시나리오'!$H$2)*('d_시나리오'!$I$2-'d_시나리오'!$H$2)),'d_시나리오'!$J$2-SQRT((1-A1017)*('d_시나리오'!$J$2-'d_시나리오'!$H$2)*('d_시나리오'!$J$2-'d_시나리오'!$I$2))))</f>
        <v/>
      </c>
      <c r="C1017">
        <f>RAND()</f>
        <v/>
      </c>
      <c r="D1017">
        <f>BETAINV(RAND(),IF(C1017&lt;'d_고정'!$B$26,'d_고정'!$B$23,'d_고정'!$B$16)+1,'d_고정'!$B$17-IF(C1017&lt;'d_고정'!$B$26,'d_고정'!$B$23,'d_고정'!$B$16)+1)*('d_고정'!$B$14+('d_고정'!$B$15-'d_고정'!$B$14)*RAND())</f>
        <v/>
      </c>
      <c r="E1017">
        <f>INDEX('d_분포'!$A$2:$A$28,RANDBETWEEN(1,27))</f>
        <v/>
      </c>
      <c r="F1017">
        <f>INDEX('d_분포'!$C$2:$C$5,RANDBETWEEN(1,4))*(0.9+0.2*RAND())</f>
        <v/>
      </c>
      <c r="G1017">
        <f>RAND()</f>
        <v/>
      </c>
      <c r="H1017">
        <f>(F1017+(1-F1017)*('d_고정'!$B$22*BETAINV(RAND(),IF(G1017&lt;'d_고정'!$B$26,'d_고정'!$B$25,'d_고정'!$B$20)+1,'d_고정'!$B$21-IF(G1017&lt;'d_고정'!$B$26,'d_고정'!$B$25,'d_고정'!$B$20)+1)+(1-'d_고정'!$B$22)*BETAINV(RAND(),IF(G1017&lt;'d_고정'!$B$26,'d_고정'!$B$24,'d_고정'!$B$18)+1,'d_고정'!$B$19-IF(G1017&lt;'d_고정'!$B$26,'d_고정'!$B$24,'d_고정'!$B$18)+1))*('d_고정'!$B$14+('d_고정'!$B$15-'d_고정'!$B$14)*RAND()))/F1017</f>
        <v/>
      </c>
      <c r="I1017">
        <f>RAND()</f>
        <v/>
      </c>
      <c r="J1017">
        <f>IF('d_시나리오'!$J$3='d_시나리오'!$H$3,'d_시나리오'!$I$3,IF(I1017&lt;('d_시나리오'!$I$3-'d_시나리오'!$H$3)/('d_시나리오'!$J$3-'d_시나리오'!$H$3),'d_시나리오'!$H$3+SQRT(I1017*('d_시나리오'!$J$3-'d_시나리오'!$H$3)*('d_시나리오'!$I$3-'d_시나리오'!$H$3)),'d_시나리오'!$J$3-SQRT((1-I1017)*('d_시나리오'!$J$3-'d_시나리오'!$H$3)*('d_시나리오'!$J$3-'d_시나리오'!$I$3))))</f>
        <v/>
      </c>
      <c r="K1017">
        <f>RAND()</f>
        <v/>
      </c>
      <c r="L1017">
        <f>IF('d_시나리오'!$J$4='d_시나리오'!$H$4,'d_시나리오'!$I$4,IF(K1017&lt;('d_시나리오'!$I$4-'d_시나리오'!$H$4)/('d_시나리오'!$J$4-'d_시나리오'!$H$4),'d_시나리오'!$H$4+SQRT(K1017*('d_시나리오'!$J$4-'d_시나리오'!$H$4)*('d_시나리오'!$I$4-'d_시나리오'!$H$4)),'d_시나리오'!$J$4-SQRT((1-K1017)*('d_시나리오'!$J$4-'d_시나리오'!$H$4)*('d_시나리오'!$J$4-'d_시나리오'!$I$4))))</f>
        <v/>
      </c>
      <c r="M1017">
        <f>RAND()</f>
        <v/>
      </c>
      <c r="N1017">
        <f>IF('d_시나리오'!$J$5='d_시나리오'!$H$5,'d_시나리오'!$I$5,IF(M1017&lt;('d_시나리오'!$I$5-'d_시나리오'!$H$5)/('d_시나리오'!$J$5-'d_시나리오'!$H$5),'d_시나리오'!$H$5+SQRT(M1017*('d_시나리오'!$J$5-'d_시나리오'!$H$5)*('d_시나리오'!$I$5-'d_시나리오'!$H$5)),'d_시나리오'!$J$5-SQRT((1-M1017)*('d_시나리오'!$J$5-'d_시나리오'!$H$5)*('d_시나리오'!$J$5-'d_시나리오'!$I$5))))</f>
        <v/>
      </c>
      <c r="O1017">
        <f>RAND()</f>
        <v/>
      </c>
      <c r="P1017">
        <f>IF('d_시나리오'!$J$6='d_시나리오'!$H$6,'d_시나리오'!$I$6,IF(O1017&lt;('d_시나리오'!$I$6-'d_시나리오'!$H$6)/('d_시나리오'!$J$6-'d_시나리오'!$H$6),'d_시나리오'!$H$6+SQRT(O1017*('d_시나리오'!$J$6-'d_시나리오'!$H$6)*('d_시나리오'!$I$6-'d_시나리오'!$H$6)),'d_시나리오'!$J$6-SQRT((1-O1017)*('d_시나리오'!$J$6-'d_시나리오'!$H$6)*('d_시나리오'!$J$6-'d_시나리오'!$I$6))))</f>
        <v/>
      </c>
      <c r="Q1017">
        <f>INDEX('d_분포'!$B$2:$B$57,RANDBETWEEN(1,56))</f>
        <v/>
      </c>
      <c r="R1017">
        <f>BETAINV(RAND(),5,5)</f>
        <v/>
      </c>
      <c r="S1017">
        <f>'d_고정'!$B$1*'6_기대효과'!$H$7*('d_시나리오'!$I$7/'d_고정'!$B$2)*B1017</f>
        <v/>
      </c>
      <c r="T1017">
        <f>S1017*D1017</f>
        <v/>
      </c>
      <c r="U1017">
        <f>S1017*F1017*H1017</f>
        <v/>
      </c>
      <c r="V1017">
        <f>S1017*F1017*(H1017-1)</f>
        <v/>
      </c>
      <c r="W1017">
        <f>U1017*J1017</f>
        <v/>
      </c>
      <c r="X1017">
        <f>T1017+W1017</f>
        <v/>
      </c>
      <c r="Y1017">
        <f>(T1017*E1017+W1017*L1017)*(1-R1017-'d_고정'!$B$13)</f>
        <v/>
      </c>
      <c r="Z1017">
        <f>(U1017*N1017*Q1017+'d_고정'!$B$3*('6_기대효과'!$H$7/8)*Q1017*'d_고정'!$B$10*P1017*('6_기대효과'!$K$7/'d_고정'!$B$9))*(1-R1017)</f>
        <v/>
      </c>
      <c r="AA1017">
        <f>W1017*L1017*(1-R1017-'d_고정'!$B$13)+U1017*MAX(N1017-'d_고정'!$B$10*P1017*('6_기대효과'!$K$7/'d_고정'!$B$9),0)*Q1017*(1-R1017)</f>
        <v/>
      </c>
      <c r="AB1017">
        <f>Y1017+Z1017</f>
        <v/>
      </c>
      <c r="AC1017">
        <f>Y1017/('d_고정'!$B$5*'6_기대효과'!$H$7/8)/'d_고정'!$B$6</f>
        <v/>
      </c>
      <c r="AD1017">
        <f>Y1017/('d_고정'!$B$8*'6_기대효과'!$H$7/8)</f>
        <v/>
      </c>
    </row>
    <row r="1018">
      <c r="A1018">
        <f>RAND()</f>
        <v/>
      </c>
      <c r="B1018">
        <f>IF('d_시나리오'!$J$2='d_시나리오'!$H$2,'d_시나리오'!$I$2,IF(A1018&lt;('d_시나리오'!$I$2-'d_시나리오'!$H$2)/('d_시나리오'!$J$2-'d_시나리오'!$H$2),'d_시나리오'!$H$2+SQRT(A1018*('d_시나리오'!$J$2-'d_시나리오'!$H$2)*('d_시나리오'!$I$2-'d_시나리오'!$H$2)),'d_시나리오'!$J$2-SQRT((1-A1018)*('d_시나리오'!$J$2-'d_시나리오'!$H$2)*('d_시나리오'!$J$2-'d_시나리오'!$I$2))))</f>
        <v/>
      </c>
      <c r="C1018">
        <f>RAND()</f>
        <v/>
      </c>
      <c r="D1018">
        <f>BETAINV(RAND(),IF(C1018&lt;'d_고정'!$B$26,'d_고정'!$B$23,'d_고정'!$B$16)+1,'d_고정'!$B$17-IF(C1018&lt;'d_고정'!$B$26,'d_고정'!$B$23,'d_고정'!$B$16)+1)*('d_고정'!$B$14+('d_고정'!$B$15-'d_고정'!$B$14)*RAND())</f>
        <v/>
      </c>
      <c r="E1018">
        <f>INDEX('d_분포'!$A$2:$A$28,RANDBETWEEN(1,27))</f>
        <v/>
      </c>
      <c r="F1018">
        <f>INDEX('d_분포'!$C$2:$C$5,RANDBETWEEN(1,4))*(0.9+0.2*RAND())</f>
        <v/>
      </c>
      <c r="G1018">
        <f>RAND()</f>
        <v/>
      </c>
      <c r="H1018">
        <f>(F1018+(1-F1018)*('d_고정'!$B$22*BETAINV(RAND(),IF(G1018&lt;'d_고정'!$B$26,'d_고정'!$B$25,'d_고정'!$B$20)+1,'d_고정'!$B$21-IF(G1018&lt;'d_고정'!$B$26,'d_고정'!$B$25,'d_고정'!$B$20)+1)+(1-'d_고정'!$B$22)*BETAINV(RAND(),IF(G1018&lt;'d_고정'!$B$26,'d_고정'!$B$24,'d_고정'!$B$18)+1,'d_고정'!$B$19-IF(G1018&lt;'d_고정'!$B$26,'d_고정'!$B$24,'d_고정'!$B$18)+1))*('d_고정'!$B$14+('d_고정'!$B$15-'d_고정'!$B$14)*RAND()))/F1018</f>
        <v/>
      </c>
      <c r="I1018">
        <f>RAND()</f>
        <v/>
      </c>
      <c r="J1018">
        <f>IF('d_시나리오'!$J$3='d_시나리오'!$H$3,'d_시나리오'!$I$3,IF(I1018&lt;('d_시나리오'!$I$3-'d_시나리오'!$H$3)/('d_시나리오'!$J$3-'d_시나리오'!$H$3),'d_시나리오'!$H$3+SQRT(I1018*('d_시나리오'!$J$3-'d_시나리오'!$H$3)*('d_시나리오'!$I$3-'d_시나리오'!$H$3)),'d_시나리오'!$J$3-SQRT((1-I1018)*('d_시나리오'!$J$3-'d_시나리오'!$H$3)*('d_시나리오'!$J$3-'d_시나리오'!$I$3))))</f>
        <v/>
      </c>
      <c r="K1018">
        <f>RAND()</f>
        <v/>
      </c>
      <c r="L1018">
        <f>IF('d_시나리오'!$J$4='d_시나리오'!$H$4,'d_시나리오'!$I$4,IF(K1018&lt;('d_시나리오'!$I$4-'d_시나리오'!$H$4)/('d_시나리오'!$J$4-'d_시나리오'!$H$4),'d_시나리오'!$H$4+SQRT(K1018*('d_시나리오'!$J$4-'d_시나리오'!$H$4)*('d_시나리오'!$I$4-'d_시나리오'!$H$4)),'d_시나리오'!$J$4-SQRT((1-K1018)*('d_시나리오'!$J$4-'d_시나리오'!$H$4)*('d_시나리오'!$J$4-'d_시나리오'!$I$4))))</f>
        <v/>
      </c>
      <c r="M1018">
        <f>RAND()</f>
        <v/>
      </c>
      <c r="N1018">
        <f>IF('d_시나리오'!$J$5='d_시나리오'!$H$5,'d_시나리오'!$I$5,IF(M1018&lt;('d_시나리오'!$I$5-'d_시나리오'!$H$5)/('d_시나리오'!$J$5-'d_시나리오'!$H$5),'d_시나리오'!$H$5+SQRT(M1018*('d_시나리오'!$J$5-'d_시나리오'!$H$5)*('d_시나리오'!$I$5-'d_시나리오'!$H$5)),'d_시나리오'!$J$5-SQRT((1-M1018)*('d_시나리오'!$J$5-'d_시나리오'!$H$5)*('d_시나리오'!$J$5-'d_시나리오'!$I$5))))</f>
        <v/>
      </c>
      <c r="O1018">
        <f>RAND()</f>
        <v/>
      </c>
      <c r="P1018">
        <f>IF('d_시나리오'!$J$6='d_시나리오'!$H$6,'d_시나리오'!$I$6,IF(O1018&lt;('d_시나리오'!$I$6-'d_시나리오'!$H$6)/('d_시나리오'!$J$6-'d_시나리오'!$H$6),'d_시나리오'!$H$6+SQRT(O1018*('d_시나리오'!$J$6-'d_시나리오'!$H$6)*('d_시나리오'!$I$6-'d_시나리오'!$H$6)),'d_시나리오'!$J$6-SQRT((1-O1018)*('d_시나리오'!$J$6-'d_시나리오'!$H$6)*('d_시나리오'!$J$6-'d_시나리오'!$I$6))))</f>
        <v/>
      </c>
      <c r="Q1018">
        <f>INDEX('d_분포'!$B$2:$B$57,RANDBETWEEN(1,56))</f>
        <v/>
      </c>
      <c r="R1018">
        <f>BETAINV(RAND(),5,5)</f>
        <v/>
      </c>
      <c r="S1018">
        <f>'d_고정'!$B$1*'6_기대효과'!$H$7*('d_시나리오'!$I$7/'d_고정'!$B$2)*B1018</f>
        <v/>
      </c>
      <c r="T1018">
        <f>S1018*D1018</f>
        <v/>
      </c>
      <c r="U1018">
        <f>S1018*F1018*H1018</f>
        <v/>
      </c>
      <c r="V1018">
        <f>S1018*F1018*(H1018-1)</f>
        <v/>
      </c>
      <c r="W1018">
        <f>U1018*J1018</f>
        <v/>
      </c>
      <c r="X1018">
        <f>T1018+W1018</f>
        <v/>
      </c>
      <c r="Y1018">
        <f>(T1018*E1018+W1018*L1018)*(1-R1018-'d_고정'!$B$13)</f>
        <v/>
      </c>
      <c r="Z1018">
        <f>(U1018*N1018*Q1018+'d_고정'!$B$3*('6_기대효과'!$H$7/8)*Q1018*'d_고정'!$B$10*P1018*('6_기대효과'!$K$7/'d_고정'!$B$9))*(1-R1018)</f>
        <v/>
      </c>
      <c r="AA1018">
        <f>W1018*L1018*(1-R1018-'d_고정'!$B$13)+U1018*MAX(N1018-'d_고정'!$B$10*P1018*('6_기대효과'!$K$7/'d_고정'!$B$9),0)*Q1018*(1-R1018)</f>
        <v/>
      </c>
      <c r="AB1018">
        <f>Y1018+Z1018</f>
        <v/>
      </c>
      <c r="AC1018">
        <f>Y1018/('d_고정'!$B$5*'6_기대효과'!$H$7/8)/'d_고정'!$B$6</f>
        <v/>
      </c>
      <c r="AD1018">
        <f>Y1018/('d_고정'!$B$8*'6_기대효과'!$H$7/8)</f>
        <v/>
      </c>
    </row>
    <row r="1019">
      <c r="A1019">
        <f>RAND()</f>
        <v/>
      </c>
      <c r="B1019">
        <f>IF('d_시나리오'!$J$2='d_시나리오'!$H$2,'d_시나리오'!$I$2,IF(A1019&lt;('d_시나리오'!$I$2-'d_시나리오'!$H$2)/('d_시나리오'!$J$2-'d_시나리오'!$H$2),'d_시나리오'!$H$2+SQRT(A1019*('d_시나리오'!$J$2-'d_시나리오'!$H$2)*('d_시나리오'!$I$2-'d_시나리오'!$H$2)),'d_시나리오'!$J$2-SQRT((1-A1019)*('d_시나리오'!$J$2-'d_시나리오'!$H$2)*('d_시나리오'!$J$2-'d_시나리오'!$I$2))))</f>
        <v/>
      </c>
      <c r="C1019">
        <f>RAND()</f>
        <v/>
      </c>
      <c r="D1019">
        <f>BETAINV(RAND(),IF(C1019&lt;'d_고정'!$B$26,'d_고정'!$B$23,'d_고정'!$B$16)+1,'d_고정'!$B$17-IF(C1019&lt;'d_고정'!$B$26,'d_고정'!$B$23,'d_고정'!$B$16)+1)*('d_고정'!$B$14+('d_고정'!$B$15-'d_고정'!$B$14)*RAND())</f>
        <v/>
      </c>
      <c r="E1019">
        <f>INDEX('d_분포'!$A$2:$A$28,RANDBETWEEN(1,27))</f>
        <v/>
      </c>
      <c r="F1019">
        <f>INDEX('d_분포'!$C$2:$C$5,RANDBETWEEN(1,4))*(0.9+0.2*RAND())</f>
        <v/>
      </c>
      <c r="G1019">
        <f>RAND()</f>
        <v/>
      </c>
      <c r="H1019">
        <f>(F1019+(1-F1019)*('d_고정'!$B$22*BETAINV(RAND(),IF(G1019&lt;'d_고정'!$B$26,'d_고정'!$B$25,'d_고정'!$B$20)+1,'d_고정'!$B$21-IF(G1019&lt;'d_고정'!$B$26,'d_고정'!$B$25,'d_고정'!$B$20)+1)+(1-'d_고정'!$B$22)*BETAINV(RAND(),IF(G1019&lt;'d_고정'!$B$26,'d_고정'!$B$24,'d_고정'!$B$18)+1,'d_고정'!$B$19-IF(G1019&lt;'d_고정'!$B$26,'d_고정'!$B$24,'d_고정'!$B$18)+1))*('d_고정'!$B$14+('d_고정'!$B$15-'d_고정'!$B$14)*RAND()))/F1019</f>
        <v/>
      </c>
      <c r="I1019">
        <f>RAND()</f>
        <v/>
      </c>
      <c r="J1019">
        <f>IF('d_시나리오'!$J$3='d_시나리오'!$H$3,'d_시나리오'!$I$3,IF(I1019&lt;('d_시나리오'!$I$3-'d_시나리오'!$H$3)/('d_시나리오'!$J$3-'d_시나리오'!$H$3),'d_시나리오'!$H$3+SQRT(I1019*('d_시나리오'!$J$3-'d_시나리오'!$H$3)*('d_시나리오'!$I$3-'d_시나리오'!$H$3)),'d_시나리오'!$J$3-SQRT((1-I1019)*('d_시나리오'!$J$3-'d_시나리오'!$H$3)*('d_시나리오'!$J$3-'d_시나리오'!$I$3))))</f>
        <v/>
      </c>
      <c r="K1019">
        <f>RAND()</f>
        <v/>
      </c>
      <c r="L1019">
        <f>IF('d_시나리오'!$J$4='d_시나리오'!$H$4,'d_시나리오'!$I$4,IF(K1019&lt;('d_시나리오'!$I$4-'d_시나리오'!$H$4)/('d_시나리오'!$J$4-'d_시나리오'!$H$4),'d_시나리오'!$H$4+SQRT(K1019*('d_시나리오'!$J$4-'d_시나리오'!$H$4)*('d_시나리오'!$I$4-'d_시나리오'!$H$4)),'d_시나리오'!$J$4-SQRT((1-K1019)*('d_시나리오'!$J$4-'d_시나리오'!$H$4)*('d_시나리오'!$J$4-'d_시나리오'!$I$4))))</f>
        <v/>
      </c>
      <c r="M1019">
        <f>RAND()</f>
        <v/>
      </c>
      <c r="N1019">
        <f>IF('d_시나리오'!$J$5='d_시나리오'!$H$5,'d_시나리오'!$I$5,IF(M1019&lt;('d_시나리오'!$I$5-'d_시나리오'!$H$5)/('d_시나리오'!$J$5-'d_시나리오'!$H$5),'d_시나리오'!$H$5+SQRT(M1019*('d_시나리오'!$J$5-'d_시나리오'!$H$5)*('d_시나리오'!$I$5-'d_시나리오'!$H$5)),'d_시나리오'!$J$5-SQRT((1-M1019)*('d_시나리오'!$J$5-'d_시나리오'!$H$5)*('d_시나리오'!$J$5-'d_시나리오'!$I$5))))</f>
        <v/>
      </c>
      <c r="O1019">
        <f>RAND()</f>
        <v/>
      </c>
      <c r="P1019">
        <f>IF('d_시나리오'!$J$6='d_시나리오'!$H$6,'d_시나리오'!$I$6,IF(O1019&lt;('d_시나리오'!$I$6-'d_시나리오'!$H$6)/('d_시나리오'!$J$6-'d_시나리오'!$H$6),'d_시나리오'!$H$6+SQRT(O1019*('d_시나리오'!$J$6-'d_시나리오'!$H$6)*('d_시나리오'!$I$6-'d_시나리오'!$H$6)),'d_시나리오'!$J$6-SQRT((1-O1019)*('d_시나리오'!$J$6-'d_시나리오'!$H$6)*('d_시나리오'!$J$6-'d_시나리오'!$I$6))))</f>
        <v/>
      </c>
      <c r="Q1019">
        <f>INDEX('d_분포'!$B$2:$B$57,RANDBETWEEN(1,56))</f>
        <v/>
      </c>
      <c r="R1019">
        <f>BETAINV(RAND(),5,5)</f>
        <v/>
      </c>
      <c r="S1019">
        <f>'d_고정'!$B$1*'6_기대효과'!$H$7*('d_시나리오'!$I$7/'d_고정'!$B$2)*B1019</f>
        <v/>
      </c>
      <c r="T1019">
        <f>S1019*D1019</f>
        <v/>
      </c>
      <c r="U1019">
        <f>S1019*F1019*H1019</f>
        <v/>
      </c>
      <c r="V1019">
        <f>S1019*F1019*(H1019-1)</f>
        <v/>
      </c>
      <c r="W1019">
        <f>U1019*J1019</f>
        <v/>
      </c>
      <c r="X1019">
        <f>T1019+W1019</f>
        <v/>
      </c>
      <c r="Y1019">
        <f>(T1019*E1019+W1019*L1019)*(1-R1019-'d_고정'!$B$13)</f>
        <v/>
      </c>
      <c r="Z1019">
        <f>(U1019*N1019*Q1019+'d_고정'!$B$3*('6_기대효과'!$H$7/8)*Q1019*'d_고정'!$B$10*P1019*('6_기대효과'!$K$7/'d_고정'!$B$9))*(1-R1019)</f>
        <v/>
      </c>
      <c r="AA1019">
        <f>W1019*L1019*(1-R1019-'d_고정'!$B$13)+U1019*MAX(N1019-'d_고정'!$B$10*P1019*('6_기대효과'!$K$7/'d_고정'!$B$9),0)*Q1019*(1-R1019)</f>
        <v/>
      </c>
      <c r="AB1019">
        <f>Y1019+Z1019</f>
        <v/>
      </c>
      <c r="AC1019">
        <f>Y1019/('d_고정'!$B$5*'6_기대효과'!$H$7/8)/'d_고정'!$B$6</f>
        <v/>
      </c>
      <c r="AD1019">
        <f>Y1019/('d_고정'!$B$8*'6_기대효과'!$H$7/8)</f>
        <v/>
      </c>
    </row>
    <row r="1020">
      <c r="A1020">
        <f>RAND()</f>
        <v/>
      </c>
      <c r="B1020">
        <f>IF('d_시나리오'!$J$2='d_시나리오'!$H$2,'d_시나리오'!$I$2,IF(A1020&lt;('d_시나리오'!$I$2-'d_시나리오'!$H$2)/('d_시나리오'!$J$2-'d_시나리오'!$H$2),'d_시나리오'!$H$2+SQRT(A1020*('d_시나리오'!$J$2-'d_시나리오'!$H$2)*('d_시나리오'!$I$2-'d_시나리오'!$H$2)),'d_시나리오'!$J$2-SQRT((1-A1020)*('d_시나리오'!$J$2-'d_시나리오'!$H$2)*('d_시나리오'!$J$2-'d_시나리오'!$I$2))))</f>
        <v/>
      </c>
      <c r="C1020">
        <f>RAND()</f>
        <v/>
      </c>
      <c r="D1020">
        <f>BETAINV(RAND(),IF(C1020&lt;'d_고정'!$B$26,'d_고정'!$B$23,'d_고정'!$B$16)+1,'d_고정'!$B$17-IF(C1020&lt;'d_고정'!$B$26,'d_고정'!$B$23,'d_고정'!$B$16)+1)*('d_고정'!$B$14+('d_고정'!$B$15-'d_고정'!$B$14)*RAND())</f>
        <v/>
      </c>
      <c r="E1020">
        <f>INDEX('d_분포'!$A$2:$A$28,RANDBETWEEN(1,27))</f>
        <v/>
      </c>
      <c r="F1020">
        <f>INDEX('d_분포'!$C$2:$C$5,RANDBETWEEN(1,4))*(0.9+0.2*RAND())</f>
        <v/>
      </c>
      <c r="G1020">
        <f>RAND()</f>
        <v/>
      </c>
      <c r="H1020">
        <f>(F1020+(1-F1020)*('d_고정'!$B$22*BETAINV(RAND(),IF(G1020&lt;'d_고정'!$B$26,'d_고정'!$B$25,'d_고정'!$B$20)+1,'d_고정'!$B$21-IF(G1020&lt;'d_고정'!$B$26,'d_고정'!$B$25,'d_고정'!$B$20)+1)+(1-'d_고정'!$B$22)*BETAINV(RAND(),IF(G1020&lt;'d_고정'!$B$26,'d_고정'!$B$24,'d_고정'!$B$18)+1,'d_고정'!$B$19-IF(G1020&lt;'d_고정'!$B$26,'d_고정'!$B$24,'d_고정'!$B$18)+1))*('d_고정'!$B$14+('d_고정'!$B$15-'d_고정'!$B$14)*RAND()))/F1020</f>
        <v/>
      </c>
      <c r="I1020">
        <f>RAND()</f>
        <v/>
      </c>
      <c r="J1020">
        <f>IF('d_시나리오'!$J$3='d_시나리오'!$H$3,'d_시나리오'!$I$3,IF(I1020&lt;('d_시나리오'!$I$3-'d_시나리오'!$H$3)/('d_시나리오'!$J$3-'d_시나리오'!$H$3),'d_시나리오'!$H$3+SQRT(I1020*('d_시나리오'!$J$3-'d_시나리오'!$H$3)*('d_시나리오'!$I$3-'d_시나리오'!$H$3)),'d_시나리오'!$J$3-SQRT((1-I1020)*('d_시나리오'!$J$3-'d_시나리오'!$H$3)*('d_시나리오'!$J$3-'d_시나리오'!$I$3))))</f>
        <v/>
      </c>
      <c r="K1020">
        <f>RAND()</f>
        <v/>
      </c>
      <c r="L1020">
        <f>IF('d_시나리오'!$J$4='d_시나리오'!$H$4,'d_시나리오'!$I$4,IF(K1020&lt;('d_시나리오'!$I$4-'d_시나리오'!$H$4)/('d_시나리오'!$J$4-'d_시나리오'!$H$4),'d_시나리오'!$H$4+SQRT(K1020*('d_시나리오'!$J$4-'d_시나리오'!$H$4)*('d_시나리오'!$I$4-'d_시나리오'!$H$4)),'d_시나리오'!$J$4-SQRT((1-K1020)*('d_시나리오'!$J$4-'d_시나리오'!$H$4)*('d_시나리오'!$J$4-'d_시나리오'!$I$4))))</f>
        <v/>
      </c>
      <c r="M1020">
        <f>RAND()</f>
        <v/>
      </c>
      <c r="N1020">
        <f>IF('d_시나리오'!$J$5='d_시나리오'!$H$5,'d_시나리오'!$I$5,IF(M1020&lt;('d_시나리오'!$I$5-'d_시나리오'!$H$5)/('d_시나리오'!$J$5-'d_시나리오'!$H$5),'d_시나리오'!$H$5+SQRT(M1020*('d_시나리오'!$J$5-'d_시나리오'!$H$5)*('d_시나리오'!$I$5-'d_시나리오'!$H$5)),'d_시나리오'!$J$5-SQRT((1-M1020)*('d_시나리오'!$J$5-'d_시나리오'!$H$5)*('d_시나리오'!$J$5-'d_시나리오'!$I$5))))</f>
        <v/>
      </c>
      <c r="O1020">
        <f>RAND()</f>
        <v/>
      </c>
      <c r="P1020">
        <f>IF('d_시나리오'!$J$6='d_시나리오'!$H$6,'d_시나리오'!$I$6,IF(O1020&lt;('d_시나리오'!$I$6-'d_시나리오'!$H$6)/('d_시나리오'!$J$6-'d_시나리오'!$H$6),'d_시나리오'!$H$6+SQRT(O1020*('d_시나리오'!$J$6-'d_시나리오'!$H$6)*('d_시나리오'!$I$6-'d_시나리오'!$H$6)),'d_시나리오'!$J$6-SQRT((1-O1020)*('d_시나리오'!$J$6-'d_시나리오'!$H$6)*('d_시나리오'!$J$6-'d_시나리오'!$I$6))))</f>
        <v/>
      </c>
      <c r="Q1020">
        <f>INDEX('d_분포'!$B$2:$B$57,RANDBETWEEN(1,56))</f>
        <v/>
      </c>
      <c r="R1020">
        <f>BETAINV(RAND(),5,5)</f>
        <v/>
      </c>
      <c r="S1020">
        <f>'d_고정'!$B$1*'6_기대효과'!$H$7*('d_시나리오'!$I$7/'d_고정'!$B$2)*B1020</f>
        <v/>
      </c>
      <c r="T1020">
        <f>S1020*D1020</f>
        <v/>
      </c>
      <c r="U1020">
        <f>S1020*F1020*H1020</f>
        <v/>
      </c>
      <c r="V1020">
        <f>S1020*F1020*(H1020-1)</f>
        <v/>
      </c>
      <c r="W1020">
        <f>U1020*J1020</f>
        <v/>
      </c>
      <c r="X1020">
        <f>T1020+W1020</f>
        <v/>
      </c>
      <c r="Y1020">
        <f>(T1020*E1020+W1020*L1020)*(1-R1020-'d_고정'!$B$13)</f>
        <v/>
      </c>
      <c r="Z1020">
        <f>(U1020*N1020*Q1020+'d_고정'!$B$3*('6_기대효과'!$H$7/8)*Q1020*'d_고정'!$B$10*P1020*('6_기대효과'!$K$7/'d_고정'!$B$9))*(1-R1020)</f>
        <v/>
      </c>
      <c r="AA1020">
        <f>W1020*L1020*(1-R1020-'d_고정'!$B$13)+U1020*MAX(N1020-'d_고정'!$B$10*P1020*('6_기대효과'!$K$7/'d_고정'!$B$9),0)*Q1020*(1-R1020)</f>
        <v/>
      </c>
      <c r="AB1020">
        <f>Y1020+Z1020</f>
        <v/>
      </c>
      <c r="AC1020">
        <f>Y1020/('d_고정'!$B$5*'6_기대효과'!$H$7/8)/'d_고정'!$B$6</f>
        <v/>
      </c>
      <c r="AD1020">
        <f>Y1020/('d_고정'!$B$8*'6_기대효과'!$H$7/8)</f>
        <v/>
      </c>
    </row>
    <row r="1021">
      <c r="A1021">
        <f>RAND()</f>
        <v/>
      </c>
      <c r="B1021">
        <f>IF('d_시나리오'!$J$2='d_시나리오'!$H$2,'d_시나리오'!$I$2,IF(A1021&lt;('d_시나리오'!$I$2-'d_시나리오'!$H$2)/('d_시나리오'!$J$2-'d_시나리오'!$H$2),'d_시나리오'!$H$2+SQRT(A1021*('d_시나리오'!$J$2-'d_시나리오'!$H$2)*('d_시나리오'!$I$2-'d_시나리오'!$H$2)),'d_시나리오'!$J$2-SQRT((1-A1021)*('d_시나리오'!$J$2-'d_시나리오'!$H$2)*('d_시나리오'!$J$2-'d_시나리오'!$I$2))))</f>
        <v/>
      </c>
      <c r="C1021">
        <f>RAND()</f>
        <v/>
      </c>
      <c r="D1021">
        <f>BETAINV(RAND(),IF(C1021&lt;'d_고정'!$B$26,'d_고정'!$B$23,'d_고정'!$B$16)+1,'d_고정'!$B$17-IF(C1021&lt;'d_고정'!$B$26,'d_고정'!$B$23,'d_고정'!$B$16)+1)*('d_고정'!$B$14+('d_고정'!$B$15-'d_고정'!$B$14)*RAND())</f>
        <v/>
      </c>
      <c r="E1021">
        <f>INDEX('d_분포'!$A$2:$A$28,RANDBETWEEN(1,27))</f>
        <v/>
      </c>
      <c r="F1021">
        <f>INDEX('d_분포'!$C$2:$C$5,RANDBETWEEN(1,4))*(0.9+0.2*RAND())</f>
        <v/>
      </c>
      <c r="G1021">
        <f>RAND()</f>
        <v/>
      </c>
      <c r="H1021">
        <f>(F1021+(1-F1021)*('d_고정'!$B$22*BETAINV(RAND(),IF(G1021&lt;'d_고정'!$B$26,'d_고정'!$B$25,'d_고정'!$B$20)+1,'d_고정'!$B$21-IF(G1021&lt;'d_고정'!$B$26,'d_고정'!$B$25,'d_고정'!$B$20)+1)+(1-'d_고정'!$B$22)*BETAINV(RAND(),IF(G1021&lt;'d_고정'!$B$26,'d_고정'!$B$24,'d_고정'!$B$18)+1,'d_고정'!$B$19-IF(G1021&lt;'d_고정'!$B$26,'d_고정'!$B$24,'d_고정'!$B$18)+1))*('d_고정'!$B$14+('d_고정'!$B$15-'d_고정'!$B$14)*RAND()))/F1021</f>
        <v/>
      </c>
      <c r="I1021">
        <f>RAND()</f>
        <v/>
      </c>
      <c r="J1021">
        <f>IF('d_시나리오'!$J$3='d_시나리오'!$H$3,'d_시나리오'!$I$3,IF(I1021&lt;('d_시나리오'!$I$3-'d_시나리오'!$H$3)/('d_시나리오'!$J$3-'d_시나리오'!$H$3),'d_시나리오'!$H$3+SQRT(I1021*('d_시나리오'!$J$3-'d_시나리오'!$H$3)*('d_시나리오'!$I$3-'d_시나리오'!$H$3)),'d_시나리오'!$J$3-SQRT((1-I1021)*('d_시나리오'!$J$3-'d_시나리오'!$H$3)*('d_시나리오'!$J$3-'d_시나리오'!$I$3))))</f>
        <v/>
      </c>
      <c r="K1021">
        <f>RAND()</f>
        <v/>
      </c>
      <c r="L1021">
        <f>IF('d_시나리오'!$J$4='d_시나리오'!$H$4,'d_시나리오'!$I$4,IF(K1021&lt;('d_시나리오'!$I$4-'d_시나리오'!$H$4)/('d_시나리오'!$J$4-'d_시나리오'!$H$4),'d_시나리오'!$H$4+SQRT(K1021*('d_시나리오'!$J$4-'d_시나리오'!$H$4)*('d_시나리오'!$I$4-'d_시나리오'!$H$4)),'d_시나리오'!$J$4-SQRT((1-K1021)*('d_시나리오'!$J$4-'d_시나리오'!$H$4)*('d_시나리오'!$J$4-'d_시나리오'!$I$4))))</f>
        <v/>
      </c>
      <c r="M1021">
        <f>RAND()</f>
        <v/>
      </c>
      <c r="N1021">
        <f>IF('d_시나리오'!$J$5='d_시나리오'!$H$5,'d_시나리오'!$I$5,IF(M1021&lt;('d_시나리오'!$I$5-'d_시나리오'!$H$5)/('d_시나리오'!$J$5-'d_시나리오'!$H$5),'d_시나리오'!$H$5+SQRT(M1021*('d_시나리오'!$J$5-'d_시나리오'!$H$5)*('d_시나리오'!$I$5-'d_시나리오'!$H$5)),'d_시나리오'!$J$5-SQRT((1-M1021)*('d_시나리오'!$J$5-'d_시나리오'!$H$5)*('d_시나리오'!$J$5-'d_시나리오'!$I$5))))</f>
        <v/>
      </c>
      <c r="O1021">
        <f>RAND()</f>
        <v/>
      </c>
      <c r="P1021">
        <f>IF('d_시나리오'!$J$6='d_시나리오'!$H$6,'d_시나리오'!$I$6,IF(O1021&lt;('d_시나리오'!$I$6-'d_시나리오'!$H$6)/('d_시나리오'!$J$6-'d_시나리오'!$H$6),'d_시나리오'!$H$6+SQRT(O1021*('d_시나리오'!$J$6-'d_시나리오'!$H$6)*('d_시나리오'!$I$6-'d_시나리오'!$H$6)),'d_시나리오'!$J$6-SQRT((1-O1021)*('d_시나리오'!$J$6-'d_시나리오'!$H$6)*('d_시나리오'!$J$6-'d_시나리오'!$I$6))))</f>
        <v/>
      </c>
      <c r="Q1021">
        <f>INDEX('d_분포'!$B$2:$B$57,RANDBETWEEN(1,56))</f>
        <v/>
      </c>
      <c r="R1021">
        <f>BETAINV(RAND(),5,5)</f>
        <v/>
      </c>
      <c r="S1021">
        <f>'d_고정'!$B$1*'6_기대효과'!$H$7*('d_시나리오'!$I$7/'d_고정'!$B$2)*B1021</f>
        <v/>
      </c>
      <c r="T1021">
        <f>S1021*D1021</f>
        <v/>
      </c>
      <c r="U1021">
        <f>S1021*F1021*H1021</f>
        <v/>
      </c>
      <c r="V1021">
        <f>S1021*F1021*(H1021-1)</f>
        <v/>
      </c>
      <c r="W1021">
        <f>U1021*J1021</f>
        <v/>
      </c>
      <c r="X1021">
        <f>T1021+W1021</f>
        <v/>
      </c>
      <c r="Y1021">
        <f>(T1021*E1021+W1021*L1021)*(1-R1021-'d_고정'!$B$13)</f>
        <v/>
      </c>
      <c r="Z1021">
        <f>(U1021*N1021*Q1021+'d_고정'!$B$3*('6_기대효과'!$H$7/8)*Q1021*'d_고정'!$B$10*P1021*('6_기대효과'!$K$7/'d_고정'!$B$9))*(1-R1021)</f>
        <v/>
      </c>
      <c r="AA1021">
        <f>W1021*L1021*(1-R1021-'d_고정'!$B$13)+U1021*MAX(N1021-'d_고정'!$B$10*P1021*('6_기대효과'!$K$7/'d_고정'!$B$9),0)*Q1021*(1-R1021)</f>
        <v/>
      </c>
      <c r="AB1021">
        <f>Y1021+Z1021</f>
        <v/>
      </c>
      <c r="AC1021">
        <f>Y1021/('d_고정'!$B$5*'6_기대효과'!$H$7/8)/'d_고정'!$B$6</f>
        <v/>
      </c>
      <c r="AD1021">
        <f>Y1021/('d_고정'!$B$8*'6_기대효과'!$H$7/8)</f>
        <v/>
      </c>
    </row>
    <row r="1022">
      <c r="A1022">
        <f>RAND()</f>
        <v/>
      </c>
      <c r="B1022">
        <f>IF('d_시나리오'!$J$2='d_시나리오'!$H$2,'d_시나리오'!$I$2,IF(A1022&lt;('d_시나리오'!$I$2-'d_시나리오'!$H$2)/('d_시나리오'!$J$2-'d_시나리오'!$H$2),'d_시나리오'!$H$2+SQRT(A1022*('d_시나리오'!$J$2-'d_시나리오'!$H$2)*('d_시나리오'!$I$2-'d_시나리오'!$H$2)),'d_시나리오'!$J$2-SQRT((1-A1022)*('d_시나리오'!$J$2-'d_시나리오'!$H$2)*('d_시나리오'!$J$2-'d_시나리오'!$I$2))))</f>
        <v/>
      </c>
      <c r="C1022">
        <f>RAND()</f>
        <v/>
      </c>
      <c r="D1022">
        <f>BETAINV(RAND(),IF(C1022&lt;'d_고정'!$B$26,'d_고정'!$B$23,'d_고정'!$B$16)+1,'d_고정'!$B$17-IF(C1022&lt;'d_고정'!$B$26,'d_고정'!$B$23,'d_고정'!$B$16)+1)*('d_고정'!$B$14+('d_고정'!$B$15-'d_고정'!$B$14)*RAND())</f>
        <v/>
      </c>
      <c r="E1022">
        <f>INDEX('d_분포'!$A$2:$A$28,RANDBETWEEN(1,27))</f>
        <v/>
      </c>
      <c r="F1022">
        <f>INDEX('d_분포'!$C$2:$C$5,RANDBETWEEN(1,4))*(0.9+0.2*RAND())</f>
        <v/>
      </c>
      <c r="G1022">
        <f>RAND()</f>
        <v/>
      </c>
      <c r="H1022">
        <f>(F1022+(1-F1022)*('d_고정'!$B$22*BETAINV(RAND(),IF(G1022&lt;'d_고정'!$B$26,'d_고정'!$B$25,'d_고정'!$B$20)+1,'d_고정'!$B$21-IF(G1022&lt;'d_고정'!$B$26,'d_고정'!$B$25,'d_고정'!$B$20)+1)+(1-'d_고정'!$B$22)*BETAINV(RAND(),IF(G1022&lt;'d_고정'!$B$26,'d_고정'!$B$24,'d_고정'!$B$18)+1,'d_고정'!$B$19-IF(G1022&lt;'d_고정'!$B$26,'d_고정'!$B$24,'d_고정'!$B$18)+1))*('d_고정'!$B$14+('d_고정'!$B$15-'d_고정'!$B$14)*RAND()))/F1022</f>
        <v/>
      </c>
      <c r="I1022">
        <f>RAND()</f>
        <v/>
      </c>
      <c r="J1022">
        <f>IF('d_시나리오'!$J$3='d_시나리오'!$H$3,'d_시나리오'!$I$3,IF(I1022&lt;('d_시나리오'!$I$3-'d_시나리오'!$H$3)/('d_시나리오'!$J$3-'d_시나리오'!$H$3),'d_시나리오'!$H$3+SQRT(I1022*('d_시나리오'!$J$3-'d_시나리오'!$H$3)*('d_시나리오'!$I$3-'d_시나리오'!$H$3)),'d_시나리오'!$J$3-SQRT((1-I1022)*('d_시나리오'!$J$3-'d_시나리오'!$H$3)*('d_시나리오'!$J$3-'d_시나리오'!$I$3))))</f>
        <v/>
      </c>
      <c r="K1022">
        <f>RAND()</f>
        <v/>
      </c>
      <c r="L1022">
        <f>IF('d_시나리오'!$J$4='d_시나리오'!$H$4,'d_시나리오'!$I$4,IF(K1022&lt;('d_시나리오'!$I$4-'d_시나리오'!$H$4)/('d_시나리오'!$J$4-'d_시나리오'!$H$4),'d_시나리오'!$H$4+SQRT(K1022*('d_시나리오'!$J$4-'d_시나리오'!$H$4)*('d_시나리오'!$I$4-'d_시나리오'!$H$4)),'d_시나리오'!$J$4-SQRT((1-K1022)*('d_시나리오'!$J$4-'d_시나리오'!$H$4)*('d_시나리오'!$J$4-'d_시나리오'!$I$4))))</f>
        <v/>
      </c>
      <c r="M1022">
        <f>RAND()</f>
        <v/>
      </c>
      <c r="N1022">
        <f>IF('d_시나리오'!$J$5='d_시나리오'!$H$5,'d_시나리오'!$I$5,IF(M1022&lt;('d_시나리오'!$I$5-'d_시나리오'!$H$5)/('d_시나리오'!$J$5-'d_시나리오'!$H$5),'d_시나리오'!$H$5+SQRT(M1022*('d_시나리오'!$J$5-'d_시나리오'!$H$5)*('d_시나리오'!$I$5-'d_시나리오'!$H$5)),'d_시나리오'!$J$5-SQRT((1-M1022)*('d_시나리오'!$J$5-'d_시나리오'!$H$5)*('d_시나리오'!$J$5-'d_시나리오'!$I$5))))</f>
        <v/>
      </c>
      <c r="O1022">
        <f>RAND()</f>
        <v/>
      </c>
      <c r="P1022">
        <f>IF('d_시나리오'!$J$6='d_시나리오'!$H$6,'d_시나리오'!$I$6,IF(O1022&lt;('d_시나리오'!$I$6-'d_시나리오'!$H$6)/('d_시나리오'!$J$6-'d_시나리오'!$H$6),'d_시나리오'!$H$6+SQRT(O1022*('d_시나리오'!$J$6-'d_시나리오'!$H$6)*('d_시나리오'!$I$6-'d_시나리오'!$H$6)),'d_시나리오'!$J$6-SQRT((1-O1022)*('d_시나리오'!$J$6-'d_시나리오'!$H$6)*('d_시나리오'!$J$6-'d_시나리오'!$I$6))))</f>
        <v/>
      </c>
      <c r="Q1022">
        <f>INDEX('d_분포'!$B$2:$B$57,RANDBETWEEN(1,56))</f>
        <v/>
      </c>
      <c r="R1022">
        <f>BETAINV(RAND(),5,5)</f>
        <v/>
      </c>
      <c r="S1022">
        <f>'d_고정'!$B$1*'6_기대효과'!$H$7*('d_시나리오'!$I$7/'d_고정'!$B$2)*B1022</f>
        <v/>
      </c>
      <c r="T1022">
        <f>S1022*D1022</f>
        <v/>
      </c>
      <c r="U1022">
        <f>S1022*F1022*H1022</f>
        <v/>
      </c>
      <c r="V1022">
        <f>S1022*F1022*(H1022-1)</f>
        <v/>
      </c>
      <c r="W1022">
        <f>U1022*J1022</f>
        <v/>
      </c>
      <c r="X1022">
        <f>T1022+W1022</f>
        <v/>
      </c>
      <c r="Y1022">
        <f>(T1022*E1022+W1022*L1022)*(1-R1022-'d_고정'!$B$13)</f>
        <v/>
      </c>
      <c r="Z1022">
        <f>(U1022*N1022*Q1022+'d_고정'!$B$3*('6_기대효과'!$H$7/8)*Q1022*'d_고정'!$B$10*P1022*('6_기대효과'!$K$7/'d_고정'!$B$9))*(1-R1022)</f>
        <v/>
      </c>
      <c r="AA1022">
        <f>W1022*L1022*(1-R1022-'d_고정'!$B$13)+U1022*MAX(N1022-'d_고정'!$B$10*P1022*('6_기대효과'!$K$7/'d_고정'!$B$9),0)*Q1022*(1-R1022)</f>
        <v/>
      </c>
      <c r="AB1022">
        <f>Y1022+Z1022</f>
        <v/>
      </c>
      <c r="AC1022">
        <f>Y1022/('d_고정'!$B$5*'6_기대효과'!$H$7/8)/'d_고정'!$B$6</f>
        <v/>
      </c>
      <c r="AD1022">
        <f>Y1022/('d_고정'!$B$8*'6_기대효과'!$H$7/8)</f>
        <v/>
      </c>
    </row>
    <row r="1023">
      <c r="A1023">
        <f>RAND()</f>
        <v/>
      </c>
      <c r="B1023">
        <f>IF('d_시나리오'!$J$2='d_시나리오'!$H$2,'d_시나리오'!$I$2,IF(A1023&lt;('d_시나리오'!$I$2-'d_시나리오'!$H$2)/('d_시나리오'!$J$2-'d_시나리오'!$H$2),'d_시나리오'!$H$2+SQRT(A1023*('d_시나리오'!$J$2-'d_시나리오'!$H$2)*('d_시나리오'!$I$2-'d_시나리오'!$H$2)),'d_시나리오'!$J$2-SQRT((1-A1023)*('d_시나리오'!$J$2-'d_시나리오'!$H$2)*('d_시나리오'!$J$2-'d_시나리오'!$I$2))))</f>
        <v/>
      </c>
      <c r="C1023">
        <f>RAND()</f>
        <v/>
      </c>
      <c r="D1023">
        <f>BETAINV(RAND(),IF(C1023&lt;'d_고정'!$B$26,'d_고정'!$B$23,'d_고정'!$B$16)+1,'d_고정'!$B$17-IF(C1023&lt;'d_고정'!$B$26,'d_고정'!$B$23,'d_고정'!$B$16)+1)*('d_고정'!$B$14+('d_고정'!$B$15-'d_고정'!$B$14)*RAND())</f>
        <v/>
      </c>
      <c r="E1023">
        <f>INDEX('d_분포'!$A$2:$A$28,RANDBETWEEN(1,27))</f>
        <v/>
      </c>
      <c r="F1023">
        <f>INDEX('d_분포'!$C$2:$C$5,RANDBETWEEN(1,4))*(0.9+0.2*RAND())</f>
        <v/>
      </c>
      <c r="G1023">
        <f>RAND()</f>
        <v/>
      </c>
      <c r="H1023">
        <f>(F1023+(1-F1023)*('d_고정'!$B$22*BETAINV(RAND(),IF(G1023&lt;'d_고정'!$B$26,'d_고정'!$B$25,'d_고정'!$B$20)+1,'d_고정'!$B$21-IF(G1023&lt;'d_고정'!$B$26,'d_고정'!$B$25,'d_고정'!$B$20)+1)+(1-'d_고정'!$B$22)*BETAINV(RAND(),IF(G1023&lt;'d_고정'!$B$26,'d_고정'!$B$24,'d_고정'!$B$18)+1,'d_고정'!$B$19-IF(G1023&lt;'d_고정'!$B$26,'d_고정'!$B$24,'d_고정'!$B$18)+1))*('d_고정'!$B$14+('d_고정'!$B$15-'d_고정'!$B$14)*RAND()))/F1023</f>
        <v/>
      </c>
      <c r="I1023">
        <f>RAND()</f>
        <v/>
      </c>
      <c r="J1023">
        <f>IF('d_시나리오'!$J$3='d_시나리오'!$H$3,'d_시나리오'!$I$3,IF(I1023&lt;('d_시나리오'!$I$3-'d_시나리오'!$H$3)/('d_시나리오'!$J$3-'d_시나리오'!$H$3),'d_시나리오'!$H$3+SQRT(I1023*('d_시나리오'!$J$3-'d_시나리오'!$H$3)*('d_시나리오'!$I$3-'d_시나리오'!$H$3)),'d_시나리오'!$J$3-SQRT((1-I1023)*('d_시나리오'!$J$3-'d_시나리오'!$H$3)*('d_시나리오'!$J$3-'d_시나리오'!$I$3))))</f>
        <v/>
      </c>
      <c r="K1023">
        <f>RAND()</f>
        <v/>
      </c>
      <c r="L1023">
        <f>IF('d_시나리오'!$J$4='d_시나리오'!$H$4,'d_시나리오'!$I$4,IF(K1023&lt;('d_시나리오'!$I$4-'d_시나리오'!$H$4)/('d_시나리오'!$J$4-'d_시나리오'!$H$4),'d_시나리오'!$H$4+SQRT(K1023*('d_시나리오'!$J$4-'d_시나리오'!$H$4)*('d_시나리오'!$I$4-'d_시나리오'!$H$4)),'d_시나리오'!$J$4-SQRT((1-K1023)*('d_시나리오'!$J$4-'d_시나리오'!$H$4)*('d_시나리오'!$J$4-'d_시나리오'!$I$4))))</f>
        <v/>
      </c>
      <c r="M1023">
        <f>RAND()</f>
        <v/>
      </c>
      <c r="N1023">
        <f>IF('d_시나리오'!$J$5='d_시나리오'!$H$5,'d_시나리오'!$I$5,IF(M1023&lt;('d_시나리오'!$I$5-'d_시나리오'!$H$5)/('d_시나리오'!$J$5-'d_시나리오'!$H$5),'d_시나리오'!$H$5+SQRT(M1023*('d_시나리오'!$J$5-'d_시나리오'!$H$5)*('d_시나리오'!$I$5-'d_시나리오'!$H$5)),'d_시나리오'!$J$5-SQRT((1-M1023)*('d_시나리오'!$J$5-'d_시나리오'!$H$5)*('d_시나리오'!$J$5-'d_시나리오'!$I$5))))</f>
        <v/>
      </c>
      <c r="O1023">
        <f>RAND()</f>
        <v/>
      </c>
      <c r="P1023">
        <f>IF('d_시나리오'!$J$6='d_시나리오'!$H$6,'d_시나리오'!$I$6,IF(O1023&lt;('d_시나리오'!$I$6-'d_시나리오'!$H$6)/('d_시나리오'!$J$6-'d_시나리오'!$H$6),'d_시나리오'!$H$6+SQRT(O1023*('d_시나리오'!$J$6-'d_시나리오'!$H$6)*('d_시나리오'!$I$6-'d_시나리오'!$H$6)),'d_시나리오'!$J$6-SQRT((1-O1023)*('d_시나리오'!$J$6-'d_시나리오'!$H$6)*('d_시나리오'!$J$6-'d_시나리오'!$I$6))))</f>
        <v/>
      </c>
      <c r="Q1023">
        <f>INDEX('d_분포'!$B$2:$B$57,RANDBETWEEN(1,56))</f>
        <v/>
      </c>
      <c r="R1023">
        <f>BETAINV(RAND(),5,5)</f>
        <v/>
      </c>
      <c r="S1023">
        <f>'d_고정'!$B$1*'6_기대효과'!$H$7*('d_시나리오'!$I$7/'d_고정'!$B$2)*B1023</f>
        <v/>
      </c>
      <c r="T1023">
        <f>S1023*D1023</f>
        <v/>
      </c>
      <c r="U1023">
        <f>S1023*F1023*H1023</f>
        <v/>
      </c>
      <c r="V1023">
        <f>S1023*F1023*(H1023-1)</f>
        <v/>
      </c>
      <c r="W1023">
        <f>U1023*J1023</f>
        <v/>
      </c>
      <c r="X1023">
        <f>T1023+W1023</f>
        <v/>
      </c>
      <c r="Y1023">
        <f>(T1023*E1023+W1023*L1023)*(1-R1023-'d_고정'!$B$13)</f>
        <v/>
      </c>
      <c r="Z1023">
        <f>(U1023*N1023*Q1023+'d_고정'!$B$3*('6_기대효과'!$H$7/8)*Q1023*'d_고정'!$B$10*P1023*('6_기대효과'!$K$7/'d_고정'!$B$9))*(1-R1023)</f>
        <v/>
      </c>
      <c r="AA1023">
        <f>W1023*L1023*(1-R1023-'d_고정'!$B$13)+U1023*MAX(N1023-'d_고정'!$B$10*P1023*('6_기대효과'!$K$7/'d_고정'!$B$9),0)*Q1023*(1-R1023)</f>
        <v/>
      </c>
      <c r="AB1023">
        <f>Y1023+Z1023</f>
        <v/>
      </c>
      <c r="AC1023">
        <f>Y1023/('d_고정'!$B$5*'6_기대효과'!$H$7/8)/'d_고정'!$B$6</f>
        <v/>
      </c>
      <c r="AD1023">
        <f>Y1023/('d_고정'!$B$8*'6_기대효과'!$H$7/8)</f>
        <v/>
      </c>
    </row>
    <row r="1024">
      <c r="A1024">
        <f>RAND()</f>
        <v/>
      </c>
      <c r="B1024">
        <f>IF('d_시나리오'!$J$2='d_시나리오'!$H$2,'d_시나리오'!$I$2,IF(A1024&lt;('d_시나리오'!$I$2-'d_시나리오'!$H$2)/('d_시나리오'!$J$2-'d_시나리오'!$H$2),'d_시나리오'!$H$2+SQRT(A1024*('d_시나리오'!$J$2-'d_시나리오'!$H$2)*('d_시나리오'!$I$2-'d_시나리오'!$H$2)),'d_시나리오'!$J$2-SQRT((1-A1024)*('d_시나리오'!$J$2-'d_시나리오'!$H$2)*('d_시나리오'!$J$2-'d_시나리오'!$I$2))))</f>
        <v/>
      </c>
      <c r="C1024">
        <f>RAND()</f>
        <v/>
      </c>
      <c r="D1024">
        <f>BETAINV(RAND(),IF(C1024&lt;'d_고정'!$B$26,'d_고정'!$B$23,'d_고정'!$B$16)+1,'d_고정'!$B$17-IF(C1024&lt;'d_고정'!$B$26,'d_고정'!$B$23,'d_고정'!$B$16)+1)*('d_고정'!$B$14+('d_고정'!$B$15-'d_고정'!$B$14)*RAND())</f>
        <v/>
      </c>
      <c r="E1024">
        <f>INDEX('d_분포'!$A$2:$A$28,RANDBETWEEN(1,27))</f>
        <v/>
      </c>
      <c r="F1024">
        <f>INDEX('d_분포'!$C$2:$C$5,RANDBETWEEN(1,4))*(0.9+0.2*RAND())</f>
        <v/>
      </c>
      <c r="G1024">
        <f>RAND()</f>
        <v/>
      </c>
      <c r="H1024">
        <f>(F1024+(1-F1024)*('d_고정'!$B$22*BETAINV(RAND(),IF(G1024&lt;'d_고정'!$B$26,'d_고정'!$B$25,'d_고정'!$B$20)+1,'d_고정'!$B$21-IF(G1024&lt;'d_고정'!$B$26,'d_고정'!$B$25,'d_고정'!$B$20)+1)+(1-'d_고정'!$B$22)*BETAINV(RAND(),IF(G1024&lt;'d_고정'!$B$26,'d_고정'!$B$24,'d_고정'!$B$18)+1,'d_고정'!$B$19-IF(G1024&lt;'d_고정'!$B$26,'d_고정'!$B$24,'d_고정'!$B$18)+1))*('d_고정'!$B$14+('d_고정'!$B$15-'d_고정'!$B$14)*RAND()))/F1024</f>
        <v/>
      </c>
      <c r="I1024">
        <f>RAND()</f>
        <v/>
      </c>
      <c r="J1024">
        <f>IF('d_시나리오'!$J$3='d_시나리오'!$H$3,'d_시나리오'!$I$3,IF(I1024&lt;('d_시나리오'!$I$3-'d_시나리오'!$H$3)/('d_시나리오'!$J$3-'d_시나리오'!$H$3),'d_시나리오'!$H$3+SQRT(I1024*('d_시나리오'!$J$3-'d_시나리오'!$H$3)*('d_시나리오'!$I$3-'d_시나리오'!$H$3)),'d_시나리오'!$J$3-SQRT((1-I1024)*('d_시나리오'!$J$3-'d_시나리오'!$H$3)*('d_시나리오'!$J$3-'d_시나리오'!$I$3))))</f>
        <v/>
      </c>
      <c r="K1024">
        <f>RAND()</f>
        <v/>
      </c>
      <c r="L1024">
        <f>IF('d_시나리오'!$J$4='d_시나리오'!$H$4,'d_시나리오'!$I$4,IF(K1024&lt;('d_시나리오'!$I$4-'d_시나리오'!$H$4)/('d_시나리오'!$J$4-'d_시나리오'!$H$4),'d_시나리오'!$H$4+SQRT(K1024*('d_시나리오'!$J$4-'d_시나리오'!$H$4)*('d_시나리오'!$I$4-'d_시나리오'!$H$4)),'d_시나리오'!$J$4-SQRT((1-K1024)*('d_시나리오'!$J$4-'d_시나리오'!$H$4)*('d_시나리오'!$J$4-'d_시나리오'!$I$4))))</f>
        <v/>
      </c>
      <c r="M1024">
        <f>RAND()</f>
        <v/>
      </c>
      <c r="N1024">
        <f>IF('d_시나리오'!$J$5='d_시나리오'!$H$5,'d_시나리오'!$I$5,IF(M1024&lt;('d_시나리오'!$I$5-'d_시나리오'!$H$5)/('d_시나리오'!$J$5-'d_시나리오'!$H$5),'d_시나리오'!$H$5+SQRT(M1024*('d_시나리오'!$J$5-'d_시나리오'!$H$5)*('d_시나리오'!$I$5-'d_시나리오'!$H$5)),'d_시나리오'!$J$5-SQRT((1-M1024)*('d_시나리오'!$J$5-'d_시나리오'!$H$5)*('d_시나리오'!$J$5-'d_시나리오'!$I$5))))</f>
        <v/>
      </c>
      <c r="O1024">
        <f>RAND()</f>
        <v/>
      </c>
      <c r="P1024">
        <f>IF('d_시나리오'!$J$6='d_시나리오'!$H$6,'d_시나리오'!$I$6,IF(O1024&lt;('d_시나리오'!$I$6-'d_시나리오'!$H$6)/('d_시나리오'!$J$6-'d_시나리오'!$H$6),'d_시나리오'!$H$6+SQRT(O1024*('d_시나리오'!$J$6-'d_시나리오'!$H$6)*('d_시나리오'!$I$6-'d_시나리오'!$H$6)),'d_시나리오'!$J$6-SQRT((1-O1024)*('d_시나리오'!$J$6-'d_시나리오'!$H$6)*('d_시나리오'!$J$6-'d_시나리오'!$I$6))))</f>
        <v/>
      </c>
      <c r="Q1024">
        <f>INDEX('d_분포'!$B$2:$B$57,RANDBETWEEN(1,56))</f>
        <v/>
      </c>
      <c r="R1024">
        <f>BETAINV(RAND(),5,5)</f>
        <v/>
      </c>
      <c r="S1024">
        <f>'d_고정'!$B$1*'6_기대효과'!$H$7*('d_시나리오'!$I$7/'d_고정'!$B$2)*B1024</f>
        <v/>
      </c>
      <c r="T1024">
        <f>S1024*D1024</f>
        <v/>
      </c>
      <c r="U1024">
        <f>S1024*F1024*H1024</f>
        <v/>
      </c>
      <c r="V1024">
        <f>S1024*F1024*(H1024-1)</f>
        <v/>
      </c>
      <c r="W1024">
        <f>U1024*J1024</f>
        <v/>
      </c>
      <c r="X1024">
        <f>T1024+W1024</f>
        <v/>
      </c>
      <c r="Y1024">
        <f>(T1024*E1024+W1024*L1024)*(1-R1024-'d_고정'!$B$13)</f>
        <v/>
      </c>
      <c r="Z1024">
        <f>(U1024*N1024*Q1024+'d_고정'!$B$3*('6_기대효과'!$H$7/8)*Q1024*'d_고정'!$B$10*P1024*('6_기대효과'!$K$7/'d_고정'!$B$9))*(1-R1024)</f>
        <v/>
      </c>
      <c r="AA1024">
        <f>W1024*L1024*(1-R1024-'d_고정'!$B$13)+U1024*MAX(N1024-'d_고정'!$B$10*P1024*('6_기대효과'!$K$7/'d_고정'!$B$9),0)*Q1024*(1-R1024)</f>
        <v/>
      </c>
      <c r="AB1024">
        <f>Y1024+Z1024</f>
        <v/>
      </c>
      <c r="AC1024">
        <f>Y1024/('d_고정'!$B$5*'6_기대효과'!$H$7/8)/'d_고정'!$B$6</f>
        <v/>
      </c>
      <c r="AD1024">
        <f>Y1024/('d_고정'!$B$8*'6_기대효과'!$H$7/8)</f>
        <v/>
      </c>
    </row>
    <row r="1025">
      <c r="A1025">
        <f>RAND()</f>
        <v/>
      </c>
      <c r="B1025">
        <f>IF('d_시나리오'!$J$2='d_시나리오'!$H$2,'d_시나리오'!$I$2,IF(A1025&lt;('d_시나리오'!$I$2-'d_시나리오'!$H$2)/('d_시나리오'!$J$2-'d_시나리오'!$H$2),'d_시나리오'!$H$2+SQRT(A1025*('d_시나리오'!$J$2-'d_시나리오'!$H$2)*('d_시나리오'!$I$2-'d_시나리오'!$H$2)),'d_시나리오'!$J$2-SQRT((1-A1025)*('d_시나리오'!$J$2-'d_시나리오'!$H$2)*('d_시나리오'!$J$2-'d_시나리오'!$I$2))))</f>
        <v/>
      </c>
      <c r="C1025">
        <f>RAND()</f>
        <v/>
      </c>
      <c r="D1025">
        <f>BETAINV(RAND(),IF(C1025&lt;'d_고정'!$B$26,'d_고정'!$B$23,'d_고정'!$B$16)+1,'d_고정'!$B$17-IF(C1025&lt;'d_고정'!$B$26,'d_고정'!$B$23,'d_고정'!$B$16)+1)*('d_고정'!$B$14+('d_고정'!$B$15-'d_고정'!$B$14)*RAND())</f>
        <v/>
      </c>
      <c r="E1025">
        <f>INDEX('d_분포'!$A$2:$A$28,RANDBETWEEN(1,27))</f>
        <v/>
      </c>
      <c r="F1025">
        <f>INDEX('d_분포'!$C$2:$C$5,RANDBETWEEN(1,4))*(0.9+0.2*RAND())</f>
        <v/>
      </c>
      <c r="G1025">
        <f>RAND()</f>
        <v/>
      </c>
      <c r="H1025">
        <f>(F1025+(1-F1025)*('d_고정'!$B$22*BETAINV(RAND(),IF(G1025&lt;'d_고정'!$B$26,'d_고정'!$B$25,'d_고정'!$B$20)+1,'d_고정'!$B$21-IF(G1025&lt;'d_고정'!$B$26,'d_고정'!$B$25,'d_고정'!$B$20)+1)+(1-'d_고정'!$B$22)*BETAINV(RAND(),IF(G1025&lt;'d_고정'!$B$26,'d_고정'!$B$24,'d_고정'!$B$18)+1,'d_고정'!$B$19-IF(G1025&lt;'d_고정'!$B$26,'d_고정'!$B$24,'d_고정'!$B$18)+1))*('d_고정'!$B$14+('d_고정'!$B$15-'d_고정'!$B$14)*RAND()))/F1025</f>
        <v/>
      </c>
      <c r="I1025">
        <f>RAND()</f>
        <v/>
      </c>
      <c r="J1025">
        <f>IF('d_시나리오'!$J$3='d_시나리오'!$H$3,'d_시나리오'!$I$3,IF(I1025&lt;('d_시나리오'!$I$3-'d_시나리오'!$H$3)/('d_시나리오'!$J$3-'d_시나리오'!$H$3),'d_시나리오'!$H$3+SQRT(I1025*('d_시나리오'!$J$3-'d_시나리오'!$H$3)*('d_시나리오'!$I$3-'d_시나리오'!$H$3)),'d_시나리오'!$J$3-SQRT((1-I1025)*('d_시나리오'!$J$3-'d_시나리오'!$H$3)*('d_시나리오'!$J$3-'d_시나리오'!$I$3))))</f>
        <v/>
      </c>
      <c r="K1025">
        <f>RAND()</f>
        <v/>
      </c>
      <c r="L1025">
        <f>IF('d_시나리오'!$J$4='d_시나리오'!$H$4,'d_시나리오'!$I$4,IF(K1025&lt;('d_시나리오'!$I$4-'d_시나리오'!$H$4)/('d_시나리오'!$J$4-'d_시나리오'!$H$4),'d_시나리오'!$H$4+SQRT(K1025*('d_시나리오'!$J$4-'d_시나리오'!$H$4)*('d_시나리오'!$I$4-'d_시나리오'!$H$4)),'d_시나리오'!$J$4-SQRT((1-K1025)*('d_시나리오'!$J$4-'d_시나리오'!$H$4)*('d_시나리오'!$J$4-'d_시나리오'!$I$4))))</f>
        <v/>
      </c>
      <c r="M1025">
        <f>RAND()</f>
        <v/>
      </c>
      <c r="N1025">
        <f>IF('d_시나리오'!$J$5='d_시나리오'!$H$5,'d_시나리오'!$I$5,IF(M1025&lt;('d_시나리오'!$I$5-'d_시나리오'!$H$5)/('d_시나리오'!$J$5-'d_시나리오'!$H$5),'d_시나리오'!$H$5+SQRT(M1025*('d_시나리오'!$J$5-'d_시나리오'!$H$5)*('d_시나리오'!$I$5-'d_시나리오'!$H$5)),'d_시나리오'!$J$5-SQRT((1-M1025)*('d_시나리오'!$J$5-'d_시나리오'!$H$5)*('d_시나리오'!$J$5-'d_시나리오'!$I$5))))</f>
        <v/>
      </c>
      <c r="O1025">
        <f>RAND()</f>
        <v/>
      </c>
      <c r="P1025">
        <f>IF('d_시나리오'!$J$6='d_시나리오'!$H$6,'d_시나리오'!$I$6,IF(O1025&lt;('d_시나리오'!$I$6-'d_시나리오'!$H$6)/('d_시나리오'!$J$6-'d_시나리오'!$H$6),'d_시나리오'!$H$6+SQRT(O1025*('d_시나리오'!$J$6-'d_시나리오'!$H$6)*('d_시나리오'!$I$6-'d_시나리오'!$H$6)),'d_시나리오'!$J$6-SQRT((1-O1025)*('d_시나리오'!$J$6-'d_시나리오'!$H$6)*('d_시나리오'!$J$6-'d_시나리오'!$I$6))))</f>
        <v/>
      </c>
      <c r="Q1025">
        <f>INDEX('d_분포'!$B$2:$B$57,RANDBETWEEN(1,56))</f>
        <v/>
      </c>
      <c r="R1025">
        <f>BETAINV(RAND(),5,5)</f>
        <v/>
      </c>
      <c r="S1025">
        <f>'d_고정'!$B$1*'6_기대효과'!$H$7*('d_시나리오'!$I$7/'d_고정'!$B$2)*B1025</f>
        <v/>
      </c>
      <c r="T1025">
        <f>S1025*D1025</f>
        <v/>
      </c>
      <c r="U1025">
        <f>S1025*F1025*H1025</f>
        <v/>
      </c>
      <c r="V1025">
        <f>S1025*F1025*(H1025-1)</f>
        <v/>
      </c>
      <c r="W1025">
        <f>U1025*J1025</f>
        <v/>
      </c>
      <c r="X1025">
        <f>T1025+W1025</f>
        <v/>
      </c>
      <c r="Y1025">
        <f>(T1025*E1025+W1025*L1025)*(1-R1025-'d_고정'!$B$13)</f>
        <v/>
      </c>
      <c r="Z1025">
        <f>(U1025*N1025*Q1025+'d_고정'!$B$3*('6_기대효과'!$H$7/8)*Q1025*'d_고정'!$B$10*P1025*('6_기대효과'!$K$7/'d_고정'!$B$9))*(1-R1025)</f>
        <v/>
      </c>
      <c r="AA1025">
        <f>W1025*L1025*(1-R1025-'d_고정'!$B$13)+U1025*MAX(N1025-'d_고정'!$B$10*P1025*('6_기대효과'!$K$7/'d_고정'!$B$9),0)*Q1025*(1-R1025)</f>
        <v/>
      </c>
      <c r="AB1025">
        <f>Y1025+Z1025</f>
        <v/>
      </c>
      <c r="AC1025">
        <f>Y1025/('d_고정'!$B$5*'6_기대효과'!$H$7/8)/'d_고정'!$B$6</f>
        <v/>
      </c>
      <c r="AD1025">
        <f>Y1025/('d_고정'!$B$8*'6_기대효과'!$H$7/8)</f>
        <v/>
      </c>
    </row>
    <row r="1026">
      <c r="A1026">
        <f>RAND()</f>
        <v/>
      </c>
      <c r="B1026">
        <f>IF('d_시나리오'!$J$2='d_시나리오'!$H$2,'d_시나리오'!$I$2,IF(A1026&lt;('d_시나리오'!$I$2-'d_시나리오'!$H$2)/('d_시나리오'!$J$2-'d_시나리오'!$H$2),'d_시나리오'!$H$2+SQRT(A1026*('d_시나리오'!$J$2-'d_시나리오'!$H$2)*('d_시나리오'!$I$2-'d_시나리오'!$H$2)),'d_시나리오'!$J$2-SQRT((1-A1026)*('d_시나리오'!$J$2-'d_시나리오'!$H$2)*('d_시나리오'!$J$2-'d_시나리오'!$I$2))))</f>
        <v/>
      </c>
      <c r="C1026">
        <f>RAND()</f>
        <v/>
      </c>
      <c r="D1026">
        <f>BETAINV(RAND(),IF(C1026&lt;'d_고정'!$B$26,'d_고정'!$B$23,'d_고정'!$B$16)+1,'d_고정'!$B$17-IF(C1026&lt;'d_고정'!$B$26,'d_고정'!$B$23,'d_고정'!$B$16)+1)*('d_고정'!$B$14+('d_고정'!$B$15-'d_고정'!$B$14)*RAND())</f>
        <v/>
      </c>
      <c r="E1026">
        <f>INDEX('d_분포'!$A$2:$A$28,RANDBETWEEN(1,27))</f>
        <v/>
      </c>
      <c r="F1026">
        <f>INDEX('d_분포'!$C$2:$C$5,RANDBETWEEN(1,4))*(0.9+0.2*RAND())</f>
        <v/>
      </c>
      <c r="G1026">
        <f>RAND()</f>
        <v/>
      </c>
      <c r="H1026">
        <f>(F1026+(1-F1026)*('d_고정'!$B$22*BETAINV(RAND(),IF(G1026&lt;'d_고정'!$B$26,'d_고정'!$B$25,'d_고정'!$B$20)+1,'d_고정'!$B$21-IF(G1026&lt;'d_고정'!$B$26,'d_고정'!$B$25,'d_고정'!$B$20)+1)+(1-'d_고정'!$B$22)*BETAINV(RAND(),IF(G1026&lt;'d_고정'!$B$26,'d_고정'!$B$24,'d_고정'!$B$18)+1,'d_고정'!$B$19-IF(G1026&lt;'d_고정'!$B$26,'d_고정'!$B$24,'d_고정'!$B$18)+1))*('d_고정'!$B$14+('d_고정'!$B$15-'d_고정'!$B$14)*RAND()))/F1026</f>
        <v/>
      </c>
      <c r="I1026">
        <f>RAND()</f>
        <v/>
      </c>
      <c r="J1026">
        <f>IF('d_시나리오'!$J$3='d_시나리오'!$H$3,'d_시나리오'!$I$3,IF(I1026&lt;('d_시나리오'!$I$3-'d_시나리오'!$H$3)/('d_시나리오'!$J$3-'d_시나리오'!$H$3),'d_시나리오'!$H$3+SQRT(I1026*('d_시나리오'!$J$3-'d_시나리오'!$H$3)*('d_시나리오'!$I$3-'d_시나리오'!$H$3)),'d_시나리오'!$J$3-SQRT((1-I1026)*('d_시나리오'!$J$3-'d_시나리오'!$H$3)*('d_시나리오'!$J$3-'d_시나리오'!$I$3))))</f>
        <v/>
      </c>
      <c r="K1026">
        <f>RAND()</f>
        <v/>
      </c>
      <c r="L1026">
        <f>IF('d_시나리오'!$J$4='d_시나리오'!$H$4,'d_시나리오'!$I$4,IF(K1026&lt;('d_시나리오'!$I$4-'d_시나리오'!$H$4)/('d_시나리오'!$J$4-'d_시나리오'!$H$4),'d_시나리오'!$H$4+SQRT(K1026*('d_시나리오'!$J$4-'d_시나리오'!$H$4)*('d_시나리오'!$I$4-'d_시나리오'!$H$4)),'d_시나리오'!$J$4-SQRT((1-K1026)*('d_시나리오'!$J$4-'d_시나리오'!$H$4)*('d_시나리오'!$J$4-'d_시나리오'!$I$4))))</f>
        <v/>
      </c>
      <c r="M1026">
        <f>RAND()</f>
        <v/>
      </c>
      <c r="N1026">
        <f>IF('d_시나리오'!$J$5='d_시나리오'!$H$5,'d_시나리오'!$I$5,IF(M1026&lt;('d_시나리오'!$I$5-'d_시나리오'!$H$5)/('d_시나리오'!$J$5-'d_시나리오'!$H$5),'d_시나리오'!$H$5+SQRT(M1026*('d_시나리오'!$J$5-'d_시나리오'!$H$5)*('d_시나리오'!$I$5-'d_시나리오'!$H$5)),'d_시나리오'!$J$5-SQRT((1-M1026)*('d_시나리오'!$J$5-'d_시나리오'!$H$5)*('d_시나리오'!$J$5-'d_시나리오'!$I$5))))</f>
        <v/>
      </c>
      <c r="O1026">
        <f>RAND()</f>
        <v/>
      </c>
      <c r="P1026">
        <f>IF('d_시나리오'!$J$6='d_시나리오'!$H$6,'d_시나리오'!$I$6,IF(O1026&lt;('d_시나리오'!$I$6-'d_시나리오'!$H$6)/('d_시나리오'!$J$6-'d_시나리오'!$H$6),'d_시나리오'!$H$6+SQRT(O1026*('d_시나리오'!$J$6-'d_시나리오'!$H$6)*('d_시나리오'!$I$6-'d_시나리오'!$H$6)),'d_시나리오'!$J$6-SQRT((1-O1026)*('d_시나리오'!$J$6-'d_시나리오'!$H$6)*('d_시나리오'!$J$6-'d_시나리오'!$I$6))))</f>
        <v/>
      </c>
      <c r="Q1026">
        <f>INDEX('d_분포'!$B$2:$B$57,RANDBETWEEN(1,56))</f>
        <v/>
      </c>
      <c r="R1026">
        <f>BETAINV(RAND(),5,5)</f>
        <v/>
      </c>
      <c r="S1026">
        <f>'d_고정'!$B$1*'6_기대효과'!$H$7*('d_시나리오'!$I$7/'d_고정'!$B$2)*B1026</f>
        <v/>
      </c>
      <c r="T1026">
        <f>S1026*D1026</f>
        <v/>
      </c>
      <c r="U1026">
        <f>S1026*F1026*H1026</f>
        <v/>
      </c>
      <c r="V1026">
        <f>S1026*F1026*(H1026-1)</f>
        <v/>
      </c>
      <c r="W1026">
        <f>U1026*J1026</f>
        <v/>
      </c>
      <c r="X1026">
        <f>T1026+W1026</f>
        <v/>
      </c>
      <c r="Y1026">
        <f>(T1026*E1026+W1026*L1026)*(1-R1026-'d_고정'!$B$13)</f>
        <v/>
      </c>
      <c r="Z1026">
        <f>(U1026*N1026*Q1026+'d_고정'!$B$3*('6_기대효과'!$H$7/8)*Q1026*'d_고정'!$B$10*P1026*('6_기대효과'!$K$7/'d_고정'!$B$9))*(1-R1026)</f>
        <v/>
      </c>
      <c r="AA1026">
        <f>W1026*L1026*(1-R1026-'d_고정'!$B$13)+U1026*MAX(N1026-'d_고정'!$B$10*P1026*('6_기대효과'!$K$7/'d_고정'!$B$9),0)*Q1026*(1-R1026)</f>
        <v/>
      </c>
      <c r="AB1026">
        <f>Y1026+Z1026</f>
        <v/>
      </c>
      <c r="AC1026">
        <f>Y1026/('d_고정'!$B$5*'6_기대효과'!$H$7/8)/'d_고정'!$B$6</f>
        <v/>
      </c>
      <c r="AD1026">
        <f>Y1026/('d_고정'!$B$8*'6_기대효과'!$H$7/8)</f>
        <v/>
      </c>
    </row>
    <row r="1027">
      <c r="A1027">
        <f>RAND()</f>
        <v/>
      </c>
      <c r="B1027">
        <f>IF('d_시나리오'!$J$2='d_시나리오'!$H$2,'d_시나리오'!$I$2,IF(A1027&lt;('d_시나리오'!$I$2-'d_시나리오'!$H$2)/('d_시나리오'!$J$2-'d_시나리오'!$H$2),'d_시나리오'!$H$2+SQRT(A1027*('d_시나리오'!$J$2-'d_시나리오'!$H$2)*('d_시나리오'!$I$2-'d_시나리오'!$H$2)),'d_시나리오'!$J$2-SQRT((1-A1027)*('d_시나리오'!$J$2-'d_시나리오'!$H$2)*('d_시나리오'!$J$2-'d_시나리오'!$I$2))))</f>
        <v/>
      </c>
      <c r="C1027">
        <f>RAND()</f>
        <v/>
      </c>
      <c r="D1027">
        <f>BETAINV(RAND(),IF(C1027&lt;'d_고정'!$B$26,'d_고정'!$B$23,'d_고정'!$B$16)+1,'d_고정'!$B$17-IF(C1027&lt;'d_고정'!$B$26,'d_고정'!$B$23,'d_고정'!$B$16)+1)*('d_고정'!$B$14+('d_고정'!$B$15-'d_고정'!$B$14)*RAND())</f>
        <v/>
      </c>
      <c r="E1027">
        <f>INDEX('d_분포'!$A$2:$A$28,RANDBETWEEN(1,27))</f>
        <v/>
      </c>
      <c r="F1027">
        <f>INDEX('d_분포'!$C$2:$C$5,RANDBETWEEN(1,4))*(0.9+0.2*RAND())</f>
        <v/>
      </c>
      <c r="G1027">
        <f>RAND()</f>
        <v/>
      </c>
      <c r="H1027">
        <f>(F1027+(1-F1027)*('d_고정'!$B$22*BETAINV(RAND(),IF(G1027&lt;'d_고정'!$B$26,'d_고정'!$B$25,'d_고정'!$B$20)+1,'d_고정'!$B$21-IF(G1027&lt;'d_고정'!$B$26,'d_고정'!$B$25,'d_고정'!$B$20)+1)+(1-'d_고정'!$B$22)*BETAINV(RAND(),IF(G1027&lt;'d_고정'!$B$26,'d_고정'!$B$24,'d_고정'!$B$18)+1,'d_고정'!$B$19-IF(G1027&lt;'d_고정'!$B$26,'d_고정'!$B$24,'d_고정'!$B$18)+1))*('d_고정'!$B$14+('d_고정'!$B$15-'d_고정'!$B$14)*RAND()))/F1027</f>
        <v/>
      </c>
      <c r="I1027">
        <f>RAND()</f>
        <v/>
      </c>
      <c r="J1027">
        <f>IF('d_시나리오'!$J$3='d_시나리오'!$H$3,'d_시나리오'!$I$3,IF(I1027&lt;('d_시나리오'!$I$3-'d_시나리오'!$H$3)/('d_시나리오'!$J$3-'d_시나리오'!$H$3),'d_시나리오'!$H$3+SQRT(I1027*('d_시나리오'!$J$3-'d_시나리오'!$H$3)*('d_시나리오'!$I$3-'d_시나리오'!$H$3)),'d_시나리오'!$J$3-SQRT((1-I1027)*('d_시나리오'!$J$3-'d_시나리오'!$H$3)*('d_시나리오'!$J$3-'d_시나리오'!$I$3))))</f>
        <v/>
      </c>
      <c r="K1027">
        <f>RAND()</f>
        <v/>
      </c>
      <c r="L1027">
        <f>IF('d_시나리오'!$J$4='d_시나리오'!$H$4,'d_시나리오'!$I$4,IF(K1027&lt;('d_시나리오'!$I$4-'d_시나리오'!$H$4)/('d_시나리오'!$J$4-'d_시나리오'!$H$4),'d_시나리오'!$H$4+SQRT(K1027*('d_시나리오'!$J$4-'d_시나리오'!$H$4)*('d_시나리오'!$I$4-'d_시나리오'!$H$4)),'d_시나리오'!$J$4-SQRT((1-K1027)*('d_시나리오'!$J$4-'d_시나리오'!$H$4)*('d_시나리오'!$J$4-'d_시나리오'!$I$4))))</f>
        <v/>
      </c>
      <c r="M1027">
        <f>RAND()</f>
        <v/>
      </c>
      <c r="N1027">
        <f>IF('d_시나리오'!$J$5='d_시나리오'!$H$5,'d_시나리오'!$I$5,IF(M1027&lt;('d_시나리오'!$I$5-'d_시나리오'!$H$5)/('d_시나리오'!$J$5-'d_시나리오'!$H$5),'d_시나리오'!$H$5+SQRT(M1027*('d_시나리오'!$J$5-'d_시나리오'!$H$5)*('d_시나리오'!$I$5-'d_시나리오'!$H$5)),'d_시나리오'!$J$5-SQRT((1-M1027)*('d_시나리오'!$J$5-'d_시나리오'!$H$5)*('d_시나리오'!$J$5-'d_시나리오'!$I$5))))</f>
        <v/>
      </c>
      <c r="O1027">
        <f>RAND()</f>
        <v/>
      </c>
      <c r="P1027">
        <f>IF('d_시나리오'!$J$6='d_시나리오'!$H$6,'d_시나리오'!$I$6,IF(O1027&lt;('d_시나리오'!$I$6-'d_시나리오'!$H$6)/('d_시나리오'!$J$6-'d_시나리오'!$H$6),'d_시나리오'!$H$6+SQRT(O1027*('d_시나리오'!$J$6-'d_시나리오'!$H$6)*('d_시나리오'!$I$6-'d_시나리오'!$H$6)),'d_시나리오'!$J$6-SQRT((1-O1027)*('d_시나리오'!$J$6-'d_시나리오'!$H$6)*('d_시나리오'!$J$6-'d_시나리오'!$I$6))))</f>
        <v/>
      </c>
      <c r="Q1027">
        <f>INDEX('d_분포'!$B$2:$B$57,RANDBETWEEN(1,56))</f>
        <v/>
      </c>
      <c r="R1027">
        <f>BETAINV(RAND(),5,5)</f>
        <v/>
      </c>
      <c r="S1027">
        <f>'d_고정'!$B$1*'6_기대효과'!$H$7*('d_시나리오'!$I$7/'d_고정'!$B$2)*B1027</f>
        <v/>
      </c>
      <c r="T1027">
        <f>S1027*D1027</f>
        <v/>
      </c>
      <c r="U1027">
        <f>S1027*F1027*H1027</f>
        <v/>
      </c>
      <c r="V1027">
        <f>S1027*F1027*(H1027-1)</f>
        <v/>
      </c>
      <c r="W1027">
        <f>U1027*J1027</f>
        <v/>
      </c>
      <c r="X1027">
        <f>T1027+W1027</f>
        <v/>
      </c>
      <c r="Y1027">
        <f>(T1027*E1027+W1027*L1027)*(1-R1027-'d_고정'!$B$13)</f>
        <v/>
      </c>
      <c r="Z1027">
        <f>(U1027*N1027*Q1027+'d_고정'!$B$3*('6_기대효과'!$H$7/8)*Q1027*'d_고정'!$B$10*P1027*('6_기대효과'!$K$7/'d_고정'!$B$9))*(1-R1027)</f>
        <v/>
      </c>
      <c r="AA1027">
        <f>W1027*L1027*(1-R1027-'d_고정'!$B$13)+U1027*MAX(N1027-'d_고정'!$B$10*P1027*('6_기대효과'!$K$7/'d_고정'!$B$9),0)*Q1027*(1-R1027)</f>
        <v/>
      </c>
      <c r="AB1027">
        <f>Y1027+Z1027</f>
        <v/>
      </c>
      <c r="AC1027">
        <f>Y1027/('d_고정'!$B$5*'6_기대효과'!$H$7/8)/'d_고정'!$B$6</f>
        <v/>
      </c>
      <c r="AD1027">
        <f>Y1027/('d_고정'!$B$8*'6_기대효과'!$H$7/8)</f>
        <v/>
      </c>
    </row>
    <row r="1028">
      <c r="A1028">
        <f>RAND()</f>
        <v/>
      </c>
      <c r="B1028">
        <f>IF('d_시나리오'!$J$2='d_시나리오'!$H$2,'d_시나리오'!$I$2,IF(A1028&lt;('d_시나리오'!$I$2-'d_시나리오'!$H$2)/('d_시나리오'!$J$2-'d_시나리오'!$H$2),'d_시나리오'!$H$2+SQRT(A1028*('d_시나리오'!$J$2-'d_시나리오'!$H$2)*('d_시나리오'!$I$2-'d_시나리오'!$H$2)),'d_시나리오'!$J$2-SQRT((1-A1028)*('d_시나리오'!$J$2-'d_시나리오'!$H$2)*('d_시나리오'!$J$2-'d_시나리오'!$I$2))))</f>
        <v/>
      </c>
      <c r="C1028">
        <f>RAND()</f>
        <v/>
      </c>
      <c r="D1028">
        <f>BETAINV(RAND(),IF(C1028&lt;'d_고정'!$B$26,'d_고정'!$B$23,'d_고정'!$B$16)+1,'d_고정'!$B$17-IF(C1028&lt;'d_고정'!$B$26,'d_고정'!$B$23,'d_고정'!$B$16)+1)*('d_고정'!$B$14+('d_고정'!$B$15-'d_고정'!$B$14)*RAND())</f>
        <v/>
      </c>
      <c r="E1028">
        <f>INDEX('d_분포'!$A$2:$A$28,RANDBETWEEN(1,27))</f>
        <v/>
      </c>
      <c r="F1028">
        <f>INDEX('d_분포'!$C$2:$C$5,RANDBETWEEN(1,4))*(0.9+0.2*RAND())</f>
        <v/>
      </c>
      <c r="G1028">
        <f>RAND()</f>
        <v/>
      </c>
      <c r="H1028">
        <f>(F1028+(1-F1028)*('d_고정'!$B$22*BETAINV(RAND(),IF(G1028&lt;'d_고정'!$B$26,'d_고정'!$B$25,'d_고정'!$B$20)+1,'d_고정'!$B$21-IF(G1028&lt;'d_고정'!$B$26,'d_고정'!$B$25,'d_고정'!$B$20)+1)+(1-'d_고정'!$B$22)*BETAINV(RAND(),IF(G1028&lt;'d_고정'!$B$26,'d_고정'!$B$24,'d_고정'!$B$18)+1,'d_고정'!$B$19-IF(G1028&lt;'d_고정'!$B$26,'d_고정'!$B$24,'d_고정'!$B$18)+1))*('d_고정'!$B$14+('d_고정'!$B$15-'d_고정'!$B$14)*RAND()))/F1028</f>
        <v/>
      </c>
      <c r="I1028">
        <f>RAND()</f>
        <v/>
      </c>
      <c r="J1028">
        <f>IF('d_시나리오'!$J$3='d_시나리오'!$H$3,'d_시나리오'!$I$3,IF(I1028&lt;('d_시나리오'!$I$3-'d_시나리오'!$H$3)/('d_시나리오'!$J$3-'d_시나리오'!$H$3),'d_시나리오'!$H$3+SQRT(I1028*('d_시나리오'!$J$3-'d_시나리오'!$H$3)*('d_시나리오'!$I$3-'d_시나리오'!$H$3)),'d_시나리오'!$J$3-SQRT((1-I1028)*('d_시나리오'!$J$3-'d_시나리오'!$H$3)*('d_시나리오'!$J$3-'d_시나리오'!$I$3))))</f>
        <v/>
      </c>
      <c r="K1028">
        <f>RAND()</f>
        <v/>
      </c>
      <c r="L1028">
        <f>IF('d_시나리오'!$J$4='d_시나리오'!$H$4,'d_시나리오'!$I$4,IF(K1028&lt;('d_시나리오'!$I$4-'d_시나리오'!$H$4)/('d_시나리오'!$J$4-'d_시나리오'!$H$4),'d_시나리오'!$H$4+SQRT(K1028*('d_시나리오'!$J$4-'d_시나리오'!$H$4)*('d_시나리오'!$I$4-'d_시나리오'!$H$4)),'d_시나리오'!$J$4-SQRT((1-K1028)*('d_시나리오'!$J$4-'d_시나리오'!$H$4)*('d_시나리오'!$J$4-'d_시나리오'!$I$4))))</f>
        <v/>
      </c>
      <c r="M1028">
        <f>RAND()</f>
        <v/>
      </c>
      <c r="N1028">
        <f>IF('d_시나리오'!$J$5='d_시나리오'!$H$5,'d_시나리오'!$I$5,IF(M1028&lt;('d_시나리오'!$I$5-'d_시나리오'!$H$5)/('d_시나리오'!$J$5-'d_시나리오'!$H$5),'d_시나리오'!$H$5+SQRT(M1028*('d_시나리오'!$J$5-'d_시나리오'!$H$5)*('d_시나리오'!$I$5-'d_시나리오'!$H$5)),'d_시나리오'!$J$5-SQRT((1-M1028)*('d_시나리오'!$J$5-'d_시나리오'!$H$5)*('d_시나리오'!$J$5-'d_시나리오'!$I$5))))</f>
        <v/>
      </c>
      <c r="O1028">
        <f>RAND()</f>
        <v/>
      </c>
      <c r="P1028">
        <f>IF('d_시나리오'!$J$6='d_시나리오'!$H$6,'d_시나리오'!$I$6,IF(O1028&lt;('d_시나리오'!$I$6-'d_시나리오'!$H$6)/('d_시나리오'!$J$6-'d_시나리오'!$H$6),'d_시나리오'!$H$6+SQRT(O1028*('d_시나리오'!$J$6-'d_시나리오'!$H$6)*('d_시나리오'!$I$6-'d_시나리오'!$H$6)),'d_시나리오'!$J$6-SQRT((1-O1028)*('d_시나리오'!$J$6-'d_시나리오'!$H$6)*('d_시나리오'!$J$6-'d_시나리오'!$I$6))))</f>
        <v/>
      </c>
      <c r="Q1028">
        <f>INDEX('d_분포'!$B$2:$B$57,RANDBETWEEN(1,56))</f>
        <v/>
      </c>
      <c r="R1028">
        <f>BETAINV(RAND(),5,5)</f>
        <v/>
      </c>
      <c r="S1028">
        <f>'d_고정'!$B$1*'6_기대효과'!$H$7*('d_시나리오'!$I$7/'d_고정'!$B$2)*B1028</f>
        <v/>
      </c>
      <c r="T1028">
        <f>S1028*D1028</f>
        <v/>
      </c>
      <c r="U1028">
        <f>S1028*F1028*H1028</f>
        <v/>
      </c>
      <c r="V1028">
        <f>S1028*F1028*(H1028-1)</f>
        <v/>
      </c>
      <c r="W1028">
        <f>U1028*J1028</f>
        <v/>
      </c>
      <c r="X1028">
        <f>T1028+W1028</f>
        <v/>
      </c>
      <c r="Y1028">
        <f>(T1028*E1028+W1028*L1028)*(1-R1028-'d_고정'!$B$13)</f>
        <v/>
      </c>
      <c r="Z1028">
        <f>(U1028*N1028*Q1028+'d_고정'!$B$3*('6_기대효과'!$H$7/8)*Q1028*'d_고정'!$B$10*P1028*('6_기대효과'!$K$7/'d_고정'!$B$9))*(1-R1028)</f>
        <v/>
      </c>
      <c r="AA1028">
        <f>W1028*L1028*(1-R1028-'d_고정'!$B$13)+U1028*MAX(N1028-'d_고정'!$B$10*P1028*('6_기대효과'!$K$7/'d_고정'!$B$9),0)*Q1028*(1-R1028)</f>
        <v/>
      </c>
      <c r="AB1028">
        <f>Y1028+Z1028</f>
        <v/>
      </c>
      <c r="AC1028">
        <f>Y1028/('d_고정'!$B$5*'6_기대효과'!$H$7/8)/'d_고정'!$B$6</f>
        <v/>
      </c>
      <c r="AD1028">
        <f>Y1028/('d_고정'!$B$8*'6_기대효과'!$H$7/8)</f>
        <v/>
      </c>
    </row>
    <row r="1029">
      <c r="A1029">
        <f>RAND()</f>
        <v/>
      </c>
      <c r="B1029">
        <f>IF('d_시나리오'!$J$2='d_시나리오'!$H$2,'d_시나리오'!$I$2,IF(A1029&lt;('d_시나리오'!$I$2-'d_시나리오'!$H$2)/('d_시나리오'!$J$2-'d_시나리오'!$H$2),'d_시나리오'!$H$2+SQRT(A1029*('d_시나리오'!$J$2-'d_시나리오'!$H$2)*('d_시나리오'!$I$2-'d_시나리오'!$H$2)),'d_시나리오'!$J$2-SQRT((1-A1029)*('d_시나리오'!$J$2-'d_시나리오'!$H$2)*('d_시나리오'!$J$2-'d_시나리오'!$I$2))))</f>
        <v/>
      </c>
      <c r="C1029">
        <f>RAND()</f>
        <v/>
      </c>
      <c r="D1029">
        <f>BETAINV(RAND(),IF(C1029&lt;'d_고정'!$B$26,'d_고정'!$B$23,'d_고정'!$B$16)+1,'d_고정'!$B$17-IF(C1029&lt;'d_고정'!$B$26,'d_고정'!$B$23,'d_고정'!$B$16)+1)*('d_고정'!$B$14+('d_고정'!$B$15-'d_고정'!$B$14)*RAND())</f>
        <v/>
      </c>
      <c r="E1029">
        <f>INDEX('d_분포'!$A$2:$A$28,RANDBETWEEN(1,27))</f>
        <v/>
      </c>
      <c r="F1029">
        <f>INDEX('d_분포'!$C$2:$C$5,RANDBETWEEN(1,4))*(0.9+0.2*RAND())</f>
        <v/>
      </c>
      <c r="G1029">
        <f>RAND()</f>
        <v/>
      </c>
      <c r="H1029">
        <f>(F1029+(1-F1029)*('d_고정'!$B$22*BETAINV(RAND(),IF(G1029&lt;'d_고정'!$B$26,'d_고정'!$B$25,'d_고정'!$B$20)+1,'d_고정'!$B$21-IF(G1029&lt;'d_고정'!$B$26,'d_고정'!$B$25,'d_고정'!$B$20)+1)+(1-'d_고정'!$B$22)*BETAINV(RAND(),IF(G1029&lt;'d_고정'!$B$26,'d_고정'!$B$24,'d_고정'!$B$18)+1,'d_고정'!$B$19-IF(G1029&lt;'d_고정'!$B$26,'d_고정'!$B$24,'d_고정'!$B$18)+1))*('d_고정'!$B$14+('d_고정'!$B$15-'d_고정'!$B$14)*RAND()))/F1029</f>
        <v/>
      </c>
      <c r="I1029">
        <f>RAND()</f>
        <v/>
      </c>
      <c r="J1029">
        <f>IF('d_시나리오'!$J$3='d_시나리오'!$H$3,'d_시나리오'!$I$3,IF(I1029&lt;('d_시나리오'!$I$3-'d_시나리오'!$H$3)/('d_시나리오'!$J$3-'d_시나리오'!$H$3),'d_시나리오'!$H$3+SQRT(I1029*('d_시나리오'!$J$3-'d_시나리오'!$H$3)*('d_시나리오'!$I$3-'d_시나리오'!$H$3)),'d_시나리오'!$J$3-SQRT((1-I1029)*('d_시나리오'!$J$3-'d_시나리오'!$H$3)*('d_시나리오'!$J$3-'d_시나리오'!$I$3))))</f>
        <v/>
      </c>
      <c r="K1029">
        <f>RAND()</f>
        <v/>
      </c>
      <c r="L1029">
        <f>IF('d_시나리오'!$J$4='d_시나리오'!$H$4,'d_시나리오'!$I$4,IF(K1029&lt;('d_시나리오'!$I$4-'d_시나리오'!$H$4)/('d_시나리오'!$J$4-'d_시나리오'!$H$4),'d_시나리오'!$H$4+SQRT(K1029*('d_시나리오'!$J$4-'d_시나리오'!$H$4)*('d_시나리오'!$I$4-'d_시나리오'!$H$4)),'d_시나리오'!$J$4-SQRT((1-K1029)*('d_시나리오'!$J$4-'d_시나리오'!$H$4)*('d_시나리오'!$J$4-'d_시나리오'!$I$4))))</f>
        <v/>
      </c>
      <c r="M1029">
        <f>RAND()</f>
        <v/>
      </c>
      <c r="N1029">
        <f>IF('d_시나리오'!$J$5='d_시나리오'!$H$5,'d_시나리오'!$I$5,IF(M1029&lt;('d_시나리오'!$I$5-'d_시나리오'!$H$5)/('d_시나리오'!$J$5-'d_시나리오'!$H$5),'d_시나리오'!$H$5+SQRT(M1029*('d_시나리오'!$J$5-'d_시나리오'!$H$5)*('d_시나리오'!$I$5-'d_시나리오'!$H$5)),'d_시나리오'!$J$5-SQRT((1-M1029)*('d_시나리오'!$J$5-'d_시나리오'!$H$5)*('d_시나리오'!$J$5-'d_시나리오'!$I$5))))</f>
        <v/>
      </c>
      <c r="O1029">
        <f>RAND()</f>
        <v/>
      </c>
      <c r="P1029">
        <f>IF('d_시나리오'!$J$6='d_시나리오'!$H$6,'d_시나리오'!$I$6,IF(O1029&lt;('d_시나리오'!$I$6-'d_시나리오'!$H$6)/('d_시나리오'!$J$6-'d_시나리오'!$H$6),'d_시나리오'!$H$6+SQRT(O1029*('d_시나리오'!$J$6-'d_시나리오'!$H$6)*('d_시나리오'!$I$6-'d_시나리오'!$H$6)),'d_시나리오'!$J$6-SQRT((1-O1029)*('d_시나리오'!$J$6-'d_시나리오'!$H$6)*('d_시나리오'!$J$6-'d_시나리오'!$I$6))))</f>
        <v/>
      </c>
      <c r="Q1029">
        <f>INDEX('d_분포'!$B$2:$B$57,RANDBETWEEN(1,56))</f>
        <v/>
      </c>
      <c r="R1029">
        <f>BETAINV(RAND(),5,5)</f>
        <v/>
      </c>
      <c r="S1029">
        <f>'d_고정'!$B$1*'6_기대효과'!$H$7*('d_시나리오'!$I$7/'d_고정'!$B$2)*B1029</f>
        <v/>
      </c>
      <c r="T1029">
        <f>S1029*D1029</f>
        <v/>
      </c>
      <c r="U1029">
        <f>S1029*F1029*H1029</f>
        <v/>
      </c>
      <c r="V1029">
        <f>S1029*F1029*(H1029-1)</f>
        <v/>
      </c>
      <c r="W1029">
        <f>U1029*J1029</f>
        <v/>
      </c>
      <c r="X1029">
        <f>T1029+W1029</f>
        <v/>
      </c>
      <c r="Y1029">
        <f>(T1029*E1029+W1029*L1029)*(1-R1029-'d_고정'!$B$13)</f>
        <v/>
      </c>
      <c r="Z1029">
        <f>(U1029*N1029*Q1029+'d_고정'!$B$3*('6_기대효과'!$H$7/8)*Q1029*'d_고정'!$B$10*P1029*('6_기대효과'!$K$7/'d_고정'!$B$9))*(1-R1029)</f>
        <v/>
      </c>
      <c r="AA1029">
        <f>W1029*L1029*(1-R1029-'d_고정'!$B$13)+U1029*MAX(N1029-'d_고정'!$B$10*P1029*('6_기대효과'!$K$7/'d_고정'!$B$9),0)*Q1029*(1-R1029)</f>
        <v/>
      </c>
      <c r="AB1029">
        <f>Y1029+Z1029</f>
        <v/>
      </c>
      <c r="AC1029">
        <f>Y1029/('d_고정'!$B$5*'6_기대효과'!$H$7/8)/'d_고정'!$B$6</f>
        <v/>
      </c>
      <c r="AD1029">
        <f>Y1029/('d_고정'!$B$8*'6_기대효과'!$H$7/8)</f>
        <v/>
      </c>
    </row>
    <row r="1030">
      <c r="A1030">
        <f>RAND()</f>
        <v/>
      </c>
      <c r="B1030">
        <f>IF('d_시나리오'!$J$2='d_시나리오'!$H$2,'d_시나리오'!$I$2,IF(A1030&lt;('d_시나리오'!$I$2-'d_시나리오'!$H$2)/('d_시나리오'!$J$2-'d_시나리오'!$H$2),'d_시나리오'!$H$2+SQRT(A1030*('d_시나리오'!$J$2-'d_시나리오'!$H$2)*('d_시나리오'!$I$2-'d_시나리오'!$H$2)),'d_시나리오'!$J$2-SQRT((1-A1030)*('d_시나리오'!$J$2-'d_시나리오'!$H$2)*('d_시나리오'!$J$2-'d_시나리오'!$I$2))))</f>
        <v/>
      </c>
      <c r="C1030">
        <f>RAND()</f>
        <v/>
      </c>
      <c r="D1030">
        <f>BETAINV(RAND(),IF(C1030&lt;'d_고정'!$B$26,'d_고정'!$B$23,'d_고정'!$B$16)+1,'d_고정'!$B$17-IF(C1030&lt;'d_고정'!$B$26,'d_고정'!$B$23,'d_고정'!$B$16)+1)*('d_고정'!$B$14+('d_고정'!$B$15-'d_고정'!$B$14)*RAND())</f>
        <v/>
      </c>
      <c r="E1030">
        <f>INDEX('d_분포'!$A$2:$A$28,RANDBETWEEN(1,27))</f>
        <v/>
      </c>
      <c r="F1030">
        <f>INDEX('d_분포'!$C$2:$C$5,RANDBETWEEN(1,4))*(0.9+0.2*RAND())</f>
        <v/>
      </c>
      <c r="G1030">
        <f>RAND()</f>
        <v/>
      </c>
      <c r="H1030">
        <f>(F1030+(1-F1030)*('d_고정'!$B$22*BETAINV(RAND(),IF(G1030&lt;'d_고정'!$B$26,'d_고정'!$B$25,'d_고정'!$B$20)+1,'d_고정'!$B$21-IF(G1030&lt;'d_고정'!$B$26,'d_고정'!$B$25,'d_고정'!$B$20)+1)+(1-'d_고정'!$B$22)*BETAINV(RAND(),IF(G1030&lt;'d_고정'!$B$26,'d_고정'!$B$24,'d_고정'!$B$18)+1,'d_고정'!$B$19-IF(G1030&lt;'d_고정'!$B$26,'d_고정'!$B$24,'d_고정'!$B$18)+1))*('d_고정'!$B$14+('d_고정'!$B$15-'d_고정'!$B$14)*RAND()))/F1030</f>
        <v/>
      </c>
      <c r="I1030">
        <f>RAND()</f>
        <v/>
      </c>
      <c r="J1030">
        <f>IF('d_시나리오'!$J$3='d_시나리오'!$H$3,'d_시나리오'!$I$3,IF(I1030&lt;('d_시나리오'!$I$3-'d_시나리오'!$H$3)/('d_시나리오'!$J$3-'d_시나리오'!$H$3),'d_시나리오'!$H$3+SQRT(I1030*('d_시나리오'!$J$3-'d_시나리오'!$H$3)*('d_시나리오'!$I$3-'d_시나리오'!$H$3)),'d_시나리오'!$J$3-SQRT((1-I1030)*('d_시나리오'!$J$3-'d_시나리오'!$H$3)*('d_시나리오'!$J$3-'d_시나리오'!$I$3))))</f>
        <v/>
      </c>
      <c r="K1030">
        <f>RAND()</f>
        <v/>
      </c>
      <c r="L1030">
        <f>IF('d_시나리오'!$J$4='d_시나리오'!$H$4,'d_시나리오'!$I$4,IF(K1030&lt;('d_시나리오'!$I$4-'d_시나리오'!$H$4)/('d_시나리오'!$J$4-'d_시나리오'!$H$4),'d_시나리오'!$H$4+SQRT(K1030*('d_시나리오'!$J$4-'d_시나리오'!$H$4)*('d_시나리오'!$I$4-'d_시나리오'!$H$4)),'d_시나리오'!$J$4-SQRT((1-K1030)*('d_시나리오'!$J$4-'d_시나리오'!$H$4)*('d_시나리오'!$J$4-'d_시나리오'!$I$4))))</f>
        <v/>
      </c>
      <c r="M1030">
        <f>RAND()</f>
        <v/>
      </c>
      <c r="N1030">
        <f>IF('d_시나리오'!$J$5='d_시나리오'!$H$5,'d_시나리오'!$I$5,IF(M1030&lt;('d_시나리오'!$I$5-'d_시나리오'!$H$5)/('d_시나리오'!$J$5-'d_시나리오'!$H$5),'d_시나리오'!$H$5+SQRT(M1030*('d_시나리오'!$J$5-'d_시나리오'!$H$5)*('d_시나리오'!$I$5-'d_시나리오'!$H$5)),'d_시나리오'!$J$5-SQRT((1-M1030)*('d_시나리오'!$J$5-'d_시나리오'!$H$5)*('d_시나리오'!$J$5-'d_시나리오'!$I$5))))</f>
        <v/>
      </c>
      <c r="O1030">
        <f>RAND()</f>
        <v/>
      </c>
      <c r="P1030">
        <f>IF('d_시나리오'!$J$6='d_시나리오'!$H$6,'d_시나리오'!$I$6,IF(O1030&lt;('d_시나리오'!$I$6-'d_시나리오'!$H$6)/('d_시나리오'!$J$6-'d_시나리오'!$H$6),'d_시나리오'!$H$6+SQRT(O1030*('d_시나리오'!$J$6-'d_시나리오'!$H$6)*('d_시나리오'!$I$6-'d_시나리오'!$H$6)),'d_시나리오'!$J$6-SQRT((1-O1030)*('d_시나리오'!$J$6-'d_시나리오'!$H$6)*('d_시나리오'!$J$6-'d_시나리오'!$I$6))))</f>
        <v/>
      </c>
      <c r="Q1030">
        <f>INDEX('d_분포'!$B$2:$B$57,RANDBETWEEN(1,56))</f>
        <v/>
      </c>
      <c r="R1030">
        <f>BETAINV(RAND(),5,5)</f>
        <v/>
      </c>
      <c r="S1030">
        <f>'d_고정'!$B$1*'6_기대효과'!$H$7*('d_시나리오'!$I$7/'d_고정'!$B$2)*B1030</f>
        <v/>
      </c>
      <c r="T1030">
        <f>S1030*D1030</f>
        <v/>
      </c>
      <c r="U1030">
        <f>S1030*F1030*H1030</f>
        <v/>
      </c>
      <c r="V1030">
        <f>S1030*F1030*(H1030-1)</f>
        <v/>
      </c>
      <c r="W1030">
        <f>U1030*J1030</f>
        <v/>
      </c>
      <c r="X1030">
        <f>T1030+W1030</f>
        <v/>
      </c>
      <c r="Y1030">
        <f>(T1030*E1030+W1030*L1030)*(1-R1030-'d_고정'!$B$13)</f>
        <v/>
      </c>
      <c r="Z1030">
        <f>(U1030*N1030*Q1030+'d_고정'!$B$3*('6_기대효과'!$H$7/8)*Q1030*'d_고정'!$B$10*P1030*('6_기대효과'!$K$7/'d_고정'!$B$9))*(1-R1030)</f>
        <v/>
      </c>
      <c r="AA1030">
        <f>W1030*L1030*(1-R1030-'d_고정'!$B$13)+U1030*MAX(N1030-'d_고정'!$B$10*P1030*('6_기대효과'!$K$7/'d_고정'!$B$9),0)*Q1030*(1-R1030)</f>
        <v/>
      </c>
      <c r="AB1030">
        <f>Y1030+Z1030</f>
        <v/>
      </c>
      <c r="AC1030">
        <f>Y1030/('d_고정'!$B$5*'6_기대효과'!$H$7/8)/'d_고정'!$B$6</f>
        <v/>
      </c>
      <c r="AD1030">
        <f>Y1030/('d_고정'!$B$8*'6_기대효과'!$H$7/8)</f>
        <v/>
      </c>
    </row>
    <row r="1031">
      <c r="A1031">
        <f>RAND()</f>
        <v/>
      </c>
      <c r="B1031">
        <f>IF('d_시나리오'!$J$2='d_시나리오'!$H$2,'d_시나리오'!$I$2,IF(A1031&lt;('d_시나리오'!$I$2-'d_시나리오'!$H$2)/('d_시나리오'!$J$2-'d_시나리오'!$H$2),'d_시나리오'!$H$2+SQRT(A1031*('d_시나리오'!$J$2-'d_시나리오'!$H$2)*('d_시나리오'!$I$2-'d_시나리오'!$H$2)),'d_시나리오'!$J$2-SQRT((1-A1031)*('d_시나리오'!$J$2-'d_시나리오'!$H$2)*('d_시나리오'!$J$2-'d_시나리오'!$I$2))))</f>
        <v/>
      </c>
      <c r="C1031">
        <f>RAND()</f>
        <v/>
      </c>
      <c r="D1031">
        <f>BETAINV(RAND(),IF(C1031&lt;'d_고정'!$B$26,'d_고정'!$B$23,'d_고정'!$B$16)+1,'d_고정'!$B$17-IF(C1031&lt;'d_고정'!$B$26,'d_고정'!$B$23,'d_고정'!$B$16)+1)*('d_고정'!$B$14+('d_고정'!$B$15-'d_고정'!$B$14)*RAND())</f>
        <v/>
      </c>
      <c r="E1031">
        <f>INDEX('d_분포'!$A$2:$A$28,RANDBETWEEN(1,27))</f>
        <v/>
      </c>
      <c r="F1031">
        <f>INDEX('d_분포'!$C$2:$C$5,RANDBETWEEN(1,4))*(0.9+0.2*RAND())</f>
        <v/>
      </c>
      <c r="G1031">
        <f>RAND()</f>
        <v/>
      </c>
      <c r="H1031">
        <f>(F1031+(1-F1031)*('d_고정'!$B$22*BETAINV(RAND(),IF(G1031&lt;'d_고정'!$B$26,'d_고정'!$B$25,'d_고정'!$B$20)+1,'d_고정'!$B$21-IF(G1031&lt;'d_고정'!$B$26,'d_고정'!$B$25,'d_고정'!$B$20)+1)+(1-'d_고정'!$B$22)*BETAINV(RAND(),IF(G1031&lt;'d_고정'!$B$26,'d_고정'!$B$24,'d_고정'!$B$18)+1,'d_고정'!$B$19-IF(G1031&lt;'d_고정'!$B$26,'d_고정'!$B$24,'d_고정'!$B$18)+1))*('d_고정'!$B$14+('d_고정'!$B$15-'d_고정'!$B$14)*RAND()))/F1031</f>
        <v/>
      </c>
      <c r="I1031">
        <f>RAND()</f>
        <v/>
      </c>
      <c r="J1031">
        <f>IF('d_시나리오'!$J$3='d_시나리오'!$H$3,'d_시나리오'!$I$3,IF(I1031&lt;('d_시나리오'!$I$3-'d_시나리오'!$H$3)/('d_시나리오'!$J$3-'d_시나리오'!$H$3),'d_시나리오'!$H$3+SQRT(I1031*('d_시나리오'!$J$3-'d_시나리오'!$H$3)*('d_시나리오'!$I$3-'d_시나리오'!$H$3)),'d_시나리오'!$J$3-SQRT((1-I1031)*('d_시나리오'!$J$3-'d_시나리오'!$H$3)*('d_시나리오'!$J$3-'d_시나리오'!$I$3))))</f>
        <v/>
      </c>
      <c r="K1031">
        <f>RAND()</f>
        <v/>
      </c>
      <c r="L1031">
        <f>IF('d_시나리오'!$J$4='d_시나리오'!$H$4,'d_시나리오'!$I$4,IF(K1031&lt;('d_시나리오'!$I$4-'d_시나리오'!$H$4)/('d_시나리오'!$J$4-'d_시나리오'!$H$4),'d_시나리오'!$H$4+SQRT(K1031*('d_시나리오'!$J$4-'d_시나리오'!$H$4)*('d_시나리오'!$I$4-'d_시나리오'!$H$4)),'d_시나리오'!$J$4-SQRT((1-K1031)*('d_시나리오'!$J$4-'d_시나리오'!$H$4)*('d_시나리오'!$J$4-'d_시나리오'!$I$4))))</f>
        <v/>
      </c>
      <c r="M1031">
        <f>RAND()</f>
        <v/>
      </c>
      <c r="N1031">
        <f>IF('d_시나리오'!$J$5='d_시나리오'!$H$5,'d_시나리오'!$I$5,IF(M1031&lt;('d_시나리오'!$I$5-'d_시나리오'!$H$5)/('d_시나리오'!$J$5-'d_시나리오'!$H$5),'d_시나리오'!$H$5+SQRT(M1031*('d_시나리오'!$J$5-'d_시나리오'!$H$5)*('d_시나리오'!$I$5-'d_시나리오'!$H$5)),'d_시나리오'!$J$5-SQRT((1-M1031)*('d_시나리오'!$J$5-'d_시나리오'!$H$5)*('d_시나리오'!$J$5-'d_시나리오'!$I$5))))</f>
        <v/>
      </c>
      <c r="O1031">
        <f>RAND()</f>
        <v/>
      </c>
      <c r="P1031">
        <f>IF('d_시나리오'!$J$6='d_시나리오'!$H$6,'d_시나리오'!$I$6,IF(O1031&lt;('d_시나리오'!$I$6-'d_시나리오'!$H$6)/('d_시나리오'!$J$6-'d_시나리오'!$H$6),'d_시나리오'!$H$6+SQRT(O1031*('d_시나리오'!$J$6-'d_시나리오'!$H$6)*('d_시나리오'!$I$6-'d_시나리오'!$H$6)),'d_시나리오'!$J$6-SQRT((1-O1031)*('d_시나리오'!$J$6-'d_시나리오'!$H$6)*('d_시나리오'!$J$6-'d_시나리오'!$I$6))))</f>
        <v/>
      </c>
      <c r="Q1031">
        <f>INDEX('d_분포'!$B$2:$B$57,RANDBETWEEN(1,56))</f>
        <v/>
      </c>
      <c r="R1031">
        <f>BETAINV(RAND(),5,5)</f>
        <v/>
      </c>
      <c r="S1031">
        <f>'d_고정'!$B$1*'6_기대효과'!$H$7*('d_시나리오'!$I$7/'d_고정'!$B$2)*B1031</f>
        <v/>
      </c>
      <c r="T1031">
        <f>S1031*D1031</f>
        <v/>
      </c>
      <c r="U1031">
        <f>S1031*F1031*H1031</f>
        <v/>
      </c>
      <c r="V1031">
        <f>S1031*F1031*(H1031-1)</f>
        <v/>
      </c>
      <c r="W1031">
        <f>U1031*J1031</f>
        <v/>
      </c>
      <c r="X1031">
        <f>T1031+W1031</f>
        <v/>
      </c>
      <c r="Y1031">
        <f>(T1031*E1031+W1031*L1031)*(1-R1031-'d_고정'!$B$13)</f>
        <v/>
      </c>
      <c r="Z1031">
        <f>(U1031*N1031*Q1031+'d_고정'!$B$3*('6_기대효과'!$H$7/8)*Q1031*'d_고정'!$B$10*P1031*('6_기대효과'!$K$7/'d_고정'!$B$9))*(1-R1031)</f>
        <v/>
      </c>
      <c r="AA1031">
        <f>W1031*L1031*(1-R1031-'d_고정'!$B$13)+U1031*MAX(N1031-'d_고정'!$B$10*P1031*('6_기대효과'!$K$7/'d_고정'!$B$9),0)*Q1031*(1-R1031)</f>
        <v/>
      </c>
      <c r="AB1031">
        <f>Y1031+Z1031</f>
        <v/>
      </c>
      <c r="AC1031">
        <f>Y1031/('d_고정'!$B$5*'6_기대효과'!$H$7/8)/'d_고정'!$B$6</f>
        <v/>
      </c>
      <c r="AD1031">
        <f>Y1031/('d_고정'!$B$8*'6_기대효과'!$H$7/8)</f>
        <v/>
      </c>
    </row>
    <row r="1032">
      <c r="A1032">
        <f>RAND()</f>
        <v/>
      </c>
      <c r="B1032">
        <f>IF('d_시나리오'!$J$2='d_시나리오'!$H$2,'d_시나리오'!$I$2,IF(A1032&lt;('d_시나리오'!$I$2-'d_시나리오'!$H$2)/('d_시나리오'!$J$2-'d_시나리오'!$H$2),'d_시나리오'!$H$2+SQRT(A1032*('d_시나리오'!$J$2-'d_시나리오'!$H$2)*('d_시나리오'!$I$2-'d_시나리오'!$H$2)),'d_시나리오'!$J$2-SQRT((1-A1032)*('d_시나리오'!$J$2-'d_시나리오'!$H$2)*('d_시나리오'!$J$2-'d_시나리오'!$I$2))))</f>
        <v/>
      </c>
      <c r="C1032">
        <f>RAND()</f>
        <v/>
      </c>
      <c r="D1032">
        <f>BETAINV(RAND(),IF(C1032&lt;'d_고정'!$B$26,'d_고정'!$B$23,'d_고정'!$B$16)+1,'d_고정'!$B$17-IF(C1032&lt;'d_고정'!$B$26,'d_고정'!$B$23,'d_고정'!$B$16)+1)*('d_고정'!$B$14+('d_고정'!$B$15-'d_고정'!$B$14)*RAND())</f>
        <v/>
      </c>
      <c r="E1032">
        <f>INDEX('d_분포'!$A$2:$A$28,RANDBETWEEN(1,27))</f>
        <v/>
      </c>
      <c r="F1032">
        <f>INDEX('d_분포'!$C$2:$C$5,RANDBETWEEN(1,4))*(0.9+0.2*RAND())</f>
        <v/>
      </c>
      <c r="G1032">
        <f>RAND()</f>
        <v/>
      </c>
      <c r="H1032">
        <f>(F1032+(1-F1032)*('d_고정'!$B$22*BETAINV(RAND(),IF(G1032&lt;'d_고정'!$B$26,'d_고정'!$B$25,'d_고정'!$B$20)+1,'d_고정'!$B$21-IF(G1032&lt;'d_고정'!$B$26,'d_고정'!$B$25,'d_고정'!$B$20)+1)+(1-'d_고정'!$B$22)*BETAINV(RAND(),IF(G1032&lt;'d_고정'!$B$26,'d_고정'!$B$24,'d_고정'!$B$18)+1,'d_고정'!$B$19-IF(G1032&lt;'d_고정'!$B$26,'d_고정'!$B$24,'d_고정'!$B$18)+1))*('d_고정'!$B$14+('d_고정'!$B$15-'d_고정'!$B$14)*RAND()))/F1032</f>
        <v/>
      </c>
      <c r="I1032">
        <f>RAND()</f>
        <v/>
      </c>
      <c r="J1032">
        <f>IF('d_시나리오'!$J$3='d_시나리오'!$H$3,'d_시나리오'!$I$3,IF(I1032&lt;('d_시나리오'!$I$3-'d_시나리오'!$H$3)/('d_시나리오'!$J$3-'d_시나리오'!$H$3),'d_시나리오'!$H$3+SQRT(I1032*('d_시나리오'!$J$3-'d_시나리오'!$H$3)*('d_시나리오'!$I$3-'d_시나리오'!$H$3)),'d_시나리오'!$J$3-SQRT((1-I1032)*('d_시나리오'!$J$3-'d_시나리오'!$H$3)*('d_시나리오'!$J$3-'d_시나리오'!$I$3))))</f>
        <v/>
      </c>
      <c r="K1032">
        <f>RAND()</f>
        <v/>
      </c>
      <c r="L1032">
        <f>IF('d_시나리오'!$J$4='d_시나리오'!$H$4,'d_시나리오'!$I$4,IF(K1032&lt;('d_시나리오'!$I$4-'d_시나리오'!$H$4)/('d_시나리오'!$J$4-'d_시나리오'!$H$4),'d_시나리오'!$H$4+SQRT(K1032*('d_시나리오'!$J$4-'d_시나리오'!$H$4)*('d_시나리오'!$I$4-'d_시나리오'!$H$4)),'d_시나리오'!$J$4-SQRT((1-K1032)*('d_시나리오'!$J$4-'d_시나리오'!$H$4)*('d_시나리오'!$J$4-'d_시나리오'!$I$4))))</f>
        <v/>
      </c>
      <c r="M1032">
        <f>RAND()</f>
        <v/>
      </c>
      <c r="N1032">
        <f>IF('d_시나리오'!$J$5='d_시나리오'!$H$5,'d_시나리오'!$I$5,IF(M1032&lt;('d_시나리오'!$I$5-'d_시나리오'!$H$5)/('d_시나리오'!$J$5-'d_시나리오'!$H$5),'d_시나리오'!$H$5+SQRT(M1032*('d_시나리오'!$J$5-'d_시나리오'!$H$5)*('d_시나리오'!$I$5-'d_시나리오'!$H$5)),'d_시나리오'!$J$5-SQRT((1-M1032)*('d_시나리오'!$J$5-'d_시나리오'!$H$5)*('d_시나리오'!$J$5-'d_시나리오'!$I$5))))</f>
        <v/>
      </c>
      <c r="O1032">
        <f>RAND()</f>
        <v/>
      </c>
      <c r="P1032">
        <f>IF('d_시나리오'!$J$6='d_시나리오'!$H$6,'d_시나리오'!$I$6,IF(O1032&lt;('d_시나리오'!$I$6-'d_시나리오'!$H$6)/('d_시나리오'!$J$6-'d_시나리오'!$H$6),'d_시나리오'!$H$6+SQRT(O1032*('d_시나리오'!$J$6-'d_시나리오'!$H$6)*('d_시나리오'!$I$6-'d_시나리오'!$H$6)),'d_시나리오'!$J$6-SQRT((1-O1032)*('d_시나리오'!$J$6-'d_시나리오'!$H$6)*('d_시나리오'!$J$6-'d_시나리오'!$I$6))))</f>
        <v/>
      </c>
      <c r="Q1032">
        <f>INDEX('d_분포'!$B$2:$B$57,RANDBETWEEN(1,56))</f>
        <v/>
      </c>
      <c r="R1032">
        <f>BETAINV(RAND(),5,5)</f>
        <v/>
      </c>
      <c r="S1032">
        <f>'d_고정'!$B$1*'6_기대효과'!$H$7*('d_시나리오'!$I$7/'d_고정'!$B$2)*B1032</f>
        <v/>
      </c>
      <c r="T1032">
        <f>S1032*D1032</f>
        <v/>
      </c>
      <c r="U1032">
        <f>S1032*F1032*H1032</f>
        <v/>
      </c>
      <c r="V1032">
        <f>S1032*F1032*(H1032-1)</f>
        <v/>
      </c>
      <c r="W1032">
        <f>U1032*J1032</f>
        <v/>
      </c>
      <c r="X1032">
        <f>T1032+W1032</f>
        <v/>
      </c>
      <c r="Y1032">
        <f>(T1032*E1032+W1032*L1032)*(1-R1032-'d_고정'!$B$13)</f>
        <v/>
      </c>
      <c r="Z1032">
        <f>(U1032*N1032*Q1032+'d_고정'!$B$3*('6_기대효과'!$H$7/8)*Q1032*'d_고정'!$B$10*P1032*('6_기대효과'!$K$7/'d_고정'!$B$9))*(1-R1032)</f>
        <v/>
      </c>
      <c r="AA1032">
        <f>W1032*L1032*(1-R1032-'d_고정'!$B$13)+U1032*MAX(N1032-'d_고정'!$B$10*P1032*('6_기대효과'!$K$7/'d_고정'!$B$9),0)*Q1032*(1-R1032)</f>
        <v/>
      </c>
      <c r="AB1032">
        <f>Y1032+Z1032</f>
        <v/>
      </c>
      <c r="AC1032">
        <f>Y1032/('d_고정'!$B$5*'6_기대효과'!$H$7/8)/'d_고정'!$B$6</f>
        <v/>
      </c>
      <c r="AD1032">
        <f>Y1032/('d_고정'!$B$8*'6_기대효과'!$H$7/8)</f>
        <v/>
      </c>
    </row>
    <row r="1033">
      <c r="A1033">
        <f>RAND()</f>
        <v/>
      </c>
      <c r="B1033">
        <f>IF('d_시나리오'!$J$2='d_시나리오'!$H$2,'d_시나리오'!$I$2,IF(A1033&lt;('d_시나리오'!$I$2-'d_시나리오'!$H$2)/('d_시나리오'!$J$2-'d_시나리오'!$H$2),'d_시나리오'!$H$2+SQRT(A1033*('d_시나리오'!$J$2-'d_시나리오'!$H$2)*('d_시나리오'!$I$2-'d_시나리오'!$H$2)),'d_시나리오'!$J$2-SQRT((1-A1033)*('d_시나리오'!$J$2-'d_시나리오'!$H$2)*('d_시나리오'!$J$2-'d_시나리오'!$I$2))))</f>
        <v/>
      </c>
      <c r="C1033">
        <f>RAND()</f>
        <v/>
      </c>
      <c r="D1033">
        <f>BETAINV(RAND(),IF(C1033&lt;'d_고정'!$B$26,'d_고정'!$B$23,'d_고정'!$B$16)+1,'d_고정'!$B$17-IF(C1033&lt;'d_고정'!$B$26,'d_고정'!$B$23,'d_고정'!$B$16)+1)*('d_고정'!$B$14+('d_고정'!$B$15-'d_고정'!$B$14)*RAND())</f>
        <v/>
      </c>
      <c r="E1033">
        <f>INDEX('d_분포'!$A$2:$A$28,RANDBETWEEN(1,27))</f>
        <v/>
      </c>
      <c r="F1033">
        <f>INDEX('d_분포'!$C$2:$C$5,RANDBETWEEN(1,4))*(0.9+0.2*RAND())</f>
        <v/>
      </c>
      <c r="G1033">
        <f>RAND()</f>
        <v/>
      </c>
      <c r="H1033">
        <f>(F1033+(1-F1033)*('d_고정'!$B$22*BETAINV(RAND(),IF(G1033&lt;'d_고정'!$B$26,'d_고정'!$B$25,'d_고정'!$B$20)+1,'d_고정'!$B$21-IF(G1033&lt;'d_고정'!$B$26,'d_고정'!$B$25,'d_고정'!$B$20)+1)+(1-'d_고정'!$B$22)*BETAINV(RAND(),IF(G1033&lt;'d_고정'!$B$26,'d_고정'!$B$24,'d_고정'!$B$18)+1,'d_고정'!$B$19-IF(G1033&lt;'d_고정'!$B$26,'d_고정'!$B$24,'d_고정'!$B$18)+1))*('d_고정'!$B$14+('d_고정'!$B$15-'d_고정'!$B$14)*RAND()))/F1033</f>
        <v/>
      </c>
      <c r="I1033">
        <f>RAND()</f>
        <v/>
      </c>
      <c r="J1033">
        <f>IF('d_시나리오'!$J$3='d_시나리오'!$H$3,'d_시나리오'!$I$3,IF(I1033&lt;('d_시나리오'!$I$3-'d_시나리오'!$H$3)/('d_시나리오'!$J$3-'d_시나리오'!$H$3),'d_시나리오'!$H$3+SQRT(I1033*('d_시나리오'!$J$3-'d_시나리오'!$H$3)*('d_시나리오'!$I$3-'d_시나리오'!$H$3)),'d_시나리오'!$J$3-SQRT((1-I1033)*('d_시나리오'!$J$3-'d_시나리오'!$H$3)*('d_시나리오'!$J$3-'d_시나리오'!$I$3))))</f>
        <v/>
      </c>
      <c r="K1033">
        <f>RAND()</f>
        <v/>
      </c>
      <c r="L1033">
        <f>IF('d_시나리오'!$J$4='d_시나리오'!$H$4,'d_시나리오'!$I$4,IF(K1033&lt;('d_시나리오'!$I$4-'d_시나리오'!$H$4)/('d_시나리오'!$J$4-'d_시나리오'!$H$4),'d_시나리오'!$H$4+SQRT(K1033*('d_시나리오'!$J$4-'d_시나리오'!$H$4)*('d_시나리오'!$I$4-'d_시나리오'!$H$4)),'d_시나리오'!$J$4-SQRT((1-K1033)*('d_시나리오'!$J$4-'d_시나리오'!$H$4)*('d_시나리오'!$J$4-'d_시나리오'!$I$4))))</f>
        <v/>
      </c>
      <c r="M1033">
        <f>RAND()</f>
        <v/>
      </c>
      <c r="N1033">
        <f>IF('d_시나리오'!$J$5='d_시나리오'!$H$5,'d_시나리오'!$I$5,IF(M1033&lt;('d_시나리오'!$I$5-'d_시나리오'!$H$5)/('d_시나리오'!$J$5-'d_시나리오'!$H$5),'d_시나리오'!$H$5+SQRT(M1033*('d_시나리오'!$J$5-'d_시나리오'!$H$5)*('d_시나리오'!$I$5-'d_시나리오'!$H$5)),'d_시나리오'!$J$5-SQRT((1-M1033)*('d_시나리오'!$J$5-'d_시나리오'!$H$5)*('d_시나리오'!$J$5-'d_시나리오'!$I$5))))</f>
        <v/>
      </c>
      <c r="O1033">
        <f>RAND()</f>
        <v/>
      </c>
      <c r="P1033">
        <f>IF('d_시나리오'!$J$6='d_시나리오'!$H$6,'d_시나리오'!$I$6,IF(O1033&lt;('d_시나리오'!$I$6-'d_시나리오'!$H$6)/('d_시나리오'!$J$6-'d_시나리오'!$H$6),'d_시나리오'!$H$6+SQRT(O1033*('d_시나리오'!$J$6-'d_시나리오'!$H$6)*('d_시나리오'!$I$6-'d_시나리오'!$H$6)),'d_시나리오'!$J$6-SQRT((1-O1033)*('d_시나리오'!$J$6-'d_시나리오'!$H$6)*('d_시나리오'!$J$6-'d_시나리오'!$I$6))))</f>
        <v/>
      </c>
      <c r="Q1033">
        <f>INDEX('d_분포'!$B$2:$B$57,RANDBETWEEN(1,56))</f>
        <v/>
      </c>
      <c r="R1033">
        <f>BETAINV(RAND(),5,5)</f>
        <v/>
      </c>
      <c r="S1033">
        <f>'d_고정'!$B$1*'6_기대효과'!$H$7*('d_시나리오'!$I$7/'d_고정'!$B$2)*B1033</f>
        <v/>
      </c>
      <c r="T1033">
        <f>S1033*D1033</f>
        <v/>
      </c>
      <c r="U1033">
        <f>S1033*F1033*H1033</f>
        <v/>
      </c>
      <c r="V1033">
        <f>S1033*F1033*(H1033-1)</f>
        <v/>
      </c>
      <c r="W1033">
        <f>U1033*J1033</f>
        <v/>
      </c>
      <c r="X1033">
        <f>T1033+W1033</f>
        <v/>
      </c>
      <c r="Y1033">
        <f>(T1033*E1033+W1033*L1033)*(1-R1033-'d_고정'!$B$13)</f>
        <v/>
      </c>
      <c r="Z1033">
        <f>(U1033*N1033*Q1033+'d_고정'!$B$3*('6_기대효과'!$H$7/8)*Q1033*'d_고정'!$B$10*P1033*('6_기대효과'!$K$7/'d_고정'!$B$9))*(1-R1033)</f>
        <v/>
      </c>
      <c r="AA1033">
        <f>W1033*L1033*(1-R1033-'d_고정'!$B$13)+U1033*MAX(N1033-'d_고정'!$B$10*P1033*('6_기대효과'!$K$7/'d_고정'!$B$9),0)*Q1033*(1-R1033)</f>
        <v/>
      </c>
      <c r="AB1033">
        <f>Y1033+Z1033</f>
        <v/>
      </c>
      <c r="AC1033">
        <f>Y1033/('d_고정'!$B$5*'6_기대효과'!$H$7/8)/'d_고정'!$B$6</f>
        <v/>
      </c>
      <c r="AD1033">
        <f>Y1033/('d_고정'!$B$8*'6_기대효과'!$H$7/8)</f>
        <v/>
      </c>
    </row>
    <row r="1034">
      <c r="A1034">
        <f>RAND()</f>
        <v/>
      </c>
      <c r="B1034">
        <f>IF('d_시나리오'!$J$2='d_시나리오'!$H$2,'d_시나리오'!$I$2,IF(A1034&lt;('d_시나리오'!$I$2-'d_시나리오'!$H$2)/('d_시나리오'!$J$2-'d_시나리오'!$H$2),'d_시나리오'!$H$2+SQRT(A1034*('d_시나리오'!$J$2-'d_시나리오'!$H$2)*('d_시나리오'!$I$2-'d_시나리오'!$H$2)),'d_시나리오'!$J$2-SQRT((1-A1034)*('d_시나리오'!$J$2-'d_시나리오'!$H$2)*('d_시나리오'!$J$2-'d_시나리오'!$I$2))))</f>
        <v/>
      </c>
      <c r="C1034">
        <f>RAND()</f>
        <v/>
      </c>
      <c r="D1034">
        <f>BETAINV(RAND(),IF(C1034&lt;'d_고정'!$B$26,'d_고정'!$B$23,'d_고정'!$B$16)+1,'d_고정'!$B$17-IF(C1034&lt;'d_고정'!$B$26,'d_고정'!$B$23,'d_고정'!$B$16)+1)*('d_고정'!$B$14+('d_고정'!$B$15-'d_고정'!$B$14)*RAND())</f>
        <v/>
      </c>
      <c r="E1034">
        <f>INDEX('d_분포'!$A$2:$A$28,RANDBETWEEN(1,27))</f>
        <v/>
      </c>
      <c r="F1034">
        <f>INDEX('d_분포'!$C$2:$C$5,RANDBETWEEN(1,4))*(0.9+0.2*RAND())</f>
        <v/>
      </c>
      <c r="G1034">
        <f>RAND()</f>
        <v/>
      </c>
      <c r="H1034">
        <f>(F1034+(1-F1034)*('d_고정'!$B$22*BETAINV(RAND(),IF(G1034&lt;'d_고정'!$B$26,'d_고정'!$B$25,'d_고정'!$B$20)+1,'d_고정'!$B$21-IF(G1034&lt;'d_고정'!$B$26,'d_고정'!$B$25,'d_고정'!$B$20)+1)+(1-'d_고정'!$B$22)*BETAINV(RAND(),IF(G1034&lt;'d_고정'!$B$26,'d_고정'!$B$24,'d_고정'!$B$18)+1,'d_고정'!$B$19-IF(G1034&lt;'d_고정'!$B$26,'d_고정'!$B$24,'d_고정'!$B$18)+1))*('d_고정'!$B$14+('d_고정'!$B$15-'d_고정'!$B$14)*RAND()))/F1034</f>
        <v/>
      </c>
      <c r="I1034">
        <f>RAND()</f>
        <v/>
      </c>
      <c r="J1034">
        <f>IF('d_시나리오'!$J$3='d_시나리오'!$H$3,'d_시나리오'!$I$3,IF(I1034&lt;('d_시나리오'!$I$3-'d_시나리오'!$H$3)/('d_시나리오'!$J$3-'d_시나리오'!$H$3),'d_시나리오'!$H$3+SQRT(I1034*('d_시나리오'!$J$3-'d_시나리오'!$H$3)*('d_시나리오'!$I$3-'d_시나리오'!$H$3)),'d_시나리오'!$J$3-SQRT((1-I1034)*('d_시나리오'!$J$3-'d_시나리오'!$H$3)*('d_시나리오'!$J$3-'d_시나리오'!$I$3))))</f>
        <v/>
      </c>
      <c r="K1034">
        <f>RAND()</f>
        <v/>
      </c>
      <c r="L1034">
        <f>IF('d_시나리오'!$J$4='d_시나리오'!$H$4,'d_시나리오'!$I$4,IF(K1034&lt;('d_시나리오'!$I$4-'d_시나리오'!$H$4)/('d_시나리오'!$J$4-'d_시나리오'!$H$4),'d_시나리오'!$H$4+SQRT(K1034*('d_시나리오'!$J$4-'d_시나리오'!$H$4)*('d_시나리오'!$I$4-'d_시나리오'!$H$4)),'d_시나리오'!$J$4-SQRT((1-K1034)*('d_시나리오'!$J$4-'d_시나리오'!$H$4)*('d_시나리오'!$J$4-'d_시나리오'!$I$4))))</f>
        <v/>
      </c>
      <c r="M1034">
        <f>RAND()</f>
        <v/>
      </c>
      <c r="N1034">
        <f>IF('d_시나리오'!$J$5='d_시나리오'!$H$5,'d_시나리오'!$I$5,IF(M1034&lt;('d_시나리오'!$I$5-'d_시나리오'!$H$5)/('d_시나리오'!$J$5-'d_시나리오'!$H$5),'d_시나리오'!$H$5+SQRT(M1034*('d_시나리오'!$J$5-'d_시나리오'!$H$5)*('d_시나리오'!$I$5-'d_시나리오'!$H$5)),'d_시나리오'!$J$5-SQRT((1-M1034)*('d_시나리오'!$J$5-'d_시나리오'!$H$5)*('d_시나리오'!$J$5-'d_시나리오'!$I$5))))</f>
        <v/>
      </c>
      <c r="O1034">
        <f>RAND()</f>
        <v/>
      </c>
      <c r="P1034">
        <f>IF('d_시나리오'!$J$6='d_시나리오'!$H$6,'d_시나리오'!$I$6,IF(O1034&lt;('d_시나리오'!$I$6-'d_시나리오'!$H$6)/('d_시나리오'!$J$6-'d_시나리오'!$H$6),'d_시나리오'!$H$6+SQRT(O1034*('d_시나리오'!$J$6-'d_시나리오'!$H$6)*('d_시나리오'!$I$6-'d_시나리오'!$H$6)),'d_시나리오'!$J$6-SQRT((1-O1034)*('d_시나리오'!$J$6-'d_시나리오'!$H$6)*('d_시나리오'!$J$6-'d_시나리오'!$I$6))))</f>
        <v/>
      </c>
      <c r="Q1034">
        <f>INDEX('d_분포'!$B$2:$B$57,RANDBETWEEN(1,56))</f>
        <v/>
      </c>
      <c r="R1034">
        <f>BETAINV(RAND(),5,5)</f>
        <v/>
      </c>
      <c r="S1034">
        <f>'d_고정'!$B$1*'6_기대효과'!$H$7*('d_시나리오'!$I$7/'d_고정'!$B$2)*B1034</f>
        <v/>
      </c>
      <c r="T1034">
        <f>S1034*D1034</f>
        <v/>
      </c>
      <c r="U1034">
        <f>S1034*F1034*H1034</f>
        <v/>
      </c>
      <c r="V1034">
        <f>S1034*F1034*(H1034-1)</f>
        <v/>
      </c>
      <c r="W1034">
        <f>U1034*J1034</f>
        <v/>
      </c>
      <c r="X1034">
        <f>T1034+W1034</f>
        <v/>
      </c>
      <c r="Y1034">
        <f>(T1034*E1034+W1034*L1034)*(1-R1034-'d_고정'!$B$13)</f>
        <v/>
      </c>
      <c r="Z1034">
        <f>(U1034*N1034*Q1034+'d_고정'!$B$3*('6_기대효과'!$H$7/8)*Q1034*'d_고정'!$B$10*P1034*('6_기대효과'!$K$7/'d_고정'!$B$9))*(1-R1034)</f>
        <v/>
      </c>
      <c r="AA1034">
        <f>W1034*L1034*(1-R1034-'d_고정'!$B$13)+U1034*MAX(N1034-'d_고정'!$B$10*P1034*('6_기대효과'!$K$7/'d_고정'!$B$9),0)*Q1034*(1-R1034)</f>
        <v/>
      </c>
      <c r="AB1034">
        <f>Y1034+Z1034</f>
        <v/>
      </c>
      <c r="AC1034">
        <f>Y1034/('d_고정'!$B$5*'6_기대효과'!$H$7/8)/'d_고정'!$B$6</f>
        <v/>
      </c>
      <c r="AD1034">
        <f>Y1034/('d_고정'!$B$8*'6_기대효과'!$H$7/8)</f>
        <v/>
      </c>
    </row>
    <row r="1035">
      <c r="A1035">
        <f>RAND()</f>
        <v/>
      </c>
      <c r="B1035">
        <f>IF('d_시나리오'!$J$2='d_시나리오'!$H$2,'d_시나리오'!$I$2,IF(A1035&lt;('d_시나리오'!$I$2-'d_시나리오'!$H$2)/('d_시나리오'!$J$2-'d_시나리오'!$H$2),'d_시나리오'!$H$2+SQRT(A1035*('d_시나리오'!$J$2-'d_시나리오'!$H$2)*('d_시나리오'!$I$2-'d_시나리오'!$H$2)),'d_시나리오'!$J$2-SQRT((1-A1035)*('d_시나리오'!$J$2-'d_시나리오'!$H$2)*('d_시나리오'!$J$2-'d_시나리오'!$I$2))))</f>
        <v/>
      </c>
      <c r="C1035">
        <f>RAND()</f>
        <v/>
      </c>
      <c r="D1035">
        <f>BETAINV(RAND(),IF(C1035&lt;'d_고정'!$B$26,'d_고정'!$B$23,'d_고정'!$B$16)+1,'d_고정'!$B$17-IF(C1035&lt;'d_고정'!$B$26,'d_고정'!$B$23,'d_고정'!$B$16)+1)*('d_고정'!$B$14+('d_고정'!$B$15-'d_고정'!$B$14)*RAND())</f>
        <v/>
      </c>
      <c r="E1035">
        <f>INDEX('d_분포'!$A$2:$A$28,RANDBETWEEN(1,27))</f>
        <v/>
      </c>
      <c r="F1035">
        <f>INDEX('d_분포'!$C$2:$C$5,RANDBETWEEN(1,4))*(0.9+0.2*RAND())</f>
        <v/>
      </c>
      <c r="G1035">
        <f>RAND()</f>
        <v/>
      </c>
      <c r="H1035">
        <f>(F1035+(1-F1035)*('d_고정'!$B$22*BETAINV(RAND(),IF(G1035&lt;'d_고정'!$B$26,'d_고정'!$B$25,'d_고정'!$B$20)+1,'d_고정'!$B$21-IF(G1035&lt;'d_고정'!$B$26,'d_고정'!$B$25,'d_고정'!$B$20)+1)+(1-'d_고정'!$B$22)*BETAINV(RAND(),IF(G1035&lt;'d_고정'!$B$26,'d_고정'!$B$24,'d_고정'!$B$18)+1,'d_고정'!$B$19-IF(G1035&lt;'d_고정'!$B$26,'d_고정'!$B$24,'d_고정'!$B$18)+1))*('d_고정'!$B$14+('d_고정'!$B$15-'d_고정'!$B$14)*RAND()))/F1035</f>
        <v/>
      </c>
      <c r="I1035">
        <f>RAND()</f>
        <v/>
      </c>
      <c r="J1035">
        <f>IF('d_시나리오'!$J$3='d_시나리오'!$H$3,'d_시나리오'!$I$3,IF(I1035&lt;('d_시나리오'!$I$3-'d_시나리오'!$H$3)/('d_시나리오'!$J$3-'d_시나리오'!$H$3),'d_시나리오'!$H$3+SQRT(I1035*('d_시나리오'!$J$3-'d_시나리오'!$H$3)*('d_시나리오'!$I$3-'d_시나리오'!$H$3)),'d_시나리오'!$J$3-SQRT((1-I1035)*('d_시나리오'!$J$3-'d_시나리오'!$H$3)*('d_시나리오'!$J$3-'d_시나리오'!$I$3))))</f>
        <v/>
      </c>
      <c r="K1035">
        <f>RAND()</f>
        <v/>
      </c>
      <c r="L1035">
        <f>IF('d_시나리오'!$J$4='d_시나리오'!$H$4,'d_시나리오'!$I$4,IF(K1035&lt;('d_시나리오'!$I$4-'d_시나리오'!$H$4)/('d_시나리오'!$J$4-'d_시나리오'!$H$4),'d_시나리오'!$H$4+SQRT(K1035*('d_시나리오'!$J$4-'d_시나리오'!$H$4)*('d_시나리오'!$I$4-'d_시나리오'!$H$4)),'d_시나리오'!$J$4-SQRT((1-K1035)*('d_시나리오'!$J$4-'d_시나리오'!$H$4)*('d_시나리오'!$J$4-'d_시나리오'!$I$4))))</f>
        <v/>
      </c>
      <c r="M1035">
        <f>RAND()</f>
        <v/>
      </c>
      <c r="N1035">
        <f>IF('d_시나리오'!$J$5='d_시나리오'!$H$5,'d_시나리오'!$I$5,IF(M1035&lt;('d_시나리오'!$I$5-'d_시나리오'!$H$5)/('d_시나리오'!$J$5-'d_시나리오'!$H$5),'d_시나리오'!$H$5+SQRT(M1035*('d_시나리오'!$J$5-'d_시나리오'!$H$5)*('d_시나리오'!$I$5-'d_시나리오'!$H$5)),'d_시나리오'!$J$5-SQRT((1-M1035)*('d_시나리오'!$J$5-'d_시나리오'!$H$5)*('d_시나리오'!$J$5-'d_시나리오'!$I$5))))</f>
        <v/>
      </c>
      <c r="O1035">
        <f>RAND()</f>
        <v/>
      </c>
      <c r="P1035">
        <f>IF('d_시나리오'!$J$6='d_시나리오'!$H$6,'d_시나리오'!$I$6,IF(O1035&lt;('d_시나리오'!$I$6-'d_시나리오'!$H$6)/('d_시나리오'!$J$6-'d_시나리오'!$H$6),'d_시나리오'!$H$6+SQRT(O1035*('d_시나리오'!$J$6-'d_시나리오'!$H$6)*('d_시나리오'!$I$6-'d_시나리오'!$H$6)),'d_시나리오'!$J$6-SQRT((1-O1035)*('d_시나리오'!$J$6-'d_시나리오'!$H$6)*('d_시나리오'!$J$6-'d_시나리오'!$I$6))))</f>
        <v/>
      </c>
      <c r="Q1035">
        <f>INDEX('d_분포'!$B$2:$B$57,RANDBETWEEN(1,56))</f>
        <v/>
      </c>
      <c r="R1035">
        <f>BETAINV(RAND(),5,5)</f>
        <v/>
      </c>
      <c r="S1035">
        <f>'d_고정'!$B$1*'6_기대효과'!$H$7*('d_시나리오'!$I$7/'d_고정'!$B$2)*B1035</f>
        <v/>
      </c>
      <c r="T1035">
        <f>S1035*D1035</f>
        <v/>
      </c>
      <c r="U1035">
        <f>S1035*F1035*H1035</f>
        <v/>
      </c>
      <c r="V1035">
        <f>S1035*F1035*(H1035-1)</f>
        <v/>
      </c>
      <c r="W1035">
        <f>U1035*J1035</f>
        <v/>
      </c>
      <c r="X1035">
        <f>T1035+W1035</f>
        <v/>
      </c>
      <c r="Y1035">
        <f>(T1035*E1035+W1035*L1035)*(1-R1035-'d_고정'!$B$13)</f>
        <v/>
      </c>
      <c r="Z1035">
        <f>(U1035*N1035*Q1035+'d_고정'!$B$3*('6_기대효과'!$H$7/8)*Q1035*'d_고정'!$B$10*P1035*('6_기대효과'!$K$7/'d_고정'!$B$9))*(1-R1035)</f>
        <v/>
      </c>
      <c r="AA1035">
        <f>W1035*L1035*(1-R1035-'d_고정'!$B$13)+U1035*MAX(N1035-'d_고정'!$B$10*P1035*('6_기대효과'!$K$7/'d_고정'!$B$9),0)*Q1035*(1-R1035)</f>
        <v/>
      </c>
      <c r="AB1035">
        <f>Y1035+Z1035</f>
        <v/>
      </c>
      <c r="AC1035">
        <f>Y1035/('d_고정'!$B$5*'6_기대효과'!$H$7/8)/'d_고정'!$B$6</f>
        <v/>
      </c>
      <c r="AD1035">
        <f>Y1035/('d_고정'!$B$8*'6_기대효과'!$H$7/8)</f>
        <v/>
      </c>
    </row>
    <row r="1036">
      <c r="A1036">
        <f>RAND()</f>
        <v/>
      </c>
      <c r="B1036">
        <f>IF('d_시나리오'!$J$2='d_시나리오'!$H$2,'d_시나리오'!$I$2,IF(A1036&lt;('d_시나리오'!$I$2-'d_시나리오'!$H$2)/('d_시나리오'!$J$2-'d_시나리오'!$H$2),'d_시나리오'!$H$2+SQRT(A1036*('d_시나리오'!$J$2-'d_시나리오'!$H$2)*('d_시나리오'!$I$2-'d_시나리오'!$H$2)),'d_시나리오'!$J$2-SQRT((1-A1036)*('d_시나리오'!$J$2-'d_시나리오'!$H$2)*('d_시나리오'!$J$2-'d_시나리오'!$I$2))))</f>
        <v/>
      </c>
      <c r="C1036">
        <f>RAND()</f>
        <v/>
      </c>
      <c r="D1036">
        <f>BETAINV(RAND(),IF(C1036&lt;'d_고정'!$B$26,'d_고정'!$B$23,'d_고정'!$B$16)+1,'d_고정'!$B$17-IF(C1036&lt;'d_고정'!$B$26,'d_고정'!$B$23,'d_고정'!$B$16)+1)*('d_고정'!$B$14+('d_고정'!$B$15-'d_고정'!$B$14)*RAND())</f>
        <v/>
      </c>
      <c r="E1036">
        <f>INDEX('d_분포'!$A$2:$A$28,RANDBETWEEN(1,27))</f>
        <v/>
      </c>
      <c r="F1036">
        <f>INDEX('d_분포'!$C$2:$C$5,RANDBETWEEN(1,4))*(0.9+0.2*RAND())</f>
        <v/>
      </c>
      <c r="G1036">
        <f>RAND()</f>
        <v/>
      </c>
      <c r="H1036">
        <f>(F1036+(1-F1036)*('d_고정'!$B$22*BETAINV(RAND(),IF(G1036&lt;'d_고정'!$B$26,'d_고정'!$B$25,'d_고정'!$B$20)+1,'d_고정'!$B$21-IF(G1036&lt;'d_고정'!$B$26,'d_고정'!$B$25,'d_고정'!$B$20)+1)+(1-'d_고정'!$B$22)*BETAINV(RAND(),IF(G1036&lt;'d_고정'!$B$26,'d_고정'!$B$24,'d_고정'!$B$18)+1,'d_고정'!$B$19-IF(G1036&lt;'d_고정'!$B$26,'d_고정'!$B$24,'d_고정'!$B$18)+1))*('d_고정'!$B$14+('d_고정'!$B$15-'d_고정'!$B$14)*RAND()))/F1036</f>
        <v/>
      </c>
      <c r="I1036">
        <f>RAND()</f>
        <v/>
      </c>
      <c r="J1036">
        <f>IF('d_시나리오'!$J$3='d_시나리오'!$H$3,'d_시나리오'!$I$3,IF(I1036&lt;('d_시나리오'!$I$3-'d_시나리오'!$H$3)/('d_시나리오'!$J$3-'d_시나리오'!$H$3),'d_시나리오'!$H$3+SQRT(I1036*('d_시나리오'!$J$3-'d_시나리오'!$H$3)*('d_시나리오'!$I$3-'d_시나리오'!$H$3)),'d_시나리오'!$J$3-SQRT((1-I1036)*('d_시나리오'!$J$3-'d_시나리오'!$H$3)*('d_시나리오'!$J$3-'d_시나리오'!$I$3))))</f>
        <v/>
      </c>
      <c r="K1036">
        <f>RAND()</f>
        <v/>
      </c>
      <c r="L1036">
        <f>IF('d_시나리오'!$J$4='d_시나리오'!$H$4,'d_시나리오'!$I$4,IF(K1036&lt;('d_시나리오'!$I$4-'d_시나리오'!$H$4)/('d_시나리오'!$J$4-'d_시나리오'!$H$4),'d_시나리오'!$H$4+SQRT(K1036*('d_시나리오'!$J$4-'d_시나리오'!$H$4)*('d_시나리오'!$I$4-'d_시나리오'!$H$4)),'d_시나리오'!$J$4-SQRT((1-K1036)*('d_시나리오'!$J$4-'d_시나리오'!$H$4)*('d_시나리오'!$J$4-'d_시나리오'!$I$4))))</f>
        <v/>
      </c>
      <c r="M1036">
        <f>RAND()</f>
        <v/>
      </c>
      <c r="N1036">
        <f>IF('d_시나리오'!$J$5='d_시나리오'!$H$5,'d_시나리오'!$I$5,IF(M1036&lt;('d_시나리오'!$I$5-'d_시나리오'!$H$5)/('d_시나리오'!$J$5-'d_시나리오'!$H$5),'d_시나리오'!$H$5+SQRT(M1036*('d_시나리오'!$J$5-'d_시나리오'!$H$5)*('d_시나리오'!$I$5-'d_시나리오'!$H$5)),'d_시나리오'!$J$5-SQRT((1-M1036)*('d_시나리오'!$J$5-'d_시나리오'!$H$5)*('d_시나리오'!$J$5-'d_시나리오'!$I$5))))</f>
        <v/>
      </c>
      <c r="O1036">
        <f>RAND()</f>
        <v/>
      </c>
      <c r="P1036">
        <f>IF('d_시나리오'!$J$6='d_시나리오'!$H$6,'d_시나리오'!$I$6,IF(O1036&lt;('d_시나리오'!$I$6-'d_시나리오'!$H$6)/('d_시나리오'!$J$6-'d_시나리오'!$H$6),'d_시나리오'!$H$6+SQRT(O1036*('d_시나리오'!$J$6-'d_시나리오'!$H$6)*('d_시나리오'!$I$6-'d_시나리오'!$H$6)),'d_시나리오'!$J$6-SQRT((1-O1036)*('d_시나리오'!$J$6-'d_시나리오'!$H$6)*('d_시나리오'!$J$6-'d_시나리오'!$I$6))))</f>
        <v/>
      </c>
      <c r="Q1036">
        <f>INDEX('d_분포'!$B$2:$B$57,RANDBETWEEN(1,56))</f>
        <v/>
      </c>
      <c r="R1036">
        <f>BETAINV(RAND(),5,5)</f>
        <v/>
      </c>
      <c r="S1036">
        <f>'d_고정'!$B$1*'6_기대효과'!$H$7*('d_시나리오'!$I$7/'d_고정'!$B$2)*B1036</f>
        <v/>
      </c>
      <c r="T1036">
        <f>S1036*D1036</f>
        <v/>
      </c>
      <c r="U1036">
        <f>S1036*F1036*H1036</f>
        <v/>
      </c>
      <c r="V1036">
        <f>S1036*F1036*(H1036-1)</f>
        <v/>
      </c>
      <c r="W1036">
        <f>U1036*J1036</f>
        <v/>
      </c>
      <c r="X1036">
        <f>T1036+W1036</f>
        <v/>
      </c>
      <c r="Y1036">
        <f>(T1036*E1036+W1036*L1036)*(1-R1036-'d_고정'!$B$13)</f>
        <v/>
      </c>
      <c r="Z1036">
        <f>(U1036*N1036*Q1036+'d_고정'!$B$3*('6_기대효과'!$H$7/8)*Q1036*'d_고정'!$B$10*P1036*('6_기대효과'!$K$7/'d_고정'!$B$9))*(1-R1036)</f>
        <v/>
      </c>
      <c r="AA1036">
        <f>W1036*L1036*(1-R1036-'d_고정'!$B$13)+U1036*MAX(N1036-'d_고정'!$B$10*P1036*('6_기대효과'!$K$7/'d_고정'!$B$9),0)*Q1036*(1-R1036)</f>
        <v/>
      </c>
      <c r="AB1036">
        <f>Y1036+Z1036</f>
        <v/>
      </c>
      <c r="AC1036">
        <f>Y1036/('d_고정'!$B$5*'6_기대효과'!$H$7/8)/'d_고정'!$B$6</f>
        <v/>
      </c>
      <c r="AD1036">
        <f>Y1036/('d_고정'!$B$8*'6_기대효과'!$H$7/8)</f>
        <v/>
      </c>
    </row>
    <row r="1037">
      <c r="A1037">
        <f>RAND()</f>
        <v/>
      </c>
      <c r="B1037">
        <f>IF('d_시나리오'!$J$2='d_시나리오'!$H$2,'d_시나리오'!$I$2,IF(A1037&lt;('d_시나리오'!$I$2-'d_시나리오'!$H$2)/('d_시나리오'!$J$2-'d_시나리오'!$H$2),'d_시나리오'!$H$2+SQRT(A1037*('d_시나리오'!$J$2-'d_시나리오'!$H$2)*('d_시나리오'!$I$2-'d_시나리오'!$H$2)),'d_시나리오'!$J$2-SQRT((1-A1037)*('d_시나리오'!$J$2-'d_시나리오'!$H$2)*('d_시나리오'!$J$2-'d_시나리오'!$I$2))))</f>
        <v/>
      </c>
      <c r="C1037">
        <f>RAND()</f>
        <v/>
      </c>
      <c r="D1037">
        <f>BETAINV(RAND(),IF(C1037&lt;'d_고정'!$B$26,'d_고정'!$B$23,'d_고정'!$B$16)+1,'d_고정'!$B$17-IF(C1037&lt;'d_고정'!$B$26,'d_고정'!$B$23,'d_고정'!$B$16)+1)*('d_고정'!$B$14+('d_고정'!$B$15-'d_고정'!$B$14)*RAND())</f>
        <v/>
      </c>
      <c r="E1037">
        <f>INDEX('d_분포'!$A$2:$A$28,RANDBETWEEN(1,27))</f>
        <v/>
      </c>
      <c r="F1037">
        <f>INDEX('d_분포'!$C$2:$C$5,RANDBETWEEN(1,4))*(0.9+0.2*RAND())</f>
        <v/>
      </c>
      <c r="G1037">
        <f>RAND()</f>
        <v/>
      </c>
      <c r="H1037">
        <f>(F1037+(1-F1037)*('d_고정'!$B$22*BETAINV(RAND(),IF(G1037&lt;'d_고정'!$B$26,'d_고정'!$B$25,'d_고정'!$B$20)+1,'d_고정'!$B$21-IF(G1037&lt;'d_고정'!$B$26,'d_고정'!$B$25,'d_고정'!$B$20)+1)+(1-'d_고정'!$B$22)*BETAINV(RAND(),IF(G1037&lt;'d_고정'!$B$26,'d_고정'!$B$24,'d_고정'!$B$18)+1,'d_고정'!$B$19-IF(G1037&lt;'d_고정'!$B$26,'d_고정'!$B$24,'d_고정'!$B$18)+1))*('d_고정'!$B$14+('d_고정'!$B$15-'d_고정'!$B$14)*RAND()))/F1037</f>
        <v/>
      </c>
      <c r="I1037">
        <f>RAND()</f>
        <v/>
      </c>
      <c r="J1037">
        <f>IF('d_시나리오'!$J$3='d_시나리오'!$H$3,'d_시나리오'!$I$3,IF(I1037&lt;('d_시나리오'!$I$3-'d_시나리오'!$H$3)/('d_시나리오'!$J$3-'d_시나리오'!$H$3),'d_시나리오'!$H$3+SQRT(I1037*('d_시나리오'!$J$3-'d_시나리오'!$H$3)*('d_시나리오'!$I$3-'d_시나리오'!$H$3)),'d_시나리오'!$J$3-SQRT((1-I1037)*('d_시나리오'!$J$3-'d_시나리오'!$H$3)*('d_시나리오'!$J$3-'d_시나리오'!$I$3))))</f>
        <v/>
      </c>
      <c r="K1037">
        <f>RAND()</f>
        <v/>
      </c>
      <c r="L1037">
        <f>IF('d_시나리오'!$J$4='d_시나리오'!$H$4,'d_시나리오'!$I$4,IF(K1037&lt;('d_시나리오'!$I$4-'d_시나리오'!$H$4)/('d_시나리오'!$J$4-'d_시나리오'!$H$4),'d_시나리오'!$H$4+SQRT(K1037*('d_시나리오'!$J$4-'d_시나리오'!$H$4)*('d_시나리오'!$I$4-'d_시나리오'!$H$4)),'d_시나리오'!$J$4-SQRT((1-K1037)*('d_시나리오'!$J$4-'d_시나리오'!$H$4)*('d_시나리오'!$J$4-'d_시나리오'!$I$4))))</f>
        <v/>
      </c>
      <c r="M1037">
        <f>RAND()</f>
        <v/>
      </c>
      <c r="N1037">
        <f>IF('d_시나리오'!$J$5='d_시나리오'!$H$5,'d_시나리오'!$I$5,IF(M1037&lt;('d_시나리오'!$I$5-'d_시나리오'!$H$5)/('d_시나리오'!$J$5-'d_시나리오'!$H$5),'d_시나리오'!$H$5+SQRT(M1037*('d_시나리오'!$J$5-'d_시나리오'!$H$5)*('d_시나리오'!$I$5-'d_시나리오'!$H$5)),'d_시나리오'!$J$5-SQRT((1-M1037)*('d_시나리오'!$J$5-'d_시나리오'!$H$5)*('d_시나리오'!$J$5-'d_시나리오'!$I$5))))</f>
        <v/>
      </c>
      <c r="O1037">
        <f>RAND()</f>
        <v/>
      </c>
      <c r="P1037">
        <f>IF('d_시나리오'!$J$6='d_시나리오'!$H$6,'d_시나리오'!$I$6,IF(O1037&lt;('d_시나리오'!$I$6-'d_시나리오'!$H$6)/('d_시나리오'!$J$6-'d_시나리오'!$H$6),'d_시나리오'!$H$6+SQRT(O1037*('d_시나리오'!$J$6-'d_시나리오'!$H$6)*('d_시나리오'!$I$6-'d_시나리오'!$H$6)),'d_시나리오'!$J$6-SQRT((1-O1037)*('d_시나리오'!$J$6-'d_시나리오'!$H$6)*('d_시나리오'!$J$6-'d_시나리오'!$I$6))))</f>
        <v/>
      </c>
      <c r="Q1037">
        <f>INDEX('d_분포'!$B$2:$B$57,RANDBETWEEN(1,56))</f>
        <v/>
      </c>
      <c r="R1037">
        <f>BETAINV(RAND(),5,5)</f>
        <v/>
      </c>
      <c r="S1037">
        <f>'d_고정'!$B$1*'6_기대효과'!$H$7*('d_시나리오'!$I$7/'d_고정'!$B$2)*B1037</f>
        <v/>
      </c>
      <c r="T1037">
        <f>S1037*D1037</f>
        <v/>
      </c>
      <c r="U1037">
        <f>S1037*F1037*H1037</f>
        <v/>
      </c>
      <c r="V1037">
        <f>S1037*F1037*(H1037-1)</f>
        <v/>
      </c>
      <c r="W1037">
        <f>U1037*J1037</f>
        <v/>
      </c>
      <c r="X1037">
        <f>T1037+W1037</f>
        <v/>
      </c>
      <c r="Y1037">
        <f>(T1037*E1037+W1037*L1037)*(1-R1037-'d_고정'!$B$13)</f>
        <v/>
      </c>
      <c r="Z1037">
        <f>(U1037*N1037*Q1037+'d_고정'!$B$3*('6_기대효과'!$H$7/8)*Q1037*'d_고정'!$B$10*P1037*('6_기대효과'!$K$7/'d_고정'!$B$9))*(1-R1037)</f>
        <v/>
      </c>
      <c r="AA1037">
        <f>W1037*L1037*(1-R1037-'d_고정'!$B$13)+U1037*MAX(N1037-'d_고정'!$B$10*P1037*('6_기대효과'!$K$7/'d_고정'!$B$9),0)*Q1037*(1-R1037)</f>
        <v/>
      </c>
      <c r="AB1037">
        <f>Y1037+Z1037</f>
        <v/>
      </c>
      <c r="AC1037">
        <f>Y1037/('d_고정'!$B$5*'6_기대효과'!$H$7/8)/'d_고정'!$B$6</f>
        <v/>
      </c>
      <c r="AD1037">
        <f>Y1037/('d_고정'!$B$8*'6_기대효과'!$H$7/8)</f>
        <v/>
      </c>
    </row>
    <row r="1038">
      <c r="A1038">
        <f>RAND()</f>
        <v/>
      </c>
      <c r="B1038">
        <f>IF('d_시나리오'!$J$2='d_시나리오'!$H$2,'d_시나리오'!$I$2,IF(A1038&lt;('d_시나리오'!$I$2-'d_시나리오'!$H$2)/('d_시나리오'!$J$2-'d_시나리오'!$H$2),'d_시나리오'!$H$2+SQRT(A1038*('d_시나리오'!$J$2-'d_시나리오'!$H$2)*('d_시나리오'!$I$2-'d_시나리오'!$H$2)),'d_시나리오'!$J$2-SQRT((1-A1038)*('d_시나리오'!$J$2-'d_시나리오'!$H$2)*('d_시나리오'!$J$2-'d_시나리오'!$I$2))))</f>
        <v/>
      </c>
      <c r="C1038">
        <f>RAND()</f>
        <v/>
      </c>
      <c r="D1038">
        <f>BETAINV(RAND(),IF(C1038&lt;'d_고정'!$B$26,'d_고정'!$B$23,'d_고정'!$B$16)+1,'d_고정'!$B$17-IF(C1038&lt;'d_고정'!$B$26,'d_고정'!$B$23,'d_고정'!$B$16)+1)*('d_고정'!$B$14+('d_고정'!$B$15-'d_고정'!$B$14)*RAND())</f>
        <v/>
      </c>
      <c r="E1038">
        <f>INDEX('d_분포'!$A$2:$A$28,RANDBETWEEN(1,27))</f>
        <v/>
      </c>
      <c r="F1038">
        <f>INDEX('d_분포'!$C$2:$C$5,RANDBETWEEN(1,4))*(0.9+0.2*RAND())</f>
        <v/>
      </c>
      <c r="G1038">
        <f>RAND()</f>
        <v/>
      </c>
      <c r="H1038">
        <f>(F1038+(1-F1038)*('d_고정'!$B$22*BETAINV(RAND(),IF(G1038&lt;'d_고정'!$B$26,'d_고정'!$B$25,'d_고정'!$B$20)+1,'d_고정'!$B$21-IF(G1038&lt;'d_고정'!$B$26,'d_고정'!$B$25,'d_고정'!$B$20)+1)+(1-'d_고정'!$B$22)*BETAINV(RAND(),IF(G1038&lt;'d_고정'!$B$26,'d_고정'!$B$24,'d_고정'!$B$18)+1,'d_고정'!$B$19-IF(G1038&lt;'d_고정'!$B$26,'d_고정'!$B$24,'d_고정'!$B$18)+1))*('d_고정'!$B$14+('d_고정'!$B$15-'d_고정'!$B$14)*RAND()))/F1038</f>
        <v/>
      </c>
      <c r="I1038">
        <f>RAND()</f>
        <v/>
      </c>
      <c r="J1038">
        <f>IF('d_시나리오'!$J$3='d_시나리오'!$H$3,'d_시나리오'!$I$3,IF(I1038&lt;('d_시나리오'!$I$3-'d_시나리오'!$H$3)/('d_시나리오'!$J$3-'d_시나리오'!$H$3),'d_시나리오'!$H$3+SQRT(I1038*('d_시나리오'!$J$3-'d_시나리오'!$H$3)*('d_시나리오'!$I$3-'d_시나리오'!$H$3)),'d_시나리오'!$J$3-SQRT((1-I1038)*('d_시나리오'!$J$3-'d_시나리오'!$H$3)*('d_시나리오'!$J$3-'d_시나리오'!$I$3))))</f>
        <v/>
      </c>
      <c r="K1038">
        <f>RAND()</f>
        <v/>
      </c>
      <c r="L1038">
        <f>IF('d_시나리오'!$J$4='d_시나리오'!$H$4,'d_시나리오'!$I$4,IF(K1038&lt;('d_시나리오'!$I$4-'d_시나리오'!$H$4)/('d_시나리오'!$J$4-'d_시나리오'!$H$4),'d_시나리오'!$H$4+SQRT(K1038*('d_시나리오'!$J$4-'d_시나리오'!$H$4)*('d_시나리오'!$I$4-'d_시나리오'!$H$4)),'d_시나리오'!$J$4-SQRT((1-K1038)*('d_시나리오'!$J$4-'d_시나리오'!$H$4)*('d_시나리오'!$J$4-'d_시나리오'!$I$4))))</f>
        <v/>
      </c>
      <c r="M1038">
        <f>RAND()</f>
        <v/>
      </c>
      <c r="N1038">
        <f>IF('d_시나리오'!$J$5='d_시나리오'!$H$5,'d_시나리오'!$I$5,IF(M1038&lt;('d_시나리오'!$I$5-'d_시나리오'!$H$5)/('d_시나리오'!$J$5-'d_시나리오'!$H$5),'d_시나리오'!$H$5+SQRT(M1038*('d_시나리오'!$J$5-'d_시나리오'!$H$5)*('d_시나리오'!$I$5-'d_시나리오'!$H$5)),'d_시나리오'!$J$5-SQRT((1-M1038)*('d_시나리오'!$J$5-'d_시나리오'!$H$5)*('d_시나리오'!$J$5-'d_시나리오'!$I$5))))</f>
        <v/>
      </c>
      <c r="O1038">
        <f>RAND()</f>
        <v/>
      </c>
      <c r="P1038">
        <f>IF('d_시나리오'!$J$6='d_시나리오'!$H$6,'d_시나리오'!$I$6,IF(O1038&lt;('d_시나리오'!$I$6-'d_시나리오'!$H$6)/('d_시나리오'!$J$6-'d_시나리오'!$H$6),'d_시나리오'!$H$6+SQRT(O1038*('d_시나리오'!$J$6-'d_시나리오'!$H$6)*('d_시나리오'!$I$6-'d_시나리오'!$H$6)),'d_시나리오'!$J$6-SQRT((1-O1038)*('d_시나리오'!$J$6-'d_시나리오'!$H$6)*('d_시나리오'!$J$6-'d_시나리오'!$I$6))))</f>
        <v/>
      </c>
      <c r="Q1038">
        <f>INDEX('d_분포'!$B$2:$B$57,RANDBETWEEN(1,56))</f>
        <v/>
      </c>
      <c r="R1038">
        <f>BETAINV(RAND(),5,5)</f>
        <v/>
      </c>
      <c r="S1038">
        <f>'d_고정'!$B$1*'6_기대효과'!$H$7*('d_시나리오'!$I$7/'d_고정'!$B$2)*B1038</f>
        <v/>
      </c>
      <c r="T1038">
        <f>S1038*D1038</f>
        <v/>
      </c>
      <c r="U1038">
        <f>S1038*F1038*H1038</f>
        <v/>
      </c>
      <c r="V1038">
        <f>S1038*F1038*(H1038-1)</f>
        <v/>
      </c>
      <c r="W1038">
        <f>U1038*J1038</f>
        <v/>
      </c>
      <c r="X1038">
        <f>T1038+W1038</f>
        <v/>
      </c>
      <c r="Y1038">
        <f>(T1038*E1038+W1038*L1038)*(1-R1038-'d_고정'!$B$13)</f>
        <v/>
      </c>
      <c r="Z1038">
        <f>(U1038*N1038*Q1038+'d_고정'!$B$3*('6_기대효과'!$H$7/8)*Q1038*'d_고정'!$B$10*P1038*('6_기대효과'!$K$7/'d_고정'!$B$9))*(1-R1038)</f>
        <v/>
      </c>
      <c r="AA1038">
        <f>W1038*L1038*(1-R1038-'d_고정'!$B$13)+U1038*MAX(N1038-'d_고정'!$B$10*P1038*('6_기대효과'!$K$7/'d_고정'!$B$9),0)*Q1038*(1-R1038)</f>
        <v/>
      </c>
      <c r="AB1038">
        <f>Y1038+Z1038</f>
        <v/>
      </c>
      <c r="AC1038">
        <f>Y1038/('d_고정'!$B$5*'6_기대효과'!$H$7/8)/'d_고정'!$B$6</f>
        <v/>
      </c>
      <c r="AD1038">
        <f>Y1038/('d_고정'!$B$8*'6_기대효과'!$H$7/8)</f>
        <v/>
      </c>
    </row>
    <row r="1039">
      <c r="A1039">
        <f>RAND()</f>
        <v/>
      </c>
      <c r="B1039">
        <f>IF('d_시나리오'!$J$2='d_시나리오'!$H$2,'d_시나리오'!$I$2,IF(A1039&lt;('d_시나리오'!$I$2-'d_시나리오'!$H$2)/('d_시나리오'!$J$2-'d_시나리오'!$H$2),'d_시나리오'!$H$2+SQRT(A1039*('d_시나리오'!$J$2-'d_시나리오'!$H$2)*('d_시나리오'!$I$2-'d_시나리오'!$H$2)),'d_시나리오'!$J$2-SQRT((1-A1039)*('d_시나리오'!$J$2-'d_시나리오'!$H$2)*('d_시나리오'!$J$2-'d_시나리오'!$I$2))))</f>
        <v/>
      </c>
      <c r="C1039">
        <f>RAND()</f>
        <v/>
      </c>
      <c r="D1039">
        <f>BETAINV(RAND(),IF(C1039&lt;'d_고정'!$B$26,'d_고정'!$B$23,'d_고정'!$B$16)+1,'d_고정'!$B$17-IF(C1039&lt;'d_고정'!$B$26,'d_고정'!$B$23,'d_고정'!$B$16)+1)*('d_고정'!$B$14+('d_고정'!$B$15-'d_고정'!$B$14)*RAND())</f>
        <v/>
      </c>
      <c r="E1039">
        <f>INDEX('d_분포'!$A$2:$A$28,RANDBETWEEN(1,27))</f>
        <v/>
      </c>
      <c r="F1039">
        <f>INDEX('d_분포'!$C$2:$C$5,RANDBETWEEN(1,4))*(0.9+0.2*RAND())</f>
        <v/>
      </c>
      <c r="G1039">
        <f>RAND()</f>
        <v/>
      </c>
      <c r="H1039">
        <f>(F1039+(1-F1039)*('d_고정'!$B$22*BETAINV(RAND(),IF(G1039&lt;'d_고정'!$B$26,'d_고정'!$B$25,'d_고정'!$B$20)+1,'d_고정'!$B$21-IF(G1039&lt;'d_고정'!$B$26,'d_고정'!$B$25,'d_고정'!$B$20)+1)+(1-'d_고정'!$B$22)*BETAINV(RAND(),IF(G1039&lt;'d_고정'!$B$26,'d_고정'!$B$24,'d_고정'!$B$18)+1,'d_고정'!$B$19-IF(G1039&lt;'d_고정'!$B$26,'d_고정'!$B$24,'d_고정'!$B$18)+1))*('d_고정'!$B$14+('d_고정'!$B$15-'d_고정'!$B$14)*RAND()))/F1039</f>
        <v/>
      </c>
      <c r="I1039">
        <f>RAND()</f>
        <v/>
      </c>
      <c r="J1039">
        <f>IF('d_시나리오'!$J$3='d_시나리오'!$H$3,'d_시나리오'!$I$3,IF(I1039&lt;('d_시나리오'!$I$3-'d_시나리오'!$H$3)/('d_시나리오'!$J$3-'d_시나리오'!$H$3),'d_시나리오'!$H$3+SQRT(I1039*('d_시나리오'!$J$3-'d_시나리오'!$H$3)*('d_시나리오'!$I$3-'d_시나리오'!$H$3)),'d_시나리오'!$J$3-SQRT((1-I1039)*('d_시나리오'!$J$3-'d_시나리오'!$H$3)*('d_시나리오'!$J$3-'d_시나리오'!$I$3))))</f>
        <v/>
      </c>
      <c r="K1039">
        <f>RAND()</f>
        <v/>
      </c>
      <c r="L1039">
        <f>IF('d_시나리오'!$J$4='d_시나리오'!$H$4,'d_시나리오'!$I$4,IF(K1039&lt;('d_시나리오'!$I$4-'d_시나리오'!$H$4)/('d_시나리오'!$J$4-'d_시나리오'!$H$4),'d_시나리오'!$H$4+SQRT(K1039*('d_시나리오'!$J$4-'d_시나리오'!$H$4)*('d_시나리오'!$I$4-'d_시나리오'!$H$4)),'d_시나리오'!$J$4-SQRT((1-K1039)*('d_시나리오'!$J$4-'d_시나리오'!$H$4)*('d_시나리오'!$J$4-'d_시나리오'!$I$4))))</f>
        <v/>
      </c>
      <c r="M1039">
        <f>RAND()</f>
        <v/>
      </c>
      <c r="N1039">
        <f>IF('d_시나리오'!$J$5='d_시나리오'!$H$5,'d_시나리오'!$I$5,IF(M1039&lt;('d_시나리오'!$I$5-'d_시나리오'!$H$5)/('d_시나리오'!$J$5-'d_시나리오'!$H$5),'d_시나리오'!$H$5+SQRT(M1039*('d_시나리오'!$J$5-'d_시나리오'!$H$5)*('d_시나리오'!$I$5-'d_시나리오'!$H$5)),'d_시나리오'!$J$5-SQRT((1-M1039)*('d_시나리오'!$J$5-'d_시나리오'!$H$5)*('d_시나리오'!$J$5-'d_시나리오'!$I$5))))</f>
        <v/>
      </c>
      <c r="O1039">
        <f>RAND()</f>
        <v/>
      </c>
      <c r="P1039">
        <f>IF('d_시나리오'!$J$6='d_시나리오'!$H$6,'d_시나리오'!$I$6,IF(O1039&lt;('d_시나리오'!$I$6-'d_시나리오'!$H$6)/('d_시나리오'!$J$6-'d_시나리오'!$H$6),'d_시나리오'!$H$6+SQRT(O1039*('d_시나리오'!$J$6-'d_시나리오'!$H$6)*('d_시나리오'!$I$6-'d_시나리오'!$H$6)),'d_시나리오'!$J$6-SQRT((1-O1039)*('d_시나리오'!$J$6-'d_시나리오'!$H$6)*('d_시나리오'!$J$6-'d_시나리오'!$I$6))))</f>
        <v/>
      </c>
      <c r="Q1039">
        <f>INDEX('d_분포'!$B$2:$B$57,RANDBETWEEN(1,56))</f>
        <v/>
      </c>
      <c r="R1039">
        <f>BETAINV(RAND(),5,5)</f>
        <v/>
      </c>
      <c r="S1039">
        <f>'d_고정'!$B$1*'6_기대효과'!$H$7*('d_시나리오'!$I$7/'d_고정'!$B$2)*B1039</f>
        <v/>
      </c>
      <c r="T1039">
        <f>S1039*D1039</f>
        <v/>
      </c>
      <c r="U1039">
        <f>S1039*F1039*H1039</f>
        <v/>
      </c>
      <c r="V1039">
        <f>S1039*F1039*(H1039-1)</f>
        <v/>
      </c>
      <c r="W1039">
        <f>U1039*J1039</f>
        <v/>
      </c>
      <c r="X1039">
        <f>T1039+W1039</f>
        <v/>
      </c>
      <c r="Y1039">
        <f>(T1039*E1039+W1039*L1039)*(1-R1039-'d_고정'!$B$13)</f>
        <v/>
      </c>
      <c r="Z1039">
        <f>(U1039*N1039*Q1039+'d_고정'!$B$3*('6_기대효과'!$H$7/8)*Q1039*'d_고정'!$B$10*P1039*('6_기대효과'!$K$7/'d_고정'!$B$9))*(1-R1039)</f>
        <v/>
      </c>
      <c r="AA1039">
        <f>W1039*L1039*(1-R1039-'d_고정'!$B$13)+U1039*MAX(N1039-'d_고정'!$B$10*P1039*('6_기대효과'!$K$7/'d_고정'!$B$9),0)*Q1039*(1-R1039)</f>
        <v/>
      </c>
      <c r="AB1039">
        <f>Y1039+Z1039</f>
        <v/>
      </c>
      <c r="AC1039">
        <f>Y1039/('d_고정'!$B$5*'6_기대효과'!$H$7/8)/'d_고정'!$B$6</f>
        <v/>
      </c>
      <c r="AD1039">
        <f>Y1039/('d_고정'!$B$8*'6_기대효과'!$H$7/8)</f>
        <v/>
      </c>
    </row>
    <row r="1040">
      <c r="A1040">
        <f>RAND()</f>
        <v/>
      </c>
      <c r="B1040">
        <f>IF('d_시나리오'!$J$2='d_시나리오'!$H$2,'d_시나리오'!$I$2,IF(A1040&lt;('d_시나리오'!$I$2-'d_시나리오'!$H$2)/('d_시나리오'!$J$2-'d_시나리오'!$H$2),'d_시나리오'!$H$2+SQRT(A1040*('d_시나리오'!$J$2-'d_시나리오'!$H$2)*('d_시나리오'!$I$2-'d_시나리오'!$H$2)),'d_시나리오'!$J$2-SQRT((1-A1040)*('d_시나리오'!$J$2-'d_시나리오'!$H$2)*('d_시나리오'!$J$2-'d_시나리오'!$I$2))))</f>
        <v/>
      </c>
      <c r="C1040">
        <f>RAND()</f>
        <v/>
      </c>
      <c r="D1040">
        <f>BETAINV(RAND(),IF(C1040&lt;'d_고정'!$B$26,'d_고정'!$B$23,'d_고정'!$B$16)+1,'d_고정'!$B$17-IF(C1040&lt;'d_고정'!$B$26,'d_고정'!$B$23,'d_고정'!$B$16)+1)*('d_고정'!$B$14+('d_고정'!$B$15-'d_고정'!$B$14)*RAND())</f>
        <v/>
      </c>
      <c r="E1040">
        <f>INDEX('d_분포'!$A$2:$A$28,RANDBETWEEN(1,27))</f>
        <v/>
      </c>
      <c r="F1040">
        <f>INDEX('d_분포'!$C$2:$C$5,RANDBETWEEN(1,4))*(0.9+0.2*RAND())</f>
        <v/>
      </c>
      <c r="G1040">
        <f>RAND()</f>
        <v/>
      </c>
      <c r="H1040">
        <f>(F1040+(1-F1040)*('d_고정'!$B$22*BETAINV(RAND(),IF(G1040&lt;'d_고정'!$B$26,'d_고정'!$B$25,'d_고정'!$B$20)+1,'d_고정'!$B$21-IF(G1040&lt;'d_고정'!$B$26,'d_고정'!$B$25,'d_고정'!$B$20)+1)+(1-'d_고정'!$B$22)*BETAINV(RAND(),IF(G1040&lt;'d_고정'!$B$26,'d_고정'!$B$24,'d_고정'!$B$18)+1,'d_고정'!$B$19-IF(G1040&lt;'d_고정'!$B$26,'d_고정'!$B$24,'d_고정'!$B$18)+1))*('d_고정'!$B$14+('d_고정'!$B$15-'d_고정'!$B$14)*RAND()))/F1040</f>
        <v/>
      </c>
      <c r="I1040">
        <f>RAND()</f>
        <v/>
      </c>
      <c r="J1040">
        <f>IF('d_시나리오'!$J$3='d_시나리오'!$H$3,'d_시나리오'!$I$3,IF(I1040&lt;('d_시나리오'!$I$3-'d_시나리오'!$H$3)/('d_시나리오'!$J$3-'d_시나리오'!$H$3),'d_시나리오'!$H$3+SQRT(I1040*('d_시나리오'!$J$3-'d_시나리오'!$H$3)*('d_시나리오'!$I$3-'d_시나리오'!$H$3)),'d_시나리오'!$J$3-SQRT((1-I1040)*('d_시나리오'!$J$3-'d_시나리오'!$H$3)*('d_시나리오'!$J$3-'d_시나리오'!$I$3))))</f>
        <v/>
      </c>
      <c r="K1040">
        <f>RAND()</f>
        <v/>
      </c>
      <c r="L1040">
        <f>IF('d_시나리오'!$J$4='d_시나리오'!$H$4,'d_시나리오'!$I$4,IF(K1040&lt;('d_시나리오'!$I$4-'d_시나리오'!$H$4)/('d_시나리오'!$J$4-'d_시나리오'!$H$4),'d_시나리오'!$H$4+SQRT(K1040*('d_시나리오'!$J$4-'d_시나리오'!$H$4)*('d_시나리오'!$I$4-'d_시나리오'!$H$4)),'d_시나리오'!$J$4-SQRT((1-K1040)*('d_시나리오'!$J$4-'d_시나리오'!$H$4)*('d_시나리오'!$J$4-'d_시나리오'!$I$4))))</f>
        <v/>
      </c>
      <c r="M1040">
        <f>RAND()</f>
        <v/>
      </c>
      <c r="N1040">
        <f>IF('d_시나리오'!$J$5='d_시나리오'!$H$5,'d_시나리오'!$I$5,IF(M1040&lt;('d_시나리오'!$I$5-'d_시나리오'!$H$5)/('d_시나리오'!$J$5-'d_시나리오'!$H$5),'d_시나리오'!$H$5+SQRT(M1040*('d_시나리오'!$J$5-'d_시나리오'!$H$5)*('d_시나리오'!$I$5-'d_시나리오'!$H$5)),'d_시나리오'!$J$5-SQRT((1-M1040)*('d_시나리오'!$J$5-'d_시나리오'!$H$5)*('d_시나리오'!$J$5-'d_시나리오'!$I$5))))</f>
        <v/>
      </c>
      <c r="O1040">
        <f>RAND()</f>
        <v/>
      </c>
      <c r="P1040">
        <f>IF('d_시나리오'!$J$6='d_시나리오'!$H$6,'d_시나리오'!$I$6,IF(O1040&lt;('d_시나리오'!$I$6-'d_시나리오'!$H$6)/('d_시나리오'!$J$6-'d_시나리오'!$H$6),'d_시나리오'!$H$6+SQRT(O1040*('d_시나리오'!$J$6-'d_시나리오'!$H$6)*('d_시나리오'!$I$6-'d_시나리오'!$H$6)),'d_시나리오'!$J$6-SQRT((1-O1040)*('d_시나리오'!$J$6-'d_시나리오'!$H$6)*('d_시나리오'!$J$6-'d_시나리오'!$I$6))))</f>
        <v/>
      </c>
      <c r="Q1040">
        <f>INDEX('d_분포'!$B$2:$B$57,RANDBETWEEN(1,56))</f>
        <v/>
      </c>
      <c r="R1040">
        <f>BETAINV(RAND(),5,5)</f>
        <v/>
      </c>
      <c r="S1040">
        <f>'d_고정'!$B$1*'6_기대효과'!$H$7*('d_시나리오'!$I$7/'d_고정'!$B$2)*B1040</f>
        <v/>
      </c>
      <c r="T1040">
        <f>S1040*D1040</f>
        <v/>
      </c>
      <c r="U1040">
        <f>S1040*F1040*H1040</f>
        <v/>
      </c>
      <c r="V1040">
        <f>S1040*F1040*(H1040-1)</f>
        <v/>
      </c>
      <c r="W1040">
        <f>U1040*J1040</f>
        <v/>
      </c>
      <c r="X1040">
        <f>T1040+W1040</f>
        <v/>
      </c>
      <c r="Y1040">
        <f>(T1040*E1040+W1040*L1040)*(1-R1040-'d_고정'!$B$13)</f>
        <v/>
      </c>
      <c r="Z1040">
        <f>(U1040*N1040*Q1040+'d_고정'!$B$3*('6_기대효과'!$H$7/8)*Q1040*'d_고정'!$B$10*P1040*('6_기대효과'!$K$7/'d_고정'!$B$9))*(1-R1040)</f>
        <v/>
      </c>
      <c r="AA1040">
        <f>W1040*L1040*(1-R1040-'d_고정'!$B$13)+U1040*MAX(N1040-'d_고정'!$B$10*P1040*('6_기대효과'!$K$7/'d_고정'!$B$9),0)*Q1040*(1-R1040)</f>
        <v/>
      </c>
      <c r="AB1040">
        <f>Y1040+Z1040</f>
        <v/>
      </c>
      <c r="AC1040">
        <f>Y1040/('d_고정'!$B$5*'6_기대효과'!$H$7/8)/'d_고정'!$B$6</f>
        <v/>
      </c>
      <c r="AD1040">
        <f>Y1040/('d_고정'!$B$8*'6_기대효과'!$H$7/8)</f>
        <v/>
      </c>
    </row>
    <row r="1041">
      <c r="A1041">
        <f>RAND()</f>
        <v/>
      </c>
      <c r="B1041">
        <f>IF('d_시나리오'!$J$2='d_시나리오'!$H$2,'d_시나리오'!$I$2,IF(A1041&lt;('d_시나리오'!$I$2-'d_시나리오'!$H$2)/('d_시나리오'!$J$2-'d_시나리오'!$H$2),'d_시나리오'!$H$2+SQRT(A1041*('d_시나리오'!$J$2-'d_시나리오'!$H$2)*('d_시나리오'!$I$2-'d_시나리오'!$H$2)),'d_시나리오'!$J$2-SQRT((1-A1041)*('d_시나리오'!$J$2-'d_시나리오'!$H$2)*('d_시나리오'!$J$2-'d_시나리오'!$I$2))))</f>
        <v/>
      </c>
      <c r="C1041">
        <f>RAND()</f>
        <v/>
      </c>
      <c r="D1041">
        <f>BETAINV(RAND(),IF(C1041&lt;'d_고정'!$B$26,'d_고정'!$B$23,'d_고정'!$B$16)+1,'d_고정'!$B$17-IF(C1041&lt;'d_고정'!$B$26,'d_고정'!$B$23,'d_고정'!$B$16)+1)*('d_고정'!$B$14+('d_고정'!$B$15-'d_고정'!$B$14)*RAND())</f>
        <v/>
      </c>
      <c r="E1041">
        <f>INDEX('d_분포'!$A$2:$A$28,RANDBETWEEN(1,27))</f>
        <v/>
      </c>
      <c r="F1041">
        <f>INDEX('d_분포'!$C$2:$C$5,RANDBETWEEN(1,4))*(0.9+0.2*RAND())</f>
        <v/>
      </c>
      <c r="G1041">
        <f>RAND()</f>
        <v/>
      </c>
      <c r="H1041">
        <f>(F1041+(1-F1041)*('d_고정'!$B$22*BETAINV(RAND(),IF(G1041&lt;'d_고정'!$B$26,'d_고정'!$B$25,'d_고정'!$B$20)+1,'d_고정'!$B$21-IF(G1041&lt;'d_고정'!$B$26,'d_고정'!$B$25,'d_고정'!$B$20)+1)+(1-'d_고정'!$B$22)*BETAINV(RAND(),IF(G1041&lt;'d_고정'!$B$26,'d_고정'!$B$24,'d_고정'!$B$18)+1,'d_고정'!$B$19-IF(G1041&lt;'d_고정'!$B$26,'d_고정'!$B$24,'d_고정'!$B$18)+1))*('d_고정'!$B$14+('d_고정'!$B$15-'d_고정'!$B$14)*RAND()))/F1041</f>
        <v/>
      </c>
      <c r="I1041">
        <f>RAND()</f>
        <v/>
      </c>
      <c r="J1041">
        <f>IF('d_시나리오'!$J$3='d_시나리오'!$H$3,'d_시나리오'!$I$3,IF(I1041&lt;('d_시나리오'!$I$3-'d_시나리오'!$H$3)/('d_시나리오'!$J$3-'d_시나리오'!$H$3),'d_시나리오'!$H$3+SQRT(I1041*('d_시나리오'!$J$3-'d_시나리오'!$H$3)*('d_시나리오'!$I$3-'d_시나리오'!$H$3)),'d_시나리오'!$J$3-SQRT((1-I1041)*('d_시나리오'!$J$3-'d_시나리오'!$H$3)*('d_시나리오'!$J$3-'d_시나리오'!$I$3))))</f>
        <v/>
      </c>
      <c r="K1041">
        <f>RAND()</f>
        <v/>
      </c>
      <c r="L1041">
        <f>IF('d_시나리오'!$J$4='d_시나리오'!$H$4,'d_시나리오'!$I$4,IF(K1041&lt;('d_시나리오'!$I$4-'d_시나리오'!$H$4)/('d_시나리오'!$J$4-'d_시나리오'!$H$4),'d_시나리오'!$H$4+SQRT(K1041*('d_시나리오'!$J$4-'d_시나리오'!$H$4)*('d_시나리오'!$I$4-'d_시나리오'!$H$4)),'d_시나리오'!$J$4-SQRT((1-K1041)*('d_시나리오'!$J$4-'d_시나리오'!$H$4)*('d_시나리오'!$J$4-'d_시나리오'!$I$4))))</f>
        <v/>
      </c>
      <c r="M1041">
        <f>RAND()</f>
        <v/>
      </c>
      <c r="N1041">
        <f>IF('d_시나리오'!$J$5='d_시나리오'!$H$5,'d_시나리오'!$I$5,IF(M1041&lt;('d_시나리오'!$I$5-'d_시나리오'!$H$5)/('d_시나리오'!$J$5-'d_시나리오'!$H$5),'d_시나리오'!$H$5+SQRT(M1041*('d_시나리오'!$J$5-'d_시나리오'!$H$5)*('d_시나리오'!$I$5-'d_시나리오'!$H$5)),'d_시나리오'!$J$5-SQRT((1-M1041)*('d_시나리오'!$J$5-'d_시나리오'!$H$5)*('d_시나리오'!$J$5-'d_시나리오'!$I$5))))</f>
        <v/>
      </c>
      <c r="O1041">
        <f>RAND()</f>
        <v/>
      </c>
      <c r="P1041">
        <f>IF('d_시나리오'!$J$6='d_시나리오'!$H$6,'d_시나리오'!$I$6,IF(O1041&lt;('d_시나리오'!$I$6-'d_시나리오'!$H$6)/('d_시나리오'!$J$6-'d_시나리오'!$H$6),'d_시나리오'!$H$6+SQRT(O1041*('d_시나리오'!$J$6-'d_시나리오'!$H$6)*('d_시나리오'!$I$6-'d_시나리오'!$H$6)),'d_시나리오'!$J$6-SQRT((1-O1041)*('d_시나리오'!$J$6-'d_시나리오'!$H$6)*('d_시나리오'!$J$6-'d_시나리오'!$I$6))))</f>
        <v/>
      </c>
      <c r="Q1041">
        <f>INDEX('d_분포'!$B$2:$B$57,RANDBETWEEN(1,56))</f>
        <v/>
      </c>
      <c r="R1041">
        <f>BETAINV(RAND(),5,5)</f>
        <v/>
      </c>
      <c r="S1041">
        <f>'d_고정'!$B$1*'6_기대효과'!$H$7*('d_시나리오'!$I$7/'d_고정'!$B$2)*B1041</f>
        <v/>
      </c>
      <c r="T1041">
        <f>S1041*D1041</f>
        <v/>
      </c>
      <c r="U1041">
        <f>S1041*F1041*H1041</f>
        <v/>
      </c>
      <c r="V1041">
        <f>S1041*F1041*(H1041-1)</f>
        <v/>
      </c>
      <c r="W1041">
        <f>U1041*J1041</f>
        <v/>
      </c>
      <c r="X1041">
        <f>T1041+W1041</f>
        <v/>
      </c>
      <c r="Y1041">
        <f>(T1041*E1041+W1041*L1041)*(1-R1041-'d_고정'!$B$13)</f>
        <v/>
      </c>
      <c r="Z1041">
        <f>(U1041*N1041*Q1041+'d_고정'!$B$3*('6_기대효과'!$H$7/8)*Q1041*'d_고정'!$B$10*P1041*('6_기대효과'!$K$7/'d_고정'!$B$9))*(1-R1041)</f>
        <v/>
      </c>
      <c r="AA1041">
        <f>W1041*L1041*(1-R1041-'d_고정'!$B$13)+U1041*MAX(N1041-'d_고정'!$B$10*P1041*('6_기대효과'!$K$7/'d_고정'!$B$9),0)*Q1041*(1-R1041)</f>
        <v/>
      </c>
      <c r="AB1041">
        <f>Y1041+Z1041</f>
        <v/>
      </c>
      <c r="AC1041">
        <f>Y1041/('d_고정'!$B$5*'6_기대효과'!$H$7/8)/'d_고정'!$B$6</f>
        <v/>
      </c>
      <c r="AD1041">
        <f>Y1041/('d_고정'!$B$8*'6_기대효과'!$H$7/8)</f>
        <v/>
      </c>
    </row>
    <row r="1042">
      <c r="A1042">
        <f>RAND()</f>
        <v/>
      </c>
      <c r="B1042">
        <f>IF('d_시나리오'!$J$2='d_시나리오'!$H$2,'d_시나리오'!$I$2,IF(A1042&lt;('d_시나리오'!$I$2-'d_시나리오'!$H$2)/('d_시나리오'!$J$2-'d_시나리오'!$H$2),'d_시나리오'!$H$2+SQRT(A1042*('d_시나리오'!$J$2-'d_시나리오'!$H$2)*('d_시나리오'!$I$2-'d_시나리오'!$H$2)),'d_시나리오'!$J$2-SQRT((1-A1042)*('d_시나리오'!$J$2-'d_시나리오'!$H$2)*('d_시나리오'!$J$2-'d_시나리오'!$I$2))))</f>
        <v/>
      </c>
      <c r="C1042">
        <f>RAND()</f>
        <v/>
      </c>
      <c r="D1042">
        <f>BETAINV(RAND(),IF(C1042&lt;'d_고정'!$B$26,'d_고정'!$B$23,'d_고정'!$B$16)+1,'d_고정'!$B$17-IF(C1042&lt;'d_고정'!$B$26,'d_고정'!$B$23,'d_고정'!$B$16)+1)*('d_고정'!$B$14+('d_고정'!$B$15-'d_고정'!$B$14)*RAND())</f>
        <v/>
      </c>
      <c r="E1042">
        <f>INDEX('d_분포'!$A$2:$A$28,RANDBETWEEN(1,27))</f>
        <v/>
      </c>
      <c r="F1042">
        <f>INDEX('d_분포'!$C$2:$C$5,RANDBETWEEN(1,4))*(0.9+0.2*RAND())</f>
        <v/>
      </c>
      <c r="G1042">
        <f>RAND()</f>
        <v/>
      </c>
      <c r="H1042">
        <f>(F1042+(1-F1042)*('d_고정'!$B$22*BETAINV(RAND(),IF(G1042&lt;'d_고정'!$B$26,'d_고정'!$B$25,'d_고정'!$B$20)+1,'d_고정'!$B$21-IF(G1042&lt;'d_고정'!$B$26,'d_고정'!$B$25,'d_고정'!$B$20)+1)+(1-'d_고정'!$B$22)*BETAINV(RAND(),IF(G1042&lt;'d_고정'!$B$26,'d_고정'!$B$24,'d_고정'!$B$18)+1,'d_고정'!$B$19-IF(G1042&lt;'d_고정'!$B$26,'d_고정'!$B$24,'d_고정'!$B$18)+1))*('d_고정'!$B$14+('d_고정'!$B$15-'d_고정'!$B$14)*RAND()))/F1042</f>
        <v/>
      </c>
      <c r="I1042">
        <f>RAND()</f>
        <v/>
      </c>
      <c r="J1042">
        <f>IF('d_시나리오'!$J$3='d_시나리오'!$H$3,'d_시나리오'!$I$3,IF(I1042&lt;('d_시나리오'!$I$3-'d_시나리오'!$H$3)/('d_시나리오'!$J$3-'d_시나리오'!$H$3),'d_시나리오'!$H$3+SQRT(I1042*('d_시나리오'!$J$3-'d_시나리오'!$H$3)*('d_시나리오'!$I$3-'d_시나리오'!$H$3)),'d_시나리오'!$J$3-SQRT((1-I1042)*('d_시나리오'!$J$3-'d_시나리오'!$H$3)*('d_시나리오'!$J$3-'d_시나리오'!$I$3))))</f>
        <v/>
      </c>
      <c r="K1042">
        <f>RAND()</f>
        <v/>
      </c>
      <c r="L1042">
        <f>IF('d_시나리오'!$J$4='d_시나리오'!$H$4,'d_시나리오'!$I$4,IF(K1042&lt;('d_시나리오'!$I$4-'d_시나리오'!$H$4)/('d_시나리오'!$J$4-'d_시나리오'!$H$4),'d_시나리오'!$H$4+SQRT(K1042*('d_시나리오'!$J$4-'d_시나리오'!$H$4)*('d_시나리오'!$I$4-'d_시나리오'!$H$4)),'d_시나리오'!$J$4-SQRT((1-K1042)*('d_시나리오'!$J$4-'d_시나리오'!$H$4)*('d_시나리오'!$J$4-'d_시나리오'!$I$4))))</f>
        <v/>
      </c>
      <c r="M1042">
        <f>RAND()</f>
        <v/>
      </c>
      <c r="N1042">
        <f>IF('d_시나리오'!$J$5='d_시나리오'!$H$5,'d_시나리오'!$I$5,IF(M1042&lt;('d_시나리오'!$I$5-'d_시나리오'!$H$5)/('d_시나리오'!$J$5-'d_시나리오'!$H$5),'d_시나리오'!$H$5+SQRT(M1042*('d_시나리오'!$J$5-'d_시나리오'!$H$5)*('d_시나리오'!$I$5-'d_시나리오'!$H$5)),'d_시나리오'!$J$5-SQRT((1-M1042)*('d_시나리오'!$J$5-'d_시나리오'!$H$5)*('d_시나리오'!$J$5-'d_시나리오'!$I$5))))</f>
        <v/>
      </c>
      <c r="O1042">
        <f>RAND()</f>
        <v/>
      </c>
      <c r="P1042">
        <f>IF('d_시나리오'!$J$6='d_시나리오'!$H$6,'d_시나리오'!$I$6,IF(O1042&lt;('d_시나리오'!$I$6-'d_시나리오'!$H$6)/('d_시나리오'!$J$6-'d_시나리오'!$H$6),'d_시나리오'!$H$6+SQRT(O1042*('d_시나리오'!$J$6-'d_시나리오'!$H$6)*('d_시나리오'!$I$6-'d_시나리오'!$H$6)),'d_시나리오'!$J$6-SQRT((1-O1042)*('d_시나리오'!$J$6-'d_시나리오'!$H$6)*('d_시나리오'!$J$6-'d_시나리오'!$I$6))))</f>
        <v/>
      </c>
      <c r="Q1042">
        <f>INDEX('d_분포'!$B$2:$B$57,RANDBETWEEN(1,56))</f>
        <v/>
      </c>
      <c r="R1042">
        <f>BETAINV(RAND(),5,5)</f>
        <v/>
      </c>
      <c r="S1042">
        <f>'d_고정'!$B$1*'6_기대효과'!$H$7*('d_시나리오'!$I$7/'d_고정'!$B$2)*B1042</f>
        <v/>
      </c>
      <c r="T1042">
        <f>S1042*D1042</f>
        <v/>
      </c>
      <c r="U1042">
        <f>S1042*F1042*H1042</f>
        <v/>
      </c>
      <c r="V1042">
        <f>S1042*F1042*(H1042-1)</f>
        <v/>
      </c>
      <c r="W1042">
        <f>U1042*J1042</f>
        <v/>
      </c>
      <c r="X1042">
        <f>T1042+W1042</f>
        <v/>
      </c>
      <c r="Y1042">
        <f>(T1042*E1042+W1042*L1042)*(1-R1042-'d_고정'!$B$13)</f>
        <v/>
      </c>
      <c r="Z1042">
        <f>(U1042*N1042*Q1042+'d_고정'!$B$3*('6_기대효과'!$H$7/8)*Q1042*'d_고정'!$B$10*P1042*('6_기대효과'!$K$7/'d_고정'!$B$9))*(1-R1042)</f>
        <v/>
      </c>
      <c r="AA1042">
        <f>W1042*L1042*(1-R1042-'d_고정'!$B$13)+U1042*MAX(N1042-'d_고정'!$B$10*P1042*('6_기대효과'!$K$7/'d_고정'!$B$9),0)*Q1042*(1-R1042)</f>
        <v/>
      </c>
      <c r="AB1042">
        <f>Y1042+Z1042</f>
        <v/>
      </c>
      <c r="AC1042">
        <f>Y1042/('d_고정'!$B$5*'6_기대효과'!$H$7/8)/'d_고정'!$B$6</f>
        <v/>
      </c>
      <c r="AD1042">
        <f>Y1042/('d_고정'!$B$8*'6_기대효과'!$H$7/8)</f>
        <v/>
      </c>
    </row>
    <row r="1043">
      <c r="A1043">
        <f>RAND()</f>
        <v/>
      </c>
      <c r="B1043">
        <f>IF('d_시나리오'!$J$2='d_시나리오'!$H$2,'d_시나리오'!$I$2,IF(A1043&lt;('d_시나리오'!$I$2-'d_시나리오'!$H$2)/('d_시나리오'!$J$2-'d_시나리오'!$H$2),'d_시나리오'!$H$2+SQRT(A1043*('d_시나리오'!$J$2-'d_시나리오'!$H$2)*('d_시나리오'!$I$2-'d_시나리오'!$H$2)),'d_시나리오'!$J$2-SQRT((1-A1043)*('d_시나리오'!$J$2-'d_시나리오'!$H$2)*('d_시나리오'!$J$2-'d_시나리오'!$I$2))))</f>
        <v/>
      </c>
      <c r="C1043">
        <f>RAND()</f>
        <v/>
      </c>
      <c r="D1043">
        <f>BETAINV(RAND(),IF(C1043&lt;'d_고정'!$B$26,'d_고정'!$B$23,'d_고정'!$B$16)+1,'d_고정'!$B$17-IF(C1043&lt;'d_고정'!$B$26,'d_고정'!$B$23,'d_고정'!$B$16)+1)*('d_고정'!$B$14+('d_고정'!$B$15-'d_고정'!$B$14)*RAND())</f>
        <v/>
      </c>
      <c r="E1043">
        <f>INDEX('d_분포'!$A$2:$A$28,RANDBETWEEN(1,27))</f>
        <v/>
      </c>
      <c r="F1043">
        <f>INDEX('d_분포'!$C$2:$C$5,RANDBETWEEN(1,4))*(0.9+0.2*RAND())</f>
        <v/>
      </c>
      <c r="G1043">
        <f>RAND()</f>
        <v/>
      </c>
      <c r="H1043">
        <f>(F1043+(1-F1043)*('d_고정'!$B$22*BETAINV(RAND(),IF(G1043&lt;'d_고정'!$B$26,'d_고정'!$B$25,'d_고정'!$B$20)+1,'d_고정'!$B$21-IF(G1043&lt;'d_고정'!$B$26,'d_고정'!$B$25,'d_고정'!$B$20)+1)+(1-'d_고정'!$B$22)*BETAINV(RAND(),IF(G1043&lt;'d_고정'!$B$26,'d_고정'!$B$24,'d_고정'!$B$18)+1,'d_고정'!$B$19-IF(G1043&lt;'d_고정'!$B$26,'d_고정'!$B$24,'d_고정'!$B$18)+1))*('d_고정'!$B$14+('d_고정'!$B$15-'d_고정'!$B$14)*RAND()))/F1043</f>
        <v/>
      </c>
      <c r="I1043">
        <f>RAND()</f>
        <v/>
      </c>
      <c r="J1043">
        <f>IF('d_시나리오'!$J$3='d_시나리오'!$H$3,'d_시나리오'!$I$3,IF(I1043&lt;('d_시나리오'!$I$3-'d_시나리오'!$H$3)/('d_시나리오'!$J$3-'d_시나리오'!$H$3),'d_시나리오'!$H$3+SQRT(I1043*('d_시나리오'!$J$3-'d_시나리오'!$H$3)*('d_시나리오'!$I$3-'d_시나리오'!$H$3)),'d_시나리오'!$J$3-SQRT((1-I1043)*('d_시나리오'!$J$3-'d_시나리오'!$H$3)*('d_시나리오'!$J$3-'d_시나리오'!$I$3))))</f>
        <v/>
      </c>
      <c r="K1043">
        <f>RAND()</f>
        <v/>
      </c>
      <c r="L1043">
        <f>IF('d_시나리오'!$J$4='d_시나리오'!$H$4,'d_시나리오'!$I$4,IF(K1043&lt;('d_시나리오'!$I$4-'d_시나리오'!$H$4)/('d_시나리오'!$J$4-'d_시나리오'!$H$4),'d_시나리오'!$H$4+SQRT(K1043*('d_시나리오'!$J$4-'d_시나리오'!$H$4)*('d_시나리오'!$I$4-'d_시나리오'!$H$4)),'d_시나리오'!$J$4-SQRT((1-K1043)*('d_시나리오'!$J$4-'d_시나리오'!$H$4)*('d_시나리오'!$J$4-'d_시나리오'!$I$4))))</f>
        <v/>
      </c>
      <c r="M1043">
        <f>RAND()</f>
        <v/>
      </c>
      <c r="N1043">
        <f>IF('d_시나리오'!$J$5='d_시나리오'!$H$5,'d_시나리오'!$I$5,IF(M1043&lt;('d_시나리오'!$I$5-'d_시나리오'!$H$5)/('d_시나리오'!$J$5-'d_시나리오'!$H$5),'d_시나리오'!$H$5+SQRT(M1043*('d_시나리오'!$J$5-'d_시나리오'!$H$5)*('d_시나리오'!$I$5-'d_시나리오'!$H$5)),'d_시나리오'!$J$5-SQRT((1-M1043)*('d_시나리오'!$J$5-'d_시나리오'!$H$5)*('d_시나리오'!$J$5-'d_시나리오'!$I$5))))</f>
        <v/>
      </c>
      <c r="O1043">
        <f>RAND()</f>
        <v/>
      </c>
      <c r="P1043">
        <f>IF('d_시나리오'!$J$6='d_시나리오'!$H$6,'d_시나리오'!$I$6,IF(O1043&lt;('d_시나리오'!$I$6-'d_시나리오'!$H$6)/('d_시나리오'!$J$6-'d_시나리오'!$H$6),'d_시나리오'!$H$6+SQRT(O1043*('d_시나리오'!$J$6-'d_시나리오'!$H$6)*('d_시나리오'!$I$6-'d_시나리오'!$H$6)),'d_시나리오'!$J$6-SQRT((1-O1043)*('d_시나리오'!$J$6-'d_시나리오'!$H$6)*('d_시나리오'!$J$6-'d_시나리오'!$I$6))))</f>
        <v/>
      </c>
      <c r="Q1043">
        <f>INDEX('d_분포'!$B$2:$B$57,RANDBETWEEN(1,56))</f>
        <v/>
      </c>
      <c r="R1043">
        <f>BETAINV(RAND(),5,5)</f>
        <v/>
      </c>
      <c r="S1043">
        <f>'d_고정'!$B$1*'6_기대효과'!$H$7*('d_시나리오'!$I$7/'d_고정'!$B$2)*B1043</f>
        <v/>
      </c>
      <c r="T1043">
        <f>S1043*D1043</f>
        <v/>
      </c>
      <c r="U1043">
        <f>S1043*F1043*H1043</f>
        <v/>
      </c>
      <c r="V1043">
        <f>S1043*F1043*(H1043-1)</f>
        <v/>
      </c>
      <c r="W1043">
        <f>U1043*J1043</f>
        <v/>
      </c>
      <c r="X1043">
        <f>T1043+W1043</f>
        <v/>
      </c>
      <c r="Y1043">
        <f>(T1043*E1043+W1043*L1043)*(1-R1043-'d_고정'!$B$13)</f>
        <v/>
      </c>
      <c r="Z1043">
        <f>(U1043*N1043*Q1043+'d_고정'!$B$3*('6_기대효과'!$H$7/8)*Q1043*'d_고정'!$B$10*P1043*('6_기대효과'!$K$7/'d_고정'!$B$9))*(1-R1043)</f>
        <v/>
      </c>
      <c r="AA1043">
        <f>W1043*L1043*(1-R1043-'d_고정'!$B$13)+U1043*MAX(N1043-'d_고정'!$B$10*P1043*('6_기대효과'!$K$7/'d_고정'!$B$9),0)*Q1043*(1-R1043)</f>
        <v/>
      </c>
      <c r="AB1043">
        <f>Y1043+Z1043</f>
        <v/>
      </c>
      <c r="AC1043">
        <f>Y1043/('d_고정'!$B$5*'6_기대효과'!$H$7/8)/'d_고정'!$B$6</f>
        <v/>
      </c>
      <c r="AD1043">
        <f>Y1043/('d_고정'!$B$8*'6_기대효과'!$H$7/8)</f>
        <v/>
      </c>
    </row>
    <row r="1044">
      <c r="A1044">
        <f>RAND()</f>
        <v/>
      </c>
      <c r="B1044">
        <f>IF('d_시나리오'!$J$2='d_시나리오'!$H$2,'d_시나리오'!$I$2,IF(A1044&lt;('d_시나리오'!$I$2-'d_시나리오'!$H$2)/('d_시나리오'!$J$2-'d_시나리오'!$H$2),'d_시나리오'!$H$2+SQRT(A1044*('d_시나리오'!$J$2-'d_시나리오'!$H$2)*('d_시나리오'!$I$2-'d_시나리오'!$H$2)),'d_시나리오'!$J$2-SQRT((1-A1044)*('d_시나리오'!$J$2-'d_시나리오'!$H$2)*('d_시나리오'!$J$2-'d_시나리오'!$I$2))))</f>
        <v/>
      </c>
      <c r="C1044">
        <f>RAND()</f>
        <v/>
      </c>
      <c r="D1044">
        <f>BETAINV(RAND(),IF(C1044&lt;'d_고정'!$B$26,'d_고정'!$B$23,'d_고정'!$B$16)+1,'d_고정'!$B$17-IF(C1044&lt;'d_고정'!$B$26,'d_고정'!$B$23,'d_고정'!$B$16)+1)*('d_고정'!$B$14+('d_고정'!$B$15-'d_고정'!$B$14)*RAND())</f>
        <v/>
      </c>
      <c r="E1044">
        <f>INDEX('d_분포'!$A$2:$A$28,RANDBETWEEN(1,27))</f>
        <v/>
      </c>
      <c r="F1044">
        <f>INDEX('d_분포'!$C$2:$C$5,RANDBETWEEN(1,4))*(0.9+0.2*RAND())</f>
        <v/>
      </c>
      <c r="G1044">
        <f>RAND()</f>
        <v/>
      </c>
      <c r="H1044">
        <f>(F1044+(1-F1044)*('d_고정'!$B$22*BETAINV(RAND(),IF(G1044&lt;'d_고정'!$B$26,'d_고정'!$B$25,'d_고정'!$B$20)+1,'d_고정'!$B$21-IF(G1044&lt;'d_고정'!$B$26,'d_고정'!$B$25,'d_고정'!$B$20)+1)+(1-'d_고정'!$B$22)*BETAINV(RAND(),IF(G1044&lt;'d_고정'!$B$26,'d_고정'!$B$24,'d_고정'!$B$18)+1,'d_고정'!$B$19-IF(G1044&lt;'d_고정'!$B$26,'d_고정'!$B$24,'d_고정'!$B$18)+1))*('d_고정'!$B$14+('d_고정'!$B$15-'d_고정'!$B$14)*RAND()))/F1044</f>
        <v/>
      </c>
      <c r="I1044">
        <f>RAND()</f>
        <v/>
      </c>
      <c r="J1044">
        <f>IF('d_시나리오'!$J$3='d_시나리오'!$H$3,'d_시나리오'!$I$3,IF(I1044&lt;('d_시나리오'!$I$3-'d_시나리오'!$H$3)/('d_시나리오'!$J$3-'d_시나리오'!$H$3),'d_시나리오'!$H$3+SQRT(I1044*('d_시나리오'!$J$3-'d_시나리오'!$H$3)*('d_시나리오'!$I$3-'d_시나리오'!$H$3)),'d_시나리오'!$J$3-SQRT((1-I1044)*('d_시나리오'!$J$3-'d_시나리오'!$H$3)*('d_시나리오'!$J$3-'d_시나리오'!$I$3))))</f>
        <v/>
      </c>
      <c r="K1044">
        <f>RAND()</f>
        <v/>
      </c>
      <c r="L1044">
        <f>IF('d_시나리오'!$J$4='d_시나리오'!$H$4,'d_시나리오'!$I$4,IF(K1044&lt;('d_시나리오'!$I$4-'d_시나리오'!$H$4)/('d_시나리오'!$J$4-'d_시나리오'!$H$4),'d_시나리오'!$H$4+SQRT(K1044*('d_시나리오'!$J$4-'d_시나리오'!$H$4)*('d_시나리오'!$I$4-'d_시나리오'!$H$4)),'d_시나리오'!$J$4-SQRT((1-K1044)*('d_시나리오'!$J$4-'d_시나리오'!$H$4)*('d_시나리오'!$J$4-'d_시나리오'!$I$4))))</f>
        <v/>
      </c>
      <c r="M1044">
        <f>RAND()</f>
        <v/>
      </c>
      <c r="N1044">
        <f>IF('d_시나리오'!$J$5='d_시나리오'!$H$5,'d_시나리오'!$I$5,IF(M1044&lt;('d_시나리오'!$I$5-'d_시나리오'!$H$5)/('d_시나리오'!$J$5-'d_시나리오'!$H$5),'d_시나리오'!$H$5+SQRT(M1044*('d_시나리오'!$J$5-'d_시나리오'!$H$5)*('d_시나리오'!$I$5-'d_시나리오'!$H$5)),'d_시나리오'!$J$5-SQRT((1-M1044)*('d_시나리오'!$J$5-'d_시나리오'!$H$5)*('d_시나리오'!$J$5-'d_시나리오'!$I$5))))</f>
        <v/>
      </c>
      <c r="O1044">
        <f>RAND()</f>
        <v/>
      </c>
      <c r="P1044">
        <f>IF('d_시나리오'!$J$6='d_시나리오'!$H$6,'d_시나리오'!$I$6,IF(O1044&lt;('d_시나리오'!$I$6-'d_시나리오'!$H$6)/('d_시나리오'!$J$6-'d_시나리오'!$H$6),'d_시나리오'!$H$6+SQRT(O1044*('d_시나리오'!$J$6-'d_시나리오'!$H$6)*('d_시나리오'!$I$6-'d_시나리오'!$H$6)),'d_시나리오'!$J$6-SQRT((1-O1044)*('d_시나리오'!$J$6-'d_시나리오'!$H$6)*('d_시나리오'!$J$6-'d_시나리오'!$I$6))))</f>
        <v/>
      </c>
      <c r="Q1044">
        <f>INDEX('d_분포'!$B$2:$B$57,RANDBETWEEN(1,56))</f>
        <v/>
      </c>
      <c r="R1044">
        <f>BETAINV(RAND(),5,5)</f>
        <v/>
      </c>
      <c r="S1044">
        <f>'d_고정'!$B$1*'6_기대효과'!$H$7*('d_시나리오'!$I$7/'d_고정'!$B$2)*B1044</f>
        <v/>
      </c>
      <c r="T1044">
        <f>S1044*D1044</f>
        <v/>
      </c>
      <c r="U1044">
        <f>S1044*F1044*H1044</f>
        <v/>
      </c>
      <c r="V1044">
        <f>S1044*F1044*(H1044-1)</f>
        <v/>
      </c>
      <c r="W1044">
        <f>U1044*J1044</f>
        <v/>
      </c>
      <c r="X1044">
        <f>T1044+W1044</f>
        <v/>
      </c>
      <c r="Y1044">
        <f>(T1044*E1044+W1044*L1044)*(1-R1044-'d_고정'!$B$13)</f>
        <v/>
      </c>
      <c r="Z1044">
        <f>(U1044*N1044*Q1044+'d_고정'!$B$3*('6_기대효과'!$H$7/8)*Q1044*'d_고정'!$B$10*P1044*('6_기대효과'!$K$7/'d_고정'!$B$9))*(1-R1044)</f>
        <v/>
      </c>
      <c r="AA1044">
        <f>W1044*L1044*(1-R1044-'d_고정'!$B$13)+U1044*MAX(N1044-'d_고정'!$B$10*P1044*('6_기대효과'!$K$7/'d_고정'!$B$9),0)*Q1044*(1-R1044)</f>
        <v/>
      </c>
      <c r="AB1044">
        <f>Y1044+Z1044</f>
        <v/>
      </c>
      <c r="AC1044">
        <f>Y1044/('d_고정'!$B$5*'6_기대효과'!$H$7/8)/'d_고정'!$B$6</f>
        <v/>
      </c>
      <c r="AD1044">
        <f>Y1044/('d_고정'!$B$8*'6_기대효과'!$H$7/8)</f>
        <v/>
      </c>
    </row>
    <row r="1045">
      <c r="A1045">
        <f>RAND()</f>
        <v/>
      </c>
      <c r="B1045">
        <f>IF('d_시나리오'!$J$2='d_시나리오'!$H$2,'d_시나리오'!$I$2,IF(A1045&lt;('d_시나리오'!$I$2-'d_시나리오'!$H$2)/('d_시나리오'!$J$2-'d_시나리오'!$H$2),'d_시나리오'!$H$2+SQRT(A1045*('d_시나리오'!$J$2-'d_시나리오'!$H$2)*('d_시나리오'!$I$2-'d_시나리오'!$H$2)),'d_시나리오'!$J$2-SQRT((1-A1045)*('d_시나리오'!$J$2-'d_시나리오'!$H$2)*('d_시나리오'!$J$2-'d_시나리오'!$I$2))))</f>
        <v/>
      </c>
      <c r="C1045">
        <f>RAND()</f>
        <v/>
      </c>
      <c r="D1045">
        <f>BETAINV(RAND(),IF(C1045&lt;'d_고정'!$B$26,'d_고정'!$B$23,'d_고정'!$B$16)+1,'d_고정'!$B$17-IF(C1045&lt;'d_고정'!$B$26,'d_고정'!$B$23,'d_고정'!$B$16)+1)*('d_고정'!$B$14+('d_고정'!$B$15-'d_고정'!$B$14)*RAND())</f>
        <v/>
      </c>
      <c r="E1045">
        <f>INDEX('d_분포'!$A$2:$A$28,RANDBETWEEN(1,27))</f>
        <v/>
      </c>
      <c r="F1045">
        <f>INDEX('d_분포'!$C$2:$C$5,RANDBETWEEN(1,4))*(0.9+0.2*RAND())</f>
        <v/>
      </c>
      <c r="G1045">
        <f>RAND()</f>
        <v/>
      </c>
      <c r="H1045">
        <f>(F1045+(1-F1045)*('d_고정'!$B$22*BETAINV(RAND(),IF(G1045&lt;'d_고정'!$B$26,'d_고정'!$B$25,'d_고정'!$B$20)+1,'d_고정'!$B$21-IF(G1045&lt;'d_고정'!$B$26,'d_고정'!$B$25,'d_고정'!$B$20)+1)+(1-'d_고정'!$B$22)*BETAINV(RAND(),IF(G1045&lt;'d_고정'!$B$26,'d_고정'!$B$24,'d_고정'!$B$18)+1,'d_고정'!$B$19-IF(G1045&lt;'d_고정'!$B$26,'d_고정'!$B$24,'d_고정'!$B$18)+1))*('d_고정'!$B$14+('d_고정'!$B$15-'d_고정'!$B$14)*RAND()))/F1045</f>
        <v/>
      </c>
      <c r="I1045">
        <f>RAND()</f>
        <v/>
      </c>
      <c r="J1045">
        <f>IF('d_시나리오'!$J$3='d_시나리오'!$H$3,'d_시나리오'!$I$3,IF(I1045&lt;('d_시나리오'!$I$3-'d_시나리오'!$H$3)/('d_시나리오'!$J$3-'d_시나리오'!$H$3),'d_시나리오'!$H$3+SQRT(I1045*('d_시나리오'!$J$3-'d_시나리오'!$H$3)*('d_시나리오'!$I$3-'d_시나리오'!$H$3)),'d_시나리오'!$J$3-SQRT((1-I1045)*('d_시나리오'!$J$3-'d_시나리오'!$H$3)*('d_시나리오'!$J$3-'d_시나리오'!$I$3))))</f>
        <v/>
      </c>
      <c r="K1045">
        <f>RAND()</f>
        <v/>
      </c>
      <c r="L1045">
        <f>IF('d_시나리오'!$J$4='d_시나리오'!$H$4,'d_시나리오'!$I$4,IF(K1045&lt;('d_시나리오'!$I$4-'d_시나리오'!$H$4)/('d_시나리오'!$J$4-'d_시나리오'!$H$4),'d_시나리오'!$H$4+SQRT(K1045*('d_시나리오'!$J$4-'d_시나리오'!$H$4)*('d_시나리오'!$I$4-'d_시나리오'!$H$4)),'d_시나리오'!$J$4-SQRT((1-K1045)*('d_시나리오'!$J$4-'d_시나리오'!$H$4)*('d_시나리오'!$J$4-'d_시나리오'!$I$4))))</f>
        <v/>
      </c>
      <c r="M1045">
        <f>RAND()</f>
        <v/>
      </c>
      <c r="N1045">
        <f>IF('d_시나리오'!$J$5='d_시나리오'!$H$5,'d_시나리오'!$I$5,IF(M1045&lt;('d_시나리오'!$I$5-'d_시나리오'!$H$5)/('d_시나리오'!$J$5-'d_시나리오'!$H$5),'d_시나리오'!$H$5+SQRT(M1045*('d_시나리오'!$J$5-'d_시나리오'!$H$5)*('d_시나리오'!$I$5-'d_시나리오'!$H$5)),'d_시나리오'!$J$5-SQRT((1-M1045)*('d_시나리오'!$J$5-'d_시나리오'!$H$5)*('d_시나리오'!$J$5-'d_시나리오'!$I$5))))</f>
        <v/>
      </c>
      <c r="O1045">
        <f>RAND()</f>
        <v/>
      </c>
      <c r="P1045">
        <f>IF('d_시나리오'!$J$6='d_시나리오'!$H$6,'d_시나리오'!$I$6,IF(O1045&lt;('d_시나리오'!$I$6-'d_시나리오'!$H$6)/('d_시나리오'!$J$6-'d_시나리오'!$H$6),'d_시나리오'!$H$6+SQRT(O1045*('d_시나리오'!$J$6-'d_시나리오'!$H$6)*('d_시나리오'!$I$6-'d_시나리오'!$H$6)),'d_시나리오'!$J$6-SQRT((1-O1045)*('d_시나리오'!$J$6-'d_시나리오'!$H$6)*('d_시나리오'!$J$6-'d_시나리오'!$I$6))))</f>
        <v/>
      </c>
      <c r="Q1045">
        <f>INDEX('d_분포'!$B$2:$B$57,RANDBETWEEN(1,56))</f>
        <v/>
      </c>
      <c r="R1045">
        <f>BETAINV(RAND(),5,5)</f>
        <v/>
      </c>
      <c r="S1045">
        <f>'d_고정'!$B$1*'6_기대효과'!$H$7*('d_시나리오'!$I$7/'d_고정'!$B$2)*B1045</f>
        <v/>
      </c>
      <c r="T1045">
        <f>S1045*D1045</f>
        <v/>
      </c>
      <c r="U1045">
        <f>S1045*F1045*H1045</f>
        <v/>
      </c>
      <c r="V1045">
        <f>S1045*F1045*(H1045-1)</f>
        <v/>
      </c>
      <c r="W1045">
        <f>U1045*J1045</f>
        <v/>
      </c>
      <c r="X1045">
        <f>T1045+W1045</f>
        <v/>
      </c>
      <c r="Y1045">
        <f>(T1045*E1045+W1045*L1045)*(1-R1045-'d_고정'!$B$13)</f>
        <v/>
      </c>
      <c r="Z1045">
        <f>(U1045*N1045*Q1045+'d_고정'!$B$3*('6_기대효과'!$H$7/8)*Q1045*'d_고정'!$B$10*P1045*('6_기대효과'!$K$7/'d_고정'!$B$9))*(1-R1045)</f>
        <v/>
      </c>
      <c r="AA1045">
        <f>W1045*L1045*(1-R1045-'d_고정'!$B$13)+U1045*MAX(N1045-'d_고정'!$B$10*P1045*('6_기대효과'!$K$7/'d_고정'!$B$9),0)*Q1045*(1-R1045)</f>
        <v/>
      </c>
      <c r="AB1045">
        <f>Y1045+Z1045</f>
        <v/>
      </c>
      <c r="AC1045">
        <f>Y1045/('d_고정'!$B$5*'6_기대효과'!$H$7/8)/'d_고정'!$B$6</f>
        <v/>
      </c>
      <c r="AD1045">
        <f>Y1045/('d_고정'!$B$8*'6_기대효과'!$H$7/8)</f>
        <v/>
      </c>
    </row>
    <row r="1046">
      <c r="A1046">
        <f>RAND()</f>
        <v/>
      </c>
      <c r="B1046">
        <f>IF('d_시나리오'!$J$2='d_시나리오'!$H$2,'d_시나리오'!$I$2,IF(A1046&lt;('d_시나리오'!$I$2-'d_시나리오'!$H$2)/('d_시나리오'!$J$2-'d_시나리오'!$H$2),'d_시나리오'!$H$2+SQRT(A1046*('d_시나리오'!$J$2-'d_시나리오'!$H$2)*('d_시나리오'!$I$2-'d_시나리오'!$H$2)),'d_시나리오'!$J$2-SQRT((1-A1046)*('d_시나리오'!$J$2-'d_시나리오'!$H$2)*('d_시나리오'!$J$2-'d_시나리오'!$I$2))))</f>
        <v/>
      </c>
      <c r="C1046">
        <f>RAND()</f>
        <v/>
      </c>
      <c r="D1046">
        <f>BETAINV(RAND(),IF(C1046&lt;'d_고정'!$B$26,'d_고정'!$B$23,'d_고정'!$B$16)+1,'d_고정'!$B$17-IF(C1046&lt;'d_고정'!$B$26,'d_고정'!$B$23,'d_고정'!$B$16)+1)*('d_고정'!$B$14+('d_고정'!$B$15-'d_고정'!$B$14)*RAND())</f>
        <v/>
      </c>
      <c r="E1046">
        <f>INDEX('d_분포'!$A$2:$A$28,RANDBETWEEN(1,27))</f>
        <v/>
      </c>
      <c r="F1046">
        <f>INDEX('d_분포'!$C$2:$C$5,RANDBETWEEN(1,4))*(0.9+0.2*RAND())</f>
        <v/>
      </c>
      <c r="G1046">
        <f>RAND()</f>
        <v/>
      </c>
      <c r="H1046">
        <f>(F1046+(1-F1046)*('d_고정'!$B$22*BETAINV(RAND(),IF(G1046&lt;'d_고정'!$B$26,'d_고정'!$B$25,'d_고정'!$B$20)+1,'d_고정'!$B$21-IF(G1046&lt;'d_고정'!$B$26,'d_고정'!$B$25,'d_고정'!$B$20)+1)+(1-'d_고정'!$B$22)*BETAINV(RAND(),IF(G1046&lt;'d_고정'!$B$26,'d_고정'!$B$24,'d_고정'!$B$18)+1,'d_고정'!$B$19-IF(G1046&lt;'d_고정'!$B$26,'d_고정'!$B$24,'d_고정'!$B$18)+1))*('d_고정'!$B$14+('d_고정'!$B$15-'d_고정'!$B$14)*RAND()))/F1046</f>
        <v/>
      </c>
      <c r="I1046">
        <f>RAND()</f>
        <v/>
      </c>
      <c r="J1046">
        <f>IF('d_시나리오'!$J$3='d_시나리오'!$H$3,'d_시나리오'!$I$3,IF(I1046&lt;('d_시나리오'!$I$3-'d_시나리오'!$H$3)/('d_시나리오'!$J$3-'d_시나리오'!$H$3),'d_시나리오'!$H$3+SQRT(I1046*('d_시나리오'!$J$3-'d_시나리오'!$H$3)*('d_시나리오'!$I$3-'d_시나리오'!$H$3)),'d_시나리오'!$J$3-SQRT((1-I1046)*('d_시나리오'!$J$3-'d_시나리오'!$H$3)*('d_시나리오'!$J$3-'d_시나리오'!$I$3))))</f>
        <v/>
      </c>
      <c r="K1046">
        <f>RAND()</f>
        <v/>
      </c>
      <c r="L1046">
        <f>IF('d_시나리오'!$J$4='d_시나리오'!$H$4,'d_시나리오'!$I$4,IF(K1046&lt;('d_시나리오'!$I$4-'d_시나리오'!$H$4)/('d_시나리오'!$J$4-'d_시나리오'!$H$4),'d_시나리오'!$H$4+SQRT(K1046*('d_시나리오'!$J$4-'d_시나리오'!$H$4)*('d_시나리오'!$I$4-'d_시나리오'!$H$4)),'d_시나리오'!$J$4-SQRT((1-K1046)*('d_시나리오'!$J$4-'d_시나리오'!$H$4)*('d_시나리오'!$J$4-'d_시나리오'!$I$4))))</f>
        <v/>
      </c>
      <c r="M1046">
        <f>RAND()</f>
        <v/>
      </c>
      <c r="N1046">
        <f>IF('d_시나리오'!$J$5='d_시나리오'!$H$5,'d_시나리오'!$I$5,IF(M1046&lt;('d_시나리오'!$I$5-'d_시나리오'!$H$5)/('d_시나리오'!$J$5-'d_시나리오'!$H$5),'d_시나리오'!$H$5+SQRT(M1046*('d_시나리오'!$J$5-'d_시나리오'!$H$5)*('d_시나리오'!$I$5-'d_시나리오'!$H$5)),'d_시나리오'!$J$5-SQRT((1-M1046)*('d_시나리오'!$J$5-'d_시나리오'!$H$5)*('d_시나리오'!$J$5-'d_시나리오'!$I$5))))</f>
        <v/>
      </c>
      <c r="O1046">
        <f>RAND()</f>
        <v/>
      </c>
      <c r="P1046">
        <f>IF('d_시나리오'!$J$6='d_시나리오'!$H$6,'d_시나리오'!$I$6,IF(O1046&lt;('d_시나리오'!$I$6-'d_시나리오'!$H$6)/('d_시나리오'!$J$6-'d_시나리오'!$H$6),'d_시나리오'!$H$6+SQRT(O1046*('d_시나리오'!$J$6-'d_시나리오'!$H$6)*('d_시나리오'!$I$6-'d_시나리오'!$H$6)),'d_시나리오'!$J$6-SQRT((1-O1046)*('d_시나리오'!$J$6-'d_시나리오'!$H$6)*('d_시나리오'!$J$6-'d_시나리오'!$I$6))))</f>
        <v/>
      </c>
      <c r="Q1046">
        <f>INDEX('d_분포'!$B$2:$B$57,RANDBETWEEN(1,56))</f>
        <v/>
      </c>
      <c r="R1046">
        <f>BETAINV(RAND(),5,5)</f>
        <v/>
      </c>
      <c r="S1046">
        <f>'d_고정'!$B$1*'6_기대효과'!$H$7*('d_시나리오'!$I$7/'d_고정'!$B$2)*B1046</f>
        <v/>
      </c>
      <c r="T1046">
        <f>S1046*D1046</f>
        <v/>
      </c>
      <c r="U1046">
        <f>S1046*F1046*H1046</f>
        <v/>
      </c>
      <c r="V1046">
        <f>S1046*F1046*(H1046-1)</f>
        <v/>
      </c>
      <c r="W1046">
        <f>U1046*J1046</f>
        <v/>
      </c>
      <c r="X1046">
        <f>T1046+W1046</f>
        <v/>
      </c>
      <c r="Y1046">
        <f>(T1046*E1046+W1046*L1046)*(1-R1046-'d_고정'!$B$13)</f>
        <v/>
      </c>
      <c r="Z1046">
        <f>(U1046*N1046*Q1046+'d_고정'!$B$3*('6_기대효과'!$H$7/8)*Q1046*'d_고정'!$B$10*P1046*('6_기대효과'!$K$7/'d_고정'!$B$9))*(1-R1046)</f>
        <v/>
      </c>
      <c r="AA1046">
        <f>W1046*L1046*(1-R1046-'d_고정'!$B$13)+U1046*MAX(N1046-'d_고정'!$B$10*P1046*('6_기대효과'!$K$7/'d_고정'!$B$9),0)*Q1046*(1-R1046)</f>
        <v/>
      </c>
      <c r="AB1046">
        <f>Y1046+Z1046</f>
        <v/>
      </c>
      <c r="AC1046">
        <f>Y1046/('d_고정'!$B$5*'6_기대효과'!$H$7/8)/'d_고정'!$B$6</f>
        <v/>
      </c>
      <c r="AD1046">
        <f>Y1046/('d_고정'!$B$8*'6_기대효과'!$H$7/8)</f>
        <v/>
      </c>
    </row>
    <row r="1047">
      <c r="A1047">
        <f>RAND()</f>
        <v/>
      </c>
      <c r="B1047">
        <f>IF('d_시나리오'!$J$2='d_시나리오'!$H$2,'d_시나리오'!$I$2,IF(A1047&lt;('d_시나리오'!$I$2-'d_시나리오'!$H$2)/('d_시나리오'!$J$2-'d_시나리오'!$H$2),'d_시나리오'!$H$2+SQRT(A1047*('d_시나리오'!$J$2-'d_시나리오'!$H$2)*('d_시나리오'!$I$2-'d_시나리오'!$H$2)),'d_시나리오'!$J$2-SQRT((1-A1047)*('d_시나리오'!$J$2-'d_시나리오'!$H$2)*('d_시나리오'!$J$2-'d_시나리오'!$I$2))))</f>
        <v/>
      </c>
      <c r="C1047">
        <f>RAND()</f>
        <v/>
      </c>
      <c r="D1047">
        <f>BETAINV(RAND(),IF(C1047&lt;'d_고정'!$B$26,'d_고정'!$B$23,'d_고정'!$B$16)+1,'d_고정'!$B$17-IF(C1047&lt;'d_고정'!$B$26,'d_고정'!$B$23,'d_고정'!$B$16)+1)*('d_고정'!$B$14+('d_고정'!$B$15-'d_고정'!$B$14)*RAND())</f>
        <v/>
      </c>
      <c r="E1047">
        <f>INDEX('d_분포'!$A$2:$A$28,RANDBETWEEN(1,27))</f>
        <v/>
      </c>
      <c r="F1047">
        <f>INDEX('d_분포'!$C$2:$C$5,RANDBETWEEN(1,4))*(0.9+0.2*RAND())</f>
        <v/>
      </c>
      <c r="G1047">
        <f>RAND()</f>
        <v/>
      </c>
      <c r="H1047">
        <f>(F1047+(1-F1047)*('d_고정'!$B$22*BETAINV(RAND(),IF(G1047&lt;'d_고정'!$B$26,'d_고정'!$B$25,'d_고정'!$B$20)+1,'d_고정'!$B$21-IF(G1047&lt;'d_고정'!$B$26,'d_고정'!$B$25,'d_고정'!$B$20)+1)+(1-'d_고정'!$B$22)*BETAINV(RAND(),IF(G1047&lt;'d_고정'!$B$26,'d_고정'!$B$24,'d_고정'!$B$18)+1,'d_고정'!$B$19-IF(G1047&lt;'d_고정'!$B$26,'d_고정'!$B$24,'d_고정'!$B$18)+1))*('d_고정'!$B$14+('d_고정'!$B$15-'d_고정'!$B$14)*RAND()))/F1047</f>
        <v/>
      </c>
      <c r="I1047">
        <f>RAND()</f>
        <v/>
      </c>
      <c r="J1047">
        <f>IF('d_시나리오'!$J$3='d_시나리오'!$H$3,'d_시나리오'!$I$3,IF(I1047&lt;('d_시나리오'!$I$3-'d_시나리오'!$H$3)/('d_시나리오'!$J$3-'d_시나리오'!$H$3),'d_시나리오'!$H$3+SQRT(I1047*('d_시나리오'!$J$3-'d_시나리오'!$H$3)*('d_시나리오'!$I$3-'d_시나리오'!$H$3)),'d_시나리오'!$J$3-SQRT((1-I1047)*('d_시나리오'!$J$3-'d_시나리오'!$H$3)*('d_시나리오'!$J$3-'d_시나리오'!$I$3))))</f>
        <v/>
      </c>
      <c r="K1047">
        <f>RAND()</f>
        <v/>
      </c>
      <c r="L1047">
        <f>IF('d_시나리오'!$J$4='d_시나리오'!$H$4,'d_시나리오'!$I$4,IF(K1047&lt;('d_시나리오'!$I$4-'d_시나리오'!$H$4)/('d_시나리오'!$J$4-'d_시나리오'!$H$4),'d_시나리오'!$H$4+SQRT(K1047*('d_시나리오'!$J$4-'d_시나리오'!$H$4)*('d_시나리오'!$I$4-'d_시나리오'!$H$4)),'d_시나리오'!$J$4-SQRT((1-K1047)*('d_시나리오'!$J$4-'d_시나리오'!$H$4)*('d_시나리오'!$J$4-'d_시나리오'!$I$4))))</f>
        <v/>
      </c>
      <c r="M1047">
        <f>RAND()</f>
        <v/>
      </c>
      <c r="N1047">
        <f>IF('d_시나리오'!$J$5='d_시나리오'!$H$5,'d_시나리오'!$I$5,IF(M1047&lt;('d_시나리오'!$I$5-'d_시나리오'!$H$5)/('d_시나리오'!$J$5-'d_시나리오'!$H$5),'d_시나리오'!$H$5+SQRT(M1047*('d_시나리오'!$J$5-'d_시나리오'!$H$5)*('d_시나리오'!$I$5-'d_시나리오'!$H$5)),'d_시나리오'!$J$5-SQRT((1-M1047)*('d_시나리오'!$J$5-'d_시나리오'!$H$5)*('d_시나리오'!$J$5-'d_시나리오'!$I$5))))</f>
        <v/>
      </c>
      <c r="O1047">
        <f>RAND()</f>
        <v/>
      </c>
      <c r="P1047">
        <f>IF('d_시나리오'!$J$6='d_시나리오'!$H$6,'d_시나리오'!$I$6,IF(O1047&lt;('d_시나리오'!$I$6-'d_시나리오'!$H$6)/('d_시나리오'!$J$6-'d_시나리오'!$H$6),'d_시나리오'!$H$6+SQRT(O1047*('d_시나리오'!$J$6-'d_시나리오'!$H$6)*('d_시나리오'!$I$6-'d_시나리오'!$H$6)),'d_시나리오'!$J$6-SQRT((1-O1047)*('d_시나리오'!$J$6-'d_시나리오'!$H$6)*('d_시나리오'!$J$6-'d_시나리오'!$I$6))))</f>
        <v/>
      </c>
      <c r="Q1047">
        <f>INDEX('d_분포'!$B$2:$B$57,RANDBETWEEN(1,56))</f>
        <v/>
      </c>
      <c r="R1047">
        <f>BETAINV(RAND(),5,5)</f>
        <v/>
      </c>
      <c r="S1047">
        <f>'d_고정'!$B$1*'6_기대효과'!$H$7*('d_시나리오'!$I$7/'d_고정'!$B$2)*B1047</f>
        <v/>
      </c>
      <c r="T1047">
        <f>S1047*D1047</f>
        <v/>
      </c>
      <c r="U1047">
        <f>S1047*F1047*H1047</f>
        <v/>
      </c>
      <c r="V1047">
        <f>S1047*F1047*(H1047-1)</f>
        <v/>
      </c>
      <c r="W1047">
        <f>U1047*J1047</f>
        <v/>
      </c>
      <c r="X1047">
        <f>T1047+W1047</f>
        <v/>
      </c>
      <c r="Y1047">
        <f>(T1047*E1047+W1047*L1047)*(1-R1047-'d_고정'!$B$13)</f>
        <v/>
      </c>
      <c r="Z1047">
        <f>(U1047*N1047*Q1047+'d_고정'!$B$3*('6_기대효과'!$H$7/8)*Q1047*'d_고정'!$B$10*P1047*('6_기대효과'!$K$7/'d_고정'!$B$9))*(1-R1047)</f>
        <v/>
      </c>
      <c r="AA1047">
        <f>W1047*L1047*(1-R1047-'d_고정'!$B$13)+U1047*MAX(N1047-'d_고정'!$B$10*P1047*('6_기대효과'!$K$7/'d_고정'!$B$9),0)*Q1047*(1-R1047)</f>
        <v/>
      </c>
      <c r="AB1047">
        <f>Y1047+Z1047</f>
        <v/>
      </c>
      <c r="AC1047">
        <f>Y1047/('d_고정'!$B$5*'6_기대효과'!$H$7/8)/'d_고정'!$B$6</f>
        <v/>
      </c>
      <c r="AD1047">
        <f>Y1047/('d_고정'!$B$8*'6_기대효과'!$H$7/8)</f>
        <v/>
      </c>
    </row>
    <row r="1048">
      <c r="A1048">
        <f>RAND()</f>
        <v/>
      </c>
      <c r="B1048">
        <f>IF('d_시나리오'!$J$2='d_시나리오'!$H$2,'d_시나리오'!$I$2,IF(A1048&lt;('d_시나리오'!$I$2-'d_시나리오'!$H$2)/('d_시나리오'!$J$2-'d_시나리오'!$H$2),'d_시나리오'!$H$2+SQRT(A1048*('d_시나리오'!$J$2-'d_시나리오'!$H$2)*('d_시나리오'!$I$2-'d_시나리오'!$H$2)),'d_시나리오'!$J$2-SQRT((1-A1048)*('d_시나리오'!$J$2-'d_시나리오'!$H$2)*('d_시나리오'!$J$2-'d_시나리오'!$I$2))))</f>
        <v/>
      </c>
      <c r="C1048">
        <f>RAND()</f>
        <v/>
      </c>
      <c r="D1048">
        <f>BETAINV(RAND(),IF(C1048&lt;'d_고정'!$B$26,'d_고정'!$B$23,'d_고정'!$B$16)+1,'d_고정'!$B$17-IF(C1048&lt;'d_고정'!$B$26,'d_고정'!$B$23,'d_고정'!$B$16)+1)*('d_고정'!$B$14+('d_고정'!$B$15-'d_고정'!$B$14)*RAND())</f>
        <v/>
      </c>
      <c r="E1048">
        <f>INDEX('d_분포'!$A$2:$A$28,RANDBETWEEN(1,27))</f>
        <v/>
      </c>
      <c r="F1048">
        <f>INDEX('d_분포'!$C$2:$C$5,RANDBETWEEN(1,4))*(0.9+0.2*RAND())</f>
        <v/>
      </c>
      <c r="G1048">
        <f>RAND()</f>
        <v/>
      </c>
      <c r="H1048">
        <f>(F1048+(1-F1048)*('d_고정'!$B$22*BETAINV(RAND(),IF(G1048&lt;'d_고정'!$B$26,'d_고정'!$B$25,'d_고정'!$B$20)+1,'d_고정'!$B$21-IF(G1048&lt;'d_고정'!$B$26,'d_고정'!$B$25,'d_고정'!$B$20)+1)+(1-'d_고정'!$B$22)*BETAINV(RAND(),IF(G1048&lt;'d_고정'!$B$26,'d_고정'!$B$24,'d_고정'!$B$18)+1,'d_고정'!$B$19-IF(G1048&lt;'d_고정'!$B$26,'d_고정'!$B$24,'d_고정'!$B$18)+1))*('d_고정'!$B$14+('d_고정'!$B$15-'d_고정'!$B$14)*RAND()))/F1048</f>
        <v/>
      </c>
      <c r="I1048">
        <f>RAND()</f>
        <v/>
      </c>
      <c r="J1048">
        <f>IF('d_시나리오'!$J$3='d_시나리오'!$H$3,'d_시나리오'!$I$3,IF(I1048&lt;('d_시나리오'!$I$3-'d_시나리오'!$H$3)/('d_시나리오'!$J$3-'d_시나리오'!$H$3),'d_시나리오'!$H$3+SQRT(I1048*('d_시나리오'!$J$3-'d_시나리오'!$H$3)*('d_시나리오'!$I$3-'d_시나리오'!$H$3)),'d_시나리오'!$J$3-SQRT((1-I1048)*('d_시나리오'!$J$3-'d_시나리오'!$H$3)*('d_시나리오'!$J$3-'d_시나리오'!$I$3))))</f>
        <v/>
      </c>
      <c r="K1048">
        <f>RAND()</f>
        <v/>
      </c>
      <c r="L1048">
        <f>IF('d_시나리오'!$J$4='d_시나리오'!$H$4,'d_시나리오'!$I$4,IF(K1048&lt;('d_시나리오'!$I$4-'d_시나리오'!$H$4)/('d_시나리오'!$J$4-'d_시나리오'!$H$4),'d_시나리오'!$H$4+SQRT(K1048*('d_시나리오'!$J$4-'d_시나리오'!$H$4)*('d_시나리오'!$I$4-'d_시나리오'!$H$4)),'d_시나리오'!$J$4-SQRT((1-K1048)*('d_시나리오'!$J$4-'d_시나리오'!$H$4)*('d_시나리오'!$J$4-'d_시나리오'!$I$4))))</f>
        <v/>
      </c>
      <c r="M1048">
        <f>RAND()</f>
        <v/>
      </c>
      <c r="N1048">
        <f>IF('d_시나리오'!$J$5='d_시나리오'!$H$5,'d_시나리오'!$I$5,IF(M1048&lt;('d_시나리오'!$I$5-'d_시나리오'!$H$5)/('d_시나리오'!$J$5-'d_시나리오'!$H$5),'d_시나리오'!$H$5+SQRT(M1048*('d_시나리오'!$J$5-'d_시나리오'!$H$5)*('d_시나리오'!$I$5-'d_시나리오'!$H$5)),'d_시나리오'!$J$5-SQRT((1-M1048)*('d_시나리오'!$J$5-'d_시나리오'!$H$5)*('d_시나리오'!$J$5-'d_시나리오'!$I$5))))</f>
        <v/>
      </c>
      <c r="O1048">
        <f>RAND()</f>
        <v/>
      </c>
      <c r="P1048">
        <f>IF('d_시나리오'!$J$6='d_시나리오'!$H$6,'d_시나리오'!$I$6,IF(O1048&lt;('d_시나리오'!$I$6-'d_시나리오'!$H$6)/('d_시나리오'!$J$6-'d_시나리오'!$H$6),'d_시나리오'!$H$6+SQRT(O1048*('d_시나리오'!$J$6-'d_시나리오'!$H$6)*('d_시나리오'!$I$6-'d_시나리오'!$H$6)),'d_시나리오'!$J$6-SQRT((1-O1048)*('d_시나리오'!$J$6-'d_시나리오'!$H$6)*('d_시나리오'!$J$6-'d_시나리오'!$I$6))))</f>
        <v/>
      </c>
      <c r="Q1048">
        <f>INDEX('d_분포'!$B$2:$B$57,RANDBETWEEN(1,56))</f>
        <v/>
      </c>
      <c r="R1048">
        <f>BETAINV(RAND(),5,5)</f>
        <v/>
      </c>
      <c r="S1048">
        <f>'d_고정'!$B$1*'6_기대효과'!$H$7*('d_시나리오'!$I$7/'d_고정'!$B$2)*B1048</f>
        <v/>
      </c>
      <c r="T1048">
        <f>S1048*D1048</f>
        <v/>
      </c>
      <c r="U1048">
        <f>S1048*F1048*H1048</f>
        <v/>
      </c>
      <c r="V1048">
        <f>S1048*F1048*(H1048-1)</f>
        <v/>
      </c>
      <c r="W1048">
        <f>U1048*J1048</f>
        <v/>
      </c>
      <c r="X1048">
        <f>T1048+W1048</f>
        <v/>
      </c>
      <c r="Y1048">
        <f>(T1048*E1048+W1048*L1048)*(1-R1048-'d_고정'!$B$13)</f>
        <v/>
      </c>
      <c r="Z1048">
        <f>(U1048*N1048*Q1048+'d_고정'!$B$3*('6_기대효과'!$H$7/8)*Q1048*'d_고정'!$B$10*P1048*('6_기대효과'!$K$7/'d_고정'!$B$9))*(1-R1048)</f>
        <v/>
      </c>
      <c r="AA1048">
        <f>W1048*L1048*(1-R1048-'d_고정'!$B$13)+U1048*MAX(N1048-'d_고정'!$B$10*P1048*('6_기대효과'!$K$7/'d_고정'!$B$9),0)*Q1048*(1-R1048)</f>
        <v/>
      </c>
      <c r="AB1048">
        <f>Y1048+Z1048</f>
        <v/>
      </c>
      <c r="AC1048">
        <f>Y1048/('d_고정'!$B$5*'6_기대효과'!$H$7/8)/'d_고정'!$B$6</f>
        <v/>
      </c>
      <c r="AD1048">
        <f>Y1048/('d_고정'!$B$8*'6_기대효과'!$H$7/8)</f>
        <v/>
      </c>
    </row>
    <row r="1049">
      <c r="A1049">
        <f>RAND()</f>
        <v/>
      </c>
      <c r="B1049">
        <f>IF('d_시나리오'!$J$2='d_시나리오'!$H$2,'d_시나리오'!$I$2,IF(A1049&lt;('d_시나리오'!$I$2-'d_시나리오'!$H$2)/('d_시나리오'!$J$2-'d_시나리오'!$H$2),'d_시나리오'!$H$2+SQRT(A1049*('d_시나리오'!$J$2-'d_시나리오'!$H$2)*('d_시나리오'!$I$2-'d_시나리오'!$H$2)),'d_시나리오'!$J$2-SQRT((1-A1049)*('d_시나리오'!$J$2-'d_시나리오'!$H$2)*('d_시나리오'!$J$2-'d_시나리오'!$I$2))))</f>
        <v/>
      </c>
      <c r="C1049">
        <f>RAND()</f>
        <v/>
      </c>
      <c r="D1049">
        <f>BETAINV(RAND(),IF(C1049&lt;'d_고정'!$B$26,'d_고정'!$B$23,'d_고정'!$B$16)+1,'d_고정'!$B$17-IF(C1049&lt;'d_고정'!$B$26,'d_고정'!$B$23,'d_고정'!$B$16)+1)*('d_고정'!$B$14+('d_고정'!$B$15-'d_고정'!$B$14)*RAND())</f>
        <v/>
      </c>
      <c r="E1049">
        <f>INDEX('d_분포'!$A$2:$A$28,RANDBETWEEN(1,27))</f>
        <v/>
      </c>
      <c r="F1049">
        <f>INDEX('d_분포'!$C$2:$C$5,RANDBETWEEN(1,4))*(0.9+0.2*RAND())</f>
        <v/>
      </c>
      <c r="G1049">
        <f>RAND()</f>
        <v/>
      </c>
      <c r="H1049">
        <f>(F1049+(1-F1049)*('d_고정'!$B$22*BETAINV(RAND(),IF(G1049&lt;'d_고정'!$B$26,'d_고정'!$B$25,'d_고정'!$B$20)+1,'d_고정'!$B$21-IF(G1049&lt;'d_고정'!$B$26,'d_고정'!$B$25,'d_고정'!$B$20)+1)+(1-'d_고정'!$B$22)*BETAINV(RAND(),IF(G1049&lt;'d_고정'!$B$26,'d_고정'!$B$24,'d_고정'!$B$18)+1,'d_고정'!$B$19-IF(G1049&lt;'d_고정'!$B$26,'d_고정'!$B$24,'d_고정'!$B$18)+1))*('d_고정'!$B$14+('d_고정'!$B$15-'d_고정'!$B$14)*RAND()))/F1049</f>
        <v/>
      </c>
      <c r="I1049">
        <f>RAND()</f>
        <v/>
      </c>
      <c r="J1049">
        <f>IF('d_시나리오'!$J$3='d_시나리오'!$H$3,'d_시나리오'!$I$3,IF(I1049&lt;('d_시나리오'!$I$3-'d_시나리오'!$H$3)/('d_시나리오'!$J$3-'d_시나리오'!$H$3),'d_시나리오'!$H$3+SQRT(I1049*('d_시나리오'!$J$3-'d_시나리오'!$H$3)*('d_시나리오'!$I$3-'d_시나리오'!$H$3)),'d_시나리오'!$J$3-SQRT((1-I1049)*('d_시나리오'!$J$3-'d_시나리오'!$H$3)*('d_시나리오'!$J$3-'d_시나리오'!$I$3))))</f>
        <v/>
      </c>
      <c r="K1049">
        <f>RAND()</f>
        <v/>
      </c>
      <c r="L1049">
        <f>IF('d_시나리오'!$J$4='d_시나리오'!$H$4,'d_시나리오'!$I$4,IF(K1049&lt;('d_시나리오'!$I$4-'d_시나리오'!$H$4)/('d_시나리오'!$J$4-'d_시나리오'!$H$4),'d_시나리오'!$H$4+SQRT(K1049*('d_시나리오'!$J$4-'d_시나리오'!$H$4)*('d_시나리오'!$I$4-'d_시나리오'!$H$4)),'d_시나리오'!$J$4-SQRT((1-K1049)*('d_시나리오'!$J$4-'d_시나리오'!$H$4)*('d_시나리오'!$J$4-'d_시나리오'!$I$4))))</f>
        <v/>
      </c>
      <c r="M1049">
        <f>RAND()</f>
        <v/>
      </c>
      <c r="N1049">
        <f>IF('d_시나리오'!$J$5='d_시나리오'!$H$5,'d_시나리오'!$I$5,IF(M1049&lt;('d_시나리오'!$I$5-'d_시나리오'!$H$5)/('d_시나리오'!$J$5-'d_시나리오'!$H$5),'d_시나리오'!$H$5+SQRT(M1049*('d_시나리오'!$J$5-'d_시나리오'!$H$5)*('d_시나리오'!$I$5-'d_시나리오'!$H$5)),'d_시나리오'!$J$5-SQRT((1-M1049)*('d_시나리오'!$J$5-'d_시나리오'!$H$5)*('d_시나리오'!$J$5-'d_시나리오'!$I$5))))</f>
        <v/>
      </c>
      <c r="O1049">
        <f>RAND()</f>
        <v/>
      </c>
      <c r="P1049">
        <f>IF('d_시나리오'!$J$6='d_시나리오'!$H$6,'d_시나리오'!$I$6,IF(O1049&lt;('d_시나리오'!$I$6-'d_시나리오'!$H$6)/('d_시나리오'!$J$6-'d_시나리오'!$H$6),'d_시나리오'!$H$6+SQRT(O1049*('d_시나리오'!$J$6-'d_시나리오'!$H$6)*('d_시나리오'!$I$6-'d_시나리오'!$H$6)),'d_시나리오'!$J$6-SQRT((1-O1049)*('d_시나리오'!$J$6-'d_시나리오'!$H$6)*('d_시나리오'!$J$6-'d_시나리오'!$I$6))))</f>
        <v/>
      </c>
      <c r="Q1049">
        <f>INDEX('d_분포'!$B$2:$B$57,RANDBETWEEN(1,56))</f>
        <v/>
      </c>
      <c r="R1049">
        <f>BETAINV(RAND(),5,5)</f>
        <v/>
      </c>
      <c r="S1049">
        <f>'d_고정'!$B$1*'6_기대효과'!$H$7*('d_시나리오'!$I$7/'d_고정'!$B$2)*B1049</f>
        <v/>
      </c>
      <c r="T1049">
        <f>S1049*D1049</f>
        <v/>
      </c>
      <c r="U1049">
        <f>S1049*F1049*H1049</f>
        <v/>
      </c>
      <c r="V1049">
        <f>S1049*F1049*(H1049-1)</f>
        <v/>
      </c>
      <c r="W1049">
        <f>U1049*J1049</f>
        <v/>
      </c>
      <c r="X1049">
        <f>T1049+W1049</f>
        <v/>
      </c>
      <c r="Y1049">
        <f>(T1049*E1049+W1049*L1049)*(1-R1049-'d_고정'!$B$13)</f>
        <v/>
      </c>
      <c r="Z1049">
        <f>(U1049*N1049*Q1049+'d_고정'!$B$3*('6_기대효과'!$H$7/8)*Q1049*'d_고정'!$B$10*P1049*('6_기대효과'!$K$7/'d_고정'!$B$9))*(1-R1049)</f>
        <v/>
      </c>
      <c r="AA1049">
        <f>W1049*L1049*(1-R1049-'d_고정'!$B$13)+U1049*MAX(N1049-'d_고정'!$B$10*P1049*('6_기대효과'!$K$7/'d_고정'!$B$9),0)*Q1049*(1-R1049)</f>
        <v/>
      </c>
      <c r="AB1049">
        <f>Y1049+Z1049</f>
        <v/>
      </c>
      <c r="AC1049">
        <f>Y1049/('d_고정'!$B$5*'6_기대효과'!$H$7/8)/'d_고정'!$B$6</f>
        <v/>
      </c>
      <c r="AD1049">
        <f>Y1049/('d_고정'!$B$8*'6_기대효과'!$H$7/8)</f>
        <v/>
      </c>
    </row>
    <row r="1050">
      <c r="A1050">
        <f>RAND()</f>
        <v/>
      </c>
      <c r="B1050">
        <f>IF('d_시나리오'!$J$2='d_시나리오'!$H$2,'d_시나리오'!$I$2,IF(A1050&lt;('d_시나리오'!$I$2-'d_시나리오'!$H$2)/('d_시나리오'!$J$2-'d_시나리오'!$H$2),'d_시나리오'!$H$2+SQRT(A1050*('d_시나리오'!$J$2-'d_시나리오'!$H$2)*('d_시나리오'!$I$2-'d_시나리오'!$H$2)),'d_시나리오'!$J$2-SQRT((1-A1050)*('d_시나리오'!$J$2-'d_시나리오'!$H$2)*('d_시나리오'!$J$2-'d_시나리오'!$I$2))))</f>
        <v/>
      </c>
      <c r="C1050">
        <f>RAND()</f>
        <v/>
      </c>
      <c r="D1050">
        <f>BETAINV(RAND(),IF(C1050&lt;'d_고정'!$B$26,'d_고정'!$B$23,'d_고정'!$B$16)+1,'d_고정'!$B$17-IF(C1050&lt;'d_고정'!$B$26,'d_고정'!$B$23,'d_고정'!$B$16)+1)*('d_고정'!$B$14+('d_고정'!$B$15-'d_고정'!$B$14)*RAND())</f>
        <v/>
      </c>
      <c r="E1050">
        <f>INDEX('d_분포'!$A$2:$A$28,RANDBETWEEN(1,27))</f>
        <v/>
      </c>
      <c r="F1050">
        <f>INDEX('d_분포'!$C$2:$C$5,RANDBETWEEN(1,4))*(0.9+0.2*RAND())</f>
        <v/>
      </c>
      <c r="G1050">
        <f>RAND()</f>
        <v/>
      </c>
      <c r="H1050">
        <f>(F1050+(1-F1050)*('d_고정'!$B$22*BETAINV(RAND(),IF(G1050&lt;'d_고정'!$B$26,'d_고정'!$B$25,'d_고정'!$B$20)+1,'d_고정'!$B$21-IF(G1050&lt;'d_고정'!$B$26,'d_고정'!$B$25,'d_고정'!$B$20)+1)+(1-'d_고정'!$B$22)*BETAINV(RAND(),IF(G1050&lt;'d_고정'!$B$26,'d_고정'!$B$24,'d_고정'!$B$18)+1,'d_고정'!$B$19-IF(G1050&lt;'d_고정'!$B$26,'d_고정'!$B$24,'d_고정'!$B$18)+1))*('d_고정'!$B$14+('d_고정'!$B$15-'d_고정'!$B$14)*RAND()))/F1050</f>
        <v/>
      </c>
      <c r="I1050">
        <f>RAND()</f>
        <v/>
      </c>
      <c r="J1050">
        <f>IF('d_시나리오'!$J$3='d_시나리오'!$H$3,'d_시나리오'!$I$3,IF(I1050&lt;('d_시나리오'!$I$3-'d_시나리오'!$H$3)/('d_시나리오'!$J$3-'d_시나리오'!$H$3),'d_시나리오'!$H$3+SQRT(I1050*('d_시나리오'!$J$3-'d_시나리오'!$H$3)*('d_시나리오'!$I$3-'d_시나리오'!$H$3)),'d_시나리오'!$J$3-SQRT((1-I1050)*('d_시나리오'!$J$3-'d_시나리오'!$H$3)*('d_시나리오'!$J$3-'d_시나리오'!$I$3))))</f>
        <v/>
      </c>
      <c r="K1050">
        <f>RAND()</f>
        <v/>
      </c>
      <c r="L1050">
        <f>IF('d_시나리오'!$J$4='d_시나리오'!$H$4,'d_시나리오'!$I$4,IF(K1050&lt;('d_시나리오'!$I$4-'d_시나리오'!$H$4)/('d_시나리오'!$J$4-'d_시나리오'!$H$4),'d_시나리오'!$H$4+SQRT(K1050*('d_시나리오'!$J$4-'d_시나리오'!$H$4)*('d_시나리오'!$I$4-'d_시나리오'!$H$4)),'d_시나리오'!$J$4-SQRT((1-K1050)*('d_시나리오'!$J$4-'d_시나리오'!$H$4)*('d_시나리오'!$J$4-'d_시나리오'!$I$4))))</f>
        <v/>
      </c>
      <c r="M1050">
        <f>RAND()</f>
        <v/>
      </c>
      <c r="N1050">
        <f>IF('d_시나리오'!$J$5='d_시나리오'!$H$5,'d_시나리오'!$I$5,IF(M1050&lt;('d_시나리오'!$I$5-'d_시나리오'!$H$5)/('d_시나리오'!$J$5-'d_시나리오'!$H$5),'d_시나리오'!$H$5+SQRT(M1050*('d_시나리오'!$J$5-'d_시나리오'!$H$5)*('d_시나리오'!$I$5-'d_시나리오'!$H$5)),'d_시나리오'!$J$5-SQRT((1-M1050)*('d_시나리오'!$J$5-'d_시나리오'!$H$5)*('d_시나리오'!$J$5-'d_시나리오'!$I$5))))</f>
        <v/>
      </c>
      <c r="O1050">
        <f>RAND()</f>
        <v/>
      </c>
      <c r="P1050">
        <f>IF('d_시나리오'!$J$6='d_시나리오'!$H$6,'d_시나리오'!$I$6,IF(O1050&lt;('d_시나리오'!$I$6-'d_시나리오'!$H$6)/('d_시나리오'!$J$6-'d_시나리오'!$H$6),'d_시나리오'!$H$6+SQRT(O1050*('d_시나리오'!$J$6-'d_시나리오'!$H$6)*('d_시나리오'!$I$6-'d_시나리오'!$H$6)),'d_시나리오'!$J$6-SQRT((1-O1050)*('d_시나리오'!$J$6-'d_시나리오'!$H$6)*('d_시나리오'!$J$6-'d_시나리오'!$I$6))))</f>
        <v/>
      </c>
      <c r="Q1050">
        <f>INDEX('d_분포'!$B$2:$B$57,RANDBETWEEN(1,56))</f>
        <v/>
      </c>
      <c r="R1050">
        <f>BETAINV(RAND(),5,5)</f>
        <v/>
      </c>
      <c r="S1050">
        <f>'d_고정'!$B$1*'6_기대효과'!$H$7*('d_시나리오'!$I$7/'d_고정'!$B$2)*B1050</f>
        <v/>
      </c>
      <c r="T1050">
        <f>S1050*D1050</f>
        <v/>
      </c>
      <c r="U1050">
        <f>S1050*F1050*H1050</f>
        <v/>
      </c>
      <c r="V1050">
        <f>S1050*F1050*(H1050-1)</f>
        <v/>
      </c>
      <c r="W1050">
        <f>U1050*J1050</f>
        <v/>
      </c>
      <c r="X1050">
        <f>T1050+W1050</f>
        <v/>
      </c>
      <c r="Y1050">
        <f>(T1050*E1050+W1050*L1050)*(1-R1050-'d_고정'!$B$13)</f>
        <v/>
      </c>
      <c r="Z1050">
        <f>(U1050*N1050*Q1050+'d_고정'!$B$3*('6_기대효과'!$H$7/8)*Q1050*'d_고정'!$B$10*P1050*('6_기대효과'!$K$7/'d_고정'!$B$9))*(1-R1050)</f>
        <v/>
      </c>
      <c r="AA1050">
        <f>W1050*L1050*(1-R1050-'d_고정'!$B$13)+U1050*MAX(N1050-'d_고정'!$B$10*P1050*('6_기대효과'!$K$7/'d_고정'!$B$9),0)*Q1050*(1-R1050)</f>
        <v/>
      </c>
      <c r="AB1050">
        <f>Y1050+Z1050</f>
        <v/>
      </c>
      <c r="AC1050">
        <f>Y1050/('d_고정'!$B$5*'6_기대효과'!$H$7/8)/'d_고정'!$B$6</f>
        <v/>
      </c>
      <c r="AD1050">
        <f>Y1050/('d_고정'!$B$8*'6_기대효과'!$H$7/8)</f>
        <v/>
      </c>
    </row>
    <row r="1051">
      <c r="A1051">
        <f>RAND()</f>
        <v/>
      </c>
      <c r="B1051">
        <f>IF('d_시나리오'!$J$2='d_시나리오'!$H$2,'d_시나리오'!$I$2,IF(A1051&lt;('d_시나리오'!$I$2-'d_시나리오'!$H$2)/('d_시나리오'!$J$2-'d_시나리오'!$H$2),'d_시나리오'!$H$2+SQRT(A1051*('d_시나리오'!$J$2-'d_시나리오'!$H$2)*('d_시나리오'!$I$2-'d_시나리오'!$H$2)),'d_시나리오'!$J$2-SQRT((1-A1051)*('d_시나리오'!$J$2-'d_시나리오'!$H$2)*('d_시나리오'!$J$2-'d_시나리오'!$I$2))))</f>
        <v/>
      </c>
      <c r="C1051">
        <f>RAND()</f>
        <v/>
      </c>
      <c r="D1051">
        <f>BETAINV(RAND(),IF(C1051&lt;'d_고정'!$B$26,'d_고정'!$B$23,'d_고정'!$B$16)+1,'d_고정'!$B$17-IF(C1051&lt;'d_고정'!$B$26,'d_고정'!$B$23,'d_고정'!$B$16)+1)*('d_고정'!$B$14+('d_고정'!$B$15-'d_고정'!$B$14)*RAND())</f>
        <v/>
      </c>
      <c r="E1051">
        <f>INDEX('d_분포'!$A$2:$A$28,RANDBETWEEN(1,27))</f>
        <v/>
      </c>
      <c r="F1051">
        <f>INDEX('d_분포'!$C$2:$C$5,RANDBETWEEN(1,4))*(0.9+0.2*RAND())</f>
        <v/>
      </c>
      <c r="G1051">
        <f>RAND()</f>
        <v/>
      </c>
      <c r="H1051">
        <f>(F1051+(1-F1051)*('d_고정'!$B$22*BETAINV(RAND(),IF(G1051&lt;'d_고정'!$B$26,'d_고정'!$B$25,'d_고정'!$B$20)+1,'d_고정'!$B$21-IF(G1051&lt;'d_고정'!$B$26,'d_고정'!$B$25,'d_고정'!$B$20)+1)+(1-'d_고정'!$B$22)*BETAINV(RAND(),IF(G1051&lt;'d_고정'!$B$26,'d_고정'!$B$24,'d_고정'!$B$18)+1,'d_고정'!$B$19-IF(G1051&lt;'d_고정'!$B$26,'d_고정'!$B$24,'d_고정'!$B$18)+1))*('d_고정'!$B$14+('d_고정'!$B$15-'d_고정'!$B$14)*RAND()))/F1051</f>
        <v/>
      </c>
      <c r="I1051">
        <f>RAND()</f>
        <v/>
      </c>
      <c r="J1051">
        <f>IF('d_시나리오'!$J$3='d_시나리오'!$H$3,'d_시나리오'!$I$3,IF(I1051&lt;('d_시나리오'!$I$3-'d_시나리오'!$H$3)/('d_시나리오'!$J$3-'d_시나리오'!$H$3),'d_시나리오'!$H$3+SQRT(I1051*('d_시나리오'!$J$3-'d_시나리오'!$H$3)*('d_시나리오'!$I$3-'d_시나리오'!$H$3)),'d_시나리오'!$J$3-SQRT((1-I1051)*('d_시나리오'!$J$3-'d_시나리오'!$H$3)*('d_시나리오'!$J$3-'d_시나리오'!$I$3))))</f>
        <v/>
      </c>
      <c r="K1051">
        <f>RAND()</f>
        <v/>
      </c>
      <c r="L1051">
        <f>IF('d_시나리오'!$J$4='d_시나리오'!$H$4,'d_시나리오'!$I$4,IF(K1051&lt;('d_시나리오'!$I$4-'d_시나리오'!$H$4)/('d_시나리오'!$J$4-'d_시나리오'!$H$4),'d_시나리오'!$H$4+SQRT(K1051*('d_시나리오'!$J$4-'d_시나리오'!$H$4)*('d_시나리오'!$I$4-'d_시나리오'!$H$4)),'d_시나리오'!$J$4-SQRT((1-K1051)*('d_시나리오'!$J$4-'d_시나리오'!$H$4)*('d_시나리오'!$J$4-'d_시나리오'!$I$4))))</f>
        <v/>
      </c>
      <c r="M1051">
        <f>RAND()</f>
        <v/>
      </c>
      <c r="N1051">
        <f>IF('d_시나리오'!$J$5='d_시나리오'!$H$5,'d_시나리오'!$I$5,IF(M1051&lt;('d_시나리오'!$I$5-'d_시나리오'!$H$5)/('d_시나리오'!$J$5-'d_시나리오'!$H$5),'d_시나리오'!$H$5+SQRT(M1051*('d_시나리오'!$J$5-'d_시나리오'!$H$5)*('d_시나리오'!$I$5-'d_시나리오'!$H$5)),'d_시나리오'!$J$5-SQRT((1-M1051)*('d_시나리오'!$J$5-'d_시나리오'!$H$5)*('d_시나리오'!$J$5-'d_시나리오'!$I$5))))</f>
        <v/>
      </c>
      <c r="O1051">
        <f>RAND()</f>
        <v/>
      </c>
      <c r="P1051">
        <f>IF('d_시나리오'!$J$6='d_시나리오'!$H$6,'d_시나리오'!$I$6,IF(O1051&lt;('d_시나리오'!$I$6-'d_시나리오'!$H$6)/('d_시나리오'!$J$6-'d_시나리오'!$H$6),'d_시나리오'!$H$6+SQRT(O1051*('d_시나리오'!$J$6-'d_시나리오'!$H$6)*('d_시나리오'!$I$6-'d_시나리오'!$H$6)),'d_시나리오'!$J$6-SQRT((1-O1051)*('d_시나리오'!$J$6-'d_시나리오'!$H$6)*('d_시나리오'!$J$6-'d_시나리오'!$I$6))))</f>
        <v/>
      </c>
      <c r="Q1051">
        <f>INDEX('d_분포'!$B$2:$B$57,RANDBETWEEN(1,56))</f>
        <v/>
      </c>
      <c r="R1051">
        <f>BETAINV(RAND(),5,5)</f>
        <v/>
      </c>
      <c r="S1051">
        <f>'d_고정'!$B$1*'6_기대효과'!$H$7*('d_시나리오'!$I$7/'d_고정'!$B$2)*B1051</f>
        <v/>
      </c>
      <c r="T1051">
        <f>S1051*D1051</f>
        <v/>
      </c>
      <c r="U1051">
        <f>S1051*F1051*H1051</f>
        <v/>
      </c>
      <c r="V1051">
        <f>S1051*F1051*(H1051-1)</f>
        <v/>
      </c>
      <c r="W1051">
        <f>U1051*J1051</f>
        <v/>
      </c>
      <c r="X1051">
        <f>T1051+W1051</f>
        <v/>
      </c>
      <c r="Y1051">
        <f>(T1051*E1051+W1051*L1051)*(1-R1051-'d_고정'!$B$13)</f>
        <v/>
      </c>
      <c r="Z1051">
        <f>(U1051*N1051*Q1051+'d_고정'!$B$3*('6_기대효과'!$H$7/8)*Q1051*'d_고정'!$B$10*P1051*('6_기대효과'!$K$7/'d_고정'!$B$9))*(1-R1051)</f>
        <v/>
      </c>
      <c r="AA1051">
        <f>W1051*L1051*(1-R1051-'d_고정'!$B$13)+U1051*MAX(N1051-'d_고정'!$B$10*P1051*('6_기대효과'!$K$7/'d_고정'!$B$9),0)*Q1051*(1-R1051)</f>
        <v/>
      </c>
      <c r="AB1051">
        <f>Y1051+Z1051</f>
        <v/>
      </c>
      <c r="AC1051">
        <f>Y1051/('d_고정'!$B$5*'6_기대효과'!$H$7/8)/'d_고정'!$B$6</f>
        <v/>
      </c>
      <c r="AD1051">
        <f>Y1051/('d_고정'!$B$8*'6_기대효과'!$H$7/8)</f>
        <v/>
      </c>
    </row>
    <row r="1052">
      <c r="A1052">
        <f>RAND()</f>
        <v/>
      </c>
      <c r="B1052">
        <f>IF('d_시나리오'!$J$2='d_시나리오'!$H$2,'d_시나리오'!$I$2,IF(A1052&lt;('d_시나리오'!$I$2-'d_시나리오'!$H$2)/('d_시나리오'!$J$2-'d_시나리오'!$H$2),'d_시나리오'!$H$2+SQRT(A1052*('d_시나리오'!$J$2-'d_시나리오'!$H$2)*('d_시나리오'!$I$2-'d_시나리오'!$H$2)),'d_시나리오'!$J$2-SQRT((1-A1052)*('d_시나리오'!$J$2-'d_시나리오'!$H$2)*('d_시나리오'!$J$2-'d_시나리오'!$I$2))))</f>
        <v/>
      </c>
      <c r="C1052">
        <f>RAND()</f>
        <v/>
      </c>
      <c r="D1052">
        <f>BETAINV(RAND(),IF(C1052&lt;'d_고정'!$B$26,'d_고정'!$B$23,'d_고정'!$B$16)+1,'d_고정'!$B$17-IF(C1052&lt;'d_고정'!$B$26,'d_고정'!$B$23,'d_고정'!$B$16)+1)*('d_고정'!$B$14+('d_고정'!$B$15-'d_고정'!$B$14)*RAND())</f>
        <v/>
      </c>
      <c r="E1052">
        <f>INDEX('d_분포'!$A$2:$A$28,RANDBETWEEN(1,27))</f>
        <v/>
      </c>
      <c r="F1052">
        <f>INDEX('d_분포'!$C$2:$C$5,RANDBETWEEN(1,4))*(0.9+0.2*RAND())</f>
        <v/>
      </c>
      <c r="G1052">
        <f>RAND()</f>
        <v/>
      </c>
      <c r="H1052">
        <f>(F1052+(1-F1052)*('d_고정'!$B$22*BETAINV(RAND(),IF(G1052&lt;'d_고정'!$B$26,'d_고정'!$B$25,'d_고정'!$B$20)+1,'d_고정'!$B$21-IF(G1052&lt;'d_고정'!$B$26,'d_고정'!$B$25,'d_고정'!$B$20)+1)+(1-'d_고정'!$B$22)*BETAINV(RAND(),IF(G1052&lt;'d_고정'!$B$26,'d_고정'!$B$24,'d_고정'!$B$18)+1,'d_고정'!$B$19-IF(G1052&lt;'d_고정'!$B$26,'d_고정'!$B$24,'d_고정'!$B$18)+1))*('d_고정'!$B$14+('d_고정'!$B$15-'d_고정'!$B$14)*RAND()))/F1052</f>
        <v/>
      </c>
      <c r="I1052">
        <f>RAND()</f>
        <v/>
      </c>
      <c r="J1052">
        <f>IF('d_시나리오'!$J$3='d_시나리오'!$H$3,'d_시나리오'!$I$3,IF(I1052&lt;('d_시나리오'!$I$3-'d_시나리오'!$H$3)/('d_시나리오'!$J$3-'d_시나리오'!$H$3),'d_시나리오'!$H$3+SQRT(I1052*('d_시나리오'!$J$3-'d_시나리오'!$H$3)*('d_시나리오'!$I$3-'d_시나리오'!$H$3)),'d_시나리오'!$J$3-SQRT((1-I1052)*('d_시나리오'!$J$3-'d_시나리오'!$H$3)*('d_시나리오'!$J$3-'d_시나리오'!$I$3))))</f>
        <v/>
      </c>
      <c r="K1052">
        <f>RAND()</f>
        <v/>
      </c>
      <c r="L1052">
        <f>IF('d_시나리오'!$J$4='d_시나리오'!$H$4,'d_시나리오'!$I$4,IF(K1052&lt;('d_시나리오'!$I$4-'d_시나리오'!$H$4)/('d_시나리오'!$J$4-'d_시나리오'!$H$4),'d_시나리오'!$H$4+SQRT(K1052*('d_시나리오'!$J$4-'d_시나리오'!$H$4)*('d_시나리오'!$I$4-'d_시나리오'!$H$4)),'d_시나리오'!$J$4-SQRT((1-K1052)*('d_시나리오'!$J$4-'d_시나리오'!$H$4)*('d_시나리오'!$J$4-'d_시나리오'!$I$4))))</f>
        <v/>
      </c>
      <c r="M1052">
        <f>RAND()</f>
        <v/>
      </c>
      <c r="N1052">
        <f>IF('d_시나리오'!$J$5='d_시나리오'!$H$5,'d_시나리오'!$I$5,IF(M1052&lt;('d_시나리오'!$I$5-'d_시나리오'!$H$5)/('d_시나리오'!$J$5-'d_시나리오'!$H$5),'d_시나리오'!$H$5+SQRT(M1052*('d_시나리오'!$J$5-'d_시나리오'!$H$5)*('d_시나리오'!$I$5-'d_시나리오'!$H$5)),'d_시나리오'!$J$5-SQRT((1-M1052)*('d_시나리오'!$J$5-'d_시나리오'!$H$5)*('d_시나리오'!$J$5-'d_시나리오'!$I$5))))</f>
        <v/>
      </c>
      <c r="O1052">
        <f>RAND()</f>
        <v/>
      </c>
      <c r="P1052">
        <f>IF('d_시나리오'!$J$6='d_시나리오'!$H$6,'d_시나리오'!$I$6,IF(O1052&lt;('d_시나리오'!$I$6-'d_시나리오'!$H$6)/('d_시나리오'!$J$6-'d_시나리오'!$H$6),'d_시나리오'!$H$6+SQRT(O1052*('d_시나리오'!$J$6-'d_시나리오'!$H$6)*('d_시나리오'!$I$6-'d_시나리오'!$H$6)),'d_시나리오'!$J$6-SQRT((1-O1052)*('d_시나리오'!$J$6-'d_시나리오'!$H$6)*('d_시나리오'!$J$6-'d_시나리오'!$I$6))))</f>
        <v/>
      </c>
      <c r="Q1052">
        <f>INDEX('d_분포'!$B$2:$B$57,RANDBETWEEN(1,56))</f>
        <v/>
      </c>
      <c r="R1052">
        <f>BETAINV(RAND(),5,5)</f>
        <v/>
      </c>
      <c r="S1052">
        <f>'d_고정'!$B$1*'6_기대효과'!$H$7*('d_시나리오'!$I$7/'d_고정'!$B$2)*B1052</f>
        <v/>
      </c>
      <c r="T1052">
        <f>S1052*D1052</f>
        <v/>
      </c>
      <c r="U1052">
        <f>S1052*F1052*H1052</f>
        <v/>
      </c>
      <c r="V1052">
        <f>S1052*F1052*(H1052-1)</f>
        <v/>
      </c>
      <c r="W1052">
        <f>U1052*J1052</f>
        <v/>
      </c>
      <c r="X1052">
        <f>T1052+W1052</f>
        <v/>
      </c>
      <c r="Y1052">
        <f>(T1052*E1052+W1052*L1052)*(1-R1052-'d_고정'!$B$13)</f>
        <v/>
      </c>
      <c r="Z1052">
        <f>(U1052*N1052*Q1052+'d_고정'!$B$3*('6_기대효과'!$H$7/8)*Q1052*'d_고정'!$B$10*P1052*('6_기대효과'!$K$7/'d_고정'!$B$9))*(1-R1052)</f>
        <v/>
      </c>
      <c r="AA1052">
        <f>W1052*L1052*(1-R1052-'d_고정'!$B$13)+U1052*MAX(N1052-'d_고정'!$B$10*P1052*('6_기대효과'!$K$7/'d_고정'!$B$9),0)*Q1052*(1-R1052)</f>
        <v/>
      </c>
      <c r="AB1052">
        <f>Y1052+Z1052</f>
        <v/>
      </c>
      <c r="AC1052">
        <f>Y1052/('d_고정'!$B$5*'6_기대효과'!$H$7/8)/'d_고정'!$B$6</f>
        <v/>
      </c>
      <c r="AD1052">
        <f>Y1052/('d_고정'!$B$8*'6_기대효과'!$H$7/8)</f>
        <v/>
      </c>
    </row>
    <row r="1053">
      <c r="A1053">
        <f>RAND()</f>
        <v/>
      </c>
      <c r="B1053">
        <f>IF('d_시나리오'!$J$2='d_시나리오'!$H$2,'d_시나리오'!$I$2,IF(A1053&lt;('d_시나리오'!$I$2-'d_시나리오'!$H$2)/('d_시나리오'!$J$2-'d_시나리오'!$H$2),'d_시나리오'!$H$2+SQRT(A1053*('d_시나리오'!$J$2-'d_시나리오'!$H$2)*('d_시나리오'!$I$2-'d_시나리오'!$H$2)),'d_시나리오'!$J$2-SQRT((1-A1053)*('d_시나리오'!$J$2-'d_시나리오'!$H$2)*('d_시나리오'!$J$2-'d_시나리오'!$I$2))))</f>
        <v/>
      </c>
      <c r="C1053">
        <f>RAND()</f>
        <v/>
      </c>
      <c r="D1053">
        <f>BETAINV(RAND(),IF(C1053&lt;'d_고정'!$B$26,'d_고정'!$B$23,'d_고정'!$B$16)+1,'d_고정'!$B$17-IF(C1053&lt;'d_고정'!$B$26,'d_고정'!$B$23,'d_고정'!$B$16)+1)*('d_고정'!$B$14+('d_고정'!$B$15-'d_고정'!$B$14)*RAND())</f>
        <v/>
      </c>
      <c r="E1053">
        <f>INDEX('d_분포'!$A$2:$A$28,RANDBETWEEN(1,27))</f>
        <v/>
      </c>
      <c r="F1053">
        <f>INDEX('d_분포'!$C$2:$C$5,RANDBETWEEN(1,4))*(0.9+0.2*RAND())</f>
        <v/>
      </c>
      <c r="G1053">
        <f>RAND()</f>
        <v/>
      </c>
      <c r="H1053">
        <f>(F1053+(1-F1053)*('d_고정'!$B$22*BETAINV(RAND(),IF(G1053&lt;'d_고정'!$B$26,'d_고정'!$B$25,'d_고정'!$B$20)+1,'d_고정'!$B$21-IF(G1053&lt;'d_고정'!$B$26,'d_고정'!$B$25,'d_고정'!$B$20)+1)+(1-'d_고정'!$B$22)*BETAINV(RAND(),IF(G1053&lt;'d_고정'!$B$26,'d_고정'!$B$24,'d_고정'!$B$18)+1,'d_고정'!$B$19-IF(G1053&lt;'d_고정'!$B$26,'d_고정'!$B$24,'d_고정'!$B$18)+1))*('d_고정'!$B$14+('d_고정'!$B$15-'d_고정'!$B$14)*RAND()))/F1053</f>
        <v/>
      </c>
      <c r="I1053">
        <f>RAND()</f>
        <v/>
      </c>
      <c r="J1053">
        <f>IF('d_시나리오'!$J$3='d_시나리오'!$H$3,'d_시나리오'!$I$3,IF(I1053&lt;('d_시나리오'!$I$3-'d_시나리오'!$H$3)/('d_시나리오'!$J$3-'d_시나리오'!$H$3),'d_시나리오'!$H$3+SQRT(I1053*('d_시나리오'!$J$3-'d_시나리오'!$H$3)*('d_시나리오'!$I$3-'d_시나리오'!$H$3)),'d_시나리오'!$J$3-SQRT((1-I1053)*('d_시나리오'!$J$3-'d_시나리오'!$H$3)*('d_시나리오'!$J$3-'d_시나리오'!$I$3))))</f>
        <v/>
      </c>
      <c r="K1053">
        <f>RAND()</f>
        <v/>
      </c>
      <c r="L1053">
        <f>IF('d_시나리오'!$J$4='d_시나리오'!$H$4,'d_시나리오'!$I$4,IF(K1053&lt;('d_시나리오'!$I$4-'d_시나리오'!$H$4)/('d_시나리오'!$J$4-'d_시나리오'!$H$4),'d_시나리오'!$H$4+SQRT(K1053*('d_시나리오'!$J$4-'d_시나리오'!$H$4)*('d_시나리오'!$I$4-'d_시나리오'!$H$4)),'d_시나리오'!$J$4-SQRT((1-K1053)*('d_시나리오'!$J$4-'d_시나리오'!$H$4)*('d_시나리오'!$J$4-'d_시나리오'!$I$4))))</f>
        <v/>
      </c>
      <c r="M1053">
        <f>RAND()</f>
        <v/>
      </c>
      <c r="N1053">
        <f>IF('d_시나리오'!$J$5='d_시나리오'!$H$5,'d_시나리오'!$I$5,IF(M1053&lt;('d_시나리오'!$I$5-'d_시나리오'!$H$5)/('d_시나리오'!$J$5-'d_시나리오'!$H$5),'d_시나리오'!$H$5+SQRT(M1053*('d_시나리오'!$J$5-'d_시나리오'!$H$5)*('d_시나리오'!$I$5-'d_시나리오'!$H$5)),'d_시나리오'!$J$5-SQRT((1-M1053)*('d_시나리오'!$J$5-'d_시나리오'!$H$5)*('d_시나리오'!$J$5-'d_시나리오'!$I$5))))</f>
        <v/>
      </c>
      <c r="O1053">
        <f>RAND()</f>
        <v/>
      </c>
      <c r="P1053">
        <f>IF('d_시나리오'!$J$6='d_시나리오'!$H$6,'d_시나리오'!$I$6,IF(O1053&lt;('d_시나리오'!$I$6-'d_시나리오'!$H$6)/('d_시나리오'!$J$6-'d_시나리오'!$H$6),'d_시나리오'!$H$6+SQRT(O1053*('d_시나리오'!$J$6-'d_시나리오'!$H$6)*('d_시나리오'!$I$6-'d_시나리오'!$H$6)),'d_시나리오'!$J$6-SQRT((1-O1053)*('d_시나리오'!$J$6-'d_시나리오'!$H$6)*('d_시나리오'!$J$6-'d_시나리오'!$I$6))))</f>
        <v/>
      </c>
      <c r="Q1053">
        <f>INDEX('d_분포'!$B$2:$B$57,RANDBETWEEN(1,56))</f>
        <v/>
      </c>
      <c r="R1053">
        <f>BETAINV(RAND(),5,5)</f>
        <v/>
      </c>
      <c r="S1053">
        <f>'d_고정'!$B$1*'6_기대효과'!$H$7*('d_시나리오'!$I$7/'d_고정'!$B$2)*B1053</f>
        <v/>
      </c>
      <c r="T1053">
        <f>S1053*D1053</f>
        <v/>
      </c>
      <c r="U1053">
        <f>S1053*F1053*H1053</f>
        <v/>
      </c>
      <c r="V1053">
        <f>S1053*F1053*(H1053-1)</f>
        <v/>
      </c>
      <c r="W1053">
        <f>U1053*J1053</f>
        <v/>
      </c>
      <c r="X1053">
        <f>T1053+W1053</f>
        <v/>
      </c>
      <c r="Y1053">
        <f>(T1053*E1053+W1053*L1053)*(1-R1053-'d_고정'!$B$13)</f>
        <v/>
      </c>
      <c r="Z1053">
        <f>(U1053*N1053*Q1053+'d_고정'!$B$3*('6_기대효과'!$H$7/8)*Q1053*'d_고정'!$B$10*P1053*('6_기대효과'!$K$7/'d_고정'!$B$9))*(1-R1053)</f>
        <v/>
      </c>
      <c r="AA1053">
        <f>W1053*L1053*(1-R1053-'d_고정'!$B$13)+U1053*MAX(N1053-'d_고정'!$B$10*P1053*('6_기대효과'!$K$7/'d_고정'!$B$9),0)*Q1053*(1-R1053)</f>
        <v/>
      </c>
      <c r="AB1053">
        <f>Y1053+Z1053</f>
        <v/>
      </c>
      <c r="AC1053">
        <f>Y1053/('d_고정'!$B$5*'6_기대효과'!$H$7/8)/'d_고정'!$B$6</f>
        <v/>
      </c>
      <c r="AD1053">
        <f>Y1053/('d_고정'!$B$8*'6_기대효과'!$H$7/8)</f>
        <v/>
      </c>
    </row>
    <row r="1054">
      <c r="A1054">
        <f>RAND()</f>
        <v/>
      </c>
      <c r="B1054">
        <f>IF('d_시나리오'!$J$2='d_시나리오'!$H$2,'d_시나리오'!$I$2,IF(A1054&lt;('d_시나리오'!$I$2-'d_시나리오'!$H$2)/('d_시나리오'!$J$2-'d_시나리오'!$H$2),'d_시나리오'!$H$2+SQRT(A1054*('d_시나리오'!$J$2-'d_시나리오'!$H$2)*('d_시나리오'!$I$2-'d_시나리오'!$H$2)),'d_시나리오'!$J$2-SQRT((1-A1054)*('d_시나리오'!$J$2-'d_시나리오'!$H$2)*('d_시나리오'!$J$2-'d_시나리오'!$I$2))))</f>
        <v/>
      </c>
      <c r="C1054">
        <f>RAND()</f>
        <v/>
      </c>
      <c r="D1054">
        <f>BETAINV(RAND(),IF(C1054&lt;'d_고정'!$B$26,'d_고정'!$B$23,'d_고정'!$B$16)+1,'d_고정'!$B$17-IF(C1054&lt;'d_고정'!$B$26,'d_고정'!$B$23,'d_고정'!$B$16)+1)*('d_고정'!$B$14+('d_고정'!$B$15-'d_고정'!$B$14)*RAND())</f>
        <v/>
      </c>
      <c r="E1054">
        <f>INDEX('d_분포'!$A$2:$A$28,RANDBETWEEN(1,27))</f>
        <v/>
      </c>
      <c r="F1054">
        <f>INDEX('d_분포'!$C$2:$C$5,RANDBETWEEN(1,4))*(0.9+0.2*RAND())</f>
        <v/>
      </c>
      <c r="G1054">
        <f>RAND()</f>
        <v/>
      </c>
      <c r="H1054">
        <f>(F1054+(1-F1054)*('d_고정'!$B$22*BETAINV(RAND(),IF(G1054&lt;'d_고정'!$B$26,'d_고정'!$B$25,'d_고정'!$B$20)+1,'d_고정'!$B$21-IF(G1054&lt;'d_고정'!$B$26,'d_고정'!$B$25,'d_고정'!$B$20)+1)+(1-'d_고정'!$B$22)*BETAINV(RAND(),IF(G1054&lt;'d_고정'!$B$26,'d_고정'!$B$24,'d_고정'!$B$18)+1,'d_고정'!$B$19-IF(G1054&lt;'d_고정'!$B$26,'d_고정'!$B$24,'d_고정'!$B$18)+1))*('d_고정'!$B$14+('d_고정'!$B$15-'d_고정'!$B$14)*RAND()))/F1054</f>
        <v/>
      </c>
      <c r="I1054">
        <f>RAND()</f>
        <v/>
      </c>
      <c r="J1054">
        <f>IF('d_시나리오'!$J$3='d_시나리오'!$H$3,'d_시나리오'!$I$3,IF(I1054&lt;('d_시나리오'!$I$3-'d_시나리오'!$H$3)/('d_시나리오'!$J$3-'d_시나리오'!$H$3),'d_시나리오'!$H$3+SQRT(I1054*('d_시나리오'!$J$3-'d_시나리오'!$H$3)*('d_시나리오'!$I$3-'d_시나리오'!$H$3)),'d_시나리오'!$J$3-SQRT((1-I1054)*('d_시나리오'!$J$3-'d_시나리오'!$H$3)*('d_시나리오'!$J$3-'d_시나리오'!$I$3))))</f>
        <v/>
      </c>
      <c r="K1054">
        <f>RAND()</f>
        <v/>
      </c>
      <c r="L1054">
        <f>IF('d_시나리오'!$J$4='d_시나리오'!$H$4,'d_시나리오'!$I$4,IF(K1054&lt;('d_시나리오'!$I$4-'d_시나리오'!$H$4)/('d_시나리오'!$J$4-'d_시나리오'!$H$4),'d_시나리오'!$H$4+SQRT(K1054*('d_시나리오'!$J$4-'d_시나리오'!$H$4)*('d_시나리오'!$I$4-'d_시나리오'!$H$4)),'d_시나리오'!$J$4-SQRT((1-K1054)*('d_시나리오'!$J$4-'d_시나리오'!$H$4)*('d_시나리오'!$J$4-'d_시나리오'!$I$4))))</f>
        <v/>
      </c>
      <c r="M1054">
        <f>RAND()</f>
        <v/>
      </c>
      <c r="N1054">
        <f>IF('d_시나리오'!$J$5='d_시나리오'!$H$5,'d_시나리오'!$I$5,IF(M1054&lt;('d_시나리오'!$I$5-'d_시나리오'!$H$5)/('d_시나리오'!$J$5-'d_시나리오'!$H$5),'d_시나리오'!$H$5+SQRT(M1054*('d_시나리오'!$J$5-'d_시나리오'!$H$5)*('d_시나리오'!$I$5-'d_시나리오'!$H$5)),'d_시나리오'!$J$5-SQRT((1-M1054)*('d_시나리오'!$J$5-'d_시나리오'!$H$5)*('d_시나리오'!$J$5-'d_시나리오'!$I$5))))</f>
        <v/>
      </c>
      <c r="O1054">
        <f>RAND()</f>
        <v/>
      </c>
      <c r="P1054">
        <f>IF('d_시나리오'!$J$6='d_시나리오'!$H$6,'d_시나리오'!$I$6,IF(O1054&lt;('d_시나리오'!$I$6-'d_시나리오'!$H$6)/('d_시나리오'!$J$6-'d_시나리오'!$H$6),'d_시나리오'!$H$6+SQRT(O1054*('d_시나리오'!$J$6-'d_시나리오'!$H$6)*('d_시나리오'!$I$6-'d_시나리오'!$H$6)),'d_시나리오'!$J$6-SQRT((1-O1054)*('d_시나리오'!$J$6-'d_시나리오'!$H$6)*('d_시나리오'!$J$6-'d_시나리오'!$I$6))))</f>
        <v/>
      </c>
      <c r="Q1054">
        <f>INDEX('d_분포'!$B$2:$B$57,RANDBETWEEN(1,56))</f>
        <v/>
      </c>
      <c r="R1054">
        <f>BETAINV(RAND(),5,5)</f>
        <v/>
      </c>
      <c r="S1054">
        <f>'d_고정'!$B$1*'6_기대효과'!$H$7*('d_시나리오'!$I$7/'d_고정'!$B$2)*B1054</f>
        <v/>
      </c>
      <c r="T1054">
        <f>S1054*D1054</f>
        <v/>
      </c>
      <c r="U1054">
        <f>S1054*F1054*H1054</f>
        <v/>
      </c>
      <c r="V1054">
        <f>S1054*F1054*(H1054-1)</f>
        <v/>
      </c>
      <c r="W1054">
        <f>U1054*J1054</f>
        <v/>
      </c>
      <c r="X1054">
        <f>T1054+W1054</f>
        <v/>
      </c>
      <c r="Y1054">
        <f>(T1054*E1054+W1054*L1054)*(1-R1054-'d_고정'!$B$13)</f>
        <v/>
      </c>
      <c r="Z1054">
        <f>(U1054*N1054*Q1054+'d_고정'!$B$3*('6_기대효과'!$H$7/8)*Q1054*'d_고정'!$B$10*P1054*('6_기대효과'!$K$7/'d_고정'!$B$9))*(1-R1054)</f>
        <v/>
      </c>
      <c r="AA1054">
        <f>W1054*L1054*(1-R1054-'d_고정'!$B$13)+U1054*MAX(N1054-'d_고정'!$B$10*P1054*('6_기대효과'!$K$7/'d_고정'!$B$9),0)*Q1054*(1-R1054)</f>
        <v/>
      </c>
      <c r="AB1054">
        <f>Y1054+Z1054</f>
        <v/>
      </c>
      <c r="AC1054">
        <f>Y1054/('d_고정'!$B$5*'6_기대효과'!$H$7/8)/'d_고정'!$B$6</f>
        <v/>
      </c>
      <c r="AD1054">
        <f>Y1054/('d_고정'!$B$8*'6_기대효과'!$H$7/8)</f>
        <v/>
      </c>
    </row>
    <row r="1055">
      <c r="A1055">
        <f>RAND()</f>
        <v/>
      </c>
      <c r="B1055">
        <f>IF('d_시나리오'!$J$2='d_시나리오'!$H$2,'d_시나리오'!$I$2,IF(A1055&lt;('d_시나리오'!$I$2-'d_시나리오'!$H$2)/('d_시나리오'!$J$2-'d_시나리오'!$H$2),'d_시나리오'!$H$2+SQRT(A1055*('d_시나리오'!$J$2-'d_시나리오'!$H$2)*('d_시나리오'!$I$2-'d_시나리오'!$H$2)),'d_시나리오'!$J$2-SQRT((1-A1055)*('d_시나리오'!$J$2-'d_시나리오'!$H$2)*('d_시나리오'!$J$2-'d_시나리오'!$I$2))))</f>
        <v/>
      </c>
      <c r="C1055">
        <f>RAND()</f>
        <v/>
      </c>
      <c r="D1055">
        <f>BETAINV(RAND(),IF(C1055&lt;'d_고정'!$B$26,'d_고정'!$B$23,'d_고정'!$B$16)+1,'d_고정'!$B$17-IF(C1055&lt;'d_고정'!$B$26,'d_고정'!$B$23,'d_고정'!$B$16)+1)*('d_고정'!$B$14+('d_고정'!$B$15-'d_고정'!$B$14)*RAND())</f>
        <v/>
      </c>
      <c r="E1055">
        <f>INDEX('d_분포'!$A$2:$A$28,RANDBETWEEN(1,27))</f>
        <v/>
      </c>
      <c r="F1055">
        <f>INDEX('d_분포'!$C$2:$C$5,RANDBETWEEN(1,4))*(0.9+0.2*RAND())</f>
        <v/>
      </c>
      <c r="G1055">
        <f>RAND()</f>
        <v/>
      </c>
      <c r="H1055">
        <f>(F1055+(1-F1055)*('d_고정'!$B$22*BETAINV(RAND(),IF(G1055&lt;'d_고정'!$B$26,'d_고정'!$B$25,'d_고정'!$B$20)+1,'d_고정'!$B$21-IF(G1055&lt;'d_고정'!$B$26,'d_고정'!$B$25,'d_고정'!$B$20)+1)+(1-'d_고정'!$B$22)*BETAINV(RAND(),IF(G1055&lt;'d_고정'!$B$26,'d_고정'!$B$24,'d_고정'!$B$18)+1,'d_고정'!$B$19-IF(G1055&lt;'d_고정'!$B$26,'d_고정'!$B$24,'d_고정'!$B$18)+1))*('d_고정'!$B$14+('d_고정'!$B$15-'d_고정'!$B$14)*RAND()))/F1055</f>
        <v/>
      </c>
      <c r="I1055">
        <f>RAND()</f>
        <v/>
      </c>
      <c r="J1055">
        <f>IF('d_시나리오'!$J$3='d_시나리오'!$H$3,'d_시나리오'!$I$3,IF(I1055&lt;('d_시나리오'!$I$3-'d_시나리오'!$H$3)/('d_시나리오'!$J$3-'d_시나리오'!$H$3),'d_시나리오'!$H$3+SQRT(I1055*('d_시나리오'!$J$3-'d_시나리오'!$H$3)*('d_시나리오'!$I$3-'d_시나리오'!$H$3)),'d_시나리오'!$J$3-SQRT((1-I1055)*('d_시나리오'!$J$3-'d_시나리오'!$H$3)*('d_시나리오'!$J$3-'d_시나리오'!$I$3))))</f>
        <v/>
      </c>
      <c r="K1055">
        <f>RAND()</f>
        <v/>
      </c>
      <c r="L1055">
        <f>IF('d_시나리오'!$J$4='d_시나리오'!$H$4,'d_시나리오'!$I$4,IF(K1055&lt;('d_시나리오'!$I$4-'d_시나리오'!$H$4)/('d_시나리오'!$J$4-'d_시나리오'!$H$4),'d_시나리오'!$H$4+SQRT(K1055*('d_시나리오'!$J$4-'d_시나리오'!$H$4)*('d_시나리오'!$I$4-'d_시나리오'!$H$4)),'d_시나리오'!$J$4-SQRT((1-K1055)*('d_시나리오'!$J$4-'d_시나리오'!$H$4)*('d_시나리오'!$J$4-'d_시나리오'!$I$4))))</f>
        <v/>
      </c>
      <c r="M1055">
        <f>RAND()</f>
        <v/>
      </c>
      <c r="N1055">
        <f>IF('d_시나리오'!$J$5='d_시나리오'!$H$5,'d_시나리오'!$I$5,IF(M1055&lt;('d_시나리오'!$I$5-'d_시나리오'!$H$5)/('d_시나리오'!$J$5-'d_시나리오'!$H$5),'d_시나리오'!$H$5+SQRT(M1055*('d_시나리오'!$J$5-'d_시나리오'!$H$5)*('d_시나리오'!$I$5-'d_시나리오'!$H$5)),'d_시나리오'!$J$5-SQRT((1-M1055)*('d_시나리오'!$J$5-'d_시나리오'!$H$5)*('d_시나리오'!$J$5-'d_시나리오'!$I$5))))</f>
        <v/>
      </c>
      <c r="O1055">
        <f>RAND()</f>
        <v/>
      </c>
      <c r="P1055">
        <f>IF('d_시나리오'!$J$6='d_시나리오'!$H$6,'d_시나리오'!$I$6,IF(O1055&lt;('d_시나리오'!$I$6-'d_시나리오'!$H$6)/('d_시나리오'!$J$6-'d_시나리오'!$H$6),'d_시나리오'!$H$6+SQRT(O1055*('d_시나리오'!$J$6-'d_시나리오'!$H$6)*('d_시나리오'!$I$6-'d_시나리오'!$H$6)),'d_시나리오'!$J$6-SQRT((1-O1055)*('d_시나리오'!$J$6-'d_시나리오'!$H$6)*('d_시나리오'!$J$6-'d_시나리오'!$I$6))))</f>
        <v/>
      </c>
      <c r="Q1055">
        <f>INDEX('d_분포'!$B$2:$B$57,RANDBETWEEN(1,56))</f>
        <v/>
      </c>
      <c r="R1055">
        <f>BETAINV(RAND(),5,5)</f>
        <v/>
      </c>
      <c r="S1055">
        <f>'d_고정'!$B$1*'6_기대효과'!$H$7*('d_시나리오'!$I$7/'d_고정'!$B$2)*B1055</f>
        <v/>
      </c>
      <c r="T1055">
        <f>S1055*D1055</f>
        <v/>
      </c>
      <c r="U1055">
        <f>S1055*F1055*H1055</f>
        <v/>
      </c>
      <c r="V1055">
        <f>S1055*F1055*(H1055-1)</f>
        <v/>
      </c>
      <c r="W1055">
        <f>U1055*J1055</f>
        <v/>
      </c>
      <c r="X1055">
        <f>T1055+W1055</f>
        <v/>
      </c>
      <c r="Y1055">
        <f>(T1055*E1055+W1055*L1055)*(1-R1055-'d_고정'!$B$13)</f>
        <v/>
      </c>
      <c r="Z1055">
        <f>(U1055*N1055*Q1055+'d_고정'!$B$3*('6_기대효과'!$H$7/8)*Q1055*'d_고정'!$B$10*P1055*('6_기대효과'!$K$7/'d_고정'!$B$9))*(1-R1055)</f>
        <v/>
      </c>
      <c r="AA1055">
        <f>W1055*L1055*(1-R1055-'d_고정'!$B$13)+U1055*MAX(N1055-'d_고정'!$B$10*P1055*('6_기대효과'!$K$7/'d_고정'!$B$9),0)*Q1055*(1-R1055)</f>
        <v/>
      </c>
      <c r="AB1055">
        <f>Y1055+Z1055</f>
        <v/>
      </c>
      <c r="AC1055">
        <f>Y1055/('d_고정'!$B$5*'6_기대효과'!$H$7/8)/'d_고정'!$B$6</f>
        <v/>
      </c>
      <c r="AD1055">
        <f>Y1055/('d_고정'!$B$8*'6_기대효과'!$H$7/8)</f>
        <v/>
      </c>
    </row>
    <row r="1056">
      <c r="A1056">
        <f>RAND()</f>
        <v/>
      </c>
      <c r="B1056">
        <f>IF('d_시나리오'!$J$2='d_시나리오'!$H$2,'d_시나리오'!$I$2,IF(A1056&lt;('d_시나리오'!$I$2-'d_시나리오'!$H$2)/('d_시나리오'!$J$2-'d_시나리오'!$H$2),'d_시나리오'!$H$2+SQRT(A1056*('d_시나리오'!$J$2-'d_시나리오'!$H$2)*('d_시나리오'!$I$2-'d_시나리오'!$H$2)),'d_시나리오'!$J$2-SQRT((1-A1056)*('d_시나리오'!$J$2-'d_시나리오'!$H$2)*('d_시나리오'!$J$2-'d_시나리오'!$I$2))))</f>
        <v/>
      </c>
      <c r="C1056">
        <f>RAND()</f>
        <v/>
      </c>
      <c r="D1056">
        <f>BETAINV(RAND(),IF(C1056&lt;'d_고정'!$B$26,'d_고정'!$B$23,'d_고정'!$B$16)+1,'d_고정'!$B$17-IF(C1056&lt;'d_고정'!$B$26,'d_고정'!$B$23,'d_고정'!$B$16)+1)*('d_고정'!$B$14+('d_고정'!$B$15-'d_고정'!$B$14)*RAND())</f>
        <v/>
      </c>
      <c r="E1056">
        <f>INDEX('d_분포'!$A$2:$A$28,RANDBETWEEN(1,27))</f>
        <v/>
      </c>
      <c r="F1056">
        <f>INDEX('d_분포'!$C$2:$C$5,RANDBETWEEN(1,4))*(0.9+0.2*RAND())</f>
        <v/>
      </c>
      <c r="G1056">
        <f>RAND()</f>
        <v/>
      </c>
      <c r="H1056">
        <f>(F1056+(1-F1056)*('d_고정'!$B$22*BETAINV(RAND(),IF(G1056&lt;'d_고정'!$B$26,'d_고정'!$B$25,'d_고정'!$B$20)+1,'d_고정'!$B$21-IF(G1056&lt;'d_고정'!$B$26,'d_고정'!$B$25,'d_고정'!$B$20)+1)+(1-'d_고정'!$B$22)*BETAINV(RAND(),IF(G1056&lt;'d_고정'!$B$26,'d_고정'!$B$24,'d_고정'!$B$18)+1,'d_고정'!$B$19-IF(G1056&lt;'d_고정'!$B$26,'d_고정'!$B$24,'d_고정'!$B$18)+1))*('d_고정'!$B$14+('d_고정'!$B$15-'d_고정'!$B$14)*RAND()))/F1056</f>
        <v/>
      </c>
      <c r="I1056">
        <f>RAND()</f>
        <v/>
      </c>
      <c r="J1056">
        <f>IF('d_시나리오'!$J$3='d_시나리오'!$H$3,'d_시나리오'!$I$3,IF(I1056&lt;('d_시나리오'!$I$3-'d_시나리오'!$H$3)/('d_시나리오'!$J$3-'d_시나리오'!$H$3),'d_시나리오'!$H$3+SQRT(I1056*('d_시나리오'!$J$3-'d_시나리오'!$H$3)*('d_시나리오'!$I$3-'d_시나리오'!$H$3)),'d_시나리오'!$J$3-SQRT((1-I1056)*('d_시나리오'!$J$3-'d_시나리오'!$H$3)*('d_시나리오'!$J$3-'d_시나리오'!$I$3))))</f>
        <v/>
      </c>
      <c r="K1056">
        <f>RAND()</f>
        <v/>
      </c>
      <c r="L1056">
        <f>IF('d_시나리오'!$J$4='d_시나리오'!$H$4,'d_시나리오'!$I$4,IF(K1056&lt;('d_시나리오'!$I$4-'d_시나리오'!$H$4)/('d_시나리오'!$J$4-'d_시나리오'!$H$4),'d_시나리오'!$H$4+SQRT(K1056*('d_시나리오'!$J$4-'d_시나리오'!$H$4)*('d_시나리오'!$I$4-'d_시나리오'!$H$4)),'d_시나리오'!$J$4-SQRT((1-K1056)*('d_시나리오'!$J$4-'d_시나리오'!$H$4)*('d_시나리오'!$J$4-'d_시나리오'!$I$4))))</f>
        <v/>
      </c>
      <c r="M1056">
        <f>RAND()</f>
        <v/>
      </c>
      <c r="N1056">
        <f>IF('d_시나리오'!$J$5='d_시나리오'!$H$5,'d_시나리오'!$I$5,IF(M1056&lt;('d_시나리오'!$I$5-'d_시나리오'!$H$5)/('d_시나리오'!$J$5-'d_시나리오'!$H$5),'d_시나리오'!$H$5+SQRT(M1056*('d_시나리오'!$J$5-'d_시나리오'!$H$5)*('d_시나리오'!$I$5-'d_시나리오'!$H$5)),'d_시나리오'!$J$5-SQRT((1-M1056)*('d_시나리오'!$J$5-'d_시나리오'!$H$5)*('d_시나리오'!$J$5-'d_시나리오'!$I$5))))</f>
        <v/>
      </c>
      <c r="O1056">
        <f>RAND()</f>
        <v/>
      </c>
      <c r="P1056">
        <f>IF('d_시나리오'!$J$6='d_시나리오'!$H$6,'d_시나리오'!$I$6,IF(O1056&lt;('d_시나리오'!$I$6-'d_시나리오'!$H$6)/('d_시나리오'!$J$6-'d_시나리오'!$H$6),'d_시나리오'!$H$6+SQRT(O1056*('d_시나리오'!$J$6-'d_시나리오'!$H$6)*('d_시나리오'!$I$6-'d_시나리오'!$H$6)),'d_시나리오'!$J$6-SQRT((1-O1056)*('d_시나리오'!$J$6-'d_시나리오'!$H$6)*('d_시나리오'!$J$6-'d_시나리오'!$I$6))))</f>
        <v/>
      </c>
      <c r="Q1056">
        <f>INDEX('d_분포'!$B$2:$B$57,RANDBETWEEN(1,56))</f>
        <v/>
      </c>
      <c r="R1056">
        <f>BETAINV(RAND(),5,5)</f>
        <v/>
      </c>
      <c r="S1056">
        <f>'d_고정'!$B$1*'6_기대효과'!$H$7*('d_시나리오'!$I$7/'d_고정'!$B$2)*B1056</f>
        <v/>
      </c>
      <c r="T1056">
        <f>S1056*D1056</f>
        <v/>
      </c>
      <c r="U1056">
        <f>S1056*F1056*H1056</f>
        <v/>
      </c>
      <c r="V1056">
        <f>S1056*F1056*(H1056-1)</f>
        <v/>
      </c>
      <c r="W1056">
        <f>U1056*J1056</f>
        <v/>
      </c>
      <c r="X1056">
        <f>T1056+W1056</f>
        <v/>
      </c>
      <c r="Y1056">
        <f>(T1056*E1056+W1056*L1056)*(1-R1056-'d_고정'!$B$13)</f>
        <v/>
      </c>
      <c r="Z1056">
        <f>(U1056*N1056*Q1056+'d_고정'!$B$3*('6_기대효과'!$H$7/8)*Q1056*'d_고정'!$B$10*P1056*('6_기대효과'!$K$7/'d_고정'!$B$9))*(1-R1056)</f>
        <v/>
      </c>
      <c r="AA1056">
        <f>W1056*L1056*(1-R1056-'d_고정'!$B$13)+U1056*MAX(N1056-'d_고정'!$B$10*P1056*('6_기대효과'!$K$7/'d_고정'!$B$9),0)*Q1056*(1-R1056)</f>
        <v/>
      </c>
      <c r="AB1056">
        <f>Y1056+Z1056</f>
        <v/>
      </c>
      <c r="AC1056">
        <f>Y1056/('d_고정'!$B$5*'6_기대효과'!$H$7/8)/'d_고정'!$B$6</f>
        <v/>
      </c>
      <c r="AD1056">
        <f>Y1056/('d_고정'!$B$8*'6_기대효과'!$H$7/8)</f>
        <v/>
      </c>
    </row>
    <row r="1057">
      <c r="A1057">
        <f>RAND()</f>
        <v/>
      </c>
      <c r="B1057">
        <f>IF('d_시나리오'!$J$2='d_시나리오'!$H$2,'d_시나리오'!$I$2,IF(A1057&lt;('d_시나리오'!$I$2-'d_시나리오'!$H$2)/('d_시나리오'!$J$2-'d_시나리오'!$H$2),'d_시나리오'!$H$2+SQRT(A1057*('d_시나리오'!$J$2-'d_시나리오'!$H$2)*('d_시나리오'!$I$2-'d_시나리오'!$H$2)),'d_시나리오'!$J$2-SQRT((1-A1057)*('d_시나리오'!$J$2-'d_시나리오'!$H$2)*('d_시나리오'!$J$2-'d_시나리오'!$I$2))))</f>
        <v/>
      </c>
      <c r="C1057">
        <f>RAND()</f>
        <v/>
      </c>
      <c r="D1057">
        <f>BETAINV(RAND(),IF(C1057&lt;'d_고정'!$B$26,'d_고정'!$B$23,'d_고정'!$B$16)+1,'d_고정'!$B$17-IF(C1057&lt;'d_고정'!$B$26,'d_고정'!$B$23,'d_고정'!$B$16)+1)*('d_고정'!$B$14+('d_고정'!$B$15-'d_고정'!$B$14)*RAND())</f>
        <v/>
      </c>
      <c r="E1057">
        <f>INDEX('d_분포'!$A$2:$A$28,RANDBETWEEN(1,27))</f>
        <v/>
      </c>
      <c r="F1057">
        <f>INDEX('d_분포'!$C$2:$C$5,RANDBETWEEN(1,4))*(0.9+0.2*RAND())</f>
        <v/>
      </c>
      <c r="G1057">
        <f>RAND()</f>
        <v/>
      </c>
      <c r="H1057">
        <f>(F1057+(1-F1057)*('d_고정'!$B$22*BETAINV(RAND(),IF(G1057&lt;'d_고정'!$B$26,'d_고정'!$B$25,'d_고정'!$B$20)+1,'d_고정'!$B$21-IF(G1057&lt;'d_고정'!$B$26,'d_고정'!$B$25,'d_고정'!$B$20)+1)+(1-'d_고정'!$B$22)*BETAINV(RAND(),IF(G1057&lt;'d_고정'!$B$26,'d_고정'!$B$24,'d_고정'!$B$18)+1,'d_고정'!$B$19-IF(G1057&lt;'d_고정'!$B$26,'d_고정'!$B$24,'d_고정'!$B$18)+1))*('d_고정'!$B$14+('d_고정'!$B$15-'d_고정'!$B$14)*RAND()))/F1057</f>
        <v/>
      </c>
      <c r="I1057">
        <f>RAND()</f>
        <v/>
      </c>
      <c r="J1057">
        <f>IF('d_시나리오'!$J$3='d_시나리오'!$H$3,'d_시나리오'!$I$3,IF(I1057&lt;('d_시나리오'!$I$3-'d_시나리오'!$H$3)/('d_시나리오'!$J$3-'d_시나리오'!$H$3),'d_시나리오'!$H$3+SQRT(I1057*('d_시나리오'!$J$3-'d_시나리오'!$H$3)*('d_시나리오'!$I$3-'d_시나리오'!$H$3)),'d_시나리오'!$J$3-SQRT((1-I1057)*('d_시나리오'!$J$3-'d_시나리오'!$H$3)*('d_시나리오'!$J$3-'d_시나리오'!$I$3))))</f>
        <v/>
      </c>
      <c r="K1057">
        <f>RAND()</f>
        <v/>
      </c>
      <c r="L1057">
        <f>IF('d_시나리오'!$J$4='d_시나리오'!$H$4,'d_시나리오'!$I$4,IF(K1057&lt;('d_시나리오'!$I$4-'d_시나리오'!$H$4)/('d_시나리오'!$J$4-'d_시나리오'!$H$4),'d_시나리오'!$H$4+SQRT(K1057*('d_시나리오'!$J$4-'d_시나리오'!$H$4)*('d_시나리오'!$I$4-'d_시나리오'!$H$4)),'d_시나리오'!$J$4-SQRT((1-K1057)*('d_시나리오'!$J$4-'d_시나리오'!$H$4)*('d_시나리오'!$J$4-'d_시나리오'!$I$4))))</f>
        <v/>
      </c>
      <c r="M1057">
        <f>RAND()</f>
        <v/>
      </c>
      <c r="N1057">
        <f>IF('d_시나리오'!$J$5='d_시나리오'!$H$5,'d_시나리오'!$I$5,IF(M1057&lt;('d_시나리오'!$I$5-'d_시나리오'!$H$5)/('d_시나리오'!$J$5-'d_시나리오'!$H$5),'d_시나리오'!$H$5+SQRT(M1057*('d_시나리오'!$J$5-'d_시나리오'!$H$5)*('d_시나리오'!$I$5-'d_시나리오'!$H$5)),'d_시나리오'!$J$5-SQRT((1-M1057)*('d_시나리오'!$J$5-'d_시나리오'!$H$5)*('d_시나리오'!$J$5-'d_시나리오'!$I$5))))</f>
        <v/>
      </c>
      <c r="O1057">
        <f>RAND()</f>
        <v/>
      </c>
      <c r="P1057">
        <f>IF('d_시나리오'!$J$6='d_시나리오'!$H$6,'d_시나리오'!$I$6,IF(O1057&lt;('d_시나리오'!$I$6-'d_시나리오'!$H$6)/('d_시나리오'!$J$6-'d_시나리오'!$H$6),'d_시나리오'!$H$6+SQRT(O1057*('d_시나리오'!$J$6-'d_시나리오'!$H$6)*('d_시나리오'!$I$6-'d_시나리오'!$H$6)),'d_시나리오'!$J$6-SQRT((1-O1057)*('d_시나리오'!$J$6-'d_시나리오'!$H$6)*('d_시나리오'!$J$6-'d_시나리오'!$I$6))))</f>
        <v/>
      </c>
      <c r="Q1057">
        <f>INDEX('d_분포'!$B$2:$B$57,RANDBETWEEN(1,56))</f>
        <v/>
      </c>
      <c r="R1057">
        <f>BETAINV(RAND(),5,5)</f>
        <v/>
      </c>
      <c r="S1057">
        <f>'d_고정'!$B$1*'6_기대효과'!$H$7*('d_시나리오'!$I$7/'d_고정'!$B$2)*B1057</f>
        <v/>
      </c>
      <c r="T1057">
        <f>S1057*D1057</f>
        <v/>
      </c>
      <c r="U1057">
        <f>S1057*F1057*H1057</f>
        <v/>
      </c>
      <c r="V1057">
        <f>S1057*F1057*(H1057-1)</f>
        <v/>
      </c>
      <c r="W1057">
        <f>U1057*J1057</f>
        <v/>
      </c>
      <c r="X1057">
        <f>T1057+W1057</f>
        <v/>
      </c>
      <c r="Y1057">
        <f>(T1057*E1057+W1057*L1057)*(1-R1057-'d_고정'!$B$13)</f>
        <v/>
      </c>
      <c r="Z1057">
        <f>(U1057*N1057*Q1057+'d_고정'!$B$3*('6_기대효과'!$H$7/8)*Q1057*'d_고정'!$B$10*P1057*('6_기대효과'!$K$7/'d_고정'!$B$9))*(1-R1057)</f>
        <v/>
      </c>
      <c r="AA1057">
        <f>W1057*L1057*(1-R1057-'d_고정'!$B$13)+U1057*MAX(N1057-'d_고정'!$B$10*P1057*('6_기대효과'!$K$7/'d_고정'!$B$9),0)*Q1057*(1-R1057)</f>
        <v/>
      </c>
      <c r="AB1057">
        <f>Y1057+Z1057</f>
        <v/>
      </c>
      <c r="AC1057">
        <f>Y1057/('d_고정'!$B$5*'6_기대효과'!$H$7/8)/'d_고정'!$B$6</f>
        <v/>
      </c>
      <c r="AD1057">
        <f>Y1057/('d_고정'!$B$8*'6_기대효과'!$H$7/8)</f>
        <v/>
      </c>
    </row>
    <row r="1058">
      <c r="A1058">
        <f>RAND()</f>
        <v/>
      </c>
      <c r="B1058">
        <f>IF('d_시나리오'!$J$2='d_시나리오'!$H$2,'d_시나리오'!$I$2,IF(A1058&lt;('d_시나리오'!$I$2-'d_시나리오'!$H$2)/('d_시나리오'!$J$2-'d_시나리오'!$H$2),'d_시나리오'!$H$2+SQRT(A1058*('d_시나리오'!$J$2-'d_시나리오'!$H$2)*('d_시나리오'!$I$2-'d_시나리오'!$H$2)),'d_시나리오'!$J$2-SQRT((1-A1058)*('d_시나리오'!$J$2-'d_시나리오'!$H$2)*('d_시나리오'!$J$2-'d_시나리오'!$I$2))))</f>
        <v/>
      </c>
      <c r="C1058">
        <f>RAND()</f>
        <v/>
      </c>
      <c r="D1058">
        <f>BETAINV(RAND(),IF(C1058&lt;'d_고정'!$B$26,'d_고정'!$B$23,'d_고정'!$B$16)+1,'d_고정'!$B$17-IF(C1058&lt;'d_고정'!$B$26,'d_고정'!$B$23,'d_고정'!$B$16)+1)*('d_고정'!$B$14+('d_고정'!$B$15-'d_고정'!$B$14)*RAND())</f>
        <v/>
      </c>
      <c r="E1058">
        <f>INDEX('d_분포'!$A$2:$A$28,RANDBETWEEN(1,27))</f>
        <v/>
      </c>
      <c r="F1058">
        <f>INDEX('d_분포'!$C$2:$C$5,RANDBETWEEN(1,4))*(0.9+0.2*RAND())</f>
        <v/>
      </c>
      <c r="G1058">
        <f>RAND()</f>
        <v/>
      </c>
      <c r="H1058">
        <f>(F1058+(1-F1058)*('d_고정'!$B$22*BETAINV(RAND(),IF(G1058&lt;'d_고정'!$B$26,'d_고정'!$B$25,'d_고정'!$B$20)+1,'d_고정'!$B$21-IF(G1058&lt;'d_고정'!$B$26,'d_고정'!$B$25,'d_고정'!$B$20)+1)+(1-'d_고정'!$B$22)*BETAINV(RAND(),IF(G1058&lt;'d_고정'!$B$26,'d_고정'!$B$24,'d_고정'!$B$18)+1,'d_고정'!$B$19-IF(G1058&lt;'d_고정'!$B$26,'d_고정'!$B$24,'d_고정'!$B$18)+1))*('d_고정'!$B$14+('d_고정'!$B$15-'d_고정'!$B$14)*RAND()))/F1058</f>
        <v/>
      </c>
      <c r="I1058">
        <f>RAND()</f>
        <v/>
      </c>
      <c r="J1058">
        <f>IF('d_시나리오'!$J$3='d_시나리오'!$H$3,'d_시나리오'!$I$3,IF(I1058&lt;('d_시나리오'!$I$3-'d_시나리오'!$H$3)/('d_시나리오'!$J$3-'d_시나리오'!$H$3),'d_시나리오'!$H$3+SQRT(I1058*('d_시나리오'!$J$3-'d_시나리오'!$H$3)*('d_시나리오'!$I$3-'d_시나리오'!$H$3)),'d_시나리오'!$J$3-SQRT((1-I1058)*('d_시나리오'!$J$3-'d_시나리오'!$H$3)*('d_시나리오'!$J$3-'d_시나리오'!$I$3))))</f>
        <v/>
      </c>
      <c r="K1058">
        <f>RAND()</f>
        <v/>
      </c>
      <c r="L1058">
        <f>IF('d_시나리오'!$J$4='d_시나리오'!$H$4,'d_시나리오'!$I$4,IF(K1058&lt;('d_시나리오'!$I$4-'d_시나리오'!$H$4)/('d_시나리오'!$J$4-'d_시나리오'!$H$4),'d_시나리오'!$H$4+SQRT(K1058*('d_시나리오'!$J$4-'d_시나리오'!$H$4)*('d_시나리오'!$I$4-'d_시나리오'!$H$4)),'d_시나리오'!$J$4-SQRT((1-K1058)*('d_시나리오'!$J$4-'d_시나리오'!$H$4)*('d_시나리오'!$J$4-'d_시나리오'!$I$4))))</f>
        <v/>
      </c>
      <c r="M1058">
        <f>RAND()</f>
        <v/>
      </c>
      <c r="N1058">
        <f>IF('d_시나리오'!$J$5='d_시나리오'!$H$5,'d_시나리오'!$I$5,IF(M1058&lt;('d_시나리오'!$I$5-'d_시나리오'!$H$5)/('d_시나리오'!$J$5-'d_시나리오'!$H$5),'d_시나리오'!$H$5+SQRT(M1058*('d_시나리오'!$J$5-'d_시나리오'!$H$5)*('d_시나리오'!$I$5-'d_시나리오'!$H$5)),'d_시나리오'!$J$5-SQRT((1-M1058)*('d_시나리오'!$J$5-'d_시나리오'!$H$5)*('d_시나리오'!$J$5-'d_시나리오'!$I$5))))</f>
        <v/>
      </c>
      <c r="O1058">
        <f>RAND()</f>
        <v/>
      </c>
      <c r="P1058">
        <f>IF('d_시나리오'!$J$6='d_시나리오'!$H$6,'d_시나리오'!$I$6,IF(O1058&lt;('d_시나리오'!$I$6-'d_시나리오'!$H$6)/('d_시나리오'!$J$6-'d_시나리오'!$H$6),'d_시나리오'!$H$6+SQRT(O1058*('d_시나리오'!$J$6-'d_시나리오'!$H$6)*('d_시나리오'!$I$6-'d_시나리오'!$H$6)),'d_시나리오'!$J$6-SQRT((1-O1058)*('d_시나리오'!$J$6-'d_시나리오'!$H$6)*('d_시나리오'!$J$6-'d_시나리오'!$I$6))))</f>
        <v/>
      </c>
      <c r="Q1058">
        <f>INDEX('d_분포'!$B$2:$B$57,RANDBETWEEN(1,56))</f>
        <v/>
      </c>
      <c r="R1058">
        <f>BETAINV(RAND(),5,5)</f>
        <v/>
      </c>
      <c r="S1058">
        <f>'d_고정'!$B$1*'6_기대효과'!$H$7*('d_시나리오'!$I$7/'d_고정'!$B$2)*B1058</f>
        <v/>
      </c>
      <c r="T1058">
        <f>S1058*D1058</f>
        <v/>
      </c>
      <c r="U1058">
        <f>S1058*F1058*H1058</f>
        <v/>
      </c>
      <c r="V1058">
        <f>S1058*F1058*(H1058-1)</f>
        <v/>
      </c>
      <c r="W1058">
        <f>U1058*J1058</f>
        <v/>
      </c>
      <c r="X1058">
        <f>T1058+W1058</f>
        <v/>
      </c>
      <c r="Y1058">
        <f>(T1058*E1058+W1058*L1058)*(1-R1058-'d_고정'!$B$13)</f>
        <v/>
      </c>
      <c r="Z1058">
        <f>(U1058*N1058*Q1058+'d_고정'!$B$3*('6_기대효과'!$H$7/8)*Q1058*'d_고정'!$B$10*P1058*('6_기대효과'!$K$7/'d_고정'!$B$9))*(1-R1058)</f>
        <v/>
      </c>
      <c r="AA1058">
        <f>W1058*L1058*(1-R1058-'d_고정'!$B$13)+U1058*MAX(N1058-'d_고정'!$B$10*P1058*('6_기대효과'!$K$7/'d_고정'!$B$9),0)*Q1058*(1-R1058)</f>
        <v/>
      </c>
      <c r="AB1058">
        <f>Y1058+Z1058</f>
        <v/>
      </c>
      <c r="AC1058">
        <f>Y1058/('d_고정'!$B$5*'6_기대효과'!$H$7/8)/'d_고정'!$B$6</f>
        <v/>
      </c>
      <c r="AD1058">
        <f>Y1058/('d_고정'!$B$8*'6_기대효과'!$H$7/8)</f>
        <v/>
      </c>
    </row>
    <row r="1059">
      <c r="A1059">
        <f>RAND()</f>
        <v/>
      </c>
      <c r="B1059">
        <f>IF('d_시나리오'!$J$2='d_시나리오'!$H$2,'d_시나리오'!$I$2,IF(A1059&lt;('d_시나리오'!$I$2-'d_시나리오'!$H$2)/('d_시나리오'!$J$2-'d_시나리오'!$H$2),'d_시나리오'!$H$2+SQRT(A1059*('d_시나리오'!$J$2-'d_시나리오'!$H$2)*('d_시나리오'!$I$2-'d_시나리오'!$H$2)),'d_시나리오'!$J$2-SQRT((1-A1059)*('d_시나리오'!$J$2-'d_시나리오'!$H$2)*('d_시나리오'!$J$2-'d_시나리오'!$I$2))))</f>
        <v/>
      </c>
      <c r="C1059">
        <f>RAND()</f>
        <v/>
      </c>
      <c r="D1059">
        <f>BETAINV(RAND(),IF(C1059&lt;'d_고정'!$B$26,'d_고정'!$B$23,'d_고정'!$B$16)+1,'d_고정'!$B$17-IF(C1059&lt;'d_고정'!$B$26,'d_고정'!$B$23,'d_고정'!$B$16)+1)*('d_고정'!$B$14+('d_고정'!$B$15-'d_고정'!$B$14)*RAND())</f>
        <v/>
      </c>
      <c r="E1059">
        <f>INDEX('d_분포'!$A$2:$A$28,RANDBETWEEN(1,27))</f>
        <v/>
      </c>
      <c r="F1059">
        <f>INDEX('d_분포'!$C$2:$C$5,RANDBETWEEN(1,4))*(0.9+0.2*RAND())</f>
        <v/>
      </c>
      <c r="G1059">
        <f>RAND()</f>
        <v/>
      </c>
      <c r="H1059">
        <f>(F1059+(1-F1059)*('d_고정'!$B$22*BETAINV(RAND(),IF(G1059&lt;'d_고정'!$B$26,'d_고정'!$B$25,'d_고정'!$B$20)+1,'d_고정'!$B$21-IF(G1059&lt;'d_고정'!$B$26,'d_고정'!$B$25,'d_고정'!$B$20)+1)+(1-'d_고정'!$B$22)*BETAINV(RAND(),IF(G1059&lt;'d_고정'!$B$26,'d_고정'!$B$24,'d_고정'!$B$18)+1,'d_고정'!$B$19-IF(G1059&lt;'d_고정'!$B$26,'d_고정'!$B$24,'d_고정'!$B$18)+1))*('d_고정'!$B$14+('d_고정'!$B$15-'d_고정'!$B$14)*RAND()))/F1059</f>
        <v/>
      </c>
      <c r="I1059">
        <f>RAND()</f>
        <v/>
      </c>
      <c r="J1059">
        <f>IF('d_시나리오'!$J$3='d_시나리오'!$H$3,'d_시나리오'!$I$3,IF(I1059&lt;('d_시나리오'!$I$3-'d_시나리오'!$H$3)/('d_시나리오'!$J$3-'d_시나리오'!$H$3),'d_시나리오'!$H$3+SQRT(I1059*('d_시나리오'!$J$3-'d_시나리오'!$H$3)*('d_시나리오'!$I$3-'d_시나리오'!$H$3)),'d_시나리오'!$J$3-SQRT((1-I1059)*('d_시나리오'!$J$3-'d_시나리오'!$H$3)*('d_시나리오'!$J$3-'d_시나리오'!$I$3))))</f>
        <v/>
      </c>
      <c r="K1059">
        <f>RAND()</f>
        <v/>
      </c>
      <c r="L1059">
        <f>IF('d_시나리오'!$J$4='d_시나리오'!$H$4,'d_시나리오'!$I$4,IF(K1059&lt;('d_시나리오'!$I$4-'d_시나리오'!$H$4)/('d_시나리오'!$J$4-'d_시나리오'!$H$4),'d_시나리오'!$H$4+SQRT(K1059*('d_시나리오'!$J$4-'d_시나리오'!$H$4)*('d_시나리오'!$I$4-'d_시나리오'!$H$4)),'d_시나리오'!$J$4-SQRT((1-K1059)*('d_시나리오'!$J$4-'d_시나리오'!$H$4)*('d_시나리오'!$J$4-'d_시나리오'!$I$4))))</f>
        <v/>
      </c>
      <c r="M1059">
        <f>RAND()</f>
        <v/>
      </c>
      <c r="N1059">
        <f>IF('d_시나리오'!$J$5='d_시나리오'!$H$5,'d_시나리오'!$I$5,IF(M1059&lt;('d_시나리오'!$I$5-'d_시나리오'!$H$5)/('d_시나리오'!$J$5-'d_시나리오'!$H$5),'d_시나리오'!$H$5+SQRT(M1059*('d_시나리오'!$J$5-'d_시나리오'!$H$5)*('d_시나리오'!$I$5-'d_시나리오'!$H$5)),'d_시나리오'!$J$5-SQRT((1-M1059)*('d_시나리오'!$J$5-'d_시나리오'!$H$5)*('d_시나리오'!$J$5-'d_시나리오'!$I$5))))</f>
        <v/>
      </c>
      <c r="O1059">
        <f>RAND()</f>
        <v/>
      </c>
      <c r="P1059">
        <f>IF('d_시나리오'!$J$6='d_시나리오'!$H$6,'d_시나리오'!$I$6,IF(O1059&lt;('d_시나리오'!$I$6-'d_시나리오'!$H$6)/('d_시나리오'!$J$6-'d_시나리오'!$H$6),'d_시나리오'!$H$6+SQRT(O1059*('d_시나리오'!$J$6-'d_시나리오'!$H$6)*('d_시나리오'!$I$6-'d_시나리오'!$H$6)),'d_시나리오'!$J$6-SQRT((1-O1059)*('d_시나리오'!$J$6-'d_시나리오'!$H$6)*('d_시나리오'!$J$6-'d_시나리오'!$I$6))))</f>
        <v/>
      </c>
      <c r="Q1059">
        <f>INDEX('d_분포'!$B$2:$B$57,RANDBETWEEN(1,56))</f>
        <v/>
      </c>
      <c r="R1059">
        <f>BETAINV(RAND(),5,5)</f>
        <v/>
      </c>
      <c r="S1059">
        <f>'d_고정'!$B$1*'6_기대효과'!$H$7*('d_시나리오'!$I$7/'d_고정'!$B$2)*B1059</f>
        <v/>
      </c>
      <c r="T1059">
        <f>S1059*D1059</f>
        <v/>
      </c>
      <c r="U1059">
        <f>S1059*F1059*H1059</f>
        <v/>
      </c>
      <c r="V1059">
        <f>S1059*F1059*(H1059-1)</f>
        <v/>
      </c>
      <c r="W1059">
        <f>U1059*J1059</f>
        <v/>
      </c>
      <c r="X1059">
        <f>T1059+W1059</f>
        <v/>
      </c>
      <c r="Y1059">
        <f>(T1059*E1059+W1059*L1059)*(1-R1059-'d_고정'!$B$13)</f>
        <v/>
      </c>
      <c r="Z1059">
        <f>(U1059*N1059*Q1059+'d_고정'!$B$3*('6_기대효과'!$H$7/8)*Q1059*'d_고정'!$B$10*P1059*('6_기대효과'!$K$7/'d_고정'!$B$9))*(1-R1059)</f>
        <v/>
      </c>
      <c r="AA1059">
        <f>W1059*L1059*(1-R1059-'d_고정'!$B$13)+U1059*MAX(N1059-'d_고정'!$B$10*P1059*('6_기대효과'!$K$7/'d_고정'!$B$9),0)*Q1059*(1-R1059)</f>
        <v/>
      </c>
      <c r="AB1059">
        <f>Y1059+Z1059</f>
        <v/>
      </c>
      <c r="AC1059">
        <f>Y1059/('d_고정'!$B$5*'6_기대효과'!$H$7/8)/'d_고정'!$B$6</f>
        <v/>
      </c>
      <c r="AD1059">
        <f>Y1059/('d_고정'!$B$8*'6_기대효과'!$H$7/8)</f>
        <v/>
      </c>
    </row>
    <row r="1060">
      <c r="A1060">
        <f>RAND()</f>
        <v/>
      </c>
      <c r="B1060">
        <f>IF('d_시나리오'!$J$2='d_시나리오'!$H$2,'d_시나리오'!$I$2,IF(A1060&lt;('d_시나리오'!$I$2-'d_시나리오'!$H$2)/('d_시나리오'!$J$2-'d_시나리오'!$H$2),'d_시나리오'!$H$2+SQRT(A1060*('d_시나리오'!$J$2-'d_시나리오'!$H$2)*('d_시나리오'!$I$2-'d_시나리오'!$H$2)),'d_시나리오'!$J$2-SQRT((1-A1060)*('d_시나리오'!$J$2-'d_시나리오'!$H$2)*('d_시나리오'!$J$2-'d_시나리오'!$I$2))))</f>
        <v/>
      </c>
      <c r="C1060">
        <f>RAND()</f>
        <v/>
      </c>
      <c r="D1060">
        <f>BETAINV(RAND(),IF(C1060&lt;'d_고정'!$B$26,'d_고정'!$B$23,'d_고정'!$B$16)+1,'d_고정'!$B$17-IF(C1060&lt;'d_고정'!$B$26,'d_고정'!$B$23,'d_고정'!$B$16)+1)*('d_고정'!$B$14+('d_고정'!$B$15-'d_고정'!$B$14)*RAND())</f>
        <v/>
      </c>
      <c r="E1060">
        <f>INDEX('d_분포'!$A$2:$A$28,RANDBETWEEN(1,27))</f>
        <v/>
      </c>
      <c r="F1060">
        <f>INDEX('d_분포'!$C$2:$C$5,RANDBETWEEN(1,4))*(0.9+0.2*RAND())</f>
        <v/>
      </c>
      <c r="G1060">
        <f>RAND()</f>
        <v/>
      </c>
      <c r="H1060">
        <f>(F1060+(1-F1060)*('d_고정'!$B$22*BETAINV(RAND(),IF(G1060&lt;'d_고정'!$B$26,'d_고정'!$B$25,'d_고정'!$B$20)+1,'d_고정'!$B$21-IF(G1060&lt;'d_고정'!$B$26,'d_고정'!$B$25,'d_고정'!$B$20)+1)+(1-'d_고정'!$B$22)*BETAINV(RAND(),IF(G1060&lt;'d_고정'!$B$26,'d_고정'!$B$24,'d_고정'!$B$18)+1,'d_고정'!$B$19-IF(G1060&lt;'d_고정'!$B$26,'d_고정'!$B$24,'d_고정'!$B$18)+1))*('d_고정'!$B$14+('d_고정'!$B$15-'d_고정'!$B$14)*RAND()))/F1060</f>
        <v/>
      </c>
      <c r="I1060">
        <f>RAND()</f>
        <v/>
      </c>
      <c r="J1060">
        <f>IF('d_시나리오'!$J$3='d_시나리오'!$H$3,'d_시나리오'!$I$3,IF(I1060&lt;('d_시나리오'!$I$3-'d_시나리오'!$H$3)/('d_시나리오'!$J$3-'d_시나리오'!$H$3),'d_시나리오'!$H$3+SQRT(I1060*('d_시나리오'!$J$3-'d_시나리오'!$H$3)*('d_시나리오'!$I$3-'d_시나리오'!$H$3)),'d_시나리오'!$J$3-SQRT((1-I1060)*('d_시나리오'!$J$3-'d_시나리오'!$H$3)*('d_시나리오'!$J$3-'d_시나리오'!$I$3))))</f>
        <v/>
      </c>
      <c r="K1060">
        <f>RAND()</f>
        <v/>
      </c>
      <c r="L1060">
        <f>IF('d_시나리오'!$J$4='d_시나리오'!$H$4,'d_시나리오'!$I$4,IF(K1060&lt;('d_시나리오'!$I$4-'d_시나리오'!$H$4)/('d_시나리오'!$J$4-'d_시나리오'!$H$4),'d_시나리오'!$H$4+SQRT(K1060*('d_시나리오'!$J$4-'d_시나리오'!$H$4)*('d_시나리오'!$I$4-'d_시나리오'!$H$4)),'d_시나리오'!$J$4-SQRT((1-K1060)*('d_시나리오'!$J$4-'d_시나리오'!$H$4)*('d_시나리오'!$J$4-'d_시나리오'!$I$4))))</f>
        <v/>
      </c>
      <c r="M1060">
        <f>RAND()</f>
        <v/>
      </c>
      <c r="N1060">
        <f>IF('d_시나리오'!$J$5='d_시나리오'!$H$5,'d_시나리오'!$I$5,IF(M1060&lt;('d_시나리오'!$I$5-'d_시나리오'!$H$5)/('d_시나리오'!$J$5-'d_시나리오'!$H$5),'d_시나리오'!$H$5+SQRT(M1060*('d_시나리오'!$J$5-'d_시나리오'!$H$5)*('d_시나리오'!$I$5-'d_시나리오'!$H$5)),'d_시나리오'!$J$5-SQRT((1-M1060)*('d_시나리오'!$J$5-'d_시나리오'!$H$5)*('d_시나리오'!$J$5-'d_시나리오'!$I$5))))</f>
        <v/>
      </c>
      <c r="O1060">
        <f>RAND()</f>
        <v/>
      </c>
      <c r="P1060">
        <f>IF('d_시나리오'!$J$6='d_시나리오'!$H$6,'d_시나리오'!$I$6,IF(O1060&lt;('d_시나리오'!$I$6-'d_시나리오'!$H$6)/('d_시나리오'!$J$6-'d_시나리오'!$H$6),'d_시나리오'!$H$6+SQRT(O1060*('d_시나리오'!$J$6-'d_시나리오'!$H$6)*('d_시나리오'!$I$6-'d_시나리오'!$H$6)),'d_시나리오'!$J$6-SQRT((1-O1060)*('d_시나리오'!$J$6-'d_시나리오'!$H$6)*('d_시나리오'!$J$6-'d_시나리오'!$I$6))))</f>
        <v/>
      </c>
      <c r="Q1060">
        <f>INDEX('d_분포'!$B$2:$B$57,RANDBETWEEN(1,56))</f>
        <v/>
      </c>
      <c r="R1060">
        <f>BETAINV(RAND(),5,5)</f>
        <v/>
      </c>
      <c r="S1060">
        <f>'d_고정'!$B$1*'6_기대효과'!$H$7*('d_시나리오'!$I$7/'d_고정'!$B$2)*B1060</f>
        <v/>
      </c>
      <c r="T1060">
        <f>S1060*D1060</f>
        <v/>
      </c>
      <c r="U1060">
        <f>S1060*F1060*H1060</f>
        <v/>
      </c>
      <c r="V1060">
        <f>S1060*F1060*(H1060-1)</f>
        <v/>
      </c>
      <c r="W1060">
        <f>U1060*J1060</f>
        <v/>
      </c>
      <c r="X1060">
        <f>T1060+W1060</f>
        <v/>
      </c>
      <c r="Y1060">
        <f>(T1060*E1060+W1060*L1060)*(1-R1060-'d_고정'!$B$13)</f>
        <v/>
      </c>
      <c r="Z1060">
        <f>(U1060*N1060*Q1060+'d_고정'!$B$3*('6_기대효과'!$H$7/8)*Q1060*'d_고정'!$B$10*P1060*('6_기대효과'!$K$7/'d_고정'!$B$9))*(1-R1060)</f>
        <v/>
      </c>
      <c r="AA1060">
        <f>W1060*L1060*(1-R1060-'d_고정'!$B$13)+U1060*MAX(N1060-'d_고정'!$B$10*P1060*('6_기대효과'!$K$7/'d_고정'!$B$9),0)*Q1060*(1-R1060)</f>
        <v/>
      </c>
      <c r="AB1060">
        <f>Y1060+Z1060</f>
        <v/>
      </c>
      <c r="AC1060">
        <f>Y1060/('d_고정'!$B$5*'6_기대효과'!$H$7/8)/'d_고정'!$B$6</f>
        <v/>
      </c>
      <c r="AD1060">
        <f>Y1060/('d_고정'!$B$8*'6_기대효과'!$H$7/8)</f>
        <v/>
      </c>
    </row>
    <row r="1061">
      <c r="A1061">
        <f>RAND()</f>
        <v/>
      </c>
      <c r="B1061">
        <f>IF('d_시나리오'!$J$2='d_시나리오'!$H$2,'d_시나리오'!$I$2,IF(A1061&lt;('d_시나리오'!$I$2-'d_시나리오'!$H$2)/('d_시나리오'!$J$2-'d_시나리오'!$H$2),'d_시나리오'!$H$2+SQRT(A1061*('d_시나리오'!$J$2-'d_시나리오'!$H$2)*('d_시나리오'!$I$2-'d_시나리오'!$H$2)),'d_시나리오'!$J$2-SQRT((1-A1061)*('d_시나리오'!$J$2-'d_시나리오'!$H$2)*('d_시나리오'!$J$2-'d_시나리오'!$I$2))))</f>
        <v/>
      </c>
      <c r="C1061">
        <f>RAND()</f>
        <v/>
      </c>
      <c r="D1061">
        <f>BETAINV(RAND(),IF(C1061&lt;'d_고정'!$B$26,'d_고정'!$B$23,'d_고정'!$B$16)+1,'d_고정'!$B$17-IF(C1061&lt;'d_고정'!$B$26,'d_고정'!$B$23,'d_고정'!$B$16)+1)*('d_고정'!$B$14+('d_고정'!$B$15-'d_고정'!$B$14)*RAND())</f>
        <v/>
      </c>
      <c r="E1061">
        <f>INDEX('d_분포'!$A$2:$A$28,RANDBETWEEN(1,27))</f>
        <v/>
      </c>
      <c r="F1061">
        <f>INDEX('d_분포'!$C$2:$C$5,RANDBETWEEN(1,4))*(0.9+0.2*RAND())</f>
        <v/>
      </c>
      <c r="G1061">
        <f>RAND()</f>
        <v/>
      </c>
      <c r="H1061">
        <f>(F1061+(1-F1061)*('d_고정'!$B$22*BETAINV(RAND(),IF(G1061&lt;'d_고정'!$B$26,'d_고정'!$B$25,'d_고정'!$B$20)+1,'d_고정'!$B$21-IF(G1061&lt;'d_고정'!$B$26,'d_고정'!$B$25,'d_고정'!$B$20)+1)+(1-'d_고정'!$B$22)*BETAINV(RAND(),IF(G1061&lt;'d_고정'!$B$26,'d_고정'!$B$24,'d_고정'!$B$18)+1,'d_고정'!$B$19-IF(G1061&lt;'d_고정'!$B$26,'d_고정'!$B$24,'d_고정'!$B$18)+1))*('d_고정'!$B$14+('d_고정'!$B$15-'d_고정'!$B$14)*RAND()))/F1061</f>
        <v/>
      </c>
      <c r="I1061">
        <f>RAND()</f>
        <v/>
      </c>
      <c r="J1061">
        <f>IF('d_시나리오'!$J$3='d_시나리오'!$H$3,'d_시나리오'!$I$3,IF(I1061&lt;('d_시나리오'!$I$3-'d_시나리오'!$H$3)/('d_시나리오'!$J$3-'d_시나리오'!$H$3),'d_시나리오'!$H$3+SQRT(I1061*('d_시나리오'!$J$3-'d_시나리오'!$H$3)*('d_시나리오'!$I$3-'d_시나리오'!$H$3)),'d_시나리오'!$J$3-SQRT((1-I1061)*('d_시나리오'!$J$3-'d_시나리오'!$H$3)*('d_시나리오'!$J$3-'d_시나리오'!$I$3))))</f>
        <v/>
      </c>
      <c r="K1061">
        <f>RAND()</f>
        <v/>
      </c>
      <c r="L1061">
        <f>IF('d_시나리오'!$J$4='d_시나리오'!$H$4,'d_시나리오'!$I$4,IF(K1061&lt;('d_시나리오'!$I$4-'d_시나리오'!$H$4)/('d_시나리오'!$J$4-'d_시나리오'!$H$4),'d_시나리오'!$H$4+SQRT(K1061*('d_시나리오'!$J$4-'d_시나리오'!$H$4)*('d_시나리오'!$I$4-'d_시나리오'!$H$4)),'d_시나리오'!$J$4-SQRT((1-K1061)*('d_시나리오'!$J$4-'d_시나리오'!$H$4)*('d_시나리오'!$J$4-'d_시나리오'!$I$4))))</f>
        <v/>
      </c>
      <c r="M1061">
        <f>RAND()</f>
        <v/>
      </c>
      <c r="N1061">
        <f>IF('d_시나리오'!$J$5='d_시나리오'!$H$5,'d_시나리오'!$I$5,IF(M1061&lt;('d_시나리오'!$I$5-'d_시나리오'!$H$5)/('d_시나리오'!$J$5-'d_시나리오'!$H$5),'d_시나리오'!$H$5+SQRT(M1061*('d_시나리오'!$J$5-'d_시나리오'!$H$5)*('d_시나리오'!$I$5-'d_시나리오'!$H$5)),'d_시나리오'!$J$5-SQRT((1-M1061)*('d_시나리오'!$J$5-'d_시나리오'!$H$5)*('d_시나리오'!$J$5-'d_시나리오'!$I$5))))</f>
        <v/>
      </c>
      <c r="O1061">
        <f>RAND()</f>
        <v/>
      </c>
      <c r="P1061">
        <f>IF('d_시나리오'!$J$6='d_시나리오'!$H$6,'d_시나리오'!$I$6,IF(O1061&lt;('d_시나리오'!$I$6-'d_시나리오'!$H$6)/('d_시나리오'!$J$6-'d_시나리오'!$H$6),'d_시나리오'!$H$6+SQRT(O1061*('d_시나리오'!$J$6-'d_시나리오'!$H$6)*('d_시나리오'!$I$6-'d_시나리오'!$H$6)),'d_시나리오'!$J$6-SQRT((1-O1061)*('d_시나리오'!$J$6-'d_시나리오'!$H$6)*('d_시나리오'!$J$6-'d_시나리오'!$I$6))))</f>
        <v/>
      </c>
      <c r="Q1061">
        <f>INDEX('d_분포'!$B$2:$B$57,RANDBETWEEN(1,56))</f>
        <v/>
      </c>
      <c r="R1061">
        <f>BETAINV(RAND(),5,5)</f>
        <v/>
      </c>
      <c r="S1061">
        <f>'d_고정'!$B$1*'6_기대효과'!$H$7*('d_시나리오'!$I$7/'d_고정'!$B$2)*B1061</f>
        <v/>
      </c>
      <c r="T1061">
        <f>S1061*D1061</f>
        <v/>
      </c>
      <c r="U1061">
        <f>S1061*F1061*H1061</f>
        <v/>
      </c>
      <c r="V1061">
        <f>S1061*F1061*(H1061-1)</f>
        <v/>
      </c>
      <c r="W1061">
        <f>U1061*J1061</f>
        <v/>
      </c>
      <c r="X1061">
        <f>T1061+W1061</f>
        <v/>
      </c>
      <c r="Y1061">
        <f>(T1061*E1061+W1061*L1061)*(1-R1061-'d_고정'!$B$13)</f>
        <v/>
      </c>
      <c r="Z1061">
        <f>(U1061*N1061*Q1061+'d_고정'!$B$3*('6_기대효과'!$H$7/8)*Q1061*'d_고정'!$B$10*P1061*('6_기대효과'!$K$7/'d_고정'!$B$9))*(1-R1061)</f>
        <v/>
      </c>
      <c r="AA1061">
        <f>W1061*L1061*(1-R1061-'d_고정'!$B$13)+U1061*MAX(N1061-'d_고정'!$B$10*P1061*('6_기대효과'!$K$7/'d_고정'!$B$9),0)*Q1061*(1-R1061)</f>
        <v/>
      </c>
      <c r="AB1061">
        <f>Y1061+Z1061</f>
        <v/>
      </c>
      <c r="AC1061">
        <f>Y1061/('d_고정'!$B$5*'6_기대효과'!$H$7/8)/'d_고정'!$B$6</f>
        <v/>
      </c>
      <c r="AD1061">
        <f>Y1061/('d_고정'!$B$8*'6_기대효과'!$H$7/8)</f>
        <v/>
      </c>
    </row>
    <row r="1062">
      <c r="A1062">
        <f>RAND()</f>
        <v/>
      </c>
      <c r="B1062">
        <f>IF('d_시나리오'!$J$2='d_시나리오'!$H$2,'d_시나리오'!$I$2,IF(A1062&lt;('d_시나리오'!$I$2-'d_시나리오'!$H$2)/('d_시나리오'!$J$2-'d_시나리오'!$H$2),'d_시나리오'!$H$2+SQRT(A1062*('d_시나리오'!$J$2-'d_시나리오'!$H$2)*('d_시나리오'!$I$2-'d_시나리오'!$H$2)),'d_시나리오'!$J$2-SQRT((1-A1062)*('d_시나리오'!$J$2-'d_시나리오'!$H$2)*('d_시나리오'!$J$2-'d_시나리오'!$I$2))))</f>
        <v/>
      </c>
      <c r="C1062">
        <f>RAND()</f>
        <v/>
      </c>
      <c r="D1062">
        <f>BETAINV(RAND(),IF(C1062&lt;'d_고정'!$B$26,'d_고정'!$B$23,'d_고정'!$B$16)+1,'d_고정'!$B$17-IF(C1062&lt;'d_고정'!$B$26,'d_고정'!$B$23,'d_고정'!$B$16)+1)*('d_고정'!$B$14+('d_고정'!$B$15-'d_고정'!$B$14)*RAND())</f>
        <v/>
      </c>
      <c r="E1062">
        <f>INDEX('d_분포'!$A$2:$A$28,RANDBETWEEN(1,27))</f>
        <v/>
      </c>
      <c r="F1062">
        <f>INDEX('d_분포'!$C$2:$C$5,RANDBETWEEN(1,4))*(0.9+0.2*RAND())</f>
        <v/>
      </c>
      <c r="G1062">
        <f>RAND()</f>
        <v/>
      </c>
      <c r="H1062">
        <f>(F1062+(1-F1062)*('d_고정'!$B$22*BETAINV(RAND(),IF(G1062&lt;'d_고정'!$B$26,'d_고정'!$B$25,'d_고정'!$B$20)+1,'d_고정'!$B$21-IF(G1062&lt;'d_고정'!$B$26,'d_고정'!$B$25,'d_고정'!$B$20)+1)+(1-'d_고정'!$B$22)*BETAINV(RAND(),IF(G1062&lt;'d_고정'!$B$26,'d_고정'!$B$24,'d_고정'!$B$18)+1,'d_고정'!$B$19-IF(G1062&lt;'d_고정'!$B$26,'d_고정'!$B$24,'d_고정'!$B$18)+1))*('d_고정'!$B$14+('d_고정'!$B$15-'d_고정'!$B$14)*RAND()))/F1062</f>
        <v/>
      </c>
      <c r="I1062">
        <f>RAND()</f>
        <v/>
      </c>
      <c r="J1062">
        <f>IF('d_시나리오'!$J$3='d_시나리오'!$H$3,'d_시나리오'!$I$3,IF(I1062&lt;('d_시나리오'!$I$3-'d_시나리오'!$H$3)/('d_시나리오'!$J$3-'d_시나리오'!$H$3),'d_시나리오'!$H$3+SQRT(I1062*('d_시나리오'!$J$3-'d_시나리오'!$H$3)*('d_시나리오'!$I$3-'d_시나리오'!$H$3)),'d_시나리오'!$J$3-SQRT((1-I1062)*('d_시나리오'!$J$3-'d_시나리오'!$H$3)*('d_시나리오'!$J$3-'d_시나리오'!$I$3))))</f>
        <v/>
      </c>
      <c r="K1062">
        <f>RAND()</f>
        <v/>
      </c>
      <c r="L1062">
        <f>IF('d_시나리오'!$J$4='d_시나리오'!$H$4,'d_시나리오'!$I$4,IF(K1062&lt;('d_시나리오'!$I$4-'d_시나리오'!$H$4)/('d_시나리오'!$J$4-'d_시나리오'!$H$4),'d_시나리오'!$H$4+SQRT(K1062*('d_시나리오'!$J$4-'d_시나리오'!$H$4)*('d_시나리오'!$I$4-'d_시나리오'!$H$4)),'d_시나리오'!$J$4-SQRT((1-K1062)*('d_시나리오'!$J$4-'d_시나리오'!$H$4)*('d_시나리오'!$J$4-'d_시나리오'!$I$4))))</f>
        <v/>
      </c>
      <c r="M1062">
        <f>RAND()</f>
        <v/>
      </c>
      <c r="N1062">
        <f>IF('d_시나리오'!$J$5='d_시나리오'!$H$5,'d_시나리오'!$I$5,IF(M1062&lt;('d_시나리오'!$I$5-'d_시나리오'!$H$5)/('d_시나리오'!$J$5-'d_시나리오'!$H$5),'d_시나리오'!$H$5+SQRT(M1062*('d_시나리오'!$J$5-'d_시나리오'!$H$5)*('d_시나리오'!$I$5-'d_시나리오'!$H$5)),'d_시나리오'!$J$5-SQRT((1-M1062)*('d_시나리오'!$J$5-'d_시나리오'!$H$5)*('d_시나리오'!$J$5-'d_시나리오'!$I$5))))</f>
        <v/>
      </c>
      <c r="O1062">
        <f>RAND()</f>
        <v/>
      </c>
      <c r="P1062">
        <f>IF('d_시나리오'!$J$6='d_시나리오'!$H$6,'d_시나리오'!$I$6,IF(O1062&lt;('d_시나리오'!$I$6-'d_시나리오'!$H$6)/('d_시나리오'!$J$6-'d_시나리오'!$H$6),'d_시나리오'!$H$6+SQRT(O1062*('d_시나리오'!$J$6-'d_시나리오'!$H$6)*('d_시나리오'!$I$6-'d_시나리오'!$H$6)),'d_시나리오'!$J$6-SQRT((1-O1062)*('d_시나리오'!$J$6-'d_시나리오'!$H$6)*('d_시나리오'!$J$6-'d_시나리오'!$I$6))))</f>
        <v/>
      </c>
      <c r="Q1062">
        <f>INDEX('d_분포'!$B$2:$B$57,RANDBETWEEN(1,56))</f>
        <v/>
      </c>
      <c r="R1062">
        <f>BETAINV(RAND(),5,5)</f>
        <v/>
      </c>
      <c r="S1062">
        <f>'d_고정'!$B$1*'6_기대효과'!$H$7*('d_시나리오'!$I$7/'d_고정'!$B$2)*B1062</f>
        <v/>
      </c>
      <c r="T1062">
        <f>S1062*D1062</f>
        <v/>
      </c>
      <c r="U1062">
        <f>S1062*F1062*H1062</f>
        <v/>
      </c>
      <c r="V1062">
        <f>S1062*F1062*(H1062-1)</f>
        <v/>
      </c>
      <c r="W1062">
        <f>U1062*J1062</f>
        <v/>
      </c>
      <c r="X1062">
        <f>T1062+W1062</f>
        <v/>
      </c>
      <c r="Y1062">
        <f>(T1062*E1062+W1062*L1062)*(1-R1062-'d_고정'!$B$13)</f>
        <v/>
      </c>
      <c r="Z1062">
        <f>(U1062*N1062*Q1062+'d_고정'!$B$3*('6_기대효과'!$H$7/8)*Q1062*'d_고정'!$B$10*P1062*('6_기대효과'!$K$7/'d_고정'!$B$9))*(1-R1062)</f>
        <v/>
      </c>
      <c r="AA1062">
        <f>W1062*L1062*(1-R1062-'d_고정'!$B$13)+U1062*MAX(N1062-'d_고정'!$B$10*P1062*('6_기대효과'!$K$7/'d_고정'!$B$9),0)*Q1062*(1-R1062)</f>
        <v/>
      </c>
      <c r="AB1062">
        <f>Y1062+Z1062</f>
        <v/>
      </c>
      <c r="AC1062">
        <f>Y1062/('d_고정'!$B$5*'6_기대효과'!$H$7/8)/'d_고정'!$B$6</f>
        <v/>
      </c>
      <c r="AD1062">
        <f>Y1062/('d_고정'!$B$8*'6_기대효과'!$H$7/8)</f>
        <v/>
      </c>
    </row>
    <row r="1063">
      <c r="A1063">
        <f>RAND()</f>
        <v/>
      </c>
      <c r="B1063">
        <f>IF('d_시나리오'!$J$2='d_시나리오'!$H$2,'d_시나리오'!$I$2,IF(A1063&lt;('d_시나리오'!$I$2-'d_시나리오'!$H$2)/('d_시나리오'!$J$2-'d_시나리오'!$H$2),'d_시나리오'!$H$2+SQRT(A1063*('d_시나리오'!$J$2-'d_시나리오'!$H$2)*('d_시나리오'!$I$2-'d_시나리오'!$H$2)),'d_시나리오'!$J$2-SQRT((1-A1063)*('d_시나리오'!$J$2-'d_시나리오'!$H$2)*('d_시나리오'!$J$2-'d_시나리오'!$I$2))))</f>
        <v/>
      </c>
      <c r="C1063">
        <f>RAND()</f>
        <v/>
      </c>
      <c r="D1063">
        <f>BETAINV(RAND(),IF(C1063&lt;'d_고정'!$B$26,'d_고정'!$B$23,'d_고정'!$B$16)+1,'d_고정'!$B$17-IF(C1063&lt;'d_고정'!$B$26,'d_고정'!$B$23,'d_고정'!$B$16)+1)*('d_고정'!$B$14+('d_고정'!$B$15-'d_고정'!$B$14)*RAND())</f>
        <v/>
      </c>
      <c r="E1063">
        <f>INDEX('d_분포'!$A$2:$A$28,RANDBETWEEN(1,27))</f>
        <v/>
      </c>
      <c r="F1063">
        <f>INDEX('d_분포'!$C$2:$C$5,RANDBETWEEN(1,4))*(0.9+0.2*RAND())</f>
        <v/>
      </c>
      <c r="G1063">
        <f>RAND()</f>
        <v/>
      </c>
      <c r="H1063">
        <f>(F1063+(1-F1063)*('d_고정'!$B$22*BETAINV(RAND(),IF(G1063&lt;'d_고정'!$B$26,'d_고정'!$B$25,'d_고정'!$B$20)+1,'d_고정'!$B$21-IF(G1063&lt;'d_고정'!$B$26,'d_고정'!$B$25,'d_고정'!$B$20)+1)+(1-'d_고정'!$B$22)*BETAINV(RAND(),IF(G1063&lt;'d_고정'!$B$26,'d_고정'!$B$24,'d_고정'!$B$18)+1,'d_고정'!$B$19-IF(G1063&lt;'d_고정'!$B$26,'d_고정'!$B$24,'d_고정'!$B$18)+1))*('d_고정'!$B$14+('d_고정'!$B$15-'d_고정'!$B$14)*RAND()))/F1063</f>
        <v/>
      </c>
      <c r="I1063">
        <f>RAND()</f>
        <v/>
      </c>
      <c r="J1063">
        <f>IF('d_시나리오'!$J$3='d_시나리오'!$H$3,'d_시나리오'!$I$3,IF(I1063&lt;('d_시나리오'!$I$3-'d_시나리오'!$H$3)/('d_시나리오'!$J$3-'d_시나리오'!$H$3),'d_시나리오'!$H$3+SQRT(I1063*('d_시나리오'!$J$3-'d_시나리오'!$H$3)*('d_시나리오'!$I$3-'d_시나리오'!$H$3)),'d_시나리오'!$J$3-SQRT((1-I1063)*('d_시나리오'!$J$3-'d_시나리오'!$H$3)*('d_시나리오'!$J$3-'d_시나리오'!$I$3))))</f>
        <v/>
      </c>
      <c r="K1063">
        <f>RAND()</f>
        <v/>
      </c>
      <c r="L1063">
        <f>IF('d_시나리오'!$J$4='d_시나리오'!$H$4,'d_시나리오'!$I$4,IF(K1063&lt;('d_시나리오'!$I$4-'d_시나리오'!$H$4)/('d_시나리오'!$J$4-'d_시나리오'!$H$4),'d_시나리오'!$H$4+SQRT(K1063*('d_시나리오'!$J$4-'d_시나리오'!$H$4)*('d_시나리오'!$I$4-'d_시나리오'!$H$4)),'d_시나리오'!$J$4-SQRT((1-K1063)*('d_시나리오'!$J$4-'d_시나리오'!$H$4)*('d_시나리오'!$J$4-'d_시나리오'!$I$4))))</f>
        <v/>
      </c>
      <c r="M1063">
        <f>RAND()</f>
        <v/>
      </c>
      <c r="N1063">
        <f>IF('d_시나리오'!$J$5='d_시나리오'!$H$5,'d_시나리오'!$I$5,IF(M1063&lt;('d_시나리오'!$I$5-'d_시나리오'!$H$5)/('d_시나리오'!$J$5-'d_시나리오'!$H$5),'d_시나리오'!$H$5+SQRT(M1063*('d_시나리오'!$J$5-'d_시나리오'!$H$5)*('d_시나리오'!$I$5-'d_시나리오'!$H$5)),'d_시나리오'!$J$5-SQRT((1-M1063)*('d_시나리오'!$J$5-'d_시나리오'!$H$5)*('d_시나리오'!$J$5-'d_시나리오'!$I$5))))</f>
        <v/>
      </c>
      <c r="O1063">
        <f>RAND()</f>
        <v/>
      </c>
      <c r="P1063">
        <f>IF('d_시나리오'!$J$6='d_시나리오'!$H$6,'d_시나리오'!$I$6,IF(O1063&lt;('d_시나리오'!$I$6-'d_시나리오'!$H$6)/('d_시나리오'!$J$6-'d_시나리오'!$H$6),'d_시나리오'!$H$6+SQRT(O1063*('d_시나리오'!$J$6-'d_시나리오'!$H$6)*('d_시나리오'!$I$6-'d_시나리오'!$H$6)),'d_시나리오'!$J$6-SQRT((1-O1063)*('d_시나리오'!$J$6-'d_시나리오'!$H$6)*('d_시나리오'!$J$6-'d_시나리오'!$I$6))))</f>
        <v/>
      </c>
      <c r="Q1063">
        <f>INDEX('d_분포'!$B$2:$B$57,RANDBETWEEN(1,56))</f>
        <v/>
      </c>
      <c r="R1063">
        <f>BETAINV(RAND(),5,5)</f>
        <v/>
      </c>
      <c r="S1063">
        <f>'d_고정'!$B$1*'6_기대효과'!$H$7*('d_시나리오'!$I$7/'d_고정'!$B$2)*B1063</f>
        <v/>
      </c>
      <c r="T1063">
        <f>S1063*D1063</f>
        <v/>
      </c>
      <c r="U1063">
        <f>S1063*F1063*H1063</f>
        <v/>
      </c>
      <c r="V1063">
        <f>S1063*F1063*(H1063-1)</f>
        <v/>
      </c>
      <c r="W1063">
        <f>U1063*J1063</f>
        <v/>
      </c>
      <c r="X1063">
        <f>T1063+W1063</f>
        <v/>
      </c>
      <c r="Y1063">
        <f>(T1063*E1063+W1063*L1063)*(1-R1063-'d_고정'!$B$13)</f>
        <v/>
      </c>
      <c r="Z1063">
        <f>(U1063*N1063*Q1063+'d_고정'!$B$3*('6_기대효과'!$H$7/8)*Q1063*'d_고정'!$B$10*P1063*('6_기대효과'!$K$7/'d_고정'!$B$9))*(1-R1063)</f>
        <v/>
      </c>
      <c r="AA1063">
        <f>W1063*L1063*(1-R1063-'d_고정'!$B$13)+U1063*MAX(N1063-'d_고정'!$B$10*P1063*('6_기대효과'!$K$7/'d_고정'!$B$9),0)*Q1063*(1-R1063)</f>
        <v/>
      </c>
      <c r="AB1063">
        <f>Y1063+Z1063</f>
        <v/>
      </c>
      <c r="AC1063">
        <f>Y1063/('d_고정'!$B$5*'6_기대효과'!$H$7/8)/'d_고정'!$B$6</f>
        <v/>
      </c>
      <c r="AD1063">
        <f>Y1063/('d_고정'!$B$8*'6_기대효과'!$H$7/8)</f>
        <v/>
      </c>
    </row>
    <row r="1064">
      <c r="A1064">
        <f>RAND()</f>
        <v/>
      </c>
      <c r="B1064">
        <f>IF('d_시나리오'!$J$2='d_시나리오'!$H$2,'d_시나리오'!$I$2,IF(A1064&lt;('d_시나리오'!$I$2-'d_시나리오'!$H$2)/('d_시나리오'!$J$2-'d_시나리오'!$H$2),'d_시나리오'!$H$2+SQRT(A1064*('d_시나리오'!$J$2-'d_시나리오'!$H$2)*('d_시나리오'!$I$2-'d_시나리오'!$H$2)),'d_시나리오'!$J$2-SQRT((1-A1064)*('d_시나리오'!$J$2-'d_시나리오'!$H$2)*('d_시나리오'!$J$2-'d_시나리오'!$I$2))))</f>
        <v/>
      </c>
      <c r="C1064">
        <f>RAND()</f>
        <v/>
      </c>
      <c r="D1064">
        <f>BETAINV(RAND(),IF(C1064&lt;'d_고정'!$B$26,'d_고정'!$B$23,'d_고정'!$B$16)+1,'d_고정'!$B$17-IF(C1064&lt;'d_고정'!$B$26,'d_고정'!$B$23,'d_고정'!$B$16)+1)*('d_고정'!$B$14+('d_고정'!$B$15-'d_고정'!$B$14)*RAND())</f>
        <v/>
      </c>
      <c r="E1064">
        <f>INDEX('d_분포'!$A$2:$A$28,RANDBETWEEN(1,27))</f>
        <v/>
      </c>
      <c r="F1064">
        <f>INDEX('d_분포'!$C$2:$C$5,RANDBETWEEN(1,4))*(0.9+0.2*RAND())</f>
        <v/>
      </c>
      <c r="G1064">
        <f>RAND()</f>
        <v/>
      </c>
      <c r="H1064">
        <f>(F1064+(1-F1064)*('d_고정'!$B$22*BETAINV(RAND(),IF(G1064&lt;'d_고정'!$B$26,'d_고정'!$B$25,'d_고정'!$B$20)+1,'d_고정'!$B$21-IF(G1064&lt;'d_고정'!$B$26,'d_고정'!$B$25,'d_고정'!$B$20)+1)+(1-'d_고정'!$B$22)*BETAINV(RAND(),IF(G1064&lt;'d_고정'!$B$26,'d_고정'!$B$24,'d_고정'!$B$18)+1,'d_고정'!$B$19-IF(G1064&lt;'d_고정'!$B$26,'d_고정'!$B$24,'d_고정'!$B$18)+1))*('d_고정'!$B$14+('d_고정'!$B$15-'d_고정'!$B$14)*RAND()))/F1064</f>
        <v/>
      </c>
      <c r="I1064">
        <f>RAND()</f>
        <v/>
      </c>
      <c r="J1064">
        <f>IF('d_시나리오'!$J$3='d_시나리오'!$H$3,'d_시나리오'!$I$3,IF(I1064&lt;('d_시나리오'!$I$3-'d_시나리오'!$H$3)/('d_시나리오'!$J$3-'d_시나리오'!$H$3),'d_시나리오'!$H$3+SQRT(I1064*('d_시나리오'!$J$3-'d_시나리오'!$H$3)*('d_시나리오'!$I$3-'d_시나리오'!$H$3)),'d_시나리오'!$J$3-SQRT((1-I1064)*('d_시나리오'!$J$3-'d_시나리오'!$H$3)*('d_시나리오'!$J$3-'d_시나리오'!$I$3))))</f>
        <v/>
      </c>
      <c r="K1064">
        <f>RAND()</f>
        <v/>
      </c>
      <c r="L1064">
        <f>IF('d_시나리오'!$J$4='d_시나리오'!$H$4,'d_시나리오'!$I$4,IF(K1064&lt;('d_시나리오'!$I$4-'d_시나리오'!$H$4)/('d_시나리오'!$J$4-'d_시나리오'!$H$4),'d_시나리오'!$H$4+SQRT(K1064*('d_시나리오'!$J$4-'d_시나리오'!$H$4)*('d_시나리오'!$I$4-'d_시나리오'!$H$4)),'d_시나리오'!$J$4-SQRT((1-K1064)*('d_시나리오'!$J$4-'d_시나리오'!$H$4)*('d_시나리오'!$J$4-'d_시나리오'!$I$4))))</f>
        <v/>
      </c>
      <c r="M1064">
        <f>RAND()</f>
        <v/>
      </c>
      <c r="N1064">
        <f>IF('d_시나리오'!$J$5='d_시나리오'!$H$5,'d_시나리오'!$I$5,IF(M1064&lt;('d_시나리오'!$I$5-'d_시나리오'!$H$5)/('d_시나리오'!$J$5-'d_시나리오'!$H$5),'d_시나리오'!$H$5+SQRT(M1064*('d_시나리오'!$J$5-'d_시나리오'!$H$5)*('d_시나리오'!$I$5-'d_시나리오'!$H$5)),'d_시나리오'!$J$5-SQRT((1-M1064)*('d_시나리오'!$J$5-'d_시나리오'!$H$5)*('d_시나리오'!$J$5-'d_시나리오'!$I$5))))</f>
        <v/>
      </c>
      <c r="O1064">
        <f>RAND()</f>
        <v/>
      </c>
      <c r="P1064">
        <f>IF('d_시나리오'!$J$6='d_시나리오'!$H$6,'d_시나리오'!$I$6,IF(O1064&lt;('d_시나리오'!$I$6-'d_시나리오'!$H$6)/('d_시나리오'!$J$6-'d_시나리오'!$H$6),'d_시나리오'!$H$6+SQRT(O1064*('d_시나리오'!$J$6-'d_시나리오'!$H$6)*('d_시나리오'!$I$6-'d_시나리오'!$H$6)),'d_시나리오'!$J$6-SQRT((1-O1064)*('d_시나리오'!$J$6-'d_시나리오'!$H$6)*('d_시나리오'!$J$6-'d_시나리오'!$I$6))))</f>
        <v/>
      </c>
      <c r="Q1064">
        <f>INDEX('d_분포'!$B$2:$B$57,RANDBETWEEN(1,56))</f>
        <v/>
      </c>
      <c r="R1064">
        <f>BETAINV(RAND(),5,5)</f>
        <v/>
      </c>
      <c r="S1064">
        <f>'d_고정'!$B$1*'6_기대효과'!$H$7*('d_시나리오'!$I$7/'d_고정'!$B$2)*B1064</f>
        <v/>
      </c>
      <c r="T1064">
        <f>S1064*D1064</f>
        <v/>
      </c>
      <c r="U1064">
        <f>S1064*F1064*H1064</f>
        <v/>
      </c>
      <c r="V1064">
        <f>S1064*F1064*(H1064-1)</f>
        <v/>
      </c>
      <c r="W1064">
        <f>U1064*J1064</f>
        <v/>
      </c>
      <c r="X1064">
        <f>T1064+W1064</f>
        <v/>
      </c>
      <c r="Y1064">
        <f>(T1064*E1064+W1064*L1064)*(1-R1064-'d_고정'!$B$13)</f>
        <v/>
      </c>
      <c r="Z1064">
        <f>(U1064*N1064*Q1064+'d_고정'!$B$3*('6_기대효과'!$H$7/8)*Q1064*'d_고정'!$B$10*P1064*('6_기대효과'!$K$7/'d_고정'!$B$9))*(1-R1064)</f>
        <v/>
      </c>
      <c r="AA1064">
        <f>W1064*L1064*(1-R1064-'d_고정'!$B$13)+U1064*MAX(N1064-'d_고정'!$B$10*P1064*('6_기대효과'!$K$7/'d_고정'!$B$9),0)*Q1064*(1-R1064)</f>
        <v/>
      </c>
      <c r="AB1064">
        <f>Y1064+Z1064</f>
        <v/>
      </c>
      <c r="AC1064">
        <f>Y1064/('d_고정'!$B$5*'6_기대효과'!$H$7/8)/'d_고정'!$B$6</f>
        <v/>
      </c>
      <c r="AD1064">
        <f>Y1064/('d_고정'!$B$8*'6_기대효과'!$H$7/8)</f>
        <v/>
      </c>
    </row>
    <row r="1065">
      <c r="A1065">
        <f>RAND()</f>
        <v/>
      </c>
      <c r="B1065">
        <f>IF('d_시나리오'!$J$2='d_시나리오'!$H$2,'d_시나리오'!$I$2,IF(A1065&lt;('d_시나리오'!$I$2-'d_시나리오'!$H$2)/('d_시나리오'!$J$2-'d_시나리오'!$H$2),'d_시나리오'!$H$2+SQRT(A1065*('d_시나리오'!$J$2-'d_시나리오'!$H$2)*('d_시나리오'!$I$2-'d_시나리오'!$H$2)),'d_시나리오'!$J$2-SQRT((1-A1065)*('d_시나리오'!$J$2-'d_시나리오'!$H$2)*('d_시나리오'!$J$2-'d_시나리오'!$I$2))))</f>
        <v/>
      </c>
      <c r="C1065">
        <f>RAND()</f>
        <v/>
      </c>
      <c r="D1065">
        <f>BETAINV(RAND(),IF(C1065&lt;'d_고정'!$B$26,'d_고정'!$B$23,'d_고정'!$B$16)+1,'d_고정'!$B$17-IF(C1065&lt;'d_고정'!$B$26,'d_고정'!$B$23,'d_고정'!$B$16)+1)*('d_고정'!$B$14+('d_고정'!$B$15-'d_고정'!$B$14)*RAND())</f>
        <v/>
      </c>
      <c r="E1065">
        <f>INDEX('d_분포'!$A$2:$A$28,RANDBETWEEN(1,27))</f>
        <v/>
      </c>
      <c r="F1065">
        <f>INDEX('d_분포'!$C$2:$C$5,RANDBETWEEN(1,4))*(0.9+0.2*RAND())</f>
        <v/>
      </c>
      <c r="G1065">
        <f>RAND()</f>
        <v/>
      </c>
      <c r="H1065">
        <f>(F1065+(1-F1065)*('d_고정'!$B$22*BETAINV(RAND(),IF(G1065&lt;'d_고정'!$B$26,'d_고정'!$B$25,'d_고정'!$B$20)+1,'d_고정'!$B$21-IF(G1065&lt;'d_고정'!$B$26,'d_고정'!$B$25,'d_고정'!$B$20)+1)+(1-'d_고정'!$B$22)*BETAINV(RAND(),IF(G1065&lt;'d_고정'!$B$26,'d_고정'!$B$24,'d_고정'!$B$18)+1,'d_고정'!$B$19-IF(G1065&lt;'d_고정'!$B$26,'d_고정'!$B$24,'d_고정'!$B$18)+1))*('d_고정'!$B$14+('d_고정'!$B$15-'d_고정'!$B$14)*RAND()))/F1065</f>
        <v/>
      </c>
      <c r="I1065">
        <f>RAND()</f>
        <v/>
      </c>
      <c r="J1065">
        <f>IF('d_시나리오'!$J$3='d_시나리오'!$H$3,'d_시나리오'!$I$3,IF(I1065&lt;('d_시나리오'!$I$3-'d_시나리오'!$H$3)/('d_시나리오'!$J$3-'d_시나리오'!$H$3),'d_시나리오'!$H$3+SQRT(I1065*('d_시나리오'!$J$3-'d_시나리오'!$H$3)*('d_시나리오'!$I$3-'d_시나리오'!$H$3)),'d_시나리오'!$J$3-SQRT((1-I1065)*('d_시나리오'!$J$3-'d_시나리오'!$H$3)*('d_시나리오'!$J$3-'d_시나리오'!$I$3))))</f>
        <v/>
      </c>
      <c r="K1065">
        <f>RAND()</f>
        <v/>
      </c>
      <c r="L1065">
        <f>IF('d_시나리오'!$J$4='d_시나리오'!$H$4,'d_시나리오'!$I$4,IF(K1065&lt;('d_시나리오'!$I$4-'d_시나리오'!$H$4)/('d_시나리오'!$J$4-'d_시나리오'!$H$4),'d_시나리오'!$H$4+SQRT(K1065*('d_시나리오'!$J$4-'d_시나리오'!$H$4)*('d_시나리오'!$I$4-'d_시나리오'!$H$4)),'d_시나리오'!$J$4-SQRT((1-K1065)*('d_시나리오'!$J$4-'d_시나리오'!$H$4)*('d_시나리오'!$J$4-'d_시나리오'!$I$4))))</f>
        <v/>
      </c>
      <c r="M1065">
        <f>RAND()</f>
        <v/>
      </c>
      <c r="N1065">
        <f>IF('d_시나리오'!$J$5='d_시나리오'!$H$5,'d_시나리오'!$I$5,IF(M1065&lt;('d_시나리오'!$I$5-'d_시나리오'!$H$5)/('d_시나리오'!$J$5-'d_시나리오'!$H$5),'d_시나리오'!$H$5+SQRT(M1065*('d_시나리오'!$J$5-'d_시나리오'!$H$5)*('d_시나리오'!$I$5-'d_시나리오'!$H$5)),'d_시나리오'!$J$5-SQRT((1-M1065)*('d_시나리오'!$J$5-'d_시나리오'!$H$5)*('d_시나리오'!$J$5-'d_시나리오'!$I$5))))</f>
        <v/>
      </c>
      <c r="O1065">
        <f>RAND()</f>
        <v/>
      </c>
      <c r="P1065">
        <f>IF('d_시나리오'!$J$6='d_시나리오'!$H$6,'d_시나리오'!$I$6,IF(O1065&lt;('d_시나리오'!$I$6-'d_시나리오'!$H$6)/('d_시나리오'!$J$6-'d_시나리오'!$H$6),'d_시나리오'!$H$6+SQRT(O1065*('d_시나리오'!$J$6-'d_시나리오'!$H$6)*('d_시나리오'!$I$6-'d_시나리오'!$H$6)),'d_시나리오'!$J$6-SQRT((1-O1065)*('d_시나리오'!$J$6-'d_시나리오'!$H$6)*('d_시나리오'!$J$6-'d_시나리오'!$I$6))))</f>
        <v/>
      </c>
      <c r="Q1065">
        <f>INDEX('d_분포'!$B$2:$B$57,RANDBETWEEN(1,56))</f>
        <v/>
      </c>
      <c r="R1065">
        <f>BETAINV(RAND(),5,5)</f>
        <v/>
      </c>
      <c r="S1065">
        <f>'d_고정'!$B$1*'6_기대효과'!$H$7*('d_시나리오'!$I$7/'d_고정'!$B$2)*B1065</f>
        <v/>
      </c>
      <c r="T1065">
        <f>S1065*D1065</f>
        <v/>
      </c>
      <c r="U1065">
        <f>S1065*F1065*H1065</f>
        <v/>
      </c>
      <c r="V1065">
        <f>S1065*F1065*(H1065-1)</f>
        <v/>
      </c>
      <c r="W1065">
        <f>U1065*J1065</f>
        <v/>
      </c>
      <c r="X1065">
        <f>T1065+W1065</f>
        <v/>
      </c>
      <c r="Y1065">
        <f>(T1065*E1065+W1065*L1065)*(1-R1065-'d_고정'!$B$13)</f>
        <v/>
      </c>
      <c r="Z1065">
        <f>(U1065*N1065*Q1065+'d_고정'!$B$3*('6_기대효과'!$H$7/8)*Q1065*'d_고정'!$B$10*P1065*('6_기대효과'!$K$7/'d_고정'!$B$9))*(1-R1065)</f>
        <v/>
      </c>
      <c r="AA1065">
        <f>W1065*L1065*(1-R1065-'d_고정'!$B$13)+U1065*MAX(N1065-'d_고정'!$B$10*P1065*('6_기대효과'!$K$7/'d_고정'!$B$9),0)*Q1065*(1-R1065)</f>
        <v/>
      </c>
      <c r="AB1065">
        <f>Y1065+Z1065</f>
        <v/>
      </c>
      <c r="AC1065">
        <f>Y1065/('d_고정'!$B$5*'6_기대효과'!$H$7/8)/'d_고정'!$B$6</f>
        <v/>
      </c>
      <c r="AD1065">
        <f>Y1065/('d_고정'!$B$8*'6_기대효과'!$H$7/8)</f>
        <v/>
      </c>
    </row>
    <row r="1066">
      <c r="A1066">
        <f>RAND()</f>
        <v/>
      </c>
      <c r="B1066">
        <f>IF('d_시나리오'!$J$2='d_시나리오'!$H$2,'d_시나리오'!$I$2,IF(A1066&lt;('d_시나리오'!$I$2-'d_시나리오'!$H$2)/('d_시나리오'!$J$2-'d_시나리오'!$H$2),'d_시나리오'!$H$2+SQRT(A1066*('d_시나리오'!$J$2-'d_시나리오'!$H$2)*('d_시나리오'!$I$2-'d_시나리오'!$H$2)),'d_시나리오'!$J$2-SQRT((1-A1066)*('d_시나리오'!$J$2-'d_시나리오'!$H$2)*('d_시나리오'!$J$2-'d_시나리오'!$I$2))))</f>
        <v/>
      </c>
      <c r="C1066">
        <f>RAND()</f>
        <v/>
      </c>
      <c r="D1066">
        <f>BETAINV(RAND(),IF(C1066&lt;'d_고정'!$B$26,'d_고정'!$B$23,'d_고정'!$B$16)+1,'d_고정'!$B$17-IF(C1066&lt;'d_고정'!$B$26,'d_고정'!$B$23,'d_고정'!$B$16)+1)*('d_고정'!$B$14+('d_고정'!$B$15-'d_고정'!$B$14)*RAND())</f>
        <v/>
      </c>
      <c r="E1066">
        <f>INDEX('d_분포'!$A$2:$A$28,RANDBETWEEN(1,27))</f>
        <v/>
      </c>
      <c r="F1066">
        <f>INDEX('d_분포'!$C$2:$C$5,RANDBETWEEN(1,4))*(0.9+0.2*RAND())</f>
        <v/>
      </c>
      <c r="G1066">
        <f>RAND()</f>
        <v/>
      </c>
      <c r="H1066">
        <f>(F1066+(1-F1066)*('d_고정'!$B$22*BETAINV(RAND(),IF(G1066&lt;'d_고정'!$B$26,'d_고정'!$B$25,'d_고정'!$B$20)+1,'d_고정'!$B$21-IF(G1066&lt;'d_고정'!$B$26,'d_고정'!$B$25,'d_고정'!$B$20)+1)+(1-'d_고정'!$B$22)*BETAINV(RAND(),IF(G1066&lt;'d_고정'!$B$26,'d_고정'!$B$24,'d_고정'!$B$18)+1,'d_고정'!$B$19-IF(G1066&lt;'d_고정'!$B$26,'d_고정'!$B$24,'d_고정'!$B$18)+1))*('d_고정'!$B$14+('d_고정'!$B$15-'d_고정'!$B$14)*RAND()))/F1066</f>
        <v/>
      </c>
      <c r="I1066">
        <f>RAND()</f>
        <v/>
      </c>
      <c r="J1066">
        <f>IF('d_시나리오'!$J$3='d_시나리오'!$H$3,'d_시나리오'!$I$3,IF(I1066&lt;('d_시나리오'!$I$3-'d_시나리오'!$H$3)/('d_시나리오'!$J$3-'d_시나리오'!$H$3),'d_시나리오'!$H$3+SQRT(I1066*('d_시나리오'!$J$3-'d_시나리오'!$H$3)*('d_시나리오'!$I$3-'d_시나리오'!$H$3)),'d_시나리오'!$J$3-SQRT((1-I1066)*('d_시나리오'!$J$3-'d_시나리오'!$H$3)*('d_시나리오'!$J$3-'d_시나리오'!$I$3))))</f>
        <v/>
      </c>
      <c r="K1066">
        <f>RAND()</f>
        <v/>
      </c>
      <c r="L1066">
        <f>IF('d_시나리오'!$J$4='d_시나리오'!$H$4,'d_시나리오'!$I$4,IF(K1066&lt;('d_시나리오'!$I$4-'d_시나리오'!$H$4)/('d_시나리오'!$J$4-'d_시나리오'!$H$4),'d_시나리오'!$H$4+SQRT(K1066*('d_시나리오'!$J$4-'d_시나리오'!$H$4)*('d_시나리오'!$I$4-'d_시나리오'!$H$4)),'d_시나리오'!$J$4-SQRT((1-K1066)*('d_시나리오'!$J$4-'d_시나리오'!$H$4)*('d_시나리오'!$J$4-'d_시나리오'!$I$4))))</f>
        <v/>
      </c>
      <c r="M1066">
        <f>RAND()</f>
        <v/>
      </c>
      <c r="N1066">
        <f>IF('d_시나리오'!$J$5='d_시나리오'!$H$5,'d_시나리오'!$I$5,IF(M1066&lt;('d_시나리오'!$I$5-'d_시나리오'!$H$5)/('d_시나리오'!$J$5-'d_시나리오'!$H$5),'d_시나리오'!$H$5+SQRT(M1066*('d_시나리오'!$J$5-'d_시나리오'!$H$5)*('d_시나리오'!$I$5-'d_시나리오'!$H$5)),'d_시나리오'!$J$5-SQRT((1-M1066)*('d_시나리오'!$J$5-'d_시나리오'!$H$5)*('d_시나리오'!$J$5-'d_시나리오'!$I$5))))</f>
        <v/>
      </c>
      <c r="O1066">
        <f>RAND()</f>
        <v/>
      </c>
      <c r="P1066">
        <f>IF('d_시나리오'!$J$6='d_시나리오'!$H$6,'d_시나리오'!$I$6,IF(O1066&lt;('d_시나리오'!$I$6-'d_시나리오'!$H$6)/('d_시나리오'!$J$6-'d_시나리오'!$H$6),'d_시나리오'!$H$6+SQRT(O1066*('d_시나리오'!$J$6-'d_시나리오'!$H$6)*('d_시나리오'!$I$6-'d_시나리오'!$H$6)),'d_시나리오'!$J$6-SQRT((1-O1066)*('d_시나리오'!$J$6-'d_시나리오'!$H$6)*('d_시나리오'!$J$6-'d_시나리오'!$I$6))))</f>
        <v/>
      </c>
      <c r="Q1066">
        <f>INDEX('d_분포'!$B$2:$B$57,RANDBETWEEN(1,56))</f>
        <v/>
      </c>
      <c r="R1066">
        <f>BETAINV(RAND(),5,5)</f>
        <v/>
      </c>
      <c r="S1066">
        <f>'d_고정'!$B$1*'6_기대효과'!$H$7*('d_시나리오'!$I$7/'d_고정'!$B$2)*B1066</f>
        <v/>
      </c>
      <c r="T1066">
        <f>S1066*D1066</f>
        <v/>
      </c>
      <c r="U1066">
        <f>S1066*F1066*H1066</f>
        <v/>
      </c>
      <c r="V1066">
        <f>S1066*F1066*(H1066-1)</f>
        <v/>
      </c>
      <c r="W1066">
        <f>U1066*J1066</f>
        <v/>
      </c>
      <c r="X1066">
        <f>T1066+W1066</f>
        <v/>
      </c>
      <c r="Y1066">
        <f>(T1066*E1066+W1066*L1066)*(1-R1066-'d_고정'!$B$13)</f>
        <v/>
      </c>
      <c r="Z1066">
        <f>(U1066*N1066*Q1066+'d_고정'!$B$3*('6_기대효과'!$H$7/8)*Q1066*'d_고정'!$B$10*P1066*('6_기대효과'!$K$7/'d_고정'!$B$9))*(1-R1066)</f>
        <v/>
      </c>
      <c r="AA1066">
        <f>W1066*L1066*(1-R1066-'d_고정'!$B$13)+U1066*MAX(N1066-'d_고정'!$B$10*P1066*('6_기대효과'!$K$7/'d_고정'!$B$9),0)*Q1066*(1-R1066)</f>
        <v/>
      </c>
      <c r="AB1066">
        <f>Y1066+Z1066</f>
        <v/>
      </c>
      <c r="AC1066">
        <f>Y1066/('d_고정'!$B$5*'6_기대효과'!$H$7/8)/'d_고정'!$B$6</f>
        <v/>
      </c>
      <c r="AD1066">
        <f>Y1066/('d_고정'!$B$8*'6_기대효과'!$H$7/8)</f>
        <v/>
      </c>
    </row>
    <row r="1067">
      <c r="A1067">
        <f>RAND()</f>
        <v/>
      </c>
      <c r="B1067">
        <f>IF('d_시나리오'!$J$2='d_시나리오'!$H$2,'d_시나리오'!$I$2,IF(A1067&lt;('d_시나리오'!$I$2-'d_시나리오'!$H$2)/('d_시나리오'!$J$2-'d_시나리오'!$H$2),'d_시나리오'!$H$2+SQRT(A1067*('d_시나리오'!$J$2-'d_시나리오'!$H$2)*('d_시나리오'!$I$2-'d_시나리오'!$H$2)),'d_시나리오'!$J$2-SQRT((1-A1067)*('d_시나리오'!$J$2-'d_시나리오'!$H$2)*('d_시나리오'!$J$2-'d_시나리오'!$I$2))))</f>
        <v/>
      </c>
      <c r="C1067">
        <f>RAND()</f>
        <v/>
      </c>
      <c r="D1067">
        <f>BETAINV(RAND(),IF(C1067&lt;'d_고정'!$B$26,'d_고정'!$B$23,'d_고정'!$B$16)+1,'d_고정'!$B$17-IF(C1067&lt;'d_고정'!$B$26,'d_고정'!$B$23,'d_고정'!$B$16)+1)*('d_고정'!$B$14+('d_고정'!$B$15-'d_고정'!$B$14)*RAND())</f>
        <v/>
      </c>
      <c r="E1067">
        <f>INDEX('d_분포'!$A$2:$A$28,RANDBETWEEN(1,27))</f>
        <v/>
      </c>
      <c r="F1067">
        <f>INDEX('d_분포'!$C$2:$C$5,RANDBETWEEN(1,4))*(0.9+0.2*RAND())</f>
        <v/>
      </c>
      <c r="G1067">
        <f>RAND()</f>
        <v/>
      </c>
      <c r="H1067">
        <f>(F1067+(1-F1067)*('d_고정'!$B$22*BETAINV(RAND(),IF(G1067&lt;'d_고정'!$B$26,'d_고정'!$B$25,'d_고정'!$B$20)+1,'d_고정'!$B$21-IF(G1067&lt;'d_고정'!$B$26,'d_고정'!$B$25,'d_고정'!$B$20)+1)+(1-'d_고정'!$B$22)*BETAINV(RAND(),IF(G1067&lt;'d_고정'!$B$26,'d_고정'!$B$24,'d_고정'!$B$18)+1,'d_고정'!$B$19-IF(G1067&lt;'d_고정'!$B$26,'d_고정'!$B$24,'d_고정'!$B$18)+1))*('d_고정'!$B$14+('d_고정'!$B$15-'d_고정'!$B$14)*RAND()))/F1067</f>
        <v/>
      </c>
      <c r="I1067">
        <f>RAND()</f>
        <v/>
      </c>
      <c r="J1067">
        <f>IF('d_시나리오'!$J$3='d_시나리오'!$H$3,'d_시나리오'!$I$3,IF(I1067&lt;('d_시나리오'!$I$3-'d_시나리오'!$H$3)/('d_시나리오'!$J$3-'d_시나리오'!$H$3),'d_시나리오'!$H$3+SQRT(I1067*('d_시나리오'!$J$3-'d_시나리오'!$H$3)*('d_시나리오'!$I$3-'d_시나리오'!$H$3)),'d_시나리오'!$J$3-SQRT((1-I1067)*('d_시나리오'!$J$3-'d_시나리오'!$H$3)*('d_시나리오'!$J$3-'d_시나리오'!$I$3))))</f>
        <v/>
      </c>
      <c r="K1067">
        <f>RAND()</f>
        <v/>
      </c>
      <c r="L1067">
        <f>IF('d_시나리오'!$J$4='d_시나리오'!$H$4,'d_시나리오'!$I$4,IF(K1067&lt;('d_시나리오'!$I$4-'d_시나리오'!$H$4)/('d_시나리오'!$J$4-'d_시나리오'!$H$4),'d_시나리오'!$H$4+SQRT(K1067*('d_시나리오'!$J$4-'d_시나리오'!$H$4)*('d_시나리오'!$I$4-'d_시나리오'!$H$4)),'d_시나리오'!$J$4-SQRT((1-K1067)*('d_시나리오'!$J$4-'d_시나리오'!$H$4)*('d_시나리오'!$J$4-'d_시나리오'!$I$4))))</f>
        <v/>
      </c>
      <c r="M1067">
        <f>RAND()</f>
        <v/>
      </c>
      <c r="N1067">
        <f>IF('d_시나리오'!$J$5='d_시나리오'!$H$5,'d_시나리오'!$I$5,IF(M1067&lt;('d_시나리오'!$I$5-'d_시나리오'!$H$5)/('d_시나리오'!$J$5-'d_시나리오'!$H$5),'d_시나리오'!$H$5+SQRT(M1067*('d_시나리오'!$J$5-'d_시나리오'!$H$5)*('d_시나리오'!$I$5-'d_시나리오'!$H$5)),'d_시나리오'!$J$5-SQRT((1-M1067)*('d_시나리오'!$J$5-'d_시나리오'!$H$5)*('d_시나리오'!$J$5-'d_시나리오'!$I$5))))</f>
        <v/>
      </c>
      <c r="O1067">
        <f>RAND()</f>
        <v/>
      </c>
      <c r="P1067">
        <f>IF('d_시나리오'!$J$6='d_시나리오'!$H$6,'d_시나리오'!$I$6,IF(O1067&lt;('d_시나리오'!$I$6-'d_시나리오'!$H$6)/('d_시나리오'!$J$6-'d_시나리오'!$H$6),'d_시나리오'!$H$6+SQRT(O1067*('d_시나리오'!$J$6-'d_시나리오'!$H$6)*('d_시나리오'!$I$6-'d_시나리오'!$H$6)),'d_시나리오'!$J$6-SQRT((1-O1067)*('d_시나리오'!$J$6-'d_시나리오'!$H$6)*('d_시나리오'!$J$6-'d_시나리오'!$I$6))))</f>
        <v/>
      </c>
      <c r="Q1067">
        <f>INDEX('d_분포'!$B$2:$B$57,RANDBETWEEN(1,56))</f>
        <v/>
      </c>
      <c r="R1067">
        <f>BETAINV(RAND(),5,5)</f>
        <v/>
      </c>
      <c r="S1067">
        <f>'d_고정'!$B$1*'6_기대효과'!$H$7*('d_시나리오'!$I$7/'d_고정'!$B$2)*B1067</f>
        <v/>
      </c>
      <c r="T1067">
        <f>S1067*D1067</f>
        <v/>
      </c>
      <c r="U1067">
        <f>S1067*F1067*H1067</f>
        <v/>
      </c>
      <c r="V1067">
        <f>S1067*F1067*(H1067-1)</f>
        <v/>
      </c>
      <c r="W1067">
        <f>U1067*J1067</f>
        <v/>
      </c>
      <c r="X1067">
        <f>T1067+W1067</f>
        <v/>
      </c>
      <c r="Y1067">
        <f>(T1067*E1067+W1067*L1067)*(1-R1067-'d_고정'!$B$13)</f>
        <v/>
      </c>
      <c r="Z1067">
        <f>(U1067*N1067*Q1067+'d_고정'!$B$3*('6_기대효과'!$H$7/8)*Q1067*'d_고정'!$B$10*P1067*('6_기대효과'!$K$7/'d_고정'!$B$9))*(1-R1067)</f>
        <v/>
      </c>
      <c r="AA1067">
        <f>W1067*L1067*(1-R1067-'d_고정'!$B$13)+U1067*MAX(N1067-'d_고정'!$B$10*P1067*('6_기대효과'!$K$7/'d_고정'!$B$9),0)*Q1067*(1-R1067)</f>
        <v/>
      </c>
      <c r="AB1067">
        <f>Y1067+Z1067</f>
        <v/>
      </c>
      <c r="AC1067">
        <f>Y1067/('d_고정'!$B$5*'6_기대효과'!$H$7/8)/'d_고정'!$B$6</f>
        <v/>
      </c>
      <c r="AD1067">
        <f>Y1067/('d_고정'!$B$8*'6_기대효과'!$H$7/8)</f>
        <v/>
      </c>
    </row>
    <row r="1068">
      <c r="A1068">
        <f>RAND()</f>
        <v/>
      </c>
      <c r="B1068">
        <f>IF('d_시나리오'!$J$2='d_시나리오'!$H$2,'d_시나리오'!$I$2,IF(A1068&lt;('d_시나리오'!$I$2-'d_시나리오'!$H$2)/('d_시나리오'!$J$2-'d_시나리오'!$H$2),'d_시나리오'!$H$2+SQRT(A1068*('d_시나리오'!$J$2-'d_시나리오'!$H$2)*('d_시나리오'!$I$2-'d_시나리오'!$H$2)),'d_시나리오'!$J$2-SQRT((1-A1068)*('d_시나리오'!$J$2-'d_시나리오'!$H$2)*('d_시나리오'!$J$2-'d_시나리오'!$I$2))))</f>
        <v/>
      </c>
      <c r="C1068">
        <f>RAND()</f>
        <v/>
      </c>
      <c r="D1068">
        <f>BETAINV(RAND(),IF(C1068&lt;'d_고정'!$B$26,'d_고정'!$B$23,'d_고정'!$B$16)+1,'d_고정'!$B$17-IF(C1068&lt;'d_고정'!$B$26,'d_고정'!$B$23,'d_고정'!$B$16)+1)*('d_고정'!$B$14+('d_고정'!$B$15-'d_고정'!$B$14)*RAND())</f>
        <v/>
      </c>
      <c r="E1068">
        <f>INDEX('d_분포'!$A$2:$A$28,RANDBETWEEN(1,27))</f>
        <v/>
      </c>
      <c r="F1068">
        <f>INDEX('d_분포'!$C$2:$C$5,RANDBETWEEN(1,4))*(0.9+0.2*RAND())</f>
        <v/>
      </c>
      <c r="G1068">
        <f>RAND()</f>
        <v/>
      </c>
      <c r="H1068">
        <f>(F1068+(1-F1068)*('d_고정'!$B$22*BETAINV(RAND(),IF(G1068&lt;'d_고정'!$B$26,'d_고정'!$B$25,'d_고정'!$B$20)+1,'d_고정'!$B$21-IF(G1068&lt;'d_고정'!$B$26,'d_고정'!$B$25,'d_고정'!$B$20)+1)+(1-'d_고정'!$B$22)*BETAINV(RAND(),IF(G1068&lt;'d_고정'!$B$26,'d_고정'!$B$24,'d_고정'!$B$18)+1,'d_고정'!$B$19-IF(G1068&lt;'d_고정'!$B$26,'d_고정'!$B$24,'d_고정'!$B$18)+1))*('d_고정'!$B$14+('d_고정'!$B$15-'d_고정'!$B$14)*RAND()))/F1068</f>
        <v/>
      </c>
      <c r="I1068">
        <f>RAND()</f>
        <v/>
      </c>
      <c r="J1068">
        <f>IF('d_시나리오'!$J$3='d_시나리오'!$H$3,'d_시나리오'!$I$3,IF(I1068&lt;('d_시나리오'!$I$3-'d_시나리오'!$H$3)/('d_시나리오'!$J$3-'d_시나리오'!$H$3),'d_시나리오'!$H$3+SQRT(I1068*('d_시나리오'!$J$3-'d_시나리오'!$H$3)*('d_시나리오'!$I$3-'d_시나리오'!$H$3)),'d_시나리오'!$J$3-SQRT((1-I1068)*('d_시나리오'!$J$3-'d_시나리오'!$H$3)*('d_시나리오'!$J$3-'d_시나리오'!$I$3))))</f>
        <v/>
      </c>
      <c r="K1068">
        <f>RAND()</f>
        <v/>
      </c>
      <c r="L1068">
        <f>IF('d_시나리오'!$J$4='d_시나리오'!$H$4,'d_시나리오'!$I$4,IF(K1068&lt;('d_시나리오'!$I$4-'d_시나리오'!$H$4)/('d_시나리오'!$J$4-'d_시나리오'!$H$4),'d_시나리오'!$H$4+SQRT(K1068*('d_시나리오'!$J$4-'d_시나리오'!$H$4)*('d_시나리오'!$I$4-'d_시나리오'!$H$4)),'d_시나리오'!$J$4-SQRT((1-K1068)*('d_시나리오'!$J$4-'d_시나리오'!$H$4)*('d_시나리오'!$J$4-'d_시나리오'!$I$4))))</f>
        <v/>
      </c>
      <c r="M1068">
        <f>RAND()</f>
        <v/>
      </c>
      <c r="N1068">
        <f>IF('d_시나리오'!$J$5='d_시나리오'!$H$5,'d_시나리오'!$I$5,IF(M1068&lt;('d_시나리오'!$I$5-'d_시나리오'!$H$5)/('d_시나리오'!$J$5-'d_시나리오'!$H$5),'d_시나리오'!$H$5+SQRT(M1068*('d_시나리오'!$J$5-'d_시나리오'!$H$5)*('d_시나리오'!$I$5-'d_시나리오'!$H$5)),'d_시나리오'!$J$5-SQRT((1-M1068)*('d_시나리오'!$J$5-'d_시나리오'!$H$5)*('d_시나리오'!$J$5-'d_시나리오'!$I$5))))</f>
        <v/>
      </c>
      <c r="O1068">
        <f>RAND()</f>
        <v/>
      </c>
      <c r="P1068">
        <f>IF('d_시나리오'!$J$6='d_시나리오'!$H$6,'d_시나리오'!$I$6,IF(O1068&lt;('d_시나리오'!$I$6-'d_시나리오'!$H$6)/('d_시나리오'!$J$6-'d_시나리오'!$H$6),'d_시나리오'!$H$6+SQRT(O1068*('d_시나리오'!$J$6-'d_시나리오'!$H$6)*('d_시나리오'!$I$6-'d_시나리오'!$H$6)),'d_시나리오'!$J$6-SQRT((1-O1068)*('d_시나리오'!$J$6-'d_시나리오'!$H$6)*('d_시나리오'!$J$6-'d_시나리오'!$I$6))))</f>
        <v/>
      </c>
      <c r="Q1068">
        <f>INDEX('d_분포'!$B$2:$B$57,RANDBETWEEN(1,56))</f>
        <v/>
      </c>
      <c r="R1068">
        <f>BETAINV(RAND(),5,5)</f>
        <v/>
      </c>
      <c r="S1068">
        <f>'d_고정'!$B$1*'6_기대효과'!$H$7*('d_시나리오'!$I$7/'d_고정'!$B$2)*B1068</f>
        <v/>
      </c>
      <c r="T1068">
        <f>S1068*D1068</f>
        <v/>
      </c>
      <c r="U1068">
        <f>S1068*F1068*H1068</f>
        <v/>
      </c>
      <c r="V1068">
        <f>S1068*F1068*(H1068-1)</f>
        <v/>
      </c>
      <c r="W1068">
        <f>U1068*J1068</f>
        <v/>
      </c>
      <c r="X1068">
        <f>T1068+W1068</f>
        <v/>
      </c>
      <c r="Y1068">
        <f>(T1068*E1068+W1068*L1068)*(1-R1068-'d_고정'!$B$13)</f>
        <v/>
      </c>
      <c r="Z1068">
        <f>(U1068*N1068*Q1068+'d_고정'!$B$3*('6_기대효과'!$H$7/8)*Q1068*'d_고정'!$B$10*P1068*('6_기대효과'!$K$7/'d_고정'!$B$9))*(1-R1068)</f>
        <v/>
      </c>
      <c r="AA1068">
        <f>W1068*L1068*(1-R1068-'d_고정'!$B$13)+U1068*MAX(N1068-'d_고정'!$B$10*P1068*('6_기대효과'!$K$7/'d_고정'!$B$9),0)*Q1068*(1-R1068)</f>
        <v/>
      </c>
      <c r="AB1068">
        <f>Y1068+Z1068</f>
        <v/>
      </c>
      <c r="AC1068">
        <f>Y1068/('d_고정'!$B$5*'6_기대효과'!$H$7/8)/'d_고정'!$B$6</f>
        <v/>
      </c>
      <c r="AD1068">
        <f>Y1068/('d_고정'!$B$8*'6_기대효과'!$H$7/8)</f>
        <v/>
      </c>
    </row>
    <row r="1069">
      <c r="A1069">
        <f>RAND()</f>
        <v/>
      </c>
      <c r="B1069">
        <f>IF('d_시나리오'!$J$2='d_시나리오'!$H$2,'d_시나리오'!$I$2,IF(A1069&lt;('d_시나리오'!$I$2-'d_시나리오'!$H$2)/('d_시나리오'!$J$2-'d_시나리오'!$H$2),'d_시나리오'!$H$2+SQRT(A1069*('d_시나리오'!$J$2-'d_시나리오'!$H$2)*('d_시나리오'!$I$2-'d_시나리오'!$H$2)),'d_시나리오'!$J$2-SQRT((1-A1069)*('d_시나리오'!$J$2-'d_시나리오'!$H$2)*('d_시나리오'!$J$2-'d_시나리오'!$I$2))))</f>
        <v/>
      </c>
      <c r="C1069">
        <f>RAND()</f>
        <v/>
      </c>
      <c r="D1069">
        <f>BETAINV(RAND(),IF(C1069&lt;'d_고정'!$B$26,'d_고정'!$B$23,'d_고정'!$B$16)+1,'d_고정'!$B$17-IF(C1069&lt;'d_고정'!$B$26,'d_고정'!$B$23,'d_고정'!$B$16)+1)*('d_고정'!$B$14+('d_고정'!$B$15-'d_고정'!$B$14)*RAND())</f>
        <v/>
      </c>
      <c r="E1069">
        <f>INDEX('d_분포'!$A$2:$A$28,RANDBETWEEN(1,27))</f>
        <v/>
      </c>
      <c r="F1069">
        <f>INDEX('d_분포'!$C$2:$C$5,RANDBETWEEN(1,4))*(0.9+0.2*RAND())</f>
        <v/>
      </c>
      <c r="G1069">
        <f>RAND()</f>
        <v/>
      </c>
      <c r="H1069">
        <f>(F1069+(1-F1069)*('d_고정'!$B$22*BETAINV(RAND(),IF(G1069&lt;'d_고정'!$B$26,'d_고정'!$B$25,'d_고정'!$B$20)+1,'d_고정'!$B$21-IF(G1069&lt;'d_고정'!$B$26,'d_고정'!$B$25,'d_고정'!$B$20)+1)+(1-'d_고정'!$B$22)*BETAINV(RAND(),IF(G1069&lt;'d_고정'!$B$26,'d_고정'!$B$24,'d_고정'!$B$18)+1,'d_고정'!$B$19-IF(G1069&lt;'d_고정'!$B$26,'d_고정'!$B$24,'d_고정'!$B$18)+1))*('d_고정'!$B$14+('d_고정'!$B$15-'d_고정'!$B$14)*RAND()))/F1069</f>
        <v/>
      </c>
      <c r="I1069">
        <f>RAND()</f>
        <v/>
      </c>
      <c r="J1069">
        <f>IF('d_시나리오'!$J$3='d_시나리오'!$H$3,'d_시나리오'!$I$3,IF(I1069&lt;('d_시나리오'!$I$3-'d_시나리오'!$H$3)/('d_시나리오'!$J$3-'d_시나리오'!$H$3),'d_시나리오'!$H$3+SQRT(I1069*('d_시나리오'!$J$3-'d_시나리오'!$H$3)*('d_시나리오'!$I$3-'d_시나리오'!$H$3)),'d_시나리오'!$J$3-SQRT((1-I1069)*('d_시나리오'!$J$3-'d_시나리오'!$H$3)*('d_시나리오'!$J$3-'d_시나리오'!$I$3))))</f>
        <v/>
      </c>
      <c r="K1069">
        <f>RAND()</f>
        <v/>
      </c>
      <c r="L1069">
        <f>IF('d_시나리오'!$J$4='d_시나리오'!$H$4,'d_시나리오'!$I$4,IF(K1069&lt;('d_시나리오'!$I$4-'d_시나리오'!$H$4)/('d_시나리오'!$J$4-'d_시나리오'!$H$4),'d_시나리오'!$H$4+SQRT(K1069*('d_시나리오'!$J$4-'d_시나리오'!$H$4)*('d_시나리오'!$I$4-'d_시나리오'!$H$4)),'d_시나리오'!$J$4-SQRT((1-K1069)*('d_시나리오'!$J$4-'d_시나리오'!$H$4)*('d_시나리오'!$J$4-'d_시나리오'!$I$4))))</f>
        <v/>
      </c>
      <c r="M1069">
        <f>RAND()</f>
        <v/>
      </c>
      <c r="N1069">
        <f>IF('d_시나리오'!$J$5='d_시나리오'!$H$5,'d_시나리오'!$I$5,IF(M1069&lt;('d_시나리오'!$I$5-'d_시나리오'!$H$5)/('d_시나리오'!$J$5-'d_시나리오'!$H$5),'d_시나리오'!$H$5+SQRT(M1069*('d_시나리오'!$J$5-'d_시나리오'!$H$5)*('d_시나리오'!$I$5-'d_시나리오'!$H$5)),'d_시나리오'!$J$5-SQRT((1-M1069)*('d_시나리오'!$J$5-'d_시나리오'!$H$5)*('d_시나리오'!$J$5-'d_시나리오'!$I$5))))</f>
        <v/>
      </c>
      <c r="O1069">
        <f>RAND()</f>
        <v/>
      </c>
      <c r="P1069">
        <f>IF('d_시나리오'!$J$6='d_시나리오'!$H$6,'d_시나리오'!$I$6,IF(O1069&lt;('d_시나리오'!$I$6-'d_시나리오'!$H$6)/('d_시나리오'!$J$6-'d_시나리오'!$H$6),'d_시나리오'!$H$6+SQRT(O1069*('d_시나리오'!$J$6-'d_시나리오'!$H$6)*('d_시나리오'!$I$6-'d_시나리오'!$H$6)),'d_시나리오'!$J$6-SQRT((1-O1069)*('d_시나리오'!$J$6-'d_시나리오'!$H$6)*('d_시나리오'!$J$6-'d_시나리오'!$I$6))))</f>
        <v/>
      </c>
      <c r="Q1069">
        <f>INDEX('d_분포'!$B$2:$B$57,RANDBETWEEN(1,56))</f>
        <v/>
      </c>
      <c r="R1069">
        <f>BETAINV(RAND(),5,5)</f>
        <v/>
      </c>
      <c r="S1069">
        <f>'d_고정'!$B$1*'6_기대효과'!$H$7*('d_시나리오'!$I$7/'d_고정'!$B$2)*B1069</f>
        <v/>
      </c>
      <c r="T1069">
        <f>S1069*D1069</f>
        <v/>
      </c>
      <c r="U1069">
        <f>S1069*F1069*H1069</f>
        <v/>
      </c>
      <c r="V1069">
        <f>S1069*F1069*(H1069-1)</f>
        <v/>
      </c>
      <c r="W1069">
        <f>U1069*J1069</f>
        <v/>
      </c>
      <c r="X1069">
        <f>T1069+W1069</f>
        <v/>
      </c>
      <c r="Y1069">
        <f>(T1069*E1069+W1069*L1069)*(1-R1069-'d_고정'!$B$13)</f>
        <v/>
      </c>
      <c r="Z1069">
        <f>(U1069*N1069*Q1069+'d_고정'!$B$3*('6_기대효과'!$H$7/8)*Q1069*'d_고정'!$B$10*P1069*('6_기대효과'!$K$7/'d_고정'!$B$9))*(1-R1069)</f>
        <v/>
      </c>
      <c r="AA1069">
        <f>W1069*L1069*(1-R1069-'d_고정'!$B$13)+U1069*MAX(N1069-'d_고정'!$B$10*P1069*('6_기대효과'!$K$7/'d_고정'!$B$9),0)*Q1069*(1-R1069)</f>
        <v/>
      </c>
      <c r="AB1069">
        <f>Y1069+Z1069</f>
        <v/>
      </c>
      <c r="AC1069">
        <f>Y1069/('d_고정'!$B$5*'6_기대효과'!$H$7/8)/'d_고정'!$B$6</f>
        <v/>
      </c>
      <c r="AD1069">
        <f>Y1069/('d_고정'!$B$8*'6_기대효과'!$H$7/8)</f>
        <v/>
      </c>
    </row>
    <row r="1070">
      <c r="A1070">
        <f>RAND()</f>
        <v/>
      </c>
      <c r="B1070">
        <f>IF('d_시나리오'!$J$2='d_시나리오'!$H$2,'d_시나리오'!$I$2,IF(A1070&lt;('d_시나리오'!$I$2-'d_시나리오'!$H$2)/('d_시나리오'!$J$2-'d_시나리오'!$H$2),'d_시나리오'!$H$2+SQRT(A1070*('d_시나리오'!$J$2-'d_시나리오'!$H$2)*('d_시나리오'!$I$2-'d_시나리오'!$H$2)),'d_시나리오'!$J$2-SQRT((1-A1070)*('d_시나리오'!$J$2-'d_시나리오'!$H$2)*('d_시나리오'!$J$2-'d_시나리오'!$I$2))))</f>
        <v/>
      </c>
      <c r="C1070">
        <f>RAND()</f>
        <v/>
      </c>
      <c r="D1070">
        <f>BETAINV(RAND(),IF(C1070&lt;'d_고정'!$B$26,'d_고정'!$B$23,'d_고정'!$B$16)+1,'d_고정'!$B$17-IF(C1070&lt;'d_고정'!$B$26,'d_고정'!$B$23,'d_고정'!$B$16)+1)*('d_고정'!$B$14+('d_고정'!$B$15-'d_고정'!$B$14)*RAND())</f>
        <v/>
      </c>
      <c r="E1070">
        <f>INDEX('d_분포'!$A$2:$A$28,RANDBETWEEN(1,27))</f>
        <v/>
      </c>
      <c r="F1070">
        <f>INDEX('d_분포'!$C$2:$C$5,RANDBETWEEN(1,4))*(0.9+0.2*RAND())</f>
        <v/>
      </c>
      <c r="G1070">
        <f>RAND()</f>
        <v/>
      </c>
      <c r="H1070">
        <f>(F1070+(1-F1070)*('d_고정'!$B$22*BETAINV(RAND(),IF(G1070&lt;'d_고정'!$B$26,'d_고정'!$B$25,'d_고정'!$B$20)+1,'d_고정'!$B$21-IF(G1070&lt;'d_고정'!$B$26,'d_고정'!$B$25,'d_고정'!$B$20)+1)+(1-'d_고정'!$B$22)*BETAINV(RAND(),IF(G1070&lt;'d_고정'!$B$26,'d_고정'!$B$24,'d_고정'!$B$18)+1,'d_고정'!$B$19-IF(G1070&lt;'d_고정'!$B$26,'d_고정'!$B$24,'d_고정'!$B$18)+1))*('d_고정'!$B$14+('d_고정'!$B$15-'d_고정'!$B$14)*RAND()))/F1070</f>
        <v/>
      </c>
      <c r="I1070">
        <f>RAND()</f>
        <v/>
      </c>
      <c r="J1070">
        <f>IF('d_시나리오'!$J$3='d_시나리오'!$H$3,'d_시나리오'!$I$3,IF(I1070&lt;('d_시나리오'!$I$3-'d_시나리오'!$H$3)/('d_시나리오'!$J$3-'d_시나리오'!$H$3),'d_시나리오'!$H$3+SQRT(I1070*('d_시나리오'!$J$3-'d_시나리오'!$H$3)*('d_시나리오'!$I$3-'d_시나리오'!$H$3)),'d_시나리오'!$J$3-SQRT((1-I1070)*('d_시나리오'!$J$3-'d_시나리오'!$H$3)*('d_시나리오'!$J$3-'d_시나리오'!$I$3))))</f>
        <v/>
      </c>
      <c r="K1070">
        <f>RAND()</f>
        <v/>
      </c>
      <c r="L1070">
        <f>IF('d_시나리오'!$J$4='d_시나리오'!$H$4,'d_시나리오'!$I$4,IF(K1070&lt;('d_시나리오'!$I$4-'d_시나리오'!$H$4)/('d_시나리오'!$J$4-'d_시나리오'!$H$4),'d_시나리오'!$H$4+SQRT(K1070*('d_시나리오'!$J$4-'d_시나리오'!$H$4)*('d_시나리오'!$I$4-'d_시나리오'!$H$4)),'d_시나리오'!$J$4-SQRT((1-K1070)*('d_시나리오'!$J$4-'d_시나리오'!$H$4)*('d_시나리오'!$J$4-'d_시나리오'!$I$4))))</f>
        <v/>
      </c>
      <c r="M1070">
        <f>RAND()</f>
        <v/>
      </c>
      <c r="N1070">
        <f>IF('d_시나리오'!$J$5='d_시나리오'!$H$5,'d_시나리오'!$I$5,IF(M1070&lt;('d_시나리오'!$I$5-'d_시나리오'!$H$5)/('d_시나리오'!$J$5-'d_시나리오'!$H$5),'d_시나리오'!$H$5+SQRT(M1070*('d_시나리오'!$J$5-'d_시나리오'!$H$5)*('d_시나리오'!$I$5-'d_시나리오'!$H$5)),'d_시나리오'!$J$5-SQRT((1-M1070)*('d_시나리오'!$J$5-'d_시나리오'!$H$5)*('d_시나리오'!$J$5-'d_시나리오'!$I$5))))</f>
        <v/>
      </c>
      <c r="O1070">
        <f>RAND()</f>
        <v/>
      </c>
      <c r="P1070">
        <f>IF('d_시나리오'!$J$6='d_시나리오'!$H$6,'d_시나리오'!$I$6,IF(O1070&lt;('d_시나리오'!$I$6-'d_시나리오'!$H$6)/('d_시나리오'!$J$6-'d_시나리오'!$H$6),'d_시나리오'!$H$6+SQRT(O1070*('d_시나리오'!$J$6-'d_시나리오'!$H$6)*('d_시나리오'!$I$6-'d_시나리오'!$H$6)),'d_시나리오'!$J$6-SQRT((1-O1070)*('d_시나리오'!$J$6-'d_시나리오'!$H$6)*('d_시나리오'!$J$6-'d_시나리오'!$I$6))))</f>
        <v/>
      </c>
      <c r="Q1070">
        <f>INDEX('d_분포'!$B$2:$B$57,RANDBETWEEN(1,56))</f>
        <v/>
      </c>
      <c r="R1070">
        <f>BETAINV(RAND(),5,5)</f>
        <v/>
      </c>
      <c r="S1070">
        <f>'d_고정'!$B$1*'6_기대효과'!$H$7*('d_시나리오'!$I$7/'d_고정'!$B$2)*B1070</f>
        <v/>
      </c>
      <c r="T1070">
        <f>S1070*D1070</f>
        <v/>
      </c>
      <c r="U1070">
        <f>S1070*F1070*H1070</f>
        <v/>
      </c>
      <c r="V1070">
        <f>S1070*F1070*(H1070-1)</f>
        <v/>
      </c>
      <c r="W1070">
        <f>U1070*J1070</f>
        <v/>
      </c>
      <c r="X1070">
        <f>T1070+W1070</f>
        <v/>
      </c>
      <c r="Y1070">
        <f>(T1070*E1070+W1070*L1070)*(1-R1070-'d_고정'!$B$13)</f>
        <v/>
      </c>
      <c r="Z1070">
        <f>(U1070*N1070*Q1070+'d_고정'!$B$3*('6_기대효과'!$H$7/8)*Q1070*'d_고정'!$B$10*P1070*('6_기대효과'!$K$7/'d_고정'!$B$9))*(1-R1070)</f>
        <v/>
      </c>
      <c r="AA1070">
        <f>W1070*L1070*(1-R1070-'d_고정'!$B$13)+U1070*MAX(N1070-'d_고정'!$B$10*P1070*('6_기대효과'!$K$7/'d_고정'!$B$9),0)*Q1070*(1-R1070)</f>
        <v/>
      </c>
      <c r="AB1070">
        <f>Y1070+Z1070</f>
        <v/>
      </c>
      <c r="AC1070">
        <f>Y1070/('d_고정'!$B$5*'6_기대효과'!$H$7/8)/'d_고정'!$B$6</f>
        <v/>
      </c>
      <c r="AD1070">
        <f>Y1070/('d_고정'!$B$8*'6_기대효과'!$H$7/8)</f>
        <v/>
      </c>
    </row>
    <row r="1071">
      <c r="A1071">
        <f>RAND()</f>
        <v/>
      </c>
      <c r="B1071">
        <f>IF('d_시나리오'!$J$2='d_시나리오'!$H$2,'d_시나리오'!$I$2,IF(A1071&lt;('d_시나리오'!$I$2-'d_시나리오'!$H$2)/('d_시나리오'!$J$2-'d_시나리오'!$H$2),'d_시나리오'!$H$2+SQRT(A1071*('d_시나리오'!$J$2-'d_시나리오'!$H$2)*('d_시나리오'!$I$2-'d_시나리오'!$H$2)),'d_시나리오'!$J$2-SQRT((1-A1071)*('d_시나리오'!$J$2-'d_시나리오'!$H$2)*('d_시나리오'!$J$2-'d_시나리오'!$I$2))))</f>
        <v/>
      </c>
      <c r="C1071">
        <f>RAND()</f>
        <v/>
      </c>
      <c r="D1071">
        <f>BETAINV(RAND(),IF(C1071&lt;'d_고정'!$B$26,'d_고정'!$B$23,'d_고정'!$B$16)+1,'d_고정'!$B$17-IF(C1071&lt;'d_고정'!$B$26,'d_고정'!$B$23,'d_고정'!$B$16)+1)*('d_고정'!$B$14+('d_고정'!$B$15-'d_고정'!$B$14)*RAND())</f>
        <v/>
      </c>
      <c r="E1071">
        <f>INDEX('d_분포'!$A$2:$A$28,RANDBETWEEN(1,27))</f>
        <v/>
      </c>
      <c r="F1071">
        <f>INDEX('d_분포'!$C$2:$C$5,RANDBETWEEN(1,4))*(0.9+0.2*RAND())</f>
        <v/>
      </c>
      <c r="G1071">
        <f>RAND()</f>
        <v/>
      </c>
      <c r="H1071">
        <f>(F1071+(1-F1071)*('d_고정'!$B$22*BETAINV(RAND(),IF(G1071&lt;'d_고정'!$B$26,'d_고정'!$B$25,'d_고정'!$B$20)+1,'d_고정'!$B$21-IF(G1071&lt;'d_고정'!$B$26,'d_고정'!$B$25,'d_고정'!$B$20)+1)+(1-'d_고정'!$B$22)*BETAINV(RAND(),IF(G1071&lt;'d_고정'!$B$26,'d_고정'!$B$24,'d_고정'!$B$18)+1,'d_고정'!$B$19-IF(G1071&lt;'d_고정'!$B$26,'d_고정'!$B$24,'d_고정'!$B$18)+1))*('d_고정'!$B$14+('d_고정'!$B$15-'d_고정'!$B$14)*RAND()))/F1071</f>
        <v/>
      </c>
      <c r="I1071">
        <f>RAND()</f>
        <v/>
      </c>
      <c r="J1071">
        <f>IF('d_시나리오'!$J$3='d_시나리오'!$H$3,'d_시나리오'!$I$3,IF(I1071&lt;('d_시나리오'!$I$3-'d_시나리오'!$H$3)/('d_시나리오'!$J$3-'d_시나리오'!$H$3),'d_시나리오'!$H$3+SQRT(I1071*('d_시나리오'!$J$3-'d_시나리오'!$H$3)*('d_시나리오'!$I$3-'d_시나리오'!$H$3)),'d_시나리오'!$J$3-SQRT((1-I1071)*('d_시나리오'!$J$3-'d_시나리오'!$H$3)*('d_시나리오'!$J$3-'d_시나리오'!$I$3))))</f>
        <v/>
      </c>
      <c r="K1071">
        <f>RAND()</f>
        <v/>
      </c>
      <c r="L1071">
        <f>IF('d_시나리오'!$J$4='d_시나리오'!$H$4,'d_시나리오'!$I$4,IF(K1071&lt;('d_시나리오'!$I$4-'d_시나리오'!$H$4)/('d_시나리오'!$J$4-'d_시나리오'!$H$4),'d_시나리오'!$H$4+SQRT(K1071*('d_시나리오'!$J$4-'d_시나리오'!$H$4)*('d_시나리오'!$I$4-'d_시나리오'!$H$4)),'d_시나리오'!$J$4-SQRT((1-K1071)*('d_시나리오'!$J$4-'d_시나리오'!$H$4)*('d_시나리오'!$J$4-'d_시나리오'!$I$4))))</f>
        <v/>
      </c>
      <c r="M1071">
        <f>RAND()</f>
        <v/>
      </c>
      <c r="N1071">
        <f>IF('d_시나리오'!$J$5='d_시나리오'!$H$5,'d_시나리오'!$I$5,IF(M1071&lt;('d_시나리오'!$I$5-'d_시나리오'!$H$5)/('d_시나리오'!$J$5-'d_시나리오'!$H$5),'d_시나리오'!$H$5+SQRT(M1071*('d_시나리오'!$J$5-'d_시나리오'!$H$5)*('d_시나리오'!$I$5-'d_시나리오'!$H$5)),'d_시나리오'!$J$5-SQRT((1-M1071)*('d_시나리오'!$J$5-'d_시나리오'!$H$5)*('d_시나리오'!$J$5-'d_시나리오'!$I$5))))</f>
        <v/>
      </c>
      <c r="O1071">
        <f>RAND()</f>
        <v/>
      </c>
      <c r="P1071">
        <f>IF('d_시나리오'!$J$6='d_시나리오'!$H$6,'d_시나리오'!$I$6,IF(O1071&lt;('d_시나리오'!$I$6-'d_시나리오'!$H$6)/('d_시나리오'!$J$6-'d_시나리오'!$H$6),'d_시나리오'!$H$6+SQRT(O1071*('d_시나리오'!$J$6-'d_시나리오'!$H$6)*('d_시나리오'!$I$6-'d_시나리오'!$H$6)),'d_시나리오'!$J$6-SQRT((1-O1071)*('d_시나리오'!$J$6-'d_시나리오'!$H$6)*('d_시나리오'!$J$6-'d_시나리오'!$I$6))))</f>
        <v/>
      </c>
      <c r="Q1071">
        <f>INDEX('d_분포'!$B$2:$B$57,RANDBETWEEN(1,56))</f>
        <v/>
      </c>
      <c r="R1071">
        <f>BETAINV(RAND(),5,5)</f>
        <v/>
      </c>
      <c r="S1071">
        <f>'d_고정'!$B$1*'6_기대효과'!$H$7*('d_시나리오'!$I$7/'d_고정'!$B$2)*B1071</f>
        <v/>
      </c>
      <c r="T1071">
        <f>S1071*D1071</f>
        <v/>
      </c>
      <c r="U1071">
        <f>S1071*F1071*H1071</f>
        <v/>
      </c>
      <c r="V1071">
        <f>S1071*F1071*(H1071-1)</f>
        <v/>
      </c>
      <c r="W1071">
        <f>U1071*J1071</f>
        <v/>
      </c>
      <c r="X1071">
        <f>T1071+W1071</f>
        <v/>
      </c>
      <c r="Y1071">
        <f>(T1071*E1071+W1071*L1071)*(1-R1071-'d_고정'!$B$13)</f>
        <v/>
      </c>
      <c r="Z1071">
        <f>(U1071*N1071*Q1071+'d_고정'!$B$3*('6_기대효과'!$H$7/8)*Q1071*'d_고정'!$B$10*P1071*('6_기대효과'!$K$7/'d_고정'!$B$9))*(1-R1071)</f>
        <v/>
      </c>
      <c r="AA1071">
        <f>W1071*L1071*(1-R1071-'d_고정'!$B$13)+U1071*MAX(N1071-'d_고정'!$B$10*P1071*('6_기대효과'!$K$7/'d_고정'!$B$9),0)*Q1071*(1-R1071)</f>
        <v/>
      </c>
      <c r="AB1071">
        <f>Y1071+Z1071</f>
        <v/>
      </c>
      <c r="AC1071">
        <f>Y1071/('d_고정'!$B$5*'6_기대효과'!$H$7/8)/'d_고정'!$B$6</f>
        <v/>
      </c>
      <c r="AD1071">
        <f>Y1071/('d_고정'!$B$8*'6_기대효과'!$H$7/8)</f>
        <v/>
      </c>
    </row>
    <row r="1072">
      <c r="A1072">
        <f>RAND()</f>
        <v/>
      </c>
      <c r="B1072">
        <f>IF('d_시나리오'!$J$2='d_시나리오'!$H$2,'d_시나리오'!$I$2,IF(A1072&lt;('d_시나리오'!$I$2-'d_시나리오'!$H$2)/('d_시나리오'!$J$2-'d_시나리오'!$H$2),'d_시나리오'!$H$2+SQRT(A1072*('d_시나리오'!$J$2-'d_시나리오'!$H$2)*('d_시나리오'!$I$2-'d_시나리오'!$H$2)),'d_시나리오'!$J$2-SQRT((1-A1072)*('d_시나리오'!$J$2-'d_시나리오'!$H$2)*('d_시나리오'!$J$2-'d_시나리오'!$I$2))))</f>
        <v/>
      </c>
      <c r="C1072">
        <f>RAND()</f>
        <v/>
      </c>
      <c r="D1072">
        <f>BETAINV(RAND(),IF(C1072&lt;'d_고정'!$B$26,'d_고정'!$B$23,'d_고정'!$B$16)+1,'d_고정'!$B$17-IF(C1072&lt;'d_고정'!$B$26,'d_고정'!$B$23,'d_고정'!$B$16)+1)*('d_고정'!$B$14+('d_고정'!$B$15-'d_고정'!$B$14)*RAND())</f>
        <v/>
      </c>
      <c r="E1072">
        <f>INDEX('d_분포'!$A$2:$A$28,RANDBETWEEN(1,27))</f>
        <v/>
      </c>
      <c r="F1072">
        <f>INDEX('d_분포'!$C$2:$C$5,RANDBETWEEN(1,4))*(0.9+0.2*RAND())</f>
        <v/>
      </c>
      <c r="G1072">
        <f>RAND()</f>
        <v/>
      </c>
      <c r="H1072">
        <f>(F1072+(1-F1072)*('d_고정'!$B$22*BETAINV(RAND(),IF(G1072&lt;'d_고정'!$B$26,'d_고정'!$B$25,'d_고정'!$B$20)+1,'d_고정'!$B$21-IF(G1072&lt;'d_고정'!$B$26,'d_고정'!$B$25,'d_고정'!$B$20)+1)+(1-'d_고정'!$B$22)*BETAINV(RAND(),IF(G1072&lt;'d_고정'!$B$26,'d_고정'!$B$24,'d_고정'!$B$18)+1,'d_고정'!$B$19-IF(G1072&lt;'d_고정'!$B$26,'d_고정'!$B$24,'d_고정'!$B$18)+1))*('d_고정'!$B$14+('d_고정'!$B$15-'d_고정'!$B$14)*RAND()))/F1072</f>
        <v/>
      </c>
      <c r="I1072">
        <f>RAND()</f>
        <v/>
      </c>
      <c r="J1072">
        <f>IF('d_시나리오'!$J$3='d_시나리오'!$H$3,'d_시나리오'!$I$3,IF(I1072&lt;('d_시나리오'!$I$3-'d_시나리오'!$H$3)/('d_시나리오'!$J$3-'d_시나리오'!$H$3),'d_시나리오'!$H$3+SQRT(I1072*('d_시나리오'!$J$3-'d_시나리오'!$H$3)*('d_시나리오'!$I$3-'d_시나리오'!$H$3)),'d_시나리오'!$J$3-SQRT((1-I1072)*('d_시나리오'!$J$3-'d_시나리오'!$H$3)*('d_시나리오'!$J$3-'d_시나리오'!$I$3))))</f>
        <v/>
      </c>
      <c r="K1072">
        <f>RAND()</f>
        <v/>
      </c>
      <c r="L1072">
        <f>IF('d_시나리오'!$J$4='d_시나리오'!$H$4,'d_시나리오'!$I$4,IF(K1072&lt;('d_시나리오'!$I$4-'d_시나리오'!$H$4)/('d_시나리오'!$J$4-'d_시나리오'!$H$4),'d_시나리오'!$H$4+SQRT(K1072*('d_시나리오'!$J$4-'d_시나리오'!$H$4)*('d_시나리오'!$I$4-'d_시나리오'!$H$4)),'d_시나리오'!$J$4-SQRT((1-K1072)*('d_시나리오'!$J$4-'d_시나리오'!$H$4)*('d_시나리오'!$J$4-'d_시나리오'!$I$4))))</f>
        <v/>
      </c>
      <c r="M1072">
        <f>RAND()</f>
        <v/>
      </c>
      <c r="N1072">
        <f>IF('d_시나리오'!$J$5='d_시나리오'!$H$5,'d_시나리오'!$I$5,IF(M1072&lt;('d_시나리오'!$I$5-'d_시나리오'!$H$5)/('d_시나리오'!$J$5-'d_시나리오'!$H$5),'d_시나리오'!$H$5+SQRT(M1072*('d_시나리오'!$J$5-'d_시나리오'!$H$5)*('d_시나리오'!$I$5-'d_시나리오'!$H$5)),'d_시나리오'!$J$5-SQRT((1-M1072)*('d_시나리오'!$J$5-'d_시나리오'!$H$5)*('d_시나리오'!$J$5-'d_시나리오'!$I$5))))</f>
        <v/>
      </c>
      <c r="O1072">
        <f>RAND()</f>
        <v/>
      </c>
      <c r="P1072">
        <f>IF('d_시나리오'!$J$6='d_시나리오'!$H$6,'d_시나리오'!$I$6,IF(O1072&lt;('d_시나리오'!$I$6-'d_시나리오'!$H$6)/('d_시나리오'!$J$6-'d_시나리오'!$H$6),'d_시나리오'!$H$6+SQRT(O1072*('d_시나리오'!$J$6-'d_시나리오'!$H$6)*('d_시나리오'!$I$6-'d_시나리오'!$H$6)),'d_시나리오'!$J$6-SQRT((1-O1072)*('d_시나리오'!$J$6-'d_시나리오'!$H$6)*('d_시나리오'!$J$6-'d_시나리오'!$I$6))))</f>
        <v/>
      </c>
      <c r="Q1072">
        <f>INDEX('d_분포'!$B$2:$B$57,RANDBETWEEN(1,56))</f>
        <v/>
      </c>
      <c r="R1072">
        <f>BETAINV(RAND(),5,5)</f>
        <v/>
      </c>
      <c r="S1072">
        <f>'d_고정'!$B$1*'6_기대효과'!$H$7*('d_시나리오'!$I$7/'d_고정'!$B$2)*B1072</f>
        <v/>
      </c>
      <c r="T1072">
        <f>S1072*D1072</f>
        <v/>
      </c>
      <c r="U1072">
        <f>S1072*F1072*H1072</f>
        <v/>
      </c>
      <c r="V1072">
        <f>S1072*F1072*(H1072-1)</f>
        <v/>
      </c>
      <c r="W1072">
        <f>U1072*J1072</f>
        <v/>
      </c>
      <c r="X1072">
        <f>T1072+W1072</f>
        <v/>
      </c>
      <c r="Y1072">
        <f>(T1072*E1072+W1072*L1072)*(1-R1072-'d_고정'!$B$13)</f>
        <v/>
      </c>
      <c r="Z1072">
        <f>(U1072*N1072*Q1072+'d_고정'!$B$3*('6_기대효과'!$H$7/8)*Q1072*'d_고정'!$B$10*P1072*('6_기대효과'!$K$7/'d_고정'!$B$9))*(1-R1072)</f>
        <v/>
      </c>
      <c r="AA1072">
        <f>W1072*L1072*(1-R1072-'d_고정'!$B$13)+U1072*MAX(N1072-'d_고정'!$B$10*P1072*('6_기대효과'!$K$7/'d_고정'!$B$9),0)*Q1072*(1-R1072)</f>
        <v/>
      </c>
      <c r="AB1072">
        <f>Y1072+Z1072</f>
        <v/>
      </c>
      <c r="AC1072">
        <f>Y1072/('d_고정'!$B$5*'6_기대효과'!$H$7/8)/'d_고정'!$B$6</f>
        <v/>
      </c>
      <c r="AD1072">
        <f>Y1072/('d_고정'!$B$8*'6_기대효과'!$H$7/8)</f>
        <v/>
      </c>
    </row>
    <row r="1073">
      <c r="A1073">
        <f>RAND()</f>
        <v/>
      </c>
      <c r="B1073">
        <f>IF('d_시나리오'!$J$2='d_시나리오'!$H$2,'d_시나리오'!$I$2,IF(A1073&lt;('d_시나리오'!$I$2-'d_시나리오'!$H$2)/('d_시나리오'!$J$2-'d_시나리오'!$H$2),'d_시나리오'!$H$2+SQRT(A1073*('d_시나리오'!$J$2-'d_시나리오'!$H$2)*('d_시나리오'!$I$2-'d_시나리오'!$H$2)),'d_시나리오'!$J$2-SQRT((1-A1073)*('d_시나리오'!$J$2-'d_시나리오'!$H$2)*('d_시나리오'!$J$2-'d_시나리오'!$I$2))))</f>
        <v/>
      </c>
      <c r="C1073">
        <f>RAND()</f>
        <v/>
      </c>
      <c r="D1073">
        <f>BETAINV(RAND(),IF(C1073&lt;'d_고정'!$B$26,'d_고정'!$B$23,'d_고정'!$B$16)+1,'d_고정'!$B$17-IF(C1073&lt;'d_고정'!$B$26,'d_고정'!$B$23,'d_고정'!$B$16)+1)*('d_고정'!$B$14+('d_고정'!$B$15-'d_고정'!$B$14)*RAND())</f>
        <v/>
      </c>
      <c r="E1073">
        <f>INDEX('d_분포'!$A$2:$A$28,RANDBETWEEN(1,27))</f>
        <v/>
      </c>
      <c r="F1073">
        <f>INDEX('d_분포'!$C$2:$C$5,RANDBETWEEN(1,4))*(0.9+0.2*RAND())</f>
        <v/>
      </c>
      <c r="G1073">
        <f>RAND()</f>
        <v/>
      </c>
      <c r="H1073">
        <f>(F1073+(1-F1073)*('d_고정'!$B$22*BETAINV(RAND(),IF(G1073&lt;'d_고정'!$B$26,'d_고정'!$B$25,'d_고정'!$B$20)+1,'d_고정'!$B$21-IF(G1073&lt;'d_고정'!$B$26,'d_고정'!$B$25,'d_고정'!$B$20)+1)+(1-'d_고정'!$B$22)*BETAINV(RAND(),IF(G1073&lt;'d_고정'!$B$26,'d_고정'!$B$24,'d_고정'!$B$18)+1,'d_고정'!$B$19-IF(G1073&lt;'d_고정'!$B$26,'d_고정'!$B$24,'d_고정'!$B$18)+1))*('d_고정'!$B$14+('d_고정'!$B$15-'d_고정'!$B$14)*RAND()))/F1073</f>
        <v/>
      </c>
      <c r="I1073">
        <f>RAND()</f>
        <v/>
      </c>
      <c r="J1073">
        <f>IF('d_시나리오'!$J$3='d_시나리오'!$H$3,'d_시나리오'!$I$3,IF(I1073&lt;('d_시나리오'!$I$3-'d_시나리오'!$H$3)/('d_시나리오'!$J$3-'d_시나리오'!$H$3),'d_시나리오'!$H$3+SQRT(I1073*('d_시나리오'!$J$3-'d_시나리오'!$H$3)*('d_시나리오'!$I$3-'d_시나리오'!$H$3)),'d_시나리오'!$J$3-SQRT((1-I1073)*('d_시나리오'!$J$3-'d_시나리오'!$H$3)*('d_시나리오'!$J$3-'d_시나리오'!$I$3))))</f>
        <v/>
      </c>
      <c r="K1073">
        <f>RAND()</f>
        <v/>
      </c>
      <c r="L1073">
        <f>IF('d_시나리오'!$J$4='d_시나리오'!$H$4,'d_시나리오'!$I$4,IF(K1073&lt;('d_시나리오'!$I$4-'d_시나리오'!$H$4)/('d_시나리오'!$J$4-'d_시나리오'!$H$4),'d_시나리오'!$H$4+SQRT(K1073*('d_시나리오'!$J$4-'d_시나리오'!$H$4)*('d_시나리오'!$I$4-'d_시나리오'!$H$4)),'d_시나리오'!$J$4-SQRT((1-K1073)*('d_시나리오'!$J$4-'d_시나리오'!$H$4)*('d_시나리오'!$J$4-'d_시나리오'!$I$4))))</f>
        <v/>
      </c>
      <c r="M1073">
        <f>RAND()</f>
        <v/>
      </c>
      <c r="N1073">
        <f>IF('d_시나리오'!$J$5='d_시나리오'!$H$5,'d_시나리오'!$I$5,IF(M1073&lt;('d_시나리오'!$I$5-'d_시나리오'!$H$5)/('d_시나리오'!$J$5-'d_시나리오'!$H$5),'d_시나리오'!$H$5+SQRT(M1073*('d_시나리오'!$J$5-'d_시나리오'!$H$5)*('d_시나리오'!$I$5-'d_시나리오'!$H$5)),'d_시나리오'!$J$5-SQRT((1-M1073)*('d_시나리오'!$J$5-'d_시나리오'!$H$5)*('d_시나리오'!$J$5-'d_시나리오'!$I$5))))</f>
        <v/>
      </c>
      <c r="O1073">
        <f>RAND()</f>
        <v/>
      </c>
      <c r="P1073">
        <f>IF('d_시나리오'!$J$6='d_시나리오'!$H$6,'d_시나리오'!$I$6,IF(O1073&lt;('d_시나리오'!$I$6-'d_시나리오'!$H$6)/('d_시나리오'!$J$6-'d_시나리오'!$H$6),'d_시나리오'!$H$6+SQRT(O1073*('d_시나리오'!$J$6-'d_시나리오'!$H$6)*('d_시나리오'!$I$6-'d_시나리오'!$H$6)),'d_시나리오'!$J$6-SQRT((1-O1073)*('d_시나리오'!$J$6-'d_시나리오'!$H$6)*('d_시나리오'!$J$6-'d_시나리오'!$I$6))))</f>
        <v/>
      </c>
      <c r="Q1073">
        <f>INDEX('d_분포'!$B$2:$B$57,RANDBETWEEN(1,56))</f>
        <v/>
      </c>
      <c r="R1073">
        <f>BETAINV(RAND(),5,5)</f>
        <v/>
      </c>
      <c r="S1073">
        <f>'d_고정'!$B$1*'6_기대효과'!$H$7*('d_시나리오'!$I$7/'d_고정'!$B$2)*B1073</f>
        <v/>
      </c>
      <c r="T1073">
        <f>S1073*D1073</f>
        <v/>
      </c>
      <c r="U1073">
        <f>S1073*F1073*H1073</f>
        <v/>
      </c>
      <c r="V1073">
        <f>S1073*F1073*(H1073-1)</f>
        <v/>
      </c>
      <c r="W1073">
        <f>U1073*J1073</f>
        <v/>
      </c>
      <c r="X1073">
        <f>T1073+W1073</f>
        <v/>
      </c>
      <c r="Y1073">
        <f>(T1073*E1073+W1073*L1073)*(1-R1073-'d_고정'!$B$13)</f>
        <v/>
      </c>
      <c r="Z1073">
        <f>(U1073*N1073*Q1073+'d_고정'!$B$3*('6_기대효과'!$H$7/8)*Q1073*'d_고정'!$B$10*P1073*('6_기대효과'!$K$7/'d_고정'!$B$9))*(1-R1073)</f>
        <v/>
      </c>
      <c r="AA1073">
        <f>W1073*L1073*(1-R1073-'d_고정'!$B$13)+U1073*MAX(N1073-'d_고정'!$B$10*P1073*('6_기대효과'!$K$7/'d_고정'!$B$9),0)*Q1073*(1-R1073)</f>
        <v/>
      </c>
      <c r="AB1073">
        <f>Y1073+Z1073</f>
        <v/>
      </c>
      <c r="AC1073">
        <f>Y1073/('d_고정'!$B$5*'6_기대효과'!$H$7/8)/'d_고정'!$B$6</f>
        <v/>
      </c>
      <c r="AD1073">
        <f>Y1073/('d_고정'!$B$8*'6_기대효과'!$H$7/8)</f>
        <v/>
      </c>
    </row>
    <row r="1074">
      <c r="A1074">
        <f>RAND()</f>
        <v/>
      </c>
      <c r="B1074">
        <f>IF('d_시나리오'!$J$2='d_시나리오'!$H$2,'d_시나리오'!$I$2,IF(A1074&lt;('d_시나리오'!$I$2-'d_시나리오'!$H$2)/('d_시나리오'!$J$2-'d_시나리오'!$H$2),'d_시나리오'!$H$2+SQRT(A1074*('d_시나리오'!$J$2-'d_시나리오'!$H$2)*('d_시나리오'!$I$2-'d_시나리오'!$H$2)),'d_시나리오'!$J$2-SQRT((1-A1074)*('d_시나리오'!$J$2-'d_시나리오'!$H$2)*('d_시나리오'!$J$2-'d_시나리오'!$I$2))))</f>
        <v/>
      </c>
      <c r="C1074">
        <f>RAND()</f>
        <v/>
      </c>
      <c r="D1074">
        <f>BETAINV(RAND(),IF(C1074&lt;'d_고정'!$B$26,'d_고정'!$B$23,'d_고정'!$B$16)+1,'d_고정'!$B$17-IF(C1074&lt;'d_고정'!$B$26,'d_고정'!$B$23,'d_고정'!$B$16)+1)*('d_고정'!$B$14+('d_고정'!$B$15-'d_고정'!$B$14)*RAND())</f>
        <v/>
      </c>
      <c r="E1074">
        <f>INDEX('d_분포'!$A$2:$A$28,RANDBETWEEN(1,27))</f>
        <v/>
      </c>
      <c r="F1074">
        <f>INDEX('d_분포'!$C$2:$C$5,RANDBETWEEN(1,4))*(0.9+0.2*RAND())</f>
        <v/>
      </c>
      <c r="G1074">
        <f>RAND()</f>
        <v/>
      </c>
      <c r="H1074">
        <f>(F1074+(1-F1074)*('d_고정'!$B$22*BETAINV(RAND(),IF(G1074&lt;'d_고정'!$B$26,'d_고정'!$B$25,'d_고정'!$B$20)+1,'d_고정'!$B$21-IF(G1074&lt;'d_고정'!$B$26,'d_고정'!$B$25,'d_고정'!$B$20)+1)+(1-'d_고정'!$B$22)*BETAINV(RAND(),IF(G1074&lt;'d_고정'!$B$26,'d_고정'!$B$24,'d_고정'!$B$18)+1,'d_고정'!$B$19-IF(G1074&lt;'d_고정'!$B$26,'d_고정'!$B$24,'d_고정'!$B$18)+1))*('d_고정'!$B$14+('d_고정'!$B$15-'d_고정'!$B$14)*RAND()))/F1074</f>
        <v/>
      </c>
      <c r="I1074">
        <f>RAND()</f>
        <v/>
      </c>
      <c r="J1074">
        <f>IF('d_시나리오'!$J$3='d_시나리오'!$H$3,'d_시나리오'!$I$3,IF(I1074&lt;('d_시나리오'!$I$3-'d_시나리오'!$H$3)/('d_시나리오'!$J$3-'d_시나리오'!$H$3),'d_시나리오'!$H$3+SQRT(I1074*('d_시나리오'!$J$3-'d_시나리오'!$H$3)*('d_시나리오'!$I$3-'d_시나리오'!$H$3)),'d_시나리오'!$J$3-SQRT((1-I1074)*('d_시나리오'!$J$3-'d_시나리오'!$H$3)*('d_시나리오'!$J$3-'d_시나리오'!$I$3))))</f>
        <v/>
      </c>
      <c r="K1074">
        <f>RAND()</f>
        <v/>
      </c>
      <c r="L1074">
        <f>IF('d_시나리오'!$J$4='d_시나리오'!$H$4,'d_시나리오'!$I$4,IF(K1074&lt;('d_시나리오'!$I$4-'d_시나리오'!$H$4)/('d_시나리오'!$J$4-'d_시나리오'!$H$4),'d_시나리오'!$H$4+SQRT(K1074*('d_시나리오'!$J$4-'d_시나리오'!$H$4)*('d_시나리오'!$I$4-'d_시나리오'!$H$4)),'d_시나리오'!$J$4-SQRT((1-K1074)*('d_시나리오'!$J$4-'d_시나리오'!$H$4)*('d_시나리오'!$J$4-'d_시나리오'!$I$4))))</f>
        <v/>
      </c>
      <c r="M1074">
        <f>RAND()</f>
        <v/>
      </c>
      <c r="N1074">
        <f>IF('d_시나리오'!$J$5='d_시나리오'!$H$5,'d_시나리오'!$I$5,IF(M1074&lt;('d_시나리오'!$I$5-'d_시나리오'!$H$5)/('d_시나리오'!$J$5-'d_시나리오'!$H$5),'d_시나리오'!$H$5+SQRT(M1074*('d_시나리오'!$J$5-'d_시나리오'!$H$5)*('d_시나리오'!$I$5-'d_시나리오'!$H$5)),'d_시나리오'!$J$5-SQRT((1-M1074)*('d_시나리오'!$J$5-'d_시나리오'!$H$5)*('d_시나리오'!$J$5-'d_시나리오'!$I$5))))</f>
        <v/>
      </c>
      <c r="O1074">
        <f>RAND()</f>
        <v/>
      </c>
      <c r="P1074">
        <f>IF('d_시나리오'!$J$6='d_시나리오'!$H$6,'d_시나리오'!$I$6,IF(O1074&lt;('d_시나리오'!$I$6-'d_시나리오'!$H$6)/('d_시나리오'!$J$6-'d_시나리오'!$H$6),'d_시나리오'!$H$6+SQRT(O1074*('d_시나리오'!$J$6-'d_시나리오'!$H$6)*('d_시나리오'!$I$6-'d_시나리오'!$H$6)),'d_시나리오'!$J$6-SQRT((1-O1074)*('d_시나리오'!$J$6-'d_시나리오'!$H$6)*('d_시나리오'!$J$6-'d_시나리오'!$I$6))))</f>
        <v/>
      </c>
      <c r="Q1074">
        <f>INDEX('d_분포'!$B$2:$B$57,RANDBETWEEN(1,56))</f>
        <v/>
      </c>
      <c r="R1074">
        <f>BETAINV(RAND(),5,5)</f>
        <v/>
      </c>
      <c r="S1074">
        <f>'d_고정'!$B$1*'6_기대효과'!$H$7*('d_시나리오'!$I$7/'d_고정'!$B$2)*B1074</f>
        <v/>
      </c>
      <c r="T1074">
        <f>S1074*D1074</f>
        <v/>
      </c>
      <c r="U1074">
        <f>S1074*F1074*H1074</f>
        <v/>
      </c>
      <c r="V1074">
        <f>S1074*F1074*(H1074-1)</f>
        <v/>
      </c>
      <c r="W1074">
        <f>U1074*J1074</f>
        <v/>
      </c>
      <c r="X1074">
        <f>T1074+W1074</f>
        <v/>
      </c>
      <c r="Y1074">
        <f>(T1074*E1074+W1074*L1074)*(1-R1074-'d_고정'!$B$13)</f>
        <v/>
      </c>
      <c r="Z1074">
        <f>(U1074*N1074*Q1074+'d_고정'!$B$3*('6_기대효과'!$H$7/8)*Q1074*'d_고정'!$B$10*P1074*('6_기대효과'!$K$7/'d_고정'!$B$9))*(1-R1074)</f>
        <v/>
      </c>
      <c r="AA1074">
        <f>W1074*L1074*(1-R1074-'d_고정'!$B$13)+U1074*MAX(N1074-'d_고정'!$B$10*P1074*('6_기대효과'!$K$7/'d_고정'!$B$9),0)*Q1074*(1-R1074)</f>
        <v/>
      </c>
      <c r="AB1074">
        <f>Y1074+Z1074</f>
        <v/>
      </c>
      <c r="AC1074">
        <f>Y1074/('d_고정'!$B$5*'6_기대효과'!$H$7/8)/'d_고정'!$B$6</f>
        <v/>
      </c>
      <c r="AD1074">
        <f>Y1074/('d_고정'!$B$8*'6_기대효과'!$H$7/8)</f>
        <v/>
      </c>
    </row>
    <row r="1075">
      <c r="A1075">
        <f>RAND()</f>
        <v/>
      </c>
      <c r="B1075">
        <f>IF('d_시나리오'!$J$2='d_시나리오'!$H$2,'d_시나리오'!$I$2,IF(A1075&lt;('d_시나리오'!$I$2-'d_시나리오'!$H$2)/('d_시나리오'!$J$2-'d_시나리오'!$H$2),'d_시나리오'!$H$2+SQRT(A1075*('d_시나리오'!$J$2-'d_시나리오'!$H$2)*('d_시나리오'!$I$2-'d_시나리오'!$H$2)),'d_시나리오'!$J$2-SQRT((1-A1075)*('d_시나리오'!$J$2-'d_시나리오'!$H$2)*('d_시나리오'!$J$2-'d_시나리오'!$I$2))))</f>
        <v/>
      </c>
      <c r="C1075">
        <f>RAND()</f>
        <v/>
      </c>
      <c r="D1075">
        <f>BETAINV(RAND(),IF(C1075&lt;'d_고정'!$B$26,'d_고정'!$B$23,'d_고정'!$B$16)+1,'d_고정'!$B$17-IF(C1075&lt;'d_고정'!$B$26,'d_고정'!$B$23,'d_고정'!$B$16)+1)*('d_고정'!$B$14+('d_고정'!$B$15-'d_고정'!$B$14)*RAND())</f>
        <v/>
      </c>
      <c r="E1075">
        <f>INDEX('d_분포'!$A$2:$A$28,RANDBETWEEN(1,27))</f>
        <v/>
      </c>
      <c r="F1075">
        <f>INDEX('d_분포'!$C$2:$C$5,RANDBETWEEN(1,4))*(0.9+0.2*RAND())</f>
        <v/>
      </c>
      <c r="G1075">
        <f>RAND()</f>
        <v/>
      </c>
      <c r="H1075">
        <f>(F1075+(1-F1075)*('d_고정'!$B$22*BETAINV(RAND(),IF(G1075&lt;'d_고정'!$B$26,'d_고정'!$B$25,'d_고정'!$B$20)+1,'d_고정'!$B$21-IF(G1075&lt;'d_고정'!$B$26,'d_고정'!$B$25,'d_고정'!$B$20)+1)+(1-'d_고정'!$B$22)*BETAINV(RAND(),IF(G1075&lt;'d_고정'!$B$26,'d_고정'!$B$24,'d_고정'!$B$18)+1,'d_고정'!$B$19-IF(G1075&lt;'d_고정'!$B$26,'d_고정'!$B$24,'d_고정'!$B$18)+1))*('d_고정'!$B$14+('d_고정'!$B$15-'d_고정'!$B$14)*RAND()))/F1075</f>
        <v/>
      </c>
      <c r="I1075">
        <f>RAND()</f>
        <v/>
      </c>
      <c r="J1075">
        <f>IF('d_시나리오'!$J$3='d_시나리오'!$H$3,'d_시나리오'!$I$3,IF(I1075&lt;('d_시나리오'!$I$3-'d_시나리오'!$H$3)/('d_시나리오'!$J$3-'d_시나리오'!$H$3),'d_시나리오'!$H$3+SQRT(I1075*('d_시나리오'!$J$3-'d_시나리오'!$H$3)*('d_시나리오'!$I$3-'d_시나리오'!$H$3)),'d_시나리오'!$J$3-SQRT((1-I1075)*('d_시나리오'!$J$3-'d_시나리오'!$H$3)*('d_시나리오'!$J$3-'d_시나리오'!$I$3))))</f>
        <v/>
      </c>
      <c r="K1075">
        <f>RAND()</f>
        <v/>
      </c>
      <c r="L1075">
        <f>IF('d_시나리오'!$J$4='d_시나리오'!$H$4,'d_시나리오'!$I$4,IF(K1075&lt;('d_시나리오'!$I$4-'d_시나리오'!$H$4)/('d_시나리오'!$J$4-'d_시나리오'!$H$4),'d_시나리오'!$H$4+SQRT(K1075*('d_시나리오'!$J$4-'d_시나리오'!$H$4)*('d_시나리오'!$I$4-'d_시나리오'!$H$4)),'d_시나리오'!$J$4-SQRT((1-K1075)*('d_시나리오'!$J$4-'d_시나리오'!$H$4)*('d_시나리오'!$J$4-'d_시나리오'!$I$4))))</f>
        <v/>
      </c>
      <c r="M1075">
        <f>RAND()</f>
        <v/>
      </c>
      <c r="N1075">
        <f>IF('d_시나리오'!$J$5='d_시나리오'!$H$5,'d_시나리오'!$I$5,IF(M1075&lt;('d_시나리오'!$I$5-'d_시나리오'!$H$5)/('d_시나리오'!$J$5-'d_시나리오'!$H$5),'d_시나리오'!$H$5+SQRT(M1075*('d_시나리오'!$J$5-'d_시나리오'!$H$5)*('d_시나리오'!$I$5-'d_시나리오'!$H$5)),'d_시나리오'!$J$5-SQRT((1-M1075)*('d_시나리오'!$J$5-'d_시나리오'!$H$5)*('d_시나리오'!$J$5-'d_시나리오'!$I$5))))</f>
        <v/>
      </c>
      <c r="O1075">
        <f>RAND()</f>
        <v/>
      </c>
      <c r="P1075">
        <f>IF('d_시나리오'!$J$6='d_시나리오'!$H$6,'d_시나리오'!$I$6,IF(O1075&lt;('d_시나리오'!$I$6-'d_시나리오'!$H$6)/('d_시나리오'!$J$6-'d_시나리오'!$H$6),'d_시나리오'!$H$6+SQRT(O1075*('d_시나리오'!$J$6-'d_시나리오'!$H$6)*('d_시나리오'!$I$6-'d_시나리오'!$H$6)),'d_시나리오'!$J$6-SQRT((1-O1075)*('d_시나리오'!$J$6-'d_시나리오'!$H$6)*('d_시나리오'!$J$6-'d_시나리오'!$I$6))))</f>
        <v/>
      </c>
      <c r="Q1075">
        <f>INDEX('d_분포'!$B$2:$B$57,RANDBETWEEN(1,56))</f>
        <v/>
      </c>
      <c r="R1075">
        <f>BETAINV(RAND(),5,5)</f>
        <v/>
      </c>
      <c r="S1075">
        <f>'d_고정'!$B$1*'6_기대효과'!$H$7*('d_시나리오'!$I$7/'d_고정'!$B$2)*B1075</f>
        <v/>
      </c>
      <c r="T1075">
        <f>S1075*D1075</f>
        <v/>
      </c>
      <c r="U1075">
        <f>S1075*F1075*H1075</f>
        <v/>
      </c>
      <c r="V1075">
        <f>S1075*F1075*(H1075-1)</f>
        <v/>
      </c>
      <c r="W1075">
        <f>U1075*J1075</f>
        <v/>
      </c>
      <c r="X1075">
        <f>T1075+W1075</f>
        <v/>
      </c>
      <c r="Y1075">
        <f>(T1075*E1075+W1075*L1075)*(1-R1075-'d_고정'!$B$13)</f>
        <v/>
      </c>
      <c r="Z1075">
        <f>(U1075*N1075*Q1075+'d_고정'!$B$3*('6_기대효과'!$H$7/8)*Q1075*'d_고정'!$B$10*P1075*('6_기대효과'!$K$7/'d_고정'!$B$9))*(1-R1075)</f>
        <v/>
      </c>
      <c r="AA1075">
        <f>W1075*L1075*(1-R1075-'d_고정'!$B$13)+U1075*MAX(N1075-'d_고정'!$B$10*P1075*('6_기대효과'!$K$7/'d_고정'!$B$9),0)*Q1075*(1-R1075)</f>
        <v/>
      </c>
      <c r="AB1075">
        <f>Y1075+Z1075</f>
        <v/>
      </c>
      <c r="AC1075">
        <f>Y1075/('d_고정'!$B$5*'6_기대효과'!$H$7/8)/'d_고정'!$B$6</f>
        <v/>
      </c>
      <c r="AD1075">
        <f>Y1075/('d_고정'!$B$8*'6_기대효과'!$H$7/8)</f>
        <v/>
      </c>
    </row>
    <row r="1076">
      <c r="A1076">
        <f>RAND()</f>
        <v/>
      </c>
      <c r="B1076">
        <f>IF('d_시나리오'!$J$2='d_시나리오'!$H$2,'d_시나리오'!$I$2,IF(A1076&lt;('d_시나리오'!$I$2-'d_시나리오'!$H$2)/('d_시나리오'!$J$2-'d_시나리오'!$H$2),'d_시나리오'!$H$2+SQRT(A1076*('d_시나리오'!$J$2-'d_시나리오'!$H$2)*('d_시나리오'!$I$2-'d_시나리오'!$H$2)),'d_시나리오'!$J$2-SQRT((1-A1076)*('d_시나리오'!$J$2-'d_시나리오'!$H$2)*('d_시나리오'!$J$2-'d_시나리오'!$I$2))))</f>
        <v/>
      </c>
      <c r="C1076">
        <f>RAND()</f>
        <v/>
      </c>
      <c r="D1076">
        <f>BETAINV(RAND(),IF(C1076&lt;'d_고정'!$B$26,'d_고정'!$B$23,'d_고정'!$B$16)+1,'d_고정'!$B$17-IF(C1076&lt;'d_고정'!$B$26,'d_고정'!$B$23,'d_고정'!$B$16)+1)*('d_고정'!$B$14+('d_고정'!$B$15-'d_고정'!$B$14)*RAND())</f>
        <v/>
      </c>
      <c r="E1076">
        <f>INDEX('d_분포'!$A$2:$A$28,RANDBETWEEN(1,27))</f>
        <v/>
      </c>
      <c r="F1076">
        <f>INDEX('d_분포'!$C$2:$C$5,RANDBETWEEN(1,4))*(0.9+0.2*RAND())</f>
        <v/>
      </c>
      <c r="G1076">
        <f>RAND()</f>
        <v/>
      </c>
      <c r="H1076">
        <f>(F1076+(1-F1076)*('d_고정'!$B$22*BETAINV(RAND(),IF(G1076&lt;'d_고정'!$B$26,'d_고정'!$B$25,'d_고정'!$B$20)+1,'d_고정'!$B$21-IF(G1076&lt;'d_고정'!$B$26,'d_고정'!$B$25,'d_고정'!$B$20)+1)+(1-'d_고정'!$B$22)*BETAINV(RAND(),IF(G1076&lt;'d_고정'!$B$26,'d_고정'!$B$24,'d_고정'!$B$18)+1,'d_고정'!$B$19-IF(G1076&lt;'d_고정'!$B$26,'d_고정'!$B$24,'d_고정'!$B$18)+1))*('d_고정'!$B$14+('d_고정'!$B$15-'d_고정'!$B$14)*RAND()))/F1076</f>
        <v/>
      </c>
      <c r="I1076">
        <f>RAND()</f>
        <v/>
      </c>
      <c r="J1076">
        <f>IF('d_시나리오'!$J$3='d_시나리오'!$H$3,'d_시나리오'!$I$3,IF(I1076&lt;('d_시나리오'!$I$3-'d_시나리오'!$H$3)/('d_시나리오'!$J$3-'d_시나리오'!$H$3),'d_시나리오'!$H$3+SQRT(I1076*('d_시나리오'!$J$3-'d_시나리오'!$H$3)*('d_시나리오'!$I$3-'d_시나리오'!$H$3)),'d_시나리오'!$J$3-SQRT((1-I1076)*('d_시나리오'!$J$3-'d_시나리오'!$H$3)*('d_시나리오'!$J$3-'d_시나리오'!$I$3))))</f>
        <v/>
      </c>
      <c r="K1076">
        <f>RAND()</f>
        <v/>
      </c>
      <c r="L1076">
        <f>IF('d_시나리오'!$J$4='d_시나리오'!$H$4,'d_시나리오'!$I$4,IF(K1076&lt;('d_시나리오'!$I$4-'d_시나리오'!$H$4)/('d_시나리오'!$J$4-'d_시나리오'!$H$4),'d_시나리오'!$H$4+SQRT(K1076*('d_시나리오'!$J$4-'d_시나리오'!$H$4)*('d_시나리오'!$I$4-'d_시나리오'!$H$4)),'d_시나리오'!$J$4-SQRT((1-K1076)*('d_시나리오'!$J$4-'d_시나리오'!$H$4)*('d_시나리오'!$J$4-'d_시나리오'!$I$4))))</f>
        <v/>
      </c>
      <c r="M1076">
        <f>RAND()</f>
        <v/>
      </c>
      <c r="N1076">
        <f>IF('d_시나리오'!$J$5='d_시나리오'!$H$5,'d_시나리오'!$I$5,IF(M1076&lt;('d_시나리오'!$I$5-'d_시나리오'!$H$5)/('d_시나리오'!$J$5-'d_시나리오'!$H$5),'d_시나리오'!$H$5+SQRT(M1076*('d_시나리오'!$J$5-'d_시나리오'!$H$5)*('d_시나리오'!$I$5-'d_시나리오'!$H$5)),'d_시나리오'!$J$5-SQRT((1-M1076)*('d_시나리오'!$J$5-'d_시나리오'!$H$5)*('d_시나리오'!$J$5-'d_시나리오'!$I$5))))</f>
        <v/>
      </c>
      <c r="O1076">
        <f>RAND()</f>
        <v/>
      </c>
      <c r="P1076">
        <f>IF('d_시나리오'!$J$6='d_시나리오'!$H$6,'d_시나리오'!$I$6,IF(O1076&lt;('d_시나리오'!$I$6-'d_시나리오'!$H$6)/('d_시나리오'!$J$6-'d_시나리오'!$H$6),'d_시나리오'!$H$6+SQRT(O1076*('d_시나리오'!$J$6-'d_시나리오'!$H$6)*('d_시나리오'!$I$6-'d_시나리오'!$H$6)),'d_시나리오'!$J$6-SQRT((1-O1076)*('d_시나리오'!$J$6-'d_시나리오'!$H$6)*('d_시나리오'!$J$6-'d_시나리오'!$I$6))))</f>
        <v/>
      </c>
      <c r="Q1076">
        <f>INDEX('d_분포'!$B$2:$B$57,RANDBETWEEN(1,56))</f>
        <v/>
      </c>
      <c r="R1076">
        <f>BETAINV(RAND(),5,5)</f>
        <v/>
      </c>
      <c r="S1076">
        <f>'d_고정'!$B$1*'6_기대효과'!$H$7*('d_시나리오'!$I$7/'d_고정'!$B$2)*B1076</f>
        <v/>
      </c>
      <c r="T1076">
        <f>S1076*D1076</f>
        <v/>
      </c>
      <c r="U1076">
        <f>S1076*F1076*H1076</f>
        <v/>
      </c>
      <c r="V1076">
        <f>S1076*F1076*(H1076-1)</f>
        <v/>
      </c>
      <c r="W1076">
        <f>U1076*J1076</f>
        <v/>
      </c>
      <c r="X1076">
        <f>T1076+W1076</f>
        <v/>
      </c>
      <c r="Y1076">
        <f>(T1076*E1076+W1076*L1076)*(1-R1076-'d_고정'!$B$13)</f>
        <v/>
      </c>
      <c r="Z1076">
        <f>(U1076*N1076*Q1076+'d_고정'!$B$3*('6_기대효과'!$H$7/8)*Q1076*'d_고정'!$B$10*P1076*('6_기대효과'!$K$7/'d_고정'!$B$9))*(1-R1076)</f>
        <v/>
      </c>
      <c r="AA1076">
        <f>W1076*L1076*(1-R1076-'d_고정'!$B$13)+U1076*MAX(N1076-'d_고정'!$B$10*P1076*('6_기대효과'!$K$7/'d_고정'!$B$9),0)*Q1076*(1-R1076)</f>
        <v/>
      </c>
      <c r="AB1076">
        <f>Y1076+Z1076</f>
        <v/>
      </c>
      <c r="AC1076">
        <f>Y1076/('d_고정'!$B$5*'6_기대효과'!$H$7/8)/'d_고정'!$B$6</f>
        <v/>
      </c>
      <c r="AD1076">
        <f>Y1076/('d_고정'!$B$8*'6_기대효과'!$H$7/8)</f>
        <v/>
      </c>
    </row>
    <row r="1077">
      <c r="A1077">
        <f>RAND()</f>
        <v/>
      </c>
      <c r="B1077">
        <f>IF('d_시나리오'!$J$2='d_시나리오'!$H$2,'d_시나리오'!$I$2,IF(A1077&lt;('d_시나리오'!$I$2-'d_시나리오'!$H$2)/('d_시나리오'!$J$2-'d_시나리오'!$H$2),'d_시나리오'!$H$2+SQRT(A1077*('d_시나리오'!$J$2-'d_시나리오'!$H$2)*('d_시나리오'!$I$2-'d_시나리오'!$H$2)),'d_시나리오'!$J$2-SQRT((1-A1077)*('d_시나리오'!$J$2-'d_시나리오'!$H$2)*('d_시나리오'!$J$2-'d_시나리오'!$I$2))))</f>
        <v/>
      </c>
      <c r="C1077">
        <f>RAND()</f>
        <v/>
      </c>
      <c r="D1077">
        <f>BETAINV(RAND(),IF(C1077&lt;'d_고정'!$B$26,'d_고정'!$B$23,'d_고정'!$B$16)+1,'d_고정'!$B$17-IF(C1077&lt;'d_고정'!$B$26,'d_고정'!$B$23,'d_고정'!$B$16)+1)*('d_고정'!$B$14+('d_고정'!$B$15-'d_고정'!$B$14)*RAND())</f>
        <v/>
      </c>
      <c r="E1077">
        <f>INDEX('d_분포'!$A$2:$A$28,RANDBETWEEN(1,27))</f>
        <v/>
      </c>
      <c r="F1077">
        <f>INDEX('d_분포'!$C$2:$C$5,RANDBETWEEN(1,4))*(0.9+0.2*RAND())</f>
        <v/>
      </c>
      <c r="G1077">
        <f>RAND()</f>
        <v/>
      </c>
      <c r="H1077">
        <f>(F1077+(1-F1077)*('d_고정'!$B$22*BETAINV(RAND(),IF(G1077&lt;'d_고정'!$B$26,'d_고정'!$B$25,'d_고정'!$B$20)+1,'d_고정'!$B$21-IF(G1077&lt;'d_고정'!$B$26,'d_고정'!$B$25,'d_고정'!$B$20)+1)+(1-'d_고정'!$B$22)*BETAINV(RAND(),IF(G1077&lt;'d_고정'!$B$26,'d_고정'!$B$24,'d_고정'!$B$18)+1,'d_고정'!$B$19-IF(G1077&lt;'d_고정'!$B$26,'d_고정'!$B$24,'d_고정'!$B$18)+1))*('d_고정'!$B$14+('d_고정'!$B$15-'d_고정'!$B$14)*RAND()))/F1077</f>
        <v/>
      </c>
      <c r="I1077">
        <f>RAND()</f>
        <v/>
      </c>
      <c r="J1077">
        <f>IF('d_시나리오'!$J$3='d_시나리오'!$H$3,'d_시나리오'!$I$3,IF(I1077&lt;('d_시나리오'!$I$3-'d_시나리오'!$H$3)/('d_시나리오'!$J$3-'d_시나리오'!$H$3),'d_시나리오'!$H$3+SQRT(I1077*('d_시나리오'!$J$3-'d_시나리오'!$H$3)*('d_시나리오'!$I$3-'d_시나리오'!$H$3)),'d_시나리오'!$J$3-SQRT((1-I1077)*('d_시나리오'!$J$3-'d_시나리오'!$H$3)*('d_시나리오'!$J$3-'d_시나리오'!$I$3))))</f>
        <v/>
      </c>
      <c r="K1077">
        <f>RAND()</f>
        <v/>
      </c>
      <c r="L1077">
        <f>IF('d_시나리오'!$J$4='d_시나리오'!$H$4,'d_시나리오'!$I$4,IF(K1077&lt;('d_시나리오'!$I$4-'d_시나리오'!$H$4)/('d_시나리오'!$J$4-'d_시나리오'!$H$4),'d_시나리오'!$H$4+SQRT(K1077*('d_시나리오'!$J$4-'d_시나리오'!$H$4)*('d_시나리오'!$I$4-'d_시나리오'!$H$4)),'d_시나리오'!$J$4-SQRT((1-K1077)*('d_시나리오'!$J$4-'d_시나리오'!$H$4)*('d_시나리오'!$J$4-'d_시나리오'!$I$4))))</f>
        <v/>
      </c>
      <c r="M1077">
        <f>RAND()</f>
        <v/>
      </c>
      <c r="N1077">
        <f>IF('d_시나리오'!$J$5='d_시나리오'!$H$5,'d_시나리오'!$I$5,IF(M1077&lt;('d_시나리오'!$I$5-'d_시나리오'!$H$5)/('d_시나리오'!$J$5-'d_시나리오'!$H$5),'d_시나리오'!$H$5+SQRT(M1077*('d_시나리오'!$J$5-'d_시나리오'!$H$5)*('d_시나리오'!$I$5-'d_시나리오'!$H$5)),'d_시나리오'!$J$5-SQRT((1-M1077)*('d_시나리오'!$J$5-'d_시나리오'!$H$5)*('d_시나리오'!$J$5-'d_시나리오'!$I$5))))</f>
        <v/>
      </c>
      <c r="O1077">
        <f>RAND()</f>
        <v/>
      </c>
      <c r="P1077">
        <f>IF('d_시나리오'!$J$6='d_시나리오'!$H$6,'d_시나리오'!$I$6,IF(O1077&lt;('d_시나리오'!$I$6-'d_시나리오'!$H$6)/('d_시나리오'!$J$6-'d_시나리오'!$H$6),'d_시나리오'!$H$6+SQRT(O1077*('d_시나리오'!$J$6-'d_시나리오'!$H$6)*('d_시나리오'!$I$6-'d_시나리오'!$H$6)),'d_시나리오'!$J$6-SQRT((1-O1077)*('d_시나리오'!$J$6-'d_시나리오'!$H$6)*('d_시나리오'!$J$6-'d_시나리오'!$I$6))))</f>
        <v/>
      </c>
      <c r="Q1077">
        <f>INDEX('d_분포'!$B$2:$B$57,RANDBETWEEN(1,56))</f>
        <v/>
      </c>
      <c r="R1077">
        <f>BETAINV(RAND(),5,5)</f>
        <v/>
      </c>
      <c r="S1077">
        <f>'d_고정'!$B$1*'6_기대효과'!$H$7*('d_시나리오'!$I$7/'d_고정'!$B$2)*B1077</f>
        <v/>
      </c>
      <c r="T1077">
        <f>S1077*D1077</f>
        <v/>
      </c>
      <c r="U1077">
        <f>S1077*F1077*H1077</f>
        <v/>
      </c>
      <c r="V1077">
        <f>S1077*F1077*(H1077-1)</f>
        <v/>
      </c>
      <c r="W1077">
        <f>U1077*J1077</f>
        <v/>
      </c>
      <c r="X1077">
        <f>T1077+W1077</f>
        <v/>
      </c>
      <c r="Y1077">
        <f>(T1077*E1077+W1077*L1077)*(1-R1077-'d_고정'!$B$13)</f>
        <v/>
      </c>
      <c r="Z1077">
        <f>(U1077*N1077*Q1077+'d_고정'!$B$3*('6_기대효과'!$H$7/8)*Q1077*'d_고정'!$B$10*P1077*('6_기대효과'!$K$7/'d_고정'!$B$9))*(1-R1077)</f>
        <v/>
      </c>
      <c r="AA1077">
        <f>W1077*L1077*(1-R1077-'d_고정'!$B$13)+U1077*MAX(N1077-'d_고정'!$B$10*P1077*('6_기대효과'!$K$7/'d_고정'!$B$9),0)*Q1077*(1-R1077)</f>
        <v/>
      </c>
      <c r="AB1077">
        <f>Y1077+Z1077</f>
        <v/>
      </c>
      <c r="AC1077">
        <f>Y1077/('d_고정'!$B$5*'6_기대효과'!$H$7/8)/'d_고정'!$B$6</f>
        <v/>
      </c>
      <c r="AD1077">
        <f>Y1077/('d_고정'!$B$8*'6_기대효과'!$H$7/8)</f>
        <v/>
      </c>
    </row>
    <row r="1078">
      <c r="A1078">
        <f>RAND()</f>
        <v/>
      </c>
      <c r="B1078">
        <f>IF('d_시나리오'!$J$2='d_시나리오'!$H$2,'d_시나리오'!$I$2,IF(A1078&lt;('d_시나리오'!$I$2-'d_시나리오'!$H$2)/('d_시나리오'!$J$2-'d_시나리오'!$H$2),'d_시나리오'!$H$2+SQRT(A1078*('d_시나리오'!$J$2-'d_시나리오'!$H$2)*('d_시나리오'!$I$2-'d_시나리오'!$H$2)),'d_시나리오'!$J$2-SQRT((1-A1078)*('d_시나리오'!$J$2-'d_시나리오'!$H$2)*('d_시나리오'!$J$2-'d_시나리오'!$I$2))))</f>
        <v/>
      </c>
      <c r="C1078">
        <f>RAND()</f>
        <v/>
      </c>
      <c r="D1078">
        <f>BETAINV(RAND(),IF(C1078&lt;'d_고정'!$B$26,'d_고정'!$B$23,'d_고정'!$B$16)+1,'d_고정'!$B$17-IF(C1078&lt;'d_고정'!$B$26,'d_고정'!$B$23,'d_고정'!$B$16)+1)*('d_고정'!$B$14+('d_고정'!$B$15-'d_고정'!$B$14)*RAND())</f>
        <v/>
      </c>
      <c r="E1078">
        <f>INDEX('d_분포'!$A$2:$A$28,RANDBETWEEN(1,27))</f>
        <v/>
      </c>
      <c r="F1078">
        <f>INDEX('d_분포'!$C$2:$C$5,RANDBETWEEN(1,4))*(0.9+0.2*RAND())</f>
        <v/>
      </c>
      <c r="G1078">
        <f>RAND()</f>
        <v/>
      </c>
      <c r="H1078">
        <f>(F1078+(1-F1078)*('d_고정'!$B$22*BETAINV(RAND(),IF(G1078&lt;'d_고정'!$B$26,'d_고정'!$B$25,'d_고정'!$B$20)+1,'d_고정'!$B$21-IF(G1078&lt;'d_고정'!$B$26,'d_고정'!$B$25,'d_고정'!$B$20)+1)+(1-'d_고정'!$B$22)*BETAINV(RAND(),IF(G1078&lt;'d_고정'!$B$26,'d_고정'!$B$24,'d_고정'!$B$18)+1,'d_고정'!$B$19-IF(G1078&lt;'d_고정'!$B$26,'d_고정'!$B$24,'d_고정'!$B$18)+1))*('d_고정'!$B$14+('d_고정'!$B$15-'d_고정'!$B$14)*RAND()))/F1078</f>
        <v/>
      </c>
      <c r="I1078">
        <f>RAND()</f>
        <v/>
      </c>
      <c r="J1078">
        <f>IF('d_시나리오'!$J$3='d_시나리오'!$H$3,'d_시나리오'!$I$3,IF(I1078&lt;('d_시나리오'!$I$3-'d_시나리오'!$H$3)/('d_시나리오'!$J$3-'d_시나리오'!$H$3),'d_시나리오'!$H$3+SQRT(I1078*('d_시나리오'!$J$3-'d_시나리오'!$H$3)*('d_시나리오'!$I$3-'d_시나리오'!$H$3)),'d_시나리오'!$J$3-SQRT((1-I1078)*('d_시나리오'!$J$3-'d_시나리오'!$H$3)*('d_시나리오'!$J$3-'d_시나리오'!$I$3))))</f>
        <v/>
      </c>
      <c r="K1078">
        <f>RAND()</f>
        <v/>
      </c>
      <c r="L1078">
        <f>IF('d_시나리오'!$J$4='d_시나리오'!$H$4,'d_시나리오'!$I$4,IF(K1078&lt;('d_시나리오'!$I$4-'d_시나리오'!$H$4)/('d_시나리오'!$J$4-'d_시나리오'!$H$4),'d_시나리오'!$H$4+SQRT(K1078*('d_시나리오'!$J$4-'d_시나리오'!$H$4)*('d_시나리오'!$I$4-'d_시나리오'!$H$4)),'d_시나리오'!$J$4-SQRT((1-K1078)*('d_시나리오'!$J$4-'d_시나리오'!$H$4)*('d_시나리오'!$J$4-'d_시나리오'!$I$4))))</f>
        <v/>
      </c>
      <c r="M1078">
        <f>RAND()</f>
        <v/>
      </c>
      <c r="N1078">
        <f>IF('d_시나리오'!$J$5='d_시나리오'!$H$5,'d_시나리오'!$I$5,IF(M1078&lt;('d_시나리오'!$I$5-'d_시나리오'!$H$5)/('d_시나리오'!$J$5-'d_시나리오'!$H$5),'d_시나리오'!$H$5+SQRT(M1078*('d_시나리오'!$J$5-'d_시나리오'!$H$5)*('d_시나리오'!$I$5-'d_시나리오'!$H$5)),'d_시나리오'!$J$5-SQRT((1-M1078)*('d_시나리오'!$J$5-'d_시나리오'!$H$5)*('d_시나리오'!$J$5-'d_시나리오'!$I$5))))</f>
        <v/>
      </c>
      <c r="O1078">
        <f>RAND()</f>
        <v/>
      </c>
      <c r="P1078">
        <f>IF('d_시나리오'!$J$6='d_시나리오'!$H$6,'d_시나리오'!$I$6,IF(O1078&lt;('d_시나리오'!$I$6-'d_시나리오'!$H$6)/('d_시나리오'!$J$6-'d_시나리오'!$H$6),'d_시나리오'!$H$6+SQRT(O1078*('d_시나리오'!$J$6-'d_시나리오'!$H$6)*('d_시나리오'!$I$6-'d_시나리오'!$H$6)),'d_시나리오'!$J$6-SQRT((1-O1078)*('d_시나리오'!$J$6-'d_시나리오'!$H$6)*('d_시나리오'!$J$6-'d_시나리오'!$I$6))))</f>
        <v/>
      </c>
      <c r="Q1078">
        <f>INDEX('d_분포'!$B$2:$B$57,RANDBETWEEN(1,56))</f>
        <v/>
      </c>
      <c r="R1078">
        <f>BETAINV(RAND(),5,5)</f>
        <v/>
      </c>
      <c r="S1078">
        <f>'d_고정'!$B$1*'6_기대효과'!$H$7*('d_시나리오'!$I$7/'d_고정'!$B$2)*B1078</f>
        <v/>
      </c>
      <c r="T1078">
        <f>S1078*D1078</f>
        <v/>
      </c>
      <c r="U1078">
        <f>S1078*F1078*H1078</f>
        <v/>
      </c>
      <c r="V1078">
        <f>S1078*F1078*(H1078-1)</f>
        <v/>
      </c>
      <c r="W1078">
        <f>U1078*J1078</f>
        <v/>
      </c>
      <c r="X1078">
        <f>T1078+W1078</f>
        <v/>
      </c>
      <c r="Y1078">
        <f>(T1078*E1078+W1078*L1078)*(1-R1078-'d_고정'!$B$13)</f>
        <v/>
      </c>
      <c r="Z1078">
        <f>(U1078*N1078*Q1078+'d_고정'!$B$3*('6_기대효과'!$H$7/8)*Q1078*'d_고정'!$B$10*P1078*('6_기대효과'!$K$7/'d_고정'!$B$9))*(1-R1078)</f>
        <v/>
      </c>
      <c r="AA1078">
        <f>W1078*L1078*(1-R1078-'d_고정'!$B$13)+U1078*MAX(N1078-'d_고정'!$B$10*P1078*('6_기대효과'!$K$7/'d_고정'!$B$9),0)*Q1078*(1-R1078)</f>
        <v/>
      </c>
      <c r="AB1078">
        <f>Y1078+Z1078</f>
        <v/>
      </c>
      <c r="AC1078">
        <f>Y1078/('d_고정'!$B$5*'6_기대효과'!$H$7/8)/'d_고정'!$B$6</f>
        <v/>
      </c>
      <c r="AD1078">
        <f>Y1078/('d_고정'!$B$8*'6_기대효과'!$H$7/8)</f>
        <v/>
      </c>
    </row>
    <row r="1079">
      <c r="A1079">
        <f>RAND()</f>
        <v/>
      </c>
      <c r="B1079">
        <f>IF('d_시나리오'!$J$2='d_시나리오'!$H$2,'d_시나리오'!$I$2,IF(A1079&lt;('d_시나리오'!$I$2-'d_시나리오'!$H$2)/('d_시나리오'!$J$2-'d_시나리오'!$H$2),'d_시나리오'!$H$2+SQRT(A1079*('d_시나리오'!$J$2-'d_시나리오'!$H$2)*('d_시나리오'!$I$2-'d_시나리오'!$H$2)),'d_시나리오'!$J$2-SQRT((1-A1079)*('d_시나리오'!$J$2-'d_시나리오'!$H$2)*('d_시나리오'!$J$2-'d_시나리오'!$I$2))))</f>
        <v/>
      </c>
      <c r="C1079">
        <f>RAND()</f>
        <v/>
      </c>
      <c r="D1079">
        <f>BETAINV(RAND(),IF(C1079&lt;'d_고정'!$B$26,'d_고정'!$B$23,'d_고정'!$B$16)+1,'d_고정'!$B$17-IF(C1079&lt;'d_고정'!$B$26,'d_고정'!$B$23,'d_고정'!$B$16)+1)*('d_고정'!$B$14+('d_고정'!$B$15-'d_고정'!$B$14)*RAND())</f>
        <v/>
      </c>
      <c r="E1079">
        <f>INDEX('d_분포'!$A$2:$A$28,RANDBETWEEN(1,27))</f>
        <v/>
      </c>
      <c r="F1079">
        <f>INDEX('d_분포'!$C$2:$C$5,RANDBETWEEN(1,4))*(0.9+0.2*RAND())</f>
        <v/>
      </c>
      <c r="G1079">
        <f>RAND()</f>
        <v/>
      </c>
      <c r="H1079">
        <f>(F1079+(1-F1079)*('d_고정'!$B$22*BETAINV(RAND(),IF(G1079&lt;'d_고정'!$B$26,'d_고정'!$B$25,'d_고정'!$B$20)+1,'d_고정'!$B$21-IF(G1079&lt;'d_고정'!$B$26,'d_고정'!$B$25,'d_고정'!$B$20)+1)+(1-'d_고정'!$B$22)*BETAINV(RAND(),IF(G1079&lt;'d_고정'!$B$26,'d_고정'!$B$24,'d_고정'!$B$18)+1,'d_고정'!$B$19-IF(G1079&lt;'d_고정'!$B$26,'d_고정'!$B$24,'d_고정'!$B$18)+1))*('d_고정'!$B$14+('d_고정'!$B$15-'d_고정'!$B$14)*RAND()))/F1079</f>
        <v/>
      </c>
      <c r="I1079">
        <f>RAND()</f>
        <v/>
      </c>
      <c r="J1079">
        <f>IF('d_시나리오'!$J$3='d_시나리오'!$H$3,'d_시나리오'!$I$3,IF(I1079&lt;('d_시나리오'!$I$3-'d_시나리오'!$H$3)/('d_시나리오'!$J$3-'d_시나리오'!$H$3),'d_시나리오'!$H$3+SQRT(I1079*('d_시나리오'!$J$3-'d_시나리오'!$H$3)*('d_시나리오'!$I$3-'d_시나리오'!$H$3)),'d_시나리오'!$J$3-SQRT((1-I1079)*('d_시나리오'!$J$3-'d_시나리오'!$H$3)*('d_시나리오'!$J$3-'d_시나리오'!$I$3))))</f>
        <v/>
      </c>
      <c r="K1079">
        <f>RAND()</f>
        <v/>
      </c>
      <c r="L1079">
        <f>IF('d_시나리오'!$J$4='d_시나리오'!$H$4,'d_시나리오'!$I$4,IF(K1079&lt;('d_시나리오'!$I$4-'d_시나리오'!$H$4)/('d_시나리오'!$J$4-'d_시나리오'!$H$4),'d_시나리오'!$H$4+SQRT(K1079*('d_시나리오'!$J$4-'d_시나리오'!$H$4)*('d_시나리오'!$I$4-'d_시나리오'!$H$4)),'d_시나리오'!$J$4-SQRT((1-K1079)*('d_시나리오'!$J$4-'d_시나리오'!$H$4)*('d_시나리오'!$J$4-'d_시나리오'!$I$4))))</f>
        <v/>
      </c>
      <c r="M1079">
        <f>RAND()</f>
        <v/>
      </c>
      <c r="N1079">
        <f>IF('d_시나리오'!$J$5='d_시나리오'!$H$5,'d_시나리오'!$I$5,IF(M1079&lt;('d_시나리오'!$I$5-'d_시나리오'!$H$5)/('d_시나리오'!$J$5-'d_시나리오'!$H$5),'d_시나리오'!$H$5+SQRT(M1079*('d_시나리오'!$J$5-'d_시나리오'!$H$5)*('d_시나리오'!$I$5-'d_시나리오'!$H$5)),'d_시나리오'!$J$5-SQRT((1-M1079)*('d_시나리오'!$J$5-'d_시나리오'!$H$5)*('d_시나리오'!$J$5-'d_시나리오'!$I$5))))</f>
        <v/>
      </c>
      <c r="O1079">
        <f>RAND()</f>
        <v/>
      </c>
      <c r="P1079">
        <f>IF('d_시나리오'!$J$6='d_시나리오'!$H$6,'d_시나리오'!$I$6,IF(O1079&lt;('d_시나리오'!$I$6-'d_시나리오'!$H$6)/('d_시나리오'!$J$6-'d_시나리오'!$H$6),'d_시나리오'!$H$6+SQRT(O1079*('d_시나리오'!$J$6-'d_시나리오'!$H$6)*('d_시나리오'!$I$6-'d_시나리오'!$H$6)),'d_시나리오'!$J$6-SQRT((1-O1079)*('d_시나리오'!$J$6-'d_시나리오'!$H$6)*('d_시나리오'!$J$6-'d_시나리오'!$I$6))))</f>
        <v/>
      </c>
      <c r="Q1079">
        <f>INDEX('d_분포'!$B$2:$B$57,RANDBETWEEN(1,56))</f>
        <v/>
      </c>
      <c r="R1079">
        <f>BETAINV(RAND(),5,5)</f>
        <v/>
      </c>
      <c r="S1079">
        <f>'d_고정'!$B$1*'6_기대효과'!$H$7*('d_시나리오'!$I$7/'d_고정'!$B$2)*B1079</f>
        <v/>
      </c>
      <c r="T1079">
        <f>S1079*D1079</f>
        <v/>
      </c>
      <c r="U1079">
        <f>S1079*F1079*H1079</f>
        <v/>
      </c>
      <c r="V1079">
        <f>S1079*F1079*(H1079-1)</f>
        <v/>
      </c>
      <c r="W1079">
        <f>U1079*J1079</f>
        <v/>
      </c>
      <c r="X1079">
        <f>T1079+W1079</f>
        <v/>
      </c>
      <c r="Y1079">
        <f>(T1079*E1079+W1079*L1079)*(1-R1079-'d_고정'!$B$13)</f>
        <v/>
      </c>
      <c r="Z1079">
        <f>(U1079*N1079*Q1079+'d_고정'!$B$3*('6_기대효과'!$H$7/8)*Q1079*'d_고정'!$B$10*P1079*('6_기대효과'!$K$7/'d_고정'!$B$9))*(1-R1079)</f>
        <v/>
      </c>
      <c r="AA1079">
        <f>W1079*L1079*(1-R1079-'d_고정'!$B$13)+U1079*MAX(N1079-'d_고정'!$B$10*P1079*('6_기대효과'!$K$7/'d_고정'!$B$9),0)*Q1079*(1-R1079)</f>
        <v/>
      </c>
      <c r="AB1079">
        <f>Y1079+Z1079</f>
        <v/>
      </c>
      <c r="AC1079">
        <f>Y1079/('d_고정'!$B$5*'6_기대효과'!$H$7/8)/'d_고정'!$B$6</f>
        <v/>
      </c>
      <c r="AD1079">
        <f>Y1079/('d_고정'!$B$8*'6_기대효과'!$H$7/8)</f>
        <v/>
      </c>
    </row>
    <row r="1080">
      <c r="A1080">
        <f>RAND()</f>
        <v/>
      </c>
      <c r="B1080">
        <f>IF('d_시나리오'!$J$2='d_시나리오'!$H$2,'d_시나리오'!$I$2,IF(A1080&lt;('d_시나리오'!$I$2-'d_시나리오'!$H$2)/('d_시나리오'!$J$2-'d_시나리오'!$H$2),'d_시나리오'!$H$2+SQRT(A1080*('d_시나리오'!$J$2-'d_시나리오'!$H$2)*('d_시나리오'!$I$2-'d_시나리오'!$H$2)),'d_시나리오'!$J$2-SQRT((1-A1080)*('d_시나리오'!$J$2-'d_시나리오'!$H$2)*('d_시나리오'!$J$2-'d_시나리오'!$I$2))))</f>
        <v/>
      </c>
      <c r="C1080">
        <f>RAND()</f>
        <v/>
      </c>
      <c r="D1080">
        <f>BETAINV(RAND(),IF(C1080&lt;'d_고정'!$B$26,'d_고정'!$B$23,'d_고정'!$B$16)+1,'d_고정'!$B$17-IF(C1080&lt;'d_고정'!$B$26,'d_고정'!$B$23,'d_고정'!$B$16)+1)*('d_고정'!$B$14+('d_고정'!$B$15-'d_고정'!$B$14)*RAND())</f>
        <v/>
      </c>
      <c r="E1080">
        <f>INDEX('d_분포'!$A$2:$A$28,RANDBETWEEN(1,27))</f>
        <v/>
      </c>
      <c r="F1080">
        <f>INDEX('d_분포'!$C$2:$C$5,RANDBETWEEN(1,4))*(0.9+0.2*RAND())</f>
        <v/>
      </c>
      <c r="G1080">
        <f>RAND()</f>
        <v/>
      </c>
      <c r="H1080">
        <f>(F1080+(1-F1080)*('d_고정'!$B$22*BETAINV(RAND(),IF(G1080&lt;'d_고정'!$B$26,'d_고정'!$B$25,'d_고정'!$B$20)+1,'d_고정'!$B$21-IF(G1080&lt;'d_고정'!$B$26,'d_고정'!$B$25,'d_고정'!$B$20)+1)+(1-'d_고정'!$B$22)*BETAINV(RAND(),IF(G1080&lt;'d_고정'!$B$26,'d_고정'!$B$24,'d_고정'!$B$18)+1,'d_고정'!$B$19-IF(G1080&lt;'d_고정'!$B$26,'d_고정'!$B$24,'d_고정'!$B$18)+1))*('d_고정'!$B$14+('d_고정'!$B$15-'d_고정'!$B$14)*RAND()))/F1080</f>
        <v/>
      </c>
      <c r="I1080">
        <f>RAND()</f>
        <v/>
      </c>
      <c r="J1080">
        <f>IF('d_시나리오'!$J$3='d_시나리오'!$H$3,'d_시나리오'!$I$3,IF(I1080&lt;('d_시나리오'!$I$3-'d_시나리오'!$H$3)/('d_시나리오'!$J$3-'d_시나리오'!$H$3),'d_시나리오'!$H$3+SQRT(I1080*('d_시나리오'!$J$3-'d_시나리오'!$H$3)*('d_시나리오'!$I$3-'d_시나리오'!$H$3)),'d_시나리오'!$J$3-SQRT((1-I1080)*('d_시나리오'!$J$3-'d_시나리오'!$H$3)*('d_시나리오'!$J$3-'d_시나리오'!$I$3))))</f>
        <v/>
      </c>
      <c r="K1080">
        <f>RAND()</f>
        <v/>
      </c>
      <c r="L1080">
        <f>IF('d_시나리오'!$J$4='d_시나리오'!$H$4,'d_시나리오'!$I$4,IF(K1080&lt;('d_시나리오'!$I$4-'d_시나리오'!$H$4)/('d_시나리오'!$J$4-'d_시나리오'!$H$4),'d_시나리오'!$H$4+SQRT(K1080*('d_시나리오'!$J$4-'d_시나리오'!$H$4)*('d_시나리오'!$I$4-'d_시나리오'!$H$4)),'d_시나리오'!$J$4-SQRT((1-K1080)*('d_시나리오'!$J$4-'d_시나리오'!$H$4)*('d_시나리오'!$J$4-'d_시나리오'!$I$4))))</f>
        <v/>
      </c>
      <c r="M1080">
        <f>RAND()</f>
        <v/>
      </c>
      <c r="N1080">
        <f>IF('d_시나리오'!$J$5='d_시나리오'!$H$5,'d_시나리오'!$I$5,IF(M1080&lt;('d_시나리오'!$I$5-'d_시나리오'!$H$5)/('d_시나리오'!$J$5-'d_시나리오'!$H$5),'d_시나리오'!$H$5+SQRT(M1080*('d_시나리오'!$J$5-'d_시나리오'!$H$5)*('d_시나리오'!$I$5-'d_시나리오'!$H$5)),'d_시나리오'!$J$5-SQRT((1-M1080)*('d_시나리오'!$J$5-'d_시나리오'!$H$5)*('d_시나리오'!$J$5-'d_시나리오'!$I$5))))</f>
        <v/>
      </c>
      <c r="O1080">
        <f>RAND()</f>
        <v/>
      </c>
      <c r="P1080">
        <f>IF('d_시나리오'!$J$6='d_시나리오'!$H$6,'d_시나리오'!$I$6,IF(O1080&lt;('d_시나리오'!$I$6-'d_시나리오'!$H$6)/('d_시나리오'!$J$6-'d_시나리오'!$H$6),'d_시나리오'!$H$6+SQRT(O1080*('d_시나리오'!$J$6-'d_시나리오'!$H$6)*('d_시나리오'!$I$6-'d_시나리오'!$H$6)),'d_시나리오'!$J$6-SQRT((1-O1080)*('d_시나리오'!$J$6-'d_시나리오'!$H$6)*('d_시나리오'!$J$6-'d_시나리오'!$I$6))))</f>
        <v/>
      </c>
      <c r="Q1080">
        <f>INDEX('d_분포'!$B$2:$B$57,RANDBETWEEN(1,56))</f>
        <v/>
      </c>
      <c r="R1080">
        <f>BETAINV(RAND(),5,5)</f>
        <v/>
      </c>
      <c r="S1080">
        <f>'d_고정'!$B$1*'6_기대효과'!$H$7*('d_시나리오'!$I$7/'d_고정'!$B$2)*B1080</f>
        <v/>
      </c>
      <c r="T1080">
        <f>S1080*D1080</f>
        <v/>
      </c>
      <c r="U1080">
        <f>S1080*F1080*H1080</f>
        <v/>
      </c>
      <c r="V1080">
        <f>S1080*F1080*(H1080-1)</f>
        <v/>
      </c>
      <c r="W1080">
        <f>U1080*J1080</f>
        <v/>
      </c>
      <c r="X1080">
        <f>T1080+W1080</f>
        <v/>
      </c>
      <c r="Y1080">
        <f>(T1080*E1080+W1080*L1080)*(1-R1080-'d_고정'!$B$13)</f>
        <v/>
      </c>
      <c r="Z1080">
        <f>(U1080*N1080*Q1080+'d_고정'!$B$3*('6_기대효과'!$H$7/8)*Q1080*'d_고정'!$B$10*P1080*('6_기대효과'!$K$7/'d_고정'!$B$9))*(1-R1080)</f>
        <v/>
      </c>
      <c r="AA1080">
        <f>W1080*L1080*(1-R1080-'d_고정'!$B$13)+U1080*MAX(N1080-'d_고정'!$B$10*P1080*('6_기대효과'!$K$7/'d_고정'!$B$9),0)*Q1080*(1-R1080)</f>
        <v/>
      </c>
      <c r="AB1080">
        <f>Y1080+Z1080</f>
        <v/>
      </c>
      <c r="AC1080">
        <f>Y1080/('d_고정'!$B$5*'6_기대효과'!$H$7/8)/'d_고정'!$B$6</f>
        <v/>
      </c>
      <c r="AD1080">
        <f>Y1080/('d_고정'!$B$8*'6_기대효과'!$H$7/8)</f>
        <v/>
      </c>
    </row>
    <row r="1081">
      <c r="A1081">
        <f>RAND()</f>
        <v/>
      </c>
      <c r="B1081">
        <f>IF('d_시나리오'!$J$2='d_시나리오'!$H$2,'d_시나리오'!$I$2,IF(A1081&lt;('d_시나리오'!$I$2-'d_시나리오'!$H$2)/('d_시나리오'!$J$2-'d_시나리오'!$H$2),'d_시나리오'!$H$2+SQRT(A1081*('d_시나리오'!$J$2-'d_시나리오'!$H$2)*('d_시나리오'!$I$2-'d_시나리오'!$H$2)),'d_시나리오'!$J$2-SQRT((1-A1081)*('d_시나리오'!$J$2-'d_시나리오'!$H$2)*('d_시나리오'!$J$2-'d_시나리오'!$I$2))))</f>
        <v/>
      </c>
      <c r="C1081">
        <f>RAND()</f>
        <v/>
      </c>
      <c r="D1081">
        <f>BETAINV(RAND(),IF(C1081&lt;'d_고정'!$B$26,'d_고정'!$B$23,'d_고정'!$B$16)+1,'d_고정'!$B$17-IF(C1081&lt;'d_고정'!$B$26,'d_고정'!$B$23,'d_고정'!$B$16)+1)*('d_고정'!$B$14+('d_고정'!$B$15-'d_고정'!$B$14)*RAND())</f>
        <v/>
      </c>
      <c r="E1081">
        <f>INDEX('d_분포'!$A$2:$A$28,RANDBETWEEN(1,27))</f>
        <v/>
      </c>
      <c r="F1081">
        <f>INDEX('d_분포'!$C$2:$C$5,RANDBETWEEN(1,4))*(0.9+0.2*RAND())</f>
        <v/>
      </c>
      <c r="G1081">
        <f>RAND()</f>
        <v/>
      </c>
      <c r="H1081">
        <f>(F1081+(1-F1081)*('d_고정'!$B$22*BETAINV(RAND(),IF(G1081&lt;'d_고정'!$B$26,'d_고정'!$B$25,'d_고정'!$B$20)+1,'d_고정'!$B$21-IF(G1081&lt;'d_고정'!$B$26,'d_고정'!$B$25,'d_고정'!$B$20)+1)+(1-'d_고정'!$B$22)*BETAINV(RAND(),IF(G1081&lt;'d_고정'!$B$26,'d_고정'!$B$24,'d_고정'!$B$18)+1,'d_고정'!$B$19-IF(G1081&lt;'d_고정'!$B$26,'d_고정'!$B$24,'d_고정'!$B$18)+1))*('d_고정'!$B$14+('d_고정'!$B$15-'d_고정'!$B$14)*RAND()))/F1081</f>
        <v/>
      </c>
      <c r="I1081">
        <f>RAND()</f>
        <v/>
      </c>
      <c r="J1081">
        <f>IF('d_시나리오'!$J$3='d_시나리오'!$H$3,'d_시나리오'!$I$3,IF(I1081&lt;('d_시나리오'!$I$3-'d_시나리오'!$H$3)/('d_시나리오'!$J$3-'d_시나리오'!$H$3),'d_시나리오'!$H$3+SQRT(I1081*('d_시나리오'!$J$3-'d_시나리오'!$H$3)*('d_시나리오'!$I$3-'d_시나리오'!$H$3)),'d_시나리오'!$J$3-SQRT((1-I1081)*('d_시나리오'!$J$3-'d_시나리오'!$H$3)*('d_시나리오'!$J$3-'d_시나리오'!$I$3))))</f>
        <v/>
      </c>
      <c r="K1081">
        <f>RAND()</f>
        <v/>
      </c>
      <c r="L1081">
        <f>IF('d_시나리오'!$J$4='d_시나리오'!$H$4,'d_시나리오'!$I$4,IF(K1081&lt;('d_시나리오'!$I$4-'d_시나리오'!$H$4)/('d_시나리오'!$J$4-'d_시나리오'!$H$4),'d_시나리오'!$H$4+SQRT(K1081*('d_시나리오'!$J$4-'d_시나리오'!$H$4)*('d_시나리오'!$I$4-'d_시나리오'!$H$4)),'d_시나리오'!$J$4-SQRT((1-K1081)*('d_시나리오'!$J$4-'d_시나리오'!$H$4)*('d_시나리오'!$J$4-'d_시나리오'!$I$4))))</f>
        <v/>
      </c>
      <c r="M1081">
        <f>RAND()</f>
        <v/>
      </c>
      <c r="N1081">
        <f>IF('d_시나리오'!$J$5='d_시나리오'!$H$5,'d_시나리오'!$I$5,IF(M1081&lt;('d_시나리오'!$I$5-'d_시나리오'!$H$5)/('d_시나리오'!$J$5-'d_시나리오'!$H$5),'d_시나리오'!$H$5+SQRT(M1081*('d_시나리오'!$J$5-'d_시나리오'!$H$5)*('d_시나리오'!$I$5-'d_시나리오'!$H$5)),'d_시나리오'!$J$5-SQRT((1-M1081)*('d_시나리오'!$J$5-'d_시나리오'!$H$5)*('d_시나리오'!$J$5-'d_시나리오'!$I$5))))</f>
        <v/>
      </c>
      <c r="O1081">
        <f>RAND()</f>
        <v/>
      </c>
      <c r="P1081">
        <f>IF('d_시나리오'!$J$6='d_시나리오'!$H$6,'d_시나리오'!$I$6,IF(O1081&lt;('d_시나리오'!$I$6-'d_시나리오'!$H$6)/('d_시나리오'!$J$6-'d_시나리오'!$H$6),'d_시나리오'!$H$6+SQRT(O1081*('d_시나리오'!$J$6-'d_시나리오'!$H$6)*('d_시나리오'!$I$6-'d_시나리오'!$H$6)),'d_시나리오'!$J$6-SQRT((1-O1081)*('d_시나리오'!$J$6-'d_시나리오'!$H$6)*('d_시나리오'!$J$6-'d_시나리오'!$I$6))))</f>
        <v/>
      </c>
      <c r="Q1081">
        <f>INDEX('d_분포'!$B$2:$B$57,RANDBETWEEN(1,56))</f>
        <v/>
      </c>
      <c r="R1081">
        <f>BETAINV(RAND(),5,5)</f>
        <v/>
      </c>
      <c r="S1081">
        <f>'d_고정'!$B$1*'6_기대효과'!$H$7*('d_시나리오'!$I$7/'d_고정'!$B$2)*B1081</f>
        <v/>
      </c>
      <c r="T1081">
        <f>S1081*D1081</f>
        <v/>
      </c>
      <c r="U1081">
        <f>S1081*F1081*H1081</f>
        <v/>
      </c>
      <c r="V1081">
        <f>S1081*F1081*(H1081-1)</f>
        <v/>
      </c>
      <c r="W1081">
        <f>U1081*J1081</f>
        <v/>
      </c>
      <c r="X1081">
        <f>T1081+W1081</f>
        <v/>
      </c>
      <c r="Y1081">
        <f>(T1081*E1081+W1081*L1081)*(1-R1081-'d_고정'!$B$13)</f>
        <v/>
      </c>
      <c r="Z1081">
        <f>(U1081*N1081*Q1081+'d_고정'!$B$3*('6_기대효과'!$H$7/8)*Q1081*'d_고정'!$B$10*P1081*('6_기대효과'!$K$7/'d_고정'!$B$9))*(1-R1081)</f>
        <v/>
      </c>
      <c r="AA1081">
        <f>W1081*L1081*(1-R1081-'d_고정'!$B$13)+U1081*MAX(N1081-'d_고정'!$B$10*P1081*('6_기대효과'!$K$7/'d_고정'!$B$9),0)*Q1081*(1-R1081)</f>
        <v/>
      </c>
      <c r="AB1081">
        <f>Y1081+Z1081</f>
        <v/>
      </c>
      <c r="AC1081">
        <f>Y1081/('d_고정'!$B$5*'6_기대효과'!$H$7/8)/'d_고정'!$B$6</f>
        <v/>
      </c>
      <c r="AD1081">
        <f>Y1081/('d_고정'!$B$8*'6_기대효과'!$H$7/8)</f>
        <v/>
      </c>
    </row>
    <row r="1082">
      <c r="A1082">
        <f>RAND()</f>
        <v/>
      </c>
      <c r="B1082">
        <f>IF('d_시나리오'!$J$2='d_시나리오'!$H$2,'d_시나리오'!$I$2,IF(A1082&lt;('d_시나리오'!$I$2-'d_시나리오'!$H$2)/('d_시나리오'!$J$2-'d_시나리오'!$H$2),'d_시나리오'!$H$2+SQRT(A1082*('d_시나리오'!$J$2-'d_시나리오'!$H$2)*('d_시나리오'!$I$2-'d_시나리오'!$H$2)),'d_시나리오'!$J$2-SQRT((1-A1082)*('d_시나리오'!$J$2-'d_시나리오'!$H$2)*('d_시나리오'!$J$2-'d_시나리오'!$I$2))))</f>
        <v/>
      </c>
      <c r="C1082">
        <f>RAND()</f>
        <v/>
      </c>
      <c r="D1082">
        <f>BETAINV(RAND(),IF(C1082&lt;'d_고정'!$B$26,'d_고정'!$B$23,'d_고정'!$B$16)+1,'d_고정'!$B$17-IF(C1082&lt;'d_고정'!$B$26,'d_고정'!$B$23,'d_고정'!$B$16)+1)*('d_고정'!$B$14+('d_고정'!$B$15-'d_고정'!$B$14)*RAND())</f>
        <v/>
      </c>
      <c r="E1082">
        <f>INDEX('d_분포'!$A$2:$A$28,RANDBETWEEN(1,27))</f>
        <v/>
      </c>
      <c r="F1082">
        <f>INDEX('d_분포'!$C$2:$C$5,RANDBETWEEN(1,4))*(0.9+0.2*RAND())</f>
        <v/>
      </c>
      <c r="G1082">
        <f>RAND()</f>
        <v/>
      </c>
      <c r="H1082">
        <f>(F1082+(1-F1082)*('d_고정'!$B$22*BETAINV(RAND(),IF(G1082&lt;'d_고정'!$B$26,'d_고정'!$B$25,'d_고정'!$B$20)+1,'d_고정'!$B$21-IF(G1082&lt;'d_고정'!$B$26,'d_고정'!$B$25,'d_고정'!$B$20)+1)+(1-'d_고정'!$B$22)*BETAINV(RAND(),IF(G1082&lt;'d_고정'!$B$26,'d_고정'!$B$24,'d_고정'!$B$18)+1,'d_고정'!$B$19-IF(G1082&lt;'d_고정'!$B$26,'d_고정'!$B$24,'d_고정'!$B$18)+1))*('d_고정'!$B$14+('d_고정'!$B$15-'d_고정'!$B$14)*RAND()))/F1082</f>
        <v/>
      </c>
      <c r="I1082">
        <f>RAND()</f>
        <v/>
      </c>
      <c r="J1082">
        <f>IF('d_시나리오'!$J$3='d_시나리오'!$H$3,'d_시나리오'!$I$3,IF(I1082&lt;('d_시나리오'!$I$3-'d_시나리오'!$H$3)/('d_시나리오'!$J$3-'d_시나리오'!$H$3),'d_시나리오'!$H$3+SQRT(I1082*('d_시나리오'!$J$3-'d_시나리오'!$H$3)*('d_시나리오'!$I$3-'d_시나리오'!$H$3)),'d_시나리오'!$J$3-SQRT((1-I1082)*('d_시나리오'!$J$3-'d_시나리오'!$H$3)*('d_시나리오'!$J$3-'d_시나리오'!$I$3))))</f>
        <v/>
      </c>
      <c r="K1082">
        <f>RAND()</f>
        <v/>
      </c>
      <c r="L1082">
        <f>IF('d_시나리오'!$J$4='d_시나리오'!$H$4,'d_시나리오'!$I$4,IF(K1082&lt;('d_시나리오'!$I$4-'d_시나리오'!$H$4)/('d_시나리오'!$J$4-'d_시나리오'!$H$4),'d_시나리오'!$H$4+SQRT(K1082*('d_시나리오'!$J$4-'d_시나리오'!$H$4)*('d_시나리오'!$I$4-'d_시나리오'!$H$4)),'d_시나리오'!$J$4-SQRT((1-K1082)*('d_시나리오'!$J$4-'d_시나리오'!$H$4)*('d_시나리오'!$J$4-'d_시나리오'!$I$4))))</f>
        <v/>
      </c>
      <c r="M1082">
        <f>RAND()</f>
        <v/>
      </c>
      <c r="N1082">
        <f>IF('d_시나리오'!$J$5='d_시나리오'!$H$5,'d_시나리오'!$I$5,IF(M1082&lt;('d_시나리오'!$I$5-'d_시나리오'!$H$5)/('d_시나리오'!$J$5-'d_시나리오'!$H$5),'d_시나리오'!$H$5+SQRT(M1082*('d_시나리오'!$J$5-'d_시나리오'!$H$5)*('d_시나리오'!$I$5-'d_시나리오'!$H$5)),'d_시나리오'!$J$5-SQRT((1-M1082)*('d_시나리오'!$J$5-'d_시나리오'!$H$5)*('d_시나리오'!$J$5-'d_시나리오'!$I$5))))</f>
        <v/>
      </c>
      <c r="O1082">
        <f>RAND()</f>
        <v/>
      </c>
      <c r="P1082">
        <f>IF('d_시나리오'!$J$6='d_시나리오'!$H$6,'d_시나리오'!$I$6,IF(O1082&lt;('d_시나리오'!$I$6-'d_시나리오'!$H$6)/('d_시나리오'!$J$6-'d_시나리오'!$H$6),'d_시나리오'!$H$6+SQRT(O1082*('d_시나리오'!$J$6-'d_시나리오'!$H$6)*('d_시나리오'!$I$6-'d_시나리오'!$H$6)),'d_시나리오'!$J$6-SQRT((1-O1082)*('d_시나리오'!$J$6-'d_시나리오'!$H$6)*('d_시나리오'!$J$6-'d_시나리오'!$I$6))))</f>
        <v/>
      </c>
      <c r="Q1082">
        <f>INDEX('d_분포'!$B$2:$B$57,RANDBETWEEN(1,56))</f>
        <v/>
      </c>
      <c r="R1082">
        <f>BETAINV(RAND(),5,5)</f>
        <v/>
      </c>
      <c r="S1082">
        <f>'d_고정'!$B$1*'6_기대효과'!$H$7*('d_시나리오'!$I$7/'d_고정'!$B$2)*B1082</f>
        <v/>
      </c>
      <c r="T1082">
        <f>S1082*D1082</f>
        <v/>
      </c>
      <c r="U1082">
        <f>S1082*F1082*H1082</f>
        <v/>
      </c>
      <c r="V1082">
        <f>S1082*F1082*(H1082-1)</f>
        <v/>
      </c>
      <c r="W1082">
        <f>U1082*J1082</f>
        <v/>
      </c>
      <c r="X1082">
        <f>T1082+W1082</f>
        <v/>
      </c>
      <c r="Y1082">
        <f>(T1082*E1082+W1082*L1082)*(1-R1082-'d_고정'!$B$13)</f>
        <v/>
      </c>
      <c r="Z1082">
        <f>(U1082*N1082*Q1082+'d_고정'!$B$3*('6_기대효과'!$H$7/8)*Q1082*'d_고정'!$B$10*P1082*('6_기대효과'!$K$7/'d_고정'!$B$9))*(1-R1082)</f>
        <v/>
      </c>
      <c r="AA1082">
        <f>W1082*L1082*(1-R1082-'d_고정'!$B$13)+U1082*MAX(N1082-'d_고정'!$B$10*P1082*('6_기대효과'!$K$7/'d_고정'!$B$9),0)*Q1082*(1-R1082)</f>
        <v/>
      </c>
      <c r="AB1082">
        <f>Y1082+Z1082</f>
        <v/>
      </c>
      <c r="AC1082">
        <f>Y1082/('d_고정'!$B$5*'6_기대효과'!$H$7/8)/'d_고정'!$B$6</f>
        <v/>
      </c>
      <c r="AD1082">
        <f>Y1082/('d_고정'!$B$8*'6_기대효과'!$H$7/8)</f>
        <v/>
      </c>
    </row>
    <row r="1083">
      <c r="A1083">
        <f>RAND()</f>
        <v/>
      </c>
      <c r="B1083">
        <f>IF('d_시나리오'!$J$2='d_시나리오'!$H$2,'d_시나리오'!$I$2,IF(A1083&lt;('d_시나리오'!$I$2-'d_시나리오'!$H$2)/('d_시나리오'!$J$2-'d_시나리오'!$H$2),'d_시나리오'!$H$2+SQRT(A1083*('d_시나리오'!$J$2-'d_시나리오'!$H$2)*('d_시나리오'!$I$2-'d_시나리오'!$H$2)),'d_시나리오'!$J$2-SQRT((1-A1083)*('d_시나리오'!$J$2-'d_시나리오'!$H$2)*('d_시나리오'!$J$2-'d_시나리오'!$I$2))))</f>
        <v/>
      </c>
      <c r="C1083">
        <f>RAND()</f>
        <v/>
      </c>
      <c r="D1083">
        <f>BETAINV(RAND(),IF(C1083&lt;'d_고정'!$B$26,'d_고정'!$B$23,'d_고정'!$B$16)+1,'d_고정'!$B$17-IF(C1083&lt;'d_고정'!$B$26,'d_고정'!$B$23,'d_고정'!$B$16)+1)*('d_고정'!$B$14+('d_고정'!$B$15-'d_고정'!$B$14)*RAND())</f>
        <v/>
      </c>
      <c r="E1083">
        <f>INDEX('d_분포'!$A$2:$A$28,RANDBETWEEN(1,27))</f>
        <v/>
      </c>
      <c r="F1083">
        <f>INDEX('d_분포'!$C$2:$C$5,RANDBETWEEN(1,4))*(0.9+0.2*RAND())</f>
        <v/>
      </c>
      <c r="G1083">
        <f>RAND()</f>
        <v/>
      </c>
      <c r="H1083">
        <f>(F1083+(1-F1083)*('d_고정'!$B$22*BETAINV(RAND(),IF(G1083&lt;'d_고정'!$B$26,'d_고정'!$B$25,'d_고정'!$B$20)+1,'d_고정'!$B$21-IF(G1083&lt;'d_고정'!$B$26,'d_고정'!$B$25,'d_고정'!$B$20)+1)+(1-'d_고정'!$B$22)*BETAINV(RAND(),IF(G1083&lt;'d_고정'!$B$26,'d_고정'!$B$24,'d_고정'!$B$18)+1,'d_고정'!$B$19-IF(G1083&lt;'d_고정'!$B$26,'d_고정'!$B$24,'d_고정'!$B$18)+1))*('d_고정'!$B$14+('d_고정'!$B$15-'d_고정'!$B$14)*RAND()))/F1083</f>
        <v/>
      </c>
      <c r="I1083">
        <f>RAND()</f>
        <v/>
      </c>
      <c r="J1083">
        <f>IF('d_시나리오'!$J$3='d_시나리오'!$H$3,'d_시나리오'!$I$3,IF(I1083&lt;('d_시나리오'!$I$3-'d_시나리오'!$H$3)/('d_시나리오'!$J$3-'d_시나리오'!$H$3),'d_시나리오'!$H$3+SQRT(I1083*('d_시나리오'!$J$3-'d_시나리오'!$H$3)*('d_시나리오'!$I$3-'d_시나리오'!$H$3)),'d_시나리오'!$J$3-SQRT((1-I1083)*('d_시나리오'!$J$3-'d_시나리오'!$H$3)*('d_시나리오'!$J$3-'d_시나리오'!$I$3))))</f>
        <v/>
      </c>
      <c r="K1083">
        <f>RAND()</f>
        <v/>
      </c>
      <c r="L1083">
        <f>IF('d_시나리오'!$J$4='d_시나리오'!$H$4,'d_시나리오'!$I$4,IF(K1083&lt;('d_시나리오'!$I$4-'d_시나리오'!$H$4)/('d_시나리오'!$J$4-'d_시나리오'!$H$4),'d_시나리오'!$H$4+SQRT(K1083*('d_시나리오'!$J$4-'d_시나리오'!$H$4)*('d_시나리오'!$I$4-'d_시나리오'!$H$4)),'d_시나리오'!$J$4-SQRT((1-K1083)*('d_시나리오'!$J$4-'d_시나리오'!$H$4)*('d_시나리오'!$J$4-'d_시나리오'!$I$4))))</f>
        <v/>
      </c>
      <c r="M1083">
        <f>RAND()</f>
        <v/>
      </c>
      <c r="N1083">
        <f>IF('d_시나리오'!$J$5='d_시나리오'!$H$5,'d_시나리오'!$I$5,IF(M1083&lt;('d_시나리오'!$I$5-'d_시나리오'!$H$5)/('d_시나리오'!$J$5-'d_시나리오'!$H$5),'d_시나리오'!$H$5+SQRT(M1083*('d_시나리오'!$J$5-'d_시나리오'!$H$5)*('d_시나리오'!$I$5-'d_시나리오'!$H$5)),'d_시나리오'!$J$5-SQRT((1-M1083)*('d_시나리오'!$J$5-'d_시나리오'!$H$5)*('d_시나리오'!$J$5-'d_시나리오'!$I$5))))</f>
        <v/>
      </c>
      <c r="O1083">
        <f>RAND()</f>
        <v/>
      </c>
      <c r="P1083">
        <f>IF('d_시나리오'!$J$6='d_시나리오'!$H$6,'d_시나리오'!$I$6,IF(O1083&lt;('d_시나리오'!$I$6-'d_시나리오'!$H$6)/('d_시나리오'!$J$6-'d_시나리오'!$H$6),'d_시나리오'!$H$6+SQRT(O1083*('d_시나리오'!$J$6-'d_시나리오'!$H$6)*('d_시나리오'!$I$6-'d_시나리오'!$H$6)),'d_시나리오'!$J$6-SQRT((1-O1083)*('d_시나리오'!$J$6-'d_시나리오'!$H$6)*('d_시나리오'!$J$6-'d_시나리오'!$I$6))))</f>
        <v/>
      </c>
      <c r="Q1083">
        <f>INDEX('d_분포'!$B$2:$B$57,RANDBETWEEN(1,56))</f>
        <v/>
      </c>
      <c r="R1083">
        <f>BETAINV(RAND(),5,5)</f>
        <v/>
      </c>
      <c r="S1083">
        <f>'d_고정'!$B$1*'6_기대효과'!$H$7*('d_시나리오'!$I$7/'d_고정'!$B$2)*B1083</f>
        <v/>
      </c>
      <c r="T1083">
        <f>S1083*D1083</f>
        <v/>
      </c>
      <c r="U1083">
        <f>S1083*F1083*H1083</f>
        <v/>
      </c>
      <c r="V1083">
        <f>S1083*F1083*(H1083-1)</f>
        <v/>
      </c>
      <c r="W1083">
        <f>U1083*J1083</f>
        <v/>
      </c>
      <c r="X1083">
        <f>T1083+W1083</f>
        <v/>
      </c>
      <c r="Y1083">
        <f>(T1083*E1083+W1083*L1083)*(1-R1083-'d_고정'!$B$13)</f>
        <v/>
      </c>
      <c r="Z1083">
        <f>(U1083*N1083*Q1083+'d_고정'!$B$3*('6_기대효과'!$H$7/8)*Q1083*'d_고정'!$B$10*P1083*('6_기대효과'!$K$7/'d_고정'!$B$9))*(1-R1083)</f>
        <v/>
      </c>
      <c r="AA1083">
        <f>W1083*L1083*(1-R1083-'d_고정'!$B$13)+U1083*MAX(N1083-'d_고정'!$B$10*P1083*('6_기대효과'!$K$7/'d_고정'!$B$9),0)*Q1083*(1-R1083)</f>
        <v/>
      </c>
      <c r="AB1083">
        <f>Y1083+Z1083</f>
        <v/>
      </c>
      <c r="AC1083">
        <f>Y1083/('d_고정'!$B$5*'6_기대효과'!$H$7/8)/'d_고정'!$B$6</f>
        <v/>
      </c>
      <c r="AD1083">
        <f>Y1083/('d_고정'!$B$8*'6_기대효과'!$H$7/8)</f>
        <v/>
      </c>
    </row>
    <row r="1084">
      <c r="A1084">
        <f>RAND()</f>
        <v/>
      </c>
      <c r="B1084">
        <f>IF('d_시나리오'!$J$2='d_시나리오'!$H$2,'d_시나리오'!$I$2,IF(A1084&lt;('d_시나리오'!$I$2-'d_시나리오'!$H$2)/('d_시나리오'!$J$2-'d_시나리오'!$H$2),'d_시나리오'!$H$2+SQRT(A1084*('d_시나리오'!$J$2-'d_시나리오'!$H$2)*('d_시나리오'!$I$2-'d_시나리오'!$H$2)),'d_시나리오'!$J$2-SQRT((1-A1084)*('d_시나리오'!$J$2-'d_시나리오'!$H$2)*('d_시나리오'!$J$2-'d_시나리오'!$I$2))))</f>
        <v/>
      </c>
      <c r="C1084">
        <f>RAND()</f>
        <v/>
      </c>
      <c r="D1084">
        <f>BETAINV(RAND(),IF(C1084&lt;'d_고정'!$B$26,'d_고정'!$B$23,'d_고정'!$B$16)+1,'d_고정'!$B$17-IF(C1084&lt;'d_고정'!$B$26,'d_고정'!$B$23,'d_고정'!$B$16)+1)*('d_고정'!$B$14+('d_고정'!$B$15-'d_고정'!$B$14)*RAND())</f>
        <v/>
      </c>
      <c r="E1084">
        <f>INDEX('d_분포'!$A$2:$A$28,RANDBETWEEN(1,27))</f>
        <v/>
      </c>
      <c r="F1084">
        <f>INDEX('d_분포'!$C$2:$C$5,RANDBETWEEN(1,4))*(0.9+0.2*RAND())</f>
        <v/>
      </c>
      <c r="G1084">
        <f>RAND()</f>
        <v/>
      </c>
      <c r="H1084">
        <f>(F1084+(1-F1084)*('d_고정'!$B$22*BETAINV(RAND(),IF(G1084&lt;'d_고정'!$B$26,'d_고정'!$B$25,'d_고정'!$B$20)+1,'d_고정'!$B$21-IF(G1084&lt;'d_고정'!$B$26,'d_고정'!$B$25,'d_고정'!$B$20)+1)+(1-'d_고정'!$B$22)*BETAINV(RAND(),IF(G1084&lt;'d_고정'!$B$26,'d_고정'!$B$24,'d_고정'!$B$18)+1,'d_고정'!$B$19-IF(G1084&lt;'d_고정'!$B$26,'d_고정'!$B$24,'d_고정'!$B$18)+1))*('d_고정'!$B$14+('d_고정'!$B$15-'d_고정'!$B$14)*RAND()))/F1084</f>
        <v/>
      </c>
      <c r="I1084">
        <f>RAND()</f>
        <v/>
      </c>
      <c r="J1084">
        <f>IF('d_시나리오'!$J$3='d_시나리오'!$H$3,'d_시나리오'!$I$3,IF(I1084&lt;('d_시나리오'!$I$3-'d_시나리오'!$H$3)/('d_시나리오'!$J$3-'d_시나리오'!$H$3),'d_시나리오'!$H$3+SQRT(I1084*('d_시나리오'!$J$3-'d_시나리오'!$H$3)*('d_시나리오'!$I$3-'d_시나리오'!$H$3)),'d_시나리오'!$J$3-SQRT((1-I1084)*('d_시나리오'!$J$3-'d_시나리오'!$H$3)*('d_시나리오'!$J$3-'d_시나리오'!$I$3))))</f>
        <v/>
      </c>
      <c r="K1084">
        <f>RAND()</f>
        <v/>
      </c>
      <c r="L1084">
        <f>IF('d_시나리오'!$J$4='d_시나리오'!$H$4,'d_시나리오'!$I$4,IF(K1084&lt;('d_시나리오'!$I$4-'d_시나리오'!$H$4)/('d_시나리오'!$J$4-'d_시나리오'!$H$4),'d_시나리오'!$H$4+SQRT(K1084*('d_시나리오'!$J$4-'d_시나리오'!$H$4)*('d_시나리오'!$I$4-'d_시나리오'!$H$4)),'d_시나리오'!$J$4-SQRT((1-K1084)*('d_시나리오'!$J$4-'d_시나리오'!$H$4)*('d_시나리오'!$J$4-'d_시나리오'!$I$4))))</f>
        <v/>
      </c>
      <c r="M1084">
        <f>RAND()</f>
        <v/>
      </c>
      <c r="N1084">
        <f>IF('d_시나리오'!$J$5='d_시나리오'!$H$5,'d_시나리오'!$I$5,IF(M1084&lt;('d_시나리오'!$I$5-'d_시나리오'!$H$5)/('d_시나리오'!$J$5-'d_시나리오'!$H$5),'d_시나리오'!$H$5+SQRT(M1084*('d_시나리오'!$J$5-'d_시나리오'!$H$5)*('d_시나리오'!$I$5-'d_시나리오'!$H$5)),'d_시나리오'!$J$5-SQRT((1-M1084)*('d_시나리오'!$J$5-'d_시나리오'!$H$5)*('d_시나리오'!$J$5-'d_시나리오'!$I$5))))</f>
        <v/>
      </c>
      <c r="O1084">
        <f>RAND()</f>
        <v/>
      </c>
      <c r="P1084">
        <f>IF('d_시나리오'!$J$6='d_시나리오'!$H$6,'d_시나리오'!$I$6,IF(O1084&lt;('d_시나리오'!$I$6-'d_시나리오'!$H$6)/('d_시나리오'!$J$6-'d_시나리오'!$H$6),'d_시나리오'!$H$6+SQRT(O1084*('d_시나리오'!$J$6-'d_시나리오'!$H$6)*('d_시나리오'!$I$6-'d_시나리오'!$H$6)),'d_시나리오'!$J$6-SQRT((1-O1084)*('d_시나리오'!$J$6-'d_시나리오'!$H$6)*('d_시나리오'!$J$6-'d_시나리오'!$I$6))))</f>
        <v/>
      </c>
      <c r="Q1084">
        <f>INDEX('d_분포'!$B$2:$B$57,RANDBETWEEN(1,56))</f>
        <v/>
      </c>
      <c r="R1084">
        <f>BETAINV(RAND(),5,5)</f>
        <v/>
      </c>
      <c r="S1084">
        <f>'d_고정'!$B$1*'6_기대효과'!$H$7*('d_시나리오'!$I$7/'d_고정'!$B$2)*B1084</f>
        <v/>
      </c>
      <c r="T1084">
        <f>S1084*D1084</f>
        <v/>
      </c>
      <c r="U1084">
        <f>S1084*F1084*H1084</f>
        <v/>
      </c>
      <c r="V1084">
        <f>S1084*F1084*(H1084-1)</f>
        <v/>
      </c>
      <c r="W1084">
        <f>U1084*J1084</f>
        <v/>
      </c>
      <c r="X1084">
        <f>T1084+W1084</f>
        <v/>
      </c>
      <c r="Y1084">
        <f>(T1084*E1084+W1084*L1084)*(1-R1084-'d_고정'!$B$13)</f>
        <v/>
      </c>
      <c r="Z1084">
        <f>(U1084*N1084*Q1084+'d_고정'!$B$3*('6_기대효과'!$H$7/8)*Q1084*'d_고정'!$B$10*P1084*('6_기대효과'!$K$7/'d_고정'!$B$9))*(1-R1084)</f>
        <v/>
      </c>
      <c r="AA1084">
        <f>W1084*L1084*(1-R1084-'d_고정'!$B$13)+U1084*MAX(N1084-'d_고정'!$B$10*P1084*('6_기대효과'!$K$7/'d_고정'!$B$9),0)*Q1084*(1-R1084)</f>
        <v/>
      </c>
      <c r="AB1084">
        <f>Y1084+Z1084</f>
        <v/>
      </c>
      <c r="AC1084">
        <f>Y1084/('d_고정'!$B$5*'6_기대효과'!$H$7/8)/'d_고정'!$B$6</f>
        <v/>
      </c>
      <c r="AD1084">
        <f>Y1084/('d_고정'!$B$8*'6_기대효과'!$H$7/8)</f>
        <v/>
      </c>
    </row>
    <row r="1085">
      <c r="A1085">
        <f>RAND()</f>
        <v/>
      </c>
      <c r="B1085">
        <f>IF('d_시나리오'!$J$2='d_시나리오'!$H$2,'d_시나리오'!$I$2,IF(A1085&lt;('d_시나리오'!$I$2-'d_시나리오'!$H$2)/('d_시나리오'!$J$2-'d_시나리오'!$H$2),'d_시나리오'!$H$2+SQRT(A1085*('d_시나리오'!$J$2-'d_시나리오'!$H$2)*('d_시나리오'!$I$2-'d_시나리오'!$H$2)),'d_시나리오'!$J$2-SQRT((1-A1085)*('d_시나리오'!$J$2-'d_시나리오'!$H$2)*('d_시나리오'!$J$2-'d_시나리오'!$I$2))))</f>
        <v/>
      </c>
      <c r="C1085">
        <f>RAND()</f>
        <v/>
      </c>
      <c r="D1085">
        <f>BETAINV(RAND(),IF(C1085&lt;'d_고정'!$B$26,'d_고정'!$B$23,'d_고정'!$B$16)+1,'d_고정'!$B$17-IF(C1085&lt;'d_고정'!$B$26,'d_고정'!$B$23,'d_고정'!$B$16)+1)*('d_고정'!$B$14+('d_고정'!$B$15-'d_고정'!$B$14)*RAND())</f>
        <v/>
      </c>
      <c r="E1085">
        <f>INDEX('d_분포'!$A$2:$A$28,RANDBETWEEN(1,27))</f>
        <v/>
      </c>
      <c r="F1085">
        <f>INDEX('d_분포'!$C$2:$C$5,RANDBETWEEN(1,4))*(0.9+0.2*RAND())</f>
        <v/>
      </c>
      <c r="G1085">
        <f>RAND()</f>
        <v/>
      </c>
      <c r="H1085">
        <f>(F1085+(1-F1085)*('d_고정'!$B$22*BETAINV(RAND(),IF(G1085&lt;'d_고정'!$B$26,'d_고정'!$B$25,'d_고정'!$B$20)+1,'d_고정'!$B$21-IF(G1085&lt;'d_고정'!$B$26,'d_고정'!$B$25,'d_고정'!$B$20)+1)+(1-'d_고정'!$B$22)*BETAINV(RAND(),IF(G1085&lt;'d_고정'!$B$26,'d_고정'!$B$24,'d_고정'!$B$18)+1,'d_고정'!$B$19-IF(G1085&lt;'d_고정'!$B$26,'d_고정'!$B$24,'d_고정'!$B$18)+1))*('d_고정'!$B$14+('d_고정'!$B$15-'d_고정'!$B$14)*RAND()))/F1085</f>
        <v/>
      </c>
      <c r="I1085">
        <f>RAND()</f>
        <v/>
      </c>
      <c r="J1085">
        <f>IF('d_시나리오'!$J$3='d_시나리오'!$H$3,'d_시나리오'!$I$3,IF(I1085&lt;('d_시나리오'!$I$3-'d_시나리오'!$H$3)/('d_시나리오'!$J$3-'d_시나리오'!$H$3),'d_시나리오'!$H$3+SQRT(I1085*('d_시나리오'!$J$3-'d_시나리오'!$H$3)*('d_시나리오'!$I$3-'d_시나리오'!$H$3)),'d_시나리오'!$J$3-SQRT((1-I1085)*('d_시나리오'!$J$3-'d_시나리오'!$H$3)*('d_시나리오'!$J$3-'d_시나리오'!$I$3))))</f>
        <v/>
      </c>
      <c r="K1085">
        <f>RAND()</f>
        <v/>
      </c>
      <c r="L1085">
        <f>IF('d_시나리오'!$J$4='d_시나리오'!$H$4,'d_시나리오'!$I$4,IF(K1085&lt;('d_시나리오'!$I$4-'d_시나리오'!$H$4)/('d_시나리오'!$J$4-'d_시나리오'!$H$4),'d_시나리오'!$H$4+SQRT(K1085*('d_시나리오'!$J$4-'d_시나리오'!$H$4)*('d_시나리오'!$I$4-'d_시나리오'!$H$4)),'d_시나리오'!$J$4-SQRT((1-K1085)*('d_시나리오'!$J$4-'d_시나리오'!$H$4)*('d_시나리오'!$J$4-'d_시나리오'!$I$4))))</f>
        <v/>
      </c>
      <c r="M1085">
        <f>RAND()</f>
        <v/>
      </c>
      <c r="N1085">
        <f>IF('d_시나리오'!$J$5='d_시나리오'!$H$5,'d_시나리오'!$I$5,IF(M1085&lt;('d_시나리오'!$I$5-'d_시나리오'!$H$5)/('d_시나리오'!$J$5-'d_시나리오'!$H$5),'d_시나리오'!$H$5+SQRT(M1085*('d_시나리오'!$J$5-'d_시나리오'!$H$5)*('d_시나리오'!$I$5-'d_시나리오'!$H$5)),'d_시나리오'!$J$5-SQRT((1-M1085)*('d_시나리오'!$J$5-'d_시나리오'!$H$5)*('d_시나리오'!$J$5-'d_시나리오'!$I$5))))</f>
        <v/>
      </c>
      <c r="O1085">
        <f>RAND()</f>
        <v/>
      </c>
      <c r="P1085">
        <f>IF('d_시나리오'!$J$6='d_시나리오'!$H$6,'d_시나리오'!$I$6,IF(O1085&lt;('d_시나리오'!$I$6-'d_시나리오'!$H$6)/('d_시나리오'!$J$6-'d_시나리오'!$H$6),'d_시나리오'!$H$6+SQRT(O1085*('d_시나리오'!$J$6-'d_시나리오'!$H$6)*('d_시나리오'!$I$6-'d_시나리오'!$H$6)),'d_시나리오'!$J$6-SQRT((1-O1085)*('d_시나리오'!$J$6-'d_시나리오'!$H$6)*('d_시나리오'!$J$6-'d_시나리오'!$I$6))))</f>
        <v/>
      </c>
      <c r="Q1085">
        <f>INDEX('d_분포'!$B$2:$B$57,RANDBETWEEN(1,56))</f>
        <v/>
      </c>
      <c r="R1085">
        <f>BETAINV(RAND(),5,5)</f>
        <v/>
      </c>
      <c r="S1085">
        <f>'d_고정'!$B$1*'6_기대효과'!$H$7*('d_시나리오'!$I$7/'d_고정'!$B$2)*B1085</f>
        <v/>
      </c>
      <c r="T1085">
        <f>S1085*D1085</f>
        <v/>
      </c>
      <c r="U1085">
        <f>S1085*F1085*H1085</f>
        <v/>
      </c>
      <c r="V1085">
        <f>S1085*F1085*(H1085-1)</f>
        <v/>
      </c>
      <c r="W1085">
        <f>U1085*J1085</f>
        <v/>
      </c>
      <c r="X1085">
        <f>T1085+W1085</f>
        <v/>
      </c>
      <c r="Y1085">
        <f>(T1085*E1085+W1085*L1085)*(1-R1085-'d_고정'!$B$13)</f>
        <v/>
      </c>
      <c r="Z1085">
        <f>(U1085*N1085*Q1085+'d_고정'!$B$3*('6_기대효과'!$H$7/8)*Q1085*'d_고정'!$B$10*P1085*('6_기대효과'!$K$7/'d_고정'!$B$9))*(1-R1085)</f>
        <v/>
      </c>
      <c r="AA1085">
        <f>W1085*L1085*(1-R1085-'d_고정'!$B$13)+U1085*MAX(N1085-'d_고정'!$B$10*P1085*('6_기대효과'!$K$7/'d_고정'!$B$9),0)*Q1085*(1-R1085)</f>
        <v/>
      </c>
      <c r="AB1085">
        <f>Y1085+Z1085</f>
        <v/>
      </c>
      <c r="AC1085">
        <f>Y1085/('d_고정'!$B$5*'6_기대효과'!$H$7/8)/'d_고정'!$B$6</f>
        <v/>
      </c>
      <c r="AD1085">
        <f>Y1085/('d_고정'!$B$8*'6_기대효과'!$H$7/8)</f>
        <v/>
      </c>
    </row>
    <row r="1086">
      <c r="A1086">
        <f>RAND()</f>
        <v/>
      </c>
      <c r="B1086">
        <f>IF('d_시나리오'!$J$2='d_시나리오'!$H$2,'d_시나리오'!$I$2,IF(A1086&lt;('d_시나리오'!$I$2-'d_시나리오'!$H$2)/('d_시나리오'!$J$2-'d_시나리오'!$H$2),'d_시나리오'!$H$2+SQRT(A1086*('d_시나리오'!$J$2-'d_시나리오'!$H$2)*('d_시나리오'!$I$2-'d_시나리오'!$H$2)),'d_시나리오'!$J$2-SQRT((1-A1086)*('d_시나리오'!$J$2-'d_시나리오'!$H$2)*('d_시나리오'!$J$2-'d_시나리오'!$I$2))))</f>
        <v/>
      </c>
      <c r="C1086">
        <f>RAND()</f>
        <v/>
      </c>
      <c r="D1086">
        <f>BETAINV(RAND(),IF(C1086&lt;'d_고정'!$B$26,'d_고정'!$B$23,'d_고정'!$B$16)+1,'d_고정'!$B$17-IF(C1086&lt;'d_고정'!$B$26,'d_고정'!$B$23,'d_고정'!$B$16)+1)*('d_고정'!$B$14+('d_고정'!$B$15-'d_고정'!$B$14)*RAND())</f>
        <v/>
      </c>
      <c r="E1086">
        <f>INDEX('d_분포'!$A$2:$A$28,RANDBETWEEN(1,27))</f>
        <v/>
      </c>
      <c r="F1086">
        <f>INDEX('d_분포'!$C$2:$C$5,RANDBETWEEN(1,4))*(0.9+0.2*RAND())</f>
        <v/>
      </c>
      <c r="G1086">
        <f>RAND()</f>
        <v/>
      </c>
      <c r="H1086">
        <f>(F1086+(1-F1086)*('d_고정'!$B$22*BETAINV(RAND(),IF(G1086&lt;'d_고정'!$B$26,'d_고정'!$B$25,'d_고정'!$B$20)+1,'d_고정'!$B$21-IF(G1086&lt;'d_고정'!$B$26,'d_고정'!$B$25,'d_고정'!$B$20)+1)+(1-'d_고정'!$B$22)*BETAINV(RAND(),IF(G1086&lt;'d_고정'!$B$26,'d_고정'!$B$24,'d_고정'!$B$18)+1,'d_고정'!$B$19-IF(G1086&lt;'d_고정'!$B$26,'d_고정'!$B$24,'d_고정'!$B$18)+1))*('d_고정'!$B$14+('d_고정'!$B$15-'d_고정'!$B$14)*RAND()))/F1086</f>
        <v/>
      </c>
      <c r="I1086">
        <f>RAND()</f>
        <v/>
      </c>
      <c r="J1086">
        <f>IF('d_시나리오'!$J$3='d_시나리오'!$H$3,'d_시나리오'!$I$3,IF(I1086&lt;('d_시나리오'!$I$3-'d_시나리오'!$H$3)/('d_시나리오'!$J$3-'d_시나리오'!$H$3),'d_시나리오'!$H$3+SQRT(I1086*('d_시나리오'!$J$3-'d_시나리오'!$H$3)*('d_시나리오'!$I$3-'d_시나리오'!$H$3)),'d_시나리오'!$J$3-SQRT((1-I1086)*('d_시나리오'!$J$3-'d_시나리오'!$H$3)*('d_시나리오'!$J$3-'d_시나리오'!$I$3))))</f>
        <v/>
      </c>
      <c r="K1086">
        <f>RAND()</f>
        <v/>
      </c>
      <c r="L1086">
        <f>IF('d_시나리오'!$J$4='d_시나리오'!$H$4,'d_시나리오'!$I$4,IF(K1086&lt;('d_시나리오'!$I$4-'d_시나리오'!$H$4)/('d_시나리오'!$J$4-'d_시나리오'!$H$4),'d_시나리오'!$H$4+SQRT(K1086*('d_시나리오'!$J$4-'d_시나리오'!$H$4)*('d_시나리오'!$I$4-'d_시나리오'!$H$4)),'d_시나리오'!$J$4-SQRT((1-K1086)*('d_시나리오'!$J$4-'d_시나리오'!$H$4)*('d_시나리오'!$J$4-'d_시나리오'!$I$4))))</f>
        <v/>
      </c>
      <c r="M1086">
        <f>RAND()</f>
        <v/>
      </c>
      <c r="N1086">
        <f>IF('d_시나리오'!$J$5='d_시나리오'!$H$5,'d_시나리오'!$I$5,IF(M1086&lt;('d_시나리오'!$I$5-'d_시나리오'!$H$5)/('d_시나리오'!$J$5-'d_시나리오'!$H$5),'d_시나리오'!$H$5+SQRT(M1086*('d_시나리오'!$J$5-'d_시나리오'!$H$5)*('d_시나리오'!$I$5-'d_시나리오'!$H$5)),'d_시나리오'!$J$5-SQRT((1-M1086)*('d_시나리오'!$J$5-'d_시나리오'!$H$5)*('d_시나리오'!$J$5-'d_시나리오'!$I$5))))</f>
        <v/>
      </c>
      <c r="O1086">
        <f>RAND()</f>
        <v/>
      </c>
      <c r="P1086">
        <f>IF('d_시나리오'!$J$6='d_시나리오'!$H$6,'d_시나리오'!$I$6,IF(O1086&lt;('d_시나리오'!$I$6-'d_시나리오'!$H$6)/('d_시나리오'!$J$6-'d_시나리오'!$H$6),'d_시나리오'!$H$6+SQRT(O1086*('d_시나리오'!$J$6-'d_시나리오'!$H$6)*('d_시나리오'!$I$6-'d_시나리오'!$H$6)),'d_시나리오'!$J$6-SQRT((1-O1086)*('d_시나리오'!$J$6-'d_시나리오'!$H$6)*('d_시나리오'!$J$6-'d_시나리오'!$I$6))))</f>
        <v/>
      </c>
      <c r="Q1086">
        <f>INDEX('d_분포'!$B$2:$B$57,RANDBETWEEN(1,56))</f>
        <v/>
      </c>
      <c r="R1086">
        <f>BETAINV(RAND(),5,5)</f>
        <v/>
      </c>
      <c r="S1086">
        <f>'d_고정'!$B$1*'6_기대효과'!$H$7*('d_시나리오'!$I$7/'d_고정'!$B$2)*B1086</f>
        <v/>
      </c>
      <c r="T1086">
        <f>S1086*D1086</f>
        <v/>
      </c>
      <c r="U1086">
        <f>S1086*F1086*H1086</f>
        <v/>
      </c>
      <c r="V1086">
        <f>S1086*F1086*(H1086-1)</f>
        <v/>
      </c>
      <c r="W1086">
        <f>U1086*J1086</f>
        <v/>
      </c>
      <c r="X1086">
        <f>T1086+W1086</f>
        <v/>
      </c>
      <c r="Y1086">
        <f>(T1086*E1086+W1086*L1086)*(1-R1086-'d_고정'!$B$13)</f>
        <v/>
      </c>
      <c r="Z1086">
        <f>(U1086*N1086*Q1086+'d_고정'!$B$3*('6_기대효과'!$H$7/8)*Q1086*'d_고정'!$B$10*P1086*('6_기대효과'!$K$7/'d_고정'!$B$9))*(1-R1086)</f>
        <v/>
      </c>
      <c r="AA1086">
        <f>W1086*L1086*(1-R1086-'d_고정'!$B$13)+U1086*MAX(N1086-'d_고정'!$B$10*P1086*('6_기대효과'!$K$7/'d_고정'!$B$9),0)*Q1086*(1-R1086)</f>
        <v/>
      </c>
      <c r="AB1086">
        <f>Y1086+Z1086</f>
        <v/>
      </c>
      <c r="AC1086">
        <f>Y1086/('d_고정'!$B$5*'6_기대효과'!$H$7/8)/'d_고정'!$B$6</f>
        <v/>
      </c>
      <c r="AD1086">
        <f>Y1086/('d_고정'!$B$8*'6_기대효과'!$H$7/8)</f>
        <v/>
      </c>
    </row>
    <row r="1087">
      <c r="A1087">
        <f>RAND()</f>
        <v/>
      </c>
      <c r="B1087">
        <f>IF('d_시나리오'!$J$2='d_시나리오'!$H$2,'d_시나리오'!$I$2,IF(A1087&lt;('d_시나리오'!$I$2-'d_시나리오'!$H$2)/('d_시나리오'!$J$2-'d_시나리오'!$H$2),'d_시나리오'!$H$2+SQRT(A1087*('d_시나리오'!$J$2-'d_시나리오'!$H$2)*('d_시나리오'!$I$2-'d_시나리오'!$H$2)),'d_시나리오'!$J$2-SQRT((1-A1087)*('d_시나리오'!$J$2-'d_시나리오'!$H$2)*('d_시나리오'!$J$2-'d_시나리오'!$I$2))))</f>
        <v/>
      </c>
      <c r="C1087">
        <f>RAND()</f>
        <v/>
      </c>
      <c r="D1087">
        <f>BETAINV(RAND(),IF(C1087&lt;'d_고정'!$B$26,'d_고정'!$B$23,'d_고정'!$B$16)+1,'d_고정'!$B$17-IF(C1087&lt;'d_고정'!$B$26,'d_고정'!$B$23,'d_고정'!$B$16)+1)*('d_고정'!$B$14+('d_고정'!$B$15-'d_고정'!$B$14)*RAND())</f>
        <v/>
      </c>
      <c r="E1087">
        <f>INDEX('d_분포'!$A$2:$A$28,RANDBETWEEN(1,27))</f>
        <v/>
      </c>
      <c r="F1087">
        <f>INDEX('d_분포'!$C$2:$C$5,RANDBETWEEN(1,4))*(0.9+0.2*RAND())</f>
        <v/>
      </c>
      <c r="G1087">
        <f>RAND()</f>
        <v/>
      </c>
      <c r="H1087">
        <f>(F1087+(1-F1087)*('d_고정'!$B$22*BETAINV(RAND(),IF(G1087&lt;'d_고정'!$B$26,'d_고정'!$B$25,'d_고정'!$B$20)+1,'d_고정'!$B$21-IF(G1087&lt;'d_고정'!$B$26,'d_고정'!$B$25,'d_고정'!$B$20)+1)+(1-'d_고정'!$B$22)*BETAINV(RAND(),IF(G1087&lt;'d_고정'!$B$26,'d_고정'!$B$24,'d_고정'!$B$18)+1,'d_고정'!$B$19-IF(G1087&lt;'d_고정'!$B$26,'d_고정'!$B$24,'d_고정'!$B$18)+1))*('d_고정'!$B$14+('d_고정'!$B$15-'d_고정'!$B$14)*RAND()))/F1087</f>
        <v/>
      </c>
      <c r="I1087">
        <f>RAND()</f>
        <v/>
      </c>
      <c r="J1087">
        <f>IF('d_시나리오'!$J$3='d_시나리오'!$H$3,'d_시나리오'!$I$3,IF(I1087&lt;('d_시나리오'!$I$3-'d_시나리오'!$H$3)/('d_시나리오'!$J$3-'d_시나리오'!$H$3),'d_시나리오'!$H$3+SQRT(I1087*('d_시나리오'!$J$3-'d_시나리오'!$H$3)*('d_시나리오'!$I$3-'d_시나리오'!$H$3)),'d_시나리오'!$J$3-SQRT((1-I1087)*('d_시나리오'!$J$3-'d_시나리오'!$H$3)*('d_시나리오'!$J$3-'d_시나리오'!$I$3))))</f>
        <v/>
      </c>
      <c r="K1087">
        <f>RAND()</f>
        <v/>
      </c>
      <c r="L1087">
        <f>IF('d_시나리오'!$J$4='d_시나리오'!$H$4,'d_시나리오'!$I$4,IF(K1087&lt;('d_시나리오'!$I$4-'d_시나리오'!$H$4)/('d_시나리오'!$J$4-'d_시나리오'!$H$4),'d_시나리오'!$H$4+SQRT(K1087*('d_시나리오'!$J$4-'d_시나리오'!$H$4)*('d_시나리오'!$I$4-'d_시나리오'!$H$4)),'d_시나리오'!$J$4-SQRT((1-K1087)*('d_시나리오'!$J$4-'d_시나리오'!$H$4)*('d_시나리오'!$J$4-'d_시나리오'!$I$4))))</f>
        <v/>
      </c>
      <c r="M1087">
        <f>RAND()</f>
        <v/>
      </c>
      <c r="N1087">
        <f>IF('d_시나리오'!$J$5='d_시나리오'!$H$5,'d_시나리오'!$I$5,IF(M1087&lt;('d_시나리오'!$I$5-'d_시나리오'!$H$5)/('d_시나리오'!$J$5-'d_시나리오'!$H$5),'d_시나리오'!$H$5+SQRT(M1087*('d_시나리오'!$J$5-'d_시나리오'!$H$5)*('d_시나리오'!$I$5-'d_시나리오'!$H$5)),'d_시나리오'!$J$5-SQRT((1-M1087)*('d_시나리오'!$J$5-'d_시나리오'!$H$5)*('d_시나리오'!$J$5-'d_시나리오'!$I$5))))</f>
        <v/>
      </c>
      <c r="O1087">
        <f>RAND()</f>
        <v/>
      </c>
      <c r="P1087">
        <f>IF('d_시나리오'!$J$6='d_시나리오'!$H$6,'d_시나리오'!$I$6,IF(O1087&lt;('d_시나리오'!$I$6-'d_시나리오'!$H$6)/('d_시나리오'!$J$6-'d_시나리오'!$H$6),'d_시나리오'!$H$6+SQRT(O1087*('d_시나리오'!$J$6-'d_시나리오'!$H$6)*('d_시나리오'!$I$6-'d_시나리오'!$H$6)),'d_시나리오'!$J$6-SQRT((1-O1087)*('d_시나리오'!$J$6-'d_시나리오'!$H$6)*('d_시나리오'!$J$6-'d_시나리오'!$I$6))))</f>
        <v/>
      </c>
      <c r="Q1087">
        <f>INDEX('d_분포'!$B$2:$B$57,RANDBETWEEN(1,56))</f>
        <v/>
      </c>
      <c r="R1087">
        <f>BETAINV(RAND(),5,5)</f>
        <v/>
      </c>
      <c r="S1087">
        <f>'d_고정'!$B$1*'6_기대효과'!$H$7*('d_시나리오'!$I$7/'d_고정'!$B$2)*B1087</f>
        <v/>
      </c>
      <c r="T1087">
        <f>S1087*D1087</f>
        <v/>
      </c>
      <c r="U1087">
        <f>S1087*F1087*H1087</f>
        <v/>
      </c>
      <c r="V1087">
        <f>S1087*F1087*(H1087-1)</f>
        <v/>
      </c>
      <c r="W1087">
        <f>U1087*J1087</f>
        <v/>
      </c>
      <c r="X1087">
        <f>T1087+W1087</f>
        <v/>
      </c>
      <c r="Y1087">
        <f>(T1087*E1087+W1087*L1087)*(1-R1087-'d_고정'!$B$13)</f>
        <v/>
      </c>
      <c r="Z1087">
        <f>(U1087*N1087*Q1087+'d_고정'!$B$3*('6_기대효과'!$H$7/8)*Q1087*'d_고정'!$B$10*P1087*('6_기대효과'!$K$7/'d_고정'!$B$9))*(1-R1087)</f>
        <v/>
      </c>
      <c r="AA1087">
        <f>W1087*L1087*(1-R1087-'d_고정'!$B$13)+U1087*MAX(N1087-'d_고정'!$B$10*P1087*('6_기대효과'!$K$7/'d_고정'!$B$9),0)*Q1087*(1-R1087)</f>
        <v/>
      </c>
      <c r="AB1087">
        <f>Y1087+Z1087</f>
        <v/>
      </c>
      <c r="AC1087">
        <f>Y1087/('d_고정'!$B$5*'6_기대효과'!$H$7/8)/'d_고정'!$B$6</f>
        <v/>
      </c>
      <c r="AD1087">
        <f>Y1087/('d_고정'!$B$8*'6_기대효과'!$H$7/8)</f>
        <v/>
      </c>
    </row>
    <row r="1088">
      <c r="A1088">
        <f>RAND()</f>
        <v/>
      </c>
      <c r="B1088">
        <f>IF('d_시나리오'!$J$2='d_시나리오'!$H$2,'d_시나리오'!$I$2,IF(A1088&lt;('d_시나리오'!$I$2-'d_시나리오'!$H$2)/('d_시나리오'!$J$2-'d_시나리오'!$H$2),'d_시나리오'!$H$2+SQRT(A1088*('d_시나리오'!$J$2-'d_시나리오'!$H$2)*('d_시나리오'!$I$2-'d_시나리오'!$H$2)),'d_시나리오'!$J$2-SQRT((1-A1088)*('d_시나리오'!$J$2-'d_시나리오'!$H$2)*('d_시나리오'!$J$2-'d_시나리오'!$I$2))))</f>
        <v/>
      </c>
      <c r="C1088">
        <f>RAND()</f>
        <v/>
      </c>
      <c r="D1088">
        <f>BETAINV(RAND(),IF(C1088&lt;'d_고정'!$B$26,'d_고정'!$B$23,'d_고정'!$B$16)+1,'d_고정'!$B$17-IF(C1088&lt;'d_고정'!$B$26,'d_고정'!$B$23,'d_고정'!$B$16)+1)*('d_고정'!$B$14+('d_고정'!$B$15-'d_고정'!$B$14)*RAND())</f>
        <v/>
      </c>
      <c r="E1088">
        <f>INDEX('d_분포'!$A$2:$A$28,RANDBETWEEN(1,27))</f>
        <v/>
      </c>
      <c r="F1088">
        <f>INDEX('d_분포'!$C$2:$C$5,RANDBETWEEN(1,4))*(0.9+0.2*RAND())</f>
        <v/>
      </c>
      <c r="G1088">
        <f>RAND()</f>
        <v/>
      </c>
      <c r="H1088">
        <f>(F1088+(1-F1088)*('d_고정'!$B$22*BETAINV(RAND(),IF(G1088&lt;'d_고정'!$B$26,'d_고정'!$B$25,'d_고정'!$B$20)+1,'d_고정'!$B$21-IF(G1088&lt;'d_고정'!$B$26,'d_고정'!$B$25,'d_고정'!$B$20)+1)+(1-'d_고정'!$B$22)*BETAINV(RAND(),IF(G1088&lt;'d_고정'!$B$26,'d_고정'!$B$24,'d_고정'!$B$18)+1,'d_고정'!$B$19-IF(G1088&lt;'d_고정'!$B$26,'d_고정'!$B$24,'d_고정'!$B$18)+1))*('d_고정'!$B$14+('d_고정'!$B$15-'d_고정'!$B$14)*RAND()))/F1088</f>
        <v/>
      </c>
      <c r="I1088">
        <f>RAND()</f>
        <v/>
      </c>
      <c r="J1088">
        <f>IF('d_시나리오'!$J$3='d_시나리오'!$H$3,'d_시나리오'!$I$3,IF(I1088&lt;('d_시나리오'!$I$3-'d_시나리오'!$H$3)/('d_시나리오'!$J$3-'d_시나리오'!$H$3),'d_시나리오'!$H$3+SQRT(I1088*('d_시나리오'!$J$3-'d_시나리오'!$H$3)*('d_시나리오'!$I$3-'d_시나리오'!$H$3)),'d_시나리오'!$J$3-SQRT((1-I1088)*('d_시나리오'!$J$3-'d_시나리오'!$H$3)*('d_시나리오'!$J$3-'d_시나리오'!$I$3))))</f>
        <v/>
      </c>
      <c r="K1088">
        <f>RAND()</f>
        <v/>
      </c>
      <c r="L1088">
        <f>IF('d_시나리오'!$J$4='d_시나리오'!$H$4,'d_시나리오'!$I$4,IF(K1088&lt;('d_시나리오'!$I$4-'d_시나리오'!$H$4)/('d_시나리오'!$J$4-'d_시나리오'!$H$4),'d_시나리오'!$H$4+SQRT(K1088*('d_시나리오'!$J$4-'d_시나리오'!$H$4)*('d_시나리오'!$I$4-'d_시나리오'!$H$4)),'d_시나리오'!$J$4-SQRT((1-K1088)*('d_시나리오'!$J$4-'d_시나리오'!$H$4)*('d_시나리오'!$J$4-'d_시나리오'!$I$4))))</f>
        <v/>
      </c>
      <c r="M1088">
        <f>RAND()</f>
        <v/>
      </c>
      <c r="N1088">
        <f>IF('d_시나리오'!$J$5='d_시나리오'!$H$5,'d_시나리오'!$I$5,IF(M1088&lt;('d_시나리오'!$I$5-'d_시나리오'!$H$5)/('d_시나리오'!$J$5-'d_시나리오'!$H$5),'d_시나리오'!$H$5+SQRT(M1088*('d_시나리오'!$J$5-'d_시나리오'!$H$5)*('d_시나리오'!$I$5-'d_시나리오'!$H$5)),'d_시나리오'!$J$5-SQRT((1-M1088)*('d_시나리오'!$J$5-'d_시나리오'!$H$5)*('d_시나리오'!$J$5-'d_시나리오'!$I$5))))</f>
        <v/>
      </c>
      <c r="O1088">
        <f>RAND()</f>
        <v/>
      </c>
      <c r="P1088">
        <f>IF('d_시나리오'!$J$6='d_시나리오'!$H$6,'d_시나리오'!$I$6,IF(O1088&lt;('d_시나리오'!$I$6-'d_시나리오'!$H$6)/('d_시나리오'!$J$6-'d_시나리오'!$H$6),'d_시나리오'!$H$6+SQRT(O1088*('d_시나리오'!$J$6-'d_시나리오'!$H$6)*('d_시나리오'!$I$6-'d_시나리오'!$H$6)),'d_시나리오'!$J$6-SQRT((1-O1088)*('d_시나리오'!$J$6-'d_시나리오'!$H$6)*('d_시나리오'!$J$6-'d_시나리오'!$I$6))))</f>
        <v/>
      </c>
      <c r="Q1088">
        <f>INDEX('d_분포'!$B$2:$B$57,RANDBETWEEN(1,56))</f>
        <v/>
      </c>
      <c r="R1088">
        <f>BETAINV(RAND(),5,5)</f>
        <v/>
      </c>
      <c r="S1088">
        <f>'d_고정'!$B$1*'6_기대효과'!$H$7*('d_시나리오'!$I$7/'d_고정'!$B$2)*B1088</f>
        <v/>
      </c>
      <c r="T1088">
        <f>S1088*D1088</f>
        <v/>
      </c>
      <c r="U1088">
        <f>S1088*F1088*H1088</f>
        <v/>
      </c>
      <c r="V1088">
        <f>S1088*F1088*(H1088-1)</f>
        <v/>
      </c>
      <c r="W1088">
        <f>U1088*J1088</f>
        <v/>
      </c>
      <c r="X1088">
        <f>T1088+W1088</f>
        <v/>
      </c>
      <c r="Y1088">
        <f>(T1088*E1088+W1088*L1088)*(1-R1088-'d_고정'!$B$13)</f>
        <v/>
      </c>
      <c r="Z1088">
        <f>(U1088*N1088*Q1088+'d_고정'!$B$3*('6_기대효과'!$H$7/8)*Q1088*'d_고정'!$B$10*P1088*('6_기대효과'!$K$7/'d_고정'!$B$9))*(1-R1088)</f>
        <v/>
      </c>
      <c r="AA1088">
        <f>W1088*L1088*(1-R1088-'d_고정'!$B$13)+U1088*MAX(N1088-'d_고정'!$B$10*P1088*('6_기대효과'!$K$7/'d_고정'!$B$9),0)*Q1088*(1-R1088)</f>
        <v/>
      </c>
      <c r="AB1088">
        <f>Y1088+Z1088</f>
        <v/>
      </c>
      <c r="AC1088">
        <f>Y1088/('d_고정'!$B$5*'6_기대효과'!$H$7/8)/'d_고정'!$B$6</f>
        <v/>
      </c>
      <c r="AD1088">
        <f>Y1088/('d_고정'!$B$8*'6_기대효과'!$H$7/8)</f>
        <v/>
      </c>
    </row>
    <row r="1089">
      <c r="A1089">
        <f>RAND()</f>
        <v/>
      </c>
      <c r="B1089">
        <f>IF('d_시나리오'!$J$2='d_시나리오'!$H$2,'d_시나리오'!$I$2,IF(A1089&lt;('d_시나리오'!$I$2-'d_시나리오'!$H$2)/('d_시나리오'!$J$2-'d_시나리오'!$H$2),'d_시나리오'!$H$2+SQRT(A1089*('d_시나리오'!$J$2-'d_시나리오'!$H$2)*('d_시나리오'!$I$2-'d_시나리오'!$H$2)),'d_시나리오'!$J$2-SQRT((1-A1089)*('d_시나리오'!$J$2-'d_시나리오'!$H$2)*('d_시나리오'!$J$2-'d_시나리오'!$I$2))))</f>
        <v/>
      </c>
      <c r="C1089">
        <f>RAND()</f>
        <v/>
      </c>
      <c r="D1089">
        <f>BETAINV(RAND(),IF(C1089&lt;'d_고정'!$B$26,'d_고정'!$B$23,'d_고정'!$B$16)+1,'d_고정'!$B$17-IF(C1089&lt;'d_고정'!$B$26,'d_고정'!$B$23,'d_고정'!$B$16)+1)*('d_고정'!$B$14+('d_고정'!$B$15-'d_고정'!$B$14)*RAND())</f>
        <v/>
      </c>
      <c r="E1089">
        <f>INDEX('d_분포'!$A$2:$A$28,RANDBETWEEN(1,27))</f>
        <v/>
      </c>
      <c r="F1089">
        <f>INDEX('d_분포'!$C$2:$C$5,RANDBETWEEN(1,4))*(0.9+0.2*RAND())</f>
        <v/>
      </c>
      <c r="G1089">
        <f>RAND()</f>
        <v/>
      </c>
      <c r="H1089">
        <f>(F1089+(1-F1089)*('d_고정'!$B$22*BETAINV(RAND(),IF(G1089&lt;'d_고정'!$B$26,'d_고정'!$B$25,'d_고정'!$B$20)+1,'d_고정'!$B$21-IF(G1089&lt;'d_고정'!$B$26,'d_고정'!$B$25,'d_고정'!$B$20)+1)+(1-'d_고정'!$B$22)*BETAINV(RAND(),IF(G1089&lt;'d_고정'!$B$26,'d_고정'!$B$24,'d_고정'!$B$18)+1,'d_고정'!$B$19-IF(G1089&lt;'d_고정'!$B$26,'d_고정'!$B$24,'d_고정'!$B$18)+1))*('d_고정'!$B$14+('d_고정'!$B$15-'d_고정'!$B$14)*RAND()))/F1089</f>
        <v/>
      </c>
      <c r="I1089">
        <f>RAND()</f>
        <v/>
      </c>
      <c r="J1089">
        <f>IF('d_시나리오'!$J$3='d_시나리오'!$H$3,'d_시나리오'!$I$3,IF(I1089&lt;('d_시나리오'!$I$3-'d_시나리오'!$H$3)/('d_시나리오'!$J$3-'d_시나리오'!$H$3),'d_시나리오'!$H$3+SQRT(I1089*('d_시나리오'!$J$3-'d_시나리오'!$H$3)*('d_시나리오'!$I$3-'d_시나리오'!$H$3)),'d_시나리오'!$J$3-SQRT((1-I1089)*('d_시나리오'!$J$3-'d_시나리오'!$H$3)*('d_시나리오'!$J$3-'d_시나리오'!$I$3))))</f>
        <v/>
      </c>
      <c r="K1089">
        <f>RAND()</f>
        <v/>
      </c>
      <c r="L1089">
        <f>IF('d_시나리오'!$J$4='d_시나리오'!$H$4,'d_시나리오'!$I$4,IF(K1089&lt;('d_시나리오'!$I$4-'d_시나리오'!$H$4)/('d_시나리오'!$J$4-'d_시나리오'!$H$4),'d_시나리오'!$H$4+SQRT(K1089*('d_시나리오'!$J$4-'d_시나리오'!$H$4)*('d_시나리오'!$I$4-'d_시나리오'!$H$4)),'d_시나리오'!$J$4-SQRT((1-K1089)*('d_시나리오'!$J$4-'d_시나리오'!$H$4)*('d_시나리오'!$J$4-'d_시나리오'!$I$4))))</f>
        <v/>
      </c>
      <c r="M1089">
        <f>RAND()</f>
        <v/>
      </c>
      <c r="N1089">
        <f>IF('d_시나리오'!$J$5='d_시나리오'!$H$5,'d_시나리오'!$I$5,IF(M1089&lt;('d_시나리오'!$I$5-'d_시나리오'!$H$5)/('d_시나리오'!$J$5-'d_시나리오'!$H$5),'d_시나리오'!$H$5+SQRT(M1089*('d_시나리오'!$J$5-'d_시나리오'!$H$5)*('d_시나리오'!$I$5-'d_시나리오'!$H$5)),'d_시나리오'!$J$5-SQRT((1-M1089)*('d_시나리오'!$J$5-'d_시나리오'!$H$5)*('d_시나리오'!$J$5-'d_시나리오'!$I$5))))</f>
        <v/>
      </c>
      <c r="O1089">
        <f>RAND()</f>
        <v/>
      </c>
      <c r="P1089">
        <f>IF('d_시나리오'!$J$6='d_시나리오'!$H$6,'d_시나리오'!$I$6,IF(O1089&lt;('d_시나리오'!$I$6-'d_시나리오'!$H$6)/('d_시나리오'!$J$6-'d_시나리오'!$H$6),'d_시나리오'!$H$6+SQRT(O1089*('d_시나리오'!$J$6-'d_시나리오'!$H$6)*('d_시나리오'!$I$6-'d_시나리오'!$H$6)),'d_시나리오'!$J$6-SQRT((1-O1089)*('d_시나리오'!$J$6-'d_시나리오'!$H$6)*('d_시나리오'!$J$6-'d_시나리오'!$I$6))))</f>
        <v/>
      </c>
      <c r="Q1089">
        <f>INDEX('d_분포'!$B$2:$B$57,RANDBETWEEN(1,56))</f>
        <v/>
      </c>
      <c r="R1089">
        <f>BETAINV(RAND(),5,5)</f>
        <v/>
      </c>
      <c r="S1089">
        <f>'d_고정'!$B$1*'6_기대효과'!$H$7*('d_시나리오'!$I$7/'d_고정'!$B$2)*B1089</f>
        <v/>
      </c>
      <c r="T1089">
        <f>S1089*D1089</f>
        <v/>
      </c>
      <c r="U1089">
        <f>S1089*F1089*H1089</f>
        <v/>
      </c>
      <c r="V1089">
        <f>S1089*F1089*(H1089-1)</f>
        <v/>
      </c>
      <c r="W1089">
        <f>U1089*J1089</f>
        <v/>
      </c>
      <c r="X1089">
        <f>T1089+W1089</f>
        <v/>
      </c>
      <c r="Y1089">
        <f>(T1089*E1089+W1089*L1089)*(1-R1089-'d_고정'!$B$13)</f>
        <v/>
      </c>
      <c r="Z1089">
        <f>(U1089*N1089*Q1089+'d_고정'!$B$3*('6_기대효과'!$H$7/8)*Q1089*'d_고정'!$B$10*P1089*('6_기대효과'!$K$7/'d_고정'!$B$9))*(1-R1089)</f>
        <v/>
      </c>
      <c r="AA1089">
        <f>W1089*L1089*(1-R1089-'d_고정'!$B$13)+U1089*MAX(N1089-'d_고정'!$B$10*P1089*('6_기대효과'!$K$7/'d_고정'!$B$9),0)*Q1089*(1-R1089)</f>
        <v/>
      </c>
      <c r="AB1089">
        <f>Y1089+Z1089</f>
        <v/>
      </c>
      <c r="AC1089">
        <f>Y1089/('d_고정'!$B$5*'6_기대효과'!$H$7/8)/'d_고정'!$B$6</f>
        <v/>
      </c>
      <c r="AD1089">
        <f>Y1089/('d_고정'!$B$8*'6_기대효과'!$H$7/8)</f>
        <v/>
      </c>
    </row>
    <row r="1090">
      <c r="A1090">
        <f>RAND()</f>
        <v/>
      </c>
      <c r="B1090">
        <f>IF('d_시나리오'!$J$2='d_시나리오'!$H$2,'d_시나리오'!$I$2,IF(A1090&lt;('d_시나리오'!$I$2-'d_시나리오'!$H$2)/('d_시나리오'!$J$2-'d_시나리오'!$H$2),'d_시나리오'!$H$2+SQRT(A1090*('d_시나리오'!$J$2-'d_시나리오'!$H$2)*('d_시나리오'!$I$2-'d_시나리오'!$H$2)),'d_시나리오'!$J$2-SQRT((1-A1090)*('d_시나리오'!$J$2-'d_시나리오'!$H$2)*('d_시나리오'!$J$2-'d_시나리오'!$I$2))))</f>
        <v/>
      </c>
      <c r="C1090">
        <f>RAND()</f>
        <v/>
      </c>
      <c r="D1090">
        <f>BETAINV(RAND(),IF(C1090&lt;'d_고정'!$B$26,'d_고정'!$B$23,'d_고정'!$B$16)+1,'d_고정'!$B$17-IF(C1090&lt;'d_고정'!$B$26,'d_고정'!$B$23,'d_고정'!$B$16)+1)*('d_고정'!$B$14+('d_고정'!$B$15-'d_고정'!$B$14)*RAND())</f>
        <v/>
      </c>
      <c r="E1090">
        <f>INDEX('d_분포'!$A$2:$A$28,RANDBETWEEN(1,27))</f>
        <v/>
      </c>
      <c r="F1090">
        <f>INDEX('d_분포'!$C$2:$C$5,RANDBETWEEN(1,4))*(0.9+0.2*RAND())</f>
        <v/>
      </c>
      <c r="G1090">
        <f>RAND()</f>
        <v/>
      </c>
      <c r="H1090">
        <f>(F1090+(1-F1090)*('d_고정'!$B$22*BETAINV(RAND(),IF(G1090&lt;'d_고정'!$B$26,'d_고정'!$B$25,'d_고정'!$B$20)+1,'d_고정'!$B$21-IF(G1090&lt;'d_고정'!$B$26,'d_고정'!$B$25,'d_고정'!$B$20)+1)+(1-'d_고정'!$B$22)*BETAINV(RAND(),IF(G1090&lt;'d_고정'!$B$26,'d_고정'!$B$24,'d_고정'!$B$18)+1,'d_고정'!$B$19-IF(G1090&lt;'d_고정'!$B$26,'d_고정'!$B$24,'d_고정'!$B$18)+1))*('d_고정'!$B$14+('d_고정'!$B$15-'d_고정'!$B$14)*RAND()))/F1090</f>
        <v/>
      </c>
      <c r="I1090">
        <f>RAND()</f>
        <v/>
      </c>
      <c r="J1090">
        <f>IF('d_시나리오'!$J$3='d_시나리오'!$H$3,'d_시나리오'!$I$3,IF(I1090&lt;('d_시나리오'!$I$3-'d_시나리오'!$H$3)/('d_시나리오'!$J$3-'d_시나리오'!$H$3),'d_시나리오'!$H$3+SQRT(I1090*('d_시나리오'!$J$3-'d_시나리오'!$H$3)*('d_시나리오'!$I$3-'d_시나리오'!$H$3)),'d_시나리오'!$J$3-SQRT((1-I1090)*('d_시나리오'!$J$3-'d_시나리오'!$H$3)*('d_시나리오'!$J$3-'d_시나리오'!$I$3))))</f>
        <v/>
      </c>
      <c r="K1090">
        <f>RAND()</f>
        <v/>
      </c>
      <c r="L1090">
        <f>IF('d_시나리오'!$J$4='d_시나리오'!$H$4,'d_시나리오'!$I$4,IF(K1090&lt;('d_시나리오'!$I$4-'d_시나리오'!$H$4)/('d_시나리오'!$J$4-'d_시나리오'!$H$4),'d_시나리오'!$H$4+SQRT(K1090*('d_시나리오'!$J$4-'d_시나리오'!$H$4)*('d_시나리오'!$I$4-'d_시나리오'!$H$4)),'d_시나리오'!$J$4-SQRT((1-K1090)*('d_시나리오'!$J$4-'d_시나리오'!$H$4)*('d_시나리오'!$J$4-'d_시나리오'!$I$4))))</f>
        <v/>
      </c>
      <c r="M1090">
        <f>RAND()</f>
        <v/>
      </c>
      <c r="N1090">
        <f>IF('d_시나리오'!$J$5='d_시나리오'!$H$5,'d_시나리오'!$I$5,IF(M1090&lt;('d_시나리오'!$I$5-'d_시나리오'!$H$5)/('d_시나리오'!$J$5-'d_시나리오'!$H$5),'d_시나리오'!$H$5+SQRT(M1090*('d_시나리오'!$J$5-'d_시나리오'!$H$5)*('d_시나리오'!$I$5-'d_시나리오'!$H$5)),'d_시나리오'!$J$5-SQRT((1-M1090)*('d_시나리오'!$J$5-'d_시나리오'!$H$5)*('d_시나리오'!$J$5-'d_시나리오'!$I$5))))</f>
        <v/>
      </c>
      <c r="O1090">
        <f>RAND()</f>
        <v/>
      </c>
      <c r="P1090">
        <f>IF('d_시나리오'!$J$6='d_시나리오'!$H$6,'d_시나리오'!$I$6,IF(O1090&lt;('d_시나리오'!$I$6-'d_시나리오'!$H$6)/('d_시나리오'!$J$6-'d_시나리오'!$H$6),'d_시나리오'!$H$6+SQRT(O1090*('d_시나리오'!$J$6-'d_시나리오'!$H$6)*('d_시나리오'!$I$6-'d_시나리오'!$H$6)),'d_시나리오'!$J$6-SQRT((1-O1090)*('d_시나리오'!$J$6-'d_시나리오'!$H$6)*('d_시나리오'!$J$6-'d_시나리오'!$I$6))))</f>
        <v/>
      </c>
      <c r="Q1090">
        <f>INDEX('d_분포'!$B$2:$B$57,RANDBETWEEN(1,56))</f>
        <v/>
      </c>
      <c r="R1090">
        <f>BETAINV(RAND(),5,5)</f>
        <v/>
      </c>
      <c r="S1090">
        <f>'d_고정'!$B$1*'6_기대효과'!$H$7*('d_시나리오'!$I$7/'d_고정'!$B$2)*B1090</f>
        <v/>
      </c>
      <c r="T1090">
        <f>S1090*D1090</f>
        <v/>
      </c>
      <c r="U1090">
        <f>S1090*F1090*H1090</f>
        <v/>
      </c>
      <c r="V1090">
        <f>S1090*F1090*(H1090-1)</f>
        <v/>
      </c>
      <c r="W1090">
        <f>U1090*J1090</f>
        <v/>
      </c>
      <c r="X1090">
        <f>T1090+W1090</f>
        <v/>
      </c>
      <c r="Y1090">
        <f>(T1090*E1090+W1090*L1090)*(1-R1090-'d_고정'!$B$13)</f>
        <v/>
      </c>
      <c r="Z1090">
        <f>(U1090*N1090*Q1090+'d_고정'!$B$3*('6_기대효과'!$H$7/8)*Q1090*'d_고정'!$B$10*P1090*('6_기대효과'!$K$7/'d_고정'!$B$9))*(1-R1090)</f>
        <v/>
      </c>
      <c r="AA1090">
        <f>W1090*L1090*(1-R1090-'d_고정'!$B$13)+U1090*MAX(N1090-'d_고정'!$B$10*P1090*('6_기대효과'!$K$7/'d_고정'!$B$9),0)*Q1090*(1-R1090)</f>
        <v/>
      </c>
      <c r="AB1090">
        <f>Y1090+Z1090</f>
        <v/>
      </c>
      <c r="AC1090">
        <f>Y1090/('d_고정'!$B$5*'6_기대효과'!$H$7/8)/'d_고정'!$B$6</f>
        <v/>
      </c>
      <c r="AD1090">
        <f>Y1090/('d_고정'!$B$8*'6_기대효과'!$H$7/8)</f>
        <v/>
      </c>
    </row>
    <row r="1091">
      <c r="A1091">
        <f>RAND()</f>
        <v/>
      </c>
      <c r="B1091">
        <f>IF('d_시나리오'!$J$2='d_시나리오'!$H$2,'d_시나리오'!$I$2,IF(A1091&lt;('d_시나리오'!$I$2-'d_시나리오'!$H$2)/('d_시나리오'!$J$2-'d_시나리오'!$H$2),'d_시나리오'!$H$2+SQRT(A1091*('d_시나리오'!$J$2-'d_시나리오'!$H$2)*('d_시나리오'!$I$2-'d_시나리오'!$H$2)),'d_시나리오'!$J$2-SQRT((1-A1091)*('d_시나리오'!$J$2-'d_시나리오'!$H$2)*('d_시나리오'!$J$2-'d_시나리오'!$I$2))))</f>
        <v/>
      </c>
      <c r="C1091">
        <f>RAND()</f>
        <v/>
      </c>
      <c r="D1091">
        <f>BETAINV(RAND(),IF(C1091&lt;'d_고정'!$B$26,'d_고정'!$B$23,'d_고정'!$B$16)+1,'d_고정'!$B$17-IF(C1091&lt;'d_고정'!$B$26,'d_고정'!$B$23,'d_고정'!$B$16)+1)*('d_고정'!$B$14+('d_고정'!$B$15-'d_고정'!$B$14)*RAND())</f>
        <v/>
      </c>
      <c r="E1091">
        <f>INDEX('d_분포'!$A$2:$A$28,RANDBETWEEN(1,27))</f>
        <v/>
      </c>
      <c r="F1091">
        <f>INDEX('d_분포'!$C$2:$C$5,RANDBETWEEN(1,4))*(0.9+0.2*RAND())</f>
        <v/>
      </c>
      <c r="G1091">
        <f>RAND()</f>
        <v/>
      </c>
      <c r="H1091">
        <f>(F1091+(1-F1091)*('d_고정'!$B$22*BETAINV(RAND(),IF(G1091&lt;'d_고정'!$B$26,'d_고정'!$B$25,'d_고정'!$B$20)+1,'d_고정'!$B$21-IF(G1091&lt;'d_고정'!$B$26,'d_고정'!$B$25,'d_고정'!$B$20)+1)+(1-'d_고정'!$B$22)*BETAINV(RAND(),IF(G1091&lt;'d_고정'!$B$26,'d_고정'!$B$24,'d_고정'!$B$18)+1,'d_고정'!$B$19-IF(G1091&lt;'d_고정'!$B$26,'d_고정'!$B$24,'d_고정'!$B$18)+1))*('d_고정'!$B$14+('d_고정'!$B$15-'d_고정'!$B$14)*RAND()))/F1091</f>
        <v/>
      </c>
      <c r="I1091">
        <f>RAND()</f>
        <v/>
      </c>
      <c r="J1091">
        <f>IF('d_시나리오'!$J$3='d_시나리오'!$H$3,'d_시나리오'!$I$3,IF(I1091&lt;('d_시나리오'!$I$3-'d_시나리오'!$H$3)/('d_시나리오'!$J$3-'d_시나리오'!$H$3),'d_시나리오'!$H$3+SQRT(I1091*('d_시나리오'!$J$3-'d_시나리오'!$H$3)*('d_시나리오'!$I$3-'d_시나리오'!$H$3)),'d_시나리오'!$J$3-SQRT((1-I1091)*('d_시나리오'!$J$3-'d_시나리오'!$H$3)*('d_시나리오'!$J$3-'d_시나리오'!$I$3))))</f>
        <v/>
      </c>
      <c r="K1091">
        <f>RAND()</f>
        <v/>
      </c>
      <c r="L1091">
        <f>IF('d_시나리오'!$J$4='d_시나리오'!$H$4,'d_시나리오'!$I$4,IF(K1091&lt;('d_시나리오'!$I$4-'d_시나리오'!$H$4)/('d_시나리오'!$J$4-'d_시나리오'!$H$4),'d_시나리오'!$H$4+SQRT(K1091*('d_시나리오'!$J$4-'d_시나리오'!$H$4)*('d_시나리오'!$I$4-'d_시나리오'!$H$4)),'d_시나리오'!$J$4-SQRT((1-K1091)*('d_시나리오'!$J$4-'d_시나리오'!$H$4)*('d_시나리오'!$J$4-'d_시나리오'!$I$4))))</f>
        <v/>
      </c>
      <c r="M1091">
        <f>RAND()</f>
        <v/>
      </c>
      <c r="N1091">
        <f>IF('d_시나리오'!$J$5='d_시나리오'!$H$5,'d_시나리오'!$I$5,IF(M1091&lt;('d_시나리오'!$I$5-'d_시나리오'!$H$5)/('d_시나리오'!$J$5-'d_시나리오'!$H$5),'d_시나리오'!$H$5+SQRT(M1091*('d_시나리오'!$J$5-'d_시나리오'!$H$5)*('d_시나리오'!$I$5-'d_시나리오'!$H$5)),'d_시나리오'!$J$5-SQRT((1-M1091)*('d_시나리오'!$J$5-'d_시나리오'!$H$5)*('d_시나리오'!$J$5-'d_시나리오'!$I$5))))</f>
        <v/>
      </c>
      <c r="O1091">
        <f>RAND()</f>
        <v/>
      </c>
      <c r="P1091">
        <f>IF('d_시나리오'!$J$6='d_시나리오'!$H$6,'d_시나리오'!$I$6,IF(O1091&lt;('d_시나리오'!$I$6-'d_시나리오'!$H$6)/('d_시나리오'!$J$6-'d_시나리오'!$H$6),'d_시나리오'!$H$6+SQRT(O1091*('d_시나리오'!$J$6-'d_시나리오'!$H$6)*('d_시나리오'!$I$6-'d_시나리오'!$H$6)),'d_시나리오'!$J$6-SQRT((1-O1091)*('d_시나리오'!$J$6-'d_시나리오'!$H$6)*('d_시나리오'!$J$6-'d_시나리오'!$I$6))))</f>
        <v/>
      </c>
      <c r="Q1091">
        <f>INDEX('d_분포'!$B$2:$B$57,RANDBETWEEN(1,56))</f>
        <v/>
      </c>
      <c r="R1091">
        <f>BETAINV(RAND(),5,5)</f>
        <v/>
      </c>
      <c r="S1091">
        <f>'d_고정'!$B$1*'6_기대효과'!$H$7*('d_시나리오'!$I$7/'d_고정'!$B$2)*B1091</f>
        <v/>
      </c>
      <c r="T1091">
        <f>S1091*D1091</f>
        <v/>
      </c>
      <c r="U1091">
        <f>S1091*F1091*H1091</f>
        <v/>
      </c>
      <c r="V1091">
        <f>S1091*F1091*(H1091-1)</f>
        <v/>
      </c>
      <c r="W1091">
        <f>U1091*J1091</f>
        <v/>
      </c>
      <c r="X1091">
        <f>T1091+W1091</f>
        <v/>
      </c>
      <c r="Y1091">
        <f>(T1091*E1091+W1091*L1091)*(1-R1091-'d_고정'!$B$13)</f>
        <v/>
      </c>
      <c r="Z1091">
        <f>(U1091*N1091*Q1091+'d_고정'!$B$3*('6_기대효과'!$H$7/8)*Q1091*'d_고정'!$B$10*P1091*('6_기대효과'!$K$7/'d_고정'!$B$9))*(1-R1091)</f>
        <v/>
      </c>
      <c r="AA1091">
        <f>W1091*L1091*(1-R1091-'d_고정'!$B$13)+U1091*MAX(N1091-'d_고정'!$B$10*P1091*('6_기대효과'!$K$7/'d_고정'!$B$9),0)*Q1091*(1-R1091)</f>
        <v/>
      </c>
      <c r="AB1091">
        <f>Y1091+Z1091</f>
        <v/>
      </c>
      <c r="AC1091">
        <f>Y1091/('d_고정'!$B$5*'6_기대효과'!$H$7/8)/'d_고정'!$B$6</f>
        <v/>
      </c>
      <c r="AD1091">
        <f>Y1091/('d_고정'!$B$8*'6_기대효과'!$H$7/8)</f>
        <v/>
      </c>
    </row>
    <row r="1092">
      <c r="A1092">
        <f>RAND()</f>
        <v/>
      </c>
      <c r="B1092">
        <f>IF('d_시나리오'!$J$2='d_시나리오'!$H$2,'d_시나리오'!$I$2,IF(A1092&lt;('d_시나리오'!$I$2-'d_시나리오'!$H$2)/('d_시나리오'!$J$2-'d_시나리오'!$H$2),'d_시나리오'!$H$2+SQRT(A1092*('d_시나리오'!$J$2-'d_시나리오'!$H$2)*('d_시나리오'!$I$2-'d_시나리오'!$H$2)),'d_시나리오'!$J$2-SQRT((1-A1092)*('d_시나리오'!$J$2-'d_시나리오'!$H$2)*('d_시나리오'!$J$2-'d_시나리오'!$I$2))))</f>
        <v/>
      </c>
      <c r="C1092">
        <f>RAND()</f>
        <v/>
      </c>
      <c r="D1092">
        <f>BETAINV(RAND(),IF(C1092&lt;'d_고정'!$B$26,'d_고정'!$B$23,'d_고정'!$B$16)+1,'d_고정'!$B$17-IF(C1092&lt;'d_고정'!$B$26,'d_고정'!$B$23,'d_고정'!$B$16)+1)*('d_고정'!$B$14+('d_고정'!$B$15-'d_고정'!$B$14)*RAND())</f>
        <v/>
      </c>
      <c r="E1092">
        <f>INDEX('d_분포'!$A$2:$A$28,RANDBETWEEN(1,27))</f>
        <v/>
      </c>
      <c r="F1092">
        <f>INDEX('d_분포'!$C$2:$C$5,RANDBETWEEN(1,4))*(0.9+0.2*RAND())</f>
        <v/>
      </c>
      <c r="G1092">
        <f>RAND()</f>
        <v/>
      </c>
      <c r="H1092">
        <f>(F1092+(1-F1092)*('d_고정'!$B$22*BETAINV(RAND(),IF(G1092&lt;'d_고정'!$B$26,'d_고정'!$B$25,'d_고정'!$B$20)+1,'d_고정'!$B$21-IF(G1092&lt;'d_고정'!$B$26,'d_고정'!$B$25,'d_고정'!$B$20)+1)+(1-'d_고정'!$B$22)*BETAINV(RAND(),IF(G1092&lt;'d_고정'!$B$26,'d_고정'!$B$24,'d_고정'!$B$18)+1,'d_고정'!$B$19-IF(G1092&lt;'d_고정'!$B$26,'d_고정'!$B$24,'d_고정'!$B$18)+1))*('d_고정'!$B$14+('d_고정'!$B$15-'d_고정'!$B$14)*RAND()))/F1092</f>
        <v/>
      </c>
      <c r="I1092">
        <f>RAND()</f>
        <v/>
      </c>
      <c r="J1092">
        <f>IF('d_시나리오'!$J$3='d_시나리오'!$H$3,'d_시나리오'!$I$3,IF(I1092&lt;('d_시나리오'!$I$3-'d_시나리오'!$H$3)/('d_시나리오'!$J$3-'d_시나리오'!$H$3),'d_시나리오'!$H$3+SQRT(I1092*('d_시나리오'!$J$3-'d_시나리오'!$H$3)*('d_시나리오'!$I$3-'d_시나리오'!$H$3)),'d_시나리오'!$J$3-SQRT((1-I1092)*('d_시나리오'!$J$3-'d_시나리오'!$H$3)*('d_시나리오'!$J$3-'d_시나리오'!$I$3))))</f>
        <v/>
      </c>
      <c r="K1092">
        <f>RAND()</f>
        <v/>
      </c>
      <c r="L1092">
        <f>IF('d_시나리오'!$J$4='d_시나리오'!$H$4,'d_시나리오'!$I$4,IF(K1092&lt;('d_시나리오'!$I$4-'d_시나리오'!$H$4)/('d_시나리오'!$J$4-'d_시나리오'!$H$4),'d_시나리오'!$H$4+SQRT(K1092*('d_시나리오'!$J$4-'d_시나리오'!$H$4)*('d_시나리오'!$I$4-'d_시나리오'!$H$4)),'d_시나리오'!$J$4-SQRT((1-K1092)*('d_시나리오'!$J$4-'d_시나리오'!$H$4)*('d_시나리오'!$J$4-'d_시나리오'!$I$4))))</f>
        <v/>
      </c>
      <c r="M1092">
        <f>RAND()</f>
        <v/>
      </c>
      <c r="N1092">
        <f>IF('d_시나리오'!$J$5='d_시나리오'!$H$5,'d_시나리오'!$I$5,IF(M1092&lt;('d_시나리오'!$I$5-'d_시나리오'!$H$5)/('d_시나리오'!$J$5-'d_시나리오'!$H$5),'d_시나리오'!$H$5+SQRT(M1092*('d_시나리오'!$J$5-'d_시나리오'!$H$5)*('d_시나리오'!$I$5-'d_시나리오'!$H$5)),'d_시나리오'!$J$5-SQRT((1-M1092)*('d_시나리오'!$J$5-'d_시나리오'!$H$5)*('d_시나리오'!$J$5-'d_시나리오'!$I$5))))</f>
        <v/>
      </c>
      <c r="O1092">
        <f>RAND()</f>
        <v/>
      </c>
      <c r="P1092">
        <f>IF('d_시나리오'!$J$6='d_시나리오'!$H$6,'d_시나리오'!$I$6,IF(O1092&lt;('d_시나리오'!$I$6-'d_시나리오'!$H$6)/('d_시나리오'!$J$6-'d_시나리오'!$H$6),'d_시나리오'!$H$6+SQRT(O1092*('d_시나리오'!$J$6-'d_시나리오'!$H$6)*('d_시나리오'!$I$6-'d_시나리오'!$H$6)),'d_시나리오'!$J$6-SQRT((1-O1092)*('d_시나리오'!$J$6-'d_시나리오'!$H$6)*('d_시나리오'!$J$6-'d_시나리오'!$I$6))))</f>
        <v/>
      </c>
      <c r="Q1092">
        <f>INDEX('d_분포'!$B$2:$B$57,RANDBETWEEN(1,56))</f>
        <v/>
      </c>
      <c r="R1092">
        <f>BETAINV(RAND(),5,5)</f>
        <v/>
      </c>
      <c r="S1092">
        <f>'d_고정'!$B$1*'6_기대효과'!$H$7*('d_시나리오'!$I$7/'d_고정'!$B$2)*B1092</f>
        <v/>
      </c>
      <c r="T1092">
        <f>S1092*D1092</f>
        <v/>
      </c>
      <c r="U1092">
        <f>S1092*F1092*H1092</f>
        <v/>
      </c>
      <c r="V1092">
        <f>S1092*F1092*(H1092-1)</f>
        <v/>
      </c>
      <c r="W1092">
        <f>U1092*J1092</f>
        <v/>
      </c>
      <c r="X1092">
        <f>T1092+W1092</f>
        <v/>
      </c>
      <c r="Y1092">
        <f>(T1092*E1092+W1092*L1092)*(1-R1092-'d_고정'!$B$13)</f>
        <v/>
      </c>
      <c r="Z1092">
        <f>(U1092*N1092*Q1092+'d_고정'!$B$3*('6_기대효과'!$H$7/8)*Q1092*'d_고정'!$B$10*P1092*('6_기대효과'!$K$7/'d_고정'!$B$9))*(1-R1092)</f>
        <v/>
      </c>
      <c r="AA1092">
        <f>W1092*L1092*(1-R1092-'d_고정'!$B$13)+U1092*MAX(N1092-'d_고정'!$B$10*P1092*('6_기대효과'!$K$7/'d_고정'!$B$9),0)*Q1092*(1-R1092)</f>
        <v/>
      </c>
      <c r="AB1092">
        <f>Y1092+Z1092</f>
        <v/>
      </c>
      <c r="AC1092">
        <f>Y1092/('d_고정'!$B$5*'6_기대효과'!$H$7/8)/'d_고정'!$B$6</f>
        <v/>
      </c>
      <c r="AD1092">
        <f>Y1092/('d_고정'!$B$8*'6_기대효과'!$H$7/8)</f>
        <v/>
      </c>
    </row>
    <row r="1093">
      <c r="A1093">
        <f>RAND()</f>
        <v/>
      </c>
      <c r="B1093">
        <f>IF('d_시나리오'!$J$2='d_시나리오'!$H$2,'d_시나리오'!$I$2,IF(A1093&lt;('d_시나리오'!$I$2-'d_시나리오'!$H$2)/('d_시나리오'!$J$2-'d_시나리오'!$H$2),'d_시나리오'!$H$2+SQRT(A1093*('d_시나리오'!$J$2-'d_시나리오'!$H$2)*('d_시나리오'!$I$2-'d_시나리오'!$H$2)),'d_시나리오'!$J$2-SQRT((1-A1093)*('d_시나리오'!$J$2-'d_시나리오'!$H$2)*('d_시나리오'!$J$2-'d_시나리오'!$I$2))))</f>
        <v/>
      </c>
      <c r="C1093">
        <f>RAND()</f>
        <v/>
      </c>
      <c r="D1093">
        <f>BETAINV(RAND(),IF(C1093&lt;'d_고정'!$B$26,'d_고정'!$B$23,'d_고정'!$B$16)+1,'d_고정'!$B$17-IF(C1093&lt;'d_고정'!$B$26,'d_고정'!$B$23,'d_고정'!$B$16)+1)*('d_고정'!$B$14+('d_고정'!$B$15-'d_고정'!$B$14)*RAND())</f>
        <v/>
      </c>
      <c r="E1093">
        <f>INDEX('d_분포'!$A$2:$A$28,RANDBETWEEN(1,27))</f>
        <v/>
      </c>
      <c r="F1093">
        <f>INDEX('d_분포'!$C$2:$C$5,RANDBETWEEN(1,4))*(0.9+0.2*RAND())</f>
        <v/>
      </c>
      <c r="G1093">
        <f>RAND()</f>
        <v/>
      </c>
      <c r="H1093">
        <f>(F1093+(1-F1093)*('d_고정'!$B$22*BETAINV(RAND(),IF(G1093&lt;'d_고정'!$B$26,'d_고정'!$B$25,'d_고정'!$B$20)+1,'d_고정'!$B$21-IF(G1093&lt;'d_고정'!$B$26,'d_고정'!$B$25,'d_고정'!$B$20)+1)+(1-'d_고정'!$B$22)*BETAINV(RAND(),IF(G1093&lt;'d_고정'!$B$26,'d_고정'!$B$24,'d_고정'!$B$18)+1,'d_고정'!$B$19-IF(G1093&lt;'d_고정'!$B$26,'d_고정'!$B$24,'d_고정'!$B$18)+1))*('d_고정'!$B$14+('d_고정'!$B$15-'d_고정'!$B$14)*RAND()))/F1093</f>
        <v/>
      </c>
      <c r="I1093">
        <f>RAND()</f>
        <v/>
      </c>
      <c r="J1093">
        <f>IF('d_시나리오'!$J$3='d_시나리오'!$H$3,'d_시나리오'!$I$3,IF(I1093&lt;('d_시나리오'!$I$3-'d_시나리오'!$H$3)/('d_시나리오'!$J$3-'d_시나리오'!$H$3),'d_시나리오'!$H$3+SQRT(I1093*('d_시나리오'!$J$3-'d_시나리오'!$H$3)*('d_시나리오'!$I$3-'d_시나리오'!$H$3)),'d_시나리오'!$J$3-SQRT((1-I1093)*('d_시나리오'!$J$3-'d_시나리오'!$H$3)*('d_시나리오'!$J$3-'d_시나리오'!$I$3))))</f>
        <v/>
      </c>
      <c r="K1093">
        <f>RAND()</f>
        <v/>
      </c>
      <c r="L1093">
        <f>IF('d_시나리오'!$J$4='d_시나리오'!$H$4,'d_시나리오'!$I$4,IF(K1093&lt;('d_시나리오'!$I$4-'d_시나리오'!$H$4)/('d_시나리오'!$J$4-'d_시나리오'!$H$4),'d_시나리오'!$H$4+SQRT(K1093*('d_시나리오'!$J$4-'d_시나리오'!$H$4)*('d_시나리오'!$I$4-'d_시나리오'!$H$4)),'d_시나리오'!$J$4-SQRT((1-K1093)*('d_시나리오'!$J$4-'d_시나리오'!$H$4)*('d_시나리오'!$J$4-'d_시나리오'!$I$4))))</f>
        <v/>
      </c>
      <c r="M1093">
        <f>RAND()</f>
        <v/>
      </c>
      <c r="N1093">
        <f>IF('d_시나리오'!$J$5='d_시나리오'!$H$5,'d_시나리오'!$I$5,IF(M1093&lt;('d_시나리오'!$I$5-'d_시나리오'!$H$5)/('d_시나리오'!$J$5-'d_시나리오'!$H$5),'d_시나리오'!$H$5+SQRT(M1093*('d_시나리오'!$J$5-'d_시나리오'!$H$5)*('d_시나리오'!$I$5-'d_시나리오'!$H$5)),'d_시나리오'!$J$5-SQRT((1-M1093)*('d_시나리오'!$J$5-'d_시나리오'!$H$5)*('d_시나리오'!$J$5-'d_시나리오'!$I$5))))</f>
        <v/>
      </c>
      <c r="O1093">
        <f>RAND()</f>
        <v/>
      </c>
      <c r="P1093">
        <f>IF('d_시나리오'!$J$6='d_시나리오'!$H$6,'d_시나리오'!$I$6,IF(O1093&lt;('d_시나리오'!$I$6-'d_시나리오'!$H$6)/('d_시나리오'!$J$6-'d_시나리오'!$H$6),'d_시나리오'!$H$6+SQRT(O1093*('d_시나리오'!$J$6-'d_시나리오'!$H$6)*('d_시나리오'!$I$6-'d_시나리오'!$H$6)),'d_시나리오'!$J$6-SQRT((1-O1093)*('d_시나리오'!$J$6-'d_시나리오'!$H$6)*('d_시나리오'!$J$6-'d_시나리오'!$I$6))))</f>
        <v/>
      </c>
      <c r="Q1093">
        <f>INDEX('d_분포'!$B$2:$B$57,RANDBETWEEN(1,56))</f>
        <v/>
      </c>
      <c r="R1093">
        <f>BETAINV(RAND(),5,5)</f>
        <v/>
      </c>
      <c r="S1093">
        <f>'d_고정'!$B$1*'6_기대효과'!$H$7*('d_시나리오'!$I$7/'d_고정'!$B$2)*B1093</f>
        <v/>
      </c>
      <c r="T1093">
        <f>S1093*D1093</f>
        <v/>
      </c>
      <c r="U1093">
        <f>S1093*F1093*H1093</f>
        <v/>
      </c>
      <c r="V1093">
        <f>S1093*F1093*(H1093-1)</f>
        <v/>
      </c>
      <c r="W1093">
        <f>U1093*J1093</f>
        <v/>
      </c>
      <c r="X1093">
        <f>T1093+W1093</f>
        <v/>
      </c>
      <c r="Y1093">
        <f>(T1093*E1093+W1093*L1093)*(1-R1093-'d_고정'!$B$13)</f>
        <v/>
      </c>
      <c r="Z1093">
        <f>(U1093*N1093*Q1093+'d_고정'!$B$3*('6_기대효과'!$H$7/8)*Q1093*'d_고정'!$B$10*P1093*('6_기대효과'!$K$7/'d_고정'!$B$9))*(1-R1093)</f>
        <v/>
      </c>
      <c r="AA1093">
        <f>W1093*L1093*(1-R1093-'d_고정'!$B$13)+U1093*MAX(N1093-'d_고정'!$B$10*P1093*('6_기대효과'!$K$7/'d_고정'!$B$9),0)*Q1093*(1-R1093)</f>
        <v/>
      </c>
      <c r="AB1093">
        <f>Y1093+Z1093</f>
        <v/>
      </c>
      <c r="AC1093">
        <f>Y1093/('d_고정'!$B$5*'6_기대효과'!$H$7/8)/'d_고정'!$B$6</f>
        <v/>
      </c>
      <c r="AD1093">
        <f>Y1093/('d_고정'!$B$8*'6_기대효과'!$H$7/8)</f>
        <v/>
      </c>
    </row>
    <row r="1094">
      <c r="A1094">
        <f>RAND()</f>
        <v/>
      </c>
      <c r="B1094">
        <f>IF('d_시나리오'!$J$2='d_시나리오'!$H$2,'d_시나리오'!$I$2,IF(A1094&lt;('d_시나리오'!$I$2-'d_시나리오'!$H$2)/('d_시나리오'!$J$2-'d_시나리오'!$H$2),'d_시나리오'!$H$2+SQRT(A1094*('d_시나리오'!$J$2-'d_시나리오'!$H$2)*('d_시나리오'!$I$2-'d_시나리오'!$H$2)),'d_시나리오'!$J$2-SQRT((1-A1094)*('d_시나리오'!$J$2-'d_시나리오'!$H$2)*('d_시나리오'!$J$2-'d_시나리오'!$I$2))))</f>
        <v/>
      </c>
      <c r="C1094">
        <f>RAND()</f>
        <v/>
      </c>
      <c r="D1094">
        <f>BETAINV(RAND(),IF(C1094&lt;'d_고정'!$B$26,'d_고정'!$B$23,'d_고정'!$B$16)+1,'d_고정'!$B$17-IF(C1094&lt;'d_고정'!$B$26,'d_고정'!$B$23,'d_고정'!$B$16)+1)*('d_고정'!$B$14+('d_고정'!$B$15-'d_고정'!$B$14)*RAND())</f>
        <v/>
      </c>
      <c r="E1094">
        <f>INDEX('d_분포'!$A$2:$A$28,RANDBETWEEN(1,27))</f>
        <v/>
      </c>
      <c r="F1094">
        <f>INDEX('d_분포'!$C$2:$C$5,RANDBETWEEN(1,4))*(0.9+0.2*RAND())</f>
        <v/>
      </c>
      <c r="G1094">
        <f>RAND()</f>
        <v/>
      </c>
      <c r="H1094">
        <f>(F1094+(1-F1094)*('d_고정'!$B$22*BETAINV(RAND(),IF(G1094&lt;'d_고정'!$B$26,'d_고정'!$B$25,'d_고정'!$B$20)+1,'d_고정'!$B$21-IF(G1094&lt;'d_고정'!$B$26,'d_고정'!$B$25,'d_고정'!$B$20)+1)+(1-'d_고정'!$B$22)*BETAINV(RAND(),IF(G1094&lt;'d_고정'!$B$26,'d_고정'!$B$24,'d_고정'!$B$18)+1,'d_고정'!$B$19-IF(G1094&lt;'d_고정'!$B$26,'d_고정'!$B$24,'d_고정'!$B$18)+1))*('d_고정'!$B$14+('d_고정'!$B$15-'d_고정'!$B$14)*RAND()))/F1094</f>
        <v/>
      </c>
      <c r="I1094">
        <f>RAND()</f>
        <v/>
      </c>
      <c r="J1094">
        <f>IF('d_시나리오'!$J$3='d_시나리오'!$H$3,'d_시나리오'!$I$3,IF(I1094&lt;('d_시나리오'!$I$3-'d_시나리오'!$H$3)/('d_시나리오'!$J$3-'d_시나리오'!$H$3),'d_시나리오'!$H$3+SQRT(I1094*('d_시나리오'!$J$3-'d_시나리오'!$H$3)*('d_시나리오'!$I$3-'d_시나리오'!$H$3)),'d_시나리오'!$J$3-SQRT((1-I1094)*('d_시나리오'!$J$3-'d_시나리오'!$H$3)*('d_시나리오'!$J$3-'d_시나리오'!$I$3))))</f>
        <v/>
      </c>
      <c r="K1094">
        <f>RAND()</f>
        <v/>
      </c>
      <c r="L1094">
        <f>IF('d_시나리오'!$J$4='d_시나리오'!$H$4,'d_시나리오'!$I$4,IF(K1094&lt;('d_시나리오'!$I$4-'d_시나리오'!$H$4)/('d_시나리오'!$J$4-'d_시나리오'!$H$4),'d_시나리오'!$H$4+SQRT(K1094*('d_시나리오'!$J$4-'d_시나리오'!$H$4)*('d_시나리오'!$I$4-'d_시나리오'!$H$4)),'d_시나리오'!$J$4-SQRT((1-K1094)*('d_시나리오'!$J$4-'d_시나리오'!$H$4)*('d_시나리오'!$J$4-'d_시나리오'!$I$4))))</f>
        <v/>
      </c>
      <c r="M1094">
        <f>RAND()</f>
        <v/>
      </c>
      <c r="N1094">
        <f>IF('d_시나리오'!$J$5='d_시나리오'!$H$5,'d_시나리오'!$I$5,IF(M1094&lt;('d_시나리오'!$I$5-'d_시나리오'!$H$5)/('d_시나리오'!$J$5-'d_시나리오'!$H$5),'d_시나리오'!$H$5+SQRT(M1094*('d_시나리오'!$J$5-'d_시나리오'!$H$5)*('d_시나리오'!$I$5-'d_시나리오'!$H$5)),'d_시나리오'!$J$5-SQRT((1-M1094)*('d_시나리오'!$J$5-'d_시나리오'!$H$5)*('d_시나리오'!$J$5-'d_시나리오'!$I$5))))</f>
        <v/>
      </c>
      <c r="O1094">
        <f>RAND()</f>
        <v/>
      </c>
      <c r="P1094">
        <f>IF('d_시나리오'!$J$6='d_시나리오'!$H$6,'d_시나리오'!$I$6,IF(O1094&lt;('d_시나리오'!$I$6-'d_시나리오'!$H$6)/('d_시나리오'!$J$6-'d_시나리오'!$H$6),'d_시나리오'!$H$6+SQRT(O1094*('d_시나리오'!$J$6-'d_시나리오'!$H$6)*('d_시나리오'!$I$6-'d_시나리오'!$H$6)),'d_시나리오'!$J$6-SQRT((1-O1094)*('d_시나리오'!$J$6-'d_시나리오'!$H$6)*('d_시나리오'!$J$6-'d_시나리오'!$I$6))))</f>
        <v/>
      </c>
      <c r="Q1094">
        <f>INDEX('d_분포'!$B$2:$B$57,RANDBETWEEN(1,56))</f>
        <v/>
      </c>
      <c r="R1094">
        <f>BETAINV(RAND(),5,5)</f>
        <v/>
      </c>
      <c r="S1094">
        <f>'d_고정'!$B$1*'6_기대효과'!$H$7*('d_시나리오'!$I$7/'d_고정'!$B$2)*B1094</f>
        <v/>
      </c>
      <c r="T1094">
        <f>S1094*D1094</f>
        <v/>
      </c>
      <c r="U1094">
        <f>S1094*F1094*H1094</f>
        <v/>
      </c>
      <c r="V1094">
        <f>S1094*F1094*(H1094-1)</f>
        <v/>
      </c>
      <c r="W1094">
        <f>U1094*J1094</f>
        <v/>
      </c>
      <c r="X1094">
        <f>T1094+W1094</f>
        <v/>
      </c>
      <c r="Y1094">
        <f>(T1094*E1094+W1094*L1094)*(1-R1094-'d_고정'!$B$13)</f>
        <v/>
      </c>
      <c r="Z1094">
        <f>(U1094*N1094*Q1094+'d_고정'!$B$3*('6_기대효과'!$H$7/8)*Q1094*'d_고정'!$B$10*P1094*('6_기대효과'!$K$7/'d_고정'!$B$9))*(1-R1094)</f>
        <v/>
      </c>
      <c r="AA1094">
        <f>W1094*L1094*(1-R1094-'d_고정'!$B$13)+U1094*MAX(N1094-'d_고정'!$B$10*P1094*('6_기대효과'!$K$7/'d_고정'!$B$9),0)*Q1094*(1-R1094)</f>
        <v/>
      </c>
      <c r="AB1094">
        <f>Y1094+Z1094</f>
        <v/>
      </c>
      <c r="AC1094">
        <f>Y1094/('d_고정'!$B$5*'6_기대효과'!$H$7/8)/'d_고정'!$B$6</f>
        <v/>
      </c>
      <c r="AD1094">
        <f>Y1094/('d_고정'!$B$8*'6_기대효과'!$H$7/8)</f>
        <v/>
      </c>
    </row>
    <row r="1095">
      <c r="A1095">
        <f>RAND()</f>
        <v/>
      </c>
      <c r="B1095">
        <f>IF('d_시나리오'!$J$2='d_시나리오'!$H$2,'d_시나리오'!$I$2,IF(A1095&lt;('d_시나리오'!$I$2-'d_시나리오'!$H$2)/('d_시나리오'!$J$2-'d_시나리오'!$H$2),'d_시나리오'!$H$2+SQRT(A1095*('d_시나리오'!$J$2-'d_시나리오'!$H$2)*('d_시나리오'!$I$2-'d_시나리오'!$H$2)),'d_시나리오'!$J$2-SQRT((1-A1095)*('d_시나리오'!$J$2-'d_시나리오'!$H$2)*('d_시나리오'!$J$2-'d_시나리오'!$I$2))))</f>
        <v/>
      </c>
      <c r="C1095">
        <f>RAND()</f>
        <v/>
      </c>
      <c r="D1095">
        <f>BETAINV(RAND(),IF(C1095&lt;'d_고정'!$B$26,'d_고정'!$B$23,'d_고정'!$B$16)+1,'d_고정'!$B$17-IF(C1095&lt;'d_고정'!$B$26,'d_고정'!$B$23,'d_고정'!$B$16)+1)*('d_고정'!$B$14+('d_고정'!$B$15-'d_고정'!$B$14)*RAND())</f>
        <v/>
      </c>
      <c r="E1095">
        <f>INDEX('d_분포'!$A$2:$A$28,RANDBETWEEN(1,27))</f>
        <v/>
      </c>
      <c r="F1095">
        <f>INDEX('d_분포'!$C$2:$C$5,RANDBETWEEN(1,4))*(0.9+0.2*RAND())</f>
        <v/>
      </c>
      <c r="G1095">
        <f>RAND()</f>
        <v/>
      </c>
      <c r="H1095">
        <f>(F1095+(1-F1095)*('d_고정'!$B$22*BETAINV(RAND(),IF(G1095&lt;'d_고정'!$B$26,'d_고정'!$B$25,'d_고정'!$B$20)+1,'d_고정'!$B$21-IF(G1095&lt;'d_고정'!$B$26,'d_고정'!$B$25,'d_고정'!$B$20)+1)+(1-'d_고정'!$B$22)*BETAINV(RAND(),IF(G1095&lt;'d_고정'!$B$26,'d_고정'!$B$24,'d_고정'!$B$18)+1,'d_고정'!$B$19-IF(G1095&lt;'d_고정'!$B$26,'d_고정'!$B$24,'d_고정'!$B$18)+1))*('d_고정'!$B$14+('d_고정'!$B$15-'d_고정'!$B$14)*RAND()))/F1095</f>
        <v/>
      </c>
      <c r="I1095">
        <f>RAND()</f>
        <v/>
      </c>
      <c r="J1095">
        <f>IF('d_시나리오'!$J$3='d_시나리오'!$H$3,'d_시나리오'!$I$3,IF(I1095&lt;('d_시나리오'!$I$3-'d_시나리오'!$H$3)/('d_시나리오'!$J$3-'d_시나리오'!$H$3),'d_시나리오'!$H$3+SQRT(I1095*('d_시나리오'!$J$3-'d_시나리오'!$H$3)*('d_시나리오'!$I$3-'d_시나리오'!$H$3)),'d_시나리오'!$J$3-SQRT((1-I1095)*('d_시나리오'!$J$3-'d_시나리오'!$H$3)*('d_시나리오'!$J$3-'d_시나리오'!$I$3))))</f>
        <v/>
      </c>
      <c r="K1095">
        <f>RAND()</f>
        <v/>
      </c>
      <c r="L1095">
        <f>IF('d_시나리오'!$J$4='d_시나리오'!$H$4,'d_시나리오'!$I$4,IF(K1095&lt;('d_시나리오'!$I$4-'d_시나리오'!$H$4)/('d_시나리오'!$J$4-'d_시나리오'!$H$4),'d_시나리오'!$H$4+SQRT(K1095*('d_시나리오'!$J$4-'d_시나리오'!$H$4)*('d_시나리오'!$I$4-'d_시나리오'!$H$4)),'d_시나리오'!$J$4-SQRT((1-K1095)*('d_시나리오'!$J$4-'d_시나리오'!$H$4)*('d_시나리오'!$J$4-'d_시나리오'!$I$4))))</f>
        <v/>
      </c>
      <c r="M1095">
        <f>RAND()</f>
        <v/>
      </c>
      <c r="N1095">
        <f>IF('d_시나리오'!$J$5='d_시나리오'!$H$5,'d_시나리오'!$I$5,IF(M1095&lt;('d_시나리오'!$I$5-'d_시나리오'!$H$5)/('d_시나리오'!$J$5-'d_시나리오'!$H$5),'d_시나리오'!$H$5+SQRT(M1095*('d_시나리오'!$J$5-'d_시나리오'!$H$5)*('d_시나리오'!$I$5-'d_시나리오'!$H$5)),'d_시나리오'!$J$5-SQRT((1-M1095)*('d_시나리오'!$J$5-'d_시나리오'!$H$5)*('d_시나리오'!$J$5-'d_시나리오'!$I$5))))</f>
        <v/>
      </c>
      <c r="O1095">
        <f>RAND()</f>
        <v/>
      </c>
      <c r="P1095">
        <f>IF('d_시나리오'!$J$6='d_시나리오'!$H$6,'d_시나리오'!$I$6,IF(O1095&lt;('d_시나리오'!$I$6-'d_시나리오'!$H$6)/('d_시나리오'!$J$6-'d_시나리오'!$H$6),'d_시나리오'!$H$6+SQRT(O1095*('d_시나리오'!$J$6-'d_시나리오'!$H$6)*('d_시나리오'!$I$6-'d_시나리오'!$H$6)),'d_시나리오'!$J$6-SQRT((1-O1095)*('d_시나리오'!$J$6-'d_시나리오'!$H$6)*('d_시나리오'!$J$6-'d_시나리오'!$I$6))))</f>
        <v/>
      </c>
      <c r="Q1095">
        <f>INDEX('d_분포'!$B$2:$B$57,RANDBETWEEN(1,56))</f>
        <v/>
      </c>
      <c r="R1095">
        <f>BETAINV(RAND(),5,5)</f>
        <v/>
      </c>
      <c r="S1095">
        <f>'d_고정'!$B$1*'6_기대효과'!$H$7*('d_시나리오'!$I$7/'d_고정'!$B$2)*B1095</f>
        <v/>
      </c>
      <c r="T1095">
        <f>S1095*D1095</f>
        <v/>
      </c>
      <c r="U1095">
        <f>S1095*F1095*H1095</f>
        <v/>
      </c>
      <c r="V1095">
        <f>S1095*F1095*(H1095-1)</f>
        <v/>
      </c>
      <c r="W1095">
        <f>U1095*J1095</f>
        <v/>
      </c>
      <c r="X1095">
        <f>T1095+W1095</f>
        <v/>
      </c>
      <c r="Y1095">
        <f>(T1095*E1095+W1095*L1095)*(1-R1095-'d_고정'!$B$13)</f>
        <v/>
      </c>
      <c r="Z1095">
        <f>(U1095*N1095*Q1095+'d_고정'!$B$3*('6_기대효과'!$H$7/8)*Q1095*'d_고정'!$B$10*P1095*('6_기대효과'!$K$7/'d_고정'!$B$9))*(1-R1095)</f>
        <v/>
      </c>
      <c r="AA1095">
        <f>W1095*L1095*(1-R1095-'d_고정'!$B$13)+U1095*MAX(N1095-'d_고정'!$B$10*P1095*('6_기대효과'!$K$7/'d_고정'!$B$9),0)*Q1095*(1-R1095)</f>
        <v/>
      </c>
      <c r="AB1095">
        <f>Y1095+Z1095</f>
        <v/>
      </c>
      <c r="AC1095">
        <f>Y1095/('d_고정'!$B$5*'6_기대효과'!$H$7/8)/'d_고정'!$B$6</f>
        <v/>
      </c>
      <c r="AD1095">
        <f>Y1095/('d_고정'!$B$8*'6_기대효과'!$H$7/8)</f>
        <v/>
      </c>
    </row>
    <row r="1096">
      <c r="A1096">
        <f>RAND()</f>
        <v/>
      </c>
      <c r="B1096">
        <f>IF('d_시나리오'!$J$2='d_시나리오'!$H$2,'d_시나리오'!$I$2,IF(A1096&lt;('d_시나리오'!$I$2-'d_시나리오'!$H$2)/('d_시나리오'!$J$2-'d_시나리오'!$H$2),'d_시나리오'!$H$2+SQRT(A1096*('d_시나리오'!$J$2-'d_시나리오'!$H$2)*('d_시나리오'!$I$2-'d_시나리오'!$H$2)),'d_시나리오'!$J$2-SQRT((1-A1096)*('d_시나리오'!$J$2-'d_시나리오'!$H$2)*('d_시나리오'!$J$2-'d_시나리오'!$I$2))))</f>
        <v/>
      </c>
      <c r="C1096">
        <f>RAND()</f>
        <v/>
      </c>
      <c r="D1096">
        <f>BETAINV(RAND(),IF(C1096&lt;'d_고정'!$B$26,'d_고정'!$B$23,'d_고정'!$B$16)+1,'d_고정'!$B$17-IF(C1096&lt;'d_고정'!$B$26,'d_고정'!$B$23,'d_고정'!$B$16)+1)*('d_고정'!$B$14+('d_고정'!$B$15-'d_고정'!$B$14)*RAND())</f>
        <v/>
      </c>
      <c r="E1096">
        <f>INDEX('d_분포'!$A$2:$A$28,RANDBETWEEN(1,27))</f>
        <v/>
      </c>
      <c r="F1096">
        <f>INDEX('d_분포'!$C$2:$C$5,RANDBETWEEN(1,4))*(0.9+0.2*RAND())</f>
        <v/>
      </c>
      <c r="G1096">
        <f>RAND()</f>
        <v/>
      </c>
      <c r="H1096">
        <f>(F1096+(1-F1096)*('d_고정'!$B$22*BETAINV(RAND(),IF(G1096&lt;'d_고정'!$B$26,'d_고정'!$B$25,'d_고정'!$B$20)+1,'d_고정'!$B$21-IF(G1096&lt;'d_고정'!$B$26,'d_고정'!$B$25,'d_고정'!$B$20)+1)+(1-'d_고정'!$B$22)*BETAINV(RAND(),IF(G1096&lt;'d_고정'!$B$26,'d_고정'!$B$24,'d_고정'!$B$18)+1,'d_고정'!$B$19-IF(G1096&lt;'d_고정'!$B$26,'d_고정'!$B$24,'d_고정'!$B$18)+1))*('d_고정'!$B$14+('d_고정'!$B$15-'d_고정'!$B$14)*RAND()))/F1096</f>
        <v/>
      </c>
      <c r="I1096">
        <f>RAND()</f>
        <v/>
      </c>
      <c r="J1096">
        <f>IF('d_시나리오'!$J$3='d_시나리오'!$H$3,'d_시나리오'!$I$3,IF(I1096&lt;('d_시나리오'!$I$3-'d_시나리오'!$H$3)/('d_시나리오'!$J$3-'d_시나리오'!$H$3),'d_시나리오'!$H$3+SQRT(I1096*('d_시나리오'!$J$3-'d_시나리오'!$H$3)*('d_시나리오'!$I$3-'d_시나리오'!$H$3)),'d_시나리오'!$J$3-SQRT((1-I1096)*('d_시나리오'!$J$3-'d_시나리오'!$H$3)*('d_시나리오'!$J$3-'d_시나리오'!$I$3))))</f>
        <v/>
      </c>
      <c r="K1096">
        <f>RAND()</f>
        <v/>
      </c>
      <c r="L1096">
        <f>IF('d_시나리오'!$J$4='d_시나리오'!$H$4,'d_시나리오'!$I$4,IF(K1096&lt;('d_시나리오'!$I$4-'d_시나리오'!$H$4)/('d_시나리오'!$J$4-'d_시나리오'!$H$4),'d_시나리오'!$H$4+SQRT(K1096*('d_시나리오'!$J$4-'d_시나리오'!$H$4)*('d_시나리오'!$I$4-'d_시나리오'!$H$4)),'d_시나리오'!$J$4-SQRT((1-K1096)*('d_시나리오'!$J$4-'d_시나리오'!$H$4)*('d_시나리오'!$J$4-'d_시나리오'!$I$4))))</f>
        <v/>
      </c>
      <c r="M1096">
        <f>RAND()</f>
        <v/>
      </c>
      <c r="N1096">
        <f>IF('d_시나리오'!$J$5='d_시나리오'!$H$5,'d_시나리오'!$I$5,IF(M1096&lt;('d_시나리오'!$I$5-'d_시나리오'!$H$5)/('d_시나리오'!$J$5-'d_시나리오'!$H$5),'d_시나리오'!$H$5+SQRT(M1096*('d_시나리오'!$J$5-'d_시나리오'!$H$5)*('d_시나리오'!$I$5-'d_시나리오'!$H$5)),'d_시나리오'!$J$5-SQRT((1-M1096)*('d_시나리오'!$J$5-'d_시나리오'!$H$5)*('d_시나리오'!$J$5-'d_시나리오'!$I$5))))</f>
        <v/>
      </c>
      <c r="O1096">
        <f>RAND()</f>
        <v/>
      </c>
      <c r="P1096">
        <f>IF('d_시나리오'!$J$6='d_시나리오'!$H$6,'d_시나리오'!$I$6,IF(O1096&lt;('d_시나리오'!$I$6-'d_시나리오'!$H$6)/('d_시나리오'!$J$6-'d_시나리오'!$H$6),'d_시나리오'!$H$6+SQRT(O1096*('d_시나리오'!$J$6-'d_시나리오'!$H$6)*('d_시나리오'!$I$6-'d_시나리오'!$H$6)),'d_시나리오'!$J$6-SQRT((1-O1096)*('d_시나리오'!$J$6-'d_시나리오'!$H$6)*('d_시나리오'!$J$6-'d_시나리오'!$I$6))))</f>
        <v/>
      </c>
      <c r="Q1096">
        <f>INDEX('d_분포'!$B$2:$B$57,RANDBETWEEN(1,56))</f>
        <v/>
      </c>
      <c r="R1096">
        <f>BETAINV(RAND(),5,5)</f>
        <v/>
      </c>
      <c r="S1096">
        <f>'d_고정'!$B$1*'6_기대효과'!$H$7*('d_시나리오'!$I$7/'d_고정'!$B$2)*B1096</f>
        <v/>
      </c>
      <c r="T1096">
        <f>S1096*D1096</f>
        <v/>
      </c>
      <c r="U1096">
        <f>S1096*F1096*H1096</f>
        <v/>
      </c>
      <c r="V1096">
        <f>S1096*F1096*(H1096-1)</f>
        <v/>
      </c>
      <c r="W1096">
        <f>U1096*J1096</f>
        <v/>
      </c>
      <c r="X1096">
        <f>T1096+W1096</f>
        <v/>
      </c>
      <c r="Y1096">
        <f>(T1096*E1096+W1096*L1096)*(1-R1096-'d_고정'!$B$13)</f>
        <v/>
      </c>
      <c r="Z1096">
        <f>(U1096*N1096*Q1096+'d_고정'!$B$3*('6_기대효과'!$H$7/8)*Q1096*'d_고정'!$B$10*P1096*('6_기대효과'!$K$7/'d_고정'!$B$9))*(1-R1096)</f>
        <v/>
      </c>
      <c r="AA1096">
        <f>W1096*L1096*(1-R1096-'d_고정'!$B$13)+U1096*MAX(N1096-'d_고정'!$B$10*P1096*('6_기대효과'!$K$7/'d_고정'!$B$9),0)*Q1096*(1-R1096)</f>
        <v/>
      </c>
      <c r="AB1096">
        <f>Y1096+Z1096</f>
        <v/>
      </c>
      <c r="AC1096">
        <f>Y1096/('d_고정'!$B$5*'6_기대효과'!$H$7/8)/'d_고정'!$B$6</f>
        <v/>
      </c>
      <c r="AD1096">
        <f>Y1096/('d_고정'!$B$8*'6_기대효과'!$H$7/8)</f>
        <v/>
      </c>
    </row>
    <row r="1097">
      <c r="A1097">
        <f>RAND()</f>
        <v/>
      </c>
      <c r="B1097">
        <f>IF('d_시나리오'!$J$2='d_시나리오'!$H$2,'d_시나리오'!$I$2,IF(A1097&lt;('d_시나리오'!$I$2-'d_시나리오'!$H$2)/('d_시나리오'!$J$2-'d_시나리오'!$H$2),'d_시나리오'!$H$2+SQRT(A1097*('d_시나리오'!$J$2-'d_시나리오'!$H$2)*('d_시나리오'!$I$2-'d_시나리오'!$H$2)),'d_시나리오'!$J$2-SQRT((1-A1097)*('d_시나리오'!$J$2-'d_시나리오'!$H$2)*('d_시나리오'!$J$2-'d_시나리오'!$I$2))))</f>
        <v/>
      </c>
      <c r="C1097">
        <f>RAND()</f>
        <v/>
      </c>
      <c r="D1097">
        <f>BETAINV(RAND(),IF(C1097&lt;'d_고정'!$B$26,'d_고정'!$B$23,'d_고정'!$B$16)+1,'d_고정'!$B$17-IF(C1097&lt;'d_고정'!$B$26,'d_고정'!$B$23,'d_고정'!$B$16)+1)*('d_고정'!$B$14+('d_고정'!$B$15-'d_고정'!$B$14)*RAND())</f>
        <v/>
      </c>
      <c r="E1097">
        <f>INDEX('d_분포'!$A$2:$A$28,RANDBETWEEN(1,27))</f>
        <v/>
      </c>
      <c r="F1097">
        <f>INDEX('d_분포'!$C$2:$C$5,RANDBETWEEN(1,4))*(0.9+0.2*RAND())</f>
        <v/>
      </c>
      <c r="G1097">
        <f>RAND()</f>
        <v/>
      </c>
      <c r="H1097">
        <f>(F1097+(1-F1097)*('d_고정'!$B$22*BETAINV(RAND(),IF(G1097&lt;'d_고정'!$B$26,'d_고정'!$B$25,'d_고정'!$B$20)+1,'d_고정'!$B$21-IF(G1097&lt;'d_고정'!$B$26,'d_고정'!$B$25,'d_고정'!$B$20)+1)+(1-'d_고정'!$B$22)*BETAINV(RAND(),IF(G1097&lt;'d_고정'!$B$26,'d_고정'!$B$24,'d_고정'!$B$18)+1,'d_고정'!$B$19-IF(G1097&lt;'d_고정'!$B$26,'d_고정'!$B$24,'d_고정'!$B$18)+1))*('d_고정'!$B$14+('d_고정'!$B$15-'d_고정'!$B$14)*RAND()))/F1097</f>
        <v/>
      </c>
      <c r="I1097">
        <f>RAND()</f>
        <v/>
      </c>
      <c r="J1097">
        <f>IF('d_시나리오'!$J$3='d_시나리오'!$H$3,'d_시나리오'!$I$3,IF(I1097&lt;('d_시나리오'!$I$3-'d_시나리오'!$H$3)/('d_시나리오'!$J$3-'d_시나리오'!$H$3),'d_시나리오'!$H$3+SQRT(I1097*('d_시나리오'!$J$3-'d_시나리오'!$H$3)*('d_시나리오'!$I$3-'d_시나리오'!$H$3)),'d_시나리오'!$J$3-SQRT((1-I1097)*('d_시나리오'!$J$3-'d_시나리오'!$H$3)*('d_시나리오'!$J$3-'d_시나리오'!$I$3))))</f>
        <v/>
      </c>
      <c r="K1097">
        <f>RAND()</f>
        <v/>
      </c>
      <c r="L1097">
        <f>IF('d_시나리오'!$J$4='d_시나리오'!$H$4,'d_시나리오'!$I$4,IF(K1097&lt;('d_시나리오'!$I$4-'d_시나리오'!$H$4)/('d_시나리오'!$J$4-'d_시나리오'!$H$4),'d_시나리오'!$H$4+SQRT(K1097*('d_시나리오'!$J$4-'d_시나리오'!$H$4)*('d_시나리오'!$I$4-'d_시나리오'!$H$4)),'d_시나리오'!$J$4-SQRT((1-K1097)*('d_시나리오'!$J$4-'d_시나리오'!$H$4)*('d_시나리오'!$J$4-'d_시나리오'!$I$4))))</f>
        <v/>
      </c>
      <c r="M1097">
        <f>RAND()</f>
        <v/>
      </c>
      <c r="N1097">
        <f>IF('d_시나리오'!$J$5='d_시나리오'!$H$5,'d_시나리오'!$I$5,IF(M1097&lt;('d_시나리오'!$I$5-'d_시나리오'!$H$5)/('d_시나리오'!$J$5-'d_시나리오'!$H$5),'d_시나리오'!$H$5+SQRT(M1097*('d_시나리오'!$J$5-'d_시나리오'!$H$5)*('d_시나리오'!$I$5-'d_시나리오'!$H$5)),'d_시나리오'!$J$5-SQRT((1-M1097)*('d_시나리오'!$J$5-'d_시나리오'!$H$5)*('d_시나리오'!$J$5-'d_시나리오'!$I$5))))</f>
        <v/>
      </c>
      <c r="O1097">
        <f>RAND()</f>
        <v/>
      </c>
      <c r="P1097">
        <f>IF('d_시나리오'!$J$6='d_시나리오'!$H$6,'d_시나리오'!$I$6,IF(O1097&lt;('d_시나리오'!$I$6-'d_시나리오'!$H$6)/('d_시나리오'!$J$6-'d_시나리오'!$H$6),'d_시나리오'!$H$6+SQRT(O1097*('d_시나리오'!$J$6-'d_시나리오'!$H$6)*('d_시나리오'!$I$6-'d_시나리오'!$H$6)),'d_시나리오'!$J$6-SQRT((1-O1097)*('d_시나리오'!$J$6-'d_시나리오'!$H$6)*('d_시나리오'!$J$6-'d_시나리오'!$I$6))))</f>
        <v/>
      </c>
      <c r="Q1097">
        <f>INDEX('d_분포'!$B$2:$B$57,RANDBETWEEN(1,56))</f>
        <v/>
      </c>
      <c r="R1097">
        <f>BETAINV(RAND(),5,5)</f>
        <v/>
      </c>
      <c r="S1097">
        <f>'d_고정'!$B$1*'6_기대효과'!$H$7*('d_시나리오'!$I$7/'d_고정'!$B$2)*B1097</f>
        <v/>
      </c>
      <c r="T1097">
        <f>S1097*D1097</f>
        <v/>
      </c>
      <c r="U1097">
        <f>S1097*F1097*H1097</f>
        <v/>
      </c>
      <c r="V1097">
        <f>S1097*F1097*(H1097-1)</f>
        <v/>
      </c>
      <c r="W1097">
        <f>U1097*J1097</f>
        <v/>
      </c>
      <c r="X1097">
        <f>T1097+W1097</f>
        <v/>
      </c>
      <c r="Y1097">
        <f>(T1097*E1097+W1097*L1097)*(1-R1097-'d_고정'!$B$13)</f>
        <v/>
      </c>
      <c r="Z1097">
        <f>(U1097*N1097*Q1097+'d_고정'!$B$3*('6_기대효과'!$H$7/8)*Q1097*'d_고정'!$B$10*P1097*('6_기대효과'!$K$7/'d_고정'!$B$9))*(1-R1097)</f>
        <v/>
      </c>
      <c r="AA1097">
        <f>W1097*L1097*(1-R1097-'d_고정'!$B$13)+U1097*MAX(N1097-'d_고정'!$B$10*P1097*('6_기대효과'!$K$7/'d_고정'!$B$9),0)*Q1097*(1-R1097)</f>
        <v/>
      </c>
      <c r="AB1097">
        <f>Y1097+Z1097</f>
        <v/>
      </c>
      <c r="AC1097">
        <f>Y1097/('d_고정'!$B$5*'6_기대효과'!$H$7/8)/'d_고정'!$B$6</f>
        <v/>
      </c>
      <c r="AD1097">
        <f>Y1097/('d_고정'!$B$8*'6_기대효과'!$H$7/8)</f>
        <v/>
      </c>
    </row>
    <row r="1098">
      <c r="A1098">
        <f>RAND()</f>
        <v/>
      </c>
      <c r="B1098">
        <f>IF('d_시나리오'!$J$2='d_시나리오'!$H$2,'d_시나리오'!$I$2,IF(A1098&lt;('d_시나리오'!$I$2-'d_시나리오'!$H$2)/('d_시나리오'!$J$2-'d_시나리오'!$H$2),'d_시나리오'!$H$2+SQRT(A1098*('d_시나리오'!$J$2-'d_시나리오'!$H$2)*('d_시나리오'!$I$2-'d_시나리오'!$H$2)),'d_시나리오'!$J$2-SQRT((1-A1098)*('d_시나리오'!$J$2-'d_시나리오'!$H$2)*('d_시나리오'!$J$2-'d_시나리오'!$I$2))))</f>
        <v/>
      </c>
      <c r="C1098">
        <f>RAND()</f>
        <v/>
      </c>
      <c r="D1098">
        <f>BETAINV(RAND(),IF(C1098&lt;'d_고정'!$B$26,'d_고정'!$B$23,'d_고정'!$B$16)+1,'d_고정'!$B$17-IF(C1098&lt;'d_고정'!$B$26,'d_고정'!$B$23,'d_고정'!$B$16)+1)*('d_고정'!$B$14+('d_고정'!$B$15-'d_고정'!$B$14)*RAND())</f>
        <v/>
      </c>
      <c r="E1098">
        <f>INDEX('d_분포'!$A$2:$A$28,RANDBETWEEN(1,27))</f>
        <v/>
      </c>
      <c r="F1098">
        <f>INDEX('d_분포'!$C$2:$C$5,RANDBETWEEN(1,4))*(0.9+0.2*RAND())</f>
        <v/>
      </c>
      <c r="G1098">
        <f>RAND()</f>
        <v/>
      </c>
      <c r="H1098">
        <f>(F1098+(1-F1098)*('d_고정'!$B$22*BETAINV(RAND(),IF(G1098&lt;'d_고정'!$B$26,'d_고정'!$B$25,'d_고정'!$B$20)+1,'d_고정'!$B$21-IF(G1098&lt;'d_고정'!$B$26,'d_고정'!$B$25,'d_고정'!$B$20)+1)+(1-'d_고정'!$B$22)*BETAINV(RAND(),IF(G1098&lt;'d_고정'!$B$26,'d_고정'!$B$24,'d_고정'!$B$18)+1,'d_고정'!$B$19-IF(G1098&lt;'d_고정'!$B$26,'d_고정'!$B$24,'d_고정'!$B$18)+1))*('d_고정'!$B$14+('d_고정'!$B$15-'d_고정'!$B$14)*RAND()))/F1098</f>
        <v/>
      </c>
      <c r="I1098">
        <f>RAND()</f>
        <v/>
      </c>
      <c r="J1098">
        <f>IF('d_시나리오'!$J$3='d_시나리오'!$H$3,'d_시나리오'!$I$3,IF(I1098&lt;('d_시나리오'!$I$3-'d_시나리오'!$H$3)/('d_시나리오'!$J$3-'d_시나리오'!$H$3),'d_시나리오'!$H$3+SQRT(I1098*('d_시나리오'!$J$3-'d_시나리오'!$H$3)*('d_시나리오'!$I$3-'d_시나리오'!$H$3)),'d_시나리오'!$J$3-SQRT((1-I1098)*('d_시나리오'!$J$3-'d_시나리오'!$H$3)*('d_시나리오'!$J$3-'d_시나리오'!$I$3))))</f>
        <v/>
      </c>
      <c r="K1098">
        <f>RAND()</f>
        <v/>
      </c>
      <c r="L1098">
        <f>IF('d_시나리오'!$J$4='d_시나리오'!$H$4,'d_시나리오'!$I$4,IF(K1098&lt;('d_시나리오'!$I$4-'d_시나리오'!$H$4)/('d_시나리오'!$J$4-'d_시나리오'!$H$4),'d_시나리오'!$H$4+SQRT(K1098*('d_시나리오'!$J$4-'d_시나리오'!$H$4)*('d_시나리오'!$I$4-'d_시나리오'!$H$4)),'d_시나리오'!$J$4-SQRT((1-K1098)*('d_시나리오'!$J$4-'d_시나리오'!$H$4)*('d_시나리오'!$J$4-'d_시나리오'!$I$4))))</f>
        <v/>
      </c>
      <c r="M1098">
        <f>RAND()</f>
        <v/>
      </c>
      <c r="N1098">
        <f>IF('d_시나리오'!$J$5='d_시나리오'!$H$5,'d_시나리오'!$I$5,IF(M1098&lt;('d_시나리오'!$I$5-'d_시나리오'!$H$5)/('d_시나리오'!$J$5-'d_시나리오'!$H$5),'d_시나리오'!$H$5+SQRT(M1098*('d_시나리오'!$J$5-'d_시나리오'!$H$5)*('d_시나리오'!$I$5-'d_시나리오'!$H$5)),'d_시나리오'!$J$5-SQRT((1-M1098)*('d_시나리오'!$J$5-'d_시나리오'!$H$5)*('d_시나리오'!$J$5-'d_시나리오'!$I$5))))</f>
        <v/>
      </c>
      <c r="O1098">
        <f>RAND()</f>
        <v/>
      </c>
      <c r="P1098">
        <f>IF('d_시나리오'!$J$6='d_시나리오'!$H$6,'d_시나리오'!$I$6,IF(O1098&lt;('d_시나리오'!$I$6-'d_시나리오'!$H$6)/('d_시나리오'!$J$6-'d_시나리오'!$H$6),'d_시나리오'!$H$6+SQRT(O1098*('d_시나리오'!$J$6-'d_시나리오'!$H$6)*('d_시나리오'!$I$6-'d_시나리오'!$H$6)),'d_시나리오'!$J$6-SQRT((1-O1098)*('d_시나리오'!$J$6-'d_시나리오'!$H$6)*('d_시나리오'!$J$6-'d_시나리오'!$I$6))))</f>
        <v/>
      </c>
      <c r="Q1098">
        <f>INDEX('d_분포'!$B$2:$B$57,RANDBETWEEN(1,56))</f>
        <v/>
      </c>
      <c r="R1098">
        <f>BETAINV(RAND(),5,5)</f>
        <v/>
      </c>
      <c r="S1098">
        <f>'d_고정'!$B$1*'6_기대효과'!$H$7*('d_시나리오'!$I$7/'d_고정'!$B$2)*B1098</f>
        <v/>
      </c>
      <c r="T1098">
        <f>S1098*D1098</f>
        <v/>
      </c>
      <c r="U1098">
        <f>S1098*F1098*H1098</f>
        <v/>
      </c>
      <c r="V1098">
        <f>S1098*F1098*(H1098-1)</f>
        <v/>
      </c>
      <c r="W1098">
        <f>U1098*J1098</f>
        <v/>
      </c>
      <c r="X1098">
        <f>T1098+W1098</f>
        <v/>
      </c>
      <c r="Y1098">
        <f>(T1098*E1098+W1098*L1098)*(1-R1098-'d_고정'!$B$13)</f>
        <v/>
      </c>
      <c r="Z1098">
        <f>(U1098*N1098*Q1098+'d_고정'!$B$3*('6_기대효과'!$H$7/8)*Q1098*'d_고정'!$B$10*P1098*('6_기대효과'!$K$7/'d_고정'!$B$9))*(1-R1098)</f>
        <v/>
      </c>
      <c r="AA1098">
        <f>W1098*L1098*(1-R1098-'d_고정'!$B$13)+U1098*MAX(N1098-'d_고정'!$B$10*P1098*('6_기대효과'!$K$7/'d_고정'!$B$9),0)*Q1098*(1-R1098)</f>
        <v/>
      </c>
      <c r="AB1098">
        <f>Y1098+Z1098</f>
        <v/>
      </c>
      <c r="AC1098">
        <f>Y1098/('d_고정'!$B$5*'6_기대효과'!$H$7/8)/'d_고정'!$B$6</f>
        <v/>
      </c>
      <c r="AD1098">
        <f>Y1098/('d_고정'!$B$8*'6_기대효과'!$H$7/8)</f>
        <v/>
      </c>
    </row>
    <row r="1099">
      <c r="A1099">
        <f>RAND()</f>
        <v/>
      </c>
      <c r="B1099">
        <f>IF('d_시나리오'!$J$2='d_시나리오'!$H$2,'d_시나리오'!$I$2,IF(A1099&lt;('d_시나리오'!$I$2-'d_시나리오'!$H$2)/('d_시나리오'!$J$2-'d_시나리오'!$H$2),'d_시나리오'!$H$2+SQRT(A1099*('d_시나리오'!$J$2-'d_시나리오'!$H$2)*('d_시나리오'!$I$2-'d_시나리오'!$H$2)),'d_시나리오'!$J$2-SQRT((1-A1099)*('d_시나리오'!$J$2-'d_시나리오'!$H$2)*('d_시나리오'!$J$2-'d_시나리오'!$I$2))))</f>
        <v/>
      </c>
      <c r="C1099">
        <f>RAND()</f>
        <v/>
      </c>
      <c r="D1099">
        <f>BETAINV(RAND(),IF(C1099&lt;'d_고정'!$B$26,'d_고정'!$B$23,'d_고정'!$B$16)+1,'d_고정'!$B$17-IF(C1099&lt;'d_고정'!$B$26,'d_고정'!$B$23,'d_고정'!$B$16)+1)*('d_고정'!$B$14+('d_고정'!$B$15-'d_고정'!$B$14)*RAND())</f>
        <v/>
      </c>
      <c r="E1099">
        <f>INDEX('d_분포'!$A$2:$A$28,RANDBETWEEN(1,27))</f>
        <v/>
      </c>
      <c r="F1099">
        <f>INDEX('d_분포'!$C$2:$C$5,RANDBETWEEN(1,4))*(0.9+0.2*RAND())</f>
        <v/>
      </c>
      <c r="G1099">
        <f>RAND()</f>
        <v/>
      </c>
      <c r="H1099">
        <f>(F1099+(1-F1099)*('d_고정'!$B$22*BETAINV(RAND(),IF(G1099&lt;'d_고정'!$B$26,'d_고정'!$B$25,'d_고정'!$B$20)+1,'d_고정'!$B$21-IF(G1099&lt;'d_고정'!$B$26,'d_고정'!$B$25,'d_고정'!$B$20)+1)+(1-'d_고정'!$B$22)*BETAINV(RAND(),IF(G1099&lt;'d_고정'!$B$26,'d_고정'!$B$24,'d_고정'!$B$18)+1,'d_고정'!$B$19-IF(G1099&lt;'d_고정'!$B$26,'d_고정'!$B$24,'d_고정'!$B$18)+1))*('d_고정'!$B$14+('d_고정'!$B$15-'d_고정'!$B$14)*RAND()))/F1099</f>
        <v/>
      </c>
      <c r="I1099">
        <f>RAND()</f>
        <v/>
      </c>
      <c r="J1099">
        <f>IF('d_시나리오'!$J$3='d_시나리오'!$H$3,'d_시나리오'!$I$3,IF(I1099&lt;('d_시나리오'!$I$3-'d_시나리오'!$H$3)/('d_시나리오'!$J$3-'d_시나리오'!$H$3),'d_시나리오'!$H$3+SQRT(I1099*('d_시나리오'!$J$3-'d_시나리오'!$H$3)*('d_시나리오'!$I$3-'d_시나리오'!$H$3)),'d_시나리오'!$J$3-SQRT((1-I1099)*('d_시나리오'!$J$3-'d_시나리오'!$H$3)*('d_시나리오'!$J$3-'d_시나리오'!$I$3))))</f>
        <v/>
      </c>
      <c r="K1099">
        <f>RAND()</f>
        <v/>
      </c>
      <c r="L1099">
        <f>IF('d_시나리오'!$J$4='d_시나리오'!$H$4,'d_시나리오'!$I$4,IF(K1099&lt;('d_시나리오'!$I$4-'d_시나리오'!$H$4)/('d_시나리오'!$J$4-'d_시나리오'!$H$4),'d_시나리오'!$H$4+SQRT(K1099*('d_시나리오'!$J$4-'d_시나리오'!$H$4)*('d_시나리오'!$I$4-'d_시나리오'!$H$4)),'d_시나리오'!$J$4-SQRT((1-K1099)*('d_시나리오'!$J$4-'d_시나리오'!$H$4)*('d_시나리오'!$J$4-'d_시나리오'!$I$4))))</f>
        <v/>
      </c>
      <c r="M1099">
        <f>RAND()</f>
        <v/>
      </c>
      <c r="N1099">
        <f>IF('d_시나리오'!$J$5='d_시나리오'!$H$5,'d_시나리오'!$I$5,IF(M1099&lt;('d_시나리오'!$I$5-'d_시나리오'!$H$5)/('d_시나리오'!$J$5-'d_시나리오'!$H$5),'d_시나리오'!$H$5+SQRT(M1099*('d_시나리오'!$J$5-'d_시나리오'!$H$5)*('d_시나리오'!$I$5-'d_시나리오'!$H$5)),'d_시나리오'!$J$5-SQRT((1-M1099)*('d_시나리오'!$J$5-'d_시나리오'!$H$5)*('d_시나리오'!$J$5-'d_시나리오'!$I$5))))</f>
        <v/>
      </c>
      <c r="O1099">
        <f>RAND()</f>
        <v/>
      </c>
      <c r="P1099">
        <f>IF('d_시나리오'!$J$6='d_시나리오'!$H$6,'d_시나리오'!$I$6,IF(O1099&lt;('d_시나리오'!$I$6-'d_시나리오'!$H$6)/('d_시나리오'!$J$6-'d_시나리오'!$H$6),'d_시나리오'!$H$6+SQRT(O1099*('d_시나리오'!$J$6-'d_시나리오'!$H$6)*('d_시나리오'!$I$6-'d_시나리오'!$H$6)),'d_시나리오'!$J$6-SQRT((1-O1099)*('d_시나리오'!$J$6-'d_시나리오'!$H$6)*('d_시나리오'!$J$6-'d_시나리오'!$I$6))))</f>
        <v/>
      </c>
      <c r="Q1099">
        <f>INDEX('d_분포'!$B$2:$B$57,RANDBETWEEN(1,56))</f>
        <v/>
      </c>
      <c r="R1099">
        <f>BETAINV(RAND(),5,5)</f>
        <v/>
      </c>
      <c r="S1099">
        <f>'d_고정'!$B$1*'6_기대효과'!$H$7*('d_시나리오'!$I$7/'d_고정'!$B$2)*B1099</f>
        <v/>
      </c>
      <c r="T1099">
        <f>S1099*D1099</f>
        <v/>
      </c>
      <c r="U1099">
        <f>S1099*F1099*H1099</f>
        <v/>
      </c>
      <c r="V1099">
        <f>S1099*F1099*(H1099-1)</f>
        <v/>
      </c>
      <c r="W1099">
        <f>U1099*J1099</f>
        <v/>
      </c>
      <c r="X1099">
        <f>T1099+W1099</f>
        <v/>
      </c>
      <c r="Y1099">
        <f>(T1099*E1099+W1099*L1099)*(1-R1099-'d_고정'!$B$13)</f>
        <v/>
      </c>
      <c r="Z1099">
        <f>(U1099*N1099*Q1099+'d_고정'!$B$3*('6_기대효과'!$H$7/8)*Q1099*'d_고정'!$B$10*P1099*('6_기대효과'!$K$7/'d_고정'!$B$9))*(1-R1099)</f>
        <v/>
      </c>
      <c r="AA1099">
        <f>W1099*L1099*(1-R1099-'d_고정'!$B$13)+U1099*MAX(N1099-'d_고정'!$B$10*P1099*('6_기대효과'!$K$7/'d_고정'!$B$9),0)*Q1099*(1-R1099)</f>
        <v/>
      </c>
      <c r="AB1099">
        <f>Y1099+Z1099</f>
        <v/>
      </c>
      <c r="AC1099">
        <f>Y1099/('d_고정'!$B$5*'6_기대효과'!$H$7/8)/'d_고정'!$B$6</f>
        <v/>
      </c>
      <c r="AD1099">
        <f>Y1099/('d_고정'!$B$8*'6_기대효과'!$H$7/8)</f>
        <v/>
      </c>
    </row>
    <row r="1100">
      <c r="A1100">
        <f>RAND()</f>
        <v/>
      </c>
      <c r="B1100">
        <f>IF('d_시나리오'!$J$2='d_시나리오'!$H$2,'d_시나리오'!$I$2,IF(A1100&lt;('d_시나리오'!$I$2-'d_시나리오'!$H$2)/('d_시나리오'!$J$2-'d_시나리오'!$H$2),'d_시나리오'!$H$2+SQRT(A1100*('d_시나리오'!$J$2-'d_시나리오'!$H$2)*('d_시나리오'!$I$2-'d_시나리오'!$H$2)),'d_시나리오'!$J$2-SQRT((1-A1100)*('d_시나리오'!$J$2-'d_시나리오'!$H$2)*('d_시나리오'!$J$2-'d_시나리오'!$I$2))))</f>
        <v/>
      </c>
      <c r="C1100">
        <f>RAND()</f>
        <v/>
      </c>
      <c r="D1100">
        <f>BETAINV(RAND(),IF(C1100&lt;'d_고정'!$B$26,'d_고정'!$B$23,'d_고정'!$B$16)+1,'d_고정'!$B$17-IF(C1100&lt;'d_고정'!$B$26,'d_고정'!$B$23,'d_고정'!$B$16)+1)*('d_고정'!$B$14+('d_고정'!$B$15-'d_고정'!$B$14)*RAND())</f>
        <v/>
      </c>
      <c r="E1100">
        <f>INDEX('d_분포'!$A$2:$A$28,RANDBETWEEN(1,27))</f>
        <v/>
      </c>
      <c r="F1100">
        <f>INDEX('d_분포'!$C$2:$C$5,RANDBETWEEN(1,4))*(0.9+0.2*RAND())</f>
        <v/>
      </c>
      <c r="G1100">
        <f>RAND()</f>
        <v/>
      </c>
      <c r="H1100">
        <f>(F1100+(1-F1100)*('d_고정'!$B$22*BETAINV(RAND(),IF(G1100&lt;'d_고정'!$B$26,'d_고정'!$B$25,'d_고정'!$B$20)+1,'d_고정'!$B$21-IF(G1100&lt;'d_고정'!$B$26,'d_고정'!$B$25,'d_고정'!$B$20)+1)+(1-'d_고정'!$B$22)*BETAINV(RAND(),IF(G1100&lt;'d_고정'!$B$26,'d_고정'!$B$24,'d_고정'!$B$18)+1,'d_고정'!$B$19-IF(G1100&lt;'d_고정'!$B$26,'d_고정'!$B$24,'d_고정'!$B$18)+1))*('d_고정'!$B$14+('d_고정'!$B$15-'d_고정'!$B$14)*RAND()))/F1100</f>
        <v/>
      </c>
      <c r="I1100">
        <f>RAND()</f>
        <v/>
      </c>
      <c r="J1100">
        <f>IF('d_시나리오'!$J$3='d_시나리오'!$H$3,'d_시나리오'!$I$3,IF(I1100&lt;('d_시나리오'!$I$3-'d_시나리오'!$H$3)/('d_시나리오'!$J$3-'d_시나리오'!$H$3),'d_시나리오'!$H$3+SQRT(I1100*('d_시나리오'!$J$3-'d_시나리오'!$H$3)*('d_시나리오'!$I$3-'d_시나리오'!$H$3)),'d_시나리오'!$J$3-SQRT((1-I1100)*('d_시나리오'!$J$3-'d_시나리오'!$H$3)*('d_시나리오'!$J$3-'d_시나리오'!$I$3))))</f>
        <v/>
      </c>
      <c r="K1100">
        <f>RAND()</f>
        <v/>
      </c>
      <c r="L1100">
        <f>IF('d_시나리오'!$J$4='d_시나리오'!$H$4,'d_시나리오'!$I$4,IF(K1100&lt;('d_시나리오'!$I$4-'d_시나리오'!$H$4)/('d_시나리오'!$J$4-'d_시나리오'!$H$4),'d_시나리오'!$H$4+SQRT(K1100*('d_시나리오'!$J$4-'d_시나리오'!$H$4)*('d_시나리오'!$I$4-'d_시나리오'!$H$4)),'d_시나리오'!$J$4-SQRT((1-K1100)*('d_시나리오'!$J$4-'d_시나리오'!$H$4)*('d_시나리오'!$J$4-'d_시나리오'!$I$4))))</f>
        <v/>
      </c>
      <c r="M1100">
        <f>RAND()</f>
        <v/>
      </c>
      <c r="N1100">
        <f>IF('d_시나리오'!$J$5='d_시나리오'!$H$5,'d_시나리오'!$I$5,IF(M1100&lt;('d_시나리오'!$I$5-'d_시나리오'!$H$5)/('d_시나리오'!$J$5-'d_시나리오'!$H$5),'d_시나리오'!$H$5+SQRT(M1100*('d_시나리오'!$J$5-'d_시나리오'!$H$5)*('d_시나리오'!$I$5-'d_시나리오'!$H$5)),'d_시나리오'!$J$5-SQRT((1-M1100)*('d_시나리오'!$J$5-'d_시나리오'!$H$5)*('d_시나리오'!$J$5-'d_시나리오'!$I$5))))</f>
        <v/>
      </c>
      <c r="O1100">
        <f>RAND()</f>
        <v/>
      </c>
      <c r="P1100">
        <f>IF('d_시나리오'!$J$6='d_시나리오'!$H$6,'d_시나리오'!$I$6,IF(O1100&lt;('d_시나리오'!$I$6-'d_시나리오'!$H$6)/('d_시나리오'!$J$6-'d_시나리오'!$H$6),'d_시나리오'!$H$6+SQRT(O1100*('d_시나리오'!$J$6-'d_시나리오'!$H$6)*('d_시나리오'!$I$6-'d_시나리오'!$H$6)),'d_시나리오'!$J$6-SQRT((1-O1100)*('d_시나리오'!$J$6-'d_시나리오'!$H$6)*('d_시나리오'!$J$6-'d_시나리오'!$I$6))))</f>
        <v/>
      </c>
      <c r="Q1100">
        <f>INDEX('d_분포'!$B$2:$B$57,RANDBETWEEN(1,56))</f>
        <v/>
      </c>
      <c r="R1100">
        <f>BETAINV(RAND(),5,5)</f>
        <v/>
      </c>
      <c r="S1100">
        <f>'d_고정'!$B$1*'6_기대효과'!$H$7*('d_시나리오'!$I$7/'d_고정'!$B$2)*B1100</f>
        <v/>
      </c>
      <c r="T1100">
        <f>S1100*D1100</f>
        <v/>
      </c>
      <c r="U1100">
        <f>S1100*F1100*H1100</f>
        <v/>
      </c>
      <c r="V1100">
        <f>S1100*F1100*(H1100-1)</f>
        <v/>
      </c>
      <c r="W1100">
        <f>U1100*J1100</f>
        <v/>
      </c>
      <c r="X1100">
        <f>T1100+W1100</f>
        <v/>
      </c>
      <c r="Y1100">
        <f>(T1100*E1100+W1100*L1100)*(1-R1100-'d_고정'!$B$13)</f>
        <v/>
      </c>
      <c r="Z1100">
        <f>(U1100*N1100*Q1100+'d_고정'!$B$3*('6_기대효과'!$H$7/8)*Q1100*'d_고정'!$B$10*P1100*('6_기대효과'!$K$7/'d_고정'!$B$9))*(1-R1100)</f>
        <v/>
      </c>
      <c r="AA1100">
        <f>W1100*L1100*(1-R1100-'d_고정'!$B$13)+U1100*MAX(N1100-'d_고정'!$B$10*P1100*('6_기대효과'!$K$7/'d_고정'!$B$9),0)*Q1100*(1-R1100)</f>
        <v/>
      </c>
      <c r="AB1100">
        <f>Y1100+Z1100</f>
        <v/>
      </c>
      <c r="AC1100">
        <f>Y1100/('d_고정'!$B$5*'6_기대효과'!$H$7/8)/'d_고정'!$B$6</f>
        <v/>
      </c>
      <c r="AD1100">
        <f>Y1100/('d_고정'!$B$8*'6_기대효과'!$H$7/8)</f>
        <v/>
      </c>
    </row>
    <row r="1101">
      <c r="A1101">
        <f>RAND()</f>
        <v/>
      </c>
      <c r="B1101">
        <f>IF('d_시나리오'!$J$2='d_시나리오'!$H$2,'d_시나리오'!$I$2,IF(A1101&lt;('d_시나리오'!$I$2-'d_시나리오'!$H$2)/('d_시나리오'!$J$2-'d_시나리오'!$H$2),'d_시나리오'!$H$2+SQRT(A1101*('d_시나리오'!$J$2-'d_시나리오'!$H$2)*('d_시나리오'!$I$2-'d_시나리오'!$H$2)),'d_시나리오'!$J$2-SQRT((1-A1101)*('d_시나리오'!$J$2-'d_시나리오'!$H$2)*('d_시나리오'!$J$2-'d_시나리오'!$I$2))))</f>
        <v/>
      </c>
      <c r="C1101">
        <f>RAND()</f>
        <v/>
      </c>
      <c r="D1101">
        <f>BETAINV(RAND(),IF(C1101&lt;'d_고정'!$B$26,'d_고정'!$B$23,'d_고정'!$B$16)+1,'d_고정'!$B$17-IF(C1101&lt;'d_고정'!$B$26,'d_고정'!$B$23,'d_고정'!$B$16)+1)*('d_고정'!$B$14+('d_고정'!$B$15-'d_고정'!$B$14)*RAND())</f>
        <v/>
      </c>
      <c r="E1101">
        <f>INDEX('d_분포'!$A$2:$A$28,RANDBETWEEN(1,27))</f>
        <v/>
      </c>
      <c r="F1101">
        <f>INDEX('d_분포'!$C$2:$C$5,RANDBETWEEN(1,4))*(0.9+0.2*RAND())</f>
        <v/>
      </c>
      <c r="G1101">
        <f>RAND()</f>
        <v/>
      </c>
      <c r="H1101">
        <f>(F1101+(1-F1101)*('d_고정'!$B$22*BETAINV(RAND(),IF(G1101&lt;'d_고정'!$B$26,'d_고정'!$B$25,'d_고정'!$B$20)+1,'d_고정'!$B$21-IF(G1101&lt;'d_고정'!$B$26,'d_고정'!$B$25,'d_고정'!$B$20)+1)+(1-'d_고정'!$B$22)*BETAINV(RAND(),IF(G1101&lt;'d_고정'!$B$26,'d_고정'!$B$24,'d_고정'!$B$18)+1,'d_고정'!$B$19-IF(G1101&lt;'d_고정'!$B$26,'d_고정'!$B$24,'d_고정'!$B$18)+1))*('d_고정'!$B$14+('d_고정'!$B$15-'d_고정'!$B$14)*RAND()))/F1101</f>
        <v/>
      </c>
      <c r="I1101">
        <f>RAND()</f>
        <v/>
      </c>
      <c r="J1101">
        <f>IF('d_시나리오'!$J$3='d_시나리오'!$H$3,'d_시나리오'!$I$3,IF(I1101&lt;('d_시나리오'!$I$3-'d_시나리오'!$H$3)/('d_시나리오'!$J$3-'d_시나리오'!$H$3),'d_시나리오'!$H$3+SQRT(I1101*('d_시나리오'!$J$3-'d_시나리오'!$H$3)*('d_시나리오'!$I$3-'d_시나리오'!$H$3)),'d_시나리오'!$J$3-SQRT((1-I1101)*('d_시나리오'!$J$3-'d_시나리오'!$H$3)*('d_시나리오'!$J$3-'d_시나리오'!$I$3))))</f>
        <v/>
      </c>
      <c r="K1101">
        <f>RAND()</f>
        <v/>
      </c>
      <c r="L1101">
        <f>IF('d_시나리오'!$J$4='d_시나리오'!$H$4,'d_시나리오'!$I$4,IF(K1101&lt;('d_시나리오'!$I$4-'d_시나리오'!$H$4)/('d_시나리오'!$J$4-'d_시나리오'!$H$4),'d_시나리오'!$H$4+SQRT(K1101*('d_시나리오'!$J$4-'d_시나리오'!$H$4)*('d_시나리오'!$I$4-'d_시나리오'!$H$4)),'d_시나리오'!$J$4-SQRT((1-K1101)*('d_시나리오'!$J$4-'d_시나리오'!$H$4)*('d_시나리오'!$J$4-'d_시나리오'!$I$4))))</f>
        <v/>
      </c>
      <c r="M1101">
        <f>RAND()</f>
        <v/>
      </c>
      <c r="N1101">
        <f>IF('d_시나리오'!$J$5='d_시나리오'!$H$5,'d_시나리오'!$I$5,IF(M1101&lt;('d_시나리오'!$I$5-'d_시나리오'!$H$5)/('d_시나리오'!$J$5-'d_시나리오'!$H$5),'d_시나리오'!$H$5+SQRT(M1101*('d_시나리오'!$J$5-'d_시나리오'!$H$5)*('d_시나리오'!$I$5-'d_시나리오'!$H$5)),'d_시나리오'!$J$5-SQRT((1-M1101)*('d_시나리오'!$J$5-'d_시나리오'!$H$5)*('d_시나리오'!$J$5-'d_시나리오'!$I$5))))</f>
        <v/>
      </c>
      <c r="O1101">
        <f>RAND()</f>
        <v/>
      </c>
      <c r="P1101">
        <f>IF('d_시나리오'!$J$6='d_시나리오'!$H$6,'d_시나리오'!$I$6,IF(O1101&lt;('d_시나리오'!$I$6-'d_시나리오'!$H$6)/('d_시나리오'!$J$6-'d_시나리오'!$H$6),'d_시나리오'!$H$6+SQRT(O1101*('d_시나리오'!$J$6-'d_시나리오'!$H$6)*('d_시나리오'!$I$6-'d_시나리오'!$H$6)),'d_시나리오'!$J$6-SQRT((1-O1101)*('d_시나리오'!$J$6-'d_시나리오'!$H$6)*('d_시나리오'!$J$6-'d_시나리오'!$I$6))))</f>
        <v/>
      </c>
      <c r="Q1101">
        <f>INDEX('d_분포'!$B$2:$B$57,RANDBETWEEN(1,56))</f>
        <v/>
      </c>
      <c r="R1101">
        <f>BETAINV(RAND(),5,5)</f>
        <v/>
      </c>
      <c r="S1101">
        <f>'d_고정'!$B$1*'6_기대효과'!$H$7*('d_시나리오'!$I$7/'d_고정'!$B$2)*B1101</f>
        <v/>
      </c>
      <c r="T1101">
        <f>S1101*D1101</f>
        <v/>
      </c>
      <c r="U1101">
        <f>S1101*F1101*H1101</f>
        <v/>
      </c>
      <c r="V1101">
        <f>S1101*F1101*(H1101-1)</f>
        <v/>
      </c>
      <c r="W1101">
        <f>U1101*J1101</f>
        <v/>
      </c>
      <c r="X1101">
        <f>T1101+W1101</f>
        <v/>
      </c>
      <c r="Y1101">
        <f>(T1101*E1101+W1101*L1101)*(1-R1101-'d_고정'!$B$13)</f>
        <v/>
      </c>
      <c r="Z1101">
        <f>(U1101*N1101*Q1101+'d_고정'!$B$3*('6_기대효과'!$H$7/8)*Q1101*'d_고정'!$B$10*P1101*('6_기대효과'!$K$7/'d_고정'!$B$9))*(1-R1101)</f>
        <v/>
      </c>
      <c r="AA1101">
        <f>W1101*L1101*(1-R1101-'d_고정'!$B$13)+U1101*MAX(N1101-'d_고정'!$B$10*P1101*('6_기대효과'!$K$7/'d_고정'!$B$9),0)*Q1101*(1-R1101)</f>
        <v/>
      </c>
      <c r="AB1101">
        <f>Y1101+Z1101</f>
        <v/>
      </c>
      <c r="AC1101">
        <f>Y1101/('d_고정'!$B$5*'6_기대효과'!$H$7/8)/'d_고정'!$B$6</f>
        <v/>
      </c>
      <c r="AD1101">
        <f>Y1101/('d_고정'!$B$8*'6_기대효과'!$H$7/8)</f>
        <v/>
      </c>
    </row>
    <row r="1102">
      <c r="A1102">
        <f>RAND()</f>
        <v/>
      </c>
      <c r="B1102">
        <f>IF('d_시나리오'!$J$2='d_시나리오'!$H$2,'d_시나리오'!$I$2,IF(A1102&lt;('d_시나리오'!$I$2-'d_시나리오'!$H$2)/('d_시나리오'!$J$2-'d_시나리오'!$H$2),'d_시나리오'!$H$2+SQRT(A1102*('d_시나리오'!$J$2-'d_시나리오'!$H$2)*('d_시나리오'!$I$2-'d_시나리오'!$H$2)),'d_시나리오'!$J$2-SQRT((1-A1102)*('d_시나리오'!$J$2-'d_시나리오'!$H$2)*('d_시나리오'!$J$2-'d_시나리오'!$I$2))))</f>
        <v/>
      </c>
      <c r="C1102">
        <f>RAND()</f>
        <v/>
      </c>
      <c r="D1102">
        <f>BETAINV(RAND(),IF(C1102&lt;'d_고정'!$B$26,'d_고정'!$B$23,'d_고정'!$B$16)+1,'d_고정'!$B$17-IF(C1102&lt;'d_고정'!$B$26,'d_고정'!$B$23,'d_고정'!$B$16)+1)*('d_고정'!$B$14+('d_고정'!$B$15-'d_고정'!$B$14)*RAND())</f>
        <v/>
      </c>
      <c r="E1102">
        <f>INDEX('d_분포'!$A$2:$A$28,RANDBETWEEN(1,27))</f>
        <v/>
      </c>
      <c r="F1102">
        <f>INDEX('d_분포'!$C$2:$C$5,RANDBETWEEN(1,4))*(0.9+0.2*RAND())</f>
        <v/>
      </c>
      <c r="G1102">
        <f>RAND()</f>
        <v/>
      </c>
      <c r="H1102">
        <f>(F1102+(1-F1102)*('d_고정'!$B$22*BETAINV(RAND(),IF(G1102&lt;'d_고정'!$B$26,'d_고정'!$B$25,'d_고정'!$B$20)+1,'d_고정'!$B$21-IF(G1102&lt;'d_고정'!$B$26,'d_고정'!$B$25,'d_고정'!$B$20)+1)+(1-'d_고정'!$B$22)*BETAINV(RAND(),IF(G1102&lt;'d_고정'!$B$26,'d_고정'!$B$24,'d_고정'!$B$18)+1,'d_고정'!$B$19-IF(G1102&lt;'d_고정'!$B$26,'d_고정'!$B$24,'d_고정'!$B$18)+1))*('d_고정'!$B$14+('d_고정'!$B$15-'d_고정'!$B$14)*RAND()))/F1102</f>
        <v/>
      </c>
      <c r="I1102">
        <f>RAND()</f>
        <v/>
      </c>
      <c r="J1102">
        <f>IF('d_시나리오'!$J$3='d_시나리오'!$H$3,'d_시나리오'!$I$3,IF(I1102&lt;('d_시나리오'!$I$3-'d_시나리오'!$H$3)/('d_시나리오'!$J$3-'d_시나리오'!$H$3),'d_시나리오'!$H$3+SQRT(I1102*('d_시나리오'!$J$3-'d_시나리오'!$H$3)*('d_시나리오'!$I$3-'d_시나리오'!$H$3)),'d_시나리오'!$J$3-SQRT((1-I1102)*('d_시나리오'!$J$3-'d_시나리오'!$H$3)*('d_시나리오'!$J$3-'d_시나리오'!$I$3))))</f>
        <v/>
      </c>
      <c r="K1102">
        <f>RAND()</f>
        <v/>
      </c>
      <c r="L1102">
        <f>IF('d_시나리오'!$J$4='d_시나리오'!$H$4,'d_시나리오'!$I$4,IF(K1102&lt;('d_시나리오'!$I$4-'d_시나리오'!$H$4)/('d_시나리오'!$J$4-'d_시나리오'!$H$4),'d_시나리오'!$H$4+SQRT(K1102*('d_시나리오'!$J$4-'d_시나리오'!$H$4)*('d_시나리오'!$I$4-'d_시나리오'!$H$4)),'d_시나리오'!$J$4-SQRT((1-K1102)*('d_시나리오'!$J$4-'d_시나리오'!$H$4)*('d_시나리오'!$J$4-'d_시나리오'!$I$4))))</f>
        <v/>
      </c>
      <c r="M1102">
        <f>RAND()</f>
        <v/>
      </c>
      <c r="N1102">
        <f>IF('d_시나리오'!$J$5='d_시나리오'!$H$5,'d_시나리오'!$I$5,IF(M1102&lt;('d_시나리오'!$I$5-'d_시나리오'!$H$5)/('d_시나리오'!$J$5-'d_시나리오'!$H$5),'d_시나리오'!$H$5+SQRT(M1102*('d_시나리오'!$J$5-'d_시나리오'!$H$5)*('d_시나리오'!$I$5-'d_시나리오'!$H$5)),'d_시나리오'!$J$5-SQRT((1-M1102)*('d_시나리오'!$J$5-'d_시나리오'!$H$5)*('d_시나리오'!$J$5-'d_시나리오'!$I$5))))</f>
        <v/>
      </c>
      <c r="O1102">
        <f>RAND()</f>
        <v/>
      </c>
      <c r="P1102">
        <f>IF('d_시나리오'!$J$6='d_시나리오'!$H$6,'d_시나리오'!$I$6,IF(O1102&lt;('d_시나리오'!$I$6-'d_시나리오'!$H$6)/('d_시나리오'!$J$6-'d_시나리오'!$H$6),'d_시나리오'!$H$6+SQRT(O1102*('d_시나리오'!$J$6-'d_시나리오'!$H$6)*('d_시나리오'!$I$6-'d_시나리오'!$H$6)),'d_시나리오'!$J$6-SQRT((1-O1102)*('d_시나리오'!$J$6-'d_시나리오'!$H$6)*('d_시나리오'!$J$6-'d_시나리오'!$I$6))))</f>
        <v/>
      </c>
      <c r="Q1102">
        <f>INDEX('d_분포'!$B$2:$B$57,RANDBETWEEN(1,56))</f>
        <v/>
      </c>
      <c r="R1102">
        <f>BETAINV(RAND(),5,5)</f>
        <v/>
      </c>
      <c r="S1102">
        <f>'d_고정'!$B$1*'6_기대효과'!$H$7*('d_시나리오'!$I$7/'d_고정'!$B$2)*B1102</f>
        <v/>
      </c>
      <c r="T1102">
        <f>S1102*D1102</f>
        <v/>
      </c>
      <c r="U1102">
        <f>S1102*F1102*H1102</f>
        <v/>
      </c>
      <c r="V1102">
        <f>S1102*F1102*(H1102-1)</f>
        <v/>
      </c>
      <c r="W1102">
        <f>U1102*J1102</f>
        <v/>
      </c>
      <c r="X1102">
        <f>T1102+W1102</f>
        <v/>
      </c>
      <c r="Y1102">
        <f>(T1102*E1102+W1102*L1102)*(1-R1102-'d_고정'!$B$13)</f>
        <v/>
      </c>
      <c r="Z1102">
        <f>(U1102*N1102*Q1102+'d_고정'!$B$3*('6_기대효과'!$H$7/8)*Q1102*'d_고정'!$B$10*P1102*('6_기대효과'!$K$7/'d_고정'!$B$9))*(1-R1102)</f>
        <v/>
      </c>
      <c r="AA1102">
        <f>W1102*L1102*(1-R1102-'d_고정'!$B$13)+U1102*MAX(N1102-'d_고정'!$B$10*P1102*('6_기대효과'!$K$7/'d_고정'!$B$9),0)*Q1102*(1-R1102)</f>
        <v/>
      </c>
      <c r="AB1102">
        <f>Y1102+Z1102</f>
        <v/>
      </c>
      <c r="AC1102">
        <f>Y1102/('d_고정'!$B$5*'6_기대효과'!$H$7/8)/'d_고정'!$B$6</f>
        <v/>
      </c>
      <c r="AD1102">
        <f>Y1102/('d_고정'!$B$8*'6_기대효과'!$H$7/8)</f>
        <v/>
      </c>
    </row>
    <row r="1103">
      <c r="A1103">
        <f>RAND()</f>
        <v/>
      </c>
      <c r="B1103">
        <f>IF('d_시나리오'!$J$2='d_시나리오'!$H$2,'d_시나리오'!$I$2,IF(A1103&lt;('d_시나리오'!$I$2-'d_시나리오'!$H$2)/('d_시나리오'!$J$2-'d_시나리오'!$H$2),'d_시나리오'!$H$2+SQRT(A1103*('d_시나리오'!$J$2-'d_시나리오'!$H$2)*('d_시나리오'!$I$2-'d_시나리오'!$H$2)),'d_시나리오'!$J$2-SQRT((1-A1103)*('d_시나리오'!$J$2-'d_시나리오'!$H$2)*('d_시나리오'!$J$2-'d_시나리오'!$I$2))))</f>
        <v/>
      </c>
      <c r="C1103">
        <f>RAND()</f>
        <v/>
      </c>
      <c r="D1103">
        <f>BETAINV(RAND(),IF(C1103&lt;'d_고정'!$B$26,'d_고정'!$B$23,'d_고정'!$B$16)+1,'d_고정'!$B$17-IF(C1103&lt;'d_고정'!$B$26,'d_고정'!$B$23,'d_고정'!$B$16)+1)*('d_고정'!$B$14+('d_고정'!$B$15-'d_고정'!$B$14)*RAND())</f>
        <v/>
      </c>
      <c r="E1103">
        <f>INDEX('d_분포'!$A$2:$A$28,RANDBETWEEN(1,27))</f>
        <v/>
      </c>
      <c r="F1103">
        <f>INDEX('d_분포'!$C$2:$C$5,RANDBETWEEN(1,4))*(0.9+0.2*RAND())</f>
        <v/>
      </c>
      <c r="G1103">
        <f>RAND()</f>
        <v/>
      </c>
      <c r="H1103">
        <f>(F1103+(1-F1103)*('d_고정'!$B$22*BETAINV(RAND(),IF(G1103&lt;'d_고정'!$B$26,'d_고정'!$B$25,'d_고정'!$B$20)+1,'d_고정'!$B$21-IF(G1103&lt;'d_고정'!$B$26,'d_고정'!$B$25,'d_고정'!$B$20)+1)+(1-'d_고정'!$B$22)*BETAINV(RAND(),IF(G1103&lt;'d_고정'!$B$26,'d_고정'!$B$24,'d_고정'!$B$18)+1,'d_고정'!$B$19-IF(G1103&lt;'d_고정'!$B$26,'d_고정'!$B$24,'d_고정'!$B$18)+1))*('d_고정'!$B$14+('d_고정'!$B$15-'d_고정'!$B$14)*RAND()))/F1103</f>
        <v/>
      </c>
      <c r="I1103">
        <f>RAND()</f>
        <v/>
      </c>
      <c r="J1103">
        <f>IF('d_시나리오'!$J$3='d_시나리오'!$H$3,'d_시나리오'!$I$3,IF(I1103&lt;('d_시나리오'!$I$3-'d_시나리오'!$H$3)/('d_시나리오'!$J$3-'d_시나리오'!$H$3),'d_시나리오'!$H$3+SQRT(I1103*('d_시나리오'!$J$3-'d_시나리오'!$H$3)*('d_시나리오'!$I$3-'d_시나리오'!$H$3)),'d_시나리오'!$J$3-SQRT((1-I1103)*('d_시나리오'!$J$3-'d_시나리오'!$H$3)*('d_시나리오'!$J$3-'d_시나리오'!$I$3))))</f>
        <v/>
      </c>
      <c r="K1103">
        <f>RAND()</f>
        <v/>
      </c>
      <c r="L1103">
        <f>IF('d_시나리오'!$J$4='d_시나리오'!$H$4,'d_시나리오'!$I$4,IF(K1103&lt;('d_시나리오'!$I$4-'d_시나리오'!$H$4)/('d_시나리오'!$J$4-'d_시나리오'!$H$4),'d_시나리오'!$H$4+SQRT(K1103*('d_시나리오'!$J$4-'d_시나리오'!$H$4)*('d_시나리오'!$I$4-'d_시나리오'!$H$4)),'d_시나리오'!$J$4-SQRT((1-K1103)*('d_시나리오'!$J$4-'d_시나리오'!$H$4)*('d_시나리오'!$J$4-'d_시나리오'!$I$4))))</f>
        <v/>
      </c>
      <c r="M1103">
        <f>RAND()</f>
        <v/>
      </c>
      <c r="N1103">
        <f>IF('d_시나리오'!$J$5='d_시나리오'!$H$5,'d_시나리오'!$I$5,IF(M1103&lt;('d_시나리오'!$I$5-'d_시나리오'!$H$5)/('d_시나리오'!$J$5-'d_시나리오'!$H$5),'d_시나리오'!$H$5+SQRT(M1103*('d_시나리오'!$J$5-'d_시나리오'!$H$5)*('d_시나리오'!$I$5-'d_시나리오'!$H$5)),'d_시나리오'!$J$5-SQRT((1-M1103)*('d_시나리오'!$J$5-'d_시나리오'!$H$5)*('d_시나리오'!$J$5-'d_시나리오'!$I$5))))</f>
        <v/>
      </c>
      <c r="O1103">
        <f>RAND()</f>
        <v/>
      </c>
      <c r="P1103">
        <f>IF('d_시나리오'!$J$6='d_시나리오'!$H$6,'d_시나리오'!$I$6,IF(O1103&lt;('d_시나리오'!$I$6-'d_시나리오'!$H$6)/('d_시나리오'!$J$6-'d_시나리오'!$H$6),'d_시나리오'!$H$6+SQRT(O1103*('d_시나리오'!$J$6-'d_시나리오'!$H$6)*('d_시나리오'!$I$6-'d_시나리오'!$H$6)),'d_시나리오'!$J$6-SQRT((1-O1103)*('d_시나리오'!$J$6-'d_시나리오'!$H$6)*('d_시나리오'!$J$6-'d_시나리오'!$I$6))))</f>
        <v/>
      </c>
      <c r="Q1103">
        <f>INDEX('d_분포'!$B$2:$B$57,RANDBETWEEN(1,56))</f>
        <v/>
      </c>
      <c r="R1103">
        <f>BETAINV(RAND(),5,5)</f>
        <v/>
      </c>
      <c r="S1103">
        <f>'d_고정'!$B$1*'6_기대효과'!$H$7*('d_시나리오'!$I$7/'d_고정'!$B$2)*B1103</f>
        <v/>
      </c>
      <c r="T1103">
        <f>S1103*D1103</f>
        <v/>
      </c>
      <c r="U1103">
        <f>S1103*F1103*H1103</f>
        <v/>
      </c>
      <c r="V1103">
        <f>S1103*F1103*(H1103-1)</f>
        <v/>
      </c>
      <c r="W1103">
        <f>U1103*J1103</f>
        <v/>
      </c>
      <c r="X1103">
        <f>T1103+W1103</f>
        <v/>
      </c>
      <c r="Y1103">
        <f>(T1103*E1103+W1103*L1103)*(1-R1103-'d_고정'!$B$13)</f>
        <v/>
      </c>
      <c r="Z1103">
        <f>(U1103*N1103*Q1103+'d_고정'!$B$3*('6_기대효과'!$H$7/8)*Q1103*'d_고정'!$B$10*P1103*('6_기대효과'!$K$7/'d_고정'!$B$9))*(1-R1103)</f>
        <v/>
      </c>
      <c r="AA1103">
        <f>W1103*L1103*(1-R1103-'d_고정'!$B$13)+U1103*MAX(N1103-'d_고정'!$B$10*P1103*('6_기대효과'!$K$7/'d_고정'!$B$9),0)*Q1103*(1-R1103)</f>
        <v/>
      </c>
      <c r="AB1103">
        <f>Y1103+Z1103</f>
        <v/>
      </c>
      <c r="AC1103">
        <f>Y1103/('d_고정'!$B$5*'6_기대효과'!$H$7/8)/'d_고정'!$B$6</f>
        <v/>
      </c>
      <c r="AD1103">
        <f>Y1103/('d_고정'!$B$8*'6_기대효과'!$H$7/8)</f>
        <v/>
      </c>
    </row>
    <row r="1104">
      <c r="A1104">
        <f>RAND()</f>
        <v/>
      </c>
      <c r="B1104">
        <f>IF('d_시나리오'!$J$2='d_시나리오'!$H$2,'d_시나리오'!$I$2,IF(A1104&lt;('d_시나리오'!$I$2-'d_시나리오'!$H$2)/('d_시나리오'!$J$2-'d_시나리오'!$H$2),'d_시나리오'!$H$2+SQRT(A1104*('d_시나리오'!$J$2-'d_시나리오'!$H$2)*('d_시나리오'!$I$2-'d_시나리오'!$H$2)),'d_시나리오'!$J$2-SQRT((1-A1104)*('d_시나리오'!$J$2-'d_시나리오'!$H$2)*('d_시나리오'!$J$2-'d_시나리오'!$I$2))))</f>
        <v/>
      </c>
      <c r="C1104">
        <f>RAND()</f>
        <v/>
      </c>
      <c r="D1104">
        <f>BETAINV(RAND(),IF(C1104&lt;'d_고정'!$B$26,'d_고정'!$B$23,'d_고정'!$B$16)+1,'d_고정'!$B$17-IF(C1104&lt;'d_고정'!$B$26,'d_고정'!$B$23,'d_고정'!$B$16)+1)*('d_고정'!$B$14+('d_고정'!$B$15-'d_고정'!$B$14)*RAND())</f>
        <v/>
      </c>
      <c r="E1104">
        <f>INDEX('d_분포'!$A$2:$A$28,RANDBETWEEN(1,27))</f>
        <v/>
      </c>
      <c r="F1104">
        <f>INDEX('d_분포'!$C$2:$C$5,RANDBETWEEN(1,4))*(0.9+0.2*RAND())</f>
        <v/>
      </c>
      <c r="G1104">
        <f>RAND()</f>
        <v/>
      </c>
      <c r="H1104">
        <f>(F1104+(1-F1104)*('d_고정'!$B$22*BETAINV(RAND(),IF(G1104&lt;'d_고정'!$B$26,'d_고정'!$B$25,'d_고정'!$B$20)+1,'d_고정'!$B$21-IF(G1104&lt;'d_고정'!$B$26,'d_고정'!$B$25,'d_고정'!$B$20)+1)+(1-'d_고정'!$B$22)*BETAINV(RAND(),IF(G1104&lt;'d_고정'!$B$26,'d_고정'!$B$24,'d_고정'!$B$18)+1,'d_고정'!$B$19-IF(G1104&lt;'d_고정'!$B$26,'d_고정'!$B$24,'d_고정'!$B$18)+1))*('d_고정'!$B$14+('d_고정'!$B$15-'d_고정'!$B$14)*RAND()))/F1104</f>
        <v/>
      </c>
      <c r="I1104">
        <f>RAND()</f>
        <v/>
      </c>
      <c r="J1104">
        <f>IF('d_시나리오'!$J$3='d_시나리오'!$H$3,'d_시나리오'!$I$3,IF(I1104&lt;('d_시나리오'!$I$3-'d_시나리오'!$H$3)/('d_시나리오'!$J$3-'d_시나리오'!$H$3),'d_시나리오'!$H$3+SQRT(I1104*('d_시나리오'!$J$3-'d_시나리오'!$H$3)*('d_시나리오'!$I$3-'d_시나리오'!$H$3)),'d_시나리오'!$J$3-SQRT((1-I1104)*('d_시나리오'!$J$3-'d_시나리오'!$H$3)*('d_시나리오'!$J$3-'d_시나리오'!$I$3))))</f>
        <v/>
      </c>
      <c r="K1104">
        <f>RAND()</f>
        <v/>
      </c>
      <c r="L1104">
        <f>IF('d_시나리오'!$J$4='d_시나리오'!$H$4,'d_시나리오'!$I$4,IF(K1104&lt;('d_시나리오'!$I$4-'d_시나리오'!$H$4)/('d_시나리오'!$J$4-'d_시나리오'!$H$4),'d_시나리오'!$H$4+SQRT(K1104*('d_시나리오'!$J$4-'d_시나리오'!$H$4)*('d_시나리오'!$I$4-'d_시나리오'!$H$4)),'d_시나리오'!$J$4-SQRT((1-K1104)*('d_시나리오'!$J$4-'d_시나리오'!$H$4)*('d_시나리오'!$J$4-'d_시나리오'!$I$4))))</f>
        <v/>
      </c>
      <c r="M1104">
        <f>RAND()</f>
        <v/>
      </c>
      <c r="N1104">
        <f>IF('d_시나리오'!$J$5='d_시나리오'!$H$5,'d_시나리오'!$I$5,IF(M1104&lt;('d_시나리오'!$I$5-'d_시나리오'!$H$5)/('d_시나리오'!$J$5-'d_시나리오'!$H$5),'d_시나리오'!$H$5+SQRT(M1104*('d_시나리오'!$J$5-'d_시나리오'!$H$5)*('d_시나리오'!$I$5-'d_시나리오'!$H$5)),'d_시나리오'!$J$5-SQRT((1-M1104)*('d_시나리오'!$J$5-'d_시나리오'!$H$5)*('d_시나리오'!$J$5-'d_시나리오'!$I$5))))</f>
        <v/>
      </c>
      <c r="O1104">
        <f>RAND()</f>
        <v/>
      </c>
      <c r="P1104">
        <f>IF('d_시나리오'!$J$6='d_시나리오'!$H$6,'d_시나리오'!$I$6,IF(O1104&lt;('d_시나리오'!$I$6-'d_시나리오'!$H$6)/('d_시나리오'!$J$6-'d_시나리오'!$H$6),'d_시나리오'!$H$6+SQRT(O1104*('d_시나리오'!$J$6-'d_시나리오'!$H$6)*('d_시나리오'!$I$6-'d_시나리오'!$H$6)),'d_시나리오'!$J$6-SQRT((1-O1104)*('d_시나리오'!$J$6-'d_시나리오'!$H$6)*('d_시나리오'!$J$6-'d_시나리오'!$I$6))))</f>
        <v/>
      </c>
      <c r="Q1104">
        <f>INDEX('d_분포'!$B$2:$B$57,RANDBETWEEN(1,56))</f>
        <v/>
      </c>
      <c r="R1104">
        <f>BETAINV(RAND(),5,5)</f>
        <v/>
      </c>
      <c r="S1104">
        <f>'d_고정'!$B$1*'6_기대효과'!$H$7*('d_시나리오'!$I$7/'d_고정'!$B$2)*B1104</f>
        <v/>
      </c>
      <c r="T1104">
        <f>S1104*D1104</f>
        <v/>
      </c>
      <c r="U1104">
        <f>S1104*F1104*H1104</f>
        <v/>
      </c>
      <c r="V1104">
        <f>S1104*F1104*(H1104-1)</f>
        <v/>
      </c>
      <c r="W1104">
        <f>U1104*J1104</f>
        <v/>
      </c>
      <c r="X1104">
        <f>T1104+W1104</f>
        <v/>
      </c>
      <c r="Y1104">
        <f>(T1104*E1104+W1104*L1104)*(1-R1104-'d_고정'!$B$13)</f>
        <v/>
      </c>
      <c r="Z1104">
        <f>(U1104*N1104*Q1104+'d_고정'!$B$3*('6_기대효과'!$H$7/8)*Q1104*'d_고정'!$B$10*P1104*('6_기대효과'!$K$7/'d_고정'!$B$9))*(1-R1104)</f>
        <v/>
      </c>
      <c r="AA1104">
        <f>W1104*L1104*(1-R1104-'d_고정'!$B$13)+U1104*MAX(N1104-'d_고정'!$B$10*P1104*('6_기대효과'!$K$7/'d_고정'!$B$9),0)*Q1104*(1-R1104)</f>
        <v/>
      </c>
      <c r="AB1104">
        <f>Y1104+Z1104</f>
        <v/>
      </c>
      <c r="AC1104">
        <f>Y1104/('d_고정'!$B$5*'6_기대효과'!$H$7/8)/'d_고정'!$B$6</f>
        <v/>
      </c>
      <c r="AD1104">
        <f>Y1104/('d_고정'!$B$8*'6_기대효과'!$H$7/8)</f>
        <v/>
      </c>
    </row>
    <row r="1105">
      <c r="A1105">
        <f>RAND()</f>
        <v/>
      </c>
      <c r="B1105">
        <f>IF('d_시나리오'!$J$2='d_시나리오'!$H$2,'d_시나리오'!$I$2,IF(A1105&lt;('d_시나리오'!$I$2-'d_시나리오'!$H$2)/('d_시나리오'!$J$2-'d_시나리오'!$H$2),'d_시나리오'!$H$2+SQRT(A1105*('d_시나리오'!$J$2-'d_시나리오'!$H$2)*('d_시나리오'!$I$2-'d_시나리오'!$H$2)),'d_시나리오'!$J$2-SQRT((1-A1105)*('d_시나리오'!$J$2-'d_시나리오'!$H$2)*('d_시나리오'!$J$2-'d_시나리오'!$I$2))))</f>
        <v/>
      </c>
      <c r="C1105">
        <f>RAND()</f>
        <v/>
      </c>
      <c r="D1105">
        <f>BETAINV(RAND(),IF(C1105&lt;'d_고정'!$B$26,'d_고정'!$B$23,'d_고정'!$B$16)+1,'d_고정'!$B$17-IF(C1105&lt;'d_고정'!$B$26,'d_고정'!$B$23,'d_고정'!$B$16)+1)*('d_고정'!$B$14+('d_고정'!$B$15-'d_고정'!$B$14)*RAND())</f>
        <v/>
      </c>
      <c r="E1105">
        <f>INDEX('d_분포'!$A$2:$A$28,RANDBETWEEN(1,27))</f>
        <v/>
      </c>
      <c r="F1105">
        <f>INDEX('d_분포'!$C$2:$C$5,RANDBETWEEN(1,4))*(0.9+0.2*RAND())</f>
        <v/>
      </c>
      <c r="G1105">
        <f>RAND()</f>
        <v/>
      </c>
      <c r="H1105">
        <f>(F1105+(1-F1105)*('d_고정'!$B$22*BETAINV(RAND(),IF(G1105&lt;'d_고정'!$B$26,'d_고정'!$B$25,'d_고정'!$B$20)+1,'d_고정'!$B$21-IF(G1105&lt;'d_고정'!$B$26,'d_고정'!$B$25,'d_고정'!$B$20)+1)+(1-'d_고정'!$B$22)*BETAINV(RAND(),IF(G1105&lt;'d_고정'!$B$26,'d_고정'!$B$24,'d_고정'!$B$18)+1,'d_고정'!$B$19-IF(G1105&lt;'d_고정'!$B$26,'d_고정'!$B$24,'d_고정'!$B$18)+1))*('d_고정'!$B$14+('d_고정'!$B$15-'d_고정'!$B$14)*RAND()))/F1105</f>
        <v/>
      </c>
      <c r="I1105">
        <f>RAND()</f>
        <v/>
      </c>
      <c r="J1105">
        <f>IF('d_시나리오'!$J$3='d_시나리오'!$H$3,'d_시나리오'!$I$3,IF(I1105&lt;('d_시나리오'!$I$3-'d_시나리오'!$H$3)/('d_시나리오'!$J$3-'d_시나리오'!$H$3),'d_시나리오'!$H$3+SQRT(I1105*('d_시나리오'!$J$3-'d_시나리오'!$H$3)*('d_시나리오'!$I$3-'d_시나리오'!$H$3)),'d_시나리오'!$J$3-SQRT((1-I1105)*('d_시나리오'!$J$3-'d_시나리오'!$H$3)*('d_시나리오'!$J$3-'d_시나리오'!$I$3))))</f>
        <v/>
      </c>
      <c r="K1105">
        <f>RAND()</f>
        <v/>
      </c>
      <c r="L1105">
        <f>IF('d_시나리오'!$J$4='d_시나리오'!$H$4,'d_시나리오'!$I$4,IF(K1105&lt;('d_시나리오'!$I$4-'d_시나리오'!$H$4)/('d_시나리오'!$J$4-'d_시나리오'!$H$4),'d_시나리오'!$H$4+SQRT(K1105*('d_시나리오'!$J$4-'d_시나리오'!$H$4)*('d_시나리오'!$I$4-'d_시나리오'!$H$4)),'d_시나리오'!$J$4-SQRT((1-K1105)*('d_시나리오'!$J$4-'d_시나리오'!$H$4)*('d_시나리오'!$J$4-'d_시나리오'!$I$4))))</f>
        <v/>
      </c>
      <c r="M1105">
        <f>RAND()</f>
        <v/>
      </c>
      <c r="N1105">
        <f>IF('d_시나리오'!$J$5='d_시나리오'!$H$5,'d_시나리오'!$I$5,IF(M1105&lt;('d_시나리오'!$I$5-'d_시나리오'!$H$5)/('d_시나리오'!$J$5-'d_시나리오'!$H$5),'d_시나리오'!$H$5+SQRT(M1105*('d_시나리오'!$J$5-'d_시나리오'!$H$5)*('d_시나리오'!$I$5-'d_시나리오'!$H$5)),'d_시나리오'!$J$5-SQRT((1-M1105)*('d_시나리오'!$J$5-'d_시나리오'!$H$5)*('d_시나리오'!$J$5-'d_시나리오'!$I$5))))</f>
        <v/>
      </c>
      <c r="O1105">
        <f>RAND()</f>
        <v/>
      </c>
      <c r="P1105">
        <f>IF('d_시나리오'!$J$6='d_시나리오'!$H$6,'d_시나리오'!$I$6,IF(O1105&lt;('d_시나리오'!$I$6-'d_시나리오'!$H$6)/('d_시나리오'!$J$6-'d_시나리오'!$H$6),'d_시나리오'!$H$6+SQRT(O1105*('d_시나리오'!$J$6-'d_시나리오'!$H$6)*('d_시나리오'!$I$6-'d_시나리오'!$H$6)),'d_시나리오'!$J$6-SQRT((1-O1105)*('d_시나리오'!$J$6-'d_시나리오'!$H$6)*('d_시나리오'!$J$6-'d_시나리오'!$I$6))))</f>
        <v/>
      </c>
      <c r="Q1105">
        <f>INDEX('d_분포'!$B$2:$B$57,RANDBETWEEN(1,56))</f>
        <v/>
      </c>
      <c r="R1105">
        <f>BETAINV(RAND(),5,5)</f>
        <v/>
      </c>
      <c r="S1105">
        <f>'d_고정'!$B$1*'6_기대효과'!$H$7*('d_시나리오'!$I$7/'d_고정'!$B$2)*B1105</f>
        <v/>
      </c>
      <c r="T1105">
        <f>S1105*D1105</f>
        <v/>
      </c>
      <c r="U1105">
        <f>S1105*F1105*H1105</f>
        <v/>
      </c>
      <c r="V1105">
        <f>S1105*F1105*(H1105-1)</f>
        <v/>
      </c>
      <c r="W1105">
        <f>U1105*J1105</f>
        <v/>
      </c>
      <c r="X1105">
        <f>T1105+W1105</f>
        <v/>
      </c>
      <c r="Y1105">
        <f>(T1105*E1105+W1105*L1105)*(1-R1105-'d_고정'!$B$13)</f>
        <v/>
      </c>
      <c r="Z1105">
        <f>(U1105*N1105*Q1105+'d_고정'!$B$3*('6_기대효과'!$H$7/8)*Q1105*'d_고정'!$B$10*P1105*('6_기대효과'!$K$7/'d_고정'!$B$9))*(1-R1105)</f>
        <v/>
      </c>
      <c r="AA1105">
        <f>W1105*L1105*(1-R1105-'d_고정'!$B$13)+U1105*MAX(N1105-'d_고정'!$B$10*P1105*('6_기대효과'!$K$7/'d_고정'!$B$9),0)*Q1105*(1-R1105)</f>
        <v/>
      </c>
      <c r="AB1105">
        <f>Y1105+Z1105</f>
        <v/>
      </c>
      <c r="AC1105">
        <f>Y1105/('d_고정'!$B$5*'6_기대효과'!$H$7/8)/'d_고정'!$B$6</f>
        <v/>
      </c>
      <c r="AD1105">
        <f>Y1105/('d_고정'!$B$8*'6_기대효과'!$H$7/8)</f>
        <v/>
      </c>
    </row>
    <row r="1106">
      <c r="A1106">
        <f>RAND()</f>
        <v/>
      </c>
      <c r="B1106">
        <f>IF('d_시나리오'!$J$2='d_시나리오'!$H$2,'d_시나리오'!$I$2,IF(A1106&lt;('d_시나리오'!$I$2-'d_시나리오'!$H$2)/('d_시나리오'!$J$2-'d_시나리오'!$H$2),'d_시나리오'!$H$2+SQRT(A1106*('d_시나리오'!$J$2-'d_시나리오'!$H$2)*('d_시나리오'!$I$2-'d_시나리오'!$H$2)),'d_시나리오'!$J$2-SQRT((1-A1106)*('d_시나리오'!$J$2-'d_시나리오'!$H$2)*('d_시나리오'!$J$2-'d_시나리오'!$I$2))))</f>
        <v/>
      </c>
      <c r="C1106">
        <f>RAND()</f>
        <v/>
      </c>
      <c r="D1106">
        <f>BETAINV(RAND(),IF(C1106&lt;'d_고정'!$B$26,'d_고정'!$B$23,'d_고정'!$B$16)+1,'d_고정'!$B$17-IF(C1106&lt;'d_고정'!$B$26,'d_고정'!$B$23,'d_고정'!$B$16)+1)*('d_고정'!$B$14+('d_고정'!$B$15-'d_고정'!$B$14)*RAND())</f>
        <v/>
      </c>
      <c r="E1106">
        <f>INDEX('d_분포'!$A$2:$A$28,RANDBETWEEN(1,27))</f>
        <v/>
      </c>
      <c r="F1106">
        <f>INDEX('d_분포'!$C$2:$C$5,RANDBETWEEN(1,4))*(0.9+0.2*RAND())</f>
        <v/>
      </c>
      <c r="G1106">
        <f>RAND()</f>
        <v/>
      </c>
      <c r="H1106">
        <f>(F1106+(1-F1106)*('d_고정'!$B$22*BETAINV(RAND(),IF(G1106&lt;'d_고정'!$B$26,'d_고정'!$B$25,'d_고정'!$B$20)+1,'d_고정'!$B$21-IF(G1106&lt;'d_고정'!$B$26,'d_고정'!$B$25,'d_고정'!$B$20)+1)+(1-'d_고정'!$B$22)*BETAINV(RAND(),IF(G1106&lt;'d_고정'!$B$26,'d_고정'!$B$24,'d_고정'!$B$18)+1,'d_고정'!$B$19-IF(G1106&lt;'d_고정'!$B$26,'d_고정'!$B$24,'d_고정'!$B$18)+1))*('d_고정'!$B$14+('d_고정'!$B$15-'d_고정'!$B$14)*RAND()))/F1106</f>
        <v/>
      </c>
      <c r="I1106">
        <f>RAND()</f>
        <v/>
      </c>
      <c r="J1106">
        <f>IF('d_시나리오'!$J$3='d_시나리오'!$H$3,'d_시나리오'!$I$3,IF(I1106&lt;('d_시나리오'!$I$3-'d_시나리오'!$H$3)/('d_시나리오'!$J$3-'d_시나리오'!$H$3),'d_시나리오'!$H$3+SQRT(I1106*('d_시나리오'!$J$3-'d_시나리오'!$H$3)*('d_시나리오'!$I$3-'d_시나리오'!$H$3)),'d_시나리오'!$J$3-SQRT((1-I1106)*('d_시나리오'!$J$3-'d_시나리오'!$H$3)*('d_시나리오'!$J$3-'d_시나리오'!$I$3))))</f>
        <v/>
      </c>
      <c r="K1106">
        <f>RAND()</f>
        <v/>
      </c>
      <c r="L1106">
        <f>IF('d_시나리오'!$J$4='d_시나리오'!$H$4,'d_시나리오'!$I$4,IF(K1106&lt;('d_시나리오'!$I$4-'d_시나리오'!$H$4)/('d_시나리오'!$J$4-'d_시나리오'!$H$4),'d_시나리오'!$H$4+SQRT(K1106*('d_시나리오'!$J$4-'d_시나리오'!$H$4)*('d_시나리오'!$I$4-'d_시나리오'!$H$4)),'d_시나리오'!$J$4-SQRT((1-K1106)*('d_시나리오'!$J$4-'d_시나리오'!$H$4)*('d_시나리오'!$J$4-'d_시나리오'!$I$4))))</f>
        <v/>
      </c>
      <c r="M1106">
        <f>RAND()</f>
        <v/>
      </c>
      <c r="N1106">
        <f>IF('d_시나리오'!$J$5='d_시나리오'!$H$5,'d_시나리오'!$I$5,IF(M1106&lt;('d_시나리오'!$I$5-'d_시나리오'!$H$5)/('d_시나리오'!$J$5-'d_시나리오'!$H$5),'d_시나리오'!$H$5+SQRT(M1106*('d_시나리오'!$J$5-'d_시나리오'!$H$5)*('d_시나리오'!$I$5-'d_시나리오'!$H$5)),'d_시나리오'!$J$5-SQRT((1-M1106)*('d_시나리오'!$J$5-'d_시나리오'!$H$5)*('d_시나리오'!$J$5-'d_시나리오'!$I$5))))</f>
        <v/>
      </c>
      <c r="O1106">
        <f>RAND()</f>
        <v/>
      </c>
      <c r="P1106">
        <f>IF('d_시나리오'!$J$6='d_시나리오'!$H$6,'d_시나리오'!$I$6,IF(O1106&lt;('d_시나리오'!$I$6-'d_시나리오'!$H$6)/('d_시나리오'!$J$6-'d_시나리오'!$H$6),'d_시나리오'!$H$6+SQRT(O1106*('d_시나리오'!$J$6-'d_시나리오'!$H$6)*('d_시나리오'!$I$6-'d_시나리오'!$H$6)),'d_시나리오'!$J$6-SQRT((1-O1106)*('d_시나리오'!$J$6-'d_시나리오'!$H$6)*('d_시나리오'!$J$6-'d_시나리오'!$I$6))))</f>
        <v/>
      </c>
      <c r="Q1106">
        <f>INDEX('d_분포'!$B$2:$B$57,RANDBETWEEN(1,56))</f>
        <v/>
      </c>
      <c r="R1106">
        <f>BETAINV(RAND(),5,5)</f>
        <v/>
      </c>
      <c r="S1106">
        <f>'d_고정'!$B$1*'6_기대효과'!$H$7*('d_시나리오'!$I$7/'d_고정'!$B$2)*B1106</f>
        <v/>
      </c>
      <c r="T1106">
        <f>S1106*D1106</f>
        <v/>
      </c>
      <c r="U1106">
        <f>S1106*F1106*H1106</f>
        <v/>
      </c>
      <c r="V1106">
        <f>S1106*F1106*(H1106-1)</f>
        <v/>
      </c>
      <c r="W1106">
        <f>U1106*J1106</f>
        <v/>
      </c>
      <c r="X1106">
        <f>T1106+W1106</f>
        <v/>
      </c>
      <c r="Y1106">
        <f>(T1106*E1106+W1106*L1106)*(1-R1106-'d_고정'!$B$13)</f>
        <v/>
      </c>
      <c r="Z1106">
        <f>(U1106*N1106*Q1106+'d_고정'!$B$3*('6_기대효과'!$H$7/8)*Q1106*'d_고정'!$B$10*P1106*('6_기대효과'!$K$7/'d_고정'!$B$9))*(1-R1106)</f>
        <v/>
      </c>
      <c r="AA1106">
        <f>W1106*L1106*(1-R1106-'d_고정'!$B$13)+U1106*MAX(N1106-'d_고정'!$B$10*P1106*('6_기대효과'!$K$7/'d_고정'!$B$9),0)*Q1106*(1-R1106)</f>
        <v/>
      </c>
      <c r="AB1106">
        <f>Y1106+Z1106</f>
        <v/>
      </c>
      <c r="AC1106">
        <f>Y1106/('d_고정'!$B$5*'6_기대효과'!$H$7/8)/'d_고정'!$B$6</f>
        <v/>
      </c>
      <c r="AD1106">
        <f>Y1106/('d_고정'!$B$8*'6_기대효과'!$H$7/8)</f>
        <v/>
      </c>
    </row>
    <row r="1107">
      <c r="A1107">
        <f>RAND()</f>
        <v/>
      </c>
      <c r="B1107">
        <f>IF('d_시나리오'!$J$2='d_시나리오'!$H$2,'d_시나리오'!$I$2,IF(A1107&lt;('d_시나리오'!$I$2-'d_시나리오'!$H$2)/('d_시나리오'!$J$2-'d_시나리오'!$H$2),'d_시나리오'!$H$2+SQRT(A1107*('d_시나리오'!$J$2-'d_시나리오'!$H$2)*('d_시나리오'!$I$2-'d_시나리오'!$H$2)),'d_시나리오'!$J$2-SQRT((1-A1107)*('d_시나리오'!$J$2-'d_시나리오'!$H$2)*('d_시나리오'!$J$2-'d_시나리오'!$I$2))))</f>
        <v/>
      </c>
      <c r="C1107">
        <f>RAND()</f>
        <v/>
      </c>
      <c r="D1107">
        <f>BETAINV(RAND(),IF(C1107&lt;'d_고정'!$B$26,'d_고정'!$B$23,'d_고정'!$B$16)+1,'d_고정'!$B$17-IF(C1107&lt;'d_고정'!$B$26,'d_고정'!$B$23,'d_고정'!$B$16)+1)*('d_고정'!$B$14+('d_고정'!$B$15-'d_고정'!$B$14)*RAND())</f>
        <v/>
      </c>
      <c r="E1107">
        <f>INDEX('d_분포'!$A$2:$A$28,RANDBETWEEN(1,27))</f>
        <v/>
      </c>
      <c r="F1107">
        <f>INDEX('d_분포'!$C$2:$C$5,RANDBETWEEN(1,4))*(0.9+0.2*RAND())</f>
        <v/>
      </c>
      <c r="G1107">
        <f>RAND()</f>
        <v/>
      </c>
      <c r="H1107">
        <f>(F1107+(1-F1107)*('d_고정'!$B$22*BETAINV(RAND(),IF(G1107&lt;'d_고정'!$B$26,'d_고정'!$B$25,'d_고정'!$B$20)+1,'d_고정'!$B$21-IF(G1107&lt;'d_고정'!$B$26,'d_고정'!$B$25,'d_고정'!$B$20)+1)+(1-'d_고정'!$B$22)*BETAINV(RAND(),IF(G1107&lt;'d_고정'!$B$26,'d_고정'!$B$24,'d_고정'!$B$18)+1,'d_고정'!$B$19-IF(G1107&lt;'d_고정'!$B$26,'d_고정'!$B$24,'d_고정'!$B$18)+1))*('d_고정'!$B$14+('d_고정'!$B$15-'d_고정'!$B$14)*RAND()))/F1107</f>
        <v/>
      </c>
      <c r="I1107">
        <f>RAND()</f>
        <v/>
      </c>
      <c r="J1107">
        <f>IF('d_시나리오'!$J$3='d_시나리오'!$H$3,'d_시나리오'!$I$3,IF(I1107&lt;('d_시나리오'!$I$3-'d_시나리오'!$H$3)/('d_시나리오'!$J$3-'d_시나리오'!$H$3),'d_시나리오'!$H$3+SQRT(I1107*('d_시나리오'!$J$3-'d_시나리오'!$H$3)*('d_시나리오'!$I$3-'d_시나리오'!$H$3)),'d_시나리오'!$J$3-SQRT((1-I1107)*('d_시나리오'!$J$3-'d_시나리오'!$H$3)*('d_시나리오'!$J$3-'d_시나리오'!$I$3))))</f>
        <v/>
      </c>
      <c r="K1107">
        <f>RAND()</f>
        <v/>
      </c>
      <c r="L1107">
        <f>IF('d_시나리오'!$J$4='d_시나리오'!$H$4,'d_시나리오'!$I$4,IF(K1107&lt;('d_시나리오'!$I$4-'d_시나리오'!$H$4)/('d_시나리오'!$J$4-'d_시나리오'!$H$4),'d_시나리오'!$H$4+SQRT(K1107*('d_시나리오'!$J$4-'d_시나리오'!$H$4)*('d_시나리오'!$I$4-'d_시나리오'!$H$4)),'d_시나리오'!$J$4-SQRT((1-K1107)*('d_시나리오'!$J$4-'d_시나리오'!$H$4)*('d_시나리오'!$J$4-'d_시나리오'!$I$4))))</f>
        <v/>
      </c>
      <c r="M1107">
        <f>RAND()</f>
        <v/>
      </c>
      <c r="N1107">
        <f>IF('d_시나리오'!$J$5='d_시나리오'!$H$5,'d_시나리오'!$I$5,IF(M1107&lt;('d_시나리오'!$I$5-'d_시나리오'!$H$5)/('d_시나리오'!$J$5-'d_시나리오'!$H$5),'d_시나리오'!$H$5+SQRT(M1107*('d_시나리오'!$J$5-'d_시나리오'!$H$5)*('d_시나리오'!$I$5-'d_시나리오'!$H$5)),'d_시나리오'!$J$5-SQRT((1-M1107)*('d_시나리오'!$J$5-'d_시나리오'!$H$5)*('d_시나리오'!$J$5-'d_시나리오'!$I$5))))</f>
        <v/>
      </c>
      <c r="O1107">
        <f>RAND()</f>
        <v/>
      </c>
      <c r="P1107">
        <f>IF('d_시나리오'!$J$6='d_시나리오'!$H$6,'d_시나리오'!$I$6,IF(O1107&lt;('d_시나리오'!$I$6-'d_시나리오'!$H$6)/('d_시나리오'!$J$6-'d_시나리오'!$H$6),'d_시나리오'!$H$6+SQRT(O1107*('d_시나리오'!$J$6-'d_시나리오'!$H$6)*('d_시나리오'!$I$6-'d_시나리오'!$H$6)),'d_시나리오'!$J$6-SQRT((1-O1107)*('d_시나리오'!$J$6-'d_시나리오'!$H$6)*('d_시나리오'!$J$6-'d_시나리오'!$I$6))))</f>
        <v/>
      </c>
      <c r="Q1107">
        <f>INDEX('d_분포'!$B$2:$B$57,RANDBETWEEN(1,56))</f>
        <v/>
      </c>
      <c r="R1107">
        <f>BETAINV(RAND(),5,5)</f>
        <v/>
      </c>
      <c r="S1107">
        <f>'d_고정'!$B$1*'6_기대효과'!$H$7*('d_시나리오'!$I$7/'d_고정'!$B$2)*B1107</f>
        <v/>
      </c>
      <c r="T1107">
        <f>S1107*D1107</f>
        <v/>
      </c>
      <c r="U1107">
        <f>S1107*F1107*H1107</f>
        <v/>
      </c>
      <c r="V1107">
        <f>S1107*F1107*(H1107-1)</f>
        <v/>
      </c>
      <c r="W1107">
        <f>U1107*J1107</f>
        <v/>
      </c>
      <c r="X1107">
        <f>T1107+W1107</f>
        <v/>
      </c>
      <c r="Y1107">
        <f>(T1107*E1107+W1107*L1107)*(1-R1107-'d_고정'!$B$13)</f>
        <v/>
      </c>
      <c r="Z1107">
        <f>(U1107*N1107*Q1107+'d_고정'!$B$3*('6_기대효과'!$H$7/8)*Q1107*'d_고정'!$B$10*P1107*('6_기대효과'!$K$7/'d_고정'!$B$9))*(1-R1107)</f>
        <v/>
      </c>
      <c r="AA1107">
        <f>W1107*L1107*(1-R1107-'d_고정'!$B$13)+U1107*MAX(N1107-'d_고정'!$B$10*P1107*('6_기대효과'!$K$7/'d_고정'!$B$9),0)*Q1107*(1-R1107)</f>
        <v/>
      </c>
      <c r="AB1107">
        <f>Y1107+Z1107</f>
        <v/>
      </c>
      <c r="AC1107">
        <f>Y1107/('d_고정'!$B$5*'6_기대효과'!$H$7/8)/'d_고정'!$B$6</f>
        <v/>
      </c>
      <c r="AD1107">
        <f>Y1107/('d_고정'!$B$8*'6_기대효과'!$H$7/8)</f>
        <v/>
      </c>
    </row>
    <row r="1108">
      <c r="A1108">
        <f>RAND()</f>
        <v/>
      </c>
      <c r="B1108">
        <f>IF('d_시나리오'!$J$2='d_시나리오'!$H$2,'d_시나리오'!$I$2,IF(A1108&lt;('d_시나리오'!$I$2-'d_시나리오'!$H$2)/('d_시나리오'!$J$2-'d_시나리오'!$H$2),'d_시나리오'!$H$2+SQRT(A1108*('d_시나리오'!$J$2-'d_시나리오'!$H$2)*('d_시나리오'!$I$2-'d_시나리오'!$H$2)),'d_시나리오'!$J$2-SQRT((1-A1108)*('d_시나리오'!$J$2-'d_시나리오'!$H$2)*('d_시나리오'!$J$2-'d_시나리오'!$I$2))))</f>
        <v/>
      </c>
      <c r="C1108">
        <f>RAND()</f>
        <v/>
      </c>
      <c r="D1108">
        <f>BETAINV(RAND(),IF(C1108&lt;'d_고정'!$B$26,'d_고정'!$B$23,'d_고정'!$B$16)+1,'d_고정'!$B$17-IF(C1108&lt;'d_고정'!$B$26,'d_고정'!$B$23,'d_고정'!$B$16)+1)*('d_고정'!$B$14+('d_고정'!$B$15-'d_고정'!$B$14)*RAND())</f>
        <v/>
      </c>
      <c r="E1108">
        <f>INDEX('d_분포'!$A$2:$A$28,RANDBETWEEN(1,27))</f>
        <v/>
      </c>
      <c r="F1108">
        <f>INDEX('d_분포'!$C$2:$C$5,RANDBETWEEN(1,4))*(0.9+0.2*RAND())</f>
        <v/>
      </c>
      <c r="G1108">
        <f>RAND()</f>
        <v/>
      </c>
      <c r="H1108">
        <f>(F1108+(1-F1108)*('d_고정'!$B$22*BETAINV(RAND(),IF(G1108&lt;'d_고정'!$B$26,'d_고정'!$B$25,'d_고정'!$B$20)+1,'d_고정'!$B$21-IF(G1108&lt;'d_고정'!$B$26,'d_고정'!$B$25,'d_고정'!$B$20)+1)+(1-'d_고정'!$B$22)*BETAINV(RAND(),IF(G1108&lt;'d_고정'!$B$26,'d_고정'!$B$24,'d_고정'!$B$18)+1,'d_고정'!$B$19-IF(G1108&lt;'d_고정'!$B$26,'d_고정'!$B$24,'d_고정'!$B$18)+1))*('d_고정'!$B$14+('d_고정'!$B$15-'d_고정'!$B$14)*RAND()))/F1108</f>
        <v/>
      </c>
      <c r="I1108">
        <f>RAND()</f>
        <v/>
      </c>
      <c r="J1108">
        <f>IF('d_시나리오'!$J$3='d_시나리오'!$H$3,'d_시나리오'!$I$3,IF(I1108&lt;('d_시나리오'!$I$3-'d_시나리오'!$H$3)/('d_시나리오'!$J$3-'d_시나리오'!$H$3),'d_시나리오'!$H$3+SQRT(I1108*('d_시나리오'!$J$3-'d_시나리오'!$H$3)*('d_시나리오'!$I$3-'d_시나리오'!$H$3)),'d_시나리오'!$J$3-SQRT((1-I1108)*('d_시나리오'!$J$3-'d_시나리오'!$H$3)*('d_시나리오'!$J$3-'d_시나리오'!$I$3))))</f>
        <v/>
      </c>
      <c r="K1108">
        <f>RAND()</f>
        <v/>
      </c>
      <c r="L1108">
        <f>IF('d_시나리오'!$J$4='d_시나리오'!$H$4,'d_시나리오'!$I$4,IF(K1108&lt;('d_시나리오'!$I$4-'d_시나리오'!$H$4)/('d_시나리오'!$J$4-'d_시나리오'!$H$4),'d_시나리오'!$H$4+SQRT(K1108*('d_시나리오'!$J$4-'d_시나리오'!$H$4)*('d_시나리오'!$I$4-'d_시나리오'!$H$4)),'d_시나리오'!$J$4-SQRT((1-K1108)*('d_시나리오'!$J$4-'d_시나리오'!$H$4)*('d_시나리오'!$J$4-'d_시나리오'!$I$4))))</f>
        <v/>
      </c>
      <c r="M1108">
        <f>RAND()</f>
        <v/>
      </c>
      <c r="N1108">
        <f>IF('d_시나리오'!$J$5='d_시나리오'!$H$5,'d_시나리오'!$I$5,IF(M1108&lt;('d_시나리오'!$I$5-'d_시나리오'!$H$5)/('d_시나리오'!$J$5-'d_시나리오'!$H$5),'d_시나리오'!$H$5+SQRT(M1108*('d_시나리오'!$J$5-'d_시나리오'!$H$5)*('d_시나리오'!$I$5-'d_시나리오'!$H$5)),'d_시나리오'!$J$5-SQRT((1-M1108)*('d_시나리오'!$J$5-'d_시나리오'!$H$5)*('d_시나리오'!$J$5-'d_시나리오'!$I$5))))</f>
        <v/>
      </c>
      <c r="O1108">
        <f>RAND()</f>
        <v/>
      </c>
      <c r="P1108">
        <f>IF('d_시나리오'!$J$6='d_시나리오'!$H$6,'d_시나리오'!$I$6,IF(O1108&lt;('d_시나리오'!$I$6-'d_시나리오'!$H$6)/('d_시나리오'!$J$6-'d_시나리오'!$H$6),'d_시나리오'!$H$6+SQRT(O1108*('d_시나리오'!$J$6-'d_시나리오'!$H$6)*('d_시나리오'!$I$6-'d_시나리오'!$H$6)),'d_시나리오'!$J$6-SQRT((1-O1108)*('d_시나리오'!$J$6-'d_시나리오'!$H$6)*('d_시나리오'!$J$6-'d_시나리오'!$I$6))))</f>
        <v/>
      </c>
      <c r="Q1108">
        <f>INDEX('d_분포'!$B$2:$B$57,RANDBETWEEN(1,56))</f>
        <v/>
      </c>
      <c r="R1108">
        <f>BETAINV(RAND(),5,5)</f>
        <v/>
      </c>
      <c r="S1108">
        <f>'d_고정'!$B$1*'6_기대효과'!$H$7*('d_시나리오'!$I$7/'d_고정'!$B$2)*B1108</f>
        <v/>
      </c>
      <c r="T1108">
        <f>S1108*D1108</f>
        <v/>
      </c>
      <c r="U1108">
        <f>S1108*F1108*H1108</f>
        <v/>
      </c>
      <c r="V1108">
        <f>S1108*F1108*(H1108-1)</f>
        <v/>
      </c>
      <c r="W1108">
        <f>U1108*J1108</f>
        <v/>
      </c>
      <c r="X1108">
        <f>T1108+W1108</f>
        <v/>
      </c>
      <c r="Y1108">
        <f>(T1108*E1108+W1108*L1108)*(1-R1108-'d_고정'!$B$13)</f>
        <v/>
      </c>
      <c r="Z1108">
        <f>(U1108*N1108*Q1108+'d_고정'!$B$3*('6_기대효과'!$H$7/8)*Q1108*'d_고정'!$B$10*P1108*('6_기대효과'!$K$7/'d_고정'!$B$9))*(1-R1108)</f>
        <v/>
      </c>
      <c r="AA1108">
        <f>W1108*L1108*(1-R1108-'d_고정'!$B$13)+U1108*MAX(N1108-'d_고정'!$B$10*P1108*('6_기대효과'!$K$7/'d_고정'!$B$9),0)*Q1108*(1-R1108)</f>
        <v/>
      </c>
      <c r="AB1108">
        <f>Y1108+Z1108</f>
        <v/>
      </c>
      <c r="AC1108">
        <f>Y1108/('d_고정'!$B$5*'6_기대효과'!$H$7/8)/'d_고정'!$B$6</f>
        <v/>
      </c>
      <c r="AD1108">
        <f>Y1108/('d_고정'!$B$8*'6_기대효과'!$H$7/8)</f>
        <v/>
      </c>
    </row>
    <row r="1109">
      <c r="A1109">
        <f>RAND()</f>
        <v/>
      </c>
      <c r="B1109">
        <f>IF('d_시나리오'!$J$2='d_시나리오'!$H$2,'d_시나리오'!$I$2,IF(A1109&lt;('d_시나리오'!$I$2-'d_시나리오'!$H$2)/('d_시나리오'!$J$2-'d_시나리오'!$H$2),'d_시나리오'!$H$2+SQRT(A1109*('d_시나리오'!$J$2-'d_시나리오'!$H$2)*('d_시나리오'!$I$2-'d_시나리오'!$H$2)),'d_시나리오'!$J$2-SQRT((1-A1109)*('d_시나리오'!$J$2-'d_시나리오'!$H$2)*('d_시나리오'!$J$2-'d_시나리오'!$I$2))))</f>
        <v/>
      </c>
      <c r="C1109">
        <f>RAND()</f>
        <v/>
      </c>
      <c r="D1109">
        <f>BETAINV(RAND(),IF(C1109&lt;'d_고정'!$B$26,'d_고정'!$B$23,'d_고정'!$B$16)+1,'d_고정'!$B$17-IF(C1109&lt;'d_고정'!$B$26,'d_고정'!$B$23,'d_고정'!$B$16)+1)*('d_고정'!$B$14+('d_고정'!$B$15-'d_고정'!$B$14)*RAND())</f>
        <v/>
      </c>
      <c r="E1109">
        <f>INDEX('d_분포'!$A$2:$A$28,RANDBETWEEN(1,27))</f>
        <v/>
      </c>
      <c r="F1109">
        <f>INDEX('d_분포'!$C$2:$C$5,RANDBETWEEN(1,4))*(0.9+0.2*RAND())</f>
        <v/>
      </c>
      <c r="G1109">
        <f>RAND()</f>
        <v/>
      </c>
      <c r="H1109">
        <f>(F1109+(1-F1109)*('d_고정'!$B$22*BETAINV(RAND(),IF(G1109&lt;'d_고정'!$B$26,'d_고정'!$B$25,'d_고정'!$B$20)+1,'d_고정'!$B$21-IF(G1109&lt;'d_고정'!$B$26,'d_고정'!$B$25,'d_고정'!$B$20)+1)+(1-'d_고정'!$B$22)*BETAINV(RAND(),IF(G1109&lt;'d_고정'!$B$26,'d_고정'!$B$24,'d_고정'!$B$18)+1,'d_고정'!$B$19-IF(G1109&lt;'d_고정'!$B$26,'d_고정'!$B$24,'d_고정'!$B$18)+1))*('d_고정'!$B$14+('d_고정'!$B$15-'d_고정'!$B$14)*RAND()))/F1109</f>
        <v/>
      </c>
      <c r="I1109">
        <f>RAND()</f>
        <v/>
      </c>
      <c r="J1109">
        <f>IF('d_시나리오'!$J$3='d_시나리오'!$H$3,'d_시나리오'!$I$3,IF(I1109&lt;('d_시나리오'!$I$3-'d_시나리오'!$H$3)/('d_시나리오'!$J$3-'d_시나리오'!$H$3),'d_시나리오'!$H$3+SQRT(I1109*('d_시나리오'!$J$3-'d_시나리오'!$H$3)*('d_시나리오'!$I$3-'d_시나리오'!$H$3)),'d_시나리오'!$J$3-SQRT((1-I1109)*('d_시나리오'!$J$3-'d_시나리오'!$H$3)*('d_시나리오'!$J$3-'d_시나리오'!$I$3))))</f>
        <v/>
      </c>
      <c r="K1109">
        <f>RAND()</f>
        <v/>
      </c>
      <c r="L1109">
        <f>IF('d_시나리오'!$J$4='d_시나리오'!$H$4,'d_시나리오'!$I$4,IF(K1109&lt;('d_시나리오'!$I$4-'d_시나리오'!$H$4)/('d_시나리오'!$J$4-'d_시나리오'!$H$4),'d_시나리오'!$H$4+SQRT(K1109*('d_시나리오'!$J$4-'d_시나리오'!$H$4)*('d_시나리오'!$I$4-'d_시나리오'!$H$4)),'d_시나리오'!$J$4-SQRT((1-K1109)*('d_시나리오'!$J$4-'d_시나리오'!$H$4)*('d_시나리오'!$J$4-'d_시나리오'!$I$4))))</f>
        <v/>
      </c>
      <c r="M1109">
        <f>RAND()</f>
        <v/>
      </c>
      <c r="N1109">
        <f>IF('d_시나리오'!$J$5='d_시나리오'!$H$5,'d_시나리오'!$I$5,IF(M1109&lt;('d_시나리오'!$I$5-'d_시나리오'!$H$5)/('d_시나리오'!$J$5-'d_시나리오'!$H$5),'d_시나리오'!$H$5+SQRT(M1109*('d_시나리오'!$J$5-'d_시나리오'!$H$5)*('d_시나리오'!$I$5-'d_시나리오'!$H$5)),'d_시나리오'!$J$5-SQRT((1-M1109)*('d_시나리오'!$J$5-'d_시나리오'!$H$5)*('d_시나리오'!$J$5-'d_시나리오'!$I$5))))</f>
        <v/>
      </c>
      <c r="O1109">
        <f>RAND()</f>
        <v/>
      </c>
      <c r="P1109">
        <f>IF('d_시나리오'!$J$6='d_시나리오'!$H$6,'d_시나리오'!$I$6,IF(O1109&lt;('d_시나리오'!$I$6-'d_시나리오'!$H$6)/('d_시나리오'!$J$6-'d_시나리오'!$H$6),'d_시나리오'!$H$6+SQRT(O1109*('d_시나리오'!$J$6-'d_시나리오'!$H$6)*('d_시나리오'!$I$6-'d_시나리오'!$H$6)),'d_시나리오'!$J$6-SQRT((1-O1109)*('d_시나리오'!$J$6-'d_시나리오'!$H$6)*('d_시나리오'!$J$6-'d_시나리오'!$I$6))))</f>
        <v/>
      </c>
      <c r="Q1109">
        <f>INDEX('d_분포'!$B$2:$B$57,RANDBETWEEN(1,56))</f>
        <v/>
      </c>
      <c r="R1109">
        <f>BETAINV(RAND(),5,5)</f>
        <v/>
      </c>
      <c r="S1109">
        <f>'d_고정'!$B$1*'6_기대효과'!$H$7*('d_시나리오'!$I$7/'d_고정'!$B$2)*B1109</f>
        <v/>
      </c>
      <c r="T1109">
        <f>S1109*D1109</f>
        <v/>
      </c>
      <c r="U1109">
        <f>S1109*F1109*H1109</f>
        <v/>
      </c>
      <c r="V1109">
        <f>S1109*F1109*(H1109-1)</f>
        <v/>
      </c>
      <c r="W1109">
        <f>U1109*J1109</f>
        <v/>
      </c>
      <c r="X1109">
        <f>T1109+W1109</f>
        <v/>
      </c>
      <c r="Y1109">
        <f>(T1109*E1109+W1109*L1109)*(1-R1109-'d_고정'!$B$13)</f>
        <v/>
      </c>
      <c r="Z1109">
        <f>(U1109*N1109*Q1109+'d_고정'!$B$3*('6_기대효과'!$H$7/8)*Q1109*'d_고정'!$B$10*P1109*('6_기대효과'!$K$7/'d_고정'!$B$9))*(1-R1109)</f>
        <v/>
      </c>
      <c r="AA1109">
        <f>W1109*L1109*(1-R1109-'d_고정'!$B$13)+U1109*MAX(N1109-'d_고정'!$B$10*P1109*('6_기대효과'!$K$7/'d_고정'!$B$9),0)*Q1109*(1-R1109)</f>
        <v/>
      </c>
      <c r="AB1109">
        <f>Y1109+Z1109</f>
        <v/>
      </c>
      <c r="AC1109">
        <f>Y1109/('d_고정'!$B$5*'6_기대효과'!$H$7/8)/'d_고정'!$B$6</f>
        <v/>
      </c>
      <c r="AD1109">
        <f>Y1109/('d_고정'!$B$8*'6_기대효과'!$H$7/8)</f>
        <v/>
      </c>
    </row>
    <row r="1110">
      <c r="A1110">
        <f>RAND()</f>
        <v/>
      </c>
      <c r="B1110">
        <f>IF('d_시나리오'!$J$2='d_시나리오'!$H$2,'d_시나리오'!$I$2,IF(A1110&lt;('d_시나리오'!$I$2-'d_시나리오'!$H$2)/('d_시나리오'!$J$2-'d_시나리오'!$H$2),'d_시나리오'!$H$2+SQRT(A1110*('d_시나리오'!$J$2-'d_시나리오'!$H$2)*('d_시나리오'!$I$2-'d_시나리오'!$H$2)),'d_시나리오'!$J$2-SQRT((1-A1110)*('d_시나리오'!$J$2-'d_시나리오'!$H$2)*('d_시나리오'!$J$2-'d_시나리오'!$I$2))))</f>
        <v/>
      </c>
      <c r="C1110">
        <f>RAND()</f>
        <v/>
      </c>
      <c r="D1110">
        <f>BETAINV(RAND(),IF(C1110&lt;'d_고정'!$B$26,'d_고정'!$B$23,'d_고정'!$B$16)+1,'d_고정'!$B$17-IF(C1110&lt;'d_고정'!$B$26,'d_고정'!$B$23,'d_고정'!$B$16)+1)*('d_고정'!$B$14+('d_고정'!$B$15-'d_고정'!$B$14)*RAND())</f>
        <v/>
      </c>
      <c r="E1110">
        <f>INDEX('d_분포'!$A$2:$A$28,RANDBETWEEN(1,27))</f>
        <v/>
      </c>
      <c r="F1110">
        <f>INDEX('d_분포'!$C$2:$C$5,RANDBETWEEN(1,4))*(0.9+0.2*RAND())</f>
        <v/>
      </c>
      <c r="G1110">
        <f>RAND()</f>
        <v/>
      </c>
      <c r="H1110">
        <f>(F1110+(1-F1110)*('d_고정'!$B$22*BETAINV(RAND(),IF(G1110&lt;'d_고정'!$B$26,'d_고정'!$B$25,'d_고정'!$B$20)+1,'d_고정'!$B$21-IF(G1110&lt;'d_고정'!$B$26,'d_고정'!$B$25,'d_고정'!$B$20)+1)+(1-'d_고정'!$B$22)*BETAINV(RAND(),IF(G1110&lt;'d_고정'!$B$26,'d_고정'!$B$24,'d_고정'!$B$18)+1,'d_고정'!$B$19-IF(G1110&lt;'d_고정'!$B$26,'d_고정'!$B$24,'d_고정'!$B$18)+1))*('d_고정'!$B$14+('d_고정'!$B$15-'d_고정'!$B$14)*RAND()))/F1110</f>
        <v/>
      </c>
      <c r="I1110">
        <f>RAND()</f>
        <v/>
      </c>
      <c r="J1110">
        <f>IF('d_시나리오'!$J$3='d_시나리오'!$H$3,'d_시나리오'!$I$3,IF(I1110&lt;('d_시나리오'!$I$3-'d_시나리오'!$H$3)/('d_시나리오'!$J$3-'d_시나리오'!$H$3),'d_시나리오'!$H$3+SQRT(I1110*('d_시나리오'!$J$3-'d_시나리오'!$H$3)*('d_시나리오'!$I$3-'d_시나리오'!$H$3)),'d_시나리오'!$J$3-SQRT((1-I1110)*('d_시나리오'!$J$3-'d_시나리오'!$H$3)*('d_시나리오'!$J$3-'d_시나리오'!$I$3))))</f>
        <v/>
      </c>
      <c r="K1110">
        <f>RAND()</f>
        <v/>
      </c>
      <c r="L1110">
        <f>IF('d_시나리오'!$J$4='d_시나리오'!$H$4,'d_시나리오'!$I$4,IF(K1110&lt;('d_시나리오'!$I$4-'d_시나리오'!$H$4)/('d_시나리오'!$J$4-'d_시나리오'!$H$4),'d_시나리오'!$H$4+SQRT(K1110*('d_시나리오'!$J$4-'d_시나리오'!$H$4)*('d_시나리오'!$I$4-'d_시나리오'!$H$4)),'d_시나리오'!$J$4-SQRT((1-K1110)*('d_시나리오'!$J$4-'d_시나리오'!$H$4)*('d_시나리오'!$J$4-'d_시나리오'!$I$4))))</f>
        <v/>
      </c>
      <c r="M1110">
        <f>RAND()</f>
        <v/>
      </c>
      <c r="N1110">
        <f>IF('d_시나리오'!$J$5='d_시나리오'!$H$5,'d_시나리오'!$I$5,IF(M1110&lt;('d_시나리오'!$I$5-'d_시나리오'!$H$5)/('d_시나리오'!$J$5-'d_시나리오'!$H$5),'d_시나리오'!$H$5+SQRT(M1110*('d_시나리오'!$J$5-'d_시나리오'!$H$5)*('d_시나리오'!$I$5-'d_시나리오'!$H$5)),'d_시나리오'!$J$5-SQRT((1-M1110)*('d_시나리오'!$J$5-'d_시나리오'!$H$5)*('d_시나리오'!$J$5-'d_시나리오'!$I$5))))</f>
        <v/>
      </c>
      <c r="O1110">
        <f>RAND()</f>
        <v/>
      </c>
      <c r="P1110">
        <f>IF('d_시나리오'!$J$6='d_시나리오'!$H$6,'d_시나리오'!$I$6,IF(O1110&lt;('d_시나리오'!$I$6-'d_시나리오'!$H$6)/('d_시나리오'!$J$6-'d_시나리오'!$H$6),'d_시나리오'!$H$6+SQRT(O1110*('d_시나리오'!$J$6-'d_시나리오'!$H$6)*('d_시나리오'!$I$6-'d_시나리오'!$H$6)),'d_시나리오'!$J$6-SQRT((1-O1110)*('d_시나리오'!$J$6-'d_시나리오'!$H$6)*('d_시나리오'!$J$6-'d_시나리오'!$I$6))))</f>
        <v/>
      </c>
      <c r="Q1110">
        <f>INDEX('d_분포'!$B$2:$B$57,RANDBETWEEN(1,56))</f>
        <v/>
      </c>
      <c r="R1110">
        <f>BETAINV(RAND(),5,5)</f>
        <v/>
      </c>
      <c r="S1110">
        <f>'d_고정'!$B$1*'6_기대효과'!$H$7*('d_시나리오'!$I$7/'d_고정'!$B$2)*B1110</f>
        <v/>
      </c>
      <c r="T1110">
        <f>S1110*D1110</f>
        <v/>
      </c>
      <c r="U1110">
        <f>S1110*F1110*H1110</f>
        <v/>
      </c>
      <c r="V1110">
        <f>S1110*F1110*(H1110-1)</f>
        <v/>
      </c>
      <c r="W1110">
        <f>U1110*J1110</f>
        <v/>
      </c>
      <c r="X1110">
        <f>T1110+W1110</f>
        <v/>
      </c>
      <c r="Y1110">
        <f>(T1110*E1110+W1110*L1110)*(1-R1110-'d_고정'!$B$13)</f>
        <v/>
      </c>
      <c r="Z1110">
        <f>(U1110*N1110*Q1110+'d_고정'!$B$3*('6_기대효과'!$H$7/8)*Q1110*'d_고정'!$B$10*P1110*('6_기대효과'!$K$7/'d_고정'!$B$9))*(1-R1110)</f>
        <v/>
      </c>
      <c r="AA1110">
        <f>W1110*L1110*(1-R1110-'d_고정'!$B$13)+U1110*MAX(N1110-'d_고정'!$B$10*P1110*('6_기대효과'!$K$7/'d_고정'!$B$9),0)*Q1110*(1-R1110)</f>
        <v/>
      </c>
      <c r="AB1110">
        <f>Y1110+Z1110</f>
        <v/>
      </c>
      <c r="AC1110">
        <f>Y1110/('d_고정'!$B$5*'6_기대효과'!$H$7/8)/'d_고정'!$B$6</f>
        <v/>
      </c>
      <c r="AD1110">
        <f>Y1110/('d_고정'!$B$8*'6_기대효과'!$H$7/8)</f>
        <v/>
      </c>
    </row>
    <row r="1111">
      <c r="A1111">
        <f>RAND()</f>
        <v/>
      </c>
      <c r="B1111">
        <f>IF('d_시나리오'!$J$2='d_시나리오'!$H$2,'d_시나리오'!$I$2,IF(A1111&lt;('d_시나리오'!$I$2-'d_시나리오'!$H$2)/('d_시나리오'!$J$2-'d_시나리오'!$H$2),'d_시나리오'!$H$2+SQRT(A1111*('d_시나리오'!$J$2-'d_시나리오'!$H$2)*('d_시나리오'!$I$2-'d_시나리오'!$H$2)),'d_시나리오'!$J$2-SQRT((1-A1111)*('d_시나리오'!$J$2-'d_시나리오'!$H$2)*('d_시나리오'!$J$2-'d_시나리오'!$I$2))))</f>
        <v/>
      </c>
      <c r="C1111">
        <f>RAND()</f>
        <v/>
      </c>
      <c r="D1111">
        <f>BETAINV(RAND(),IF(C1111&lt;'d_고정'!$B$26,'d_고정'!$B$23,'d_고정'!$B$16)+1,'d_고정'!$B$17-IF(C1111&lt;'d_고정'!$B$26,'d_고정'!$B$23,'d_고정'!$B$16)+1)*('d_고정'!$B$14+('d_고정'!$B$15-'d_고정'!$B$14)*RAND())</f>
        <v/>
      </c>
      <c r="E1111">
        <f>INDEX('d_분포'!$A$2:$A$28,RANDBETWEEN(1,27))</f>
        <v/>
      </c>
      <c r="F1111">
        <f>INDEX('d_분포'!$C$2:$C$5,RANDBETWEEN(1,4))*(0.9+0.2*RAND())</f>
        <v/>
      </c>
      <c r="G1111">
        <f>RAND()</f>
        <v/>
      </c>
      <c r="H1111">
        <f>(F1111+(1-F1111)*('d_고정'!$B$22*BETAINV(RAND(),IF(G1111&lt;'d_고정'!$B$26,'d_고정'!$B$25,'d_고정'!$B$20)+1,'d_고정'!$B$21-IF(G1111&lt;'d_고정'!$B$26,'d_고정'!$B$25,'d_고정'!$B$20)+1)+(1-'d_고정'!$B$22)*BETAINV(RAND(),IF(G1111&lt;'d_고정'!$B$26,'d_고정'!$B$24,'d_고정'!$B$18)+1,'d_고정'!$B$19-IF(G1111&lt;'d_고정'!$B$26,'d_고정'!$B$24,'d_고정'!$B$18)+1))*('d_고정'!$B$14+('d_고정'!$B$15-'d_고정'!$B$14)*RAND()))/F1111</f>
        <v/>
      </c>
      <c r="I1111">
        <f>RAND()</f>
        <v/>
      </c>
      <c r="J1111">
        <f>IF('d_시나리오'!$J$3='d_시나리오'!$H$3,'d_시나리오'!$I$3,IF(I1111&lt;('d_시나리오'!$I$3-'d_시나리오'!$H$3)/('d_시나리오'!$J$3-'d_시나리오'!$H$3),'d_시나리오'!$H$3+SQRT(I1111*('d_시나리오'!$J$3-'d_시나리오'!$H$3)*('d_시나리오'!$I$3-'d_시나리오'!$H$3)),'d_시나리오'!$J$3-SQRT((1-I1111)*('d_시나리오'!$J$3-'d_시나리오'!$H$3)*('d_시나리오'!$J$3-'d_시나리오'!$I$3))))</f>
        <v/>
      </c>
      <c r="K1111">
        <f>RAND()</f>
        <v/>
      </c>
      <c r="L1111">
        <f>IF('d_시나리오'!$J$4='d_시나리오'!$H$4,'d_시나리오'!$I$4,IF(K1111&lt;('d_시나리오'!$I$4-'d_시나리오'!$H$4)/('d_시나리오'!$J$4-'d_시나리오'!$H$4),'d_시나리오'!$H$4+SQRT(K1111*('d_시나리오'!$J$4-'d_시나리오'!$H$4)*('d_시나리오'!$I$4-'d_시나리오'!$H$4)),'d_시나리오'!$J$4-SQRT((1-K1111)*('d_시나리오'!$J$4-'d_시나리오'!$H$4)*('d_시나리오'!$J$4-'d_시나리오'!$I$4))))</f>
        <v/>
      </c>
      <c r="M1111">
        <f>RAND()</f>
        <v/>
      </c>
      <c r="N1111">
        <f>IF('d_시나리오'!$J$5='d_시나리오'!$H$5,'d_시나리오'!$I$5,IF(M1111&lt;('d_시나리오'!$I$5-'d_시나리오'!$H$5)/('d_시나리오'!$J$5-'d_시나리오'!$H$5),'d_시나리오'!$H$5+SQRT(M1111*('d_시나리오'!$J$5-'d_시나리오'!$H$5)*('d_시나리오'!$I$5-'d_시나리오'!$H$5)),'d_시나리오'!$J$5-SQRT((1-M1111)*('d_시나리오'!$J$5-'d_시나리오'!$H$5)*('d_시나리오'!$J$5-'d_시나리오'!$I$5))))</f>
        <v/>
      </c>
      <c r="O1111">
        <f>RAND()</f>
        <v/>
      </c>
      <c r="P1111">
        <f>IF('d_시나리오'!$J$6='d_시나리오'!$H$6,'d_시나리오'!$I$6,IF(O1111&lt;('d_시나리오'!$I$6-'d_시나리오'!$H$6)/('d_시나리오'!$J$6-'d_시나리오'!$H$6),'d_시나리오'!$H$6+SQRT(O1111*('d_시나리오'!$J$6-'d_시나리오'!$H$6)*('d_시나리오'!$I$6-'d_시나리오'!$H$6)),'d_시나리오'!$J$6-SQRT((1-O1111)*('d_시나리오'!$J$6-'d_시나리오'!$H$6)*('d_시나리오'!$J$6-'d_시나리오'!$I$6))))</f>
        <v/>
      </c>
      <c r="Q1111">
        <f>INDEX('d_분포'!$B$2:$B$57,RANDBETWEEN(1,56))</f>
        <v/>
      </c>
      <c r="R1111">
        <f>BETAINV(RAND(),5,5)</f>
        <v/>
      </c>
      <c r="S1111">
        <f>'d_고정'!$B$1*'6_기대효과'!$H$7*('d_시나리오'!$I$7/'d_고정'!$B$2)*B1111</f>
        <v/>
      </c>
      <c r="T1111">
        <f>S1111*D1111</f>
        <v/>
      </c>
      <c r="U1111">
        <f>S1111*F1111*H1111</f>
        <v/>
      </c>
      <c r="V1111">
        <f>S1111*F1111*(H1111-1)</f>
        <v/>
      </c>
      <c r="W1111">
        <f>U1111*J1111</f>
        <v/>
      </c>
      <c r="X1111">
        <f>T1111+W1111</f>
        <v/>
      </c>
      <c r="Y1111">
        <f>(T1111*E1111+W1111*L1111)*(1-R1111-'d_고정'!$B$13)</f>
        <v/>
      </c>
      <c r="Z1111">
        <f>(U1111*N1111*Q1111+'d_고정'!$B$3*('6_기대효과'!$H$7/8)*Q1111*'d_고정'!$B$10*P1111*('6_기대효과'!$K$7/'d_고정'!$B$9))*(1-R1111)</f>
        <v/>
      </c>
      <c r="AA1111">
        <f>W1111*L1111*(1-R1111-'d_고정'!$B$13)+U1111*MAX(N1111-'d_고정'!$B$10*P1111*('6_기대효과'!$K$7/'d_고정'!$B$9),0)*Q1111*(1-R1111)</f>
        <v/>
      </c>
      <c r="AB1111">
        <f>Y1111+Z1111</f>
        <v/>
      </c>
      <c r="AC1111">
        <f>Y1111/('d_고정'!$B$5*'6_기대효과'!$H$7/8)/'d_고정'!$B$6</f>
        <v/>
      </c>
      <c r="AD1111">
        <f>Y1111/('d_고정'!$B$8*'6_기대효과'!$H$7/8)</f>
        <v/>
      </c>
    </row>
    <row r="1112">
      <c r="A1112">
        <f>RAND()</f>
        <v/>
      </c>
      <c r="B1112">
        <f>IF('d_시나리오'!$J$2='d_시나리오'!$H$2,'d_시나리오'!$I$2,IF(A1112&lt;('d_시나리오'!$I$2-'d_시나리오'!$H$2)/('d_시나리오'!$J$2-'d_시나리오'!$H$2),'d_시나리오'!$H$2+SQRT(A1112*('d_시나리오'!$J$2-'d_시나리오'!$H$2)*('d_시나리오'!$I$2-'d_시나리오'!$H$2)),'d_시나리오'!$J$2-SQRT((1-A1112)*('d_시나리오'!$J$2-'d_시나리오'!$H$2)*('d_시나리오'!$J$2-'d_시나리오'!$I$2))))</f>
        <v/>
      </c>
      <c r="C1112">
        <f>RAND()</f>
        <v/>
      </c>
      <c r="D1112">
        <f>BETAINV(RAND(),IF(C1112&lt;'d_고정'!$B$26,'d_고정'!$B$23,'d_고정'!$B$16)+1,'d_고정'!$B$17-IF(C1112&lt;'d_고정'!$B$26,'d_고정'!$B$23,'d_고정'!$B$16)+1)*('d_고정'!$B$14+('d_고정'!$B$15-'d_고정'!$B$14)*RAND())</f>
        <v/>
      </c>
      <c r="E1112">
        <f>INDEX('d_분포'!$A$2:$A$28,RANDBETWEEN(1,27))</f>
        <v/>
      </c>
      <c r="F1112">
        <f>INDEX('d_분포'!$C$2:$C$5,RANDBETWEEN(1,4))*(0.9+0.2*RAND())</f>
        <v/>
      </c>
      <c r="G1112">
        <f>RAND()</f>
        <v/>
      </c>
      <c r="H1112">
        <f>(F1112+(1-F1112)*('d_고정'!$B$22*BETAINV(RAND(),IF(G1112&lt;'d_고정'!$B$26,'d_고정'!$B$25,'d_고정'!$B$20)+1,'d_고정'!$B$21-IF(G1112&lt;'d_고정'!$B$26,'d_고정'!$B$25,'d_고정'!$B$20)+1)+(1-'d_고정'!$B$22)*BETAINV(RAND(),IF(G1112&lt;'d_고정'!$B$26,'d_고정'!$B$24,'d_고정'!$B$18)+1,'d_고정'!$B$19-IF(G1112&lt;'d_고정'!$B$26,'d_고정'!$B$24,'d_고정'!$B$18)+1))*('d_고정'!$B$14+('d_고정'!$B$15-'d_고정'!$B$14)*RAND()))/F1112</f>
        <v/>
      </c>
      <c r="I1112">
        <f>RAND()</f>
        <v/>
      </c>
      <c r="J1112">
        <f>IF('d_시나리오'!$J$3='d_시나리오'!$H$3,'d_시나리오'!$I$3,IF(I1112&lt;('d_시나리오'!$I$3-'d_시나리오'!$H$3)/('d_시나리오'!$J$3-'d_시나리오'!$H$3),'d_시나리오'!$H$3+SQRT(I1112*('d_시나리오'!$J$3-'d_시나리오'!$H$3)*('d_시나리오'!$I$3-'d_시나리오'!$H$3)),'d_시나리오'!$J$3-SQRT((1-I1112)*('d_시나리오'!$J$3-'d_시나리오'!$H$3)*('d_시나리오'!$J$3-'d_시나리오'!$I$3))))</f>
        <v/>
      </c>
      <c r="K1112">
        <f>RAND()</f>
        <v/>
      </c>
      <c r="L1112">
        <f>IF('d_시나리오'!$J$4='d_시나리오'!$H$4,'d_시나리오'!$I$4,IF(K1112&lt;('d_시나리오'!$I$4-'d_시나리오'!$H$4)/('d_시나리오'!$J$4-'d_시나리오'!$H$4),'d_시나리오'!$H$4+SQRT(K1112*('d_시나리오'!$J$4-'d_시나리오'!$H$4)*('d_시나리오'!$I$4-'d_시나리오'!$H$4)),'d_시나리오'!$J$4-SQRT((1-K1112)*('d_시나리오'!$J$4-'d_시나리오'!$H$4)*('d_시나리오'!$J$4-'d_시나리오'!$I$4))))</f>
        <v/>
      </c>
      <c r="M1112">
        <f>RAND()</f>
        <v/>
      </c>
      <c r="N1112">
        <f>IF('d_시나리오'!$J$5='d_시나리오'!$H$5,'d_시나리오'!$I$5,IF(M1112&lt;('d_시나리오'!$I$5-'d_시나리오'!$H$5)/('d_시나리오'!$J$5-'d_시나리오'!$H$5),'d_시나리오'!$H$5+SQRT(M1112*('d_시나리오'!$J$5-'d_시나리오'!$H$5)*('d_시나리오'!$I$5-'d_시나리오'!$H$5)),'d_시나리오'!$J$5-SQRT((1-M1112)*('d_시나리오'!$J$5-'d_시나리오'!$H$5)*('d_시나리오'!$J$5-'d_시나리오'!$I$5))))</f>
        <v/>
      </c>
      <c r="O1112">
        <f>RAND()</f>
        <v/>
      </c>
      <c r="P1112">
        <f>IF('d_시나리오'!$J$6='d_시나리오'!$H$6,'d_시나리오'!$I$6,IF(O1112&lt;('d_시나리오'!$I$6-'d_시나리오'!$H$6)/('d_시나리오'!$J$6-'d_시나리오'!$H$6),'d_시나리오'!$H$6+SQRT(O1112*('d_시나리오'!$J$6-'d_시나리오'!$H$6)*('d_시나리오'!$I$6-'d_시나리오'!$H$6)),'d_시나리오'!$J$6-SQRT((1-O1112)*('d_시나리오'!$J$6-'d_시나리오'!$H$6)*('d_시나리오'!$J$6-'d_시나리오'!$I$6))))</f>
        <v/>
      </c>
      <c r="Q1112">
        <f>INDEX('d_분포'!$B$2:$B$57,RANDBETWEEN(1,56))</f>
        <v/>
      </c>
      <c r="R1112">
        <f>BETAINV(RAND(),5,5)</f>
        <v/>
      </c>
      <c r="S1112">
        <f>'d_고정'!$B$1*'6_기대효과'!$H$7*('d_시나리오'!$I$7/'d_고정'!$B$2)*B1112</f>
        <v/>
      </c>
      <c r="T1112">
        <f>S1112*D1112</f>
        <v/>
      </c>
      <c r="U1112">
        <f>S1112*F1112*H1112</f>
        <v/>
      </c>
      <c r="V1112">
        <f>S1112*F1112*(H1112-1)</f>
        <v/>
      </c>
      <c r="W1112">
        <f>U1112*J1112</f>
        <v/>
      </c>
      <c r="X1112">
        <f>T1112+W1112</f>
        <v/>
      </c>
      <c r="Y1112">
        <f>(T1112*E1112+W1112*L1112)*(1-R1112-'d_고정'!$B$13)</f>
        <v/>
      </c>
      <c r="Z1112">
        <f>(U1112*N1112*Q1112+'d_고정'!$B$3*('6_기대효과'!$H$7/8)*Q1112*'d_고정'!$B$10*P1112*('6_기대효과'!$K$7/'d_고정'!$B$9))*(1-R1112)</f>
        <v/>
      </c>
      <c r="AA1112">
        <f>W1112*L1112*(1-R1112-'d_고정'!$B$13)+U1112*MAX(N1112-'d_고정'!$B$10*P1112*('6_기대효과'!$K$7/'d_고정'!$B$9),0)*Q1112*(1-R1112)</f>
        <v/>
      </c>
      <c r="AB1112">
        <f>Y1112+Z1112</f>
        <v/>
      </c>
      <c r="AC1112">
        <f>Y1112/('d_고정'!$B$5*'6_기대효과'!$H$7/8)/'d_고정'!$B$6</f>
        <v/>
      </c>
      <c r="AD1112">
        <f>Y1112/('d_고정'!$B$8*'6_기대효과'!$H$7/8)</f>
        <v/>
      </c>
    </row>
    <row r="1113">
      <c r="A1113">
        <f>RAND()</f>
        <v/>
      </c>
      <c r="B1113">
        <f>IF('d_시나리오'!$J$2='d_시나리오'!$H$2,'d_시나리오'!$I$2,IF(A1113&lt;('d_시나리오'!$I$2-'d_시나리오'!$H$2)/('d_시나리오'!$J$2-'d_시나리오'!$H$2),'d_시나리오'!$H$2+SQRT(A1113*('d_시나리오'!$J$2-'d_시나리오'!$H$2)*('d_시나리오'!$I$2-'d_시나리오'!$H$2)),'d_시나리오'!$J$2-SQRT((1-A1113)*('d_시나리오'!$J$2-'d_시나리오'!$H$2)*('d_시나리오'!$J$2-'d_시나리오'!$I$2))))</f>
        <v/>
      </c>
      <c r="C1113">
        <f>RAND()</f>
        <v/>
      </c>
      <c r="D1113">
        <f>BETAINV(RAND(),IF(C1113&lt;'d_고정'!$B$26,'d_고정'!$B$23,'d_고정'!$B$16)+1,'d_고정'!$B$17-IF(C1113&lt;'d_고정'!$B$26,'d_고정'!$B$23,'d_고정'!$B$16)+1)*('d_고정'!$B$14+('d_고정'!$B$15-'d_고정'!$B$14)*RAND())</f>
        <v/>
      </c>
      <c r="E1113">
        <f>INDEX('d_분포'!$A$2:$A$28,RANDBETWEEN(1,27))</f>
        <v/>
      </c>
      <c r="F1113">
        <f>INDEX('d_분포'!$C$2:$C$5,RANDBETWEEN(1,4))*(0.9+0.2*RAND())</f>
        <v/>
      </c>
      <c r="G1113">
        <f>RAND()</f>
        <v/>
      </c>
      <c r="H1113">
        <f>(F1113+(1-F1113)*('d_고정'!$B$22*BETAINV(RAND(),IF(G1113&lt;'d_고정'!$B$26,'d_고정'!$B$25,'d_고정'!$B$20)+1,'d_고정'!$B$21-IF(G1113&lt;'d_고정'!$B$26,'d_고정'!$B$25,'d_고정'!$B$20)+1)+(1-'d_고정'!$B$22)*BETAINV(RAND(),IF(G1113&lt;'d_고정'!$B$26,'d_고정'!$B$24,'d_고정'!$B$18)+1,'d_고정'!$B$19-IF(G1113&lt;'d_고정'!$B$26,'d_고정'!$B$24,'d_고정'!$B$18)+1))*('d_고정'!$B$14+('d_고정'!$B$15-'d_고정'!$B$14)*RAND()))/F1113</f>
        <v/>
      </c>
      <c r="I1113">
        <f>RAND()</f>
        <v/>
      </c>
      <c r="J1113">
        <f>IF('d_시나리오'!$J$3='d_시나리오'!$H$3,'d_시나리오'!$I$3,IF(I1113&lt;('d_시나리오'!$I$3-'d_시나리오'!$H$3)/('d_시나리오'!$J$3-'d_시나리오'!$H$3),'d_시나리오'!$H$3+SQRT(I1113*('d_시나리오'!$J$3-'d_시나리오'!$H$3)*('d_시나리오'!$I$3-'d_시나리오'!$H$3)),'d_시나리오'!$J$3-SQRT((1-I1113)*('d_시나리오'!$J$3-'d_시나리오'!$H$3)*('d_시나리오'!$J$3-'d_시나리오'!$I$3))))</f>
        <v/>
      </c>
      <c r="K1113">
        <f>RAND()</f>
        <v/>
      </c>
      <c r="L1113">
        <f>IF('d_시나리오'!$J$4='d_시나리오'!$H$4,'d_시나리오'!$I$4,IF(K1113&lt;('d_시나리오'!$I$4-'d_시나리오'!$H$4)/('d_시나리오'!$J$4-'d_시나리오'!$H$4),'d_시나리오'!$H$4+SQRT(K1113*('d_시나리오'!$J$4-'d_시나리오'!$H$4)*('d_시나리오'!$I$4-'d_시나리오'!$H$4)),'d_시나리오'!$J$4-SQRT((1-K1113)*('d_시나리오'!$J$4-'d_시나리오'!$H$4)*('d_시나리오'!$J$4-'d_시나리오'!$I$4))))</f>
        <v/>
      </c>
      <c r="M1113">
        <f>RAND()</f>
        <v/>
      </c>
      <c r="N1113">
        <f>IF('d_시나리오'!$J$5='d_시나리오'!$H$5,'d_시나리오'!$I$5,IF(M1113&lt;('d_시나리오'!$I$5-'d_시나리오'!$H$5)/('d_시나리오'!$J$5-'d_시나리오'!$H$5),'d_시나리오'!$H$5+SQRT(M1113*('d_시나리오'!$J$5-'d_시나리오'!$H$5)*('d_시나리오'!$I$5-'d_시나리오'!$H$5)),'d_시나리오'!$J$5-SQRT((1-M1113)*('d_시나리오'!$J$5-'d_시나리오'!$H$5)*('d_시나리오'!$J$5-'d_시나리오'!$I$5))))</f>
        <v/>
      </c>
      <c r="O1113">
        <f>RAND()</f>
        <v/>
      </c>
      <c r="P1113">
        <f>IF('d_시나리오'!$J$6='d_시나리오'!$H$6,'d_시나리오'!$I$6,IF(O1113&lt;('d_시나리오'!$I$6-'d_시나리오'!$H$6)/('d_시나리오'!$J$6-'d_시나리오'!$H$6),'d_시나리오'!$H$6+SQRT(O1113*('d_시나리오'!$J$6-'d_시나리오'!$H$6)*('d_시나리오'!$I$6-'d_시나리오'!$H$6)),'d_시나리오'!$J$6-SQRT((1-O1113)*('d_시나리오'!$J$6-'d_시나리오'!$H$6)*('d_시나리오'!$J$6-'d_시나리오'!$I$6))))</f>
        <v/>
      </c>
      <c r="Q1113">
        <f>INDEX('d_분포'!$B$2:$B$57,RANDBETWEEN(1,56))</f>
        <v/>
      </c>
      <c r="R1113">
        <f>BETAINV(RAND(),5,5)</f>
        <v/>
      </c>
      <c r="S1113">
        <f>'d_고정'!$B$1*'6_기대효과'!$H$7*('d_시나리오'!$I$7/'d_고정'!$B$2)*B1113</f>
        <v/>
      </c>
      <c r="T1113">
        <f>S1113*D1113</f>
        <v/>
      </c>
      <c r="U1113">
        <f>S1113*F1113*H1113</f>
        <v/>
      </c>
      <c r="V1113">
        <f>S1113*F1113*(H1113-1)</f>
        <v/>
      </c>
      <c r="W1113">
        <f>U1113*J1113</f>
        <v/>
      </c>
      <c r="X1113">
        <f>T1113+W1113</f>
        <v/>
      </c>
      <c r="Y1113">
        <f>(T1113*E1113+W1113*L1113)*(1-R1113-'d_고정'!$B$13)</f>
        <v/>
      </c>
      <c r="Z1113">
        <f>(U1113*N1113*Q1113+'d_고정'!$B$3*('6_기대효과'!$H$7/8)*Q1113*'d_고정'!$B$10*P1113*('6_기대효과'!$K$7/'d_고정'!$B$9))*(1-R1113)</f>
        <v/>
      </c>
      <c r="AA1113">
        <f>W1113*L1113*(1-R1113-'d_고정'!$B$13)+U1113*MAX(N1113-'d_고정'!$B$10*P1113*('6_기대효과'!$K$7/'d_고정'!$B$9),0)*Q1113*(1-R1113)</f>
        <v/>
      </c>
      <c r="AB1113">
        <f>Y1113+Z1113</f>
        <v/>
      </c>
      <c r="AC1113">
        <f>Y1113/('d_고정'!$B$5*'6_기대효과'!$H$7/8)/'d_고정'!$B$6</f>
        <v/>
      </c>
      <c r="AD1113">
        <f>Y1113/('d_고정'!$B$8*'6_기대효과'!$H$7/8)</f>
        <v/>
      </c>
    </row>
    <row r="1114">
      <c r="A1114">
        <f>RAND()</f>
        <v/>
      </c>
      <c r="B1114">
        <f>IF('d_시나리오'!$J$2='d_시나리오'!$H$2,'d_시나리오'!$I$2,IF(A1114&lt;('d_시나리오'!$I$2-'d_시나리오'!$H$2)/('d_시나리오'!$J$2-'d_시나리오'!$H$2),'d_시나리오'!$H$2+SQRT(A1114*('d_시나리오'!$J$2-'d_시나리오'!$H$2)*('d_시나리오'!$I$2-'d_시나리오'!$H$2)),'d_시나리오'!$J$2-SQRT((1-A1114)*('d_시나리오'!$J$2-'d_시나리오'!$H$2)*('d_시나리오'!$J$2-'d_시나리오'!$I$2))))</f>
        <v/>
      </c>
      <c r="C1114">
        <f>RAND()</f>
        <v/>
      </c>
      <c r="D1114">
        <f>BETAINV(RAND(),IF(C1114&lt;'d_고정'!$B$26,'d_고정'!$B$23,'d_고정'!$B$16)+1,'d_고정'!$B$17-IF(C1114&lt;'d_고정'!$B$26,'d_고정'!$B$23,'d_고정'!$B$16)+1)*('d_고정'!$B$14+('d_고정'!$B$15-'d_고정'!$B$14)*RAND())</f>
        <v/>
      </c>
      <c r="E1114">
        <f>INDEX('d_분포'!$A$2:$A$28,RANDBETWEEN(1,27))</f>
        <v/>
      </c>
      <c r="F1114">
        <f>INDEX('d_분포'!$C$2:$C$5,RANDBETWEEN(1,4))*(0.9+0.2*RAND())</f>
        <v/>
      </c>
      <c r="G1114">
        <f>RAND()</f>
        <v/>
      </c>
      <c r="H1114">
        <f>(F1114+(1-F1114)*('d_고정'!$B$22*BETAINV(RAND(),IF(G1114&lt;'d_고정'!$B$26,'d_고정'!$B$25,'d_고정'!$B$20)+1,'d_고정'!$B$21-IF(G1114&lt;'d_고정'!$B$26,'d_고정'!$B$25,'d_고정'!$B$20)+1)+(1-'d_고정'!$B$22)*BETAINV(RAND(),IF(G1114&lt;'d_고정'!$B$26,'d_고정'!$B$24,'d_고정'!$B$18)+1,'d_고정'!$B$19-IF(G1114&lt;'d_고정'!$B$26,'d_고정'!$B$24,'d_고정'!$B$18)+1))*('d_고정'!$B$14+('d_고정'!$B$15-'d_고정'!$B$14)*RAND()))/F1114</f>
        <v/>
      </c>
      <c r="I1114">
        <f>RAND()</f>
        <v/>
      </c>
      <c r="J1114">
        <f>IF('d_시나리오'!$J$3='d_시나리오'!$H$3,'d_시나리오'!$I$3,IF(I1114&lt;('d_시나리오'!$I$3-'d_시나리오'!$H$3)/('d_시나리오'!$J$3-'d_시나리오'!$H$3),'d_시나리오'!$H$3+SQRT(I1114*('d_시나리오'!$J$3-'d_시나리오'!$H$3)*('d_시나리오'!$I$3-'d_시나리오'!$H$3)),'d_시나리오'!$J$3-SQRT((1-I1114)*('d_시나리오'!$J$3-'d_시나리오'!$H$3)*('d_시나리오'!$J$3-'d_시나리오'!$I$3))))</f>
        <v/>
      </c>
      <c r="K1114">
        <f>RAND()</f>
        <v/>
      </c>
      <c r="L1114">
        <f>IF('d_시나리오'!$J$4='d_시나리오'!$H$4,'d_시나리오'!$I$4,IF(K1114&lt;('d_시나리오'!$I$4-'d_시나리오'!$H$4)/('d_시나리오'!$J$4-'d_시나리오'!$H$4),'d_시나리오'!$H$4+SQRT(K1114*('d_시나리오'!$J$4-'d_시나리오'!$H$4)*('d_시나리오'!$I$4-'d_시나리오'!$H$4)),'d_시나리오'!$J$4-SQRT((1-K1114)*('d_시나리오'!$J$4-'d_시나리오'!$H$4)*('d_시나리오'!$J$4-'d_시나리오'!$I$4))))</f>
        <v/>
      </c>
      <c r="M1114">
        <f>RAND()</f>
        <v/>
      </c>
      <c r="N1114">
        <f>IF('d_시나리오'!$J$5='d_시나리오'!$H$5,'d_시나리오'!$I$5,IF(M1114&lt;('d_시나리오'!$I$5-'d_시나리오'!$H$5)/('d_시나리오'!$J$5-'d_시나리오'!$H$5),'d_시나리오'!$H$5+SQRT(M1114*('d_시나리오'!$J$5-'d_시나리오'!$H$5)*('d_시나리오'!$I$5-'d_시나리오'!$H$5)),'d_시나리오'!$J$5-SQRT((1-M1114)*('d_시나리오'!$J$5-'d_시나리오'!$H$5)*('d_시나리오'!$J$5-'d_시나리오'!$I$5))))</f>
        <v/>
      </c>
      <c r="O1114">
        <f>RAND()</f>
        <v/>
      </c>
      <c r="P1114">
        <f>IF('d_시나리오'!$J$6='d_시나리오'!$H$6,'d_시나리오'!$I$6,IF(O1114&lt;('d_시나리오'!$I$6-'d_시나리오'!$H$6)/('d_시나리오'!$J$6-'d_시나리오'!$H$6),'d_시나리오'!$H$6+SQRT(O1114*('d_시나리오'!$J$6-'d_시나리오'!$H$6)*('d_시나리오'!$I$6-'d_시나리오'!$H$6)),'d_시나리오'!$J$6-SQRT((1-O1114)*('d_시나리오'!$J$6-'d_시나리오'!$H$6)*('d_시나리오'!$J$6-'d_시나리오'!$I$6))))</f>
        <v/>
      </c>
      <c r="Q1114">
        <f>INDEX('d_분포'!$B$2:$B$57,RANDBETWEEN(1,56))</f>
        <v/>
      </c>
      <c r="R1114">
        <f>BETAINV(RAND(),5,5)</f>
        <v/>
      </c>
      <c r="S1114">
        <f>'d_고정'!$B$1*'6_기대효과'!$H$7*('d_시나리오'!$I$7/'d_고정'!$B$2)*B1114</f>
        <v/>
      </c>
      <c r="T1114">
        <f>S1114*D1114</f>
        <v/>
      </c>
      <c r="U1114">
        <f>S1114*F1114*H1114</f>
        <v/>
      </c>
      <c r="V1114">
        <f>S1114*F1114*(H1114-1)</f>
        <v/>
      </c>
      <c r="W1114">
        <f>U1114*J1114</f>
        <v/>
      </c>
      <c r="X1114">
        <f>T1114+W1114</f>
        <v/>
      </c>
      <c r="Y1114">
        <f>(T1114*E1114+W1114*L1114)*(1-R1114-'d_고정'!$B$13)</f>
        <v/>
      </c>
      <c r="Z1114">
        <f>(U1114*N1114*Q1114+'d_고정'!$B$3*('6_기대효과'!$H$7/8)*Q1114*'d_고정'!$B$10*P1114*('6_기대효과'!$K$7/'d_고정'!$B$9))*(1-R1114)</f>
        <v/>
      </c>
      <c r="AA1114">
        <f>W1114*L1114*(1-R1114-'d_고정'!$B$13)+U1114*MAX(N1114-'d_고정'!$B$10*P1114*('6_기대효과'!$K$7/'d_고정'!$B$9),0)*Q1114*(1-R1114)</f>
        <v/>
      </c>
      <c r="AB1114">
        <f>Y1114+Z1114</f>
        <v/>
      </c>
      <c r="AC1114">
        <f>Y1114/('d_고정'!$B$5*'6_기대효과'!$H$7/8)/'d_고정'!$B$6</f>
        <v/>
      </c>
      <c r="AD1114">
        <f>Y1114/('d_고정'!$B$8*'6_기대효과'!$H$7/8)</f>
        <v/>
      </c>
    </row>
    <row r="1115">
      <c r="A1115">
        <f>RAND()</f>
        <v/>
      </c>
      <c r="B1115">
        <f>IF('d_시나리오'!$J$2='d_시나리오'!$H$2,'d_시나리오'!$I$2,IF(A1115&lt;('d_시나리오'!$I$2-'d_시나리오'!$H$2)/('d_시나리오'!$J$2-'d_시나리오'!$H$2),'d_시나리오'!$H$2+SQRT(A1115*('d_시나리오'!$J$2-'d_시나리오'!$H$2)*('d_시나리오'!$I$2-'d_시나리오'!$H$2)),'d_시나리오'!$J$2-SQRT((1-A1115)*('d_시나리오'!$J$2-'d_시나리오'!$H$2)*('d_시나리오'!$J$2-'d_시나리오'!$I$2))))</f>
        <v/>
      </c>
      <c r="C1115">
        <f>RAND()</f>
        <v/>
      </c>
      <c r="D1115">
        <f>BETAINV(RAND(),IF(C1115&lt;'d_고정'!$B$26,'d_고정'!$B$23,'d_고정'!$B$16)+1,'d_고정'!$B$17-IF(C1115&lt;'d_고정'!$B$26,'d_고정'!$B$23,'d_고정'!$B$16)+1)*('d_고정'!$B$14+('d_고정'!$B$15-'d_고정'!$B$14)*RAND())</f>
        <v/>
      </c>
      <c r="E1115">
        <f>INDEX('d_분포'!$A$2:$A$28,RANDBETWEEN(1,27))</f>
        <v/>
      </c>
      <c r="F1115">
        <f>INDEX('d_분포'!$C$2:$C$5,RANDBETWEEN(1,4))*(0.9+0.2*RAND())</f>
        <v/>
      </c>
      <c r="G1115">
        <f>RAND()</f>
        <v/>
      </c>
      <c r="H1115">
        <f>(F1115+(1-F1115)*('d_고정'!$B$22*BETAINV(RAND(),IF(G1115&lt;'d_고정'!$B$26,'d_고정'!$B$25,'d_고정'!$B$20)+1,'d_고정'!$B$21-IF(G1115&lt;'d_고정'!$B$26,'d_고정'!$B$25,'d_고정'!$B$20)+1)+(1-'d_고정'!$B$22)*BETAINV(RAND(),IF(G1115&lt;'d_고정'!$B$26,'d_고정'!$B$24,'d_고정'!$B$18)+1,'d_고정'!$B$19-IF(G1115&lt;'d_고정'!$B$26,'d_고정'!$B$24,'d_고정'!$B$18)+1))*('d_고정'!$B$14+('d_고정'!$B$15-'d_고정'!$B$14)*RAND()))/F1115</f>
        <v/>
      </c>
      <c r="I1115">
        <f>RAND()</f>
        <v/>
      </c>
      <c r="J1115">
        <f>IF('d_시나리오'!$J$3='d_시나리오'!$H$3,'d_시나리오'!$I$3,IF(I1115&lt;('d_시나리오'!$I$3-'d_시나리오'!$H$3)/('d_시나리오'!$J$3-'d_시나리오'!$H$3),'d_시나리오'!$H$3+SQRT(I1115*('d_시나리오'!$J$3-'d_시나리오'!$H$3)*('d_시나리오'!$I$3-'d_시나리오'!$H$3)),'d_시나리오'!$J$3-SQRT((1-I1115)*('d_시나리오'!$J$3-'d_시나리오'!$H$3)*('d_시나리오'!$J$3-'d_시나리오'!$I$3))))</f>
        <v/>
      </c>
      <c r="K1115">
        <f>RAND()</f>
        <v/>
      </c>
      <c r="L1115">
        <f>IF('d_시나리오'!$J$4='d_시나리오'!$H$4,'d_시나리오'!$I$4,IF(K1115&lt;('d_시나리오'!$I$4-'d_시나리오'!$H$4)/('d_시나리오'!$J$4-'d_시나리오'!$H$4),'d_시나리오'!$H$4+SQRT(K1115*('d_시나리오'!$J$4-'d_시나리오'!$H$4)*('d_시나리오'!$I$4-'d_시나리오'!$H$4)),'d_시나리오'!$J$4-SQRT((1-K1115)*('d_시나리오'!$J$4-'d_시나리오'!$H$4)*('d_시나리오'!$J$4-'d_시나리오'!$I$4))))</f>
        <v/>
      </c>
      <c r="M1115">
        <f>RAND()</f>
        <v/>
      </c>
      <c r="N1115">
        <f>IF('d_시나리오'!$J$5='d_시나리오'!$H$5,'d_시나리오'!$I$5,IF(M1115&lt;('d_시나리오'!$I$5-'d_시나리오'!$H$5)/('d_시나리오'!$J$5-'d_시나리오'!$H$5),'d_시나리오'!$H$5+SQRT(M1115*('d_시나리오'!$J$5-'d_시나리오'!$H$5)*('d_시나리오'!$I$5-'d_시나리오'!$H$5)),'d_시나리오'!$J$5-SQRT((1-M1115)*('d_시나리오'!$J$5-'d_시나리오'!$H$5)*('d_시나리오'!$J$5-'d_시나리오'!$I$5))))</f>
        <v/>
      </c>
      <c r="O1115">
        <f>RAND()</f>
        <v/>
      </c>
      <c r="P1115">
        <f>IF('d_시나리오'!$J$6='d_시나리오'!$H$6,'d_시나리오'!$I$6,IF(O1115&lt;('d_시나리오'!$I$6-'d_시나리오'!$H$6)/('d_시나리오'!$J$6-'d_시나리오'!$H$6),'d_시나리오'!$H$6+SQRT(O1115*('d_시나리오'!$J$6-'d_시나리오'!$H$6)*('d_시나리오'!$I$6-'d_시나리오'!$H$6)),'d_시나리오'!$J$6-SQRT((1-O1115)*('d_시나리오'!$J$6-'d_시나리오'!$H$6)*('d_시나리오'!$J$6-'d_시나리오'!$I$6))))</f>
        <v/>
      </c>
      <c r="Q1115">
        <f>INDEX('d_분포'!$B$2:$B$57,RANDBETWEEN(1,56))</f>
        <v/>
      </c>
      <c r="R1115">
        <f>BETAINV(RAND(),5,5)</f>
        <v/>
      </c>
      <c r="S1115">
        <f>'d_고정'!$B$1*'6_기대효과'!$H$7*('d_시나리오'!$I$7/'d_고정'!$B$2)*B1115</f>
        <v/>
      </c>
      <c r="T1115">
        <f>S1115*D1115</f>
        <v/>
      </c>
      <c r="U1115">
        <f>S1115*F1115*H1115</f>
        <v/>
      </c>
      <c r="V1115">
        <f>S1115*F1115*(H1115-1)</f>
        <v/>
      </c>
      <c r="W1115">
        <f>U1115*J1115</f>
        <v/>
      </c>
      <c r="X1115">
        <f>T1115+W1115</f>
        <v/>
      </c>
      <c r="Y1115">
        <f>(T1115*E1115+W1115*L1115)*(1-R1115-'d_고정'!$B$13)</f>
        <v/>
      </c>
      <c r="Z1115">
        <f>(U1115*N1115*Q1115+'d_고정'!$B$3*('6_기대효과'!$H$7/8)*Q1115*'d_고정'!$B$10*P1115*('6_기대효과'!$K$7/'d_고정'!$B$9))*(1-R1115)</f>
        <v/>
      </c>
      <c r="AA1115">
        <f>W1115*L1115*(1-R1115-'d_고정'!$B$13)+U1115*MAX(N1115-'d_고정'!$B$10*P1115*('6_기대효과'!$K$7/'d_고정'!$B$9),0)*Q1115*(1-R1115)</f>
        <v/>
      </c>
      <c r="AB1115">
        <f>Y1115+Z1115</f>
        <v/>
      </c>
      <c r="AC1115">
        <f>Y1115/('d_고정'!$B$5*'6_기대효과'!$H$7/8)/'d_고정'!$B$6</f>
        <v/>
      </c>
      <c r="AD1115">
        <f>Y1115/('d_고정'!$B$8*'6_기대효과'!$H$7/8)</f>
        <v/>
      </c>
    </row>
    <row r="1116">
      <c r="A1116">
        <f>RAND()</f>
        <v/>
      </c>
      <c r="B1116">
        <f>IF('d_시나리오'!$J$2='d_시나리오'!$H$2,'d_시나리오'!$I$2,IF(A1116&lt;('d_시나리오'!$I$2-'d_시나리오'!$H$2)/('d_시나리오'!$J$2-'d_시나리오'!$H$2),'d_시나리오'!$H$2+SQRT(A1116*('d_시나리오'!$J$2-'d_시나리오'!$H$2)*('d_시나리오'!$I$2-'d_시나리오'!$H$2)),'d_시나리오'!$J$2-SQRT((1-A1116)*('d_시나리오'!$J$2-'d_시나리오'!$H$2)*('d_시나리오'!$J$2-'d_시나리오'!$I$2))))</f>
        <v/>
      </c>
      <c r="C1116">
        <f>RAND()</f>
        <v/>
      </c>
      <c r="D1116">
        <f>BETAINV(RAND(),IF(C1116&lt;'d_고정'!$B$26,'d_고정'!$B$23,'d_고정'!$B$16)+1,'d_고정'!$B$17-IF(C1116&lt;'d_고정'!$B$26,'d_고정'!$B$23,'d_고정'!$B$16)+1)*('d_고정'!$B$14+('d_고정'!$B$15-'d_고정'!$B$14)*RAND())</f>
        <v/>
      </c>
      <c r="E1116">
        <f>INDEX('d_분포'!$A$2:$A$28,RANDBETWEEN(1,27))</f>
        <v/>
      </c>
      <c r="F1116">
        <f>INDEX('d_분포'!$C$2:$C$5,RANDBETWEEN(1,4))*(0.9+0.2*RAND())</f>
        <v/>
      </c>
      <c r="G1116">
        <f>RAND()</f>
        <v/>
      </c>
      <c r="H1116">
        <f>(F1116+(1-F1116)*('d_고정'!$B$22*BETAINV(RAND(),IF(G1116&lt;'d_고정'!$B$26,'d_고정'!$B$25,'d_고정'!$B$20)+1,'d_고정'!$B$21-IF(G1116&lt;'d_고정'!$B$26,'d_고정'!$B$25,'d_고정'!$B$20)+1)+(1-'d_고정'!$B$22)*BETAINV(RAND(),IF(G1116&lt;'d_고정'!$B$26,'d_고정'!$B$24,'d_고정'!$B$18)+1,'d_고정'!$B$19-IF(G1116&lt;'d_고정'!$B$26,'d_고정'!$B$24,'d_고정'!$B$18)+1))*('d_고정'!$B$14+('d_고정'!$B$15-'d_고정'!$B$14)*RAND()))/F1116</f>
        <v/>
      </c>
      <c r="I1116">
        <f>RAND()</f>
        <v/>
      </c>
      <c r="J1116">
        <f>IF('d_시나리오'!$J$3='d_시나리오'!$H$3,'d_시나리오'!$I$3,IF(I1116&lt;('d_시나리오'!$I$3-'d_시나리오'!$H$3)/('d_시나리오'!$J$3-'d_시나리오'!$H$3),'d_시나리오'!$H$3+SQRT(I1116*('d_시나리오'!$J$3-'d_시나리오'!$H$3)*('d_시나리오'!$I$3-'d_시나리오'!$H$3)),'d_시나리오'!$J$3-SQRT((1-I1116)*('d_시나리오'!$J$3-'d_시나리오'!$H$3)*('d_시나리오'!$J$3-'d_시나리오'!$I$3))))</f>
        <v/>
      </c>
      <c r="K1116">
        <f>RAND()</f>
        <v/>
      </c>
      <c r="L1116">
        <f>IF('d_시나리오'!$J$4='d_시나리오'!$H$4,'d_시나리오'!$I$4,IF(K1116&lt;('d_시나리오'!$I$4-'d_시나리오'!$H$4)/('d_시나리오'!$J$4-'d_시나리오'!$H$4),'d_시나리오'!$H$4+SQRT(K1116*('d_시나리오'!$J$4-'d_시나리오'!$H$4)*('d_시나리오'!$I$4-'d_시나리오'!$H$4)),'d_시나리오'!$J$4-SQRT((1-K1116)*('d_시나리오'!$J$4-'d_시나리오'!$H$4)*('d_시나리오'!$J$4-'d_시나리오'!$I$4))))</f>
        <v/>
      </c>
      <c r="M1116">
        <f>RAND()</f>
        <v/>
      </c>
      <c r="N1116">
        <f>IF('d_시나리오'!$J$5='d_시나리오'!$H$5,'d_시나리오'!$I$5,IF(M1116&lt;('d_시나리오'!$I$5-'d_시나리오'!$H$5)/('d_시나리오'!$J$5-'d_시나리오'!$H$5),'d_시나리오'!$H$5+SQRT(M1116*('d_시나리오'!$J$5-'d_시나리오'!$H$5)*('d_시나리오'!$I$5-'d_시나리오'!$H$5)),'d_시나리오'!$J$5-SQRT((1-M1116)*('d_시나리오'!$J$5-'d_시나리오'!$H$5)*('d_시나리오'!$J$5-'d_시나리오'!$I$5))))</f>
        <v/>
      </c>
      <c r="O1116">
        <f>RAND()</f>
        <v/>
      </c>
      <c r="P1116">
        <f>IF('d_시나리오'!$J$6='d_시나리오'!$H$6,'d_시나리오'!$I$6,IF(O1116&lt;('d_시나리오'!$I$6-'d_시나리오'!$H$6)/('d_시나리오'!$J$6-'d_시나리오'!$H$6),'d_시나리오'!$H$6+SQRT(O1116*('d_시나리오'!$J$6-'d_시나리오'!$H$6)*('d_시나리오'!$I$6-'d_시나리오'!$H$6)),'d_시나리오'!$J$6-SQRT((1-O1116)*('d_시나리오'!$J$6-'d_시나리오'!$H$6)*('d_시나리오'!$J$6-'d_시나리오'!$I$6))))</f>
        <v/>
      </c>
      <c r="Q1116">
        <f>INDEX('d_분포'!$B$2:$B$57,RANDBETWEEN(1,56))</f>
        <v/>
      </c>
      <c r="R1116">
        <f>BETAINV(RAND(),5,5)</f>
        <v/>
      </c>
      <c r="S1116">
        <f>'d_고정'!$B$1*'6_기대효과'!$H$7*('d_시나리오'!$I$7/'d_고정'!$B$2)*B1116</f>
        <v/>
      </c>
      <c r="T1116">
        <f>S1116*D1116</f>
        <v/>
      </c>
      <c r="U1116">
        <f>S1116*F1116*H1116</f>
        <v/>
      </c>
      <c r="V1116">
        <f>S1116*F1116*(H1116-1)</f>
        <v/>
      </c>
      <c r="W1116">
        <f>U1116*J1116</f>
        <v/>
      </c>
      <c r="X1116">
        <f>T1116+W1116</f>
        <v/>
      </c>
      <c r="Y1116">
        <f>(T1116*E1116+W1116*L1116)*(1-R1116-'d_고정'!$B$13)</f>
        <v/>
      </c>
      <c r="Z1116">
        <f>(U1116*N1116*Q1116+'d_고정'!$B$3*('6_기대효과'!$H$7/8)*Q1116*'d_고정'!$B$10*P1116*('6_기대효과'!$K$7/'d_고정'!$B$9))*(1-R1116)</f>
        <v/>
      </c>
      <c r="AA1116">
        <f>W1116*L1116*(1-R1116-'d_고정'!$B$13)+U1116*MAX(N1116-'d_고정'!$B$10*P1116*('6_기대효과'!$K$7/'d_고정'!$B$9),0)*Q1116*(1-R1116)</f>
        <v/>
      </c>
      <c r="AB1116">
        <f>Y1116+Z1116</f>
        <v/>
      </c>
      <c r="AC1116">
        <f>Y1116/('d_고정'!$B$5*'6_기대효과'!$H$7/8)/'d_고정'!$B$6</f>
        <v/>
      </c>
      <c r="AD1116">
        <f>Y1116/('d_고정'!$B$8*'6_기대효과'!$H$7/8)</f>
        <v/>
      </c>
    </row>
    <row r="1117">
      <c r="A1117">
        <f>RAND()</f>
        <v/>
      </c>
      <c r="B1117">
        <f>IF('d_시나리오'!$J$2='d_시나리오'!$H$2,'d_시나리오'!$I$2,IF(A1117&lt;('d_시나리오'!$I$2-'d_시나리오'!$H$2)/('d_시나리오'!$J$2-'d_시나리오'!$H$2),'d_시나리오'!$H$2+SQRT(A1117*('d_시나리오'!$J$2-'d_시나리오'!$H$2)*('d_시나리오'!$I$2-'d_시나리오'!$H$2)),'d_시나리오'!$J$2-SQRT((1-A1117)*('d_시나리오'!$J$2-'d_시나리오'!$H$2)*('d_시나리오'!$J$2-'d_시나리오'!$I$2))))</f>
        <v/>
      </c>
      <c r="C1117">
        <f>RAND()</f>
        <v/>
      </c>
      <c r="D1117">
        <f>BETAINV(RAND(),IF(C1117&lt;'d_고정'!$B$26,'d_고정'!$B$23,'d_고정'!$B$16)+1,'d_고정'!$B$17-IF(C1117&lt;'d_고정'!$B$26,'d_고정'!$B$23,'d_고정'!$B$16)+1)*('d_고정'!$B$14+('d_고정'!$B$15-'d_고정'!$B$14)*RAND())</f>
        <v/>
      </c>
      <c r="E1117">
        <f>INDEX('d_분포'!$A$2:$A$28,RANDBETWEEN(1,27))</f>
        <v/>
      </c>
      <c r="F1117">
        <f>INDEX('d_분포'!$C$2:$C$5,RANDBETWEEN(1,4))*(0.9+0.2*RAND())</f>
        <v/>
      </c>
      <c r="G1117">
        <f>RAND()</f>
        <v/>
      </c>
      <c r="H1117">
        <f>(F1117+(1-F1117)*('d_고정'!$B$22*BETAINV(RAND(),IF(G1117&lt;'d_고정'!$B$26,'d_고정'!$B$25,'d_고정'!$B$20)+1,'d_고정'!$B$21-IF(G1117&lt;'d_고정'!$B$26,'d_고정'!$B$25,'d_고정'!$B$20)+1)+(1-'d_고정'!$B$22)*BETAINV(RAND(),IF(G1117&lt;'d_고정'!$B$26,'d_고정'!$B$24,'d_고정'!$B$18)+1,'d_고정'!$B$19-IF(G1117&lt;'d_고정'!$B$26,'d_고정'!$B$24,'d_고정'!$B$18)+1))*('d_고정'!$B$14+('d_고정'!$B$15-'d_고정'!$B$14)*RAND()))/F1117</f>
        <v/>
      </c>
      <c r="I1117">
        <f>RAND()</f>
        <v/>
      </c>
      <c r="J1117">
        <f>IF('d_시나리오'!$J$3='d_시나리오'!$H$3,'d_시나리오'!$I$3,IF(I1117&lt;('d_시나리오'!$I$3-'d_시나리오'!$H$3)/('d_시나리오'!$J$3-'d_시나리오'!$H$3),'d_시나리오'!$H$3+SQRT(I1117*('d_시나리오'!$J$3-'d_시나리오'!$H$3)*('d_시나리오'!$I$3-'d_시나리오'!$H$3)),'d_시나리오'!$J$3-SQRT((1-I1117)*('d_시나리오'!$J$3-'d_시나리오'!$H$3)*('d_시나리오'!$J$3-'d_시나리오'!$I$3))))</f>
        <v/>
      </c>
      <c r="K1117">
        <f>RAND()</f>
        <v/>
      </c>
      <c r="L1117">
        <f>IF('d_시나리오'!$J$4='d_시나리오'!$H$4,'d_시나리오'!$I$4,IF(K1117&lt;('d_시나리오'!$I$4-'d_시나리오'!$H$4)/('d_시나리오'!$J$4-'d_시나리오'!$H$4),'d_시나리오'!$H$4+SQRT(K1117*('d_시나리오'!$J$4-'d_시나리오'!$H$4)*('d_시나리오'!$I$4-'d_시나리오'!$H$4)),'d_시나리오'!$J$4-SQRT((1-K1117)*('d_시나리오'!$J$4-'d_시나리오'!$H$4)*('d_시나리오'!$J$4-'d_시나리오'!$I$4))))</f>
        <v/>
      </c>
      <c r="M1117">
        <f>RAND()</f>
        <v/>
      </c>
      <c r="N1117">
        <f>IF('d_시나리오'!$J$5='d_시나리오'!$H$5,'d_시나리오'!$I$5,IF(M1117&lt;('d_시나리오'!$I$5-'d_시나리오'!$H$5)/('d_시나리오'!$J$5-'d_시나리오'!$H$5),'d_시나리오'!$H$5+SQRT(M1117*('d_시나리오'!$J$5-'d_시나리오'!$H$5)*('d_시나리오'!$I$5-'d_시나리오'!$H$5)),'d_시나리오'!$J$5-SQRT((1-M1117)*('d_시나리오'!$J$5-'d_시나리오'!$H$5)*('d_시나리오'!$J$5-'d_시나리오'!$I$5))))</f>
        <v/>
      </c>
      <c r="O1117">
        <f>RAND()</f>
        <v/>
      </c>
      <c r="P1117">
        <f>IF('d_시나리오'!$J$6='d_시나리오'!$H$6,'d_시나리오'!$I$6,IF(O1117&lt;('d_시나리오'!$I$6-'d_시나리오'!$H$6)/('d_시나리오'!$J$6-'d_시나리오'!$H$6),'d_시나리오'!$H$6+SQRT(O1117*('d_시나리오'!$J$6-'d_시나리오'!$H$6)*('d_시나리오'!$I$6-'d_시나리오'!$H$6)),'d_시나리오'!$J$6-SQRT((1-O1117)*('d_시나리오'!$J$6-'d_시나리오'!$H$6)*('d_시나리오'!$J$6-'d_시나리오'!$I$6))))</f>
        <v/>
      </c>
      <c r="Q1117">
        <f>INDEX('d_분포'!$B$2:$B$57,RANDBETWEEN(1,56))</f>
        <v/>
      </c>
      <c r="R1117">
        <f>BETAINV(RAND(),5,5)</f>
        <v/>
      </c>
      <c r="S1117">
        <f>'d_고정'!$B$1*'6_기대효과'!$H$7*('d_시나리오'!$I$7/'d_고정'!$B$2)*B1117</f>
        <v/>
      </c>
      <c r="T1117">
        <f>S1117*D1117</f>
        <v/>
      </c>
      <c r="U1117">
        <f>S1117*F1117*H1117</f>
        <v/>
      </c>
      <c r="V1117">
        <f>S1117*F1117*(H1117-1)</f>
        <v/>
      </c>
      <c r="W1117">
        <f>U1117*J1117</f>
        <v/>
      </c>
      <c r="X1117">
        <f>T1117+W1117</f>
        <v/>
      </c>
      <c r="Y1117">
        <f>(T1117*E1117+W1117*L1117)*(1-R1117-'d_고정'!$B$13)</f>
        <v/>
      </c>
      <c r="Z1117">
        <f>(U1117*N1117*Q1117+'d_고정'!$B$3*('6_기대효과'!$H$7/8)*Q1117*'d_고정'!$B$10*P1117*('6_기대효과'!$K$7/'d_고정'!$B$9))*(1-R1117)</f>
        <v/>
      </c>
      <c r="AA1117">
        <f>W1117*L1117*(1-R1117-'d_고정'!$B$13)+U1117*MAX(N1117-'d_고정'!$B$10*P1117*('6_기대효과'!$K$7/'d_고정'!$B$9),0)*Q1117*(1-R1117)</f>
        <v/>
      </c>
      <c r="AB1117">
        <f>Y1117+Z1117</f>
        <v/>
      </c>
      <c r="AC1117">
        <f>Y1117/('d_고정'!$B$5*'6_기대효과'!$H$7/8)/'d_고정'!$B$6</f>
        <v/>
      </c>
      <c r="AD1117">
        <f>Y1117/('d_고정'!$B$8*'6_기대효과'!$H$7/8)</f>
        <v/>
      </c>
    </row>
    <row r="1118">
      <c r="A1118">
        <f>RAND()</f>
        <v/>
      </c>
      <c r="B1118">
        <f>IF('d_시나리오'!$J$2='d_시나리오'!$H$2,'d_시나리오'!$I$2,IF(A1118&lt;('d_시나리오'!$I$2-'d_시나리오'!$H$2)/('d_시나리오'!$J$2-'d_시나리오'!$H$2),'d_시나리오'!$H$2+SQRT(A1118*('d_시나리오'!$J$2-'d_시나리오'!$H$2)*('d_시나리오'!$I$2-'d_시나리오'!$H$2)),'d_시나리오'!$J$2-SQRT((1-A1118)*('d_시나리오'!$J$2-'d_시나리오'!$H$2)*('d_시나리오'!$J$2-'d_시나리오'!$I$2))))</f>
        <v/>
      </c>
      <c r="C1118">
        <f>RAND()</f>
        <v/>
      </c>
      <c r="D1118">
        <f>BETAINV(RAND(),IF(C1118&lt;'d_고정'!$B$26,'d_고정'!$B$23,'d_고정'!$B$16)+1,'d_고정'!$B$17-IF(C1118&lt;'d_고정'!$B$26,'d_고정'!$B$23,'d_고정'!$B$16)+1)*('d_고정'!$B$14+('d_고정'!$B$15-'d_고정'!$B$14)*RAND())</f>
        <v/>
      </c>
      <c r="E1118">
        <f>INDEX('d_분포'!$A$2:$A$28,RANDBETWEEN(1,27))</f>
        <v/>
      </c>
      <c r="F1118">
        <f>INDEX('d_분포'!$C$2:$C$5,RANDBETWEEN(1,4))*(0.9+0.2*RAND())</f>
        <v/>
      </c>
      <c r="G1118">
        <f>RAND()</f>
        <v/>
      </c>
      <c r="H1118">
        <f>(F1118+(1-F1118)*('d_고정'!$B$22*BETAINV(RAND(),IF(G1118&lt;'d_고정'!$B$26,'d_고정'!$B$25,'d_고정'!$B$20)+1,'d_고정'!$B$21-IF(G1118&lt;'d_고정'!$B$26,'d_고정'!$B$25,'d_고정'!$B$20)+1)+(1-'d_고정'!$B$22)*BETAINV(RAND(),IF(G1118&lt;'d_고정'!$B$26,'d_고정'!$B$24,'d_고정'!$B$18)+1,'d_고정'!$B$19-IF(G1118&lt;'d_고정'!$B$26,'d_고정'!$B$24,'d_고정'!$B$18)+1))*('d_고정'!$B$14+('d_고정'!$B$15-'d_고정'!$B$14)*RAND()))/F1118</f>
        <v/>
      </c>
      <c r="I1118">
        <f>RAND()</f>
        <v/>
      </c>
      <c r="J1118">
        <f>IF('d_시나리오'!$J$3='d_시나리오'!$H$3,'d_시나리오'!$I$3,IF(I1118&lt;('d_시나리오'!$I$3-'d_시나리오'!$H$3)/('d_시나리오'!$J$3-'d_시나리오'!$H$3),'d_시나리오'!$H$3+SQRT(I1118*('d_시나리오'!$J$3-'d_시나리오'!$H$3)*('d_시나리오'!$I$3-'d_시나리오'!$H$3)),'d_시나리오'!$J$3-SQRT((1-I1118)*('d_시나리오'!$J$3-'d_시나리오'!$H$3)*('d_시나리오'!$J$3-'d_시나리오'!$I$3))))</f>
        <v/>
      </c>
      <c r="K1118">
        <f>RAND()</f>
        <v/>
      </c>
      <c r="L1118">
        <f>IF('d_시나리오'!$J$4='d_시나리오'!$H$4,'d_시나리오'!$I$4,IF(K1118&lt;('d_시나리오'!$I$4-'d_시나리오'!$H$4)/('d_시나리오'!$J$4-'d_시나리오'!$H$4),'d_시나리오'!$H$4+SQRT(K1118*('d_시나리오'!$J$4-'d_시나리오'!$H$4)*('d_시나리오'!$I$4-'d_시나리오'!$H$4)),'d_시나리오'!$J$4-SQRT((1-K1118)*('d_시나리오'!$J$4-'d_시나리오'!$H$4)*('d_시나리오'!$J$4-'d_시나리오'!$I$4))))</f>
        <v/>
      </c>
      <c r="M1118">
        <f>RAND()</f>
        <v/>
      </c>
      <c r="N1118">
        <f>IF('d_시나리오'!$J$5='d_시나리오'!$H$5,'d_시나리오'!$I$5,IF(M1118&lt;('d_시나리오'!$I$5-'d_시나리오'!$H$5)/('d_시나리오'!$J$5-'d_시나리오'!$H$5),'d_시나리오'!$H$5+SQRT(M1118*('d_시나리오'!$J$5-'d_시나리오'!$H$5)*('d_시나리오'!$I$5-'d_시나리오'!$H$5)),'d_시나리오'!$J$5-SQRT((1-M1118)*('d_시나리오'!$J$5-'d_시나리오'!$H$5)*('d_시나리오'!$J$5-'d_시나리오'!$I$5))))</f>
        <v/>
      </c>
      <c r="O1118">
        <f>RAND()</f>
        <v/>
      </c>
      <c r="P1118">
        <f>IF('d_시나리오'!$J$6='d_시나리오'!$H$6,'d_시나리오'!$I$6,IF(O1118&lt;('d_시나리오'!$I$6-'d_시나리오'!$H$6)/('d_시나리오'!$J$6-'d_시나리오'!$H$6),'d_시나리오'!$H$6+SQRT(O1118*('d_시나리오'!$J$6-'d_시나리오'!$H$6)*('d_시나리오'!$I$6-'d_시나리오'!$H$6)),'d_시나리오'!$J$6-SQRT((1-O1118)*('d_시나리오'!$J$6-'d_시나리오'!$H$6)*('d_시나리오'!$J$6-'d_시나리오'!$I$6))))</f>
        <v/>
      </c>
      <c r="Q1118">
        <f>INDEX('d_분포'!$B$2:$B$57,RANDBETWEEN(1,56))</f>
        <v/>
      </c>
      <c r="R1118">
        <f>BETAINV(RAND(),5,5)</f>
        <v/>
      </c>
      <c r="S1118">
        <f>'d_고정'!$B$1*'6_기대효과'!$H$7*('d_시나리오'!$I$7/'d_고정'!$B$2)*B1118</f>
        <v/>
      </c>
      <c r="T1118">
        <f>S1118*D1118</f>
        <v/>
      </c>
      <c r="U1118">
        <f>S1118*F1118*H1118</f>
        <v/>
      </c>
      <c r="V1118">
        <f>S1118*F1118*(H1118-1)</f>
        <v/>
      </c>
      <c r="W1118">
        <f>U1118*J1118</f>
        <v/>
      </c>
      <c r="X1118">
        <f>T1118+W1118</f>
        <v/>
      </c>
      <c r="Y1118">
        <f>(T1118*E1118+W1118*L1118)*(1-R1118-'d_고정'!$B$13)</f>
        <v/>
      </c>
      <c r="Z1118">
        <f>(U1118*N1118*Q1118+'d_고정'!$B$3*('6_기대효과'!$H$7/8)*Q1118*'d_고정'!$B$10*P1118*('6_기대효과'!$K$7/'d_고정'!$B$9))*(1-R1118)</f>
        <v/>
      </c>
      <c r="AA1118">
        <f>W1118*L1118*(1-R1118-'d_고정'!$B$13)+U1118*MAX(N1118-'d_고정'!$B$10*P1118*('6_기대효과'!$K$7/'d_고정'!$B$9),0)*Q1118*(1-R1118)</f>
        <v/>
      </c>
      <c r="AB1118">
        <f>Y1118+Z1118</f>
        <v/>
      </c>
      <c r="AC1118">
        <f>Y1118/('d_고정'!$B$5*'6_기대효과'!$H$7/8)/'d_고정'!$B$6</f>
        <v/>
      </c>
      <c r="AD1118">
        <f>Y1118/('d_고정'!$B$8*'6_기대효과'!$H$7/8)</f>
        <v/>
      </c>
    </row>
    <row r="1119">
      <c r="A1119">
        <f>RAND()</f>
        <v/>
      </c>
      <c r="B1119">
        <f>IF('d_시나리오'!$J$2='d_시나리오'!$H$2,'d_시나리오'!$I$2,IF(A1119&lt;('d_시나리오'!$I$2-'d_시나리오'!$H$2)/('d_시나리오'!$J$2-'d_시나리오'!$H$2),'d_시나리오'!$H$2+SQRT(A1119*('d_시나리오'!$J$2-'d_시나리오'!$H$2)*('d_시나리오'!$I$2-'d_시나리오'!$H$2)),'d_시나리오'!$J$2-SQRT((1-A1119)*('d_시나리오'!$J$2-'d_시나리오'!$H$2)*('d_시나리오'!$J$2-'d_시나리오'!$I$2))))</f>
        <v/>
      </c>
      <c r="C1119">
        <f>RAND()</f>
        <v/>
      </c>
      <c r="D1119">
        <f>BETAINV(RAND(),IF(C1119&lt;'d_고정'!$B$26,'d_고정'!$B$23,'d_고정'!$B$16)+1,'d_고정'!$B$17-IF(C1119&lt;'d_고정'!$B$26,'d_고정'!$B$23,'d_고정'!$B$16)+1)*('d_고정'!$B$14+('d_고정'!$B$15-'d_고정'!$B$14)*RAND())</f>
        <v/>
      </c>
      <c r="E1119">
        <f>INDEX('d_분포'!$A$2:$A$28,RANDBETWEEN(1,27))</f>
        <v/>
      </c>
      <c r="F1119">
        <f>INDEX('d_분포'!$C$2:$C$5,RANDBETWEEN(1,4))*(0.9+0.2*RAND())</f>
        <v/>
      </c>
      <c r="G1119">
        <f>RAND()</f>
        <v/>
      </c>
      <c r="H1119">
        <f>(F1119+(1-F1119)*('d_고정'!$B$22*BETAINV(RAND(),IF(G1119&lt;'d_고정'!$B$26,'d_고정'!$B$25,'d_고정'!$B$20)+1,'d_고정'!$B$21-IF(G1119&lt;'d_고정'!$B$26,'d_고정'!$B$25,'d_고정'!$B$20)+1)+(1-'d_고정'!$B$22)*BETAINV(RAND(),IF(G1119&lt;'d_고정'!$B$26,'d_고정'!$B$24,'d_고정'!$B$18)+1,'d_고정'!$B$19-IF(G1119&lt;'d_고정'!$B$26,'d_고정'!$B$24,'d_고정'!$B$18)+1))*('d_고정'!$B$14+('d_고정'!$B$15-'d_고정'!$B$14)*RAND()))/F1119</f>
        <v/>
      </c>
      <c r="I1119">
        <f>RAND()</f>
        <v/>
      </c>
      <c r="J1119">
        <f>IF('d_시나리오'!$J$3='d_시나리오'!$H$3,'d_시나리오'!$I$3,IF(I1119&lt;('d_시나리오'!$I$3-'d_시나리오'!$H$3)/('d_시나리오'!$J$3-'d_시나리오'!$H$3),'d_시나리오'!$H$3+SQRT(I1119*('d_시나리오'!$J$3-'d_시나리오'!$H$3)*('d_시나리오'!$I$3-'d_시나리오'!$H$3)),'d_시나리오'!$J$3-SQRT((1-I1119)*('d_시나리오'!$J$3-'d_시나리오'!$H$3)*('d_시나리오'!$J$3-'d_시나리오'!$I$3))))</f>
        <v/>
      </c>
      <c r="K1119">
        <f>RAND()</f>
        <v/>
      </c>
      <c r="L1119">
        <f>IF('d_시나리오'!$J$4='d_시나리오'!$H$4,'d_시나리오'!$I$4,IF(K1119&lt;('d_시나리오'!$I$4-'d_시나리오'!$H$4)/('d_시나리오'!$J$4-'d_시나리오'!$H$4),'d_시나리오'!$H$4+SQRT(K1119*('d_시나리오'!$J$4-'d_시나리오'!$H$4)*('d_시나리오'!$I$4-'d_시나리오'!$H$4)),'d_시나리오'!$J$4-SQRT((1-K1119)*('d_시나리오'!$J$4-'d_시나리오'!$H$4)*('d_시나리오'!$J$4-'d_시나리오'!$I$4))))</f>
        <v/>
      </c>
      <c r="M1119">
        <f>RAND()</f>
        <v/>
      </c>
      <c r="N1119">
        <f>IF('d_시나리오'!$J$5='d_시나리오'!$H$5,'d_시나리오'!$I$5,IF(M1119&lt;('d_시나리오'!$I$5-'d_시나리오'!$H$5)/('d_시나리오'!$J$5-'d_시나리오'!$H$5),'d_시나리오'!$H$5+SQRT(M1119*('d_시나리오'!$J$5-'d_시나리오'!$H$5)*('d_시나리오'!$I$5-'d_시나리오'!$H$5)),'d_시나리오'!$J$5-SQRT((1-M1119)*('d_시나리오'!$J$5-'d_시나리오'!$H$5)*('d_시나리오'!$J$5-'d_시나리오'!$I$5))))</f>
        <v/>
      </c>
      <c r="O1119">
        <f>RAND()</f>
        <v/>
      </c>
      <c r="P1119">
        <f>IF('d_시나리오'!$J$6='d_시나리오'!$H$6,'d_시나리오'!$I$6,IF(O1119&lt;('d_시나리오'!$I$6-'d_시나리오'!$H$6)/('d_시나리오'!$J$6-'d_시나리오'!$H$6),'d_시나리오'!$H$6+SQRT(O1119*('d_시나리오'!$J$6-'d_시나리오'!$H$6)*('d_시나리오'!$I$6-'d_시나리오'!$H$6)),'d_시나리오'!$J$6-SQRT((1-O1119)*('d_시나리오'!$J$6-'d_시나리오'!$H$6)*('d_시나리오'!$J$6-'d_시나리오'!$I$6))))</f>
        <v/>
      </c>
      <c r="Q1119">
        <f>INDEX('d_분포'!$B$2:$B$57,RANDBETWEEN(1,56))</f>
        <v/>
      </c>
      <c r="R1119">
        <f>BETAINV(RAND(),5,5)</f>
        <v/>
      </c>
      <c r="S1119">
        <f>'d_고정'!$B$1*'6_기대효과'!$H$7*('d_시나리오'!$I$7/'d_고정'!$B$2)*B1119</f>
        <v/>
      </c>
      <c r="T1119">
        <f>S1119*D1119</f>
        <v/>
      </c>
      <c r="U1119">
        <f>S1119*F1119*H1119</f>
        <v/>
      </c>
      <c r="V1119">
        <f>S1119*F1119*(H1119-1)</f>
        <v/>
      </c>
      <c r="W1119">
        <f>U1119*J1119</f>
        <v/>
      </c>
      <c r="X1119">
        <f>T1119+W1119</f>
        <v/>
      </c>
      <c r="Y1119">
        <f>(T1119*E1119+W1119*L1119)*(1-R1119-'d_고정'!$B$13)</f>
        <v/>
      </c>
      <c r="Z1119">
        <f>(U1119*N1119*Q1119+'d_고정'!$B$3*('6_기대효과'!$H$7/8)*Q1119*'d_고정'!$B$10*P1119*('6_기대효과'!$K$7/'d_고정'!$B$9))*(1-R1119)</f>
        <v/>
      </c>
      <c r="AA1119">
        <f>W1119*L1119*(1-R1119-'d_고정'!$B$13)+U1119*MAX(N1119-'d_고정'!$B$10*P1119*('6_기대효과'!$K$7/'d_고정'!$B$9),0)*Q1119*(1-R1119)</f>
        <v/>
      </c>
      <c r="AB1119">
        <f>Y1119+Z1119</f>
        <v/>
      </c>
      <c r="AC1119">
        <f>Y1119/('d_고정'!$B$5*'6_기대효과'!$H$7/8)/'d_고정'!$B$6</f>
        <v/>
      </c>
      <c r="AD1119">
        <f>Y1119/('d_고정'!$B$8*'6_기대효과'!$H$7/8)</f>
        <v/>
      </c>
    </row>
    <row r="1120">
      <c r="A1120">
        <f>RAND()</f>
        <v/>
      </c>
      <c r="B1120">
        <f>IF('d_시나리오'!$J$2='d_시나리오'!$H$2,'d_시나리오'!$I$2,IF(A1120&lt;('d_시나리오'!$I$2-'d_시나리오'!$H$2)/('d_시나리오'!$J$2-'d_시나리오'!$H$2),'d_시나리오'!$H$2+SQRT(A1120*('d_시나리오'!$J$2-'d_시나리오'!$H$2)*('d_시나리오'!$I$2-'d_시나리오'!$H$2)),'d_시나리오'!$J$2-SQRT((1-A1120)*('d_시나리오'!$J$2-'d_시나리오'!$H$2)*('d_시나리오'!$J$2-'d_시나리오'!$I$2))))</f>
        <v/>
      </c>
      <c r="C1120">
        <f>RAND()</f>
        <v/>
      </c>
      <c r="D1120">
        <f>BETAINV(RAND(),IF(C1120&lt;'d_고정'!$B$26,'d_고정'!$B$23,'d_고정'!$B$16)+1,'d_고정'!$B$17-IF(C1120&lt;'d_고정'!$B$26,'d_고정'!$B$23,'d_고정'!$B$16)+1)*('d_고정'!$B$14+('d_고정'!$B$15-'d_고정'!$B$14)*RAND())</f>
        <v/>
      </c>
      <c r="E1120">
        <f>INDEX('d_분포'!$A$2:$A$28,RANDBETWEEN(1,27))</f>
        <v/>
      </c>
      <c r="F1120">
        <f>INDEX('d_분포'!$C$2:$C$5,RANDBETWEEN(1,4))*(0.9+0.2*RAND())</f>
        <v/>
      </c>
      <c r="G1120">
        <f>RAND()</f>
        <v/>
      </c>
      <c r="H1120">
        <f>(F1120+(1-F1120)*('d_고정'!$B$22*BETAINV(RAND(),IF(G1120&lt;'d_고정'!$B$26,'d_고정'!$B$25,'d_고정'!$B$20)+1,'d_고정'!$B$21-IF(G1120&lt;'d_고정'!$B$26,'d_고정'!$B$25,'d_고정'!$B$20)+1)+(1-'d_고정'!$B$22)*BETAINV(RAND(),IF(G1120&lt;'d_고정'!$B$26,'d_고정'!$B$24,'d_고정'!$B$18)+1,'d_고정'!$B$19-IF(G1120&lt;'d_고정'!$B$26,'d_고정'!$B$24,'d_고정'!$B$18)+1))*('d_고정'!$B$14+('d_고정'!$B$15-'d_고정'!$B$14)*RAND()))/F1120</f>
        <v/>
      </c>
      <c r="I1120">
        <f>RAND()</f>
        <v/>
      </c>
      <c r="J1120">
        <f>IF('d_시나리오'!$J$3='d_시나리오'!$H$3,'d_시나리오'!$I$3,IF(I1120&lt;('d_시나리오'!$I$3-'d_시나리오'!$H$3)/('d_시나리오'!$J$3-'d_시나리오'!$H$3),'d_시나리오'!$H$3+SQRT(I1120*('d_시나리오'!$J$3-'d_시나리오'!$H$3)*('d_시나리오'!$I$3-'d_시나리오'!$H$3)),'d_시나리오'!$J$3-SQRT((1-I1120)*('d_시나리오'!$J$3-'d_시나리오'!$H$3)*('d_시나리오'!$J$3-'d_시나리오'!$I$3))))</f>
        <v/>
      </c>
      <c r="K1120">
        <f>RAND()</f>
        <v/>
      </c>
      <c r="L1120">
        <f>IF('d_시나리오'!$J$4='d_시나리오'!$H$4,'d_시나리오'!$I$4,IF(K1120&lt;('d_시나리오'!$I$4-'d_시나리오'!$H$4)/('d_시나리오'!$J$4-'d_시나리오'!$H$4),'d_시나리오'!$H$4+SQRT(K1120*('d_시나리오'!$J$4-'d_시나리오'!$H$4)*('d_시나리오'!$I$4-'d_시나리오'!$H$4)),'d_시나리오'!$J$4-SQRT((1-K1120)*('d_시나리오'!$J$4-'d_시나리오'!$H$4)*('d_시나리오'!$J$4-'d_시나리오'!$I$4))))</f>
        <v/>
      </c>
      <c r="M1120">
        <f>RAND()</f>
        <v/>
      </c>
      <c r="N1120">
        <f>IF('d_시나리오'!$J$5='d_시나리오'!$H$5,'d_시나리오'!$I$5,IF(M1120&lt;('d_시나리오'!$I$5-'d_시나리오'!$H$5)/('d_시나리오'!$J$5-'d_시나리오'!$H$5),'d_시나리오'!$H$5+SQRT(M1120*('d_시나리오'!$J$5-'d_시나리오'!$H$5)*('d_시나리오'!$I$5-'d_시나리오'!$H$5)),'d_시나리오'!$J$5-SQRT((1-M1120)*('d_시나리오'!$J$5-'d_시나리오'!$H$5)*('d_시나리오'!$J$5-'d_시나리오'!$I$5))))</f>
        <v/>
      </c>
      <c r="O1120">
        <f>RAND()</f>
        <v/>
      </c>
      <c r="P1120">
        <f>IF('d_시나리오'!$J$6='d_시나리오'!$H$6,'d_시나리오'!$I$6,IF(O1120&lt;('d_시나리오'!$I$6-'d_시나리오'!$H$6)/('d_시나리오'!$J$6-'d_시나리오'!$H$6),'d_시나리오'!$H$6+SQRT(O1120*('d_시나리오'!$J$6-'d_시나리오'!$H$6)*('d_시나리오'!$I$6-'d_시나리오'!$H$6)),'d_시나리오'!$J$6-SQRT((1-O1120)*('d_시나리오'!$J$6-'d_시나리오'!$H$6)*('d_시나리오'!$J$6-'d_시나리오'!$I$6))))</f>
        <v/>
      </c>
      <c r="Q1120">
        <f>INDEX('d_분포'!$B$2:$B$57,RANDBETWEEN(1,56))</f>
        <v/>
      </c>
      <c r="R1120">
        <f>BETAINV(RAND(),5,5)</f>
        <v/>
      </c>
      <c r="S1120">
        <f>'d_고정'!$B$1*'6_기대효과'!$H$7*('d_시나리오'!$I$7/'d_고정'!$B$2)*B1120</f>
        <v/>
      </c>
      <c r="T1120">
        <f>S1120*D1120</f>
        <v/>
      </c>
      <c r="U1120">
        <f>S1120*F1120*H1120</f>
        <v/>
      </c>
      <c r="V1120">
        <f>S1120*F1120*(H1120-1)</f>
        <v/>
      </c>
      <c r="W1120">
        <f>U1120*J1120</f>
        <v/>
      </c>
      <c r="X1120">
        <f>T1120+W1120</f>
        <v/>
      </c>
      <c r="Y1120">
        <f>(T1120*E1120+W1120*L1120)*(1-R1120-'d_고정'!$B$13)</f>
        <v/>
      </c>
      <c r="Z1120">
        <f>(U1120*N1120*Q1120+'d_고정'!$B$3*('6_기대효과'!$H$7/8)*Q1120*'d_고정'!$B$10*P1120*('6_기대효과'!$K$7/'d_고정'!$B$9))*(1-R1120)</f>
        <v/>
      </c>
      <c r="AA1120">
        <f>W1120*L1120*(1-R1120-'d_고정'!$B$13)+U1120*MAX(N1120-'d_고정'!$B$10*P1120*('6_기대효과'!$K$7/'d_고정'!$B$9),0)*Q1120*(1-R1120)</f>
        <v/>
      </c>
      <c r="AB1120">
        <f>Y1120+Z1120</f>
        <v/>
      </c>
      <c r="AC1120">
        <f>Y1120/('d_고정'!$B$5*'6_기대효과'!$H$7/8)/'d_고정'!$B$6</f>
        <v/>
      </c>
      <c r="AD1120">
        <f>Y1120/('d_고정'!$B$8*'6_기대효과'!$H$7/8)</f>
        <v/>
      </c>
    </row>
    <row r="1121">
      <c r="A1121">
        <f>RAND()</f>
        <v/>
      </c>
      <c r="B1121">
        <f>IF('d_시나리오'!$J$2='d_시나리오'!$H$2,'d_시나리오'!$I$2,IF(A1121&lt;('d_시나리오'!$I$2-'d_시나리오'!$H$2)/('d_시나리오'!$J$2-'d_시나리오'!$H$2),'d_시나리오'!$H$2+SQRT(A1121*('d_시나리오'!$J$2-'d_시나리오'!$H$2)*('d_시나리오'!$I$2-'d_시나리오'!$H$2)),'d_시나리오'!$J$2-SQRT((1-A1121)*('d_시나리오'!$J$2-'d_시나리오'!$H$2)*('d_시나리오'!$J$2-'d_시나리오'!$I$2))))</f>
        <v/>
      </c>
      <c r="C1121">
        <f>RAND()</f>
        <v/>
      </c>
      <c r="D1121">
        <f>BETAINV(RAND(),IF(C1121&lt;'d_고정'!$B$26,'d_고정'!$B$23,'d_고정'!$B$16)+1,'d_고정'!$B$17-IF(C1121&lt;'d_고정'!$B$26,'d_고정'!$B$23,'d_고정'!$B$16)+1)*('d_고정'!$B$14+('d_고정'!$B$15-'d_고정'!$B$14)*RAND())</f>
        <v/>
      </c>
      <c r="E1121">
        <f>INDEX('d_분포'!$A$2:$A$28,RANDBETWEEN(1,27))</f>
        <v/>
      </c>
      <c r="F1121">
        <f>INDEX('d_분포'!$C$2:$C$5,RANDBETWEEN(1,4))*(0.9+0.2*RAND())</f>
        <v/>
      </c>
      <c r="G1121">
        <f>RAND()</f>
        <v/>
      </c>
      <c r="H1121">
        <f>(F1121+(1-F1121)*('d_고정'!$B$22*BETAINV(RAND(),IF(G1121&lt;'d_고정'!$B$26,'d_고정'!$B$25,'d_고정'!$B$20)+1,'d_고정'!$B$21-IF(G1121&lt;'d_고정'!$B$26,'d_고정'!$B$25,'d_고정'!$B$20)+1)+(1-'d_고정'!$B$22)*BETAINV(RAND(),IF(G1121&lt;'d_고정'!$B$26,'d_고정'!$B$24,'d_고정'!$B$18)+1,'d_고정'!$B$19-IF(G1121&lt;'d_고정'!$B$26,'d_고정'!$B$24,'d_고정'!$B$18)+1))*('d_고정'!$B$14+('d_고정'!$B$15-'d_고정'!$B$14)*RAND()))/F1121</f>
        <v/>
      </c>
      <c r="I1121">
        <f>RAND()</f>
        <v/>
      </c>
      <c r="J1121">
        <f>IF('d_시나리오'!$J$3='d_시나리오'!$H$3,'d_시나리오'!$I$3,IF(I1121&lt;('d_시나리오'!$I$3-'d_시나리오'!$H$3)/('d_시나리오'!$J$3-'d_시나리오'!$H$3),'d_시나리오'!$H$3+SQRT(I1121*('d_시나리오'!$J$3-'d_시나리오'!$H$3)*('d_시나리오'!$I$3-'d_시나리오'!$H$3)),'d_시나리오'!$J$3-SQRT((1-I1121)*('d_시나리오'!$J$3-'d_시나리오'!$H$3)*('d_시나리오'!$J$3-'d_시나리오'!$I$3))))</f>
        <v/>
      </c>
      <c r="K1121">
        <f>RAND()</f>
        <v/>
      </c>
      <c r="L1121">
        <f>IF('d_시나리오'!$J$4='d_시나리오'!$H$4,'d_시나리오'!$I$4,IF(K1121&lt;('d_시나리오'!$I$4-'d_시나리오'!$H$4)/('d_시나리오'!$J$4-'d_시나리오'!$H$4),'d_시나리오'!$H$4+SQRT(K1121*('d_시나리오'!$J$4-'d_시나리오'!$H$4)*('d_시나리오'!$I$4-'d_시나리오'!$H$4)),'d_시나리오'!$J$4-SQRT((1-K1121)*('d_시나리오'!$J$4-'d_시나리오'!$H$4)*('d_시나리오'!$J$4-'d_시나리오'!$I$4))))</f>
        <v/>
      </c>
      <c r="M1121">
        <f>RAND()</f>
        <v/>
      </c>
      <c r="N1121">
        <f>IF('d_시나리오'!$J$5='d_시나리오'!$H$5,'d_시나리오'!$I$5,IF(M1121&lt;('d_시나리오'!$I$5-'d_시나리오'!$H$5)/('d_시나리오'!$J$5-'d_시나리오'!$H$5),'d_시나리오'!$H$5+SQRT(M1121*('d_시나리오'!$J$5-'d_시나리오'!$H$5)*('d_시나리오'!$I$5-'d_시나리오'!$H$5)),'d_시나리오'!$J$5-SQRT((1-M1121)*('d_시나리오'!$J$5-'d_시나리오'!$H$5)*('d_시나리오'!$J$5-'d_시나리오'!$I$5))))</f>
        <v/>
      </c>
      <c r="O1121">
        <f>RAND()</f>
        <v/>
      </c>
      <c r="P1121">
        <f>IF('d_시나리오'!$J$6='d_시나리오'!$H$6,'d_시나리오'!$I$6,IF(O1121&lt;('d_시나리오'!$I$6-'d_시나리오'!$H$6)/('d_시나리오'!$J$6-'d_시나리오'!$H$6),'d_시나리오'!$H$6+SQRT(O1121*('d_시나리오'!$J$6-'d_시나리오'!$H$6)*('d_시나리오'!$I$6-'d_시나리오'!$H$6)),'d_시나리오'!$J$6-SQRT((1-O1121)*('d_시나리오'!$J$6-'d_시나리오'!$H$6)*('d_시나리오'!$J$6-'d_시나리오'!$I$6))))</f>
        <v/>
      </c>
      <c r="Q1121">
        <f>INDEX('d_분포'!$B$2:$B$57,RANDBETWEEN(1,56))</f>
        <v/>
      </c>
      <c r="R1121">
        <f>BETAINV(RAND(),5,5)</f>
        <v/>
      </c>
      <c r="S1121">
        <f>'d_고정'!$B$1*'6_기대효과'!$H$7*('d_시나리오'!$I$7/'d_고정'!$B$2)*B1121</f>
        <v/>
      </c>
      <c r="T1121">
        <f>S1121*D1121</f>
        <v/>
      </c>
      <c r="U1121">
        <f>S1121*F1121*H1121</f>
        <v/>
      </c>
      <c r="V1121">
        <f>S1121*F1121*(H1121-1)</f>
        <v/>
      </c>
      <c r="W1121">
        <f>U1121*J1121</f>
        <v/>
      </c>
      <c r="X1121">
        <f>T1121+W1121</f>
        <v/>
      </c>
      <c r="Y1121">
        <f>(T1121*E1121+W1121*L1121)*(1-R1121-'d_고정'!$B$13)</f>
        <v/>
      </c>
      <c r="Z1121">
        <f>(U1121*N1121*Q1121+'d_고정'!$B$3*('6_기대효과'!$H$7/8)*Q1121*'d_고정'!$B$10*P1121*('6_기대효과'!$K$7/'d_고정'!$B$9))*(1-R1121)</f>
        <v/>
      </c>
      <c r="AA1121">
        <f>W1121*L1121*(1-R1121-'d_고정'!$B$13)+U1121*MAX(N1121-'d_고정'!$B$10*P1121*('6_기대효과'!$K$7/'d_고정'!$B$9),0)*Q1121*(1-R1121)</f>
        <v/>
      </c>
      <c r="AB1121">
        <f>Y1121+Z1121</f>
        <v/>
      </c>
      <c r="AC1121">
        <f>Y1121/('d_고정'!$B$5*'6_기대효과'!$H$7/8)/'d_고정'!$B$6</f>
        <v/>
      </c>
      <c r="AD1121">
        <f>Y1121/('d_고정'!$B$8*'6_기대효과'!$H$7/8)</f>
        <v/>
      </c>
    </row>
    <row r="1122">
      <c r="A1122">
        <f>RAND()</f>
        <v/>
      </c>
      <c r="B1122">
        <f>IF('d_시나리오'!$J$2='d_시나리오'!$H$2,'d_시나리오'!$I$2,IF(A1122&lt;('d_시나리오'!$I$2-'d_시나리오'!$H$2)/('d_시나리오'!$J$2-'d_시나리오'!$H$2),'d_시나리오'!$H$2+SQRT(A1122*('d_시나리오'!$J$2-'d_시나리오'!$H$2)*('d_시나리오'!$I$2-'d_시나리오'!$H$2)),'d_시나리오'!$J$2-SQRT((1-A1122)*('d_시나리오'!$J$2-'d_시나리오'!$H$2)*('d_시나리오'!$J$2-'d_시나리오'!$I$2))))</f>
        <v/>
      </c>
      <c r="C1122">
        <f>RAND()</f>
        <v/>
      </c>
      <c r="D1122">
        <f>BETAINV(RAND(),IF(C1122&lt;'d_고정'!$B$26,'d_고정'!$B$23,'d_고정'!$B$16)+1,'d_고정'!$B$17-IF(C1122&lt;'d_고정'!$B$26,'d_고정'!$B$23,'d_고정'!$B$16)+1)*('d_고정'!$B$14+('d_고정'!$B$15-'d_고정'!$B$14)*RAND())</f>
        <v/>
      </c>
      <c r="E1122">
        <f>INDEX('d_분포'!$A$2:$A$28,RANDBETWEEN(1,27))</f>
        <v/>
      </c>
      <c r="F1122">
        <f>INDEX('d_분포'!$C$2:$C$5,RANDBETWEEN(1,4))*(0.9+0.2*RAND())</f>
        <v/>
      </c>
      <c r="G1122">
        <f>RAND()</f>
        <v/>
      </c>
      <c r="H1122">
        <f>(F1122+(1-F1122)*('d_고정'!$B$22*BETAINV(RAND(),IF(G1122&lt;'d_고정'!$B$26,'d_고정'!$B$25,'d_고정'!$B$20)+1,'d_고정'!$B$21-IF(G1122&lt;'d_고정'!$B$26,'d_고정'!$B$25,'d_고정'!$B$20)+1)+(1-'d_고정'!$B$22)*BETAINV(RAND(),IF(G1122&lt;'d_고정'!$B$26,'d_고정'!$B$24,'d_고정'!$B$18)+1,'d_고정'!$B$19-IF(G1122&lt;'d_고정'!$B$26,'d_고정'!$B$24,'d_고정'!$B$18)+1))*('d_고정'!$B$14+('d_고정'!$B$15-'d_고정'!$B$14)*RAND()))/F1122</f>
        <v/>
      </c>
      <c r="I1122">
        <f>RAND()</f>
        <v/>
      </c>
      <c r="J1122">
        <f>IF('d_시나리오'!$J$3='d_시나리오'!$H$3,'d_시나리오'!$I$3,IF(I1122&lt;('d_시나리오'!$I$3-'d_시나리오'!$H$3)/('d_시나리오'!$J$3-'d_시나리오'!$H$3),'d_시나리오'!$H$3+SQRT(I1122*('d_시나리오'!$J$3-'d_시나리오'!$H$3)*('d_시나리오'!$I$3-'d_시나리오'!$H$3)),'d_시나리오'!$J$3-SQRT((1-I1122)*('d_시나리오'!$J$3-'d_시나리오'!$H$3)*('d_시나리오'!$J$3-'d_시나리오'!$I$3))))</f>
        <v/>
      </c>
      <c r="K1122">
        <f>RAND()</f>
        <v/>
      </c>
      <c r="L1122">
        <f>IF('d_시나리오'!$J$4='d_시나리오'!$H$4,'d_시나리오'!$I$4,IF(K1122&lt;('d_시나리오'!$I$4-'d_시나리오'!$H$4)/('d_시나리오'!$J$4-'d_시나리오'!$H$4),'d_시나리오'!$H$4+SQRT(K1122*('d_시나리오'!$J$4-'d_시나리오'!$H$4)*('d_시나리오'!$I$4-'d_시나리오'!$H$4)),'d_시나리오'!$J$4-SQRT((1-K1122)*('d_시나리오'!$J$4-'d_시나리오'!$H$4)*('d_시나리오'!$J$4-'d_시나리오'!$I$4))))</f>
        <v/>
      </c>
      <c r="M1122">
        <f>RAND()</f>
        <v/>
      </c>
      <c r="N1122">
        <f>IF('d_시나리오'!$J$5='d_시나리오'!$H$5,'d_시나리오'!$I$5,IF(M1122&lt;('d_시나리오'!$I$5-'d_시나리오'!$H$5)/('d_시나리오'!$J$5-'d_시나리오'!$H$5),'d_시나리오'!$H$5+SQRT(M1122*('d_시나리오'!$J$5-'d_시나리오'!$H$5)*('d_시나리오'!$I$5-'d_시나리오'!$H$5)),'d_시나리오'!$J$5-SQRT((1-M1122)*('d_시나리오'!$J$5-'d_시나리오'!$H$5)*('d_시나리오'!$J$5-'d_시나리오'!$I$5))))</f>
        <v/>
      </c>
      <c r="O1122">
        <f>RAND()</f>
        <v/>
      </c>
      <c r="P1122">
        <f>IF('d_시나리오'!$J$6='d_시나리오'!$H$6,'d_시나리오'!$I$6,IF(O1122&lt;('d_시나리오'!$I$6-'d_시나리오'!$H$6)/('d_시나리오'!$J$6-'d_시나리오'!$H$6),'d_시나리오'!$H$6+SQRT(O1122*('d_시나리오'!$J$6-'d_시나리오'!$H$6)*('d_시나리오'!$I$6-'d_시나리오'!$H$6)),'d_시나리오'!$J$6-SQRT((1-O1122)*('d_시나리오'!$J$6-'d_시나리오'!$H$6)*('d_시나리오'!$J$6-'d_시나리오'!$I$6))))</f>
        <v/>
      </c>
      <c r="Q1122">
        <f>INDEX('d_분포'!$B$2:$B$57,RANDBETWEEN(1,56))</f>
        <v/>
      </c>
      <c r="R1122">
        <f>BETAINV(RAND(),5,5)</f>
        <v/>
      </c>
      <c r="S1122">
        <f>'d_고정'!$B$1*'6_기대효과'!$H$7*('d_시나리오'!$I$7/'d_고정'!$B$2)*B1122</f>
        <v/>
      </c>
      <c r="T1122">
        <f>S1122*D1122</f>
        <v/>
      </c>
      <c r="U1122">
        <f>S1122*F1122*H1122</f>
        <v/>
      </c>
      <c r="V1122">
        <f>S1122*F1122*(H1122-1)</f>
        <v/>
      </c>
      <c r="W1122">
        <f>U1122*J1122</f>
        <v/>
      </c>
      <c r="X1122">
        <f>T1122+W1122</f>
        <v/>
      </c>
      <c r="Y1122">
        <f>(T1122*E1122+W1122*L1122)*(1-R1122-'d_고정'!$B$13)</f>
        <v/>
      </c>
      <c r="Z1122">
        <f>(U1122*N1122*Q1122+'d_고정'!$B$3*('6_기대효과'!$H$7/8)*Q1122*'d_고정'!$B$10*P1122*('6_기대효과'!$K$7/'d_고정'!$B$9))*(1-R1122)</f>
        <v/>
      </c>
      <c r="AA1122">
        <f>W1122*L1122*(1-R1122-'d_고정'!$B$13)+U1122*MAX(N1122-'d_고정'!$B$10*P1122*('6_기대효과'!$K$7/'d_고정'!$B$9),0)*Q1122*(1-R1122)</f>
        <v/>
      </c>
      <c r="AB1122">
        <f>Y1122+Z1122</f>
        <v/>
      </c>
      <c r="AC1122">
        <f>Y1122/('d_고정'!$B$5*'6_기대효과'!$H$7/8)/'d_고정'!$B$6</f>
        <v/>
      </c>
      <c r="AD1122">
        <f>Y1122/('d_고정'!$B$8*'6_기대효과'!$H$7/8)</f>
        <v/>
      </c>
    </row>
    <row r="1123">
      <c r="A1123">
        <f>RAND()</f>
        <v/>
      </c>
      <c r="B1123">
        <f>IF('d_시나리오'!$J$2='d_시나리오'!$H$2,'d_시나리오'!$I$2,IF(A1123&lt;('d_시나리오'!$I$2-'d_시나리오'!$H$2)/('d_시나리오'!$J$2-'d_시나리오'!$H$2),'d_시나리오'!$H$2+SQRT(A1123*('d_시나리오'!$J$2-'d_시나리오'!$H$2)*('d_시나리오'!$I$2-'d_시나리오'!$H$2)),'d_시나리오'!$J$2-SQRT((1-A1123)*('d_시나리오'!$J$2-'d_시나리오'!$H$2)*('d_시나리오'!$J$2-'d_시나리오'!$I$2))))</f>
        <v/>
      </c>
      <c r="C1123">
        <f>RAND()</f>
        <v/>
      </c>
      <c r="D1123">
        <f>BETAINV(RAND(),IF(C1123&lt;'d_고정'!$B$26,'d_고정'!$B$23,'d_고정'!$B$16)+1,'d_고정'!$B$17-IF(C1123&lt;'d_고정'!$B$26,'d_고정'!$B$23,'d_고정'!$B$16)+1)*('d_고정'!$B$14+('d_고정'!$B$15-'d_고정'!$B$14)*RAND())</f>
        <v/>
      </c>
      <c r="E1123">
        <f>INDEX('d_분포'!$A$2:$A$28,RANDBETWEEN(1,27))</f>
        <v/>
      </c>
      <c r="F1123">
        <f>INDEX('d_분포'!$C$2:$C$5,RANDBETWEEN(1,4))*(0.9+0.2*RAND())</f>
        <v/>
      </c>
      <c r="G1123">
        <f>RAND()</f>
        <v/>
      </c>
      <c r="H1123">
        <f>(F1123+(1-F1123)*('d_고정'!$B$22*BETAINV(RAND(),IF(G1123&lt;'d_고정'!$B$26,'d_고정'!$B$25,'d_고정'!$B$20)+1,'d_고정'!$B$21-IF(G1123&lt;'d_고정'!$B$26,'d_고정'!$B$25,'d_고정'!$B$20)+1)+(1-'d_고정'!$B$22)*BETAINV(RAND(),IF(G1123&lt;'d_고정'!$B$26,'d_고정'!$B$24,'d_고정'!$B$18)+1,'d_고정'!$B$19-IF(G1123&lt;'d_고정'!$B$26,'d_고정'!$B$24,'d_고정'!$B$18)+1))*('d_고정'!$B$14+('d_고정'!$B$15-'d_고정'!$B$14)*RAND()))/F1123</f>
        <v/>
      </c>
      <c r="I1123">
        <f>RAND()</f>
        <v/>
      </c>
      <c r="J1123">
        <f>IF('d_시나리오'!$J$3='d_시나리오'!$H$3,'d_시나리오'!$I$3,IF(I1123&lt;('d_시나리오'!$I$3-'d_시나리오'!$H$3)/('d_시나리오'!$J$3-'d_시나리오'!$H$3),'d_시나리오'!$H$3+SQRT(I1123*('d_시나리오'!$J$3-'d_시나리오'!$H$3)*('d_시나리오'!$I$3-'d_시나리오'!$H$3)),'d_시나리오'!$J$3-SQRT((1-I1123)*('d_시나리오'!$J$3-'d_시나리오'!$H$3)*('d_시나리오'!$J$3-'d_시나리오'!$I$3))))</f>
        <v/>
      </c>
      <c r="K1123">
        <f>RAND()</f>
        <v/>
      </c>
      <c r="L1123">
        <f>IF('d_시나리오'!$J$4='d_시나리오'!$H$4,'d_시나리오'!$I$4,IF(K1123&lt;('d_시나리오'!$I$4-'d_시나리오'!$H$4)/('d_시나리오'!$J$4-'d_시나리오'!$H$4),'d_시나리오'!$H$4+SQRT(K1123*('d_시나리오'!$J$4-'d_시나리오'!$H$4)*('d_시나리오'!$I$4-'d_시나리오'!$H$4)),'d_시나리오'!$J$4-SQRT((1-K1123)*('d_시나리오'!$J$4-'d_시나리오'!$H$4)*('d_시나리오'!$J$4-'d_시나리오'!$I$4))))</f>
        <v/>
      </c>
      <c r="M1123">
        <f>RAND()</f>
        <v/>
      </c>
      <c r="N1123">
        <f>IF('d_시나리오'!$J$5='d_시나리오'!$H$5,'d_시나리오'!$I$5,IF(M1123&lt;('d_시나리오'!$I$5-'d_시나리오'!$H$5)/('d_시나리오'!$J$5-'d_시나리오'!$H$5),'d_시나리오'!$H$5+SQRT(M1123*('d_시나리오'!$J$5-'d_시나리오'!$H$5)*('d_시나리오'!$I$5-'d_시나리오'!$H$5)),'d_시나리오'!$J$5-SQRT((1-M1123)*('d_시나리오'!$J$5-'d_시나리오'!$H$5)*('d_시나리오'!$J$5-'d_시나리오'!$I$5))))</f>
        <v/>
      </c>
      <c r="O1123">
        <f>RAND()</f>
        <v/>
      </c>
      <c r="P1123">
        <f>IF('d_시나리오'!$J$6='d_시나리오'!$H$6,'d_시나리오'!$I$6,IF(O1123&lt;('d_시나리오'!$I$6-'d_시나리오'!$H$6)/('d_시나리오'!$J$6-'d_시나리오'!$H$6),'d_시나리오'!$H$6+SQRT(O1123*('d_시나리오'!$J$6-'d_시나리오'!$H$6)*('d_시나리오'!$I$6-'d_시나리오'!$H$6)),'d_시나리오'!$J$6-SQRT((1-O1123)*('d_시나리오'!$J$6-'d_시나리오'!$H$6)*('d_시나리오'!$J$6-'d_시나리오'!$I$6))))</f>
        <v/>
      </c>
      <c r="Q1123">
        <f>INDEX('d_분포'!$B$2:$B$57,RANDBETWEEN(1,56))</f>
        <v/>
      </c>
      <c r="R1123">
        <f>BETAINV(RAND(),5,5)</f>
        <v/>
      </c>
      <c r="S1123">
        <f>'d_고정'!$B$1*'6_기대효과'!$H$7*('d_시나리오'!$I$7/'d_고정'!$B$2)*B1123</f>
        <v/>
      </c>
      <c r="T1123">
        <f>S1123*D1123</f>
        <v/>
      </c>
      <c r="U1123">
        <f>S1123*F1123*H1123</f>
        <v/>
      </c>
      <c r="V1123">
        <f>S1123*F1123*(H1123-1)</f>
        <v/>
      </c>
      <c r="W1123">
        <f>U1123*J1123</f>
        <v/>
      </c>
      <c r="X1123">
        <f>T1123+W1123</f>
        <v/>
      </c>
      <c r="Y1123">
        <f>(T1123*E1123+W1123*L1123)*(1-R1123-'d_고정'!$B$13)</f>
        <v/>
      </c>
      <c r="Z1123">
        <f>(U1123*N1123*Q1123+'d_고정'!$B$3*('6_기대효과'!$H$7/8)*Q1123*'d_고정'!$B$10*P1123*('6_기대효과'!$K$7/'d_고정'!$B$9))*(1-R1123)</f>
        <v/>
      </c>
      <c r="AA1123">
        <f>W1123*L1123*(1-R1123-'d_고정'!$B$13)+U1123*MAX(N1123-'d_고정'!$B$10*P1123*('6_기대효과'!$K$7/'d_고정'!$B$9),0)*Q1123*(1-R1123)</f>
        <v/>
      </c>
      <c r="AB1123">
        <f>Y1123+Z1123</f>
        <v/>
      </c>
      <c r="AC1123">
        <f>Y1123/('d_고정'!$B$5*'6_기대효과'!$H$7/8)/'d_고정'!$B$6</f>
        <v/>
      </c>
      <c r="AD1123">
        <f>Y1123/('d_고정'!$B$8*'6_기대효과'!$H$7/8)</f>
        <v/>
      </c>
    </row>
    <row r="1124">
      <c r="A1124">
        <f>RAND()</f>
        <v/>
      </c>
      <c r="B1124">
        <f>IF('d_시나리오'!$J$2='d_시나리오'!$H$2,'d_시나리오'!$I$2,IF(A1124&lt;('d_시나리오'!$I$2-'d_시나리오'!$H$2)/('d_시나리오'!$J$2-'d_시나리오'!$H$2),'d_시나리오'!$H$2+SQRT(A1124*('d_시나리오'!$J$2-'d_시나리오'!$H$2)*('d_시나리오'!$I$2-'d_시나리오'!$H$2)),'d_시나리오'!$J$2-SQRT((1-A1124)*('d_시나리오'!$J$2-'d_시나리오'!$H$2)*('d_시나리오'!$J$2-'d_시나리오'!$I$2))))</f>
        <v/>
      </c>
      <c r="C1124">
        <f>RAND()</f>
        <v/>
      </c>
      <c r="D1124">
        <f>BETAINV(RAND(),IF(C1124&lt;'d_고정'!$B$26,'d_고정'!$B$23,'d_고정'!$B$16)+1,'d_고정'!$B$17-IF(C1124&lt;'d_고정'!$B$26,'d_고정'!$B$23,'d_고정'!$B$16)+1)*('d_고정'!$B$14+('d_고정'!$B$15-'d_고정'!$B$14)*RAND())</f>
        <v/>
      </c>
      <c r="E1124">
        <f>INDEX('d_분포'!$A$2:$A$28,RANDBETWEEN(1,27))</f>
        <v/>
      </c>
      <c r="F1124">
        <f>INDEX('d_분포'!$C$2:$C$5,RANDBETWEEN(1,4))*(0.9+0.2*RAND())</f>
        <v/>
      </c>
      <c r="G1124">
        <f>RAND()</f>
        <v/>
      </c>
      <c r="H1124">
        <f>(F1124+(1-F1124)*('d_고정'!$B$22*BETAINV(RAND(),IF(G1124&lt;'d_고정'!$B$26,'d_고정'!$B$25,'d_고정'!$B$20)+1,'d_고정'!$B$21-IF(G1124&lt;'d_고정'!$B$26,'d_고정'!$B$25,'d_고정'!$B$20)+1)+(1-'d_고정'!$B$22)*BETAINV(RAND(),IF(G1124&lt;'d_고정'!$B$26,'d_고정'!$B$24,'d_고정'!$B$18)+1,'d_고정'!$B$19-IF(G1124&lt;'d_고정'!$B$26,'d_고정'!$B$24,'d_고정'!$B$18)+1))*('d_고정'!$B$14+('d_고정'!$B$15-'d_고정'!$B$14)*RAND()))/F1124</f>
        <v/>
      </c>
      <c r="I1124">
        <f>RAND()</f>
        <v/>
      </c>
      <c r="J1124">
        <f>IF('d_시나리오'!$J$3='d_시나리오'!$H$3,'d_시나리오'!$I$3,IF(I1124&lt;('d_시나리오'!$I$3-'d_시나리오'!$H$3)/('d_시나리오'!$J$3-'d_시나리오'!$H$3),'d_시나리오'!$H$3+SQRT(I1124*('d_시나리오'!$J$3-'d_시나리오'!$H$3)*('d_시나리오'!$I$3-'d_시나리오'!$H$3)),'d_시나리오'!$J$3-SQRT((1-I1124)*('d_시나리오'!$J$3-'d_시나리오'!$H$3)*('d_시나리오'!$J$3-'d_시나리오'!$I$3))))</f>
        <v/>
      </c>
      <c r="K1124">
        <f>RAND()</f>
        <v/>
      </c>
      <c r="L1124">
        <f>IF('d_시나리오'!$J$4='d_시나리오'!$H$4,'d_시나리오'!$I$4,IF(K1124&lt;('d_시나리오'!$I$4-'d_시나리오'!$H$4)/('d_시나리오'!$J$4-'d_시나리오'!$H$4),'d_시나리오'!$H$4+SQRT(K1124*('d_시나리오'!$J$4-'d_시나리오'!$H$4)*('d_시나리오'!$I$4-'d_시나리오'!$H$4)),'d_시나리오'!$J$4-SQRT((1-K1124)*('d_시나리오'!$J$4-'d_시나리오'!$H$4)*('d_시나리오'!$J$4-'d_시나리오'!$I$4))))</f>
        <v/>
      </c>
      <c r="M1124">
        <f>RAND()</f>
        <v/>
      </c>
      <c r="N1124">
        <f>IF('d_시나리오'!$J$5='d_시나리오'!$H$5,'d_시나리오'!$I$5,IF(M1124&lt;('d_시나리오'!$I$5-'d_시나리오'!$H$5)/('d_시나리오'!$J$5-'d_시나리오'!$H$5),'d_시나리오'!$H$5+SQRT(M1124*('d_시나리오'!$J$5-'d_시나리오'!$H$5)*('d_시나리오'!$I$5-'d_시나리오'!$H$5)),'d_시나리오'!$J$5-SQRT((1-M1124)*('d_시나리오'!$J$5-'d_시나리오'!$H$5)*('d_시나리오'!$J$5-'d_시나리오'!$I$5))))</f>
        <v/>
      </c>
      <c r="O1124">
        <f>RAND()</f>
        <v/>
      </c>
      <c r="P1124">
        <f>IF('d_시나리오'!$J$6='d_시나리오'!$H$6,'d_시나리오'!$I$6,IF(O1124&lt;('d_시나리오'!$I$6-'d_시나리오'!$H$6)/('d_시나리오'!$J$6-'d_시나리오'!$H$6),'d_시나리오'!$H$6+SQRT(O1124*('d_시나리오'!$J$6-'d_시나리오'!$H$6)*('d_시나리오'!$I$6-'d_시나리오'!$H$6)),'d_시나리오'!$J$6-SQRT((1-O1124)*('d_시나리오'!$J$6-'d_시나리오'!$H$6)*('d_시나리오'!$J$6-'d_시나리오'!$I$6))))</f>
        <v/>
      </c>
      <c r="Q1124">
        <f>INDEX('d_분포'!$B$2:$B$57,RANDBETWEEN(1,56))</f>
        <v/>
      </c>
      <c r="R1124">
        <f>BETAINV(RAND(),5,5)</f>
        <v/>
      </c>
      <c r="S1124">
        <f>'d_고정'!$B$1*'6_기대효과'!$H$7*('d_시나리오'!$I$7/'d_고정'!$B$2)*B1124</f>
        <v/>
      </c>
      <c r="T1124">
        <f>S1124*D1124</f>
        <v/>
      </c>
      <c r="U1124">
        <f>S1124*F1124*H1124</f>
        <v/>
      </c>
      <c r="V1124">
        <f>S1124*F1124*(H1124-1)</f>
        <v/>
      </c>
      <c r="W1124">
        <f>U1124*J1124</f>
        <v/>
      </c>
      <c r="X1124">
        <f>T1124+W1124</f>
        <v/>
      </c>
      <c r="Y1124">
        <f>(T1124*E1124+W1124*L1124)*(1-R1124-'d_고정'!$B$13)</f>
        <v/>
      </c>
      <c r="Z1124">
        <f>(U1124*N1124*Q1124+'d_고정'!$B$3*('6_기대효과'!$H$7/8)*Q1124*'d_고정'!$B$10*P1124*('6_기대효과'!$K$7/'d_고정'!$B$9))*(1-R1124)</f>
        <v/>
      </c>
      <c r="AA1124">
        <f>W1124*L1124*(1-R1124-'d_고정'!$B$13)+U1124*MAX(N1124-'d_고정'!$B$10*P1124*('6_기대효과'!$K$7/'d_고정'!$B$9),0)*Q1124*(1-R1124)</f>
        <v/>
      </c>
      <c r="AB1124">
        <f>Y1124+Z1124</f>
        <v/>
      </c>
      <c r="AC1124">
        <f>Y1124/('d_고정'!$B$5*'6_기대효과'!$H$7/8)/'d_고정'!$B$6</f>
        <v/>
      </c>
      <c r="AD1124">
        <f>Y1124/('d_고정'!$B$8*'6_기대효과'!$H$7/8)</f>
        <v/>
      </c>
    </row>
    <row r="1125">
      <c r="A1125">
        <f>RAND()</f>
        <v/>
      </c>
      <c r="B1125">
        <f>IF('d_시나리오'!$J$2='d_시나리오'!$H$2,'d_시나리오'!$I$2,IF(A1125&lt;('d_시나리오'!$I$2-'d_시나리오'!$H$2)/('d_시나리오'!$J$2-'d_시나리오'!$H$2),'d_시나리오'!$H$2+SQRT(A1125*('d_시나리오'!$J$2-'d_시나리오'!$H$2)*('d_시나리오'!$I$2-'d_시나리오'!$H$2)),'d_시나리오'!$J$2-SQRT((1-A1125)*('d_시나리오'!$J$2-'d_시나리오'!$H$2)*('d_시나리오'!$J$2-'d_시나리오'!$I$2))))</f>
        <v/>
      </c>
      <c r="C1125">
        <f>RAND()</f>
        <v/>
      </c>
      <c r="D1125">
        <f>BETAINV(RAND(),IF(C1125&lt;'d_고정'!$B$26,'d_고정'!$B$23,'d_고정'!$B$16)+1,'d_고정'!$B$17-IF(C1125&lt;'d_고정'!$B$26,'d_고정'!$B$23,'d_고정'!$B$16)+1)*('d_고정'!$B$14+('d_고정'!$B$15-'d_고정'!$B$14)*RAND())</f>
        <v/>
      </c>
      <c r="E1125">
        <f>INDEX('d_분포'!$A$2:$A$28,RANDBETWEEN(1,27))</f>
        <v/>
      </c>
      <c r="F1125">
        <f>INDEX('d_분포'!$C$2:$C$5,RANDBETWEEN(1,4))*(0.9+0.2*RAND())</f>
        <v/>
      </c>
      <c r="G1125">
        <f>RAND()</f>
        <v/>
      </c>
      <c r="H1125">
        <f>(F1125+(1-F1125)*('d_고정'!$B$22*BETAINV(RAND(),IF(G1125&lt;'d_고정'!$B$26,'d_고정'!$B$25,'d_고정'!$B$20)+1,'d_고정'!$B$21-IF(G1125&lt;'d_고정'!$B$26,'d_고정'!$B$25,'d_고정'!$B$20)+1)+(1-'d_고정'!$B$22)*BETAINV(RAND(),IF(G1125&lt;'d_고정'!$B$26,'d_고정'!$B$24,'d_고정'!$B$18)+1,'d_고정'!$B$19-IF(G1125&lt;'d_고정'!$B$26,'d_고정'!$B$24,'d_고정'!$B$18)+1))*('d_고정'!$B$14+('d_고정'!$B$15-'d_고정'!$B$14)*RAND()))/F1125</f>
        <v/>
      </c>
      <c r="I1125">
        <f>RAND()</f>
        <v/>
      </c>
      <c r="J1125">
        <f>IF('d_시나리오'!$J$3='d_시나리오'!$H$3,'d_시나리오'!$I$3,IF(I1125&lt;('d_시나리오'!$I$3-'d_시나리오'!$H$3)/('d_시나리오'!$J$3-'d_시나리오'!$H$3),'d_시나리오'!$H$3+SQRT(I1125*('d_시나리오'!$J$3-'d_시나리오'!$H$3)*('d_시나리오'!$I$3-'d_시나리오'!$H$3)),'d_시나리오'!$J$3-SQRT((1-I1125)*('d_시나리오'!$J$3-'d_시나리오'!$H$3)*('d_시나리오'!$J$3-'d_시나리오'!$I$3))))</f>
        <v/>
      </c>
      <c r="K1125">
        <f>RAND()</f>
        <v/>
      </c>
      <c r="L1125">
        <f>IF('d_시나리오'!$J$4='d_시나리오'!$H$4,'d_시나리오'!$I$4,IF(K1125&lt;('d_시나리오'!$I$4-'d_시나리오'!$H$4)/('d_시나리오'!$J$4-'d_시나리오'!$H$4),'d_시나리오'!$H$4+SQRT(K1125*('d_시나리오'!$J$4-'d_시나리오'!$H$4)*('d_시나리오'!$I$4-'d_시나리오'!$H$4)),'d_시나리오'!$J$4-SQRT((1-K1125)*('d_시나리오'!$J$4-'d_시나리오'!$H$4)*('d_시나리오'!$J$4-'d_시나리오'!$I$4))))</f>
        <v/>
      </c>
      <c r="M1125">
        <f>RAND()</f>
        <v/>
      </c>
      <c r="N1125">
        <f>IF('d_시나리오'!$J$5='d_시나리오'!$H$5,'d_시나리오'!$I$5,IF(M1125&lt;('d_시나리오'!$I$5-'d_시나리오'!$H$5)/('d_시나리오'!$J$5-'d_시나리오'!$H$5),'d_시나리오'!$H$5+SQRT(M1125*('d_시나리오'!$J$5-'d_시나리오'!$H$5)*('d_시나리오'!$I$5-'d_시나리오'!$H$5)),'d_시나리오'!$J$5-SQRT((1-M1125)*('d_시나리오'!$J$5-'d_시나리오'!$H$5)*('d_시나리오'!$J$5-'d_시나리오'!$I$5))))</f>
        <v/>
      </c>
      <c r="O1125">
        <f>RAND()</f>
        <v/>
      </c>
      <c r="P1125">
        <f>IF('d_시나리오'!$J$6='d_시나리오'!$H$6,'d_시나리오'!$I$6,IF(O1125&lt;('d_시나리오'!$I$6-'d_시나리오'!$H$6)/('d_시나리오'!$J$6-'d_시나리오'!$H$6),'d_시나리오'!$H$6+SQRT(O1125*('d_시나리오'!$J$6-'d_시나리오'!$H$6)*('d_시나리오'!$I$6-'d_시나리오'!$H$6)),'d_시나리오'!$J$6-SQRT((1-O1125)*('d_시나리오'!$J$6-'d_시나리오'!$H$6)*('d_시나리오'!$J$6-'d_시나리오'!$I$6))))</f>
        <v/>
      </c>
      <c r="Q1125">
        <f>INDEX('d_분포'!$B$2:$B$57,RANDBETWEEN(1,56))</f>
        <v/>
      </c>
      <c r="R1125">
        <f>BETAINV(RAND(),5,5)</f>
        <v/>
      </c>
      <c r="S1125">
        <f>'d_고정'!$B$1*'6_기대효과'!$H$7*('d_시나리오'!$I$7/'d_고정'!$B$2)*B1125</f>
        <v/>
      </c>
      <c r="T1125">
        <f>S1125*D1125</f>
        <v/>
      </c>
      <c r="U1125">
        <f>S1125*F1125*H1125</f>
        <v/>
      </c>
      <c r="V1125">
        <f>S1125*F1125*(H1125-1)</f>
        <v/>
      </c>
      <c r="W1125">
        <f>U1125*J1125</f>
        <v/>
      </c>
      <c r="X1125">
        <f>T1125+W1125</f>
        <v/>
      </c>
      <c r="Y1125">
        <f>(T1125*E1125+W1125*L1125)*(1-R1125-'d_고정'!$B$13)</f>
        <v/>
      </c>
      <c r="Z1125">
        <f>(U1125*N1125*Q1125+'d_고정'!$B$3*('6_기대효과'!$H$7/8)*Q1125*'d_고정'!$B$10*P1125*('6_기대효과'!$K$7/'d_고정'!$B$9))*(1-R1125)</f>
        <v/>
      </c>
      <c r="AA1125">
        <f>W1125*L1125*(1-R1125-'d_고정'!$B$13)+U1125*MAX(N1125-'d_고정'!$B$10*P1125*('6_기대효과'!$K$7/'d_고정'!$B$9),0)*Q1125*(1-R1125)</f>
        <v/>
      </c>
      <c r="AB1125">
        <f>Y1125+Z1125</f>
        <v/>
      </c>
      <c r="AC1125">
        <f>Y1125/('d_고정'!$B$5*'6_기대효과'!$H$7/8)/'d_고정'!$B$6</f>
        <v/>
      </c>
      <c r="AD1125">
        <f>Y1125/('d_고정'!$B$8*'6_기대효과'!$H$7/8)</f>
        <v/>
      </c>
    </row>
    <row r="1126">
      <c r="A1126">
        <f>RAND()</f>
        <v/>
      </c>
      <c r="B1126">
        <f>IF('d_시나리오'!$J$2='d_시나리오'!$H$2,'d_시나리오'!$I$2,IF(A1126&lt;('d_시나리오'!$I$2-'d_시나리오'!$H$2)/('d_시나리오'!$J$2-'d_시나리오'!$H$2),'d_시나리오'!$H$2+SQRT(A1126*('d_시나리오'!$J$2-'d_시나리오'!$H$2)*('d_시나리오'!$I$2-'d_시나리오'!$H$2)),'d_시나리오'!$J$2-SQRT((1-A1126)*('d_시나리오'!$J$2-'d_시나리오'!$H$2)*('d_시나리오'!$J$2-'d_시나리오'!$I$2))))</f>
        <v/>
      </c>
      <c r="C1126">
        <f>RAND()</f>
        <v/>
      </c>
      <c r="D1126">
        <f>BETAINV(RAND(),IF(C1126&lt;'d_고정'!$B$26,'d_고정'!$B$23,'d_고정'!$B$16)+1,'d_고정'!$B$17-IF(C1126&lt;'d_고정'!$B$26,'d_고정'!$B$23,'d_고정'!$B$16)+1)*('d_고정'!$B$14+('d_고정'!$B$15-'d_고정'!$B$14)*RAND())</f>
        <v/>
      </c>
      <c r="E1126">
        <f>INDEX('d_분포'!$A$2:$A$28,RANDBETWEEN(1,27))</f>
        <v/>
      </c>
      <c r="F1126">
        <f>INDEX('d_분포'!$C$2:$C$5,RANDBETWEEN(1,4))*(0.9+0.2*RAND())</f>
        <v/>
      </c>
      <c r="G1126">
        <f>RAND()</f>
        <v/>
      </c>
      <c r="H1126">
        <f>(F1126+(1-F1126)*('d_고정'!$B$22*BETAINV(RAND(),IF(G1126&lt;'d_고정'!$B$26,'d_고정'!$B$25,'d_고정'!$B$20)+1,'d_고정'!$B$21-IF(G1126&lt;'d_고정'!$B$26,'d_고정'!$B$25,'d_고정'!$B$20)+1)+(1-'d_고정'!$B$22)*BETAINV(RAND(),IF(G1126&lt;'d_고정'!$B$26,'d_고정'!$B$24,'d_고정'!$B$18)+1,'d_고정'!$B$19-IF(G1126&lt;'d_고정'!$B$26,'d_고정'!$B$24,'d_고정'!$B$18)+1))*('d_고정'!$B$14+('d_고정'!$B$15-'d_고정'!$B$14)*RAND()))/F1126</f>
        <v/>
      </c>
      <c r="I1126">
        <f>RAND()</f>
        <v/>
      </c>
      <c r="J1126">
        <f>IF('d_시나리오'!$J$3='d_시나리오'!$H$3,'d_시나리오'!$I$3,IF(I1126&lt;('d_시나리오'!$I$3-'d_시나리오'!$H$3)/('d_시나리오'!$J$3-'d_시나리오'!$H$3),'d_시나리오'!$H$3+SQRT(I1126*('d_시나리오'!$J$3-'d_시나리오'!$H$3)*('d_시나리오'!$I$3-'d_시나리오'!$H$3)),'d_시나리오'!$J$3-SQRT((1-I1126)*('d_시나리오'!$J$3-'d_시나리오'!$H$3)*('d_시나리오'!$J$3-'d_시나리오'!$I$3))))</f>
        <v/>
      </c>
      <c r="K1126">
        <f>RAND()</f>
        <v/>
      </c>
      <c r="L1126">
        <f>IF('d_시나리오'!$J$4='d_시나리오'!$H$4,'d_시나리오'!$I$4,IF(K1126&lt;('d_시나리오'!$I$4-'d_시나리오'!$H$4)/('d_시나리오'!$J$4-'d_시나리오'!$H$4),'d_시나리오'!$H$4+SQRT(K1126*('d_시나리오'!$J$4-'d_시나리오'!$H$4)*('d_시나리오'!$I$4-'d_시나리오'!$H$4)),'d_시나리오'!$J$4-SQRT((1-K1126)*('d_시나리오'!$J$4-'d_시나리오'!$H$4)*('d_시나리오'!$J$4-'d_시나리오'!$I$4))))</f>
        <v/>
      </c>
      <c r="M1126">
        <f>RAND()</f>
        <v/>
      </c>
      <c r="N1126">
        <f>IF('d_시나리오'!$J$5='d_시나리오'!$H$5,'d_시나리오'!$I$5,IF(M1126&lt;('d_시나리오'!$I$5-'d_시나리오'!$H$5)/('d_시나리오'!$J$5-'d_시나리오'!$H$5),'d_시나리오'!$H$5+SQRT(M1126*('d_시나리오'!$J$5-'d_시나리오'!$H$5)*('d_시나리오'!$I$5-'d_시나리오'!$H$5)),'d_시나리오'!$J$5-SQRT((1-M1126)*('d_시나리오'!$J$5-'d_시나리오'!$H$5)*('d_시나리오'!$J$5-'d_시나리오'!$I$5))))</f>
        <v/>
      </c>
      <c r="O1126">
        <f>RAND()</f>
        <v/>
      </c>
      <c r="P1126">
        <f>IF('d_시나리오'!$J$6='d_시나리오'!$H$6,'d_시나리오'!$I$6,IF(O1126&lt;('d_시나리오'!$I$6-'d_시나리오'!$H$6)/('d_시나리오'!$J$6-'d_시나리오'!$H$6),'d_시나리오'!$H$6+SQRT(O1126*('d_시나리오'!$J$6-'d_시나리오'!$H$6)*('d_시나리오'!$I$6-'d_시나리오'!$H$6)),'d_시나리오'!$J$6-SQRT((1-O1126)*('d_시나리오'!$J$6-'d_시나리오'!$H$6)*('d_시나리오'!$J$6-'d_시나리오'!$I$6))))</f>
        <v/>
      </c>
      <c r="Q1126">
        <f>INDEX('d_분포'!$B$2:$B$57,RANDBETWEEN(1,56))</f>
        <v/>
      </c>
      <c r="R1126">
        <f>BETAINV(RAND(),5,5)</f>
        <v/>
      </c>
      <c r="S1126">
        <f>'d_고정'!$B$1*'6_기대효과'!$H$7*('d_시나리오'!$I$7/'d_고정'!$B$2)*B1126</f>
        <v/>
      </c>
      <c r="T1126">
        <f>S1126*D1126</f>
        <v/>
      </c>
      <c r="U1126">
        <f>S1126*F1126*H1126</f>
        <v/>
      </c>
      <c r="V1126">
        <f>S1126*F1126*(H1126-1)</f>
        <v/>
      </c>
      <c r="W1126">
        <f>U1126*J1126</f>
        <v/>
      </c>
      <c r="X1126">
        <f>T1126+W1126</f>
        <v/>
      </c>
      <c r="Y1126">
        <f>(T1126*E1126+W1126*L1126)*(1-R1126-'d_고정'!$B$13)</f>
        <v/>
      </c>
      <c r="Z1126">
        <f>(U1126*N1126*Q1126+'d_고정'!$B$3*('6_기대효과'!$H$7/8)*Q1126*'d_고정'!$B$10*P1126*('6_기대효과'!$K$7/'d_고정'!$B$9))*(1-R1126)</f>
        <v/>
      </c>
      <c r="AA1126">
        <f>W1126*L1126*(1-R1126-'d_고정'!$B$13)+U1126*MAX(N1126-'d_고정'!$B$10*P1126*('6_기대효과'!$K$7/'d_고정'!$B$9),0)*Q1126*(1-R1126)</f>
        <v/>
      </c>
      <c r="AB1126">
        <f>Y1126+Z1126</f>
        <v/>
      </c>
      <c r="AC1126">
        <f>Y1126/('d_고정'!$B$5*'6_기대효과'!$H$7/8)/'d_고정'!$B$6</f>
        <v/>
      </c>
      <c r="AD1126">
        <f>Y1126/('d_고정'!$B$8*'6_기대효과'!$H$7/8)</f>
        <v/>
      </c>
    </row>
    <row r="1127">
      <c r="A1127">
        <f>RAND()</f>
        <v/>
      </c>
      <c r="B1127">
        <f>IF('d_시나리오'!$J$2='d_시나리오'!$H$2,'d_시나리오'!$I$2,IF(A1127&lt;('d_시나리오'!$I$2-'d_시나리오'!$H$2)/('d_시나리오'!$J$2-'d_시나리오'!$H$2),'d_시나리오'!$H$2+SQRT(A1127*('d_시나리오'!$J$2-'d_시나리오'!$H$2)*('d_시나리오'!$I$2-'d_시나리오'!$H$2)),'d_시나리오'!$J$2-SQRT((1-A1127)*('d_시나리오'!$J$2-'d_시나리오'!$H$2)*('d_시나리오'!$J$2-'d_시나리오'!$I$2))))</f>
        <v/>
      </c>
      <c r="C1127">
        <f>RAND()</f>
        <v/>
      </c>
      <c r="D1127">
        <f>BETAINV(RAND(),IF(C1127&lt;'d_고정'!$B$26,'d_고정'!$B$23,'d_고정'!$B$16)+1,'d_고정'!$B$17-IF(C1127&lt;'d_고정'!$B$26,'d_고정'!$B$23,'d_고정'!$B$16)+1)*('d_고정'!$B$14+('d_고정'!$B$15-'d_고정'!$B$14)*RAND())</f>
        <v/>
      </c>
      <c r="E1127">
        <f>INDEX('d_분포'!$A$2:$A$28,RANDBETWEEN(1,27))</f>
        <v/>
      </c>
      <c r="F1127">
        <f>INDEX('d_분포'!$C$2:$C$5,RANDBETWEEN(1,4))*(0.9+0.2*RAND())</f>
        <v/>
      </c>
      <c r="G1127">
        <f>RAND()</f>
        <v/>
      </c>
      <c r="H1127">
        <f>(F1127+(1-F1127)*('d_고정'!$B$22*BETAINV(RAND(),IF(G1127&lt;'d_고정'!$B$26,'d_고정'!$B$25,'d_고정'!$B$20)+1,'d_고정'!$B$21-IF(G1127&lt;'d_고정'!$B$26,'d_고정'!$B$25,'d_고정'!$B$20)+1)+(1-'d_고정'!$B$22)*BETAINV(RAND(),IF(G1127&lt;'d_고정'!$B$26,'d_고정'!$B$24,'d_고정'!$B$18)+1,'d_고정'!$B$19-IF(G1127&lt;'d_고정'!$B$26,'d_고정'!$B$24,'d_고정'!$B$18)+1))*('d_고정'!$B$14+('d_고정'!$B$15-'d_고정'!$B$14)*RAND()))/F1127</f>
        <v/>
      </c>
      <c r="I1127">
        <f>RAND()</f>
        <v/>
      </c>
      <c r="J1127">
        <f>IF('d_시나리오'!$J$3='d_시나리오'!$H$3,'d_시나리오'!$I$3,IF(I1127&lt;('d_시나리오'!$I$3-'d_시나리오'!$H$3)/('d_시나리오'!$J$3-'d_시나리오'!$H$3),'d_시나리오'!$H$3+SQRT(I1127*('d_시나리오'!$J$3-'d_시나리오'!$H$3)*('d_시나리오'!$I$3-'d_시나리오'!$H$3)),'d_시나리오'!$J$3-SQRT((1-I1127)*('d_시나리오'!$J$3-'d_시나리오'!$H$3)*('d_시나리오'!$J$3-'d_시나리오'!$I$3))))</f>
        <v/>
      </c>
      <c r="K1127">
        <f>RAND()</f>
        <v/>
      </c>
      <c r="L1127">
        <f>IF('d_시나리오'!$J$4='d_시나리오'!$H$4,'d_시나리오'!$I$4,IF(K1127&lt;('d_시나리오'!$I$4-'d_시나리오'!$H$4)/('d_시나리오'!$J$4-'d_시나리오'!$H$4),'d_시나리오'!$H$4+SQRT(K1127*('d_시나리오'!$J$4-'d_시나리오'!$H$4)*('d_시나리오'!$I$4-'d_시나리오'!$H$4)),'d_시나리오'!$J$4-SQRT((1-K1127)*('d_시나리오'!$J$4-'d_시나리오'!$H$4)*('d_시나리오'!$J$4-'d_시나리오'!$I$4))))</f>
        <v/>
      </c>
      <c r="M1127">
        <f>RAND()</f>
        <v/>
      </c>
      <c r="N1127">
        <f>IF('d_시나리오'!$J$5='d_시나리오'!$H$5,'d_시나리오'!$I$5,IF(M1127&lt;('d_시나리오'!$I$5-'d_시나리오'!$H$5)/('d_시나리오'!$J$5-'d_시나리오'!$H$5),'d_시나리오'!$H$5+SQRT(M1127*('d_시나리오'!$J$5-'d_시나리오'!$H$5)*('d_시나리오'!$I$5-'d_시나리오'!$H$5)),'d_시나리오'!$J$5-SQRT((1-M1127)*('d_시나리오'!$J$5-'d_시나리오'!$H$5)*('d_시나리오'!$J$5-'d_시나리오'!$I$5))))</f>
        <v/>
      </c>
      <c r="O1127">
        <f>RAND()</f>
        <v/>
      </c>
      <c r="P1127">
        <f>IF('d_시나리오'!$J$6='d_시나리오'!$H$6,'d_시나리오'!$I$6,IF(O1127&lt;('d_시나리오'!$I$6-'d_시나리오'!$H$6)/('d_시나리오'!$J$6-'d_시나리오'!$H$6),'d_시나리오'!$H$6+SQRT(O1127*('d_시나리오'!$J$6-'d_시나리오'!$H$6)*('d_시나리오'!$I$6-'d_시나리오'!$H$6)),'d_시나리오'!$J$6-SQRT((1-O1127)*('d_시나리오'!$J$6-'d_시나리오'!$H$6)*('d_시나리오'!$J$6-'d_시나리오'!$I$6))))</f>
        <v/>
      </c>
      <c r="Q1127">
        <f>INDEX('d_분포'!$B$2:$B$57,RANDBETWEEN(1,56))</f>
        <v/>
      </c>
      <c r="R1127">
        <f>BETAINV(RAND(),5,5)</f>
        <v/>
      </c>
      <c r="S1127">
        <f>'d_고정'!$B$1*'6_기대효과'!$H$7*('d_시나리오'!$I$7/'d_고정'!$B$2)*B1127</f>
        <v/>
      </c>
      <c r="T1127">
        <f>S1127*D1127</f>
        <v/>
      </c>
      <c r="U1127">
        <f>S1127*F1127*H1127</f>
        <v/>
      </c>
      <c r="V1127">
        <f>S1127*F1127*(H1127-1)</f>
        <v/>
      </c>
      <c r="W1127">
        <f>U1127*J1127</f>
        <v/>
      </c>
      <c r="X1127">
        <f>T1127+W1127</f>
        <v/>
      </c>
      <c r="Y1127">
        <f>(T1127*E1127+W1127*L1127)*(1-R1127-'d_고정'!$B$13)</f>
        <v/>
      </c>
      <c r="Z1127">
        <f>(U1127*N1127*Q1127+'d_고정'!$B$3*('6_기대효과'!$H$7/8)*Q1127*'d_고정'!$B$10*P1127*('6_기대효과'!$K$7/'d_고정'!$B$9))*(1-R1127)</f>
        <v/>
      </c>
      <c r="AA1127">
        <f>W1127*L1127*(1-R1127-'d_고정'!$B$13)+U1127*MAX(N1127-'d_고정'!$B$10*P1127*('6_기대효과'!$K$7/'d_고정'!$B$9),0)*Q1127*(1-R1127)</f>
        <v/>
      </c>
      <c r="AB1127">
        <f>Y1127+Z1127</f>
        <v/>
      </c>
      <c r="AC1127">
        <f>Y1127/('d_고정'!$B$5*'6_기대효과'!$H$7/8)/'d_고정'!$B$6</f>
        <v/>
      </c>
      <c r="AD1127">
        <f>Y1127/('d_고정'!$B$8*'6_기대효과'!$H$7/8)</f>
        <v/>
      </c>
    </row>
    <row r="1128">
      <c r="A1128">
        <f>RAND()</f>
        <v/>
      </c>
      <c r="B1128">
        <f>IF('d_시나리오'!$J$2='d_시나리오'!$H$2,'d_시나리오'!$I$2,IF(A1128&lt;('d_시나리오'!$I$2-'d_시나리오'!$H$2)/('d_시나리오'!$J$2-'d_시나리오'!$H$2),'d_시나리오'!$H$2+SQRT(A1128*('d_시나리오'!$J$2-'d_시나리오'!$H$2)*('d_시나리오'!$I$2-'d_시나리오'!$H$2)),'d_시나리오'!$J$2-SQRT((1-A1128)*('d_시나리오'!$J$2-'d_시나리오'!$H$2)*('d_시나리오'!$J$2-'d_시나리오'!$I$2))))</f>
        <v/>
      </c>
      <c r="C1128">
        <f>RAND()</f>
        <v/>
      </c>
      <c r="D1128">
        <f>BETAINV(RAND(),IF(C1128&lt;'d_고정'!$B$26,'d_고정'!$B$23,'d_고정'!$B$16)+1,'d_고정'!$B$17-IF(C1128&lt;'d_고정'!$B$26,'d_고정'!$B$23,'d_고정'!$B$16)+1)*('d_고정'!$B$14+('d_고정'!$B$15-'d_고정'!$B$14)*RAND())</f>
        <v/>
      </c>
      <c r="E1128">
        <f>INDEX('d_분포'!$A$2:$A$28,RANDBETWEEN(1,27))</f>
        <v/>
      </c>
      <c r="F1128">
        <f>INDEX('d_분포'!$C$2:$C$5,RANDBETWEEN(1,4))*(0.9+0.2*RAND())</f>
        <v/>
      </c>
      <c r="G1128">
        <f>RAND()</f>
        <v/>
      </c>
      <c r="H1128">
        <f>(F1128+(1-F1128)*('d_고정'!$B$22*BETAINV(RAND(),IF(G1128&lt;'d_고정'!$B$26,'d_고정'!$B$25,'d_고정'!$B$20)+1,'d_고정'!$B$21-IF(G1128&lt;'d_고정'!$B$26,'d_고정'!$B$25,'d_고정'!$B$20)+1)+(1-'d_고정'!$B$22)*BETAINV(RAND(),IF(G1128&lt;'d_고정'!$B$26,'d_고정'!$B$24,'d_고정'!$B$18)+1,'d_고정'!$B$19-IF(G1128&lt;'d_고정'!$B$26,'d_고정'!$B$24,'d_고정'!$B$18)+1))*('d_고정'!$B$14+('d_고정'!$B$15-'d_고정'!$B$14)*RAND()))/F1128</f>
        <v/>
      </c>
      <c r="I1128">
        <f>RAND()</f>
        <v/>
      </c>
      <c r="J1128">
        <f>IF('d_시나리오'!$J$3='d_시나리오'!$H$3,'d_시나리오'!$I$3,IF(I1128&lt;('d_시나리오'!$I$3-'d_시나리오'!$H$3)/('d_시나리오'!$J$3-'d_시나리오'!$H$3),'d_시나리오'!$H$3+SQRT(I1128*('d_시나리오'!$J$3-'d_시나리오'!$H$3)*('d_시나리오'!$I$3-'d_시나리오'!$H$3)),'d_시나리오'!$J$3-SQRT((1-I1128)*('d_시나리오'!$J$3-'d_시나리오'!$H$3)*('d_시나리오'!$J$3-'d_시나리오'!$I$3))))</f>
        <v/>
      </c>
      <c r="K1128">
        <f>RAND()</f>
        <v/>
      </c>
      <c r="L1128">
        <f>IF('d_시나리오'!$J$4='d_시나리오'!$H$4,'d_시나리오'!$I$4,IF(K1128&lt;('d_시나리오'!$I$4-'d_시나리오'!$H$4)/('d_시나리오'!$J$4-'d_시나리오'!$H$4),'d_시나리오'!$H$4+SQRT(K1128*('d_시나리오'!$J$4-'d_시나리오'!$H$4)*('d_시나리오'!$I$4-'d_시나리오'!$H$4)),'d_시나리오'!$J$4-SQRT((1-K1128)*('d_시나리오'!$J$4-'d_시나리오'!$H$4)*('d_시나리오'!$J$4-'d_시나리오'!$I$4))))</f>
        <v/>
      </c>
      <c r="M1128">
        <f>RAND()</f>
        <v/>
      </c>
      <c r="N1128">
        <f>IF('d_시나리오'!$J$5='d_시나리오'!$H$5,'d_시나리오'!$I$5,IF(M1128&lt;('d_시나리오'!$I$5-'d_시나리오'!$H$5)/('d_시나리오'!$J$5-'d_시나리오'!$H$5),'d_시나리오'!$H$5+SQRT(M1128*('d_시나리오'!$J$5-'d_시나리오'!$H$5)*('d_시나리오'!$I$5-'d_시나리오'!$H$5)),'d_시나리오'!$J$5-SQRT((1-M1128)*('d_시나리오'!$J$5-'d_시나리오'!$H$5)*('d_시나리오'!$J$5-'d_시나리오'!$I$5))))</f>
        <v/>
      </c>
      <c r="O1128">
        <f>RAND()</f>
        <v/>
      </c>
      <c r="P1128">
        <f>IF('d_시나리오'!$J$6='d_시나리오'!$H$6,'d_시나리오'!$I$6,IF(O1128&lt;('d_시나리오'!$I$6-'d_시나리오'!$H$6)/('d_시나리오'!$J$6-'d_시나리오'!$H$6),'d_시나리오'!$H$6+SQRT(O1128*('d_시나리오'!$J$6-'d_시나리오'!$H$6)*('d_시나리오'!$I$6-'d_시나리오'!$H$6)),'d_시나리오'!$J$6-SQRT((1-O1128)*('d_시나리오'!$J$6-'d_시나리오'!$H$6)*('d_시나리오'!$J$6-'d_시나리오'!$I$6))))</f>
        <v/>
      </c>
      <c r="Q1128">
        <f>INDEX('d_분포'!$B$2:$B$57,RANDBETWEEN(1,56))</f>
        <v/>
      </c>
      <c r="R1128">
        <f>BETAINV(RAND(),5,5)</f>
        <v/>
      </c>
      <c r="S1128">
        <f>'d_고정'!$B$1*'6_기대효과'!$H$7*('d_시나리오'!$I$7/'d_고정'!$B$2)*B1128</f>
        <v/>
      </c>
      <c r="T1128">
        <f>S1128*D1128</f>
        <v/>
      </c>
      <c r="U1128">
        <f>S1128*F1128*H1128</f>
        <v/>
      </c>
      <c r="V1128">
        <f>S1128*F1128*(H1128-1)</f>
        <v/>
      </c>
      <c r="W1128">
        <f>U1128*J1128</f>
        <v/>
      </c>
      <c r="X1128">
        <f>T1128+W1128</f>
        <v/>
      </c>
      <c r="Y1128">
        <f>(T1128*E1128+W1128*L1128)*(1-R1128-'d_고정'!$B$13)</f>
        <v/>
      </c>
      <c r="Z1128">
        <f>(U1128*N1128*Q1128+'d_고정'!$B$3*('6_기대효과'!$H$7/8)*Q1128*'d_고정'!$B$10*P1128*('6_기대효과'!$K$7/'d_고정'!$B$9))*(1-R1128)</f>
        <v/>
      </c>
      <c r="AA1128">
        <f>W1128*L1128*(1-R1128-'d_고정'!$B$13)+U1128*MAX(N1128-'d_고정'!$B$10*P1128*('6_기대효과'!$K$7/'d_고정'!$B$9),0)*Q1128*(1-R1128)</f>
        <v/>
      </c>
      <c r="AB1128">
        <f>Y1128+Z1128</f>
        <v/>
      </c>
      <c r="AC1128">
        <f>Y1128/('d_고정'!$B$5*'6_기대효과'!$H$7/8)/'d_고정'!$B$6</f>
        <v/>
      </c>
      <c r="AD1128">
        <f>Y1128/('d_고정'!$B$8*'6_기대효과'!$H$7/8)</f>
        <v/>
      </c>
    </row>
    <row r="1129">
      <c r="A1129">
        <f>RAND()</f>
        <v/>
      </c>
      <c r="B1129">
        <f>IF('d_시나리오'!$J$2='d_시나리오'!$H$2,'d_시나리오'!$I$2,IF(A1129&lt;('d_시나리오'!$I$2-'d_시나리오'!$H$2)/('d_시나리오'!$J$2-'d_시나리오'!$H$2),'d_시나리오'!$H$2+SQRT(A1129*('d_시나리오'!$J$2-'d_시나리오'!$H$2)*('d_시나리오'!$I$2-'d_시나리오'!$H$2)),'d_시나리오'!$J$2-SQRT((1-A1129)*('d_시나리오'!$J$2-'d_시나리오'!$H$2)*('d_시나리오'!$J$2-'d_시나리오'!$I$2))))</f>
        <v/>
      </c>
      <c r="C1129">
        <f>RAND()</f>
        <v/>
      </c>
      <c r="D1129">
        <f>BETAINV(RAND(),IF(C1129&lt;'d_고정'!$B$26,'d_고정'!$B$23,'d_고정'!$B$16)+1,'d_고정'!$B$17-IF(C1129&lt;'d_고정'!$B$26,'d_고정'!$B$23,'d_고정'!$B$16)+1)*('d_고정'!$B$14+('d_고정'!$B$15-'d_고정'!$B$14)*RAND())</f>
        <v/>
      </c>
      <c r="E1129">
        <f>INDEX('d_분포'!$A$2:$A$28,RANDBETWEEN(1,27))</f>
        <v/>
      </c>
      <c r="F1129">
        <f>INDEX('d_분포'!$C$2:$C$5,RANDBETWEEN(1,4))*(0.9+0.2*RAND())</f>
        <v/>
      </c>
      <c r="G1129">
        <f>RAND()</f>
        <v/>
      </c>
      <c r="H1129">
        <f>(F1129+(1-F1129)*('d_고정'!$B$22*BETAINV(RAND(),IF(G1129&lt;'d_고정'!$B$26,'d_고정'!$B$25,'d_고정'!$B$20)+1,'d_고정'!$B$21-IF(G1129&lt;'d_고정'!$B$26,'d_고정'!$B$25,'d_고정'!$B$20)+1)+(1-'d_고정'!$B$22)*BETAINV(RAND(),IF(G1129&lt;'d_고정'!$B$26,'d_고정'!$B$24,'d_고정'!$B$18)+1,'d_고정'!$B$19-IF(G1129&lt;'d_고정'!$B$26,'d_고정'!$B$24,'d_고정'!$B$18)+1))*('d_고정'!$B$14+('d_고정'!$B$15-'d_고정'!$B$14)*RAND()))/F1129</f>
        <v/>
      </c>
      <c r="I1129">
        <f>RAND()</f>
        <v/>
      </c>
      <c r="J1129">
        <f>IF('d_시나리오'!$J$3='d_시나리오'!$H$3,'d_시나리오'!$I$3,IF(I1129&lt;('d_시나리오'!$I$3-'d_시나리오'!$H$3)/('d_시나리오'!$J$3-'d_시나리오'!$H$3),'d_시나리오'!$H$3+SQRT(I1129*('d_시나리오'!$J$3-'d_시나리오'!$H$3)*('d_시나리오'!$I$3-'d_시나리오'!$H$3)),'d_시나리오'!$J$3-SQRT((1-I1129)*('d_시나리오'!$J$3-'d_시나리오'!$H$3)*('d_시나리오'!$J$3-'d_시나리오'!$I$3))))</f>
        <v/>
      </c>
      <c r="K1129">
        <f>RAND()</f>
        <v/>
      </c>
      <c r="L1129">
        <f>IF('d_시나리오'!$J$4='d_시나리오'!$H$4,'d_시나리오'!$I$4,IF(K1129&lt;('d_시나리오'!$I$4-'d_시나리오'!$H$4)/('d_시나리오'!$J$4-'d_시나리오'!$H$4),'d_시나리오'!$H$4+SQRT(K1129*('d_시나리오'!$J$4-'d_시나리오'!$H$4)*('d_시나리오'!$I$4-'d_시나리오'!$H$4)),'d_시나리오'!$J$4-SQRT((1-K1129)*('d_시나리오'!$J$4-'d_시나리오'!$H$4)*('d_시나리오'!$J$4-'d_시나리오'!$I$4))))</f>
        <v/>
      </c>
      <c r="M1129">
        <f>RAND()</f>
        <v/>
      </c>
      <c r="N1129">
        <f>IF('d_시나리오'!$J$5='d_시나리오'!$H$5,'d_시나리오'!$I$5,IF(M1129&lt;('d_시나리오'!$I$5-'d_시나리오'!$H$5)/('d_시나리오'!$J$5-'d_시나리오'!$H$5),'d_시나리오'!$H$5+SQRT(M1129*('d_시나리오'!$J$5-'d_시나리오'!$H$5)*('d_시나리오'!$I$5-'d_시나리오'!$H$5)),'d_시나리오'!$J$5-SQRT((1-M1129)*('d_시나리오'!$J$5-'d_시나리오'!$H$5)*('d_시나리오'!$J$5-'d_시나리오'!$I$5))))</f>
        <v/>
      </c>
      <c r="O1129">
        <f>RAND()</f>
        <v/>
      </c>
      <c r="P1129">
        <f>IF('d_시나리오'!$J$6='d_시나리오'!$H$6,'d_시나리오'!$I$6,IF(O1129&lt;('d_시나리오'!$I$6-'d_시나리오'!$H$6)/('d_시나리오'!$J$6-'d_시나리오'!$H$6),'d_시나리오'!$H$6+SQRT(O1129*('d_시나리오'!$J$6-'d_시나리오'!$H$6)*('d_시나리오'!$I$6-'d_시나리오'!$H$6)),'d_시나리오'!$J$6-SQRT((1-O1129)*('d_시나리오'!$J$6-'d_시나리오'!$H$6)*('d_시나리오'!$J$6-'d_시나리오'!$I$6))))</f>
        <v/>
      </c>
      <c r="Q1129">
        <f>INDEX('d_분포'!$B$2:$B$57,RANDBETWEEN(1,56))</f>
        <v/>
      </c>
      <c r="R1129">
        <f>BETAINV(RAND(),5,5)</f>
        <v/>
      </c>
      <c r="S1129">
        <f>'d_고정'!$B$1*'6_기대효과'!$H$7*('d_시나리오'!$I$7/'d_고정'!$B$2)*B1129</f>
        <v/>
      </c>
      <c r="T1129">
        <f>S1129*D1129</f>
        <v/>
      </c>
      <c r="U1129">
        <f>S1129*F1129*H1129</f>
        <v/>
      </c>
      <c r="V1129">
        <f>S1129*F1129*(H1129-1)</f>
        <v/>
      </c>
      <c r="W1129">
        <f>U1129*J1129</f>
        <v/>
      </c>
      <c r="X1129">
        <f>T1129+W1129</f>
        <v/>
      </c>
      <c r="Y1129">
        <f>(T1129*E1129+W1129*L1129)*(1-R1129-'d_고정'!$B$13)</f>
        <v/>
      </c>
      <c r="Z1129">
        <f>(U1129*N1129*Q1129+'d_고정'!$B$3*('6_기대효과'!$H$7/8)*Q1129*'d_고정'!$B$10*P1129*('6_기대효과'!$K$7/'d_고정'!$B$9))*(1-R1129)</f>
        <v/>
      </c>
      <c r="AA1129">
        <f>W1129*L1129*(1-R1129-'d_고정'!$B$13)+U1129*MAX(N1129-'d_고정'!$B$10*P1129*('6_기대효과'!$K$7/'d_고정'!$B$9),0)*Q1129*(1-R1129)</f>
        <v/>
      </c>
      <c r="AB1129">
        <f>Y1129+Z1129</f>
        <v/>
      </c>
      <c r="AC1129">
        <f>Y1129/('d_고정'!$B$5*'6_기대효과'!$H$7/8)/'d_고정'!$B$6</f>
        <v/>
      </c>
      <c r="AD1129">
        <f>Y1129/('d_고정'!$B$8*'6_기대효과'!$H$7/8)</f>
        <v/>
      </c>
    </row>
    <row r="1130">
      <c r="A1130">
        <f>RAND()</f>
        <v/>
      </c>
      <c r="B1130">
        <f>IF('d_시나리오'!$J$2='d_시나리오'!$H$2,'d_시나리오'!$I$2,IF(A1130&lt;('d_시나리오'!$I$2-'d_시나리오'!$H$2)/('d_시나리오'!$J$2-'d_시나리오'!$H$2),'d_시나리오'!$H$2+SQRT(A1130*('d_시나리오'!$J$2-'d_시나리오'!$H$2)*('d_시나리오'!$I$2-'d_시나리오'!$H$2)),'d_시나리오'!$J$2-SQRT((1-A1130)*('d_시나리오'!$J$2-'d_시나리오'!$H$2)*('d_시나리오'!$J$2-'d_시나리오'!$I$2))))</f>
        <v/>
      </c>
      <c r="C1130">
        <f>RAND()</f>
        <v/>
      </c>
      <c r="D1130">
        <f>BETAINV(RAND(),IF(C1130&lt;'d_고정'!$B$26,'d_고정'!$B$23,'d_고정'!$B$16)+1,'d_고정'!$B$17-IF(C1130&lt;'d_고정'!$B$26,'d_고정'!$B$23,'d_고정'!$B$16)+1)*('d_고정'!$B$14+('d_고정'!$B$15-'d_고정'!$B$14)*RAND())</f>
        <v/>
      </c>
      <c r="E1130">
        <f>INDEX('d_분포'!$A$2:$A$28,RANDBETWEEN(1,27))</f>
        <v/>
      </c>
      <c r="F1130">
        <f>INDEX('d_분포'!$C$2:$C$5,RANDBETWEEN(1,4))*(0.9+0.2*RAND())</f>
        <v/>
      </c>
      <c r="G1130">
        <f>RAND()</f>
        <v/>
      </c>
      <c r="H1130">
        <f>(F1130+(1-F1130)*('d_고정'!$B$22*BETAINV(RAND(),IF(G1130&lt;'d_고정'!$B$26,'d_고정'!$B$25,'d_고정'!$B$20)+1,'d_고정'!$B$21-IF(G1130&lt;'d_고정'!$B$26,'d_고정'!$B$25,'d_고정'!$B$20)+1)+(1-'d_고정'!$B$22)*BETAINV(RAND(),IF(G1130&lt;'d_고정'!$B$26,'d_고정'!$B$24,'d_고정'!$B$18)+1,'d_고정'!$B$19-IF(G1130&lt;'d_고정'!$B$26,'d_고정'!$B$24,'d_고정'!$B$18)+1))*('d_고정'!$B$14+('d_고정'!$B$15-'d_고정'!$B$14)*RAND()))/F1130</f>
        <v/>
      </c>
      <c r="I1130">
        <f>RAND()</f>
        <v/>
      </c>
      <c r="J1130">
        <f>IF('d_시나리오'!$J$3='d_시나리오'!$H$3,'d_시나리오'!$I$3,IF(I1130&lt;('d_시나리오'!$I$3-'d_시나리오'!$H$3)/('d_시나리오'!$J$3-'d_시나리오'!$H$3),'d_시나리오'!$H$3+SQRT(I1130*('d_시나리오'!$J$3-'d_시나리오'!$H$3)*('d_시나리오'!$I$3-'d_시나리오'!$H$3)),'d_시나리오'!$J$3-SQRT((1-I1130)*('d_시나리오'!$J$3-'d_시나리오'!$H$3)*('d_시나리오'!$J$3-'d_시나리오'!$I$3))))</f>
        <v/>
      </c>
      <c r="K1130">
        <f>RAND()</f>
        <v/>
      </c>
      <c r="L1130">
        <f>IF('d_시나리오'!$J$4='d_시나리오'!$H$4,'d_시나리오'!$I$4,IF(K1130&lt;('d_시나리오'!$I$4-'d_시나리오'!$H$4)/('d_시나리오'!$J$4-'d_시나리오'!$H$4),'d_시나리오'!$H$4+SQRT(K1130*('d_시나리오'!$J$4-'d_시나리오'!$H$4)*('d_시나리오'!$I$4-'d_시나리오'!$H$4)),'d_시나리오'!$J$4-SQRT((1-K1130)*('d_시나리오'!$J$4-'d_시나리오'!$H$4)*('d_시나리오'!$J$4-'d_시나리오'!$I$4))))</f>
        <v/>
      </c>
      <c r="M1130">
        <f>RAND()</f>
        <v/>
      </c>
      <c r="N1130">
        <f>IF('d_시나리오'!$J$5='d_시나리오'!$H$5,'d_시나리오'!$I$5,IF(M1130&lt;('d_시나리오'!$I$5-'d_시나리오'!$H$5)/('d_시나리오'!$J$5-'d_시나리오'!$H$5),'d_시나리오'!$H$5+SQRT(M1130*('d_시나리오'!$J$5-'d_시나리오'!$H$5)*('d_시나리오'!$I$5-'d_시나리오'!$H$5)),'d_시나리오'!$J$5-SQRT((1-M1130)*('d_시나리오'!$J$5-'d_시나리오'!$H$5)*('d_시나리오'!$J$5-'d_시나리오'!$I$5))))</f>
        <v/>
      </c>
      <c r="O1130">
        <f>RAND()</f>
        <v/>
      </c>
      <c r="P1130">
        <f>IF('d_시나리오'!$J$6='d_시나리오'!$H$6,'d_시나리오'!$I$6,IF(O1130&lt;('d_시나리오'!$I$6-'d_시나리오'!$H$6)/('d_시나리오'!$J$6-'d_시나리오'!$H$6),'d_시나리오'!$H$6+SQRT(O1130*('d_시나리오'!$J$6-'d_시나리오'!$H$6)*('d_시나리오'!$I$6-'d_시나리오'!$H$6)),'d_시나리오'!$J$6-SQRT((1-O1130)*('d_시나리오'!$J$6-'d_시나리오'!$H$6)*('d_시나리오'!$J$6-'d_시나리오'!$I$6))))</f>
        <v/>
      </c>
      <c r="Q1130">
        <f>INDEX('d_분포'!$B$2:$B$57,RANDBETWEEN(1,56))</f>
        <v/>
      </c>
      <c r="R1130">
        <f>BETAINV(RAND(),5,5)</f>
        <v/>
      </c>
      <c r="S1130">
        <f>'d_고정'!$B$1*'6_기대효과'!$H$7*('d_시나리오'!$I$7/'d_고정'!$B$2)*B1130</f>
        <v/>
      </c>
      <c r="T1130">
        <f>S1130*D1130</f>
        <v/>
      </c>
      <c r="U1130">
        <f>S1130*F1130*H1130</f>
        <v/>
      </c>
      <c r="V1130">
        <f>S1130*F1130*(H1130-1)</f>
        <v/>
      </c>
      <c r="W1130">
        <f>U1130*J1130</f>
        <v/>
      </c>
      <c r="X1130">
        <f>T1130+W1130</f>
        <v/>
      </c>
      <c r="Y1130">
        <f>(T1130*E1130+W1130*L1130)*(1-R1130-'d_고정'!$B$13)</f>
        <v/>
      </c>
      <c r="Z1130">
        <f>(U1130*N1130*Q1130+'d_고정'!$B$3*('6_기대효과'!$H$7/8)*Q1130*'d_고정'!$B$10*P1130*('6_기대효과'!$K$7/'d_고정'!$B$9))*(1-R1130)</f>
        <v/>
      </c>
      <c r="AA1130">
        <f>W1130*L1130*(1-R1130-'d_고정'!$B$13)+U1130*MAX(N1130-'d_고정'!$B$10*P1130*('6_기대효과'!$K$7/'d_고정'!$B$9),0)*Q1130*(1-R1130)</f>
        <v/>
      </c>
      <c r="AB1130">
        <f>Y1130+Z1130</f>
        <v/>
      </c>
      <c r="AC1130">
        <f>Y1130/('d_고정'!$B$5*'6_기대효과'!$H$7/8)/'d_고정'!$B$6</f>
        <v/>
      </c>
      <c r="AD1130">
        <f>Y1130/('d_고정'!$B$8*'6_기대효과'!$H$7/8)</f>
        <v/>
      </c>
    </row>
    <row r="1131">
      <c r="A1131">
        <f>RAND()</f>
        <v/>
      </c>
      <c r="B1131">
        <f>IF('d_시나리오'!$J$2='d_시나리오'!$H$2,'d_시나리오'!$I$2,IF(A1131&lt;('d_시나리오'!$I$2-'d_시나리오'!$H$2)/('d_시나리오'!$J$2-'d_시나리오'!$H$2),'d_시나리오'!$H$2+SQRT(A1131*('d_시나리오'!$J$2-'d_시나리오'!$H$2)*('d_시나리오'!$I$2-'d_시나리오'!$H$2)),'d_시나리오'!$J$2-SQRT((1-A1131)*('d_시나리오'!$J$2-'d_시나리오'!$H$2)*('d_시나리오'!$J$2-'d_시나리오'!$I$2))))</f>
        <v/>
      </c>
      <c r="C1131">
        <f>RAND()</f>
        <v/>
      </c>
      <c r="D1131">
        <f>BETAINV(RAND(),IF(C1131&lt;'d_고정'!$B$26,'d_고정'!$B$23,'d_고정'!$B$16)+1,'d_고정'!$B$17-IF(C1131&lt;'d_고정'!$B$26,'d_고정'!$B$23,'d_고정'!$B$16)+1)*('d_고정'!$B$14+('d_고정'!$B$15-'d_고정'!$B$14)*RAND())</f>
        <v/>
      </c>
      <c r="E1131">
        <f>INDEX('d_분포'!$A$2:$A$28,RANDBETWEEN(1,27))</f>
        <v/>
      </c>
      <c r="F1131">
        <f>INDEX('d_분포'!$C$2:$C$5,RANDBETWEEN(1,4))*(0.9+0.2*RAND())</f>
        <v/>
      </c>
      <c r="G1131">
        <f>RAND()</f>
        <v/>
      </c>
      <c r="H1131">
        <f>(F1131+(1-F1131)*('d_고정'!$B$22*BETAINV(RAND(),IF(G1131&lt;'d_고정'!$B$26,'d_고정'!$B$25,'d_고정'!$B$20)+1,'d_고정'!$B$21-IF(G1131&lt;'d_고정'!$B$26,'d_고정'!$B$25,'d_고정'!$B$20)+1)+(1-'d_고정'!$B$22)*BETAINV(RAND(),IF(G1131&lt;'d_고정'!$B$26,'d_고정'!$B$24,'d_고정'!$B$18)+1,'d_고정'!$B$19-IF(G1131&lt;'d_고정'!$B$26,'d_고정'!$B$24,'d_고정'!$B$18)+1))*('d_고정'!$B$14+('d_고정'!$B$15-'d_고정'!$B$14)*RAND()))/F1131</f>
        <v/>
      </c>
      <c r="I1131">
        <f>RAND()</f>
        <v/>
      </c>
      <c r="J1131">
        <f>IF('d_시나리오'!$J$3='d_시나리오'!$H$3,'d_시나리오'!$I$3,IF(I1131&lt;('d_시나리오'!$I$3-'d_시나리오'!$H$3)/('d_시나리오'!$J$3-'d_시나리오'!$H$3),'d_시나리오'!$H$3+SQRT(I1131*('d_시나리오'!$J$3-'d_시나리오'!$H$3)*('d_시나리오'!$I$3-'d_시나리오'!$H$3)),'d_시나리오'!$J$3-SQRT((1-I1131)*('d_시나리오'!$J$3-'d_시나리오'!$H$3)*('d_시나리오'!$J$3-'d_시나리오'!$I$3))))</f>
        <v/>
      </c>
      <c r="K1131">
        <f>RAND()</f>
        <v/>
      </c>
      <c r="L1131">
        <f>IF('d_시나리오'!$J$4='d_시나리오'!$H$4,'d_시나리오'!$I$4,IF(K1131&lt;('d_시나리오'!$I$4-'d_시나리오'!$H$4)/('d_시나리오'!$J$4-'d_시나리오'!$H$4),'d_시나리오'!$H$4+SQRT(K1131*('d_시나리오'!$J$4-'d_시나리오'!$H$4)*('d_시나리오'!$I$4-'d_시나리오'!$H$4)),'d_시나리오'!$J$4-SQRT((1-K1131)*('d_시나리오'!$J$4-'d_시나리오'!$H$4)*('d_시나리오'!$J$4-'d_시나리오'!$I$4))))</f>
        <v/>
      </c>
      <c r="M1131">
        <f>RAND()</f>
        <v/>
      </c>
      <c r="N1131">
        <f>IF('d_시나리오'!$J$5='d_시나리오'!$H$5,'d_시나리오'!$I$5,IF(M1131&lt;('d_시나리오'!$I$5-'d_시나리오'!$H$5)/('d_시나리오'!$J$5-'d_시나리오'!$H$5),'d_시나리오'!$H$5+SQRT(M1131*('d_시나리오'!$J$5-'d_시나리오'!$H$5)*('d_시나리오'!$I$5-'d_시나리오'!$H$5)),'d_시나리오'!$J$5-SQRT((1-M1131)*('d_시나리오'!$J$5-'d_시나리오'!$H$5)*('d_시나리오'!$J$5-'d_시나리오'!$I$5))))</f>
        <v/>
      </c>
      <c r="O1131">
        <f>RAND()</f>
        <v/>
      </c>
      <c r="P1131">
        <f>IF('d_시나리오'!$J$6='d_시나리오'!$H$6,'d_시나리오'!$I$6,IF(O1131&lt;('d_시나리오'!$I$6-'d_시나리오'!$H$6)/('d_시나리오'!$J$6-'d_시나리오'!$H$6),'d_시나리오'!$H$6+SQRT(O1131*('d_시나리오'!$J$6-'d_시나리오'!$H$6)*('d_시나리오'!$I$6-'d_시나리오'!$H$6)),'d_시나리오'!$J$6-SQRT((1-O1131)*('d_시나리오'!$J$6-'d_시나리오'!$H$6)*('d_시나리오'!$J$6-'d_시나리오'!$I$6))))</f>
        <v/>
      </c>
      <c r="Q1131">
        <f>INDEX('d_분포'!$B$2:$B$57,RANDBETWEEN(1,56))</f>
        <v/>
      </c>
      <c r="R1131">
        <f>BETAINV(RAND(),5,5)</f>
        <v/>
      </c>
      <c r="S1131">
        <f>'d_고정'!$B$1*'6_기대효과'!$H$7*('d_시나리오'!$I$7/'d_고정'!$B$2)*B1131</f>
        <v/>
      </c>
      <c r="T1131">
        <f>S1131*D1131</f>
        <v/>
      </c>
      <c r="U1131">
        <f>S1131*F1131*H1131</f>
        <v/>
      </c>
      <c r="V1131">
        <f>S1131*F1131*(H1131-1)</f>
        <v/>
      </c>
      <c r="W1131">
        <f>U1131*J1131</f>
        <v/>
      </c>
      <c r="X1131">
        <f>T1131+W1131</f>
        <v/>
      </c>
      <c r="Y1131">
        <f>(T1131*E1131+W1131*L1131)*(1-R1131-'d_고정'!$B$13)</f>
        <v/>
      </c>
      <c r="Z1131">
        <f>(U1131*N1131*Q1131+'d_고정'!$B$3*('6_기대효과'!$H$7/8)*Q1131*'d_고정'!$B$10*P1131*('6_기대효과'!$K$7/'d_고정'!$B$9))*(1-R1131)</f>
        <v/>
      </c>
      <c r="AA1131">
        <f>W1131*L1131*(1-R1131-'d_고정'!$B$13)+U1131*MAX(N1131-'d_고정'!$B$10*P1131*('6_기대효과'!$K$7/'d_고정'!$B$9),0)*Q1131*(1-R1131)</f>
        <v/>
      </c>
      <c r="AB1131">
        <f>Y1131+Z1131</f>
        <v/>
      </c>
      <c r="AC1131">
        <f>Y1131/('d_고정'!$B$5*'6_기대효과'!$H$7/8)/'d_고정'!$B$6</f>
        <v/>
      </c>
      <c r="AD1131">
        <f>Y1131/('d_고정'!$B$8*'6_기대효과'!$H$7/8)</f>
        <v/>
      </c>
    </row>
    <row r="1132">
      <c r="A1132">
        <f>RAND()</f>
        <v/>
      </c>
      <c r="B1132">
        <f>IF('d_시나리오'!$J$2='d_시나리오'!$H$2,'d_시나리오'!$I$2,IF(A1132&lt;('d_시나리오'!$I$2-'d_시나리오'!$H$2)/('d_시나리오'!$J$2-'d_시나리오'!$H$2),'d_시나리오'!$H$2+SQRT(A1132*('d_시나리오'!$J$2-'d_시나리오'!$H$2)*('d_시나리오'!$I$2-'d_시나리오'!$H$2)),'d_시나리오'!$J$2-SQRT((1-A1132)*('d_시나리오'!$J$2-'d_시나리오'!$H$2)*('d_시나리오'!$J$2-'d_시나리오'!$I$2))))</f>
        <v/>
      </c>
      <c r="C1132">
        <f>RAND()</f>
        <v/>
      </c>
      <c r="D1132">
        <f>BETAINV(RAND(),IF(C1132&lt;'d_고정'!$B$26,'d_고정'!$B$23,'d_고정'!$B$16)+1,'d_고정'!$B$17-IF(C1132&lt;'d_고정'!$B$26,'d_고정'!$B$23,'d_고정'!$B$16)+1)*('d_고정'!$B$14+('d_고정'!$B$15-'d_고정'!$B$14)*RAND())</f>
        <v/>
      </c>
      <c r="E1132">
        <f>INDEX('d_분포'!$A$2:$A$28,RANDBETWEEN(1,27))</f>
        <v/>
      </c>
      <c r="F1132">
        <f>INDEX('d_분포'!$C$2:$C$5,RANDBETWEEN(1,4))*(0.9+0.2*RAND())</f>
        <v/>
      </c>
      <c r="G1132">
        <f>RAND()</f>
        <v/>
      </c>
      <c r="H1132">
        <f>(F1132+(1-F1132)*('d_고정'!$B$22*BETAINV(RAND(),IF(G1132&lt;'d_고정'!$B$26,'d_고정'!$B$25,'d_고정'!$B$20)+1,'d_고정'!$B$21-IF(G1132&lt;'d_고정'!$B$26,'d_고정'!$B$25,'d_고정'!$B$20)+1)+(1-'d_고정'!$B$22)*BETAINV(RAND(),IF(G1132&lt;'d_고정'!$B$26,'d_고정'!$B$24,'d_고정'!$B$18)+1,'d_고정'!$B$19-IF(G1132&lt;'d_고정'!$B$26,'d_고정'!$B$24,'d_고정'!$B$18)+1))*('d_고정'!$B$14+('d_고정'!$B$15-'d_고정'!$B$14)*RAND()))/F1132</f>
        <v/>
      </c>
      <c r="I1132">
        <f>RAND()</f>
        <v/>
      </c>
      <c r="J1132">
        <f>IF('d_시나리오'!$J$3='d_시나리오'!$H$3,'d_시나리오'!$I$3,IF(I1132&lt;('d_시나리오'!$I$3-'d_시나리오'!$H$3)/('d_시나리오'!$J$3-'d_시나리오'!$H$3),'d_시나리오'!$H$3+SQRT(I1132*('d_시나리오'!$J$3-'d_시나리오'!$H$3)*('d_시나리오'!$I$3-'d_시나리오'!$H$3)),'d_시나리오'!$J$3-SQRT((1-I1132)*('d_시나리오'!$J$3-'d_시나리오'!$H$3)*('d_시나리오'!$J$3-'d_시나리오'!$I$3))))</f>
        <v/>
      </c>
      <c r="K1132">
        <f>RAND()</f>
        <v/>
      </c>
      <c r="L1132">
        <f>IF('d_시나리오'!$J$4='d_시나리오'!$H$4,'d_시나리오'!$I$4,IF(K1132&lt;('d_시나리오'!$I$4-'d_시나리오'!$H$4)/('d_시나리오'!$J$4-'d_시나리오'!$H$4),'d_시나리오'!$H$4+SQRT(K1132*('d_시나리오'!$J$4-'d_시나리오'!$H$4)*('d_시나리오'!$I$4-'d_시나리오'!$H$4)),'d_시나리오'!$J$4-SQRT((1-K1132)*('d_시나리오'!$J$4-'d_시나리오'!$H$4)*('d_시나리오'!$J$4-'d_시나리오'!$I$4))))</f>
        <v/>
      </c>
      <c r="M1132">
        <f>RAND()</f>
        <v/>
      </c>
      <c r="N1132">
        <f>IF('d_시나리오'!$J$5='d_시나리오'!$H$5,'d_시나리오'!$I$5,IF(M1132&lt;('d_시나리오'!$I$5-'d_시나리오'!$H$5)/('d_시나리오'!$J$5-'d_시나리오'!$H$5),'d_시나리오'!$H$5+SQRT(M1132*('d_시나리오'!$J$5-'d_시나리오'!$H$5)*('d_시나리오'!$I$5-'d_시나리오'!$H$5)),'d_시나리오'!$J$5-SQRT((1-M1132)*('d_시나리오'!$J$5-'d_시나리오'!$H$5)*('d_시나리오'!$J$5-'d_시나리오'!$I$5))))</f>
        <v/>
      </c>
      <c r="O1132">
        <f>RAND()</f>
        <v/>
      </c>
      <c r="P1132">
        <f>IF('d_시나리오'!$J$6='d_시나리오'!$H$6,'d_시나리오'!$I$6,IF(O1132&lt;('d_시나리오'!$I$6-'d_시나리오'!$H$6)/('d_시나리오'!$J$6-'d_시나리오'!$H$6),'d_시나리오'!$H$6+SQRT(O1132*('d_시나리오'!$J$6-'d_시나리오'!$H$6)*('d_시나리오'!$I$6-'d_시나리오'!$H$6)),'d_시나리오'!$J$6-SQRT((1-O1132)*('d_시나리오'!$J$6-'d_시나리오'!$H$6)*('d_시나리오'!$J$6-'d_시나리오'!$I$6))))</f>
        <v/>
      </c>
      <c r="Q1132">
        <f>INDEX('d_분포'!$B$2:$B$57,RANDBETWEEN(1,56))</f>
        <v/>
      </c>
      <c r="R1132">
        <f>BETAINV(RAND(),5,5)</f>
        <v/>
      </c>
      <c r="S1132">
        <f>'d_고정'!$B$1*'6_기대효과'!$H$7*('d_시나리오'!$I$7/'d_고정'!$B$2)*B1132</f>
        <v/>
      </c>
      <c r="T1132">
        <f>S1132*D1132</f>
        <v/>
      </c>
      <c r="U1132">
        <f>S1132*F1132*H1132</f>
        <v/>
      </c>
      <c r="V1132">
        <f>S1132*F1132*(H1132-1)</f>
        <v/>
      </c>
      <c r="W1132">
        <f>U1132*J1132</f>
        <v/>
      </c>
      <c r="X1132">
        <f>T1132+W1132</f>
        <v/>
      </c>
      <c r="Y1132">
        <f>(T1132*E1132+W1132*L1132)*(1-R1132-'d_고정'!$B$13)</f>
        <v/>
      </c>
      <c r="Z1132">
        <f>(U1132*N1132*Q1132+'d_고정'!$B$3*('6_기대효과'!$H$7/8)*Q1132*'d_고정'!$B$10*P1132*('6_기대효과'!$K$7/'d_고정'!$B$9))*(1-R1132)</f>
        <v/>
      </c>
      <c r="AA1132">
        <f>W1132*L1132*(1-R1132-'d_고정'!$B$13)+U1132*MAX(N1132-'d_고정'!$B$10*P1132*('6_기대효과'!$K$7/'d_고정'!$B$9),0)*Q1132*(1-R1132)</f>
        <v/>
      </c>
      <c r="AB1132">
        <f>Y1132+Z1132</f>
        <v/>
      </c>
      <c r="AC1132">
        <f>Y1132/('d_고정'!$B$5*'6_기대효과'!$H$7/8)/'d_고정'!$B$6</f>
        <v/>
      </c>
      <c r="AD1132">
        <f>Y1132/('d_고정'!$B$8*'6_기대효과'!$H$7/8)</f>
        <v/>
      </c>
    </row>
    <row r="1133">
      <c r="A1133">
        <f>RAND()</f>
        <v/>
      </c>
      <c r="B1133">
        <f>IF('d_시나리오'!$J$2='d_시나리오'!$H$2,'d_시나리오'!$I$2,IF(A1133&lt;('d_시나리오'!$I$2-'d_시나리오'!$H$2)/('d_시나리오'!$J$2-'d_시나리오'!$H$2),'d_시나리오'!$H$2+SQRT(A1133*('d_시나리오'!$J$2-'d_시나리오'!$H$2)*('d_시나리오'!$I$2-'d_시나리오'!$H$2)),'d_시나리오'!$J$2-SQRT((1-A1133)*('d_시나리오'!$J$2-'d_시나리오'!$H$2)*('d_시나리오'!$J$2-'d_시나리오'!$I$2))))</f>
        <v/>
      </c>
      <c r="C1133">
        <f>RAND()</f>
        <v/>
      </c>
      <c r="D1133">
        <f>BETAINV(RAND(),IF(C1133&lt;'d_고정'!$B$26,'d_고정'!$B$23,'d_고정'!$B$16)+1,'d_고정'!$B$17-IF(C1133&lt;'d_고정'!$B$26,'d_고정'!$B$23,'d_고정'!$B$16)+1)*('d_고정'!$B$14+('d_고정'!$B$15-'d_고정'!$B$14)*RAND())</f>
        <v/>
      </c>
      <c r="E1133">
        <f>INDEX('d_분포'!$A$2:$A$28,RANDBETWEEN(1,27))</f>
        <v/>
      </c>
      <c r="F1133">
        <f>INDEX('d_분포'!$C$2:$C$5,RANDBETWEEN(1,4))*(0.9+0.2*RAND())</f>
        <v/>
      </c>
      <c r="G1133">
        <f>RAND()</f>
        <v/>
      </c>
      <c r="H1133">
        <f>(F1133+(1-F1133)*('d_고정'!$B$22*BETAINV(RAND(),IF(G1133&lt;'d_고정'!$B$26,'d_고정'!$B$25,'d_고정'!$B$20)+1,'d_고정'!$B$21-IF(G1133&lt;'d_고정'!$B$26,'d_고정'!$B$25,'d_고정'!$B$20)+1)+(1-'d_고정'!$B$22)*BETAINV(RAND(),IF(G1133&lt;'d_고정'!$B$26,'d_고정'!$B$24,'d_고정'!$B$18)+1,'d_고정'!$B$19-IF(G1133&lt;'d_고정'!$B$26,'d_고정'!$B$24,'d_고정'!$B$18)+1))*('d_고정'!$B$14+('d_고정'!$B$15-'d_고정'!$B$14)*RAND()))/F1133</f>
        <v/>
      </c>
      <c r="I1133">
        <f>RAND()</f>
        <v/>
      </c>
      <c r="J1133">
        <f>IF('d_시나리오'!$J$3='d_시나리오'!$H$3,'d_시나리오'!$I$3,IF(I1133&lt;('d_시나리오'!$I$3-'d_시나리오'!$H$3)/('d_시나리오'!$J$3-'d_시나리오'!$H$3),'d_시나리오'!$H$3+SQRT(I1133*('d_시나리오'!$J$3-'d_시나리오'!$H$3)*('d_시나리오'!$I$3-'d_시나리오'!$H$3)),'d_시나리오'!$J$3-SQRT((1-I1133)*('d_시나리오'!$J$3-'d_시나리오'!$H$3)*('d_시나리오'!$J$3-'d_시나리오'!$I$3))))</f>
        <v/>
      </c>
      <c r="K1133">
        <f>RAND()</f>
        <v/>
      </c>
      <c r="L1133">
        <f>IF('d_시나리오'!$J$4='d_시나리오'!$H$4,'d_시나리오'!$I$4,IF(K1133&lt;('d_시나리오'!$I$4-'d_시나리오'!$H$4)/('d_시나리오'!$J$4-'d_시나리오'!$H$4),'d_시나리오'!$H$4+SQRT(K1133*('d_시나리오'!$J$4-'d_시나리오'!$H$4)*('d_시나리오'!$I$4-'d_시나리오'!$H$4)),'d_시나리오'!$J$4-SQRT((1-K1133)*('d_시나리오'!$J$4-'d_시나리오'!$H$4)*('d_시나리오'!$J$4-'d_시나리오'!$I$4))))</f>
        <v/>
      </c>
      <c r="M1133">
        <f>RAND()</f>
        <v/>
      </c>
      <c r="N1133">
        <f>IF('d_시나리오'!$J$5='d_시나리오'!$H$5,'d_시나리오'!$I$5,IF(M1133&lt;('d_시나리오'!$I$5-'d_시나리오'!$H$5)/('d_시나리오'!$J$5-'d_시나리오'!$H$5),'d_시나리오'!$H$5+SQRT(M1133*('d_시나리오'!$J$5-'d_시나리오'!$H$5)*('d_시나리오'!$I$5-'d_시나리오'!$H$5)),'d_시나리오'!$J$5-SQRT((1-M1133)*('d_시나리오'!$J$5-'d_시나리오'!$H$5)*('d_시나리오'!$J$5-'d_시나리오'!$I$5))))</f>
        <v/>
      </c>
      <c r="O1133">
        <f>RAND()</f>
        <v/>
      </c>
      <c r="P1133">
        <f>IF('d_시나리오'!$J$6='d_시나리오'!$H$6,'d_시나리오'!$I$6,IF(O1133&lt;('d_시나리오'!$I$6-'d_시나리오'!$H$6)/('d_시나리오'!$J$6-'d_시나리오'!$H$6),'d_시나리오'!$H$6+SQRT(O1133*('d_시나리오'!$J$6-'d_시나리오'!$H$6)*('d_시나리오'!$I$6-'d_시나리오'!$H$6)),'d_시나리오'!$J$6-SQRT((1-O1133)*('d_시나리오'!$J$6-'d_시나리오'!$H$6)*('d_시나리오'!$J$6-'d_시나리오'!$I$6))))</f>
        <v/>
      </c>
      <c r="Q1133">
        <f>INDEX('d_분포'!$B$2:$B$57,RANDBETWEEN(1,56))</f>
        <v/>
      </c>
      <c r="R1133">
        <f>BETAINV(RAND(),5,5)</f>
        <v/>
      </c>
      <c r="S1133">
        <f>'d_고정'!$B$1*'6_기대효과'!$H$7*('d_시나리오'!$I$7/'d_고정'!$B$2)*B1133</f>
        <v/>
      </c>
      <c r="T1133">
        <f>S1133*D1133</f>
        <v/>
      </c>
      <c r="U1133">
        <f>S1133*F1133*H1133</f>
        <v/>
      </c>
      <c r="V1133">
        <f>S1133*F1133*(H1133-1)</f>
        <v/>
      </c>
      <c r="W1133">
        <f>U1133*J1133</f>
        <v/>
      </c>
      <c r="X1133">
        <f>T1133+W1133</f>
        <v/>
      </c>
      <c r="Y1133">
        <f>(T1133*E1133+W1133*L1133)*(1-R1133-'d_고정'!$B$13)</f>
        <v/>
      </c>
      <c r="Z1133">
        <f>(U1133*N1133*Q1133+'d_고정'!$B$3*('6_기대효과'!$H$7/8)*Q1133*'d_고정'!$B$10*P1133*('6_기대효과'!$K$7/'d_고정'!$B$9))*(1-R1133)</f>
        <v/>
      </c>
      <c r="AA1133">
        <f>W1133*L1133*(1-R1133-'d_고정'!$B$13)+U1133*MAX(N1133-'d_고정'!$B$10*P1133*('6_기대효과'!$K$7/'d_고정'!$B$9),0)*Q1133*(1-R1133)</f>
        <v/>
      </c>
      <c r="AB1133">
        <f>Y1133+Z1133</f>
        <v/>
      </c>
      <c r="AC1133">
        <f>Y1133/('d_고정'!$B$5*'6_기대효과'!$H$7/8)/'d_고정'!$B$6</f>
        <v/>
      </c>
      <c r="AD1133">
        <f>Y1133/('d_고정'!$B$8*'6_기대효과'!$H$7/8)</f>
        <v/>
      </c>
    </row>
    <row r="1134">
      <c r="A1134">
        <f>RAND()</f>
        <v/>
      </c>
      <c r="B1134">
        <f>IF('d_시나리오'!$J$2='d_시나리오'!$H$2,'d_시나리오'!$I$2,IF(A1134&lt;('d_시나리오'!$I$2-'d_시나리오'!$H$2)/('d_시나리오'!$J$2-'d_시나리오'!$H$2),'d_시나리오'!$H$2+SQRT(A1134*('d_시나리오'!$J$2-'d_시나리오'!$H$2)*('d_시나리오'!$I$2-'d_시나리오'!$H$2)),'d_시나리오'!$J$2-SQRT((1-A1134)*('d_시나리오'!$J$2-'d_시나리오'!$H$2)*('d_시나리오'!$J$2-'d_시나리오'!$I$2))))</f>
        <v/>
      </c>
      <c r="C1134">
        <f>RAND()</f>
        <v/>
      </c>
      <c r="D1134">
        <f>BETAINV(RAND(),IF(C1134&lt;'d_고정'!$B$26,'d_고정'!$B$23,'d_고정'!$B$16)+1,'d_고정'!$B$17-IF(C1134&lt;'d_고정'!$B$26,'d_고정'!$B$23,'d_고정'!$B$16)+1)*('d_고정'!$B$14+('d_고정'!$B$15-'d_고정'!$B$14)*RAND())</f>
        <v/>
      </c>
      <c r="E1134">
        <f>INDEX('d_분포'!$A$2:$A$28,RANDBETWEEN(1,27))</f>
        <v/>
      </c>
      <c r="F1134">
        <f>INDEX('d_분포'!$C$2:$C$5,RANDBETWEEN(1,4))*(0.9+0.2*RAND())</f>
        <v/>
      </c>
      <c r="G1134">
        <f>RAND()</f>
        <v/>
      </c>
      <c r="H1134">
        <f>(F1134+(1-F1134)*('d_고정'!$B$22*BETAINV(RAND(),IF(G1134&lt;'d_고정'!$B$26,'d_고정'!$B$25,'d_고정'!$B$20)+1,'d_고정'!$B$21-IF(G1134&lt;'d_고정'!$B$26,'d_고정'!$B$25,'d_고정'!$B$20)+1)+(1-'d_고정'!$B$22)*BETAINV(RAND(),IF(G1134&lt;'d_고정'!$B$26,'d_고정'!$B$24,'d_고정'!$B$18)+1,'d_고정'!$B$19-IF(G1134&lt;'d_고정'!$B$26,'d_고정'!$B$24,'d_고정'!$B$18)+1))*('d_고정'!$B$14+('d_고정'!$B$15-'d_고정'!$B$14)*RAND()))/F1134</f>
        <v/>
      </c>
      <c r="I1134">
        <f>RAND()</f>
        <v/>
      </c>
      <c r="J1134">
        <f>IF('d_시나리오'!$J$3='d_시나리오'!$H$3,'d_시나리오'!$I$3,IF(I1134&lt;('d_시나리오'!$I$3-'d_시나리오'!$H$3)/('d_시나리오'!$J$3-'d_시나리오'!$H$3),'d_시나리오'!$H$3+SQRT(I1134*('d_시나리오'!$J$3-'d_시나리오'!$H$3)*('d_시나리오'!$I$3-'d_시나리오'!$H$3)),'d_시나리오'!$J$3-SQRT((1-I1134)*('d_시나리오'!$J$3-'d_시나리오'!$H$3)*('d_시나리오'!$J$3-'d_시나리오'!$I$3))))</f>
        <v/>
      </c>
      <c r="K1134">
        <f>RAND()</f>
        <v/>
      </c>
      <c r="L1134">
        <f>IF('d_시나리오'!$J$4='d_시나리오'!$H$4,'d_시나리오'!$I$4,IF(K1134&lt;('d_시나리오'!$I$4-'d_시나리오'!$H$4)/('d_시나리오'!$J$4-'d_시나리오'!$H$4),'d_시나리오'!$H$4+SQRT(K1134*('d_시나리오'!$J$4-'d_시나리오'!$H$4)*('d_시나리오'!$I$4-'d_시나리오'!$H$4)),'d_시나리오'!$J$4-SQRT((1-K1134)*('d_시나리오'!$J$4-'d_시나리오'!$H$4)*('d_시나리오'!$J$4-'d_시나리오'!$I$4))))</f>
        <v/>
      </c>
      <c r="M1134">
        <f>RAND()</f>
        <v/>
      </c>
      <c r="N1134">
        <f>IF('d_시나리오'!$J$5='d_시나리오'!$H$5,'d_시나리오'!$I$5,IF(M1134&lt;('d_시나리오'!$I$5-'d_시나리오'!$H$5)/('d_시나리오'!$J$5-'d_시나리오'!$H$5),'d_시나리오'!$H$5+SQRT(M1134*('d_시나리오'!$J$5-'d_시나리오'!$H$5)*('d_시나리오'!$I$5-'d_시나리오'!$H$5)),'d_시나리오'!$J$5-SQRT((1-M1134)*('d_시나리오'!$J$5-'d_시나리오'!$H$5)*('d_시나리오'!$J$5-'d_시나리오'!$I$5))))</f>
        <v/>
      </c>
      <c r="O1134">
        <f>RAND()</f>
        <v/>
      </c>
      <c r="P1134">
        <f>IF('d_시나리오'!$J$6='d_시나리오'!$H$6,'d_시나리오'!$I$6,IF(O1134&lt;('d_시나리오'!$I$6-'d_시나리오'!$H$6)/('d_시나리오'!$J$6-'d_시나리오'!$H$6),'d_시나리오'!$H$6+SQRT(O1134*('d_시나리오'!$J$6-'d_시나리오'!$H$6)*('d_시나리오'!$I$6-'d_시나리오'!$H$6)),'d_시나리오'!$J$6-SQRT((1-O1134)*('d_시나리오'!$J$6-'d_시나리오'!$H$6)*('d_시나리오'!$J$6-'d_시나리오'!$I$6))))</f>
        <v/>
      </c>
      <c r="Q1134">
        <f>INDEX('d_분포'!$B$2:$B$57,RANDBETWEEN(1,56))</f>
        <v/>
      </c>
      <c r="R1134">
        <f>BETAINV(RAND(),5,5)</f>
        <v/>
      </c>
      <c r="S1134">
        <f>'d_고정'!$B$1*'6_기대효과'!$H$7*('d_시나리오'!$I$7/'d_고정'!$B$2)*B1134</f>
        <v/>
      </c>
      <c r="T1134">
        <f>S1134*D1134</f>
        <v/>
      </c>
      <c r="U1134">
        <f>S1134*F1134*H1134</f>
        <v/>
      </c>
      <c r="V1134">
        <f>S1134*F1134*(H1134-1)</f>
        <v/>
      </c>
      <c r="W1134">
        <f>U1134*J1134</f>
        <v/>
      </c>
      <c r="X1134">
        <f>T1134+W1134</f>
        <v/>
      </c>
      <c r="Y1134">
        <f>(T1134*E1134+W1134*L1134)*(1-R1134-'d_고정'!$B$13)</f>
        <v/>
      </c>
      <c r="Z1134">
        <f>(U1134*N1134*Q1134+'d_고정'!$B$3*('6_기대효과'!$H$7/8)*Q1134*'d_고정'!$B$10*P1134*('6_기대효과'!$K$7/'d_고정'!$B$9))*(1-R1134)</f>
        <v/>
      </c>
      <c r="AA1134">
        <f>W1134*L1134*(1-R1134-'d_고정'!$B$13)+U1134*MAX(N1134-'d_고정'!$B$10*P1134*('6_기대효과'!$K$7/'d_고정'!$B$9),0)*Q1134*(1-R1134)</f>
        <v/>
      </c>
      <c r="AB1134">
        <f>Y1134+Z1134</f>
        <v/>
      </c>
      <c r="AC1134">
        <f>Y1134/('d_고정'!$B$5*'6_기대효과'!$H$7/8)/'d_고정'!$B$6</f>
        <v/>
      </c>
      <c r="AD1134">
        <f>Y1134/('d_고정'!$B$8*'6_기대효과'!$H$7/8)</f>
        <v/>
      </c>
    </row>
    <row r="1135">
      <c r="A1135">
        <f>RAND()</f>
        <v/>
      </c>
      <c r="B1135">
        <f>IF('d_시나리오'!$J$2='d_시나리오'!$H$2,'d_시나리오'!$I$2,IF(A1135&lt;('d_시나리오'!$I$2-'d_시나리오'!$H$2)/('d_시나리오'!$J$2-'d_시나리오'!$H$2),'d_시나리오'!$H$2+SQRT(A1135*('d_시나리오'!$J$2-'d_시나리오'!$H$2)*('d_시나리오'!$I$2-'d_시나리오'!$H$2)),'d_시나리오'!$J$2-SQRT((1-A1135)*('d_시나리오'!$J$2-'d_시나리오'!$H$2)*('d_시나리오'!$J$2-'d_시나리오'!$I$2))))</f>
        <v/>
      </c>
      <c r="C1135">
        <f>RAND()</f>
        <v/>
      </c>
      <c r="D1135">
        <f>BETAINV(RAND(),IF(C1135&lt;'d_고정'!$B$26,'d_고정'!$B$23,'d_고정'!$B$16)+1,'d_고정'!$B$17-IF(C1135&lt;'d_고정'!$B$26,'d_고정'!$B$23,'d_고정'!$B$16)+1)*('d_고정'!$B$14+('d_고정'!$B$15-'d_고정'!$B$14)*RAND())</f>
        <v/>
      </c>
      <c r="E1135">
        <f>INDEX('d_분포'!$A$2:$A$28,RANDBETWEEN(1,27))</f>
        <v/>
      </c>
      <c r="F1135">
        <f>INDEX('d_분포'!$C$2:$C$5,RANDBETWEEN(1,4))*(0.9+0.2*RAND())</f>
        <v/>
      </c>
      <c r="G1135">
        <f>RAND()</f>
        <v/>
      </c>
      <c r="H1135">
        <f>(F1135+(1-F1135)*('d_고정'!$B$22*BETAINV(RAND(),IF(G1135&lt;'d_고정'!$B$26,'d_고정'!$B$25,'d_고정'!$B$20)+1,'d_고정'!$B$21-IF(G1135&lt;'d_고정'!$B$26,'d_고정'!$B$25,'d_고정'!$B$20)+1)+(1-'d_고정'!$B$22)*BETAINV(RAND(),IF(G1135&lt;'d_고정'!$B$26,'d_고정'!$B$24,'d_고정'!$B$18)+1,'d_고정'!$B$19-IF(G1135&lt;'d_고정'!$B$26,'d_고정'!$B$24,'d_고정'!$B$18)+1))*('d_고정'!$B$14+('d_고정'!$B$15-'d_고정'!$B$14)*RAND()))/F1135</f>
        <v/>
      </c>
      <c r="I1135">
        <f>RAND()</f>
        <v/>
      </c>
      <c r="J1135">
        <f>IF('d_시나리오'!$J$3='d_시나리오'!$H$3,'d_시나리오'!$I$3,IF(I1135&lt;('d_시나리오'!$I$3-'d_시나리오'!$H$3)/('d_시나리오'!$J$3-'d_시나리오'!$H$3),'d_시나리오'!$H$3+SQRT(I1135*('d_시나리오'!$J$3-'d_시나리오'!$H$3)*('d_시나리오'!$I$3-'d_시나리오'!$H$3)),'d_시나리오'!$J$3-SQRT((1-I1135)*('d_시나리오'!$J$3-'d_시나리오'!$H$3)*('d_시나리오'!$J$3-'d_시나리오'!$I$3))))</f>
        <v/>
      </c>
      <c r="K1135">
        <f>RAND()</f>
        <v/>
      </c>
      <c r="L1135">
        <f>IF('d_시나리오'!$J$4='d_시나리오'!$H$4,'d_시나리오'!$I$4,IF(K1135&lt;('d_시나리오'!$I$4-'d_시나리오'!$H$4)/('d_시나리오'!$J$4-'d_시나리오'!$H$4),'d_시나리오'!$H$4+SQRT(K1135*('d_시나리오'!$J$4-'d_시나리오'!$H$4)*('d_시나리오'!$I$4-'d_시나리오'!$H$4)),'d_시나리오'!$J$4-SQRT((1-K1135)*('d_시나리오'!$J$4-'d_시나리오'!$H$4)*('d_시나리오'!$J$4-'d_시나리오'!$I$4))))</f>
        <v/>
      </c>
      <c r="M1135">
        <f>RAND()</f>
        <v/>
      </c>
      <c r="N1135">
        <f>IF('d_시나리오'!$J$5='d_시나리오'!$H$5,'d_시나리오'!$I$5,IF(M1135&lt;('d_시나리오'!$I$5-'d_시나리오'!$H$5)/('d_시나리오'!$J$5-'d_시나리오'!$H$5),'d_시나리오'!$H$5+SQRT(M1135*('d_시나리오'!$J$5-'d_시나리오'!$H$5)*('d_시나리오'!$I$5-'d_시나리오'!$H$5)),'d_시나리오'!$J$5-SQRT((1-M1135)*('d_시나리오'!$J$5-'d_시나리오'!$H$5)*('d_시나리오'!$J$5-'d_시나리오'!$I$5))))</f>
        <v/>
      </c>
      <c r="O1135">
        <f>RAND()</f>
        <v/>
      </c>
      <c r="P1135">
        <f>IF('d_시나리오'!$J$6='d_시나리오'!$H$6,'d_시나리오'!$I$6,IF(O1135&lt;('d_시나리오'!$I$6-'d_시나리오'!$H$6)/('d_시나리오'!$J$6-'d_시나리오'!$H$6),'d_시나리오'!$H$6+SQRT(O1135*('d_시나리오'!$J$6-'d_시나리오'!$H$6)*('d_시나리오'!$I$6-'d_시나리오'!$H$6)),'d_시나리오'!$J$6-SQRT((1-O1135)*('d_시나리오'!$J$6-'d_시나리오'!$H$6)*('d_시나리오'!$J$6-'d_시나리오'!$I$6))))</f>
        <v/>
      </c>
      <c r="Q1135">
        <f>INDEX('d_분포'!$B$2:$B$57,RANDBETWEEN(1,56))</f>
        <v/>
      </c>
      <c r="R1135">
        <f>BETAINV(RAND(),5,5)</f>
        <v/>
      </c>
      <c r="S1135">
        <f>'d_고정'!$B$1*'6_기대효과'!$H$7*('d_시나리오'!$I$7/'d_고정'!$B$2)*B1135</f>
        <v/>
      </c>
      <c r="T1135">
        <f>S1135*D1135</f>
        <v/>
      </c>
      <c r="U1135">
        <f>S1135*F1135*H1135</f>
        <v/>
      </c>
      <c r="V1135">
        <f>S1135*F1135*(H1135-1)</f>
        <v/>
      </c>
      <c r="W1135">
        <f>U1135*J1135</f>
        <v/>
      </c>
      <c r="X1135">
        <f>T1135+W1135</f>
        <v/>
      </c>
      <c r="Y1135">
        <f>(T1135*E1135+W1135*L1135)*(1-R1135-'d_고정'!$B$13)</f>
        <v/>
      </c>
      <c r="Z1135">
        <f>(U1135*N1135*Q1135+'d_고정'!$B$3*('6_기대효과'!$H$7/8)*Q1135*'d_고정'!$B$10*P1135*('6_기대효과'!$K$7/'d_고정'!$B$9))*(1-R1135)</f>
        <v/>
      </c>
      <c r="AA1135">
        <f>W1135*L1135*(1-R1135-'d_고정'!$B$13)+U1135*MAX(N1135-'d_고정'!$B$10*P1135*('6_기대효과'!$K$7/'d_고정'!$B$9),0)*Q1135*(1-R1135)</f>
        <v/>
      </c>
      <c r="AB1135">
        <f>Y1135+Z1135</f>
        <v/>
      </c>
      <c r="AC1135">
        <f>Y1135/('d_고정'!$B$5*'6_기대효과'!$H$7/8)/'d_고정'!$B$6</f>
        <v/>
      </c>
      <c r="AD1135">
        <f>Y1135/('d_고정'!$B$8*'6_기대효과'!$H$7/8)</f>
        <v/>
      </c>
    </row>
    <row r="1136">
      <c r="A1136">
        <f>RAND()</f>
        <v/>
      </c>
      <c r="B1136">
        <f>IF('d_시나리오'!$J$2='d_시나리오'!$H$2,'d_시나리오'!$I$2,IF(A1136&lt;('d_시나리오'!$I$2-'d_시나리오'!$H$2)/('d_시나리오'!$J$2-'d_시나리오'!$H$2),'d_시나리오'!$H$2+SQRT(A1136*('d_시나리오'!$J$2-'d_시나리오'!$H$2)*('d_시나리오'!$I$2-'d_시나리오'!$H$2)),'d_시나리오'!$J$2-SQRT((1-A1136)*('d_시나리오'!$J$2-'d_시나리오'!$H$2)*('d_시나리오'!$J$2-'d_시나리오'!$I$2))))</f>
        <v/>
      </c>
      <c r="C1136">
        <f>RAND()</f>
        <v/>
      </c>
      <c r="D1136">
        <f>BETAINV(RAND(),IF(C1136&lt;'d_고정'!$B$26,'d_고정'!$B$23,'d_고정'!$B$16)+1,'d_고정'!$B$17-IF(C1136&lt;'d_고정'!$B$26,'d_고정'!$B$23,'d_고정'!$B$16)+1)*('d_고정'!$B$14+('d_고정'!$B$15-'d_고정'!$B$14)*RAND())</f>
        <v/>
      </c>
      <c r="E1136">
        <f>INDEX('d_분포'!$A$2:$A$28,RANDBETWEEN(1,27))</f>
        <v/>
      </c>
      <c r="F1136">
        <f>INDEX('d_분포'!$C$2:$C$5,RANDBETWEEN(1,4))*(0.9+0.2*RAND())</f>
        <v/>
      </c>
      <c r="G1136">
        <f>RAND()</f>
        <v/>
      </c>
      <c r="H1136">
        <f>(F1136+(1-F1136)*('d_고정'!$B$22*BETAINV(RAND(),IF(G1136&lt;'d_고정'!$B$26,'d_고정'!$B$25,'d_고정'!$B$20)+1,'d_고정'!$B$21-IF(G1136&lt;'d_고정'!$B$26,'d_고정'!$B$25,'d_고정'!$B$20)+1)+(1-'d_고정'!$B$22)*BETAINV(RAND(),IF(G1136&lt;'d_고정'!$B$26,'d_고정'!$B$24,'d_고정'!$B$18)+1,'d_고정'!$B$19-IF(G1136&lt;'d_고정'!$B$26,'d_고정'!$B$24,'d_고정'!$B$18)+1))*('d_고정'!$B$14+('d_고정'!$B$15-'d_고정'!$B$14)*RAND()))/F1136</f>
        <v/>
      </c>
      <c r="I1136">
        <f>RAND()</f>
        <v/>
      </c>
      <c r="J1136">
        <f>IF('d_시나리오'!$J$3='d_시나리오'!$H$3,'d_시나리오'!$I$3,IF(I1136&lt;('d_시나리오'!$I$3-'d_시나리오'!$H$3)/('d_시나리오'!$J$3-'d_시나리오'!$H$3),'d_시나리오'!$H$3+SQRT(I1136*('d_시나리오'!$J$3-'d_시나리오'!$H$3)*('d_시나리오'!$I$3-'d_시나리오'!$H$3)),'d_시나리오'!$J$3-SQRT((1-I1136)*('d_시나리오'!$J$3-'d_시나리오'!$H$3)*('d_시나리오'!$J$3-'d_시나리오'!$I$3))))</f>
        <v/>
      </c>
      <c r="K1136">
        <f>RAND()</f>
        <v/>
      </c>
      <c r="L1136">
        <f>IF('d_시나리오'!$J$4='d_시나리오'!$H$4,'d_시나리오'!$I$4,IF(K1136&lt;('d_시나리오'!$I$4-'d_시나리오'!$H$4)/('d_시나리오'!$J$4-'d_시나리오'!$H$4),'d_시나리오'!$H$4+SQRT(K1136*('d_시나리오'!$J$4-'d_시나리오'!$H$4)*('d_시나리오'!$I$4-'d_시나리오'!$H$4)),'d_시나리오'!$J$4-SQRT((1-K1136)*('d_시나리오'!$J$4-'d_시나리오'!$H$4)*('d_시나리오'!$J$4-'d_시나리오'!$I$4))))</f>
        <v/>
      </c>
      <c r="M1136">
        <f>RAND()</f>
        <v/>
      </c>
      <c r="N1136">
        <f>IF('d_시나리오'!$J$5='d_시나리오'!$H$5,'d_시나리오'!$I$5,IF(M1136&lt;('d_시나리오'!$I$5-'d_시나리오'!$H$5)/('d_시나리오'!$J$5-'d_시나리오'!$H$5),'d_시나리오'!$H$5+SQRT(M1136*('d_시나리오'!$J$5-'d_시나리오'!$H$5)*('d_시나리오'!$I$5-'d_시나리오'!$H$5)),'d_시나리오'!$J$5-SQRT((1-M1136)*('d_시나리오'!$J$5-'d_시나리오'!$H$5)*('d_시나리오'!$J$5-'d_시나리오'!$I$5))))</f>
        <v/>
      </c>
      <c r="O1136">
        <f>RAND()</f>
        <v/>
      </c>
      <c r="P1136">
        <f>IF('d_시나리오'!$J$6='d_시나리오'!$H$6,'d_시나리오'!$I$6,IF(O1136&lt;('d_시나리오'!$I$6-'d_시나리오'!$H$6)/('d_시나리오'!$J$6-'d_시나리오'!$H$6),'d_시나리오'!$H$6+SQRT(O1136*('d_시나리오'!$J$6-'d_시나리오'!$H$6)*('d_시나리오'!$I$6-'d_시나리오'!$H$6)),'d_시나리오'!$J$6-SQRT((1-O1136)*('d_시나리오'!$J$6-'d_시나리오'!$H$6)*('d_시나리오'!$J$6-'d_시나리오'!$I$6))))</f>
        <v/>
      </c>
      <c r="Q1136">
        <f>INDEX('d_분포'!$B$2:$B$57,RANDBETWEEN(1,56))</f>
        <v/>
      </c>
      <c r="R1136">
        <f>BETAINV(RAND(),5,5)</f>
        <v/>
      </c>
      <c r="S1136">
        <f>'d_고정'!$B$1*'6_기대효과'!$H$7*('d_시나리오'!$I$7/'d_고정'!$B$2)*B1136</f>
        <v/>
      </c>
      <c r="T1136">
        <f>S1136*D1136</f>
        <v/>
      </c>
      <c r="U1136">
        <f>S1136*F1136*H1136</f>
        <v/>
      </c>
      <c r="V1136">
        <f>S1136*F1136*(H1136-1)</f>
        <v/>
      </c>
      <c r="W1136">
        <f>U1136*J1136</f>
        <v/>
      </c>
      <c r="X1136">
        <f>T1136+W1136</f>
        <v/>
      </c>
      <c r="Y1136">
        <f>(T1136*E1136+W1136*L1136)*(1-R1136-'d_고정'!$B$13)</f>
        <v/>
      </c>
      <c r="Z1136">
        <f>(U1136*N1136*Q1136+'d_고정'!$B$3*('6_기대효과'!$H$7/8)*Q1136*'d_고정'!$B$10*P1136*('6_기대효과'!$K$7/'d_고정'!$B$9))*(1-R1136)</f>
        <v/>
      </c>
      <c r="AA1136">
        <f>W1136*L1136*(1-R1136-'d_고정'!$B$13)+U1136*MAX(N1136-'d_고정'!$B$10*P1136*('6_기대효과'!$K$7/'d_고정'!$B$9),0)*Q1136*(1-R1136)</f>
        <v/>
      </c>
      <c r="AB1136">
        <f>Y1136+Z1136</f>
        <v/>
      </c>
      <c r="AC1136">
        <f>Y1136/('d_고정'!$B$5*'6_기대효과'!$H$7/8)/'d_고정'!$B$6</f>
        <v/>
      </c>
      <c r="AD1136">
        <f>Y1136/('d_고정'!$B$8*'6_기대효과'!$H$7/8)</f>
        <v/>
      </c>
    </row>
    <row r="1137">
      <c r="A1137">
        <f>RAND()</f>
        <v/>
      </c>
      <c r="B1137">
        <f>IF('d_시나리오'!$J$2='d_시나리오'!$H$2,'d_시나리오'!$I$2,IF(A1137&lt;('d_시나리오'!$I$2-'d_시나리오'!$H$2)/('d_시나리오'!$J$2-'d_시나리오'!$H$2),'d_시나리오'!$H$2+SQRT(A1137*('d_시나리오'!$J$2-'d_시나리오'!$H$2)*('d_시나리오'!$I$2-'d_시나리오'!$H$2)),'d_시나리오'!$J$2-SQRT((1-A1137)*('d_시나리오'!$J$2-'d_시나리오'!$H$2)*('d_시나리오'!$J$2-'d_시나리오'!$I$2))))</f>
        <v/>
      </c>
      <c r="C1137">
        <f>RAND()</f>
        <v/>
      </c>
      <c r="D1137">
        <f>BETAINV(RAND(),IF(C1137&lt;'d_고정'!$B$26,'d_고정'!$B$23,'d_고정'!$B$16)+1,'d_고정'!$B$17-IF(C1137&lt;'d_고정'!$B$26,'d_고정'!$B$23,'d_고정'!$B$16)+1)*('d_고정'!$B$14+('d_고정'!$B$15-'d_고정'!$B$14)*RAND())</f>
        <v/>
      </c>
      <c r="E1137">
        <f>INDEX('d_분포'!$A$2:$A$28,RANDBETWEEN(1,27))</f>
        <v/>
      </c>
      <c r="F1137">
        <f>INDEX('d_분포'!$C$2:$C$5,RANDBETWEEN(1,4))*(0.9+0.2*RAND())</f>
        <v/>
      </c>
      <c r="G1137">
        <f>RAND()</f>
        <v/>
      </c>
      <c r="H1137">
        <f>(F1137+(1-F1137)*('d_고정'!$B$22*BETAINV(RAND(),IF(G1137&lt;'d_고정'!$B$26,'d_고정'!$B$25,'d_고정'!$B$20)+1,'d_고정'!$B$21-IF(G1137&lt;'d_고정'!$B$26,'d_고정'!$B$25,'d_고정'!$B$20)+1)+(1-'d_고정'!$B$22)*BETAINV(RAND(),IF(G1137&lt;'d_고정'!$B$26,'d_고정'!$B$24,'d_고정'!$B$18)+1,'d_고정'!$B$19-IF(G1137&lt;'d_고정'!$B$26,'d_고정'!$B$24,'d_고정'!$B$18)+1))*('d_고정'!$B$14+('d_고정'!$B$15-'d_고정'!$B$14)*RAND()))/F1137</f>
        <v/>
      </c>
      <c r="I1137">
        <f>RAND()</f>
        <v/>
      </c>
      <c r="J1137">
        <f>IF('d_시나리오'!$J$3='d_시나리오'!$H$3,'d_시나리오'!$I$3,IF(I1137&lt;('d_시나리오'!$I$3-'d_시나리오'!$H$3)/('d_시나리오'!$J$3-'d_시나리오'!$H$3),'d_시나리오'!$H$3+SQRT(I1137*('d_시나리오'!$J$3-'d_시나리오'!$H$3)*('d_시나리오'!$I$3-'d_시나리오'!$H$3)),'d_시나리오'!$J$3-SQRT((1-I1137)*('d_시나리오'!$J$3-'d_시나리오'!$H$3)*('d_시나리오'!$J$3-'d_시나리오'!$I$3))))</f>
        <v/>
      </c>
      <c r="K1137">
        <f>RAND()</f>
        <v/>
      </c>
      <c r="L1137">
        <f>IF('d_시나리오'!$J$4='d_시나리오'!$H$4,'d_시나리오'!$I$4,IF(K1137&lt;('d_시나리오'!$I$4-'d_시나리오'!$H$4)/('d_시나리오'!$J$4-'d_시나리오'!$H$4),'d_시나리오'!$H$4+SQRT(K1137*('d_시나리오'!$J$4-'d_시나리오'!$H$4)*('d_시나리오'!$I$4-'d_시나리오'!$H$4)),'d_시나리오'!$J$4-SQRT((1-K1137)*('d_시나리오'!$J$4-'d_시나리오'!$H$4)*('d_시나리오'!$J$4-'d_시나리오'!$I$4))))</f>
        <v/>
      </c>
      <c r="M1137">
        <f>RAND()</f>
        <v/>
      </c>
      <c r="N1137">
        <f>IF('d_시나리오'!$J$5='d_시나리오'!$H$5,'d_시나리오'!$I$5,IF(M1137&lt;('d_시나리오'!$I$5-'d_시나리오'!$H$5)/('d_시나리오'!$J$5-'d_시나리오'!$H$5),'d_시나리오'!$H$5+SQRT(M1137*('d_시나리오'!$J$5-'d_시나리오'!$H$5)*('d_시나리오'!$I$5-'d_시나리오'!$H$5)),'d_시나리오'!$J$5-SQRT((1-M1137)*('d_시나리오'!$J$5-'d_시나리오'!$H$5)*('d_시나리오'!$J$5-'d_시나리오'!$I$5))))</f>
        <v/>
      </c>
      <c r="O1137">
        <f>RAND()</f>
        <v/>
      </c>
      <c r="P1137">
        <f>IF('d_시나리오'!$J$6='d_시나리오'!$H$6,'d_시나리오'!$I$6,IF(O1137&lt;('d_시나리오'!$I$6-'d_시나리오'!$H$6)/('d_시나리오'!$J$6-'d_시나리오'!$H$6),'d_시나리오'!$H$6+SQRT(O1137*('d_시나리오'!$J$6-'d_시나리오'!$H$6)*('d_시나리오'!$I$6-'d_시나리오'!$H$6)),'d_시나리오'!$J$6-SQRT((1-O1137)*('d_시나리오'!$J$6-'d_시나리오'!$H$6)*('d_시나리오'!$J$6-'d_시나리오'!$I$6))))</f>
        <v/>
      </c>
      <c r="Q1137">
        <f>INDEX('d_분포'!$B$2:$B$57,RANDBETWEEN(1,56))</f>
        <v/>
      </c>
      <c r="R1137">
        <f>BETAINV(RAND(),5,5)</f>
        <v/>
      </c>
      <c r="S1137">
        <f>'d_고정'!$B$1*'6_기대효과'!$H$7*('d_시나리오'!$I$7/'d_고정'!$B$2)*B1137</f>
        <v/>
      </c>
      <c r="T1137">
        <f>S1137*D1137</f>
        <v/>
      </c>
      <c r="U1137">
        <f>S1137*F1137*H1137</f>
        <v/>
      </c>
      <c r="V1137">
        <f>S1137*F1137*(H1137-1)</f>
        <v/>
      </c>
      <c r="W1137">
        <f>U1137*J1137</f>
        <v/>
      </c>
      <c r="X1137">
        <f>T1137+W1137</f>
        <v/>
      </c>
      <c r="Y1137">
        <f>(T1137*E1137+W1137*L1137)*(1-R1137-'d_고정'!$B$13)</f>
        <v/>
      </c>
      <c r="Z1137">
        <f>(U1137*N1137*Q1137+'d_고정'!$B$3*('6_기대효과'!$H$7/8)*Q1137*'d_고정'!$B$10*P1137*('6_기대효과'!$K$7/'d_고정'!$B$9))*(1-R1137)</f>
        <v/>
      </c>
      <c r="AA1137">
        <f>W1137*L1137*(1-R1137-'d_고정'!$B$13)+U1137*MAX(N1137-'d_고정'!$B$10*P1137*('6_기대효과'!$K$7/'d_고정'!$B$9),0)*Q1137*(1-R1137)</f>
        <v/>
      </c>
      <c r="AB1137">
        <f>Y1137+Z1137</f>
        <v/>
      </c>
      <c r="AC1137">
        <f>Y1137/('d_고정'!$B$5*'6_기대효과'!$H$7/8)/'d_고정'!$B$6</f>
        <v/>
      </c>
      <c r="AD1137">
        <f>Y1137/('d_고정'!$B$8*'6_기대효과'!$H$7/8)</f>
        <v/>
      </c>
    </row>
    <row r="1138">
      <c r="A1138">
        <f>RAND()</f>
        <v/>
      </c>
      <c r="B1138">
        <f>IF('d_시나리오'!$J$2='d_시나리오'!$H$2,'d_시나리오'!$I$2,IF(A1138&lt;('d_시나리오'!$I$2-'d_시나리오'!$H$2)/('d_시나리오'!$J$2-'d_시나리오'!$H$2),'d_시나리오'!$H$2+SQRT(A1138*('d_시나리오'!$J$2-'d_시나리오'!$H$2)*('d_시나리오'!$I$2-'d_시나리오'!$H$2)),'d_시나리오'!$J$2-SQRT((1-A1138)*('d_시나리오'!$J$2-'d_시나리오'!$H$2)*('d_시나리오'!$J$2-'d_시나리오'!$I$2))))</f>
        <v/>
      </c>
      <c r="C1138">
        <f>RAND()</f>
        <v/>
      </c>
      <c r="D1138">
        <f>BETAINV(RAND(),IF(C1138&lt;'d_고정'!$B$26,'d_고정'!$B$23,'d_고정'!$B$16)+1,'d_고정'!$B$17-IF(C1138&lt;'d_고정'!$B$26,'d_고정'!$B$23,'d_고정'!$B$16)+1)*('d_고정'!$B$14+('d_고정'!$B$15-'d_고정'!$B$14)*RAND())</f>
        <v/>
      </c>
      <c r="E1138">
        <f>INDEX('d_분포'!$A$2:$A$28,RANDBETWEEN(1,27))</f>
        <v/>
      </c>
      <c r="F1138">
        <f>INDEX('d_분포'!$C$2:$C$5,RANDBETWEEN(1,4))*(0.9+0.2*RAND())</f>
        <v/>
      </c>
      <c r="G1138">
        <f>RAND()</f>
        <v/>
      </c>
      <c r="H1138">
        <f>(F1138+(1-F1138)*('d_고정'!$B$22*BETAINV(RAND(),IF(G1138&lt;'d_고정'!$B$26,'d_고정'!$B$25,'d_고정'!$B$20)+1,'d_고정'!$B$21-IF(G1138&lt;'d_고정'!$B$26,'d_고정'!$B$25,'d_고정'!$B$20)+1)+(1-'d_고정'!$B$22)*BETAINV(RAND(),IF(G1138&lt;'d_고정'!$B$26,'d_고정'!$B$24,'d_고정'!$B$18)+1,'d_고정'!$B$19-IF(G1138&lt;'d_고정'!$B$26,'d_고정'!$B$24,'d_고정'!$B$18)+1))*('d_고정'!$B$14+('d_고정'!$B$15-'d_고정'!$B$14)*RAND()))/F1138</f>
        <v/>
      </c>
      <c r="I1138">
        <f>RAND()</f>
        <v/>
      </c>
      <c r="J1138">
        <f>IF('d_시나리오'!$J$3='d_시나리오'!$H$3,'d_시나리오'!$I$3,IF(I1138&lt;('d_시나리오'!$I$3-'d_시나리오'!$H$3)/('d_시나리오'!$J$3-'d_시나리오'!$H$3),'d_시나리오'!$H$3+SQRT(I1138*('d_시나리오'!$J$3-'d_시나리오'!$H$3)*('d_시나리오'!$I$3-'d_시나리오'!$H$3)),'d_시나리오'!$J$3-SQRT((1-I1138)*('d_시나리오'!$J$3-'d_시나리오'!$H$3)*('d_시나리오'!$J$3-'d_시나리오'!$I$3))))</f>
        <v/>
      </c>
      <c r="K1138">
        <f>RAND()</f>
        <v/>
      </c>
      <c r="L1138">
        <f>IF('d_시나리오'!$J$4='d_시나리오'!$H$4,'d_시나리오'!$I$4,IF(K1138&lt;('d_시나리오'!$I$4-'d_시나리오'!$H$4)/('d_시나리오'!$J$4-'d_시나리오'!$H$4),'d_시나리오'!$H$4+SQRT(K1138*('d_시나리오'!$J$4-'d_시나리오'!$H$4)*('d_시나리오'!$I$4-'d_시나리오'!$H$4)),'d_시나리오'!$J$4-SQRT((1-K1138)*('d_시나리오'!$J$4-'d_시나리오'!$H$4)*('d_시나리오'!$J$4-'d_시나리오'!$I$4))))</f>
        <v/>
      </c>
      <c r="M1138">
        <f>RAND()</f>
        <v/>
      </c>
      <c r="N1138">
        <f>IF('d_시나리오'!$J$5='d_시나리오'!$H$5,'d_시나리오'!$I$5,IF(M1138&lt;('d_시나리오'!$I$5-'d_시나리오'!$H$5)/('d_시나리오'!$J$5-'d_시나리오'!$H$5),'d_시나리오'!$H$5+SQRT(M1138*('d_시나리오'!$J$5-'d_시나리오'!$H$5)*('d_시나리오'!$I$5-'d_시나리오'!$H$5)),'d_시나리오'!$J$5-SQRT((1-M1138)*('d_시나리오'!$J$5-'d_시나리오'!$H$5)*('d_시나리오'!$J$5-'d_시나리오'!$I$5))))</f>
        <v/>
      </c>
      <c r="O1138">
        <f>RAND()</f>
        <v/>
      </c>
      <c r="P1138">
        <f>IF('d_시나리오'!$J$6='d_시나리오'!$H$6,'d_시나리오'!$I$6,IF(O1138&lt;('d_시나리오'!$I$6-'d_시나리오'!$H$6)/('d_시나리오'!$J$6-'d_시나리오'!$H$6),'d_시나리오'!$H$6+SQRT(O1138*('d_시나리오'!$J$6-'d_시나리오'!$H$6)*('d_시나리오'!$I$6-'d_시나리오'!$H$6)),'d_시나리오'!$J$6-SQRT((1-O1138)*('d_시나리오'!$J$6-'d_시나리오'!$H$6)*('d_시나리오'!$J$6-'d_시나리오'!$I$6))))</f>
        <v/>
      </c>
      <c r="Q1138">
        <f>INDEX('d_분포'!$B$2:$B$57,RANDBETWEEN(1,56))</f>
        <v/>
      </c>
      <c r="R1138">
        <f>BETAINV(RAND(),5,5)</f>
        <v/>
      </c>
      <c r="S1138">
        <f>'d_고정'!$B$1*'6_기대효과'!$H$7*('d_시나리오'!$I$7/'d_고정'!$B$2)*B1138</f>
        <v/>
      </c>
      <c r="T1138">
        <f>S1138*D1138</f>
        <v/>
      </c>
      <c r="U1138">
        <f>S1138*F1138*H1138</f>
        <v/>
      </c>
      <c r="V1138">
        <f>S1138*F1138*(H1138-1)</f>
        <v/>
      </c>
      <c r="W1138">
        <f>U1138*J1138</f>
        <v/>
      </c>
      <c r="X1138">
        <f>T1138+W1138</f>
        <v/>
      </c>
      <c r="Y1138">
        <f>(T1138*E1138+W1138*L1138)*(1-R1138-'d_고정'!$B$13)</f>
        <v/>
      </c>
      <c r="Z1138">
        <f>(U1138*N1138*Q1138+'d_고정'!$B$3*('6_기대효과'!$H$7/8)*Q1138*'d_고정'!$B$10*P1138*('6_기대효과'!$K$7/'d_고정'!$B$9))*(1-R1138)</f>
        <v/>
      </c>
      <c r="AA1138">
        <f>W1138*L1138*(1-R1138-'d_고정'!$B$13)+U1138*MAX(N1138-'d_고정'!$B$10*P1138*('6_기대효과'!$K$7/'d_고정'!$B$9),0)*Q1138*(1-R1138)</f>
        <v/>
      </c>
      <c r="AB1138">
        <f>Y1138+Z1138</f>
        <v/>
      </c>
      <c r="AC1138">
        <f>Y1138/('d_고정'!$B$5*'6_기대효과'!$H$7/8)/'d_고정'!$B$6</f>
        <v/>
      </c>
      <c r="AD1138">
        <f>Y1138/('d_고정'!$B$8*'6_기대효과'!$H$7/8)</f>
        <v/>
      </c>
    </row>
    <row r="1139">
      <c r="A1139">
        <f>RAND()</f>
        <v/>
      </c>
      <c r="B1139">
        <f>IF('d_시나리오'!$J$2='d_시나리오'!$H$2,'d_시나리오'!$I$2,IF(A1139&lt;('d_시나리오'!$I$2-'d_시나리오'!$H$2)/('d_시나리오'!$J$2-'d_시나리오'!$H$2),'d_시나리오'!$H$2+SQRT(A1139*('d_시나리오'!$J$2-'d_시나리오'!$H$2)*('d_시나리오'!$I$2-'d_시나리오'!$H$2)),'d_시나리오'!$J$2-SQRT((1-A1139)*('d_시나리오'!$J$2-'d_시나리오'!$H$2)*('d_시나리오'!$J$2-'d_시나리오'!$I$2))))</f>
        <v/>
      </c>
      <c r="C1139">
        <f>RAND()</f>
        <v/>
      </c>
      <c r="D1139">
        <f>BETAINV(RAND(),IF(C1139&lt;'d_고정'!$B$26,'d_고정'!$B$23,'d_고정'!$B$16)+1,'d_고정'!$B$17-IF(C1139&lt;'d_고정'!$B$26,'d_고정'!$B$23,'d_고정'!$B$16)+1)*('d_고정'!$B$14+('d_고정'!$B$15-'d_고정'!$B$14)*RAND())</f>
        <v/>
      </c>
      <c r="E1139">
        <f>INDEX('d_분포'!$A$2:$A$28,RANDBETWEEN(1,27))</f>
        <v/>
      </c>
      <c r="F1139">
        <f>INDEX('d_분포'!$C$2:$C$5,RANDBETWEEN(1,4))*(0.9+0.2*RAND())</f>
        <v/>
      </c>
      <c r="G1139">
        <f>RAND()</f>
        <v/>
      </c>
      <c r="H1139">
        <f>(F1139+(1-F1139)*('d_고정'!$B$22*BETAINV(RAND(),IF(G1139&lt;'d_고정'!$B$26,'d_고정'!$B$25,'d_고정'!$B$20)+1,'d_고정'!$B$21-IF(G1139&lt;'d_고정'!$B$26,'d_고정'!$B$25,'d_고정'!$B$20)+1)+(1-'d_고정'!$B$22)*BETAINV(RAND(),IF(G1139&lt;'d_고정'!$B$26,'d_고정'!$B$24,'d_고정'!$B$18)+1,'d_고정'!$B$19-IF(G1139&lt;'d_고정'!$B$26,'d_고정'!$B$24,'d_고정'!$B$18)+1))*('d_고정'!$B$14+('d_고정'!$B$15-'d_고정'!$B$14)*RAND()))/F1139</f>
        <v/>
      </c>
      <c r="I1139">
        <f>RAND()</f>
        <v/>
      </c>
      <c r="J1139">
        <f>IF('d_시나리오'!$J$3='d_시나리오'!$H$3,'d_시나리오'!$I$3,IF(I1139&lt;('d_시나리오'!$I$3-'d_시나리오'!$H$3)/('d_시나리오'!$J$3-'d_시나리오'!$H$3),'d_시나리오'!$H$3+SQRT(I1139*('d_시나리오'!$J$3-'d_시나리오'!$H$3)*('d_시나리오'!$I$3-'d_시나리오'!$H$3)),'d_시나리오'!$J$3-SQRT((1-I1139)*('d_시나리오'!$J$3-'d_시나리오'!$H$3)*('d_시나리오'!$J$3-'d_시나리오'!$I$3))))</f>
        <v/>
      </c>
      <c r="K1139">
        <f>RAND()</f>
        <v/>
      </c>
      <c r="L1139">
        <f>IF('d_시나리오'!$J$4='d_시나리오'!$H$4,'d_시나리오'!$I$4,IF(K1139&lt;('d_시나리오'!$I$4-'d_시나리오'!$H$4)/('d_시나리오'!$J$4-'d_시나리오'!$H$4),'d_시나리오'!$H$4+SQRT(K1139*('d_시나리오'!$J$4-'d_시나리오'!$H$4)*('d_시나리오'!$I$4-'d_시나리오'!$H$4)),'d_시나리오'!$J$4-SQRT((1-K1139)*('d_시나리오'!$J$4-'d_시나리오'!$H$4)*('d_시나리오'!$J$4-'d_시나리오'!$I$4))))</f>
        <v/>
      </c>
      <c r="M1139">
        <f>RAND()</f>
        <v/>
      </c>
      <c r="N1139">
        <f>IF('d_시나리오'!$J$5='d_시나리오'!$H$5,'d_시나리오'!$I$5,IF(M1139&lt;('d_시나리오'!$I$5-'d_시나리오'!$H$5)/('d_시나리오'!$J$5-'d_시나리오'!$H$5),'d_시나리오'!$H$5+SQRT(M1139*('d_시나리오'!$J$5-'d_시나리오'!$H$5)*('d_시나리오'!$I$5-'d_시나리오'!$H$5)),'d_시나리오'!$J$5-SQRT((1-M1139)*('d_시나리오'!$J$5-'d_시나리오'!$H$5)*('d_시나리오'!$J$5-'d_시나리오'!$I$5))))</f>
        <v/>
      </c>
      <c r="O1139">
        <f>RAND()</f>
        <v/>
      </c>
      <c r="P1139">
        <f>IF('d_시나리오'!$J$6='d_시나리오'!$H$6,'d_시나리오'!$I$6,IF(O1139&lt;('d_시나리오'!$I$6-'d_시나리오'!$H$6)/('d_시나리오'!$J$6-'d_시나리오'!$H$6),'d_시나리오'!$H$6+SQRT(O1139*('d_시나리오'!$J$6-'d_시나리오'!$H$6)*('d_시나리오'!$I$6-'d_시나리오'!$H$6)),'d_시나리오'!$J$6-SQRT((1-O1139)*('d_시나리오'!$J$6-'d_시나리오'!$H$6)*('d_시나리오'!$J$6-'d_시나리오'!$I$6))))</f>
        <v/>
      </c>
      <c r="Q1139">
        <f>INDEX('d_분포'!$B$2:$B$57,RANDBETWEEN(1,56))</f>
        <v/>
      </c>
      <c r="R1139">
        <f>BETAINV(RAND(),5,5)</f>
        <v/>
      </c>
      <c r="S1139">
        <f>'d_고정'!$B$1*'6_기대효과'!$H$7*('d_시나리오'!$I$7/'d_고정'!$B$2)*B1139</f>
        <v/>
      </c>
      <c r="T1139">
        <f>S1139*D1139</f>
        <v/>
      </c>
      <c r="U1139">
        <f>S1139*F1139*H1139</f>
        <v/>
      </c>
      <c r="V1139">
        <f>S1139*F1139*(H1139-1)</f>
        <v/>
      </c>
      <c r="W1139">
        <f>U1139*J1139</f>
        <v/>
      </c>
      <c r="X1139">
        <f>T1139+W1139</f>
        <v/>
      </c>
      <c r="Y1139">
        <f>(T1139*E1139+W1139*L1139)*(1-R1139-'d_고정'!$B$13)</f>
        <v/>
      </c>
      <c r="Z1139">
        <f>(U1139*N1139*Q1139+'d_고정'!$B$3*('6_기대효과'!$H$7/8)*Q1139*'d_고정'!$B$10*P1139*('6_기대효과'!$K$7/'d_고정'!$B$9))*(1-R1139)</f>
        <v/>
      </c>
      <c r="AA1139">
        <f>W1139*L1139*(1-R1139-'d_고정'!$B$13)+U1139*MAX(N1139-'d_고정'!$B$10*P1139*('6_기대효과'!$K$7/'d_고정'!$B$9),0)*Q1139*(1-R1139)</f>
        <v/>
      </c>
      <c r="AB1139">
        <f>Y1139+Z1139</f>
        <v/>
      </c>
      <c r="AC1139">
        <f>Y1139/('d_고정'!$B$5*'6_기대효과'!$H$7/8)/'d_고정'!$B$6</f>
        <v/>
      </c>
      <c r="AD1139">
        <f>Y1139/('d_고정'!$B$8*'6_기대효과'!$H$7/8)</f>
        <v/>
      </c>
    </row>
    <row r="1140">
      <c r="A1140">
        <f>RAND()</f>
        <v/>
      </c>
      <c r="B1140">
        <f>IF('d_시나리오'!$J$2='d_시나리오'!$H$2,'d_시나리오'!$I$2,IF(A1140&lt;('d_시나리오'!$I$2-'d_시나리오'!$H$2)/('d_시나리오'!$J$2-'d_시나리오'!$H$2),'d_시나리오'!$H$2+SQRT(A1140*('d_시나리오'!$J$2-'d_시나리오'!$H$2)*('d_시나리오'!$I$2-'d_시나리오'!$H$2)),'d_시나리오'!$J$2-SQRT((1-A1140)*('d_시나리오'!$J$2-'d_시나리오'!$H$2)*('d_시나리오'!$J$2-'d_시나리오'!$I$2))))</f>
        <v/>
      </c>
      <c r="C1140">
        <f>RAND()</f>
        <v/>
      </c>
      <c r="D1140">
        <f>BETAINV(RAND(),IF(C1140&lt;'d_고정'!$B$26,'d_고정'!$B$23,'d_고정'!$B$16)+1,'d_고정'!$B$17-IF(C1140&lt;'d_고정'!$B$26,'d_고정'!$B$23,'d_고정'!$B$16)+1)*('d_고정'!$B$14+('d_고정'!$B$15-'d_고정'!$B$14)*RAND())</f>
        <v/>
      </c>
      <c r="E1140">
        <f>INDEX('d_분포'!$A$2:$A$28,RANDBETWEEN(1,27))</f>
        <v/>
      </c>
      <c r="F1140">
        <f>INDEX('d_분포'!$C$2:$C$5,RANDBETWEEN(1,4))*(0.9+0.2*RAND())</f>
        <v/>
      </c>
      <c r="G1140">
        <f>RAND()</f>
        <v/>
      </c>
      <c r="H1140">
        <f>(F1140+(1-F1140)*('d_고정'!$B$22*BETAINV(RAND(),IF(G1140&lt;'d_고정'!$B$26,'d_고정'!$B$25,'d_고정'!$B$20)+1,'d_고정'!$B$21-IF(G1140&lt;'d_고정'!$B$26,'d_고정'!$B$25,'d_고정'!$B$20)+1)+(1-'d_고정'!$B$22)*BETAINV(RAND(),IF(G1140&lt;'d_고정'!$B$26,'d_고정'!$B$24,'d_고정'!$B$18)+1,'d_고정'!$B$19-IF(G1140&lt;'d_고정'!$B$26,'d_고정'!$B$24,'d_고정'!$B$18)+1))*('d_고정'!$B$14+('d_고정'!$B$15-'d_고정'!$B$14)*RAND()))/F1140</f>
        <v/>
      </c>
      <c r="I1140">
        <f>RAND()</f>
        <v/>
      </c>
      <c r="J1140">
        <f>IF('d_시나리오'!$J$3='d_시나리오'!$H$3,'d_시나리오'!$I$3,IF(I1140&lt;('d_시나리오'!$I$3-'d_시나리오'!$H$3)/('d_시나리오'!$J$3-'d_시나리오'!$H$3),'d_시나리오'!$H$3+SQRT(I1140*('d_시나리오'!$J$3-'d_시나리오'!$H$3)*('d_시나리오'!$I$3-'d_시나리오'!$H$3)),'d_시나리오'!$J$3-SQRT((1-I1140)*('d_시나리오'!$J$3-'d_시나리오'!$H$3)*('d_시나리오'!$J$3-'d_시나리오'!$I$3))))</f>
        <v/>
      </c>
      <c r="K1140">
        <f>RAND()</f>
        <v/>
      </c>
      <c r="L1140">
        <f>IF('d_시나리오'!$J$4='d_시나리오'!$H$4,'d_시나리오'!$I$4,IF(K1140&lt;('d_시나리오'!$I$4-'d_시나리오'!$H$4)/('d_시나리오'!$J$4-'d_시나리오'!$H$4),'d_시나리오'!$H$4+SQRT(K1140*('d_시나리오'!$J$4-'d_시나리오'!$H$4)*('d_시나리오'!$I$4-'d_시나리오'!$H$4)),'d_시나리오'!$J$4-SQRT((1-K1140)*('d_시나리오'!$J$4-'d_시나리오'!$H$4)*('d_시나리오'!$J$4-'d_시나리오'!$I$4))))</f>
        <v/>
      </c>
      <c r="M1140">
        <f>RAND()</f>
        <v/>
      </c>
      <c r="N1140">
        <f>IF('d_시나리오'!$J$5='d_시나리오'!$H$5,'d_시나리오'!$I$5,IF(M1140&lt;('d_시나리오'!$I$5-'d_시나리오'!$H$5)/('d_시나리오'!$J$5-'d_시나리오'!$H$5),'d_시나리오'!$H$5+SQRT(M1140*('d_시나리오'!$J$5-'d_시나리오'!$H$5)*('d_시나리오'!$I$5-'d_시나리오'!$H$5)),'d_시나리오'!$J$5-SQRT((1-M1140)*('d_시나리오'!$J$5-'d_시나리오'!$H$5)*('d_시나리오'!$J$5-'d_시나리오'!$I$5))))</f>
        <v/>
      </c>
      <c r="O1140">
        <f>RAND()</f>
        <v/>
      </c>
      <c r="P1140">
        <f>IF('d_시나리오'!$J$6='d_시나리오'!$H$6,'d_시나리오'!$I$6,IF(O1140&lt;('d_시나리오'!$I$6-'d_시나리오'!$H$6)/('d_시나리오'!$J$6-'d_시나리오'!$H$6),'d_시나리오'!$H$6+SQRT(O1140*('d_시나리오'!$J$6-'d_시나리오'!$H$6)*('d_시나리오'!$I$6-'d_시나리오'!$H$6)),'d_시나리오'!$J$6-SQRT((1-O1140)*('d_시나리오'!$J$6-'d_시나리오'!$H$6)*('d_시나리오'!$J$6-'d_시나리오'!$I$6))))</f>
        <v/>
      </c>
      <c r="Q1140">
        <f>INDEX('d_분포'!$B$2:$B$57,RANDBETWEEN(1,56))</f>
        <v/>
      </c>
      <c r="R1140">
        <f>BETAINV(RAND(),5,5)</f>
        <v/>
      </c>
      <c r="S1140">
        <f>'d_고정'!$B$1*'6_기대효과'!$H$7*('d_시나리오'!$I$7/'d_고정'!$B$2)*B1140</f>
        <v/>
      </c>
      <c r="T1140">
        <f>S1140*D1140</f>
        <v/>
      </c>
      <c r="U1140">
        <f>S1140*F1140*H1140</f>
        <v/>
      </c>
      <c r="V1140">
        <f>S1140*F1140*(H1140-1)</f>
        <v/>
      </c>
      <c r="W1140">
        <f>U1140*J1140</f>
        <v/>
      </c>
      <c r="X1140">
        <f>T1140+W1140</f>
        <v/>
      </c>
      <c r="Y1140">
        <f>(T1140*E1140+W1140*L1140)*(1-R1140-'d_고정'!$B$13)</f>
        <v/>
      </c>
      <c r="Z1140">
        <f>(U1140*N1140*Q1140+'d_고정'!$B$3*('6_기대효과'!$H$7/8)*Q1140*'d_고정'!$B$10*P1140*('6_기대효과'!$K$7/'d_고정'!$B$9))*(1-R1140)</f>
        <v/>
      </c>
      <c r="AA1140">
        <f>W1140*L1140*(1-R1140-'d_고정'!$B$13)+U1140*MAX(N1140-'d_고정'!$B$10*P1140*('6_기대효과'!$K$7/'d_고정'!$B$9),0)*Q1140*(1-R1140)</f>
        <v/>
      </c>
      <c r="AB1140">
        <f>Y1140+Z1140</f>
        <v/>
      </c>
      <c r="AC1140">
        <f>Y1140/('d_고정'!$B$5*'6_기대효과'!$H$7/8)/'d_고정'!$B$6</f>
        <v/>
      </c>
      <c r="AD1140">
        <f>Y1140/('d_고정'!$B$8*'6_기대효과'!$H$7/8)</f>
        <v/>
      </c>
    </row>
    <row r="1141">
      <c r="A1141">
        <f>RAND()</f>
        <v/>
      </c>
      <c r="B1141">
        <f>IF('d_시나리오'!$J$2='d_시나리오'!$H$2,'d_시나리오'!$I$2,IF(A1141&lt;('d_시나리오'!$I$2-'d_시나리오'!$H$2)/('d_시나리오'!$J$2-'d_시나리오'!$H$2),'d_시나리오'!$H$2+SQRT(A1141*('d_시나리오'!$J$2-'d_시나리오'!$H$2)*('d_시나리오'!$I$2-'d_시나리오'!$H$2)),'d_시나리오'!$J$2-SQRT((1-A1141)*('d_시나리오'!$J$2-'d_시나리오'!$H$2)*('d_시나리오'!$J$2-'d_시나리오'!$I$2))))</f>
        <v/>
      </c>
      <c r="C1141">
        <f>RAND()</f>
        <v/>
      </c>
      <c r="D1141">
        <f>BETAINV(RAND(),IF(C1141&lt;'d_고정'!$B$26,'d_고정'!$B$23,'d_고정'!$B$16)+1,'d_고정'!$B$17-IF(C1141&lt;'d_고정'!$B$26,'d_고정'!$B$23,'d_고정'!$B$16)+1)*('d_고정'!$B$14+('d_고정'!$B$15-'d_고정'!$B$14)*RAND())</f>
        <v/>
      </c>
      <c r="E1141">
        <f>INDEX('d_분포'!$A$2:$A$28,RANDBETWEEN(1,27))</f>
        <v/>
      </c>
      <c r="F1141">
        <f>INDEX('d_분포'!$C$2:$C$5,RANDBETWEEN(1,4))*(0.9+0.2*RAND())</f>
        <v/>
      </c>
      <c r="G1141">
        <f>RAND()</f>
        <v/>
      </c>
      <c r="H1141">
        <f>(F1141+(1-F1141)*('d_고정'!$B$22*BETAINV(RAND(),IF(G1141&lt;'d_고정'!$B$26,'d_고정'!$B$25,'d_고정'!$B$20)+1,'d_고정'!$B$21-IF(G1141&lt;'d_고정'!$B$26,'d_고정'!$B$25,'d_고정'!$B$20)+1)+(1-'d_고정'!$B$22)*BETAINV(RAND(),IF(G1141&lt;'d_고정'!$B$26,'d_고정'!$B$24,'d_고정'!$B$18)+1,'d_고정'!$B$19-IF(G1141&lt;'d_고정'!$B$26,'d_고정'!$B$24,'d_고정'!$B$18)+1))*('d_고정'!$B$14+('d_고정'!$B$15-'d_고정'!$B$14)*RAND()))/F1141</f>
        <v/>
      </c>
      <c r="I1141">
        <f>RAND()</f>
        <v/>
      </c>
      <c r="J1141">
        <f>IF('d_시나리오'!$J$3='d_시나리오'!$H$3,'d_시나리오'!$I$3,IF(I1141&lt;('d_시나리오'!$I$3-'d_시나리오'!$H$3)/('d_시나리오'!$J$3-'d_시나리오'!$H$3),'d_시나리오'!$H$3+SQRT(I1141*('d_시나리오'!$J$3-'d_시나리오'!$H$3)*('d_시나리오'!$I$3-'d_시나리오'!$H$3)),'d_시나리오'!$J$3-SQRT((1-I1141)*('d_시나리오'!$J$3-'d_시나리오'!$H$3)*('d_시나리오'!$J$3-'d_시나리오'!$I$3))))</f>
        <v/>
      </c>
      <c r="K1141">
        <f>RAND()</f>
        <v/>
      </c>
      <c r="L1141">
        <f>IF('d_시나리오'!$J$4='d_시나리오'!$H$4,'d_시나리오'!$I$4,IF(K1141&lt;('d_시나리오'!$I$4-'d_시나리오'!$H$4)/('d_시나리오'!$J$4-'d_시나리오'!$H$4),'d_시나리오'!$H$4+SQRT(K1141*('d_시나리오'!$J$4-'d_시나리오'!$H$4)*('d_시나리오'!$I$4-'d_시나리오'!$H$4)),'d_시나리오'!$J$4-SQRT((1-K1141)*('d_시나리오'!$J$4-'d_시나리오'!$H$4)*('d_시나리오'!$J$4-'d_시나리오'!$I$4))))</f>
        <v/>
      </c>
      <c r="M1141">
        <f>RAND()</f>
        <v/>
      </c>
      <c r="N1141">
        <f>IF('d_시나리오'!$J$5='d_시나리오'!$H$5,'d_시나리오'!$I$5,IF(M1141&lt;('d_시나리오'!$I$5-'d_시나리오'!$H$5)/('d_시나리오'!$J$5-'d_시나리오'!$H$5),'d_시나리오'!$H$5+SQRT(M1141*('d_시나리오'!$J$5-'d_시나리오'!$H$5)*('d_시나리오'!$I$5-'d_시나리오'!$H$5)),'d_시나리오'!$J$5-SQRT((1-M1141)*('d_시나리오'!$J$5-'d_시나리오'!$H$5)*('d_시나리오'!$J$5-'d_시나리오'!$I$5))))</f>
        <v/>
      </c>
      <c r="O1141">
        <f>RAND()</f>
        <v/>
      </c>
      <c r="P1141">
        <f>IF('d_시나리오'!$J$6='d_시나리오'!$H$6,'d_시나리오'!$I$6,IF(O1141&lt;('d_시나리오'!$I$6-'d_시나리오'!$H$6)/('d_시나리오'!$J$6-'d_시나리오'!$H$6),'d_시나리오'!$H$6+SQRT(O1141*('d_시나리오'!$J$6-'d_시나리오'!$H$6)*('d_시나리오'!$I$6-'d_시나리오'!$H$6)),'d_시나리오'!$J$6-SQRT((1-O1141)*('d_시나리오'!$J$6-'d_시나리오'!$H$6)*('d_시나리오'!$J$6-'d_시나리오'!$I$6))))</f>
        <v/>
      </c>
      <c r="Q1141">
        <f>INDEX('d_분포'!$B$2:$B$57,RANDBETWEEN(1,56))</f>
        <v/>
      </c>
      <c r="R1141">
        <f>BETAINV(RAND(),5,5)</f>
        <v/>
      </c>
      <c r="S1141">
        <f>'d_고정'!$B$1*'6_기대효과'!$H$7*('d_시나리오'!$I$7/'d_고정'!$B$2)*B1141</f>
        <v/>
      </c>
      <c r="T1141">
        <f>S1141*D1141</f>
        <v/>
      </c>
      <c r="U1141">
        <f>S1141*F1141*H1141</f>
        <v/>
      </c>
      <c r="V1141">
        <f>S1141*F1141*(H1141-1)</f>
        <v/>
      </c>
      <c r="W1141">
        <f>U1141*J1141</f>
        <v/>
      </c>
      <c r="X1141">
        <f>T1141+W1141</f>
        <v/>
      </c>
      <c r="Y1141">
        <f>(T1141*E1141+W1141*L1141)*(1-R1141-'d_고정'!$B$13)</f>
        <v/>
      </c>
      <c r="Z1141">
        <f>(U1141*N1141*Q1141+'d_고정'!$B$3*('6_기대효과'!$H$7/8)*Q1141*'d_고정'!$B$10*P1141*('6_기대효과'!$K$7/'d_고정'!$B$9))*(1-R1141)</f>
        <v/>
      </c>
      <c r="AA1141">
        <f>W1141*L1141*(1-R1141-'d_고정'!$B$13)+U1141*MAX(N1141-'d_고정'!$B$10*P1141*('6_기대효과'!$K$7/'d_고정'!$B$9),0)*Q1141*(1-R1141)</f>
        <v/>
      </c>
      <c r="AB1141">
        <f>Y1141+Z1141</f>
        <v/>
      </c>
      <c r="AC1141">
        <f>Y1141/('d_고정'!$B$5*'6_기대효과'!$H$7/8)/'d_고정'!$B$6</f>
        <v/>
      </c>
      <c r="AD1141">
        <f>Y1141/('d_고정'!$B$8*'6_기대효과'!$H$7/8)</f>
        <v/>
      </c>
    </row>
    <row r="1142">
      <c r="A1142">
        <f>RAND()</f>
        <v/>
      </c>
      <c r="B1142">
        <f>IF('d_시나리오'!$J$2='d_시나리오'!$H$2,'d_시나리오'!$I$2,IF(A1142&lt;('d_시나리오'!$I$2-'d_시나리오'!$H$2)/('d_시나리오'!$J$2-'d_시나리오'!$H$2),'d_시나리오'!$H$2+SQRT(A1142*('d_시나리오'!$J$2-'d_시나리오'!$H$2)*('d_시나리오'!$I$2-'d_시나리오'!$H$2)),'d_시나리오'!$J$2-SQRT((1-A1142)*('d_시나리오'!$J$2-'d_시나리오'!$H$2)*('d_시나리오'!$J$2-'d_시나리오'!$I$2))))</f>
        <v/>
      </c>
      <c r="C1142">
        <f>RAND()</f>
        <v/>
      </c>
      <c r="D1142">
        <f>BETAINV(RAND(),IF(C1142&lt;'d_고정'!$B$26,'d_고정'!$B$23,'d_고정'!$B$16)+1,'d_고정'!$B$17-IF(C1142&lt;'d_고정'!$B$26,'d_고정'!$B$23,'d_고정'!$B$16)+1)*('d_고정'!$B$14+('d_고정'!$B$15-'d_고정'!$B$14)*RAND())</f>
        <v/>
      </c>
      <c r="E1142">
        <f>INDEX('d_분포'!$A$2:$A$28,RANDBETWEEN(1,27))</f>
        <v/>
      </c>
      <c r="F1142">
        <f>INDEX('d_분포'!$C$2:$C$5,RANDBETWEEN(1,4))*(0.9+0.2*RAND())</f>
        <v/>
      </c>
      <c r="G1142">
        <f>RAND()</f>
        <v/>
      </c>
      <c r="H1142">
        <f>(F1142+(1-F1142)*('d_고정'!$B$22*BETAINV(RAND(),IF(G1142&lt;'d_고정'!$B$26,'d_고정'!$B$25,'d_고정'!$B$20)+1,'d_고정'!$B$21-IF(G1142&lt;'d_고정'!$B$26,'d_고정'!$B$25,'d_고정'!$B$20)+1)+(1-'d_고정'!$B$22)*BETAINV(RAND(),IF(G1142&lt;'d_고정'!$B$26,'d_고정'!$B$24,'d_고정'!$B$18)+1,'d_고정'!$B$19-IF(G1142&lt;'d_고정'!$B$26,'d_고정'!$B$24,'d_고정'!$B$18)+1))*('d_고정'!$B$14+('d_고정'!$B$15-'d_고정'!$B$14)*RAND()))/F1142</f>
        <v/>
      </c>
      <c r="I1142">
        <f>RAND()</f>
        <v/>
      </c>
      <c r="J1142">
        <f>IF('d_시나리오'!$J$3='d_시나리오'!$H$3,'d_시나리오'!$I$3,IF(I1142&lt;('d_시나리오'!$I$3-'d_시나리오'!$H$3)/('d_시나리오'!$J$3-'d_시나리오'!$H$3),'d_시나리오'!$H$3+SQRT(I1142*('d_시나리오'!$J$3-'d_시나리오'!$H$3)*('d_시나리오'!$I$3-'d_시나리오'!$H$3)),'d_시나리오'!$J$3-SQRT((1-I1142)*('d_시나리오'!$J$3-'d_시나리오'!$H$3)*('d_시나리오'!$J$3-'d_시나리오'!$I$3))))</f>
        <v/>
      </c>
      <c r="K1142">
        <f>RAND()</f>
        <v/>
      </c>
      <c r="L1142">
        <f>IF('d_시나리오'!$J$4='d_시나리오'!$H$4,'d_시나리오'!$I$4,IF(K1142&lt;('d_시나리오'!$I$4-'d_시나리오'!$H$4)/('d_시나리오'!$J$4-'d_시나리오'!$H$4),'d_시나리오'!$H$4+SQRT(K1142*('d_시나리오'!$J$4-'d_시나리오'!$H$4)*('d_시나리오'!$I$4-'d_시나리오'!$H$4)),'d_시나리오'!$J$4-SQRT((1-K1142)*('d_시나리오'!$J$4-'d_시나리오'!$H$4)*('d_시나리오'!$J$4-'d_시나리오'!$I$4))))</f>
        <v/>
      </c>
      <c r="M1142">
        <f>RAND()</f>
        <v/>
      </c>
      <c r="N1142">
        <f>IF('d_시나리오'!$J$5='d_시나리오'!$H$5,'d_시나리오'!$I$5,IF(M1142&lt;('d_시나리오'!$I$5-'d_시나리오'!$H$5)/('d_시나리오'!$J$5-'d_시나리오'!$H$5),'d_시나리오'!$H$5+SQRT(M1142*('d_시나리오'!$J$5-'d_시나리오'!$H$5)*('d_시나리오'!$I$5-'d_시나리오'!$H$5)),'d_시나리오'!$J$5-SQRT((1-M1142)*('d_시나리오'!$J$5-'d_시나리오'!$H$5)*('d_시나리오'!$J$5-'d_시나리오'!$I$5))))</f>
        <v/>
      </c>
      <c r="O1142">
        <f>RAND()</f>
        <v/>
      </c>
      <c r="P1142">
        <f>IF('d_시나리오'!$J$6='d_시나리오'!$H$6,'d_시나리오'!$I$6,IF(O1142&lt;('d_시나리오'!$I$6-'d_시나리오'!$H$6)/('d_시나리오'!$J$6-'d_시나리오'!$H$6),'d_시나리오'!$H$6+SQRT(O1142*('d_시나리오'!$J$6-'d_시나리오'!$H$6)*('d_시나리오'!$I$6-'d_시나리오'!$H$6)),'d_시나리오'!$J$6-SQRT((1-O1142)*('d_시나리오'!$J$6-'d_시나리오'!$H$6)*('d_시나리오'!$J$6-'d_시나리오'!$I$6))))</f>
        <v/>
      </c>
      <c r="Q1142">
        <f>INDEX('d_분포'!$B$2:$B$57,RANDBETWEEN(1,56))</f>
        <v/>
      </c>
      <c r="R1142">
        <f>BETAINV(RAND(),5,5)</f>
        <v/>
      </c>
      <c r="S1142">
        <f>'d_고정'!$B$1*'6_기대효과'!$H$7*('d_시나리오'!$I$7/'d_고정'!$B$2)*B1142</f>
        <v/>
      </c>
      <c r="T1142">
        <f>S1142*D1142</f>
        <v/>
      </c>
      <c r="U1142">
        <f>S1142*F1142*H1142</f>
        <v/>
      </c>
      <c r="V1142">
        <f>S1142*F1142*(H1142-1)</f>
        <v/>
      </c>
      <c r="W1142">
        <f>U1142*J1142</f>
        <v/>
      </c>
      <c r="X1142">
        <f>T1142+W1142</f>
        <v/>
      </c>
      <c r="Y1142">
        <f>(T1142*E1142+W1142*L1142)*(1-R1142-'d_고정'!$B$13)</f>
        <v/>
      </c>
      <c r="Z1142">
        <f>(U1142*N1142*Q1142+'d_고정'!$B$3*('6_기대효과'!$H$7/8)*Q1142*'d_고정'!$B$10*P1142*('6_기대효과'!$K$7/'d_고정'!$B$9))*(1-R1142)</f>
        <v/>
      </c>
      <c r="AA1142">
        <f>W1142*L1142*(1-R1142-'d_고정'!$B$13)+U1142*MAX(N1142-'d_고정'!$B$10*P1142*('6_기대효과'!$K$7/'d_고정'!$B$9),0)*Q1142*(1-R1142)</f>
        <v/>
      </c>
      <c r="AB1142">
        <f>Y1142+Z1142</f>
        <v/>
      </c>
      <c r="AC1142">
        <f>Y1142/('d_고정'!$B$5*'6_기대효과'!$H$7/8)/'d_고정'!$B$6</f>
        <v/>
      </c>
      <c r="AD1142">
        <f>Y1142/('d_고정'!$B$8*'6_기대효과'!$H$7/8)</f>
        <v/>
      </c>
    </row>
    <row r="1143">
      <c r="A1143">
        <f>RAND()</f>
        <v/>
      </c>
      <c r="B1143">
        <f>IF('d_시나리오'!$J$2='d_시나리오'!$H$2,'d_시나리오'!$I$2,IF(A1143&lt;('d_시나리오'!$I$2-'d_시나리오'!$H$2)/('d_시나리오'!$J$2-'d_시나리오'!$H$2),'d_시나리오'!$H$2+SQRT(A1143*('d_시나리오'!$J$2-'d_시나리오'!$H$2)*('d_시나리오'!$I$2-'d_시나리오'!$H$2)),'d_시나리오'!$J$2-SQRT((1-A1143)*('d_시나리오'!$J$2-'d_시나리오'!$H$2)*('d_시나리오'!$J$2-'d_시나리오'!$I$2))))</f>
        <v/>
      </c>
      <c r="C1143">
        <f>RAND()</f>
        <v/>
      </c>
      <c r="D1143">
        <f>BETAINV(RAND(),IF(C1143&lt;'d_고정'!$B$26,'d_고정'!$B$23,'d_고정'!$B$16)+1,'d_고정'!$B$17-IF(C1143&lt;'d_고정'!$B$26,'d_고정'!$B$23,'d_고정'!$B$16)+1)*('d_고정'!$B$14+('d_고정'!$B$15-'d_고정'!$B$14)*RAND())</f>
        <v/>
      </c>
      <c r="E1143">
        <f>INDEX('d_분포'!$A$2:$A$28,RANDBETWEEN(1,27))</f>
        <v/>
      </c>
      <c r="F1143">
        <f>INDEX('d_분포'!$C$2:$C$5,RANDBETWEEN(1,4))*(0.9+0.2*RAND())</f>
        <v/>
      </c>
      <c r="G1143">
        <f>RAND()</f>
        <v/>
      </c>
      <c r="H1143">
        <f>(F1143+(1-F1143)*('d_고정'!$B$22*BETAINV(RAND(),IF(G1143&lt;'d_고정'!$B$26,'d_고정'!$B$25,'d_고정'!$B$20)+1,'d_고정'!$B$21-IF(G1143&lt;'d_고정'!$B$26,'d_고정'!$B$25,'d_고정'!$B$20)+1)+(1-'d_고정'!$B$22)*BETAINV(RAND(),IF(G1143&lt;'d_고정'!$B$26,'d_고정'!$B$24,'d_고정'!$B$18)+1,'d_고정'!$B$19-IF(G1143&lt;'d_고정'!$B$26,'d_고정'!$B$24,'d_고정'!$B$18)+1))*('d_고정'!$B$14+('d_고정'!$B$15-'d_고정'!$B$14)*RAND()))/F1143</f>
        <v/>
      </c>
      <c r="I1143">
        <f>RAND()</f>
        <v/>
      </c>
      <c r="J1143">
        <f>IF('d_시나리오'!$J$3='d_시나리오'!$H$3,'d_시나리오'!$I$3,IF(I1143&lt;('d_시나리오'!$I$3-'d_시나리오'!$H$3)/('d_시나리오'!$J$3-'d_시나리오'!$H$3),'d_시나리오'!$H$3+SQRT(I1143*('d_시나리오'!$J$3-'d_시나리오'!$H$3)*('d_시나리오'!$I$3-'d_시나리오'!$H$3)),'d_시나리오'!$J$3-SQRT((1-I1143)*('d_시나리오'!$J$3-'d_시나리오'!$H$3)*('d_시나리오'!$J$3-'d_시나리오'!$I$3))))</f>
        <v/>
      </c>
      <c r="K1143">
        <f>RAND()</f>
        <v/>
      </c>
      <c r="L1143">
        <f>IF('d_시나리오'!$J$4='d_시나리오'!$H$4,'d_시나리오'!$I$4,IF(K1143&lt;('d_시나리오'!$I$4-'d_시나리오'!$H$4)/('d_시나리오'!$J$4-'d_시나리오'!$H$4),'d_시나리오'!$H$4+SQRT(K1143*('d_시나리오'!$J$4-'d_시나리오'!$H$4)*('d_시나리오'!$I$4-'d_시나리오'!$H$4)),'d_시나리오'!$J$4-SQRT((1-K1143)*('d_시나리오'!$J$4-'d_시나리오'!$H$4)*('d_시나리오'!$J$4-'d_시나리오'!$I$4))))</f>
        <v/>
      </c>
      <c r="M1143">
        <f>RAND()</f>
        <v/>
      </c>
      <c r="N1143">
        <f>IF('d_시나리오'!$J$5='d_시나리오'!$H$5,'d_시나리오'!$I$5,IF(M1143&lt;('d_시나리오'!$I$5-'d_시나리오'!$H$5)/('d_시나리오'!$J$5-'d_시나리오'!$H$5),'d_시나리오'!$H$5+SQRT(M1143*('d_시나리오'!$J$5-'d_시나리오'!$H$5)*('d_시나리오'!$I$5-'d_시나리오'!$H$5)),'d_시나리오'!$J$5-SQRT((1-M1143)*('d_시나리오'!$J$5-'d_시나리오'!$H$5)*('d_시나리오'!$J$5-'d_시나리오'!$I$5))))</f>
        <v/>
      </c>
      <c r="O1143">
        <f>RAND()</f>
        <v/>
      </c>
      <c r="P1143">
        <f>IF('d_시나리오'!$J$6='d_시나리오'!$H$6,'d_시나리오'!$I$6,IF(O1143&lt;('d_시나리오'!$I$6-'d_시나리오'!$H$6)/('d_시나리오'!$J$6-'d_시나리오'!$H$6),'d_시나리오'!$H$6+SQRT(O1143*('d_시나리오'!$J$6-'d_시나리오'!$H$6)*('d_시나리오'!$I$6-'d_시나리오'!$H$6)),'d_시나리오'!$J$6-SQRT((1-O1143)*('d_시나리오'!$J$6-'d_시나리오'!$H$6)*('d_시나리오'!$J$6-'d_시나리오'!$I$6))))</f>
        <v/>
      </c>
      <c r="Q1143">
        <f>INDEX('d_분포'!$B$2:$B$57,RANDBETWEEN(1,56))</f>
        <v/>
      </c>
      <c r="R1143">
        <f>BETAINV(RAND(),5,5)</f>
        <v/>
      </c>
      <c r="S1143">
        <f>'d_고정'!$B$1*'6_기대효과'!$H$7*('d_시나리오'!$I$7/'d_고정'!$B$2)*B1143</f>
        <v/>
      </c>
      <c r="T1143">
        <f>S1143*D1143</f>
        <v/>
      </c>
      <c r="U1143">
        <f>S1143*F1143*H1143</f>
        <v/>
      </c>
      <c r="V1143">
        <f>S1143*F1143*(H1143-1)</f>
        <v/>
      </c>
      <c r="W1143">
        <f>U1143*J1143</f>
        <v/>
      </c>
      <c r="X1143">
        <f>T1143+W1143</f>
        <v/>
      </c>
      <c r="Y1143">
        <f>(T1143*E1143+W1143*L1143)*(1-R1143-'d_고정'!$B$13)</f>
        <v/>
      </c>
      <c r="Z1143">
        <f>(U1143*N1143*Q1143+'d_고정'!$B$3*('6_기대효과'!$H$7/8)*Q1143*'d_고정'!$B$10*P1143*('6_기대효과'!$K$7/'d_고정'!$B$9))*(1-R1143)</f>
        <v/>
      </c>
      <c r="AA1143">
        <f>W1143*L1143*(1-R1143-'d_고정'!$B$13)+U1143*MAX(N1143-'d_고정'!$B$10*P1143*('6_기대효과'!$K$7/'d_고정'!$B$9),0)*Q1143*(1-R1143)</f>
        <v/>
      </c>
      <c r="AB1143">
        <f>Y1143+Z1143</f>
        <v/>
      </c>
      <c r="AC1143">
        <f>Y1143/('d_고정'!$B$5*'6_기대효과'!$H$7/8)/'d_고정'!$B$6</f>
        <v/>
      </c>
      <c r="AD1143">
        <f>Y1143/('d_고정'!$B$8*'6_기대효과'!$H$7/8)</f>
        <v/>
      </c>
    </row>
    <row r="1144">
      <c r="A1144">
        <f>RAND()</f>
        <v/>
      </c>
      <c r="B1144">
        <f>IF('d_시나리오'!$J$2='d_시나리오'!$H$2,'d_시나리오'!$I$2,IF(A1144&lt;('d_시나리오'!$I$2-'d_시나리오'!$H$2)/('d_시나리오'!$J$2-'d_시나리오'!$H$2),'d_시나리오'!$H$2+SQRT(A1144*('d_시나리오'!$J$2-'d_시나리오'!$H$2)*('d_시나리오'!$I$2-'d_시나리오'!$H$2)),'d_시나리오'!$J$2-SQRT((1-A1144)*('d_시나리오'!$J$2-'d_시나리오'!$H$2)*('d_시나리오'!$J$2-'d_시나리오'!$I$2))))</f>
        <v/>
      </c>
      <c r="C1144">
        <f>RAND()</f>
        <v/>
      </c>
      <c r="D1144">
        <f>BETAINV(RAND(),IF(C1144&lt;'d_고정'!$B$26,'d_고정'!$B$23,'d_고정'!$B$16)+1,'d_고정'!$B$17-IF(C1144&lt;'d_고정'!$B$26,'d_고정'!$B$23,'d_고정'!$B$16)+1)*('d_고정'!$B$14+('d_고정'!$B$15-'d_고정'!$B$14)*RAND())</f>
        <v/>
      </c>
      <c r="E1144">
        <f>INDEX('d_분포'!$A$2:$A$28,RANDBETWEEN(1,27))</f>
        <v/>
      </c>
      <c r="F1144">
        <f>INDEX('d_분포'!$C$2:$C$5,RANDBETWEEN(1,4))*(0.9+0.2*RAND())</f>
        <v/>
      </c>
      <c r="G1144">
        <f>RAND()</f>
        <v/>
      </c>
      <c r="H1144">
        <f>(F1144+(1-F1144)*('d_고정'!$B$22*BETAINV(RAND(),IF(G1144&lt;'d_고정'!$B$26,'d_고정'!$B$25,'d_고정'!$B$20)+1,'d_고정'!$B$21-IF(G1144&lt;'d_고정'!$B$26,'d_고정'!$B$25,'d_고정'!$B$20)+1)+(1-'d_고정'!$B$22)*BETAINV(RAND(),IF(G1144&lt;'d_고정'!$B$26,'d_고정'!$B$24,'d_고정'!$B$18)+1,'d_고정'!$B$19-IF(G1144&lt;'d_고정'!$B$26,'d_고정'!$B$24,'d_고정'!$B$18)+1))*('d_고정'!$B$14+('d_고정'!$B$15-'d_고정'!$B$14)*RAND()))/F1144</f>
        <v/>
      </c>
      <c r="I1144">
        <f>RAND()</f>
        <v/>
      </c>
      <c r="J1144">
        <f>IF('d_시나리오'!$J$3='d_시나리오'!$H$3,'d_시나리오'!$I$3,IF(I1144&lt;('d_시나리오'!$I$3-'d_시나리오'!$H$3)/('d_시나리오'!$J$3-'d_시나리오'!$H$3),'d_시나리오'!$H$3+SQRT(I1144*('d_시나리오'!$J$3-'d_시나리오'!$H$3)*('d_시나리오'!$I$3-'d_시나리오'!$H$3)),'d_시나리오'!$J$3-SQRT((1-I1144)*('d_시나리오'!$J$3-'d_시나리오'!$H$3)*('d_시나리오'!$J$3-'d_시나리오'!$I$3))))</f>
        <v/>
      </c>
      <c r="K1144">
        <f>RAND()</f>
        <v/>
      </c>
      <c r="L1144">
        <f>IF('d_시나리오'!$J$4='d_시나리오'!$H$4,'d_시나리오'!$I$4,IF(K1144&lt;('d_시나리오'!$I$4-'d_시나리오'!$H$4)/('d_시나리오'!$J$4-'d_시나리오'!$H$4),'d_시나리오'!$H$4+SQRT(K1144*('d_시나리오'!$J$4-'d_시나리오'!$H$4)*('d_시나리오'!$I$4-'d_시나리오'!$H$4)),'d_시나리오'!$J$4-SQRT((1-K1144)*('d_시나리오'!$J$4-'d_시나리오'!$H$4)*('d_시나리오'!$J$4-'d_시나리오'!$I$4))))</f>
        <v/>
      </c>
      <c r="M1144">
        <f>RAND()</f>
        <v/>
      </c>
      <c r="N1144">
        <f>IF('d_시나리오'!$J$5='d_시나리오'!$H$5,'d_시나리오'!$I$5,IF(M1144&lt;('d_시나리오'!$I$5-'d_시나리오'!$H$5)/('d_시나리오'!$J$5-'d_시나리오'!$H$5),'d_시나리오'!$H$5+SQRT(M1144*('d_시나리오'!$J$5-'d_시나리오'!$H$5)*('d_시나리오'!$I$5-'d_시나리오'!$H$5)),'d_시나리오'!$J$5-SQRT((1-M1144)*('d_시나리오'!$J$5-'d_시나리오'!$H$5)*('d_시나리오'!$J$5-'d_시나리오'!$I$5))))</f>
        <v/>
      </c>
      <c r="O1144">
        <f>RAND()</f>
        <v/>
      </c>
      <c r="P1144">
        <f>IF('d_시나리오'!$J$6='d_시나리오'!$H$6,'d_시나리오'!$I$6,IF(O1144&lt;('d_시나리오'!$I$6-'d_시나리오'!$H$6)/('d_시나리오'!$J$6-'d_시나리오'!$H$6),'d_시나리오'!$H$6+SQRT(O1144*('d_시나리오'!$J$6-'d_시나리오'!$H$6)*('d_시나리오'!$I$6-'d_시나리오'!$H$6)),'d_시나리오'!$J$6-SQRT((1-O1144)*('d_시나리오'!$J$6-'d_시나리오'!$H$6)*('d_시나리오'!$J$6-'d_시나리오'!$I$6))))</f>
        <v/>
      </c>
      <c r="Q1144">
        <f>INDEX('d_분포'!$B$2:$B$57,RANDBETWEEN(1,56))</f>
        <v/>
      </c>
      <c r="R1144">
        <f>BETAINV(RAND(),5,5)</f>
        <v/>
      </c>
      <c r="S1144">
        <f>'d_고정'!$B$1*'6_기대효과'!$H$7*('d_시나리오'!$I$7/'d_고정'!$B$2)*B1144</f>
        <v/>
      </c>
      <c r="T1144">
        <f>S1144*D1144</f>
        <v/>
      </c>
      <c r="U1144">
        <f>S1144*F1144*H1144</f>
        <v/>
      </c>
      <c r="V1144">
        <f>S1144*F1144*(H1144-1)</f>
        <v/>
      </c>
      <c r="W1144">
        <f>U1144*J1144</f>
        <v/>
      </c>
      <c r="X1144">
        <f>T1144+W1144</f>
        <v/>
      </c>
      <c r="Y1144">
        <f>(T1144*E1144+W1144*L1144)*(1-R1144-'d_고정'!$B$13)</f>
        <v/>
      </c>
      <c r="Z1144">
        <f>(U1144*N1144*Q1144+'d_고정'!$B$3*('6_기대효과'!$H$7/8)*Q1144*'d_고정'!$B$10*P1144*('6_기대효과'!$K$7/'d_고정'!$B$9))*(1-R1144)</f>
        <v/>
      </c>
      <c r="AA1144">
        <f>W1144*L1144*(1-R1144-'d_고정'!$B$13)+U1144*MAX(N1144-'d_고정'!$B$10*P1144*('6_기대효과'!$K$7/'d_고정'!$B$9),0)*Q1144*(1-R1144)</f>
        <v/>
      </c>
      <c r="AB1144">
        <f>Y1144+Z1144</f>
        <v/>
      </c>
      <c r="AC1144">
        <f>Y1144/('d_고정'!$B$5*'6_기대효과'!$H$7/8)/'d_고정'!$B$6</f>
        <v/>
      </c>
      <c r="AD1144">
        <f>Y1144/('d_고정'!$B$8*'6_기대효과'!$H$7/8)</f>
        <v/>
      </c>
    </row>
    <row r="1145">
      <c r="A1145">
        <f>RAND()</f>
        <v/>
      </c>
      <c r="B1145">
        <f>IF('d_시나리오'!$J$2='d_시나리오'!$H$2,'d_시나리오'!$I$2,IF(A1145&lt;('d_시나리오'!$I$2-'d_시나리오'!$H$2)/('d_시나리오'!$J$2-'d_시나리오'!$H$2),'d_시나리오'!$H$2+SQRT(A1145*('d_시나리오'!$J$2-'d_시나리오'!$H$2)*('d_시나리오'!$I$2-'d_시나리오'!$H$2)),'d_시나리오'!$J$2-SQRT((1-A1145)*('d_시나리오'!$J$2-'d_시나리오'!$H$2)*('d_시나리오'!$J$2-'d_시나리오'!$I$2))))</f>
        <v/>
      </c>
      <c r="C1145">
        <f>RAND()</f>
        <v/>
      </c>
      <c r="D1145">
        <f>BETAINV(RAND(),IF(C1145&lt;'d_고정'!$B$26,'d_고정'!$B$23,'d_고정'!$B$16)+1,'d_고정'!$B$17-IF(C1145&lt;'d_고정'!$B$26,'d_고정'!$B$23,'d_고정'!$B$16)+1)*('d_고정'!$B$14+('d_고정'!$B$15-'d_고정'!$B$14)*RAND())</f>
        <v/>
      </c>
      <c r="E1145">
        <f>INDEX('d_분포'!$A$2:$A$28,RANDBETWEEN(1,27))</f>
        <v/>
      </c>
      <c r="F1145">
        <f>INDEX('d_분포'!$C$2:$C$5,RANDBETWEEN(1,4))*(0.9+0.2*RAND())</f>
        <v/>
      </c>
      <c r="G1145">
        <f>RAND()</f>
        <v/>
      </c>
      <c r="H1145">
        <f>(F1145+(1-F1145)*('d_고정'!$B$22*BETAINV(RAND(),IF(G1145&lt;'d_고정'!$B$26,'d_고정'!$B$25,'d_고정'!$B$20)+1,'d_고정'!$B$21-IF(G1145&lt;'d_고정'!$B$26,'d_고정'!$B$25,'d_고정'!$B$20)+1)+(1-'d_고정'!$B$22)*BETAINV(RAND(),IF(G1145&lt;'d_고정'!$B$26,'d_고정'!$B$24,'d_고정'!$B$18)+1,'d_고정'!$B$19-IF(G1145&lt;'d_고정'!$B$26,'d_고정'!$B$24,'d_고정'!$B$18)+1))*('d_고정'!$B$14+('d_고정'!$B$15-'d_고정'!$B$14)*RAND()))/F1145</f>
        <v/>
      </c>
      <c r="I1145">
        <f>RAND()</f>
        <v/>
      </c>
      <c r="J1145">
        <f>IF('d_시나리오'!$J$3='d_시나리오'!$H$3,'d_시나리오'!$I$3,IF(I1145&lt;('d_시나리오'!$I$3-'d_시나리오'!$H$3)/('d_시나리오'!$J$3-'d_시나리오'!$H$3),'d_시나리오'!$H$3+SQRT(I1145*('d_시나리오'!$J$3-'d_시나리오'!$H$3)*('d_시나리오'!$I$3-'d_시나리오'!$H$3)),'d_시나리오'!$J$3-SQRT((1-I1145)*('d_시나리오'!$J$3-'d_시나리오'!$H$3)*('d_시나리오'!$J$3-'d_시나리오'!$I$3))))</f>
        <v/>
      </c>
      <c r="K1145">
        <f>RAND()</f>
        <v/>
      </c>
      <c r="L1145">
        <f>IF('d_시나리오'!$J$4='d_시나리오'!$H$4,'d_시나리오'!$I$4,IF(K1145&lt;('d_시나리오'!$I$4-'d_시나리오'!$H$4)/('d_시나리오'!$J$4-'d_시나리오'!$H$4),'d_시나리오'!$H$4+SQRT(K1145*('d_시나리오'!$J$4-'d_시나리오'!$H$4)*('d_시나리오'!$I$4-'d_시나리오'!$H$4)),'d_시나리오'!$J$4-SQRT((1-K1145)*('d_시나리오'!$J$4-'d_시나리오'!$H$4)*('d_시나리오'!$J$4-'d_시나리오'!$I$4))))</f>
        <v/>
      </c>
      <c r="M1145">
        <f>RAND()</f>
        <v/>
      </c>
      <c r="N1145">
        <f>IF('d_시나리오'!$J$5='d_시나리오'!$H$5,'d_시나리오'!$I$5,IF(M1145&lt;('d_시나리오'!$I$5-'d_시나리오'!$H$5)/('d_시나리오'!$J$5-'d_시나리오'!$H$5),'d_시나리오'!$H$5+SQRT(M1145*('d_시나리오'!$J$5-'d_시나리오'!$H$5)*('d_시나리오'!$I$5-'d_시나리오'!$H$5)),'d_시나리오'!$J$5-SQRT((1-M1145)*('d_시나리오'!$J$5-'d_시나리오'!$H$5)*('d_시나리오'!$J$5-'d_시나리오'!$I$5))))</f>
        <v/>
      </c>
      <c r="O1145">
        <f>RAND()</f>
        <v/>
      </c>
      <c r="P1145">
        <f>IF('d_시나리오'!$J$6='d_시나리오'!$H$6,'d_시나리오'!$I$6,IF(O1145&lt;('d_시나리오'!$I$6-'d_시나리오'!$H$6)/('d_시나리오'!$J$6-'d_시나리오'!$H$6),'d_시나리오'!$H$6+SQRT(O1145*('d_시나리오'!$J$6-'d_시나리오'!$H$6)*('d_시나리오'!$I$6-'d_시나리오'!$H$6)),'d_시나리오'!$J$6-SQRT((1-O1145)*('d_시나리오'!$J$6-'d_시나리오'!$H$6)*('d_시나리오'!$J$6-'d_시나리오'!$I$6))))</f>
        <v/>
      </c>
      <c r="Q1145">
        <f>INDEX('d_분포'!$B$2:$B$57,RANDBETWEEN(1,56))</f>
        <v/>
      </c>
      <c r="R1145">
        <f>BETAINV(RAND(),5,5)</f>
        <v/>
      </c>
      <c r="S1145">
        <f>'d_고정'!$B$1*'6_기대효과'!$H$7*('d_시나리오'!$I$7/'d_고정'!$B$2)*B1145</f>
        <v/>
      </c>
      <c r="T1145">
        <f>S1145*D1145</f>
        <v/>
      </c>
      <c r="U1145">
        <f>S1145*F1145*H1145</f>
        <v/>
      </c>
      <c r="V1145">
        <f>S1145*F1145*(H1145-1)</f>
        <v/>
      </c>
      <c r="W1145">
        <f>U1145*J1145</f>
        <v/>
      </c>
      <c r="X1145">
        <f>T1145+W1145</f>
        <v/>
      </c>
      <c r="Y1145">
        <f>(T1145*E1145+W1145*L1145)*(1-R1145-'d_고정'!$B$13)</f>
        <v/>
      </c>
      <c r="Z1145">
        <f>(U1145*N1145*Q1145+'d_고정'!$B$3*('6_기대효과'!$H$7/8)*Q1145*'d_고정'!$B$10*P1145*('6_기대효과'!$K$7/'d_고정'!$B$9))*(1-R1145)</f>
        <v/>
      </c>
      <c r="AA1145">
        <f>W1145*L1145*(1-R1145-'d_고정'!$B$13)+U1145*MAX(N1145-'d_고정'!$B$10*P1145*('6_기대효과'!$K$7/'d_고정'!$B$9),0)*Q1145*(1-R1145)</f>
        <v/>
      </c>
      <c r="AB1145">
        <f>Y1145+Z1145</f>
        <v/>
      </c>
      <c r="AC1145">
        <f>Y1145/('d_고정'!$B$5*'6_기대효과'!$H$7/8)/'d_고정'!$B$6</f>
        <v/>
      </c>
      <c r="AD1145">
        <f>Y1145/('d_고정'!$B$8*'6_기대효과'!$H$7/8)</f>
        <v/>
      </c>
    </row>
    <row r="1146">
      <c r="A1146">
        <f>RAND()</f>
        <v/>
      </c>
      <c r="B1146">
        <f>IF('d_시나리오'!$J$2='d_시나리오'!$H$2,'d_시나리오'!$I$2,IF(A1146&lt;('d_시나리오'!$I$2-'d_시나리오'!$H$2)/('d_시나리오'!$J$2-'d_시나리오'!$H$2),'d_시나리오'!$H$2+SQRT(A1146*('d_시나리오'!$J$2-'d_시나리오'!$H$2)*('d_시나리오'!$I$2-'d_시나리오'!$H$2)),'d_시나리오'!$J$2-SQRT((1-A1146)*('d_시나리오'!$J$2-'d_시나리오'!$H$2)*('d_시나리오'!$J$2-'d_시나리오'!$I$2))))</f>
        <v/>
      </c>
      <c r="C1146">
        <f>RAND()</f>
        <v/>
      </c>
      <c r="D1146">
        <f>BETAINV(RAND(),IF(C1146&lt;'d_고정'!$B$26,'d_고정'!$B$23,'d_고정'!$B$16)+1,'d_고정'!$B$17-IF(C1146&lt;'d_고정'!$B$26,'d_고정'!$B$23,'d_고정'!$B$16)+1)*('d_고정'!$B$14+('d_고정'!$B$15-'d_고정'!$B$14)*RAND())</f>
        <v/>
      </c>
      <c r="E1146">
        <f>INDEX('d_분포'!$A$2:$A$28,RANDBETWEEN(1,27))</f>
        <v/>
      </c>
      <c r="F1146">
        <f>INDEX('d_분포'!$C$2:$C$5,RANDBETWEEN(1,4))*(0.9+0.2*RAND())</f>
        <v/>
      </c>
      <c r="G1146">
        <f>RAND()</f>
        <v/>
      </c>
      <c r="H1146">
        <f>(F1146+(1-F1146)*('d_고정'!$B$22*BETAINV(RAND(),IF(G1146&lt;'d_고정'!$B$26,'d_고정'!$B$25,'d_고정'!$B$20)+1,'d_고정'!$B$21-IF(G1146&lt;'d_고정'!$B$26,'d_고정'!$B$25,'d_고정'!$B$20)+1)+(1-'d_고정'!$B$22)*BETAINV(RAND(),IF(G1146&lt;'d_고정'!$B$26,'d_고정'!$B$24,'d_고정'!$B$18)+1,'d_고정'!$B$19-IF(G1146&lt;'d_고정'!$B$26,'d_고정'!$B$24,'d_고정'!$B$18)+1))*('d_고정'!$B$14+('d_고정'!$B$15-'d_고정'!$B$14)*RAND()))/F1146</f>
        <v/>
      </c>
      <c r="I1146">
        <f>RAND()</f>
        <v/>
      </c>
      <c r="J1146">
        <f>IF('d_시나리오'!$J$3='d_시나리오'!$H$3,'d_시나리오'!$I$3,IF(I1146&lt;('d_시나리오'!$I$3-'d_시나리오'!$H$3)/('d_시나리오'!$J$3-'d_시나리오'!$H$3),'d_시나리오'!$H$3+SQRT(I1146*('d_시나리오'!$J$3-'d_시나리오'!$H$3)*('d_시나리오'!$I$3-'d_시나리오'!$H$3)),'d_시나리오'!$J$3-SQRT((1-I1146)*('d_시나리오'!$J$3-'d_시나리오'!$H$3)*('d_시나리오'!$J$3-'d_시나리오'!$I$3))))</f>
        <v/>
      </c>
      <c r="K1146">
        <f>RAND()</f>
        <v/>
      </c>
      <c r="L1146">
        <f>IF('d_시나리오'!$J$4='d_시나리오'!$H$4,'d_시나리오'!$I$4,IF(K1146&lt;('d_시나리오'!$I$4-'d_시나리오'!$H$4)/('d_시나리오'!$J$4-'d_시나리오'!$H$4),'d_시나리오'!$H$4+SQRT(K1146*('d_시나리오'!$J$4-'d_시나리오'!$H$4)*('d_시나리오'!$I$4-'d_시나리오'!$H$4)),'d_시나리오'!$J$4-SQRT((1-K1146)*('d_시나리오'!$J$4-'d_시나리오'!$H$4)*('d_시나리오'!$J$4-'d_시나리오'!$I$4))))</f>
        <v/>
      </c>
      <c r="M1146">
        <f>RAND()</f>
        <v/>
      </c>
      <c r="N1146">
        <f>IF('d_시나리오'!$J$5='d_시나리오'!$H$5,'d_시나리오'!$I$5,IF(M1146&lt;('d_시나리오'!$I$5-'d_시나리오'!$H$5)/('d_시나리오'!$J$5-'d_시나리오'!$H$5),'d_시나리오'!$H$5+SQRT(M1146*('d_시나리오'!$J$5-'d_시나리오'!$H$5)*('d_시나리오'!$I$5-'d_시나리오'!$H$5)),'d_시나리오'!$J$5-SQRT((1-M1146)*('d_시나리오'!$J$5-'d_시나리오'!$H$5)*('d_시나리오'!$J$5-'d_시나리오'!$I$5))))</f>
        <v/>
      </c>
      <c r="O1146">
        <f>RAND()</f>
        <v/>
      </c>
      <c r="P1146">
        <f>IF('d_시나리오'!$J$6='d_시나리오'!$H$6,'d_시나리오'!$I$6,IF(O1146&lt;('d_시나리오'!$I$6-'d_시나리오'!$H$6)/('d_시나리오'!$J$6-'d_시나리오'!$H$6),'d_시나리오'!$H$6+SQRT(O1146*('d_시나리오'!$J$6-'d_시나리오'!$H$6)*('d_시나리오'!$I$6-'d_시나리오'!$H$6)),'d_시나리오'!$J$6-SQRT((1-O1146)*('d_시나리오'!$J$6-'d_시나리오'!$H$6)*('d_시나리오'!$J$6-'d_시나리오'!$I$6))))</f>
        <v/>
      </c>
      <c r="Q1146">
        <f>INDEX('d_분포'!$B$2:$B$57,RANDBETWEEN(1,56))</f>
        <v/>
      </c>
      <c r="R1146">
        <f>BETAINV(RAND(),5,5)</f>
        <v/>
      </c>
      <c r="S1146">
        <f>'d_고정'!$B$1*'6_기대효과'!$H$7*('d_시나리오'!$I$7/'d_고정'!$B$2)*B1146</f>
        <v/>
      </c>
      <c r="T1146">
        <f>S1146*D1146</f>
        <v/>
      </c>
      <c r="U1146">
        <f>S1146*F1146*H1146</f>
        <v/>
      </c>
      <c r="V1146">
        <f>S1146*F1146*(H1146-1)</f>
        <v/>
      </c>
      <c r="W1146">
        <f>U1146*J1146</f>
        <v/>
      </c>
      <c r="X1146">
        <f>T1146+W1146</f>
        <v/>
      </c>
      <c r="Y1146">
        <f>(T1146*E1146+W1146*L1146)*(1-R1146-'d_고정'!$B$13)</f>
        <v/>
      </c>
      <c r="Z1146">
        <f>(U1146*N1146*Q1146+'d_고정'!$B$3*('6_기대효과'!$H$7/8)*Q1146*'d_고정'!$B$10*P1146*('6_기대효과'!$K$7/'d_고정'!$B$9))*(1-R1146)</f>
        <v/>
      </c>
      <c r="AA1146">
        <f>W1146*L1146*(1-R1146-'d_고정'!$B$13)+U1146*MAX(N1146-'d_고정'!$B$10*P1146*('6_기대효과'!$K$7/'d_고정'!$B$9),0)*Q1146*(1-R1146)</f>
        <v/>
      </c>
      <c r="AB1146">
        <f>Y1146+Z1146</f>
        <v/>
      </c>
      <c r="AC1146">
        <f>Y1146/('d_고정'!$B$5*'6_기대효과'!$H$7/8)/'d_고정'!$B$6</f>
        <v/>
      </c>
      <c r="AD1146">
        <f>Y1146/('d_고정'!$B$8*'6_기대효과'!$H$7/8)</f>
        <v/>
      </c>
    </row>
    <row r="1147">
      <c r="A1147">
        <f>RAND()</f>
        <v/>
      </c>
      <c r="B1147">
        <f>IF('d_시나리오'!$J$2='d_시나리오'!$H$2,'d_시나리오'!$I$2,IF(A1147&lt;('d_시나리오'!$I$2-'d_시나리오'!$H$2)/('d_시나리오'!$J$2-'d_시나리오'!$H$2),'d_시나리오'!$H$2+SQRT(A1147*('d_시나리오'!$J$2-'d_시나리오'!$H$2)*('d_시나리오'!$I$2-'d_시나리오'!$H$2)),'d_시나리오'!$J$2-SQRT((1-A1147)*('d_시나리오'!$J$2-'d_시나리오'!$H$2)*('d_시나리오'!$J$2-'d_시나리오'!$I$2))))</f>
        <v/>
      </c>
      <c r="C1147">
        <f>RAND()</f>
        <v/>
      </c>
      <c r="D1147">
        <f>BETAINV(RAND(),IF(C1147&lt;'d_고정'!$B$26,'d_고정'!$B$23,'d_고정'!$B$16)+1,'d_고정'!$B$17-IF(C1147&lt;'d_고정'!$B$26,'d_고정'!$B$23,'d_고정'!$B$16)+1)*('d_고정'!$B$14+('d_고정'!$B$15-'d_고정'!$B$14)*RAND())</f>
        <v/>
      </c>
      <c r="E1147">
        <f>INDEX('d_분포'!$A$2:$A$28,RANDBETWEEN(1,27))</f>
        <v/>
      </c>
      <c r="F1147">
        <f>INDEX('d_분포'!$C$2:$C$5,RANDBETWEEN(1,4))*(0.9+0.2*RAND())</f>
        <v/>
      </c>
      <c r="G1147">
        <f>RAND()</f>
        <v/>
      </c>
      <c r="H1147">
        <f>(F1147+(1-F1147)*('d_고정'!$B$22*BETAINV(RAND(),IF(G1147&lt;'d_고정'!$B$26,'d_고정'!$B$25,'d_고정'!$B$20)+1,'d_고정'!$B$21-IF(G1147&lt;'d_고정'!$B$26,'d_고정'!$B$25,'d_고정'!$B$20)+1)+(1-'d_고정'!$B$22)*BETAINV(RAND(),IF(G1147&lt;'d_고정'!$B$26,'d_고정'!$B$24,'d_고정'!$B$18)+1,'d_고정'!$B$19-IF(G1147&lt;'d_고정'!$B$26,'d_고정'!$B$24,'d_고정'!$B$18)+1))*('d_고정'!$B$14+('d_고정'!$B$15-'d_고정'!$B$14)*RAND()))/F1147</f>
        <v/>
      </c>
      <c r="I1147">
        <f>RAND()</f>
        <v/>
      </c>
      <c r="J1147">
        <f>IF('d_시나리오'!$J$3='d_시나리오'!$H$3,'d_시나리오'!$I$3,IF(I1147&lt;('d_시나리오'!$I$3-'d_시나리오'!$H$3)/('d_시나리오'!$J$3-'d_시나리오'!$H$3),'d_시나리오'!$H$3+SQRT(I1147*('d_시나리오'!$J$3-'d_시나리오'!$H$3)*('d_시나리오'!$I$3-'d_시나리오'!$H$3)),'d_시나리오'!$J$3-SQRT((1-I1147)*('d_시나리오'!$J$3-'d_시나리오'!$H$3)*('d_시나리오'!$J$3-'d_시나리오'!$I$3))))</f>
        <v/>
      </c>
      <c r="K1147">
        <f>RAND()</f>
        <v/>
      </c>
      <c r="L1147">
        <f>IF('d_시나리오'!$J$4='d_시나리오'!$H$4,'d_시나리오'!$I$4,IF(K1147&lt;('d_시나리오'!$I$4-'d_시나리오'!$H$4)/('d_시나리오'!$J$4-'d_시나리오'!$H$4),'d_시나리오'!$H$4+SQRT(K1147*('d_시나리오'!$J$4-'d_시나리오'!$H$4)*('d_시나리오'!$I$4-'d_시나리오'!$H$4)),'d_시나리오'!$J$4-SQRT((1-K1147)*('d_시나리오'!$J$4-'d_시나리오'!$H$4)*('d_시나리오'!$J$4-'d_시나리오'!$I$4))))</f>
        <v/>
      </c>
      <c r="M1147">
        <f>RAND()</f>
        <v/>
      </c>
      <c r="N1147">
        <f>IF('d_시나리오'!$J$5='d_시나리오'!$H$5,'d_시나리오'!$I$5,IF(M1147&lt;('d_시나리오'!$I$5-'d_시나리오'!$H$5)/('d_시나리오'!$J$5-'d_시나리오'!$H$5),'d_시나리오'!$H$5+SQRT(M1147*('d_시나리오'!$J$5-'d_시나리오'!$H$5)*('d_시나리오'!$I$5-'d_시나리오'!$H$5)),'d_시나리오'!$J$5-SQRT((1-M1147)*('d_시나리오'!$J$5-'d_시나리오'!$H$5)*('d_시나리오'!$J$5-'d_시나리오'!$I$5))))</f>
        <v/>
      </c>
      <c r="O1147">
        <f>RAND()</f>
        <v/>
      </c>
      <c r="P1147">
        <f>IF('d_시나리오'!$J$6='d_시나리오'!$H$6,'d_시나리오'!$I$6,IF(O1147&lt;('d_시나리오'!$I$6-'d_시나리오'!$H$6)/('d_시나리오'!$J$6-'d_시나리오'!$H$6),'d_시나리오'!$H$6+SQRT(O1147*('d_시나리오'!$J$6-'d_시나리오'!$H$6)*('d_시나리오'!$I$6-'d_시나리오'!$H$6)),'d_시나리오'!$J$6-SQRT((1-O1147)*('d_시나리오'!$J$6-'d_시나리오'!$H$6)*('d_시나리오'!$J$6-'d_시나리오'!$I$6))))</f>
        <v/>
      </c>
      <c r="Q1147">
        <f>INDEX('d_분포'!$B$2:$B$57,RANDBETWEEN(1,56))</f>
        <v/>
      </c>
      <c r="R1147">
        <f>BETAINV(RAND(),5,5)</f>
        <v/>
      </c>
      <c r="S1147">
        <f>'d_고정'!$B$1*'6_기대효과'!$H$7*('d_시나리오'!$I$7/'d_고정'!$B$2)*B1147</f>
        <v/>
      </c>
      <c r="T1147">
        <f>S1147*D1147</f>
        <v/>
      </c>
      <c r="U1147">
        <f>S1147*F1147*H1147</f>
        <v/>
      </c>
      <c r="V1147">
        <f>S1147*F1147*(H1147-1)</f>
        <v/>
      </c>
      <c r="W1147">
        <f>U1147*J1147</f>
        <v/>
      </c>
      <c r="X1147">
        <f>T1147+W1147</f>
        <v/>
      </c>
      <c r="Y1147">
        <f>(T1147*E1147+W1147*L1147)*(1-R1147-'d_고정'!$B$13)</f>
        <v/>
      </c>
      <c r="Z1147">
        <f>(U1147*N1147*Q1147+'d_고정'!$B$3*('6_기대효과'!$H$7/8)*Q1147*'d_고정'!$B$10*P1147*('6_기대효과'!$K$7/'d_고정'!$B$9))*(1-R1147)</f>
        <v/>
      </c>
      <c r="AA1147">
        <f>W1147*L1147*(1-R1147-'d_고정'!$B$13)+U1147*MAX(N1147-'d_고정'!$B$10*P1147*('6_기대효과'!$K$7/'d_고정'!$B$9),0)*Q1147*(1-R1147)</f>
        <v/>
      </c>
      <c r="AB1147">
        <f>Y1147+Z1147</f>
        <v/>
      </c>
      <c r="AC1147">
        <f>Y1147/('d_고정'!$B$5*'6_기대효과'!$H$7/8)/'d_고정'!$B$6</f>
        <v/>
      </c>
      <c r="AD1147">
        <f>Y1147/('d_고정'!$B$8*'6_기대효과'!$H$7/8)</f>
        <v/>
      </c>
    </row>
    <row r="1148">
      <c r="A1148">
        <f>RAND()</f>
        <v/>
      </c>
      <c r="B1148">
        <f>IF('d_시나리오'!$J$2='d_시나리오'!$H$2,'d_시나리오'!$I$2,IF(A1148&lt;('d_시나리오'!$I$2-'d_시나리오'!$H$2)/('d_시나리오'!$J$2-'d_시나리오'!$H$2),'d_시나리오'!$H$2+SQRT(A1148*('d_시나리오'!$J$2-'d_시나리오'!$H$2)*('d_시나리오'!$I$2-'d_시나리오'!$H$2)),'d_시나리오'!$J$2-SQRT((1-A1148)*('d_시나리오'!$J$2-'d_시나리오'!$H$2)*('d_시나리오'!$J$2-'d_시나리오'!$I$2))))</f>
        <v/>
      </c>
      <c r="C1148">
        <f>RAND()</f>
        <v/>
      </c>
      <c r="D1148">
        <f>BETAINV(RAND(),IF(C1148&lt;'d_고정'!$B$26,'d_고정'!$B$23,'d_고정'!$B$16)+1,'d_고정'!$B$17-IF(C1148&lt;'d_고정'!$B$26,'d_고정'!$B$23,'d_고정'!$B$16)+1)*('d_고정'!$B$14+('d_고정'!$B$15-'d_고정'!$B$14)*RAND())</f>
        <v/>
      </c>
      <c r="E1148">
        <f>INDEX('d_분포'!$A$2:$A$28,RANDBETWEEN(1,27))</f>
        <v/>
      </c>
      <c r="F1148">
        <f>INDEX('d_분포'!$C$2:$C$5,RANDBETWEEN(1,4))*(0.9+0.2*RAND())</f>
        <v/>
      </c>
      <c r="G1148">
        <f>RAND()</f>
        <v/>
      </c>
      <c r="H1148">
        <f>(F1148+(1-F1148)*('d_고정'!$B$22*BETAINV(RAND(),IF(G1148&lt;'d_고정'!$B$26,'d_고정'!$B$25,'d_고정'!$B$20)+1,'d_고정'!$B$21-IF(G1148&lt;'d_고정'!$B$26,'d_고정'!$B$25,'d_고정'!$B$20)+1)+(1-'d_고정'!$B$22)*BETAINV(RAND(),IF(G1148&lt;'d_고정'!$B$26,'d_고정'!$B$24,'d_고정'!$B$18)+1,'d_고정'!$B$19-IF(G1148&lt;'d_고정'!$B$26,'d_고정'!$B$24,'d_고정'!$B$18)+1))*('d_고정'!$B$14+('d_고정'!$B$15-'d_고정'!$B$14)*RAND()))/F1148</f>
        <v/>
      </c>
      <c r="I1148">
        <f>RAND()</f>
        <v/>
      </c>
      <c r="J1148">
        <f>IF('d_시나리오'!$J$3='d_시나리오'!$H$3,'d_시나리오'!$I$3,IF(I1148&lt;('d_시나리오'!$I$3-'d_시나리오'!$H$3)/('d_시나리오'!$J$3-'d_시나리오'!$H$3),'d_시나리오'!$H$3+SQRT(I1148*('d_시나리오'!$J$3-'d_시나리오'!$H$3)*('d_시나리오'!$I$3-'d_시나리오'!$H$3)),'d_시나리오'!$J$3-SQRT((1-I1148)*('d_시나리오'!$J$3-'d_시나리오'!$H$3)*('d_시나리오'!$J$3-'d_시나리오'!$I$3))))</f>
        <v/>
      </c>
      <c r="K1148">
        <f>RAND()</f>
        <v/>
      </c>
      <c r="L1148">
        <f>IF('d_시나리오'!$J$4='d_시나리오'!$H$4,'d_시나리오'!$I$4,IF(K1148&lt;('d_시나리오'!$I$4-'d_시나리오'!$H$4)/('d_시나리오'!$J$4-'d_시나리오'!$H$4),'d_시나리오'!$H$4+SQRT(K1148*('d_시나리오'!$J$4-'d_시나리오'!$H$4)*('d_시나리오'!$I$4-'d_시나리오'!$H$4)),'d_시나리오'!$J$4-SQRT((1-K1148)*('d_시나리오'!$J$4-'d_시나리오'!$H$4)*('d_시나리오'!$J$4-'d_시나리오'!$I$4))))</f>
        <v/>
      </c>
      <c r="M1148">
        <f>RAND()</f>
        <v/>
      </c>
      <c r="N1148">
        <f>IF('d_시나리오'!$J$5='d_시나리오'!$H$5,'d_시나리오'!$I$5,IF(M1148&lt;('d_시나리오'!$I$5-'d_시나리오'!$H$5)/('d_시나리오'!$J$5-'d_시나리오'!$H$5),'d_시나리오'!$H$5+SQRT(M1148*('d_시나리오'!$J$5-'d_시나리오'!$H$5)*('d_시나리오'!$I$5-'d_시나리오'!$H$5)),'d_시나리오'!$J$5-SQRT((1-M1148)*('d_시나리오'!$J$5-'d_시나리오'!$H$5)*('d_시나리오'!$J$5-'d_시나리오'!$I$5))))</f>
        <v/>
      </c>
      <c r="O1148">
        <f>RAND()</f>
        <v/>
      </c>
      <c r="P1148">
        <f>IF('d_시나리오'!$J$6='d_시나리오'!$H$6,'d_시나리오'!$I$6,IF(O1148&lt;('d_시나리오'!$I$6-'d_시나리오'!$H$6)/('d_시나리오'!$J$6-'d_시나리오'!$H$6),'d_시나리오'!$H$6+SQRT(O1148*('d_시나리오'!$J$6-'d_시나리오'!$H$6)*('d_시나리오'!$I$6-'d_시나리오'!$H$6)),'d_시나리오'!$J$6-SQRT((1-O1148)*('d_시나리오'!$J$6-'d_시나리오'!$H$6)*('d_시나리오'!$J$6-'d_시나리오'!$I$6))))</f>
        <v/>
      </c>
      <c r="Q1148">
        <f>INDEX('d_분포'!$B$2:$B$57,RANDBETWEEN(1,56))</f>
        <v/>
      </c>
      <c r="R1148">
        <f>BETAINV(RAND(),5,5)</f>
        <v/>
      </c>
      <c r="S1148">
        <f>'d_고정'!$B$1*'6_기대효과'!$H$7*('d_시나리오'!$I$7/'d_고정'!$B$2)*B1148</f>
        <v/>
      </c>
      <c r="T1148">
        <f>S1148*D1148</f>
        <v/>
      </c>
      <c r="U1148">
        <f>S1148*F1148*H1148</f>
        <v/>
      </c>
      <c r="V1148">
        <f>S1148*F1148*(H1148-1)</f>
        <v/>
      </c>
      <c r="W1148">
        <f>U1148*J1148</f>
        <v/>
      </c>
      <c r="X1148">
        <f>T1148+W1148</f>
        <v/>
      </c>
      <c r="Y1148">
        <f>(T1148*E1148+W1148*L1148)*(1-R1148-'d_고정'!$B$13)</f>
        <v/>
      </c>
      <c r="Z1148">
        <f>(U1148*N1148*Q1148+'d_고정'!$B$3*('6_기대효과'!$H$7/8)*Q1148*'d_고정'!$B$10*P1148*('6_기대효과'!$K$7/'d_고정'!$B$9))*(1-R1148)</f>
        <v/>
      </c>
      <c r="AA1148">
        <f>W1148*L1148*(1-R1148-'d_고정'!$B$13)+U1148*MAX(N1148-'d_고정'!$B$10*P1148*('6_기대효과'!$K$7/'d_고정'!$B$9),0)*Q1148*(1-R1148)</f>
        <v/>
      </c>
      <c r="AB1148">
        <f>Y1148+Z1148</f>
        <v/>
      </c>
      <c r="AC1148">
        <f>Y1148/('d_고정'!$B$5*'6_기대효과'!$H$7/8)/'d_고정'!$B$6</f>
        <v/>
      </c>
      <c r="AD1148">
        <f>Y1148/('d_고정'!$B$8*'6_기대효과'!$H$7/8)</f>
        <v/>
      </c>
    </row>
    <row r="1149">
      <c r="A1149">
        <f>RAND()</f>
        <v/>
      </c>
      <c r="B1149">
        <f>IF('d_시나리오'!$J$2='d_시나리오'!$H$2,'d_시나리오'!$I$2,IF(A1149&lt;('d_시나리오'!$I$2-'d_시나리오'!$H$2)/('d_시나리오'!$J$2-'d_시나리오'!$H$2),'d_시나리오'!$H$2+SQRT(A1149*('d_시나리오'!$J$2-'d_시나리오'!$H$2)*('d_시나리오'!$I$2-'d_시나리오'!$H$2)),'d_시나리오'!$J$2-SQRT((1-A1149)*('d_시나리오'!$J$2-'d_시나리오'!$H$2)*('d_시나리오'!$J$2-'d_시나리오'!$I$2))))</f>
        <v/>
      </c>
      <c r="C1149">
        <f>RAND()</f>
        <v/>
      </c>
      <c r="D1149">
        <f>BETAINV(RAND(),IF(C1149&lt;'d_고정'!$B$26,'d_고정'!$B$23,'d_고정'!$B$16)+1,'d_고정'!$B$17-IF(C1149&lt;'d_고정'!$B$26,'d_고정'!$B$23,'d_고정'!$B$16)+1)*('d_고정'!$B$14+('d_고정'!$B$15-'d_고정'!$B$14)*RAND())</f>
        <v/>
      </c>
      <c r="E1149">
        <f>INDEX('d_분포'!$A$2:$A$28,RANDBETWEEN(1,27))</f>
        <v/>
      </c>
      <c r="F1149">
        <f>INDEX('d_분포'!$C$2:$C$5,RANDBETWEEN(1,4))*(0.9+0.2*RAND())</f>
        <v/>
      </c>
      <c r="G1149">
        <f>RAND()</f>
        <v/>
      </c>
      <c r="H1149">
        <f>(F1149+(1-F1149)*('d_고정'!$B$22*BETAINV(RAND(),IF(G1149&lt;'d_고정'!$B$26,'d_고정'!$B$25,'d_고정'!$B$20)+1,'d_고정'!$B$21-IF(G1149&lt;'d_고정'!$B$26,'d_고정'!$B$25,'d_고정'!$B$20)+1)+(1-'d_고정'!$B$22)*BETAINV(RAND(),IF(G1149&lt;'d_고정'!$B$26,'d_고정'!$B$24,'d_고정'!$B$18)+1,'d_고정'!$B$19-IF(G1149&lt;'d_고정'!$B$26,'d_고정'!$B$24,'d_고정'!$B$18)+1))*('d_고정'!$B$14+('d_고정'!$B$15-'d_고정'!$B$14)*RAND()))/F1149</f>
        <v/>
      </c>
      <c r="I1149">
        <f>RAND()</f>
        <v/>
      </c>
      <c r="J1149">
        <f>IF('d_시나리오'!$J$3='d_시나리오'!$H$3,'d_시나리오'!$I$3,IF(I1149&lt;('d_시나리오'!$I$3-'d_시나리오'!$H$3)/('d_시나리오'!$J$3-'d_시나리오'!$H$3),'d_시나리오'!$H$3+SQRT(I1149*('d_시나리오'!$J$3-'d_시나리오'!$H$3)*('d_시나리오'!$I$3-'d_시나리오'!$H$3)),'d_시나리오'!$J$3-SQRT((1-I1149)*('d_시나리오'!$J$3-'d_시나리오'!$H$3)*('d_시나리오'!$J$3-'d_시나리오'!$I$3))))</f>
        <v/>
      </c>
      <c r="K1149">
        <f>RAND()</f>
        <v/>
      </c>
      <c r="L1149">
        <f>IF('d_시나리오'!$J$4='d_시나리오'!$H$4,'d_시나리오'!$I$4,IF(K1149&lt;('d_시나리오'!$I$4-'d_시나리오'!$H$4)/('d_시나리오'!$J$4-'d_시나리오'!$H$4),'d_시나리오'!$H$4+SQRT(K1149*('d_시나리오'!$J$4-'d_시나리오'!$H$4)*('d_시나리오'!$I$4-'d_시나리오'!$H$4)),'d_시나리오'!$J$4-SQRT((1-K1149)*('d_시나리오'!$J$4-'d_시나리오'!$H$4)*('d_시나리오'!$J$4-'d_시나리오'!$I$4))))</f>
        <v/>
      </c>
      <c r="M1149">
        <f>RAND()</f>
        <v/>
      </c>
      <c r="N1149">
        <f>IF('d_시나리오'!$J$5='d_시나리오'!$H$5,'d_시나리오'!$I$5,IF(M1149&lt;('d_시나리오'!$I$5-'d_시나리오'!$H$5)/('d_시나리오'!$J$5-'d_시나리오'!$H$5),'d_시나리오'!$H$5+SQRT(M1149*('d_시나리오'!$J$5-'d_시나리오'!$H$5)*('d_시나리오'!$I$5-'d_시나리오'!$H$5)),'d_시나리오'!$J$5-SQRT((1-M1149)*('d_시나리오'!$J$5-'d_시나리오'!$H$5)*('d_시나리오'!$J$5-'d_시나리오'!$I$5))))</f>
        <v/>
      </c>
      <c r="O1149">
        <f>RAND()</f>
        <v/>
      </c>
      <c r="P1149">
        <f>IF('d_시나리오'!$J$6='d_시나리오'!$H$6,'d_시나리오'!$I$6,IF(O1149&lt;('d_시나리오'!$I$6-'d_시나리오'!$H$6)/('d_시나리오'!$J$6-'d_시나리오'!$H$6),'d_시나리오'!$H$6+SQRT(O1149*('d_시나리오'!$J$6-'d_시나리오'!$H$6)*('d_시나리오'!$I$6-'d_시나리오'!$H$6)),'d_시나리오'!$J$6-SQRT((1-O1149)*('d_시나리오'!$J$6-'d_시나리오'!$H$6)*('d_시나리오'!$J$6-'d_시나리오'!$I$6))))</f>
        <v/>
      </c>
      <c r="Q1149">
        <f>INDEX('d_분포'!$B$2:$B$57,RANDBETWEEN(1,56))</f>
        <v/>
      </c>
      <c r="R1149">
        <f>BETAINV(RAND(),5,5)</f>
        <v/>
      </c>
      <c r="S1149">
        <f>'d_고정'!$B$1*'6_기대효과'!$H$7*('d_시나리오'!$I$7/'d_고정'!$B$2)*B1149</f>
        <v/>
      </c>
      <c r="T1149">
        <f>S1149*D1149</f>
        <v/>
      </c>
      <c r="U1149">
        <f>S1149*F1149*H1149</f>
        <v/>
      </c>
      <c r="V1149">
        <f>S1149*F1149*(H1149-1)</f>
        <v/>
      </c>
      <c r="W1149">
        <f>U1149*J1149</f>
        <v/>
      </c>
      <c r="X1149">
        <f>T1149+W1149</f>
        <v/>
      </c>
      <c r="Y1149">
        <f>(T1149*E1149+W1149*L1149)*(1-R1149-'d_고정'!$B$13)</f>
        <v/>
      </c>
      <c r="Z1149">
        <f>(U1149*N1149*Q1149+'d_고정'!$B$3*('6_기대효과'!$H$7/8)*Q1149*'d_고정'!$B$10*P1149*('6_기대효과'!$K$7/'d_고정'!$B$9))*(1-R1149)</f>
        <v/>
      </c>
      <c r="AA1149">
        <f>W1149*L1149*(1-R1149-'d_고정'!$B$13)+U1149*MAX(N1149-'d_고정'!$B$10*P1149*('6_기대효과'!$K$7/'d_고정'!$B$9),0)*Q1149*(1-R1149)</f>
        <v/>
      </c>
      <c r="AB1149">
        <f>Y1149+Z1149</f>
        <v/>
      </c>
      <c r="AC1149">
        <f>Y1149/('d_고정'!$B$5*'6_기대효과'!$H$7/8)/'d_고정'!$B$6</f>
        <v/>
      </c>
      <c r="AD1149">
        <f>Y1149/('d_고정'!$B$8*'6_기대효과'!$H$7/8)</f>
        <v/>
      </c>
    </row>
    <row r="1150">
      <c r="A1150">
        <f>RAND()</f>
        <v/>
      </c>
      <c r="B1150">
        <f>IF('d_시나리오'!$J$2='d_시나리오'!$H$2,'d_시나리오'!$I$2,IF(A1150&lt;('d_시나리오'!$I$2-'d_시나리오'!$H$2)/('d_시나리오'!$J$2-'d_시나리오'!$H$2),'d_시나리오'!$H$2+SQRT(A1150*('d_시나리오'!$J$2-'d_시나리오'!$H$2)*('d_시나리오'!$I$2-'d_시나리오'!$H$2)),'d_시나리오'!$J$2-SQRT((1-A1150)*('d_시나리오'!$J$2-'d_시나리오'!$H$2)*('d_시나리오'!$J$2-'d_시나리오'!$I$2))))</f>
        <v/>
      </c>
      <c r="C1150">
        <f>RAND()</f>
        <v/>
      </c>
      <c r="D1150">
        <f>BETAINV(RAND(),IF(C1150&lt;'d_고정'!$B$26,'d_고정'!$B$23,'d_고정'!$B$16)+1,'d_고정'!$B$17-IF(C1150&lt;'d_고정'!$B$26,'d_고정'!$B$23,'d_고정'!$B$16)+1)*('d_고정'!$B$14+('d_고정'!$B$15-'d_고정'!$B$14)*RAND())</f>
        <v/>
      </c>
      <c r="E1150">
        <f>INDEX('d_분포'!$A$2:$A$28,RANDBETWEEN(1,27))</f>
        <v/>
      </c>
      <c r="F1150">
        <f>INDEX('d_분포'!$C$2:$C$5,RANDBETWEEN(1,4))*(0.9+0.2*RAND())</f>
        <v/>
      </c>
      <c r="G1150">
        <f>RAND()</f>
        <v/>
      </c>
      <c r="H1150">
        <f>(F1150+(1-F1150)*('d_고정'!$B$22*BETAINV(RAND(),IF(G1150&lt;'d_고정'!$B$26,'d_고정'!$B$25,'d_고정'!$B$20)+1,'d_고정'!$B$21-IF(G1150&lt;'d_고정'!$B$26,'d_고정'!$B$25,'d_고정'!$B$20)+1)+(1-'d_고정'!$B$22)*BETAINV(RAND(),IF(G1150&lt;'d_고정'!$B$26,'d_고정'!$B$24,'d_고정'!$B$18)+1,'d_고정'!$B$19-IF(G1150&lt;'d_고정'!$B$26,'d_고정'!$B$24,'d_고정'!$B$18)+1))*('d_고정'!$B$14+('d_고정'!$B$15-'d_고정'!$B$14)*RAND()))/F1150</f>
        <v/>
      </c>
      <c r="I1150">
        <f>RAND()</f>
        <v/>
      </c>
      <c r="J1150">
        <f>IF('d_시나리오'!$J$3='d_시나리오'!$H$3,'d_시나리오'!$I$3,IF(I1150&lt;('d_시나리오'!$I$3-'d_시나리오'!$H$3)/('d_시나리오'!$J$3-'d_시나리오'!$H$3),'d_시나리오'!$H$3+SQRT(I1150*('d_시나리오'!$J$3-'d_시나리오'!$H$3)*('d_시나리오'!$I$3-'d_시나리오'!$H$3)),'d_시나리오'!$J$3-SQRT((1-I1150)*('d_시나리오'!$J$3-'d_시나리오'!$H$3)*('d_시나리오'!$J$3-'d_시나리오'!$I$3))))</f>
        <v/>
      </c>
      <c r="K1150">
        <f>RAND()</f>
        <v/>
      </c>
      <c r="L1150">
        <f>IF('d_시나리오'!$J$4='d_시나리오'!$H$4,'d_시나리오'!$I$4,IF(K1150&lt;('d_시나리오'!$I$4-'d_시나리오'!$H$4)/('d_시나리오'!$J$4-'d_시나리오'!$H$4),'d_시나리오'!$H$4+SQRT(K1150*('d_시나리오'!$J$4-'d_시나리오'!$H$4)*('d_시나리오'!$I$4-'d_시나리오'!$H$4)),'d_시나리오'!$J$4-SQRT((1-K1150)*('d_시나리오'!$J$4-'d_시나리오'!$H$4)*('d_시나리오'!$J$4-'d_시나리오'!$I$4))))</f>
        <v/>
      </c>
      <c r="M1150">
        <f>RAND()</f>
        <v/>
      </c>
      <c r="N1150">
        <f>IF('d_시나리오'!$J$5='d_시나리오'!$H$5,'d_시나리오'!$I$5,IF(M1150&lt;('d_시나리오'!$I$5-'d_시나리오'!$H$5)/('d_시나리오'!$J$5-'d_시나리오'!$H$5),'d_시나리오'!$H$5+SQRT(M1150*('d_시나리오'!$J$5-'d_시나리오'!$H$5)*('d_시나리오'!$I$5-'d_시나리오'!$H$5)),'d_시나리오'!$J$5-SQRT((1-M1150)*('d_시나리오'!$J$5-'d_시나리오'!$H$5)*('d_시나리오'!$J$5-'d_시나리오'!$I$5))))</f>
        <v/>
      </c>
      <c r="O1150">
        <f>RAND()</f>
        <v/>
      </c>
      <c r="P1150">
        <f>IF('d_시나리오'!$J$6='d_시나리오'!$H$6,'d_시나리오'!$I$6,IF(O1150&lt;('d_시나리오'!$I$6-'d_시나리오'!$H$6)/('d_시나리오'!$J$6-'d_시나리오'!$H$6),'d_시나리오'!$H$6+SQRT(O1150*('d_시나리오'!$J$6-'d_시나리오'!$H$6)*('d_시나리오'!$I$6-'d_시나리오'!$H$6)),'d_시나리오'!$J$6-SQRT((1-O1150)*('d_시나리오'!$J$6-'d_시나리오'!$H$6)*('d_시나리오'!$J$6-'d_시나리오'!$I$6))))</f>
        <v/>
      </c>
      <c r="Q1150">
        <f>INDEX('d_분포'!$B$2:$B$57,RANDBETWEEN(1,56))</f>
        <v/>
      </c>
      <c r="R1150">
        <f>BETAINV(RAND(),5,5)</f>
        <v/>
      </c>
      <c r="S1150">
        <f>'d_고정'!$B$1*'6_기대효과'!$H$7*('d_시나리오'!$I$7/'d_고정'!$B$2)*B1150</f>
        <v/>
      </c>
      <c r="T1150">
        <f>S1150*D1150</f>
        <v/>
      </c>
      <c r="U1150">
        <f>S1150*F1150*H1150</f>
        <v/>
      </c>
      <c r="V1150">
        <f>S1150*F1150*(H1150-1)</f>
        <v/>
      </c>
      <c r="W1150">
        <f>U1150*J1150</f>
        <v/>
      </c>
      <c r="X1150">
        <f>T1150+W1150</f>
        <v/>
      </c>
      <c r="Y1150">
        <f>(T1150*E1150+W1150*L1150)*(1-R1150-'d_고정'!$B$13)</f>
        <v/>
      </c>
      <c r="Z1150">
        <f>(U1150*N1150*Q1150+'d_고정'!$B$3*('6_기대효과'!$H$7/8)*Q1150*'d_고정'!$B$10*P1150*('6_기대효과'!$K$7/'d_고정'!$B$9))*(1-R1150)</f>
        <v/>
      </c>
      <c r="AA1150">
        <f>W1150*L1150*(1-R1150-'d_고정'!$B$13)+U1150*MAX(N1150-'d_고정'!$B$10*P1150*('6_기대효과'!$K$7/'d_고정'!$B$9),0)*Q1150*(1-R1150)</f>
        <v/>
      </c>
      <c r="AB1150">
        <f>Y1150+Z1150</f>
        <v/>
      </c>
      <c r="AC1150">
        <f>Y1150/('d_고정'!$B$5*'6_기대효과'!$H$7/8)/'d_고정'!$B$6</f>
        <v/>
      </c>
      <c r="AD1150">
        <f>Y1150/('d_고정'!$B$8*'6_기대효과'!$H$7/8)</f>
        <v/>
      </c>
    </row>
    <row r="1151">
      <c r="A1151">
        <f>RAND()</f>
        <v/>
      </c>
      <c r="B1151">
        <f>IF('d_시나리오'!$J$2='d_시나리오'!$H$2,'d_시나리오'!$I$2,IF(A1151&lt;('d_시나리오'!$I$2-'d_시나리오'!$H$2)/('d_시나리오'!$J$2-'d_시나리오'!$H$2),'d_시나리오'!$H$2+SQRT(A1151*('d_시나리오'!$J$2-'d_시나리오'!$H$2)*('d_시나리오'!$I$2-'d_시나리오'!$H$2)),'d_시나리오'!$J$2-SQRT((1-A1151)*('d_시나리오'!$J$2-'d_시나리오'!$H$2)*('d_시나리오'!$J$2-'d_시나리오'!$I$2))))</f>
        <v/>
      </c>
      <c r="C1151">
        <f>RAND()</f>
        <v/>
      </c>
      <c r="D1151">
        <f>BETAINV(RAND(),IF(C1151&lt;'d_고정'!$B$26,'d_고정'!$B$23,'d_고정'!$B$16)+1,'d_고정'!$B$17-IF(C1151&lt;'d_고정'!$B$26,'d_고정'!$B$23,'d_고정'!$B$16)+1)*('d_고정'!$B$14+('d_고정'!$B$15-'d_고정'!$B$14)*RAND())</f>
        <v/>
      </c>
      <c r="E1151">
        <f>INDEX('d_분포'!$A$2:$A$28,RANDBETWEEN(1,27))</f>
        <v/>
      </c>
      <c r="F1151">
        <f>INDEX('d_분포'!$C$2:$C$5,RANDBETWEEN(1,4))*(0.9+0.2*RAND())</f>
        <v/>
      </c>
      <c r="G1151">
        <f>RAND()</f>
        <v/>
      </c>
      <c r="H1151">
        <f>(F1151+(1-F1151)*('d_고정'!$B$22*BETAINV(RAND(),IF(G1151&lt;'d_고정'!$B$26,'d_고정'!$B$25,'d_고정'!$B$20)+1,'d_고정'!$B$21-IF(G1151&lt;'d_고정'!$B$26,'d_고정'!$B$25,'d_고정'!$B$20)+1)+(1-'d_고정'!$B$22)*BETAINV(RAND(),IF(G1151&lt;'d_고정'!$B$26,'d_고정'!$B$24,'d_고정'!$B$18)+1,'d_고정'!$B$19-IF(G1151&lt;'d_고정'!$B$26,'d_고정'!$B$24,'d_고정'!$B$18)+1))*('d_고정'!$B$14+('d_고정'!$B$15-'d_고정'!$B$14)*RAND()))/F1151</f>
        <v/>
      </c>
      <c r="I1151">
        <f>RAND()</f>
        <v/>
      </c>
      <c r="J1151">
        <f>IF('d_시나리오'!$J$3='d_시나리오'!$H$3,'d_시나리오'!$I$3,IF(I1151&lt;('d_시나리오'!$I$3-'d_시나리오'!$H$3)/('d_시나리오'!$J$3-'d_시나리오'!$H$3),'d_시나리오'!$H$3+SQRT(I1151*('d_시나리오'!$J$3-'d_시나리오'!$H$3)*('d_시나리오'!$I$3-'d_시나리오'!$H$3)),'d_시나리오'!$J$3-SQRT((1-I1151)*('d_시나리오'!$J$3-'d_시나리오'!$H$3)*('d_시나리오'!$J$3-'d_시나리오'!$I$3))))</f>
        <v/>
      </c>
      <c r="K1151">
        <f>RAND()</f>
        <v/>
      </c>
      <c r="L1151">
        <f>IF('d_시나리오'!$J$4='d_시나리오'!$H$4,'d_시나리오'!$I$4,IF(K1151&lt;('d_시나리오'!$I$4-'d_시나리오'!$H$4)/('d_시나리오'!$J$4-'d_시나리오'!$H$4),'d_시나리오'!$H$4+SQRT(K1151*('d_시나리오'!$J$4-'d_시나리오'!$H$4)*('d_시나리오'!$I$4-'d_시나리오'!$H$4)),'d_시나리오'!$J$4-SQRT((1-K1151)*('d_시나리오'!$J$4-'d_시나리오'!$H$4)*('d_시나리오'!$J$4-'d_시나리오'!$I$4))))</f>
        <v/>
      </c>
      <c r="M1151">
        <f>RAND()</f>
        <v/>
      </c>
      <c r="N1151">
        <f>IF('d_시나리오'!$J$5='d_시나리오'!$H$5,'d_시나리오'!$I$5,IF(M1151&lt;('d_시나리오'!$I$5-'d_시나리오'!$H$5)/('d_시나리오'!$J$5-'d_시나리오'!$H$5),'d_시나리오'!$H$5+SQRT(M1151*('d_시나리오'!$J$5-'d_시나리오'!$H$5)*('d_시나리오'!$I$5-'d_시나리오'!$H$5)),'d_시나리오'!$J$5-SQRT((1-M1151)*('d_시나리오'!$J$5-'d_시나리오'!$H$5)*('d_시나리오'!$J$5-'d_시나리오'!$I$5))))</f>
        <v/>
      </c>
      <c r="O1151">
        <f>RAND()</f>
        <v/>
      </c>
      <c r="P1151">
        <f>IF('d_시나리오'!$J$6='d_시나리오'!$H$6,'d_시나리오'!$I$6,IF(O1151&lt;('d_시나리오'!$I$6-'d_시나리오'!$H$6)/('d_시나리오'!$J$6-'d_시나리오'!$H$6),'d_시나리오'!$H$6+SQRT(O1151*('d_시나리오'!$J$6-'d_시나리오'!$H$6)*('d_시나리오'!$I$6-'d_시나리오'!$H$6)),'d_시나리오'!$J$6-SQRT((1-O1151)*('d_시나리오'!$J$6-'d_시나리오'!$H$6)*('d_시나리오'!$J$6-'d_시나리오'!$I$6))))</f>
        <v/>
      </c>
      <c r="Q1151">
        <f>INDEX('d_분포'!$B$2:$B$57,RANDBETWEEN(1,56))</f>
        <v/>
      </c>
      <c r="R1151">
        <f>BETAINV(RAND(),5,5)</f>
        <v/>
      </c>
      <c r="S1151">
        <f>'d_고정'!$B$1*'6_기대효과'!$H$7*('d_시나리오'!$I$7/'d_고정'!$B$2)*B1151</f>
        <v/>
      </c>
      <c r="T1151">
        <f>S1151*D1151</f>
        <v/>
      </c>
      <c r="U1151">
        <f>S1151*F1151*H1151</f>
        <v/>
      </c>
      <c r="V1151">
        <f>S1151*F1151*(H1151-1)</f>
        <v/>
      </c>
      <c r="W1151">
        <f>U1151*J1151</f>
        <v/>
      </c>
      <c r="X1151">
        <f>T1151+W1151</f>
        <v/>
      </c>
      <c r="Y1151">
        <f>(T1151*E1151+W1151*L1151)*(1-R1151-'d_고정'!$B$13)</f>
        <v/>
      </c>
      <c r="Z1151">
        <f>(U1151*N1151*Q1151+'d_고정'!$B$3*('6_기대효과'!$H$7/8)*Q1151*'d_고정'!$B$10*P1151*('6_기대효과'!$K$7/'d_고정'!$B$9))*(1-R1151)</f>
        <v/>
      </c>
      <c r="AA1151">
        <f>W1151*L1151*(1-R1151-'d_고정'!$B$13)+U1151*MAX(N1151-'d_고정'!$B$10*P1151*('6_기대효과'!$K$7/'d_고정'!$B$9),0)*Q1151*(1-R1151)</f>
        <v/>
      </c>
      <c r="AB1151">
        <f>Y1151+Z1151</f>
        <v/>
      </c>
      <c r="AC1151">
        <f>Y1151/('d_고정'!$B$5*'6_기대효과'!$H$7/8)/'d_고정'!$B$6</f>
        <v/>
      </c>
      <c r="AD1151">
        <f>Y1151/('d_고정'!$B$8*'6_기대효과'!$H$7/8)</f>
        <v/>
      </c>
    </row>
    <row r="1152">
      <c r="A1152">
        <f>RAND()</f>
        <v/>
      </c>
      <c r="B1152">
        <f>IF('d_시나리오'!$J$2='d_시나리오'!$H$2,'d_시나리오'!$I$2,IF(A1152&lt;('d_시나리오'!$I$2-'d_시나리오'!$H$2)/('d_시나리오'!$J$2-'d_시나리오'!$H$2),'d_시나리오'!$H$2+SQRT(A1152*('d_시나리오'!$J$2-'d_시나리오'!$H$2)*('d_시나리오'!$I$2-'d_시나리오'!$H$2)),'d_시나리오'!$J$2-SQRT((1-A1152)*('d_시나리오'!$J$2-'d_시나리오'!$H$2)*('d_시나리오'!$J$2-'d_시나리오'!$I$2))))</f>
        <v/>
      </c>
      <c r="C1152">
        <f>RAND()</f>
        <v/>
      </c>
      <c r="D1152">
        <f>BETAINV(RAND(),IF(C1152&lt;'d_고정'!$B$26,'d_고정'!$B$23,'d_고정'!$B$16)+1,'d_고정'!$B$17-IF(C1152&lt;'d_고정'!$B$26,'d_고정'!$B$23,'d_고정'!$B$16)+1)*('d_고정'!$B$14+('d_고정'!$B$15-'d_고정'!$B$14)*RAND())</f>
        <v/>
      </c>
      <c r="E1152">
        <f>INDEX('d_분포'!$A$2:$A$28,RANDBETWEEN(1,27))</f>
        <v/>
      </c>
      <c r="F1152">
        <f>INDEX('d_분포'!$C$2:$C$5,RANDBETWEEN(1,4))*(0.9+0.2*RAND())</f>
        <v/>
      </c>
      <c r="G1152">
        <f>RAND()</f>
        <v/>
      </c>
      <c r="H1152">
        <f>(F1152+(1-F1152)*('d_고정'!$B$22*BETAINV(RAND(),IF(G1152&lt;'d_고정'!$B$26,'d_고정'!$B$25,'d_고정'!$B$20)+1,'d_고정'!$B$21-IF(G1152&lt;'d_고정'!$B$26,'d_고정'!$B$25,'d_고정'!$B$20)+1)+(1-'d_고정'!$B$22)*BETAINV(RAND(),IF(G1152&lt;'d_고정'!$B$26,'d_고정'!$B$24,'d_고정'!$B$18)+1,'d_고정'!$B$19-IF(G1152&lt;'d_고정'!$B$26,'d_고정'!$B$24,'d_고정'!$B$18)+1))*('d_고정'!$B$14+('d_고정'!$B$15-'d_고정'!$B$14)*RAND()))/F1152</f>
        <v/>
      </c>
      <c r="I1152">
        <f>RAND()</f>
        <v/>
      </c>
      <c r="J1152">
        <f>IF('d_시나리오'!$J$3='d_시나리오'!$H$3,'d_시나리오'!$I$3,IF(I1152&lt;('d_시나리오'!$I$3-'d_시나리오'!$H$3)/('d_시나리오'!$J$3-'d_시나리오'!$H$3),'d_시나리오'!$H$3+SQRT(I1152*('d_시나리오'!$J$3-'d_시나리오'!$H$3)*('d_시나리오'!$I$3-'d_시나리오'!$H$3)),'d_시나리오'!$J$3-SQRT((1-I1152)*('d_시나리오'!$J$3-'d_시나리오'!$H$3)*('d_시나리오'!$J$3-'d_시나리오'!$I$3))))</f>
        <v/>
      </c>
      <c r="K1152">
        <f>RAND()</f>
        <v/>
      </c>
      <c r="L1152">
        <f>IF('d_시나리오'!$J$4='d_시나리오'!$H$4,'d_시나리오'!$I$4,IF(K1152&lt;('d_시나리오'!$I$4-'d_시나리오'!$H$4)/('d_시나리오'!$J$4-'d_시나리오'!$H$4),'d_시나리오'!$H$4+SQRT(K1152*('d_시나리오'!$J$4-'d_시나리오'!$H$4)*('d_시나리오'!$I$4-'d_시나리오'!$H$4)),'d_시나리오'!$J$4-SQRT((1-K1152)*('d_시나리오'!$J$4-'d_시나리오'!$H$4)*('d_시나리오'!$J$4-'d_시나리오'!$I$4))))</f>
        <v/>
      </c>
      <c r="M1152">
        <f>RAND()</f>
        <v/>
      </c>
      <c r="N1152">
        <f>IF('d_시나리오'!$J$5='d_시나리오'!$H$5,'d_시나리오'!$I$5,IF(M1152&lt;('d_시나리오'!$I$5-'d_시나리오'!$H$5)/('d_시나리오'!$J$5-'d_시나리오'!$H$5),'d_시나리오'!$H$5+SQRT(M1152*('d_시나리오'!$J$5-'d_시나리오'!$H$5)*('d_시나리오'!$I$5-'d_시나리오'!$H$5)),'d_시나리오'!$J$5-SQRT((1-M1152)*('d_시나리오'!$J$5-'d_시나리오'!$H$5)*('d_시나리오'!$J$5-'d_시나리오'!$I$5))))</f>
        <v/>
      </c>
      <c r="O1152">
        <f>RAND()</f>
        <v/>
      </c>
      <c r="P1152">
        <f>IF('d_시나리오'!$J$6='d_시나리오'!$H$6,'d_시나리오'!$I$6,IF(O1152&lt;('d_시나리오'!$I$6-'d_시나리오'!$H$6)/('d_시나리오'!$J$6-'d_시나리오'!$H$6),'d_시나리오'!$H$6+SQRT(O1152*('d_시나리오'!$J$6-'d_시나리오'!$H$6)*('d_시나리오'!$I$6-'d_시나리오'!$H$6)),'d_시나리오'!$J$6-SQRT((1-O1152)*('d_시나리오'!$J$6-'d_시나리오'!$H$6)*('d_시나리오'!$J$6-'d_시나리오'!$I$6))))</f>
        <v/>
      </c>
      <c r="Q1152">
        <f>INDEX('d_분포'!$B$2:$B$57,RANDBETWEEN(1,56))</f>
        <v/>
      </c>
      <c r="R1152">
        <f>BETAINV(RAND(),5,5)</f>
        <v/>
      </c>
      <c r="S1152">
        <f>'d_고정'!$B$1*'6_기대효과'!$H$7*('d_시나리오'!$I$7/'d_고정'!$B$2)*B1152</f>
        <v/>
      </c>
      <c r="T1152">
        <f>S1152*D1152</f>
        <v/>
      </c>
      <c r="U1152">
        <f>S1152*F1152*H1152</f>
        <v/>
      </c>
      <c r="V1152">
        <f>S1152*F1152*(H1152-1)</f>
        <v/>
      </c>
      <c r="W1152">
        <f>U1152*J1152</f>
        <v/>
      </c>
      <c r="X1152">
        <f>T1152+W1152</f>
        <v/>
      </c>
      <c r="Y1152">
        <f>(T1152*E1152+W1152*L1152)*(1-R1152-'d_고정'!$B$13)</f>
        <v/>
      </c>
      <c r="Z1152">
        <f>(U1152*N1152*Q1152+'d_고정'!$B$3*('6_기대효과'!$H$7/8)*Q1152*'d_고정'!$B$10*P1152*('6_기대효과'!$K$7/'d_고정'!$B$9))*(1-R1152)</f>
        <v/>
      </c>
      <c r="AA1152">
        <f>W1152*L1152*(1-R1152-'d_고정'!$B$13)+U1152*MAX(N1152-'d_고정'!$B$10*P1152*('6_기대효과'!$K$7/'d_고정'!$B$9),0)*Q1152*(1-R1152)</f>
        <v/>
      </c>
      <c r="AB1152">
        <f>Y1152+Z1152</f>
        <v/>
      </c>
      <c r="AC1152">
        <f>Y1152/('d_고정'!$B$5*'6_기대효과'!$H$7/8)/'d_고정'!$B$6</f>
        <v/>
      </c>
      <c r="AD1152">
        <f>Y1152/('d_고정'!$B$8*'6_기대효과'!$H$7/8)</f>
        <v/>
      </c>
    </row>
    <row r="1153">
      <c r="A1153">
        <f>RAND()</f>
        <v/>
      </c>
      <c r="B1153">
        <f>IF('d_시나리오'!$J$2='d_시나리오'!$H$2,'d_시나리오'!$I$2,IF(A1153&lt;('d_시나리오'!$I$2-'d_시나리오'!$H$2)/('d_시나리오'!$J$2-'d_시나리오'!$H$2),'d_시나리오'!$H$2+SQRT(A1153*('d_시나리오'!$J$2-'d_시나리오'!$H$2)*('d_시나리오'!$I$2-'d_시나리오'!$H$2)),'d_시나리오'!$J$2-SQRT((1-A1153)*('d_시나리오'!$J$2-'d_시나리오'!$H$2)*('d_시나리오'!$J$2-'d_시나리오'!$I$2))))</f>
        <v/>
      </c>
      <c r="C1153">
        <f>RAND()</f>
        <v/>
      </c>
      <c r="D1153">
        <f>BETAINV(RAND(),IF(C1153&lt;'d_고정'!$B$26,'d_고정'!$B$23,'d_고정'!$B$16)+1,'d_고정'!$B$17-IF(C1153&lt;'d_고정'!$B$26,'d_고정'!$B$23,'d_고정'!$B$16)+1)*('d_고정'!$B$14+('d_고정'!$B$15-'d_고정'!$B$14)*RAND())</f>
        <v/>
      </c>
      <c r="E1153">
        <f>INDEX('d_분포'!$A$2:$A$28,RANDBETWEEN(1,27))</f>
        <v/>
      </c>
      <c r="F1153">
        <f>INDEX('d_분포'!$C$2:$C$5,RANDBETWEEN(1,4))*(0.9+0.2*RAND())</f>
        <v/>
      </c>
      <c r="G1153">
        <f>RAND()</f>
        <v/>
      </c>
      <c r="H1153">
        <f>(F1153+(1-F1153)*('d_고정'!$B$22*BETAINV(RAND(),IF(G1153&lt;'d_고정'!$B$26,'d_고정'!$B$25,'d_고정'!$B$20)+1,'d_고정'!$B$21-IF(G1153&lt;'d_고정'!$B$26,'d_고정'!$B$25,'d_고정'!$B$20)+1)+(1-'d_고정'!$B$22)*BETAINV(RAND(),IF(G1153&lt;'d_고정'!$B$26,'d_고정'!$B$24,'d_고정'!$B$18)+1,'d_고정'!$B$19-IF(G1153&lt;'d_고정'!$B$26,'d_고정'!$B$24,'d_고정'!$B$18)+1))*('d_고정'!$B$14+('d_고정'!$B$15-'d_고정'!$B$14)*RAND()))/F1153</f>
        <v/>
      </c>
      <c r="I1153">
        <f>RAND()</f>
        <v/>
      </c>
      <c r="J1153">
        <f>IF('d_시나리오'!$J$3='d_시나리오'!$H$3,'d_시나리오'!$I$3,IF(I1153&lt;('d_시나리오'!$I$3-'d_시나리오'!$H$3)/('d_시나리오'!$J$3-'d_시나리오'!$H$3),'d_시나리오'!$H$3+SQRT(I1153*('d_시나리오'!$J$3-'d_시나리오'!$H$3)*('d_시나리오'!$I$3-'d_시나리오'!$H$3)),'d_시나리오'!$J$3-SQRT((1-I1153)*('d_시나리오'!$J$3-'d_시나리오'!$H$3)*('d_시나리오'!$J$3-'d_시나리오'!$I$3))))</f>
        <v/>
      </c>
      <c r="K1153">
        <f>RAND()</f>
        <v/>
      </c>
      <c r="L1153">
        <f>IF('d_시나리오'!$J$4='d_시나리오'!$H$4,'d_시나리오'!$I$4,IF(K1153&lt;('d_시나리오'!$I$4-'d_시나리오'!$H$4)/('d_시나리오'!$J$4-'d_시나리오'!$H$4),'d_시나리오'!$H$4+SQRT(K1153*('d_시나리오'!$J$4-'d_시나리오'!$H$4)*('d_시나리오'!$I$4-'d_시나리오'!$H$4)),'d_시나리오'!$J$4-SQRT((1-K1153)*('d_시나리오'!$J$4-'d_시나리오'!$H$4)*('d_시나리오'!$J$4-'d_시나리오'!$I$4))))</f>
        <v/>
      </c>
      <c r="M1153">
        <f>RAND()</f>
        <v/>
      </c>
      <c r="N1153">
        <f>IF('d_시나리오'!$J$5='d_시나리오'!$H$5,'d_시나리오'!$I$5,IF(M1153&lt;('d_시나리오'!$I$5-'d_시나리오'!$H$5)/('d_시나리오'!$J$5-'d_시나리오'!$H$5),'d_시나리오'!$H$5+SQRT(M1153*('d_시나리오'!$J$5-'d_시나리오'!$H$5)*('d_시나리오'!$I$5-'d_시나리오'!$H$5)),'d_시나리오'!$J$5-SQRT((1-M1153)*('d_시나리오'!$J$5-'d_시나리오'!$H$5)*('d_시나리오'!$J$5-'d_시나리오'!$I$5))))</f>
        <v/>
      </c>
      <c r="O1153">
        <f>RAND()</f>
        <v/>
      </c>
      <c r="P1153">
        <f>IF('d_시나리오'!$J$6='d_시나리오'!$H$6,'d_시나리오'!$I$6,IF(O1153&lt;('d_시나리오'!$I$6-'d_시나리오'!$H$6)/('d_시나리오'!$J$6-'d_시나리오'!$H$6),'d_시나리오'!$H$6+SQRT(O1153*('d_시나리오'!$J$6-'d_시나리오'!$H$6)*('d_시나리오'!$I$6-'d_시나리오'!$H$6)),'d_시나리오'!$J$6-SQRT((1-O1153)*('d_시나리오'!$J$6-'d_시나리오'!$H$6)*('d_시나리오'!$J$6-'d_시나리오'!$I$6))))</f>
        <v/>
      </c>
      <c r="Q1153">
        <f>INDEX('d_분포'!$B$2:$B$57,RANDBETWEEN(1,56))</f>
        <v/>
      </c>
      <c r="R1153">
        <f>BETAINV(RAND(),5,5)</f>
        <v/>
      </c>
      <c r="S1153">
        <f>'d_고정'!$B$1*'6_기대효과'!$H$7*('d_시나리오'!$I$7/'d_고정'!$B$2)*B1153</f>
        <v/>
      </c>
      <c r="T1153">
        <f>S1153*D1153</f>
        <v/>
      </c>
      <c r="U1153">
        <f>S1153*F1153*H1153</f>
        <v/>
      </c>
      <c r="V1153">
        <f>S1153*F1153*(H1153-1)</f>
        <v/>
      </c>
      <c r="W1153">
        <f>U1153*J1153</f>
        <v/>
      </c>
      <c r="X1153">
        <f>T1153+W1153</f>
        <v/>
      </c>
      <c r="Y1153">
        <f>(T1153*E1153+W1153*L1153)*(1-R1153-'d_고정'!$B$13)</f>
        <v/>
      </c>
      <c r="Z1153">
        <f>(U1153*N1153*Q1153+'d_고정'!$B$3*('6_기대효과'!$H$7/8)*Q1153*'d_고정'!$B$10*P1153*('6_기대효과'!$K$7/'d_고정'!$B$9))*(1-R1153)</f>
        <v/>
      </c>
      <c r="AA1153">
        <f>W1153*L1153*(1-R1153-'d_고정'!$B$13)+U1153*MAX(N1153-'d_고정'!$B$10*P1153*('6_기대효과'!$K$7/'d_고정'!$B$9),0)*Q1153*(1-R1153)</f>
        <v/>
      </c>
      <c r="AB1153">
        <f>Y1153+Z1153</f>
        <v/>
      </c>
      <c r="AC1153">
        <f>Y1153/('d_고정'!$B$5*'6_기대효과'!$H$7/8)/'d_고정'!$B$6</f>
        <v/>
      </c>
      <c r="AD1153">
        <f>Y1153/('d_고정'!$B$8*'6_기대효과'!$H$7/8)</f>
        <v/>
      </c>
    </row>
    <row r="1154">
      <c r="A1154">
        <f>RAND()</f>
        <v/>
      </c>
      <c r="B1154">
        <f>IF('d_시나리오'!$J$2='d_시나리오'!$H$2,'d_시나리오'!$I$2,IF(A1154&lt;('d_시나리오'!$I$2-'d_시나리오'!$H$2)/('d_시나리오'!$J$2-'d_시나리오'!$H$2),'d_시나리오'!$H$2+SQRT(A1154*('d_시나리오'!$J$2-'d_시나리오'!$H$2)*('d_시나리오'!$I$2-'d_시나리오'!$H$2)),'d_시나리오'!$J$2-SQRT((1-A1154)*('d_시나리오'!$J$2-'d_시나리오'!$H$2)*('d_시나리오'!$J$2-'d_시나리오'!$I$2))))</f>
        <v/>
      </c>
      <c r="C1154">
        <f>RAND()</f>
        <v/>
      </c>
      <c r="D1154">
        <f>BETAINV(RAND(),IF(C1154&lt;'d_고정'!$B$26,'d_고정'!$B$23,'d_고정'!$B$16)+1,'d_고정'!$B$17-IF(C1154&lt;'d_고정'!$B$26,'d_고정'!$B$23,'d_고정'!$B$16)+1)*('d_고정'!$B$14+('d_고정'!$B$15-'d_고정'!$B$14)*RAND())</f>
        <v/>
      </c>
      <c r="E1154">
        <f>INDEX('d_분포'!$A$2:$A$28,RANDBETWEEN(1,27))</f>
        <v/>
      </c>
      <c r="F1154">
        <f>INDEX('d_분포'!$C$2:$C$5,RANDBETWEEN(1,4))*(0.9+0.2*RAND())</f>
        <v/>
      </c>
      <c r="G1154">
        <f>RAND()</f>
        <v/>
      </c>
      <c r="H1154">
        <f>(F1154+(1-F1154)*('d_고정'!$B$22*BETAINV(RAND(),IF(G1154&lt;'d_고정'!$B$26,'d_고정'!$B$25,'d_고정'!$B$20)+1,'d_고정'!$B$21-IF(G1154&lt;'d_고정'!$B$26,'d_고정'!$B$25,'d_고정'!$B$20)+1)+(1-'d_고정'!$B$22)*BETAINV(RAND(),IF(G1154&lt;'d_고정'!$B$26,'d_고정'!$B$24,'d_고정'!$B$18)+1,'d_고정'!$B$19-IF(G1154&lt;'d_고정'!$B$26,'d_고정'!$B$24,'d_고정'!$B$18)+1))*('d_고정'!$B$14+('d_고정'!$B$15-'d_고정'!$B$14)*RAND()))/F1154</f>
        <v/>
      </c>
      <c r="I1154">
        <f>RAND()</f>
        <v/>
      </c>
      <c r="J1154">
        <f>IF('d_시나리오'!$J$3='d_시나리오'!$H$3,'d_시나리오'!$I$3,IF(I1154&lt;('d_시나리오'!$I$3-'d_시나리오'!$H$3)/('d_시나리오'!$J$3-'d_시나리오'!$H$3),'d_시나리오'!$H$3+SQRT(I1154*('d_시나리오'!$J$3-'d_시나리오'!$H$3)*('d_시나리오'!$I$3-'d_시나리오'!$H$3)),'d_시나리오'!$J$3-SQRT((1-I1154)*('d_시나리오'!$J$3-'d_시나리오'!$H$3)*('d_시나리오'!$J$3-'d_시나리오'!$I$3))))</f>
        <v/>
      </c>
      <c r="K1154">
        <f>RAND()</f>
        <v/>
      </c>
      <c r="L1154">
        <f>IF('d_시나리오'!$J$4='d_시나리오'!$H$4,'d_시나리오'!$I$4,IF(K1154&lt;('d_시나리오'!$I$4-'d_시나리오'!$H$4)/('d_시나리오'!$J$4-'d_시나리오'!$H$4),'d_시나리오'!$H$4+SQRT(K1154*('d_시나리오'!$J$4-'d_시나리오'!$H$4)*('d_시나리오'!$I$4-'d_시나리오'!$H$4)),'d_시나리오'!$J$4-SQRT((1-K1154)*('d_시나리오'!$J$4-'d_시나리오'!$H$4)*('d_시나리오'!$J$4-'d_시나리오'!$I$4))))</f>
        <v/>
      </c>
      <c r="M1154">
        <f>RAND()</f>
        <v/>
      </c>
      <c r="N1154">
        <f>IF('d_시나리오'!$J$5='d_시나리오'!$H$5,'d_시나리오'!$I$5,IF(M1154&lt;('d_시나리오'!$I$5-'d_시나리오'!$H$5)/('d_시나리오'!$J$5-'d_시나리오'!$H$5),'d_시나리오'!$H$5+SQRT(M1154*('d_시나리오'!$J$5-'d_시나리오'!$H$5)*('d_시나리오'!$I$5-'d_시나리오'!$H$5)),'d_시나리오'!$J$5-SQRT((1-M1154)*('d_시나리오'!$J$5-'d_시나리오'!$H$5)*('d_시나리오'!$J$5-'d_시나리오'!$I$5))))</f>
        <v/>
      </c>
      <c r="O1154">
        <f>RAND()</f>
        <v/>
      </c>
      <c r="P1154">
        <f>IF('d_시나리오'!$J$6='d_시나리오'!$H$6,'d_시나리오'!$I$6,IF(O1154&lt;('d_시나리오'!$I$6-'d_시나리오'!$H$6)/('d_시나리오'!$J$6-'d_시나리오'!$H$6),'d_시나리오'!$H$6+SQRT(O1154*('d_시나리오'!$J$6-'d_시나리오'!$H$6)*('d_시나리오'!$I$6-'d_시나리오'!$H$6)),'d_시나리오'!$J$6-SQRT((1-O1154)*('d_시나리오'!$J$6-'d_시나리오'!$H$6)*('d_시나리오'!$J$6-'d_시나리오'!$I$6))))</f>
        <v/>
      </c>
      <c r="Q1154">
        <f>INDEX('d_분포'!$B$2:$B$57,RANDBETWEEN(1,56))</f>
        <v/>
      </c>
      <c r="R1154">
        <f>BETAINV(RAND(),5,5)</f>
        <v/>
      </c>
      <c r="S1154">
        <f>'d_고정'!$B$1*'6_기대효과'!$H$7*('d_시나리오'!$I$7/'d_고정'!$B$2)*B1154</f>
        <v/>
      </c>
      <c r="T1154">
        <f>S1154*D1154</f>
        <v/>
      </c>
      <c r="U1154">
        <f>S1154*F1154*H1154</f>
        <v/>
      </c>
      <c r="V1154">
        <f>S1154*F1154*(H1154-1)</f>
        <v/>
      </c>
      <c r="W1154">
        <f>U1154*J1154</f>
        <v/>
      </c>
      <c r="X1154">
        <f>T1154+W1154</f>
        <v/>
      </c>
      <c r="Y1154">
        <f>(T1154*E1154+W1154*L1154)*(1-R1154-'d_고정'!$B$13)</f>
        <v/>
      </c>
      <c r="Z1154">
        <f>(U1154*N1154*Q1154+'d_고정'!$B$3*('6_기대효과'!$H$7/8)*Q1154*'d_고정'!$B$10*P1154*('6_기대효과'!$K$7/'d_고정'!$B$9))*(1-R1154)</f>
        <v/>
      </c>
      <c r="AA1154">
        <f>W1154*L1154*(1-R1154-'d_고정'!$B$13)+U1154*MAX(N1154-'d_고정'!$B$10*P1154*('6_기대효과'!$K$7/'d_고정'!$B$9),0)*Q1154*(1-R1154)</f>
        <v/>
      </c>
      <c r="AB1154">
        <f>Y1154+Z1154</f>
        <v/>
      </c>
      <c r="AC1154">
        <f>Y1154/('d_고정'!$B$5*'6_기대효과'!$H$7/8)/'d_고정'!$B$6</f>
        <v/>
      </c>
      <c r="AD1154">
        <f>Y1154/('d_고정'!$B$8*'6_기대효과'!$H$7/8)</f>
        <v/>
      </c>
    </row>
    <row r="1155">
      <c r="A1155">
        <f>RAND()</f>
        <v/>
      </c>
      <c r="B1155">
        <f>IF('d_시나리오'!$J$2='d_시나리오'!$H$2,'d_시나리오'!$I$2,IF(A1155&lt;('d_시나리오'!$I$2-'d_시나리오'!$H$2)/('d_시나리오'!$J$2-'d_시나리오'!$H$2),'d_시나리오'!$H$2+SQRT(A1155*('d_시나리오'!$J$2-'d_시나리오'!$H$2)*('d_시나리오'!$I$2-'d_시나리오'!$H$2)),'d_시나리오'!$J$2-SQRT((1-A1155)*('d_시나리오'!$J$2-'d_시나리오'!$H$2)*('d_시나리오'!$J$2-'d_시나리오'!$I$2))))</f>
        <v/>
      </c>
      <c r="C1155">
        <f>RAND()</f>
        <v/>
      </c>
      <c r="D1155">
        <f>BETAINV(RAND(),IF(C1155&lt;'d_고정'!$B$26,'d_고정'!$B$23,'d_고정'!$B$16)+1,'d_고정'!$B$17-IF(C1155&lt;'d_고정'!$B$26,'d_고정'!$B$23,'d_고정'!$B$16)+1)*('d_고정'!$B$14+('d_고정'!$B$15-'d_고정'!$B$14)*RAND())</f>
        <v/>
      </c>
      <c r="E1155">
        <f>INDEX('d_분포'!$A$2:$A$28,RANDBETWEEN(1,27))</f>
        <v/>
      </c>
      <c r="F1155">
        <f>INDEX('d_분포'!$C$2:$C$5,RANDBETWEEN(1,4))*(0.9+0.2*RAND())</f>
        <v/>
      </c>
      <c r="G1155">
        <f>RAND()</f>
        <v/>
      </c>
      <c r="H1155">
        <f>(F1155+(1-F1155)*('d_고정'!$B$22*BETAINV(RAND(),IF(G1155&lt;'d_고정'!$B$26,'d_고정'!$B$25,'d_고정'!$B$20)+1,'d_고정'!$B$21-IF(G1155&lt;'d_고정'!$B$26,'d_고정'!$B$25,'d_고정'!$B$20)+1)+(1-'d_고정'!$B$22)*BETAINV(RAND(),IF(G1155&lt;'d_고정'!$B$26,'d_고정'!$B$24,'d_고정'!$B$18)+1,'d_고정'!$B$19-IF(G1155&lt;'d_고정'!$B$26,'d_고정'!$B$24,'d_고정'!$B$18)+1))*('d_고정'!$B$14+('d_고정'!$B$15-'d_고정'!$B$14)*RAND()))/F1155</f>
        <v/>
      </c>
      <c r="I1155">
        <f>RAND()</f>
        <v/>
      </c>
      <c r="J1155">
        <f>IF('d_시나리오'!$J$3='d_시나리오'!$H$3,'d_시나리오'!$I$3,IF(I1155&lt;('d_시나리오'!$I$3-'d_시나리오'!$H$3)/('d_시나리오'!$J$3-'d_시나리오'!$H$3),'d_시나리오'!$H$3+SQRT(I1155*('d_시나리오'!$J$3-'d_시나리오'!$H$3)*('d_시나리오'!$I$3-'d_시나리오'!$H$3)),'d_시나리오'!$J$3-SQRT((1-I1155)*('d_시나리오'!$J$3-'d_시나리오'!$H$3)*('d_시나리오'!$J$3-'d_시나리오'!$I$3))))</f>
        <v/>
      </c>
      <c r="K1155">
        <f>RAND()</f>
        <v/>
      </c>
      <c r="L1155">
        <f>IF('d_시나리오'!$J$4='d_시나리오'!$H$4,'d_시나리오'!$I$4,IF(K1155&lt;('d_시나리오'!$I$4-'d_시나리오'!$H$4)/('d_시나리오'!$J$4-'d_시나리오'!$H$4),'d_시나리오'!$H$4+SQRT(K1155*('d_시나리오'!$J$4-'d_시나리오'!$H$4)*('d_시나리오'!$I$4-'d_시나리오'!$H$4)),'d_시나리오'!$J$4-SQRT((1-K1155)*('d_시나리오'!$J$4-'d_시나리오'!$H$4)*('d_시나리오'!$J$4-'d_시나리오'!$I$4))))</f>
        <v/>
      </c>
      <c r="M1155">
        <f>RAND()</f>
        <v/>
      </c>
      <c r="N1155">
        <f>IF('d_시나리오'!$J$5='d_시나리오'!$H$5,'d_시나리오'!$I$5,IF(M1155&lt;('d_시나리오'!$I$5-'d_시나리오'!$H$5)/('d_시나리오'!$J$5-'d_시나리오'!$H$5),'d_시나리오'!$H$5+SQRT(M1155*('d_시나리오'!$J$5-'d_시나리오'!$H$5)*('d_시나리오'!$I$5-'d_시나리오'!$H$5)),'d_시나리오'!$J$5-SQRT((1-M1155)*('d_시나리오'!$J$5-'d_시나리오'!$H$5)*('d_시나리오'!$J$5-'d_시나리오'!$I$5))))</f>
        <v/>
      </c>
      <c r="O1155">
        <f>RAND()</f>
        <v/>
      </c>
      <c r="P1155">
        <f>IF('d_시나리오'!$J$6='d_시나리오'!$H$6,'d_시나리오'!$I$6,IF(O1155&lt;('d_시나리오'!$I$6-'d_시나리오'!$H$6)/('d_시나리오'!$J$6-'d_시나리오'!$H$6),'d_시나리오'!$H$6+SQRT(O1155*('d_시나리오'!$J$6-'d_시나리오'!$H$6)*('d_시나리오'!$I$6-'d_시나리오'!$H$6)),'d_시나리오'!$J$6-SQRT((1-O1155)*('d_시나리오'!$J$6-'d_시나리오'!$H$6)*('d_시나리오'!$J$6-'d_시나리오'!$I$6))))</f>
        <v/>
      </c>
      <c r="Q1155">
        <f>INDEX('d_분포'!$B$2:$B$57,RANDBETWEEN(1,56))</f>
        <v/>
      </c>
      <c r="R1155">
        <f>BETAINV(RAND(),5,5)</f>
        <v/>
      </c>
      <c r="S1155">
        <f>'d_고정'!$B$1*'6_기대효과'!$H$7*('d_시나리오'!$I$7/'d_고정'!$B$2)*B1155</f>
        <v/>
      </c>
      <c r="T1155">
        <f>S1155*D1155</f>
        <v/>
      </c>
      <c r="U1155">
        <f>S1155*F1155*H1155</f>
        <v/>
      </c>
      <c r="V1155">
        <f>S1155*F1155*(H1155-1)</f>
        <v/>
      </c>
      <c r="W1155">
        <f>U1155*J1155</f>
        <v/>
      </c>
      <c r="X1155">
        <f>T1155+W1155</f>
        <v/>
      </c>
      <c r="Y1155">
        <f>(T1155*E1155+W1155*L1155)*(1-R1155-'d_고정'!$B$13)</f>
        <v/>
      </c>
      <c r="Z1155">
        <f>(U1155*N1155*Q1155+'d_고정'!$B$3*('6_기대효과'!$H$7/8)*Q1155*'d_고정'!$B$10*P1155*('6_기대효과'!$K$7/'d_고정'!$B$9))*(1-R1155)</f>
        <v/>
      </c>
      <c r="AA1155">
        <f>W1155*L1155*(1-R1155-'d_고정'!$B$13)+U1155*MAX(N1155-'d_고정'!$B$10*P1155*('6_기대효과'!$K$7/'d_고정'!$B$9),0)*Q1155*(1-R1155)</f>
        <v/>
      </c>
      <c r="AB1155">
        <f>Y1155+Z1155</f>
        <v/>
      </c>
      <c r="AC1155">
        <f>Y1155/('d_고정'!$B$5*'6_기대효과'!$H$7/8)/'d_고정'!$B$6</f>
        <v/>
      </c>
      <c r="AD1155">
        <f>Y1155/('d_고정'!$B$8*'6_기대효과'!$H$7/8)</f>
        <v/>
      </c>
    </row>
    <row r="1156">
      <c r="A1156">
        <f>RAND()</f>
        <v/>
      </c>
      <c r="B1156">
        <f>IF('d_시나리오'!$J$2='d_시나리오'!$H$2,'d_시나리오'!$I$2,IF(A1156&lt;('d_시나리오'!$I$2-'d_시나리오'!$H$2)/('d_시나리오'!$J$2-'d_시나리오'!$H$2),'d_시나리오'!$H$2+SQRT(A1156*('d_시나리오'!$J$2-'d_시나리오'!$H$2)*('d_시나리오'!$I$2-'d_시나리오'!$H$2)),'d_시나리오'!$J$2-SQRT((1-A1156)*('d_시나리오'!$J$2-'d_시나리오'!$H$2)*('d_시나리오'!$J$2-'d_시나리오'!$I$2))))</f>
        <v/>
      </c>
      <c r="C1156">
        <f>RAND()</f>
        <v/>
      </c>
      <c r="D1156">
        <f>BETAINV(RAND(),IF(C1156&lt;'d_고정'!$B$26,'d_고정'!$B$23,'d_고정'!$B$16)+1,'d_고정'!$B$17-IF(C1156&lt;'d_고정'!$B$26,'d_고정'!$B$23,'d_고정'!$B$16)+1)*('d_고정'!$B$14+('d_고정'!$B$15-'d_고정'!$B$14)*RAND())</f>
        <v/>
      </c>
      <c r="E1156">
        <f>INDEX('d_분포'!$A$2:$A$28,RANDBETWEEN(1,27))</f>
        <v/>
      </c>
      <c r="F1156">
        <f>INDEX('d_분포'!$C$2:$C$5,RANDBETWEEN(1,4))*(0.9+0.2*RAND())</f>
        <v/>
      </c>
      <c r="G1156">
        <f>RAND()</f>
        <v/>
      </c>
      <c r="H1156">
        <f>(F1156+(1-F1156)*('d_고정'!$B$22*BETAINV(RAND(),IF(G1156&lt;'d_고정'!$B$26,'d_고정'!$B$25,'d_고정'!$B$20)+1,'d_고정'!$B$21-IF(G1156&lt;'d_고정'!$B$26,'d_고정'!$B$25,'d_고정'!$B$20)+1)+(1-'d_고정'!$B$22)*BETAINV(RAND(),IF(G1156&lt;'d_고정'!$B$26,'d_고정'!$B$24,'d_고정'!$B$18)+1,'d_고정'!$B$19-IF(G1156&lt;'d_고정'!$B$26,'d_고정'!$B$24,'d_고정'!$B$18)+1))*('d_고정'!$B$14+('d_고정'!$B$15-'d_고정'!$B$14)*RAND()))/F1156</f>
        <v/>
      </c>
      <c r="I1156">
        <f>RAND()</f>
        <v/>
      </c>
      <c r="J1156">
        <f>IF('d_시나리오'!$J$3='d_시나리오'!$H$3,'d_시나리오'!$I$3,IF(I1156&lt;('d_시나리오'!$I$3-'d_시나리오'!$H$3)/('d_시나리오'!$J$3-'d_시나리오'!$H$3),'d_시나리오'!$H$3+SQRT(I1156*('d_시나리오'!$J$3-'d_시나리오'!$H$3)*('d_시나리오'!$I$3-'d_시나리오'!$H$3)),'d_시나리오'!$J$3-SQRT((1-I1156)*('d_시나리오'!$J$3-'d_시나리오'!$H$3)*('d_시나리오'!$J$3-'d_시나리오'!$I$3))))</f>
        <v/>
      </c>
      <c r="K1156">
        <f>RAND()</f>
        <v/>
      </c>
      <c r="L1156">
        <f>IF('d_시나리오'!$J$4='d_시나리오'!$H$4,'d_시나리오'!$I$4,IF(K1156&lt;('d_시나리오'!$I$4-'d_시나리오'!$H$4)/('d_시나리오'!$J$4-'d_시나리오'!$H$4),'d_시나리오'!$H$4+SQRT(K1156*('d_시나리오'!$J$4-'d_시나리오'!$H$4)*('d_시나리오'!$I$4-'d_시나리오'!$H$4)),'d_시나리오'!$J$4-SQRT((1-K1156)*('d_시나리오'!$J$4-'d_시나리오'!$H$4)*('d_시나리오'!$J$4-'d_시나리오'!$I$4))))</f>
        <v/>
      </c>
      <c r="M1156">
        <f>RAND()</f>
        <v/>
      </c>
      <c r="N1156">
        <f>IF('d_시나리오'!$J$5='d_시나리오'!$H$5,'d_시나리오'!$I$5,IF(M1156&lt;('d_시나리오'!$I$5-'d_시나리오'!$H$5)/('d_시나리오'!$J$5-'d_시나리오'!$H$5),'d_시나리오'!$H$5+SQRT(M1156*('d_시나리오'!$J$5-'d_시나리오'!$H$5)*('d_시나리오'!$I$5-'d_시나리오'!$H$5)),'d_시나리오'!$J$5-SQRT((1-M1156)*('d_시나리오'!$J$5-'d_시나리오'!$H$5)*('d_시나리오'!$J$5-'d_시나리오'!$I$5))))</f>
        <v/>
      </c>
      <c r="O1156">
        <f>RAND()</f>
        <v/>
      </c>
      <c r="P1156">
        <f>IF('d_시나리오'!$J$6='d_시나리오'!$H$6,'d_시나리오'!$I$6,IF(O1156&lt;('d_시나리오'!$I$6-'d_시나리오'!$H$6)/('d_시나리오'!$J$6-'d_시나리오'!$H$6),'d_시나리오'!$H$6+SQRT(O1156*('d_시나리오'!$J$6-'d_시나리오'!$H$6)*('d_시나리오'!$I$6-'d_시나리오'!$H$6)),'d_시나리오'!$J$6-SQRT((1-O1156)*('d_시나리오'!$J$6-'d_시나리오'!$H$6)*('d_시나리오'!$J$6-'d_시나리오'!$I$6))))</f>
        <v/>
      </c>
      <c r="Q1156">
        <f>INDEX('d_분포'!$B$2:$B$57,RANDBETWEEN(1,56))</f>
        <v/>
      </c>
      <c r="R1156">
        <f>BETAINV(RAND(),5,5)</f>
        <v/>
      </c>
      <c r="S1156">
        <f>'d_고정'!$B$1*'6_기대효과'!$H$7*('d_시나리오'!$I$7/'d_고정'!$B$2)*B1156</f>
        <v/>
      </c>
      <c r="T1156">
        <f>S1156*D1156</f>
        <v/>
      </c>
      <c r="U1156">
        <f>S1156*F1156*H1156</f>
        <v/>
      </c>
      <c r="V1156">
        <f>S1156*F1156*(H1156-1)</f>
        <v/>
      </c>
      <c r="W1156">
        <f>U1156*J1156</f>
        <v/>
      </c>
      <c r="X1156">
        <f>T1156+W1156</f>
        <v/>
      </c>
      <c r="Y1156">
        <f>(T1156*E1156+W1156*L1156)*(1-R1156-'d_고정'!$B$13)</f>
        <v/>
      </c>
      <c r="Z1156">
        <f>(U1156*N1156*Q1156+'d_고정'!$B$3*('6_기대효과'!$H$7/8)*Q1156*'d_고정'!$B$10*P1156*('6_기대효과'!$K$7/'d_고정'!$B$9))*(1-R1156)</f>
        <v/>
      </c>
      <c r="AA1156">
        <f>W1156*L1156*(1-R1156-'d_고정'!$B$13)+U1156*MAX(N1156-'d_고정'!$B$10*P1156*('6_기대효과'!$K$7/'d_고정'!$B$9),0)*Q1156*(1-R1156)</f>
        <v/>
      </c>
      <c r="AB1156">
        <f>Y1156+Z1156</f>
        <v/>
      </c>
      <c r="AC1156">
        <f>Y1156/('d_고정'!$B$5*'6_기대효과'!$H$7/8)/'d_고정'!$B$6</f>
        <v/>
      </c>
      <c r="AD1156">
        <f>Y1156/('d_고정'!$B$8*'6_기대효과'!$H$7/8)</f>
        <v/>
      </c>
    </row>
    <row r="1157">
      <c r="A1157">
        <f>RAND()</f>
        <v/>
      </c>
      <c r="B1157">
        <f>IF('d_시나리오'!$J$2='d_시나리오'!$H$2,'d_시나리오'!$I$2,IF(A1157&lt;('d_시나리오'!$I$2-'d_시나리오'!$H$2)/('d_시나리오'!$J$2-'d_시나리오'!$H$2),'d_시나리오'!$H$2+SQRT(A1157*('d_시나리오'!$J$2-'d_시나리오'!$H$2)*('d_시나리오'!$I$2-'d_시나리오'!$H$2)),'d_시나리오'!$J$2-SQRT((1-A1157)*('d_시나리오'!$J$2-'d_시나리오'!$H$2)*('d_시나리오'!$J$2-'d_시나리오'!$I$2))))</f>
        <v/>
      </c>
      <c r="C1157">
        <f>RAND()</f>
        <v/>
      </c>
      <c r="D1157">
        <f>BETAINV(RAND(),IF(C1157&lt;'d_고정'!$B$26,'d_고정'!$B$23,'d_고정'!$B$16)+1,'d_고정'!$B$17-IF(C1157&lt;'d_고정'!$B$26,'d_고정'!$B$23,'d_고정'!$B$16)+1)*('d_고정'!$B$14+('d_고정'!$B$15-'d_고정'!$B$14)*RAND())</f>
        <v/>
      </c>
      <c r="E1157">
        <f>INDEX('d_분포'!$A$2:$A$28,RANDBETWEEN(1,27))</f>
        <v/>
      </c>
      <c r="F1157">
        <f>INDEX('d_분포'!$C$2:$C$5,RANDBETWEEN(1,4))*(0.9+0.2*RAND())</f>
        <v/>
      </c>
      <c r="G1157">
        <f>RAND()</f>
        <v/>
      </c>
      <c r="H1157">
        <f>(F1157+(1-F1157)*('d_고정'!$B$22*BETAINV(RAND(),IF(G1157&lt;'d_고정'!$B$26,'d_고정'!$B$25,'d_고정'!$B$20)+1,'d_고정'!$B$21-IF(G1157&lt;'d_고정'!$B$26,'d_고정'!$B$25,'d_고정'!$B$20)+1)+(1-'d_고정'!$B$22)*BETAINV(RAND(),IF(G1157&lt;'d_고정'!$B$26,'d_고정'!$B$24,'d_고정'!$B$18)+1,'d_고정'!$B$19-IF(G1157&lt;'d_고정'!$B$26,'d_고정'!$B$24,'d_고정'!$B$18)+1))*('d_고정'!$B$14+('d_고정'!$B$15-'d_고정'!$B$14)*RAND()))/F1157</f>
        <v/>
      </c>
      <c r="I1157">
        <f>RAND()</f>
        <v/>
      </c>
      <c r="J1157">
        <f>IF('d_시나리오'!$J$3='d_시나리오'!$H$3,'d_시나리오'!$I$3,IF(I1157&lt;('d_시나리오'!$I$3-'d_시나리오'!$H$3)/('d_시나리오'!$J$3-'d_시나리오'!$H$3),'d_시나리오'!$H$3+SQRT(I1157*('d_시나리오'!$J$3-'d_시나리오'!$H$3)*('d_시나리오'!$I$3-'d_시나리오'!$H$3)),'d_시나리오'!$J$3-SQRT((1-I1157)*('d_시나리오'!$J$3-'d_시나리오'!$H$3)*('d_시나리오'!$J$3-'d_시나리오'!$I$3))))</f>
        <v/>
      </c>
      <c r="K1157">
        <f>RAND()</f>
        <v/>
      </c>
      <c r="L1157">
        <f>IF('d_시나리오'!$J$4='d_시나리오'!$H$4,'d_시나리오'!$I$4,IF(K1157&lt;('d_시나리오'!$I$4-'d_시나리오'!$H$4)/('d_시나리오'!$J$4-'d_시나리오'!$H$4),'d_시나리오'!$H$4+SQRT(K1157*('d_시나리오'!$J$4-'d_시나리오'!$H$4)*('d_시나리오'!$I$4-'d_시나리오'!$H$4)),'d_시나리오'!$J$4-SQRT((1-K1157)*('d_시나리오'!$J$4-'d_시나리오'!$H$4)*('d_시나리오'!$J$4-'d_시나리오'!$I$4))))</f>
        <v/>
      </c>
      <c r="M1157">
        <f>RAND()</f>
        <v/>
      </c>
      <c r="N1157">
        <f>IF('d_시나리오'!$J$5='d_시나리오'!$H$5,'d_시나리오'!$I$5,IF(M1157&lt;('d_시나리오'!$I$5-'d_시나리오'!$H$5)/('d_시나리오'!$J$5-'d_시나리오'!$H$5),'d_시나리오'!$H$5+SQRT(M1157*('d_시나리오'!$J$5-'d_시나리오'!$H$5)*('d_시나리오'!$I$5-'d_시나리오'!$H$5)),'d_시나리오'!$J$5-SQRT((1-M1157)*('d_시나리오'!$J$5-'d_시나리오'!$H$5)*('d_시나리오'!$J$5-'d_시나리오'!$I$5))))</f>
        <v/>
      </c>
      <c r="O1157">
        <f>RAND()</f>
        <v/>
      </c>
      <c r="P1157">
        <f>IF('d_시나리오'!$J$6='d_시나리오'!$H$6,'d_시나리오'!$I$6,IF(O1157&lt;('d_시나리오'!$I$6-'d_시나리오'!$H$6)/('d_시나리오'!$J$6-'d_시나리오'!$H$6),'d_시나리오'!$H$6+SQRT(O1157*('d_시나리오'!$J$6-'d_시나리오'!$H$6)*('d_시나리오'!$I$6-'d_시나리오'!$H$6)),'d_시나리오'!$J$6-SQRT((1-O1157)*('d_시나리오'!$J$6-'d_시나리오'!$H$6)*('d_시나리오'!$J$6-'d_시나리오'!$I$6))))</f>
        <v/>
      </c>
      <c r="Q1157">
        <f>INDEX('d_분포'!$B$2:$B$57,RANDBETWEEN(1,56))</f>
        <v/>
      </c>
      <c r="R1157">
        <f>BETAINV(RAND(),5,5)</f>
        <v/>
      </c>
      <c r="S1157">
        <f>'d_고정'!$B$1*'6_기대효과'!$H$7*('d_시나리오'!$I$7/'d_고정'!$B$2)*B1157</f>
        <v/>
      </c>
      <c r="T1157">
        <f>S1157*D1157</f>
        <v/>
      </c>
      <c r="U1157">
        <f>S1157*F1157*H1157</f>
        <v/>
      </c>
      <c r="V1157">
        <f>S1157*F1157*(H1157-1)</f>
        <v/>
      </c>
      <c r="W1157">
        <f>U1157*J1157</f>
        <v/>
      </c>
      <c r="X1157">
        <f>T1157+W1157</f>
        <v/>
      </c>
      <c r="Y1157">
        <f>(T1157*E1157+W1157*L1157)*(1-R1157-'d_고정'!$B$13)</f>
        <v/>
      </c>
      <c r="Z1157">
        <f>(U1157*N1157*Q1157+'d_고정'!$B$3*('6_기대효과'!$H$7/8)*Q1157*'d_고정'!$B$10*P1157*('6_기대효과'!$K$7/'d_고정'!$B$9))*(1-R1157)</f>
        <v/>
      </c>
      <c r="AA1157">
        <f>W1157*L1157*(1-R1157-'d_고정'!$B$13)+U1157*MAX(N1157-'d_고정'!$B$10*P1157*('6_기대효과'!$K$7/'d_고정'!$B$9),0)*Q1157*(1-R1157)</f>
        <v/>
      </c>
      <c r="AB1157">
        <f>Y1157+Z1157</f>
        <v/>
      </c>
      <c r="AC1157">
        <f>Y1157/('d_고정'!$B$5*'6_기대효과'!$H$7/8)/'d_고정'!$B$6</f>
        <v/>
      </c>
      <c r="AD1157">
        <f>Y1157/('d_고정'!$B$8*'6_기대효과'!$H$7/8)</f>
        <v/>
      </c>
    </row>
    <row r="1158">
      <c r="A1158">
        <f>RAND()</f>
        <v/>
      </c>
      <c r="B1158">
        <f>IF('d_시나리오'!$J$2='d_시나리오'!$H$2,'d_시나리오'!$I$2,IF(A1158&lt;('d_시나리오'!$I$2-'d_시나리오'!$H$2)/('d_시나리오'!$J$2-'d_시나리오'!$H$2),'d_시나리오'!$H$2+SQRT(A1158*('d_시나리오'!$J$2-'d_시나리오'!$H$2)*('d_시나리오'!$I$2-'d_시나리오'!$H$2)),'d_시나리오'!$J$2-SQRT((1-A1158)*('d_시나리오'!$J$2-'d_시나리오'!$H$2)*('d_시나리오'!$J$2-'d_시나리오'!$I$2))))</f>
        <v/>
      </c>
      <c r="C1158">
        <f>RAND()</f>
        <v/>
      </c>
      <c r="D1158">
        <f>BETAINV(RAND(),IF(C1158&lt;'d_고정'!$B$26,'d_고정'!$B$23,'d_고정'!$B$16)+1,'d_고정'!$B$17-IF(C1158&lt;'d_고정'!$B$26,'d_고정'!$B$23,'d_고정'!$B$16)+1)*('d_고정'!$B$14+('d_고정'!$B$15-'d_고정'!$B$14)*RAND())</f>
        <v/>
      </c>
      <c r="E1158">
        <f>INDEX('d_분포'!$A$2:$A$28,RANDBETWEEN(1,27))</f>
        <v/>
      </c>
      <c r="F1158">
        <f>INDEX('d_분포'!$C$2:$C$5,RANDBETWEEN(1,4))*(0.9+0.2*RAND())</f>
        <v/>
      </c>
      <c r="G1158">
        <f>RAND()</f>
        <v/>
      </c>
      <c r="H1158">
        <f>(F1158+(1-F1158)*('d_고정'!$B$22*BETAINV(RAND(),IF(G1158&lt;'d_고정'!$B$26,'d_고정'!$B$25,'d_고정'!$B$20)+1,'d_고정'!$B$21-IF(G1158&lt;'d_고정'!$B$26,'d_고정'!$B$25,'d_고정'!$B$20)+1)+(1-'d_고정'!$B$22)*BETAINV(RAND(),IF(G1158&lt;'d_고정'!$B$26,'d_고정'!$B$24,'d_고정'!$B$18)+1,'d_고정'!$B$19-IF(G1158&lt;'d_고정'!$B$26,'d_고정'!$B$24,'d_고정'!$B$18)+1))*('d_고정'!$B$14+('d_고정'!$B$15-'d_고정'!$B$14)*RAND()))/F1158</f>
        <v/>
      </c>
      <c r="I1158">
        <f>RAND()</f>
        <v/>
      </c>
      <c r="J1158">
        <f>IF('d_시나리오'!$J$3='d_시나리오'!$H$3,'d_시나리오'!$I$3,IF(I1158&lt;('d_시나리오'!$I$3-'d_시나리오'!$H$3)/('d_시나리오'!$J$3-'d_시나리오'!$H$3),'d_시나리오'!$H$3+SQRT(I1158*('d_시나리오'!$J$3-'d_시나리오'!$H$3)*('d_시나리오'!$I$3-'d_시나리오'!$H$3)),'d_시나리오'!$J$3-SQRT((1-I1158)*('d_시나리오'!$J$3-'d_시나리오'!$H$3)*('d_시나리오'!$J$3-'d_시나리오'!$I$3))))</f>
        <v/>
      </c>
      <c r="K1158">
        <f>RAND()</f>
        <v/>
      </c>
      <c r="L1158">
        <f>IF('d_시나리오'!$J$4='d_시나리오'!$H$4,'d_시나리오'!$I$4,IF(K1158&lt;('d_시나리오'!$I$4-'d_시나리오'!$H$4)/('d_시나리오'!$J$4-'d_시나리오'!$H$4),'d_시나리오'!$H$4+SQRT(K1158*('d_시나리오'!$J$4-'d_시나리오'!$H$4)*('d_시나리오'!$I$4-'d_시나리오'!$H$4)),'d_시나리오'!$J$4-SQRT((1-K1158)*('d_시나리오'!$J$4-'d_시나리오'!$H$4)*('d_시나리오'!$J$4-'d_시나리오'!$I$4))))</f>
        <v/>
      </c>
      <c r="M1158">
        <f>RAND()</f>
        <v/>
      </c>
      <c r="N1158">
        <f>IF('d_시나리오'!$J$5='d_시나리오'!$H$5,'d_시나리오'!$I$5,IF(M1158&lt;('d_시나리오'!$I$5-'d_시나리오'!$H$5)/('d_시나리오'!$J$5-'d_시나리오'!$H$5),'d_시나리오'!$H$5+SQRT(M1158*('d_시나리오'!$J$5-'d_시나리오'!$H$5)*('d_시나리오'!$I$5-'d_시나리오'!$H$5)),'d_시나리오'!$J$5-SQRT((1-M1158)*('d_시나리오'!$J$5-'d_시나리오'!$H$5)*('d_시나리오'!$J$5-'d_시나리오'!$I$5))))</f>
        <v/>
      </c>
      <c r="O1158">
        <f>RAND()</f>
        <v/>
      </c>
      <c r="P1158">
        <f>IF('d_시나리오'!$J$6='d_시나리오'!$H$6,'d_시나리오'!$I$6,IF(O1158&lt;('d_시나리오'!$I$6-'d_시나리오'!$H$6)/('d_시나리오'!$J$6-'d_시나리오'!$H$6),'d_시나리오'!$H$6+SQRT(O1158*('d_시나리오'!$J$6-'d_시나리오'!$H$6)*('d_시나리오'!$I$6-'d_시나리오'!$H$6)),'d_시나리오'!$J$6-SQRT((1-O1158)*('d_시나리오'!$J$6-'d_시나리오'!$H$6)*('d_시나리오'!$J$6-'d_시나리오'!$I$6))))</f>
        <v/>
      </c>
      <c r="Q1158">
        <f>INDEX('d_분포'!$B$2:$B$57,RANDBETWEEN(1,56))</f>
        <v/>
      </c>
      <c r="R1158">
        <f>BETAINV(RAND(),5,5)</f>
        <v/>
      </c>
      <c r="S1158">
        <f>'d_고정'!$B$1*'6_기대효과'!$H$7*('d_시나리오'!$I$7/'d_고정'!$B$2)*B1158</f>
        <v/>
      </c>
      <c r="T1158">
        <f>S1158*D1158</f>
        <v/>
      </c>
      <c r="U1158">
        <f>S1158*F1158*H1158</f>
        <v/>
      </c>
      <c r="V1158">
        <f>S1158*F1158*(H1158-1)</f>
        <v/>
      </c>
      <c r="W1158">
        <f>U1158*J1158</f>
        <v/>
      </c>
      <c r="X1158">
        <f>T1158+W1158</f>
        <v/>
      </c>
      <c r="Y1158">
        <f>(T1158*E1158+W1158*L1158)*(1-R1158-'d_고정'!$B$13)</f>
        <v/>
      </c>
      <c r="Z1158">
        <f>(U1158*N1158*Q1158+'d_고정'!$B$3*('6_기대효과'!$H$7/8)*Q1158*'d_고정'!$B$10*P1158*('6_기대효과'!$K$7/'d_고정'!$B$9))*(1-R1158)</f>
        <v/>
      </c>
      <c r="AA1158">
        <f>W1158*L1158*(1-R1158-'d_고정'!$B$13)+U1158*MAX(N1158-'d_고정'!$B$10*P1158*('6_기대효과'!$K$7/'d_고정'!$B$9),0)*Q1158*(1-R1158)</f>
        <v/>
      </c>
      <c r="AB1158">
        <f>Y1158+Z1158</f>
        <v/>
      </c>
      <c r="AC1158">
        <f>Y1158/('d_고정'!$B$5*'6_기대효과'!$H$7/8)/'d_고정'!$B$6</f>
        <v/>
      </c>
      <c r="AD1158">
        <f>Y1158/('d_고정'!$B$8*'6_기대효과'!$H$7/8)</f>
        <v/>
      </c>
    </row>
    <row r="1159">
      <c r="A1159">
        <f>RAND()</f>
        <v/>
      </c>
      <c r="B1159">
        <f>IF('d_시나리오'!$J$2='d_시나리오'!$H$2,'d_시나리오'!$I$2,IF(A1159&lt;('d_시나리오'!$I$2-'d_시나리오'!$H$2)/('d_시나리오'!$J$2-'d_시나리오'!$H$2),'d_시나리오'!$H$2+SQRT(A1159*('d_시나리오'!$J$2-'d_시나리오'!$H$2)*('d_시나리오'!$I$2-'d_시나리오'!$H$2)),'d_시나리오'!$J$2-SQRT((1-A1159)*('d_시나리오'!$J$2-'d_시나리오'!$H$2)*('d_시나리오'!$J$2-'d_시나리오'!$I$2))))</f>
        <v/>
      </c>
      <c r="C1159">
        <f>RAND()</f>
        <v/>
      </c>
      <c r="D1159">
        <f>BETAINV(RAND(),IF(C1159&lt;'d_고정'!$B$26,'d_고정'!$B$23,'d_고정'!$B$16)+1,'d_고정'!$B$17-IF(C1159&lt;'d_고정'!$B$26,'d_고정'!$B$23,'d_고정'!$B$16)+1)*('d_고정'!$B$14+('d_고정'!$B$15-'d_고정'!$B$14)*RAND())</f>
        <v/>
      </c>
      <c r="E1159">
        <f>INDEX('d_분포'!$A$2:$A$28,RANDBETWEEN(1,27))</f>
        <v/>
      </c>
      <c r="F1159">
        <f>INDEX('d_분포'!$C$2:$C$5,RANDBETWEEN(1,4))*(0.9+0.2*RAND())</f>
        <v/>
      </c>
      <c r="G1159">
        <f>RAND()</f>
        <v/>
      </c>
      <c r="H1159">
        <f>(F1159+(1-F1159)*('d_고정'!$B$22*BETAINV(RAND(),IF(G1159&lt;'d_고정'!$B$26,'d_고정'!$B$25,'d_고정'!$B$20)+1,'d_고정'!$B$21-IF(G1159&lt;'d_고정'!$B$26,'d_고정'!$B$25,'d_고정'!$B$20)+1)+(1-'d_고정'!$B$22)*BETAINV(RAND(),IF(G1159&lt;'d_고정'!$B$26,'d_고정'!$B$24,'d_고정'!$B$18)+1,'d_고정'!$B$19-IF(G1159&lt;'d_고정'!$B$26,'d_고정'!$B$24,'d_고정'!$B$18)+1))*('d_고정'!$B$14+('d_고정'!$B$15-'d_고정'!$B$14)*RAND()))/F1159</f>
        <v/>
      </c>
      <c r="I1159">
        <f>RAND()</f>
        <v/>
      </c>
      <c r="J1159">
        <f>IF('d_시나리오'!$J$3='d_시나리오'!$H$3,'d_시나리오'!$I$3,IF(I1159&lt;('d_시나리오'!$I$3-'d_시나리오'!$H$3)/('d_시나리오'!$J$3-'d_시나리오'!$H$3),'d_시나리오'!$H$3+SQRT(I1159*('d_시나리오'!$J$3-'d_시나리오'!$H$3)*('d_시나리오'!$I$3-'d_시나리오'!$H$3)),'d_시나리오'!$J$3-SQRT((1-I1159)*('d_시나리오'!$J$3-'d_시나리오'!$H$3)*('d_시나리오'!$J$3-'d_시나리오'!$I$3))))</f>
        <v/>
      </c>
      <c r="K1159">
        <f>RAND()</f>
        <v/>
      </c>
      <c r="L1159">
        <f>IF('d_시나리오'!$J$4='d_시나리오'!$H$4,'d_시나리오'!$I$4,IF(K1159&lt;('d_시나리오'!$I$4-'d_시나리오'!$H$4)/('d_시나리오'!$J$4-'d_시나리오'!$H$4),'d_시나리오'!$H$4+SQRT(K1159*('d_시나리오'!$J$4-'d_시나리오'!$H$4)*('d_시나리오'!$I$4-'d_시나리오'!$H$4)),'d_시나리오'!$J$4-SQRT((1-K1159)*('d_시나리오'!$J$4-'d_시나리오'!$H$4)*('d_시나리오'!$J$4-'d_시나리오'!$I$4))))</f>
        <v/>
      </c>
      <c r="M1159">
        <f>RAND()</f>
        <v/>
      </c>
      <c r="N1159">
        <f>IF('d_시나리오'!$J$5='d_시나리오'!$H$5,'d_시나리오'!$I$5,IF(M1159&lt;('d_시나리오'!$I$5-'d_시나리오'!$H$5)/('d_시나리오'!$J$5-'d_시나리오'!$H$5),'d_시나리오'!$H$5+SQRT(M1159*('d_시나리오'!$J$5-'d_시나리오'!$H$5)*('d_시나리오'!$I$5-'d_시나리오'!$H$5)),'d_시나리오'!$J$5-SQRT((1-M1159)*('d_시나리오'!$J$5-'d_시나리오'!$H$5)*('d_시나리오'!$J$5-'d_시나리오'!$I$5))))</f>
        <v/>
      </c>
      <c r="O1159">
        <f>RAND()</f>
        <v/>
      </c>
      <c r="P1159">
        <f>IF('d_시나리오'!$J$6='d_시나리오'!$H$6,'d_시나리오'!$I$6,IF(O1159&lt;('d_시나리오'!$I$6-'d_시나리오'!$H$6)/('d_시나리오'!$J$6-'d_시나리오'!$H$6),'d_시나리오'!$H$6+SQRT(O1159*('d_시나리오'!$J$6-'d_시나리오'!$H$6)*('d_시나리오'!$I$6-'d_시나리오'!$H$6)),'d_시나리오'!$J$6-SQRT((1-O1159)*('d_시나리오'!$J$6-'d_시나리오'!$H$6)*('d_시나리오'!$J$6-'d_시나리오'!$I$6))))</f>
        <v/>
      </c>
      <c r="Q1159">
        <f>INDEX('d_분포'!$B$2:$B$57,RANDBETWEEN(1,56))</f>
        <v/>
      </c>
      <c r="R1159">
        <f>BETAINV(RAND(),5,5)</f>
        <v/>
      </c>
      <c r="S1159">
        <f>'d_고정'!$B$1*'6_기대효과'!$H$7*('d_시나리오'!$I$7/'d_고정'!$B$2)*B1159</f>
        <v/>
      </c>
      <c r="T1159">
        <f>S1159*D1159</f>
        <v/>
      </c>
      <c r="U1159">
        <f>S1159*F1159*H1159</f>
        <v/>
      </c>
      <c r="V1159">
        <f>S1159*F1159*(H1159-1)</f>
        <v/>
      </c>
      <c r="W1159">
        <f>U1159*J1159</f>
        <v/>
      </c>
      <c r="X1159">
        <f>T1159+W1159</f>
        <v/>
      </c>
      <c r="Y1159">
        <f>(T1159*E1159+W1159*L1159)*(1-R1159-'d_고정'!$B$13)</f>
        <v/>
      </c>
      <c r="Z1159">
        <f>(U1159*N1159*Q1159+'d_고정'!$B$3*('6_기대효과'!$H$7/8)*Q1159*'d_고정'!$B$10*P1159*('6_기대효과'!$K$7/'d_고정'!$B$9))*(1-R1159)</f>
        <v/>
      </c>
      <c r="AA1159">
        <f>W1159*L1159*(1-R1159-'d_고정'!$B$13)+U1159*MAX(N1159-'d_고정'!$B$10*P1159*('6_기대효과'!$K$7/'d_고정'!$B$9),0)*Q1159*(1-R1159)</f>
        <v/>
      </c>
      <c r="AB1159">
        <f>Y1159+Z1159</f>
        <v/>
      </c>
      <c r="AC1159">
        <f>Y1159/('d_고정'!$B$5*'6_기대효과'!$H$7/8)/'d_고정'!$B$6</f>
        <v/>
      </c>
      <c r="AD1159">
        <f>Y1159/('d_고정'!$B$8*'6_기대효과'!$H$7/8)</f>
        <v/>
      </c>
    </row>
    <row r="1160">
      <c r="A1160">
        <f>RAND()</f>
        <v/>
      </c>
      <c r="B1160">
        <f>IF('d_시나리오'!$J$2='d_시나리오'!$H$2,'d_시나리오'!$I$2,IF(A1160&lt;('d_시나리오'!$I$2-'d_시나리오'!$H$2)/('d_시나리오'!$J$2-'d_시나리오'!$H$2),'d_시나리오'!$H$2+SQRT(A1160*('d_시나리오'!$J$2-'d_시나리오'!$H$2)*('d_시나리오'!$I$2-'d_시나리오'!$H$2)),'d_시나리오'!$J$2-SQRT((1-A1160)*('d_시나리오'!$J$2-'d_시나리오'!$H$2)*('d_시나리오'!$J$2-'d_시나리오'!$I$2))))</f>
        <v/>
      </c>
      <c r="C1160">
        <f>RAND()</f>
        <v/>
      </c>
      <c r="D1160">
        <f>BETAINV(RAND(),IF(C1160&lt;'d_고정'!$B$26,'d_고정'!$B$23,'d_고정'!$B$16)+1,'d_고정'!$B$17-IF(C1160&lt;'d_고정'!$B$26,'d_고정'!$B$23,'d_고정'!$B$16)+1)*('d_고정'!$B$14+('d_고정'!$B$15-'d_고정'!$B$14)*RAND())</f>
        <v/>
      </c>
      <c r="E1160">
        <f>INDEX('d_분포'!$A$2:$A$28,RANDBETWEEN(1,27))</f>
        <v/>
      </c>
      <c r="F1160">
        <f>INDEX('d_분포'!$C$2:$C$5,RANDBETWEEN(1,4))*(0.9+0.2*RAND())</f>
        <v/>
      </c>
      <c r="G1160">
        <f>RAND()</f>
        <v/>
      </c>
      <c r="H1160">
        <f>(F1160+(1-F1160)*('d_고정'!$B$22*BETAINV(RAND(),IF(G1160&lt;'d_고정'!$B$26,'d_고정'!$B$25,'d_고정'!$B$20)+1,'d_고정'!$B$21-IF(G1160&lt;'d_고정'!$B$26,'d_고정'!$B$25,'d_고정'!$B$20)+1)+(1-'d_고정'!$B$22)*BETAINV(RAND(),IF(G1160&lt;'d_고정'!$B$26,'d_고정'!$B$24,'d_고정'!$B$18)+1,'d_고정'!$B$19-IF(G1160&lt;'d_고정'!$B$26,'d_고정'!$B$24,'d_고정'!$B$18)+1))*('d_고정'!$B$14+('d_고정'!$B$15-'d_고정'!$B$14)*RAND()))/F1160</f>
        <v/>
      </c>
      <c r="I1160">
        <f>RAND()</f>
        <v/>
      </c>
      <c r="J1160">
        <f>IF('d_시나리오'!$J$3='d_시나리오'!$H$3,'d_시나리오'!$I$3,IF(I1160&lt;('d_시나리오'!$I$3-'d_시나리오'!$H$3)/('d_시나리오'!$J$3-'d_시나리오'!$H$3),'d_시나리오'!$H$3+SQRT(I1160*('d_시나리오'!$J$3-'d_시나리오'!$H$3)*('d_시나리오'!$I$3-'d_시나리오'!$H$3)),'d_시나리오'!$J$3-SQRT((1-I1160)*('d_시나리오'!$J$3-'d_시나리오'!$H$3)*('d_시나리오'!$J$3-'d_시나리오'!$I$3))))</f>
        <v/>
      </c>
      <c r="K1160">
        <f>RAND()</f>
        <v/>
      </c>
      <c r="L1160">
        <f>IF('d_시나리오'!$J$4='d_시나리오'!$H$4,'d_시나리오'!$I$4,IF(K1160&lt;('d_시나리오'!$I$4-'d_시나리오'!$H$4)/('d_시나리오'!$J$4-'d_시나리오'!$H$4),'d_시나리오'!$H$4+SQRT(K1160*('d_시나리오'!$J$4-'d_시나리오'!$H$4)*('d_시나리오'!$I$4-'d_시나리오'!$H$4)),'d_시나리오'!$J$4-SQRT((1-K1160)*('d_시나리오'!$J$4-'d_시나리오'!$H$4)*('d_시나리오'!$J$4-'d_시나리오'!$I$4))))</f>
        <v/>
      </c>
      <c r="M1160">
        <f>RAND()</f>
        <v/>
      </c>
      <c r="N1160">
        <f>IF('d_시나리오'!$J$5='d_시나리오'!$H$5,'d_시나리오'!$I$5,IF(M1160&lt;('d_시나리오'!$I$5-'d_시나리오'!$H$5)/('d_시나리오'!$J$5-'d_시나리오'!$H$5),'d_시나리오'!$H$5+SQRT(M1160*('d_시나리오'!$J$5-'d_시나리오'!$H$5)*('d_시나리오'!$I$5-'d_시나리오'!$H$5)),'d_시나리오'!$J$5-SQRT((1-M1160)*('d_시나리오'!$J$5-'d_시나리오'!$H$5)*('d_시나리오'!$J$5-'d_시나리오'!$I$5))))</f>
        <v/>
      </c>
      <c r="O1160">
        <f>RAND()</f>
        <v/>
      </c>
      <c r="P1160">
        <f>IF('d_시나리오'!$J$6='d_시나리오'!$H$6,'d_시나리오'!$I$6,IF(O1160&lt;('d_시나리오'!$I$6-'d_시나리오'!$H$6)/('d_시나리오'!$J$6-'d_시나리오'!$H$6),'d_시나리오'!$H$6+SQRT(O1160*('d_시나리오'!$J$6-'d_시나리오'!$H$6)*('d_시나리오'!$I$6-'d_시나리오'!$H$6)),'d_시나리오'!$J$6-SQRT((1-O1160)*('d_시나리오'!$J$6-'d_시나리오'!$H$6)*('d_시나리오'!$J$6-'d_시나리오'!$I$6))))</f>
        <v/>
      </c>
      <c r="Q1160">
        <f>INDEX('d_분포'!$B$2:$B$57,RANDBETWEEN(1,56))</f>
        <v/>
      </c>
      <c r="R1160">
        <f>BETAINV(RAND(),5,5)</f>
        <v/>
      </c>
      <c r="S1160">
        <f>'d_고정'!$B$1*'6_기대효과'!$H$7*('d_시나리오'!$I$7/'d_고정'!$B$2)*B1160</f>
        <v/>
      </c>
      <c r="T1160">
        <f>S1160*D1160</f>
        <v/>
      </c>
      <c r="U1160">
        <f>S1160*F1160*H1160</f>
        <v/>
      </c>
      <c r="V1160">
        <f>S1160*F1160*(H1160-1)</f>
        <v/>
      </c>
      <c r="W1160">
        <f>U1160*J1160</f>
        <v/>
      </c>
      <c r="X1160">
        <f>T1160+W1160</f>
        <v/>
      </c>
      <c r="Y1160">
        <f>(T1160*E1160+W1160*L1160)*(1-R1160-'d_고정'!$B$13)</f>
        <v/>
      </c>
      <c r="Z1160">
        <f>(U1160*N1160*Q1160+'d_고정'!$B$3*('6_기대효과'!$H$7/8)*Q1160*'d_고정'!$B$10*P1160*('6_기대효과'!$K$7/'d_고정'!$B$9))*(1-R1160)</f>
        <v/>
      </c>
      <c r="AA1160">
        <f>W1160*L1160*(1-R1160-'d_고정'!$B$13)+U1160*MAX(N1160-'d_고정'!$B$10*P1160*('6_기대효과'!$K$7/'d_고정'!$B$9),0)*Q1160*(1-R1160)</f>
        <v/>
      </c>
      <c r="AB1160">
        <f>Y1160+Z1160</f>
        <v/>
      </c>
      <c r="AC1160">
        <f>Y1160/('d_고정'!$B$5*'6_기대효과'!$H$7/8)/'d_고정'!$B$6</f>
        <v/>
      </c>
      <c r="AD1160">
        <f>Y1160/('d_고정'!$B$8*'6_기대효과'!$H$7/8)</f>
        <v/>
      </c>
    </row>
    <row r="1161">
      <c r="A1161">
        <f>RAND()</f>
        <v/>
      </c>
      <c r="B1161">
        <f>IF('d_시나리오'!$J$2='d_시나리오'!$H$2,'d_시나리오'!$I$2,IF(A1161&lt;('d_시나리오'!$I$2-'d_시나리오'!$H$2)/('d_시나리오'!$J$2-'d_시나리오'!$H$2),'d_시나리오'!$H$2+SQRT(A1161*('d_시나리오'!$J$2-'d_시나리오'!$H$2)*('d_시나리오'!$I$2-'d_시나리오'!$H$2)),'d_시나리오'!$J$2-SQRT((1-A1161)*('d_시나리오'!$J$2-'d_시나리오'!$H$2)*('d_시나리오'!$J$2-'d_시나리오'!$I$2))))</f>
        <v/>
      </c>
      <c r="C1161">
        <f>RAND()</f>
        <v/>
      </c>
      <c r="D1161">
        <f>BETAINV(RAND(),IF(C1161&lt;'d_고정'!$B$26,'d_고정'!$B$23,'d_고정'!$B$16)+1,'d_고정'!$B$17-IF(C1161&lt;'d_고정'!$B$26,'d_고정'!$B$23,'d_고정'!$B$16)+1)*('d_고정'!$B$14+('d_고정'!$B$15-'d_고정'!$B$14)*RAND())</f>
        <v/>
      </c>
      <c r="E1161">
        <f>INDEX('d_분포'!$A$2:$A$28,RANDBETWEEN(1,27))</f>
        <v/>
      </c>
      <c r="F1161">
        <f>INDEX('d_분포'!$C$2:$C$5,RANDBETWEEN(1,4))*(0.9+0.2*RAND())</f>
        <v/>
      </c>
      <c r="G1161">
        <f>RAND()</f>
        <v/>
      </c>
      <c r="H1161">
        <f>(F1161+(1-F1161)*('d_고정'!$B$22*BETAINV(RAND(),IF(G1161&lt;'d_고정'!$B$26,'d_고정'!$B$25,'d_고정'!$B$20)+1,'d_고정'!$B$21-IF(G1161&lt;'d_고정'!$B$26,'d_고정'!$B$25,'d_고정'!$B$20)+1)+(1-'d_고정'!$B$22)*BETAINV(RAND(),IF(G1161&lt;'d_고정'!$B$26,'d_고정'!$B$24,'d_고정'!$B$18)+1,'d_고정'!$B$19-IF(G1161&lt;'d_고정'!$B$26,'d_고정'!$B$24,'d_고정'!$B$18)+1))*('d_고정'!$B$14+('d_고정'!$B$15-'d_고정'!$B$14)*RAND()))/F1161</f>
        <v/>
      </c>
      <c r="I1161">
        <f>RAND()</f>
        <v/>
      </c>
      <c r="J1161">
        <f>IF('d_시나리오'!$J$3='d_시나리오'!$H$3,'d_시나리오'!$I$3,IF(I1161&lt;('d_시나리오'!$I$3-'d_시나리오'!$H$3)/('d_시나리오'!$J$3-'d_시나리오'!$H$3),'d_시나리오'!$H$3+SQRT(I1161*('d_시나리오'!$J$3-'d_시나리오'!$H$3)*('d_시나리오'!$I$3-'d_시나리오'!$H$3)),'d_시나리오'!$J$3-SQRT((1-I1161)*('d_시나리오'!$J$3-'d_시나리오'!$H$3)*('d_시나리오'!$J$3-'d_시나리오'!$I$3))))</f>
        <v/>
      </c>
      <c r="K1161">
        <f>RAND()</f>
        <v/>
      </c>
      <c r="L1161">
        <f>IF('d_시나리오'!$J$4='d_시나리오'!$H$4,'d_시나리오'!$I$4,IF(K1161&lt;('d_시나리오'!$I$4-'d_시나리오'!$H$4)/('d_시나리오'!$J$4-'d_시나리오'!$H$4),'d_시나리오'!$H$4+SQRT(K1161*('d_시나리오'!$J$4-'d_시나리오'!$H$4)*('d_시나리오'!$I$4-'d_시나리오'!$H$4)),'d_시나리오'!$J$4-SQRT((1-K1161)*('d_시나리오'!$J$4-'d_시나리오'!$H$4)*('d_시나리오'!$J$4-'d_시나리오'!$I$4))))</f>
        <v/>
      </c>
      <c r="M1161">
        <f>RAND()</f>
        <v/>
      </c>
      <c r="N1161">
        <f>IF('d_시나리오'!$J$5='d_시나리오'!$H$5,'d_시나리오'!$I$5,IF(M1161&lt;('d_시나리오'!$I$5-'d_시나리오'!$H$5)/('d_시나리오'!$J$5-'d_시나리오'!$H$5),'d_시나리오'!$H$5+SQRT(M1161*('d_시나리오'!$J$5-'d_시나리오'!$H$5)*('d_시나리오'!$I$5-'d_시나리오'!$H$5)),'d_시나리오'!$J$5-SQRT((1-M1161)*('d_시나리오'!$J$5-'d_시나리오'!$H$5)*('d_시나리오'!$J$5-'d_시나리오'!$I$5))))</f>
        <v/>
      </c>
      <c r="O1161">
        <f>RAND()</f>
        <v/>
      </c>
      <c r="P1161">
        <f>IF('d_시나리오'!$J$6='d_시나리오'!$H$6,'d_시나리오'!$I$6,IF(O1161&lt;('d_시나리오'!$I$6-'d_시나리오'!$H$6)/('d_시나리오'!$J$6-'d_시나리오'!$H$6),'d_시나리오'!$H$6+SQRT(O1161*('d_시나리오'!$J$6-'d_시나리오'!$H$6)*('d_시나리오'!$I$6-'d_시나리오'!$H$6)),'d_시나리오'!$J$6-SQRT((1-O1161)*('d_시나리오'!$J$6-'d_시나리오'!$H$6)*('d_시나리오'!$J$6-'d_시나리오'!$I$6))))</f>
        <v/>
      </c>
      <c r="Q1161">
        <f>INDEX('d_분포'!$B$2:$B$57,RANDBETWEEN(1,56))</f>
        <v/>
      </c>
      <c r="R1161">
        <f>BETAINV(RAND(),5,5)</f>
        <v/>
      </c>
      <c r="S1161">
        <f>'d_고정'!$B$1*'6_기대효과'!$H$7*('d_시나리오'!$I$7/'d_고정'!$B$2)*B1161</f>
        <v/>
      </c>
      <c r="T1161">
        <f>S1161*D1161</f>
        <v/>
      </c>
      <c r="U1161">
        <f>S1161*F1161*H1161</f>
        <v/>
      </c>
      <c r="V1161">
        <f>S1161*F1161*(H1161-1)</f>
        <v/>
      </c>
      <c r="W1161">
        <f>U1161*J1161</f>
        <v/>
      </c>
      <c r="X1161">
        <f>T1161+W1161</f>
        <v/>
      </c>
      <c r="Y1161">
        <f>(T1161*E1161+W1161*L1161)*(1-R1161-'d_고정'!$B$13)</f>
        <v/>
      </c>
      <c r="Z1161">
        <f>(U1161*N1161*Q1161+'d_고정'!$B$3*('6_기대효과'!$H$7/8)*Q1161*'d_고정'!$B$10*P1161*('6_기대효과'!$K$7/'d_고정'!$B$9))*(1-R1161)</f>
        <v/>
      </c>
      <c r="AA1161">
        <f>W1161*L1161*(1-R1161-'d_고정'!$B$13)+U1161*MAX(N1161-'d_고정'!$B$10*P1161*('6_기대효과'!$K$7/'d_고정'!$B$9),0)*Q1161*(1-R1161)</f>
        <v/>
      </c>
      <c r="AB1161">
        <f>Y1161+Z1161</f>
        <v/>
      </c>
      <c r="AC1161">
        <f>Y1161/('d_고정'!$B$5*'6_기대효과'!$H$7/8)/'d_고정'!$B$6</f>
        <v/>
      </c>
      <c r="AD1161">
        <f>Y1161/('d_고정'!$B$8*'6_기대효과'!$H$7/8)</f>
        <v/>
      </c>
    </row>
    <row r="1162">
      <c r="A1162">
        <f>RAND()</f>
        <v/>
      </c>
      <c r="B1162">
        <f>IF('d_시나리오'!$J$2='d_시나리오'!$H$2,'d_시나리오'!$I$2,IF(A1162&lt;('d_시나리오'!$I$2-'d_시나리오'!$H$2)/('d_시나리오'!$J$2-'d_시나리오'!$H$2),'d_시나리오'!$H$2+SQRT(A1162*('d_시나리오'!$J$2-'d_시나리오'!$H$2)*('d_시나리오'!$I$2-'d_시나리오'!$H$2)),'d_시나리오'!$J$2-SQRT((1-A1162)*('d_시나리오'!$J$2-'d_시나리오'!$H$2)*('d_시나리오'!$J$2-'d_시나리오'!$I$2))))</f>
        <v/>
      </c>
      <c r="C1162">
        <f>RAND()</f>
        <v/>
      </c>
      <c r="D1162">
        <f>BETAINV(RAND(),IF(C1162&lt;'d_고정'!$B$26,'d_고정'!$B$23,'d_고정'!$B$16)+1,'d_고정'!$B$17-IF(C1162&lt;'d_고정'!$B$26,'d_고정'!$B$23,'d_고정'!$B$16)+1)*('d_고정'!$B$14+('d_고정'!$B$15-'d_고정'!$B$14)*RAND())</f>
        <v/>
      </c>
      <c r="E1162">
        <f>INDEX('d_분포'!$A$2:$A$28,RANDBETWEEN(1,27))</f>
        <v/>
      </c>
      <c r="F1162">
        <f>INDEX('d_분포'!$C$2:$C$5,RANDBETWEEN(1,4))*(0.9+0.2*RAND())</f>
        <v/>
      </c>
      <c r="G1162">
        <f>RAND()</f>
        <v/>
      </c>
      <c r="H1162">
        <f>(F1162+(1-F1162)*('d_고정'!$B$22*BETAINV(RAND(),IF(G1162&lt;'d_고정'!$B$26,'d_고정'!$B$25,'d_고정'!$B$20)+1,'d_고정'!$B$21-IF(G1162&lt;'d_고정'!$B$26,'d_고정'!$B$25,'d_고정'!$B$20)+1)+(1-'d_고정'!$B$22)*BETAINV(RAND(),IF(G1162&lt;'d_고정'!$B$26,'d_고정'!$B$24,'d_고정'!$B$18)+1,'d_고정'!$B$19-IF(G1162&lt;'d_고정'!$B$26,'d_고정'!$B$24,'d_고정'!$B$18)+1))*('d_고정'!$B$14+('d_고정'!$B$15-'d_고정'!$B$14)*RAND()))/F1162</f>
        <v/>
      </c>
      <c r="I1162">
        <f>RAND()</f>
        <v/>
      </c>
      <c r="J1162">
        <f>IF('d_시나리오'!$J$3='d_시나리오'!$H$3,'d_시나리오'!$I$3,IF(I1162&lt;('d_시나리오'!$I$3-'d_시나리오'!$H$3)/('d_시나리오'!$J$3-'d_시나리오'!$H$3),'d_시나리오'!$H$3+SQRT(I1162*('d_시나리오'!$J$3-'d_시나리오'!$H$3)*('d_시나리오'!$I$3-'d_시나리오'!$H$3)),'d_시나리오'!$J$3-SQRT((1-I1162)*('d_시나리오'!$J$3-'d_시나리오'!$H$3)*('d_시나리오'!$J$3-'d_시나리오'!$I$3))))</f>
        <v/>
      </c>
      <c r="K1162">
        <f>RAND()</f>
        <v/>
      </c>
      <c r="L1162">
        <f>IF('d_시나리오'!$J$4='d_시나리오'!$H$4,'d_시나리오'!$I$4,IF(K1162&lt;('d_시나리오'!$I$4-'d_시나리오'!$H$4)/('d_시나리오'!$J$4-'d_시나리오'!$H$4),'d_시나리오'!$H$4+SQRT(K1162*('d_시나리오'!$J$4-'d_시나리오'!$H$4)*('d_시나리오'!$I$4-'d_시나리오'!$H$4)),'d_시나리오'!$J$4-SQRT((1-K1162)*('d_시나리오'!$J$4-'d_시나리오'!$H$4)*('d_시나리오'!$J$4-'d_시나리오'!$I$4))))</f>
        <v/>
      </c>
      <c r="M1162">
        <f>RAND()</f>
        <v/>
      </c>
      <c r="N1162">
        <f>IF('d_시나리오'!$J$5='d_시나리오'!$H$5,'d_시나리오'!$I$5,IF(M1162&lt;('d_시나리오'!$I$5-'d_시나리오'!$H$5)/('d_시나리오'!$J$5-'d_시나리오'!$H$5),'d_시나리오'!$H$5+SQRT(M1162*('d_시나리오'!$J$5-'d_시나리오'!$H$5)*('d_시나리오'!$I$5-'d_시나리오'!$H$5)),'d_시나리오'!$J$5-SQRT((1-M1162)*('d_시나리오'!$J$5-'d_시나리오'!$H$5)*('d_시나리오'!$J$5-'d_시나리오'!$I$5))))</f>
        <v/>
      </c>
      <c r="O1162">
        <f>RAND()</f>
        <v/>
      </c>
      <c r="P1162">
        <f>IF('d_시나리오'!$J$6='d_시나리오'!$H$6,'d_시나리오'!$I$6,IF(O1162&lt;('d_시나리오'!$I$6-'d_시나리오'!$H$6)/('d_시나리오'!$J$6-'d_시나리오'!$H$6),'d_시나리오'!$H$6+SQRT(O1162*('d_시나리오'!$J$6-'d_시나리오'!$H$6)*('d_시나리오'!$I$6-'d_시나리오'!$H$6)),'d_시나리오'!$J$6-SQRT((1-O1162)*('d_시나리오'!$J$6-'d_시나리오'!$H$6)*('d_시나리오'!$J$6-'d_시나리오'!$I$6))))</f>
        <v/>
      </c>
      <c r="Q1162">
        <f>INDEX('d_분포'!$B$2:$B$57,RANDBETWEEN(1,56))</f>
        <v/>
      </c>
      <c r="R1162">
        <f>BETAINV(RAND(),5,5)</f>
        <v/>
      </c>
      <c r="S1162">
        <f>'d_고정'!$B$1*'6_기대효과'!$H$7*('d_시나리오'!$I$7/'d_고정'!$B$2)*B1162</f>
        <v/>
      </c>
      <c r="T1162">
        <f>S1162*D1162</f>
        <v/>
      </c>
      <c r="U1162">
        <f>S1162*F1162*H1162</f>
        <v/>
      </c>
      <c r="V1162">
        <f>S1162*F1162*(H1162-1)</f>
        <v/>
      </c>
      <c r="W1162">
        <f>U1162*J1162</f>
        <v/>
      </c>
      <c r="X1162">
        <f>T1162+W1162</f>
        <v/>
      </c>
      <c r="Y1162">
        <f>(T1162*E1162+W1162*L1162)*(1-R1162-'d_고정'!$B$13)</f>
        <v/>
      </c>
      <c r="Z1162">
        <f>(U1162*N1162*Q1162+'d_고정'!$B$3*('6_기대효과'!$H$7/8)*Q1162*'d_고정'!$B$10*P1162*('6_기대효과'!$K$7/'d_고정'!$B$9))*(1-R1162)</f>
        <v/>
      </c>
      <c r="AA1162">
        <f>W1162*L1162*(1-R1162-'d_고정'!$B$13)+U1162*MAX(N1162-'d_고정'!$B$10*P1162*('6_기대효과'!$K$7/'d_고정'!$B$9),0)*Q1162*(1-R1162)</f>
        <v/>
      </c>
      <c r="AB1162">
        <f>Y1162+Z1162</f>
        <v/>
      </c>
      <c r="AC1162">
        <f>Y1162/('d_고정'!$B$5*'6_기대효과'!$H$7/8)/'d_고정'!$B$6</f>
        <v/>
      </c>
      <c r="AD1162">
        <f>Y1162/('d_고정'!$B$8*'6_기대효과'!$H$7/8)</f>
        <v/>
      </c>
    </row>
    <row r="1163">
      <c r="A1163">
        <f>RAND()</f>
        <v/>
      </c>
      <c r="B1163">
        <f>IF('d_시나리오'!$J$2='d_시나리오'!$H$2,'d_시나리오'!$I$2,IF(A1163&lt;('d_시나리오'!$I$2-'d_시나리오'!$H$2)/('d_시나리오'!$J$2-'d_시나리오'!$H$2),'d_시나리오'!$H$2+SQRT(A1163*('d_시나리오'!$J$2-'d_시나리오'!$H$2)*('d_시나리오'!$I$2-'d_시나리오'!$H$2)),'d_시나리오'!$J$2-SQRT((1-A1163)*('d_시나리오'!$J$2-'d_시나리오'!$H$2)*('d_시나리오'!$J$2-'d_시나리오'!$I$2))))</f>
        <v/>
      </c>
      <c r="C1163">
        <f>RAND()</f>
        <v/>
      </c>
      <c r="D1163">
        <f>BETAINV(RAND(),IF(C1163&lt;'d_고정'!$B$26,'d_고정'!$B$23,'d_고정'!$B$16)+1,'d_고정'!$B$17-IF(C1163&lt;'d_고정'!$B$26,'d_고정'!$B$23,'d_고정'!$B$16)+1)*('d_고정'!$B$14+('d_고정'!$B$15-'d_고정'!$B$14)*RAND())</f>
        <v/>
      </c>
      <c r="E1163">
        <f>INDEX('d_분포'!$A$2:$A$28,RANDBETWEEN(1,27))</f>
        <v/>
      </c>
      <c r="F1163">
        <f>INDEX('d_분포'!$C$2:$C$5,RANDBETWEEN(1,4))*(0.9+0.2*RAND())</f>
        <v/>
      </c>
      <c r="G1163">
        <f>RAND()</f>
        <v/>
      </c>
      <c r="H1163">
        <f>(F1163+(1-F1163)*('d_고정'!$B$22*BETAINV(RAND(),IF(G1163&lt;'d_고정'!$B$26,'d_고정'!$B$25,'d_고정'!$B$20)+1,'d_고정'!$B$21-IF(G1163&lt;'d_고정'!$B$26,'d_고정'!$B$25,'d_고정'!$B$20)+1)+(1-'d_고정'!$B$22)*BETAINV(RAND(),IF(G1163&lt;'d_고정'!$B$26,'d_고정'!$B$24,'d_고정'!$B$18)+1,'d_고정'!$B$19-IF(G1163&lt;'d_고정'!$B$26,'d_고정'!$B$24,'d_고정'!$B$18)+1))*('d_고정'!$B$14+('d_고정'!$B$15-'d_고정'!$B$14)*RAND()))/F1163</f>
        <v/>
      </c>
      <c r="I1163">
        <f>RAND()</f>
        <v/>
      </c>
      <c r="J1163">
        <f>IF('d_시나리오'!$J$3='d_시나리오'!$H$3,'d_시나리오'!$I$3,IF(I1163&lt;('d_시나리오'!$I$3-'d_시나리오'!$H$3)/('d_시나리오'!$J$3-'d_시나리오'!$H$3),'d_시나리오'!$H$3+SQRT(I1163*('d_시나리오'!$J$3-'d_시나리오'!$H$3)*('d_시나리오'!$I$3-'d_시나리오'!$H$3)),'d_시나리오'!$J$3-SQRT((1-I1163)*('d_시나리오'!$J$3-'d_시나리오'!$H$3)*('d_시나리오'!$J$3-'d_시나리오'!$I$3))))</f>
        <v/>
      </c>
      <c r="K1163">
        <f>RAND()</f>
        <v/>
      </c>
      <c r="L1163">
        <f>IF('d_시나리오'!$J$4='d_시나리오'!$H$4,'d_시나리오'!$I$4,IF(K1163&lt;('d_시나리오'!$I$4-'d_시나리오'!$H$4)/('d_시나리오'!$J$4-'d_시나리오'!$H$4),'d_시나리오'!$H$4+SQRT(K1163*('d_시나리오'!$J$4-'d_시나리오'!$H$4)*('d_시나리오'!$I$4-'d_시나리오'!$H$4)),'d_시나리오'!$J$4-SQRT((1-K1163)*('d_시나리오'!$J$4-'d_시나리오'!$H$4)*('d_시나리오'!$J$4-'d_시나리오'!$I$4))))</f>
        <v/>
      </c>
      <c r="M1163">
        <f>RAND()</f>
        <v/>
      </c>
      <c r="N1163">
        <f>IF('d_시나리오'!$J$5='d_시나리오'!$H$5,'d_시나리오'!$I$5,IF(M1163&lt;('d_시나리오'!$I$5-'d_시나리오'!$H$5)/('d_시나리오'!$J$5-'d_시나리오'!$H$5),'d_시나리오'!$H$5+SQRT(M1163*('d_시나리오'!$J$5-'d_시나리오'!$H$5)*('d_시나리오'!$I$5-'d_시나리오'!$H$5)),'d_시나리오'!$J$5-SQRT((1-M1163)*('d_시나리오'!$J$5-'d_시나리오'!$H$5)*('d_시나리오'!$J$5-'d_시나리오'!$I$5))))</f>
        <v/>
      </c>
      <c r="O1163">
        <f>RAND()</f>
        <v/>
      </c>
      <c r="P1163">
        <f>IF('d_시나리오'!$J$6='d_시나리오'!$H$6,'d_시나리오'!$I$6,IF(O1163&lt;('d_시나리오'!$I$6-'d_시나리오'!$H$6)/('d_시나리오'!$J$6-'d_시나리오'!$H$6),'d_시나리오'!$H$6+SQRT(O1163*('d_시나리오'!$J$6-'d_시나리오'!$H$6)*('d_시나리오'!$I$6-'d_시나리오'!$H$6)),'d_시나리오'!$J$6-SQRT((1-O1163)*('d_시나리오'!$J$6-'d_시나리오'!$H$6)*('d_시나리오'!$J$6-'d_시나리오'!$I$6))))</f>
        <v/>
      </c>
      <c r="Q1163">
        <f>INDEX('d_분포'!$B$2:$B$57,RANDBETWEEN(1,56))</f>
        <v/>
      </c>
      <c r="R1163">
        <f>BETAINV(RAND(),5,5)</f>
        <v/>
      </c>
      <c r="S1163">
        <f>'d_고정'!$B$1*'6_기대효과'!$H$7*('d_시나리오'!$I$7/'d_고정'!$B$2)*B1163</f>
        <v/>
      </c>
      <c r="T1163">
        <f>S1163*D1163</f>
        <v/>
      </c>
      <c r="U1163">
        <f>S1163*F1163*H1163</f>
        <v/>
      </c>
      <c r="V1163">
        <f>S1163*F1163*(H1163-1)</f>
        <v/>
      </c>
      <c r="W1163">
        <f>U1163*J1163</f>
        <v/>
      </c>
      <c r="X1163">
        <f>T1163+W1163</f>
        <v/>
      </c>
      <c r="Y1163">
        <f>(T1163*E1163+W1163*L1163)*(1-R1163-'d_고정'!$B$13)</f>
        <v/>
      </c>
      <c r="Z1163">
        <f>(U1163*N1163*Q1163+'d_고정'!$B$3*('6_기대효과'!$H$7/8)*Q1163*'d_고정'!$B$10*P1163*('6_기대효과'!$K$7/'d_고정'!$B$9))*(1-R1163)</f>
        <v/>
      </c>
      <c r="AA1163">
        <f>W1163*L1163*(1-R1163-'d_고정'!$B$13)+U1163*MAX(N1163-'d_고정'!$B$10*P1163*('6_기대효과'!$K$7/'d_고정'!$B$9),0)*Q1163*(1-R1163)</f>
        <v/>
      </c>
      <c r="AB1163">
        <f>Y1163+Z1163</f>
        <v/>
      </c>
      <c r="AC1163">
        <f>Y1163/('d_고정'!$B$5*'6_기대효과'!$H$7/8)/'d_고정'!$B$6</f>
        <v/>
      </c>
      <c r="AD1163">
        <f>Y1163/('d_고정'!$B$8*'6_기대효과'!$H$7/8)</f>
        <v/>
      </c>
    </row>
    <row r="1164">
      <c r="A1164">
        <f>RAND()</f>
        <v/>
      </c>
      <c r="B1164">
        <f>IF('d_시나리오'!$J$2='d_시나리오'!$H$2,'d_시나리오'!$I$2,IF(A1164&lt;('d_시나리오'!$I$2-'d_시나리오'!$H$2)/('d_시나리오'!$J$2-'d_시나리오'!$H$2),'d_시나리오'!$H$2+SQRT(A1164*('d_시나리오'!$J$2-'d_시나리오'!$H$2)*('d_시나리오'!$I$2-'d_시나리오'!$H$2)),'d_시나리오'!$J$2-SQRT((1-A1164)*('d_시나리오'!$J$2-'d_시나리오'!$H$2)*('d_시나리오'!$J$2-'d_시나리오'!$I$2))))</f>
        <v/>
      </c>
      <c r="C1164">
        <f>RAND()</f>
        <v/>
      </c>
      <c r="D1164">
        <f>BETAINV(RAND(),IF(C1164&lt;'d_고정'!$B$26,'d_고정'!$B$23,'d_고정'!$B$16)+1,'d_고정'!$B$17-IF(C1164&lt;'d_고정'!$B$26,'d_고정'!$B$23,'d_고정'!$B$16)+1)*('d_고정'!$B$14+('d_고정'!$B$15-'d_고정'!$B$14)*RAND())</f>
        <v/>
      </c>
      <c r="E1164">
        <f>INDEX('d_분포'!$A$2:$A$28,RANDBETWEEN(1,27))</f>
        <v/>
      </c>
      <c r="F1164">
        <f>INDEX('d_분포'!$C$2:$C$5,RANDBETWEEN(1,4))*(0.9+0.2*RAND())</f>
        <v/>
      </c>
      <c r="G1164">
        <f>RAND()</f>
        <v/>
      </c>
      <c r="H1164">
        <f>(F1164+(1-F1164)*('d_고정'!$B$22*BETAINV(RAND(),IF(G1164&lt;'d_고정'!$B$26,'d_고정'!$B$25,'d_고정'!$B$20)+1,'d_고정'!$B$21-IF(G1164&lt;'d_고정'!$B$26,'d_고정'!$B$25,'d_고정'!$B$20)+1)+(1-'d_고정'!$B$22)*BETAINV(RAND(),IF(G1164&lt;'d_고정'!$B$26,'d_고정'!$B$24,'d_고정'!$B$18)+1,'d_고정'!$B$19-IF(G1164&lt;'d_고정'!$B$26,'d_고정'!$B$24,'d_고정'!$B$18)+1))*('d_고정'!$B$14+('d_고정'!$B$15-'d_고정'!$B$14)*RAND()))/F1164</f>
        <v/>
      </c>
      <c r="I1164">
        <f>RAND()</f>
        <v/>
      </c>
      <c r="J1164">
        <f>IF('d_시나리오'!$J$3='d_시나리오'!$H$3,'d_시나리오'!$I$3,IF(I1164&lt;('d_시나리오'!$I$3-'d_시나리오'!$H$3)/('d_시나리오'!$J$3-'d_시나리오'!$H$3),'d_시나리오'!$H$3+SQRT(I1164*('d_시나리오'!$J$3-'d_시나리오'!$H$3)*('d_시나리오'!$I$3-'d_시나리오'!$H$3)),'d_시나리오'!$J$3-SQRT((1-I1164)*('d_시나리오'!$J$3-'d_시나리오'!$H$3)*('d_시나리오'!$J$3-'d_시나리오'!$I$3))))</f>
        <v/>
      </c>
      <c r="K1164">
        <f>RAND()</f>
        <v/>
      </c>
      <c r="L1164">
        <f>IF('d_시나리오'!$J$4='d_시나리오'!$H$4,'d_시나리오'!$I$4,IF(K1164&lt;('d_시나리오'!$I$4-'d_시나리오'!$H$4)/('d_시나리오'!$J$4-'d_시나리오'!$H$4),'d_시나리오'!$H$4+SQRT(K1164*('d_시나리오'!$J$4-'d_시나리오'!$H$4)*('d_시나리오'!$I$4-'d_시나리오'!$H$4)),'d_시나리오'!$J$4-SQRT((1-K1164)*('d_시나리오'!$J$4-'d_시나리오'!$H$4)*('d_시나리오'!$J$4-'d_시나리오'!$I$4))))</f>
        <v/>
      </c>
      <c r="M1164">
        <f>RAND()</f>
        <v/>
      </c>
      <c r="N1164">
        <f>IF('d_시나리오'!$J$5='d_시나리오'!$H$5,'d_시나리오'!$I$5,IF(M1164&lt;('d_시나리오'!$I$5-'d_시나리오'!$H$5)/('d_시나리오'!$J$5-'d_시나리오'!$H$5),'d_시나리오'!$H$5+SQRT(M1164*('d_시나리오'!$J$5-'d_시나리오'!$H$5)*('d_시나리오'!$I$5-'d_시나리오'!$H$5)),'d_시나리오'!$J$5-SQRT((1-M1164)*('d_시나리오'!$J$5-'d_시나리오'!$H$5)*('d_시나리오'!$J$5-'d_시나리오'!$I$5))))</f>
        <v/>
      </c>
      <c r="O1164">
        <f>RAND()</f>
        <v/>
      </c>
      <c r="P1164">
        <f>IF('d_시나리오'!$J$6='d_시나리오'!$H$6,'d_시나리오'!$I$6,IF(O1164&lt;('d_시나리오'!$I$6-'d_시나리오'!$H$6)/('d_시나리오'!$J$6-'d_시나리오'!$H$6),'d_시나리오'!$H$6+SQRT(O1164*('d_시나리오'!$J$6-'d_시나리오'!$H$6)*('d_시나리오'!$I$6-'d_시나리오'!$H$6)),'d_시나리오'!$J$6-SQRT((1-O1164)*('d_시나리오'!$J$6-'d_시나리오'!$H$6)*('d_시나리오'!$J$6-'d_시나리오'!$I$6))))</f>
        <v/>
      </c>
      <c r="Q1164">
        <f>INDEX('d_분포'!$B$2:$B$57,RANDBETWEEN(1,56))</f>
        <v/>
      </c>
      <c r="R1164">
        <f>BETAINV(RAND(),5,5)</f>
        <v/>
      </c>
      <c r="S1164">
        <f>'d_고정'!$B$1*'6_기대효과'!$H$7*('d_시나리오'!$I$7/'d_고정'!$B$2)*B1164</f>
        <v/>
      </c>
      <c r="T1164">
        <f>S1164*D1164</f>
        <v/>
      </c>
      <c r="U1164">
        <f>S1164*F1164*H1164</f>
        <v/>
      </c>
      <c r="V1164">
        <f>S1164*F1164*(H1164-1)</f>
        <v/>
      </c>
      <c r="W1164">
        <f>U1164*J1164</f>
        <v/>
      </c>
      <c r="X1164">
        <f>T1164+W1164</f>
        <v/>
      </c>
      <c r="Y1164">
        <f>(T1164*E1164+W1164*L1164)*(1-R1164-'d_고정'!$B$13)</f>
        <v/>
      </c>
      <c r="Z1164">
        <f>(U1164*N1164*Q1164+'d_고정'!$B$3*('6_기대효과'!$H$7/8)*Q1164*'d_고정'!$B$10*P1164*('6_기대효과'!$K$7/'d_고정'!$B$9))*(1-R1164)</f>
        <v/>
      </c>
      <c r="AA1164">
        <f>W1164*L1164*(1-R1164-'d_고정'!$B$13)+U1164*MAX(N1164-'d_고정'!$B$10*P1164*('6_기대효과'!$K$7/'d_고정'!$B$9),0)*Q1164*(1-R1164)</f>
        <v/>
      </c>
      <c r="AB1164">
        <f>Y1164+Z1164</f>
        <v/>
      </c>
      <c r="AC1164">
        <f>Y1164/('d_고정'!$B$5*'6_기대효과'!$H$7/8)/'d_고정'!$B$6</f>
        <v/>
      </c>
      <c r="AD1164">
        <f>Y1164/('d_고정'!$B$8*'6_기대효과'!$H$7/8)</f>
        <v/>
      </c>
    </row>
    <row r="1165">
      <c r="A1165">
        <f>RAND()</f>
        <v/>
      </c>
      <c r="B1165">
        <f>IF('d_시나리오'!$J$2='d_시나리오'!$H$2,'d_시나리오'!$I$2,IF(A1165&lt;('d_시나리오'!$I$2-'d_시나리오'!$H$2)/('d_시나리오'!$J$2-'d_시나리오'!$H$2),'d_시나리오'!$H$2+SQRT(A1165*('d_시나리오'!$J$2-'d_시나리오'!$H$2)*('d_시나리오'!$I$2-'d_시나리오'!$H$2)),'d_시나리오'!$J$2-SQRT((1-A1165)*('d_시나리오'!$J$2-'d_시나리오'!$H$2)*('d_시나리오'!$J$2-'d_시나리오'!$I$2))))</f>
        <v/>
      </c>
      <c r="C1165">
        <f>RAND()</f>
        <v/>
      </c>
      <c r="D1165">
        <f>BETAINV(RAND(),IF(C1165&lt;'d_고정'!$B$26,'d_고정'!$B$23,'d_고정'!$B$16)+1,'d_고정'!$B$17-IF(C1165&lt;'d_고정'!$B$26,'d_고정'!$B$23,'d_고정'!$B$16)+1)*('d_고정'!$B$14+('d_고정'!$B$15-'d_고정'!$B$14)*RAND())</f>
        <v/>
      </c>
      <c r="E1165">
        <f>INDEX('d_분포'!$A$2:$A$28,RANDBETWEEN(1,27))</f>
        <v/>
      </c>
      <c r="F1165">
        <f>INDEX('d_분포'!$C$2:$C$5,RANDBETWEEN(1,4))*(0.9+0.2*RAND())</f>
        <v/>
      </c>
      <c r="G1165">
        <f>RAND()</f>
        <v/>
      </c>
      <c r="H1165">
        <f>(F1165+(1-F1165)*('d_고정'!$B$22*BETAINV(RAND(),IF(G1165&lt;'d_고정'!$B$26,'d_고정'!$B$25,'d_고정'!$B$20)+1,'d_고정'!$B$21-IF(G1165&lt;'d_고정'!$B$26,'d_고정'!$B$25,'d_고정'!$B$20)+1)+(1-'d_고정'!$B$22)*BETAINV(RAND(),IF(G1165&lt;'d_고정'!$B$26,'d_고정'!$B$24,'d_고정'!$B$18)+1,'d_고정'!$B$19-IF(G1165&lt;'d_고정'!$B$26,'d_고정'!$B$24,'d_고정'!$B$18)+1))*('d_고정'!$B$14+('d_고정'!$B$15-'d_고정'!$B$14)*RAND()))/F1165</f>
        <v/>
      </c>
      <c r="I1165">
        <f>RAND()</f>
        <v/>
      </c>
      <c r="J1165">
        <f>IF('d_시나리오'!$J$3='d_시나리오'!$H$3,'d_시나리오'!$I$3,IF(I1165&lt;('d_시나리오'!$I$3-'d_시나리오'!$H$3)/('d_시나리오'!$J$3-'d_시나리오'!$H$3),'d_시나리오'!$H$3+SQRT(I1165*('d_시나리오'!$J$3-'d_시나리오'!$H$3)*('d_시나리오'!$I$3-'d_시나리오'!$H$3)),'d_시나리오'!$J$3-SQRT((1-I1165)*('d_시나리오'!$J$3-'d_시나리오'!$H$3)*('d_시나리오'!$J$3-'d_시나리오'!$I$3))))</f>
        <v/>
      </c>
      <c r="K1165">
        <f>RAND()</f>
        <v/>
      </c>
      <c r="L1165">
        <f>IF('d_시나리오'!$J$4='d_시나리오'!$H$4,'d_시나리오'!$I$4,IF(K1165&lt;('d_시나리오'!$I$4-'d_시나리오'!$H$4)/('d_시나리오'!$J$4-'d_시나리오'!$H$4),'d_시나리오'!$H$4+SQRT(K1165*('d_시나리오'!$J$4-'d_시나리오'!$H$4)*('d_시나리오'!$I$4-'d_시나리오'!$H$4)),'d_시나리오'!$J$4-SQRT((1-K1165)*('d_시나리오'!$J$4-'d_시나리오'!$H$4)*('d_시나리오'!$J$4-'d_시나리오'!$I$4))))</f>
        <v/>
      </c>
      <c r="M1165">
        <f>RAND()</f>
        <v/>
      </c>
      <c r="N1165">
        <f>IF('d_시나리오'!$J$5='d_시나리오'!$H$5,'d_시나리오'!$I$5,IF(M1165&lt;('d_시나리오'!$I$5-'d_시나리오'!$H$5)/('d_시나리오'!$J$5-'d_시나리오'!$H$5),'d_시나리오'!$H$5+SQRT(M1165*('d_시나리오'!$J$5-'d_시나리오'!$H$5)*('d_시나리오'!$I$5-'d_시나리오'!$H$5)),'d_시나리오'!$J$5-SQRT((1-M1165)*('d_시나리오'!$J$5-'d_시나리오'!$H$5)*('d_시나리오'!$J$5-'d_시나리오'!$I$5))))</f>
        <v/>
      </c>
      <c r="O1165">
        <f>RAND()</f>
        <v/>
      </c>
      <c r="P1165">
        <f>IF('d_시나리오'!$J$6='d_시나리오'!$H$6,'d_시나리오'!$I$6,IF(O1165&lt;('d_시나리오'!$I$6-'d_시나리오'!$H$6)/('d_시나리오'!$J$6-'d_시나리오'!$H$6),'d_시나리오'!$H$6+SQRT(O1165*('d_시나리오'!$J$6-'d_시나리오'!$H$6)*('d_시나리오'!$I$6-'d_시나리오'!$H$6)),'d_시나리오'!$J$6-SQRT((1-O1165)*('d_시나리오'!$J$6-'d_시나리오'!$H$6)*('d_시나리오'!$J$6-'d_시나리오'!$I$6))))</f>
        <v/>
      </c>
      <c r="Q1165">
        <f>INDEX('d_분포'!$B$2:$B$57,RANDBETWEEN(1,56))</f>
        <v/>
      </c>
      <c r="R1165">
        <f>BETAINV(RAND(),5,5)</f>
        <v/>
      </c>
      <c r="S1165">
        <f>'d_고정'!$B$1*'6_기대효과'!$H$7*('d_시나리오'!$I$7/'d_고정'!$B$2)*B1165</f>
        <v/>
      </c>
      <c r="T1165">
        <f>S1165*D1165</f>
        <v/>
      </c>
      <c r="U1165">
        <f>S1165*F1165*H1165</f>
        <v/>
      </c>
      <c r="V1165">
        <f>S1165*F1165*(H1165-1)</f>
        <v/>
      </c>
      <c r="W1165">
        <f>U1165*J1165</f>
        <v/>
      </c>
      <c r="X1165">
        <f>T1165+W1165</f>
        <v/>
      </c>
      <c r="Y1165">
        <f>(T1165*E1165+W1165*L1165)*(1-R1165-'d_고정'!$B$13)</f>
        <v/>
      </c>
      <c r="Z1165">
        <f>(U1165*N1165*Q1165+'d_고정'!$B$3*('6_기대효과'!$H$7/8)*Q1165*'d_고정'!$B$10*P1165*('6_기대효과'!$K$7/'d_고정'!$B$9))*(1-R1165)</f>
        <v/>
      </c>
      <c r="AA1165">
        <f>W1165*L1165*(1-R1165-'d_고정'!$B$13)+U1165*MAX(N1165-'d_고정'!$B$10*P1165*('6_기대효과'!$K$7/'d_고정'!$B$9),0)*Q1165*(1-R1165)</f>
        <v/>
      </c>
      <c r="AB1165">
        <f>Y1165+Z1165</f>
        <v/>
      </c>
      <c r="AC1165">
        <f>Y1165/('d_고정'!$B$5*'6_기대효과'!$H$7/8)/'d_고정'!$B$6</f>
        <v/>
      </c>
      <c r="AD1165">
        <f>Y1165/('d_고정'!$B$8*'6_기대효과'!$H$7/8)</f>
        <v/>
      </c>
    </row>
    <row r="1166">
      <c r="A1166">
        <f>RAND()</f>
        <v/>
      </c>
      <c r="B1166">
        <f>IF('d_시나리오'!$J$2='d_시나리오'!$H$2,'d_시나리오'!$I$2,IF(A1166&lt;('d_시나리오'!$I$2-'d_시나리오'!$H$2)/('d_시나리오'!$J$2-'d_시나리오'!$H$2),'d_시나리오'!$H$2+SQRT(A1166*('d_시나리오'!$J$2-'d_시나리오'!$H$2)*('d_시나리오'!$I$2-'d_시나리오'!$H$2)),'d_시나리오'!$J$2-SQRT((1-A1166)*('d_시나리오'!$J$2-'d_시나리오'!$H$2)*('d_시나리오'!$J$2-'d_시나리오'!$I$2))))</f>
        <v/>
      </c>
      <c r="C1166">
        <f>RAND()</f>
        <v/>
      </c>
      <c r="D1166">
        <f>BETAINV(RAND(),IF(C1166&lt;'d_고정'!$B$26,'d_고정'!$B$23,'d_고정'!$B$16)+1,'d_고정'!$B$17-IF(C1166&lt;'d_고정'!$B$26,'d_고정'!$B$23,'d_고정'!$B$16)+1)*('d_고정'!$B$14+('d_고정'!$B$15-'d_고정'!$B$14)*RAND())</f>
        <v/>
      </c>
      <c r="E1166">
        <f>INDEX('d_분포'!$A$2:$A$28,RANDBETWEEN(1,27))</f>
        <v/>
      </c>
      <c r="F1166">
        <f>INDEX('d_분포'!$C$2:$C$5,RANDBETWEEN(1,4))*(0.9+0.2*RAND())</f>
        <v/>
      </c>
      <c r="G1166">
        <f>RAND()</f>
        <v/>
      </c>
      <c r="H1166">
        <f>(F1166+(1-F1166)*('d_고정'!$B$22*BETAINV(RAND(),IF(G1166&lt;'d_고정'!$B$26,'d_고정'!$B$25,'d_고정'!$B$20)+1,'d_고정'!$B$21-IF(G1166&lt;'d_고정'!$B$26,'d_고정'!$B$25,'d_고정'!$B$20)+1)+(1-'d_고정'!$B$22)*BETAINV(RAND(),IF(G1166&lt;'d_고정'!$B$26,'d_고정'!$B$24,'d_고정'!$B$18)+1,'d_고정'!$B$19-IF(G1166&lt;'d_고정'!$B$26,'d_고정'!$B$24,'d_고정'!$B$18)+1))*('d_고정'!$B$14+('d_고정'!$B$15-'d_고정'!$B$14)*RAND()))/F1166</f>
        <v/>
      </c>
      <c r="I1166">
        <f>RAND()</f>
        <v/>
      </c>
      <c r="J1166">
        <f>IF('d_시나리오'!$J$3='d_시나리오'!$H$3,'d_시나리오'!$I$3,IF(I1166&lt;('d_시나리오'!$I$3-'d_시나리오'!$H$3)/('d_시나리오'!$J$3-'d_시나리오'!$H$3),'d_시나리오'!$H$3+SQRT(I1166*('d_시나리오'!$J$3-'d_시나리오'!$H$3)*('d_시나리오'!$I$3-'d_시나리오'!$H$3)),'d_시나리오'!$J$3-SQRT((1-I1166)*('d_시나리오'!$J$3-'d_시나리오'!$H$3)*('d_시나리오'!$J$3-'d_시나리오'!$I$3))))</f>
        <v/>
      </c>
      <c r="K1166">
        <f>RAND()</f>
        <v/>
      </c>
      <c r="L1166">
        <f>IF('d_시나리오'!$J$4='d_시나리오'!$H$4,'d_시나리오'!$I$4,IF(K1166&lt;('d_시나리오'!$I$4-'d_시나리오'!$H$4)/('d_시나리오'!$J$4-'d_시나리오'!$H$4),'d_시나리오'!$H$4+SQRT(K1166*('d_시나리오'!$J$4-'d_시나리오'!$H$4)*('d_시나리오'!$I$4-'d_시나리오'!$H$4)),'d_시나리오'!$J$4-SQRT((1-K1166)*('d_시나리오'!$J$4-'d_시나리오'!$H$4)*('d_시나리오'!$J$4-'d_시나리오'!$I$4))))</f>
        <v/>
      </c>
      <c r="M1166">
        <f>RAND()</f>
        <v/>
      </c>
      <c r="N1166">
        <f>IF('d_시나리오'!$J$5='d_시나리오'!$H$5,'d_시나리오'!$I$5,IF(M1166&lt;('d_시나리오'!$I$5-'d_시나리오'!$H$5)/('d_시나리오'!$J$5-'d_시나리오'!$H$5),'d_시나리오'!$H$5+SQRT(M1166*('d_시나리오'!$J$5-'d_시나리오'!$H$5)*('d_시나리오'!$I$5-'d_시나리오'!$H$5)),'d_시나리오'!$J$5-SQRT((1-M1166)*('d_시나리오'!$J$5-'d_시나리오'!$H$5)*('d_시나리오'!$J$5-'d_시나리오'!$I$5))))</f>
        <v/>
      </c>
      <c r="O1166">
        <f>RAND()</f>
        <v/>
      </c>
      <c r="P1166">
        <f>IF('d_시나리오'!$J$6='d_시나리오'!$H$6,'d_시나리오'!$I$6,IF(O1166&lt;('d_시나리오'!$I$6-'d_시나리오'!$H$6)/('d_시나리오'!$J$6-'d_시나리오'!$H$6),'d_시나리오'!$H$6+SQRT(O1166*('d_시나리오'!$J$6-'d_시나리오'!$H$6)*('d_시나리오'!$I$6-'d_시나리오'!$H$6)),'d_시나리오'!$J$6-SQRT((1-O1166)*('d_시나리오'!$J$6-'d_시나리오'!$H$6)*('d_시나리오'!$J$6-'d_시나리오'!$I$6))))</f>
        <v/>
      </c>
      <c r="Q1166">
        <f>INDEX('d_분포'!$B$2:$B$57,RANDBETWEEN(1,56))</f>
        <v/>
      </c>
      <c r="R1166">
        <f>BETAINV(RAND(),5,5)</f>
        <v/>
      </c>
      <c r="S1166">
        <f>'d_고정'!$B$1*'6_기대효과'!$H$7*('d_시나리오'!$I$7/'d_고정'!$B$2)*B1166</f>
        <v/>
      </c>
      <c r="T1166">
        <f>S1166*D1166</f>
        <v/>
      </c>
      <c r="U1166">
        <f>S1166*F1166*H1166</f>
        <v/>
      </c>
      <c r="V1166">
        <f>S1166*F1166*(H1166-1)</f>
        <v/>
      </c>
      <c r="W1166">
        <f>U1166*J1166</f>
        <v/>
      </c>
      <c r="X1166">
        <f>T1166+W1166</f>
        <v/>
      </c>
      <c r="Y1166">
        <f>(T1166*E1166+W1166*L1166)*(1-R1166-'d_고정'!$B$13)</f>
        <v/>
      </c>
      <c r="Z1166">
        <f>(U1166*N1166*Q1166+'d_고정'!$B$3*('6_기대효과'!$H$7/8)*Q1166*'d_고정'!$B$10*P1166*('6_기대효과'!$K$7/'d_고정'!$B$9))*(1-R1166)</f>
        <v/>
      </c>
      <c r="AA1166">
        <f>W1166*L1166*(1-R1166-'d_고정'!$B$13)+U1166*MAX(N1166-'d_고정'!$B$10*P1166*('6_기대효과'!$K$7/'d_고정'!$B$9),0)*Q1166*(1-R1166)</f>
        <v/>
      </c>
      <c r="AB1166">
        <f>Y1166+Z1166</f>
        <v/>
      </c>
      <c r="AC1166">
        <f>Y1166/('d_고정'!$B$5*'6_기대효과'!$H$7/8)/'d_고정'!$B$6</f>
        <v/>
      </c>
      <c r="AD1166">
        <f>Y1166/('d_고정'!$B$8*'6_기대효과'!$H$7/8)</f>
        <v/>
      </c>
    </row>
    <row r="1167">
      <c r="A1167">
        <f>RAND()</f>
        <v/>
      </c>
      <c r="B1167">
        <f>IF('d_시나리오'!$J$2='d_시나리오'!$H$2,'d_시나리오'!$I$2,IF(A1167&lt;('d_시나리오'!$I$2-'d_시나리오'!$H$2)/('d_시나리오'!$J$2-'d_시나리오'!$H$2),'d_시나리오'!$H$2+SQRT(A1167*('d_시나리오'!$J$2-'d_시나리오'!$H$2)*('d_시나리오'!$I$2-'d_시나리오'!$H$2)),'d_시나리오'!$J$2-SQRT((1-A1167)*('d_시나리오'!$J$2-'d_시나리오'!$H$2)*('d_시나리오'!$J$2-'d_시나리오'!$I$2))))</f>
        <v/>
      </c>
      <c r="C1167">
        <f>RAND()</f>
        <v/>
      </c>
      <c r="D1167">
        <f>BETAINV(RAND(),IF(C1167&lt;'d_고정'!$B$26,'d_고정'!$B$23,'d_고정'!$B$16)+1,'d_고정'!$B$17-IF(C1167&lt;'d_고정'!$B$26,'d_고정'!$B$23,'d_고정'!$B$16)+1)*('d_고정'!$B$14+('d_고정'!$B$15-'d_고정'!$B$14)*RAND())</f>
        <v/>
      </c>
      <c r="E1167">
        <f>INDEX('d_분포'!$A$2:$A$28,RANDBETWEEN(1,27))</f>
        <v/>
      </c>
      <c r="F1167">
        <f>INDEX('d_분포'!$C$2:$C$5,RANDBETWEEN(1,4))*(0.9+0.2*RAND())</f>
        <v/>
      </c>
      <c r="G1167">
        <f>RAND()</f>
        <v/>
      </c>
      <c r="H1167">
        <f>(F1167+(1-F1167)*('d_고정'!$B$22*BETAINV(RAND(),IF(G1167&lt;'d_고정'!$B$26,'d_고정'!$B$25,'d_고정'!$B$20)+1,'d_고정'!$B$21-IF(G1167&lt;'d_고정'!$B$26,'d_고정'!$B$25,'d_고정'!$B$20)+1)+(1-'d_고정'!$B$22)*BETAINV(RAND(),IF(G1167&lt;'d_고정'!$B$26,'d_고정'!$B$24,'d_고정'!$B$18)+1,'d_고정'!$B$19-IF(G1167&lt;'d_고정'!$B$26,'d_고정'!$B$24,'d_고정'!$B$18)+1))*('d_고정'!$B$14+('d_고정'!$B$15-'d_고정'!$B$14)*RAND()))/F1167</f>
        <v/>
      </c>
      <c r="I1167">
        <f>RAND()</f>
        <v/>
      </c>
      <c r="J1167">
        <f>IF('d_시나리오'!$J$3='d_시나리오'!$H$3,'d_시나리오'!$I$3,IF(I1167&lt;('d_시나리오'!$I$3-'d_시나리오'!$H$3)/('d_시나리오'!$J$3-'d_시나리오'!$H$3),'d_시나리오'!$H$3+SQRT(I1167*('d_시나리오'!$J$3-'d_시나리오'!$H$3)*('d_시나리오'!$I$3-'d_시나리오'!$H$3)),'d_시나리오'!$J$3-SQRT((1-I1167)*('d_시나리오'!$J$3-'d_시나리오'!$H$3)*('d_시나리오'!$J$3-'d_시나리오'!$I$3))))</f>
        <v/>
      </c>
      <c r="K1167">
        <f>RAND()</f>
        <v/>
      </c>
      <c r="L1167">
        <f>IF('d_시나리오'!$J$4='d_시나리오'!$H$4,'d_시나리오'!$I$4,IF(K1167&lt;('d_시나리오'!$I$4-'d_시나리오'!$H$4)/('d_시나리오'!$J$4-'d_시나리오'!$H$4),'d_시나리오'!$H$4+SQRT(K1167*('d_시나리오'!$J$4-'d_시나리오'!$H$4)*('d_시나리오'!$I$4-'d_시나리오'!$H$4)),'d_시나리오'!$J$4-SQRT((1-K1167)*('d_시나리오'!$J$4-'d_시나리오'!$H$4)*('d_시나리오'!$J$4-'d_시나리오'!$I$4))))</f>
        <v/>
      </c>
      <c r="M1167">
        <f>RAND()</f>
        <v/>
      </c>
      <c r="N1167">
        <f>IF('d_시나리오'!$J$5='d_시나리오'!$H$5,'d_시나리오'!$I$5,IF(M1167&lt;('d_시나리오'!$I$5-'d_시나리오'!$H$5)/('d_시나리오'!$J$5-'d_시나리오'!$H$5),'d_시나리오'!$H$5+SQRT(M1167*('d_시나리오'!$J$5-'d_시나리오'!$H$5)*('d_시나리오'!$I$5-'d_시나리오'!$H$5)),'d_시나리오'!$J$5-SQRT((1-M1167)*('d_시나리오'!$J$5-'d_시나리오'!$H$5)*('d_시나리오'!$J$5-'d_시나리오'!$I$5))))</f>
        <v/>
      </c>
      <c r="O1167">
        <f>RAND()</f>
        <v/>
      </c>
      <c r="P1167">
        <f>IF('d_시나리오'!$J$6='d_시나리오'!$H$6,'d_시나리오'!$I$6,IF(O1167&lt;('d_시나리오'!$I$6-'d_시나리오'!$H$6)/('d_시나리오'!$J$6-'d_시나리오'!$H$6),'d_시나리오'!$H$6+SQRT(O1167*('d_시나리오'!$J$6-'d_시나리오'!$H$6)*('d_시나리오'!$I$6-'d_시나리오'!$H$6)),'d_시나리오'!$J$6-SQRT((1-O1167)*('d_시나리오'!$J$6-'d_시나리오'!$H$6)*('d_시나리오'!$J$6-'d_시나리오'!$I$6))))</f>
        <v/>
      </c>
      <c r="Q1167">
        <f>INDEX('d_분포'!$B$2:$B$57,RANDBETWEEN(1,56))</f>
        <v/>
      </c>
      <c r="R1167">
        <f>BETAINV(RAND(),5,5)</f>
        <v/>
      </c>
      <c r="S1167">
        <f>'d_고정'!$B$1*'6_기대효과'!$H$7*('d_시나리오'!$I$7/'d_고정'!$B$2)*B1167</f>
        <v/>
      </c>
      <c r="T1167">
        <f>S1167*D1167</f>
        <v/>
      </c>
      <c r="U1167">
        <f>S1167*F1167*H1167</f>
        <v/>
      </c>
      <c r="V1167">
        <f>S1167*F1167*(H1167-1)</f>
        <v/>
      </c>
      <c r="W1167">
        <f>U1167*J1167</f>
        <v/>
      </c>
      <c r="X1167">
        <f>T1167+W1167</f>
        <v/>
      </c>
      <c r="Y1167">
        <f>(T1167*E1167+W1167*L1167)*(1-R1167-'d_고정'!$B$13)</f>
        <v/>
      </c>
      <c r="Z1167">
        <f>(U1167*N1167*Q1167+'d_고정'!$B$3*('6_기대효과'!$H$7/8)*Q1167*'d_고정'!$B$10*P1167*('6_기대효과'!$K$7/'d_고정'!$B$9))*(1-R1167)</f>
        <v/>
      </c>
      <c r="AA1167">
        <f>W1167*L1167*(1-R1167-'d_고정'!$B$13)+U1167*MAX(N1167-'d_고정'!$B$10*P1167*('6_기대효과'!$K$7/'d_고정'!$B$9),0)*Q1167*(1-R1167)</f>
        <v/>
      </c>
      <c r="AB1167">
        <f>Y1167+Z1167</f>
        <v/>
      </c>
      <c r="AC1167">
        <f>Y1167/('d_고정'!$B$5*'6_기대효과'!$H$7/8)/'d_고정'!$B$6</f>
        <v/>
      </c>
      <c r="AD1167">
        <f>Y1167/('d_고정'!$B$8*'6_기대효과'!$H$7/8)</f>
        <v/>
      </c>
    </row>
    <row r="1168">
      <c r="A1168">
        <f>RAND()</f>
        <v/>
      </c>
      <c r="B1168">
        <f>IF('d_시나리오'!$J$2='d_시나리오'!$H$2,'d_시나리오'!$I$2,IF(A1168&lt;('d_시나리오'!$I$2-'d_시나리오'!$H$2)/('d_시나리오'!$J$2-'d_시나리오'!$H$2),'d_시나리오'!$H$2+SQRT(A1168*('d_시나리오'!$J$2-'d_시나리오'!$H$2)*('d_시나리오'!$I$2-'d_시나리오'!$H$2)),'d_시나리오'!$J$2-SQRT((1-A1168)*('d_시나리오'!$J$2-'d_시나리오'!$H$2)*('d_시나리오'!$J$2-'d_시나리오'!$I$2))))</f>
        <v/>
      </c>
      <c r="C1168">
        <f>RAND()</f>
        <v/>
      </c>
      <c r="D1168">
        <f>BETAINV(RAND(),IF(C1168&lt;'d_고정'!$B$26,'d_고정'!$B$23,'d_고정'!$B$16)+1,'d_고정'!$B$17-IF(C1168&lt;'d_고정'!$B$26,'d_고정'!$B$23,'d_고정'!$B$16)+1)*('d_고정'!$B$14+('d_고정'!$B$15-'d_고정'!$B$14)*RAND())</f>
        <v/>
      </c>
      <c r="E1168">
        <f>INDEX('d_분포'!$A$2:$A$28,RANDBETWEEN(1,27))</f>
        <v/>
      </c>
      <c r="F1168">
        <f>INDEX('d_분포'!$C$2:$C$5,RANDBETWEEN(1,4))*(0.9+0.2*RAND())</f>
        <v/>
      </c>
      <c r="G1168">
        <f>RAND()</f>
        <v/>
      </c>
      <c r="H1168">
        <f>(F1168+(1-F1168)*('d_고정'!$B$22*BETAINV(RAND(),IF(G1168&lt;'d_고정'!$B$26,'d_고정'!$B$25,'d_고정'!$B$20)+1,'d_고정'!$B$21-IF(G1168&lt;'d_고정'!$B$26,'d_고정'!$B$25,'d_고정'!$B$20)+1)+(1-'d_고정'!$B$22)*BETAINV(RAND(),IF(G1168&lt;'d_고정'!$B$26,'d_고정'!$B$24,'d_고정'!$B$18)+1,'d_고정'!$B$19-IF(G1168&lt;'d_고정'!$B$26,'d_고정'!$B$24,'d_고정'!$B$18)+1))*('d_고정'!$B$14+('d_고정'!$B$15-'d_고정'!$B$14)*RAND()))/F1168</f>
        <v/>
      </c>
      <c r="I1168">
        <f>RAND()</f>
        <v/>
      </c>
      <c r="J1168">
        <f>IF('d_시나리오'!$J$3='d_시나리오'!$H$3,'d_시나리오'!$I$3,IF(I1168&lt;('d_시나리오'!$I$3-'d_시나리오'!$H$3)/('d_시나리오'!$J$3-'d_시나리오'!$H$3),'d_시나리오'!$H$3+SQRT(I1168*('d_시나리오'!$J$3-'d_시나리오'!$H$3)*('d_시나리오'!$I$3-'d_시나리오'!$H$3)),'d_시나리오'!$J$3-SQRT((1-I1168)*('d_시나리오'!$J$3-'d_시나리오'!$H$3)*('d_시나리오'!$J$3-'d_시나리오'!$I$3))))</f>
        <v/>
      </c>
      <c r="K1168">
        <f>RAND()</f>
        <v/>
      </c>
      <c r="L1168">
        <f>IF('d_시나리오'!$J$4='d_시나리오'!$H$4,'d_시나리오'!$I$4,IF(K1168&lt;('d_시나리오'!$I$4-'d_시나리오'!$H$4)/('d_시나리오'!$J$4-'d_시나리오'!$H$4),'d_시나리오'!$H$4+SQRT(K1168*('d_시나리오'!$J$4-'d_시나리오'!$H$4)*('d_시나리오'!$I$4-'d_시나리오'!$H$4)),'d_시나리오'!$J$4-SQRT((1-K1168)*('d_시나리오'!$J$4-'d_시나리오'!$H$4)*('d_시나리오'!$J$4-'d_시나리오'!$I$4))))</f>
        <v/>
      </c>
      <c r="M1168">
        <f>RAND()</f>
        <v/>
      </c>
      <c r="N1168">
        <f>IF('d_시나리오'!$J$5='d_시나리오'!$H$5,'d_시나리오'!$I$5,IF(M1168&lt;('d_시나리오'!$I$5-'d_시나리오'!$H$5)/('d_시나리오'!$J$5-'d_시나리오'!$H$5),'d_시나리오'!$H$5+SQRT(M1168*('d_시나리오'!$J$5-'d_시나리오'!$H$5)*('d_시나리오'!$I$5-'d_시나리오'!$H$5)),'d_시나리오'!$J$5-SQRT((1-M1168)*('d_시나리오'!$J$5-'d_시나리오'!$H$5)*('d_시나리오'!$J$5-'d_시나리오'!$I$5))))</f>
        <v/>
      </c>
      <c r="O1168">
        <f>RAND()</f>
        <v/>
      </c>
      <c r="P1168">
        <f>IF('d_시나리오'!$J$6='d_시나리오'!$H$6,'d_시나리오'!$I$6,IF(O1168&lt;('d_시나리오'!$I$6-'d_시나리오'!$H$6)/('d_시나리오'!$J$6-'d_시나리오'!$H$6),'d_시나리오'!$H$6+SQRT(O1168*('d_시나리오'!$J$6-'d_시나리오'!$H$6)*('d_시나리오'!$I$6-'d_시나리오'!$H$6)),'d_시나리오'!$J$6-SQRT((1-O1168)*('d_시나리오'!$J$6-'d_시나리오'!$H$6)*('d_시나리오'!$J$6-'d_시나리오'!$I$6))))</f>
        <v/>
      </c>
      <c r="Q1168">
        <f>INDEX('d_분포'!$B$2:$B$57,RANDBETWEEN(1,56))</f>
        <v/>
      </c>
      <c r="R1168">
        <f>BETAINV(RAND(),5,5)</f>
        <v/>
      </c>
      <c r="S1168">
        <f>'d_고정'!$B$1*'6_기대효과'!$H$7*('d_시나리오'!$I$7/'d_고정'!$B$2)*B1168</f>
        <v/>
      </c>
      <c r="T1168">
        <f>S1168*D1168</f>
        <v/>
      </c>
      <c r="U1168">
        <f>S1168*F1168*H1168</f>
        <v/>
      </c>
      <c r="V1168">
        <f>S1168*F1168*(H1168-1)</f>
        <v/>
      </c>
      <c r="W1168">
        <f>U1168*J1168</f>
        <v/>
      </c>
      <c r="X1168">
        <f>T1168+W1168</f>
        <v/>
      </c>
      <c r="Y1168">
        <f>(T1168*E1168+W1168*L1168)*(1-R1168-'d_고정'!$B$13)</f>
        <v/>
      </c>
      <c r="Z1168">
        <f>(U1168*N1168*Q1168+'d_고정'!$B$3*('6_기대효과'!$H$7/8)*Q1168*'d_고정'!$B$10*P1168*('6_기대효과'!$K$7/'d_고정'!$B$9))*(1-R1168)</f>
        <v/>
      </c>
      <c r="AA1168">
        <f>W1168*L1168*(1-R1168-'d_고정'!$B$13)+U1168*MAX(N1168-'d_고정'!$B$10*P1168*('6_기대효과'!$K$7/'d_고정'!$B$9),0)*Q1168*(1-R1168)</f>
        <v/>
      </c>
      <c r="AB1168">
        <f>Y1168+Z1168</f>
        <v/>
      </c>
      <c r="AC1168">
        <f>Y1168/('d_고정'!$B$5*'6_기대효과'!$H$7/8)/'d_고정'!$B$6</f>
        <v/>
      </c>
      <c r="AD1168">
        <f>Y1168/('d_고정'!$B$8*'6_기대효과'!$H$7/8)</f>
        <v/>
      </c>
    </row>
    <row r="1169">
      <c r="A1169">
        <f>RAND()</f>
        <v/>
      </c>
      <c r="B1169">
        <f>IF('d_시나리오'!$J$2='d_시나리오'!$H$2,'d_시나리오'!$I$2,IF(A1169&lt;('d_시나리오'!$I$2-'d_시나리오'!$H$2)/('d_시나리오'!$J$2-'d_시나리오'!$H$2),'d_시나리오'!$H$2+SQRT(A1169*('d_시나리오'!$J$2-'d_시나리오'!$H$2)*('d_시나리오'!$I$2-'d_시나리오'!$H$2)),'d_시나리오'!$J$2-SQRT((1-A1169)*('d_시나리오'!$J$2-'d_시나리오'!$H$2)*('d_시나리오'!$J$2-'d_시나리오'!$I$2))))</f>
        <v/>
      </c>
      <c r="C1169">
        <f>RAND()</f>
        <v/>
      </c>
      <c r="D1169">
        <f>BETAINV(RAND(),IF(C1169&lt;'d_고정'!$B$26,'d_고정'!$B$23,'d_고정'!$B$16)+1,'d_고정'!$B$17-IF(C1169&lt;'d_고정'!$B$26,'d_고정'!$B$23,'d_고정'!$B$16)+1)*('d_고정'!$B$14+('d_고정'!$B$15-'d_고정'!$B$14)*RAND())</f>
        <v/>
      </c>
      <c r="E1169">
        <f>INDEX('d_분포'!$A$2:$A$28,RANDBETWEEN(1,27))</f>
        <v/>
      </c>
      <c r="F1169">
        <f>INDEX('d_분포'!$C$2:$C$5,RANDBETWEEN(1,4))*(0.9+0.2*RAND())</f>
        <v/>
      </c>
      <c r="G1169">
        <f>RAND()</f>
        <v/>
      </c>
      <c r="H1169">
        <f>(F1169+(1-F1169)*('d_고정'!$B$22*BETAINV(RAND(),IF(G1169&lt;'d_고정'!$B$26,'d_고정'!$B$25,'d_고정'!$B$20)+1,'d_고정'!$B$21-IF(G1169&lt;'d_고정'!$B$26,'d_고정'!$B$25,'d_고정'!$B$20)+1)+(1-'d_고정'!$B$22)*BETAINV(RAND(),IF(G1169&lt;'d_고정'!$B$26,'d_고정'!$B$24,'d_고정'!$B$18)+1,'d_고정'!$B$19-IF(G1169&lt;'d_고정'!$B$26,'d_고정'!$B$24,'d_고정'!$B$18)+1))*('d_고정'!$B$14+('d_고정'!$B$15-'d_고정'!$B$14)*RAND()))/F1169</f>
        <v/>
      </c>
      <c r="I1169">
        <f>RAND()</f>
        <v/>
      </c>
      <c r="J1169">
        <f>IF('d_시나리오'!$J$3='d_시나리오'!$H$3,'d_시나리오'!$I$3,IF(I1169&lt;('d_시나리오'!$I$3-'d_시나리오'!$H$3)/('d_시나리오'!$J$3-'d_시나리오'!$H$3),'d_시나리오'!$H$3+SQRT(I1169*('d_시나리오'!$J$3-'d_시나리오'!$H$3)*('d_시나리오'!$I$3-'d_시나리오'!$H$3)),'d_시나리오'!$J$3-SQRT((1-I1169)*('d_시나리오'!$J$3-'d_시나리오'!$H$3)*('d_시나리오'!$J$3-'d_시나리오'!$I$3))))</f>
        <v/>
      </c>
      <c r="K1169">
        <f>RAND()</f>
        <v/>
      </c>
      <c r="L1169">
        <f>IF('d_시나리오'!$J$4='d_시나리오'!$H$4,'d_시나리오'!$I$4,IF(K1169&lt;('d_시나리오'!$I$4-'d_시나리오'!$H$4)/('d_시나리오'!$J$4-'d_시나리오'!$H$4),'d_시나리오'!$H$4+SQRT(K1169*('d_시나리오'!$J$4-'d_시나리오'!$H$4)*('d_시나리오'!$I$4-'d_시나리오'!$H$4)),'d_시나리오'!$J$4-SQRT((1-K1169)*('d_시나리오'!$J$4-'d_시나리오'!$H$4)*('d_시나리오'!$J$4-'d_시나리오'!$I$4))))</f>
        <v/>
      </c>
      <c r="M1169">
        <f>RAND()</f>
        <v/>
      </c>
      <c r="N1169">
        <f>IF('d_시나리오'!$J$5='d_시나리오'!$H$5,'d_시나리오'!$I$5,IF(M1169&lt;('d_시나리오'!$I$5-'d_시나리오'!$H$5)/('d_시나리오'!$J$5-'d_시나리오'!$H$5),'d_시나리오'!$H$5+SQRT(M1169*('d_시나리오'!$J$5-'d_시나리오'!$H$5)*('d_시나리오'!$I$5-'d_시나리오'!$H$5)),'d_시나리오'!$J$5-SQRT((1-M1169)*('d_시나리오'!$J$5-'d_시나리오'!$H$5)*('d_시나리오'!$J$5-'d_시나리오'!$I$5))))</f>
        <v/>
      </c>
      <c r="O1169">
        <f>RAND()</f>
        <v/>
      </c>
      <c r="P1169">
        <f>IF('d_시나리오'!$J$6='d_시나리오'!$H$6,'d_시나리오'!$I$6,IF(O1169&lt;('d_시나리오'!$I$6-'d_시나리오'!$H$6)/('d_시나리오'!$J$6-'d_시나리오'!$H$6),'d_시나리오'!$H$6+SQRT(O1169*('d_시나리오'!$J$6-'d_시나리오'!$H$6)*('d_시나리오'!$I$6-'d_시나리오'!$H$6)),'d_시나리오'!$J$6-SQRT((1-O1169)*('d_시나리오'!$J$6-'d_시나리오'!$H$6)*('d_시나리오'!$J$6-'d_시나리오'!$I$6))))</f>
        <v/>
      </c>
      <c r="Q1169">
        <f>INDEX('d_분포'!$B$2:$B$57,RANDBETWEEN(1,56))</f>
        <v/>
      </c>
      <c r="R1169">
        <f>BETAINV(RAND(),5,5)</f>
        <v/>
      </c>
      <c r="S1169">
        <f>'d_고정'!$B$1*'6_기대효과'!$H$7*('d_시나리오'!$I$7/'d_고정'!$B$2)*B1169</f>
        <v/>
      </c>
      <c r="T1169">
        <f>S1169*D1169</f>
        <v/>
      </c>
      <c r="U1169">
        <f>S1169*F1169*H1169</f>
        <v/>
      </c>
      <c r="V1169">
        <f>S1169*F1169*(H1169-1)</f>
        <v/>
      </c>
      <c r="W1169">
        <f>U1169*J1169</f>
        <v/>
      </c>
      <c r="X1169">
        <f>T1169+W1169</f>
        <v/>
      </c>
      <c r="Y1169">
        <f>(T1169*E1169+W1169*L1169)*(1-R1169-'d_고정'!$B$13)</f>
        <v/>
      </c>
      <c r="Z1169">
        <f>(U1169*N1169*Q1169+'d_고정'!$B$3*('6_기대효과'!$H$7/8)*Q1169*'d_고정'!$B$10*P1169*('6_기대효과'!$K$7/'d_고정'!$B$9))*(1-R1169)</f>
        <v/>
      </c>
      <c r="AA1169">
        <f>W1169*L1169*(1-R1169-'d_고정'!$B$13)+U1169*MAX(N1169-'d_고정'!$B$10*P1169*('6_기대효과'!$K$7/'d_고정'!$B$9),0)*Q1169*(1-R1169)</f>
        <v/>
      </c>
      <c r="AB1169">
        <f>Y1169+Z1169</f>
        <v/>
      </c>
      <c r="AC1169">
        <f>Y1169/('d_고정'!$B$5*'6_기대효과'!$H$7/8)/'d_고정'!$B$6</f>
        <v/>
      </c>
      <c r="AD1169">
        <f>Y1169/('d_고정'!$B$8*'6_기대효과'!$H$7/8)</f>
        <v/>
      </c>
    </row>
    <row r="1170">
      <c r="A1170">
        <f>RAND()</f>
        <v/>
      </c>
      <c r="B1170">
        <f>IF('d_시나리오'!$J$2='d_시나리오'!$H$2,'d_시나리오'!$I$2,IF(A1170&lt;('d_시나리오'!$I$2-'d_시나리오'!$H$2)/('d_시나리오'!$J$2-'d_시나리오'!$H$2),'d_시나리오'!$H$2+SQRT(A1170*('d_시나리오'!$J$2-'d_시나리오'!$H$2)*('d_시나리오'!$I$2-'d_시나리오'!$H$2)),'d_시나리오'!$J$2-SQRT((1-A1170)*('d_시나리오'!$J$2-'d_시나리오'!$H$2)*('d_시나리오'!$J$2-'d_시나리오'!$I$2))))</f>
        <v/>
      </c>
      <c r="C1170">
        <f>RAND()</f>
        <v/>
      </c>
      <c r="D1170">
        <f>BETAINV(RAND(),IF(C1170&lt;'d_고정'!$B$26,'d_고정'!$B$23,'d_고정'!$B$16)+1,'d_고정'!$B$17-IF(C1170&lt;'d_고정'!$B$26,'d_고정'!$B$23,'d_고정'!$B$16)+1)*('d_고정'!$B$14+('d_고정'!$B$15-'d_고정'!$B$14)*RAND())</f>
        <v/>
      </c>
      <c r="E1170">
        <f>INDEX('d_분포'!$A$2:$A$28,RANDBETWEEN(1,27))</f>
        <v/>
      </c>
      <c r="F1170">
        <f>INDEX('d_분포'!$C$2:$C$5,RANDBETWEEN(1,4))*(0.9+0.2*RAND())</f>
        <v/>
      </c>
      <c r="G1170">
        <f>RAND()</f>
        <v/>
      </c>
      <c r="H1170">
        <f>(F1170+(1-F1170)*('d_고정'!$B$22*BETAINV(RAND(),IF(G1170&lt;'d_고정'!$B$26,'d_고정'!$B$25,'d_고정'!$B$20)+1,'d_고정'!$B$21-IF(G1170&lt;'d_고정'!$B$26,'d_고정'!$B$25,'d_고정'!$B$20)+1)+(1-'d_고정'!$B$22)*BETAINV(RAND(),IF(G1170&lt;'d_고정'!$B$26,'d_고정'!$B$24,'d_고정'!$B$18)+1,'d_고정'!$B$19-IF(G1170&lt;'d_고정'!$B$26,'d_고정'!$B$24,'d_고정'!$B$18)+1))*('d_고정'!$B$14+('d_고정'!$B$15-'d_고정'!$B$14)*RAND()))/F1170</f>
        <v/>
      </c>
      <c r="I1170">
        <f>RAND()</f>
        <v/>
      </c>
      <c r="J1170">
        <f>IF('d_시나리오'!$J$3='d_시나리오'!$H$3,'d_시나리오'!$I$3,IF(I1170&lt;('d_시나리오'!$I$3-'d_시나리오'!$H$3)/('d_시나리오'!$J$3-'d_시나리오'!$H$3),'d_시나리오'!$H$3+SQRT(I1170*('d_시나리오'!$J$3-'d_시나리오'!$H$3)*('d_시나리오'!$I$3-'d_시나리오'!$H$3)),'d_시나리오'!$J$3-SQRT((1-I1170)*('d_시나리오'!$J$3-'d_시나리오'!$H$3)*('d_시나리오'!$J$3-'d_시나리오'!$I$3))))</f>
        <v/>
      </c>
      <c r="K1170">
        <f>RAND()</f>
        <v/>
      </c>
      <c r="L1170">
        <f>IF('d_시나리오'!$J$4='d_시나리오'!$H$4,'d_시나리오'!$I$4,IF(K1170&lt;('d_시나리오'!$I$4-'d_시나리오'!$H$4)/('d_시나리오'!$J$4-'d_시나리오'!$H$4),'d_시나리오'!$H$4+SQRT(K1170*('d_시나리오'!$J$4-'d_시나리오'!$H$4)*('d_시나리오'!$I$4-'d_시나리오'!$H$4)),'d_시나리오'!$J$4-SQRT((1-K1170)*('d_시나리오'!$J$4-'d_시나리오'!$H$4)*('d_시나리오'!$J$4-'d_시나리오'!$I$4))))</f>
        <v/>
      </c>
      <c r="M1170">
        <f>RAND()</f>
        <v/>
      </c>
      <c r="N1170">
        <f>IF('d_시나리오'!$J$5='d_시나리오'!$H$5,'d_시나리오'!$I$5,IF(M1170&lt;('d_시나리오'!$I$5-'d_시나리오'!$H$5)/('d_시나리오'!$J$5-'d_시나리오'!$H$5),'d_시나리오'!$H$5+SQRT(M1170*('d_시나리오'!$J$5-'d_시나리오'!$H$5)*('d_시나리오'!$I$5-'d_시나리오'!$H$5)),'d_시나리오'!$J$5-SQRT((1-M1170)*('d_시나리오'!$J$5-'d_시나리오'!$H$5)*('d_시나리오'!$J$5-'d_시나리오'!$I$5))))</f>
        <v/>
      </c>
      <c r="O1170">
        <f>RAND()</f>
        <v/>
      </c>
      <c r="P1170">
        <f>IF('d_시나리오'!$J$6='d_시나리오'!$H$6,'d_시나리오'!$I$6,IF(O1170&lt;('d_시나리오'!$I$6-'d_시나리오'!$H$6)/('d_시나리오'!$J$6-'d_시나리오'!$H$6),'d_시나리오'!$H$6+SQRT(O1170*('d_시나리오'!$J$6-'d_시나리오'!$H$6)*('d_시나리오'!$I$6-'d_시나리오'!$H$6)),'d_시나리오'!$J$6-SQRT((1-O1170)*('d_시나리오'!$J$6-'d_시나리오'!$H$6)*('d_시나리오'!$J$6-'d_시나리오'!$I$6))))</f>
        <v/>
      </c>
      <c r="Q1170">
        <f>INDEX('d_분포'!$B$2:$B$57,RANDBETWEEN(1,56))</f>
        <v/>
      </c>
      <c r="R1170">
        <f>BETAINV(RAND(),5,5)</f>
        <v/>
      </c>
      <c r="S1170">
        <f>'d_고정'!$B$1*'6_기대효과'!$H$7*('d_시나리오'!$I$7/'d_고정'!$B$2)*B1170</f>
        <v/>
      </c>
      <c r="T1170">
        <f>S1170*D1170</f>
        <v/>
      </c>
      <c r="U1170">
        <f>S1170*F1170*H1170</f>
        <v/>
      </c>
      <c r="V1170">
        <f>S1170*F1170*(H1170-1)</f>
        <v/>
      </c>
      <c r="W1170">
        <f>U1170*J1170</f>
        <v/>
      </c>
      <c r="X1170">
        <f>T1170+W1170</f>
        <v/>
      </c>
      <c r="Y1170">
        <f>(T1170*E1170+W1170*L1170)*(1-R1170-'d_고정'!$B$13)</f>
        <v/>
      </c>
      <c r="Z1170">
        <f>(U1170*N1170*Q1170+'d_고정'!$B$3*('6_기대효과'!$H$7/8)*Q1170*'d_고정'!$B$10*P1170*('6_기대효과'!$K$7/'d_고정'!$B$9))*(1-R1170)</f>
        <v/>
      </c>
      <c r="AA1170">
        <f>W1170*L1170*(1-R1170-'d_고정'!$B$13)+U1170*MAX(N1170-'d_고정'!$B$10*P1170*('6_기대효과'!$K$7/'d_고정'!$B$9),0)*Q1170*(1-R1170)</f>
        <v/>
      </c>
      <c r="AB1170">
        <f>Y1170+Z1170</f>
        <v/>
      </c>
      <c r="AC1170">
        <f>Y1170/('d_고정'!$B$5*'6_기대효과'!$H$7/8)/'d_고정'!$B$6</f>
        <v/>
      </c>
      <c r="AD1170">
        <f>Y1170/('d_고정'!$B$8*'6_기대효과'!$H$7/8)</f>
        <v/>
      </c>
    </row>
    <row r="1171">
      <c r="A1171">
        <f>RAND()</f>
        <v/>
      </c>
      <c r="B1171">
        <f>IF('d_시나리오'!$J$2='d_시나리오'!$H$2,'d_시나리오'!$I$2,IF(A1171&lt;('d_시나리오'!$I$2-'d_시나리오'!$H$2)/('d_시나리오'!$J$2-'d_시나리오'!$H$2),'d_시나리오'!$H$2+SQRT(A1171*('d_시나리오'!$J$2-'d_시나리오'!$H$2)*('d_시나리오'!$I$2-'d_시나리오'!$H$2)),'d_시나리오'!$J$2-SQRT((1-A1171)*('d_시나리오'!$J$2-'d_시나리오'!$H$2)*('d_시나리오'!$J$2-'d_시나리오'!$I$2))))</f>
        <v/>
      </c>
      <c r="C1171">
        <f>RAND()</f>
        <v/>
      </c>
      <c r="D1171">
        <f>BETAINV(RAND(),IF(C1171&lt;'d_고정'!$B$26,'d_고정'!$B$23,'d_고정'!$B$16)+1,'d_고정'!$B$17-IF(C1171&lt;'d_고정'!$B$26,'d_고정'!$B$23,'d_고정'!$B$16)+1)*('d_고정'!$B$14+('d_고정'!$B$15-'d_고정'!$B$14)*RAND())</f>
        <v/>
      </c>
      <c r="E1171">
        <f>INDEX('d_분포'!$A$2:$A$28,RANDBETWEEN(1,27))</f>
        <v/>
      </c>
      <c r="F1171">
        <f>INDEX('d_분포'!$C$2:$C$5,RANDBETWEEN(1,4))*(0.9+0.2*RAND())</f>
        <v/>
      </c>
      <c r="G1171">
        <f>RAND()</f>
        <v/>
      </c>
      <c r="H1171">
        <f>(F1171+(1-F1171)*('d_고정'!$B$22*BETAINV(RAND(),IF(G1171&lt;'d_고정'!$B$26,'d_고정'!$B$25,'d_고정'!$B$20)+1,'d_고정'!$B$21-IF(G1171&lt;'d_고정'!$B$26,'d_고정'!$B$25,'d_고정'!$B$20)+1)+(1-'d_고정'!$B$22)*BETAINV(RAND(),IF(G1171&lt;'d_고정'!$B$26,'d_고정'!$B$24,'d_고정'!$B$18)+1,'d_고정'!$B$19-IF(G1171&lt;'d_고정'!$B$26,'d_고정'!$B$24,'d_고정'!$B$18)+1))*('d_고정'!$B$14+('d_고정'!$B$15-'d_고정'!$B$14)*RAND()))/F1171</f>
        <v/>
      </c>
      <c r="I1171">
        <f>RAND()</f>
        <v/>
      </c>
      <c r="J1171">
        <f>IF('d_시나리오'!$J$3='d_시나리오'!$H$3,'d_시나리오'!$I$3,IF(I1171&lt;('d_시나리오'!$I$3-'d_시나리오'!$H$3)/('d_시나리오'!$J$3-'d_시나리오'!$H$3),'d_시나리오'!$H$3+SQRT(I1171*('d_시나리오'!$J$3-'d_시나리오'!$H$3)*('d_시나리오'!$I$3-'d_시나리오'!$H$3)),'d_시나리오'!$J$3-SQRT((1-I1171)*('d_시나리오'!$J$3-'d_시나리오'!$H$3)*('d_시나리오'!$J$3-'d_시나리오'!$I$3))))</f>
        <v/>
      </c>
      <c r="K1171">
        <f>RAND()</f>
        <v/>
      </c>
      <c r="L1171">
        <f>IF('d_시나리오'!$J$4='d_시나리오'!$H$4,'d_시나리오'!$I$4,IF(K1171&lt;('d_시나리오'!$I$4-'d_시나리오'!$H$4)/('d_시나리오'!$J$4-'d_시나리오'!$H$4),'d_시나리오'!$H$4+SQRT(K1171*('d_시나리오'!$J$4-'d_시나리오'!$H$4)*('d_시나리오'!$I$4-'d_시나리오'!$H$4)),'d_시나리오'!$J$4-SQRT((1-K1171)*('d_시나리오'!$J$4-'d_시나리오'!$H$4)*('d_시나리오'!$J$4-'d_시나리오'!$I$4))))</f>
        <v/>
      </c>
      <c r="M1171">
        <f>RAND()</f>
        <v/>
      </c>
      <c r="N1171">
        <f>IF('d_시나리오'!$J$5='d_시나리오'!$H$5,'d_시나리오'!$I$5,IF(M1171&lt;('d_시나리오'!$I$5-'d_시나리오'!$H$5)/('d_시나리오'!$J$5-'d_시나리오'!$H$5),'d_시나리오'!$H$5+SQRT(M1171*('d_시나리오'!$J$5-'d_시나리오'!$H$5)*('d_시나리오'!$I$5-'d_시나리오'!$H$5)),'d_시나리오'!$J$5-SQRT((1-M1171)*('d_시나리오'!$J$5-'d_시나리오'!$H$5)*('d_시나리오'!$J$5-'d_시나리오'!$I$5))))</f>
        <v/>
      </c>
      <c r="O1171">
        <f>RAND()</f>
        <v/>
      </c>
      <c r="P1171">
        <f>IF('d_시나리오'!$J$6='d_시나리오'!$H$6,'d_시나리오'!$I$6,IF(O1171&lt;('d_시나리오'!$I$6-'d_시나리오'!$H$6)/('d_시나리오'!$J$6-'d_시나리오'!$H$6),'d_시나리오'!$H$6+SQRT(O1171*('d_시나리오'!$J$6-'d_시나리오'!$H$6)*('d_시나리오'!$I$6-'d_시나리오'!$H$6)),'d_시나리오'!$J$6-SQRT((1-O1171)*('d_시나리오'!$J$6-'d_시나리오'!$H$6)*('d_시나리오'!$J$6-'d_시나리오'!$I$6))))</f>
        <v/>
      </c>
      <c r="Q1171">
        <f>INDEX('d_분포'!$B$2:$B$57,RANDBETWEEN(1,56))</f>
        <v/>
      </c>
      <c r="R1171">
        <f>BETAINV(RAND(),5,5)</f>
        <v/>
      </c>
      <c r="S1171">
        <f>'d_고정'!$B$1*'6_기대효과'!$H$7*('d_시나리오'!$I$7/'d_고정'!$B$2)*B1171</f>
        <v/>
      </c>
      <c r="T1171">
        <f>S1171*D1171</f>
        <v/>
      </c>
      <c r="U1171">
        <f>S1171*F1171*H1171</f>
        <v/>
      </c>
      <c r="V1171">
        <f>S1171*F1171*(H1171-1)</f>
        <v/>
      </c>
      <c r="W1171">
        <f>U1171*J1171</f>
        <v/>
      </c>
      <c r="X1171">
        <f>T1171+W1171</f>
        <v/>
      </c>
      <c r="Y1171">
        <f>(T1171*E1171+W1171*L1171)*(1-R1171-'d_고정'!$B$13)</f>
        <v/>
      </c>
      <c r="Z1171">
        <f>(U1171*N1171*Q1171+'d_고정'!$B$3*('6_기대효과'!$H$7/8)*Q1171*'d_고정'!$B$10*P1171*('6_기대효과'!$K$7/'d_고정'!$B$9))*(1-R1171)</f>
        <v/>
      </c>
      <c r="AA1171">
        <f>W1171*L1171*(1-R1171-'d_고정'!$B$13)+U1171*MAX(N1171-'d_고정'!$B$10*P1171*('6_기대효과'!$K$7/'d_고정'!$B$9),0)*Q1171*(1-R1171)</f>
        <v/>
      </c>
      <c r="AB1171">
        <f>Y1171+Z1171</f>
        <v/>
      </c>
      <c r="AC1171">
        <f>Y1171/('d_고정'!$B$5*'6_기대효과'!$H$7/8)/'d_고정'!$B$6</f>
        <v/>
      </c>
      <c r="AD1171">
        <f>Y1171/('d_고정'!$B$8*'6_기대효과'!$H$7/8)</f>
        <v/>
      </c>
    </row>
    <row r="1172">
      <c r="A1172">
        <f>RAND()</f>
        <v/>
      </c>
      <c r="B1172">
        <f>IF('d_시나리오'!$J$2='d_시나리오'!$H$2,'d_시나리오'!$I$2,IF(A1172&lt;('d_시나리오'!$I$2-'d_시나리오'!$H$2)/('d_시나리오'!$J$2-'d_시나리오'!$H$2),'d_시나리오'!$H$2+SQRT(A1172*('d_시나리오'!$J$2-'d_시나리오'!$H$2)*('d_시나리오'!$I$2-'d_시나리오'!$H$2)),'d_시나리오'!$J$2-SQRT((1-A1172)*('d_시나리오'!$J$2-'d_시나리오'!$H$2)*('d_시나리오'!$J$2-'d_시나리오'!$I$2))))</f>
        <v/>
      </c>
      <c r="C1172">
        <f>RAND()</f>
        <v/>
      </c>
      <c r="D1172">
        <f>BETAINV(RAND(),IF(C1172&lt;'d_고정'!$B$26,'d_고정'!$B$23,'d_고정'!$B$16)+1,'d_고정'!$B$17-IF(C1172&lt;'d_고정'!$B$26,'d_고정'!$B$23,'d_고정'!$B$16)+1)*('d_고정'!$B$14+('d_고정'!$B$15-'d_고정'!$B$14)*RAND())</f>
        <v/>
      </c>
      <c r="E1172">
        <f>INDEX('d_분포'!$A$2:$A$28,RANDBETWEEN(1,27))</f>
        <v/>
      </c>
      <c r="F1172">
        <f>INDEX('d_분포'!$C$2:$C$5,RANDBETWEEN(1,4))*(0.9+0.2*RAND())</f>
        <v/>
      </c>
      <c r="G1172">
        <f>RAND()</f>
        <v/>
      </c>
      <c r="H1172">
        <f>(F1172+(1-F1172)*('d_고정'!$B$22*BETAINV(RAND(),IF(G1172&lt;'d_고정'!$B$26,'d_고정'!$B$25,'d_고정'!$B$20)+1,'d_고정'!$B$21-IF(G1172&lt;'d_고정'!$B$26,'d_고정'!$B$25,'d_고정'!$B$20)+1)+(1-'d_고정'!$B$22)*BETAINV(RAND(),IF(G1172&lt;'d_고정'!$B$26,'d_고정'!$B$24,'d_고정'!$B$18)+1,'d_고정'!$B$19-IF(G1172&lt;'d_고정'!$B$26,'d_고정'!$B$24,'d_고정'!$B$18)+1))*('d_고정'!$B$14+('d_고정'!$B$15-'d_고정'!$B$14)*RAND()))/F1172</f>
        <v/>
      </c>
      <c r="I1172">
        <f>RAND()</f>
        <v/>
      </c>
      <c r="J1172">
        <f>IF('d_시나리오'!$J$3='d_시나리오'!$H$3,'d_시나리오'!$I$3,IF(I1172&lt;('d_시나리오'!$I$3-'d_시나리오'!$H$3)/('d_시나리오'!$J$3-'d_시나리오'!$H$3),'d_시나리오'!$H$3+SQRT(I1172*('d_시나리오'!$J$3-'d_시나리오'!$H$3)*('d_시나리오'!$I$3-'d_시나리오'!$H$3)),'d_시나리오'!$J$3-SQRT((1-I1172)*('d_시나리오'!$J$3-'d_시나리오'!$H$3)*('d_시나리오'!$J$3-'d_시나리오'!$I$3))))</f>
        <v/>
      </c>
      <c r="K1172">
        <f>RAND()</f>
        <v/>
      </c>
      <c r="L1172">
        <f>IF('d_시나리오'!$J$4='d_시나리오'!$H$4,'d_시나리오'!$I$4,IF(K1172&lt;('d_시나리오'!$I$4-'d_시나리오'!$H$4)/('d_시나리오'!$J$4-'d_시나리오'!$H$4),'d_시나리오'!$H$4+SQRT(K1172*('d_시나리오'!$J$4-'d_시나리오'!$H$4)*('d_시나리오'!$I$4-'d_시나리오'!$H$4)),'d_시나리오'!$J$4-SQRT((1-K1172)*('d_시나리오'!$J$4-'d_시나리오'!$H$4)*('d_시나리오'!$J$4-'d_시나리오'!$I$4))))</f>
        <v/>
      </c>
      <c r="M1172">
        <f>RAND()</f>
        <v/>
      </c>
      <c r="N1172">
        <f>IF('d_시나리오'!$J$5='d_시나리오'!$H$5,'d_시나리오'!$I$5,IF(M1172&lt;('d_시나리오'!$I$5-'d_시나리오'!$H$5)/('d_시나리오'!$J$5-'d_시나리오'!$H$5),'d_시나리오'!$H$5+SQRT(M1172*('d_시나리오'!$J$5-'d_시나리오'!$H$5)*('d_시나리오'!$I$5-'d_시나리오'!$H$5)),'d_시나리오'!$J$5-SQRT((1-M1172)*('d_시나리오'!$J$5-'d_시나리오'!$H$5)*('d_시나리오'!$J$5-'d_시나리오'!$I$5))))</f>
        <v/>
      </c>
      <c r="O1172">
        <f>RAND()</f>
        <v/>
      </c>
      <c r="P1172">
        <f>IF('d_시나리오'!$J$6='d_시나리오'!$H$6,'d_시나리오'!$I$6,IF(O1172&lt;('d_시나리오'!$I$6-'d_시나리오'!$H$6)/('d_시나리오'!$J$6-'d_시나리오'!$H$6),'d_시나리오'!$H$6+SQRT(O1172*('d_시나리오'!$J$6-'d_시나리오'!$H$6)*('d_시나리오'!$I$6-'d_시나리오'!$H$6)),'d_시나리오'!$J$6-SQRT((1-O1172)*('d_시나리오'!$J$6-'d_시나리오'!$H$6)*('d_시나리오'!$J$6-'d_시나리오'!$I$6))))</f>
        <v/>
      </c>
      <c r="Q1172">
        <f>INDEX('d_분포'!$B$2:$B$57,RANDBETWEEN(1,56))</f>
        <v/>
      </c>
      <c r="R1172">
        <f>BETAINV(RAND(),5,5)</f>
        <v/>
      </c>
      <c r="S1172">
        <f>'d_고정'!$B$1*'6_기대효과'!$H$7*('d_시나리오'!$I$7/'d_고정'!$B$2)*B1172</f>
        <v/>
      </c>
      <c r="T1172">
        <f>S1172*D1172</f>
        <v/>
      </c>
      <c r="U1172">
        <f>S1172*F1172*H1172</f>
        <v/>
      </c>
      <c r="V1172">
        <f>S1172*F1172*(H1172-1)</f>
        <v/>
      </c>
      <c r="W1172">
        <f>U1172*J1172</f>
        <v/>
      </c>
      <c r="X1172">
        <f>T1172+W1172</f>
        <v/>
      </c>
      <c r="Y1172">
        <f>(T1172*E1172+W1172*L1172)*(1-R1172-'d_고정'!$B$13)</f>
        <v/>
      </c>
      <c r="Z1172">
        <f>(U1172*N1172*Q1172+'d_고정'!$B$3*('6_기대효과'!$H$7/8)*Q1172*'d_고정'!$B$10*P1172*('6_기대효과'!$K$7/'d_고정'!$B$9))*(1-R1172)</f>
        <v/>
      </c>
      <c r="AA1172">
        <f>W1172*L1172*(1-R1172-'d_고정'!$B$13)+U1172*MAX(N1172-'d_고정'!$B$10*P1172*('6_기대효과'!$K$7/'d_고정'!$B$9),0)*Q1172*(1-R1172)</f>
        <v/>
      </c>
      <c r="AB1172">
        <f>Y1172+Z1172</f>
        <v/>
      </c>
      <c r="AC1172">
        <f>Y1172/('d_고정'!$B$5*'6_기대효과'!$H$7/8)/'d_고정'!$B$6</f>
        <v/>
      </c>
      <c r="AD1172">
        <f>Y1172/('d_고정'!$B$8*'6_기대효과'!$H$7/8)</f>
        <v/>
      </c>
    </row>
    <row r="1173">
      <c r="A1173">
        <f>RAND()</f>
        <v/>
      </c>
      <c r="B1173">
        <f>IF('d_시나리오'!$J$2='d_시나리오'!$H$2,'d_시나리오'!$I$2,IF(A1173&lt;('d_시나리오'!$I$2-'d_시나리오'!$H$2)/('d_시나리오'!$J$2-'d_시나리오'!$H$2),'d_시나리오'!$H$2+SQRT(A1173*('d_시나리오'!$J$2-'d_시나리오'!$H$2)*('d_시나리오'!$I$2-'d_시나리오'!$H$2)),'d_시나리오'!$J$2-SQRT((1-A1173)*('d_시나리오'!$J$2-'d_시나리오'!$H$2)*('d_시나리오'!$J$2-'d_시나리오'!$I$2))))</f>
        <v/>
      </c>
      <c r="C1173">
        <f>RAND()</f>
        <v/>
      </c>
      <c r="D1173">
        <f>BETAINV(RAND(),IF(C1173&lt;'d_고정'!$B$26,'d_고정'!$B$23,'d_고정'!$B$16)+1,'d_고정'!$B$17-IF(C1173&lt;'d_고정'!$B$26,'d_고정'!$B$23,'d_고정'!$B$16)+1)*('d_고정'!$B$14+('d_고정'!$B$15-'d_고정'!$B$14)*RAND())</f>
        <v/>
      </c>
      <c r="E1173">
        <f>INDEX('d_분포'!$A$2:$A$28,RANDBETWEEN(1,27))</f>
        <v/>
      </c>
      <c r="F1173">
        <f>INDEX('d_분포'!$C$2:$C$5,RANDBETWEEN(1,4))*(0.9+0.2*RAND())</f>
        <v/>
      </c>
      <c r="G1173">
        <f>RAND()</f>
        <v/>
      </c>
      <c r="H1173">
        <f>(F1173+(1-F1173)*('d_고정'!$B$22*BETAINV(RAND(),IF(G1173&lt;'d_고정'!$B$26,'d_고정'!$B$25,'d_고정'!$B$20)+1,'d_고정'!$B$21-IF(G1173&lt;'d_고정'!$B$26,'d_고정'!$B$25,'d_고정'!$B$20)+1)+(1-'d_고정'!$B$22)*BETAINV(RAND(),IF(G1173&lt;'d_고정'!$B$26,'d_고정'!$B$24,'d_고정'!$B$18)+1,'d_고정'!$B$19-IF(G1173&lt;'d_고정'!$B$26,'d_고정'!$B$24,'d_고정'!$B$18)+1))*('d_고정'!$B$14+('d_고정'!$B$15-'d_고정'!$B$14)*RAND()))/F1173</f>
        <v/>
      </c>
      <c r="I1173">
        <f>RAND()</f>
        <v/>
      </c>
      <c r="J1173">
        <f>IF('d_시나리오'!$J$3='d_시나리오'!$H$3,'d_시나리오'!$I$3,IF(I1173&lt;('d_시나리오'!$I$3-'d_시나리오'!$H$3)/('d_시나리오'!$J$3-'d_시나리오'!$H$3),'d_시나리오'!$H$3+SQRT(I1173*('d_시나리오'!$J$3-'d_시나리오'!$H$3)*('d_시나리오'!$I$3-'d_시나리오'!$H$3)),'d_시나리오'!$J$3-SQRT((1-I1173)*('d_시나리오'!$J$3-'d_시나리오'!$H$3)*('d_시나리오'!$J$3-'d_시나리오'!$I$3))))</f>
        <v/>
      </c>
      <c r="K1173">
        <f>RAND()</f>
        <v/>
      </c>
      <c r="L1173">
        <f>IF('d_시나리오'!$J$4='d_시나리오'!$H$4,'d_시나리오'!$I$4,IF(K1173&lt;('d_시나리오'!$I$4-'d_시나리오'!$H$4)/('d_시나리오'!$J$4-'d_시나리오'!$H$4),'d_시나리오'!$H$4+SQRT(K1173*('d_시나리오'!$J$4-'d_시나리오'!$H$4)*('d_시나리오'!$I$4-'d_시나리오'!$H$4)),'d_시나리오'!$J$4-SQRT((1-K1173)*('d_시나리오'!$J$4-'d_시나리오'!$H$4)*('d_시나리오'!$J$4-'d_시나리오'!$I$4))))</f>
        <v/>
      </c>
      <c r="M1173">
        <f>RAND()</f>
        <v/>
      </c>
      <c r="N1173">
        <f>IF('d_시나리오'!$J$5='d_시나리오'!$H$5,'d_시나리오'!$I$5,IF(M1173&lt;('d_시나리오'!$I$5-'d_시나리오'!$H$5)/('d_시나리오'!$J$5-'d_시나리오'!$H$5),'d_시나리오'!$H$5+SQRT(M1173*('d_시나리오'!$J$5-'d_시나리오'!$H$5)*('d_시나리오'!$I$5-'d_시나리오'!$H$5)),'d_시나리오'!$J$5-SQRT((1-M1173)*('d_시나리오'!$J$5-'d_시나리오'!$H$5)*('d_시나리오'!$J$5-'d_시나리오'!$I$5))))</f>
        <v/>
      </c>
      <c r="O1173">
        <f>RAND()</f>
        <v/>
      </c>
      <c r="P1173">
        <f>IF('d_시나리오'!$J$6='d_시나리오'!$H$6,'d_시나리오'!$I$6,IF(O1173&lt;('d_시나리오'!$I$6-'d_시나리오'!$H$6)/('d_시나리오'!$J$6-'d_시나리오'!$H$6),'d_시나리오'!$H$6+SQRT(O1173*('d_시나리오'!$J$6-'d_시나리오'!$H$6)*('d_시나리오'!$I$6-'d_시나리오'!$H$6)),'d_시나리오'!$J$6-SQRT((1-O1173)*('d_시나리오'!$J$6-'d_시나리오'!$H$6)*('d_시나리오'!$J$6-'d_시나리오'!$I$6))))</f>
        <v/>
      </c>
      <c r="Q1173">
        <f>INDEX('d_분포'!$B$2:$B$57,RANDBETWEEN(1,56))</f>
        <v/>
      </c>
      <c r="R1173">
        <f>BETAINV(RAND(),5,5)</f>
        <v/>
      </c>
      <c r="S1173">
        <f>'d_고정'!$B$1*'6_기대효과'!$H$7*('d_시나리오'!$I$7/'d_고정'!$B$2)*B1173</f>
        <v/>
      </c>
      <c r="T1173">
        <f>S1173*D1173</f>
        <v/>
      </c>
      <c r="U1173">
        <f>S1173*F1173*H1173</f>
        <v/>
      </c>
      <c r="V1173">
        <f>S1173*F1173*(H1173-1)</f>
        <v/>
      </c>
      <c r="W1173">
        <f>U1173*J1173</f>
        <v/>
      </c>
      <c r="X1173">
        <f>T1173+W1173</f>
        <v/>
      </c>
      <c r="Y1173">
        <f>(T1173*E1173+W1173*L1173)*(1-R1173-'d_고정'!$B$13)</f>
        <v/>
      </c>
      <c r="Z1173">
        <f>(U1173*N1173*Q1173+'d_고정'!$B$3*('6_기대효과'!$H$7/8)*Q1173*'d_고정'!$B$10*P1173*('6_기대효과'!$K$7/'d_고정'!$B$9))*(1-R1173)</f>
        <v/>
      </c>
      <c r="AA1173">
        <f>W1173*L1173*(1-R1173-'d_고정'!$B$13)+U1173*MAX(N1173-'d_고정'!$B$10*P1173*('6_기대효과'!$K$7/'d_고정'!$B$9),0)*Q1173*(1-R1173)</f>
        <v/>
      </c>
      <c r="AB1173">
        <f>Y1173+Z1173</f>
        <v/>
      </c>
      <c r="AC1173">
        <f>Y1173/('d_고정'!$B$5*'6_기대효과'!$H$7/8)/'d_고정'!$B$6</f>
        <v/>
      </c>
      <c r="AD1173">
        <f>Y1173/('d_고정'!$B$8*'6_기대효과'!$H$7/8)</f>
        <v/>
      </c>
    </row>
    <row r="1174">
      <c r="A1174">
        <f>RAND()</f>
        <v/>
      </c>
      <c r="B1174">
        <f>IF('d_시나리오'!$J$2='d_시나리오'!$H$2,'d_시나리오'!$I$2,IF(A1174&lt;('d_시나리오'!$I$2-'d_시나리오'!$H$2)/('d_시나리오'!$J$2-'d_시나리오'!$H$2),'d_시나리오'!$H$2+SQRT(A1174*('d_시나리오'!$J$2-'d_시나리오'!$H$2)*('d_시나리오'!$I$2-'d_시나리오'!$H$2)),'d_시나리오'!$J$2-SQRT((1-A1174)*('d_시나리오'!$J$2-'d_시나리오'!$H$2)*('d_시나리오'!$J$2-'d_시나리오'!$I$2))))</f>
        <v/>
      </c>
      <c r="C1174">
        <f>RAND()</f>
        <v/>
      </c>
      <c r="D1174">
        <f>BETAINV(RAND(),IF(C1174&lt;'d_고정'!$B$26,'d_고정'!$B$23,'d_고정'!$B$16)+1,'d_고정'!$B$17-IF(C1174&lt;'d_고정'!$B$26,'d_고정'!$B$23,'d_고정'!$B$16)+1)*('d_고정'!$B$14+('d_고정'!$B$15-'d_고정'!$B$14)*RAND())</f>
        <v/>
      </c>
      <c r="E1174">
        <f>INDEX('d_분포'!$A$2:$A$28,RANDBETWEEN(1,27))</f>
        <v/>
      </c>
      <c r="F1174">
        <f>INDEX('d_분포'!$C$2:$C$5,RANDBETWEEN(1,4))*(0.9+0.2*RAND())</f>
        <v/>
      </c>
      <c r="G1174">
        <f>RAND()</f>
        <v/>
      </c>
      <c r="H1174">
        <f>(F1174+(1-F1174)*('d_고정'!$B$22*BETAINV(RAND(),IF(G1174&lt;'d_고정'!$B$26,'d_고정'!$B$25,'d_고정'!$B$20)+1,'d_고정'!$B$21-IF(G1174&lt;'d_고정'!$B$26,'d_고정'!$B$25,'d_고정'!$B$20)+1)+(1-'d_고정'!$B$22)*BETAINV(RAND(),IF(G1174&lt;'d_고정'!$B$26,'d_고정'!$B$24,'d_고정'!$B$18)+1,'d_고정'!$B$19-IF(G1174&lt;'d_고정'!$B$26,'d_고정'!$B$24,'d_고정'!$B$18)+1))*('d_고정'!$B$14+('d_고정'!$B$15-'d_고정'!$B$14)*RAND()))/F1174</f>
        <v/>
      </c>
      <c r="I1174">
        <f>RAND()</f>
        <v/>
      </c>
      <c r="J1174">
        <f>IF('d_시나리오'!$J$3='d_시나리오'!$H$3,'d_시나리오'!$I$3,IF(I1174&lt;('d_시나리오'!$I$3-'d_시나리오'!$H$3)/('d_시나리오'!$J$3-'d_시나리오'!$H$3),'d_시나리오'!$H$3+SQRT(I1174*('d_시나리오'!$J$3-'d_시나리오'!$H$3)*('d_시나리오'!$I$3-'d_시나리오'!$H$3)),'d_시나리오'!$J$3-SQRT((1-I1174)*('d_시나리오'!$J$3-'d_시나리오'!$H$3)*('d_시나리오'!$J$3-'d_시나리오'!$I$3))))</f>
        <v/>
      </c>
      <c r="K1174">
        <f>RAND()</f>
        <v/>
      </c>
      <c r="L1174">
        <f>IF('d_시나리오'!$J$4='d_시나리오'!$H$4,'d_시나리오'!$I$4,IF(K1174&lt;('d_시나리오'!$I$4-'d_시나리오'!$H$4)/('d_시나리오'!$J$4-'d_시나리오'!$H$4),'d_시나리오'!$H$4+SQRT(K1174*('d_시나리오'!$J$4-'d_시나리오'!$H$4)*('d_시나리오'!$I$4-'d_시나리오'!$H$4)),'d_시나리오'!$J$4-SQRT((1-K1174)*('d_시나리오'!$J$4-'d_시나리오'!$H$4)*('d_시나리오'!$J$4-'d_시나리오'!$I$4))))</f>
        <v/>
      </c>
      <c r="M1174">
        <f>RAND()</f>
        <v/>
      </c>
      <c r="N1174">
        <f>IF('d_시나리오'!$J$5='d_시나리오'!$H$5,'d_시나리오'!$I$5,IF(M1174&lt;('d_시나리오'!$I$5-'d_시나리오'!$H$5)/('d_시나리오'!$J$5-'d_시나리오'!$H$5),'d_시나리오'!$H$5+SQRT(M1174*('d_시나리오'!$J$5-'d_시나리오'!$H$5)*('d_시나리오'!$I$5-'d_시나리오'!$H$5)),'d_시나리오'!$J$5-SQRT((1-M1174)*('d_시나리오'!$J$5-'d_시나리오'!$H$5)*('d_시나리오'!$J$5-'d_시나리오'!$I$5))))</f>
        <v/>
      </c>
      <c r="O1174">
        <f>RAND()</f>
        <v/>
      </c>
      <c r="P1174">
        <f>IF('d_시나리오'!$J$6='d_시나리오'!$H$6,'d_시나리오'!$I$6,IF(O1174&lt;('d_시나리오'!$I$6-'d_시나리오'!$H$6)/('d_시나리오'!$J$6-'d_시나리오'!$H$6),'d_시나리오'!$H$6+SQRT(O1174*('d_시나리오'!$J$6-'d_시나리오'!$H$6)*('d_시나리오'!$I$6-'d_시나리오'!$H$6)),'d_시나리오'!$J$6-SQRT((1-O1174)*('d_시나리오'!$J$6-'d_시나리오'!$H$6)*('d_시나리오'!$J$6-'d_시나리오'!$I$6))))</f>
        <v/>
      </c>
      <c r="Q1174">
        <f>INDEX('d_분포'!$B$2:$B$57,RANDBETWEEN(1,56))</f>
        <v/>
      </c>
      <c r="R1174">
        <f>BETAINV(RAND(),5,5)</f>
        <v/>
      </c>
      <c r="S1174">
        <f>'d_고정'!$B$1*'6_기대효과'!$H$7*('d_시나리오'!$I$7/'d_고정'!$B$2)*B1174</f>
        <v/>
      </c>
      <c r="T1174">
        <f>S1174*D1174</f>
        <v/>
      </c>
      <c r="U1174">
        <f>S1174*F1174*H1174</f>
        <v/>
      </c>
      <c r="V1174">
        <f>S1174*F1174*(H1174-1)</f>
        <v/>
      </c>
      <c r="W1174">
        <f>U1174*J1174</f>
        <v/>
      </c>
      <c r="X1174">
        <f>T1174+W1174</f>
        <v/>
      </c>
      <c r="Y1174">
        <f>(T1174*E1174+W1174*L1174)*(1-R1174-'d_고정'!$B$13)</f>
        <v/>
      </c>
      <c r="Z1174">
        <f>(U1174*N1174*Q1174+'d_고정'!$B$3*('6_기대효과'!$H$7/8)*Q1174*'d_고정'!$B$10*P1174*('6_기대효과'!$K$7/'d_고정'!$B$9))*(1-R1174)</f>
        <v/>
      </c>
      <c r="AA1174">
        <f>W1174*L1174*(1-R1174-'d_고정'!$B$13)+U1174*MAX(N1174-'d_고정'!$B$10*P1174*('6_기대효과'!$K$7/'d_고정'!$B$9),0)*Q1174*(1-R1174)</f>
        <v/>
      </c>
      <c r="AB1174">
        <f>Y1174+Z1174</f>
        <v/>
      </c>
      <c r="AC1174">
        <f>Y1174/('d_고정'!$B$5*'6_기대효과'!$H$7/8)/'d_고정'!$B$6</f>
        <v/>
      </c>
      <c r="AD1174">
        <f>Y1174/('d_고정'!$B$8*'6_기대효과'!$H$7/8)</f>
        <v/>
      </c>
    </row>
    <row r="1175">
      <c r="A1175">
        <f>RAND()</f>
        <v/>
      </c>
      <c r="B1175">
        <f>IF('d_시나리오'!$J$2='d_시나리오'!$H$2,'d_시나리오'!$I$2,IF(A1175&lt;('d_시나리오'!$I$2-'d_시나리오'!$H$2)/('d_시나리오'!$J$2-'d_시나리오'!$H$2),'d_시나리오'!$H$2+SQRT(A1175*('d_시나리오'!$J$2-'d_시나리오'!$H$2)*('d_시나리오'!$I$2-'d_시나리오'!$H$2)),'d_시나리오'!$J$2-SQRT((1-A1175)*('d_시나리오'!$J$2-'d_시나리오'!$H$2)*('d_시나리오'!$J$2-'d_시나리오'!$I$2))))</f>
        <v/>
      </c>
      <c r="C1175">
        <f>RAND()</f>
        <v/>
      </c>
      <c r="D1175">
        <f>BETAINV(RAND(),IF(C1175&lt;'d_고정'!$B$26,'d_고정'!$B$23,'d_고정'!$B$16)+1,'d_고정'!$B$17-IF(C1175&lt;'d_고정'!$B$26,'d_고정'!$B$23,'d_고정'!$B$16)+1)*('d_고정'!$B$14+('d_고정'!$B$15-'d_고정'!$B$14)*RAND())</f>
        <v/>
      </c>
      <c r="E1175">
        <f>INDEX('d_분포'!$A$2:$A$28,RANDBETWEEN(1,27))</f>
        <v/>
      </c>
      <c r="F1175">
        <f>INDEX('d_분포'!$C$2:$C$5,RANDBETWEEN(1,4))*(0.9+0.2*RAND())</f>
        <v/>
      </c>
      <c r="G1175">
        <f>RAND()</f>
        <v/>
      </c>
      <c r="H1175">
        <f>(F1175+(1-F1175)*('d_고정'!$B$22*BETAINV(RAND(),IF(G1175&lt;'d_고정'!$B$26,'d_고정'!$B$25,'d_고정'!$B$20)+1,'d_고정'!$B$21-IF(G1175&lt;'d_고정'!$B$26,'d_고정'!$B$25,'d_고정'!$B$20)+1)+(1-'d_고정'!$B$22)*BETAINV(RAND(),IF(G1175&lt;'d_고정'!$B$26,'d_고정'!$B$24,'d_고정'!$B$18)+1,'d_고정'!$B$19-IF(G1175&lt;'d_고정'!$B$26,'d_고정'!$B$24,'d_고정'!$B$18)+1))*('d_고정'!$B$14+('d_고정'!$B$15-'d_고정'!$B$14)*RAND()))/F1175</f>
        <v/>
      </c>
      <c r="I1175">
        <f>RAND()</f>
        <v/>
      </c>
      <c r="J1175">
        <f>IF('d_시나리오'!$J$3='d_시나리오'!$H$3,'d_시나리오'!$I$3,IF(I1175&lt;('d_시나리오'!$I$3-'d_시나리오'!$H$3)/('d_시나리오'!$J$3-'d_시나리오'!$H$3),'d_시나리오'!$H$3+SQRT(I1175*('d_시나리오'!$J$3-'d_시나리오'!$H$3)*('d_시나리오'!$I$3-'d_시나리오'!$H$3)),'d_시나리오'!$J$3-SQRT((1-I1175)*('d_시나리오'!$J$3-'d_시나리오'!$H$3)*('d_시나리오'!$J$3-'d_시나리오'!$I$3))))</f>
        <v/>
      </c>
      <c r="K1175">
        <f>RAND()</f>
        <v/>
      </c>
      <c r="L1175">
        <f>IF('d_시나리오'!$J$4='d_시나리오'!$H$4,'d_시나리오'!$I$4,IF(K1175&lt;('d_시나리오'!$I$4-'d_시나리오'!$H$4)/('d_시나리오'!$J$4-'d_시나리오'!$H$4),'d_시나리오'!$H$4+SQRT(K1175*('d_시나리오'!$J$4-'d_시나리오'!$H$4)*('d_시나리오'!$I$4-'d_시나리오'!$H$4)),'d_시나리오'!$J$4-SQRT((1-K1175)*('d_시나리오'!$J$4-'d_시나리오'!$H$4)*('d_시나리오'!$J$4-'d_시나리오'!$I$4))))</f>
        <v/>
      </c>
      <c r="M1175">
        <f>RAND()</f>
        <v/>
      </c>
      <c r="N1175">
        <f>IF('d_시나리오'!$J$5='d_시나리오'!$H$5,'d_시나리오'!$I$5,IF(M1175&lt;('d_시나리오'!$I$5-'d_시나리오'!$H$5)/('d_시나리오'!$J$5-'d_시나리오'!$H$5),'d_시나리오'!$H$5+SQRT(M1175*('d_시나리오'!$J$5-'d_시나리오'!$H$5)*('d_시나리오'!$I$5-'d_시나리오'!$H$5)),'d_시나리오'!$J$5-SQRT((1-M1175)*('d_시나리오'!$J$5-'d_시나리오'!$H$5)*('d_시나리오'!$J$5-'d_시나리오'!$I$5))))</f>
        <v/>
      </c>
      <c r="O1175">
        <f>RAND()</f>
        <v/>
      </c>
      <c r="P1175">
        <f>IF('d_시나리오'!$J$6='d_시나리오'!$H$6,'d_시나리오'!$I$6,IF(O1175&lt;('d_시나리오'!$I$6-'d_시나리오'!$H$6)/('d_시나리오'!$J$6-'d_시나리오'!$H$6),'d_시나리오'!$H$6+SQRT(O1175*('d_시나리오'!$J$6-'d_시나리오'!$H$6)*('d_시나리오'!$I$6-'d_시나리오'!$H$6)),'d_시나리오'!$J$6-SQRT((1-O1175)*('d_시나리오'!$J$6-'d_시나리오'!$H$6)*('d_시나리오'!$J$6-'d_시나리오'!$I$6))))</f>
        <v/>
      </c>
      <c r="Q1175">
        <f>INDEX('d_분포'!$B$2:$B$57,RANDBETWEEN(1,56))</f>
        <v/>
      </c>
      <c r="R1175">
        <f>BETAINV(RAND(),5,5)</f>
        <v/>
      </c>
      <c r="S1175">
        <f>'d_고정'!$B$1*'6_기대효과'!$H$7*('d_시나리오'!$I$7/'d_고정'!$B$2)*B1175</f>
        <v/>
      </c>
      <c r="T1175">
        <f>S1175*D1175</f>
        <v/>
      </c>
      <c r="U1175">
        <f>S1175*F1175*H1175</f>
        <v/>
      </c>
      <c r="V1175">
        <f>S1175*F1175*(H1175-1)</f>
        <v/>
      </c>
      <c r="W1175">
        <f>U1175*J1175</f>
        <v/>
      </c>
      <c r="X1175">
        <f>T1175+W1175</f>
        <v/>
      </c>
      <c r="Y1175">
        <f>(T1175*E1175+W1175*L1175)*(1-R1175-'d_고정'!$B$13)</f>
        <v/>
      </c>
      <c r="Z1175">
        <f>(U1175*N1175*Q1175+'d_고정'!$B$3*('6_기대효과'!$H$7/8)*Q1175*'d_고정'!$B$10*P1175*('6_기대효과'!$K$7/'d_고정'!$B$9))*(1-R1175)</f>
        <v/>
      </c>
      <c r="AA1175">
        <f>W1175*L1175*(1-R1175-'d_고정'!$B$13)+U1175*MAX(N1175-'d_고정'!$B$10*P1175*('6_기대효과'!$K$7/'d_고정'!$B$9),0)*Q1175*(1-R1175)</f>
        <v/>
      </c>
      <c r="AB1175">
        <f>Y1175+Z1175</f>
        <v/>
      </c>
      <c r="AC1175">
        <f>Y1175/('d_고정'!$B$5*'6_기대효과'!$H$7/8)/'d_고정'!$B$6</f>
        <v/>
      </c>
      <c r="AD1175">
        <f>Y1175/('d_고정'!$B$8*'6_기대효과'!$H$7/8)</f>
        <v/>
      </c>
    </row>
    <row r="1176">
      <c r="A1176">
        <f>RAND()</f>
        <v/>
      </c>
      <c r="B1176">
        <f>IF('d_시나리오'!$J$2='d_시나리오'!$H$2,'d_시나리오'!$I$2,IF(A1176&lt;('d_시나리오'!$I$2-'d_시나리오'!$H$2)/('d_시나리오'!$J$2-'d_시나리오'!$H$2),'d_시나리오'!$H$2+SQRT(A1176*('d_시나리오'!$J$2-'d_시나리오'!$H$2)*('d_시나리오'!$I$2-'d_시나리오'!$H$2)),'d_시나리오'!$J$2-SQRT((1-A1176)*('d_시나리오'!$J$2-'d_시나리오'!$H$2)*('d_시나리오'!$J$2-'d_시나리오'!$I$2))))</f>
        <v/>
      </c>
      <c r="C1176">
        <f>RAND()</f>
        <v/>
      </c>
      <c r="D1176">
        <f>BETAINV(RAND(),IF(C1176&lt;'d_고정'!$B$26,'d_고정'!$B$23,'d_고정'!$B$16)+1,'d_고정'!$B$17-IF(C1176&lt;'d_고정'!$B$26,'d_고정'!$B$23,'d_고정'!$B$16)+1)*('d_고정'!$B$14+('d_고정'!$B$15-'d_고정'!$B$14)*RAND())</f>
        <v/>
      </c>
      <c r="E1176">
        <f>INDEX('d_분포'!$A$2:$A$28,RANDBETWEEN(1,27))</f>
        <v/>
      </c>
      <c r="F1176">
        <f>INDEX('d_분포'!$C$2:$C$5,RANDBETWEEN(1,4))*(0.9+0.2*RAND())</f>
        <v/>
      </c>
      <c r="G1176">
        <f>RAND()</f>
        <v/>
      </c>
      <c r="H1176">
        <f>(F1176+(1-F1176)*('d_고정'!$B$22*BETAINV(RAND(),IF(G1176&lt;'d_고정'!$B$26,'d_고정'!$B$25,'d_고정'!$B$20)+1,'d_고정'!$B$21-IF(G1176&lt;'d_고정'!$B$26,'d_고정'!$B$25,'d_고정'!$B$20)+1)+(1-'d_고정'!$B$22)*BETAINV(RAND(),IF(G1176&lt;'d_고정'!$B$26,'d_고정'!$B$24,'d_고정'!$B$18)+1,'d_고정'!$B$19-IF(G1176&lt;'d_고정'!$B$26,'d_고정'!$B$24,'d_고정'!$B$18)+1))*('d_고정'!$B$14+('d_고정'!$B$15-'d_고정'!$B$14)*RAND()))/F1176</f>
        <v/>
      </c>
      <c r="I1176">
        <f>RAND()</f>
        <v/>
      </c>
      <c r="J1176">
        <f>IF('d_시나리오'!$J$3='d_시나리오'!$H$3,'d_시나리오'!$I$3,IF(I1176&lt;('d_시나리오'!$I$3-'d_시나리오'!$H$3)/('d_시나리오'!$J$3-'d_시나리오'!$H$3),'d_시나리오'!$H$3+SQRT(I1176*('d_시나리오'!$J$3-'d_시나리오'!$H$3)*('d_시나리오'!$I$3-'d_시나리오'!$H$3)),'d_시나리오'!$J$3-SQRT((1-I1176)*('d_시나리오'!$J$3-'d_시나리오'!$H$3)*('d_시나리오'!$J$3-'d_시나리오'!$I$3))))</f>
        <v/>
      </c>
      <c r="K1176">
        <f>RAND()</f>
        <v/>
      </c>
      <c r="L1176">
        <f>IF('d_시나리오'!$J$4='d_시나리오'!$H$4,'d_시나리오'!$I$4,IF(K1176&lt;('d_시나리오'!$I$4-'d_시나리오'!$H$4)/('d_시나리오'!$J$4-'d_시나리오'!$H$4),'d_시나리오'!$H$4+SQRT(K1176*('d_시나리오'!$J$4-'d_시나리오'!$H$4)*('d_시나리오'!$I$4-'d_시나리오'!$H$4)),'d_시나리오'!$J$4-SQRT((1-K1176)*('d_시나리오'!$J$4-'d_시나리오'!$H$4)*('d_시나리오'!$J$4-'d_시나리오'!$I$4))))</f>
        <v/>
      </c>
      <c r="M1176">
        <f>RAND()</f>
        <v/>
      </c>
      <c r="N1176">
        <f>IF('d_시나리오'!$J$5='d_시나리오'!$H$5,'d_시나리오'!$I$5,IF(M1176&lt;('d_시나리오'!$I$5-'d_시나리오'!$H$5)/('d_시나리오'!$J$5-'d_시나리오'!$H$5),'d_시나리오'!$H$5+SQRT(M1176*('d_시나리오'!$J$5-'d_시나리오'!$H$5)*('d_시나리오'!$I$5-'d_시나리오'!$H$5)),'d_시나리오'!$J$5-SQRT((1-M1176)*('d_시나리오'!$J$5-'d_시나리오'!$H$5)*('d_시나리오'!$J$5-'d_시나리오'!$I$5))))</f>
        <v/>
      </c>
      <c r="O1176">
        <f>RAND()</f>
        <v/>
      </c>
      <c r="P1176">
        <f>IF('d_시나리오'!$J$6='d_시나리오'!$H$6,'d_시나리오'!$I$6,IF(O1176&lt;('d_시나리오'!$I$6-'d_시나리오'!$H$6)/('d_시나리오'!$J$6-'d_시나리오'!$H$6),'d_시나리오'!$H$6+SQRT(O1176*('d_시나리오'!$J$6-'d_시나리오'!$H$6)*('d_시나리오'!$I$6-'d_시나리오'!$H$6)),'d_시나리오'!$J$6-SQRT((1-O1176)*('d_시나리오'!$J$6-'d_시나리오'!$H$6)*('d_시나리오'!$J$6-'d_시나리오'!$I$6))))</f>
        <v/>
      </c>
      <c r="Q1176">
        <f>INDEX('d_분포'!$B$2:$B$57,RANDBETWEEN(1,56))</f>
        <v/>
      </c>
      <c r="R1176">
        <f>BETAINV(RAND(),5,5)</f>
        <v/>
      </c>
      <c r="S1176">
        <f>'d_고정'!$B$1*'6_기대효과'!$H$7*('d_시나리오'!$I$7/'d_고정'!$B$2)*B1176</f>
        <v/>
      </c>
      <c r="T1176">
        <f>S1176*D1176</f>
        <v/>
      </c>
      <c r="U1176">
        <f>S1176*F1176*H1176</f>
        <v/>
      </c>
      <c r="V1176">
        <f>S1176*F1176*(H1176-1)</f>
        <v/>
      </c>
      <c r="W1176">
        <f>U1176*J1176</f>
        <v/>
      </c>
      <c r="X1176">
        <f>T1176+W1176</f>
        <v/>
      </c>
      <c r="Y1176">
        <f>(T1176*E1176+W1176*L1176)*(1-R1176-'d_고정'!$B$13)</f>
        <v/>
      </c>
      <c r="Z1176">
        <f>(U1176*N1176*Q1176+'d_고정'!$B$3*('6_기대효과'!$H$7/8)*Q1176*'d_고정'!$B$10*P1176*('6_기대효과'!$K$7/'d_고정'!$B$9))*(1-R1176)</f>
        <v/>
      </c>
      <c r="AA1176">
        <f>W1176*L1176*(1-R1176-'d_고정'!$B$13)+U1176*MAX(N1176-'d_고정'!$B$10*P1176*('6_기대효과'!$K$7/'d_고정'!$B$9),0)*Q1176*(1-R1176)</f>
        <v/>
      </c>
      <c r="AB1176">
        <f>Y1176+Z1176</f>
        <v/>
      </c>
      <c r="AC1176">
        <f>Y1176/('d_고정'!$B$5*'6_기대효과'!$H$7/8)/'d_고정'!$B$6</f>
        <v/>
      </c>
      <c r="AD1176">
        <f>Y1176/('d_고정'!$B$8*'6_기대효과'!$H$7/8)</f>
        <v/>
      </c>
    </row>
    <row r="1177">
      <c r="A1177">
        <f>RAND()</f>
        <v/>
      </c>
      <c r="B1177">
        <f>IF('d_시나리오'!$J$2='d_시나리오'!$H$2,'d_시나리오'!$I$2,IF(A1177&lt;('d_시나리오'!$I$2-'d_시나리오'!$H$2)/('d_시나리오'!$J$2-'d_시나리오'!$H$2),'d_시나리오'!$H$2+SQRT(A1177*('d_시나리오'!$J$2-'d_시나리오'!$H$2)*('d_시나리오'!$I$2-'d_시나리오'!$H$2)),'d_시나리오'!$J$2-SQRT((1-A1177)*('d_시나리오'!$J$2-'d_시나리오'!$H$2)*('d_시나리오'!$J$2-'d_시나리오'!$I$2))))</f>
        <v/>
      </c>
      <c r="C1177">
        <f>RAND()</f>
        <v/>
      </c>
      <c r="D1177">
        <f>BETAINV(RAND(),IF(C1177&lt;'d_고정'!$B$26,'d_고정'!$B$23,'d_고정'!$B$16)+1,'d_고정'!$B$17-IF(C1177&lt;'d_고정'!$B$26,'d_고정'!$B$23,'d_고정'!$B$16)+1)*('d_고정'!$B$14+('d_고정'!$B$15-'d_고정'!$B$14)*RAND())</f>
        <v/>
      </c>
      <c r="E1177">
        <f>INDEX('d_분포'!$A$2:$A$28,RANDBETWEEN(1,27))</f>
        <v/>
      </c>
      <c r="F1177">
        <f>INDEX('d_분포'!$C$2:$C$5,RANDBETWEEN(1,4))*(0.9+0.2*RAND())</f>
        <v/>
      </c>
      <c r="G1177">
        <f>RAND()</f>
        <v/>
      </c>
      <c r="H1177">
        <f>(F1177+(1-F1177)*('d_고정'!$B$22*BETAINV(RAND(),IF(G1177&lt;'d_고정'!$B$26,'d_고정'!$B$25,'d_고정'!$B$20)+1,'d_고정'!$B$21-IF(G1177&lt;'d_고정'!$B$26,'d_고정'!$B$25,'d_고정'!$B$20)+1)+(1-'d_고정'!$B$22)*BETAINV(RAND(),IF(G1177&lt;'d_고정'!$B$26,'d_고정'!$B$24,'d_고정'!$B$18)+1,'d_고정'!$B$19-IF(G1177&lt;'d_고정'!$B$26,'d_고정'!$B$24,'d_고정'!$B$18)+1))*('d_고정'!$B$14+('d_고정'!$B$15-'d_고정'!$B$14)*RAND()))/F1177</f>
        <v/>
      </c>
      <c r="I1177">
        <f>RAND()</f>
        <v/>
      </c>
      <c r="J1177">
        <f>IF('d_시나리오'!$J$3='d_시나리오'!$H$3,'d_시나리오'!$I$3,IF(I1177&lt;('d_시나리오'!$I$3-'d_시나리오'!$H$3)/('d_시나리오'!$J$3-'d_시나리오'!$H$3),'d_시나리오'!$H$3+SQRT(I1177*('d_시나리오'!$J$3-'d_시나리오'!$H$3)*('d_시나리오'!$I$3-'d_시나리오'!$H$3)),'d_시나리오'!$J$3-SQRT((1-I1177)*('d_시나리오'!$J$3-'d_시나리오'!$H$3)*('d_시나리오'!$J$3-'d_시나리오'!$I$3))))</f>
        <v/>
      </c>
      <c r="K1177">
        <f>RAND()</f>
        <v/>
      </c>
      <c r="L1177">
        <f>IF('d_시나리오'!$J$4='d_시나리오'!$H$4,'d_시나리오'!$I$4,IF(K1177&lt;('d_시나리오'!$I$4-'d_시나리오'!$H$4)/('d_시나리오'!$J$4-'d_시나리오'!$H$4),'d_시나리오'!$H$4+SQRT(K1177*('d_시나리오'!$J$4-'d_시나리오'!$H$4)*('d_시나리오'!$I$4-'d_시나리오'!$H$4)),'d_시나리오'!$J$4-SQRT((1-K1177)*('d_시나리오'!$J$4-'d_시나리오'!$H$4)*('d_시나리오'!$J$4-'d_시나리오'!$I$4))))</f>
        <v/>
      </c>
      <c r="M1177">
        <f>RAND()</f>
        <v/>
      </c>
      <c r="N1177">
        <f>IF('d_시나리오'!$J$5='d_시나리오'!$H$5,'d_시나리오'!$I$5,IF(M1177&lt;('d_시나리오'!$I$5-'d_시나리오'!$H$5)/('d_시나리오'!$J$5-'d_시나리오'!$H$5),'d_시나리오'!$H$5+SQRT(M1177*('d_시나리오'!$J$5-'d_시나리오'!$H$5)*('d_시나리오'!$I$5-'d_시나리오'!$H$5)),'d_시나리오'!$J$5-SQRT((1-M1177)*('d_시나리오'!$J$5-'d_시나리오'!$H$5)*('d_시나리오'!$J$5-'d_시나리오'!$I$5))))</f>
        <v/>
      </c>
      <c r="O1177">
        <f>RAND()</f>
        <v/>
      </c>
      <c r="P1177">
        <f>IF('d_시나리오'!$J$6='d_시나리오'!$H$6,'d_시나리오'!$I$6,IF(O1177&lt;('d_시나리오'!$I$6-'d_시나리오'!$H$6)/('d_시나리오'!$J$6-'d_시나리오'!$H$6),'d_시나리오'!$H$6+SQRT(O1177*('d_시나리오'!$J$6-'d_시나리오'!$H$6)*('d_시나리오'!$I$6-'d_시나리오'!$H$6)),'d_시나리오'!$J$6-SQRT((1-O1177)*('d_시나리오'!$J$6-'d_시나리오'!$H$6)*('d_시나리오'!$J$6-'d_시나리오'!$I$6))))</f>
        <v/>
      </c>
      <c r="Q1177">
        <f>INDEX('d_분포'!$B$2:$B$57,RANDBETWEEN(1,56))</f>
        <v/>
      </c>
      <c r="R1177">
        <f>BETAINV(RAND(),5,5)</f>
        <v/>
      </c>
      <c r="S1177">
        <f>'d_고정'!$B$1*'6_기대효과'!$H$7*('d_시나리오'!$I$7/'d_고정'!$B$2)*B1177</f>
        <v/>
      </c>
      <c r="T1177">
        <f>S1177*D1177</f>
        <v/>
      </c>
      <c r="U1177">
        <f>S1177*F1177*H1177</f>
        <v/>
      </c>
      <c r="V1177">
        <f>S1177*F1177*(H1177-1)</f>
        <v/>
      </c>
      <c r="W1177">
        <f>U1177*J1177</f>
        <v/>
      </c>
      <c r="X1177">
        <f>T1177+W1177</f>
        <v/>
      </c>
      <c r="Y1177">
        <f>(T1177*E1177+W1177*L1177)*(1-R1177-'d_고정'!$B$13)</f>
        <v/>
      </c>
      <c r="Z1177">
        <f>(U1177*N1177*Q1177+'d_고정'!$B$3*('6_기대효과'!$H$7/8)*Q1177*'d_고정'!$B$10*P1177*('6_기대효과'!$K$7/'d_고정'!$B$9))*(1-R1177)</f>
        <v/>
      </c>
      <c r="AA1177">
        <f>W1177*L1177*(1-R1177-'d_고정'!$B$13)+U1177*MAX(N1177-'d_고정'!$B$10*P1177*('6_기대효과'!$K$7/'d_고정'!$B$9),0)*Q1177*(1-R1177)</f>
        <v/>
      </c>
      <c r="AB1177">
        <f>Y1177+Z1177</f>
        <v/>
      </c>
      <c r="AC1177">
        <f>Y1177/('d_고정'!$B$5*'6_기대효과'!$H$7/8)/'d_고정'!$B$6</f>
        <v/>
      </c>
      <c r="AD1177">
        <f>Y1177/('d_고정'!$B$8*'6_기대효과'!$H$7/8)</f>
        <v/>
      </c>
    </row>
    <row r="1178">
      <c r="A1178">
        <f>RAND()</f>
        <v/>
      </c>
      <c r="B1178">
        <f>IF('d_시나리오'!$J$2='d_시나리오'!$H$2,'d_시나리오'!$I$2,IF(A1178&lt;('d_시나리오'!$I$2-'d_시나리오'!$H$2)/('d_시나리오'!$J$2-'d_시나리오'!$H$2),'d_시나리오'!$H$2+SQRT(A1178*('d_시나리오'!$J$2-'d_시나리오'!$H$2)*('d_시나리오'!$I$2-'d_시나리오'!$H$2)),'d_시나리오'!$J$2-SQRT((1-A1178)*('d_시나리오'!$J$2-'d_시나리오'!$H$2)*('d_시나리오'!$J$2-'d_시나리오'!$I$2))))</f>
        <v/>
      </c>
      <c r="C1178">
        <f>RAND()</f>
        <v/>
      </c>
      <c r="D1178">
        <f>BETAINV(RAND(),IF(C1178&lt;'d_고정'!$B$26,'d_고정'!$B$23,'d_고정'!$B$16)+1,'d_고정'!$B$17-IF(C1178&lt;'d_고정'!$B$26,'d_고정'!$B$23,'d_고정'!$B$16)+1)*('d_고정'!$B$14+('d_고정'!$B$15-'d_고정'!$B$14)*RAND())</f>
        <v/>
      </c>
      <c r="E1178">
        <f>INDEX('d_분포'!$A$2:$A$28,RANDBETWEEN(1,27))</f>
        <v/>
      </c>
      <c r="F1178">
        <f>INDEX('d_분포'!$C$2:$C$5,RANDBETWEEN(1,4))*(0.9+0.2*RAND())</f>
        <v/>
      </c>
      <c r="G1178">
        <f>RAND()</f>
        <v/>
      </c>
      <c r="H1178">
        <f>(F1178+(1-F1178)*('d_고정'!$B$22*BETAINV(RAND(),IF(G1178&lt;'d_고정'!$B$26,'d_고정'!$B$25,'d_고정'!$B$20)+1,'d_고정'!$B$21-IF(G1178&lt;'d_고정'!$B$26,'d_고정'!$B$25,'d_고정'!$B$20)+1)+(1-'d_고정'!$B$22)*BETAINV(RAND(),IF(G1178&lt;'d_고정'!$B$26,'d_고정'!$B$24,'d_고정'!$B$18)+1,'d_고정'!$B$19-IF(G1178&lt;'d_고정'!$B$26,'d_고정'!$B$24,'d_고정'!$B$18)+1))*('d_고정'!$B$14+('d_고정'!$B$15-'d_고정'!$B$14)*RAND()))/F1178</f>
        <v/>
      </c>
      <c r="I1178">
        <f>RAND()</f>
        <v/>
      </c>
      <c r="J1178">
        <f>IF('d_시나리오'!$J$3='d_시나리오'!$H$3,'d_시나리오'!$I$3,IF(I1178&lt;('d_시나리오'!$I$3-'d_시나리오'!$H$3)/('d_시나리오'!$J$3-'d_시나리오'!$H$3),'d_시나리오'!$H$3+SQRT(I1178*('d_시나리오'!$J$3-'d_시나리오'!$H$3)*('d_시나리오'!$I$3-'d_시나리오'!$H$3)),'d_시나리오'!$J$3-SQRT((1-I1178)*('d_시나리오'!$J$3-'d_시나리오'!$H$3)*('d_시나리오'!$J$3-'d_시나리오'!$I$3))))</f>
        <v/>
      </c>
      <c r="K1178">
        <f>RAND()</f>
        <v/>
      </c>
      <c r="L1178">
        <f>IF('d_시나리오'!$J$4='d_시나리오'!$H$4,'d_시나리오'!$I$4,IF(K1178&lt;('d_시나리오'!$I$4-'d_시나리오'!$H$4)/('d_시나리오'!$J$4-'d_시나리오'!$H$4),'d_시나리오'!$H$4+SQRT(K1178*('d_시나리오'!$J$4-'d_시나리오'!$H$4)*('d_시나리오'!$I$4-'d_시나리오'!$H$4)),'d_시나리오'!$J$4-SQRT((1-K1178)*('d_시나리오'!$J$4-'d_시나리오'!$H$4)*('d_시나리오'!$J$4-'d_시나리오'!$I$4))))</f>
        <v/>
      </c>
      <c r="M1178">
        <f>RAND()</f>
        <v/>
      </c>
      <c r="N1178">
        <f>IF('d_시나리오'!$J$5='d_시나리오'!$H$5,'d_시나리오'!$I$5,IF(M1178&lt;('d_시나리오'!$I$5-'d_시나리오'!$H$5)/('d_시나리오'!$J$5-'d_시나리오'!$H$5),'d_시나리오'!$H$5+SQRT(M1178*('d_시나리오'!$J$5-'d_시나리오'!$H$5)*('d_시나리오'!$I$5-'d_시나리오'!$H$5)),'d_시나리오'!$J$5-SQRT((1-M1178)*('d_시나리오'!$J$5-'d_시나리오'!$H$5)*('d_시나리오'!$J$5-'d_시나리오'!$I$5))))</f>
        <v/>
      </c>
      <c r="O1178">
        <f>RAND()</f>
        <v/>
      </c>
      <c r="P1178">
        <f>IF('d_시나리오'!$J$6='d_시나리오'!$H$6,'d_시나리오'!$I$6,IF(O1178&lt;('d_시나리오'!$I$6-'d_시나리오'!$H$6)/('d_시나리오'!$J$6-'d_시나리오'!$H$6),'d_시나리오'!$H$6+SQRT(O1178*('d_시나리오'!$J$6-'d_시나리오'!$H$6)*('d_시나리오'!$I$6-'d_시나리오'!$H$6)),'d_시나리오'!$J$6-SQRT((1-O1178)*('d_시나리오'!$J$6-'d_시나리오'!$H$6)*('d_시나리오'!$J$6-'d_시나리오'!$I$6))))</f>
        <v/>
      </c>
      <c r="Q1178">
        <f>INDEX('d_분포'!$B$2:$B$57,RANDBETWEEN(1,56))</f>
        <v/>
      </c>
      <c r="R1178">
        <f>BETAINV(RAND(),5,5)</f>
        <v/>
      </c>
      <c r="S1178">
        <f>'d_고정'!$B$1*'6_기대효과'!$H$7*('d_시나리오'!$I$7/'d_고정'!$B$2)*B1178</f>
        <v/>
      </c>
      <c r="T1178">
        <f>S1178*D1178</f>
        <v/>
      </c>
      <c r="U1178">
        <f>S1178*F1178*H1178</f>
        <v/>
      </c>
      <c r="V1178">
        <f>S1178*F1178*(H1178-1)</f>
        <v/>
      </c>
      <c r="W1178">
        <f>U1178*J1178</f>
        <v/>
      </c>
      <c r="X1178">
        <f>T1178+W1178</f>
        <v/>
      </c>
      <c r="Y1178">
        <f>(T1178*E1178+W1178*L1178)*(1-R1178-'d_고정'!$B$13)</f>
        <v/>
      </c>
      <c r="Z1178">
        <f>(U1178*N1178*Q1178+'d_고정'!$B$3*('6_기대효과'!$H$7/8)*Q1178*'d_고정'!$B$10*P1178*('6_기대효과'!$K$7/'d_고정'!$B$9))*(1-R1178)</f>
        <v/>
      </c>
      <c r="AA1178">
        <f>W1178*L1178*(1-R1178-'d_고정'!$B$13)+U1178*MAX(N1178-'d_고정'!$B$10*P1178*('6_기대효과'!$K$7/'d_고정'!$B$9),0)*Q1178*(1-R1178)</f>
        <v/>
      </c>
      <c r="AB1178">
        <f>Y1178+Z1178</f>
        <v/>
      </c>
      <c r="AC1178">
        <f>Y1178/('d_고정'!$B$5*'6_기대효과'!$H$7/8)/'d_고정'!$B$6</f>
        <v/>
      </c>
      <c r="AD1178">
        <f>Y1178/('d_고정'!$B$8*'6_기대효과'!$H$7/8)</f>
        <v/>
      </c>
    </row>
    <row r="1179">
      <c r="A1179">
        <f>RAND()</f>
        <v/>
      </c>
      <c r="B1179">
        <f>IF('d_시나리오'!$J$2='d_시나리오'!$H$2,'d_시나리오'!$I$2,IF(A1179&lt;('d_시나리오'!$I$2-'d_시나리오'!$H$2)/('d_시나리오'!$J$2-'d_시나리오'!$H$2),'d_시나리오'!$H$2+SQRT(A1179*('d_시나리오'!$J$2-'d_시나리오'!$H$2)*('d_시나리오'!$I$2-'d_시나리오'!$H$2)),'d_시나리오'!$J$2-SQRT((1-A1179)*('d_시나리오'!$J$2-'d_시나리오'!$H$2)*('d_시나리오'!$J$2-'d_시나리오'!$I$2))))</f>
        <v/>
      </c>
      <c r="C1179">
        <f>RAND()</f>
        <v/>
      </c>
      <c r="D1179">
        <f>BETAINV(RAND(),IF(C1179&lt;'d_고정'!$B$26,'d_고정'!$B$23,'d_고정'!$B$16)+1,'d_고정'!$B$17-IF(C1179&lt;'d_고정'!$B$26,'d_고정'!$B$23,'d_고정'!$B$16)+1)*('d_고정'!$B$14+('d_고정'!$B$15-'d_고정'!$B$14)*RAND())</f>
        <v/>
      </c>
      <c r="E1179">
        <f>INDEX('d_분포'!$A$2:$A$28,RANDBETWEEN(1,27))</f>
        <v/>
      </c>
      <c r="F1179">
        <f>INDEX('d_분포'!$C$2:$C$5,RANDBETWEEN(1,4))*(0.9+0.2*RAND())</f>
        <v/>
      </c>
      <c r="G1179">
        <f>RAND()</f>
        <v/>
      </c>
      <c r="H1179">
        <f>(F1179+(1-F1179)*('d_고정'!$B$22*BETAINV(RAND(),IF(G1179&lt;'d_고정'!$B$26,'d_고정'!$B$25,'d_고정'!$B$20)+1,'d_고정'!$B$21-IF(G1179&lt;'d_고정'!$B$26,'d_고정'!$B$25,'d_고정'!$B$20)+1)+(1-'d_고정'!$B$22)*BETAINV(RAND(),IF(G1179&lt;'d_고정'!$B$26,'d_고정'!$B$24,'d_고정'!$B$18)+1,'d_고정'!$B$19-IF(G1179&lt;'d_고정'!$B$26,'d_고정'!$B$24,'d_고정'!$B$18)+1))*('d_고정'!$B$14+('d_고정'!$B$15-'d_고정'!$B$14)*RAND()))/F1179</f>
        <v/>
      </c>
      <c r="I1179">
        <f>RAND()</f>
        <v/>
      </c>
      <c r="J1179">
        <f>IF('d_시나리오'!$J$3='d_시나리오'!$H$3,'d_시나리오'!$I$3,IF(I1179&lt;('d_시나리오'!$I$3-'d_시나리오'!$H$3)/('d_시나리오'!$J$3-'d_시나리오'!$H$3),'d_시나리오'!$H$3+SQRT(I1179*('d_시나리오'!$J$3-'d_시나리오'!$H$3)*('d_시나리오'!$I$3-'d_시나리오'!$H$3)),'d_시나리오'!$J$3-SQRT((1-I1179)*('d_시나리오'!$J$3-'d_시나리오'!$H$3)*('d_시나리오'!$J$3-'d_시나리오'!$I$3))))</f>
        <v/>
      </c>
      <c r="K1179">
        <f>RAND()</f>
        <v/>
      </c>
      <c r="L1179">
        <f>IF('d_시나리오'!$J$4='d_시나리오'!$H$4,'d_시나리오'!$I$4,IF(K1179&lt;('d_시나리오'!$I$4-'d_시나리오'!$H$4)/('d_시나리오'!$J$4-'d_시나리오'!$H$4),'d_시나리오'!$H$4+SQRT(K1179*('d_시나리오'!$J$4-'d_시나리오'!$H$4)*('d_시나리오'!$I$4-'d_시나리오'!$H$4)),'d_시나리오'!$J$4-SQRT((1-K1179)*('d_시나리오'!$J$4-'d_시나리오'!$H$4)*('d_시나리오'!$J$4-'d_시나리오'!$I$4))))</f>
        <v/>
      </c>
      <c r="M1179">
        <f>RAND()</f>
        <v/>
      </c>
      <c r="N1179">
        <f>IF('d_시나리오'!$J$5='d_시나리오'!$H$5,'d_시나리오'!$I$5,IF(M1179&lt;('d_시나리오'!$I$5-'d_시나리오'!$H$5)/('d_시나리오'!$J$5-'d_시나리오'!$H$5),'d_시나리오'!$H$5+SQRT(M1179*('d_시나리오'!$J$5-'d_시나리오'!$H$5)*('d_시나리오'!$I$5-'d_시나리오'!$H$5)),'d_시나리오'!$J$5-SQRT((1-M1179)*('d_시나리오'!$J$5-'d_시나리오'!$H$5)*('d_시나리오'!$J$5-'d_시나리오'!$I$5))))</f>
        <v/>
      </c>
      <c r="O1179">
        <f>RAND()</f>
        <v/>
      </c>
      <c r="P1179">
        <f>IF('d_시나리오'!$J$6='d_시나리오'!$H$6,'d_시나리오'!$I$6,IF(O1179&lt;('d_시나리오'!$I$6-'d_시나리오'!$H$6)/('d_시나리오'!$J$6-'d_시나리오'!$H$6),'d_시나리오'!$H$6+SQRT(O1179*('d_시나리오'!$J$6-'d_시나리오'!$H$6)*('d_시나리오'!$I$6-'d_시나리오'!$H$6)),'d_시나리오'!$J$6-SQRT((1-O1179)*('d_시나리오'!$J$6-'d_시나리오'!$H$6)*('d_시나리오'!$J$6-'d_시나리오'!$I$6))))</f>
        <v/>
      </c>
      <c r="Q1179">
        <f>INDEX('d_분포'!$B$2:$B$57,RANDBETWEEN(1,56))</f>
        <v/>
      </c>
      <c r="R1179">
        <f>BETAINV(RAND(),5,5)</f>
        <v/>
      </c>
      <c r="S1179">
        <f>'d_고정'!$B$1*'6_기대효과'!$H$7*('d_시나리오'!$I$7/'d_고정'!$B$2)*B1179</f>
        <v/>
      </c>
      <c r="T1179">
        <f>S1179*D1179</f>
        <v/>
      </c>
      <c r="U1179">
        <f>S1179*F1179*H1179</f>
        <v/>
      </c>
      <c r="V1179">
        <f>S1179*F1179*(H1179-1)</f>
        <v/>
      </c>
      <c r="W1179">
        <f>U1179*J1179</f>
        <v/>
      </c>
      <c r="X1179">
        <f>T1179+W1179</f>
        <v/>
      </c>
      <c r="Y1179">
        <f>(T1179*E1179+W1179*L1179)*(1-R1179-'d_고정'!$B$13)</f>
        <v/>
      </c>
      <c r="Z1179">
        <f>(U1179*N1179*Q1179+'d_고정'!$B$3*('6_기대효과'!$H$7/8)*Q1179*'d_고정'!$B$10*P1179*('6_기대효과'!$K$7/'d_고정'!$B$9))*(1-R1179)</f>
        <v/>
      </c>
      <c r="AA1179">
        <f>W1179*L1179*(1-R1179-'d_고정'!$B$13)+U1179*MAX(N1179-'d_고정'!$B$10*P1179*('6_기대효과'!$K$7/'d_고정'!$B$9),0)*Q1179*(1-R1179)</f>
        <v/>
      </c>
      <c r="AB1179">
        <f>Y1179+Z1179</f>
        <v/>
      </c>
      <c r="AC1179">
        <f>Y1179/('d_고정'!$B$5*'6_기대효과'!$H$7/8)/'d_고정'!$B$6</f>
        <v/>
      </c>
      <c r="AD1179">
        <f>Y1179/('d_고정'!$B$8*'6_기대효과'!$H$7/8)</f>
        <v/>
      </c>
    </row>
    <row r="1180">
      <c r="A1180">
        <f>RAND()</f>
        <v/>
      </c>
      <c r="B1180">
        <f>IF('d_시나리오'!$J$2='d_시나리오'!$H$2,'d_시나리오'!$I$2,IF(A1180&lt;('d_시나리오'!$I$2-'d_시나리오'!$H$2)/('d_시나리오'!$J$2-'d_시나리오'!$H$2),'d_시나리오'!$H$2+SQRT(A1180*('d_시나리오'!$J$2-'d_시나리오'!$H$2)*('d_시나리오'!$I$2-'d_시나리오'!$H$2)),'d_시나리오'!$J$2-SQRT((1-A1180)*('d_시나리오'!$J$2-'d_시나리오'!$H$2)*('d_시나리오'!$J$2-'d_시나리오'!$I$2))))</f>
        <v/>
      </c>
      <c r="C1180">
        <f>RAND()</f>
        <v/>
      </c>
      <c r="D1180">
        <f>BETAINV(RAND(),IF(C1180&lt;'d_고정'!$B$26,'d_고정'!$B$23,'d_고정'!$B$16)+1,'d_고정'!$B$17-IF(C1180&lt;'d_고정'!$B$26,'d_고정'!$B$23,'d_고정'!$B$16)+1)*('d_고정'!$B$14+('d_고정'!$B$15-'d_고정'!$B$14)*RAND())</f>
        <v/>
      </c>
      <c r="E1180">
        <f>INDEX('d_분포'!$A$2:$A$28,RANDBETWEEN(1,27))</f>
        <v/>
      </c>
      <c r="F1180">
        <f>INDEX('d_분포'!$C$2:$C$5,RANDBETWEEN(1,4))*(0.9+0.2*RAND())</f>
        <v/>
      </c>
      <c r="G1180">
        <f>RAND()</f>
        <v/>
      </c>
      <c r="H1180">
        <f>(F1180+(1-F1180)*('d_고정'!$B$22*BETAINV(RAND(),IF(G1180&lt;'d_고정'!$B$26,'d_고정'!$B$25,'d_고정'!$B$20)+1,'d_고정'!$B$21-IF(G1180&lt;'d_고정'!$B$26,'d_고정'!$B$25,'d_고정'!$B$20)+1)+(1-'d_고정'!$B$22)*BETAINV(RAND(),IF(G1180&lt;'d_고정'!$B$26,'d_고정'!$B$24,'d_고정'!$B$18)+1,'d_고정'!$B$19-IF(G1180&lt;'d_고정'!$B$26,'d_고정'!$B$24,'d_고정'!$B$18)+1))*('d_고정'!$B$14+('d_고정'!$B$15-'d_고정'!$B$14)*RAND()))/F1180</f>
        <v/>
      </c>
      <c r="I1180">
        <f>RAND()</f>
        <v/>
      </c>
      <c r="J1180">
        <f>IF('d_시나리오'!$J$3='d_시나리오'!$H$3,'d_시나리오'!$I$3,IF(I1180&lt;('d_시나리오'!$I$3-'d_시나리오'!$H$3)/('d_시나리오'!$J$3-'d_시나리오'!$H$3),'d_시나리오'!$H$3+SQRT(I1180*('d_시나리오'!$J$3-'d_시나리오'!$H$3)*('d_시나리오'!$I$3-'d_시나리오'!$H$3)),'d_시나리오'!$J$3-SQRT((1-I1180)*('d_시나리오'!$J$3-'d_시나리오'!$H$3)*('d_시나리오'!$J$3-'d_시나리오'!$I$3))))</f>
        <v/>
      </c>
      <c r="K1180">
        <f>RAND()</f>
        <v/>
      </c>
      <c r="L1180">
        <f>IF('d_시나리오'!$J$4='d_시나리오'!$H$4,'d_시나리오'!$I$4,IF(K1180&lt;('d_시나리오'!$I$4-'d_시나리오'!$H$4)/('d_시나리오'!$J$4-'d_시나리오'!$H$4),'d_시나리오'!$H$4+SQRT(K1180*('d_시나리오'!$J$4-'d_시나리오'!$H$4)*('d_시나리오'!$I$4-'d_시나리오'!$H$4)),'d_시나리오'!$J$4-SQRT((1-K1180)*('d_시나리오'!$J$4-'d_시나리오'!$H$4)*('d_시나리오'!$J$4-'d_시나리오'!$I$4))))</f>
        <v/>
      </c>
      <c r="M1180">
        <f>RAND()</f>
        <v/>
      </c>
      <c r="N1180">
        <f>IF('d_시나리오'!$J$5='d_시나리오'!$H$5,'d_시나리오'!$I$5,IF(M1180&lt;('d_시나리오'!$I$5-'d_시나리오'!$H$5)/('d_시나리오'!$J$5-'d_시나리오'!$H$5),'d_시나리오'!$H$5+SQRT(M1180*('d_시나리오'!$J$5-'d_시나리오'!$H$5)*('d_시나리오'!$I$5-'d_시나리오'!$H$5)),'d_시나리오'!$J$5-SQRT((1-M1180)*('d_시나리오'!$J$5-'d_시나리오'!$H$5)*('d_시나리오'!$J$5-'d_시나리오'!$I$5))))</f>
        <v/>
      </c>
      <c r="O1180">
        <f>RAND()</f>
        <v/>
      </c>
      <c r="P1180">
        <f>IF('d_시나리오'!$J$6='d_시나리오'!$H$6,'d_시나리오'!$I$6,IF(O1180&lt;('d_시나리오'!$I$6-'d_시나리오'!$H$6)/('d_시나리오'!$J$6-'d_시나리오'!$H$6),'d_시나리오'!$H$6+SQRT(O1180*('d_시나리오'!$J$6-'d_시나리오'!$H$6)*('d_시나리오'!$I$6-'d_시나리오'!$H$6)),'d_시나리오'!$J$6-SQRT((1-O1180)*('d_시나리오'!$J$6-'d_시나리오'!$H$6)*('d_시나리오'!$J$6-'d_시나리오'!$I$6))))</f>
        <v/>
      </c>
      <c r="Q1180">
        <f>INDEX('d_분포'!$B$2:$B$57,RANDBETWEEN(1,56))</f>
        <v/>
      </c>
      <c r="R1180">
        <f>BETAINV(RAND(),5,5)</f>
        <v/>
      </c>
      <c r="S1180">
        <f>'d_고정'!$B$1*'6_기대효과'!$H$7*('d_시나리오'!$I$7/'d_고정'!$B$2)*B1180</f>
        <v/>
      </c>
      <c r="T1180">
        <f>S1180*D1180</f>
        <v/>
      </c>
      <c r="U1180">
        <f>S1180*F1180*H1180</f>
        <v/>
      </c>
      <c r="V1180">
        <f>S1180*F1180*(H1180-1)</f>
        <v/>
      </c>
      <c r="W1180">
        <f>U1180*J1180</f>
        <v/>
      </c>
      <c r="X1180">
        <f>T1180+W1180</f>
        <v/>
      </c>
      <c r="Y1180">
        <f>(T1180*E1180+W1180*L1180)*(1-R1180-'d_고정'!$B$13)</f>
        <v/>
      </c>
      <c r="Z1180">
        <f>(U1180*N1180*Q1180+'d_고정'!$B$3*('6_기대효과'!$H$7/8)*Q1180*'d_고정'!$B$10*P1180*('6_기대효과'!$K$7/'d_고정'!$B$9))*(1-R1180)</f>
        <v/>
      </c>
      <c r="AA1180">
        <f>W1180*L1180*(1-R1180-'d_고정'!$B$13)+U1180*MAX(N1180-'d_고정'!$B$10*P1180*('6_기대효과'!$K$7/'d_고정'!$B$9),0)*Q1180*(1-R1180)</f>
        <v/>
      </c>
      <c r="AB1180">
        <f>Y1180+Z1180</f>
        <v/>
      </c>
      <c r="AC1180">
        <f>Y1180/('d_고정'!$B$5*'6_기대효과'!$H$7/8)/'d_고정'!$B$6</f>
        <v/>
      </c>
      <c r="AD1180">
        <f>Y1180/('d_고정'!$B$8*'6_기대효과'!$H$7/8)</f>
        <v/>
      </c>
    </row>
    <row r="1181">
      <c r="A1181">
        <f>RAND()</f>
        <v/>
      </c>
      <c r="B1181">
        <f>IF('d_시나리오'!$J$2='d_시나리오'!$H$2,'d_시나리오'!$I$2,IF(A1181&lt;('d_시나리오'!$I$2-'d_시나리오'!$H$2)/('d_시나리오'!$J$2-'d_시나리오'!$H$2),'d_시나리오'!$H$2+SQRT(A1181*('d_시나리오'!$J$2-'d_시나리오'!$H$2)*('d_시나리오'!$I$2-'d_시나리오'!$H$2)),'d_시나리오'!$J$2-SQRT((1-A1181)*('d_시나리오'!$J$2-'d_시나리오'!$H$2)*('d_시나리오'!$J$2-'d_시나리오'!$I$2))))</f>
        <v/>
      </c>
      <c r="C1181">
        <f>RAND()</f>
        <v/>
      </c>
      <c r="D1181">
        <f>BETAINV(RAND(),IF(C1181&lt;'d_고정'!$B$26,'d_고정'!$B$23,'d_고정'!$B$16)+1,'d_고정'!$B$17-IF(C1181&lt;'d_고정'!$B$26,'d_고정'!$B$23,'d_고정'!$B$16)+1)*('d_고정'!$B$14+('d_고정'!$B$15-'d_고정'!$B$14)*RAND())</f>
        <v/>
      </c>
      <c r="E1181">
        <f>INDEX('d_분포'!$A$2:$A$28,RANDBETWEEN(1,27))</f>
        <v/>
      </c>
      <c r="F1181">
        <f>INDEX('d_분포'!$C$2:$C$5,RANDBETWEEN(1,4))*(0.9+0.2*RAND())</f>
        <v/>
      </c>
      <c r="G1181">
        <f>RAND()</f>
        <v/>
      </c>
      <c r="H1181">
        <f>(F1181+(1-F1181)*('d_고정'!$B$22*BETAINV(RAND(),IF(G1181&lt;'d_고정'!$B$26,'d_고정'!$B$25,'d_고정'!$B$20)+1,'d_고정'!$B$21-IF(G1181&lt;'d_고정'!$B$26,'d_고정'!$B$25,'d_고정'!$B$20)+1)+(1-'d_고정'!$B$22)*BETAINV(RAND(),IF(G1181&lt;'d_고정'!$B$26,'d_고정'!$B$24,'d_고정'!$B$18)+1,'d_고정'!$B$19-IF(G1181&lt;'d_고정'!$B$26,'d_고정'!$B$24,'d_고정'!$B$18)+1))*('d_고정'!$B$14+('d_고정'!$B$15-'d_고정'!$B$14)*RAND()))/F1181</f>
        <v/>
      </c>
      <c r="I1181">
        <f>RAND()</f>
        <v/>
      </c>
      <c r="J1181">
        <f>IF('d_시나리오'!$J$3='d_시나리오'!$H$3,'d_시나리오'!$I$3,IF(I1181&lt;('d_시나리오'!$I$3-'d_시나리오'!$H$3)/('d_시나리오'!$J$3-'d_시나리오'!$H$3),'d_시나리오'!$H$3+SQRT(I1181*('d_시나리오'!$J$3-'d_시나리오'!$H$3)*('d_시나리오'!$I$3-'d_시나리오'!$H$3)),'d_시나리오'!$J$3-SQRT((1-I1181)*('d_시나리오'!$J$3-'d_시나리오'!$H$3)*('d_시나리오'!$J$3-'d_시나리오'!$I$3))))</f>
        <v/>
      </c>
      <c r="K1181">
        <f>RAND()</f>
        <v/>
      </c>
      <c r="L1181">
        <f>IF('d_시나리오'!$J$4='d_시나리오'!$H$4,'d_시나리오'!$I$4,IF(K1181&lt;('d_시나리오'!$I$4-'d_시나리오'!$H$4)/('d_시나리오'!$J$4-'d_시나리오'!$H$4),'d_시나리오'!$H$4+SQRT(K1181*('d_시나리오'!$J$4-'d_시나리오'!$H$4)*('d_시나리오'!$I$4-'d_시나리오'!$H$4)),'d_시나리오'!$J$4-SQRT((1-K1181)*('d_시나리오'!$J$4-'d_시나리오'!$H$4)*('d_시나리오'!$J$4-'d_시나리오'!$I$4))))</f>
        <v/>
      </c>
      <c r="M1181">
        <f>RAND()</f>
        <v/>
      </c>
      <c r="N1181">
        <f>IF('d_시나리오'!$J$5='d_시나리오'!$H$5,'d_시나리오'!$I$5,IF(M1181&lt;('d_시나리오'!$I$5-'d_시나리오'!$H$5)/('d_시나리오'!$J$5-'d_시나리오'!$H$5),'d_시나리오'!$H$5+SQRT(M1181*('d_시나리오'!$J$5-'d_시나리오'!$H$5)*('d_시나리오'!$I$5-'d_시나리오'!$H$5)),'d_시나리오'!$J$5-SQRT((1-M1181)*('d_시나리오'!$J$5-'d_시나리오'!$H$5)*('d_시나리오'!$J$5-'d_시나리오'!$I$5))))</f>
        <v/>
      </c>
      <c r="O1181">
        <f>RAND()</f>
        <v/>
      </c>
      <c r="P1181">
        <f>IF('d_시나리오'!$J$6='d_시나리오'!$H$6,'d_시나리오'!$I$6,IF(O1181&lt;('d_시나리오'!$I$6-'d_시나리오'!$H$6)/('d_시나리오'!$J$6-'d_시나리오'!$H$6),'d_시나리오'!$H$6+SQRT(O1181*('d_시나리오'!$J$6-'d_시나리오'!$H$6)*('d_시나리오'!$I$6-'d_시나리오'!$H$6)),'d_시나리오'!$J$6-SQRT((1-O1181)*('d_시나리오'!$J$6-'d_시나리오'!$H$6)*('d_시나리오'!$J$6-'d_시나리오'!$I$6))))</f>
        <v/>
      </c>
      <c r="Q1181">
        <f>INDEX('d_분포'!$B$2:$B$57,RANDBETWEEN(1,56))</f>
        <v/>
      </c>
      <c r="R1181">
        <f>BETAINV(RAND(),5,5)</f>
        <v/>
      </c>
      <c r="S1181">
        <f>'d_고정'!$B$1*'6_기대효과'!$H$7*('d_시나리오'!$I$7/'d_고정'!$B$2)*B1181</f>
        <v/>
      </c>
      <c r="T1181">
        <f>S1181*D1181</f>
        <v/>
      </c>
      <c r="U1181">
        <f>S1181*F1181*H1181</f>
        <v/>
      </c>
      <c r="V1181">
        <f>S1181*F1181*(H1181-1)</f>
        <v/>
      </c>
      <c r="W1181">
        <f>U1181*J1181</f>
        <v/>
      </c>
      <c r="X1181">
        <f>T1181+W1181</f>
        <v/>
      </c>
      <c r="Y1181">
        <f>(T1181*E1181+W1181*L1181)*(1-R1181-'d_고정'!$B$13)</f>
        <v/>
      </c>
      <c r="Z1181">
        <f>(U1181*N1181*Q1181+'d_고정'!$B$3*('6_기대효과'!$H$7/8)*Q1181*'d_고정'!$B$10*P1181*('6_기대효과'!$K$7/'d_고정'!$B$9))*(1-R1181)</f>
        <v/>
      </c>
      <c r="AA1181">
        <f>W1181*L1181*(1-R1181-'d_고정'!$B$13)+U1181*MAX(N1181-'d_고정'!$B$10*P1181*('6_기대효과'!$K$7/'d_고정'!$B$9),0)*Q1181*(1-R1181)</f>
        <v/>
      </c>
      <c r="AB1181">
        <f>Y1181+Z1181</f>
        <v/>
      </c>
      <c r="AC1181">
        <f>Y1181/('d_고정'!$B$5*'6_기대효과'!$H$7/8)/'d_고정'!$B$6</f>
        <v/>
      </c>
      <c r="AD1181">
        <f>Y1181/('d_고정'!$B$8*'6_기대효과'!$H$7/8)</f>
        <v/>
      </c>
    </row>
    <row r="1182">
      <c r="A1182">
        <f>RAND()</f>
        <v/>
      </c>
      <c r="B1182">
        <f>IF('d_시나리오'!$J$2='d_시나리오'!$H$2,'d_시나리오'!$I$2,IF(A1182&lt;('d_시나리오'!$I$2-'d_시나리오'!$H$2)/('d_시나리오'!$J$2-'d_시나리오'!$H$2),'d_시나리오'!$H$2+SQRT(A1182*('d_시나리오'!$J$2-'d_시나리오'!$H$2)*('d_시나리오'!$I$2-'d_시나리오'!$H$2)),'d_시나리오'!$J$2-SQRT((1-A1182)*('d_시나리오'!$J$2-'d_시나리오'!$H$2)*('d_시나리오'!$J$2-'d_시나리오'!$I$2))))</f>
        <v/>
      </c>
      <c r="C1182">
        <f>RAND()</f>
        <v/>
      </c>
      <c r="D1182">
        <f>BETAINV(RAND(),IF(C1182&lt;'d_고정'!$B$26,'d_고정'!$B$23,'d_고정'!$B$16)+1,'d_고정'!$B$17-IF(C1182&lt;'d_고정'!$B$26,'d_고정'!$B$23,'d_고정'!$B$16)+1)*('d_고정'!$B$14+('d_고정'!$B$15-'d_고정'!$B$14)*RAND())</f>
        <v/>
      </c>
      <c r="E1182">
        <f>INDEX('d_분포'!$A$2:$A$28,RANDBETWEEN(1,27))</f>
        <v/>
      </c>
      <c r="F1182">
        <f>INDEX('d_분포'!$C$2:$C$5,RANDBETWEEN(1,4))*(0.9+0.2*RAND())</f>
        <v/>
      </c>
      <c r="G1182">
        <f>RAND()</f>
        <v/>
      </c>
      <c r="H1182">
        <f>(F1182+(1-F1182)*('d_고정'!$B$22*BETAINV(RAND(),IF(G1182&lt;'d_고정'!$B$26,'d_고정'!$B$25,'d_고정'!$B$20)+1,'d_고정'!$B$21-IF(G1182&lt;'d_고정'!$B$26,'d_고정'!$B$25,'d_고정'!$B$20)+1)+(1-'d_고정'!$B$22)*BETAINV(RAND(),IF(G1182&lt;'d_고정'!$B$26,'d_고정'!$B$24,'d_고정'!$B$18)+1,'d_고정'!$B$19-IF(G1182&lt;'d_고정'!$B$26,'d_고정'!$B$24,'d_고정'!$B$18)+1))*('d_고정'!$B$14+('d_고정'!$B$15-'d_고정'!$B$14)*RAND()))/F1182</f>
        <v/>
      </c>
      <c r="I1182">
        <f>RAND()</f>
        <v/>
      </c>
      <c r="J1182">
        <f>IF('d_시나리오'!$J$3='d_시나리오'!$H$3,'d_시나리오'!$I$3,IF(I1182&lt;('d_시나리오'!$I$3-'d_시나리오'!$H$3)/('d_시나리오'!$J$3-'d_시나리오'!$H$3),'d_시나리오'!$H$3+SQRT(I1182*('d_시나리오'!$J$3-'d_시나리오'!$H$3)*('d_시나리오'!$I$3-'d_시나리오'!$H$3)),'d_시나리오'!$J$3-SQRT((1-I1182)*('d_시나리오'!$J$3-'d_시나리오'!$H$3)*('d_시나리오'!$J$3-'d_시나리오'!$I$3))))</f>
        <v/>
      </c>
      <c r="K1182">
        <f>RAND()</f>
        <v/>
      </c>
      <c r="L1182">
        <f>IF('d_시나리오'!$J$4='d_시나리오'!$H$4,'d_시나리오'!$I$4,IF(K1182&lt;('d_시나리오'!$I$4-'d_시나리오'!$H$4)/('d_시나리오'!$J$4-'d_시나리오'!$H$4),'d_시나리오'!$H$4+SQRT(K1182*('d_시나리오'!$J$4-'d_시나리오'!$H$4)*('d_시나리오'!$I$4-'d_시나리오'!$H$4)),'d_시나리오'!$J$4-SQRT((1-K1182)*('d_시나리오'!$J$4-'d_시나리오'!$H$4)*('d_시나리오'!$J$4-'d_시나리오'!$I$4))))</f>
        <v/>
      </c>
      <c r="M1182">
        <f>RAND()</f>
        <v/>
      </c>
      <c r="N1182">
        <f>IF('d_시나리오'!$J$5='d_시나리오'!$H$5,'d_시나리오'!$I$5,IF(M1182&lt;('d_시나리오'!$I$5-'d_시나리오'!$H$5)/('d_시나리오'!$J$5-'d_시나리오'!$H$5),'d_시나리오'!$H$5+SQRT(M1182*('d_시나리오'!$J$5-'d_시나리오'!$H$5)*('d_시나리오'!$I$5-'d_시나리오'!$H$5)),'d_시나리오'!$J$5-SQRT((1-M1182)*('d_시나리오'!$J$5-'d_시나리오'!$H$5)*('d_시나리오'!$J$5-'d_시나리오'!$I$5))))</f>
        <v/>
      </c>
      <c r="O1182">
        <f>RAND()</f>
        <v/>
      </c>
      <c r="P1182">
        <f>IF('d_시나리오'!$J$6='d_시나리오'!$H$6,'d_시나리오'!$I$6,IF(O1182&lt;('d_시나리오'!$I$6-'d_시나리오'!$H$6)/('d_시나리오'!$J$6-'d_시나리오'!$H$6),'d_시나리오'!$H$6+SQRT(O1182*('d_시나리오'!$J$6-'d_시나리오'!$H$6)*('d_시나리오'!$I$6-'d_시나리오'!$H$6)),'d_시나리오'!$J$6-SQRT((1-O1182)*('d_시나리오'!$J$6-'d_시나리오'!$H$6)*('d_시나리오'!$J$6-'d_시나리오'!$I$6))))</f>
        <v/>
      </c>
      <c r="Q1182">
        <f>INDEX('d_분포'!$B$2:$B$57,RANDBETWEEN(1,56))</f>
        <v/>
      </c>
      <c r="R1182">
        <f>BETAINV(RAND(),5,5)</f>
        <v/>
      </c>
      <c r="S1182">
        <f>'d_고정'!$B$1*'6_기대효과'!$H$7*('d_시나리오'!$I$7/'d_고정'!$B$2)*B1182</f>
        <v/>
      </c>
      <c r="T1182">
        <f>S1182*D1182</f>
        <v/>
      </c>
      <c r="U1182">
        <f>S1182*F1182*H1182</f>
        <v/>
      </c>
      <c r="V1182">
        <f>S1182*F1182*(H1182-1)</f>
        <v/>
      </c>
      <c r="W1182">
        <f>U1182*J1182</f>
        <v/>
      </c>
      <c r="X1182">
        <f>T1182+W1182</f>
        <v/>
      </c>
      <c r="Y1182">
        <f>(T1182*E1182+W1182*L1182)*(1-R1182-'d_고정'!$B$13)</f>
        <v/>
      </c>
      <c r="Z1182">
        <f>(U1182*N1182*Q1182+'d_고정'!$B$3*('6_기대효과'!$H$7/8)*Q1182*'d_고정'!$B$10*P1182*('6_기대효과'!$K$7/'d_고정'!$B$9))*(1-R1182)</f>
        <v/>
      </c>
      <c r="AA1182">
        <f>W1182*L1182*(1-R1182-'d_고정'!$B$13)+U1182*MAX(N1182-'d_고정'!$B$10*P1182*('6_기대효과'!$K$7/'d_고정'!$B$9),0)*Q1182*(1-R1182)</f>
        <v/>
      </c>
      <c r="AB1182">
        <f>Y1182+Z1182</f>
        <v/>
      </c>
      <c r="AC1182">
        <f>Y1182/('d_고정'!$B$5*'6_기대효과'!$H$7/8)/'d_고정'!$B$6</f>
        <v/>
      </c>
      <c r="AD1182">
        <f>Y1182/('d_고정'!$B$8*'6_기대효과'!$H$7/8)</f>
        <v/>
      </c>
    </row>
    <row r="1183">
      <c r="A1183">
        <f>RAND()</f>
        <v/>
      </c>
      <c r="B1183">
        <f>IF('d_시나리오'!$J$2='d_시나리오'!$H$2,'d_시나리오'!$I$2,IF(A1183&lt;('d_시나리오'!$I$2-'d_시나리오'!$H$2)/('d_시나리오'!$J$2-'d_시나리오'!$H$2),'d_시나리오'!$H$2+SQRT(A1183*('d_시나리오'!$J$2-'d_시나리오'!$H$2)*('d_시나리오'!$I$2-'d_시나리오'!$H$2)),'d_시나리오'!$J$2-SQRT((1-A1183)*('d_시나리오'!$J$2-'d_시나리오'!$H$2)*('d_시나리오'!$J$2-'d_시나리오'!$I$2))))</f>
        <v/>
      </c>
      <c r="C1183">
        <f>RAND()</f>
        <v/>
      </c>
      <c r="D1183">
        <f>BETAINV(RAND(),IF(C1183&lt;'d_고정'!$B$26,'d_고정'!$B$23,'d_고정'!$B$16)+1,'d_고정'!$B$17-IF(C1183&lt;'d_고정'!$B$26,'d_고정'!$B$23,'d_고정'!$B$16)+1)*('d_고정'!$B$14+('d_고정'!$B$15-'d_고정'!$B$14)*RAND())</f>
        <v/>
      </c>
      <c r="E1183">
        <f>INDEX('d_분포'!$A$2:$A$28,RANDBETWEEN(1,27))</f>
        <v/>
      </c>
      <c r="F1183">
        <f>INDEX('d_분포'!$C$2:$C$5,RANDBETWEEN(1,4))*(0.9+0.2*RAND())</f>
        <v/>
      </c>
      <c r="G1183">
        <f>RAND()</f>
        <v/>
      </c>
      <c r="H1183">
        <f>(F1183+(1-F1183)*('d_고정'!$B$22*BETAINV(RAND(),IF(G1183&lt;'d_고정'!$B$26,'d_고정'!$B$25,'d_고정'!$B$20)+1,'d_고정'!$B$21-IF(G1183&lt;'d_고정'!$B$26,'d_고정'!$B$25,'d_고정'!$B$20)+1)+(1-'d_고정'!$B$22)*BETAINV(RAND(),IF(G1183&lt;'d_고정'!$B$26,'d_고정'!$B$24,'d_고정'!$B$18)+1,'d_고정'!$B$19-IF(G1183&lt;'d_고정'!$B$26,'d_고정'!$B$24,'d_고정'!$B$18)+1))*('d_고정'!$B$14+('d_고정'!$B$15-'d_고정'!$B$14)*RAND()))/F1183</f>
        <v/>
      </c>
      <c r="I1183">
        <f>RAND()</f>
        <v/>
      </c>
      <c r="J1183">
        <f>IF('d_시나리오'!$J$3='d_시나리오'!$H$3,'d_시나리오'!$I$3,IF(I1183&lt;('d_시나리오'!$I$3-'d_시나리오'!$H$3)/('d_시나리오'!$J$3-'d_시나리오'!$H$3),'d_시나리오'!$H$3+SQRT(I1183*('d_시나리오'!$J$3-'d_시나리오'!$H$3)*('d_시나리오'!$I$3-'d_시나리오'!$H$3)),'d_시나리오'!$J$3-SQRT((1-I1183)*('d_시나리오'!$J$3-'d_시나리오'!$H$3)*('d_시나리오'!$J$3-'d_시나리오'!$I$3))))</f>
        <v/>
      </c>
      <c r="K1183">
        <f>RAND()</f>
        <v/>
      </c>
      <c r="L1183">
        <f>IF('d_시나리오'!$J$4='d_시나리오'!$H$4,'d_시나리오'!$I$4,IF(K1183&lt;('d_시나리오'!$I$4-'d_시나리오'!$H$4)/('d_시나리오'!$J$4-'d_시나리오'!$H$4),'d_시나리오'!$H$4+SQRT(K1183*('d_시나리오'!$J$4-'d_시나리오'!$H$4)*('d_시나리오'!$I$4-'d_시나리오'!$H$4)),'d_시나리오'!$J$4-SQRT((1-K1183)*('d_시나리오'!$J$4-'d_시나리오'!$H$4)*('d_시나리오'!$J$4-'d_시나리오'!$I$4))))</f>
        <v/>
      </c>
      <c r="M1183">
        <f>RAND()</f>
        <v/>
      </c>
      <c r="N1183">
        <f>IF('d_시나리오'!$J$5='d_시나리오'!$H$5,'d_시나리오'!$I$5,IF(M1183&lt;('d_시나리오'!$I$5-'d_시나리오'!$H$5)/('d_시나리오'!$J$5-'d_시나리오'!$H$5),'d_시나리오'!$H$5+SQRT(M1183*('d_시나리오'!$J$5-'d_시나리오'!$H$5)*('d_시나리오'!$I$5-'d_시나리오'!$H$5)),'d_시나리오'!$J$5-SQRT((1-M1183)*('d_시나리오'!$J$5-'d_시나리오'!$H$5)*('d_시나리오'!$J$5-'d_시나리오'!$I$5))))</f>
        <v/>
      </c>
      <c r="O1183">
        <f>RAND()</f>
        <v/>
      </c>
      <c r="P1183">
        <f>IF('d_시나리오'!$J$6='d_시나리오'!$H$6,'d_시나리오'!$I$6,IF(O1183&lt;('d_시나리오'!$I$6-'d_시나리오'!$H$6)/('d_시나리오'!$J$6-'d_시나리오'!$H$6),'d_시나리오'!$H$6+SQRT(O1183*('d_시나리오'!$J$6-'d_시나리오'!$H$6)*('d_시나리오'!$I$6-'d_시나리오'!$H$6)),'d_시나리오'!$J$6-SQRT((1-O1183)*('d_시나리오'!$J$6-'d_시나리오'!$H$6)*('d_시나리오'!$J$6-'d_시나리오'!$I$6))))</f>
        <v/>
      </c>
      <c r="Q1183">
        <f>INDEX('d_분포'!$B$2:$B$57,RANDBETWEEN(1,56))</f>
        <v/>
      </c>
      <c r="R1183">
        <f>BETAINV(RAND(),5,5)</f>
        <v/>
      </c>
      <c r="S1183">
        <f>'d_고정'!$B$1*'6_기대효과'!$H$7*('d_시나리오'!$I$7/'d_고정'!$B$2)*B1183</f>
        <v/>
      </c>
      <c r="T1183">
        <f>S1183*D1183</f>
        <v/>
      </c>
      <c r="U1183">
        <f>S1183*F1183*H1183</f>
        <v/>
      </c>
      <c r="V1183">
        <f>S1183*F1183*(H1183-1)</f>
        <v/>
      </c>
      <c r="W1183">
        <f>U1183*J1183</f>
        <v/>
      </c>
      <c r="X1183">
        <f>T1183+W1183</f>
        <v/>
      </c>
      <c r="Y1183">
        <f>(T1183*E1183+W1183*L1183)*(1-R1183-'d_고정'!$B$13)</f>
        <v/>
      </c>
      <c r="Z1183">
        <f>(U1183*N1183*Q1183+'d_고정'!$B$3*('6_기대효과'!$H$7/8)*Q1183*'d_고정'!$B$10*P1183*('6_기대효과'!$K$7/'d_고정'!$B$9))*(1-R1183)</f>
        <v/>
      </c>
      <c r="AA1183">
        <f>W1183*L1183*(1-R1183-'d_고정'!$B$13)+U1183*MAX(N1183-'d_고정'!$B$10*P1183*('6_기대효과'!$K$7/'d_고정'!$B$9),0)*Q1183*(1-R1183)</f>
        <v/>
      </c>
      <c r="AB1183">
        <f>Y1183+Z1183</f>
        <v/>
      </c>
      <c r="AC1183">
        <f>Y1183/('d_고정'!$B$5*'6_기대효과'!$H$7/8)/'d_고정'!$B$6</f>
        <v/>
      </c>
      <c r="AD1183">
        <f>Y1183/('d_고정'!$B$8*'6_기대효과'!$H$7/8)</f>
        <v/>
      </c>
    </row>
    <row r="1184">
      <c r="A1184">
        <f>RAND()</f>
        <v/>
      </c>
      <c r="B1184">
        <f>IF('d_시나리오'!$J$2='d_시나리오'!$H$2,'d_시나리오'!$I$2,IF(A1184&lt;('d_시나리오'!$I$2-'d_시나리오'!$H$2)/('d_시나리오'!$J$2-'d_시나리오'!$H$2),'d_시나리오'!$H$2+SQRT(A1184*('d_시나리오'!$J$2-'d_시나리오'!$H$2)*('d_시나리오'!$I$2-'d_시나리오'!$H$2)),'d_시나리오'!$J$2-SQRT((1-A1184)*('d_시나리오'!$J$2-'d_시나리오'!$H$2)*('d_시나리오'!$J$2-'d_시나리오'!$I$2))))</f>
        <v/>
      </c>
      <c r="C1184">
        <f>RAND()</f>
        <v/>
      </c>
      <c r="D1184">
        <f>BETAINV(RAND(),IF(C1184&lt;'d_고정'!$B$26,'d_고정'!$B$23,'d_고정'!$B$16)+1,'d_고정'!$B$17-IF(C1184&lt;'d_고정'!$B$26,'d_고정'!$B$23,'d_고정'!$B$16)+1)*('d_고정'!$B$14+('d_고정'!$B$15-'d_고정'!$B$14)*RAND())</f>
        <v/>
      </c>
      <c r="E1184">
        <f>INDEX('d_분포'!$A$2:$A$28,RANDBETWEEN(1,27))</f>
        <v/>
      </c>
      <c r="F1184">
        <f>INDEX('d_분포'!$C$2:$C$5,RANDBETWEEN(1,4))*(0.9+0.2*RAND())</f>
        <v/>
      </c>
      <c r="G1184">
        <f>RAND()</f>
        <v/>
      </c>
      <c r="H1184">
        <f>(F1184+(1-F1184)*('d_고정'!$B$22*BETAINV(RAND(),IF(G1184&lt;'d_고정'!$B$26,'d_고정'!$B$25,'d_고정'!$B$20)+1,'d_고정'!$B$21-IF(G1184&lt;'d_고정'!$B$26,'d_고정'!$B$25,'d_고정'!$B$20)+1)+(1-'d_고정'!$B$22)*BETAINV(RAND(),IF(G1184&lt;'d_고정'!$B$26,'d_고정'!$B$24,'d_고정'!$B$18)+1,'d_고정'!$B$19-IF(G1184&lt;'d_고정'!$B$26,'d_고정'!$B$24,'d_고정'!$B$18)+1))*('d_고정'!$B$14+('d_고정'!$B$15-'d_고정'!$B$14)*RAND()))/F1184</f>
        <v/>
      </c>
      <c r="I1184">
        <f>RAND()</f>
        <v/>
      </c>
      <c r="J1184">
        <f>IF('d_시나리오'!$J$3='d_시나리오'!$H$3,'d_시나리오'!$I$3,IF(I1184&lt;('d_시나리오'!$I$3-'d_시나리오'!$H$3)/('d_시나리오'!$J$3-'d_시나리오'!$H$3),'d_시나리오'!$H$3+SQRT(I1184*('d_시나리오'!$J$3-'d_시나리오'!$H$3)*('d_시나리오'!$I$3-'d_시나리오'!$H$3)),'d_시나리오'!$J$3-SQRT((1-I1184)*('d_시나리오'!$J$3-'d_시나리오'!$H$3)*('d_시나리오'!$J$3-'d_시나리오'!$I$3))))</f>
        <v/>
      </c>
      <c r="K1184">
        <f>RAND()</f>
        <v/>
      </c>
      <c r="L1184">
        <f>IF('d_시나리오'!$J$4='d_시나리오'!$H$4,'d_시나리오'!$I$4,IF(K1184&lt;('d_시나리오'!$I$4-'d_시나리오'!$H$4)/('d_시나리오'!$J$4-'d_시나리오'!$H$4),'d_시나리오'!$H$4+SQRT(K1184*('d_시나리오'!$J$4-'d_시나리오'!$H$4)*('d_시나리오'!$I$4-'d_시나리오'!$H$4)),'d_시나리오'!$J$4-SQRT((1-K1184)*('d_시나리오'!$J$4-'d_시나리오'!$H$4)*('d_시나리오'!$J$4-'d_시나리오'!$I$4))))</f>
        <v/>
      </c>
      <c r="M1184">
        <f>RAND()</f>
        <v/>
      </c>
      <c r="N1184">
        <f>IF('d_시나리오'!$J$5='d_시나리오'!$H$5,'d_시나리오'!$I$5,IF(M1184&lt;('d_시나리오'!$I$5-'d_시나리오'!$H$5)/('d_시나리오'!$J$5-'d_시나리오'!$H$5),'d_시나리오'!$H$5+SQRT(M1184*('d_시나리오'!$J$5-'d_시나리오'!$H$5)*('d_시나리오'!$I$5-'d_시나리오'!$H$5)),'d_시나리오'!$J$5-SQRT((1-M1184)*('d_시나리오'!$J$5-'d_시나리오'!$H$5)*('d_시나리오'!$J$5-'d_시나리오'!$I$5))))</f>
        <v/>
      </c>
      <c r="O1184">
        <f>RAND()</f>
        <v/>
      </c>
      <c r="P1184">
        <f>IF('d_시나리오'!$J$6='d_시나리오'!$H$6,'d_시나리오'!$I$6,IF(O1184&lt;('d_시나리오'!$I$6-'d_시나리오'!$H$6)/('d_시나리오'!$J$6-'d_시나리오'!$H$6),'d_시나리오'!$H$6+SQRT(O1184*('d_시나리오'!$J$6-'d_시나리오'!$H$6)*('d_시나리오'!$I$6-'d_시나리오'!$H$6)),'d_시나리오'!$J$6-SQRT((1-O1184)*('d_시나리오'!$J$6-'d_시나리오'!$H$6)*('d_시나리오'!$J$6-'d_시나리오'!$I$6))))</f>
        <v/>
      </c>
      <c r="Q1184">
        <f>INDEX('d_분포'!$B$2:$B$57,RANDBETWEEN(1,56))</f>
        <v/>
      </c>
      <c r="R1184">
        <f>BETAINV(RAND(),5,5)</f>
        <v/>
      </c>
      <c r="S1184">
        <f>'d_고정'!$B$1*'6_기대효과'!$H$7*('d_시나리오'!$I$7/'d_고정'!$B$2)*B1184</f>
        <v/>
      </c>
      <c r="T1184">
        <f>S1184*D1184</f>
        <v/>
      </c>
      <c r="U1184">
        <f>S1184*F1184*H1184</f>
        <v/>
      </c>
      <c r="V1184">
        <f>S1184*F1184*(H1184-1)</f>
        <v/>
      </c>
      <c r="W1184">
        <f>U1184*J1184</f>
        <v/>
      </c>
      <c r="X1184">
        <f>T1184+W1184</f>
        <v/>
      </c>
      <c r="Y1184">
        <f>(T1184*E1184+W1184*L1184)*(1-R1184-'d_고정'!$B$13)</f>
        <v/>
      </c>
      <c r="Z1184">
        <f>(U1184*N1184*Q1184+'d_고정'!$B$3*('6_기대효과'!$H$7/8)*Q1184*'d_고정'!$B$10*P1184*('6_기대효과'!$K$7/'d_고정'!$B$9))*(1-R1184)</f>
        <v/>
      </c>
      <c r="AA1184">
        <f>W1184*L1184*(1-R1184-'d_고정'!$B$13)+U1184*MAX(N1184-'d_고정'!$B$10*P1184*('6_기대효과'!$K$7/'d_고정'!$B$9),0)*Q1184*(1-R1184)</f>
        <v/>
      </c>
      <c r="AB1184">
        <f>Y1184+Z1184</f>
        <v/>
      </c>
      <c r="AC1184">
        <f>Y1184/('d_고정'!$B$5*'6_기대효과'!$H$7/8)/'d_고정'!$B$6</f>
        <v/>
      </c>
      <c r="AD1184">
        <f>Y1184/('d_고정'!$B$8*'6_기대효과'!$H$7/8)</f>
        <v/>
      </c>
    </row>
    <row r="1185">
      <c r="A1185">
        <f>RAND()</f>
        <v/>
      </c>
      <c r="B1185">
        <f>IF('d_시나리오'!$J$2='d_시나리오'!$H$2,'d_시나리오'!$I$2,IF(A1185&lt;('d_시나리오'!$I$2-'d_시나리오'!$H$2)/('d_시나리오'!$J$2-'d_시나리오'!$H$2),'d_시나리오'!$H$2+SQRT(A1185*('d_시나리오'!$J$2-'d_시나리오'!$H$2)*('d_시나리오'!$I$2-'d_시나리오'!$H$2)),'d_시나리오'!$J$2-SQRT((1-A1185)*('d_시나리오'!$J$2-'d_시나리오'!$H$2)*('d_시나리오'!$J$2-'d_시나리오'!$I$2))))</f>
        <v/>
      </c>
      <c r="C1185">
        <f>RAND()</f>
        <v/>
      </c>
      <c r="D1185">
        <f>BETAINV(RAND(),IF(C1185&lt;'d_고정'!$B$26,'d_고정'!$B$23,'d_고정'!$B$16)+1,'d_고정'!$B$17-IF(C1185&lt;'d_고정'!$B$26,'d_고정'!$B$23,'d_고정'!$B$16)+1)*('d_고정'!$B$14+('d_고정'!$B$15-'d_고정'!$B$14)*RAND())</f>
        <v/>
      </c>
      <c r="E1185">
        <f>INDEX('d_분포'!$A$2:$A$28,RANDBETWEEN(1,27))</f>
        <v/>
      </c>
      <c r="F1185">
        <f>INDEX('d_분포'!$C$2:$C$5,RANDBETWEEN(1,4))*(0.9+0.2*RAND())</f>
        <v/>
      </c>
      <c r="G1185">
        <f>RAND()</f>
        <v/>
      </c>
      <c r="H1185">
        <f>(F1185+(1-F1185)*('d_고정'!$B$22*BETAINV(RAND(),IF(G1185&lt;'d_고정'!$B$26,'d_고정'!$B$25,'d_고정'!$B$20)+1,'d_고정'!$B$21-IF(G1185&lt;'d_고정'!$B$26,'d_고정'!$B$25,'d_고정'!$B$20)+1)+(1-'d_고정'!$B$22)*BETAINV(RAND(),IF(G1185&lt;'d_고정'!$B$26,'d_고정'!$B$24,'d_고정'!$B$18)+1,'d_고정'!$B$19-IF(G1185&lt;'d_고정'!$B$26,'d_고정'!$B$24,'d_고정'!$B$18)+1))*('d_고정'!$B$14+('d_고정'!$B$15-'d_고정'!$B$14)*RAND()))/F1185</f>
        <v/>
      </c>
      <c r="I1185">
        <f>RAND()</f>
        <v/>
      </c>
      <c r="J1185">
        <f>IF('d_시나리오'!$J$3='d_시나리오'!$H$3,'d_시나리오'!$I$3,IF(I1185&lt;('d_시나리오'!$I$3-'d_시나리오'!$H$3)/('d_시나리오'!$J$3-'d_시나리오'!$H$3),'d_시나리오'!$H$3+SQRT(I1185*('d_시나리오'!$J$3-'d_시나리오'!$H$3)*('d_시나리오'!$I$3-'d_시나리오'!$H$3)),'d_시나리오'!$J$3-SQRT((1-I1185)*('d_시나리오'!$J$3-'d_시나리오'!$H$3)*('d_시나리오'!$J$3-'d_시나리오'!$I$3))))</f>
        <v/>
      </c>
      <c r="K1185">
        <f>RAND()</f>
        <v/>
      </c>
      <c r="L1185">
        <f>IF('d_시나리오'!$J$4='d_시나리오'!$H$4,'d_시나리오'!$I$4,IF(K1185&lt;('d_시나리오'!$I$4-'d_시나리오'!$H$4)/('d_시나리오'!$J$4-'d_시나리오'!$H$4),'d_시나리오'!$H$4+SQRT(K1185*('d_시나리오'!$J$4-'d_시나리오'!$H$4)*('d_시나리오'!$I$4-'d_시나리오'!$H$4)),'d_시나리오'!$J$4-SQRT((1-K1185)*('d_시나리오'!$J$4-'d_시나리오'!$H$4)*('d_시나리오'!$J$4-'d_시나리오'!$I$4))))</f>
        <v/>
      </c>
      <c r="M1185">
        <f>RAND()</f>
        <v/>
      </c>
      <c r="N1185">
        <f>IF('d_시나리오'!$J$5='d_시나리오'!$H$5,'d_시나리오'!$I$5,IF(M1185&lt;('d_시나리오'!$I$5-'d_시나리오'!$H$5)/('d_시나리오'!$J$5-'d_시나리오'!$H$5),'d_시나리오'!$H$5+SQRT(M1185*('d_시나리오'!$J$5-'d_시나리오'!$H$5)*('d_시나리오'!$I$5-'d_시나리오'!$H$5)),'d_시나리오'!$J$5-SQRT((1-M1185)*('d_시나리오'!$J$5-'d_시나리오'!$H$5)*('d_시나리오'!$J$5-'d_시나리오'!$I$5))))</f>
        <v/>
      </c>
      <c r="O1185">
        <f>RAND()</f>
        <v/>
      </c>
      <c r="P1185">
        <f>IF('d_시나리오'!$J$6='d_시나리오'!$H$6,'d_시나리오'!$I$6,IF(O1185&lt;('d_시나리오'!$I$6-'d_시나리오'!$H$6)/('d_시나리오'!$J$6-'d_시나리오'!$H$6),'d_시나리오'!$H$6+SQRT(O1185*('d_시나리오'!$J$6-'d_시나리오'!$H$6)*('d_시나리오'!$I$6-'d_시나리오'!$H$6)),'d_시나리오'!$J$6-SQRT((1-O1185)*('d_시나리오'!$J$6-'d_시나리오'!$H$6)*('d_시나리오'!$J$6-'d_시나리오'!$I$6))))</f>
        <v/>
      </c>
      <c r="Q1185">
        <f>INDEX('d_분포'!$B$2:$B$57,RANDBETWEEN(1,56))</f>
        <v/>
      </c>
      <c r="R1185">
        <f>BETAINV(RAND(),5,5)</f>
        <v/>
      </c>
      <c r="S1185">
        <f>'d_고정'!$B$1*'6_기대효과'!$H$7*('d_시나리오'!$I$7/'d_고정'!$B$2)*B1185</f>
        <v/>
      </c>
      <c r="T1185">
        <f>S1185*D1185</f>
        <v/>
      </c>
      <c r="U1185">
        <f>S1185*F1185*H1185</f>
        <v/>
      </c>
      <c r="V1185">
        <f>S1185*F1185*(H1185-1)</f>
        <v/>
      </c>
      <c r="W1185">
        <f>U1185*J1185</f>
        <v/>
      </c>
      <c r="X1185">
        <f>T1185+W1185</f>
        <v/>
      </c>
      <c r="Y1185">
        <f>(T1185*E1185+W1185*L1185)*(1-R1185-'d_고정'!$B$13)</f>
        <v/>
      </c>
      <c r="Z1185">
        <f>(U1185*N1185*Q1185+'d_고정'!$B$3*('6_기대효과'!$H$7/8)*Q1185*'d_고정'!$B$10*P1185*('6_기대효과'!$K$7/'d_고정'!$B$9))*(1-R1185)</f>
        <v/>
      </c>
      <c r="AA1185">
        <f>W1185*L1185*(1-R1185-'d_고정'!$B$13)+U1185*MAX(N1185-'d_고정'!$B$10*P1185*('6_기대효과'!$K$7/'d_고정'!$B$9),0)*Q1185*(1-R1185)</f>
        <v/>
      </c>
      <c r="AB1185">
        <f>Y1185+Z1185</f>
        <v/>
      </c>
      <c r="AC1185">
        <f>Y1185/('d_고정'!$B$5*'6_기대효과'!$H$7/8)/'d_고정'!$B$6</f>
        <v/>
      </c>
      <c r="AD1185">
        <f>Y1185/('d_고정'!$B$8*'6_기대효과'!$H$7/8)</f>
        <v/>
      </c>
    </row>
    <row r="1186">
      <c r="A1186">
        <f>RAND()</f>
        <v/>
      </c>
      <c r="B1186">
        <f>IF('d_시나리오'!$J$2='d_시나리오'!$H$2,'d_시나리오'!$I$2,IF(A1186&lt;('d_시나리오'!$I$2-'d_시나리오'!$H$2)/('d_시나리오'!$J$2-'d_시나리오'!$H$2),'d_시나리오'!$H$2+SQRT(A1186*('d_시나리오'!$J$2-'d_시나리오'!$H$2)*('d_시나리오'!$I$2-'d_시나리오'!$H$2)),'d_시나리오'!$J$2-SQRT((1-A1186)*('d_시나리오'!$J$2-'d_시나리오'!$H$2)*('d_시나리오'!$J$2-'d_시나리오'!$I$2))))</f>
        <v/>
      </c>
      <c r="C1186">
        <f>RAND()</f>
        <v/>
      </c>
      <c r="D1186">
        <f>BETAINV(RAND(),IF(C1186&lt;'d_고정'!$B$26,'d_고정'!$B$23,'d_고정'!$B$16)+1,'d_고정'!$B$17-IF(C1186&lt;'d_고정'!$B$26,'d_고정'!$B$23,'d_고정'!$B$16)+1)*('d_고정'!$B$14+('d_고정'!$B$15-'d_고정'!$B$14)*RAND())</f>
        <v/>
      </c>
      <c r="E1186">
        <f>INDEX('d_분포'!$A$2:$A$28,RANDBETWEEN(1,27))</f>
        <v/>
      </c>
      <c r="F1186">
        <f>INDEX('d_분포'!$C$2:$C$5,RANDBETWEEN(1,4))*(0.9+0.2*RAND())</f>
        <v/>
      </c>
      <c r="G1186">
        <f>RAND()</f>
        <v/>
      </c>
      <c r="H1186">
        <f>(F1186+(1-F1186)*('d_고정'!$B$22*BETAINV(RAND(),IF(G1186&lt;'d_고정'!$B$26,'d_고정'!$B$25,'d_고정'!$B$20)+1,'d_고정'!$B$21-IF(G1186&lt;'d_고정'!$B$26,'d_고정'!$B$25,'d_고정'!$B$20)+1)+(1-'d_고정'!$B$22)*BETAINV(RAND(),IF(G1186&lt;'d_고정'!$B$26,'d_고정'!$B$24,'d_고정'!$B$18)+1,'d_고정'!$B$19-IF(G1186&lt;'d_고정'!$B$26,'d_고정'!$B$24,'d_고정'!$B$18)+1))*('d_고정'!$B$14+('d_고정'!$B$15-'d_고정'!$B$14)*RAND()))/F1186</f>
        <v/>
      </c>
      <c r="I1186">
        <f>RAND()</f>
        <v/>
      </c>
      <c r="J1186">
        <f>IF('d_시나리오'!$J$3='d_시나리오'!$H$3,'d_시나리오'!$I$3,IF(I1186&lt;('d_시나리오'!$I$3-'d_시나리오'!$H$3)/('d_시나리오'!$J$3-'d_시나리오'!$H$3),'d_시나리오'!$H$3+SQRT(I1186*('d_시나리오'!$J$3-'d_시나리오'!$H$3)*('d_시나리오'!$I$3-'d_시나리오'!$H$3)),'d_시나리오'!$J$3-SQRT((1-I1186)*('d_시나리오'!$J$3-'d_시나리오'!$H$3)*('d_시나리오'!$J$3-'d_시나리오'!$I$3))))</f>
        <v/>
      </c>
      <c r="K1186">
        <f>RAND()</f>
        <v/>
      </c>
      <c r="L1186">
        <f>IF('d_시나리오'!$J$4='d_시나리오'!$H$4,'d_시나리오'!$I$4,IF(K1186&lt;('d_시나리오'!$I$4-'d_시나리오'!$H$4)/('d_시나리오'!$J$4-'d_시나리오'!$H$4),'d_시나리오'!$H$4+SQRT(K1186*('d_시나리오'!$J$4-'d_시나리오'!$H$4)*('d_시나리오'!$I$4-'d_시나리오'!$H$4)),'d_시나리오'!$J$4-SQRT((1-K1186)*('d_시나리오'!$J$4-'d_시나리오'!$H$4)*('d_시나리오'!$J$4-'d_시나리오'!$I$4))))</f>
        <v/>
      </c>
      <c r="M1186">
        <f>RAND()</f>
        <v/>
      </c>
      <c r="N1186">
        <f>IF('d_시나리오'!$J$5='d_시나리오'!$H$5,'d_시나리오'!$I$5,IF(M1186&lt;('d_시나리오'!$I$5-'d_시나리오'!$H$5)/('d_시나리오'!$J$5-'d_시나리오'!$H$5),'d_시나리오'!$H$5+SQRT(M1186*('d_시나리오'!$J$5-'d_시나리오'!$H$5)*('d_시나리오'!$I$5-'d_시나리오'!$H$5)),'d_시나리오'!$J$5-SQRT((1-M1186)*('d_시나리오'!$J$5-'d_시나리오'!$H$5)*('d_시나리오'!$J$5-'d_시나리오'!$I$5))))</f>
        <v/>
      </c>
      <c r="O1186">
        <f>RAND()</f>
        <v/>
      </c>
      <c r="P1186">
        <f>IF('d_시나리오'!$J$6='d_시나리오'!$H$6,'d_시나리오'!$I$6,IF(O1186&lt;('d_시나리오'!$I$6-'d_시나리오'!$H$6)/('d_시나리오'!$J$6-'d_시나리오'!$H$6),'d_시나리오'!$H$6+SQRT(O1186*('d_시나리오'!$J$6-'d_시나리오'!$H$6)*('d_시나리오'!$I$6-'d_시나리오'!$H$6)),'d_시나리오'!$J$6-SQRT((1-O1186)*('d_시나리오'!$J$6-'d_시나리오'!$H$6)*('d_시나리오'!$J$6-'d_시나리오'!$I$6))))</f>
        <v/>
      </c>
      <c r="Q1186">
        <f>INDEX('d_분포'!$B$2:$B$57,RANDBETWEEN(1,56))</f>
        <v/>
      </c>
      <c r="R1186">
        <f>BETAINV(RAND(),5,5)</f>
        <v/>
      </c>
      <c r="S1186">
        <f>'d_고정'!$B$1*'6_기대효과'!$H$7*('d_시나리오'!$I$7/'d_고정'!$B$2)*B1186</f>
        <v/>
      </c>
      <c r="T1186">
        <f>S1186*D1186</f>
        <v/>
      </c>
      <c r="U1186">
        <f>S1186*F1186*H1186</f>
        <v/>
      </c>
      <c r="V1186">
        <f>S1186*F1186*(H1186-1)</f>
        <v/>
      </c>
      <c r="W1186">
        <f>U1186*J1186</f>
        <v/>
      </c>
      <c r="X1186">
        <f>T1186+W1186</f>
        <v/>
      </c>
      <c r="Y1186">
        <f>(T1186*E1186+W1186*L1186)*(1-R1186-'d_고정'!$B$13)</f>
        <v/>
      </c>
      <c r="Z1186">
        <f>(U1186*N1186*Q1186+'d_고정'!$B$3*('6_기대효과'!$H$7/8)*Q1186*'d_고정'!$B$10*P1186*('6_기대효과'!$K$7/'d_고정'!$B$9))*(1-R1186)</f>
        <v/>
      </c>
      <c r="AA1186">
        <f>W1186*L1186*(1-R1186-'d_고정'!$B$13)+U1186*MAX(N1186-'d_고정'!$B$10*P1186*('6_기대효과'!$K$7/'d_고정'!$B$9),0)*Q1186*(1-R1186)</f>
        <v/>
      </c>
      <c r="AB1186">
        <f>Y1186+Z1186</f>
        <v/>
      </c>
      <c r="AC1186">
        <f>Y1186/('d_고정'!$B$5*'6_기대효과'!$H$7/8)/'d_고정'!$B$6</f>
        <v/>
      </c>
      <c r="AD1186">
        <f>Y1186/('d_고정'!$B$8*'6_기대효과'!$H$7/8)</f>
        <v/>
      </c>
    </row>
    <row r="1187">
      <c r="A1187">
        <f>RAND()</f>
        <v/>
      </c>
      <c r="B1187">
        <f>IF('d_시나리오'!$J$2='d_시나리오'!$H$2,'d_시나리오'!$I$2,IF(A1187&lt;('d_시나리오'!$I$2-'d_시나리오'!$H$2)/('d_시나리오'!$J$2-'d_시나리오'!$H$2),'d_시나리오'!$H$2+SQRT(A1187*('d_시나리오'!$J$2-'d_시나리오'!$H$2)*('d_시나리오'!$I$2-'d_시나리오'!$H$2)),'d_시나리오'!$J$2-SQRT((1-A1187)*('d_시나리오'!$J$2-'d_시나리오'!$H$2)*('d_시나리오'!$J$2-'d_시나리오'!$I$2))))</f>
        <v/>
      </c>
      <c r="C1187">
        <f>RAND()</f>
        <v/>
      </c>
      <c r="D1187">
        <f>BETAINV(RAND(),IF(C1187&lt;'d_고정'!$B$26,'d_고정'!$B$23,'d_고정'!$B$16)+1,'d_고정'!$B$17-IF(C1187&lt;'d_고정'!$B$26,'d_고정'!$B$23,'d_고정'!$B$16)+1)*('d_고정'!$B$14+('d_고정'!$B$15-'d_고정'!$B$14)*RAND())</f>
        <v/>
      </c>
      <c r="E1187">
        <f>INDEX('d_분포'!$A$2:$A$28,RANDBETWEEN(1,27))</f>
        <v/>
      </c>
      <c r="F1187">
        <f>INDEX('d_분포'!$C$2:$C$5,RANDBETWEEN(1,4))*(0.9+0.2*RAND())</f>
        <v/>
      </c>
      <c r="G1187">
        <f>RAND()</f>
        <v/>
      </c>
      <c r="H1187">
        <f>(F1187+(1-F1187)*('d_고정'!$B$22*BETAINV(RAND(),IF(G1187&lt;'d_고정'!$B$26,'d_고정'!$B$25,'d_고정'!$B$20)+1,'d_고정'!$B$21-IF(G1187&lt;'d_고정'!$B$26,'d_고정'!$B$25,'d_고정'!$B$20)+1)+(1-'d_고정'!$B$22)*BETAINV(RAND(),IF(G1187&lt;'d_고정'!$B$26,'d_고정'!$B$24,'d_고정'!$B$18)+1,'d_고정'!$B$19-IF(G1187&lt;'d_고정'!$B$26,'d_고정'!$B$24,'d_고정'!$B$18)+1))*('d_고정'!$B$14+('d_고정'!$B$15-'d_고정'!$B$14)*RAND()))/F1187</f>
        <v/>
      </c>
      <c r="I1187">
        <f>RAND()</f>
        <v/>
      </c>
      <c r="J1187">
        <f>IF('d_시나리오'!$J$3='d_시나리오'!$H$3,'d_시나리오'!$I$3,IF(I1187&lt;('d_시나리오'!$I$3-'d_시나리오'!$H$3)/('d_시나리오'!$J$3-'d_시나리오'!$H$3),'d_시나리오'!$H$3+SQRT(I1187*('d_시나리오'!$J$3-'d_시나리오'!$H$3)*('d_시나리오'!$I$3-'d_시나리오'!$H$3)),'d_시나리오'!$J$3-SQRT((1-I1187)*('d_시나리오'!$J$3-'d_시나리오'!$H$3)*('d_시나리오'!$J$3-'d_시나리오'!$I$3))))</f>
        <v/>
      </c>
      <c r="K1187">
        <f>RAND()</f>
        <v/>
      </c>
      <c r="L1187">
        <f>IF('d_시나리오'!$J$4='d_시나리오'!$H$4,'d_시나리오'!$I$4,IF(K1187&lt;('d_시나리오'!$I$4-'d_시나리오'!$H$4)/('d_시나리오'!$J$4-'d_시나리오'!$H$4),'d_시나리오'!$H$4+SQRT(K1187*('d_시나리오'!$J$4-'d_시나리오'!$H$4)*('d_시나리오'!$I$4-'d_시나리오'!$H$4)),'d_시나리오'!$J$4-SQRT((1-K1187)*('d_시나리오'!$J$4-'d_시나리오'!$H$4)*('d_시나리오'!$J$4-'d_시나리오'!$I$4))))</f>
        <v/>
      </c>
      <c r="M1187">
        <f>RAND()</f>
        <v/>
      </c>
      <c r="N1187">
        <f>IF('d_시나리오'!$J$5='d_시나리오'!$H$5,'d_시나리오'!$I$5,IF(M1187&lt;('d_시나리오'!$I$5-'d_시나리오'!$H$5)/('d_시나리오'!$J$5-'d_시나리오'!$H$5),'d_시나리오'!$H$5+SQRT(M1187*('d_시나리오'!$J$5-'d_시나리오'!$H$5)*('d_시나리오'!$I$5-'d_시나리오'!$H$5)),'d_시나리오'!$J$5-SQRT((1-M1187)*('d_시나리오'!$J$5-'d_시나리오'!$H$5)*('d_시나리오'!$J$5-'d_시나리오'!$I$5))))</f>
        <v/>
      </c>
      <c r="O1187">
        <f>RAND()</f>
        <v/>
      </c>
      <c r="P1187">
        <f>IF('d_시나리오'!$J$6='d_시나리오'!$H$6,'d_시나리오'!$I$6,IF(O1187&lt;('d_시나리오'!$I$6-'d_시나리오'!$H$6)/('d_시나리오'!$J$6-'d_시나리오'!$H$6),'d_시나리오'!$H$6+SQRT(O1187*('d_시나리오'!$J$6-'d_시나리오'!$H$6)*('d_시나리오'!$I$6-'d_시나리오'!$H$6)),'d_시나리오'!$J$6-SQRT((1-O1187)*('d_시나리오'!$J$6-'d_시나리오'!$H$6)*('d_시나리오'!$J$6-'d_시나리오'!$I$6))))</f>
        <v/>
      </c>
      <c r="Q1187">
        <f>INDEX('d_분포'!$B$2:$B$57,RANDBETWEEN(1,56))</f>
        <v/>
      </c>
      <c r="R1187">
        <f>BETAINV(RAND(),5,5)</f>
        <v/>
      </c>
      <c r="S1187">
        <f>'d_고정'!$B$1*'6_기대효과'!$H$7*('d_시나리오'!$I$7/'d_고정'!$B$2)*B1187</f>
        <v/>
      </c>
      <c r="T1187">
        <f>S1187*D1187</f>
        <v/>
      </c>
      <c r="U1187">
        <f>S1187*F1187*H1187</f>
        <v/>
      </c>
      <c r="V1187">
        <f>S1187*F1187*(H1187-1)</f>
        <v/>
      </c>
      <c r="W1187">
        <f>U1187*J1187</f>
        <v/>
      </c>
      <c r="X1187">
        <f>T1187+W1187</f>
        <v/>
      </c>
      <c r="Y1187">
        <f>(T1187*E1187+W1187*L1187)*(1-R1187-'d_고정'!$B$13)</f>
        <v/>
      </c>
      <c r="Z1187">
        <f>(U1187*N1187*Q1187+'d_고정'!$B$3*('6_기대효과'!$H$7/8)*Q1187*'d_고정'!$B$10*P1187*('6_기대효과'!$K$7/'d_고정'!$B$9))*(1-R1187)</f>
        <v/>
      </c>
      <c r="AA1187">
        <f>W1187*L1187*(1-R1187-'d_고정'!$B$13)+U1187*MAX(N1187-'d_고정'!$B$10*P1187*('6_기대효과'!$K$7/'d_고정'!$B$9),0)*Q1187*(1-R1187)</f>
        <v/>
      </c>
      <c r="AB1187">
        <f>Y1187+Z1187</f>
        <v/>
      </c>
      <c r="AC1187">
        <f>Y1187/('d_고정'!$B$5*'6_기대효과'!$H$7/8)/'d_고정'!$B$6</f>
        <v/>
      </c>
      <c r="AD1187">
        <f>Y1187/('d_고정'!$B$8*'6_기대효과'!$H$7/8)</f>
        <v/>
      </c>
    </row>
    <row r="1188">
      <c r="A1188">
        <f>RAND()</f>
        <v/>
      </c>
      <c r="B1188">
        <f>IF('d_시나리오'!$J$2='d_시나리오'!$H$2,'d_시나리오'!$I$2,IF(A1188&lt;('d_시나리오'!$I$2-'d_시나리오'!$H$2)/('d_시나리오'!$J$2-'d_시나리오'!$H$2),'d_시나리오'!$H$2+SQRT(A1188*('d_시나리오'!$J$2-'d_시나리오'!$H$2)*('d_시나리오'!$I$2-'d_시나리오'!$H$2)),'d_시나리오'!$J$2-SQRT((1-A1188)*('d_시나리오'!$J$2-'d_시나리오'!$H$2)*('d_시나리오'!$J$2-'d_시나리오'!$I$2))))</f>
        <v/>
      </c>
      <c r="C1188">
        <f>RAND()</f>
        <v/>
      </c>
      <c r="D1188">
        <f>BETAINV(RAND(),IF(C1188&lt;'d_고정'!$B$26,'d_고정'!$B$23,'d_고정'!$B$16)+1,'d_고정'!$B$17-IF(C1188&lt;'d_고정'!$B$26,'d_고정'!$B$23,'d_고정'!$B$16)+1)*('d_고정'!$B$14+('d_고정'!$B$15-'d_고정'!$B$14)*RAND())</f>
        <v/>
      </c>
      <c r="E1188">
        <f>INDEX('d_분포'!$A$2:$A$28,RANDBETWEEN(1,27))</f>
        <v/>
      </c>
      <c r="F1188">
        <f>INDEX('d_분포'!$C$2:$C$5,RANDBETWEEN(1,4))*(0.9+0.2*RAND())</f>
        <v/>
      </c>
      <c r="G1188">
        <f>RAND()</f>
        <v/>
      </c>
      <c r="H1188">
        <f>(F1188+(1-F1188)*('d_고정'!$B$22*BETAINV(RAND(),IF(G1188&lt;'d_고정'!$B$26,'d_고정'!$B$25,'d_고정'!$B$20)+1,'d_고정'!$B$21-IF(G1188&lt;'d_고정'!$B$26,'d_고정'!$B$25,'d_고정'!$B$20)+1)+(1-'d_고정'!$B$22)*BETAINV(RAND(),IF(G1188&lt;'d_고정'!$B$26,'d_고정'!$B$24,'d_고정'!$B$18)+1,'d_고정'!$B$19-IF(G1188&lt;'d_고정'!$B$26,'d_고정'!$B$24,'d_고정'!$B$18)+1))*('d_고정'!$B$14+('d_고정'!$B$15-'d_고정'!$B$14)*RAND()))/F1188</f>
        <v/>
      </c>
      <c r="I1188">
        <f>RAND()</f>
        <v/>
      </c>
      <c r="J1188">
        <f>IF('d_시나리오'!$J$3='d_시나리오'!$H$3,'d_시나리오'!$I$3,IF(I1188&lt;('d_시나리오'!$I$3-'d_시나리오'!$H$3)/('d_시나리오'!$J$3-'d_시나리오'!$H$3),'d_시나리오'!$H$3+SQRT(I1188*('d_시나리오'!$J$3-'d_시나리오'!$H$3)*('d_시나리오'!$I$3-'d_시나리오'!$H$3)),'d_시나리오'!$J$3-SQRT((1-I1188)*('d_시나리오'!$J$3-'d_시나리오'!$H$3)*('d_시나리오'!$J$3-'d_시나리오'!$I$3))))</f>
        <v/>
      </c>
      <c r="K1188">
        <f>RAND()</f>
        <v/>
      </c>
      <c r="L1188">
        <f>IF('d_시나리오'!$J$4='d_시나리오'!$H$4,'d_시나리오'!$I$4,IF(K1188&lt;('d_시나리오'!$I$4-'d_시나리오'!$H$4)/('d_시나리오'!$J$4-'d_시나리오'!$H$4),'d_시나리오'!$H$4+SQRT(K1188*('d_시나리오'!$J$4-'d_시나리오'!$H$4)*('d_시나리오'!$I$4-'d_시나리오'!$H$4)),'d_시나리오'!$J$4-SQRT((1-K1188)*('d_시나리오'!$J$4-'d_시나리오'!$H$4)*('d_시나리오'!$J$4-'d_시나리오'!$I$4))))</f>
        <v/>
      </c>
      <c r="M1188">
        <f>RAND()</f>
        <v/>
      </c>
      <c r="N1188">
        <f>IF('d_시나리오'!$J$5='d_시나리오'!$H$5,'d_시나리오'!$I$5,IF(M1188&lt;('d_시나리오'!$I$5-'d_시나리오'!$H$5)/('d_시나리오'!$J$5-'d_시나리오'!$H$5),'d_시나리오'!$H$5+SQRT(M1188*('d_시나리오'!$J$5-'d_시나리오'!$H$5)*('d_시나리오'!$I$5-'d_시나리오'!$H$5)),'d_시나리오'!$J$5-SQRT((1-M1188)*('d_시나리오'!$J$5-'d_시나리오'!$H$5)*('d_시나리오'!$J$5-'d_시나리오'!$I$5))))</f>
        <v/>
      </c>
      <c r="O1188">
        <f>RAND()</f>
        <v/>
      </c>
      <c r="P1188">
        <f>IF('d_시나리오'!$J$6='d_시나리오'!$H$6,'d_시나리오'!$I$6,IF(O1188&lt;('d_시나리오'!$I$6-'d_시나리오'!$H$6)/('d_시나리오'!$J$6-'d_시나리오'!$H$6),'d_시나리오'!$H$6+SQRT(O1188*('d_시나리오'!$J$6-'d_시나리오'!$H$6)*('d_시나리오'!$I$6-'d_시나리오'!$H$6)),'d_시나리오'!$J$6-SQRT((1-O1188)*('d_시나리오'!$J$6-'d_시나리오'!$H$6)*('d_시나리오'!$J$6-'d_시나리오'!$I$6))))</f>
        <v/>
      </c>
      <c r="Q1188">
        <f>INDEX('d_분포'!$B$2:$B$57,RANDBETWEEN(1,56))</f>
        <v/>
      </c>
      <c r="R1188">
        <f>BETAINV(RAND(),5,5)</f>
        <v/>
      </c>
      <c r="S1188">
        <f>'d_고정'!$B$1*'6_기대효과'!$H$7*('d_시나리오'!$I$7/'d_고정'!$B$2)*B1188</f>
        <v/>
      </c>
      <c r="T1188">
        <f>S1188*D1188</f>
        <v/>
      </c>
      <c r="U1188">
        <f>S1188*F1188*H1188</f>
        <v/>
      </c>
      <c r="V1188">
        <f>S1188*F1188*(H1188-1)</f>
        <v/>
      </c>
      <c r="W1188">
        <f>U1188*J1188</f>
        <v/>
      </c>
      <c r="X1188">
        <f>T1188+W1188</f>
        <v/>
      </c>
      <c r="Y1188">
        <f>(T1188*E1188+W1188*L1188)*(1-R1188-'d_고정'!$B$13)</f>
        <v/>
      </c>
      <c r="Z1188">
        <f>(U1188*N1188*Q1188+'d_고정'!$B$3*('6_기대효과'!$H$7/8)*Q1188*'d_고정'!$B$10*P1188*('6_기대효과'!$K$7/'d_고정'!$B$9))*(1-R1188)</f>
        <v/>
      </c>
      <c r="AA1188">
        <f>W1188*L1188*(1-R1188-'d_고정'!$B$13)+U1188*MAX(N1188-'d_고정'!$B$10*P1188*('6_기대효과'!$K$7/'d_고정'!$B$9),0)*Q1188*(1-R1188)</f>
        <v/>
      </c>
      <c r="AB1188">
        <f>Y1188+Z1188</f>
        <v/>
      </c>
      <c r="AC1188">
        <f>Y1188/('d_고정'!$B$5*'6_기대효과'!$H$7/8)/'d_고정'!$B$6</f>
        <v/>
      </c>
      <c r="AD1188">
        <f>Y1188/('d_고정'!$B$8*'6_기대효과'!$H$7/8)</f>
        <v/>
      </c>
    </row>
    <row r="1189">
      <c r="A1189">
        <f>RAND()</f>
        <v/>
      </c>
      <c r="B1189">
        <f>IF('d_시나리오'!$J$2='d_시나리오'!$H$2,'d_시나리오'!$I$2,IF(A1189&lt;('d_시나리오'!$I$2-'d_시나리오'!$H$2)/('d_시나리오'!$J$2-'d_시나리오'!$H$2),'d_시나리오'!$H$2+SQRT(A1189*('d_시나리오'!$J$2-'d_시나리오'!$H$2)*('d_시나리오'!$I$2-'d_시나리오'!$H$2)),'d_시나리오'!$J$2-SQRT((1-A1189)*('d_시나리오'!$J$2-'d_시나리오'!$H$2)*('d_시나리오'!$J$2-'d_시나리오'!$I$2))))</f>
        <v/>
      </c>
      <c r="C1189">
        <f>RAND()</f>
        <v/>
      </c>
      <c r="D1189">
        <f>BETAINV(RAND(),IF(C1189&lt;'d_고정'!$B$26,'d_고정'!$B$23,'d_고정'!$B$16)+1,'d_고정'!$B$17-IF(C1189&lt;'d_고정'!$B$26,'d_고정'!$B$23,'d_고정'!$B$16)+1)*('d_고정'!$B$14+('d_고정'!$B$15-'d_고정'!$B$14)*RAND())</f>
        <v/>
      </c>
      <c r="E1189">
        <f>INDEX('d_분포'!$A$2:$A$28,RANDBETWEEN(1,27))</f>
        <v/>
      </c>
      <c r="F1189">
        <f>INDEX('d_분포'!$C$2:$C$5,RANDBETWEEN(1,4))*(0.9+0.2*RAND())</f>
        <v/>
      </c>
      <c r="G1189">
        <f>RAND()</f>
        <v/>
      </c>
      <c r="H1189">
        <f>(F1189+(1-F1189)*('d_고정'!$B$22*BETAINV(RAND(),IF(G1189&lt;'d_고정'!$B$26,'d_고정'!$B$25,'d_고정'!$B$20)+1,'d_고정'!$B$21-IF(G1189&lt;'d_고정'!$B$26,'d_고정'!$B$25,'d_고정'!$B$20)+1)+(1-'d_고정'!$B$22)*BETAINV(RAND(),IF(G1189&lt;'d_고정'!$B$26,'d_고정'!$B$24,'d_고정'!$B$18)+1,'d_고정'!$B$19-IF(G1189&lt;'d_고정'!$B$26,'d_고정'!$B$24,'d_고정'!$B$18)+1))*('d_고정'!$B$14+('d_고정'!$B$15-'d_고정'!$B$14)*RAND()))/F1189</f>
        <v/>
      </c>
      <c r="I1189">
        <f>RAND()</f>
        <v/>
      </c>
      <c r="J1189">
        <f>IF('d_시나리오'!$J$3='d_시나리오'!$H$3,'d_시나리오'!$I$3,IF(I1189&lt;('d_시나리오'!$I$3-'d_시나리오'!$H$3)/('d_시나리오'!$J$3-'d_시나리오'!$H$3),'d_시나리오'!$H$3+SQRT(I1189*('d_시나리오'!$J$3-'d_시나리오'!$H$3)*('d_시나리오'!$I$3-'d_시나리오'!$H$3)),'d_시나리오'!$J$3-SQRT((1-I1189)*('d_시나리오'!$J$3-'d_시나리오'!$H$3)*('d_시나리오'!$J$3-'d_시나리오'!$I$3))))</f>
        <v/>
      </c>
      <c r="K1189">
        <f>RAND()</f>
        <v/>
      </c>
      <c r="L1189">
        <f>IF('d_시나리오'!$J$4='d_시나리오'!$H$4,'d_시나리오'!$I$4,IF(K1189&lt;('d_시나리오'!$I$4-'d_시나리오'!$H$4)/('d_시나리오'!$J$4-'d_시나리오'!$H$4),'d_시나리오'!$H$4+SQRT(K1189*('d_시나리오'!$J$4-'d_시나리오'!$H$4)*('d_시나리오'!$I$4-'d_시나리오'!$H$4)),'d_시나리오'!$J$4-SQRT((1-K1189)*('d_시나리오'!$J$4-'d_시나리오'!$H$4)*('d_시나리오'!$J$4-'d_시나리오'!$I$4))))</f>
        <v/>
      </c>
      <c r="M1189">
        <f>RAND()</f>
        <v/>
      </c>
      <c r="N1189">
        <f>IF('d_시나리오'!$J$5='d_시나리오'!$H$5,'d_시나리오'!$I$5,IF(M1189&lt;('d_시나리오'!$I$5-'d_시나리오'!$H$5)/('d_시나리오'!$J$5-'d_시나리오'!$H$5),'d_시나리오'!$H$5+SQRT(M1189*('d_시나리오'!$J$5-'d_시나리오'!$H$5)*('d_시나리오'!$I$5-'d_시나리오'!$H$5)),'d_시나리오'!$J$5-SQRT((1-M1189)*('d_시나리오'!$J$5-'d_시나리오'!$H$5)*('d_시나리오'!$J$5-'d_시나리오'!$I$5))))</f>
        <v/>
      </c>
      <c r="O1189">
        <f>RAND()</f>
        <v/>
      </c>
      <c r="P1189">
        <f>IF('d_시나리오'!$J$6='d_시나리오'!$H$6,'d_시나리오'!$I$6,IF(O1189&lt;('d_시나리오'!$I$6-'d_시나리오'!$H$6)/('d_시나리오'!$J$6-'d_시나리오'!$H$6),'d_시나리오'!$H$6+SQRT(O1189*('d_시나리오'!$J$6-'d_시나리오'!$H$6)*('d_시나리오'!$I$6-'d_시나리오'!$H$6)),'d_시나리오'!$J$6-SQRT((1-O1189)*('d_시나리오'!$J$6-'d_시나리오'!$H$6)*('d_시나리오'!$J$6-'d_시나리오'!$I$6))))</f>
        <v/>
      </c>
      <c r="Q1189">
        <f>INDEX('d_분포'!$B$2:$B$57,RANDBETWEEN(1,56))</f>
        <v/>
      </c>
      <c r="R1189">
        <f>BETAINV(RAND(),5,5)</f>
        <v/>
      </c>
      <c r="S1189">
        <f>'d_고정'!$B$1*'6_기대효과'!$H$7*('d_시나리오'!$I$7/'d_고정'!$B$2)*B1189</f>
        <v/>
      </c>
      <c r="T1189">
        <f>S1189*D1189</f>
        <v/>
      </c>
      <c r="U1189">
        <f>S1189*F1189*H1189</f>
        <v/>
      </c>
      <c r="V1189">
        <f>S1189*F1189*(H1189-1)</f>
        <v/>
      </c>
      <c r="W1189">
        <f>U1189*J1189</f>
        <v/>
      </c>
      <c r="X1189">
        <f>T1189+W1189</f>
        <v/>
      </c>
      <c r="Y1189">
        <f>(T1189*E1189+W1189*L1189)*(1-R1189-'d_고정'!$B$13)</f>
        <v/>
      </c>
      <c r="Z1189">
        <f>(U1189*N1189*Q1189+'d_고정'!$B$3*('6_기대효과'!$H$7/8)*Q1189*'d_고정'!$B$10*P1189*('6_기대효과'!$K$7/'d_고정'!$B$9))*(1-R1189)</f>
        <v/>
      </c>
      <c r="AA1189">
        <f>W1189*L1189*(1-R1189-'d_고정'!$B$13)+U1189*MAX(N1189-'d_고정'!$B$10*P1189*('6_기대효과'!$K$7/'d_고정'!$B$9),0)*Q1189*(1-R1189)</f>
        <v/>
      </c>
      <c r="AB1189">
        <f>Y1189+Z1189</f>
        <v/>
      </c>
      <c r="AC1189">
        <f>Y1189/('d_고정'!$B$5*'6_기대효과'!$H$7/8)/'d_고정'!$B$6</f>
        <v/>
      </c>
      <c r="AD1189">
        <f>Y1189/('d_고정'!$B$8*'6_기대효과'!$H$7/8)</f>
        <v/>
      </c>
    </row>
    <row r="1190">
      <c r="A1190">
        <f>RAND()</f>
        <v/>
      </c>
      <c r="B1190">
        <f>IF('d_시나리오'!$J$2='d_시나리오'!$H$2,'d_시나리오'!$I$2,IF(A1190&lt;('d_시나리오'!$I$2-'d_시나리오'!$H$2)/('d_시나리오'!$J$2-'d_시나리오'!$H$2),'d_시나리오'!$H$2+SQRT(A1190*('d_시나리오'!$J$2-'d_시나리오'!$H$2)*('d_시나리오'!$I$2-'d_시나리오'!$H$2)),'d_시나리오'!$J$2-SQRT((1-A1190)*('d_시나리오'!$J$2-'d_시나리오'!$H$2)*('d_시나리오'!$J$2-'d_시나리오'!$I$2))))</f>
        <v/>
      </c>
      <c r="C1190">
        <f>RAND()</f>
        <v/>
      </c>
      <c r="D1190">
        <f>BETAINV(RAND(),IF(C1190&lt;'d_고정'!$B$26,'d_고정'!$B$23,'d_고정'!$B$16)+1,'d_고정'!$B$17-IF(C1190&lt;'d_고정'!$B$26,'d_고정'!$B$23,'d_고정'!$B$16)+1)*('d_고정'!$B$14+('d_고정'!$B$15-'d_고정'!$B$14)*RAND())</f>
        <v/>
      </c>
      <c r="E1190">
        <f>INDEX('d_분포'!$A$2:$A$28,RANDBETWEEN(1,27))</f>
        <v/>
      </c>
      <c r="F1190">
        <f>INDEX('d_분포'!$C$2:$C$5,RANDBETWEEN(1,4))*(0.9+0.2*RAND())</f>
        <v/>
      </c>
      <c r="G1190">
        <f>RAND()</f>
        <v/>
      </c>
      <c r="H1190">
        <f>(F1190+(1-F1190)*('d_고정'!$B$22*BETAINV(RAND(),IF(G1190&lt;'d_고정'!$B$26,'d_고정'!$B$25,'d_고정'!$B$20)+1,'d_고정'!$B$21-IF(G1190&lt;'d_고정'!$B$26,'d_고정'!$B$25,'d_고정'!$B$20)+1)+(1-'d_고정'!$B$22)*BETAINV(RAND(),IF(G1190&lt;'d_고정'!$B$26,'d_고정'!$B$24,'d_고정'!$B$18)+1,'d_고정'!$B$19-IF(G1190&lt;'d_고정'!$B$26,'d_고정'!$B$24,'d_고정'!$B$18)+1))*('d_고정'!$B$14+('d_고정'!$B$15-'d_고정'!$B$14)*RAND()))/F1190</f>
        <v/>
      </c>
      <c r="I1190">
        <f>RAND()</f>
        <v/>
      </c>
      <c r="J1190">
        <f>IF('d_시나리오'!$J$3='d_시나리오'!$H$3,'d_시나리오'!$I$3,IF(I1190&lt;('d_시나리오'!$I$3-'d_시나리오'!$H$3)/('d_시나리오'!$J$3-'d_시나리오'!$H$3),'d_시나리오'!$H$3+SQRT(I1190*('d_시나리오'!$J$3-'d_시나리오'!$H$3)*('d_시나리오'!$I$3-'d_시나리오'!$H$3)),'d_시나리오'!$J$3-SQRT((1-I1190)*('d_시나리오'!$J$3-'d_시나리오'!$H$3)*('d_시나리오'!$J$3-'d_시나리오'!$I$3))))</f>
        <v/>
      </c>
      <c r="K1190">
        <f>RAND()</f>
        <v/>
      </c>
      <c r="L1190">
        <f>IF('d_시나리오'!$J$4='d_시나리오'!$H$4,'d_시나리오'!$I$4,IF(K1190&lt;('d_시나리오'!$I$4-'d_시나리오'!$H$4)/('d_시나리오'!$J$4-'d_시나리오'!$H$4),'d_시나리오'!$H$4+SQRT(K1190*('d_시나리오'!$J$4-'d_시나리오'!$H$4)*('d_시나리오'!$I$4-'d_시나리오'!$H$4)),'d_시나리오'!$J$4-SQRT((1-K1190)*('d_시나리오'!$J$4-'d_시나리오'!$H$4)*('d_시나리오'!$J$4-'d_시나리오'!$I$4))))</f>
        <v/>
      </c>
      <c r="M1190">
        <f>RAND()</f>
        <v/>
      </c>
      <c r="N1190">
        <f>IF('d_시나리오'!$J$5='d_시나리오'!$H$5,'d_시나리오'!$I$5,IF(M1190&lt;('d_시나리오'!$I$5-'d_시나리오'!$H$5)/('d_시나리오'!$J$5-'d_시나리오'!$H$5),'d_시나리오'!$H$5+SQRT(M1190*('d_시나리오'!$J$5-'d_시나리오'!$H$5)*('d_시나리오'!$I$5-'d_시나리오'!$H$5)),'d_시나리오'!$J$5-SQRT((1-M1190)*('d_시나리오'!$J$5-'d_시나리오'!$H$5)*('d_시나리오'!$J$5-'d_시나리오'!$I$5))))</f>
        <v/>
      </c>
      <c r="O1190">
        <f>RAND()</f>
        <v/>
      </c>
      <c r="P1190">
        <f>IF('d_시나리오'!$J$6='d_시나리오'!$H$6,'d_시나리오'!$I$6,IF(O1190&lt;('d_시나리오'!$I$6-'d_시나리오'!$H$6)/('d_시나리오'!$J$6-'d_시나리오'!$H$6),'d_시나리오'!$H$6+SQRT(O1190*('d_시나리오'!$J$6-'d_시나리오'!$H$6)*('d_시나리오'!$I$6-'d_시나리오'!$H$6)),'d_시나리오'!$J$6-SQRT((1-O1190)*('d_시나리오'!$J$6-'d_시나리오'!$H$6)*('d_시나리오'!$J$6-'d_시나리오'!$I$6))))</f>
        <v/>
      </c>
      <c r="Q1190">
        <f>INDEX('d_분포'!$B$2:$B$57,RANDBETWEEN(1,56))</f>
        <v/>
      </c>
      <c r="R1190">
        <f>BETAINV(RAND(),5,5)</f>
        <v/>
      </c>
      <c r="S1190">
        <f>'d_고정'!$B$1*'6_기대효과'!$H$7*('d_시나리오'!$I$7/'d_고정'!$B$2)*B1190</f>
        <v/>
      </c>
      <c r="T1190">
        <f>S1190*D1190</f>
        <v/>
      </c>
      <c r="U1190">
        <f>S1190*F1190*H1190</f>
        <v/>
      </c>
      <c r="V1190">
        <f>S1190*F1190*(H1190-1)</f>
        <v/>
      </c>
      <c r="W1190">
        <f>U1190*J1190</f>
        <v/>
      </c>
      <c r="X1190">
        <f>T1190+W1190</f>
        <v/>
      </c>
      <c r="Y1190">
        <f>(T1190*E1190+W1190*L1190)*(1-R1190-'d_고정'!$B$13)</f>
        <v/>
      </c>
      <c r="Z1190">
        <f>(U1190*N1190*Q1190+'d_고정'!$B$3*('6_기대효과'!$H$7/8)*Q1190*'d_고정'!$B$10*P1190*('6_기대효과'!$K$7/'d_고정'!$B$9))*(1-R1190)</f>
        <v/>
      </c>
      <c r="AA1190">
        <f>W1190*L1190*(1-R1190-'d_고정'!$B$13)+U1190*MAX(N1190-'d_고정'!$B$10*P1190*('6_기대효과'!$K$7/'d_고정'!$B$9),0)*Q1190*(1-R1190)</f>
        <v/>
      </c>
      <c r="AB1190">
        <f>Y1190+Z1190</f>
        <v/>
      </c>
      <c r="AC1190">
        <f>Y1190/('d_고정'!$B$5*'6_기대효과'!$H$7/8)/'d_고정'!$B$6</f>
        <v/>
      </c>
      <c r="AD1190">
        <f>Y1190/('d_고정'!$B$8*'6_기대효과'!$H$7/8)</f>
        <v/>
      </c>
    </row>
    <row r="1191">
      <c r="A1191">
        <f>RAND()</f>
        <v/>
      </c>
      <c r="B1191">
        <f>IF('d_시나리오'!$J$2='d_시나리오'!$H$2,'d_시나리오'!$I$2,IF(A1191&lt;('d_시나리오'!$I$2-'d_시나리오'!$H$2)/('d_시나리오'!$J$2-'d_시나리오'!$H$2),'d_시나리오'!$H$2+SQRT(A1191*('d_시나리오'!$J$2-'d_시나리오'!$H$2)*('d_시나리오'!$I$2-'d_시나리오'!$H$2)),'d_시나리오'!$J$2-SQRT((1-A1191)*('d_시나리오'!$J$2-'d_시나리오'!$H$2)*('d_시나리오'!$J$2-'d_시나리오'!$I$2))))</f>
        <v/>
      </c>
      <c r="C1191">
        <f>RAND()</f>
        <v/>
      </c>
      <c r="D1191">
        <f>BETAINV(RAND(),IF(C1191&lt;'d_고정'!$B$26,'d_고정'!$B$23,'d_고정'!$B$16)+1,'d_고정'!$B$17-IF(C1191&lt;'d_고정'!$B$26,'d_고정'!$B$23,'d_고정'!$B$16)+1)*('d_고정'!$B$14+('d_고정'!$B$15-'d_고정'!$B$14)*RAND())</f>
        <v/>
      </c>
      <c r="E1191">
        <f>INDEX('d_분포'!$A$2:$A$28,RANDBETWEEN(1,27))</f>
        <v/>
      </c>
      <c r="F1191">
        <f>INDEX('d_분포'!$C$2:$C$5,RANDBETWEEN(1,4))*(0.9+0.2*RAND())</f>
        <v/>
      </c>
      <c r="G1191">
        <f>RAND()</f>
        <v/>
      </c>
      <c r="H1191">
        <f>(F1191+(1-F1191)*('d_고정'!$B$22*BETAINV(RAND(),IF(G1191&lt;'d_고정'!$B$26,'d_고정'!$B$25,'d_고정'!$B$20)+1,'d_고정'!$B$21-IF(G1191&lt;'d_고정'!$B$26,'d_고정'!$B$25,'d_고정'!$B$20)+1)+(1-'d_고정'!$B$22)*BETAINV(RAND(),IF(G1191&lt;'d_고정'!$B$26,'d_고정'!$B$24,'d_고정'!$B$18)+1,'d_고정'!$B$19-IF(G1191&lt;'d_고정'!$B$26,'d_고정'!$B$24,'d_고정'!$B$18)+1))*('d_고정'!$B$14+('d_고정'!$B$15-'d_고정'!$B$14)*RAND()))/F1191</f>
        <v/>
      </c>
      <c r="I1191">
        <f>RAND()</f>
        <v/>
      </c>
      <c r="J1191">
        <f>IF('d_시나리오'!$J$3='d_시나리오'!$H$3,'d_시나리오'!$I$3,IF(I1191&lt;('d_시나리오'!$I$3-'d_시나리오'!$H$3)/('d_시나리오'!$J$3-'d_시나리오'!$H$3),'d_시나리오'!$H$3+SQRT(I1191*('d_시나리오'!$J$3-'d_시나리오'!$H$3)*('d_시나리오'!$I$3-'d_시나리오'!$H$3)),'d_시나리오'!$J$3-SQRT((1-I1191)*('d_시나리오'!$J$3-'d_시나리오'!$H$3)*('d_시나리오'!$J$3-'d_시나리오'!$I$3))))</f>
        <v/>
      </c>
      <c r="K1191">
        <f>RAND()</f>
        <v/>
      </c>
      <c r="L1191">
        <f>IF('d_시나리오'!$J$4='d_시나리오'!$H$4,'d_시나리오'!$I$4,IF(K1191&lt;('d_시나리오'!$I$4-'d_시나리오'!$H$4)/('d_시나리오'!$J$4-'d_시나리오'!$H$4),'d_시나리오'!$H$4+SQRT(K1191*('d_시나리오'!$J$4-'d_시나리오'!$H$4)*('d_시나리오'!$I$4-'d_시나리오'!$H$4)),'d_시나리오'!$J$4-SQRT((1-K1191)*('d_시나리오'!$J$4-'d_시나리오'!$H$4)*('d_시나리오'!$J$4-'d_시나리오'!$I$4))))</f>
        <v/>
      </c>
      <c r="M1191">
        <f>RAND()</f>
        <v/>
      </c>
      <c r="N1191">
        <f>IF('d_시나리오'!$J$5='d_시나리오'!$H$5,'d_시나리오'!$I$5,IF(M1191&lt;('d_시나리오'!$I$5-'d_시나리오'!$H$5)/('d_시나리오'!$J$5-'d_시나리오'!$H$5),'d_시나리오'!$H$5+SQRT(M1191*('d_시나리오'!$J$5-'d_시나리오'!$H$5)*('d_시나리오'!$I$5-'d_시나리오'!$H$5)),'d_시나리오'!$J$5-SQRT((1-M1191)*('d_시나리오'!$J$5-'d_시나리오'!$H$5)*('d_시나리오'!$J$5-'d_시나리오'!$I$5))))</f>
        <v/>
      </c>
      <c r="O1191">
        <f>RAND()</f>
        <v/>
      </c>
      <c r="P1191">
        <f>IF('d_시나리오'!$J$6='d_시나리오'!$H$6,'d_시나리오'!$I$6,IF(O1191&lt;('d_시나리오'!$I$6-'d_시나리오'!$H$6)/('d_시나리오'!$J$6-'d_시나리오'!$H$6),'d_시나리오'!$H$6+SQRT(O1191*('d_시나리오'!$J$6-'d_시나리오'!$H$6)*('d_시나리오'!$I$6-'d_시나리오'!$H$6)),'d_시나리오'!$J$6-SQRT((1-O1191)*('d_시나리오'!$J$6-'d_시나리오'!$H$6)*('d_시나리오'!$J$6-'d_시나리오'!$I$6))))</f>
        <v/>
      </c>
      <c r="Q1191">
        <f>INDEX('d_분포'!$B$2:$B$57,RANDBETWEEN(1,56))</f>
        <v/>
      </c>
      <c r="R1191">
        <f>BETAINV(RAND(),5,5)</f>
        <v/>
      </c>
      <c r="S1191">
        <f>'d_고정'!$B$1*'6_기대효과'!$H$7*('d_시나리오'!$I$7/'d_고정'!$B$2)*B1191</f>
        <v/>
      </c>
      <c r="T1191">
        <f>S1191*D1191</f>
        <v/>
      </c>
      <c r="U1191">
        <f>S1191*F1191*H1191</f>
        <v/>
      </c>
      <c r="V1191">
        <f>S1191*F1191*(H1191-1)</f>
        <v/>
      </c>
      <c r="W1191">
        <f>U1191*J1191</f>
        <v/>
      </c>
      <c r="X1191">
        <f>T1191+W1191</f>
        <v/>
      </c>
      <c r="Y1191">
        <f>(T1191*E1191+W1191*L1191)*(1-R1191-'d_고정'!$B$13)</f>
        <v/>
      </c>
      <c r="Z1191">
        <f>(U1191*N1191*Q1191+'d_고정'!$B$3*('6_기대효과'!$H$7/8)*Q1191*'d_고정'!$B$10*P1191*('6_기대효과'!$K$7/'d_고정'!$B$9))*(1-R1191)</f>
        <v/>
      </c>
      <c r="AA1191">
        <f>W1191*L1191*(1-R1191-'d_고정'!$B$13)+U1191*MAX(N1191-'d_고정'!$B$10*P1191*('6_기대효과'!$K$7/'d_고정'!$B$9),0)*Q1191*(1-R1191)</f>
        <v/>
      </c>
      <c r="AB1191">
        <f>Y1191+Z1191</f>
        <v/>
      </c>
      <c r="AC1191">
        <f>Y1191/('d_고정'!$B$5*'6_기대효과'!$H$7/8)/'d_고정'!$B$6</f>
        <v/>
      </c>
      <c r="AD1191">
        <f>Y1191/('d_고정'!$B$8*'6_기대효과'!$H$7/8)</f>
        <v/>
      </c>
    </row>
    <row r="1192">
      <c r="A1192">
        <f>RAND()</f>
        <v/>
      </c>
      <c r="B1192">
        <f>IF('d_시나리오'!$J$2='d_시나리오'!$H$2,'d_시나리오'!$I$2,IF(A1192&lt;('d_시나리오'!$I$2-'d_시나리오'!$H$2)/('d_시나리오'!$J$2-'d_시나리오'!$H$2),'d_시나리오'!$H$2+SQRT(A1192*('d_시나리오'!$J$2-'d_시나리오'!$H$2)*('d_시나리오'!$I$2-'d_시나리오'!$H$2)),'d_시나리오'!$J$2-SQRT((1-A1192)*('d_시나리오'!$J$2-'d_시나리오'!$H$2)*('d_시나리오'!$J$2-'d_시나리오'!$I$2))))</f>
        <v/>
      </c>
      <c r="C1192">
        <f>RAND()</f>
        <v/>
      </c>
      <c r="D1192">
        <f>BETAINV(RAND(),IF(C1192&lt;'d_고정'!$B$26,'d_고정'!$B$23,'d_고정'!$B$16)+1,'d_고정'!$B$17-IF(C1192&lt;'d_고정'!$B$26,'d_고정'!$B$23,'d_고정'!$B$16)+1)*('d_고정'!$B$14+('d_고정'!$B$15-'d_고정'!$B$14)*RAND())</f>
        <v/>
      </c>
      <c r="E1192">
        <f>INDEX('d_분포'!$A$2:$A$28,RANDBETWEEN(1,27))</f>
        <v/>
      </c>
      <c r="F1192">
        <f>INDEX('d_분포'!$C$2:$C$5,RANDBETWEEN(1,4))*(0.9+0.2*RAND())</f>
        <v/>
      </c>
      <c r="G1192">
        <f>RAND()</f>
        <v/>
      </c>
      <c r="H1192">
        <f>(F1192+(1-F1192)*('d_고정'!$B$22*BETAINV(RAND(),IF(G1192&lt;'d_고정'!$B$26,'d_고정'!$B$25,'d_고정'!$B$20)+1,'d_고정'!$B$21-IF(G1192&lt;'d_고정'!$B$26,'d_고정'!$B$25,'d_고정'!$B$20)+1)+(1-'d_고정'!$B$22)*BETAINV(RAND(),IF(G1192&lt;'d_고정'!$B$26,'d_고정'!$B$24,'d_고정'!$B$18)+1,'d_고정'!$B$19-IF(G1192&lt;'d_고정'!$B$26,'d_고정'!$B$24,'d_고정'!$B$18)+1))*('d_고정'!$B$14+('d_고정'!$B$15-'d_고정'!$B$14)*RAND()))/F1192</f>
        <v/>
      </c>
      <c r="I1192">
        <f>RAND()</f>
        <v/>
      </c>
      <c r="J1192">
        <f>IF('d_시나리오'!$J$3='d_시나리오'!$H$3,'d_시나리오'!$I$3,IF(I1192&lt;('d_시나리오'!$I$3-'d_시나리오'!$H$3)/('d_시나리오'!$J$3-'d_시나리오'!$H$3),'d_시나리오'!$H$3+SQRT(I1192*('d_시나리오'!$J$3-'d_시나리오'!$H$3)*('d_시나리오'!$I$3-'d_시나리오'!$H$3)),'d_시나리오'!$J$3-SQRT((1-I1192)*('d_시나리오'!$J$3-'d_시나리오'!$H$3)*('d_시나리오'!$J$3-'d_시나리오'!$I$3))))</f>
        <v/>
      </c>
      <c r="K1192">
        <f>RAND()</f>
        <v/>
      </c>
      <c r="L1192">
        <f>IF('d_시나리오'!$J$4='d_시나리오'!$H$4,'d_시나리오'!$I$4,IF(K1192&lt;('d_시나리오'!$I$4-'d_시나리오'!$H$4)/('d_시나리오'!$J$4-'d_시나리오'!$H$4),'d_시나리오'!$H$4+SQRT(K1192*('d_시나리오'!$J$4-'d_시나리오'!$H$4)*('d_시나리오'!$I$4-'d_시나리오'!$H$4)),'d_시나리오'!$J$4-SQRT((1-K1192)*('d_시나리오'!$J$4-'d_시나리오'!$H$4)*('d_시나리오'!$J$4-'d_시나리오'!$I$4))))</f>
        <v/>
      </c>
      <c r="M1192">
        <f>RAND()</f>
        <v/>
      </c>
      <c r="N1192">
        <f>IF('d_시나리오'!$J$5='d_시나리오'!$H$5,'d_시나리오'!$I$5,IF(M1192&lt;('d_시나리오'!$I$5-'d_시나리오'!$H$5)/('d_시나리오'!$J$5-'d_시나리오'!$H$5),'d_시나리오'!$H$5+SQRT(M1192*('d_시나리오'!$J$5-'d_시나리오'!$H$5)*('d_시나리오'!$I$5-'d_시나리오'!$H$5)),'d_시나리오'!$J$5-SQRT((1-M1192)*('d_시나리오'!$J$5-'d_시나리오'!$H$5)*('d_시나리오'!$J$5-'d_시나리오'!$I$5))))</f>
        <v/>
      </c>
      <c r="O1192">
        <f>RAND()</f>
        <v/>
      </c>
      <c r="P1192">
        <f>IF('d_시나리오'!$J$6='d_시나리오'!$H$6,'d_시나리오'!$I$6,IF(O1192&lt;('d_시나리오'!$I$6-'d_시나리오'!$H$6)/('d_시나리오'!$J$6-'d_시나리오'!$H$6),'d_시나리오'!$H$6+SQRT(O1192*('d_시나리오'!$J$6-'d_시나리오'!$H$6)*('d_시나리오'!$I$6-'d_시나리오'!$H$6)),'d_시나리오'!$J$6-SQRT((1-O1192)*('d_시나리오'!$J$6-'d_시나리오'!$H$6)*('d_시나리오'!$J$6-'d_시나리오'!$I$6))))</f>
        <v/>
      </c>
      <c r="Q1192">
        <f>INDEX('d_분포'!$B$2:$B$57,RANDBETWEEN(1,56))</f>
        <v/>
      </c>
      <c r="R1192">
        <f>BETAINV(RAND(),5,5)</f>
        <v/>
      </c>
      <c r="S1192">
        <f>'d_고정'!$B$1*'6_기대효과'!$H$7*('d_시나리오'!$I$7/'d_고정'!$B$2)*B1192</f>
        <v/>
      </c>
      <c r="T1192">
        <f>S1192*D1192</f>
        <v/>
      </c>
      <c r="U1192">
        <f>S1192*F1192*H1192</f>
        <v/>
      </c>
      <c r="V1192">
        <f>S1192*F1192*(H1192-1)</f>
        <v/>
      </c>
      <c r="W1192">
        <f>U1192*J1192</f>
        <v/>
      </c>
      <c r="X1192">
        <f>T1192+W1192</f>
        <v/>
      </c>
      <c r="Y1192">
        <f>(T1192*E1192+W1192*L1192)*(1-R1192-'d_고정'!$B$13)</f>
        <v/>
      </c>
      <c r="Z1192">
        <f>(U1192*N1192*Q1192+'d_고정'!$B$3*('6_기대효과'!$H$7/8)*Q1192*'d_고정'!$B$10*P1192*('6_기대효과'!$K$7/'d_고정'!$B$9))*(1-R1192)</f>
        <v/>
      </c>
      <c r="AA1192">
        <f>W1192*L1192*(1-R1192-'d_고정'!$B$13)+U1192*MAX(N1192-'d_고정'!$B$10*P1192*('6_기대효과'!$K$7/'d_고정'!$B$9),0)*Q1192*(1-R1192)</f>
        <v/>
      </c>
      <c r="AB1192">
        <f>Y1192+Z1192</f>
        <v/>
      </c>
      <c r="AC1192">
        <f>Y1192/('d_고정'!$B$5*'6_기대효과'!$H$7/8)/'d_고정'!$B$6</f>
        <v/>
      </c>
      <c r="AD1192">
        <f>Y1192/('d_고정'!$B$8*'6_기대효과'!$H$7/8)</f>
        <v/>
      </c>
    </row>
    <row r="1193">
      <c r="A1193">
        <f>RAND()</f>
        <v/>
      </c>
      <c r="B1193">
        <f>IF('d_시나리오'!$J$2='d_시나리오'!$H$2,'d_시나리오'!$I$2,IF(A1193&lt;('d_시나리오'!$I$2-'d_시나리오'!$H$2)/('d_시나리오'!$J$2-'d_시나리오'!$H$2),'d_시나리오'!$H$2+SQRT(A1193*('d_시나리오'!$J$2-'d_시나리오'!$H$2)*('d_시나리오'!$I$2-'d_시나리오'!$H$2)),'d_시나리오'!$J$2-SQRT((1-A1193)*('d_시나리오'!$J$2-'d_시나리오'!$H$2)*('d_시나리오'!$J$2-'d_시나리오'!$I$2))))</f>
        <v/>
      </c>
      <c r="C1193">
        <f>RAND()</f>
        <v/>
      </c>
      <c r="D1193">
        <f>BETAINV(RAND(),IF(C1193&lt;'d_고정'!$B$26,'d_고정'!$B$23,'d_고정'!$B$16)+1,'d_고정'!$B$17-IF(C1193&lt;'d_고정'!$B$26,'d_고정'!$B$23,'d_고정'!$B$16)+1)*('d_고정'!$B$14+('d_고정'!$B$15-'d_고정'!$B$14)*RAND())</f>
        <v/>
      </c>
      <c r="E1193">
        <f>INDEX('d_분포'!$A$2:$A$28,RANDBETWEEN(1,27))</f>
        <v/>
      </c>
      <c r="F1193">
        <f>INDEX('d_분포'!$C$2:$C$5,RANDBETWEEN(1,4))*(0.9+0.2*RAND())</f>
        <v/>
      </c>
      <c r="G1193">
        <f>RAND()</f>
        <v/>
      </c>
      <c r="H1193">
        <f>(F1193+(1-F1193)*('d_고정'!$B$22*BETAINV(RAND(),IF(G1193&lt;'d_고정'!$B$26,'d_고정'!$B$25,'d_고정'!$B$20)+1,'d_고정'!$B$21-IF(G1193&lt;'d_고정'!$B$26,'d_고정'!$B$25,'d_고정'!$B$20)+1)+(1-'d_고정'!$B$22)*BETAINV(RAND(),IF(G1193&lt;'d_고정'!$B$26,'d_고정'!$B$24,'d_고정'!$B$18)+1,'d_고정'!$B$19-IF(G1193&lt;'d_고정'!$B$26,'d_고정'!$B$24,'d_고정'!$B$18)+1))*('d_고정'!$B$14+('d_고정'!$B$15-'d_고정'!$B$14)*RAND()))/F1193</f>
        <v/>
      </c>
      <c r="I1193">
        <f>RAND()</f>
        <v/>
      </c>
      <c r="J1193">
        <f>IF('d_시나리오'!$J$3='d_시나리오'!$H$3,'d_시나리오'!$I$3,IF(I1193&lt;('d_시나리오'!$I$3-'d_시나리오'!$H$3)/('d_시나리오'!$J$3-'d_시나리오'!$H$3),'d_시나리오'!$H$3+SQRT(I1193*('d_시나리오'!$J$3-'d_시나리오'!$H$3)*('d_시나리오'!$I$3-'d_시나리오'!$H$3)),'d_시나리오'!$J$3-SQRT((1-I1193)*('d_시나리오'!$J$3-'d_시나리오'!$H$3)*('d_시나리오'!$J$3-'d_시나리오'!$I$3))))</f>
        <v/>
      </c>
      <c r="K1193">
        <f>RAND()</f>
        <v/>
      </c>
      <c r="L1193">
        <f>IF('d_시나리오'!$J$4='d_시나리오'!$H$4,'d_시나리오'!$I$4,IF(K1193&lt;('d_시나리오'!$I$4-'d_시나리오'!$H$4)/('d_시나리오'!$J$4-'d_시나리오'!$H$4),'d_시나리오'!$H$4+SQRT(K1193*('d_시나리오'!$J$4-'d_시나리오'!$H$4)*('d_시나리오'!$I$4-'d_시나리오'!$H$4)),'d_시나리오'!$J$4-SQRT((1-K1193)*('d_시나리오'!$J$4-'d_시나리오'!$H$4)*('d_시나리오'!$J$4-'d_시나리오'!$I$4))))</f>
        <v/>
      </c>
      <c r="M1193">
        <f>RAND()</f>
        <v/>
      </c>
      <c r="N1193">
        <f>IF('d_시나리오'!$J$5='d_시나리오'!$H$5,'d_시나리오'!$I$5,IF(M1193&lt;('d_시나리오'!$I$5-'d_시나리오'!$H$5)/('d_시나리오'!$J$5-'d_시나리오'!$H$5),'d_시나리오'!$H$5+SQRT(M1193*('d_시나리오'!$J$5-'d_시나리오'!$H$5)*('d_시나리오'!$I$5-'d_시나리오'!$H$5)),'d_시나리오'!$J$5-SQRT((1-M1193)*('d_시나리오'!$J$5-'d_시나리오'!$H$5)*('d_시나리오'!$J$5-'d_시나리오'!$I$5))))</f>
        <v/>
      </c>
      <c r="O1193">
        <f>RAND()</f>
        <v/>
      </c>
      <c r="P1193">
        <f>IF('d_시나리오'!$J$6='d_시나리오'!$H$6,'d_시나리오'!$I$6,IF(O1193&lt;('d_시나리오'!$I$6-'d_시나리오'!$H$6)/('d_시나리오'!$J$6-'d_시나리오'!$H$6),'d_시나리오'!$H$6+SQRT(O1193*('d_시나리오'!$J$6-'d_시나리오'!$H$6)*('d_시나리오'!$I$6-'d_시나리오'!$H$6)),'d_시나리오'!$J$6-SQRT((1-O1193)*('d_시나리오'!$J$6-'d_시나리오'!$H$6)*('d_시나리오'!$J$6-'d_시나리오'!$I$6))))</f>
        <v/>
      </c>
      <c r="Q1193">
        <f>INDEX('d_분포'!$B$2:$B$57,RANDBETWEEN(1,56))</f>
        <v/>
      </c>
      <c r="R1193">
        <f>BETAINV(RAND(),5,5)</f>
        <v/>
      </c>
      <c r="S1193">
        <f>'d_고정'!$B$1*'6_기대효과'!$H$7*('d_시나리오'!$I$7/'d_고정'!$B$2)*B1193</f>
        <v/>
      </c>
      <c r="T1193">
        <f>S1193*D1193</f>
        <v/>
      </c>
      <c r="U1193">
        <f>S1193*F1193*H1193</f>
        <v/>
      </c>
      <c r="V1193">
        <f>S1193*F1193*(H1193-1)</f>
        <v/>
      </c>
      <c r="W1193">
        <f>U1193*J1193</f>
        <v/>
      </c>
      <c r="X1193">
        <f>T1193+W1193</f>
        <v/>
      </c>
      <c r="Y1193">
        <f>(T1193*E1193+W1193*L1193)*(1-R1193-'d_고정'!$B$13)</f>
        <v/>
      </c>
      <c r="Z1193">
        <f>(U1193*N1193*Q1193+'d_고정'!$B$3*('6_기대효과'!$H$7/8)*Q1193*'d_고정'!$B$10*P1193*('6_기대효과'!$K$7/'d_고정'!$B$9))*(1-R1193)</f>
        <v/>
      </c>
      <c r="AA1193">
        <f>W1193*L1193*(1-R1193-'d_고정'!$B$13)+U1193*MAX(N1193-'d_고정'!$B$10*P1193*('6_기대효과'!$K$7/'d_고정'!$B$9),0)*Q1193*(1-R1193)</f>
        <v/>
      </c>
      <c r="AB1193">
        <f>Y1193+Z1193</f>
        <v/>
      </c>
      <c r="AC1193">
        <f>Y1193/('d_고정'!$B$5*'6_기대효과'!$H$7/8)/'d_고정'!$B$6</f>
        <v/>
      </c>
      <c r="AD1193">
        <f>Y1193/('d_고정'!$B$8*'6_기대효과'!$H$7/8)</f>
        <v/>
      </c>
    </row>
    <row r="1194">
      <c r="A1194">
        <f>RAND()</f>
        <v/>
      </c>
      <c r="B1194">
        <f>IF('d_시나리오'!$J$2='d_시나리오'!$H$2,'d_시나리오'!$I$2,IF(A1194&lt;('d_시나리오'!$I$2-'d_시나리오'!$H$2)/('d_시나리오'!$J$2-'d_시나리오'!$H$2),'d_시나리오'!$H$2+SQRT(A1194*('d_시나리오'!$J$2-'d_시나리오'!$H$2)*('d_시나리오'!$I$2-'d_시나리오'!$H$2)),'d_시나리오'!$J$2-SQRT((1-A1194)*('d_시나리오'!$J$2-'d_시나리오'!$H$2)*('d_시나리오'!$J$2-'d_시나리오'!$I$2))))</f>
        <v/>
      </c>
      <c r="C1194">
        <f>RAND()</f>
        <v/>
      </c>
      <c r="D1194">
        <f>BETAINV(RAND(),IF(C1194&lt;'d_고정'!$B$26,'d_고정'!$B$23,'d_고정'!$B$16)+1,'d_고정'!$B$17-IF(C1194&lt;'d_고정'!$B$26,'d_고정'!$B$23,'d_고정'!$B$16)+1)*('d_고정'!$B$14+('d_고정'!$B$15-'d_고정'!$B$14)*RAND())</f>
        <v/>
      </c>
      <c r="E1194">
        <f>INDEX('d_분포'!$A$2:$A$28,RANDBETWEEN(1,27))</f>
        <v/>
      </c>
      <c r="F1194">
        <f>INDEX('d_분포'!$C$2:$C$5,RANDBETWEEN(1,4))*(0.9+0.2*RAND())</f>
        <v/>
      </c>
      <c r="G1194">
        <f>RAND()</f>
        <v/>
      </c>
      <c r="H1194">
        <f>(F1194+(1-F1194)*('d_고정'!$B$22*BETAINV(RAND(),IF(G1194&lt;'d_고정'!$B$26,'d_고정'!$B$25,'d_고정'!$B$20)+1,'d_고정'!$B$21-IF(G1194&lt;'d_고정'!$B$26,'d_고정'!$B$25,'d_고정'!$B$20)+1)+(1-'d_고정'!$B$22)*BETAINV(RAND(),IF(G1194&lt;'d_고정'!$B$26,'d_고정'!$B$24,'d_고정'!$B$18)+1,'d_고정'!$B$19-IF(G1194&lt;'d_고정'!$B$26,'d_고정'!$B$24,'d_고정'!$B$18)+1))*('d_고정'!$B$14+('d_고정'!$B$15-'d_고정'!$B$14)*RAND()))/F1194</f>
        <v/>
      </c>
      <c r="I1194">
        <f>RAND()</f>
        <v/>
      </c>
      <c r="J1194">
        <f>IF('d_시나리오'!$J$3='d_시나리오'!$H$3,'d_시나리오'!$I$3,IF(I1194&lt;('d_시나리오'!$I$3-'d_시나리오'!$H$3)/('d_시나리오'!$J$3-'d_시나리오'!$H$3),'d_시나리오'!$H$3+SQRT(I1194*('d_시나리오'!$J$3-'d_시나리오'!$H$3)*('d_시나리오'!$I$3-'d_시나리오'!$H$3)),'d_시나리오'!$J$3-SQRT((1-I1194)*('d_시나리오'!$J$3-'d_시나리오'!$H$3)*('d_시나리오'!$J$3-'d_시나리오'!$I$3))))</f>
        <v/>
      </c>
      <c r="K1194">
        <f>RAND()</f>
        <v/>
      </c>
      <c r="L1194">
        <f>IF('d_시나리오'!$J$4='d_시나리오'!$H$4,'d_시나리오'!$I$4,IF(K1194&lt;('d_시나리오'!$I$4-'d_시나리오'!$H$4)/('d_시나리오'!$J$4-'d_시나리오'!$H$4),'d_시나리오'!$H$4+SQRT(K1194*('d_시나리오'!$J$4-'d_시나리오'!$H$4)*('d_시나리오'!$I$4-'d_시나리오'!$H$4)),'d_시나리오'!$J$4-SQRT((1-K1194)*('d_시나리오'!$J$4-'d_시나리오'!$H$4)*('d_시나리오'!$J$4-'d_시나리오'!$I$4))))</f>
        <v/>
      </c>
      <c r="M1194">
        <f>RAND()</f>
        <v/>
      </c>
      <c r="N1194">
        <f>IF('d_시나리오'!$J$5='d_시나리오'!$H$5,'d_시나리오'!$I$5,IF(M1194&lt;('d_시나리오'!$I$5-'d_시나리오'!$H$5)/('d_시나리오'!$J$5-'d_시나리오'!$H$5),'d_시나리오'!$H$5+SQRT(M1194*('d_시나리오'!$J$5-'d_시나리오'!$H$5)*('d_시나리오'!$I$5-'d_시나리오'!$H$5)),'d_시나리오'!$J$5-SQRT((1-M1194)*('d_시나리오'!$J$5-'d_시나리오'!$H$5)*('d_시나리오'!$J$5-'d_시나리오'!$I$5))))</f>
        <v/>
      </c>
      <c r="O1194">
        <f>RAND()</f>
        <v/>
      </c>
      <c r="P1194">
        <f>IF('d_시나리오'!$J$6='d_시나리오'!$H$6,'d_시나리오'!$I$6,IF(O1194&lt;('d_시나리오'!$I$6-'d_시나리오'!$H$6)/('d_시나리오'!$J$6-'d_시나리오'!$H$6),'d_시나리오'!$H$6+SQRT(O1194*('d_시나리오'!$J$6-'d_시나리오'!$H$6)*('d_시나리오'!$I$6-'d_시나리오'!$H$6)),'d_시나리오'!$J$6-SQRT((1-O1194)*('d_시나리오'!$J$6-'d_시나리오'!$H$6)*('d_시나리오'!$J$6-'d_시나리오'!$I$6))))</f>
        <v/>
      </c>
      <c r="Q1194">
        <f>INDEX('d_분포'!$B$2:$B$57,RANDBETWEEN(1,56))</f>
        <v/>
      </c>
      <c r="R1194">
        <f>BETAINV(RAND(),5,5)</f>
        <v/>
      </c>
      <c r="S1194">
        <f>'d_고정'!$B$1*'6_기대효과'!$H$7*('d_시나리오'!$I$7/'d_고정'!$B$2)*B1194</f>
        <v/>
      </c>
      <c r="T1194">
        <f>S1194*D1194</f>
        <v/>
      </c>
      <c r="U1194">
        <f>S1194*F1194*H1194</f>
        <v/>
      </c>
      <c r="V1194">
        <f>S1194*F1194*(H1194-1)</f>
        <v/>
      </c>
      <c r="W1194">
        <f>U1194*J1194</f>
        <v/>
      </c>
      <c r="X1194">
        <f>T1194+W1194</f>
        <v/>
      </c>
      <c r="Y1194">
        <f>(T1194*E1194+W1194*L1194)*(1-R1194-'d_고정'!$B$13)</f>
        <v/>
      </c>
      <c r="Z1194">
        <f>(U1194*N1194*Q1194+'d_고정'!$B$3*('6_기대효과'!$H$7/8)*Q1194*'d_고정'!$B$10*P1194*('6_기대효과'!$K$7/'d_고정'!$B$9))*(1-R1194)</f>
        <v/>
      </c>
      <c r="AA1194">
        <f>W1194*L1194*(1-R1194-'d_고정'!$B$13)+U1194*MAX(N1194-'d_고정'!$B$10*P1194*('6_기대효과'!$K$7/'d_고정'!$B$9),0)*Q1194*(1-R1194)</f>
        <v/>
      </c>
      <c r="AB1194">
        <f>Y1194+Z1194</f>
        <v/>
      </c>
      <c r="AC1194">
        <f>Y1194/('d_고정'!$B$5*'6_기대효과'!$H$7/8)/'d_고정'!$B$6</f>
        <v/>
      </c>
      <c r="AD1194">
        <f>Y1194/('d_고정'!$B$8*'6_기대효과'!$H$7/8)</f>
        <v/>
      </c>
    </row>
    <row r="1195">
      <c r="A1195">
        <f>RAND()</f>
        <v/>
      </c>
      <c r="B1195">
        <f>IF('d_시나리오'!$J$2='d_시나리오'!$H$2,'d_시나리오'!$I$2,IF(A1195&lt;('d_시나리오'!$I$2-'d_시나리오'!$H$2)/('d_시나리오'!$J$2-'d_시나리오'!$H$2),'d_시나리오'!$H$2+SQRT(A1195*('d_시나리오'!$J$2-'d_시나리오'!$H$2)*('d_시나리오'!$I$2-'d_시나리오'!$H$2)),'d_시나리오'!$J$2-SQRT((1-A1195)*('d_시나리오'!$J$2-'d_시나리오'!$H$2)*('d_시나리오'!$J$2-'d_시나리오'!$I$2))))</f>
        <v/>
      </c>
      <c r="C1195">
        <f>RAND()</f>
        <v/>
      </c>
      <c r="D1195">
        <f>BETAINV(RAND(),IF(C1195&lt;'d_고정'!$B$26,'d_고정'!$B$23,'d_고정'!$B$16)+1,'d_고정'!$B$17-IF(C1195&lt;'d_고정'!$B$26,'d_고정'!$B$23,'d_고정'!$B$16)+1)*('d_고정'!$B$14+('d_고정'!$B$15-'d_고정'!$B$14)*RAND())</f>
        <v/>
      </c>
      <c r="E1195">
        <f>INDEX('d_분포'!$A$2:$A$28,RANDBETWEEN(1,27))</f>
        <v/>
      </c>
      <c r="F1195">
        <f>INDEX('d_분포'!$C$2:$C$5,RANDBETWEEN(1,4))*(0.9+0.2*RAND())</f>
        <v/>
      </c>
      <c r="G1195">
        <f>RAND()</f>
        <v/>
      </c>
      <c r="H1195">
        <f>(F1195+(1-F1195)*('d_고정'!$B$22*BETAINV(RAND(),IF(G1195&lt;'d_고정'!$B$26,'d_고정'!$B$25,'d_고정'!$B$20)+1,'d_고정'!$B$21-IF(G1195&lt;'d_고정'!$B$26,'d_고정'!$B$25,'d_고정'!$B$20)+1)+(1-'d_고정'!$B$22)*BETAINV(RAND(),IF(G1195&lt;'d_고정'!$B$26,'d_고정'!$B$24,'d_고정'!$B$18)+1,'d_고정'!$B$19-IF(G1195&lt;'d_고정'!$B$26,'d_고정'!$B$24,'d_고정'!$B$18)+1))*('d_고정'!$B$14+('d_고정'!$B$15-'d_고정'!$B$14)*RAND()))/F1195</f>
        <v/>
      </c>
      <c r="I1195">
        <f>RAND()</f>
        <v/>
      </c>
      <c r="J1195">
        <f>IF('d_시나리오'!$J$3='d_시나리오'!$H$3,'d_시나리오'!$I$3,IF(I1195&lt;('d_시나리오'!$I$3-'d_시나리오'!$H$3)/('d_시나리오'!$J$3-'d_시나리오'!$H$3),'d_시나리오'!$H$3+SQRT(I1195*('d_시나리오'!$J$3-'d_시나리오'!$H$3)*('d_시나리오'!$I$3-'d_시나리오'!$H$3)),'d_시나리오'!$J$3-SQRT((1-I1195)*('d_시나리오'!$J$3-'d_시나리오'!$H$3)*('d_시나리오'!$J$3-'d_시나리오'!$I$3))))</f>
        <v/>
      </c>
      <c r="K1195">
        <f>RAND()</f>
        <v/>
      </c>
      <c r="L1195">
        <f>IF('d_시나리오'!$J$4='d_시나리오'!$H$4,'d_시나리오'!$I$4,IF(K1195&lt;('d_시나리오'!$I$4-'d_시나리오'!$H$4)/('d_시나리오'!$J$4-'d_시나리오'!$H$4),'d_시나리오'!$H$4+SQRT(K1195*('d_시나리오'!$J$4-'d_시나리오'!$H$4)*('d_시나리오'!$I$4-'d_시나리오'!$H$4)),'d_시나리오'!$J$4-SQRT((1-K1195)*('d_시나리오'!$J$4-'d_시나리오'!$H$4)*('d_시나리오'!$J$4-'d_시나리오'!$I$4))))</f>
        <v/>
      </c>
      <c r="M1195">
        <f>RAND()</f>
        <v/>
      </c>
      <c r="N1195">
        <f>IF('d_시나리오'!$J$5='d_시나리오'!$H$5,'d_시나리오'!$I$5,IF(M1195&lt;('d_시나리오'!$I$5-'d_시나리오'!$H$5)/('d_시나리오'!$J$5-'d_시나리오'!$H$5),'d_시나리오'!$H$5+SQRT(M1195*('d_시나리오'!$J$5-'d_시나리오'!$H$5)*('d_시나리오'!$I$5-'d_시나리오'!$H$5)),'d_시나리오'!$J$5-SQRT((1-M1195)*('d_시나리오'!$J$5-'d_시나리오'!$H$5)*('d_시나리오'!$J$5-'d_시나리오'!$I$5))))</f>
        <v/>
      </c>
      <c r="O1195">
        <f>RAND()</f>
        <v/>
      </c>
      <c r="P1195">
        <f>IF('d_시나리오'!$J$6='d_시나리오'!$H$6,'d_시나리오'!$I$6,IF(O1195&lt;('d_시나리오'!$I$6-'d_시나리오'!$H$6)/('d_시나리오'!$J$6-'d_시나리오'!$H$6),'d_시나리오'!$H$6+SQRT(O1195*('d_시나리오'!$J$6-'d_시나리오'!$H$6)*('d_시나리오'!$I$6-'d_시나리오'!$H$6)),'d_시나리오'!$J$6-SQRT((1-O1195)*('d_시나리오'!$J$6-'d_시나리오'!$H$6)*('d_시나리오'!$J$6-'d_시나리오'!$I$6))))</f>
        <v/>
      </c>
      <c r="Q1195">
        <f>INDEX('d_분포'!$B$2:$B$57,RANDBETWEEN(1,56))</f>
        <v/>
      </c>
      <c r="R1195">
        <f>BETAINV(RAND(),5,5)</f>
        <v/>
      </c>
      <c r="S1195">
        <f>'d_고정'!$B$1*'6_기대효과'!$H$7*('d_시나리오'!$I$7/'d_고정'!$B$2)*B1195</f>
        <v/>
      </c>
      <c r="T1195">
        <f>S1195*D1195</f>
        <v/>
      </c>
      <c r="U1195">
        <f>S1195*F1195*H1195</f>
        <v/>
      </c>
      <c r="V1195">
        <f>S1195*F1195*(H1195-1)</f>
        <v/>
      </c>
      <c r="W1195">
        <f>U1195*J1195</f>
        <v/>
      </c>
      <c r="X1195">
        <f>T1195+W1195</f>
        <v/>
      </c>
      <c r="Y1195">
        <f>(T1195*E1195+W1195*L1195)*(1-R1195-'d_고정'!$B$13)</f>
        <v/>
      </c>
      <c r="Z1195">
        <f>(U1195*N1195*Q1195+'d_고정'!$B$3*('6_기대효과'!$H$7/8)*Q1195*'d_고정'!$B$10*P1195*('6_기대효과'!$K$7/'d_고정'!$B$9))*(1-R1195)</f>
        <v/>
      </c>
      <c r="AA1195">
        <f>W1195*L1195*(1-R1195-'d_고정'!$B$13)+U1195*MAX(N1195-'d_고정'!$B$10*P1195*('6_기대효과'!$K$7/'d_고정'!$B$9),0)*Q1195*(1-R1195)</f>
        <v/>
      </c>
      <c r="AB1195">
        <f>Y1195+Z1195</f>
        <v/>
      </c>
      <c r="AC1195">
        <f>Y1195/('d_고정'!$B$5*'6_기대효과'!$H$7/8)/'d_고정'!$B$6</f>
        <v/>
      </c>
      <c r="AD1195">
        <f>Y1195/('d_고정'!$B$8*'6_기대효과'!$H$7/8)</f>
        <v/>
      </c>
    </row>
    <row r="1196">
      <c r="A1196">
        <f>RAND()</f>
        <v/>
      </c>
      <c r="B1196">
        <f>IF('d_시나리오'!$J$2='d_시나리오'!$H$2,'d_시나리오'!$I$2,IF(A1196&lt;('d_시나리오'!$I$2-'d_시나리오'!$H$2)/('d_시나리오'!$J$2-'d_시나리오'!$H$2),'d_시나리오'!$H$2+SQRT(A1196*('d_시나리오'!$J$2-'d_시나리오'!$H$2)*('d_시나리오'!$I$2-'d_시나리오'!$H$2)),'d_시나리오'!$J$2-SQRT((1-A1196)*('d_시나리오'!$J$2-'d_시나리오'!$H$2)*('d_시나리오'!$J$2-'d_시나리오'!$I$2))))</f>
        <v/>
      </c>
      <c r="C1196">
        <f>RAND()</f>
        <v/>
      </c>
      <c r="D1196">
        <f>BETAINV(RAND(),IF(C1196&lt;'d_고정'!$B$26,'d_고정'!$B$23,'d_고정'!$B$16)+1,'d_고정'!$B$17-IF(C1196&lt;'d_고정'!$B$26,'d_고정'!$B$23,'d_고정'!$B$16)+1)*('d_고정'!$B$14+('d_고정'!$B$15-'d_고정'!$B$14)*RAND())</f>
        <v/>
      </c>
      <c r="E1196">
        <f>INDEX('d_분포'!$A$2:$A$28,RANDBETWEEN(1,27))</f>
        <v/>
      </c>
      <c r="F1196">
        <f>INDEX('d_분포'!$C$2:$C$5,RANDBETWEEN(1,4))*(0.9+0.2*RAND())</f>
        <v/>
      </c>
      <c r="G1196">
        <f>RAND()</f>
        <v/>
      </c>
      <c r="H1196">
        <f>(F1196+(1-F1196)*('d_고정'!$B$22*BETAINV(RAND(),IF(G1196&lt;'d_고정'!$B$26,'d_고정'!$B$25,'d_고정'!$B$20)+1,'d_고정'!$B$21-IF(G1196&lt;'d_고정'!$B$26,'d_고정'!$B$25,'d_고정'!$B$20)+1)+(1-'d_고정'!$B$22)*BETAINV(RAND(),IF(G1196&lt;'d_고정'!$B$26,'d_고정'!$B$24,'d_고정'!$B$18)+1,'d_고정'!$B$19-IF(G1196&lt;'d_고정'!$B$26,'d_고정'!$B$24,'d_고정'!$B$18)+1))*('d_고정'!$B$14+('d_고정'!$B$15-'d_고정'!$B$14)*RAND()))/F1196</f>
        <v/>
      </c>
      <c r="I1196">
        <f>RAND()</f>
        <v/>
      </c>
      <c r="J1196">
        <f>IF('d_시나리오'!$J$3='d_시나리오'!$H$3,'d_시나리오'!$I$3,IF(I1196&lt;('d_시나리오'!$I$3-'d_시나리오'!$H$3)/('d_시나리오'!$J$3-'d_시나리오'!$H$3),'d_시나리오'!$H$3+SQRT(I1196*('d_시나리오'!$J$3-'d_시나리오'!$H$3)*('d_시나리오'!$I$3-'d_시나리오'!$H$3)),'d_시나리오'!$J$3-SQRT((1-I1196)*('d_시나리오'!$J$3-'d_시나리오'!$H$3)*('d_시나리오'!$J$3-'d_시나리오'!$I$3))))</f>
        <v/>
      </c>
      <c r="K1196">
        <f>RAND()</f>
        <v/>
      </c>
      <c r="L1196">
        <f>IF('d_시나리오'!$J$4='d_시나리오'!$H$4,'d_시나리오'!$I$4,IF(K1196&lt;('d_시나리오'!$I$4-'d_시나리오'!$H$4)/('d_시나리오'!$J$4-'d_시나리오'!$H$4),'d_시나리오'!$H$4+SQRT(K1196*('d_시나리오'!$J$4-'d_시나리오'!$H$4)*('d_시나리오'!$I$4-'d_시나리오'!$H$4)),'d_시나리오'!$J$4-SQRT((1-K1196)*('d_시나리오'!$J$4-'d_시나리오'!$H$4)*('d_시나리오'!$J$4-'d_시나리오'!$I$4))))</f>
        <v/>
      </c>
      <c r="M1196">
        <f>RAND()</f>
        <v/>
      </c>
      <c r="N1196">
        <f>IF('d_시나리오'!$J$5='d_시나리오'!$H$5,'d_시나리오'!$I$5,IF(M1196&lt;('d_시나리오'!$I$5-'d_시나리오'!$H$5)/('d_시나리오'!$J$5-'d_시나리오'!$H$5),'d_시나리오'!$H$5+SQRT(M1196*('d_시나리오'!$J$5-'d_시나리오'!$H$5)*('d_시나리오'!$I$5-'d_시나리오'!$H$5)),'d_시나리오'!$J$5-SQRT((1-M1196)*('d_시나리오'!$J$5-'d_시나리오'!$H$5)*('d_시나리오'!$J$5-'d_시나리오'!$I$5))))</f>
        <v/>
      </c>
      <c r="O1196">
        <f>RAND()</f>
        <v/>
      </c>
      <c r="P1196">
        <f>IF('d_시나리오'!$J$6='d_시나리오'!$H$6,'d_시나리오'!$I$6,IF(O1196&lt;('d_시나리오'!$I$6-'d_시나리오'!$H$6)/('d_시나리오'!$J$6-'d_시나리오'!$H$6),'d_시나리오'!$H$6+SQRT(O1196*('d_시나리오'!$J$6-'d_시나리오'!$H$6)*('d_시나리오'!$I$6-'d_시나리오'!$H$6)),'d_시나리오'!$J$6-SQRT((1-O1196)*('d_시나리오'!$J$6-'d_시나리오'!$H$6)*('d_시나리오'!$J$6-'d_시나리오'!$I$6))))</f>
        <v/>
      </c>
      <c r="Q1196">
        <f>INDEX('d_분포'!$B$2:$B$57,RANDBETWEEN(1,56))</f>
        <v/>
      </c>
      <c r="R1196">
        <f>BETAINV(RAND(),5,5)</f>
        <v/>
      </c>
      <c r="S1196">
        <f>'d_고정'!$B$1*'6_기대효과'!$H$7*('d_시나리오'!$I$7/'d_고정'!$B$2)*B1196</f>
        <v/>
      </c>
      <c r="T1196">
        <f>S1196*D1196</f>
        <v/>
      </c>
      <c r="U1196">
        <f>S1196*F1196*H1196</f>
        <v/>
      </c>
      <c r="V1196">
        <f>S1196*F1196*(H1196-1)</f>
        <v/>
      </c>
      <c r="W1196">
        <f>U1196*J1196</f>
        <v/>
      </c>
      <c r="X1196">
        <f>T1196+W1196</f>
        <v/>
      </c>
      <c r="Y1196">
        <f>(T1196*E1196+W1196*L1196)*(1-R1196-'d_고정'!$B$13)</f>
        <v/>
      </c>
      <c r="Z1196">
        <f>(U1196*N1196*Q1196+'d_고정'!$B$3*('6_기대효과'!$H$7/8)*Q1196*'d_고정'!$B$10*P1196*('6_기대효과'!$K$7/'d_고정'!$B$9))*(1-R1196)</f>
        <v/>
      </c>
      <c r="AA1196">
        <f>W1196*L1196*(1-R1196-'d_고정'!$B$13)+U1196*MAX(N1196-'d_고정'!$B$10*P1196*('6_기대효과'!$K$7/'d_고정'!$B$9),0)*Q1196*(1-R1196)</f>
        <v/>
      </c>
      <c r="AB1196">
        <f>Y1196+Z1196</f>
        <v/>
      </c>
      <c r="AC1196">
        <f>Y1196/('d_고정'!$B$5*'6_기대효과'!$H$7/8)/'d_고정'!$B$6</f>
        <v/>
      </c>
      <c r="AD1196">
        <f>Y1196/('d_고정'!$B$8*'6_기대효과'!$H$7/8)</f>
        <v/>
      </c>
    </row>
    <row r="1197">
      <c r="A1197">
        <f>RAND()</f>
        <v/>
      </c>
      <c r="B1197">
        <f>IF('d_시나리오'!$J$2='d_시나리오'!$H$2,'d_시나리오'!$I$2,IF(A1197&lt;('d_시나리오'!$I$2-'d_시나리오'!$H$2)/('d_시나리오'!$J$2-'d_시나리오'!$H$2),'d_시나리오'!$H$2+SQRT(A1197*('d_시나리오'!$J$2-'d_시나리오'!$H$2)*('d_시나리오'!$I$2-'d_시나리오'!$H$2)),'d_시나리오'!$J$2-SQRT((1-A1197)*('d_시나리오'!$J$2-'d_시나리오'!$H$2)*('d_시나리오'!$J$2-'d_시나리오'!$I$2))))</f>
        <v/>
      </c>
      <c r="C1197">
        <f>RAND()</f>
        <v/>
      </c>
      <c r="D1197">
        <f>BETAINV(RAND(),IF(C1197&lt;'d_고정'!$B$26,'d_고정'!$B$23,'d_고정'!$B$16)+1,'d_고정'!$B$17-IF(C1197&lt;'d_고정'!$B$26,'d_고정'!$B$23,'d_고정'!$B$16)+1)*('d_고정'!$B$14+('d_고정'!$B$15-'d_고정'!$B$14)*RAND())</f>
        <v/>
      </c>
      <c r="E1197">
        <f>INDEX('d_분포'!$A$2:$A$28,RANDBETWEEN(1,27))</f>
        <v/>
      </c>
      <c r="F1197">
        <f>INDEX('d_분포'!$C$2:$C$5,RANDBETWEEN(1,4))*(0.9+0.2*RAND())</f>
        <v/>
      </c>
      <c r="G1197">
        <f>RAND()</f>
        <v/>
      </c>
      <c r="H1197">
        <f>(F1197+(1-F1197)*('d_고정'!$B$22*BETAINV(RAND(),IF(G1197&lt;'d_고정'!$B$26,'d_고정'!$B$25,'d_고정'!$B$20)+1,'d_고정'!$B$21-IF(G1197&lt;'d_고정'!$B$26,'d_고정'!$B$25,'d_고정'!$B$20)+1)+(1-'d_고정'!$B$22)*BETAINV(RAND(),IF(G1197&lt;'d_고정'!$B$26,'d_고정'!$B$24,'d_고정'!$B$18)+1,'d_고정'!$B$19-IF(G1197&lt;'d_고정'!$B$26,'d_고정'!$B$24,'d_고정'!$B$18)+1))*('d_고정'!$B$14+('d_고정'!$B$15-'d_고정'!$B$14)*RAND()))/F1197</f>
        <v/>
      </c>
      <c r="I1197">
        <f>RAND()</f>
        <v/>
      </c>
      <c r="J1197">
        <f>IF('d_시나리오'!$J$3='d_시나리오'!$H$3,'d_시나리오'!$I$3,IF(I1197&lt;('d_시나리오'!$I$3-'d_시나리오'!$H$3)/('d_시나리오'!$J$3-'d_시나리오'!$H$3),'d_시나리오'!$H$3+SQRT(I1197*('d_시나리오'!$J$3-'d_시나리오'!$H$3)*('d_시나리오'!$I$3-'d_시나리오'!$H$3)),'d_시나리오'!$J$3-SQRT((1-I1197)*('d_시나리오'!$J$3-'d_시나리오'!$H$3)*('d_시나리오'!$J$3-'d_시나리오'!$I$3))))</f>
        <v/>
      </c>
      <c r="K1197">
        <f>RAND()</f>
        <v/>
      </c>
      <c r="L1197">
        <f>IF('d_시나리오'!$J$4='d_시나리오'!$H$4,'d_시나리오'!$I$4,IF(K1197&lt;('d_시나리오'!$I$4-'d_시나리오'!$H$4)/('d_시나리오'!$J$4-'d_시나리오'!$H$4),'d_시나리오'!$H$4+SQRT(K1197*('d_시나리오'!$J$4-'d_시나리오'!$H$4)*('d_시나리오'!$I$4-'d_시나리오'!$H$4)),'d_시나리오'!$J$4-SQRT((1-K1197)*('d_시나리오'!$J$4-'d_시나리오'!$H$4)*('d_시나리오'!$J$4-'d_시나리오'!$I$4))))</f>
        <v/>
      </c>
      <c r="M1197">
        <f>RAND()</f>
        <v/>
      </c>
      <c r="N1197">
        <f>IF('d_시나리오'!$J$5='d_시나리오'!$H$5,'d_시나리오'!$I$5,IF(M1197&lt;('d_시나리오'!$I$5-'d_시나리오'!$H$5)/('d_시나리오'!$J$5-'d_시나리오'!$H$5),'d_시나리오'!$H$5+SQRT(M1197*('d_시나리오'!$J$5-'d_시나리오'!$H$5)*('d_시나리오'!$I$5-'d_시나리오'!$H$5)),'d_시나리오'!$J$5-SQRT((1-M1197)*('d_시나리오'!$J$5-'d_시나리오'!$H$5)*('d_시나리오'!$J$5-'d_시나리오'!$I$5))))</f>
        <v/>
      </c>
      <c r="O1197">
        <f>RAND()</f>
        <v/>
      </c>
      <c r="P1197">
        <f>IF('d_시나리오'!$J$6='d_시나리오'!$H$6,'d_시나리오'!$I$6,IF(O1197&lt;('d_시나리오'!$I$6-'d_시나리오'!$H$6)/('d_시나리오'!$J$6-'d_시나리오'!$H$6),'d_시나리오'!$H$6+SQRT(O1197*('d_시나리오'!$J$6-'d_시나리오'!$H$6)*('d_시나리오'!$I$6-'d_시나리오'!$H$6)),'d_시나리오'!$J$6-SQRT((1-O1197)*('d_시나리오'!$J$6-'d_시나리오'!$H$6)*('d_시나리오'!$J$6-'d_시나리오'!$I$6))))</f>
        <v/>
      </c>
      <c r="Q1197">
        <f>INDEX('d_분포'!$B$2:$B$57,RANDBETWEEN(1,56))</f>
        <v/>
      </c>
      <c r="R1197">
        <f>BETAINV(RAND(),5,5)</f>
        <v/>
      </c>
      <c r="S1197">
        <f>'d_고정'!$B$1*'6_기대효과'!$H$7*('d_시나리오'!$I$7/'d_고정'!$B$2)*B1197</f>
        <v/>
      </c>
      <c r="T1197">
        <f>S1197*D1197</f>
        <v/>
      </c>
      <c r="U1197">
        <f>S1197*F1197*H1197</f>
        <v/>
      </c>
      <c r="V1197">
        <f>S1197*F1197*(H1197-1)</f>
        <v/>
      </c>
      <c r="W1197">
        <f>U1197*J1197</f>
        <v/>
      </c>
      <c r="X1197">
        <f>T1197+W1197</f>
        <v/>
      </c>
      <c r="Y1197">
        <f>(T1197*E1197+W1197*L1197)*(1-R1197-'d_고정'!$B$13)</f>
        <v/>
      </c>
      <c r="Z1197">
        <f>(U1197*N1197*Q1197+'d_고정'!$B$3*('6_기대효과'!$H$7/8)*Q1197*'d_고정'!$B$10*P1197*('6_기대효과'!$K$7/'d_고정'!$B$9))*(1-R1197)</f>
        <v/>
      </c>
      <c r="AA1197">
        <f>W1197*L1197*(1-R1197-'d_고정'!$B$13)+U1197*MAX(N1197-'d_고정'!$B$10*P1197*('6_기대효과'!$K$7/'d_고정'!$B$9),0)*Q1197*(1-R1197)</f>
        <v/>
      </c>
      <c r="AB1197">
        <f>Y1197+Z1197</f>
        <v/>
      </c>
      <c r="AC1197">
        <f>Y1197/('d_고정'!$B$5*'6_기대효과'!$H$7/8)/'d_고정'!$B$6</f>
        <v/>
      </c>
      <c r="AD1197">
        <f>Y1197/('d_고정'!$B$8*'6_기대효과'!$H$7/8)</f>
        <v/>
      </c>
    </row>
    <row r="1198">
      <c r="A1198">
        <f>RAND()</f>
        <v/>
      </c>
      <c r="B1198">
        <f>IF('d_시나리오'!$J$2='d_시나리오'!$H$2,'d_시나리오'!$I$2,IF(A1198&lt;('d_시나리오'!$I$2-'d_시나리오'!$H$2)/('d_시나리오'!$J$2-'d_시나리오'!$H$2),'d_시나리오'!$H$2+SQRT(A1198*('d_시나리오'!$J$2-'d_시나리오'!$H$2)*('d_시나리오'!$I$2-'d_시나리오'!$H$2)),'d_시나리오'!$J$2-SQRT((1-A1198)*('d_시나리오'!$J$2-'d_시나리오'!$H$2)*('d_시나리오'!$J$2-'d_시나리오'!$I$2))))</f>
        <v/>
      </c>
      <c r="C1198">
        <f>RAND()</f>
        <v/>
      </c>
      <c r="D1198">
        <f>BETAINV(RAND(),IF(C1198&lt;'d_고정'!$B$26,'d_고정'!$B$23,'d_고정'!$B$16)+1,'d_고정'!$B$17-IF(C1198&lt;'d_고정'!$B$26,'d_고정'!$B$23,'d_고정'!$B$16)+1)*('d_고정'!$B$14+('d_고정'!$B$15-'d_고정'!$B$14)*RAND())</f>
        <v/>
      </c>
      <c r="E1198">
        <f>INDEX('d_분포'!$A$2:$A$28,RANDBETWEEN(1,27))</f>
        <v/>
      </c>
      <c r="F1198">
        <f>INDEX('d_분포'!$C$2:$C$5,RANDBETWEEN(1,4))*(0.9+0.2*RAND())</f>
        <v/>
      </c>
      <c r="G1198">
        <f>RAND()</f>
        <v/>
      </c>
      <c r="H1198">
        <f>(F1198+(1-F1198)*('d_고정'!$B$22*BETAINV(RAND(),IF(G1198&lt;'d_고정'!$B$26,'d_고정'!$B$25,'d_고정'!$B$20)+1,'d_고정'!$B$21-IF(G1198&lt;'d_고정'!$B$26,'d_고정'!$B$25,'d_고정'!$B$20)+1)+(1-'d_고정'!$B$22)*BETAINV(RAND(),IF(G1198&lt;'d_고정'!$B$26,'d_고정'!$B$24,'d_고정'!$B$18)+1,'d_고정'!$B$19-IF(G1198&lt;'d_고정'!$B$26,'d_고정'!$B$24,'d_고정'!$B$18)+1))*('d_고정'!$B$14+('d_고정'!$B$15-'d_고정'!$B$14)*RAND()))/F1198</f>
        <v/>
      </c>
      <c r="I1198">
        <f>RAND()</f>
        <v/>
      </c>
      <c r="J1198">
        <f>IF('d_시나리오'!$J$3='d_시나리오'!$H$3,'d_시나리오'!$I$3,IF(I1198&lt;('d_시나리오'!$I$3-'d_시나리오'!$H$3)/('d_시나리오'!$J$3-'d_시나리오'!$H$3),'d_시나리오'!$H$3+SQRT(I1198*('d_시나리오'!$J$3-'d_시나리오'!$H$3)*('d_시나리오'!$I$3-'d_시나리오'!$H$3)),'d_시나리오'!$J$3-SQRT((1-I1198)*('d_시나리오'!$J$3-'d_시나리오'!$H$3)*('d_시나리오'!$J$3-'d_시나리오'!$I$3))))</f>
        <v/>
      </c>
      <c r="K1198">
        <f>RAND()</f>
        <v/>
      </c>
      <c r="L1198">
        <f>IF('d_시나리오'!$J$4='d_시나리오'!$H$4,'d_시나리오'!$I$4,IF(K1198&lt;('d_시나리오'!$I$4-'d_시나리오'!$H$4)/('d_시나리오'!$J$4-'d_시나리오'!$H$4),'d_시나리오'!$H$4+SQRT(K1198*('d_시나리오'!$J$4-'d_시나리오'!$H$4)*('d_시나리오'!$I$4-'d_시나리오'!$H$4)),'d_시나리오'!$J$4-SQRT((1-K1198)*('d_시나리오'!$J$4-'d_시나리오'!$H$4)*('d_시나리오'!$J$4-'d_시나리오'!$I$4))))</f>
        <v/>
      </c>
      <c r="M1198">
        <f>RAND()</f>
        <v/>
      </c>
      <c r="N1198">
        <f>IF('d_시나리오'!$J$5='d_시나리오'!$H$5,'d_시나리오'!$I$5,IF(M1198&lt;('d_시나리오'!$I$5-'d_시나리오'!$H$5)/('d_시나리오'!$J$5-'d_시나리오'!$H$5),'d_시나리오'!$H$5+SQRT(M1198*('d_시나리오'!$J$5-'d_시나리오'!$H$5)*('d_시나리오'!$I$5-'d_시나리오'!$H$5)),'d_시나리오'!$J$5-SQRT((1-M1198)*('d_시나리오'!$J$5-'d_시나리오'!$H$5)*('d_시나리오'!$J$5-'d_시나리오'!$I$5))))</f>
        <v/>
      </c>
      <c r="O1198">
        <f>RAND()</f>
        <v/>
      </c>
      <c r="P1198">
        <f>IF('d_시나리오'!$J$6='d_시나리오'!$H$6,'d_시나리오'!$I$6,IF(O1198&lt;('d_시나리오'!$I$6-'d_시나리오'!$H$6)/('d_시나리오'!$J$6-'d_시나리오'!$H$6),'d_시나리오'!$H$6+SQRT(O1198*('d_시나리오'!$J$6-'d_시나리오'!$H$6)*('d_시나리오'!$I$6-'d_시나리오'!$H$6)),'d_시나리오'!$J$6-SQRT((1-O1198)*('d_시나리오'!$J$6-'d_시나리오'!$H$6)*('d_시나리오'!$J$6-'d_시나리오'!$I$6))))</f>
        <v/>
      </c>
      <c r="Q1198">
        <f>INDEX('d_분포'!$B$2:$B$57,RANDBETWEEN(1,56))</f>
        <v/>
      </c>
      <c r="R1198">
        <f>BETAINV(RAND(),5,5)</f>
        <v/>
      </c>
      <c r="S1198">
        <f>'d_고정'!$B$1*'6_기대효과'!$H$7*('d_시나리오'!$I$7/'d_고정'!$B$2)*B1198</f>
        <v/>
      </c>
      <c r="T1198">
        <f>S1198*D1198</f>
        <v/>
      </c>
      <c r="U1198">
        <f>S1198*F1198*H1198</f>
        <v/>
      </c>
      <c r="V1198">
        <f>S1198*F1198*(H1198-1)</f>
        <v/>
      </c>
      <c r="W1198">
        <f>U1198*J1198</f>
        <v/>
      </c>
      <c r="X1198">
        <f>T1198+W1198</f>
        <v/>
      </c>
      <c r="Y1198">
        <f>(T1198*E1198+W1198*L1198)*(1-R1198-'d_고정'!$B$13)</f>
        <v/>
      </c>
      <c r="Z1198">
        <f>(U1198*N1198*Q1198+'d_고정'!$B$3*('6_기대효과'!$H$7/8)*Q1198*'d_고정'!$B$10*P1198*('6_기대효과'!$K$7/'d_고정'!$B$9))*(1-R1198)</f>
        <v/>
      </c>
      <c r="AA1198">
        <f>W1198*L1198*(1-R1198-'d_고정'!$B$13)+U1198*MAX(N1198-'d_고정'!$B$10*P1198*('6_기대효과'!$K$7/'d_고정'!$B$9),0)*Q1198*(1-R1198)</f>
        <v/>
      </c>
      <c r="AB1198">
        <f>Y1198+Z1198</f>
        <v/>
      </c>
      <c r="AC1198">
        <f>Y1198/('d_고정'!$B$5*'6_기대효과'!$H$7/8)/'d_고정'!$B$6</f>
        <v/>
      </c>
      <c r="AD1198">
        <f>Y1198/('d_고정'!$B$8*'6_기대효과'!$H$7/8)</f>
        <v/>
      </c>
    </row>
    <row r="1199">
      <c r="A1199">
        <f>RAND()</f>
        <v/>
      </c>
      <c r="B1199">
        <f>IF('d_시나리오'!$J$2='d_시나리오'!$H$2,'d_시나리오'!$I$2,IF(A1199&lt;('d_시나리오'!$I$2-'d_시나리오'!$H$2)/('d_시나리오'!$J$2-'d_시나리오'!$H$2),'d_시나리오'!$H$2+SQRT(A1199*('d_시나리오'!$J$2-'d_시나리오'!$H$2)*('d_시나리오'!$I$2-'d_시나리오'!$H$2)),'d_시나리오'!$J$2-SQRT((1-A1199)*('d_시나리오'!$J$2-'d_시나리오'!$H$2)*('d_시나리오'!$J$2-'d_시나리오'!$I$2))))</f>
        <v/>
      </c>
      <c r="C1199">
        <f>RAND()</f>
        <v/>
      </c>
      <c r="D1199">
        <f>BETAINV(RAND(),IF(C1199&lt;'d_고정'!$B$26,'d_고정'!$B$23,'d_고정'!$B$16)+1,'d_고정'!$B$17-IF(C1199&lt;'d_고정'!$B$26,'d_고정'!$B$23,'d_고정'!$B$16)+1)*('d_고정'!$B$14+('d_고정'!$B$15-'d_고정'!$B$14)*RAND())</f>
        <v/>
      </c>
      <c r="E1199">
        <f>INDEX('d_분포'!$A$2:$A$28,RANDBETWEEN(1,27))</f>
        <v/>
      </c>
      <c r="F1199">
        <f>INDEX('d_분포'!$C$2:$C$5,RANDBETWEEN(1,4))*(0.9+0.2*RAND())</f>
        <v/>
      </c>
      <c r="G1199">
        <f>RAND()</f>
        <v/>
      </c>
      <c r="H1199">
        <f>(F1199+(1-F1199)*('d_고정'!$B$22*BETAINV(RAND(),IF(G1199&lt;'d_고정'!$B$26,'d_고정'!$B$25,'d_고정'!$B$20)+1,'d_고정'!$B$21-IF(G1199&lt;'d_고정'!$B$26,'d_고정'!$B$25,'d_고정'!$B$20)+1)+(1-'d_고정'!$B$22)*BETAINV(RAND(),IF(G1199&lt;'d_고정'!$B$26,'d_고정'!$B$24,'d_고정'!$B$18)+1,'d_고정'!$B$19-IF(G1199&lt;'d_고정'!$B$26,'d_고정'!$B$24,'d_고정'!$B$18)+1))*('d_고정'!$B$14+('d_고정'!$B$15-'d_고정'!$B$14)*RAND()))/F1199</f>
        <v/>
      </c>
      <c r="I1199">
        <f>RAND()</f>
        <v/>
      </c>
      <c r="J1199">
        <f>IF('d_시나리오'!$J$3='d_시나리오'!$H$3,'d_시나리오'!$I$3,IF(I1199&lt;('d_시나리오'!$I$3-'d_시나리오'!$H$3)/('d_시나리오'!$J$3-'d_시나리오'!$H$3),'d_시나리오'!$H$3+SQRT(I1199*('d_시나리오'!$J$3-'d_시나리오'!$H$3)*('d_시나리오'!$I$3-'d_시나리오'!$H$3)),'d_시나리오'!$J$3-SQRT((1-I1199)*('d_시나리오'!$J$3-'d_시나리오'!$H$3)*('d_시나리오'!$J$3-'d_시나리오'!$I$3))))</f>
        <v/>
      </c>
      <c r="K1199">
        <f>RAND()</f>
        <v/>
      </c>
      <c r="L1199">
        <f>IF('d_시나리오'!$J$4='d_시나리오'!$H$4,'d_시나리오'!$I$4,IF(K1199&lt;('d_시나리오'!$I$4-'d_시나리오'!$H$4)/('d_시나리오'!$J$4-'d_시나리오'!$H$4),'d_시나리오'!$H$4+SQRT(K1199*('d_시나리오'!$J$4-'d_시나리오'!$H$4)*('d_시나리오'!$I$4-'d_시나리오'!$H$4)),'d_시나리오'!$J$4-SQRT((1-K1199)*('d_시나리오'!$J$4-'d_시나리오'!$H$4)*('d_시나리오'!$J$4-'d_시나리오'!$I$4))))</f>
        <v/>
      </c>
      <c r="M1199">
        <f>RAND()</f>
        <v/>
      </c>
      <c r="N1199">
        <f>IF('d_시나리오'!$J$5='d_시나리오'!$H$5,'d_시나리오'!$I$5,IF(M1199&lt;('d_시나리오'!$I$5-'d_시나리오'!$H$5)/('d_시나리오'!$J$5-'d_시나리오'!$H$5),'d_시나리오'!$H$5+SQRT(M1199*('d_시나리오'!$J$5-'d_시나리오'!$H$5)*('d_시나리오'!$I$5-'d_시나리오'!$H$5)),'d_시나리오'!$J$5-SQRT((1-M1199)*('d_시나리오'!$J$5-'d_시나리오'!$H$5)*('d_시나리오'!$J$5-'d_시나리오'!$I$5))))</f>
        <v/>
      </c>
      <c r="O1199">
        <f>RAND()</f>
        <v/>
      </c>
      <c r="P1199">
        <f>IF('d_시나리오'!$J$6='d_시나리오'!$H$6,'d_시나리오'!$I$6,IF(O1199&lt;('d_시나리오'!$I$6-'d_시나리오'!$H$6)/('d_시나리오'!$J$6-'d_시나리오'!$H$6),'d_시나리오'!$H$6+SQRT(O1199*('d_시나리오'!$J$6-'d_시나리오'!$H$6)*('d_시나리오'!$I$6-'d_시나리오'!$H$6)),'d_시나리오'!$J$6-SQRT((1-O1199)*('d_시나리오'!$J$6-'d_시나리오'!$H$6)*('d_시나리오'!$J$6-'d_시나리오'!$I$6))))</f>
        <v/>
      </c>
      <c r="Q1199">
        <f>INDEX('d_분포'!$B$2:$B$57,RANDBETWEEN(1,56))</f>
        <v/>
      </c>
      <c r="R1199">
        <f>BETAINV(RAND(),5,5)</f>
        <v/>
      </c>
      <c r="S1199">
        <f>'d_고정'!$B$1*'6_기대효과'!$H$7*('d_시나리오'!$I$7/'d_고정'!$B$2)*B1199</f>
        <v/>
      </c>
      <c r="T1199">
        <f>S1199*D1199</f>
        <v/>
      </c>
      <c r="U1199">
        <f>S1199*F1199*H1199</f>
        <v/>
      </c>
      <c r="V1199">
        <f>S1199*F1199*(H1199-1)</f>
        <v/>
      </c>
      <c r="W1199">
        <f>U1199*J1199</f>
        <v/>
      </c>
      <c r="X1199">
        <f>T1199+W1199</f>
        <v/>
      </c>
      <c r="Y1199">
        <f>(T1199*E1199+W1199*L1199)*(1-R1199-'d_고정'!$B$13)</f>
        <v/>
      </c>
      <c r="Z1199">
        <f>(U1199*N1199*Q1199+'d_고정'!$B$3*('6_기대효과'!$H$7/8)*Q1199*'d_고정'!$B$10*P1199*('6_기대효과'!$K$7/'d_고정'!$B$9))*(1-R1199)</f>
        <v/>
      </c>
      <c r="AA1199">
        <f>W1199*L1199*(1-R1199-'d_고정'!$B$13)+U1199*MAX(N1199-'d_고정'!$B$10*P1199*('6_기대효과'!$K$7/'d_고정'!$B$9),0)*Q1199*(1-R1199)</f>
        <v/>
      </c>
      <c r="AB1199">
        <f>Y1199+Z1199</f>
        <v/>
      </c>
      <c r="AC1199">
        <f>Y1199/('d_고정'!$B$5*'6_기대효과'!$H$7/8)/'d_고정'!$B$6</f>
        <v/>
      </c>
      <c r="AD1199">
        <f>Y1199/('d_고정'!$B$8*'6_기대효과'!$H$7/8)</f>
        <v/>
      </c>
    </row>
    <row r="1200">
      <c r="A1200">
        <f>RAND()</f>
        <v/>
      </c>
      <c r="B1200">
        <f>IF('d_시나리오'!$J$2='d_시나리오'!$H$2,'d_시나리오'!$I$2,IF(A1200&lt;('d_시나리오'!$I$2-'d_시나리오'!$H$2)/('d_시나리오'!$J$2-'d_시나리오'!$H$2),'d_시나리오'!$H$2+SQRT(A1200*('d_시나리오'!$J$2-'d_시나리오'!$H$2)*('d_시나리오'!$I$2-'d_시나리오'!$H$2)),'d_시나리오'!$J$2-SQRT((1-A1200)*('d_시나리오'!$J$2-'d_시나리오'!$H$2)*('d_시나리오'!$J$2-'d_시나리오'!$I$2))))</f>
        <v/>
      </c>
      <c r="C1200">
        <f>RAND()</f>
        <v/>
      </c>
      <c r="D1200">
        <f>BETAINV(RAND(),IF(C1200&lt;'d_고정'!$B$26,'d_고정'!$B$23,'d_고정'!$B$16)+1,'d_고정'!$B$17-IF(C1200&lt;'d_고정'!$B$26,'d_고정'!$B$23,'d_고정'!$B$16)+1)*('d_고정'!$B$14+('d_고정'!$B$15-'d_고정'!$B$14)*RAND())</f>
        <v/>
      </c>
      <c r="E1200">
        <f>INDEX('d_분포'!$A$2:$A$28,RANDBETWEEN(1,27))</f>
        <v/>
      </c>
      <c r="F1200">
        <f>INDEX('d_분포'!$C$2:$C$5,RANDBETWEEN(1,4))*(0.9+0.2*RAND())</f>
        <v/>
      </c>
      <c r="G1200">
        <f>RAND()</f>
        <v/>
      </c>
      <c r="H1200">
        <f>(F1200+(1-F1200)*('d_고정'!$B$22*BETAINV(RAND(),IF(G1200&lt;'d_고정'!$B$26,'d_고정'!$B$25,'d_고정'!$B$20)+1,'d_고정'!$B$21-IF(G1200&lt;'d_고정'!$B$26,'d_고정'!$B$25,'d_고정'!$B$20)+1)+(1-'d_고정'!$B$22)*BETAINV(RAND(),IF(G1200&lt;'d_고정'!$B$26,'d_고정'!$B$24,'d_고정'!$B$18)+1,'d_고정'!$B$19-IF(G1200&lt;'d_고정'!$B$26,'d_고정'!$B$24,'d_고정'!$B$18)+1))*('d_고정'!$B$14+('d_고정'!$B$15-'d_고정'!$B$14)*RAND()))/F1200</f>
        <v/>
      </c>
      <c r="I1200">
        <f>RAND()</f>
        <v/>
      </c>
      <c r="J1200">
        <f>IF('d_시나리오'!$J$3='d_시나리오'!$H$3,'d_시나리오'!$I$3,IF(I1200&lt;('d_시나리오'!$I$3-'d_시나리오'!$H$3)/('d_시나리오'!$J$3-'d_시나리오'!$H$3),'d_시나리오'!$H$3+SQRT(I1200*('d_시나리오'!$J$3-'d_시나리오'!$H$3)*('d_시나리오'!$I$3-'d_시나리오'!$H$3)),'d_시나리오'!$J$3-SQRT((1-I1200)*('d_시나리오'!$J$3-'d_시나리오'!$H$3)*('d_시나리오'!$J$3-'d_시나리오'!$I$3))))</f>
        <v/>
      </c>
      <c r="K1200">
        <f>RAND()</f>
        <v/>
      </c>
      <c r="L1200">
        <f>IF('d_시나리오'!$J$4='d_시나리오'!$H$4,'d_시나리오'!$I$4,IF(K1200&lt;('d_시나리오'!$I$4-'d_시나리오'!$H$4)/('d_시나리오'!$J$4-'d_시나리오'!$H$4),'d_시나리오'!$H$4+SQRT(K1200*('d_시나리오'!$J$4-'d_시나리오'!$H$4)*('d_시나리오'!$I$4-'d_시나리오'!$H$4)),'d_시나리오'!$J$4-SQRT((1-K1200)*('d_시나리오'!$J$4-'d_시나리오'!$H$4)*('d_시나리오'!$J$4-'d_시나리오'!$I$4))))</f>
        <v/>
      </c>
      <c r="M1200">
        <f>RAND()</f>
        <v/>
      </c>
      <c r="N1200">
        <f>IF('d_시나리오'!$J$5='d_시나리오'!$H$5,'d_시나리오'!$I$5,IF(M1200&lt;('d_시나리오'!$I$5-'d_시나리오'!$H$5)/('d_시나리오'!$J$5-'d_시나리오'!$H$5),'d_시나리오'!$H$5+SQRT(M1200*('d_시나리오'!$J$5-'d_시나리오'!$H$5)*('d_시나리오'!$I$5-'d_시나리오'!$H$5)),'d_시나리오'!$J$5-SQRT((1-M1200)*('d_시나리오'!$J$5-'d_시나리오'!$H$5)*('d_시나리오'!$J$5-'d_시나리오'!$I$5))))</f>
        <v/>
      </c>
      <c r="O1200">
        <f>RAND()</f>
        <v/>
      </c>
      <c r="P1200">
        <f>IF('d_시나리오'!$J$6='d_시나리오'!$H$6,'d_시나리오'!$I$6,IF(O1200&lt;('d_시나리오'!$I$6-'d_시나리오'!$H$6)/('d_시나리오'!$J$6-'d_시나리오'!$H$6),'d_시나리오'!$H$6+SQRT(O1200*('d_시나리오'!$J$6-'d_시나리오'!$H$6)*('d_시나리오'!$I$6-'d_시나리오'!$H$6)),'d_시나리오'!$J$6-SQRT((1-O1200)*('d_시나리오'!$J$6-'d_시나리오'!$H$6)*('d_시나리오'!$J$6-'d_시나리오'!$I$6))))</f>
        <v/>
      </c>
      <c r="Q1200">
        <f>INDEX('d_분포'!$B$2:$B$57,RANDBETWEEN(1,56))</f>
        <v/>
      </c>
      <c r="R1200">
        <f>BETAINV(RAND(),5,5)</f>
        <v/>
      </c>
      <c r="S1200">
        <f>'d_고정'!$B$1*'6_기대효과'!$H$7*('d_시나리오'!$I$7/'d_고정'!$B$2)*B1200</f>
        <v/>
      </c>
      <c r="T1200">
        <f>S1200*D1200</f>
        <v/>
      </c>
      <c r="U1200">
        <f>S1200*F1200*H1200</f>
        <v/>
      </c>
      <c r="V1200">
        <f>S1200*F1200*(H1200-1)</f>
        <v/>
      </c>
      <c r="W1200">
        <f>U1200*J1200</f>
        <v/>
      </c>
      <c r="X1200">
        <f>T1200+W1200</f>
        <v/>
      </c>
      <c r="Y1200">
        <f>(T1200*E1200+W1200*L1200)*(1-R1200-'d_고정'!$B$13)</f>
        <v/>
      </c>
      <c r="Z1200">
        <f>(U1200*N1200*Q1200+'d_고정'!$B$3*('6_기대효과'!$H$7/8)*Q1200*'d_고정'!$B$10*P1200*('6_기대효과'!$K$7/'d_고정'!$B$9))*(1-R1200)</f>
        <v/>
      </c>
      <c r="AA1200">
        <f>W1200*L1200*(1-R1200-'d_고정'!$B$13)+U1200*MAX(N1200-'d_고정'!$B$10*P1200*('6_기대효과'!$K$7/'d_고정'!$B$9),0)*Q1200*(1-R1200)</f>
        <v/>
      </c>
      <c r="AB1200">
        <f>Y1200+Z1200</f>
        <v/>
      </c>
      <c r="AC1200">
        <f>Y1200/('d_고정'!$B$5*'6_기대효과'!$H$7/8)/'d_고정'!$B$6</f>
        <v/>
      </c>
      <c r="AD1200">
        <f>Y1200/('d_고정'!$B$8*'6_기대효과'!$H$7/8)</f>
        <v/>
      </c>
    </row>
    <row r="1201">
      <c r="A1201">
        <f>RAND()</f>
        <v/>
      </c>
      <c r="B1201">
        <f>IF('d_시나리오'!$J$2='d_시나리오'!$H$2,'d_시나리오'!$I$2,IF(A1201&lt;('d_시나리오'!$I$2-'d_시나리오'!$H$2)/('d_시나리오'!$J$2-'d_시나리오'!$H$2),'d_시나리오'!$H$2+SQRT(A1201*('d_시나리오'!$J$2-'d_시나리오'!$H$2)*('d_시나리오'!$I$2-'d_시나리오'!$H$2)),'d_시나리오'!$J$2-SQRT((1-A1201)*('d_시나리오'!$J$2-'d_시나리오'!$H$2)*('d_시나리오'!$J$2-'d_시나리오'!$I$2))))</f>
        <v/>
      </c>
      <c r="C1201">
        <f>RAND()</f>
        <v/>
      </c>
      <c r="D1201">
        <f>BETAINV(RAND(),IF(C1201&lt;'d_고정'!$B$26,'d_고정'!$B$23,'d_고정'!$B$16)+1,'d_고정'!$B$17-IF(C1201&lt;'d_고정'!$B$26,'d_고정'!$B$23,'d_고정'!$B$16)+1)*('d_고정'!$B$14+('d_고정'!$B$15-'d_고정'!$B$14)*RAND())</f>
        <v/>
      </c>
      <c r="E1201">
        <f>INDEX('d_분포'!$A$2:$A$28,RANDBETWEEN(1,27))</f>
        <v/>
      </c>
      <c r="F1201">
        <f>INDEX('d_분포'!$C$2:$C$5,RANDBETWEEN(1,4))*(0.9+0.2*RAND())</f>
        <v/>
      </c>
      <c r="G1201">
        <f>RAND()</f>
        <v/>
      </c>
      <c r="H1201">
        <f>(F1201+(1-F1201)*('d_고정'!$B$22*BETAINV(RAND(),IF(G1201&lt;'d_고정'!$B$26,'d_고정'!$B$25,'d_고정'!$B$20)+1,'d_고정'!$B$21-IF(G1201&lt;'d_고정'!$B$26,'d_고정'!$B$25,'d_고정'!$B$20)+1)+(1-'d_고정'!$B$22)*BETAINV(RAND(),IF(G1201&lt;'d_고정'!$B$26,'d_고정'!$B$24,'d_고정'!$B$18)+1,'d_고정'!$B$19-IF(G1201&lt;'d_고정'!$B$26,'d_고정'!$B$24,'d_고정'!$B$18)+1))*('d_고정'!$B$14+('d_고정'!$B$15-'d_고정'!$B$14)*RAND()))/F1201</f>
        <v/>
      </c>
      <c r="I1201">
        <f>RAND()</f>
        <v/>
      </c>
      <c r="J1201">
        <f>IF('d_시나리오'!$J$3='d_시나리오'!$H$3,'d_시나리오'!$I$3,IF(I1201&lt;('d_시나리오'!$I$3-'d_시나리오'!$H$3)/('d_시나리오'!$J$3-'d_시나리오'!$H$3),'d_시나리오'!$H$3+SQRT(I1201*('d_시나리오'!$J$3-'d_시나리오'!$H$3)*('d_시나리오'!$I$3-'d_시나리오'!$H$3)),'d_시나리오'!$J$3-SQRT((1-I1201)*('d_시나리오'!$J$3-'d_시나리오'!$H$3)*('d_시나리오'!$J$3-'d_시나리오'!$I$3))))</f>
        <v/>
      </c>
      <c r="K1201">
        <f>RAND()</f>
        <v/>
      </c>
      <c r="L1201">
        <f>IF('d_시나리오'!$J$4='d_시나리오'!$H$4,'d_시나리오'!$I$4,IF(K1201&lt;('d_시나리오'!$I$4-'d_시나리오'!$H$4)/('d_시나리오'!$J$4-'d_시나리오'!$H$4),'d_시나리오'!$H$4+SQRT(K1201*('d_시나리오'!$J$4-'d_시나리오'!$H$4)*('d_시나리오'!$I$4-'d_시나리오'!$H$4)),'d_시나리오'!$J$4-SQRT((1-K1201)*('d_시나리오'!$J$4-'d_시나리오'!$H$4)*('d_시나리오'!$J$4-'d_시나리오'!$I$4))))</f>
        <v/>
      </c>
      <c r="M1201">
        <f>RAND()</f>
        <v/>
      </c>
      <c r="N1201">
        <f>IF('d_시나리오'!$J$5='d_시나리오'!$H$5,'d_시나리오'!$I$5,IF(M1201&lt;('d_시나리오'!$I$5-'d_시나리오'!$H$5)/('d_시나리오'!$J$5-'d_시나리오'!$H$5),'d_시나리오'!$H$5+SQRT(M1201*('d_시나리오'!$J$5-'d_시나리오'!$H$5)*('d_시나리오'!$I$5-'d_시나리오'!$H$5)),'d_시나리오'!$J$5-SQRT((1-M1201)*('d_시나리오'!$J$5-'d_시나리오'!$H$5)*('d_시나리오'!$J$5-'d_시나리오'!$I$5))))</f>
        <v/>
      </c>
      <c r="O1201">
        <f>RAND()</f>
        <v/>
      </c>
      <c r="P1201">
        <f>IF('d_시나리오'!$J$6='d_시나리오'!$H$6,'d_시나리오'!$I$6,IF(O1201&lt;('d_시나리오'!$I$6-'d_시나리오'!$H$6)/('d_시나리오'!$J$6-'d_시나리오'!$H$6),'d_시나리오'!$H$6+SQRT(O1201*('d_시나리오'!$J$6-'d_시나리오'!$H$6)*('d_시나리오'!$I$6-'d_시나리오'!$H$6)),'d_시나리오'!$J$6-SQRT((1-O1201)*('d_시나리오'!$J$6-'d_시나리오'!$H$6)*('d_시나리오'!$J$6-'d_시나리오'!$I$6))))</f>
        <v/>
      </c>
      <c r="Q1201">
        <f>INDEX('d_분포'!$B$2:$B$57,RANDBETWEEN(1,56))</f>
        <v/>
      </c>
      <c r="R1201">
        <f>BETAINV(RAND(),5,5)</f>
        <v/>
      </c>
      <c r="S1201">
        <f>'d_고정'!$B$1*'6_기대효과'!$H$7*('d_시나리오'!$I$7/'d_고정'!$B$2)*B1201</f>
        <v/>
      </c>
      <c r="T1201">
        <f>S1201*D1201</f>
        <v/>
      </c>
      <c r="U1201">
        <f>S1201*F1201*H1201</f>
        <v/>
      </c>
      <c r="V1201">
        <f>S1201*F1201*(H1201-1)</f>
        <v/>
      </c>
      <c r="W1201">
        <f>U1201*J1201</f>
        <v/>
      </c>
      <c r="X1201">
        <f>T1201+W1201</f>
        <v/>
      </c>
      <c r="Y1201">
        <f>(T1201*E1201+W1201*L1201)*(1-R1201-'d_고정'!$B$13)</f>
        <v/>
      </c>
      <c r="Z1201">
        <f>(U1201*N1201*Q1201+'d_고정'!$B$3*('6_기대효과'!$H$7/8)*Q1201*'d_고정'!$B$10*P1201*('6_기대효과'!$K$7/'d_고정'!$B$9))*(1-R1201)</f>
        <v/>
      </c>
      <c r="AA1201">
        <f>W1201*L1201*(1-R1201-'d_고정'!$B$13)+U1201*MAX(N1201-'d_고정'!$B$10*P1201*('6_기대효과'!$K$7/'d_고정'!$B$9),0)*Q1201*(1-R1201)</f>
        <v/>
      </c>
      <c r="AB1201">
        <f>Y1201+Z1201</f>
        <v/>
      </c>
      <c r="AC1201">
        <f>Y1201/('d_고정'!$B$5*'6_기대효과'!$H$7/8)/'d_고정'!$B$6</f>
        <v/>
      </c>
      <c r="AD1201">
        <f>Y1201/('d_고정'!$B$8*'6_기대효과'!$H$7/8)</f>
        <v/>
      </c>
    </row>
    <row r="1202">
      <c r="A1202">
        <f>RAND()</f>
        <v/>
      </c>
      <c r="B1202">
        <f>IF('d_시나리오'!$J$2='d_시나리오'!$H$2,'d_시나리오'!$I$2,IF(A1202&lt;('d_시나리오'!$I$2-'d_시나리오'!$H$2)/('d_시나리오'!$J$2-'d_시나리오'!$H$2),'d_시나리오'!$H$2+SQRT(A1202*('d_시나리오'!$J$2-'d_시나리오'!$H$2)*('d_시나리오'!$I$2-'d_시나리오'!$H$2)),'d_시나리오'!$J$2-SQRT((1-A1202)*('d_시나리오'!$J$2-'d_시나리오'!$H$2)*('d_시나리오'!$J$2-'d_시나리오'!$I$2))))</f>
        <v/>
      </c>
      <c r="C1202">
        <f>RAND()</f>
        <v/>
      </c>
      <c r="D1202">
        <f>BETAINV(RAND(),IF(C1202&lt;'d_고정'!$B$26,'d_고정'!$B$23,'d_고정'!$B$16)+1,'d_고정'!$B$17-IF(C1202&lt;'d_고정'!$B$26,'d_고정'!$B$23,'d_고정'!$B$16)+1)*('d_고정'!$B$14+('d_고정'!$B$15-'d_고정'!$B$14)*RAND())</f>
        <v/>
      </c>
      <c r="E1202">
        <f>INDEX('d_분포'!$A$2:$A$28,RANDBETWEEN(1,27))</f>
        <v/>
      </c>
      <c r="F1202">
        <f>INDEX('d_분포'!$C$2:$C$5,RANDBETWEEN(1,4))*(0.9+0.2*RAND())</f>
        <v/>
      </c>
      <c r="G1202">
        <f>RAND()</f>
        <v/>
      </c>
      <c r="H1202">
        <f>(F1202+(1-F1202)*('d_고정'!$B$22*BETAINV(RAND(),IF(G1202&lt;'d_고정'!$B$26,'d_고정'!$B$25,'d_고정'!$B$20)+1,'d_고정'!$B$21-IF(G1202&lt;'d_고정'!$B$26,'d_고정'!$B$25,'d_고정'!$B$20)+1)+(1-'d_고정'!$B$22)*BETAINV(RAND(),IF(G1202&lt;'d_고정'!$B$26,'d_고정'!$B$24,'d_고정'!$B$18)+1,'d_고정'!$B$19-IF(G1202&lt;'d_고정'!$B$26,'d_고정'!$B$24,'d_고정'!$B$18)+1))*('d_고정'!$B$14+('d_고정'!$B$15-'d_고정'!$B$14)*RAND()))/F1202</f>
        <v/>
      </c>
      <c r="I1202">
        <f>RAND()</f>
        <v/>
      </c>
      <c r="J1202">
        <f>IF('d_시나리오'!$J$3='d_시나리오'!$H$3,'d_시나리오'!$I$3,IF(I1202&lt;('d_시나리오'!$I$3-'d_시나리오'!$H$3)/('d_시나리오'!$J$3-'d_시나리오'!$H$3),'d_시나리오'!$H$3+SQRT(I1202*('d_시나리오'!$J$3-'d_시나리오'!$H$3)*('d_시나리오'!$I$3-'d_시나리오'!$H$3)),'d_시나리오'!$J$3-SQRT((1-I1202)*('d_시나리오'!$J$3-'d_시나리오'!$H$3)*('d_시나리오'!$J$3-'d_시나리오'!$I$3))))</f>
        <v/>
      </c>
      <c r="K1202">
        <f>RAND()</f>
        <v/>
      </c>
      <c r="L1202">
        <f>IF('d_시나리오'!$J$4='d_시나리오'!$H$4,'d_시나리오'!$I$4,IF(K1202&lt;('d_시나리오'!$I$4-'d_시나리오'!$H$4)/('d_시나리오'!$J$4-'d_시나리오'!$H$4),'d_시나리오'!$H$4+SQRT(K1202*('d_시나리오'!$J$4-'d_시나리오'!$H$4)*('d_시나리오'!$I$4-'d_시나리오'!$H$4)),'d_시나리오'!$J$4-SQRT((1-K1202)*('d_시나리오'!$J$4-'d_시나리오'!$H$4)*('d_시나리오'!$J$4-'d_시나리오'!$I$4))))</f>
        <v/>
      </c>
      <c r="M1202">
        <f>RAND()</f>
        <v/>
      </c>
      <c r="N1202">
        <f>IF('d_시나리오'!$J$5='d_시나리오'!$H$5,'d_시나리오'!$I$5,IF(M1202&lt;('d_시나리오'!$I$5-'d_시나리오'!$H$5)/('d_시나리오'!$J$5-'d_시나리오'!$H$5),'d_시나리오'!$H$5+SQRT(M1202*('d_시나리오'!$J$5-'d_시나리오'!$H$5)*('d_시나리오'!$I$5-'d_시나리오'!$H$5)),'d_시나리오'!$J$5-SQRT((1-M1202)*('d_시나리오'!$J$5-'d_시나리오'!$H$5)*('d_시나리오'!$J$5-'d_시나리오'!$I$5))))</f>
        <v/>
      </c>
      <c r="O1202">
        <f>RAND()</f>
        <v/>
      </c>
      <c r="P1202">
        <f>IF('d_시나리오'!$J$6='d_시나리오'!$H$6,'d_시나리오'!$I$6,IF(O1202&lt;('d_시나리오'!$I$6-'d_시나리오'!$H$6)/('d_시나리오'!$J$6-'d_시나리오'!$H$6),'d_시나리오'!$H$6+SQRT(O1202*('d_시나리오'!$J$6-'d_시나리오'!$H$6)*('d_시나리오'!$I$6-'d_시나리오'!$H$6)),'d_시나리오'!$J$6-SQRT((1-O1202)*('d_시나리오'!$J$6-'d_시나리오'!$H$6)*('d_시나리오'!$J$6-'d_시나리오'!$I$6))))</f>
        <v/>
      </c>
      <c r="Q1202">
        <f>INDEX('d_분포'!$B$2:$B$57,RANDBETWEEN(1,56))</f>
        <v/>
      </c>
      <c r="R1202">
        <f>BETAINV(RAND(),5,5)</f>
        <v/>
      </c>
      <c r="S1202">
        <f>'d_고정'!$B$1*'6_기대효과'!$H$7*('d_시나리오'!$I$7/'d_고정'!$B$2)*B1202</f>
        <v/>
      </c>
      <c r="T1202">
        <f>S1202*D1202</f>
        <v/>
      </c>
      <c r="U1202">
        <f>S1202*F1202*H1202</f>
        <v/>
      </c>
      <c r="V1202">
        <f>S1202*F1202*(H1202-1)</f>
        <v/>
      </c>
      <c r="W1202">
        <f>U1202*J1202</f>
        <v/>
      </c>
      <c r="X1202">
        <f>T1202+W1202</f>
        <v/>
      </c>
      <c r="Y1202">
        <f>(T1202*E1202+W1202*L1202)*(1-R1202-'d_고정'!$B$13)</f>
        <v/>
      </c>
      <c r="Z1202">
        <f>(U1202*N1202*Q1202+'d_고정'!$B$3*('6_기대효과'!$H$7/8)*Q1202*'d_고정'!$B$10*P1202*('6_기대효과'!$K$7/'d_고정'!$B$9))*(1-R1202)</f>
        <v/>
      </c>
      <c r="AA1202">
        <f>W1202*L1202*(1-R1202-'d_고정'!$B$13)+U1202*MAX(N1202-'d_고정'!$B$10*P1202*('6_기대효과'!$K$7/'d_고정'!$B$9),0)*Q1202*(1-R1202)</f>
        <v/>
      </c>
      <c r="AB1202">
        <f>Y1202+Z1202</f>
        <v/>
      </c>
      <c r="AC1202">
        <f>Y1202/('d_고정'!$B$5*'6_기대효과'!$H$7/8)/'d_고정'!$B$6</f>
        <v/>
      </c>
      <c r="AD1202">
        <f>Y1202/('d_고정'!$B$8*'6_기대효과'!$H$7/8)</f>
        <v/>
      </c>
    </row>
    <row r="1203">
      <c r="A1203">
        <f>RAND()</f>
        <v/>
      </c>
      <c r="B1203">
        <f>IF('d_시나리오'!$J$2='d_시나리오'!$H$2,'d_시나리오'!$I$2,IF(A1203&lt;('d_시나리오'!$I$2-'d_시나리오'!$H$2)/('d_시나리오'!$J$2-'d_시나리오'!$H$2),'d_시나리오'!$H$2+SQRT(A1203*('d_시나리오'!$J$2-'d_시나리오'!$H$2)*('d_시나리오'!$I$2-'d_시나리오'!$H$2)),'d_시나리오'!$J$2-SQRT((1-A1203)*('d_시나리오'!$J$2-'d_시나리오'!$H$2)*('d_시나리오'!$J$2-'d_시나리오'!$I$2))))</f>
        <v/>
      </c>
      <c r="C1203">
        <f>RAND()</f>
        <v/>
      </c>
      <c r="D1203">
        <f>BETAINV(RAND(),IF(C1203&lt;'d_고정'!$B$26,'d_고정'!$B$23,'d_고정'!$B$16)+1,'d_고정'!$B$17-IF(C1203&lt;'d_고정'!$B$26,'d_고정'!$B$23,'d_고정'!$B$16)+1)*('d_고정'!$B$14+('d_고정'!$B$15-'d_고정'!$B$14)*RAND())</f>
        <v/>
      </c>
      <c r="E1203">
        <f>INDEX('d_분포'!$A$2:$A$28,RANDBETWEEN(1,27))</f>
        <v/>
      </c>
      <c r="F1203">
        <f>INDEX('d_분포'!$C$2:$C$5,RANDBETWEEN(1,4))*(0.9+0.2*RAND())</f>
        <v/>
      </c>
      <c r="G1203">
        <f>RAND()</f>
        <v/>
      </c>
      <c r="H1203">
        <f>(F1203+(1-F1203)*('d_고정'!$B$22*BETAINV(RAND(),IF(G1203&lt;'d_고정'!$B$26,'d_고정'!$B$25,'d_고정'!$B$20)+1,'d_고정'!$B$21-IF(G1203&lt;'d_고정'!$B$26,'d_고정'!$B$25,'d_고정'!$B$20)+1)+(1-'d_고정'!$B$22)*BETAINV(RAND(),IF(G1203&lt;'d_고정'!$B$26,'d_고정'!$B$24,'d_고정'!$B$18)+1,'d_고정'!$B$19-IF(G1203&lt;'d_고정'!$B$26,'d_고정'!$B$24,'d_고정'!$B$18)+1))*('d_고정'!$B$14+('d_고정'!$B$15-'d_고정'!$B$14)*RAND()))/F1203</f>
        <v/>
      </c>
      <c r="I1203">
        <f>RAND()</f>
        <v/>
      </c>
      <c r="J1203">
        <f>IF('d_시나리오'!$J$3='d_시나리오'!$H$3,'d_시나리오'!$I$3,IF(I1203&lt;('d_시나리오'!$I$3-'d_시나리오'!$H$3)/('d_시나리오'!$J$3-'d_시나리오'!$H$3),'d_시나리오'!$H$3+SQRT(I1203*('d_시나리오'!$J$3-'d_시나리오'!$H$3)*('d_시나리오'!$I$3-'d_시나리오'!$H$3)),'d_시나리오'!$J$3-SQRT((1-I1203)*('d_시나리오'!$J$3-'d_시나리오'!$H$3)*('d_시나리오'!$J$3-'d_시나리오'!$I$3))))</f>
        <v/>
      </c>
      <c r="K1203">
        <f>RAND()</f>
        <v/>
      </c>
      <c r="L1203">
        <f>IF('d_시나리오'!$J$4='d_시나리오'!$H$4,'d_시나리오'!$I$4,IF(K1203&lt;('d_시나리오'!$I$4-'d_시나리오'!$H$4)/('d_시나리오'!$J$4-'d_시나리오'!$H$4),'d_시나리오'!$H$4+SQRT(K1203*('d_시나리오'!$J$4-'d_시나리오'!$H$4)*('d_시나리오'!$I$4-'d_시나리오'!$H$4)),'d_시나리오'!$J$4-SQRT((1-K1203)*('d_시나리오'!$J$4-'d_시나리오'!$H$4)*('d_시나리오'!$J$4-'d_시나리오'!$I$4))))</f>
        <v/>
      </c>
      <c r="M1203">
        <f>RAND()</f>
        <v/>
      </c>
      <c r="N1203">
        <f>IF('d_시나리오'!$J$5='d_시나리오'!$H$5,'d_시나리오'!$I$5,IF(M1203&lt;('d_시나리오'!$I$5-'d_시나리오'!$H$5)/('d_시나리오'!$J$5-'d_시나리오'!$H$5),'d_시나리오'!$H$5+SQRT(M1203*('d_시나리오'!$J$5-'d_시나리오'!$H$5)*('d_시나리오'!$I$5-'d_시나리오'!$H$5)),'d_시나리오'!$J$5-SQRT((1-M1203)*('d_시나리오'!$J$5-'d_시나리오'!$H$5)*('d_시나리오'!$J$5-'d_시나리오'!$I$5))))</f>
        <v/>
      </c>
      <c r="O1203">
        <f>RAND()</f>
        <v/>
      </c>
      <c r="P1203">
        <f>IF('d_시나리오'!$J$6='d_시나리오'!$H$6,'d_시나리오'!$I$6,IF(O1203&lt;('d_시나리오'!$I$6-'d_시나리오'!$H$6)/('d_시나리오'!$J$6-'d_시나리오'!$H$6),'d_시나리오'!$H$6+SQRT(O1203*('d_시나리오'!$J$6-'d_시나리오'!$H$6)*('d_시나리오'!$I$6-'d_시나리오'!$H$6)),'d_시나리오'!$J$6-SQRT((1-O1203)*('d_시나리오'!$J$6-'d_시나리오'!$H$6)*('d_시나리오'!$J$6-'d_시나리오'!$I$6))))</f>
        <v/>
      </c>
      <c r="Q1203">
        <f>INDEX('d_분포'!$B$2:$B$57,RANDBETWEEN(1,56))</f>
        <v/>
      </c>
      <c r="R1203">
        <f>BETAINV(RAND(),5,5)</f>
        <v/>
      </c>
      <c r="S1203">
        <f>'d_고정'!$B$1*'6_기대효과'!$H$7*('d_시나리오'!$I$7/'d_고정'!$B$2)*B1203</f>
        <v/>
      </c>
      <c r="T1203">
        <f>S1203*D1203</f>
        <v/>
      </c>
      <c r="U1203">
        <f>S1203*F1203*H1203</f>
        <v/>
      </c>
      <c r="V1203">
        <f>S1203*F1203*(H1203-1)</f>
        <v/>
      </c>
      <c r="W1203">
        <f>U1203*J1203</f>
        <v/>
      </c>
      <c r="X1203">
        <f>T1203+W1203</f>
        <v/>
      </c>
      <c r="Y1203">
        <f>(T1203*E1203+W1203*L1203)*(1-R1203-'d_고정'!$B$13)</f>
        <v/>
      </c>
      <c r="Z1203">
        <f>(U1203*N1203*Q1203+'d_고정'!$B$3*('6_기대효과'!$H$7/8)*Q1203*'d_고정'!$B$10*P1203*('6_기대효과'!$K$7/'d_고정'!$B$9))*(1-R1203)</f>
        <v/>
      </c>
      <c r="AA1203">
        <f>W1203*L1203*(1-R1203-'d_고정'!$B$13)+U1203*MAX(N1203-'d_고정'!$B$10*P1203*('6_기대효과'!$K$7/'d_고정'!$B$9),0)*Q1203*(1-R1203)</f>
        <v/>
      </c>
      <c r="AB1203">
        <f>Y1203+Z1203</f>
        <v/>
      </c>
      <c r="AC1203">
        <f>Y1203/('d_고정'!$B$5*'6_기대효과'!$H$7/8)/'d_고정'!$B$6</f>
        <v/>
      </c>
      <c r="AD1203">
        <f>Y1203/('d_고정'!$B$8*'6_기대효과'!$H$7/8)</f>
        <v/>
      </c>
    </row>
    <row r="1204">
      <c r="A1204">
        <f>RAND()</f>
        <v/>
      </c>
      <c r="B1204">
        <f>IF('d_시나리오'!$J$2='d_시나리오'!$H$2,'d_시나리오'!$I$2,IF(A1204&lt;('d_시나리오'!$I$2-'d_시나리오'!$H$2)/('d_시나리오'!$J$2-'d_시나리오'!$H$2),'d_시나리오'!$H$2+SQRT(A1204*('d_시나리오'!$J$2-'d_시나리오'!$H$2)*('d_시나리오'!$I$2-'d_시나리오'!$H$2)),'d_시나리오'!$J$2-SQRT((1-A1204)*('d_시나리오'!$J$2-'d_시나리오'!$H$2)*('d_시나리오'!$J$2-'d_시나리오'!$I$2))))</f>
        <v/>
      </c>
      <c r="C1204">
        <f>RAND()</f>
        <v/>
      </c>
      <c r="D1204">
        <f>BETAINV(RAND(),IF(C1204&lt;'d_고정'!$B$26,'d_고정'!$B$23,'d_고정'!$B$16)+1,'d_고정'!$B$17-IF(C1204&lt;'d_고정'!$B$26,'d_고정'!$B$23,'d_고정'!$B$16)+1)*('d_고정'!$B$14+('d_고정'!$B$15-'d_고정'!$B$14)*RAND())</f>
        <v/>
      </c>
      <c r="E1204">
        <f>INDEX('d_분포'!$A$2:$A$28,RANDBETWEEN(1,27))</f>
        <v/>
      </c>
      <c r="F1204">
        <f>INDEX('d_분포'!$C$2:$C$5,RANDBETWEEN(1,4))*(0.9+0.2*RAND())</f>
        <v/>
      </c>
      <c r="G1204">
        <f>RAND()</f>
        <v/>
      </c>
      <c r="H1204">
        <f>(F1204+(1-F1204)*('d_고정'!$B$22*BETAINV(RAND(),IF(G1204&lt;'d_고정'!$B$26,'d_고정'!$B$25,'d_고정'!$B$20)+1,'d_고정'!$B$21-IF(G1204&lt;'d_고정'!$B$26,'d_고정'!$B$25,'d_고정'!$B$20)+1)+(1-'d_고정'!$B$22)*BETAINV(RAND(),IF(G1204&lt;'d_고정'!$B$26,'d_고정'!$B$24,'d_고정'!$B$18)+1,'d_고정'!$B$19-IF(G1204&lt;'d_고정'!$B$26,'d_고정'!$B$24,'d_고정'!$B$18)+1))*('d_고정'!$B$14+('d_고정'!$B$15-'d_고정'!$B$14)*RAND()))/F1204</f>
        <v/>
      </c>
      <c r="I1204">
        <f>RAND()</f>
        <v/>
      </c>
      <c r="J1204">
        <f>IF('d_시나리오'!$J$3='d_시나리오'!$H$3,'d_시나리오'!$I$3,IF(I1204&lt;('d_시나리오'!$I$3-'d_시나리오'!$H$3)/('d_시나리오'!$J$3-'d_시나리오'!$H$3),'d_시나리오'!$H$3+SQRT(I1204*('d_시나리오'!$J$3-'d_시나리오'!$H$3)*('d_시나리오'!$I$3-'d_시나리오'!$H$3)),'d_시나리오'!$J$3-SQRT((1-I1204)*('d_시나리오'!$J$3-'d_시나리오'!$H$3)*('d_시나리오'!$J$3-'d_시나리오'!$I$3))))</f>
        <v/>
      </c>
      <c r="K1204">
        <f>RAND()</f>
        <v/>
      </c>
      <c r="L1204">
        <f>IF('d_시나리오'!$J$4='d_시나리오'!$H$4,'d_시나리오'!$I$4,IF(K1204&lt;('d_시나리오'!$I$4-'d_시나리오'!$H$4)/('d_시나리오'!$J$4-'d_시나리오'!$H$4),'d_시나리오'!$H$4+SQRT(K1204*('d_시나리오'!$J$4-'d_시나리오'!$H$4)*('d_시나리오'!$I$4-'d_시나리오'!$H$4)),'d_시나리오'!$J$4-SQRT((1-K1204)*('d_시나리오'!$J$4-'d_시나리오'!$H$4)*('d_시나리오'!$J$4-'d_시나리오'!$I$4))))</f>
        <v/>
      </c>
      <c r="M1204">
        <f>RAND()</f>
        <v/>
      </c>
      <c r="N1204">
        <f>IF('d_시나리오'!$J$5='d_시나리오'!$H$5,'d_시나리오'!$I$5,IF(M1204&lt;('d_시나리오'!$I$5-'d_시나리오'!$H$5)/('d_시나리오'!$J$5-'d_시나리오'!$H$5),'d_시나리오'!$H$5+SQRT(M1204*('d_시나리오'!$J$5-'d_시나리오'!$H$5)*('d_시나리오'!$I$5-'d_시나리오'!$H$5)),'d_시나리오'!$J$5-SQRT((1-M1204)*('d_시나리오'!$J$5-'d_시나리오'!$H$5)*('d_시나리오'!$J$5-'d_시나리오'!$I$5))))</f>
        <v/>
      </c>
      <c r="O1204">
        <f>RAND()</f>
        <v/>
      </c>
      <c r="P1204">
        <f>IF('d_시나리오'!$J$6='d_시나리오'!$H$6,'d_시나리오'!$I$6,IF(O1204&lt;('d_시나리오'!$I$6-'d_시나리오'!$H$6)/('d_시나리오'!$J$6-'d_시나리오'!$H$6),'d_시나리오'!$H$6+SQRT(O1204*('d_시나리오'!$J$6-'d_시나리오'!$H$6)*('d_시나리오'!$I$6-'d_시나리오'!$H$6)),'d_시나리오'!$J$6-SQRT((1-O1204)*('d_시나리오'!$J$6-'d_시나리오'!$H$6)*('d_시나리오'!$J$6-'d_시나리오'!$I$6))))</f>
        <v/>
      </c>
      <c r="Q1204">
        <f>INDEX('d_분포'!$B$2:$B$57,RANDBETWEEN(1,56))</f>
        <v/>
      </c>
      <c r="R1204">
        <f>BETAINV(RAND(),5,5)</f>
        <v/>
      </c>
      <c r="S1204">
        <f>'d_고정'!$B$1*'6_기대효과'!$H$7*('d_시나리오'!$I$7/'d_고정'!$B$2)*B1204</f>
        <v/>
      </c>
      <c r="T1204">
        <f>S1204*D1204</f>
        <v/>
      </c>
      <c r="U1204">
        <f>S1204*F1204*H1204</f>
        <v/>
      </c>
      <c r="V1204">
        <f>S1204*F1204*(H1204-1)</f>
        <v/>
      </c>
      <c r="W1204">
        <f>U1204*J1204</f>
        <v/>
      </c>
      <c r="X1204">
        <f>T1204+W1204</f>
        <v/>
      </c>
      <c r="Y1204">
        <f>(T1204*E1204+W1204*L1204)*(1-R1204-'d_고정'!$B$13)</f>
        <v/>
      </c>
      <c r="Z1204">
        <f>(U1204*N1204*Q1204+'d_고정'!$B$3*('6_기대효과'!$H$7/8)*Q1204*'d_고정'!$B$10*P1204*('6_기대효과'!$K$7/'d_고정'!$B$9))*(1-R1204)</f>
        <v/>
      </c>
      <c r="AA1204">
        <f>W1204*L1204*(1-R1204-'d_고정'!$B$13)+U1204*MAX(N1204-'d_고정'!$B$10*P1204*('6_기대효과'!$K$7/'d_고정'!$B$9),0)*Q1204*(1-R1204)</f>
        <v/>
      </c>
      <c r="AB1204">
        <f>Y1204+Z1204</f>
        <v/>
      </c>
      <c r="AC1204">
        <f>Y1204/('d_고정'!$B$5*'6_기대효과'!$H$7/8)/'d_고정'!$B$6</f>
        <v/>
      </c>
      <c r="AD1204">
        <f>Y1204/('d_고정'!$B$8*'6_기대효과'!$H$7/8)</f>
        <v/>
      </c>
    </row>
    <row r="1205">
      <c r="A1205">
        <f>RAND()</f>
        <v/>
      </c>
      <c r="B1205">
        <f>IF('d_시나리오'!$J$2='d_시나리오'!$H$2,'d_시나리오'!$I$2,IF(A1205&lt;('d_시나리오'!$I$2-'d_시나리오'!$H$2)/('d_시나리오'!$J$2-'d_시나리오'!$H$2),'d_시나리오'!$H$2+SQRT(A1205*('d_시나리오'!$J$2-'d_시나리오'!$H$2)*('d_시나리오'!$I$2-'d_시나리오'!$H$2)),'d_시나리오'!$J$2-SQRT((1-A1205)*('d_시나리오'!$J$2-'d_시나리오'!$H$2)*('d_시나리오'!$J$2-'d_시나리오'!$I$2))))</f>
        <v/>
      </c>
      <c r="C1205">
        <f>RAND()</f>
        <v/>
      </c>
      <c r="D1205">
        <f>BETAINV(RAND(),IF(C1205&lt;'d_고정'!$B$26,'d_고정'!$B$23,'d_고정'!$B$16)+1,'d_고정'!$B$17-IF(C1205&lt;'d_고정'!$B$26,'d_고정'!$B$23,'d_고정'!$B$16)+1)*('d_고정'!$B$14+('d_고정'!$B$15-'d_고정'!$B$14)*RAND())</f>
        <v/>
      </c>
      <c r="E1205">
        <f>INDEX('d_분포'!$A$2:$A$28,RANDBETWEEN(1,27))</f>
        <v/>
      </c>
      <c r="F1205">
        <f>INDEX('d_분포'!$C$2:$C$5,RANDBETWEEN(1,4))*(0.9+0.2*RAND())</f>
        <v/>
      </c>
      <c r="G1205">
        <f>RAND()</f>
        <v/>
      </c>
      <c r="H1205">
        <f>(F1205+(1-F1205)*('d_고정'!$B$22*BETAINV(RAND(),IF(G1205&lt;'d_고정'!$B$26,'d_고정'!$B$25,'d_고정'!$B$20)+1,'d_고정'!$B$21-IF(G1205&lt;'d_고정'!$B$26,'d_고정'!$B$25,'d_고정'!$B$20)+1)+(1-'d_고정'!$B$22)*BETAINV(RAND(),IF(G1205&lt;'d_고정'!$B$26,'d_고정'!$B$24,'d_고정'!$B$18)+1,'d_고정'!$B$19-IF(G1205&lt;'d_고정'!$B$26,'d_고정'!$B$24,'d_고정'!$B$18)+1))*('d_고정'!$B$14+('d_고정'!$B$15-'d_고정'!$B$14)*RAND()))/F1205</f>
        <v/>
      </c>
      <c r="I1205">
        <f>RAND()</f>
        <v/>
      </c>
      <c r="J1205">
        <f>IF('d_시나리오'!$J$3='d_시나리오'!$H$3,'d_시나리오'!$I$3,IF(I1205&lt;('d_시나리오'!$I$3-'d_시나리오'!$H$3)/('d_시나리오'!$J$3-'d_시나리오'!$H$3),'d_시나리오'!$H$3+SQRT(I1205*('d_시나리오'!$J$3-'d_시나리오'!$H$3)*('d_시나리오'!$I$3-'d_시나리오'!$H$3)),'d_시나리오'!$J$3-SQRT((1-I1205)*('d_시나리오'!$J$3-'d_시나리오'!$H$3)*('d_시나리오'!$J$3-'d_시나리오'!$I$3))))</f>
        <v/>
      </c>
      <c r="K1205">
        <f>RAND()</f>
        <v/>
      </c>
      <c r="L1205">
        <f>IF('d_시나리오'!$J$4='d_시나리오'!$H$4,'d_시나리오'!$I$4,IF(K1205&lt;('d_시나리오'!$I$4-'d_시나리오'!$H$4)/('d_시나리오'!$J$4-'d_시나리오'!$H$4),'d_시나리오'!$H$4+SQRT(K1205*('d_시나리오'!$J$4-'d_시나리오'!$H$4)*('d_시나리오'!$I$4-'d_시나리오'!$H$4)),'d_시나리오'!$J$4-SQRT((1-K1205)*('d_시나리오'!$J$4-'d_시나리오'!$H$4)*('d_시나리오'!$J$4-'d_시나리오'!$I$4))))</f>
        <v/>
      </c>
      <c r="M1205">
        <f>RAND()</f>
        <v/>
      </c>
      <c r="N1205">
        <f>IF('d_시나리오'!$J$5='d_시나리오'!$H$5,'d_시나리오'!$I$5,IF(M1205&lt;('d_시나리오'!$I$5-'d_시나리오'!$H$5)/('d_시나리오'!$J$5-'d_시나리오'!$H$5),'d_시나리오'!$H$5+SQRT(M1205*('d_시나리오'!$J$5-'d_시나리오'!$H$5)*('d_시나리오'!$I$5-'d_시나리오'!$H$5)),'d_시나리오'!$J$5-SQRT((1-M1205)*('d_시나리오'!$J$5-'d_시나리오'!$H$5)*('d_시나리오'!$J$5-'d_시나리오'!$I$5))))</f>
        <v/>
      </c>
      <c r="O1205">
        <f>RAND()</f>
        <v/>
      </c>
      <c r="P1205">
        <f>IF('d_시나리오'!$J$6='d_시나리오'!$H$6,'d_시나리오'!$I$6,IF(O1205&lt;('d_시나리오'!$I$6-'d_시나리오'!$H$6)/('d_시나리오'!$J$6-'d_시나리오'!$H$6),'d_시나리오'!$H$6+SQRT(O1205*('d_시나리오'!$J$6-'d_시나리오'!$H$6)*('d_시나리오'!$I$6-'d_시나리오'!$H$6)),'d_시나리오'!$J$6-SQRT((1-O1205)*('d_시나리오'!$J$6-'d_시나리오'!$H$6)*('d_시나리오'!$J$6-'d_시나리오'!$I$6))))</f>
        <v/>
      </c>
      <c r="Q1205">
        <f>INDEX('d_분포'!$B$2:$B$57,RANDBETWEEN(1,56))</f>
        <v/>
      </c>
      <c r="R1205">
        <f>BETAINV(RAND(),5,5)</f>
        <v/>
      </c>
      <c r="S1205">
        <f>'d_고정'!$B$1*'6_기대효과'!$H$7*('d_시나리오'!$I$7/'d_고정'!$B$2)*B1205</f>
        <v/>
      </c>
      <c r="T1205">
        <f>S1205*D1205</f>
        <v/>
      </c>
      <c r="U1205">
        <f>S1205*F1205*H1205</f>
        <v/>
      </c>
      <c r="V1205">
        <f>S1205*F1205*(H1205-1)</f>
        <v/>
      </c>
      <c r="W1205">
        <f>U1205*J1205</f>
        <v/>
      </c>
      <c r="X1205">
        <f>T1205+W1205</f>
        <v/>
      </c>
      <c r="Y1205">
        <f>(T1205*E1205+W1205*L1205)*(1-R1205-'d_고정'!$B$13)</f>
        <v/>
      </c>
      <c r="Z1205">
        <f>(U1205*N1205*Q1205+'d_고정'!$B$3*('6_기대효과'!$H$7/8)*Q1205*'d_고정'!$B$10*P1205*('6_기대효과'!$K$7/'d_고정'!$B$9))*(1-R1205)</f>
        <v/>
      </c>
      <c r="AA1205">
        <f>W1205*L1205*(1-R1205-'d_고정'!$B$13)+U1205*MAX(N1205-'d_고정'!$B$10*P1205*('6_기대효과'!$K$7/'d_고정'!$B$9),0)*Q1205*(1-R1205)</f>
        <v/>
      </c>
      <c r="AB1205">
        <f>Y1205+Z1205</f>
        <v/>
      </c>
      <c r="AC1205">
        <f>Y1205/('d_고정'!$B$5*'6_기대효과'!$H$7/8)/'d_고정'!$B$6</f>
        <v/>
      </c>
      <c r="AD1205">
        <f>Y1205/('d_고정'!$B$8*'6_기대효과'!$H$7/8)</f>
        <v/>
      </c>
    </row>
    <row r="1206">
      <c r="A1206">
        <f>RAND()</f>
        <v/>
      </c>
      <c r="B1206">
        <f>IF('d_시나리오'!$J$2='d_시나리오'!$H$2,'d_시나리오'!$I$2,IF(A1206&lt;('d_시나리오'!$I$2-'d_시나리오'!$H$2)/('d_시나리오'!$J$2-'d_시나리오'!$H$2),'d_시나리오'!$H$2+SQRT(A1206*('d_시나리오'!$J$2-'d_시나리오'!$H$2)*('d_시나리오'!$I$2-'d_시나리오'!$H$2)),'d_시나리오'!$J$2-SQRT((1-A1206)*('d_시나리오'!$J$2-'d_시나리오'!$H$2)*('d_시나리오'!$J$2-'d_시나리오'!$I$2))))</f>
        <v/>
      </c>
      <c r="C1206">
        <f>RAND()</f>
        <v/>
      </c>
      <c r="D1206">
        <f>BETAINV(RAND(),IF(C1206&lt;'d_고정'!$B$26,'d_고정'!$B$23,'d_고정'!$B$16)+1,'d_고정'!$B$17-IF(C1206&lt;'d_고정'!$B$26,'d_고정'!$B$23,'d_고정'!$B$16)+1)*('d_고정'!$B$14+('d_고정'!$B$15-'d_고정'!$B$14)*RAND())</f>
        <v/>
      </c>
      <c r="E1206">
        <f>INDEX('d_분포'!$A$2:$A$28,RANDBETWEEN(1,27))</f>
        <v/>
      </c>
      <c r="F1206">
        <f>INDEX('d_분포'!$C$2:$C$5,RANDBETWEEN(1,4))*(0.9+0.2*RAND())</f>
        <v/>
      </c>
      <c r="G1206">
        <f>RAND()</f>
        <v/>
      </c>
      <c r="H1206">
        <f>(F1206+(1-F1206)*('d_고정'!$B$22*BETAINV(RAND(),IF(G1206&lt;'d_고정'!$B$26,'d_고정'!$B$25,'d_고정'!$B$20)+1,'d_고정'!$B$21-IF(G1206&lt;'d_고정'!$B$26,'d_고정'!$B$25,'d_고정'!$B$20)+1)+(1-'d_고정'!$B$22)*BETAINV(RAND(),IF(G1206&lt;'d_고정'!$B$26,'d_고정'!$B$24,'d_고정'!$B$18)+1,'d_고정'!$B$19-IF(G1206&lt;'d_고정'!$B$26,'d_고정'!$B$24,'d_고정'!$B$18)+1))*('d_고정'!$B$14+('d_고정'!$B$15-'d_고정'!$B$14)*RAND()))/F1206</f>
        <v/>
      </c>
      <c r="I1206">
        <f>RAND()</f>
        <v/>
      </c>
      <c r="J1206">
        <f>IF('d_시나리오'!$J$3='d_시나리오'!$H$3,'d_시나리오'!$I$3,IF(I1206&lt;('d_시나리오'!$I$3-'d_시나리오'!$H$3)/('d_시나리오'!$J$3-'d_시나리오'!$H$3),'d_시나리오'!$H$3+SQRT(I1206*('d_시나리오'!$J$3-'d_시나리오'!$H$3)*('d_시나리오'!$I$3-'d_시나리오'!$H$3)),'d_시나리오'!$J$3-SQRT((1-I1206)*('d_시나리오'!$J$3-'d_시나리오'!$H$3)*('d_시나리오'!$J$3-'d_시나리오'!$I$3))))</f>
        <v/>
      </c>
      <c r="K1206">
        <f>RAND()</f>
        <v/>
      </c>
      <c r="L1206">
        <f>IF('d_시나리오'!$J$4='d_시나리오'!$H$4,'d_시나리오'!$I$4,IF(K1206&lt;('d_시나리오'!$I$4-'d_시나리오'!$H$4)/('d_시나리오'!$J$4-'d_시나리오'!$H$4),'d_시나리오'!$H$4+SQRT(K1206*('d_시나리오'!$J$4-'d_시나리오'!$H$4)*('d_시나리오'!$I$4-'d_시나리오'!$H$4)),'d_시나리오'!$J$4-SQRT((1-K1206)*('d_시나리오'!$J$4-'d_시나리오'!$H$4)*('d_시나리오'!$J$4-'d_시나리오'!$I$4))))</f>
        <v/>
      </c>
      <c r="M1206">
        <f>RAND()</f>
        <v/>
      </c>
      <c r="N1206">
        <f>IF('d_시나리오'!$J$5='d_시나리오'!$H$5,'d_시나리오'!$I$5,IF(M1206&lt;('d_시나리오'!$I$5-'d_시나리오'!$H$5)/('d_시나리오'!$J$5-'d_시나리오'!$H$5),'d_시나리오'!$H$5+SQRT(M1206*('d_시나리오'!$J$5-'d_시나리오'!$H$5)*('d_시나리오'!$I$5-'d_시나리오'!$H$5)),'d_시나리오'!$J$5-SQRT((1-M1206)*('d_시나리오'!$J$5-'d_시나리오'!$H$5)*('d_시나리오'!$J$5-'d_시나리오'!$I$5))))</f>
        <v/>
      </c>
      <c r="O1206">
        <f>RAND()</f>
        <v/>
      </c>
      <c r="P1206">
        <f>IF('d_시나리오'!$J$6='d_시나리오'!$H$6,'d_시나리오'!$I$6,IF(O1206&lt;('d_시나리오'!$I$6-'d_시나리오'!$H$6)/('d_시나리오'!$J$6-'d_시나리오'!$H$6),'d_시나리오'!$H$6+SQRT(O1206*('d_시나리오'!$J$6-'d_시나리오'!$H$6)*('d_시나리오'!$I$6-'d_시나리오'!$H$6)),'d_시나리오'!$J$6-SQRT((1-O1206)*('d_시나리오'!$J$6-'d_시나리오'!$H$6)*('d_시나리오'!$J$6-'d_시나리오'!$I$6))))</f>
        <v/>
      </c>
      <c r="Q1206">
        <f>INDEX('d_분포'!$B$2:$B$57,RANDBETWEEN(1,56))</f>
        <v/>
      </c>
      <c r="R1206">
        <f>BETAINV(RAND(),5,5)</f>
        <v/>
      </c>
      <c r="S1206">
        <f>'d_고정'!$B$1*'6_기대효과'!$H$7*('d_시나리오'!$I$7/'d_고정'!$B$2)*B1206</f>
        <v/>
      </c>
      <c r="T1206">
        <f>S1206*D1206</f>
        <v/>
      </c>
      <c r="U1206">
        <f>S1206*F1206*H1206</f>
        <v/>
      </c>
      <c r="V1206">
        <f>S1206*F1206*(H1206-1)</f>
        <v/>
      </c>
      <c r="W1206">
        <f>U1206*J1206</f>
        <v/>
      </c>
      <c r="X1206">
        <f>T1206+W1206</f>
        <v/>
      </c>
      <c r="Y1206">
        <f>(T1206*E1206+W1206*L1206)*(1-R1206-'d_고정'!$B$13)</f>
        <v/>
      </c>
      <c r="Z1206">
        <f>(U1206*N1206*Q1206+'d_고정'!$B$3*('6_기대효과'!$H$7/8)*Q1206*'d_고정'!$B$10*P1206*('6_기대효과'!$K$7/'d_고정'!$B$9))*(1-R1206)</f>
        <v/>
      </c>
      <c r="AA1206">
        <f>W1206*L1206*(1-R1206-'d_고정'!$B$13)+U1206*MAX(N1206-'d_고정'!$B$10*P1206*('6_기대효과'!$K$7/'d_고정'!$B$9),0)*Q1206*(1-R1206)</f>
        <v/>
      </c>
      <c r="AB1206">
        <f>Y1206+Z1206</f>
        <v/>
      </c>
      <c r="AC1206">
        <f>Y1206/('d_고정'!$B$5*'6_기대효과'!$H$7/8)/'d_고정'!$B$6</f>
        <v/>
      </c>
      <c r="AD1206">
        <f>Y1206/('d_고정'!$B$8*'6_기대효과'!$H$7/8)</f>
        <v/>
      </c>
    </row>
    <row r="1207">
      <c r="A1207">
        <f>RAND()</f>
        <v/>
      </c>
      <c r="B1207">
        <f>IF('d_시나리오'!$J$2='d_시나리오'!$H$2,'d_시나리오'!$I$2,IF(A1207&lt;('d_시나리오'!$I$2-'d_시나리오'!$H$2)/('d_시나리오'!$J$2-'d_시나리오'!$H$2),'d_시나리오'!$H$2+SQRT(A1207*('d_시나리오'!$J$2-'d_시나리오'!$H$2)*('d_시나리오'!$I$2-'d_시나리오'!$H$2)),'d_시나리오'!$J$2-SQRT((1-A1207)*('d_시나리오'!$J$2-'d_시나리오'!$H$2)*('d_시나리오'!$J$2-'d_시나리오'!$I$2))))</f>
        <v/>
      </c>
      <c r="C1207">
        <f>RAND()</f>
        <v/>
      </c>
      <c r="D1207">
        <f>BETAINV(RAND(),IF(C1207&lt;'d_고정'!$B$26,'d_고정'!$B$23,'d_고정'!$B$16)+1,'d_고정'!$B$17-IF(C1207&lt;'d_고정'!$B$26,'d_고정'!$B$23,'d_고정'!$B$16)+1)*('d_고정'!$B$14+('d_고정'!$B$15-'d_고정'!$B$14)*RAND())</f>
        <v/>
      </c>
      <c r="E1207">
        <f>INDEX('d_분포'!$A$2:$A$28,RANDBETWEEN(1,27))</f>
        <v/>
      </c>
      <c r="F1207">
        <f>INDEX('d_분포'!$C$2:$C$5,RANDBETWEEN(1,4))*(0.9+0.2*RAND())</f>
        <v/>
      </c>
      <c r="G1207">
        <f>RAND()</f>
        <v/>
      </c>
      <c r="H1207">
        <f>(F1207+(1-F1207)*('d_고정'!$B$22*BETAINV(RAND(),IF(G1207&lt;'d_고정'!$B$26,'d_고정'!$B$25,'d_고정'!$B$20)+1,'d_고정'!$B$21-IF(G1207&lt;'d_고정'!$B$26,'d_고정'!$B$25,'d_고정'!$B$20)+1)+(1-'d_고정'!$B$22)*BETAINV(RAND(),IF(G1207&lt;'d_고정'!$B$26,'d_고정'!$B$24,'d_고정'!$B$18)+1,'d_고정'!$B$19-IF(G1207&lt;'d_고정'!$B$26,'d_고정'!$B$24,'d_고정'!$B$18)+1))*('d_고정'!$B$14+('d_고정'!$B$15-'d_고정'!$B$14)*RAND()))/F1207</f>
        <v/>
      </c>
      <c r="I1207">
        <f>RAND()</f>
        <v/>
      </c>
      <c r="J1207">
        <f>IF('d_시나리오'!$J$3='d_시나리오'!$H$3,'d_시나리오'!$I$3,IF(I1207&lt;('d_시나리오'!$I$3-'d_시나리오'!$H$3)/('d_시나리오'!$J$3-'d_시나리오'!$H$3),'d_시나리오'!$H$3+SQRT(I1207*('d_시나리오'!$J$3-'d_시나리오'!$H$3)*('d_시나리오'!$I$3-'d_시나리오'!$H$3)),'d_시나리오'!$J$3-SQRT((1-I1207)*('d_시나리오'!$J$3-'d_시나리오'!$H$3)*('d_시나리오'!$J$3-'d_시나리오'!$I$3))))</f>
        <v/>
      </c>
      <c r="K1207">
        <f>RAND()</f>
        <v/>
      </c>
      <c r="L1207">
        <f>IF('d_시나리오'!$J$4='d_시나리오'!$H$4,'d_시나리오'!$I$4,IF(K1207&lt;('d_시나리오'!$I$4-'d_시나리오'!$H$4)/('d_시나리오'!$J$4-'d_시나리오'!$H$4),'d_시나리오'!$H$4+SQRT(K1207*('d_시나리오'!$J$4-'d_시나리오'!$H$4)*('d_시나리오'!$I$4-'d_시나리오'!$H$4)),'d_시나리오'!$J$4-SQRT((1-K1207)*('d_시나리오'!$J$4-'d_시나리오'!$H$4)*('d_시나리오'!$J$4-'d_시나리오'!$I$4))))</f>
        <v/>
      </c>
      <c r="M1207">
        <f>RAND()</f>
        <v/>
      </c>
      <c r="N1207">
        <f>IF('d_시나리오'!$J$5='d_시나리오'!$H$5,'d_시나리오'!$I$5,IF(M1207&lt;('d_시나리오'!$I$5-'d_시나리오'!$H$5)/('d_시나리오'!$J$5-'d_시나리오'!$H$5),'d_시나리오'!$H$5+SQRT(M1207*('d_시나리오'!$J$5-'d_시나리오'!$H$5)*('d_시나리오'!$I$5-'d_시나리오'!$H$5)),'d_시나리오'!$J$5-SQRT((1-M1207)*('d_시나리오'!$J$5-'d_시나리오'!$H$5)*('d_시나리오'!$J$5-'d_시나리오'!$I$5))))</f>
        <v/>
      </c>
      <c r="O1207">
        <f>RAND()</f>
        <v/>
      </c>
      <c r="P1207">
        <f>IF('d_시나리오'!$J$6='d_시나리오'!$H$6,'d_시나리오'!$I$6,IF(O1207&lt;('d_시나리오'!$I$6-'d_시나리오'!$H$6)/('d_시나리오'!$J$6-'d_시나리오'!$H$6),'d_시나리오'!$H$6+SQRT(O1207*('d_시나리오'!$J$6-'d_시나리오'!$H$6)*('d_시나리오'!$I$6-'d_시나리오'!$H$6)),'d_시나리오'!$J$6-SQRT((1-O1207)*('d_시나리오'!$J$6-'d_시나리오'!$H$6)*('d_시나리오'!$J$6-'d_시나리오'!$I$6))))</f>
        <v/>
      </c>
      <c r="Q1207">
        <f>INDEX('d_분포'!$B$2:$B$57,RANDBETWEEN(1,56))</f>
        <v/>
      </c>
      <c r="R1207">
        <f>BETAINV(RAND(),5,5)</f>
        <v/>
      </c>
      <c r="S1207">
        <f>'d_고정'!$B$1*'6_기대효과'!$H$7*('d_시나리오'!$I$7/'d_고정'!$B$2)*B1207</f>
        <v/>
      </c>
      <c r="T1207">
        <f>S1207*D1207</f>
        <v/>
      </c>
      <c r="U1207">
        <f>S1207*F1207*H1207</f>
        <v/>
      </c>
      <c r="V1207">
        <f>S1207*F1207*(H1207-1)</f>
        <v/>
      </c>
      <c r="W1207">
        <f>U1207*J1207</f>
        <v/>
      </c>
      <c r="X1207">
        <f>T1207+W1207</f>
        <v/>
      </c>
      <c r="Y1207">
        <f>(T1207*E1207+W1207*L1207)*(1-R1207-'d_고정'!$B$13)</f>
        <v/>
      </c>
      <c r="Z1207">
        <f>(U1207*N1207*Q1207+'d_고정'!$B$3*('6_기대효과'!$H$7/8)*Q1207*'d_고정'!$B$10*P1207*('6_기대효과'!$K$7/'d_고정'!$B$9))*(1-R1207)</f>
        <v/>
      </c>
      <c r="AA1207">
        <f>W1207*L1207*(1-R1207-'d_고정'!$B$13)+U1207*MAX(N1207-'d_고정'!$B$10*P1207*('6_기대효과'!$K$7/'d_고정'!$B$9),0)*Q1207*(1-R1207)</f>
        <v/>
      </c>
      <c r="AB1207">
        <f>Y1207+Z1207</f>
        <v/>
      </c>
      <c r="AC1207">
        <f>Y1207/('d_고정'!$B$5*'6_기대효과'!$H$7/8)/'d_고정'!$B$6</f>
        <v/>
      </c>
      <c r="AD1207">
        <f>Y1207/('d_고정'!$B$8*'6_기대효과'!$H$7/8)</f>
        <v/>
      </c>
    </row>
    <row r="1208">
      <c r="A1208">
        <f>RAND()</f>
        <v/>
      </c>
      <c r="B1208">
        <f>IF('d_시나리오'!$J$2='d_시나리오'!$H$2,'d_시나리오'!$I$2,IF(A1208&lt;('d_시나리오'!$I$2-'d_시나리오'!$H$2)/('d_시나리오'!$J$2-'d_시나리오'!$H$2),'d_시나리오'!$H$2+SQRT(A1208*('d_시나리오'!$J$2-'d_시나리오'!$H$2)*('d_시나리오'!$I$2-'d_시나리오'!$H$2)),'d_시나리오'!$J$2-SQRT((1-A1208)*('d_시나리오'!$J$2-'d_시나리오'!$H$2)*('d_시나리오'!$J$2-'d_시나리오'!$I$2))))</f>
        <v/>
      </c>
      <c r="C1208">
        <f>RAND()</f>
        <v/>
      </c>
      <c r="D1208">
        <f>BETAINV(RAND(),IF(C1208&lt;'d_고정'!$B$26,'d_고정'!$B$23,'d_고정'!$B$16)+1,'d_고정'!$B$17-IF(C1208&lt;'d_고정'!$B$26,'d_고정'!$B$23,'d_고정'!$B$16)+1)*('d_고정'!$B$14+('d_고정'!$B$15-'d_고정'!$B$14)*RAND())</f>
        <v/>
      </c>
      <c r="E1208">
        <f>INDEX('d_분포'!$A$2:$A$28,RANDBETWEEN(1,27))</f>
        <v/>
      </c>
      <c r="F1208">
        <f>INDEX('d_분포'!$C$2:$C$5,RANDBETWEEN(1,4))*(0.9+0.2*RAND())</f>
        <v/>
      </c>
      <c r="G1208">
        <f>RAND()</f>
        <v/>
      </c>
      <c r="H1208">
        <f>(F1208+(1-F1208)*('d_고정'!$B$22*BETAINV(RAND(),IF(G1208&lt;'d_고정'!$B$26,'d_고정'!$B$25,'d_고정'!$B$20)+1,'d_고정'!$B$21-IF(G1208&lt;'d_고정'!$B$26,'d_고정'!$B$25,'d_고정'!$B$20)+1)+(1-'d_고정'!$B$22)*BETAINV(RAND(),IF(G1208&lt;'d_고정'!$B$26,'d_고정'!$B$24,'d_고정'!$B$18)+1,'d_고정'!$B$19-IF(G1208&lt;'d_고정'!$B$26,'d_고정'!$B$24,'d_고정'!$B$18)+1))*('d_고정'!$B$14+('d_고정'!$B$15-'d_고정'!$B$14)*RAND()))/F1208</f>
        <v/>
      </c>
      <c r="I1208">
        <f>RAND()</f>
        <v/>
      </c>
      <c r="J1208">
        <f>IF('d_시나리오'!$J$3='d_시나리오'!$H$3,'d_시나리오'!$I$3,IF(I1208&lt;('d_시나리오'!$I$3-'d_시나리오'!$H$3)/('d_시나리오'!$J$3-'d_시나리오'!$H$3),'d_시나리오'!$H$3+SQRT(I1208*('d_시나리오'!$J$3-'d_시나리오'!$H$3)*('d_시나리오'!$I$3-'d_시나리오'!$H$3)),'d_시나리오'!$J$3-SQRT((1-I1208)*('d_시나리오'!$J$3-'d_시나리오'!$H$3)*('d_시나리오'!$J$3-'d_시나리오'!$I$3))))</f>
        <v/>
      </c>
      <c r="K1208">
        <f>RAND()</f>
        <v/>
      </c>
      <c r="L1208">
        <f>IF('d_시나리오'!$J$4='d_시나리오'!$H$4,'d_시나리오'!$I$4,IF(K1208&lt;('d_시나리오'!$I$4-'d_시나리오'!$H$4)/('d_시나리오'!$J$4-'d_시나리오'!$H$4),'d_시나리오'!$H$4+SQRT(K1208*('d_시나리오'!$J$4-'d_시나리오'!$H$4)*('d_시나리오'!$I$4-'d_시나리오'!$H$4)),'d_시나리오'!$J$4-SQRT((1-K1208)*('d_시나리오'!$J$4-'d_시나리오'!$H$4)*('d_시나리오'!$J$4-'d_시나리오'!$I$4))))</f>
        <v/>
      </c>
      <c r="M1208">
        <f>RAND()</f>
        <v/>
      </c>
      <c r="N1208">
        <f>IF('d_시나리오'!$J$5='d_시나리오'!$H$5,'d_시나리오'!$I$5,IF(M1208&lt;('d_시나리오'!$I$5-'d_시나리오'!$H$5)/('d_시나리오'!$J$5-'d_시나리오'!$H$5),'d_시나리오'!$H$5+SQRT(M1208*('d_시나리오'!$J$5-'d_시나리오'!$H$5)*('d_시나리오'!$I$5-'d_시나리오'!$H$5)),'d_시나리오'!$J$5-SQRT((1-M1208)*('d_시나리오'!$J$5-'d_시나리오'!$H$5)*('d_시나리오'!$J$5-'d_시나리오'!$I$5))))</f>
        <v/>
      </c>
      <c r="O1208">
        <f>RAND()</f>
        <v/>
      </c>
      <c r="P1208">
        <f>IF('d_시나리오'!$J$6='d_시나리오'!$H$6,'d_시나리오'!$I$6,IF(O1208&lt;('d_시나리오'!$I$6-'d_시나리오'!$H$6)/('d_시나리오'!$J$6-'d_시나리오'!$H$6),'d_시나리오'!$H$6+SQRT(O1208*('d_시나리오'!$J$6-'d_시나리오'!$H$6)*('d_시나리오'!$I$6-'d_시나리오'!$H$6)),'d_시나리오'!$J$6-SQRT((1-O1208)*('d_시나리오'!$J$6-'d_시나리오'!$H$6)*('d_시나리오'!$J$6-'d_시나리오'!$I$6))))</f>
        <v/>
      </c>
      <c r="Q1208">
        <f>INDEX('d_분포'!$B$2:$B$57,RANDBETWEEN(1,56))</f>
        <v/>
      </c>
      <c r="R1208">
        <f>BETAINV(RAND(),5,5)</f>
        <v/>
      </c>
      <c r="S1208">
        <f>'d_고정'!$B$1*'6_기대효과'!$H$7*('d_시나리오'!$I$7/'d_고정'!$B$2)*B1208</f>
        <v/>
      </c>
      <c r="T1208">
        <f>S1208*D1208</f>
        <v/>
      </c>
      <c r="U1208">
        <f>S1208*F1208*H1208</f>
        <v/>
      </c>
      <c r="V1208">
        <f>S1208*F1208*(H1208-1)</f>
        <v/>
      </c>
      <c r="W1208">
        <f>U1208*J1208</f>
        <v/>
      </c>
      <c r="X1208">
        <f>T1208+W1208</f>
        <v/>
      </c>
      <c r="Y1208">
        <f>(T1208*E1208+W1208*L1208)*(1-R1208-'d_고정'!$B$13)</f>
        <v/>
      </c>
      <c r="Z1208">
        <f>(U1208*N1208*Q1208+'d_고정'!$B$3*('6_기대효과'!$H$7/8)*Q1208*'d_고정'!$B$10*P1208*('6_기대효과'!$K$7/'d_고정'!$B$9))*(1-R1208)</f>
        <v/>
      </c>
      <c r="AA1208">
        <f>W1208*L1208*(1-R1208-'d_고정'!$B$13)+U1208*MAX(N1208-'d_고정'!$B$10*P1208*('6_기대효과'!$K$7/'d_고정'!$B$9),0)*Q1208*(1-R1208)</f>
        <v/>
      </c>
      <c r="AB1208">
        <f>Y1208+Z1208</f>
        <v/>
      </c>
      <c r="AC1208">
        <f>Y1208/('d_고정'!$B$5*'6_기대효과'!$H$7/8)/'d_고정'!$B$6</f>
        <v/>
      </c>
      <c r="AD1208">
        <f>Y1208/('d_고정'!$B$8*'6_기대효과'!$H$7/8)</f>
        <v/>
      </c>
    </row>
    <row r="1209">
      <c r="A1209">
        <f>RAND()</f>
        <v/>
      </c>
      <c r="B1209">
        <f>IF('d_시나리오'!$J$2='d_시나리오'!$H$2,'d_시나리오'!$I$2,IF(A1209&lt;('d_시나리오'!$I$2-'d_시나리오'!$H$2)/('d_시나리오'!$J$2-'d_시나리오'!$H$2),'d_시나리오'!$H$2+SQRT(A1209*('d_시나리오'!$J$2-'d_시나리오'!$H$2)*('d_시나리오'!$I$2-'d_시나리오'!$H$2)),'d_시나리오'!$J$2-SQRT((1-A1209)*('d_시나리오'!$J$2-'d_시나리오'!$H$2)*('d_시나리오'!$J$2-'d_시나리오'!$I$2))))</f>
        <v/>
      </c>
      <c r="C1209">
        <f>RAND()</f>
        <v/>
      </c>
      <c r="D1209">
        <f>BETAINV(RAND(),IF(C1209&lt;'d_고정'!$B$26,'d_고정'!$B$23,'d_고정'!$B$16)+1,'d_고정'!$B$17-IF(C1209&lt;'d_고정'!$B$26,'d_고정'!$B$23,'d_고정'!$B$16)+1)*('d_고정'!$B$14+('d_고정'!$B$15-'d_고정'!$B$14)*RAND())</f>
        <v/>
      </c>
      <c r="E1209">
        <f>INDEX('d_분포'!$A$2:$A$28,RANDBETWEEN(1,27))</f>
        <v/>
      </c>
      <c r="F1209">
        <f>INDEX('d_분포'!$C$2:$C$5,RANDBETWEEN(1,4))*(0.9+0.2*RAND())</f>
        <v/>
      </c>
      <c r="G1209">
        <f>RAND()</f>
        <v/>
      </c>
      <c r="H1209">
        <f>(F1209+(1-F1209)*('d_고정'!$B$22*BETAINV(RAND(),IF(G1209&lt;'d_고정'!$B$26,'d_고정'!$B$25,'d_고정'!$B$20)+1,'d_고정'!$B$21-IF(G1209&lt;'d_고정'!$B$26,'d_고정'!$B$25,'d_고정'!$B$20)+1)+(1-'d_고정'!$B$22)*BETAINV(RAND(),IF(G1209&lt;'d_고정'!$B$26,'d_고정'!$B$24,'d_고정'!$B$18)+1,'d_고정'!$B$19-IF(G1209&lt;'d_고정'!$B$26,'d_고정'!$B$24,'d_고정'!$B$18)+1))*('d_고정'!$B$14+('d_고정'!$B$15-'d_고정'!$B$14)*RAND()))/F1209</f>
        <v/>
      </c>
      <c r="I1209">
        <f>RAND()</f>
        <v/>
      </c>
      <c r="J1209">
        <f>IF('d_시나리오'!$J$3='d_시나리오'!$H$3,'d_시나리오'!$I$3,IF(I1209&lt;('d_시나리오'!$I$3-'d_시나리오'!$H$3)/('d_시나리오'!$J$3-'d_시나리오'!$H$3),'d_시나리오'!$H$3+SQRT(I1209*('d_시나리오'!$J$3-'d_시나리오'!$H$3)*('d_시나리오'!$I$3-'d_시나리오'!$H$3)),'d_시나리오'!$J$3-SQRT((1-I1209)*('d_시나리오'!$J$3-'d_시나리오'!$H$3)*('d_시나리오'!$J$3-'d_시나리오'!$I$3))))</f>
        <v/>
      </c>
      <c r="K1209">
        <f>RAND()</f>
        <v/>
      </c>
      <c r="L1209">
        <f>IF('d_시나리오'!$J$4='d_시나리오'!$H$4,'d_시나리오'!$I$4,IF(K1209&lt;('d_시나리오'!$I$4-'d_시나리오'!$H$4)/('d_시나리오'!$J$4-'d_시나리오'!$H$4),'d_시나리오'!$H$4+SQRT(K1209*('d_시나리오'!$J$4-'d_시나리오'!$H$4)*('d_시나리오'!$I$4-'d_시나리오'!$H$4)),'d_시나리오'!$J$4-SQRT((1-K1209)*('d_시나리오'!$J$4-'d_시나리오'!$H$4)*('d_시나리오'!$J$4-'d_시나리오'!$I$4))))</f>
        <v/>
      </c>
      <c r="M1209">
        <f>RAND()</f>
        <v/>
      </c>
      <c r="N1209">
        <f>IF('d_시나리오'!$J$5='d_시나리오'!$H$5,'d_시나리오'!$I$5,IF(M1209&lt;('d_시나리오'!$I$5-'d_시나리오'!$H$5)/('d_시나리오'!$J$5-'d_시나리오'!$H$5),'d_시나리오'!$H$5+SQRT(M1209*('d_시나리오'!$J$5-'d_시나리오'!$H$5)*('d_시나리오'!$I$5-'d_시나리오'!$H$5)),'d_시나리오'!$J$5-SQRT((1-M1209)*('d_시나리오'!$J$5-'d_시나리오'!$H$5)*('d_시나리오'!$J$5-'d_시나리오'!$I$5))))</f>
        <v/>
      </c>
      <c r="O1209">
        <f>RAND()</f>
        <v/>
      </c>
      <c r="P1209">
        <f>IF('d_시나리오'!$J$6='d_시나리오'!$H$6,'d_시나리오'!$I$6,IF(O1209&lt;('d_시나리오'!$I$6-'d_시나리오'!$H$6)/('d_시나리오'!$J$6-'d_시나리오'!$H$6),'d_시나리오'!$H$6+SQRT(O1209*('d_시나리오'!$J$6-'d_시나리오'!$H$6)*('d_시나리오'!$I$6-'d_시나리오'!$H$6)),'d_시나리오'!$J$6-SQRT((1-O1209)*('d_시나리오'!$J$6-'d_시나리오'!$H$6)*('d_시나리오'!$J$6-'d_시나리오'!$I$6))))</f>
        <v/>
      </c>
      <c r="Q1209">
        <f>INDEX('d_분포'!$B$2:$B$57,RANDBETWEEN(1,56))</f>
        <v/>
      </c>
      <c r="R1209">
        <f>BETAINV(RAND(),5,5)</f>
        <v/>
      </c>
      <c r="S1209">
        <f>'d_고정'!$B$1*'6_기대효과'!$H$7*('d_시나리오'!$I$7/'d_고정'!$B$2)*B1209</f>
        <v/>
      </c>
      <c r="T1209">
        <f>S1209*D1209</f>
        <v/>
      </c>
      <c r="U1209">
        <f>S1209*F1209*H1209</f>
        <v/>
      </c>
      <c r="V1209">
        <f>S1209*F1209*(H1209-1)</f>
        <v/>
      </c>
      <c r="W1209">
        <f>U1209*J1209</f>
        <v/>
      </c>
      <c r="X1209">
        <f>T1209+W1209</f>
        <v/>
      </c>
      <c r="Y1209">
        <f>(T1209*E1209+W1209*L1209)*(1-R1209-'d_고정'!$B$13)</f>
        <v/>
      </c>
      <c r="Z1209">
        <f>(U1209*N1209*Q1209+'d_고정'!$B$3*('6_기대효과'!$H$7/8)*Q1209*'d_고정'!$B$10*P1209*('6_기대효과'!$K$7/'d_고정'!$B$9))*(1-R1209)</f>
        <v/>
      </c>
      <c r="AA1209">
        <f>W1209*L1209*(1-R1209-'d_고정'!$B$13)+U1209*MAX(N1209-'d_고정'!$B$10*P1209*('6_기대효과'!$K$7/'d_고정'!$B$9),0)*Q1209*(1-R1209)</f>
        <v/>
      </c>
      <c r="AB1209">
        <f>Y1209+Z1209</f>
        <v/>
      </c>
      <c r="AC1209">
        <f>Y1209/('d_고정'!$B$5*'6_기대효과'!$H$7/8)/'d_고정'!$B$6</f>
        <v/>
      </c>
      <c r="AD1209">
        <f>Y1209/('d_고정'!$B$8*'6_기대효과'!$H$7/8)</f>
        <v/>
      </c>
    </row>
    <row r="1210">
      <c r="A1210">
        <f>RAND()</f>
        <v/>
      </c>
      <c r="B1210">
        <f>IF('d_시나리오'!$J$2='d_시나리오'!$H$2,'d_시나리오'!$I$2,IF(A1210&lt;('d_시나리오'!$I$2-'d_시나리오'!$H$2)/('d_시나리오'!$J$2-'d_시나리오'!$H$2),'d_시나리오'!$H$2+SQRT(A1210*('d_시나리오'!$J$2-'d_시나리오'!$H$2)*('d_시나리오'!$I$2-'d_시나리오'!$H$2)),'d_시나리오'!$J$2-SQRT((1-A1210)*('d_시나리오'!$J$2-'d_시나리오'!$H$2)*('d_시나리오'!$J$2-'d_시나리오'!$I$2))))</f>
        <v/>
      </c>
      <c r="C1210">
        <f>RAND()</f>
        <v/>
      </c>
      <c r="D1210">
        <f>BETAINV(RAND(),IF(C1210&lt;'d_고정'!$B$26,'d_고정'!$B$23,'d_고정'!$B$16)+1,'d_고정'!$B$17-IF(C1210&lt;'d_고정'!$B$26,'d_고정'!$B$23,'d_고정'!$B$16)+1)*('d_고정'!$B$14+('d_고정'!$B$15-'d_고정'!$B$14)*RAND())</f>
        <v/>
      </c>
      <c r="E1210">
        <f>INDEX('d_분포'!$A$2:$A$28,RANDBETWEEN(1,27))</f>
        <v/>
      </c>
      <c r="F1210">
        <f>INDEX('d_분포'!$C$2:$C$5,RANDBETWEEN(1,4))*(0.9+0.2*RAND())</f>
        <v/>
      </c>
      <c r="G1210">
        <f>RAND()</f>
        <v/>
      </c>
      <c r="H1210">
        <f>(F1210+(1-F1210)*('d_고정'!$B$22*BETAINV(RAND(),IF(G1210&lt;'d_고정'!$B$26,'d_고정'!$B$25,'d_고정'!$B$20)+1,'d_고정'!$B$21-IF(G1210&lt;'d_고정'!$B$26,'d_고정'!$B$25,'d_고정'!$B$20)+1)+(1-'d_고정'!$B$22)*BETAINV(RAND(),IF(G1210&lt;'d_고정'!$B$26,'d_고정'!$B$24,'d_고정'!$B$18)+1,'d_고정'!$B$19-IF(G1210&lt;'d_고정'!$B$26,'d_고정'!$B$24,'d_고정'!$B$18)+1))*('d_고정'!$B$14+('d_고정'!$B$15-'d_고정'!$B$14)*RAND()))/F1210</f>
        <v/>
      </c>
      <c r="I1210">
        <f>RAND()</f>
        <v/>
      </c>
      <c r="J1210">
        <f>IF('d_시나리오'!$J$3='d_시나리오'!$H$3,'d_시나리오'!$I$3,IF(I1210&lt;('d_시나리오'!$I$3-'d_시나리오'!$H$3)/('d_시나리오'!$J$3-'d_시나리오'!$H$3),'d_시나리오'!$H$3+SQRT(I1210*('d_시나리오'!$J$3-'d_시나리오'!$H$3)*('d_시나리오'!$I$3-'d_시나리오'!$H$3)),'d_시나리오'!$J$3-SQRT((1-I1210)*('d_시나리오'!$J$3-'d_시나리오'!$H$3)*('d_시나리오'!$J$3-'d_시나리오'!$I$3))))</f>
        <v/>
      </c>
      <c r="K1210">
        <f>RAND()</f>
        <v/>
      </c>
      <c r="L1210">
        <f>IF('d_시나리오'!$J$4='d_시나리오'!$H$4,'d_시나리오'!$I$4,IF(K1210&lt;('d_시나리오'!$I$4-'d_시나리오'!$H$4)/('d_시나리오'!$J$4-'d_시나리오'!$H$4),'d_시나리오'!$H$4+SQRT(K1210*('d_시나리오'!$J$4-'d_시나리오'!$H$4)*('d_시나리오'!$I$4-'d_시나리오'!$H$4)),'d_시나리오'!$J$4-SQRT((1-K1210)*('d_시나리오'!$J$4-'d_시나리오'!$H$4)*('d_시나리오'!$J$4-'d_시나리오'!$I$4))))</f>
        <v/>
      </c>
      <c r="M1210">
        <f>RAND()</f>
        <v/>
      </c>
      <c r="N1210">
        <f>IF('d_시나리오'!$J$5='d_시나리오'!$H$5,'d_시나리오'!$I$5,IF(M1210&lt;('d_시나리오'!$I$5-'d_시나리오'!$H$5)/('d_시나리오'!$J$5-'d_시나리오'!$H$5),'d_시나리오'!$H$5+SQRT(M1210*('d_시나리오'!$J$5-'d_시나리오'!$H$5)*('d_시나리오'!$I$5-'d_시나리오'!$H$5)),'d_시나리오'!$J$5-SQRT((1-M1210)*('d_시나리오'!$J$5-'d_시나리오'!$H$5)*('d_시나리오'!$J$5-'d_시나리오'!$I$5))))</f>
        <v/>
      </c>
      <c r="O1210">
        <f>RAND()</f>
        <v/>
      </c>
      <c r="P1210">
        <f>IF('d_시나리오'!$J$6='d_시나리오'!$H$6,'d_시나리오'!$I$6,IF(O1210&lt;('d_시나리오'!$I$6-'d_시나리오'!$H$6)/('d_시나리오'!$J$6-'d_시나리오'!$H$6),'d_시나리오'!$H$6+SQRT(O1210*('d_시나리오'!$J$6-'d_시나리오'!$H$6)*('d_시나리오'!$I$6-'d_시나리오'!$H$6)),'d_시나리오'!$J$6-SQRT((1-O1210)*('d_시나리오'!$J$6-'d_시나리오'!$H$6)*('d_시나리오'!$J$6-'d_시나리오'!$I$6))))</f>
        <v/>
      </c>
      <c r="Q1210">
        <f>INDEX('d_분포'!$B$2:$B$57,RANDBETWEEN(1,56))</f>
        <v/>
      </c>
      <c r="R1210">
        <f>BETAINV(RAND(),5,5)</f>
        <v/>
      </c>
      <c r="S1210">
        <f>'d_고정'!$B$1*'6_기대효과'!$H$7*('d_시나리오'!$I$7/'d_고정'!$B$2)*B1210</f>
        <v/>
      </c>
      <c r="T1210">
        <f>S1210*D1210</f>
        <v/>
      </c>
      <c r="U1210">
        <f>S1210*F1210*H1210</f>
        <v/>
      </c>
      <c r="V1210">
        <f>S1210*F1210*(H1210-1)</f>
        <v/>
      </c>
      <c r="W1210">
        <f>U1210*J1210</f>
        <v/>
      </c>
      <c r="X1210">
        <f>T1210+W1210</f>
        <v/>
      </c>
      <c r="Y1210">
        <f>(T1210*E1210+W1210*L1210)*(1-R1210-'d_고정'!$B$13)</f>
        <v/>
      </c>
      <c r="Z1210">
        <f>(U1210*N1210*Q1210+'d_고정'!$B$3*('6_기대효과'!$H$7/8)*Q1210*'d_고정'!$B$10*P1210*('6_기대효과'!$K$7/'d_고정'!$B$9))*(1-R1210)</f>
        <v/>
      </c>
      <c r="AA1210">
        <f>W1210*L1210*(1-R1210-'d_고정'!$B$13)+U1210*MAX(N1210-'d_고정'!$B$10*P1210*('6_기대효과'!$K$7/'d_고정'!$B$9),0)*Q1210*(1-R1210)</f>
        <v/>
      </c>
      <c r="AB1210">
        <f>Y1210+Z1210</f>
        <v/>
      </c>
      <c r="AC1210">
        <f>Y1210/('d_고정'!$B$5*'6_기대효과'!$H$7/8)/'d_고정'!$B$6</f>
        <v/>
      </c>
      <c r="AD1210">
        <f>Y1210/('d_고정'!$B$8*'6_기대효과'!$H$7/8)</f>
        <v/>
      </c>
    </row>
    <row r="1211">
      <c r="A1211">
        <f>RAND()</f>
        <v/>
      </c>
      <c r="B1211">
        <f>IF('d_시나리오'!$J$2='d_시나리오'!$H$2,'d_시나리오'!$I$2,IF(A1211&lt;('d_시나리오'!$I$2-'d_시나리오'!$H$2)/('d_시나리오'!$J$2-'d_시나리오'!$H$2),'d_시나리오'!$H$2+SQRT(A1211*('d_시나리오'!$J$2-'d_시나리오'!$H$2)*('d_시나리오'!$I$2-'d_시나리오'!$H$2)),'d_시나리오'!$J$2-SQRT((1-A1211)*('d_시나리오'!$J$2-'d_시나리오'!$H$2)*('d_시나리오'!$J$2-'d_시나리오'!$I$2))))</f>
        <v/>
      </c>
      <c r="C1211">
        <f>RAND()</f>
        <v/>
      </c>
      <c r="D1211">
        <f>BETAINV(RAND(),IF(C1211&lt;'d_고정'!$B$26,'d_고정'!$B$23,'d_고정'!$B$16)+1,'d_고정'!$B$17-IF(C1211&lt;'d_고정'!$B$26,'d_고정'!$B$23,'d_고정'!$B$16)+1)*('d_고정'!$B$14+('d_고정'!$B$15-'d_고정'!$B$14)*RAND())</f>
        <v/>
      </c>
      <c r="E1211">
        <f>INDEX('d_분포'!$A$2:$A$28,RANDBETWEEN(1,27))</f>
        <v/>
      </c>
      <c r="F1211">
        <f>INDEX('d_분포'!$C$2:$C$5,RANDBETWEEN(1,4))*(0.9+0.2*RAND())</f>
        <v/>
      </c>
      <c r="G1211">
        <f>RAND()</f>
        <v/>
      </c>
      <c r="H1211">
        <f>(F1211+(1-F1211)*('d_고정'!$B$22*BETAINV(RAND(),IF(G1211&lt;'d_고정'!$B$26,'d_고정'!$B$25,'d_고정'!$B$20)+1,'d_고정'!$B$21-IF(G1211&lt;'d_고정'!$B$26,'d_고정'!$B$25,'d_고정'!$B$20)+1)+(1-'d_고정'!$B$22)*BETAINV(RAND(),IF(G1211&lt;'d_고정'!$B$26,'d_고정'!$B$24,'d_고정'!$B$18)+1,'d_고정'!$B$19-IF(G1211&lt;'d_고정'!$B$26,'d_고정'!$B$24,'d_고정'!$B$18)+1))*('d_고정'!$B$14+('d_고정'!$B$15-'d_고정'!$B$14)*RAND()))/F1211</f>
        <v/>
      </c>
      <c r="I1211">
        <f>RAND()</f>
        <v/>
      </c>
      <c r="J1211">
        <f>IF('d_시나리오'!$J$3='d_시나리오'!$H$3,'d_시나리오'!$I$3,IF(I1211&lt;('d_시나리오'!$I$3-'d_시나리오'!$H$3)/('d_시나리오'!$J$3-'d_시나리오'!$H$3),'d_시나리오'!$H$3+SQRT(I1211*('d_시나리오'!$J$3-'d_시나리오'!$H$3)*('d_시나리오'!$I$3-'d_시나리오'!$H$3)),'d_시나리오'!$J$3-SQRT((1-I1211)*('d_시나리오'!$J$3-'d_시나리오'!$H$3)*('d_시나리오'!$J$3-'d_시나리오'!$I$3))))</f>
        <v/>
      </c>
      <c r="K1211">
        <f>RAND()</f>
        <v/>
      </c>
      <c r="L1211">
        <f>IF('d_시나리오'!$J$4='d_시나리오'!$H$4,'d_시나리오'!$I$4,IF(K1211&lt;('d_시나리오'!$I$4-'d_시나리오'!$H$4)/('d_시나리오'!$J$4-'d_시나리오'!$H$4),'d_시나리오'!$H$4+SQRT(K1211*('d_시나리오'!$J$4-'d_시나리오'!$H$4)*('d_시나리오'!$I$4-'d_시나리오'!$H$4)),'d_시나리오'!$J$4-SQRT((1-K1211)*('d_시나리오'!$J$4-'d_시나리오'!$H$4)*('d_시나리오'!$J$4-'d_시나리오'!$I$4))))</f>
        <v/>
      </c>
      <c r="M1211">
        <f>RAND()</f>
        <v/>
      </c>
      <c r="N1211">
        <f>IF('d_시나리오'!$J$5='d_시나리오'!$H$5,'d_시나리오'!$I$5,IF(M1211&lt;('d_시나리오'!$I$5-'d_시나리오'!$H$5)/('d_시나리오'!$J$5-'d_시나리오'!$H$5),'d_시나리오'!$H$5+SQRT(M1211*('d_시나리오'!$J$5-'d_시나리오'!$H$5)*('d_시나리오'!$I$5-'d_시나리오'!$H$5)),'d_시나리오'!$J$5-SQRT((1-M1211)*('d_시나리오'!$J$5-'d_시나리오'!$H$5)*('d_시나리오'!$J$5-'d_시나리오'!$I$5))))</f>
        <v/>
      </c>
      <c r="O1211">
        <f>RAND()</f>
        <v/>
      </c>
      <c r="P1211">
        <f>IF('d_시나리오'!$J$6='d_시나리오'!$H$6,'d_시나리오'!$I$6,IF(O1211&lt;('d_시나리오'!$I$6-'d_시나리오'!$H$6)/('d_시나리오'!$J$6-'d_시나리오'!$H$6),'d_시나리오'!$H$6+SQRT(O1211*('d_시나리오'!$J$6-'d_시나리오'!$H$6)*('d_시나리오'!$I$6-'d_시나리오'!$H$6)),'d_시나리오'!$J$6-SQRT((1-O1211)*('d_시나리오'!$J$6-'d_시나리오'!$H$6)*('d_시나리오'!$J$6-'d_시나리오'!$I$6))))</f>
        <v/>
      </c>
      <c r="Q1211">
        <f>INDEX('d_분포'!$B$2:$B$57,RANDBETWEEN(1,56))</f>
        <v/>
      </c>
      <c r="R1211">
        <f>BETAINV(RAND(),5,5)</f>
        <v/>
      </c>
      <c r="S1211">
        <f>'d_고정'!$B$1*'6_기대효과'!$H$7*('d_시나리오'!$I$7/'d_고정'!$B$2)*B1211</f>
        <v/>
      </c>
      <c r="T1211">
        <f>S1211*D1211</f>
        <v/>
      </c>
      <c r="U1211">
        <f>S1211*F1211*H1211</f>
        <v/>
      </c>
      <c r="V1211">
        <f>S1211*F1211*(H1211-1)</f>
        <v/>
      </c>
      <c r="W1211">
        <f>U1211*J1211</f>
        <v/>
      </c>
      <c r="X1211">
        <f>T1211+W1211</f>
        <v/>
      </c>
      <c r="Y1211">
        <f>(T1211*E1211+W1211*L1211)*(1-R1211-'d_고정'!$B$13)</f>
        <v/>
      </c>
      <c r="Z1211">
        <f>(U1211*N1211*Q1211+'d_고정'!$B$3*('6_기대효과'!$H$7/8)*Q1211*'d_고정'!$B$10*P1211*('6_기대효과'!$K$7/'d_고정'!$B$9))*(1-R1211)</f>
        <v/>
      </c>
      <c r="AA1211">
        <f>W1211*L1211*(1-R1211-'d_고정'!$B$13)+U1211*MAX(N1211-'d_고정'!$B$10*P1211*('6_기대효과'!$K$7/'d_고정'!$B$9),0)*Q1211*(1-R1211)</f>
        <v/>
      </c>
      <c r="AB1211">
        <f>Y1211+Z1211</f>
        <v/>
      </c>
      <c r="AC1211">
        <f>Y1211/('d_고정'!$B$5*'6_기대효과'!$H$7/8)/'d_고정'!$B$6</f>
        <v/>
      </c>
      <c r="AD1211">
        <f>Y1211/('d_고정'!$B$8*'6_기대효과'!$H$7/8)</f>
        <v/>
      </c>
    </row>
    <row r="1212">
      <c r="A1212">
        <f>RAND()</f>
        <v/>
      </c>
      <c r="B1212">
        <f>IF('d_시나리오'!$J$2='d_시나리오'!$H$2,'d_시나리오'!$I$2,IF(A1212&lt;('d_시나리오'!$I$2-'d_시나리오'!$H$2)/('d_시나리오'!$J$2-'d_시나리오'!$H$2),'d_시나리오'!$H$2+SQRT(A1212*('d_시나리오'!$J$2-'d_시나리오'!$H$2)*('d_시나리오'!$I$2-'d_시나리오'!$H$2)),'d_시나리오'!$J$2-SQRT((1-A1212)*('d_시나리오'!$J$2-'d_시나리오'!$H$2)*('d_시나리오'!$J$2-'d_시나리오'!$I$2))))</f>
        <v/>
      </c>
      <c r="C1212">
        <f>RAND()</f>
        <v/>
      </c>
      <c r="D1212">
        <f>BETAINV(RAND(),IF(C1212&lt;'d_고정'!$B$26,'d_고정'!$B$23,'d_고정'!$B$16)+1,'d_고정'!$B$17-IF(C1212&lt;'d_고정'!$B$26,'d_고정'!$B$23,'d_고정'!$B$16)+1)*('d_고정'!$B$14+('d_고정'!$B$15-'d_고정'!$B$14)*RAND())</f>
        <v/>
      </c>
      <c r="E1212">
        <f>INDEX('d_분포'!$A$2:$A$28,RANDBETWEEN(1,27))</f>
        <v/>
      </c>
      <c r="F1212">
        <f>INDEX('d_분포'!$C$2:$C$5,RANDBETWEEN(1,4))*(0.9+0.2*RAND())</f>
        <v/>
      </c>
      <c r="G1212">
        <f>RAND()</f>
        <v/>
      </c>
      <c r="H1212">
        <f>(F1212+(1-F1212)*('d_고정'!$B$22*BETAINV(RAND(),IF(G1212&lt;'d_고정'!$B$26,'d_고정'!$B$25,'d_고정'!$B$20)+1,'d_고정'!$B$21-IF(G1212&lt;'d_고정'!$B$26,'d_고정'!$B$25,'d_고정'!$B$20)+1)+(1-'d_고정'!$B$22)*BETAINV(RAND(),IF(G1212&lt;'d_고정'!$B$26,'d_고정'!$B$24,'d_고정'!$B$18)+1,'d_고정'!$B$19-IF(G1212&lt;'d_고정'!$B$26,'d_고정'!$B$24,'d_고정'!$B$18)+1))*('d_고정'!$B$14+('d_고정'!$B$15-'d_고정'!$B$14)*RAND()))/F1212</f>
        <v/>
      </c>
      <c r="I1212">
        <f>RAND()</f>
        <v/>
      </c>
      <c r="J1212">
        <f>IF('d_시나리오'!$J$3='d_시나리오'!$H$3,'d_시나리오'!$I$3,IF(I1212&lt;('d_시나리오'!$I$3-'d_시나리오'!$H$3)/('d_시나리오'!$J$3-'d_시나리오'!$H$3),'d_시나리오'!$H$3+SQRT(I1212*('d_시나리오'!$J$3-'d_시나리오'!$H$3)*('d_시나리오'!$I$3-'d_시나리오'!$H$3)),'d_시나리오'!$J$3-SQRT((1-I1212)*('d_시나리오'!$J$3-'d_시나리오'!$H$3)*('d_시나리오'!$J$3-'d_시나리오'!$I$3))))</f>
        <v/>
      </c>
      <c r="K1212">
        <f>RAND()</f>
        <v/>
      </c>
      <c r="L1212">
        <f>IF('d_시나리오'!$J$4='d_시나리오'!$H$4,'d_시나리오'!$I$4,IF(K1212&lt;('d_시나리오'!$I$4-'d_시나리오'!$H$4)/('d_시나리오'!$J$4-'d_시나리오'!$H$4),'d_시나리오'!$H$4+SQRT(K1212*('d_시나리오'!$J$4-'d_시나리오'!$H$4)*('d_시나리오'!$I$4-'d_시나리오'!$H$4)),'d_시나리오'!$J$4-SQRT((1-K1212)*('d_시나리오'!$J$4-'d_시나리오'!$H$4)*('d_시나리오'!$J$4-'d_시나리오'!$I$4))))</f>
        <v/>
      </c>
      <c r="M1212">
        <f>RAND()</f>
        <v/>
      </c>
      <c r="N1212">
        <f>IF('d_시나리오'!$J$5='d_시나리오'!$H$5,'d_시나리오'!$I$5,IF(M1212&lt;('d_시나리오'!$I$5-'d_시나리오'!$H$5)/('d_시나리오'!$J$5-'d_시나리오'!$H$5),'d_시나리오'!$H$5+SQRT(M1212*('d_시나리오'!$J$5-'d_시나리오'!$H$5)*('d_시나리오'!$I$5-'d_시나리오'!$H$5)),'d_시나리오'!$J$5-SQRT((1-M1212)*('d_시나리오'!$J$5-'d_시나리오'!$H$5)*('d_시나리오'!$J$5-'d_시나리오'!$I$5))))</f>
        <v/>
      </c>
      <c r="O1212">
        <f>RAND()</f>
        <v/>
      </c>
      <c r="P1212">
        <f>IF('d_시나리오'!$J$6='d_시나리오'!$H$6,'d_시나리오'!$I$6,IF(O1212&lt;('d_시나리오'!$I$6-'d_시나리오'!$H$6)/('d_시나리오'!$J$6-'d_시나리오'!$H$6),'d_시나리오'!$H$6+SQRT(O1212*('d_시나리오'!$J$6-'d_시나리오'!$H$6)*('d_시나리오'!$I$6-'d_시나리오'!$H$6)),'d_시나리오'!$J$6-SQRT((1-O1212)*('d_시나리오'!$J$6-'d_시나리오'!$H$6)*('d_시나리오'!$J$6-'d_시나리오'!$I$6))))</f>
        <v/>
      </c>
      <c r="Q1212">
        <f>INDEX('d_분포'!$B$2:$B$57,RANDBETWEEN(1,56))</f>
        <v/>
      </c>
      <c r="R1212">
        <f>BETAINV(RAND(),5,5)</f>
        <v/>
      </c>
      <c r="S1212">
        <f>'d_고정'!$B$1*'6_기대효과'!$H$7*('d_시나리오'!$I$7/'d_고정'!$B$2)*B1212</f>
        <v/>
      </c>
      <c r="T1212">
        <f>S1212*D1212</f>
        <v/>
      </c>
      <c r="U1212">
        <f>S1212*F1212*H1212</f>
        <v/>
      </c>
      <c r="V1212">
        <f>S1212*F1212*(H1212-1)</f>
        <v/>
      </c>
      <c r="W1212">
        <f>U1212*J1212</f>
        <v/>
      </c>
      <c r="X1212">
        <f>T1212+W1212</f>
        <v/>
      </c>
      <c r="Y1212">
        <f>(T1212*E1212+W1212*L1212)*(1-R1212-'d_고정'!$B$13)</f>
        <v/>
      </c>
      <c r="Z1212">
        <f>(U1212*N1212*Q1212+'d_고정'!$B$3*('6_기대효과'!$H$7/8)*Q1212*'d_고정'!$B$10*P1212*('6_기대효과'!$K$7/'d_고정'!$B$9))*(1-R1212)</f>
        <v/>
      </c>
      <c r="AA1212">
        <f>W1212*L1212*(1-R1212-'d_고정'!$B$13)+U1212*MAX(N1212-'d_고정'!$B$10*P1212*('6_기대효과'!$K$7/'d_고정'!$B$9),0)*Q1212*(1-R1212)</f>
        <v/>
      </c>
      <c r="AB1212">
        <f>Y1212+Z1212</f>
        <v/>
      </c>
      <c r="AC1212">
        <f>Y1212/('d_고정'!$B$5*'6_기대효과'!$H$7/8)/'d_고정'!$B$6</f>
        <v/>
      </c>
      <c r="AD1212">
        <f>Y1212/('d_고정'!$B$8*'6_기대효과'!$H$7/8)</f>
        <v/>
      </c>
    </row>
    <row r="1213">
      <c r="A1213">
        <f>RAND()</f>
        <v/>
      </c>
      <c r="B1213">
        <f>IF('d_시나리오'!$J$2='d_시나리오'!$H$2,'d_시나리오'!$I$2,IF(A1213&lt;('d_시나리오'!$I$2-'d_시나리오'!$H$2)/('d_시나리오'!$J$2-'d_시나리오'!$H$2),'d_시나리오'!$H$2+SQRT(A1213*('d_시나리오'!$J$2-'d_시나리오'!$H$2)*('d_시나리오'!$I$2-'d_시나리오'!$H$2)),'d_시나리오'!$J$2-SQRT((1-A1213)*('d_시나리오'!$J$2-'d_시나리오'!$H$2)*('d_시나리오'!$J$2-'d_시나리오'!$I$2))))</f>
        <v/>
      </c>
      <c r="C1213">
        <f>RAND()</f>
        <v/>
      </c>
      <c r="D1213">
        <f>BETAINV(RAND(),IF(C1213&lt;'d_고정'!$B$26,'d_고정'!$B$23,'d_고정'!$B$16)+1,'d_고정'!$B$17-IF(C1213&lt;'d_고정'!$B$26,'d_고정'!$B$23,'d_고정'!$B$16)+1)*('d_고정'!$B$14+('d_고정'!$B$15-'d_고정'!$B$14)*RAND())</f>
        <v/>
      </c>
      <c r="E1213">
        <f>INDEX('d_분포'!$A$2:$A$28,RANDBETWEEN(1,27))</f>
        <v/>
      </c>
      <c r="F1213">
        <f>INDEX('d_분포'!$C$2:$C$5,RANDBETWEEN(1,4))*(0.9+0.2*RAND())</f>
        <v/>
      </c>
      <c r="G1213">
        <f>RAND()</f>
        <v/>
      </c>
      <c r="H1213">
        <f>(F1213+(1-F1213)*('d_고정'!$B$22*BETAINV(RAND(),IF(G1213&lt;'d_고정'!$B$26,'d_고정'!$B$25,'d_고정'!$B$20)+1,'d_고정'!$B$21-IF(G1213&lt;'d_고정'!$B$26,'d_고정'!$B$25,'d_고정'!$B$20)+1)+(1-'d_고정'!$B$22)*BETAINV(RAND(),IF(G1213&lt;'d_고정'!$B$26,'d_고정'!$B$24,'d_고정'!$B$18)+1,'d_고정'!$B$19-IF(G1213&lt;'d_고정'!$B$26,'d_고정'!$B$24,'d_고정'!$B$18)+1))*('d_고정'!$B$14+('d_고정'!$B$15-'d_고정'!$B$14)*RAND()))/F1213</f>
        <v/>
      </c>
      <c r="I1213">
        <f>RAND()</f>
        <v/>
      </c>
      <c r="J1213">
        <f>IF('d_시나리오'!$J$3='d_시나리오'!$H$3,'d_시나리오'!$I$3,IF(I1213&lt;('d_시나리오'!$I$3-'d_시나리오'!$H$3)/('d_시나리오'!$J$3-'d_시나리오'!$H$3),'d_시나리오'!$H$3+SQRT(I1213*('d_시나리오'!$J$3-'d_시나리오'!$H$3)*('d_시나리오'!$I$3-'d_시나리오'!$H$3)),'d_시나리오'!$J$3-SQRT((1-I1213)*('d_시나리오'!$J$3-'d_시나리오'!$H$3)*('d_시나리오'!$J$3-'d_시나리오'!$I$3))))</f>
        <v/>
      </c>
      <c r="K1213">
        <f>RAND()</f>
        <v/>
      </c>
      <c r="L1213">
        <f>IF('d_시나리오'!$J$4='d_시나리오'!$H$4,'d_시나리오'!$I$4,IF(K1213&lt;('d_시나리오'!$I$4-'d_시나리오'!$H$4)/('d_시나리오'!$J$4-'d_시나리오'!$H$4),'d_시나리오'!$H$4+SQRT(K1213*('d_시나리오'!$J$4-'d_시나리오'!$H$4)*('d_시나리오'!$I$4-'d_시나리오'!$H$4)),'d_시나리오'!$J$4-SQRT((1-K1213)*('d_시나리오'!$J$4-'d_시나리오'!$H$4)*('d_시나리오'!$J$4-'d_시나리오'!$I$4))))</f>
        <v/>
      </c>
      <c r="M1213">
        <f>RAND()</f>
        <v/>
      </c>
      <c r="N1213">
        <f>IF('d_시나리오'!$J$5='d_시나리오'!$H$5,'d_시나리오'!$I$5,IF(M1213&lt;('d_시나리오'!$I$5-'d_시나리오'!$H$5)/('d_시나리오'!$J$5-'d_시나리오'!$H$5),'d_시나리오'!$H$5+SQRT(M1213*('d_시나리오'!$J$5-'d_시나리오'!$H$5)*('d_시나리오'!$I$5-'d_시나리오'!$H$5)),'d_시나리오'!$J$5-SQRT((1-M1213)*('d_시나리오'!$J$5-'d_시나리오'!$H$5)*('d_시나리오'!$J$5-'d_시나리오'!$I$5))))</f>
        <v/>
      </c>
      <c r="O1213">
        <f>RAND()</f>
        <v/>
      </c>
      <c r="P1213">
        <f>IF('d_시나리오'!$J$6='d_시나리오'!$H$6,'d_시나리오'!$I$6,IF(O1213&lt;('d_시나리오'!$I$6-'d_시나리오'!$H$6)/('d_시나리오'!$J$6-'d_시나리오'!$H$6),'d_시나리오'!$H$6+SQRT(O1213*('d_시나리오'!$J$6-'d_시나리오'!$H$6)*('d_시나리오'!$I$6-'d_시나리오'!$H$6)),'d_시나리오'!$J$6-SQRT((1-O1213)*('d_시나리오'!$J$6-'d_시나리오'!$H$6)*('d_시나리오'!$J$6-'d_시나리오'!$I$6))))</f>
        <v/>
      </c>
      <c r="Q1213">
        <f>INDEX('d_분포'!$B$2:$B$57,RANDBETWEEN(1,56))</f>
        <v/>
      </c>
      <c r="R1213">
        <f>BETAINV(RAND(),5,5)</f>
        <v/>
      </c>
      <c r="S1213">
        <f>'d_고정'!$B$1*'6_기대효과'!$H$7*('d_시나리오'!$I$7/'d_고정'!$B$2)*B1213</f>
        <v/>
      </c>
      <c r="T1213">
        <f>S1213*D1213</f>
        <v/>
      </c>
      <c r="U1213">
        <f>S1213*F1213*H1213</f>
        <v/>
      </c>
      <c r="V1213">
        <f>S1213*F1213*(H1213-1)</f>
        <v/>
      </c>
      <c r="W1213">
        <f>U1213*J1213</f>
        <v/>
      </c>
      <c r="X1213">
        <f>T1213+W1213</f>
        <v/>
      </c>
      <c r="Y1213">
        <f>(T1213*E1213+W1213*L1213)*(1-R1213-'d_고정'!$B$13)</f>
        <v/>
      </c>
      <c r="Z1213">
        <f>(U1213*N1213*Q1213+'d_고정'!$B$3*('6_기대효과'!$H$7/8)*Q1213*'d_고정'!$B$10*P1213*('6_기대효과'!$K$7/'d_고정'!$B$9))*(1-R1213)</f>
        <v/>
      </c>
      <c r="AA1213">
        <f>W1213*L1213*(1-R1213-'d_고정'!$B$13)+U1213*MAX(N1213-'d_고정'!$B$10*P1213*('6_기대효과'!$K$7/'d_고정'!$B$9),0)*Q1213*(1-R1213)</f>
        <v/>
      </c>
      <c r="AB1213">
        <f>Y1213+Z1213</f>
        <v/>
      </c>
      <c r="AC1213">
        <f>Y1213/('d_고정'!$B$5*'6_기대효과'!$H$7/8)/'d_고정'!$B$6</f>
        <v/>
      </c>
      <c r="AD1213">
        <f>Y1213/('d_고정'!$B$8*'6_기대효과'!$H$7/8)</f>
        <v/>
      </c>
    </row>
    <row r="1214">
      <c r="A1214">
        <f>RAND()</f>
        <v/>
      </c>
      <c r="B1214">
        <f>IF('d_시나리오'!$J$2='d_시나리오'!$H$2,'d_시나리오'!$I$2,IF(A1214&lt;('d_시나리오'!$I$2-'d_시나리오'!$H$2)/('d_시나리오'!$J$2-'d_시나리오'!$H$2),'d_시나리오'!$H$2+SQRT(A1214*('d_시나리오'!$J$2-'d_시나리오'!$H$2)*('d_시나리오'!$I$2-'d_시나리오'!$H$2)),'d_시나리오'!$J$2-SQRT((1-A1214)*('d_시나리오'!$J$2-'d_시나리오'!$H$2)*('d_시나리오'!$J$2-'d_시나리오'!$I$2))))</f>
        <v/>
      </c>
      <c r="C1214">
        <f>RAND()</f>
        <v/>
      </c>
      <c r="D1214">
        <f>BETAINV(RAND(),IF(C1214&lt;'d_고정'!$B$26,'d_고정'!$B$23,'d_고정'!$B$16)+1,'d_고정'!$B$17-IF(C1214&lt;'d_고정'!$B$26,'d_고정'!$B$23,'d_고정'!$B$16)+1)*('d_고정'!$B$14+('d_고정'!$B$15-'d_고정'!$B$14)*RAND())</f>
        <v/>
      </c>
      <c r="E1214">
        <f>INDEX('d_분포'!$A$2:$A$28,RANDBETWEEN(1,27))</f>
        <v/>
      </c>
      <c r="F1214">
        <f>INDEX('d_분포'!$C$2:$C$5,RANDBETWEEN(1,4))*(0.9+0.2*RAND())</f>
        <v/>
      </c>
      <c r="G1214">
        <f>RAND()</f>
        <v/>
      </c>
      <c r="H1214">
        <f>(F1214+(1-F1214)*('d_고정'!$B$22*BETAINV(RAND(),IF(G1214&lt;'d_고정'!$B$26,'d_고정'!$B$25,'d_고정'!$B$20)+1,'d_고정'!$B$21-IF(G1214&lt;'d_고정'!$B$26,'d_고정'!$B$25,'d_고정'!$B$20)+1)+(1-'d_고정'!$B$22)*BETAINV(RAND(),IF(G1214&lt;'d_고정'!$B$26,'d_고정'!$B$24,'d_고정'!$B$18)+1,'d_고정'!$B$19-IF(G1214&lt;'d_고정'!$B$26,'d_고정'!$B$24,'d_고정'!$B$18)+1))*('d_고정'!$B$14+('d_고정'!$B$15-'d_고정'!$B$14)*RAND()))/F1214</f>
        <v/>
      </c>
      <c r="I1214">
        <f>RAND()</f>
        <v/>
      </c>
      <c r="J1214">
        <f>IF('d_시나리오'!$J$3='d_시나리오'!$H$3,'d_시나리오'!$I$3,IF(I1214&lt;('d_시나리오'!$I$3-'d_시나리오'!$H$3)/('d_시나리오'!$J$3-'d_시나리오'!$H$3),'d_시나리오'!$H$3+SQRT(I1214*('d_시나리오'!$J$3-'d_시나리오'!$H$3)*('d_시나리오'!$I$3-'d_시나리오'!$H$3)),'d_시나리오'!$J$3-SQRT((1-I1214)*('d_시나리오'!$J$3-'d_시나리오'!$H$3)*('d_시나리오'!$J$3-'d_시나리오'!$I$3))))</f>
        <v/>
      </c>
      <c r="K1214">
        <f>RAND()</f>
        <v/>
      </c>
      <c r="L1214">
        <f>IF('d_시나리오'!$J$4='d_시나리오'!$H$4,'d_시나리오'!$I$4,IF(K1214&lt;('d_시나리오'!$I$4-'d_시나리오'!$H$4)/('d_시나리오'!$J$4-'d_시나리오'!$H$4),'d_시나리오'!$H$4+SQRT(K1214*('d_시나리오'!$J$4-'d_시나리오'!$H$4)*('d_시나리오'!$I$4-'d_시나리오'!$H$4)),'d_시나리오'!$J$4-SQRT((1-K1214)*('d_시나리오'!$J$4-'d_시나리오'!$H$4)*('d_시나리오'!$J$4-'d_시나리오'!$I$4))))</f>
        <v/>
      </c>
      <c r="M1214">
        <f>RAND()</f>
        <v/>
      </c>
      <c r="N1214">
        <f>IF('d_시나리오'!$J$5='d_시나리오'!$H$5,'d_시나리오'!$I$5,IF(M1214&lt;('d_시나리오'!$I$5-'d_시나리오'!$H$5)/('d_시나리오'!$J$5-'d_시나리오'!$H$5),'d_시나리오'!$H$5+SQRT(M1214*('d_시나리오'!$J$5-'d_시나리오'!$H$5)*('d_시나리오'!$I$5-'d_시나리오'!$H$5)),'d_시나리오'!$J$5-SQRT((1-M1214)*('d_시나리오'!$J$5-'d_시나리오'!$H$5)*('d_시나리오'!$J$5-'d_시나리오'!$I$5))))</f>
        <v/>
      </c>
      <c r="O1214">
        <f>RAND()</f>
        <v/>
      </c>
      <c r="P1214">
        <f>IF('d_시나리오'!$J$6='d_시나리오'!$H$6,'d_시나리오'!$I$6,IF(O1214&lt;('d_시나리오'!$I$6-'d_시나리오'!$H$6)/('d_시나리오'!$J$6-'d_시나리오'!$H$6),'d_시나리오'!$H$6+SQRT(O1214*('d_시나리오'!$J$6-'d_시나리오'!$H$6)*('d_시나리오'!$I$6-'d_시나리오'!$H$6)),'d_시나리오'!$J$6-SQRT((1-O1214)*('d_시나리오'!$J$6-'d_시나리오'!$H$6)*('d_시나리오'!$J$6-'d_시나리오'!$I$6))))</f>
        <v/>
      </c>
      <c r="Q1214">
        <f>INDEX('d_분포'!$B$2:$B$57,RANDBETWEEN(1,56))</f>
        <v/>
      </c>
      <c r="R1214">
        <f>BETAINV(RAND(),5,5)</f>
        <v/>
      </c>
      <c r="S1214">
        <f>'d_고정'!$B$1*'6_기대효과'!$H$7*('d_시나리오'!$I$7/'d_고정'!$B$2)*B1214</f>
        <v/>
      </c>
      <c r="T1214">
        <f>S1214*D1214</f>
        <v/>
      </c>
      <c r="U1214">
        <f>S1214*F1214*H1214</f>
        <v/>
      </c>
      <c r="V1214">
        <f>S1214*F1214*(H1214-1)</f>
        <v/>
      </c>
      <c r="W1214">
        <f>U1214*J1214</f>
        <v/>
      </c>
      <c r="X1214">
        <f>T1214+W1214</f>
        <v/>
      </c>
      <c r="Y1214">
        <f>(T1214*E1214+W1214*L1214)*(1-R1214-'d_고정'!$B$13)</f>
        <v/>
      </c>
      <c r="Z1214">
        <f>(U1214*N1214*Q1214+'d_고정'!$B$3*('6_기대효과'!$H$7/8)*Q1214*'d_고정'!$B$10*P1214*('6_기대효과'!$K$7/'d_고정'!$B$9))*(1-R1214)</f>
        <v/>
      </c>
      <c r="AA1214">
        <f>W1214*L1214*(1-R1214-'d_고정'!$B$13)+U1214*MAX(N1214-'d_고정'!$B$10*P1214*('6_기대효과'!$K$7/'d_고정'!$B$9),0)*Q1214*(1-R1214)</f>
        <v/>
      </c>
      <c r="AB1214">
        <f>Y1214+Z1214</f>
        <v/>
      </c>
      <c r="AC1214">
        <f>Y1214/('d_고정'!$B$5*'6_기대효과'!$H$7/8)/'d_고정'!$B$6</f>
        <v/>
      </c>
      <c r="AD1214">
        <f>Y1214/('d_고정'!$B$8*'6_기대효과'!$H$7/8)</f>
        <v/>
      </c>
    </row>
    <row r="1215">
      <c r="A1215">
        <f>RAND()</f>
        <v/>
      </c>
      <c r="B1215">
        <f>IF('d_시나리오'!$J$2='d_시나리오'!$H$2,'d_시나리오'!$I$2,IF(A1215&lt;('d_시나리오'!$I$2-'d_시나리오'!$H$2)/('d_시나리오'!$J$2-'d_시나리오'!$H$2),'d_시나리오'!$H$2+SQRT(A1215*('d_시나리오'!$J$2-'d_시나리오'!$H$2)*('d_시나리오'!$I$2-'d_시나리오'!$H$2)),'d_시나리오'!$J$2-SQRT((1-A1215)*('d_시나리오'!$J$2-'d_시나리오'!$H$2)*('d_시나리오'!$J$2-'d_시나리오'!$I$2))))</f>
        <v/>
      </c>
      <c r="C1215">
        <f>RAND()</f>
        <v/>
      </c>
      <c r="D1215">
        <f>BETAINV(RAND(),IF(C1215&lt;'d_고정'!$B$26,'d_고정'!$B$23,'d_고정'!$B$16)+1,'d_고정'!$B$17-IF(C1215&lt;'d_고정'!$B$26,'d_고정'!$B$23,'d_고정'!$B$16)+1)*('d_고정'!$B$14+('d_고정'!$B$15-'d_고정'!$B$14)*RAND())</f>
        <v/>
      </c>
      <c r="E1215">
        <f>INDEX('d_분포'!$A$2:$A$28,RANDBETWEEN(1,27))</f>
        <v/>
      </c>
      <c r="F1215">
        <f>INDEX('d_분포'!$C$2:$C$5,RANDBETWEEN(1,4))*(0.9+0.2*RAND())</f>
        <v/>
      </c>
      <c r="G1215">
        <f>RAND()</f>
        <v/>
      </c>
      <c r="H1215">
        <f>(F1215+(1-F1215)*('d_고정'!$B$22*BETAINV(RAND(),IF(G1215&lt;'d_고정'!$B$26,'d_고정'!$B$25,'d_고정'!$B$20)+1,'d_고정'!$B$21-IF(G1215&lt;'d_고정'!$B$26,'d_고정'!$B$25,'d_고정'!$B$20)+1)+(1-'d_고정'!$B$22)*BETAINV(RAND(),IF(G1215&lt;'d_고정'!$B$26,'d_고정'!$B$24,'d_고정'!$B$18)+1,'d_고정'!$B$19-IF(G1215&lt;'d_고정'!$B$26,'d_고정'!$B$24,'d_고정'!$B$18)+1))*('d_고정'!$B$14+('d_고정'!$B$15-'d_고정'!$B$14)*RAND()))/F1215</f>
        <v/>
      </c>
      <c r="I1215">
        <f>RAND()</f>
        <v/>
      </c>
      <c r="J1215">
        <f>IF('d_시나리오'!$J$3='d_시나리오'!$H$3,'d_시나리오'!$I$3,IF(I1215&lt;('d_시나리오'!$I$3-'d_시나리오'!$H$3)/('d_시나리오'!$J$3-'d_시나리오'!$H$3),'d_시나리오'!$H$3+SQRT(I1215*('d_시나리오'!$J$3-'d_시나리오'!$H$3)*('d_시나리오'!$I$3-'d_시나리오'!$H$3)),'d_시나리오'!$J$3-SQRT((1-I1215)*('d_시나리오'!$J$3-'d_시나리오'!$H$3)*('d_시나리오'!$J$3-'d_시나리오'!$I$3))))</f>
        <v/>
      </c>
      <c r="K1215">
        <f>RAND()</f>
        <v/>
      </c>
      <c r="L1215">
        <f>IF('d_시나리오'!$J$4='d_시나리오'!$H$4,'d_시나리오'!$I$4,IF(K1215&lt;('d_시나리오'!$I$4-'d_시나리오'!$H$4)/('d_시나리오'!$J$4-'d_시나리오'!$H$4),'d_시나리오'!$H$4+SQRT(K1215*('d_시나리오'!$J$4-'d_시나리오'!$H$4)*('d_시나리오'!$I$4-'d_시나리오'!$H$4)),'d_시나리오'!$J$4-SQRT((1-K1215)*('d_시나리오'!$J$4-'d_시나리오'!$H$4)*('d_시나리오'!$J$4-'d_시나리오'!$I$4))))</f>
        <v/>
      </c>
      <c r="M1215">
        <f>RAND()</f>
        <v/>
      </c>
      <c r="N1215">
        <f>IF('d_시나리오'!$J$5='d_시나리오'!$H$5,'d_시나리오'!$I$5,IF(M1215&lt;('d_시나리오'!$I$5-'d_시나리오'!$H$5)/('d_시나리오'!$J$5-'d_시나리오'!$H$5),'d_시나리오'!$H$5+SQRT(M1215*('d_시나리오'!$J$5-'d_시나리오'!$H$5)*('d_시나리오'!$I$5-'d_시나리오'!$H$5)),'d_시나리오'!$J$5-SQRT((1-M1215)*('d_시나리오'!$J$5-'d_시나리오'!$H$5)*('d_시나리오'!$J$5-'d_시나리오'!$I$5))))</f>
        <v/>
      </c>
      <c r="O1215">
        <f>RAND()</f>
        <v/>
      </c>
      <c r="P1215">
        <f>IF('d_시나리오'!$J$6='d_시나리오'!$H$6,'d_시나리오'!$I$6,IF(O1215&lt;('d_시나리오'!$I$6-'d_시나리오'!$H$6)/('d_시나리오'!$J$6-'d_시나리오'!$H$6),'d_시나리오'!$H$6+SQRT(O1215*('d_시나리오'!$J$6-'d_시나리오'!$H$6)*('d_시나리오'!$I$6-'d_시나리오'!$H$6)),'d_시나리오'!$J$6-SQRT((1-O1215)*('d_시나리오'!$J$6-'d_시나리오'!$H$6)*('d_시나리오'!$J$6-'d_시나리오'!$I$6))))</f>
        <v/>
      </c>
      <c r="Q1215">
        <f>INDEX('d_분포'!$B$2:$B$57,RANDBETWEEN(1,56))</f>
        <v/>
      </c>
      <c r="R1215">
        <f>BETAINV(RAND(),5,5)</f>
        <v/>
      </c>
      <c r="S1215">
        <f>'d_고정'!$B$1*'6_기대효과'!$H$7*('d_시나리오'!$I$7/'d_고정'!$B$2)*B1215</f>
        <v/>
      </c>
      <c r="T1215">
        <f>S1215*D1215</f>
        <v/>
      </c>
      <c r="U1215">
        <f>S1215*F1215*H1215</f>
        <v/>
      </c>
      <c r="V1215">
        <f>S1215*F1215*(H1215-1)</f>
        <v/>
      </c>
      <c r="W1215">
        <f>U1215*J1215</f>
        <v/>
      </c>
      <c r="X1215">
        <f>T1215+W1215</f>
        <v/>
      </c>
      <c r="Y1215">
        <f>(T1215*E1215+W1215*L1215)*(1-R1215-'d_고정'!$B$13)</f>
        <v/>
      </c>
      <c r="Z1215">
        <f>(U1215*N1215*Q1215+'d_고정'!$B$3*('6_기대효과'!$H$7/8)*Q1215*'d_고정'!$B$10*P1215*('6_기대효과'!$K$7/'d_고정'!$B$9))*(1-R1215)</f>
        <v/>
      </c>
      <c r="AA1215">
        <f>W1215*L1215*(1-R1215-'d_고정'!$B$13)+U1215*MAX(N1215-'d_고정'!$B$10*P1215*('6_기대효과'!$K$7/'d_고정'!$B$9),0)*Q1215*(1-R1215)</f>
        <v/>
      </c>
      <c r="AB1215">
        <f>Y1215+Z1215</f>
        <v/>
      </c>
      <c r="AC1215">
        <f>Y1215/('d_고정'!$B$5*'6_기대효과'!$H$7/8)/'d_고정'!$B$6</f>
        <v/>
      </c>
      <c r="AD1215">
        <f>Y1215/('d_고정'!$B$8*'6_기대효과'!$H$7/8)</f>
        <v/>
      </c>
    </row>
    <row r="1216">
      <c r="A1216">
        <f>RAND()</f>
        <v/>
      </c>
      <c r="B1216">
        <f>IF('d_시나리오'!$J$2='d_시나리오'!$H$2,'d_시나리오'!$I$2,IF(A1216&lt;('d_시나리오'!$I$2-'d_시나리오'!$H$2)/('d_시나리오'!$J$2-'d_시나리오'!$H$2),'d_시나리오'!$H$2+SQRT(A1216*('d_시나리오'!$J$2-'d_시나리오'!$H$2)*('d_시나리오'!$I$2-'d_시나리오'!$H$2)),'d_시나리오'!$J$2-SQRT((1-A1216)*('d_시나리오'!$J$2-'d_시나리오'!$H$2)*('d_시나리오'!$J$2-'d_시나리오'!$I$2))))</f>
        <v/>
      </c>
      <c r="C1216">
        <f>RAND()</f>
        <v/>
      </c>
      <c r="D1216">
        <f>BETAINV(RAND(),IF(C1216&lt;'d_고정'!$B$26,'d_고정'!$B$23,'d_고정'!$B$16)+1,'d_고정'!$B$17-IF(C1216&lt;'d_고정'!$B$26,'d_고정'!$B$23,'d_고정'!$B$16)+1)*('d_고정'!$B$14+('d_고정'!$B$15-'d_고정'!$B$14)*RAND())</f>
        <v/>
      </c>
      <c r="E1216">
        <f>INDEX('d_분포'!$A$2:$A$28,RANDBETWEEN(1,27))</f>
        <v/>
      </c>
      <c r="F1216">
        <f>INDEX('d_분포'!$C$2:$C$5,RANDBETWEEN(1,4))*(0.9+0.2*RAND())</f>
        <v/>
      </c>
      <c r="G1216">
        <f>RAND()</f>
        <v/>
      </c>
      <c r="H1216">
        <f>(F1216+(1-F1216)*('d_고정'!$B$22*BETAINV(RAND(),IF(G1216&lt;'d_고정'!$B$26,'d_고정'!$B$25,'d_고정'!$B$20)+1,'d_고정'!$B$21-IF(G1216&lt;'d_고정'!$B$26,'d_고정'!$B$25,'d_고정'!$B$20)+1)+(1-'d_고정'!$B$22)*BETAINV(RAND(),IF(G1216&lt;'d_고정'!$B$26,'d_고정'!$B$24,'d_고정'!$B$18)+1,'d_고정'!$B$19-IF(G1216&lt;'d_고정'!$B$26,'d_고정'!$B$24,'d_고정'!$B$18)+1))*('d_고정'!$B$14+('d_고정'!$B$15-'d_고정'!$B$14)*RAND()))/F1216</f>
        <v/>
      </c>
      <c r="I1216">
        <f>RAND()</f>
        <v/>
      </c>
      <c r="J1216">
        <f>IF('d_시나리오'!$J$3='d_시나리오'!$H$3,'d_시나리오'!$I$3,IF(I1216&lt;('d_시나리오'!$I$3-'d_시나리오'!$H$3)/('d_시나리오'!$J$3-'d_시나리오'!$H$3),'d_시나리오'!$H$3+SQRT(I1216*('d_시나리오'!$J$3-'d_시나리오'!$H$3)*('d_시나리오'!$I$3-'d_시나리오'!$H$3)),'d_시나리오'!$J$3-SQRT((1-I1216)*('d_시나리오'!$J$3-'d_시나리오'!$H$3)*('d_시나리오'!$J$3-'d_시나리오'!$I$3))))</f>
        <v/>
      </c>
      <c r="K1216">
        <f>RAND()</f>
        <v/>
      </c>
      <c r="L1216">
        <f>IF('d_시나리오'!$J$4='d_시나리오'!$H$4,'d_시나리오'!$I$4,IF(K1216&lt;('d_시나리오'!$I$4-'d_시나리오'!$H$4)/('d_시나리오'!$J$4-'d_시나리오'!$H$4),'d_시나리오'!$H$4+SQRT(K1216*('d_시나리오'!$J$4-'d_시나리오'!$H$4)*('d_시나리오'!$I$4-'d_시나리오'!$H$4)),'d_시나리오'!$J$4-SQRT((1-K1216)*('d_시나리오'!$J$4-'d_시나리오'!$H$4)*('d_시나리오'!$J$4-'d_시나리오'!$I$4))))</f>
        <v/>
      </c>
      <c r="M1216">
        <f>RAND()</f>
        <v/>
      </c>
      <c r="N1216">
        <f>IF('d_시나리오'!$J$5='d_시나리오'!$H$5,'d_시나리오'!$I$5,IF(M1216&lt;('d_시나리오'!$I$5-'d_시나리오'!$H$5)/('d_시나리오'!$J$5-'d_시나리오'!$H$5),'d_시나리오'!$H$5+SQRT(M1216*('d_시나리오'!$J$5-'d_시나리오'!$H$5)*('d_시나리오'!$I$5-'d_시나리오'!$H$5)),'d_시나리오'!$J$5-SQRT((1-M1216)*('d_시나리오'!$J$5-'d_시나리오'!$H$5)*('d_시나리오'!$J$5-'d_시나리오'!$I$5))))</f>
        <v/>
      </c>
      <c r="O1216">
        <f>RAND()</f>
        <v/>
      </c>
      <c r="P1216">
        <f>IF('d_시나리오'!$J$6='d_시나리오'!$H$6,'d_시나리오'!$I$6,IF(O1216&lt;('d_시나리오'!$I$6-'d_시나리오'!$H$6)/('d_시나리오'!$J$6-'d_시나리오'!$H$6),'d_시나리오'!$H$6+SQRT(O1216*('d_시나리오'!$J$6-'d_시나리오'!$H$6)*('d_시나리오'!$I$6-'d_시나리오'!$H$6)),'d_시나리오'!$J$6-SQRT((1-O1216)*('d_시나리오'!$J$6-'d_시나리오'!$H$6)*('d_시나리오'!$J$6-'d_시나리오'!$I$6))))</f>
        <v/>
      </c>
      <c r="Q1216">
        <f>INDEX('d_분포'!$B$2:$B$57,RANDBETWEEN(1,56))</f>
        <v/>
      </c>
      <c r="R1216">
        <f>BETAINV(RAND(),5,5)</f>
        <v/>
      </c>
      <c r="S1216">
        <f>'d_고정'!$B$1*'6_기대효과'!$H$7*('d_시나리오'!$I$7/'d_고정'!$B$2)*B1216</f>
        <v/>
      </c>
      <c r="T1216">
        <f>S1216*D1216</f>
        <v/>
      </c>
      <c r="U1216">
        <f>S1216*F1216*H1216</f>
        <v/>
      </c>
      <c r="V1216">
        <f>S1216*F1216*(H1216-1)</f>
        <v/>
      </c>
      <c r="W1216">
        <f>U1216*J1216</f>
        <v/>
      </c>
      <c r="X1216">
        <f>T1216+W1216</f>
        <v/>
      </c>
      <c r="Y1216">
        <f>(T1216*E1216+W1216*L1216)*(1-R1216-'d_고정'!$B$13)</f>
        <v/>
      </c>
      <c r="Z1216">
        <f>(U1216*N1216*Q1216+'d_고정'!$B$3*('6_기대효과'!$H$7/8)*Q1216*'d_고정'!$B$10*P1216*('6_기대효과'!$K$7/'d_고정'!$B$9))*(1-R1216)</f>
        <v/>
      </c>
      <c r="AA1216">
        <f>W1216*L1216*(1-R1216-'d_고정'!$B$13)+U1216*MAX(N1216-'d_고정'!$B$10*P1216*('6_기대효과'!$K$7/'d_고정'!$B$9),0)*Q1216*(1-R1216)</f>
        <v/>
      </c>
      <c r="AB1216">
        <f>Y1216+Z1216</f>
        <v/>
      </c>
      <c r="AC1216">
        <f>Y1216/('d_고정'!$B$5*'6_기대효과'!$H$7/8)/'d_고정'!$B$6</f>
        <v/>
      </c>
      <c r="AD1216">
        <f>Y1216/('d_고정'!$B$8*'6_기대효과'!$H$7/8)</f>
        <v/>
      </c>
    </row>
    <row r="1217">
      <c r="A1217">
        <f>RAND()</f>
        <v/>
      </c>
      <c r="B1217">
        <f>IF('d_시나리오'!$J$2='d_시나리오'!$H$2,'d_시나리오'!$I$2,IF(A1217&lt;('d_시나리오'!$I$2-'d_시나리오'!$H$2)/('d_시나리오'!$J$2-'d_시나리오'!$H$2),'d_시나리오'!$H$2+SQRT(A1217*('d_시나리오'!$J$2-'d_시나리오'!$H$2)*('d_시나리오'!$I$2-'d_시나리오'!$H$2)),'d_시나리오'!$J$2-SQRT((1-A1217)*('d_시나리오'!$J$2-'d_시나리오'!$H$2)*('d_시나리오'!$J$2-'d_시나리오'!$I$2))))</f>
        <v/>
      </c>
      <c r="C1217">
        <f>RAND()</f>
        <v/>
      </c>
      <c r="D1217">
        <f>BETAINV(RAND(),IF(C1217&lt;'d_고정'!$B$26,'d_고정'!$B$23,'d_고정'!$B$16)+1,'d_고정'!$B$17-IF(C1217&lt;'d_고정'!$B$26,'d_고정'!$B$23,'d_고정'!$B$16)+1)*('d_고정'!$B$14+('d_고정'!$B$15-'d_고정'!$B$14)*RAND())</f>
        <v/>
      </c>
      <c r="E1217">
        <f>INDEX('d_분포'!$A$2:$A$28,RANDBETWEEN(1,27))</f>
        <v/>
      </c>
      <c r="F1217">
        <f>INDEX('d_분포'!$C$2:$C$5,RANDBETWEEN(1,4))*(0.9+0.2*RAND())</f>
        <v/>
      </c>
      <c r="G1217">
        <f>RAND()</f>
        <v/>
      </c>
      <c r="H1217">
        <f>(F1217+(1-F1217)*('d_고정'!$B$22*BETAINV(RAND(),IF(G1217&lt;'d_고정'!$B$26,'d_고정'!$B$25,'d_고정'!$B$20)+1,'d_고정'!$B$21-IF(G1217&lt;'d_고정'!$B$26,'d_고정'!$B$25,'d_고정'!$B$20)+1)+(1-'d_고정'!$B$22)*BETAINV(RAND(),IF(G1217&lt;'d_고정'!$B$26,'d_고정'!$B$24,'d_고정'!$B$18)+1,'d_고정'!$B$19-IF(G1217&lt;'d_고정'!$B$26,'d_고정'!$B$24,'d_고정'!$B$18)+1))*('d_고정'!$B$14+('d_고정'!$B$15-'d_고정'!$B$14)*RAND()))/F1217</f>
        <v/>
      </c>
      <c r="I1217">
        <f>RAND()</f>
        <v/>
      </c>
      <c r="J1217">
        <f>IF('d_시나리오'!$J$3='d_시나리오'!$H$3,'d_시나리오'!$I$3,IF(I1217&lt;('d_시나리오'!$I$3-'d_시나리오'!$H$3)/('d_시나리오'!$J$3-'d_시나리오'!$H$3),'d_시나리오'!$H$3+SQRT(I1217*('d_시나리오'!$J$3-'d_시나리오'!$H$3)*('d_시나리오'!$I$3-'d_시나리오'!$H$3)),'d_시나리오'!$J$3-SQRT((1-I1217)*('d_시나리오'!$J$3-'d_시나리오'!$H$3)*('d_시나리오'!$J$3-'d_시나리오'!$I$3))))</f>
        <v/>
      </c>
      <c r="K1217">
        <f>RAND()</f>
        <v/>
      </c>
      <c r="L1217">
        <f>IF('d_시나리오'!$J$4='d_시나리오'!$H$4,'d_시나리오'!$I$4,IF(K1217&lt;('d_시나리오'!$I$4-'d_시나리오'!$H$4)/('d_시나리오'!$J$4-'d_시나리오'!$H$4),'d_시나리오'!$H$4+SQRT(K1217*('d_시나리오'!$J$4-'d_시나리오'!$H$4)*('d_시나리오'!$I$4-'d_시나리오'!$H$4)),'d_시나리오'!$J$4-SQRT((1-K1217)*('d_시나리오'!$J$4-'d_시나리오'!$H$4)*('d_시나리오'!$J$4-'d_시나리오'!$I$4))))</f>
        <v/>
      </c>
      <c r="M1217">
        <f>RAND()</f>
        <v/>
      </c>
      <c r="N1217">
        <f>IF('d_시나리오'!$J$5='d_시나리오'!$H$5,'d_시나리오'!$I$5,IF(M1217&lt;('d_시나리오'!$I$5-'d_시나리오'!$H$5)/('d_시나리오'!$J$5-'d_시나리오'!$H$5),'d_시나리오'!$H$5+SQRT(M1217*('d_시나리오'!$J$5-'d_시나리오'!$H$5)*('d_시나리오'!$I$5-'d_시나리오'!$H$5)),'d_시나리오'!$J$5-SQRT((1-M1217)*('d_시나리오'!$J$5-'d_시나리오'!$H$5)*('d_시나리오'!$J$5-'d_시나리오'!$I$5))))</f>
        <v/>
      </c>
      <c r="O1217">
        <f>RAND()</f>
        <v/>
      </c>
      <c r="P1217">
        <f>IF('d_시나리오'!$J$6='d_시나리오'!$H$6,'d_시나리오'!$I$6,IF(O1217&lt;('d_시나리오'!$I$6-'d_시나리오'!$H$6)/('d_시나리오'!$J$6-'d_시나리오'!$H$6),'d_시나리오'!$H$6+SQRT(O1217*('d_시나리오'!$J$6-'d_시나리오'!$H$6)*('d_시나리오'!$I$6-'d_시나리오'!$H$6)),'d_시나리오'!$J$6-SQRT((1-O1217)*('d_시나리오'!$J$6-'d_시나리오'!$H$6)*('d_시나리오'!$J$6-'d_시나리오'!$I$6))))</f>
        <v/>
      </c>
      <c r="Q1217">
        <f>INDEX('d_분포'!$B$2:$B$57,RANDBETWEEN(1,56))</f>
        <v/>
      </c>
      <c r="R1217">
        <f>BETAINV(RAND(),5,5)</f>
        <v/>
      </c>
      <c r="S1217">
        <f>'d_고정'!$B$1*'6_기대효과'!$H$7*('d_시나리오'!$I$7/'d_고정'!$B$2)*B1217</f>
        <v/>
      </c>
      <c r="T1217">
        <f>S1217*D1217</f>
        <v/>
      </c>
      <c r="U1217">
        <f>S1217*F1217*H1217</f>
        <v/>
      </c>
      <c r="V1217">
        <f>S1217*F1217*(H1217-1)</f>
        <v/>
      </c>
      <c r="W1217">
        <f>U1217*J1217</f>
        <v/>
      </c>
      <c r="X1217">
        <f>T1217+W1217</f>
        <v/>
      </c>
      <c r="Y1217">
        <f>(T1217*E1217+W1217*L1217)*(1-R1217-'d_고정'!$B$13)</f>
        <v/>
      </c>
      <c r="Z1217">
        <f>(U1217*N1217*Q1217+'d_고정'!$B$3*('6_기대효과'!$H$7/8)*Q1217*'d_고정'!$B$10*P1217*('6_기대효과'!$K$7/'d_고정'!$B$9))*(1-R1217)</f>
        <v/>
      </c>
      <c r="AA1217">
        <f>W1217*L1217*(1-R1217-'d_고정'!$B$13)+U1217*MAX(N1217-'d_고정'!$B$10*P1217*('6_기대효과'!$K$7/'d_고정'!$B$9),0)*Q1217*(1-R1217)</f>
        <v/>
      </c>
      <c r="AB1217">
        <f>Y1217+Z1217</f>
        <v/>
      </c>
      <c r="AC1217">
        <f>Y1217/('d_고정'!$B$5*'6_기대효과'!$H$7/8)/'d_고정'!$B$6</f>
        <v/>
      </c>
      <c r="AD1217">
        <f>Y1217/('d_고정'!$B$8*'6_기대효과'!$H$7/8)</f>
        <v/>
      </c>
    </row>
    <row r="1218">
      <c r="A1218">
        <f>RAND()</f>
        <v/>
      </c>
      <c r="B1218">
        <f>IF('d_시나리오'!$J$2='d_시나리오'!$H$2,'d_시나리오'!$I$2,IF(A1218&lt;('d_시나리오'!$I$2-'d_시나리오'!$H$2)/('d_시나리오'!$J$2-'d_시나리오'!$H$2),'d_시나리오'!$H$2+SQRT(A1218*('d_시나리오'!$J$2-'d_시나리오'!$H$2)*('d_시나리오'!$I$2-'d_시나리오'!$H$2)),'d_시나리오'!$J$2-SQRT((1-A1218)*('d_시나리오'!$J$2-'d_시나리오'!$H$2)*('d_시나리오'!$J$2-'d_시나리오'!$I$2))))</f>
        <v/>
      </c>
      <c r="C1218">
        <f>RAND()</f>
        <v/>
      </c>
      <c r="D1218">
        <f>BETAINV(RAND(),IF(C1218&lt;'d_고정'!$B$26,'d_고정'!$B$23,'d_고정'!$B$16)+1,'d_고정'!$B$17-IF(C1218&lt;'d_고정'!$B$26,'d_고정'!$B$23,'d_고정'!$B$16)+1)*('d_고정'!$B$14+('d_고정'!$B$15-'d_고정'!$B$14)*RAND())</f>
        <v/>
      </c>
      <c r="E1218">
        <f>INDEX('d_분포'!$A$2:$A$28,RANDBETWEEN(1,27))</f>
        <v/>
      </c>
      <c r="F1218">
        <f>INDEX('d_분포'!$C$2:$C$5,RANDBETWEEN(1,4))*(0.9+0.2*RAND())</f>
        <v/>
      </c>
      <c r="G1218">
        <f>RAND()</f>
        <v/>
      </c>
      <c r="H1218">
        <f>(F1218+(1-F1218)*('d_고정'!$B$22*BETAINV(RAND(),IF(G1218&lt;'d_고정'!$B$26,'d_고정'!$B$25,'d_고정'!$B$20)+1,'d_고정'!$B$21-IF(G1218&lt;'d_고정'!$B$26,'d_고정'!$B$25,'d_고정'!$B$20)+1)+(1-'d_고정'!$B$22)*BETAINV(RAND(),IF(G1218&lt;'d_고정'!$B$26,'d_고정'!$B$24,'d_고정'!$B$18)+1,'d_고정'!$B$19-IF(G1218&lt;'d_고정'!$B$26,'d_고정'!$B$24,'d_고정'!$B$18)+1))*('d_고정'!$B$14+('d_고정'!$B$15-'d_고정'!$B$14)*RAND()))/F1218</f>
        <v/>
      </c>
      <c r="I1218">
        <f>RAND()</f>
        <v/>
      </c>
      <c r="J1218">
        <f>IF('d_시나리오'!$J$3='d_시나리오'!$H$3,'d_시나리오'!$I$3,IF(I1218&lt;('d_시나리오'!$I$3-'d_시나리오'!$H$3)/('d_시나리오'!$J$3-'d_시나리오'!$H$3),'d_시나리오'!$H$3+SQRT(I1218*('d_시나리오'!$J$3-'d_시나리오'!$H$3)*('d_시나리오'!$I$3-'d_시나리오'!$H$3)),'d_시나리오'!$J$3-SQRT((1-I1218)*('d_시나리오'!$J$3-'d_시나리오'!$H$3)*('d_시나리오'!$J$3-'d_시나리오'!$I$3))))</f>
        <v/>
      </c>
      <c r="K1218">
        <f>RAND()</f>
        <v/>
      </c>
      <c r="L1218">
        <f>IF('d_시나리오'!$J$4='d_시나리오'!$H$4,'d_시나리오'!$I$4,IF(K1218&lt;('d_시나리오'!$I$4-'d_시나리오'!$H$4)/('d_시나리오'!$J$4-'d_시나리오'!$H$4),'d_시나리오'!$H$4+SQRT(K1218*('d_시나리오'!$J$4-'d_시나리오'!$H$4)*('d_시나리오'!$I$4-'d_시나리오'!$H$4)),'d_시나리오'!$J$4-SQRT((1-K1218)*('d_시나리오'!$J$4-'d_시나리오'!$H$4)*('d_시나리오'!$J$4-'d_시나리오'!$I$4))))</f>
        <v/>
      </c>
      <c r="M1218">
        <f>RAND()</f>
        <v/>
      </c>
      <c r="N1218">
        <f>IF('d_시나리오'!$J$5='d_시나리오'!$H$5,'d_시나리오'!$I$5,IF(M1218&lt;('d_시나리오'!$I$5-'d_시나리오'!$H$5)/('d_시나리오'!$J$5-'d_시나리오'!$H$5),'d_시나리오'!$H$5+SQRT(M1218*('d_시나리오'!$J$5-'d_시나리오'!$H$5)*('d_시나리오'!$I$5-'d_시나리오'!$H$5)),'d_시나리오'!$J$5-SQRT((1-M1218)*('d_시나리오'!$J$5-'d_시나리오'!$H$5)*('d_시나리오'!$J$5-'d_시나리오'!$I$5))))</f>
        <v/>
      </c>
      <c r="O1218">
        <f>RAND()</f>
        <v/>
      </c>
      <c r="P1218">
        <f>IF('d_시나리오'!$J$6='d_시나리오'!$H$6,'d_시나리오'!$I$6,IF(O1218&lt;('d_시나리오'!$I$6-'d_시나리오'!$H$6)/('d_시나리오'!$J$6-'d_시나리오'!$H$6),'d_시나리오'!$H$6+SQRT(O1218*('d_시나리오'!$J$6-'d_시나리오'!$H$6)*('d_시나리오'!$I$6-'d_시나리오'!$H$6)),'d_시나리오'!$J$6-SQRT((1-O1218)*('d_시나리오'!$J$6-'d_시나리오'!$H$6)*('d_시나리오'!$J$6-'d_시나리오'!$I$6))))</f>
        <v/>
      </c>
      <c r="Q1218">
        <f>INDEX('d_분포'!$B$2:$B$57,RANDBETWEEN(1,56))</f>
        <v/>
      </c>
      <c r="R1218">
        <f>BETAINV(RAND(),5,5)</f>
        <v/>
      </c>
      <c r="S1218">
        <f>'d_고정'!$B$1*'6_기대효과'!$H$7*('d_시나리오'!$I$7/'d_고정'!$B$2)*B1218</f>
        <v/>
      </c>
      <c r="T1218">
        <f>S1218*D1218</f>
        <v/>
      </c>
      <c r="U1218">
        <f>S1218*F1218*H1218</f>
        <v/>
      </c>
      <c r="V1218">
        <f>S1218*F1218*(H1218-1)</f>
        <v/>
      </c>
      <c r="W1218">
        <f>U1218*J1218</f>
        <v/>
      </c>
      <c r="X1218">
        <f>T1218+W1218</f>
        <v/>
      </c>
      <c r="Y1218">
        <f>(T1218*E1218+W1218*L1218)*(1-R1218-'d_고정'!$B$13)</f>
        <v/>
      </c>
      <c r="Z1218">
        <f>(U1218*N1218*Q1218+'d_고정'!$B$3*('6_기대효과'!$H$7/8)*Q1218*'d_고정'!$B$10*P1218*('6_기대효과'!$K$7/'d_고정'!$B$9))*(1-R1218)</f>
        <v/>
      </c>
      <c r="AA1218">
        <f>W1218*L1218*(1-R1218-'d_고정'!$B$13)+U1218*MAX(N1218-'d_고정'!$B$10*P1218*('6_기대효과'!$K$7/'d_고정'!$B$9),0)*Q1218*(1-R1218)</f>
        <v/>
      </c>
      <c r="AB1218">
        <f>Y1218+Z1218</f>
        <v/>
      </c>
      <c r="AC1218">
        <f>Y1218/('d_고정'!$B$5*'6_기대효과'!$H$7/8)/'d_고정'!$B$6</f>
        <v/>
      </c>
      <c r="AD1218">
        <f>Y1218/('d_고정'!$B$8*'6_기대효과'!$H$7/8)</f>
        <v/>
      </c>
    </row>
    <row r="1219">
      <c r="A1219">
        <f>RAND()</f>
        <v/>
      </c>
      <c r="B1219">
        <f>IF('d_시나리오'!$J$2='d_시나리오'!$H$2,'d_시나리오'!$I$2,IF(A1219&lt;('d_시나리오'!$I$2-'d_시나리오'!$H$2)/('d_시나리오'!$J$2-'d_시나리오'!$H$2),'d_시나리오'!$H$2+SQRT(A1219*('d_시나리오'!$J$2-'d_시나리오'!$H$2)*('d_시나리오'!$I$2-'d_시나리오'!$H$2)),'d_시나리오'!$J$2-SQRT((1-A1219)*('d_시나리오'!$J$2-'d_시나리오'!$H$2)*('d_시나리오'!$J$2-'d_시나리오'!$I$2))))</f>
        <v/>
      </c>
      <c r="C1219">
        <f>RAND()</f>
        <v/>
      </c>
      <c r="D1219">
        <f>BETAINV(RAND(),IF(C1219&lt;'d_고정'!$B$26,'d_고정'!$B$23,'d_고정'!$B$16)+1,'d_고정'!$B$17-IF(C1219&lt;'d_고정'!$B$26,'d_고정'!$B$23,'d_고정'!$B$16)+1)*('d_고정'!$B$14+('d_고정'!$B$15-'d_고정'!$B$14)*RAND())</f>
        <v/>
      </c>
      <c r="E1219">
        <f>INDEX('d_분포'!$A$2:$A$28,RANDBETWEEN(1,27))</f>
        <v/>
      </c>
      <c r="F1219">
        <f>INDEX('d_분포'!$C$2:$C$5,RANDBETWEEN(1,4))*(0.9+0.2*RAND())</f>
        <v/>
      </c>
      <c r="G1219">
        <f>RAND()</f>
        <v/>
      </c>
      <c r="H1219">
        <f>(F1219+(1-F1219)*('d_고정'!$B$22*BETAINV(RAND(),IF(G1219&lt;'d_고정'!$B$26,'d_고정'!$B$25,'d_고정'!$B$20)+1,'d_고정'!$B$21-IF(G1219&lt;'d_고정'!$B$26,'d_고정'!$B$25,'d_고정'!$B$20)+1)+(1-'d_고정'!$B$22)*BETAINV(RAND(),IF(G1219&lt;'d_고정'!$B$26,'d_고정'!$B$24,'d_고정'!$B$18)+1,'d_고정'!$B$19-IF(G1219&lt;'d_고정'!$B$26,'d_고정'!$B$24,'d_고정'!$B$18)+1))*('d_고정'!$B$14+('d_고정'!$B$15-'d_고정'!$B$14)*RAND()))/F1219</f>
        <v/>
      </c>
      <c r="I1219">
        <f>RAND()</f>
        <v/>
      </c>
      <c r="J1219">
        <f>IF('d_시나리오'!$J$3='d_시나리오'!$H$3,'d_시나리오'!$I$3,IF(I1219&lt;('d_시나리오'!$I$3-'d_시나리오'!$H$3)/('d_시나리오'!$J$3-'d_시나리오'!$H$3),'d_시나리오'!$H$3+SQRT(I1219*('d_시나리오'!$J$3-'d_시나리오'!$H$3)*('d_시나리오'!$I$3-'d_시나리오'!$H$3)),'d_시나리오'!$J$3-SQRT((1-I1219)*('d_시나리오'!$J$3-'d_시나리오'!$H$3)*('d_시나리오'!$J$3-'d_시나리오'!$I$3))))</f>
        <v/>
      </c>
      <c r="K1219">
        <f>RAND()</f>
        <v/>
      </c>
      <c r="L1219">
        <f>IF('d_시나리오'!$J$4='d_시나리오'!$H$4,'d_시나리오'!$I$4,IF(K1219&lt;('d_시나리오'!$I$4-'d_시나리오'!$H$4)/('d_시나리오'!$J$4-'d_시나리오'!$H$4),'d_시나리오'!$H$4+SQRT(K1219*('d_시나리오'!$J$4-'d_시나리오'!$H$4)*('d_시나리오'!$I$4-'d_시나리오'!$H$4)),'d_시나리오'!$J$4-SQRT((1-K1219)*('d_시나리오'!$J$4-'d_시나리오'!$H$4)*('d_시나리오'!$J$4-'d_시나리오'!$I$4))))</f>
        <v/>
      </c>
      <c r="M1219">
        <f>RAND()</f>
        <v/>
      </c>
      <c r="N1219">
        <f>IF('d_시나리오'!$J$5='d_시나리오'!$H$5,'d_시나리오'!$I$5,IF(M1219&lt;('d_시나리오'!$I$5-'d_시나리오'!$H$5)/('d_시나리오'!$J$5-'d_시나리오'!$H$5),'d_시나리오'!$H$5+SQRT(M1219*('d_시나리오'!$J$5-'d_시나리오'!$H$5)*('d_시나리오'!$I$5-'d_시나리오'!$H$5)),'d_시나리오'!$J$5-SQRT((1-M1219)*('d_시나리오'!$J$5-'d_시나리오'!$H$5)*('d_시나리오'!$J$5-'d_시나리오'!$I$5))))</f>
        <v/>
      </c>
      <c r="O1219">
        <f>RAND()</f>
        <v/>
      </c>
      <c r="P1219">
        <f>IF('d_시나리오'!$J$6='d_시나리오'!$H$6,'d_시나리오'!$I$6,IF(O1219&lt;('d_시나리오'!$I$6-'d_시나리오'!$H$6)/('d_시나리오'!$J$6-'d_시나리오'!$H$6),'d_시나리오'!$H$6+SQRT(O1219*('d_시나리오'!$J$6-'d_시나리오'!$H$6)*('d_시나리오'!$I$6-'d_시나리오'!$H$6)),'d_시나리오'!$J$6-SQRT((1-O1219)*('d_시나리오'!$J$6-'d_시나리오'!$H$6)*('d_시나리오'!$J$6-'d_시나리오'!$I$6))))</f>
        <v/>
      </c>
      <c r="Q1219">
        <f>INDEX('d_분포'!$B$2:$B$57,RANDBETWEEN(1,56))</f>
        <v/>
      </c>
      <c r="R1219">
        <f>BETAINV(RAND(),5,5)</f>
        <v/>
      </c>
      <c r="S1219">
        <f>'d_고정'!$B$1*'6_기대효과'!$H$7*('d_시나리오'!$I$7/'d_고정'!$B$2)*B1219</f>
        <v/>
      </c>
      <c r="T1219">
        <f>S1219*D1219</f>
        <v/>
      </c>
      <c r="U1219">
        <f>S1219*F1219*H1219</f>
        <v/>
      </c>
      <c r="V1219">
        <f>S1219*F1219*(H1219-1)</f>
        <v/>
      </c>
      <c r="W1219">
        <f>U1219*J1219</f>
        <v/>
      </c>
      <c r="X1219">
        <f>T1219+W1219</f>
        <v/>
      </c>
      <c r="Y1219">
        <f>(T1219*E1219+W1219*L1219)*(1-R1219-'d_고정'!$B$13)</f>
        <v/>
      </c>
      <c r="Z1219">
        <f>(U1219*N1219*Q1219+'d_고정'!$B$3*('6_기대효과'!$H$7/8)*Q1219*'d_고정'!$B$10*P1219*('6_기대효과'!$K$7/'d_고정'!$B$9))*(1-R1219)</f>
        <v/>
      </c>
      <c r="AA1219">
        <f>W1219*L1219*(1-R1219-'d_고정'!$B$13)+U1219*MAX(N1219-'d_고정'!$B$10*P1219*('6_기대효과'!$K$7/'d_고정'!$B$9),0)*Q1219*(1-R1219)</f>
        <v/>
      </c>
      <c r="AB1219">
        <f>Y1219+Z1219</f>
        <v/>
      </c>
      <c r="AC1219">
        <f>Y1219/('d_고정'!$B$5*'6_기대효과'!$H$7/8)/'d_고정'!$B$6</f>
        <v/>
      </c>
      <c r="AD1219">
        <f>Y1219/('d_고정'!$B$8*'6_기대효과'!$H$7/8)</f>
        <v/>
      </c>
    </row>
    <row r="1220">
      <c r="A1220">
        <f>RAND()</f>
        <v/>
      </c>
      <c r="B1220">
        <f>IF('d_시나리오'!$J$2='d_시나리오'!$H$2,'d_시나리오'!$I$2,IF(A1220&lt;('d_시나리오'!$I$2-'d_시나리오'!$H$2)/('d_시나리오'!$J$2-'d_시나리오'!$H$2),'d_시나리오'!$H$2+SQRT(A1220*('d_시나리오'!$J$2-'d_시나리오'!$H$2)*('d_시나리오'!$I$2-'d_시나리오'!$H$2)),'d_시나리오'!$J$2-SQRT((1-A1220)*('d_시나리오'!$J$2-'d_시나리오'!$H$2)*('d_시나리오'!$J$2-'d_시나리오'!$I$2))))</f>
        <v/>
      </c>
      <c r="C1220">
        <f>RAND()</f>
        <v/>
      </c>
      <c r="D1220">
        <f>BETAINV(RAND(),IF(C1220&lt;'d_고정'!$B$26,'d_고정'!$B$23,'d_고정'!$B$16)+1,'d_고정'!$B$17-IF(C1220&lt;'d_고정'!$B$26,'d_고정'!$B$23,'d_고정'!$B$16)+1)*('d_고정'!$B$14+('d_고정'!$B$15-'d_고정'!$B$14)*RAND())</f>
        <v/>
      </c>
      <c r="E1220">
        <f>INDEX('d_분포'!$A$2:$A$28,RANDBETWEEN(1,27))</f>
        <v/>
      </c>
      <c r="F1220">
        <f>INDEX('d_분포'!$C$2:$C$5,RANDBETWEEN(1,4))*(0.9+0.2*RAND())</f>
        <v/>
      </c>
      <c r="G1220">
        <f>RAND()</f>
        <v/>
      </c>
      <c r="H1220">
        <f>(F1220+(1-F1220)*('d_고정'!$B$22*BETAINV(RAND(),IF(G1220&lt;'d_고정'!$B$26,'d_고정'!$B$25,'d_고정'!$B$20)+1,'d_고정'!$B$21-IF(G1220&lt;'d_고정'!$B$26,'d_고정'!$B$25,'d_고정'!$B$20)+1)+(1-'d_고정'!$B$22)*BETAINV(RAND(),IF(G1220&lt;'d_고정'!$B$26,'d_고정'!$B$24,'d_고정'!$B$18)+1,'d_고정'!$B$19-IF(G1220&lt;'d_고정'!$B$26,'d_고정'!$B$24,'d_고정'!$B$18)+1))*('d_고정'!$B$14+('d_고정'!$B$15-'d_고정'!$B$14)*RAND()))/F1220</f>
        <v/>
      </c>
      <c r="I1220">
        <f>RAND()</f>
        <v/>
      </c>
      <c r="J1220">
        <f>IF('d_시나리오'!$J$3='d_시나리오'!$H$3,'d_시나리오'!$I$3,IF(I1220&lt;('d_시나리오'!$I$3-'d_시나리오'!$H$3)/('d_시나리오'!$J$3-'d_시나리오'!$H$3),'d_시나리오'!$H$3+SQRT(I1220*('d_시나리오'!$J$3-'d_시나리오'!$H$3)*('d_시나리오'!$I$3-'d_시나리오'!$H$3)),'d_시나리오'!$J$3-SQRT((1-I1220)*('d_시나리오'!$J$3-'d_시나리오'!$H$3)*('d_시나리오'!$J$3-'d_시나리오'!$I$3))))</f>
        <v/>
      </c>
      <c r="K1220">
        <f>RAND()</f>
        <v/>
      </c>
      <c r="L1220">
        <f>IF('d_시나리오'!$J$4='d_시나리오'!$H$4,'d_시나리오'!$I$4,IF(K1220&lt;('d_시나리오'!$I$4-'d_시나리오'!$H$4)/('d_시나리오'!$J$4-'d_시나리오'!$H$4),'d_시나리오'!$H$4+SQRT(K1220*('d_시나리오'!$J$4-'d_시나리오'!$H$4)*('d_시나리오'!$I$4-'d_시나리오'!$H$4)),'d_시나리오'!$J$4-SQRT((1-K1220)*('d_시나리오'!$J$4-'d_시나리오'!$H$4)*('d_시나리오'!$J$4-'d_시나리오'!$I$4))))</f>
        <v/>
      </c>
      <c r="M1220">
        <f>RAND()</f>
        <v/>
      </c>
      <c r="N1220">
        <f>IF('d_시나리오'!$J$5='d_시나리오'!$H$5,'d_시나리오'!$I$5,IF(M1220&lt;('d_시나리오'!$I$5-'d_시나리오'!$H$5)/('d_시나리오'!$J$5-'d_시나리오'!$H$5),'d_시나리오'!$H$5+SQRT(M1220*('d_시나리오'!$J$5-'d_시나리오'!$H$5)*('d_시나리오'!$I$5-'d_시나리오'!$H$5)),'d_시나리오'!$J$5-SQRT((1-M1220)*('d_시나리오'!$J$5-'d_시나리오'!$H$5)*('d_시나리오'!$J$5-'d_시나리오'!$I$5))))</f>
        <v/>
      </c>
      <c r="O1220">
        <f>RAND()</f>
        <v/>
      </c>
      <c r="P1220">
        <f>IF('d_시나리오'!$J$6='d_시나리오'!$H$6,'d_시나리오'!$I$6,IF(O1220&lt;('d_시나리오'!$I$6-'d_시나리오'!$H$6)/('d_시나리오'!$J$6-'d_시나리오'!$H$6),'d_시나리오'!$H$6+SQRT(O1220*('d_시나리오'!$J$6-'d_시나리오'!$H$6)*('d_시나리오'!$I$6-'d_시나리오'!$H$6)),'d_시나리오'!$J$6-SQRT((1-O1220)*('d_시나리오'!$J$6-'d_시나리오'!$H$6)*('d_시나리오'!$J$6-'d_시나리오'!$I$6))))</f>
        <v/>
      </c>
      <c r="Q1220">
        <f>INDEX('d_분포'!$B$2:$B$57,RANDBETWEEN(1,56))</f>
        <v/>
      </c>
      <c r="R1220">
        <f>BETAINV(RAND(),5,5)</f>
        <v/>
      </c>
      <c r="S1220">
        <f>'d_고정'!$B$1*'6_기대효과'!$H$7*('d_시나리오'!$I$7/'d_고정'!$B$2)*B1220</f>
        <v/>
      </c>
      <c r="T1220">
        <f>S1220*D1220</f>
        <v/>
      </c>
      <c r="U1220">
        <f>S1220*F1220*H1220</f>
        <v/>
      </c>
      <c r="V1220">
        <f>S1220*F1220*(H1220-1)</f>
        <v/>
      </c>
      <c r="W1220">
        <f>U1220*J1220</f>
        <v/>
      </c>
      <c r="X1220">
        <f>T1220+W1220</f>
        <v/>
      </c>
      <c r="Y1220">
        <f>(T1220*E1220+W1220*L1220)*(1-R1220-'d_고정'!$B$13)</f>
        <v/>
      </c>
      <c r="Z1220">
        <f>(U1220*N1220*Q1220+'d_고정'!$B$3*('6_기대효과'!$H$7/8)*Q1220*'d_고정'!$B$10*P1220*('6_기대효과'!$K$7/'d_고정'!$B$9))*(1-R1220)</f>
        <v/>
      </c>
      <c r="AA1220">
        <f>W1220*L1220*(1-R1220-'d_고정'!$B$13)+U1220*MAX(N1220-'d_고정'!$B$10*P1220*('6_기대효과'!$K$7/'d_고정'!$B$9),0)*Q1220*(1-R1220)</f>
        <v/>
      </c>
      <c r="AB1220">
        <f>Y1220+Z1220</f>
        <v/>
      </c>
      <c r="AC1220">
        <f>Y1220/('d_고정'!$B$5*'6_기대효과'!$H$7/8)/'d_고정'!$B$6</f>
        <v/>
      </c>
      <c r="AD1220">
        <f>Y1220/('d_고정'!$B$8*'6_기대효과'!$H$7/8)</f>
        <v/>
      </c>
    </row>
    <row r="1221">
      <c r="A1221">
        <f>RAND()</f>
        <v/>
      </c>
      <c r="B1221">
        <f>IF('d_시나리오'!$J$2='d_시나리오'!$H$2,'d_시나리오'!$I$2,IF(A1221&lt;('d_시나리오'!$I$2-'d_시나리오'!$H$2)/('d_시나리오'!$J$2-'d_시나리오'!$H$2),'d_시나리오'!$H$2+SQRT(A1221*('d_시나리오'!$J$2-'d_시나리오'!$H$2)*('d_시나리오'!$I$2-'d_시나리오'!$H$2)),'d_시나리오'!$J$2-SQRT((1-A1221)*('d_시나리오'!$J$2-'d_시나리오'!$H$2)*('d_시나리오'!$J$2-'d_시나리오'!$I$2))))</f>
        <v/>
      </c>
      <c r="C1221">
        <f>RAND()</f>
        <v/>
      </c>
      <c r="D1221">
        <f>BETAINV(RAND(),IF(C1221&lt;'d_고정'!$B$26,'d_고정'!$B$23,'d_고정'!$B$16)+1,'d_고정'!$B$17-IF(C1221&lt;'d_고정'!$B$26,'d_고정'!$B$23,'d_고정'!$B$16)+1)*('d_고정'!$B$14+('d_고정'!$B$15-'d_고정'!$B$14)*RAND())</f>
        <v/>
      </c>
      <c r="E1221">
        <f>INDEX('d_분포'!$A$2:$A$28,RANDBETWEEN(1,27))</f>
        <v/>
      </c>
      <c r="F1221">
        <f>INDEX('d_분포'!$C$2:$C$5,RANDBETWEEN(1,4))*(0.9+0.2*RAND())</f>
        <v/>
      </c>
      <c r="G1221">
        <f>RAND()</f>
        <v/>
      </c>
      <c r="H1221">
        <f>(F1221+(1-F1221)*('d_고정'!$B$22*BETAINV(RAND(),IF(G1221&lt;'d_고정'!$B$26,'d_고정'!$B$25,'d_고정'!$B$20)+1,'d_고정'!$B$21-IF(G1221&lt;'d_고정'!$B$26,'d_고정'!$B$25,'d_고정'!$B$20)+1)+(1-'d_고정'!$B$22)*BETAINV(RAND(),IF(G1221&lt;'d_고정'!$B$26,'d_고정'!$B$24,'d_고정'!$B$18)+1,'d_고정'!$B$19-IF(G1221&lt;'d_고정'!$B$26,'d_고정'!$B$24,'d_고정'!$B$18)+1))*('d_고정'!$B$14+('d_고정'!$B$15-'d_고정'!$B$14)*RAND()))/F1221</f>
        <v/>
      </c>
      <c r="I1221">
        <f>RAND()</f>
        <v/>
      </c>
      <c r="J1221">
        <f>IF('d_시나리오'!$J$3='d_시나리오'!$H$3,'d_시나리오'!$I$3,IF(I1221&lt;('d_시나리오'!$I$3-'d_시나리오'!$H$3)/('d_시나리오'!$J$3-'d_시나리오'!$H$3),'d_시나리오'!$H$3+SQRT(I1221*('d_시나리오'!$J$3-'d_시나리오'!$H$3)*('d_시나리오'!$I$3-'d_시나리오'!$H$3)),'d_시나리오'!$J$3-SQRT((1-I1221)*('d_시나리오'!$J$3-'d_시나리오'!$H$3)*('d_시나리오'!$J$3-'d_시나리오'!$I$3))))</f>
        <v/>
      </c>
      <c r="K1221">
        <f>RAND()</f>
        <v/>
      </c>
      <c r="L1221">
        <f>IF('d_시나리오'!$J$4='d_시나리오'!$H$4,'d_시나리오'!$I$4,IF(K1221&lt;('d_시나리오'!$I$4-'d_시나리오'!$H$4)/('d_시나리오'!$J$4-'d_시나리오'!$H$4),'d_시나리오'!$H$4+SQRT(K1221*('d_시나리오'!$J$4-'d_시나리오'!$H$4)*('d_시나리오'!$I$4-'d_시나리오'!$H$4)),'d_시나리오'!$J$4-SQRT((1-K1221)*('d_시나리오'!$J$4-'d_시나리오'!$H$4)*('d_시나리오'!$J$4-'d_시나리오'!$I$4))))</f>
        <v/>
      </c>
      <c r="M1221">
        <f>RAND()</f>
        <v/>
      </c>
      <c r="N1221">
        <f>IF('d_시나리오'!$J$5='d_시나리오'!$H$5,'d_시나리오'!$I$5,IF(M1221&lt;('d_시나리오'!$I$5-'d_시나리오'!$H$5)/('d_시나리오'!$J$5-'d_시나리오'!$H$5),'d_시나리오'!$H$5+SQRT(M1221*('d_시나리오'!$J$5-'d_시나리오'!$H$5)*('d_시나리오'!$I$5-'d_시나리오'!$H$5)),'d_시나리오'!$J$5-SQRT((1-M1221)*('d_시나리오'!$J$5-'d_시나리오'!$H$5)*('d_시나리오'!$J$5-'d_시나리오'!$I$5))))</f>
        <v/>
      </c>
      <c r="O1221">
        <f>RAND()</f>
        <v/>
      </c>
      <c r="P1221">
        <f>IF('d_시나리오'!$J$6='d_시나리오'!$H$6,'d_시나리오'!$I$6,IF(O1221&lt;('d_시나리오'!$I$6-'d_시나리오'!$H$6)/('d_시나리오'!$J$6-'d_시나리오'!$H$6),'d_시나리오'!$H$6+SQRT(O1221*('d_시나리오'!$J$6-'d_시나리오'!$H$6)*('d_시나리오'!$I$6-'d_시나리오'!$H$6)),'d_시나리오'!$J$6-SQRT((1-O1221)*('d_시나리오'!$J$6-'d_시나리오'!$H$6)*('d_시나리오'!$J$6-'d_시나리오'!$I$6))))</f>
        <v/>
      </c>
      <c r="Q1221">
        <f>INDEX('d_분포'!$B$2:$B$57,RANDBETWEEN(1,56))</f>
        <v/>
      </c>
      <c r="R1221">
        <f>BETAINV(RAND(),5,5)</f>
        <v/>
      </c>
      <c r="S1221">
        <f>'d_고정'!$B$1*'6_기대효과'!$H$7*('d_시나리오'!$I$7/'d_고정'!$B$2)*B1221</f>
        <v/>
      </c>
      <c r="T1221">
        <f>S1221*D1221</f>
        <v/>
      </c>
      <c r="U1221">
        <f>S1221*F1221*H1221</f>
        <v/>
      </c>
      <c r="V1221">
        <f>S1221*F1221*(H1221-1)</f>
        <v/>
      </c>
      <c r="W1221">
        <f>U1221*J1221</f>
        <v/>
      </c>
      <c r="X1221">
        <f>T1221+W1221</f>
        <v/>
      </c>
      <c r="Y1221">
        <f>(T1221*E1221+W1221*L1221)*(1-R1221-'d_고정'!$B$13)</f>
        <v/>
      </c>
      <c r="Z1221">
        <f>(U1221*N1221*Q1221+'d_고정'!$B$3*('6_기대효과'!$H$7/8)*Q1221*'d_고정'!$B$10*P1221*('6_기대효과'!$K$7/'d_고정'!$B$9))*(1-R1221)</f>
        <v/>
      </c>
      <c r="AA1221">
        <f>W1221*L1221*(1-R1221-'d_고정'!$B$13)+U1221*MAX(N1221-'d_고정'!$B$10*P1221*('6_기대효과'!$K$7/'d_고정'!$B$9),0)*Q1221*(1-R1221)</f>
        <v/>
      </c>
      <c r="AB1221">
        <f>Y1221+Z1221</f>
        <v/>
      </c>
      <c r="AC1221">
        <f>Y1221/('d_고정'!$B$5*'6_기대효과'!$H$7/8)/'d_고정'!$B$6</f>
        <v/>
      </c>
      <c r="AD1221">
        <f>Y1221/('d_고정'!$B$8*'6_기대효과'!$H$7/8)</f>
        <v/>
      </c>
    </row>
    <row r="1222">
      <c r="A1222">
        <f>RAND()</f>
        <v/>
      </c>
      <c r="B1222">
        <f>IF('d_시나리오'!$J$2='d_시나리오'!$H$2,'d_시나리오'!$I$2,IF(A1222&lt;('d_시나리오'!$I$2-'d_시나리오'!$H$2)/('d_시나리오'!$J$2-'d_시나리오'!$H$2),'d_시나리오'!$H$2+SQRT(A1222*('d_시나리오'!$J$2-'d_시나리오'!$H$2)*('d_시나리오'!$I$2-'d_시나리오'!$H$2)),'d_시나리오'!$J$2-SQRT((1-A1222)*('d_시나리오'!$J$2-'d_시나리오'!$H$2)*('d_시나리오'!$J$2-'d_시나리오'!$I$2))))</f>
        <v/>
      </c>
      <c r="C1222">
        <f>RAND()</f>
        <v/>
      </c>
      <c r="D1222">
        <f>BETAINV(RAND(),IF(C1222&lt;'d_고정'!$B$26,'d_고정'!$B$23,'d_고정'!$B$16)+1,'d_고정'!$B$17-IF(C1222&lt;'d_고정'!$B$26,'d_고정'!$B$23,'d_고정'!$B$16)+1)*('d_고정'!$B$14+('d_고정'!$B$15-'d_고정'!$B$14)*RAND())</f>
        <v/>
      </c>
      <c r="E1222">
        <f>INDEX('d_분포'!$A$2:$A$28,RANDBETWEEN(1,27))</f>
        <v/>
      </c>
      <c r="F1222">
        <f>INDEX('d_분포'!$C$2:$C$5,RANDBETWEEN(1,4))*(0.9+0.2*RAND())</f>
        <v/>
      </c>
      <c r="G1222">
        <f>RAND()</f>
        <v/>
      </c>
      <c r="H1222">
        <f>(F1222+(1-F1222)*('d_고정'!$B$22*BETAINV(RAND(),IF(G1222&lt;'d_고정'!$B$26,'d_고정'!$B$25,'d_고정'!$B$20)+1,'d_고정'!$B$21-IF(G1222&lt;'d_고정'!$B$26,'d_고정'!$B$25,'d_고정'!$B$20)+1)+(1-'d_고정'!$B$22)*BETAINV(RAND(),IF(G1222&lt;'d_고정'!$B$26,'d_고정'!$B$24,'d_고정'!$B$18)+1,'d_고정'!$B$19-IF(G1222&lt;'d_고정'!$B$26,'d_고정'!$B$24,'d_고정'!$B$18)+1))*('d_고정'!$B$14+('d_고정'!$B$15-'d_고정'!$B$14)*RAND()))/F1222</f>
        <v/>
      </c>
      <c r="I1222">
        <f>RAND()</f>
        <v/>
      </c>
      <c r="J1222">
        <f>IF('d_시나리오'!$J$3='d_시나리오'!$H$3,'d_시나리오'!$I$3,IF(I1222&lt;('d_시나리오'!$I$3-'d_시나리오'!$H$3)/('d_시나리오'!$J$3-'d_시나리오'!$H$3),'d_시나리오'!$H$3+SQRT(I1222*('d_시나리오'!$J$3-'d_시나리오'!$H$3)*('d_시나리오'!$I$3-'d_시나리오'!$H$3)),'d_시나리오'!$J$3-SQRT((1-I1222)*('d_시나리오'!$J$3-'d_시나리오'!$H$3)*('d_시나리오'!$J$3-'d_시나리오'!$I$3))))</f>
        <v/>
      </c>
      <c r="K1222">
        <f>RAND()</f>
        <v/>
      </c>
      <c r="L1222">
        <f>IF('d_시나리오'!$J$4='d_시나리오'!$H$4,'d_시나리오'!$I$4,IF(K1222&lt;('d_시나리오'!$I$4-'d_시나리오'!$H$4)/('d_시나리오'!$J$4-'d_시나리오'!$H$4),'d_시나리오'!$H$4+SQRT(K1222*('d_시나리오'!$J$4-'d_시나리오'!$H$4)*('d_시나리오'!$I$4-'d_시나리오'!$H$4)),'d_시나리오'!$J$4-SQRT((1-K1222)*('d_시나리오'!$J$4-'d_시나리오'!$H$4)*('d_시나리오'!$J$4-'d_시나리오'!$I$4))))</f>
        <v/>
      </c>
      <c r="M1222">
        <f>RAND()</f>
        <v/>
      </c>
      <c r="N1222">
        <f>IF('d_시나리오'!$J$5='d_시나리오'!$H$5,'d_시나리오'!$I$5,IF(M1222&lt;('d_시나리오'!$I$5-'d_시나리오'!$H$5)/('d_시나리오'!$J$5-'d_시나리오'!$H$5),'d_시나리오'!$H$5+SQRT(M1222*('d_시나리오'!$J$5-'d_시나리오'!$H$5)*('d_시나리오'!$I$5-'d_시나리오'!$H$5)),'d_시나리오'!$J$5-SQRT((1-M1222)*('d_시나리오'!$J$5-'d_시나리오'!$H$5)*('d_시나리오'!$J$5-'d_시나리오'!$I$5))))</f>
        <v/>
      </c>
      <c r="O1222">
        <f>RAND()</f>
        <v/>
      </c>
      <c r="P1222">
        <f>IF('d_시나리오'!$J$6='d_시나리오'!$H$6,'d_시나리오'!$I$6,IF(O1222&lt;('d_시나리오'!$I$6-'d_시나리오'!$H$6)/('d_시나리오'!$J$6-'d_시나리오'!$H$6),'d_시나리오'!$H$6+SQRT(O1222*('d_시나리오'!$J$6-'d_시나리오'!$H$6)*('d_시나리오'!$I$6-'d_시나리오'!$H$6)),'d_시나리오'!$J$6-SQRT((1-O1222)*('d_시나리오'!$J$6-'d_시나리오'!$H$6)*('d_시나리오'!$J$6-'d_시나리오'!$I$6))))</f>
        <v/>
      </c>
      <c r="Q1222">
        <f>INDEX('d_분포'!$B$2:$B$57,RANDBETWEEN(1,56))</f>
        <v/>
      </c>
      <c r="R1222">
        <f>BETAINV(RAND(),5,5)</f>
        <v/>
      </c>
      <c r="S1222">
        <f>'d_고정'!$B$1*'6_기대효과'!$H$7*('d_시나리오'!$I$7/'d_고정'!$B$2)*B1222</f>
        <v/>
      </c>
      <c r="T1222">
        <f>S1222*D1222</f>
        <v/>
      </c>
      <c r="U1222">
        <f>S1222*F1222*H1222</f>
        <v/>
      </c>
      <c r="V1222">
        <f>S1222*F1222*(H1222-1)</f>
        <v/>
      </c>
      <c r="W1222">
        <f>U1222*J1222</f>
        <v/>
      </c>
      <c r="X1222">
        <f>T1222+W1222</f>
        <v/>
      </c>
      <c r="Y1222">
        <f>(T1222*E1222+W1222*L1222)*(1-R1222-'d_고정'!$B$13)</f>
        <v/>
      </c>
      <c r="Z1222">
        <f>(U1222*N1222*Q1222+'d_고정'!$B$3*('6_기대효과'!$H$7/8)*Q1222*'d_고정'!$B$10*P1222*('6_기대효과'!$K$7/'d_고정'!$B$9))*(1-R1222)</f>
        <v/>
      </c>
      <c r="AA1222">
        <f>W1222*L1222*(1-R1222-'d_고정'!$B$13)+U1222*MAX(N1222-'d_고정'!$B$10*P1222*('6_기대효과'!$K$7/'d_고정'!$B$9),0)*Q1222*(1-R1222)</f>
        <v/>
      </c>
      <c r="AB1222">
        <f>Y1222+Z1222</f>
        <v/>
      </c>
      <c r="AC1222">
        <f>Y1222/('d_고정'!$B$5*'6_기대효과'!$H$7/8)/'d_고정'!$B$6</f>
        <v/>
      </c>
      <c r="AD1222">
        <f>Y1222/('d_고정'!$B$8*'6_기대효과'!$H$7/8)</f>
        <v/>
      </c>
    </row>
    <row r="1223">
      <c r="A1223">
        <f>RAND()</f>
        <v/>
      </c>
      <c r="B1223">
        <f>IF('d_시나리오'!$J$2='d_시나리오'!$H$2,'d_시나리오'!$I$2,IF(A1223&lt;('d_시나리오'!$I$2-'d_시나리오'!$H$2)/('d_시나리오'!$J$2-'d_시나리오'!$H$2),'d_시나리오'!$H$2+SQRT(A1223*('d_시나리오'!$J$2-'d_시나리오'!$H$2)*('d_시나리오'!$I$2-'d_시나리오'!$H$2)),'d_시나리오'!$J$2-SQRT((1-A1223)*('d_시나리오'!$J$2-'d_시나리오'!$H$2)*('d_시나리오'!$J$2-'d_시나리오'!$I$2))))</f>
        <v/>
      </c>
      <c r="C1223">
        <f>RAND()</f>
        <v/>
      </c>
      <c r="D1223">
        <f>BETAINV(RAND(),IF(C1223&lt;'d_고정'!$B$26,'d_고정'!$B$23,'d_고정'!$B$16)+1,'d_고정'!$B$17-IF(C1223&lt;'d_고정'!$B$26,'d_고정'!$B$23,'d_고정'!$B$16)+1)*('d_고정'!$B$14+('d_고정'!$B$15-'d_고정'!$B$14)*RAND())</f>
        <v/>
      </c>
      <c r="E1223">
        <f>INDEX('d_분포'!$A$2:$A$28,RANDBETWEEN(1,27))</f>
        <v/>
      </c>
      <c r="F1223">
        <f>INDEX('d_분포'!$C$2:$C$5,RANDBETWEEN(1,4))*(0.9+0.2*RAND())</f>
        <v/>
      </c>
      <c r="G1223">
        <f>RAND()</f>
        <v/>
      </c>
      <c r="H1223">
        <f>(F1223+(1-F1223)*('d_고정'!$B$22*BETAINV(RAND(),IF(G1223&lt;'d_고정'!$B$26,'d_고정'!$B$25,'d_고정'!$B$20)+1,'d_고정'!$B$21-IF(G1223&lt;'d_고정'!$B$26,'d_고정'!$B$25,'d_고정'!$B$20)+1)+(1-'d_고정'!$B$22)*BETAINV(RAND(),IF(G1223&lt;'d_고정'!$B$26,'d_고정'!$B$24,'d_고정'!$B$18)+1,'d_고정'!$B$19-IF(G1223&lt;'d_고정'!$B$26,'d_고정'!$B$24,'d_고정'!$B$18)+1))*('d_고정'!$B$14+('d_고정'!$B$15-'d_고정'!$B$14)*RAND()))/F1223</f>
        <v/>
      </c>
      <c r="I1223">
        <f>RAND()</f>
        <v/>
      </c>
      <c r="J1223">
        <f>IF('d_시나리오'!$J$3='d_시나리오'!$H$3,'d_시나리오'!$I$3,IF(I1223&lt;('d_시나리오'!$I$3-'d_시나리오'!$H$3)/('d_시나리오'!$J$3-'d_시나리오'!$H$3),'d_시나리오'!$H$3+SQRT(I1223*('d_시나리오'!$J$3-'d_시나리오'!$H$3)*('d_시나리오'!$I$3-'d_시나리오'!$H$3)),'d_시나리오'!$J$3-SQRT((1-I1223)*('d_시나리오'!$J$3-'d_시나리오'!$H$3)*('d_시나리오'!$J$3-'d_시나리오'!$I$3))))</f>
        <v/>
      </c>
      <c r="K1223">
        <f>RAND()</f>
        <v/>
      </c>
      <c r="L1223">
        <f>IF('d_시나리오'!$J$4='d_시나리오'!$H$4,'d_시나리오'!$I$4,IF(K1223&lt;('d_시나리오'!$I$4-'d_시나리오'!$H$4)/('d_시나리오'!$J$4-'d_시나리오'!$H$4),'d_시나리오'!$H$4+SQRT(K1223*('d_시나리오'!$J$4-'d_시나리오'!$H$4)*('d_시나리오'!$I$4-'d_시나리오'!$H$4)),'d_시나리오'!$J$4-SQRT((1-K1223)*('d_시나리오'!$J$4-'d_시나리오'!$H$4)*('d_시나리오'!$J$4-'d_시나리오'!$I$4))))</f>
        <v/>
      </c>
      <c r="M1223">
        <f>RAND()</f>
        <v/>
      </c>
      <c r="N1223">
        <f>IF('d_시나리오'!$J$5='d_시나리오'!$H$5,'d_시나리오'!$I$5,IF(M1223&lt;('d_시나리오'!$I$5-'d_시나리오'!$H$5)/('d_시나리오'!$J$5-'d_시나리오'!$H$5),'d_시나리오'!$H$5+SQRT(M1223*('d_시나리오'!$J$5-'d_시나리오'!$H$5)*('d_시나리오'!$I$5-'d_시나리오'!$H$5)),'d_시나리오'!$J$5-SQRT((1-M1223)*('d_시나리오'!$J$5-'d_시나리오'!$H$5)*('d_시나리오'!$J$5-'d_시나리오'!$I$5))))</f>
        <v/>
      </c>
      <c r="O1223">
        <f>RAND()</f>
        <v/>
      </c>
      <c r="P1223">
        <f>IF('d_시나리오'!$J$6='d_시나리오'!$H$6,'d_시나리오'!$I$6,IF(O1223&lt;('d_시나리오'!$I$6-'d_시나리오'!$H$6)/('d_시나리오'!$J$6-'d_시나리오'!$H$6),'d_시나리오'!$H$6+SQRT(O1223*('d_시나리오'!$J$6-'d_시나리오'!$H$6)*('d_시나리오'!$I$6-'d_시나리오'!$H$6)),'d_시나리오'!$J$6-SQRT((1-O1223)*('d_시나리오'!$J$6-'d_시나리오'!$H$6)*('d_시나리오'!$J$6-'d_시나리오'!$I$6))))</f>
        <v/>
      </c>
      <c r="Q1223">
        <f>INDEX('d_분포'!$B$2:$B$57,RANDBETWEEN(1,56))</f>
        <v/>
      </c>
      <c r="R1223">
        <f>BETAINV(RAND(),5,5)</f>
        <v/>
      </c>
      <c r="S1223">
        <f>'d_고정'!$B$1*'6_기대효과'!$H$7*('d_시나리오'!$I$7/'d_고정'!$B$2)*B1223</f>
        <v/>
      </c>
      <c r="T1223">
        <f>S1223*D1223</f>
        <v/>
      </c>
      <c r="U1223">
        <f>S1223*F1223*H1223</f>
        <v/>
      </c>
      <c r="V1223">
        <f>S1223*F1223*(H1223-1)</f>
        <v/>
      </c>
      <c r="W1223">
        <f>U1223*J1223</f>
        <v/>
      </c>
      <c r="X1223">
        <f>T1223+W1223</f>
        <v/>
      </c>
      <c r="Y1223">
        <f>(T1223*E1223+W1223*L1223)*(1-R1223-'d_고정'!$B$13)</f>
        <v/>
      </c>
      <c r="Z1223">
        <f>(U1223*N1223*Q1223+'d_고정'!$B$3*('6_기대효과'!$H$7/8)*Q1223*'d_고정'!$B$10*P1223*('6_기대효과'!$K$7/'d_고정'!$B$9))*(1-R1223)</f>
        <v/>
      </c>
      <c r="AA1223">
        <f>W1223*L1223*(1-R1223-'d_고정'!$B$13)+U1223*MAX(N1223-'d_고정'!$B$10*P1223*('6_기대효과'!$K$7/'d_고정'!$B$9),0)*Q1223*(1-R1223)</f>
        <v/>
      </c>
      <c r="AB1223">
        <f>Y1223+Z1223</f>
        <v/>
      </c>
      <c r="AC1223">
        <f>Y1223/('d_고정'!$B$5*'6_기대효과'!$H$7/8)/'d_고정'!$B$6</f>
        <v/>
      </c>
      <c r="AD1223">
        <f>Y1223/('d_고정'!$B$8*'6_기대효과'!$H$7/8)</f>
        <v/>
      </c>
    </row>
    <row r="1224">
      <c r="A1224">
        <f>RAND()</f>
        <v/>
      </c>
      <c r="B1224">
        <f>IF('d_시나리오'!$J$2='d_시나리오'!$H$2,'d_시나리오'!$I$2,IF(A1224&lt;('d_시나리오'!$I$2-'d_시나리오'!$H$2)/('d_시나리오'!$J$2-'d_시나리오'!$H$2),'d_시나리오'!$H$2+SQRT(A1224*('d_시나리오'!$J$2-'d_시나리오'!$H$2)*('d_시나리오'!$I$2-'d_시나리오'!$H$2)),'d_시나리오'!$J$2-SQRT((1-A1224)*('d_시나리오'!$J$2-'d_시나리오'!$H$2)*('d_시나리오'!$J$2-'d_시나리오'!$I$2))))</f>
        <v/>
      </c>
      <c r="C1224">
        <f>RAND()</f>
        <v/>
      </c>
      <c r="D1224">
        <f>BETAINV(RAND(),IF(C1224&lt;'d_고정'!$B$26,'d_고정'!$B$23,'d_고정'!$B$16)+1,'d_고정'!$B$17-IF(C1224&lt;'d_고정'!$B$26,'d_고정'!$B$23,'d_고정'!$B$16)+1)*('d_고정'!$B$14+('d_고정'!$B$15-'d_고정'!$B$14)*RAND())</f>
        <v/>
      </c>
      <c r="E1224">
        <f>INDEX('d_분포'!$A$2:$A$28,RANDBETWEEN(1,27))</f>
        <v/>
      </c>
      <c r="F1224">
        <f>INDEX('d_분포'!$C$2:$C$5,RANDBETWEEN(1,4))*(0.9+0.2*RAND())</f>
        <v/>
      </c>
      <c r="G1224">
        <f>RAND()</f>
        <v/>
      </c>
      <c r="H1224">
        <f>(F1224+(1-F1224)*('d_고정'!$B$22*BETAINV(RAND(),IF(G1224&lt;'d_고정'!$B$26,'d_고정'!$B$25,'d_고정'!$B$20)+1,'d_고정'!$B$21-IF(G1224&lt;'d_고정'!$B$26,'d_고정'!$B$25,'d_고정'!$B$20)+1)+(1-'d_고정'!$B$22)*BETAINV(RAND(),IF(G1224&lt;'d_고정'!$B$26,'d_고정'!$B$24,'d_고정'!$B$18)+1,'d_고정'!$B$19-IF(G1224&lt;'d_고정'!$B$26,'d_고정'!$B$24,'d_고정'!$B$18)+1))*('d_고정'!$B$14+('d_고정'!$B$15-'d_고정'!$B$14)*RAND()))/F1224</f>
        <v/>
      </c>
      <c r="I1224">
        <f>RAND()</f>
        <v/>
      </c>
      <c r="J1224">
        <f>IF('d_시나리오'!$J$3='d_시나리오'!$H$3,'d_시나리오'!$I$3,IF(I1224&lt;('d_시나리오'!$I$3-'d_시나리오'!$H$3)/('d_시나리오'!$J$3-'d_시나리오'!$H$3),'d_시나리오'!$H$3+SQRT(I1224*('d_시나리오'!$J$3-'d_시나리오'!$H$3)*('d_시나리오'!$I$3-'d_시나리오'!$H$3)),'d_시나리오'!$J$3-SQRT((1-I1224)*('d_시나리오'!$J$3-'d_시나리오'!$H$3)*('d_시나리오'!$J$3-'d_시나리오'!$I$3))))</f>
        <v/>
      </c>
      <c r="K1224">
        <f>RAND()</f>
        <v/>
      </c>
      <c r="L1224">
        <f>IF('d_시나리오'!$J$4='d_시나리오'!$H$4,'d_시나리오'!$I$4,IF(K1224&lt;('d_시나리오'!$I$4-'d_시나리오'!$H$4)/('d_시나리오'!$J$4-'d_시나리오'!$H$4),'d_시나리오'!$H$4+SQRT(K1224*('d_시나리오'!$J$4-'d_시나리오'!$H$4)*('d_시나리오'!$I$4-'d_시나리오'!$H$4)),'d_시나리오'!$J$4-SQRT((1-K1224)*('d_시나리오'!$J$4-'d_시나리오'!$H$4)*('d_시나리오'!$J$4-'d_시나리오'!$I$4))))</f>
        <v/>
      </c>
      <c r="M1224">
        <f>RAND()</f>
        <v/>
      </c>
      <c r="N1224">
        <f>IF('d_시나리오'!$J$5='d_시나리오'!$H$5,'d_시나리오'!$I$5,IF(M1224&lt;('d_시나리오'!$I$5-'d_시나리오'!$H$5)/('d_시나리오'!$J$5-'d_시나리오'!$H$5),'d_시나리오'!$H$5+SQRT(M1224*('d_시나리오'!$J$5-'d_시나리오'!$H$5)*('d_시나리오'!$I$5-'d_시나리오'!$H$5)),'d_시나리오'!$J$5-SQRT((1-M1224)*('d_시나리오'!$J$5-'d_시나리오'!$H$5)*('d_시나리오'!$J$5-'d_시나리오'!$I$5))))</f>
        <v/>
      </c>
      <c r="O1224">
        <f>RAND()</f>
        <v/>
      </c>
      <c r="P1224">
        <f>IF('d_시나리오'!$J$6='d_시나리오'!$H$6,'d_시나리오'!$I$6,IF(O1224&lt;('d_시나리오'!$I$6-'d_시나리오'!$H$6)/('d_시나리오'!$J$6-'d_시나리오'!$H$6),'d_시나리오'!$H$6+SQRT(O1224*('d_시나리오'!$J$6-'d_시나리오'!$H$6)*('d_시나리오'!$I$6-'d_시나리오'!$H$6)),'d_시나리오'!$J$6-SQRT((1-O1224)*('d_시나리오'!$J$6-'d_시나리오'!$H$6)*('d_시나리오'!$J$6-'d_시나리오'!$I$6))))</f>
        <v/>
      </c>
      <c r="Q1224">
        <f>INDEX('d_분포'!$B$2:$B$57,RANDBETWEEN(1,56))</f>
        <v/>
      </c>
      <c r="R1224">
        <f>BETAINV(RAND(),5,5)</f>
        <v/>
      </c>
      <c r="S1224">
        <f>'d_고정'!$B$1*'6_기대효과'!$H$7*('d_시나리오'!$I$7/'d_고정'!$B$2)*B1224</f>
        <v/>
      </c>
      <c r="T1224">
        <f>S1224*D1224</f>
        <v/>
      </c>
      <c r="U1224">
        <f>S1224*F1224*H1224</f>
        <v/>
      </c>
      <c r="V1224">
        <f>S1224*F1224*(H1224-1)</f>
        <v/>
      </c>
      <c r="W1224">
        <f>U1224*J1224</f>
        <v/>
      </c>
      <c r="X1224">
        <f>T1224+W1224</f>
        <v/>
      </c>
      <c r="Y1224">
        <f>(T1224*E1224+W1224*L1224)*(1-R1224-'d_고정'!$B$13)</f>
        <v/>
      </c>
      <c r="Z1224">
        <f>(U1224*N1224*Q1224+'d_고정'!$B$3*('6_기대효과'!$H$7/8)*Q1224*'d_고정'!$B$10*P1224*('6_기대효과'!$K$7/'d_고정'!$B$9))*(1-R1224)</f>
        <v/>
      </c>
      <c r="AA1224">
        <f>W1224*L1224*(1-R1224-'d_고정'!$B$13)+U1224*MAX(N1224-'d_고정'!$B$10*P1224*('6_기대효과'!$K$7/'d_고정'!$B$9),0)*Q1224*(1-R1224)</f>
        <v/>
      </c>
      <c r="AB1224">
        <f>Y1224+Z1224</f>
        <v/>
      </c>
      <c r="AC1224">
        <f>Y1224/('d_고정'!$B$5*'6_기대효과'!$H$7/8)/'d_고정'!$B$6</f>
        <v/>
      </c>
      <c r="AD1224">
        <f>Y1224/('d_고정'!$B$8*'6_기대효과'!$H$7/8)</f>
        <v/>
      </c>
    </row>
    <row r="1225">
      <c r="A1225">
        <f>RAND()</f>
        <v/>
      </c>
      <c r="B1225">
        <f>IF('d_시나리오'!$J$2='d_시나리오'!$H$2,'d_시나리오'!$I$2,IF(A1225&lt;('d_시나리오'!$I$2-'d_시나리오'!$H$2)/('d_시나리오'!$J$2-'d_시나리오'!$H$2),'d_시나리오'!$H$2+SQRT(A1225*('d_시나리오'!$J$2-'d_시나리오'!$H$2)*('d_시나리오'!$I$2-'d_시나리오'!$H$2)),'d_시나리오'!$J$2-SQRT((1-A1225)*('d_시나리오'!$J$2-'d_시나리오'!$H$2)*('d_시나리오'!$J$2-'d_시나리오'!$I$2))))</f>
        <v/>
      </c>
      <c r="C1225">
        <f>RAND()</f>
        <v/>
      </c>
      <c r="D1225">
        <f>BETAINV(RAND(),IF(C1225&lt;'d_고정'!$B$26,'d_고정'!$B$23,'d_고정'!$B$16)+1,'d_고정'!$B$17-IF(C1225&lt;'d_고정'!$B$26,'d_고정'!$B$23,'d_고정'!$B$16)+1)*('d_고정'!$B$14+('d_고정'!$B$15-'d_고정'!$B$14)*RAND())</f>
        <v/>
      </c>
      <c r="E1225">
        <f>INDEX('d_분포'!$A$2:$A$28,RANDBETWEEN(1,27))</f>
        <v/>
      </c>
      <c r="F1225">
        <f>INDEX('d_분포'!$C$2:$C$5,RANDBETWEEN(1,4))*(0.9+0.2*RAND())</f>
        <v/>
      </c>
      <c r="G1225">
        <f>RAND()</f>
        <v/>
      </c>
      <c r="H1225">
        <f>(F1225+(1-F1225)*('d_고정'!$B$22*BETAINV(RAND(),IF(G1225&lt;'d_고정'!$B$26,'d_고정'!$B$25,'d_고정'!$B$20)+1,'d_고정'!$B$21-IF(G1225&lt;'d_고정'!$B$26,'d_고정'!$B$25,'d_고정'!$B$20)+1)+(1-'d_고정'!$B$22)*BETAINV(RAND(),IF(G1225&lt;'d_고정'!$B$26,'d_고정'!$B$24,'d_고정'!$B$18)+1,'d_고정'!$B$19-IF(G1225&lt;'d_고정'!$B$26,'d_고정'!$B$24,'d_고정'!$B$18)+1))*('d_고정'!$B$14+('d_고정'!$B$15-'d_고정'!$B$14)*RAND()))/F1225</f>
        <v/>
      </c>
      <c r="I1225">
        <f>RAND()</f>
        <v/>
      </c>
      <c r="J1225">
        <f>IF('d_시나리오'!$J$3='d_시나리오'!$H$3,'d_시나리오'!$I$3,IF(I1225&lt;('d_시나리오'!$I$3-'d_시나리오'!$H$3)/('d_시나리오'!$J$3-'d_시나리오'!$H$3),'d_시나리오'!$H$3+SQRT(I1225*('d_시나리오'!$J$3-'d_시나리오'!$H$3)*('d_시나리오'!$I$3-'d_시나리오'!$H$3)),'d_시나리오'!$J$3-SQRT((1-I1225)*('d_시나리오'!$J$3-'d_시나리오'!$H$3)*('d_시나리오'!$J$3-'d_시나리오'!$I$3))))</f>
        <v/>
      </c>
      <c r="K1225">
        <f>RAND()</f>
        <v/>
      </c>
      <c r="L1225">
        <f>IF('d_시나리오'!$J$4='d_시나리오'!$H$4,'d_시나리오'!$I$4,IF(K1225&lt;('d_시나리오'!$I$4-'d_시나리오'!$H$4)/('d_시나리오'!$J$4-'d_시나리오'!$H$4),'d_시나리오'!$H$4+SQRT(K1225*('d_시나리오'!$J$4-'d_시나리오'!$H$4)*('d_시나리오'!$I$4-'d_시나리오'!$H$4)),'d_시나리오'!$J$4-SQRT((1-K1225)*('d_시나리오'!$J$4-'d_시나리오'!$H$4)*('d_시나리오'!$J$4-'d_시나리오'!$I$4))))</f>
        <v/>
      </c>
      <c r="M1225">
        <f>RAND()</f>
        <v/>
      </c>
      <c r="N1225">
        <f>IF('d_시나리오'!$J$5='d_시나리오'!$H$5,'d_시나리오'!$I$5,IF(M1225&lt;('d_시나리오'!$I$5-'d_시나리오'!$H$5)/('d_시나리오'!$J$5-'d_시나리오'!$H$5),'d_시나리오'!$H$5+SQRT(M1225*('d_시나리오'!$J$5-'d_시나리오'!$H$5)*('d_시나리오'!$I$5-'d_시나리오'!$H$5)),'d_시나리오'!$J$5-SQRT((1-M1225)*('d_시나리오'!$J$5-'d_시나리오'!$H$5)*('d_시나리오'!$J$5-'d_시나리오'!$I$5))))</f>
        <v/>
      </c>
      <c r="O1225">
        <f>RAND()</f>
        <v/>
      </c>
      <c r="P1225">
        <f>IF('d_시나리오'!$J$6='d_시나리오'!$H$6,'d_시나리오'!$I$6,IF(O1225&lt;('d_시나리오'!$I$6-'d_시나리오'!$H$6)/('d_시나리오'!$J$6-'d_시나리오'!$H$6),'d_시나리오'!$H$6+SQRT(O1225*('d_시나리오'!$J$6-'d_시나리오'!$H$6)*('d_시나리오'!$I$6-'d_시나리오'!$H$6)),'d_시나리오'!$J$6-SQRT((1-O1225)*('d_시나리오'!$J$6-'d_시나리오'!$H$6)*('d_시나리오'!$J$6-'d_시나리오'!$I$6))))</f>
        <v/>
      </c>
      <c r="Q1225">
        <f>INDEX('d_분포'!$B$2:$B$57,RANDBETWEEN(1,56))</f>
        <v/>
      </c>
      <c r="R1225">
        <f>BETAINV(RAND(),5,5)</f>
        <v/>
      </c>
      <c r="S1225">
        <f>'d_고정'!$B$1*'6_기대효과'!$H$7*('d_시나리오'!$I$7/'d_고정'!$B$2)*B1225</f>
        <v/>
      </c>
      <c r="T1225">
        <f>S1225*D1225</f>
        <v/>
      </c>
      <c r="U1225">
        <f>S1225*F1225*H1225</f>
        <v/>
      </c>
      <c r="V1225">
        <f>S1225*F1225*(H1225-1)</f>
        <v/>
      </c>
      <c r="W1225">
        <f>U1225*J1225</f>
        <v/>
      </c>
      <c r="X1225">
        <f>T1225+W1225</f>
        <v/>
      </c>
      <c r="Y1225">
        <f>(T1225*E1225+W1225*L1225)*(1-R1225-'d_고정'!$B$13)</f>
        <v/>
      </c>
      <c r="Z1225">
        <f>(U1225*N1225*Q1225+'d_고정'!$B$3*('6_기대효과'!$H$7/8)*Q1225*'d_고정'!$B$10*P1225*('6_기대효과'!$K$7/'d_고정'!$B$9))*(1-R1225)</f>
        <v/>
      </c>
      <c r="AA1225">
        <f>W1225*L1225*(1-R1225-'d_고정'!$B$13)+U1225*MAX(N1225-'d_고정'!$B$10*P1225*('6_기대효과'!$K$7/'d_고정'!$B$9),0)*Q1225*(1-R1225)</f>
        <v/>
      </c>
      <c r="AB1225">
        <f>Y1225+Z1225</f>
        <v/>
      </c>
      <c r="AC1225">
        <f>Y1225/('d_고정'!$B$5*'6_기대효과'!$H$7/8)/'d_고정'!$B$6</f>
        <v/>
      </c>
      <c r="AD1225">
        <f>Y1225/('d_고정'!$B$8*'6_기대효과'!$H$7/8)</f>
        <v/>
      </c>
    </row>
    <row r="1226">
      <c r="A1226">
        <f>RAND()</f>
        <v/>
      </c>
      <c r="B1226">
        <f>IF('d_시나리오'!$J$2='d_시나리오'!$H$2,'d_시나리오'!$I$2,IF(A1226&lt;('d_시나리오'!$I$2-'d_시나리오'!$H$2)/('d_시나리오'!$J$2-'d_시나리오'!$H$2),'d_시나리오'!$H$2+SQRT(A1226*('d_시나리오'!$J$2-'d_시나리오'!$H$2)*('d_시나리오'!$I$2-'d_시나리오'!$H$2)),'d_시나리오'!$J$2-SQRT((1-A1226)*('d_시나리오'!$J$2-'d_시나리오'!$H$2)*('d_시나리오'!$J$2-'d_시나리오'!$I$2))))</f>
        <v/>
      </c>
      <c r="C1226">
        <f>RAND()</f>
        <v/>
      </c>
      <c r="D1226">
        <f>BETAINV(RAND(),IF(C1226&lt;'d_고정'!$B$26,'d_고정'!$B$23,'d_고정'!$B$16)+1,'d_고정'!$B$17-IF(C1226&lt;'d_고정'!$B$26,'d_고정'!$B$23,'d_고정'!$B$16)+1)*('d_고정'!$B$14+('d_고정'!$B$15-'d_고정'!$B$14)*RAND())</f>
        <v/>
      </c>
      <c r="E1226">
        <f>INDEX('d_분포'!$A$2:$A$28,RANDBETWEEN(1,27))</f>
        <v/>
      </c>
      <c r="F1226">
        <f>INDEX('d_분포'!$C$2:$C$5,RANDBETWEEN(1,4))*(0.9+0.2*RAND())</f>
        <v/>
      </c>
      <c r="G1226">
        <f>RAND()</f>
        <v/>
      </c>
      <c r="H1226">
        <f>(F1226+(1-F1226)*('d_고정'!$B$22*BETAINV(RAND(),IF(G1226&lt;'d_고정'!$B$26,'d_고정'!$B$25,'d_고정'!$B$20)+1,'d_고정'!$B$21-IF(G1226&lt;'d_고정'!$B$26,'d_고정'!$B$25,'d_고정'!$B$20)+1)+(1-'d_고정'!$B$22)*BETAINV(RAND(),IF(G1226&lt;'d_고정'!$B$26,'d_고정'!$B$24,'d_고정'!$B$18)+1,'d_고정'!$B$19-IF(G1226&lt;'d_고정'!$B$26,'d_고정'!$B$24,'d_고정'!$B$18)+1))*('d_고정'!$B$14+('d_고정'!$B$15-'d_고정'!$B$14)*RAND()))/F1226</f>
        <v/>
      </c>
      <c r="I1226">
        <f>RAND()</f>
        <v/>
      </c>
      <c r="J1226">
        <f>IF('d_시나리오'!$J$3='d_시나리오'!$H$3,'d_시나리오'!$I$3,IF(I1226&lt;('d_시나리오'!$I$3-'d_시나리오'!$H$3)/('d_시나리오'!$J$3-'d_시나리오'!$H$3),'d_시나리오'!$H$3+SQRT(I1226*('d_시나리오'!$J$3-'d_시나리오'!$H$3)*('d_시나리오'!$I$3-'d_시나리오'!$H$3)),'d_시나리오'!$J$3-SQRT((1-I1226)*('d_시나리오'!$J$3-'d_시나리오'!$H$3)*('d_시나리오'!$J$3-'d_시나리오'!$I$3))))</f>
        <v/>
      </c>
      <c r="K1226">
        <f>RAND()</f>
        <v/>
      </c>
      <c r="L1226">
        <f>IF('d_시나리오'!$J$4='d_시나리오'!$H$4,'d_시나리오'!$I$4,IF(K1226&lt;('d_시나리오'!$I$4-'d_시나리오'!$H$4)/('d_시나리오'!$J$4-'d_시나리오'!$H$4),'d_시나리오'!$H$4+SQRT(K1226*('d_시나리오'!$J$4-'d_시나리오'!$H$4)*('d_시나리오'!$I$4-'d_시나리오'!$H$4)),'d_시나리오'!$J$4-SQRT((1-K1226)*('d_시나리오'!$J$4-'d_시나리오'!$H$4)*('d_시나리오'!$J$4-'d_시나리오'!$I$4))))</f>
        <v/>
      </c>
      <c r="M1226">
        <f>RAND()</f>
        <v/>
      </c>
      <c r="N1226">
        <f>IF('d_시나리오'!$J$5='d_시나리오'!$H$5,'d_시나리오'!$I$5,IF(M1226&lt;('d_시나리오'!$I$5-'d_시나리오'!$H$5)/('d_시나리오'!$J$5-'d_시나리오'!$H$5),'d_시나리오'!$H$5+SQRT(M1226*('d_시나리오'!$J$5-'d_시나리오'!$H$5)*('d_시나리오'!$I$5-'d_시나리오'!$H$5)),'d_시나리오'!$J$5-SQRT((1-M1226)*('d_시나리오'!$J$5-'d_시나리오'!$H$5)*('d_시나리오'!$J$5-'d_시나리오'!$I$5))))</f>
        <v/>
      </c>
      <c r="O1226">
        <f>RAND()</f>
        <v/>
      </c>
      <c r="P1226">
        <f>IF('d_시나리오'!$J$6='d_시나리오'!$H$6,'d_시나리오'!$I$6,IF(O1226&lt;('d_시나리오'!$I$6-'d_시나리오'!$H$6)/('d_시나리오'!$J$6-'d_시나리오'!$H$6),'d_시나리오'!$H$6+SQRT(O1226*('d_시나리오'!$J$6-'d_시나리오'!$H$6)*('d_시나리오'!$I$6-'d_시나리오'!$H$6)),'d_시나리오'!$J$6-SQRT((1-O1226)*('d_시나리오'!$J$6-'d_시나리오'!$H$6)*('d_시나리오'!$J$6-'d_시나리오'!$I$6))))</f>
        <v/>
      </c>
      <c r="Q1226">
        <f>INDEX('d_분포'!$B$2:$B$57,RANDBETWEEN(1,56))</f>
        <v/>
      </c>
      <c r="R1226">
        <f>BETAINV(RAND(),5,5)</f>
        <v/>
      </c>
      <c r="S1226">
        <f>'d_고정'!$B$1*'6_기대효과'!$H$7*('d_시나리오'!$I$7/'d_고정'!$B$2)*B1226</f>
        <v/>
      </c>
      <c r="T1226">
        <f>S1226*D1226</f>
        <v/>
      </c>
      <c r="U1226">
        <f>S1226*F1226*H1226</f>
        <v/>
      </c>
      <c r="V1226">
        <f>S1226*F1226*(H1226-1)</f>
        <v/>
      </c>
      <c r="W1226">
        <f>U1226*J1226</f>
        <v/>
      </c>
      <c r="X1226">
        <f>T1226+W1226</f>
        <v/>
      </c>
      <c r="Y1226">
        <f>(T1226*E1226+W1226*L1226)*(1-R1226-'d_고정'!$B$13)</f>
        <v/>
      </c>
      <c r="Z1226">
        <f>(U1226*N1226*Q1226+'d_고정'!$B$3*('6_기대효과'!$H$7/8)*Q1226*'d_고정'!$B$10*P1226*('6_기대효과'!$K$7/'d_고정'!$B$9))*(1-R1226)</f>
        <v/>
      </c>
      <c r="AA1226">
        <f>W1226*L1226*(1-R1226-'d_고정'!$B$13)+U1226*MAX(N1226-'d_고정'!$B$10*P1226*('6_기대효과'!$K$7/'d_고정'!$B$9),0)*Q1226*(1-R1226)</f>
        <v/>
      </c>
      <c r="AB1226">
        <f>Y1226+Z1226</f>
        <v/>
      </c>
      <c r="AC1226">
        <f>Y1226/('d_고정'!$B$5*'6_기대효과'!$H$7/8)/'d_고정'!$B$6</f>
        <v/>
      </c>
      <c r="AD1226">
        <f>Y1226/('d_고정'!$B$8*'6_기대효과'!$H$7/8)</f>
        <v/>
      </c>
    </row>
    <row r="1227">
      <c r="A1227">
        <f>RAND()</f>
        <v/>
      </c>
      <c r="B1227">
        <f>IF('d_시나리오'!$J$2='d_시나리오'!$H$2,'d_시나리오'!$I$2,IF(A1227&lt;('d_시나리오'!$I$2-'d_시나리오'!$H$2)/('d_시나리오'!$J$2-'d_시나리오'!$H$2),'d_시나리오'!$H$2+SQRT(A1227*('d_시나리오'!$J$2-'d_시나리오'!$H$2)*('d_시나리오'!$I$2-'d_시나리오'!$H$2)),'d_시나리오'!$J$2-SQRT((1-A1227)*('d_시나리오'!$J$2-'d_시나리오'!$H$2)*('d_시나리오'!$J$2-'d_시나리오'!$I$2))))</f>
        <v/>
      </c>
      <c r="C1227">
        <f>RAND()</f>
        <v/>
      </c>
      <c r="D1227">
        <f>BETAINV(RAND(),IF(C1227&lt;'d_고정'!$B$26,'d_고정'!$B$23,'d_고정'!$B$16)+1,'d_고정'!$B$17-IF(C1227&lt;'d_고정'!$B$26,'d_고정'!$B$23,'d_고정'!$B$16)+1)*('d_고정'!$B$14+('d_고정'!$B$15-'d_고정'!$B$14)*RAND())</f>
        <v/>
      </c>
      <c r="E1227">
        <f>INDEX('d_분포'!$A$2:$A$28,RANDBETWEEN(1,27))</f>
        <v/>
      </c>
      <c r="F1227">
        <f>INDEX('d_분포'!$C$2:$C$5,RANDBETWEEN(1,4))*(0.9+0.2*RAND())</f>
        <v/>
      </c>
      <c r="G1227">
        <f>RAND()</f>
        <v/>
      </c>
      <c r="H1227">
        <f>(F1227+(1-F1227)*('d_고정'!$B$22*BETAINV(RAND(),IF(G1227&lt;'d_고정'!$B$26,'d_고정'!$B$25,'d_고정'!$B$20)+1,'d_고정'!$B$21-IF(G1227&lt;'d_고정'!$B$26,'d_고정'!$B$25,'d_고정'!$B$20)+1)+(1-'d_고정'!$B$22)*BETAINV(RAND(),IF(G1227&lt;'d_고정'!$B$26,'d_고정'!$B$24,'d_고정'!$B$18)+1,'d_고정'!$B$19-IF(G1227&lt;'d_고정'!$B$26,'d_고정'!$B$24,'d_고정'!$B$18)+1))*('d_고정'!$B$14+('d_고정'!$B$15-'d_고정'!$B$14)*RAND()))/F1227</f>
        <v/>
      </c>
      <c r="I1227">
        <f>RAND()</f>
        <v/>
      </c>
      <c r="J1227">
        <f>IF('d_시나리오'!$J$3='d_시나리오'!$H$3,'d_시나리오'!$I$3,IF(I1227&lt;('d_시나리오'!$I$3-'d_시나리오'!$H$3)/('d_시나리오'!$J$3-'d_시나리오'!$H$3),'d_시나리오'!$H$3+SQRT(I1227*('d_시나리오'!$J$3-'d_시나리오'!$H$3)*('d_시나리오'!$I$3-'d_시나리오'!$H$3)),'d_시나리오'!$J$3-SQRT((1-I1227)*('d_시나리오'!$J$3-'d_시나리오'!$H$3)*('d_시나리오'!$J$3-'d_시나리오'!$I$3))))</f>
        <v/>
      </c>
      <c r="K1227">
        <f>RAND()</f>
        <v/>
      </c>
      <c r="L1227">
        <f>IF('d_시나리오'!$J$4='d_시나리오'!$H$4,'d_시나리오'!$I$4,IF(K1227&lt;('d_시나리오'!$I$4-'d_시나리오'!$H$4)/('d_시나리오'!$J$4-'d_시나리오'!$H$4),'d_시나리오'!$H$4+SQRT(K1227*('d_시나리오'!$J$4-'d_시나리오'!$H$4)*('d_시나리오'!$I$4-'d_시나리오'!$H$4)),'d_시나리오'!$J$4-SQRT((1-K1227)*('d_시나리오'!$J$4-'d_시나리오'!$H$4)*('d_시나리오'!$J$4-'d_시나리오'!$I$4))))</f>
        <v/>
      </c>
      <c r="M1227">
        <f>RAND()</f>
        <v/>
      </c>
      <c r="N1227">
        <f>IF('d_시나리오'!$J$5='d_시나리오'!$H$5,'d_시나리오'!$I$5,IF(M1227&lt;('d_시나리오'!$I$5-'d_시나리오'!$H$5)/('d_시나리오'!$J$5-'d_시나리오'!$H$5),'d_시나리오'!$H$5+SQRT(M1227*('d_시나리오'!$J$5-'d_시나리오'!$H$5)*('d_시나리오'!$I$5-'d_시나리오'!$H$5)),'d_시나리오'!$J$5-SQRT((1-M1227)*('d_시나리오'!$J$5-'d_시나리오'!$H$5)*('d_시나리오'!$J$5-'d_시나리오'!$I$5))))</f>
        <v/>
      </c>
      <c r="O1227">
        <f>RAND()</f>
        <v/>
      </c>
      <c r="P1227">
        <f>IF('d_시나리오'!$J$6='d_시나리오'!$H$6,'d_시나리오'!$I$6,IF(O1227&lt;('d_시나리오'!$I$6-'d_시나리오'!$H$6)/('d_시나리오'!$J$6-'d_시나리오'!$H$6),'d_시나리오'!$H$6+SQRT(O1227*('d_시나리오'!$J$6-'d_시나리오'!$H$6)*('d_시나리오'!$I$6-'d_시나리오'!$H$6)),'d_시나리오'!$J$6-SQRT((1-O1227)*('d_시나리오'!$J$6-'d_시나리오'!$H$6)*('d_시나리오'!$J$6-'d_시나리오'!$I$6))))</f>
        <v/>
      </c>
      <c r="Q1227">
        <f>INDEX('d_분포'!$B$2:$B$57,RANDBETWEEN(1,56))</f>
        <v/>
      </c>
      <c r="R1227">
        <f>BETAINV(RAND(),5,5)</f>
        <v/>
      </c>
      <c r="S1227">
        <f>'d_고정'!$B$1*'6_기대효과'!$H$7*('d_시나리오'!$I$7/'d_고정'!$B$2)*B1227</f>
        <v/>
      </c>
      <c r="T1227">
        <f>S1227*D1227</f>
        <v/>
      </c>
      <c r="U1227">
        <f>S1227*F1227*H1227</f>
        <v/>
      </c>
      <c r="V1227">
        <f>S1227*F1227*(H1227-1)</f>
        <v/>
      </c>
      <c r="W1227">
        <f>U1227*J1227</f>
        <v/>
      </c>
      <c r="X1227">
        <f>T1227+W1227</f>
        <v/>
      </c>
      <c r="Y1227">
        <f>(T1227*E1227+W1227*L1227)*(1-R1227-'d_고정'!$B$13)</f>
        <v/>
      </c>
      <c r="Z1227">
        <f>(U1227*N1227*Q1227+'d_고정'!$B$3*('6_기대효과'!$H$7/8)*Q1227*'d_고정'!$B$10*P1227*('6_기대효과'!$K$7/'d_고정'!$B$9))*(1-R1227)</f>
        <v/>
      </c>
      <c r="AA1227">
        <f>W1227*L1227*(1-R1227-'d_고정'!$B$13)+U1227*MAX(N1227-'d_고정'!$B$10*P1227*('6_기대효과'!$K$7/'d_고정'!$B$9),0)*Q1227*(1-R1227)</f>
        <v/>
      </c>
      <c r="AB1227">
        <f>Y1227+Z1227</f>
        <v/>
      </c>
      <c r="AC1227">
        <f>Y1227/('d_고정'!$B$5*'6_기대효과'!$H$7/8)/'d_고정'!$B$6</f>
        <v/>
      </c>
      <c r="AD1227">
        <f>Y1227/('d_고정'!$B$8*'6_기대효과'!$H$7/8)</f>
        <v/>
      </c>
    </row>
    <row r="1228">
      <c r="A1228">
        <f>RAND()</f>
        <v/>
      </c>
      <c r="B1228">
        <f>IF('d_시나리오'!$J$2='d_시나리오'!$H$2,'d_시나리오'!$I$2,IF(A1228&lt;('d_시나리오'!$I$2-'d_시나리오'!$H$2)/('d_시나리오'!$J$2-'d_시나리오'!$H$2),'d_시나리오'!$H$2+SQRT(A1228*('d_시나리오'!$J$2-'d_시나리오'!$H$2)*('d_시나리오'!$I$2-'d_시나리오'!$H$2)),'d_시나리오'!$J$2-SQRT((1-A1228)*('d_시나리오'!$J$2-'d_시나리오'!$H$2)*('d_시나리오'!$J$2-'d_시나리오'!$I$2))))</f>
        <v/>
      </c>
      <c r="C1228">
        <f>RAND()</f>
        <v/>
      </c>
      <c r="D1228">
        <f>BETAINV(RAND(),IF(C1228&lt;'d_고정'!$B$26,'d_고정'!$B$23,'d_고정'!$B$16)+1,'d_고정'!$B$17-IF(C1228&lt;'d_고정'!$B$26,'d_고정'!$B$23,'d_고정'!$B$16)+1)*('d_고정'!$B$14+('d_고정'!$B$15-'d_고정'!$B$14)*RAND())</f>
        <v/>
      </c>
      <c r="E1228">
        <f>INDEX('d_분포'!$A$2:$A$28,RANDBETWEEN(1,27))</f>
        <v/>
      </c>
      <c r="F1228">
        <f>INDEX('d_분포'!$C$2:$C$5,RANDBETWEEN(1,4))*(0.9+0.2*RAND())</f>
        <v/>
      </c>
      <c r="G1228">
        <f>RAND()</f>
        <v/>
      </c>
      <c r="H1228">
        <f>(F1228+(1-F1228)*('d_고정'!$B$22*BETAINV(RAND(),IF(G1228&lt;'d_고정'!$B$26,'d_고정'!$B$25,'d_고정'!$B$20)+1,'d_고정'!$B$21-IF(G1228&lt;'d_고정'!$B$26,'d_고정'!$B$25,'d_고정'!$B$20)+1)+(1-'d_고정'!$B$22)*BETAINV(RAND(),IF(G1228&lt;'d_고정'!$B$26,'d_고정'!$B$24,'d_고정'!$B$18)+1,'d_고정'!$B$19-IF(G1228&lt;'d_고정'!$B$26,'d_고정'!$B$24,'d_고정'!$B$18)+1))*('d_고정'!$B$14+('d_고정'!$B$15-'d_고정'!$B$14)*RAND()))/F1228</f>
        <v/>
      </c>
      <c r="I1228">
        <f>RAND()</f>
        <v/>
      </c>
      <c r="J1228">
        <f>IF('d_시나리오'!$J$3='d_시나리오'!$H$3,'d_시나리오'!$I$3,IF(I1228&lt;('d_시나리오'!$I$3-'d_시나리오'!$H$3)/('d_시나리오'!$J$3-'d_시나리오'!$H$3),'d_시나리오'!$H$3+SQRT(I1228*('d_시나리오'!$J$3-'d_시나리오'!$H$3)*('d_시나리오'!$I$3-'d_시나리오'!$H$3)),'d_시나리오'!$J$3-SQRT((1-I1228)*('d_시나리오'!$J$3-'d_시나리오'!$H$3)*('d_시나리오'!$J$3-'d_시나리오'!$I$3))))</f>
        <v/>
      </c>
      <c r="K1228">
        <f>RAND()</f>
        <v/>
      </c>
      <c r="L1228">
        <f>IF('d_시나리오'!$J$4='d_시나리오'!$H$4,'d_시나리오'!$I$4,IF(K1228&lt;('d_시나리오'!$I$4-'d_시나리오'!$H$4)/('d_시나리오'!$J$4-'d_시나리오'!$H$4),'d_시나리오'!$H$4+SQRT(K1228*('d_시나리오'!$J$4-'d_시나리오'!$H$4)*('d_시나리오'!$I$4-'d_시나리오'!$H$4)),'d_시나리오'!$J$4-SQRT((1-K1228)*('d_시나리오'!$J$4-'d_시나리오'!$H$4)*('d_시나리오'!$J$4-'d_시나리오'!$I$4))))</f>
        <v/>
      </c>
      <c r="M1228">
        <f>RAND()</f>
        <v/>
      </c>
      <c r="N1228">
        <f>IF('d_시나리오'!$J$5='d_시나리오'!$H$5,'d_시나리오'!$I$5,IF(M1228&lt;('d_시나리오'!$I$5-'d_시나리오'!$H$5)/('d_시나리오'!$J$5-'d_시나리오'!$H$5),'d_시나리오'!$H$5+SQRT(M1228*('d_시나리오'!$J$5-'d_시나리오'!$H$5)*('d_시나리오'!$I$5-'d_시나리오'!$H$5)),'d_시나리오'!$J$5-SQRT((1-M1228)*('d_시나리오'!$J$5-'d_시나리오'!$H$5)*('d_시나리오'!$J$5-'d_시나리오'!$I$5))))</f>
        <v/>
      </c>
      <c r="O1228">
        <f>RAND()</f>
        <v/>
      </c>
      <c r="P1228">
        <f>IF('d_시나리오'!$J$6='d_시나리오'!$H$6,'d_시나리오'!$I$6,IF(O1228&lt;('d_시나리오'!$I$6-'d_시나리오'!$H$6)/('d_시나리오'!$J$6-'d_시나리오'!$H$6),'d_시나리오'!$H$6+SQRT(O1228*('d_시나리오'!$J$6-'d_시나리오'!$H$6)*('d_시나리오'!$I$6-'d_시나리오'!$H$6)),'d_시나리오'!$J$6-SQRT((1-O1228)*('d_시나리오'!$J$6-'d_시나리오'!$H$6)*('d_시나리오'!$J$6-'d_시나리오'!$I$6))))</f>
        <v/>
      </c>
      <c r="Q1228">
        <f>INDEX('d_분포'!$B$2:$B$57,RANDBETWEEN(1,56))</f>
        <v/>
      </c>
      <c r="R1228">
        <f>BETAINV(RAND(),5,5)</f>
        <v/>
      </c>
      <c r="S1228">
        <f>'d_고정'!$B$1*'6_기대효과'!$H$7*('d_시나리오'!$I$7/'d_고정'!$B$2)*B1228</f>
        <v/>
      </c>
      <c r="T1228">
        <f>S1228*D1228</f>
        <v/>
      </c>
      <c r="U1228">
        <f>S1228*F1228*H1228</f>
        <v/>
      </c>
      <c r="V1228">
        <f>S1228*F1228*(H1228-1)</f>
        <v/>
      </c>
      <c r="W1228">
        <f>U1228*J1228</f>
        <v/>
      </c>
      <c r="X1228">
        <f>T1228+W1228</f>
        <v/>
      </c>
      <c r="Y1228">
        <f>(T1228*E1228+W1228*L1228)*(1-R1228-'d_고정'!$B$13)</f>
        <v/>
      </c>
      <c r="Z1228">
        <f>(U1228*N1228*Q1228+'d_고정'!$B$3*('6_기대효과'!$H$7/8)*Q1228*'d_고정'!$B$10*P1228*('6_기대효과'!$K$7/'d_고정'!$B$9))*(1-R1228)</f>
        <v/>
      </c>
      <c r="AA1228">
        <f>W1228*L1228*(1-R1228-'d_고정'!$B$13)+U1228*MAX(N1228-'d_고정'!$B$10*P1228*('6_기대효과'!$K$7/'d_고정'!$B$9),0)*Q1228*(1-R1228)</f>
        <v/>
      </c>
      <c r="AB1228">
        <f>Y1228+Z1228</f>
        <v/>
      </c>
      <c r="AC1228">
        <f>Y1228/('d_고정'!$B$5*'6_기대효과'!$H$7/8)/'d_고정'!$B$6</f>
        <v/>
      </c>
      <c r="AD1228">
        <f>Y1228/('d_고정'!$B$8*'6_기대효과'!$H$7/8)</f>
        <v/>
      </c>
    </row>
    <row r="1229">
      <c r="A1229">
        <f>RAND()</f>
        <v/>
      </c>
      <c r="B1229">
        <f>IF('d_시나리오'!$J$2='d_시나리오'!$H$2,'d_시나리오'!$I$2,IF(A1229&lt;('d_시나리오'!$I$2-'d_시나리오'!$H$2)/('d_시나리오'!$J$2-'d_시나리오'!$H$2),'d_시나리오'!$H$2+SQRT(A1229*('d_시나리오'!$J$2-'d_시나리오'!$H$2)*('d_시나리오'!$I$2-'d_시나리오'!$H$2)),'d_시나리오'!$J$2-SQRT((1-A1229)*('d_시나리오'!$J$2-'d_시나리오'!$H$2)*('d_시나리오'!$J$2-'d_시나리오'!$I$2))))</f>
        <v/>
      </c>
      <c r="C1229">
        <f>RAND()</f>
        <v/>
      </c>
      <c r="D1229">
        <f>BETAINV(RAND(),IF(C1229&lt;'d_고정'!$B$26,'d_고정'!$B$23,'d_고정'!$B$16)+1,'d_고정'!$B$17-IF(C1229&lt;'d_고정'!$B$26,'d_고정'!$B$23,'d_고정'!$B$16)+1)*('d_고정'!$B$14+('d_고정'!$B$15-'d_고정'!$B$14)*RAND())</f>
        <v/>
      </c>
      <c r="E1229">
        <f>INDEX('d_분포'!$A$2:$A$28,RANDBETWEEN(1,27))</f>
        <v/>
      </c>
      <c r="F1229">
        <f>INDEX('d_분포'!$C$2:$C$5,RANDBETWEEN(1,4))*(0.9+0.2*RAND())</f>
        <v/>
      </c>
      <c r="G1229">
        <f>RAND()</f>
        <v/>
      </c>
      <c r="H1229">
        <f>(F1229+(1-F1229)*('d_고정'!$B$22*BETAINV(RAND(),IF(G1229&lt;'d_고정'!$B$26,'d_고정'!$B$25,'d_고정'!$B$20)+1,'d_고정'!$B$21-IF(G1229&lt;'d_고정'!$B$26,'d_고정'!$B$25,'d_고정'!$B$20)+1)+(1-'d_고정'!$B$22)*BETAINV(RAND(),IF(G1229&lt;'d_고정'!$B$26,'d_고정'!$B$24,'d_고정'!$B$18)+1,'d_고정'!$B$19-IF(G1229&lt;'d_고정'!$B$26,'d_고정'!$B$24,'d_고정'!$B$18)+1))*('d_고정'!$B$14+('d_고정'!$B$15-'d_고정'!$B$14)*RAND()))/F1229</f>
        <v/>
      </c>
      <c r="I1229">
        <f>RAND()</f>
        <v/>
      </c>
      <c r="J1229">
        <f>IF('d_시나리오'!$J$3='d_시나리오'!$H$3,'d_시나리오'!$I$3,IF(I1229&lt;('d_시나리오'!$I$3-'d_시나리오'!$H$3)/('d_시나리오'!$J$3-'d_시나리오'!$H$3),'d_시나리오'!$H$3+SQRT(I1229*('d_시나리오'!$J$3-'d_시나리오'!$H$3)*('d_시나리오'!$I$3-'d_시나리오'!$H$3)),'d_시나리오'!$J$3-SQRT((1-I1229)*('d_시나리오'!$J$3-'d_시나리오'!$H$3)*('d_시나리오'!$J$3-'d_시나리오'!$I$3))))</f>
        <v/>
      </c>
      <c r="K1229">
        <f>RAND()</f>
        <v/>
      </c>
      <c r="L1229">
        <f>IF('d_시나리오'!$J$4='d_시나리오'!$H$4,'d_시나리오'!$I$4,IF(K1229&lt;('d_시나리오'!$I$4-'d_시나리오'!$H$4)/('d_시나리오'!$J$4-'d_시나리오'!$H$4),'d_시나리오'!$H$4+SQRT(K1229*('d_시나리오'!$J$4-'d_시나리오'!$H$4)*('d_시나리오'!$I$4-'d_시나리오'!$H$4)),'d_시나리오'!$J$4-SQRT((1-K1229)*('d_시나리오'!$J$4-'d_시나리오'!$H$4)*('d_시나리오'!$J$4-'d_시나리오'!$I$4))))</f>
        <v/>
      </c>
      <c r="M1229">
        <f>RAND()</f>
        <v/>
      </c>
      <c r="N1229">
        <f>IF('d_시나리오'!$J$5='d_시나리오'!$H$5,'d_시나리오'!$I$5,IF(M1229&lt;('d_시나리오'!$I$5-'d_시나리오'!$H$5)/('d_시나리오'!$J$5-'d_시나리오'!$H$5),'d_시나리오'!$H$5+SQRT(M1229*('d_시나리오'!$J$5-'d_시나리오'!$H$5)*('d_시나리오'!$I$5-'d_시나리오'!$H$5)),'d_시나리오'!$J$5-SQRT((1-M1229)*('d_시나리오'!$J$5-'d_시나리오'!$H$5)*('d_시나리오'!$J$5-'d_시나리오'!$I$5))))</f>
        <v/>
      </c>
      <c r="O1229">
        <f>RAND()</f>
        <v/>
      </c>
      <c r="P1229">
        <f>IF('d_시나리오'!$J$6='d_시나리오'!$H$6,'d_시나리오'!$I$6,IF(O1229&lt;('d_시나리오'!$I$6-'d_시나리오'!$H$6)/('d_시나리오'!$J$6-'d_시나리오'!$H$6),'d_시나리오'!$H$6+SQRT(O1229*('d_시나리오'!$J$6-'d_시나리오'!$H$6)*('d_시나리오'!$I$6-'d_시나리오'!$H$6)),'d_시나리오'!$J$6-SQRT((1-O1229)*('d_시나리오'!$J$6-'d_시나리오'!$H$6)*('d_시나리오'!$J$6-'d_시나리오'!$I$6))))</f>
        <v/>
      </c>
      <c r="Q1229">
        <f>INDEX('d_분포'!$B$2:$B$57,RANDBETWEEN(1,56))</f>
        <v/>
      </c>
      <c r="R1229">
        <f>BETAINV(RAND(),5,5)</f>
        <v/>
      </c>
      <c r="S1229">
        <f>'d_고정'!$B$1*'6_기대효과'!$H$7*('d_시나리오'!$I$7/'d_고정'!$B$2)*B1229</f>
        <v/>
      </c>
      <c r="T1229">
        <f>S1229*D1229</f>
        <v/>
      </c>
      <c r="U1229">
        <f>S1229*F1229*H1229</f>
        <v/>
      </c>
      <c r="V1229">
        <f>S1229*F1229*(H1229-1)</f>
        <v/>
      </c>
      <c r="W1229">
        <f>U1229*J1229</f>
        <v/>
      </c>
      <c r="X1229">
        <f>T1229+W1229</f>
        <v/>
      </c>
      <c r="Y1229">
        <f>(T1229*E1229+W1229*L1229)*(1-R1229-'d_고정'!$B$13)</f>
        <v/>
      </c>
      <c r="Z1229">
        <f>(U1229*N1229*Q1229+'d_고정'!$B$3*('6_기대효과'!$H$7/8)*Q1229*'d_고정'!$B$10*P1229*('6_기대효과'!$K$7/'d_고정'!$B$9))*(1-R1229)</f>
        <v/>
      </c>
      <c r="AA1229">
        <f>W1229*L1229*(1-R1229-'d_고정'!$B$13)+U1229*MAX(N1229-'d_고정'!$B$10*P1229*('6_기대효과'!$K$7/'d_고정'!$B$9),0)*Q1229*(1-R1229)</f>
        <v/>
      </c>
      <c r="AB1229">
        <f>Y1229+Z1229</f>
        <v/>
      </c>
      <c r="AC1229">
        <f>Y1229/('d_고정'!$B$5*'6_기대효과'!$H$7/8)/'d_고정'!$B$6</f>
        <v/>
      </c>
      <c r="AD1229">
        <f>Y1229/('d_고정'!$B$8*'6_기대효과'!$H$7/8)</f>
        <v/>
      </c>
    </row>
    <row r="1230">
      <c r="A1230">
        <f>RAND()</f>
        <v/>
      </c>
      <c r="B1230">
        <f>IF('d_시나리오'!$J$2='d_시나리오'!$H$2,'d_시나리오'!$I$2,IF(A1230&lt;('d_시나리오'!$I$2-'d_시나리오'!$H$2)/('d_시나리오'!$J$2-'d_시나리오'!$H$2),'d_시나리오'!$H$2+SQRT(A1230*('d_시나리오'!$J$2-'d_시나리오'!$H$2)*('d_시나리오'!$I$2-'d_시나리오'!$H$2)),'d_시나리오'!$J$2-SQRT((1-A1230)*('d_시나리오'!$J$2-'d_시나리오'!$H$2)*('d_시나리오'!$J$2-'d_시나리오'!$I$2))))</f>
        <v/>
      </c>
      <c r="C1230">
        <f>RAND()</f>
        <v/>
      </c>
      <c r="D1230">
        <f>BETAINV(RAND(),IF(C1230&lt;'d_고정'!$B$26,'d_고정'!$B$23,'d_고정'!$B$16)+1,'d_고정'!$B$17-IF(C1230&lt;'d_고정'!$B$26,'d_고정'!$B$23,'d_고정'!$B$16)+1)*('d_고정'!$B$14+('d_고정'!$B$15-'d_고정'!$B$14)*RAND())</f>
        <v/>
      </c>
      <c r="E1230">
        <f>INDEX('d_분포'!$A$2:$A$28,RANDBETWEEN(1,27))</f>
        <v/>
      </c>
      <c r="F1230">
        <f>INDEX('d_분포'!$C$2:$C$5,RANDBETWEEN(1,4))*(0.9+0.2*RAND())</f>
        <v/>
      </c>
      <c r="G1230">
        <f>RAND()</f>
        <v/>
      </c>
      <c r="H1230">
        <f>(F1230+(1-F1230)*('d_고정'!$B$22*BETAINV(RAND(),IF(G1230&lt;'d_고정'!$B$26,'d_고정'!$B$25,'d_고정'!$B$20)+1,'d_고정'!$B$21-IF(G1230&lt;'d_고정'!$B$26,'d_고정'!$B$25,'d_고정'!$B$20)+1)+(1-'d_고정'!$B$22)*BETAINV(RAND(),IF(G1230&lt;'d_고정'!$B$26,'d_고정'!$B$24,'d_고정'!$B$18)+1,'d_고정'!$B$19-IF(G1230&lt;'d_고정'!$B$26,'d_고정'!$B$24,'d_고정'!$B$18)+1))*('d_고정'!$B$14+('d_고정'!$B$15-'d_고정'!$B$14)*RAND()))/F1230</f>
        <v/>
      </c>
      <c r="I1230">
        <f>RAND()</f>
        <v/>
      </c>
      <c r="J1230">
        <f>IF('d_시나리오'!$J$3='d_시나리오'!$H$3,'d_시나리오'!$I$3,IF(I1230&lt;('d_시나리오'!$I$3-'d_시나리오'!$H$3)/('d_시나리오'!$J$3-'d_시나리오'!$H$3),'d_시나리오'!$H$3+SQRT(I1230*('d_시나리오'!$J$3-'d_시나리오'!$H$3)*('d_시나리오'!$I$3-'d_시나리오'!$H$3)),'d_시나리오'!$J$3-SQRT((1-I1230)*('d_시나리오'!$J$3-'d_시나리오'!$H$3)*('d_시나리오'!$J$3-'d_시나리오'!$I$3))))</f>
        <v/>
      </c>
      <c r="K1230">
        <f>RAND()</f>
        <v/>
      </c>
      <c r="L1230">
        <f>IF('d_시나리오'!$J$4='d_시나리오'!$H$4,'d_시나리오'!$I$4,IF(K1230&lt;('d_시나리오'!$I$4-'d_시나리오'!$H$4)/('d_시나리오'!$J$4-'d_시나리오'!$H$4),'d_시나리오'!$H$4+SQRT(K1230*('d_시나리오'!$J$4-'d_시나리오'!$H$4)*('d_시나리오'!$I$4-'d_시나리오'!$H$4)),'d_시나리오'!$J$4-SQRT((1-K1230)*('d_시나리오'!$J$4-'d_시나리오'!$H$4)*('d_시나리오'!$J$4-'d_시나리오'!$I$4))))</f>
        <v/>
      </c>
      <c r="M1230">
        <f>RAND()</f>
        <v/>
      </c>
      <c r="N1230">
        <f>IF('d_시나리오'!$J$5='d_시나리오'!$H$5,'d_시나리오'!$I$5,IF(M1230&lt;('d_시나리오'!$I$5-'d_시나리오'!$H$5)/('d_시나리오'!$J$5-'d_시나리오'!$H$5),'d_시나리오'!$H$5+SQRT(M1230*('d_시나리오'!$J$5-'d_시나리오'!$H$5)*('d_시나리오'!$I$5-'d_시나리오'!$H$5)),'d_시나리오'!$J$5-SQRT((1-M1230)*('d_시나리오'!$J$5-'d_시나리오'!$H$5)*('d_시나리오'!$J$5-'d_시나리오'!$I$5))))</f>
        <v/>
      </c>
      <c r="O1230">
        <f>RAND()</f>
        <v/>
      </c>
      <c r="P1230">
        <f>IF('d_시나리오'!$J$6='d_시나리오'!$H$6,'d_시나리오'!$I$6,IF(O1230&lt;('d_시나리오'!$I$6-'d_시나리오'!$H$6)/('d_시나리오'!$J$6-'d_시나리오'!$H$6),'d_시나리오'!$H$6+SQRT(O1230*('d_시나리오'!$J$6-'d_시나리오'!$H$6)*('d_시나리오'!$I$6-'d_시나리오'!$H$6)),'d_시나리오'!$J$6-SQRT((1-O1230)*('d_시나리오'!$J$6-'d_시나리오'!$H$6)*('d_시나리오'!$J$6-'d_시나리오'!$I$6))))</f>
        <v/>
      </c>
      <c r="Q1230">
        <f>INDEX('d_분포'!$B$2:$B$57,RANDBETWEEN(1,56))</f>
        <v/>
      </c>
      <c r="R1230">
        <f>BETAINV(RAND(),5,5)</f>
        <v/>
      </c>
      <c r="S1230">
        <f>'d_고정'!$B$1*'6_기대효과'!$H$7*('d_시나리오'!$I$7/'d_고정'!$B$2)*B1230</f>
        <v/>
      </c>
      <c r="T1230">
        <f>S1230*D1230</f>
        <v/>
      </c>
      <c r="U1230">
        <f>S1230*F1230*H1230</f>
        <v/>
      </c>
      <c r="V1230">
        <f>S1230*F1230*(H1230-1)</f>
        <v/>
      </c>
      <c r="W1230">
        <f>U1230*J1230</f>
        <v/>
      </c>
      <c r="X1230">
        <f>T1230+W1230</f>
        <v/>
      </c>
      <c r="Y1230">
        <f>(T1230*E1230+W1230*L1230)*(1-R1230-'d_고정'!$B$13)</f>
        <v/>
      </c>
      <c r="Z1230">
        <f>(U1230*N1230*Q1230+'d_고정'!$B$3*('6_기대효과'!$H$7/8)*Q1230*'d_고정'!$B$10*P1230*('6_기대효과'!$K$7/'d_고정'!$B$9))*(1-R1230)</f>
        <v/>
      </c>
      <c r="AA1230">
        <f>W1230*L1230*(1-R1230-'d_고정'!$B$13)+U1230*MAX(N1230-'d_고정'!$B$10*P1230*('6_기대효과'!$K$7/'d_고정'!$B$9),0)*Q1230*(1-R1230)</f>
        <v/>
      </c>
      <c r="AB1230">
        <f>Y1230+Z1230</f>
        <v/>
      </c>
      <c r="AC1230">
        <f>Y1230/('d_고정'!$B$5*'6_기대효과'!$H$7/8)/'d_고정'!$B$6</f>
        <v/>
      </c>
      <c r="AD1230">
        <f>Y1230/('d_고정'!$B$8*'6_기대효과'!$H$7/8)</f>
        <v/>
      </c>
    </row>
    <row r="1231">
      <c r="A1231">
        <f>RAND()</f>
        <v/>
      </c>
      <c r="B1231">
        <f>IF('d_시나리오'!$J$2='d_시나리오'!$H$2,'d_시나리오'!$I$2,IF(A1231&lt;('d_시나리오'!$I$2-'d_시나리오'!$H$2)/('d_시나리오'!$J$2-'d_시나리오'!$H$2),'d_시나리오'!$H$2+SQRT(A1231*('d_시나리오'!$J$2-'d_시나리오'!$H$2)*('d_시나리오'!$I$2-'d_시나리오'!$H$2)),'d_시나리오'!$J$2-SQRT((1-A1231)*('d_시나리오'!$J$2-'d_시나리오'!$H$2)*('d_시나리오'!$J$2-'d_시나리오'!$I$2))))</f>
        <v/>
      </c>
      <c r="C1231">
        <f>RAND()</f>
        <v/>
      </c>
      <c r="D1231">
        <f>BETAINV(RAND(),IF(C1231&lt;'d_고정'!$B$26,'d_고정'!$B$23,'d_고정'!$B$16)+1,'d_고정'!$B$17-IF(C1231&lt;'d_고정'!$B$26,'d_고정'!$B$23,'d_고정'!$B$16)+1)*('d_고정'!$B$14+('d_고정'!$B$15-'d_고정'!$B$14)*RAND())</f>
        <v/>
      </c>
      <c r="E1231">
        <f>INDEX('d_분포'!$A$2:$A$28,RANDBETWEEN(1,27))</f>
        <v/>
      </c>
      <c r="F1231">
        <f>INDEX('d_분포'!$C$2:$C$5,RANDBETWEEN(1,4))*(0.9+0.2*RAND())</f>
        <v/>
      </c>
      <c r="G1231">
        <f>RAND()</f>
        <v/>
      </c>
      <c r="H1231">
        <f>(F1231+(1-F1231)*('d_고정'!$B$22*BETAINV(RAND(),IF(G1231&lt;'d_고정'!$B$26,'d_고정'!$B$25,'d_고정'!$B$20)+1,'d_고정'!$B$21-IF(G1231&lt;'d_고정'!$B$26,'d_고정'!$B$25,'d_고정'!$B$20)+1)+(1-'d_고정'!$B$22)*BETAINV(RAND(),IF(G1231&lt;'d_고정'!$B$26,'d_고정'!$B$24,'d_고정'!$B$18)+1,'d_고정'!$B$19-IF(G1231&lt;'d_고정'!$B$26,'d_고정'!$B$24,'d_고정'!$B$18)+1))*('d_고정'!$B$14+('d_고정'!$B$15-'d_고정'!$B$14)*RAND()))/F1231</f>
        <v/>
      </c>
      <c r="I1231">
        <f>RAND()</f>
        <v/>
      </c>
      <c r="J1231">
        <f>IF('d_시나리오'!$J$3='d_시나리오'!$H$3,'d_시나리오'!$I$3,IF(I1231&lt;('d_시나리오'!$I$3-'d_시나리오'!$H$3)/('d_시나리오'!$J$3-'d_시나리오'!$H$3),'d_시나리오'!$H$3+SQRT(I1231*('d_시나리오'!$J$3-'d_시나리오'!$H$3)*('d_시나리오'!$I$3-'d_시나리오'!$H$3)),'d_시나리오'!$J$3-SQRT((1-I1231)*('d_시나리오'!$J$3-'d_시나리오'!$H$3)*('d_시나리오'!$J$3-'d_시나리오'!$I$3))))</f>
        <v/>
      </c>
      <c r="K1231">
        <f>RAND()</f>
        <v/>
      </c>
      <c r="L1231">
        <f>IF('d_시나리오'!$J$4='d_시나리오'!$H$4,'d_시나리오'!$I$4,IF(K1231&lt;('d_시나리오'!$I$4-'d_시나리오'!$H$4)/('d_시나리오'!$J$4-'d_시나리오'!$H$4),'d_시나리오'!$H$4+SQRT(K1231*('d_시나리오'!$J$4-'d_시나리오'!$H$4)*('d_시나리오'!$I$4-'d_시나리오'!$H$4)),'d_시나리오'!$J$4-SQRT((1-K1231)*('d_시나리오'!$J$4-'d_시나리오'!$H$4)*('d_시나리오'!$J$4-'d_시나리오'!$I$4))))</f>
        <v/>
      </c>
      <c r="M1231">
        <f>RAND()</f>
        <v/>
      </c>
      <c r="N1231">
        <f>IF('d_시나리오'!$J$5='d_시나리오'!$H$5,'d_시나리오'!$I$5,IF(M1231&lt;('d_시나리오'!$I$5-'d_시나리오'!$H$5)/('d_시나리오'!$J$5-'d_시나리오'!$H$5),'d_시나리오'!$H$5+SQRT(M1231*('d_시나리오'!$J$5-'d_시나리오'!$H$5)*('d_시나리오'!$I$5-'d_시나리오'!$H$5)),'d_시나리오'!$J$5-SQRT((1-M1231)*('d_시나리오'!$J$5-'d_시나리오'!$H$5)*('d_시나리오'!$J$5-'d_시나리오'!$I$5))))</f>
        <v/>
      </c>
      <c r="O1231">
        <f>RAND()</f>
        <v/>
      </c>
      <c r="P1231">
        <f>IF('d_시나리오'!$J$6='d_시나리오'!$H$6,'d_시나리오'!$I$6,IF(O1231&lt;('d_시나리오'!$I$6-'d_시나리오'!$H$6)/('d_시나리오'!$J$6-'d_시나리오'!$H$6),'d_시나리오'!$H$6+SQRT(O1231*('d_시나리오'!$J$6-'d_시나리오'!$H$6)*('d_시나리오'!$I$6-'d_시나리오'!$H$6)),'d_시나리오'!$J$6-SQRT((1-O1231)*('d_시나리오'!$J$6-'d_시나리오'!$H$6)*('d_시나리오'!$J$6-'d_시나리오'!$I$6))))</f>
        <v/>
      </c>
      <c r="Q1231">
        <f>INDEX('d_분포'!$B$2:$B$57,RANDBETWEEN(1,56))</f>
        <v/>
      </c>
      <c r="R1231">
        <f>BETAINV(RAND(),5,5)</f>
        <v/>
      </c>
      <c r="S1231">
        <f>'d_고정'!$B$1*'6_기대효과'!$H$7*('d_시나리오'!$I$7/'d_고정'!$B$2)*B1231</f>
        <v/>
      </c>
      <c r="T1231">
        <f>S1231*D1231</f>
        <v/>
      </c>
      <c r="U1231">
        <f>S1231*F1231*H1231</f>
        <v/>
      </c>
      <c r="V1231">
        <f>S1231*F1231*(H1231-1)</f>
        <v/>
      </c>
      <c r="W1231">
        <f>U1231*J1231</f>
        <v/>
      </c>
      <c r="X1231">
        <f>T1231+W1231</f>
        <v/>
      </c>
      <c r="Y1231">
        <f>(T1231*E1231+W1231*L1231)*(1-R1231-'d_고정'!$B$13)</f>
        <v/>
      </c>
      <c r="Z1231">
        <f>(U1231*N1231*Q1231+'d_고정'!$B$3*('6_기대효과'!$H$7/8)*Q1231*'d_고정'!$B$10*P1231*('6_기대효과'!$K$7/'d_고정'!$B$9))*(1-R1231)</f>
        <v/>
      </c>
      <c r="AA1231">
        <f>W1231*L1231*(1-R1231-'d_고정'!$B$13)+U1231*MAX(N1231-'d_고정'!$B$10*P1231*('6_기대효과'!$K$7/'d_고정'!$B$9),0)*Q1231*(1-R1231)</f>
        <v/>
      </c>
      <c r="AB1231">
        <f>Y1231+Z1231</f>
        <v/>
      </c>
      <c r="AC1231">
        <f>Y1231/('d_고정'!$B$5*'6_기대효과'!$H$7/8)/'d_고정'!$B$6</f>
        <v/>
      </c>
      <c r="AD1231">
        <f>Y1231/('d_고정'!$B$8*'6_기대효과'!$H$7/8)</f>
        <v/>
      </c>
    </row>
    <row r="1232">
      <c r="A1232">
        <f>RAND()</f>
        <v/>
      </c>
      <c r="B1232">
        <f>IF('d_시나리오'!$J$2='d_시나리오'!$H$2,'d_시나리오'!$I$2,IF(A1232&lt;('d_시나리오'!$I$2-'d_시나리오'!$H$2)/('d_시나리오'!$J$2-'d_시나리오'!$H$2),'d_시나리오'!$H$2+SQRT(A1232*('d_시나리오'!$J$2-'d_시나리오'!$H$2)*('d_시나리오'!$I$2-'d_시나리오'!$H$2)),'d_시나리오'!$J$2-SQRT((1-A1232)*('d_시나리오'!$J$2-'d_시나리오'!$H$2)*('d_시나리오'!$J$2-'d_시나리오'!$I$2))))</f>
        <v/>
      </c>
      <c r="C1232">
        <f>RAND()</f>
        <v/>
      </c>
      <c r="D1232">
        <f>BETAINV(RAND(),IF(C1232&lt;'d_고정'!$B$26,'d_고정'!$B$23,'d_고정'!$B$16)+1,'d_고정'!$B$17-IF(C1232&lt;'d_고정'!$B$26,'d_고정'!$B$23,'d_고정'!$B$16)+1)*('d_고정'!$B$14+('d_고정'!$B$15-'d_고정'!$B$14)*RAND())</f>
        <v/>
      </c>
      <c r="E1232">
        <f>INDEX('d_분포'!$A$2:$A$28,RANDBETWEEN(1,27))</f>
        <v/>
      </c>
      <c r="F1232">
        <f>INDEX('d_분포'!$C$2:$C$5,RANDBETWEEN(1,4))*(0.9+0.2*RAND())</f>
        <v/>
      </c>
      <c r="G1232">
        <f>RAND()</f>
        <v/>
      </c>
      <c r="H1232">
        <f>(F1232+(1-F1232)*('d_고정'!$B$22*BETAINV(RAND(),IF(G1232&lt;'d_고정'!$B$26,'d_고정'!$B$25,'d_고정'!$B$20)+1,'d_고정'!$B$21-IF(G1232&lt;'d_고정'!$B$26,'d_고정'!$B$25,'d_고정'!$B$20)+1)+(1-'d_고정'!$B$22)*BETAINV(RAND(),IF(G1232&lt;'d_고정'!$B$26,'d_고정'!$B$24,'d_고정'!$B$18)+1,'d_고정'!$B$19-IF(G1232&lt;'d_고정'!$B$26,'d_고정'!$B$24,'d_고정'!$B$18)+1))*('d_고정'!$B$14+('d_고정'!$B$15-'d_고정'!$B$14)*RAND()))/F1232</f>
        <v/>
      </c>
      <c r="I1232">
        <f>RAND()</f>
        <v/>
      </c>
      <c r="J1232">
        <f>IF('d_시나리오'!$J$3='d_시나리오'!$H$3,'d_시나리오'!$I$3,IF(I1232&lt;('d_시나리오'!$I$3-'d_시나리오'!$H$3)/('d_시나리오'!$J$3-'d_시나리오'!$H$3),'d_시나리오'!$H$3+SQRT(I1232*('d_시나리오'!$J$3-'d_시나리오'!$H$3)*('d_시나리오'!$I$3-'d_시나리오'!$H$3)),'d_시나리오'!$J$3-SQRT((1-I1232)*('d_시나리오'!$J$3-'d_시나리오'!$H$3)*('d_시나리오'!$J$3-'d_시나리오'!$I$3))))</f>
        <v/>
      </c>
      <c r="K1232">
        <f>RAND()</f>
        <v/>
      </c>
      <c r="L1232">
        <f>IF('d_시나리오'!$J$4='d_시나리오'!$H$4,'d_시나리오'!$I$4,IF(K1232&lt;('d_시나리오'!$I$4-'d_시나리오'!$H$4)/('d_시나리오'!$J$4-'d_시나리오'!$H$4),'d_시나리오'!$H$4+SQRT(K1232*('d_시나리오'!$J$4-'d_시나리오'!$H$4)*('d_시나리오'!$I$4-'d_시나리오'!$H$4)),'d_시나리오'!$J$4-SQRT((1-K1232)*('d_시나리오'!$J$4-'d_시나리오'!$H$4)*('d_시나리오'!$J$4-'d_시나리오'!$I$4))))</f>
        <v/>
      </c>
      <c r="M1232">
        <f>RAND()</f>
        <v/>
      </c>
      <c r="N1232">
        <f>IF('d_시나리오'!$J$5='d_시나리오'!$H$5,'d_시나리오'!$I$5,IF(M1232&lt;('d_시나리오'!$I$5-'d_시나리오'!$H$5)/('d_시나리오'!$J$5-'d_시나리오'!$H$5),'d_시나리오'!$H$5+SQRT(M1232*('d_시나리오'!$J$5-'d_시나리오'!$H$5)*('d_시나리오'!$I$5-'d_시나리오'!$H$5)),'d_시나리오'!$J$5-SQRT((1-M1232)*('d_시나리오'!$J$5-'d_시나리오'!$H$5)*('d_시나리오'!$J$5-'d_시나리오'!$I$5))))</f>
        <v/>
      </c>
      <c r="O1232">
        <f>RAND()</f>
        <v/>
      </c>
      <c r="P1232">
        <f>IF('d_시나리오'!$J$6='d_시나리오'!$H$6,'d_시나리오'!$I$6,IF(O1232&lt;('d_시나리오'!$I$6-'d_시나리오'!$H$6)/('d_시나리오'!$J$6-'d_시나리오'!$H$6),'d_시나리오'!$H$6+SQRT(O1232*('d_시나리오'!$J$6-'d_시나리오'!$H$6)*('d_시나리오'!$I$6-'d_시나리오'!$H$6)),'d_시나리오'!$J$6-SQRT((1-O1232)*('d_시나리오'!$J$6-'d_시나리오'!$H$6)*('d_시나리오'!$J$6-'d_시나리오'!$I$6))))</f>
        <v/>
      </c>
      <c r="Q1232">
        <f>INDEX('d_분포'!$B$2:$B$57,RANDBETWEEN(1,56))</f>
        <v/>
      </c>
      <c r="R1232">
        <f>BETAINV(RAND(),5,5)</f>
        <v/>
      </c>
      <c r="S1232">
        <f>'d_고정'!$B$1*'6_기대효과'!$H$7*('d_시나리오'!$I$7/'d_고정'!$B$2)*B1232</f>
        <v/>
      </c>
      <c r="T1232">
        <f>S1232*D1232</f>
        <v/>
      </c>
      <c r="U1232">
        <f>S1232*F1232*H1232</f>
        <v/>
      </c>
      <c r="V1232">
        <f>S1232*F1232*(H1232-1)</f>
        <v/>
      </c>
      <c r="W1232">
        <f>U1232*J1232</f>
        <v/>
      </c>
      <c r="X1232">
        <f>T1232+W1232</f>
        <v/>
      </c>
      <c r="Y1232">
        <f>(T1232*E1232+W1232*L1232)*(1-R1232-'d_고정'!$B$13)</f>
        <v/>
      </c>
      <c r="Z1232">
        <f>(U1232*N1232*Q1232+'d_고정'!$B$3*('6_기대효과'!$H$7/8)*Q1232*'d_고정'!$B$10*P1232*('6_기대효과'!$K$7/'d_고정'!$B$9))*(1-R1232)</f>
        <v/>
      </c>
      <c r="AA1232">
        <f>W1232*L1232*(1-R1232-'d_고정'!$B$13)+U1232*MAX(N1232-'d_고정'!$B$10*P1232*('6_기대효과'!$K$7/'d_고정'!$B$9),0)*Q1232*(1-R1232)</f>
        <v/>
      </c>
      <c r="AB1232">
        <f>Y1232+Z1232</f>
        <v/>
      </c>
      <c r="AC1232">
        <f>Y1232/('d_고정'!$B$5*'6_기대효과'!$H$7/8)/'d_고정'!$B$6</f>
        <v/>
      </c>
      <c r="AD1232">
        <f>Y1232/('d_고정'!$B$8*'6_기대효과'!$H$7/8)</f>
        <v/>
      </c>
    </row>
    <row r="1233">
      <c r="A1233">
        <f>RAND()</f>
        <v/>
      </c>
      <c r="B1233">
        <f>IF('d_시나리오'!$J$2='d_시나리오'!$H$2,'d_시나리오'!$I$2,IF(A1233&lt;('d_시나리오'!$I$2-'d_시나리오'!$H$2)/('d_시나리오'!$J$2-'d_시나리오'!$H$2),'d_시나리오'!$H$2+SQRT(A1233*('d_시나리오'!$J$2-'d_시나리오'!$H$2)*('d_시나리오'!$I$2-'d_시나리오'!$H$2)),'d_시나리오'!$J$2-SQRT((1-A1233)*('d_시나리오'!$J$2-'d_시나리오'!$H$2)*('d_시나리오'!$J$2-'d_시나리오'!$I$2))))</f>
        <v/>
      </c>
      <c r="C1233">
        <f>RAND()</f>
        <v/>
      </c>
      <c r="D1233">
        <f>BETAINV(RAND(),IF(C1233&lt;'d_고정'!$B$26,'d_고정'!$B$23,'d_고정'!$B$16)+1,'d_고정'!$B$17-IF(C1233&lt;'d_고정'!$B$26,'d_고정'!$B$23,'d_고정'!$B$16)+1)*('d_고정'!$B$14+('d_고정'!$B$15-'d_고정'!$B$14)*RAND())</f>
        <v/>
      </c>
      <c r="E1233">
        <f>INDEX('d_분포'!$A$2:$A$28,RANDBETWEEN(1,27))</f>
        <v/>
      </c>
      <c r="F1233">
        <f>INDEX('d_분포'!$C$2:$C$5,RANDBETWEEN(1,4))*(0.9+0.2*RAND())</f>
        <v/>
      </c>
      <c r="G1233">
        <f>RAND()</f>
        <v/>
      </c>
      <c r="H1233">
        <f>(F1233+(1-F1233)*('d_고정'!$B$22*BETAINV(RAND(),IF(G1233&lt;'d_고정'!$B$26,'d_고정'!$B$25,'d_고정'!$B$20)+1,'d_고정'!$B$21-IF(G1233&lt;'d_고정'!$B$26,'d_고정'!$B$25,'d_고정'!$B$20)+1)+(1-'d_고정'!$B$22)*BETAINV(RAND(),IF(G1233&lt;'d_고정'!$B$26,'d_고정'!$B$24,'d_고정'!$B$18)+1,'d_고정'!$B$19-IF(G1233&lt;'d_고정'!$B$26,'d_고정'!$B$24,'d_고정'!$B$18)+1))*('d_고정'!$B$14+('d_고정'!$B$15-'d_고정'!$B$14)*RAND()))/F1233</f>
        <v/>
      </c>
      <c r="I1233">
        <f>RAND()</f>
        <v/>
      </c>
      <c r="J1233">
        <f>IF('d_시나리오'!$J$3='d_시나리오'!$H$3,'d_시나리오'!$I$3,IF(I1233&lt;('d_시나리오'!$I$3-'d_시나리오'!$H$3)/('d_시나리오'!$J$3-'d_시나리오'!$H$3),'d_시나리오'!$H$3+SQRT(I1233*('d_시나리오'!$J$3-'d_시나리오'!$H$3)*('d_시나리오'!$I$3-'d_시나리오'!$H$3)),'d_시나리오'!$J$3-SQRT((1-I1233)*('d_시나리오'!$J$3-'d_시나리오'!$H$3)*('d_시나리오'!$J$3-'d_시나리오'!$I$3))))</f>
        <v/>
      </c>
      <c r="K1233">
        <f>RAND()</f>
        <v/>
      </c>
      <c r="L1233">
        <f>IF('d_시나리오'!$J$4='d_시나리오'!$H$4,'d_시나리오'!$I$4,IF(K1233&lt;('d_시나리오'!$I$4-'d_시나리오'!$H$4)/('d_시나리오'!$J$4-'d_시나리오'!$H$4),'d_시나리오'!$H$4+SQRT(K1233*('d_시나리오'!$J$4-'d_시나리오'!$H$4)*('d_시나리오'!$I$4-'d_시나리오'!$H$4)),'d_시나리오'!$J$4-SQRT((1-K1233)*('d_시나리오'!$J$4-'d_시나리오'!$H$4)*('d_시나리오'!$J$4-'d_시나리오'!$I$4))))</f>
        <v/>
      </c>
      <c r="M1233">
        <f>RAND()</f>
        <v/>
      </c>
      <c r="N1233">
        <f>IF('d_시나리오'!$J$5='d_시나리오'!$H$5,'d_시나리오'!$I$5,IF(M1233&lt;('d_시나리오'!$I$5-'d_시나리오'!$H$5)/('d_시나리오'!$J$5-'d_시나리오'!$H$5),'d_시나리오'!$H$5+SQRT(M1233*('d_시나리오'!$J$5-'d_시나리오'!$H$5)*('d_시나리오'!$I$5-'d_시나리오'!$H$5)),'d_시나리오'!$J$5-SQRT((1-M1233)*('d_시나리오'!$J$5-'d_시나리오'!$H$5)*('d_시나리오'!$J$5-'d_시나리오'!$I$5))))</f>
        <v/>
      </c>
      <c r="O1233">
        <f>RAND()</f>
        <v/>
      </c>
      <c r="P1233">
        <f>IF('d_시나리오'!$J$6='d_시나리오'!$H$6,'d_시나리오'!$I$6,IF(O1233&lt;('d_시나리오'!$I$6-'d_시나리오'!$H$6)/('d_시나리오'!$J$6-'d_시나리오'!$H$6),'d_시나리오'!$H$6+SQRT(O1233*('d_시나리오'!$J$6-'d_시나리오'!$H$6)*('d_시나리오'!$I$6-'d_시나리오'!$H$6)),'d_시나리오'!$J$6-SQRT((1-O1233)*('d_시나리오'!$J$6-'d_시나리오'!$H$6)*('d_시나리오'!$J$6-'d_시나리오'!$I$6))))</f>
        <v/>
      </c>
      <c r="Q1233">
        <f>INDEX('d_분포'!$B$2:$B$57,RANDBETWEEN(1,56))</f>
        <v/>
      </c>
      <c r="R1233">
        <f>BETAINV(RAND(),5,5)</f>
        <v/>
      </c>
      <c r="S1233">
        <f>'d_고정'!$B$1*'6_기대효과'!$H$7*('d_시나리오'!$I$7/'d_고정'!$B$2)*B1233</f>
        <v/>
      </c>
      <c r="T1233">
        <f>S1233*D1233</f>
        <v/>
      </c>
      <c r="U1233">
        <f>S1233*F1233*H1233</f>
        <v/>
      </c>
      <c r="V1233">
        <f>S1233*F1233*(H1233-1)</f>
        <v/>
      </c>
      <c r="W1233">
        <f>U1233*J1233</f>
        <v/>
      </c>
      <c r="X1233">
        <f>T1233+W1233</f>
        <v/>
      </c>
      <c r="Y1233">
        <f>(T1233*E1233+W1233*L1233)*(1-R1233-'d_고정'!$B$13)</f>
        <v/>
      </c>
      <c r="Z1233">
        <f>(U1233*N1233*Q1233+'d_고정'!$B$3*('6_기대효과'!$H$7/8)*Q1233*'d_고정'!$B$10*P1233*('6_기대효과'!$K$7/'d_고정'!$B$9))*(1-R1233)</f>
        <v/>
      </c>
      <c r="AA1233">
        <f>W1233*L1233*(1-R1233-'d_고정'!$B$13)+U1233*MAX(N1233-'d_고정'!$B$10*P1233*('6_기대효과'!$K$7/'d_고정'!$B$9),0)*Q1233*(1-R1233)</f>
        <v/>
      </c>
      <c r="AB1233">
        <f>Y1233+Z1233</f>
        <v/>
      </c>
      <c r="AC1233">
        <f>Y1233/('d_고정'!$B$5*'6_기대효과'!$H$7/8)/'d_고정'!$B$6</f>
        <v/>
      </c>
      <c r="AD1233">
        <f>Y1233/('d_고정'!$B$8*'6_기대효과'!$H$7/8)</f>
        <v/>
      </c>
    </row>
    <row r="1234">
      <c r="A1234">
        <f>RAND()</f>
        <v/>
      </c>
      <c r="B1234">
        <f>IF('d_시나리오'!$J$2='d_시나리오'!$H$2,'d_시나리오'!$I$2,IF(A1234&lt;('d_시나리오'!$I$2-'d_시나리오'!$H$2)/('d_시나리오'!$J$2-'d_시나리오'!$H$2),'d_시나리오'!$H$2+SQRT(A1234*('d_시나리오'!$J$2-'d_시나리오'!$H$2)*('d_시나리오'!$I$2-'d_시나리오'!$H$2)),'d_시나리오'!$J$2-SQRT((1-A1234)*('d_시나리오'!$J$2-'d_시나리오'!$H$2)*('d_시나리오'!$J$2-'d_시나리오'!$I$2))))</f>
        <v/>
      </c>
      <c r="C1234">
        <f>RAND()</f>
        <v/>
      </c>
      <c r="D1234">
        <f>BETAINV(RAND(),IF(C1234&lt;'d_고정'!$B$26,'d_고정'!$B$23,'d_고정'!$B$16)+1,'d_고정'!$B$17-IF(C1234&lt;'d_고정'!$B$26,'d_고정'!$B$23,'d_고정'!$B$16)+1)*('d_고정'!$B$14+('d_고정'!$B$15-'d_고정'!$B$14)*RAND())</f>
        <v/>
      </c>
      <c r="E1234">
        <f>INDEX('d_분포'!$A$2:$A$28,RANDBETWEEN(1,27))</f>
        <v/>
      </c>
      <c r="F1234">
        <f>INDEX('d_분포'!$C$2:$C$5,RANDBETWEEN(1,4))*(0.9+0.2*RAND())</f>
        <v/>
      </c>
      <c r="G1234">
        <f>RAND()</f>
        <v/>
      </c>
      <c r="H1234">
        <f>(F1234+(1-F1234)*('d_고정'!$B$22*BETAINV(RAND(),IF(G1234&lt;'d_고정'!$B$26,'d_고정'!$B$25,'d_고정'!$B$20)+1,'d_고정'!$B$21-IF(G1234&lt;'d_고정'!$B$26,'d_고정'!$B$25,'d_고정'!$B$20)+1)+(1-'d_고정'!$B$22)*BETAINV(RAND(),IF(G1234&lt;'d_고정'!$B$26,'d_고정'!$B$24,'d_고정'!$B$18)+1,'d_고정'!$B$19-IF(G1234&lt;'d_고정'!$B$26,'d_고정'!$B$24,'d_고정'!$B$18)+1))*('d_고정'!$B$14+('d_고정'!$B$15-'d_고정'!$B$14)*RAND()))/F1234</f>
        <v/>
      </c>
      <c r="I1234">
        <f>RAND()</f>
        <v/>
      </c>
      <c r="J1234">
        <f>IF('d_시나리오'!$J$3='d_시나리오'!$H$3,'d_시나리오'!$I$3,IF(I1234&lt;('d_시나리오'!$I$3-'d_시나리오'!$H$3)/('d_시나리오'!$J$3-'d_시나리오'!$H$3),'d_시나리오'!$H$3+SQRT(I1234*('d_시나리오'!$J$3-'d_시나리오'!$H$3)*('d_시나리오'!$I$3-'d_시나리오'!$H$3)),'d_시나리오'!$J$3-SQRT((1-I1234)*('d_시나리오'!$J$3-'d_시나리오'!$H$3)*('d_시나리오'!$J$3-'d_시나리오'!$I$3))))</f>
        <v/>
      </c>
      <c r="K1234">
        <f>RAND()</f>
        <v/>
      </c>
      <c r="L1234">
        <f>IF('d_시나리오'!$J$4='d_시나리오'!$H$4,'d_시나리오'!$I$4,IF(K1234&lt;('d_시나리오'!$I$4-'d_시나리오'!$H$4)/('d_시나리오'!$J$4-'d_시나리오'!$H$4),'d_시나리오'!$H$4+SQRT(K1234*('d_시나리오'!$J$4-'d_시나리오'!$H$4)*('d_시나리오'!$I$4-'d_시나리오'!$H$4)),'d_시나리오'!$J$4-SQRT((1-K1234)*('d_시나리오'!$J$4-'d_시나리오'!$H$4)*('d_시나리오'!$J$4-'d_시나리오'!$I$4))))</f>
        <v/>
      </c>
      <c r="M1234">
        <f>RAND()</f>
        <v/>
      </c>
      <c r="N1234">
        <f>IF('d_시나리오'!$J$5='d_시나리오'!$H$5,'d_시나리오'!$I$5,IF(M1234&lt;('d_시나리오'!$I$5-'d_시나리오'!$H$5)/('d_시나리오'!$J$5-'d_시나리오'!$H$5),'d_시나리오'!$H$5+SQRT(M1234*('d_시나리오'!$J$5-'d_시나리오'!$H$5)*('d_시나리오'!$I$5-'d_시나리오'!$H$5)),'d_시나리오'!$J$5-SQRT((1-M1234)*('d_시나리오'!$J$5-'d_시나리오'!$H$5)*('d_시나리오'!$J$5-'d_시나리오'!$I$5))))</f>
        <v/>
      </c>
      <c r="O1234">
        <f>RAND()</f>
        <v/>
      </c>
      <c r="P1234">
        <f>IF('d_시나리오'!$J$6='d_시나리오'!$H$6,'d_시나리오'!$I$6,IF(O1234&lt;('d_시나리오'!$I$6-'d_시나리오'!$H$6)/('d_시나리오'!$J$6-'d_시나리오'!$H$6),'d_시나리오'!$H$6+SQRT(O1234*('d_시나리오'!$J$6-'d_시나리오'!$H$6)*('d_시나리오'!$I$6-'d_시나리오'!$H$6)),'d_시나리오'!$J$6-SQRT((1-O1234)*('d_시나리오'!$J$6-'d_시나리오'!$H$6)*('d_시나리오'!$J$6-'d_시나리오'!$I$6))))</f>
        <v/>
      </c>
      <c r="Q1234">
        <f>INDEX('d_분포'!$B$2:$B$57,RANDBETWEEN(1,56))</f>
        <v/>
      </c>
      <c r="R1234">
        <f>BETAINV(RAND(),5,5)</f>
        <v/>
      </c>
      <c r="S1234">
        <f>'d_고정'!$B$1*'6_기대효과'!$H$7*('d_시나리오'!$I$7/'d_고정'!$B$2)*B1234</f>
        <v/>
      </c>
      <c r="T1234">
        <f>S1234*D1234</f>
        <v/>
      </c>
      <c r="U1234">
        <f>S1234*F1234*H1234</f>
        <v/>
      </c>
      <c r="V1234">
        <f>S1234*F1234*(H1234-1)</f>
        <v/>
      </c>
      <c r="W1234">
        <f>U1234*J1234</f>
        <v/>
      </c>
      <c r="X1234">
        <f>T1234+W1234</f>
        <v/>
      </c>
      <c r="Y1234">
        <f>(T1234*E1234+W1234*L1234)*(1-R1234-'d_고정'!$B$13)</f>
        <v/>
      </c>
      <c r="Z1234">
        <f>(U1234*N1234*Q1234+'d_고정'!$B$3*('6_기대효과'!$H$7/8)*Q1234*'d_고정'!$B$10*P1234*('6_기대효과'!$K$7/'d_고정'!$B$9))*(1-R1234)</f>
        <v/>
      </c>
      <c r="AA1234">
        <f>W1234*L1234*(1-R1234-'d_고정'!$B$13)+U1234*MAX(N1234-'d_고정'!$B$10*P1234*('6_기대효과'!$K$7/'d_고정'!$B$9),0)*Q1234*(1-R1234)</f>
        <v/>
      </c>
      <c r="AB1234">
        <f>Y1234+Z1234</f>
        <v/>
      </c>
      <c r="AC1234">
        <f>Y1234/('d_고정'!$B$5*'6_기대효과'!$H$7/8)/'d_고정'!$B$6</f>
        <v/>
      </c>
      <c r="AD1234">
        <f>Y1234/('d_고정'!$B$8*'6_기대효과'!$H$7/8)</f>
        <v/>
      </c>
    </row>
    <row r="1235">
      <c r="A1235">
        <f>RAND()</f>
        <v/>
      </c>
      <c r="B1235">
        <f>IF('d_시나리오'!$J$2='d_시나리오'!$H$2,'d_시나리오'!$I$2,IF(A1235&lt;('d_시나리오'!$I$2-'d_시나리오'!$H$2)/('d_시나리오'!$J$2-'d_시나리오'!$H$2),'d_시나리오'!$H$2+SQRT(A1235*('d_시나리오'!$J$2-'d_시나리오'!$H$2)*('d_시나리오'!$I$2-'d_시나리오'!$H$2)),'d_시나리오'!$J$2-SQRT((1-A1235)*('d_시나리오'!$J$2-'d_시나리오'!$H$2)*('d_시나리오'!$J$2-'d_시나리오'!$I$2))))</f>
        <v/>
      </c>
      <c r="C1235">
        <f>RAND()</f>
        <v/>
      </c>
      <c r="D1235">
        <f>BETAINV(RAND(),IF(C1235&lt;'d_고정'!$B$26,'d_고정'!$B$23,'d_고정'!$B$16)+1,'d_고정'!$B$17-IF(C1235&lt;'d_고정'!$B$26,'d_고정'!$B$23,'d_고정'!$B$16)+1)*('d_고정'!$B$14+('d_고정'!$B$15-'d_고정'!$B$14)*RAND())</f>
        <v/>
      </c>
      <c r="E1235">
        <f>INDEX('d_분포'!$A$2:$A$28,RANDBETWEEN(1,27))</f>
        <v/>
      </c>
      <c r="F1235">
        <f>INDEX('d_분포'!$C$2:$C$5,RANDBETWEEN(1,4))*(0.9+0.2*RAND())</f>
        <v/>
      </c>
      <c r="G1235">
        <f>RAND()</f>
        <v/>
      </c>
      <c r="H1235">
        <f>(F1235+(1-F1235)*('d_고정'!$B$22*BETAINV(RAND(),IF(G1235&lt;'d_고정'!$B$26,'d_고정'!$B$25,'d_고정'!$B$20)+1,'d_고정'!$B$21-IF(G1235&lt;'d_고정'!$B$26,'d_고정'!$B$25,'d_고정'!$B$20)+1)+(1-'d_고정'!$B$22)*BETAINV(RAND(),IF(G1235&lt;'d_고정'!$B$26,'d_고정'!$B$24,'d_고정'!$B$18)+1,'d_고정'!$B$19-IF(G1235&lt;'d_고정'!$B$26,'d_고정'!$B$24,'d_고정'!$B$18)+1))*('d_고정'!$B$14+('d_고정'!$B$15-'d_고정'!$B$14)*RAND()))/F1235</f>
        <v/>
      </c>
      <c r="I1235">
        <f>RAND()</f>
        <v/>
      </c>
      <c r="J1235">
        <f>IF('d_시나리오'!$J$3='d_시나리오'!$H$3,'d_시나리오'!$I$3,IF(I1235&lt;('d_시나리오'!$I$3-'d_시나리오'!$H$3)/('d_시나리오'!$J$3-'d_시나리오'!$H$3),'d_시나리오'!$H$3+SQRT(I1235*('d_시나리오'!$J$3-'d_시나리오'!$H$3)*('d_시나리오'!$I$3-'d_시나리오'!$H$3)),'d_시나리오'!$J$3-SQRT((1-I1235)*('d_시나리오'!$J$3-'d_시나리오'!$H$3)*('d_시나리오'!$J$3-'d_시나리오'!$I$3))))</f>
        <v/>
      </c>
      <c r="K1235">
        <f>RAND()</f>
        <v/>
      </c>
      <c r="L1235">
        <f>IF('d_시나리오'!$J$4='d_시나리오'!$H$4,'d_시나리오'!$I$4,IF(K1235&lt;('d_시나리오'!$I$4-'d_시나리오'!$H$4)/('d_시나리오'!$J$4-'d_시나리오'!$H$4),'d_시나리오'!$H$4+SQRT(K1235*('d_시나리오'!$J$4-'d_시나리오'!$H$4)*('d_시나리오'!$I$4-'d_시나리오'!$H$4)),'d_시나리오'!$J$4-SQRT((1-K1235)*('d_시나리오'!$J$4-'d_시나리오'!$H$4)*('d_시나리오'!$J$4-'d_시나리오'!$I$4))))</f>
        <v/>
      </c>
      <c r="M1235">
        <f>RAND()</f>
        <v/>
      </c>
      <c r="N1235">
        <f>IF('d_시나리오'!$J$5='d_시나리오'!$H$5,'d_시나리오'!$I$5,IF(M1235&lt;('d_시나리오'!$I$5-'d_시나리오'!$H$5)/('d_시나리오'!$J$5-'d_시나리오'!$H$5),'d_시나리오'!$H$5+SQRT(M1235*('d_시나리오'!$J$5-'d_시나리오'!$H$5)*('d_시나리오'!$I$5-'d_시나리오'!$H$5)),'d_시나리오'!$J$5-SQRT((1-M1235)*('d_시나리오'!$J$5-'d_시나리오'!$H$5)*('d_시나리오'!$J$5-'d_시나리오'!$I$5))))</f>
        <v/>
      </c>
      <c r="O1235">
        <f>RAND()</f>
        <v/>
      </c>
      <c r="P1235">
        <f>IF('d_시나리오'!$J$6='d_시나리오'!$H$6,'d_시나리오'!$I$6,IF(O1235&lt;('d_시나리오'!$I$6-'d_시나리오'!$H$6)/('d_시나리오'!$J$6-'d_시나리오'!$H$6),'d_시나리오'!$H$6+SQRT(O1235*('d_시나리오'!$J$6-'d_시나리오'!$H$6)*('d_시나리오'!$I$6-'d_시나리오'!$H$6)),'d_시나리오'!$J$6-SQRT((1-O1235)*('d_시나리오'!$J$6-'d_시나리오'!$H$6)*('d_시나리오'!$J$6-'d_시나리오'!$I$6))))</f>
        <v/>
      </c>
      <c r="Q1235">
        <f>INDEX('d_분포'!$B$2:$B$57,RANDBETWEEN(1,56))</f>
        <v/>
      </c>
      <c r="R1235">
        <f>BETAINV(RAND(),5,5)</f>
        <v/>
      </c>
      <c r="S1235">
        <f>'d_고정'!$B$1*'6_기대효과'!$H$7*('d_시나리오'!$I$7/'d_고정'!$B$2)*B1235</f>
        <v/>
      </c>
      <c r="T1235">
        <f>S1235*D1235</f>
        <v/>
      </c>
      <c r="U1235">
        <f>S1235*F1235*H1235</f>
        <v/>
      </c>
      <c r="V1235">
        <f>S1235*F1235*(H1235-1)</f>
        <v/>
      </c>
      <c r="W1235">
        <f>U1235*J1235</f>
        <v/>
      </c>
      <c r="X1235">
        <f>T1235+W1235</f>
        <v/>
      </c>
      <c r="Y1235">
        <f>(T1235*E1235+W1235*L1235)*(1-R1235-'d_고정'!$B$13)</f>
        <v/>
      </c>
      <c r="Z1235">
        <f>(U1235*N1235*Q1235+'d_고정'!$B$3*('6_기대효과'!$H$7/8)*Q1235*'d_고정'!$B$10*P1235*('6_기대효과'!$K$7/'d_고정'!$B$9))*(1-R1235)</f>
        <v/>
      </c>
      <c r="AA1235">
        <f>W1235*L1235*(1-R1235-'d_고정'!$B$13)+U1235*MAX(N1235-'d_고정'!$B$10*P1235*('6_기대효과'!$K$7/'d_고정'!$B$9),0)*Q1235*(1-R1235)</f>
        <v/>
      </c>
      <c r="AB1235">
        <f>Y1235+Z1235</f>
        <v/>
      </c>
      <c r="AC1235">
        <f>Y1235/('d_고정'!$B$5*'6_기대효과'!$H$7/8)/'d_고정'!$B$6</f>
        <v/>
      </c>
      <c r="AD1235">
        <f>Y1235/('d_고정'!$B$8*'6_기대효과'!$H$7/8)</f>
        <v/>
      </c>
    </row>
    <row r="1236">
      <c r="A1236">
        <f>RAND()</f>
        <v/>
      </c>
      <c r="B1236">
        <f>IF('d_시나리오'!$J$2='d_시나리오'!$H$2,'d_시나리오'!$I$2,IF(A1236&lt;('d_시나리오'!$I$2-'d_시나리오'!$H$2)/('d_시나리오'!$J$2-'d_시나리오'!$H$2),'d_시나리오'!$H$2+SQRT(A1236*('d_시나리오'!$J$2-'d_시나리오'!$H$2)*('d_시나리오'!$I$2-'d_시나리오'!$H$2)),'d_시나리오'!$J$2-SQRT((1-A1236)*('d_시나리오'!$J$2-'d_시나리오'!$H$2)*('d_시나리오'!$J$2-'d_시나리오'!$I$2))))</f>
        <v/>
      </c>
      <c r="C1236">
        <f>RAND()</f>
        <v/>
      </c>
      <c r="D1236">
        <f>BETAINV(RAND(),IF(C1236&lt;'d_고정'!$B$26,'d_고정'!$B$23,'d_고정'!$B$16)+1,'d_고정'!$B$17-IF(C1236&lt;'d_고정'!$B$26,'d_고정'!$B$23,'d_고정'!$B$16)+1)*('d_고정'!$B$14+('d_고정'!$B$15-'d_고정'!$B$14)*RAND())</f>
        <v/>
      </c>
      <c r="E1236">
        <f>INDEX('d_분포'!$A$2:$A$28,RANDBETWEEN(1,27))</f>
        <v/>
      </c>
      <c r="F1236">
        <f>INDEX('d_분포'!$C$2:$C$5,RANDBETWEEN(1,4))*(0.9+0.2*RAND())</f>
        <v/>
      </c>
      <c r="G1236">
        <f>RAND()</f>
        <v/>
      </c>
      <c r="H1236">
        <f>(F1236+(1-F1236)*('d_고정'!$B$22*BETAINV(RAND(),IF(G1236&lt;'d_고정'!$B$26,'d_고정'!$B$25,'d_고정'!$B$20)+1,'d_고정'!$B$21-IF(G1236&lt;'d_고정'!$B$26,'d_고정'!$B$25,'d_고정'!$B$20)+1)+(1-'d_고정'!$B$22)*BETAINV(RAND(),IF(G1236&lt;'d_고정'!$B$26,'d_고정'!$B$24,'d_고정'!$B$18)+1,'d_고정'!$B$19-IF(G1236&lt;'d_고정'!$B$26,'d_고정'!$B$24,'d_고정'!$B$18)+1))*('d_고정'!$B$14+('d_고정'!$B$15-'d_고정'!$B$14)*RAND()))/F1236</f>
        <v/>
      </c>
      <c r="I1236">
        <f>RAND()</f>
        <v/>
      </c>
      <c r="J1236">
        <f>IF('d_시나리오'!$J$3='d_시나리오'!$H$3,'d_시나리오'!$I$3,IF(I1236&lt;('d_시나리오'!$I$3-'d_시나리오'!$H$3)/('d_시나리오'!$J$3-'d_시나리오'!$H$3),'d_시나리오'!$H$3+SQRT(I1236*('d_시나리오'!$J$3-'d_시나리오'!$H$3)*('d_시나리오'!$I$3-'d_시나리오'!$H$3)),'d_시나리오'!$J$3-SQRT((1-I1236)*('d_시나리오'!$J$3-'d_시나리오'!$H$3)*('d_시나리오'!$J$3-'d_시나리오'!$I$3))))</f>
        <v/>
      </c>
      <c r="K1236">
        <f>RAND()</f>
        <v/>
      </c>
      <c r="L1236">
        <f>IF('d_시나리오'!$J$4='d_시나리오'!$H$4,'d_시나리오'!$I$4,IF(K1236&lt;('d_시나리오'!$I$4-'d_시나리오'!$H$4)/('d_시나리오'!$J$4-'d_시나리오'!$H$4),'d_시나리오'!$H$4+SQRT(K1236*('d_시나리오'!$J$4-'d_시나리오'!$H$4)*('d_시나리오'!$I$4-'d_시나리오'!$H$4)),'d_시나리오'!$J$4-SQRT((1-K1236)*('d_시나리오'!$J$4-'d_시나리오'!$H$4)*('d_시나리오'!$J$4-'d_시나리오'!$I$4))))</f>
        <v/>
      </c>
      <c r="M1236">
        <f>RAND()</f>
        <v/>
      </c>
      <c r="N1236">
        <f>IF('d_시나리오'!$J$5='d_시나리오'!$H$5,'d_시나리오'!$I$5,IF(M1236&lt;('d_시나리오'!$I$5-'d_시나리오'!$H$5)/('d_시나리오'!$J$5-'d_시나리오'!$H$5),'d_시나리오'!$H$5+SQRT(M1236*('d_시나리오'!$J$5-'d_시나리오'!$H$5)*('d_시나리오'!$I$5-'d_시나리오'!$H$5)),'d_시나리오'!$J$5-SQRT((1-M1236)*('d_시나리오'!$J$5-'d_시나리오'!$H$5)*('d_시나리오'!$J$5-'d_시나리오'!$I$5))))</f>
        <v/>
      </c>
      <c r="O1236">
        <f>RAND()</f>
        <v/>
      </c>
      <c r="P1236">
        <f>IF('d_시나리오'!$J$6='d_시나리오'!$H$6,'d_시나리오'!$I$6,IF(O1236&lt;('d_시나리오'!$I$6-'d_시나리오'!$H$6)/('d_시나리오'!$J$6-'d_시나리오'!$H$6),'d_시나리오'!$H$6+SQRT(O1236*('d_시나리오'!$J$6-'d_시나리오'!$H$6)*('d_시나리오'!$I$6-'d_시나리오'!$H$6)),'d_시나리오'!$J$6-SQRT((1-O1236)*('d_시나리오'!$J$6-'d_시나리오'!$H$6)*('d_시나리오'!$J$6-'d_시나리오'!$I$6))))</f>
        <v/>
      </c>
      <c r="Q1236">
        <f>INDEX('d_분포'!$B$2:$B$57,RANDBETWEEN(1,56))</f>
        <v/>
      </c>
      <c r="R1236">
        <f>BETAINV(RAND(),5,5)</f>
        <v/>
      </c>
      <c r="S1236">
        <f>'d_고정'!$B$1*'6_기대효과'!$H$7*('d_시나리오'!$I$7/'d_고정'!$B$2)*B1236</f>
        <v/>
      </c>
      <c r="T1236">
        <f>S1236*D1236</f>
        <v/>
      </c>
      <c r="U1236">
        <f>S1236*F1236*H1236</f>
        <v/>
      </c>
      <c r="V1236">
        <f>S1236*F1236*(H1236-1)</f>
        <v/>
      </c>
      <c r="W1236">
        <f>U1236*J1236</f>
        <v/>
      </c>
      <c r="X1236">
        <f>T1236+W1236</f>
        <v/>
      </c>
      <c r="Y1236">
        <f>(T1236*E1236+W1236*L1236)*(1-R1236-'d_고정'!$B$13)</f>
        <v/>
      </c>
      <c r="Z1236">
        <f>(U1236*N1236*Q1236+'d_고정'!$B$3*('6_기대효과'!$H$7/8)*Q1236*'d_고정'!$B$10*P1236*('6_기대효과'!$K$7/'d_고정'!$B$9))*(1-R1236)</f>
        <v/>
      </c>
      <c r="AA1236">
        <f>W1236*L1236*(1-R1236-'d_고정'!$B$13)+U1236*MAX(N1236-'d_고정'!$B$10*P1236*('6_기대효과'!$K$7/'d_고정'!$B$9),0)*Q1236*(1-R1236)</f>
        <v/>
      </c>
      <c r="AB1236">
        <f>Y1236+Z1236</f>
        <v/>
      </c>
      <c r="AC1236">
        <f>Y1236/('d_고정'!$B$5*'6_기대효과'!$H$7/8)/'d_고정'!$B$6</f>
        <v/>
      </c>
      <c r="AD1236">
        <f>Y1236/('d_고정'!$B$8*'6_기대효과'!$H$7/8)</f>
        <v/>
      </c>
    </row>
    <row r="1237">
      <c r="A1237">
        <f>RAND()</f>
        <v/>
      </c>
      <c r="B1237">
        <f>IF('d_시나리오'!$J$2='d_시나리오'!$H$2,'d_시나리오'!$I$2,IF(A1237&lt;('d_시나리오'!$I$2-'d_시나리오'!$H$2)/('d_시나리오'!$J$2-'d_시나리오'!$H$2),'d_시나리오'!$H$2+SQRT(A1237*('d_시나리오'!$J$2-'d_시나리오'!$H$2)*('d_시나리오'!$I$2-'d_시나리오'!$H$2)),'d_시나리오'!$J$2-SQRT((1-A1237)*('d_시나리오'!$J$2-'d_시나리오'!$H$2)*('d_시나리오'!$J$2-'d_시나리오'!$I$2))))</f>
        <v/>
      </c>
      <c r="C1237">
        <f>RAND()</f>
        <v/>
      </c>
      <c r="D1237">
        <f>BETAINV(RAND(),IF(C1237&lt;'d_고정'!$B$26,'d_고정'!$B$23,'d_고정'!$B$16)+1,'d_고정'!$B$17-IF(C1237&lt;'d_고정'!$B$26,'d_고정'!$B$23,'d_고정'!$B$16)+1)*('d_고정'!$B$14+('d_고정'!$B$15-'d_고정'!$B$14)*RAND())</f>
        <v/>
      </c>
      <c r="E1237">
        <f>INDEX('d_분포'!$A$2:$A$28,RANDBETWEEN(1,27))</f>
        <v/>
      </c>
      <c r="F1237">
        <f>INDEX('d_분포'!$C$2:$C$5,RANDBETWEEN(1,4))*(0.9+0.2*RAND())</f>
        <v/>
      </c>
      <c r="G1237">
        <f>RAND()</f>
        <v/>
      </c>
      <c r="H1237">
        <f>(F1237+(1-F1237)*('d_고정'!$B$22*BETAINV(RAND(),IF(G1237&lt;'d_고정'!$B$26,'d_고정'!$B$25,'d_고정'!$B$20)+1,'d_고정'!$B$21-IF(G1237&lt;'d_고정'!$B$26,'d_고정'!$B$25,'d_고정'!$B$20)+1)+(1-'d_고정'!$B$22)*BETAINV(RAND(),IF(G1237&lt;'d_고정'!$B$26,'d_고정'!$B$24,'d_고정'!$B$18)+1,'d_고정'!$B$19-IF(G1237&lt;'d_고정'!$B$26,'d_고정'!$B$24,'d_고정'!$B$18)+1))*('d_고정'!$B$14+('d_고정'!$B$15-'d_고정'!$B$14)*RAND()))/F1237</f>
        <v/>
      </c>
      <c r="I1237">
        <f>RAND()</f>
        <v/>
      </c>
      <c r="J1237">
        <f>IF('d_시나리오'!$J$3='d_시나리오'!$H$3,'d_시나리오'!$I$3,IF(I1237&lt;('d_시나리오'!$I$3-'d_시나리오'!$H$3)/('d_시나리오'!$J$3-'d_시나리오'!$H$3),'d_시나리오'!$H$3+SQRT(I1237*('d_시나리오'!$J$3-'d_시나리오'!$H$3)*('d_시나리오'!$I$3-'d_시나리오'!$H$3)),'d_시나리오'!$J$3-SQRT((1-I1237)*('d_시나리오'!$J$3-'d_시나리오'!$H$3)*('d_시나리오'!$J$3-'d_시나리오'!$I$3))))</f>
        <v/>
      </c>
      <c r="K1237">
        <f>RAND()</f>
        <v/>
      </c>
      <c r="L1237">
        <f>IF('d_시나리오'!$J$4='d_시나리오'!$H$4,'d_시나리오'!$I$4,IF(K1237&lt;('d_시나리오'!$I$4-'d_시나리오'!$H$4)/('d_시나리오'!$J$4-'d_시나리오'!$H$4),'d_시나리오'!$H$4+SQRT(K1237*('d_시나리오'!$J$4-'d_시나리오'!$H$4)*('d_시나리오'!$I$4-'d_시나리오'!$H$4)),'d_시나리오'!$J$4-SQRT((1-K1237)*('d_시나리오'!$J$4-'d_시나리오'!$H$4)*('d_시나리오'!$J$4-'d_시나리오'!$I$4))))</f>
        <v/>
      </c>
      <c r="M1237">
        <f>RAND()</f>
        <v/>
      </c>
      <c r="N1237">
        <f>IF('d_시나리오'!$J$5='d_시나리오'!$H$5,'d_시나리오'!$I$5,IF(M1237&lt;('d_시나리오'!$I$5-'d_시나리오'!$H$5)/('d_시나리오'!$J$5-'d_시나리오'!$H$5),'d_시나리오'!$H$5+SQRT(M1237*('d_시나리오'!$J$5-'d_시나리오'!$H$5)*('d_시나리오'!$I$5-'d_시나리오'!$H$5)),'d_시나리오'!$J$5-SQRT((1-M1237)*('d_시나리오'!$J$5-'d_시나리오'!$H$5)*('d_시나리오'!$J$5-'d_시나리오'!$I$5))))</f>
        <v/>
      </c>
      <c r="O1237">
        <f>RAND()</f>
        <v/>
      </c>
      <c r="P1237">
        <f>IF('d_시나리오'!$J$6='d_시나리오'!$H$6,'d_시나리오'!$I$6,IF(O1237&lt;('d_시나리오'!$I$6-'d_시나리오'!$H$6)/('d_시나리오'!$J$6-'d_시나리오'!$H$6),'d_시나리오'!$H$6+SQRT(O1237*('d_시나리오'!$J$6-'d_시나리오'!$H$6)*('d_시나리오'!$I$6-'d_시나리오'!$H$6)),'d_시나리오'!$J$6-SQRT((1-O1237)*('d_시나리오'!$J$6-'d_시나리오'!$H$6)*('d_시나리오'!$J$6-'d_시나리오'!$I$6))))</f>
        <v/>
      </c>
      <c r="Q1237">
        <f>INDEX('d_분포'!$B$2:$B$57,RANDBETWEEN(1,56))</f>
        <v/>
      </c>
      <c r="R1237">
        <f>BETAINV(RAND(),5,5)</f>
        <v/>
      </c>
      <c r="S1237">
        <f>'d_고정'!$B$1*'6_기대효과'!$H$7*('d_시나리오'!$I$7/'d_고정'!$B$2)*B1237</f>
        <v/>
      </c>
      <c r="T1237">
        <f>S1237*D1237</f>
        <v/>
      </c>
      <c r="U1237">
        <f>S1237*F1237*H1237</f>
        <v/>
      </c>
      <c r="V1237">
        <f>S1237*F1237*(H1237-1)</f>
        <v/>
      </c>
      <c r="W1237">
        <f>U1237*J1237</f>
        <v/>
      </c>
      <c r="X1237">
        <f>T1237+W1237</f>
        <v/>
      </c>
      <c r="Y1237">
        <f>(T1237*E1237+W1237*L1237)*(1-R1237-'d_고정'!$B$13)</f>
        <v/>
      </c>
      <c r="Z1237">
        <f>(U1237*N1237*Q1237+'d_고정'!$B$3*('6_기대효과'!$H$7/8)*Q1237*'d_고정'!$B$10*P1237*('6_기대효과'!$K$7/'d_고정'!$B$9))*(1-R1237)</f>
        <v/>
      </c>
      <c r="AA1237">
        <f>W1237*L1237*(1-R1237-'d_고정'!$B$13)+U1237*MAX(N1237-'d_고정'!$B$10*P1237*('6_기대효과'!$K$7/'d_고정'!$B$9),0)*Q1237*(1-R1237)</f>
        <v/>
      </c>
      <c r="AB1237">
        <f>Y1237+Z1237</f>
        <v/>
      </c>
      <c r="AC1237">
        <f>Y1237/('d_고정'!$B$5*'6_기대효과'!$H$7/8)/'d_고정'!$B$6</f>
        <v/>
      </c>
      <c r="AD1237">
        <f>Y1237/('d_고정'!$B$8*'6_기대효과'!$H$7/8)</f>
        <v/>
      </c>
    </row>
    <row r="1238">
      <c r="A1238">
        <f>RAND()</f>
        <v/>
      </c>
      <c r="B1238">
        <f>IF('d_시나리오'!$J$2='d_시나리오'!$H$2,'d_시나리오'!$I$2,IF(A1238&lt;('d_시나리오'!$I$2-'d_시나리오'!$H$2)/('d_시나리오'!$J$2-'d_시나리오'!$H$2),'d_시나리오'!$H$2+SQRT(A1238*('d_시나리오'!$J$2-'d_시나리오'!$H$2)*('d_시나리오'!$I$2-'d_시나리오'!$H$2)),'d_시나리오'!$J$2-SQRT((1-A1238)*('d_시나리오'!$J$2-'d_시나리오'!$H$2)*('d_시나리오'!$J$2-'d_시나리오'!$I$2))))</f>
        <v/>
      </c>
      <c r="C1238">
        <f>RAND()</f>
        <v/>
      </c>
      <c r="D1238">
        <f>BETAINV(RAND(),IF(C1238&lt;'d_고정'!$B$26,'d_고정'!$B$23,'d_고정'!$B$16)+1,'d_고정'!$B$17-IF(C1238&lt;'d_고정'!$B$26,'d_고정'!$B$23,'d_고정'!$B$16)+1)*('d_고정'!$B$14+('d_고정'!$B$15-'d_고정'!$B$14)*RAND())</f>
        <v/>
      </c>
      <c r="E1238">
        <f>INDEX('d_분포'!$A$2:$A$28,RANDBETWEEN(1,27))</f>
        <v/>
      </c>
      <c r="F1238">
        <f>INDEX('d_분포'!$C$2:$C$5,RANDBETWEEN(1,4))*(0.9+0.2*RAND())</f>
        <v/>
      </c>
      <c r="G1238">
        <f>RAND()</f>
        <v/>
      </c>
      <c r="H1238">
        <f>(F1238+(1-F1238)*('d_고정'!$B$22*BETAINV(RAND(),IF(G1238&lt;'d_고정'!$B$26,'d_고정'!$B$25,'d_고정'!$B$20)+1,'d_고정'!$B$21-IF(G1238&lt;'d_고정'!$B$26,'d_고정'!$B$25,'d_고정'!$B$20)+1)+(1-'d_고정'!$B$22)*BETAINV(RAND(),IF(G1238&lt;'d_고정'!$B$26,'d_고정'!$B$24,'d_고정'!$B$18)+1,'d_고정'!$B$19-IF(G1238&lt;'d_고정'!$B$26,'d_고정'!$B$24,'d_고정'!$B$18)+1))*('d_고정'!$B$14+('d_고정'!$B$15-'d_고정'!$B$14)*RAND()))/F1238</f>
        <v/>
      </c>
      <c r="I1238">
        <f>RAND()</f>
        <v/>
      </c>
      <c r="J1238">
        <f>IF('d_시나리오'!$J$3='d_시나리오'!$H$3,'d_시나리오'!$I$3,IF(I1238&lt;('d_시나리오'!$I$3-'d_시나리오'!$H$3)/('d_시나리오'!$J$3-'d_시나리오'!$H$3),'d_시나리오'!$H$3+SQRT(I1238*('d_시나리오'!$J$3-'d_시나리오'!$H$3)*('d_시나리오'!$I$3-'d_시나리오'!$H$3)),'d_시나리오'!$J$3-SQRT((1-I1238)*('d_시나리오'!$J$3-'d_시나리오'!$H$3)*('d_시나리오'!$J$3-'d_시나리오'!$I$3))))</f>
        <v/>
      </c>
      <c r="K1238">
        <f>RAND()</f>
        <v/>
      </c>
      <c r="L1238">
        <f>IF('d_시나리오'!$J$4='d_시나리오'!$H$4,'d_시나리오'!$I$4,IF(K1238&lt;('d_시나리오'!$I$4-'d_시나리오'!$H$4)/('d_시나리오'!$J$4-'d_시나리오'!$H$4),'d_시나리오'!$H$4+SQRT(K1238*('d_시나리오'!$J$4-'d_시나리오'!$H$4)*('d_시나리오'!$I$4-'d_시나리오'!$H$4)),'d_시나리오'!$J$4-SQRT((1-K1238)*('d_시나리오'!$J$4-'d_시나리오'!$H$4)*('d_시나리오'!$J$4-'d_시나리오'!$I$4))))</f>
        <v/>
      </c>
      <c r="M1238">
        <f>RAND()</f>
        <v/>
      </c>
      <c r="N1238">
        <f>IF('d_시나리오'!$J$5='d_시나리오'!$H$5,'d_시나리오'!$I$5,IF(M1238&lt;('d_시나리오'!$I$5-'d_시나리오'!$H$5)/('d_시나리오'!$J$5-'d_시나리오'!$H$5),'d_시나리오'!$H$5+SQRT(M1238*('d_시나리오'!$J$5-'d_시나리오'!$H$5)*('d_시나리오'!$I$5-'d_시나리오'!$H$5)),'d_시나리오'!$J$5-SQRT((1-M1238)*('d_시나리오'!$J$5-'d_시나리오'!$H$5)*('d_시나리오'!$J$5-'d_시나리오'!$I$5))))</f>
        <v/>
      </c>
      <c r="O1238">
        <f>RAND()</f>
        <v/>
      </c>
      <c r="P1238">
        <f>IF('d_시나리오'!$J$6='d_시나리오'!$H$6,'d_시나리오'!$I$6,IF(O1238&lt;('d_시나리오'!$I$6-'d_시나리오'!$H$6)/('d_시나리오'!$J$6-'d_시나리오'!$H$6),'d_시나리오'!$H$6+SQRT(O1238*('d_시나리오'!$J$6-'d_시나리오'!$H$6)*('d_시나리오'!$I$6-'d_시나리오'!$H$6)),'d_시나리오'!$J$6-SQRT((1-O1238)*('d_시나리오'!$J$6-'d_시나리오'!$H$6)*('d_시나리오'!$J$6-'d_시나리오'!$I$6))))</f>
        <v/>
      </c>
      <c r="Q1238">
        <f>INDEX('d_분포'!$B$2:$B$57,RANDBETWEEN(1,56))</f>
        <v/>
      </c>
      <c r="R1238">
        <f>BETAINV(RAND(),5,5)</f>
        <v/>
      </c>
      <c r="S1238">
        <f>'d_고정'!$B$1*'6_기대효과'!$H$7*('d_시나리오'!$I$7/'d_고정'!$B$2)*B1238</f>
        <v/>
      </c>
      <c r="T1238">
        <f>S1238*D1238</f>
        <v/>
      </c>
      <c r="U1238">
        <f>S1238*F1238*H1238</f>
        <v/>
      </c>
      <c r="V1238">
        <f>S1238*F1238*(H1238-1)</f>
        <v/>
      </c>
      <c r="W1238">
        <f>U1238*J1238</f>
        <v/>
      </c>
      <c r="X1238">
        <f>T1238+W1238</f>
        <v/>
      </c>
      <c r="Y1238">
        <f>(T1238*E1238+W1238*L1238)*(1-R1238-'d_고정'!$B$13)</f>
        <v/>
      </c>
      <c r="Z1238">
        <f>(U1238*N1238*Q1238+'d_고정'!$B$3*('6_기대효과'!$H$7/8)*Q1238*'d_고정'!$B$10*P1238*('6_기대효과'!$K$7/'d_고정'!$B$9))*(1-R1238)</f>
        <v/>
      </c>
      <c r="AA1238">
        <f>W1238*L1238*(1-R1238-'d_고정'!$B$13)+U1238*MAX(N1238-'d_고정'!$B$10*P1238*('6_기대효과'!$K$7/'d_고정'!$B$9),0)*Q1238*(1-R1238)</f>
        <v/>
      </c>
      <c r="AB1238">
        <f>Y1238+Z1238</f>
        <v/>
      </c>
      <c r="AC1238">
        <f>Y1238/('d_고정'!$B$5*'6_기대효과'!$H$7/8)/'d_고정'!$B$6</f>
        <v/>
      </c>
      <c r="AD1238">
        <f>Y1238/('d_고정'!$B$8*'6_기대효과'!$H$7/8)</f>
        <v/>
      </c>
    </row>
    <row r="1239">
      <c r="A1239">
        <f>RAND()</f>
        <v/>
      </c>
      <c r="B1239">
        <f>IF('d_시나리오'!$J$2='d_시나리오'!$H$2,'d_시나리오'!$I$2,IF(A1239&lt;('d_시나리오'!$I$2-'d_시나리오'!$H$2)/('d_시나리오'!$J$2-'d_시나리오'!$H$2),'d_시나리오'!$H$2+SQRT(A1239*('d_시나리오'!$J$2-'d_시나리오'!$H$2)*('d_시나리오'!$I$2-'d_시나리오'!$H$2)),'d_시나리오'!$J$2-SQRT((1-A1239)*('d_시나리오'!$J$2-'d_시나리오'!$H$2)*('d_시나리오'!$J$2-'d_시나리오'!$I$2))))</f>
        <v/>
      </c>
      <c r="C1239">
        <f>RAND()</f>
        <v/>
      </c>
      <c r="D1239">
        <f>BETAINV(RAND(),IF(C1239&lt;'d_고정'!$B$26,'d_고정'!$B$23,'d_고정'!$B$16)+1,'d_고정'!$B$17-IF(C1239&lt;'d_고정'!$B$26,'d_고정'!$B$23,'d_고정'!$B$16)+1)*('d_고정'!$B$14+('d_고정'!$B$15-'d_고정'!$B$14)*RAND())</f>
        <v/>
      </c>
      <c r="E1239">
        <f>INDEX('d_분포'!$A$2:$A$28,RANDBETWEEN(1,27))</f>
        <v/>
      </c>
      <c r="F1239">
        <f>INDEX('d_분포'!$C$2:$C$5,RANDBETWEEN(1,4))*(0.9+0.2*RAND())</f>
        <v/>
      </c>
      <c r="G1239">
        <f>RAND()</f>
        <v/>
      </c>
      <c r="H1239">
        <f>(F1239+(1-F1239)*('d_고정'!$B$22*BETAINV(RAND(),IF(G1239&lt;'d_고정'!$B$26,'d_고정'!$B$25,'d_고정'!$B$20)+1,'d_고정'!$B$21-IF(G1239&lt;'d_고정'!$B$26,'d_고정'!$B$25,'d_고정'!$B$20)+1)+(1-'d_고정'!$B$22)*BETAINV(RAND(),IF(G1239&lt;'d_고정'!$B$26,'d_고정'!$B$24,'d_고정'!$B$18)+1,'d_고정'!$B$19-IF(G1239&lt;'d_고정'!$B$26,'d_고정'!$B$24,'d_고정'!$B$18)+1))*('d_고정'!$B$14+('d_고정'!$B$15-'d_고정'!$B$14)*RAND()))/F1239</f>
        <v/>
      </c>
      <c r="I1239">
        <f>RAND()</f>
        <v/>
      </c>
      <c r="J1239">
        <f>IF('d_시나리오'!$J$3='d_시나리오'!$H$3,'d_시나리오'!$I$3,IF(I1239&lt;('d_시나리오'!$I$3-'d_시나리오'!$H$3)/('d_시나리오'!$J$3-'d_시나리오'!$H$3),'d_시나리오'!$H$3+SQRT(I1239*('d_시나리오'!$J$3-'d_시나리오'!$H$3)*('d_시나리오'!$I$3-'d_시나리오'!$H$3)),'d_시나리오'!$J$3-SQRT((1-I1239)*('d_시나리오'!$J$3-'d_시나리오'!$H$3)*('d_시나리오'!$J$3-'d_시나리오'!$I$3))))</f>
        <v/>
      </c>
      <c r="K1239">
        <f>RAND()</f>
        <v/>
      </c>
      <c r="L1239">
        <f>IF('d_시나리오'!$J$4='d_시나리오'!$H$4,'d_시나리오'!$I$4,IF(K1239&lt;('d_시나리오'!$I$4-'d_시나리오'!$H$4)/('d_시나리오'!$J$4-'d_시나리오'!$H$4),'d_시나리오'!$H$4+SQRT(K1239*('d_시나리오'!$J$4-'d_시나리오'!$H$4)*('d_시나리오'!$I$4-'d_시나리오'!$H$4)),'d_시나리오'!$J$4-SQRT((1-K1239)*('d_시나리오'!$J$4-'d_시나리오'!$H$4)*('d_시나리오'!$J$4-'d_시나리오'!$I$4))))</f>
        <v/>
      </c>
      <c r="M1239">
        <f>RAND()</f>
        <v/>
      </c>
      <c r="N1239">
        <f>IF('d_시나리오'!$J$5='d_시나리오'!$H$5,'d_시나리오'!$I$5,IF(M1239&lt;('d_시나리오'!$I$5-'d_시나리오'!$H$5)/('d_시나리오'!$J$5-'d_시나리오'!$H$5),'d_시나리오'!$H$5+SQRT(M1239*('d_시나리오'!$J$5-'d_시나리오'!$H$5)*('d_시나리오'!$I$5-'d_시나리오'!$H$5)),'d_시나리오'!$J$5-SQRT((1-M1239)*('d_시나리오'!$J$5-'d_시나리오'!$H$5)*('d_시나리오'!$J$5-'d_시나리오'!$I$5))))</f>
        <v/>
      </c>
      <c r="O1239">
        <f>RAND()</f>
        <v/>
      </c>
      <c r="P1239">
        <f>IF('d_시나리오'!$J$6='d_시나리오'!$H$6,'d_시나리오'!$I$6,IF(O1239&lt;('d_시나리오'!$I$6-'d_시나리오'!$H$6)/('d_시나리오'!$J$6-'d_시나리오'!$H$6),'d_시나리오'!$H$6+SQRT(O1239*('d_시나리오'!$J$6-'d_시나리오'!$H$6)*('d_시나리오'!$I$6-'d_시나리오'!$H$6)),'d_시나리오'!$J$6-SQRT((1-O1239)*('d_시나리오'!$J$6-'d_시나리오'!$H$6)*('d_시나리오'!$J$6-'d_시나리오'!$I$6))))</f>
        <v/>
      </c>
      <c r="Q1239">
        <f>INDEX('d_분포'!$B$2:$B$57,RANDBETWEEN(1,56))</f>
        <v/>
      </c>
      <c r="R1239">
        <f>BETAINV(RAND(),5,5)</f>
        <v/>
      </c>
      <c r="S1239">
        <f>'d_고정'!$B$1*'6_기대효과'!$H$7*('d_시나리오'!$I$7/'d_고정'!$B$2)*B1239</f>
        <v/>
      </c>
      <c r="T1239">
        <f>S1239*D1239</f>
        <v/>
      </c>
      <c r="U1239">
        <f>S1239*F1239*H1239</f>
        <v/>
      </c>
      <c r="V1239">
        <f>S1239*F1239*(H1239-1)</f>
        <v/>
      </c>
      <c r="W1239">
        <f>U1239*J1239</f>
        <v/>
      </c>
      <c r="X1239">
        <f>T1239+W1239</f>
        <v/>
      </c>
      <c r="Y1239">
        <f>(T1239*E1239+W1239*L1239)*(1-R1239-'d_고정'!$B$13)</f>
        <v/>
      </c>
      <c r="Z1239">
        <f>(U1239*N1239*Q1239+'d_고정'!$B$3*('6_기대효과'!$H$7/8)*Q1239*'d_고정'!$B$10*P1239*('6_기대효과'!$K$7/'d_고정'!$B$9))*(1-R1239)</f>
        <v/>
      </c>
      <c r="AA1239">
        <f>W1239*L1239*(1-R1239-'d_고정'!$B$13)+U1239*MAX(N1239-'d_고정'!$B$10*P1239*('6_기대효과'!$K$7/'d_고정'!$B$9),0)*Q1239*(1-R1239)</f>
        <v/>
      </c>
      <c r="AB1239">
        <f>Y1239+Z1239</f>
        <v/>
      </c>
      <c r="AC1239">
        <f>Y1239/('d_고정'!$B$5*'6_기대효과'!$H$7/8)/'d_고정'!$B$6</f>
        <v/>
      </c>
      <c r="AD1239">
        <f>Y1239/('d_고정'!$B$8*'6_기대효과'!$H$7/8)</f>
        <v/>
      </c>
    </row>
    <row r="1240">
      <c r="A1240">
        <f>RAND()</f>
        <v/>
      </c>
      <c r="B1240">
        <f>IF('d_시나리오'!$J$2='d_시나리오'!$H$2,'d_시나리오'!$I$2,IF(A1240&lt;('d_시나리오'!$I$2-'d_시나리오'!$H$2)/('d_시나리오'!$J$2-'d_시나리오'!$H$2),'d_시나리오'!$H$2+SQRT(A1240*('d_시나리오'!$J$2-'d_시나리오'!$H$2)*('d_시나리오'!$I$2-'d_시나리오'!$H$2)),'d_시나리오'!$J$2-SQRT((1-A1240)*('d_시나리오'!$J$2-'d_시나리오'!$H$2)*('d_시나리오'!$J$2-'d_시나리오'!$I$2))))</f>
        <v/>
      </c>
      <c r="C1240">
        <f>RAND()</f>
        <v/>
      </c>
      <c r="D1240">
        <f>BETAINV(RAND(),IF(C1240&lt;'d_고정'!$B$26,'d_고정'!$B$23,'d_고정'!$B$16)+1,'d_고정'!$B$17-IF(C1240&lt;'d_고정'!$B$26,'d_고정'!$B$23,'d_고정'!$B$16)+1)*('d_고정'!$B$14+('d_고정'!$B$15-'d_고정'!$B$14)*RAND())</f>
        <v/>
      </c>
      <c r="E1240">
        <f>INDEX('d_분포'!$A$2:$A$28,RANDBETWEEN(1,27))</f>
        <v/>
      </c>
      <c r="F1240">
        <f>INDEX('d_분포'!$C$2:$C$5,RANDBETWEEN(1,4))*(0.9+0.2*RAND())</f>
        <v/>
      </c>
      <c r="G1240">
        <f>RAND()</f>
        <v/>
      </c>
      <c r="H1240">
        <f>(F1240+(1-F1240)*('d_고정'!$B$22*BETAINV(RAND(),IF(G1240&lt;'d_고정'!$B$26,'d_고정'!$B$25,'d_고정'!$B$20)+1,'d_고정'!$B$21-IF(G1240&lt;'d_고정'!$B$26,'d_고정'!$B$25,'d_고정'!$B$20)+1)+(1-'d_고정'!$B$22)*BETAINV(RAND(),IF(G1240&lt;'d_고정'!$B$26,'d_고정'!$B$24,'d_고정'!$B$18)+1,'d_고정'!$B$19-IF(G1240&lt;'d_고정'!$B$26,'d_고정'!$B$24,'d_고정'!$B$18)+1))*('d_고정'!$B$14+('d_고정'!$B$15-'d_고정'!$B$14)*RAND()))/F1240</f>
        <v/>
      </c>
      <c r="I1240">
        <f>RAND()</f>
        <v/>
      </c>
      <c r="J1240">
        <f>IF('d_시나리오'!$J$3='d_시나리오'!$H$3,'d_시나리오'!$I$3,IF(I1240&lt;('d_시나리오'!$I$3-'d_시나리오'!$H$3)/('d_시나리오'!$J$3-'d_시나리오'!$H$3),'d_시나리오'!$H$3+SQRT(I1240*('d_시나리오'!$J$3-'d_시나리오'!$H$3)*('d_시나리오'!$I$3-'d_시나리오'!$H$3)),'d_시나리오'!$J$3-SQRT((1-I1240)*('d_시나리오'!$J$3-'d_시나리오'!$H$3)*('d_시나리오'!$J$3-'d_시나리오'!$I$3))))</f>
        <v/>
      </c>
      <c r="K1240">
        <f>RAND()</f>
        <v/>
      </c>
      <c r="L1240">
        <f>IF('d_시나리오'!$J$4='d_시나리오'!$H$4,'d_시나리오'!$I$4,IF(K1240&lt;('d_시나리오'!$I$4-'d_시나리오'!$H$4)/('d_시나리오'!$J$4-'d_시나리오'!$H$4),'d_시나리오'!$H$4+SQRT(K1240*('d_시나리오'!$J$4-'d_시나리오'!$H$4)*('d_시나리오'!$I$4-'d_시나리오'!$H$4)),'d_시나리오'!$J$4-SQRT((1-K1240)*('d_시나리오'!$J$4-'d_시나리오'!$H$4)*('d_시나리오'!$J$4-'d_시나리오'!$I$4))))</f>
        <v/>
      </c>
      <c r="M1240">
        <f>RAND()</f>
        <v/>
      </c>
      <c r="N1240">
        <f>IF('d_시나리오'!$J$5='d_시나리오'!$H$5,'d_시나리오'!$I$5,IF(M1240&lt;('d_시나리오'!$I$5-'d_시나리오'!$H$5)/('d_시나리오'!$J$5-'d_시나리오'!$H$5),'d_시나리오'!$H$5+SQRT(M1240*('d_시나리오'!$J$5-'d_시나리오'!$H$5)*('d_시나리오'!$I$5-'d_시나리오'!$H$5)),'d_시나리오'!$J$5-SQRT((1-M1240)*('d_시나리오'!$J$5-'d_시나리오'!$H$5)*('d_시나리오'!$J$5-'d_시나리오'!$I$5))))</f>
        <v/>
      </c>
      <c r="O1240">
        <f>RAND()</f>
        <v/>
      </c>
      <c r="P1240">
        <f>IF('d_시나리오'!$J$6='d_시나리오'!$H$6,'d_시나리오'!$I$6,IF(O1240&lt;('d_시나리오'!$I$6-'d_시나리오'!$H$6)/('d_시나리오'!$J$6-'d_시나리오'!$H$6),'d_시나리오'!$H$6+SQRT(O1240*('d_시나리오'!$J$6-'d_시나리오'!$H$6)*('d_시나리오'!$I$6-'d_시나리오'!$H$6)),'d_시나리오'!$J$6-SQRT((1-O1240)*('d_시나리오'!$J$6-'d_시나리오'!$H$6)*('d_시나리오'!$J$6-'d_시나리오'!$I$6))))</f>
        <v/>
      </c>
      <c r="Q1240">
        <f>INDEX('d_분포'!$B$2:$B$57,RANDBETWEEN(1,56))</f>
        <v/>
      </c>
      <c r="R1240">
        <f>BETAINV(RAND(),5,5)</f>
        <v/>
      </c>
      <c r="S1240">
        <f>'d_고정'!$B$1*'6_기대효과'!$H$7*('d_시나리오'!$I$7/'d_고정'!$B$2)*B1240</f>
        <v/>
      </c>
      <c r="T1240">
        <f>S1240*D1240</f>
        <v/>
      </c>
      <c r="U1240">
        <f>S1240*F1240*H1240</f>
        <v/>
      </c>
      <c r="V1240">
        <f>S1240*F1240*(H1240-1)</f>
        <v/>
      </c>
      <c r="W1240">
        <f>U1240*J1240</f>
        <v/>
      </c>
      <c r="X1240">
        <f>T1240+W1240</f>
        <v/>
      </c>
      <c r="Y1240">
        <f>(T1240*E1240+W1240*L1240)*(1-R1240-'d_고정'!$B$13)</f>
        <v/>
      </c>
      <c r="Z1240">
        <f>(U1240*N1240*Q1240+'d_고정'!$B$3*('6_기대효과'!$H$7/8)*Q1240*'d_고정'!$B$10*P1240*('6_기대효과'!$K$7/'d_고정'!$B$9))*(1-R1240)</f>
        <v/>
      </c>
      <c r="AA1240">
        <f>W1240*L1240*(1-R1240-'d_고정'!$B$13)+U1240*MAX(N1240-'d_고정'!$B$10*P1240*('6_기대효과'!$K$7/'d_고정'!$B$9),0)*Q1240*(1-R1240)</f>
        <v/>
      </c>
      <c r="AB1240">
        <f>Y1240+Z1240</f>
        <v/>
      </c>
      <c r="AC1240">
        <f>Y1240/('d_고정'!$B$5*'6_기대효과'!$H$7/8)/'d_고정'!$B$6</f>
        <v/>
      </c>
      <c r="AD1240">
        <f>Y1240/('d_고정'!$B$8*'6_기대효과'!$H$7/8)</f>
        <v/>
      </c>
    </row>
    <row r="1241">
      <c r="A1241">
        <f>RAND()</f>
        <v/>
      </c>
      <c r="B1241">
        <f>IF('d_시나리오'!$J$2='d_시나리오'!$H$2,'d_시나리오'!$I$2,IF(A1241&lt;('d_시나리오'!$I$2-'d_시나리오'!$H$2)/('d_시나리오'!$J$2-'d_시나리오'!$H$2),'d_시나리오'!$H$2+SQRT(A1241*('d_시나리오'!$J$2-'d_시나리오'!$H$2)*('d_시나리오'!$I$2-'d_시나리오'!$H$2)),'d_시나리오'!$J$2-SQRT((1-A1241)*('d_시나리오'!$J$2-'d_시나리오'!$H$2)*('d_시나리오'!$J$2-'d_시나리오'!$I$2))))</f>
        <v/>
      </c>
      <c r="C1241">
        <f>RAND()</f>
        <v/>
      </c>
      <c r="D1241">
        <f>BETAINV(RAND(),IF(C1241&lt;'d_고정'!$B$26,'d_고정'!$B$23,'d_고정'!$B$16)+1,'d_고정'!$B$17-IF(C1241&lt;'d_고정'!$B$26,'d_고정'!$B$23,'d_고정'!$B$16)+1)*('d_고정'!$B$14+('d_고정'!$B$15-'d_고정'!$B$14)*RAND())</f>
        <v/>
      </c>
      <c r="E1241">
        <f>INDEX('d_분포'!$A$2:$A$28,RANDBETWEEN(1,27))</f>
        <v/>
      </c>
      <c r="F1241">
        <f>INDEX('d_분포'!$C$2:$C$5,RANDBETWEEN(1,4))*(0.9+0.2*RAND())</f>
        <v/>
      </c>
      <c r="G1241">
        <f>RAND()</f>
        <v/>
      </c>
      <c r="H1241">
        <f>(F1241+(1-F1241)*('d_고정'!$B$22*BETAINV(RAND(),IF(G1241&lt;'d_고정'!$B$26,'d_고정'!$B$25,'d_고정'!$B$20)+1,'d_고정'!$B$21-IF(G1241&lt;'d_고정'!$B$26,'d_고정'!$B$25,'d_고정'!$B$20)+1)+(1-'d_고정'!$B$22)*BETAINV(RAND(),IF(G1241&lt;'d_고정'!$B$26,'d_고정'!$B$24,'d_고정'!$B$18)+1,'d_고정'!$B$19-IF(G1241&lt;'d_고정'!$B$26,'d_고정'!$B$24,'d_고정'!$B$18)+1))*('d_고정'!$B$14+('d_고정'!$B$15-'d_고정'!$B$14)*RAND()))/F1241</f>
        <v/>
      </c>
      <c r="I1241">
        <f>RAND()</f>
        <v/>
      </c>
      <c r="J1241">
        <f>IF('d_시나리오'!$J$3='d_시나리오'!$H$3,'d_시나리오'!$I$3,IF(I1241&lt;('d_시나리오'!$I$3-'d_시나리오'!$H$3)/('d_시나리오'!$J$3-'d_시나리오'!$H$3),'d_시나리오'!$H$3+SQRT(I1241*('d_시나리오'!$J$3-'d_시나리오'!$H$3)*('d_시나리오'!$I$3-'d_시나리오'!$H$3)),'d_시나리오'!$J$3-SQRT((1-I1241)*('d_시나리오'!$J$3-'d_시나리오'!$H$3)*('d_시나리오'!$J$3-'d_시나리오'!$I$3))))</f>
        <v/>
      </c>
      <c r="K1241">
        <f>RAND()</f>
        <v/>
      </c>
      <c r="L1241">
        <f>IF('d_시나리오'!$J$4='d_시나리오'!$H$4,'d_시나리오'!$I$4,IF(K1241&lt;('d_시나리오'!$I$4-'d_시나리오'!$H$4)/('d_시나리오'!$J$4-'d_시나리오'!$H$4),'d_시나리오'!$H$4+SQRT(K1241*('d_시나리오'!$J$4-'d_시나리오'!$H$4)*('d_시나리오'!$I$4-'d_시나리오'!$H$4)),'d_시나리오'!$J$4-SQRT((1-K1241)*('d_시나리오'!$J$4-'d_시나리오'!$H$4)*('d_시나리오'!$J$4-'d_시나리오'!$I$4))))</f>
        <v/>
      </c>
      <c r="M1241">
        <f>RAND()</f>
        <v/>
      </c>
      <c r="N1241">
        <f>IF('d_시나리오'!$J$5='d_시나리오'!$H$5,'d_시나리오'!$I$5,IF(M1241&lt;('d_시나리오'!$I$5-'d_시나리오'!$H$5)/('d_시나리오'!$J$5-'d_시나리오'!$H$5),'d_시나리오'!$H$5+SQRT(M1241*('d_시나리오'!$J$5-'d_시나리오'!$H$5)*('d_시나리오'!$I$5-'d_시나리오'!$H$5)),'d_시나리오'!$J$5-SQRT((1-M1241)*('d_시나리오'!$J$5-'d_시나리오'!$H$5)*('d_시나리오'!$J$5-'d_시나리오'!$I$5))))</f>
        <v/>
      </c>
      <c r="O1241">
        <f>RAND()</f>
        <v/>
      </c>
      <c r="P1241">
        <f>IF('d_시나리오'!$J$6='d_시나리오'!$H$6,'d_시나리오'!$I$6,IF(O1241&lt;('d_시나리오'!$I$6-'d_시나리오'!$H$6)/('d_시나리오'!$J$6-'d_시나리오'!$H$6),'d_시나리오'!$H$6+SQRT(O1241*('d_시나리오'!$J$6-'d_시나리오'!$H$6)*('d_시나리오'!$I$6-'d_시나리오'!$H$6)),'d_시나리오'!$J$6-SQRT((1-O1241)*('d_시나리오'!$J$6-'d_시나리오'!$H$6)*('d_시나리오'!$J$6-'d_시나리오'!$I$6))))</f>
        <v/>
      </c>
      <c r="Q1241">
        <f>INDEX('d_분포'!$B$2:$B$57,RANDBETWEEN(1,56))</f>
        <v/>
      </c>
      <c r="R1241">
        <f>BETAINV(RAND(),5,5)</f>
        <v/>
      </c>
      <c r="S1241">
        <f>'d_고정'!$B$1*'6_기대효과'!$H$7*('d_시나리오'!$I$7/'d_고정'!$B$2)*B1241</f>
        <v/>
      </c>
      <c r="T1241">
        <f>S1241*D1241</f>
        <v/>
      </c>
      <c r="U1241">
        <f>S1241*F1241*H1241</f>
        <v/>
      </c>
      <c r="V1241">
        <f>S1241*F1241*(H1241-1)</f>
        <v/>
      </c>
      <c r="W1241">
        <f>U1241*J1241</f>
        <v/>
      </c>
      <c r="X1241">
        <f>T1241+W1241</f>
        <v/>
      </c>
      <c r="Y1241">
        <f>(T1241*E1241+W1241*L1241)*(1-R1241-'d_고정'!$B$13)</f>
        <v/>
      </c>
      <c r="Z1241">
        <f>(U1241*N1241*Q1241+'d_고정'!$B$3*('6_기대효과'!$H$7/8)*Q1241*'d_고정'!$B$10*P1241*('6_기대효과'!$K$7/'d_고정'!$B$9))*(1-R1241)</f>
        <v/>
      </c>
      <c r="AA1241">
        <f>W1241*L1241*(1-R1241-'d_고정'!$B$13)+U1241*MAX(N1241-'d_고정'!$B$10*P1241*('6_기대효과'!$K$7/'d_고정'!$B$9),0)*Q1241*(1-R1241)</f>
        <v/>
      </c>
      <c r="AB1241">
        <f>Y1241+Z1241</f>
        <v/>
      </c>
      <c r="AC1241">
        <f>Y1241/('d_고정'!$B$5*'6_기대효과'!$H$7/8)/'d_고정'!$B$6</f>
        <v/>
      </c>
      <c r="AD1241">
        <f>Y1241/('d_고정'!$B$8*'6_기대효과'!$H$7/8)</f>
        <v/>
      </c>
    </row>
    <row r="1242">
      <c r="A1242">
        <f>RAND()</f>
        <v/>
      </c>
      <c r="B1242">
        <f>IF('d_시나리오'!$J$2='d_시나리오'!$H$2,'d_시나리오'!$I$2,IF(A1242&lt;('d_시나리오'!$I$2-'d_시나리오'!$H$2)/('d_시나리오'!$J$2-'d_시나리오'!$H$2),'d_시나리오'!$H$2+SQRT(A1242*('d_시나리오'!$J$2-'d_시나리오'!$H$2)*('d_시나리오'!$I$2-'d_시나리오'!$H$2)),'d_시나리오'!$J$2-SQRT((1-A1242)*('d_시나리오'!$J$2-'d_시나리오'!$H$2)*('d_시나리오'!$J$2-'d_시나리오'!$I$2))))</f>
        <v/>
      </c>
      <c r="C1242">
        <f>RAND()</f>
        <v/>
      </c>
      <c r="D1242">
        <f>BETAINV(RAND(),IF(C1242&lt;'d_고정'!$B$26,'d_고정'!$B$23,'d_고정'!$B$16)+1,'d_고정'!$B$17-IF(C1242&lt;'d_고정'!$B$26,'d_고정'!$B$23,'d_고정'!$B$16)+1)*('d_고정'!$B$14+('d_고정'!$B$15-'d_고정'!$B$14)*RAND())</f>
        <v/>
      </c>
      <c r="E1242">
        <f>INDEX('d_분포'!$A$2:$A$28,RANDBETWEEN(1,27))</f>
        <v/>
      </c>
      <c r="F1242">
        <f>INDEX('d_분포'!$C$2:$C$5,RANDBETWEEN(1,4))*(0.9+0.2*RAND())</f>
        <v/>
      </c>
      <c r="G1242">
        <f>RAND()</f>
        <v/>
      </c>
      <c r="H1242">
        <f>(F1242+(1-F1242)*('d_고정'!$B$22*BETAINV(RAND(),IF(G1242&lt;'d_고정'!$B$26,'d_고정'!$B$25,'d_고정'!$B$20)+1,'d_고정'!$B$21-IF(G1242&lt;'d_고정'!$B$26,'d_고정'!$B$25,'d_고정'!$B$20)+1)+(1-'d_고정'!$B$22)*BETAINV(RAND(),IF(G1242&lt;'d_고정'!$B$26,'d_고정'!$B$24,'d_고정'!$B$18)+1,'d_고정'!$B$19-IF(G1242&lt;'d_고정'!$B$26,'d_고정'!$B$24,'d_고정'!$B$18)+1))*('d_고정'!$B$14+('d_고정'!$B$15-'d_고정'!$B$14)*RAND()))/F1242</f>
        <v/>
      </c>
      <c r="I1242">
        <f>RAND()</f>
        <v/>
      </c>
      <c r="J1242">
        <f>IF('d_시나리오'!$J$3='d_시나리오'!$H$3,'d_시나리오'!$I$3,IF(I1242&lt;('d_시나리오'!$I$3-'d_시나리오'!$H$3)/('d_시나리오'!$J$3-'d_시나리오'!$H$3),'d_시나리오'!$H$3+SQRT(I1242*('d_시나리오'!$J$3-'d_시나리오'!$H$3)*('d_시나리오'!$I$3-'d_시나리오'!$H$3)),'d_시나리오'!$J$3-SQRT((1-I1242)*('d_시나리오'!$J$3-'d_시나리오'!$H$3)*('d_시나리오'!$J$3-'d_시나리오'!$I$3))))</f>
        <v/>
      </c>
      <c r="K1242">
        <f>RAND()</f>
        <v/>
      </c>
      <c r="L1242">
        <f>IF('d_시나리오'!$J$4='d_시나리오'!$H$4,'d_시나리오'!$I$4,IF(K1242&lt;('d_시나리오'!$I$4-'d_시나리오'!$H$4)/('d_시나리오'!$J$4-'d_시나리오'!$H$4),'d_시나리오'!$H$4+SQRT(K1242*('d_시나리오'!$J$4-'d_시나리오'!$H$4)*('d_시나리오'!$I$4-'d_시나리오'!$H$4)),'d_시나리오'!$J$4-SQRT((1-K1242)*('d_시나리오'!$J$4-'d_시나리오'!$H$4)*('d_시나리오'!$J$4-'d_시나리오'!$I$4))))</f>
        <v/>
      </c>
      <c r="M1242">
        <f>RAND()</f>
        <v/>
      </c>
      <c r="N1242">
        <f>IF('d_시나리오'!$J$5='d_시나리오'!$H$5,'d_시나리오'!$I$5,IF(M1242&lt;('d_시나리오'!$I$5-'d_시나리오'!$H$5)/('d_시나리오'!$J$5-'d_시나리오'!$H$5),'d_시나리오'!$H$5+SQRT(M1242*('d_시나리오'!$J$5-'d_시나리오'!$H$5)*('d_시나리오'!$I$5-'d_시나리오'!$H$5)),'d_시나리오'!$J$5-SQRT((1-M1242)*('d_시나리오'!$J$5-'d_시나리오'!$H$5)*('d_시나리오'!$J$5-'d_시나리오'!$I$5))))</f>
        <v/>
      </c>
      <c r="O1242">
        <f>RAND()</f>
        <v/>
      </c>
      <c r="P1242">
        <f>IF('d_시나리오'!$J$6='d_시나리오'!$H$6,'d_시나리오'!$I$6,IF(O1242&lt;('d_시나리오'!$I$6-'d_시나리오'!$H$6)/('d_시나리오'!$J$6-'d_시나리오'!$H$6),'d_시나리오'!$H$6+SQRT(O1242*('d_시나리오'!$J$6-'d_시나리오'!$H$6)*('d_시나리오'!$I$6-'d_시나리오'!$H$6)),'d_시나리오'!$J$6-SQRT((1-O1242)*('d_시나리오'!$J$6-'d_시나리오'!$H$6)*('d_시나리오'!$J$6-'d_시나리오'!$I$6))))</f>
        <v/>
      </c>
      <c r="Q1242">
        <f>INDEX('d_분포'!$B$2:$B$57,RANDBETWEEN(1,56))</f>
        <v/>
      </c>
      <c r="R1242">
        <f>BETAINV(RAND(),5,5)</f>
        <v/>
      </c>
      <c r="S1242">
        <f>'d_고정'!$B$1*'6_기대효과'!$H$7*('d_시나리오'!$I$7/'d_고정'!$B$2)*B1242</f>
        <v/>
      </c>
      <c r="T1242">
        <f>S1242*D1242</f>
        <v/>
      </c>
      <c r="U1242">
        <f>S1242*F1242*H1242</f>
        <v/>
      </c>
      <c r="V1242">
        <f>S1242*F1242*(H1242-1)</f>
        <v/>
      </c>
      <c r="W1242">
        <f>U1242*J1242</f>
        <v/>
      </c>
      <c r="X1242">
        <f>T1242+W1242</f>
        <v/>
      </c>
      <c r="Y1242">
        <f>(T1242*E1242+W1242*L1242)*(1-R1242-'d_고정'!$B$13)</f>
        <v/>
      </c>
      <c r="Z1242">
        <f>(U1242*N1242*Q1242+'d_고정'!$B$3*('6_기대효과'!$H$7/8)*Q1242*'d_고정'!$B$10*P1242*('6_기대효과'!$K$7/'d_고정'!$B$9))*(1-R1242)</f>
        <v/>
      </c>
      <c r="AA1242">
        <f>W1242*L1242*(1-R1242-'d_고정'!$B$13)+U1242*MAX(N1242-'d_고정'!$B$10*P1242*('6_기대효과'!$K$7/'d_고정'!$B$9),0)*Q1242*(1-R1242)</f>
        <v/>
      </c>
      <c r="AB1242">
        <f>Y1242+Z1242</f>
        <v/>
      </c>
      <c r="AC1242">
        <f>Y1242/('d_고정'!$B$5*'6_기대효과'!$H$7/8)/'d_고정'!$B$6</f>
        <v/>
      </c>
      <c r="AD1242">
        <f>Y1242/('d_고정'!$B$8*'6_기대효과'!$H$7/8)</f>
        <v/>
      </c>
    </row>
    <row r="1243">
      <c r="A1243">
        <f>RAND()</f>
        <v/>
      </c>
      <c r="B1243">
        <f>IF('d_시나리오'!$J$2='d_시나리오'!$H$2,'d_시나리오'!$I$2,IF(A1243&lt;('d_시나리오'!$I$2-'d_시나리오'!$H$2)/('d_시나리오'!$J$2-'d_시나리오'!$H$2),'d_시나리오'!$H$2+SQRT(A1243*('d_시나리오'!$J$2-'d_시나리오'!$H$2)*('d_시나리오'!$I$2-'d_시나리오'!$H$2)),'d_시나리오'!$J$2-SQRT((1-A1243)*('d_시나리오'!$J$2-'d_시나리오'!$H$2)*('d_시나리오'!$J$2-'d_시나리오'!$I$2))))</f>
        <v/>
      </c>
      <c r="C1243">
        <f>RAND()</f>
        <v/>
      </c>
      <c r="D1243">
        <f>BETAINV(RAND(),IF(C1243&lt;'d_고정'!$B$26,'d_고정'!$B$23,'d_고정'!$B$16)+1,'d_고정'!$B$17-IF(C1243&lt;'d_고정'!$B$26,'d_고정'!$B$23,'d_고정'!$B$16)+1)*('d_고정'!$B$14+('d_고정'!$B$15-'d_고정'!$B$14)*RAND())</f>
        <v/>
      </c>
      <c r="E1243">
        <f>INDEX('d_분포'!$A$2:$A$28,RANDBETWEEN(1,27))</f>
        <v/>
      </c>
      <c r="F1243">
        <f>INDEX('d_분포'!$C$2:$C$5,RANDBETWEEN(1,4))*(0.9+0.2*RAND())</f>
        <v/>
      </c>
      <c r="G1243">
        <f>RAND()</f>
        <v/>
      </c>
      <c r="H1243">
        <f>(F1243+(1-F1243)*('d_고정'!$B$22*BETAINV(RAND(),IF(G1243&lt;'d_고정'!$B$26,'d_고정'!$B$25,'d_고정'!$B$20)+1,'d_고정'!$B$21-IF(G1243&lt;'d_고정'!$B$26,'d_고정'!$B$25,'d_고정'!$B$20)+1)+(1-'d_고정'!$B$22)*BETAINV(RAND(),IF(G1243&lt;'d_고정'!$B$26,'d_고정'!$B$24,'d_고정'!$B$18)+1,'d_고정'!$B$19-IF(G1243&lt;'d_고정'!$B$26,'d_고정'!$B$24,'d_고정'!$B$18)+1))*('d_고정'!$B$14+('d_고정'!$B$15-'d_고정'!$B$14)*RAND()))/F1243</f>
        <v/>
      </c>
      <c r="I1243">
        <f>RAND()</f>
        <v/>
      </c>
      <c r="J1243">
        <f>IF('d_시나리오'!$J$3='d_시나리오'!$H$3,'d_시나리오'!$I$3,IF(I1243&lt;('d_시나리오'!$I$3-'d_시나리오'!$H$3)/('d_시나리오'!$J$3-'d_시나리오'!$H$3),'d_시나리오'!$H$3+SQRT(I1243*('d_시나리오'!$J$3-'d_시나리오'!$H$3)*('d_시나리오'!$I$3-'d_시나리오'!$H$3)),'d_시나리오'!$J$3-SQRT((1-I1243)*('d_시나리오'!$J$3-'d_시나리오'!$H$3)*('d_시나리오'!$J$3-'d_시나리오'!$I$3))))</f>
        <v/>
      </c>
      <c r="K1243">
        <f>RAND()</f>
        <v/>
      </c>
      <c r="L1243">
        <f>IF('d_시나리오'!$J$4='d_시나리오'!$H$4,'d_시나리오'!$I$4,IF(K1243&lt;('d_시나리오'!$I$4-'d_시나리오'!$H$4)/('d_시나리오'!$J$4-'d_시나리오'!$H$4),'d_시나리오'!$H$4+SQRT(K1243*('d_시나리오'!$J$4-'d_시나리오'!$H$4)*('d_시나리오'!$I$4-'d_시나리오'!$H$4)),'d_시나리오'!$J$4-SQRT((1-K1243)*('d_시나리오'!$J$4-'d_시나리오'!$H$4)*('d_시나리오'!$J$4-'d_시나리오'!$I$4))))</f>
        <v/>
      </c>
      <c r="M1243">
        <f>RAND()</f>
        <v/>
      </c>
      <c r="N1243">
        <f>IF('d_시나리오'!$J$5='d_시나리오'!$H$5,'d_시나리오'!$I$5,IF(M1243&lt;('d_시나리오'!$I$5-'d_시나리오'!$H$5)/('d_시나리오'!$J$5-'d_시나리오'!$H$5),'d_시나리오'!$H$5+SQRT(M1243*('d_시나리오'!$J$5-'d_시나리오'!$H$5)*('d_시나리오'!$I$5-'d_시나리오'!$H$5)),'d_시나리오'!$J$5-SQRT((1-M1243)*('d_시나리오'!$J$5-'d_시나리오'!$H$5)*('d_시나리오'!$J$5-'d_시나리오'!$I$5))))</f>
        <v/>
      </c>
      <c r="O1243">
        <f>RAND()</f>
        <v/>
      </c>
      <c r="P1243">
        <f>IF('d_시나리오'!$J$6='d_시나리오'!$H$6,'d_시나리오'!$I$6,IF(O1243&lt;('d_시나리오'!$I$6-'d_시나리오'!$H$6)/('d_시나리오'!$J$6-'d_시나리오'!$H$6),'d_시나리오'!$H$6+SQRT(O1243*('d_시나리오'!$J$6-'d_시나리오'!$H$6)*('d_시나리오'!$I$6-'d_시나리오'!$H$6)),'d_시나리오'!$J$6-SQRT((1-O1243)*('d_시나리오'!$J$6-'d_시나리오'!$H$6)*('d_시나리오'!$J$6-'d_시나리오'!$I$6))))</f>
        <v/>
      </c>
      <c r="Q1243">
        <f>INDEX('d_분포'!$B$2:$B$57,RANDBETWEEN(1,56))</f>
        <v/>
      </c>
      <c r="R1243">
        <f>BETAINV(RAND(),5,5)</f>
        <v/>
      </c>
      <c r="S1243">
        <f>'d_고정'!$B$1*'6_기대효과'!$H$7*('d_시나리오'!$I$7/'d_고정'!$B$2)*B1243</f>
        <v/>
      </c>
      <c r="T1243">
        <f>S1243*D1243</f>
        <v/>
      </c>
      <c r="U1243">
        <f>S1243*F1243*H1243</f>
        <v/>
      </c>
      <c r="V1243">
        <f>S1243*F1243*(H1243-1)</f>
        <v/>
      </c>
      <c r="W1243">
        <f>U1243*J1243</f>
        <v/>
      </c>
      <c r="X1243">
        <f>T1243+W1243</f>
        <v/>
      </c>
      <c r="Y1243">
        <f>(T1243*E1243+W1243*L1243)*(1-R1243-'d_고정'!$B$13)</f>
        <v/>
      </c>
      <c r="Z1243">
        <f>(U1243*N1243*Q1243+'d_고정'!$B$3*('6_기대효과'!$H$7/8)*Q1243*'d_고정'!$B$10*P1243*('6_기대효과'!$K$7/'d_고정'!$B$9))*(1-R1243)</f>
        <v/>
      </c>
      <c r="AA1243">
        <f>W1243*L1243*(1-R1243-'d_고정'!$B$13)+U1243*MAX(N1243-'d_고정'!$B$10*P1243*('6_기대효과'!$K$7/'d_고정'!$B$9),0)*Q1243*(1-R1243)</f>
        <v/>
      </c>
      <c r="AB1243">
        <f>Y1243+Z1243</f>
        <v/>
      </c>
      <c r="AC1243">
        <f>Y1243/('d_고정'!$B$5*'6_기대효과'!$H$7/8)/'d_고정'!$B$6</f>
        <v/>
      </c>
      <c r="AD1243">
        <f>Y1243/('d_고정'!$B$8*'6_기대효과'!$H$7/8)</f>
        <v/>
      </c>
    </row>
    <row r="1244">
      <c r="A1244">
        <f>RAND()</f>
        <v/>
      </c>
      <c r="B1244">
        <f>IF('d_시나리오'!$J$2='d_시나리오'!$H$2,'d_시나리오'!$I$2,IF(A1244&lt;('d_시나리오'!$I$2-'d_시나리오'!$H$2)/('d_시나리오'!$J$2-'d_시나리오'!$H$2),'d_시나리오'!$H$2+SQRT(A1244*('d_시나리오'!$J$2-'d_시나리오'!$H$2)*('d_시나리오'!$I$2-'d_시나리오'!$H$2)),'d_시나리오'!$J$2-SQRT((1-A1244)*('d_시나리오'!$J$2-'d_시나리오'!$H$2)*('d_시나리오'!$J$2-'d_시나리오'!$I$2))))</f>
        <v/>
      </c>
      <c r="C1244">
        <f>RAND()</f>
        <v/>
      </c>
      <c r="D1244">
        <f>BETAINV(RAND(),IF(C1244&lt;'d_고정'!$B$26,'d_고정'!$B$23,'d_고정'!$B$16)+1,'d_고정'!$B$17-IF(C1244&lt;'d_고정'!$B$26,'d_고정'!$B$23,'d_고정'!$B$16)+1)*('d_고정'!$B$14+('d_고정'!$B$15-'d_고정'!$B$14)*RAND())</f>
        <v/>
      </c>
      <c r="E1244">
        <f>INDEX('d_분포'!$A$2:$A$28,RANDBETWEEN(1,27))</f>
        <v/>
      </c>
      <c r="F1244">
        <f>INDEX('d_분포'!$C$2:$C$5,RANDBETWEEN(1,4))*(0.9+0.2*RAND())</f>
        <v/>
      </c>
      <c r="G1244">
        <f>RAND()</f>
        <v/>
      </c>
      <c r="H1244">
        <f>(F1244+(1-F1244)*('d_고정'!$B$22*BETAINV(RAND(),IF(G1244&lt;'d_고정'!$B$26,'d_고정'!$B$25,'d_고정'!$B$20)+1,'d_고정'!$B$21-IF(G1244&lt;'d_고정'!$B$26,'d_고정'!$B$25,'d_고정'!$B$20)+1)+(1-'d_고정'!$B$22)*BETAINV(RAND(),IF(G1244&lt;'d_고정'!$B$26,'d_고정'!$B$24,'d_고정'!$B$18)+1,'d_고정'!$B$19-IF(G1244&lt;'d_고정'!$B$26,'d_고정'!$B$24,'d_고정'!$B$18)+1))*('d_고정'!$B$14+('d_고정'!$B$15-'d_고정'!$B$14)*RAND()))/F1244</f>
        <v/>
      </c>
      <c r="I1244">
        <f>RAND()</f>
        <v/>
      </c>
      <c r="J1244">
        <f>IF('d_시나리오'!$J$3='d_시나리오'!$H$3,'d_시나리오'!$I$3,IF(I1244&lt;('d_시나리오'!$I$3-'d_시나리오'!$H$3)/('d_시나리오'!$J$3-'d_시나리오'!$H$3),'d_시나리오'!$H$3+SQRT(I1244*('d_시나리오'!$J$3-'d_시나리오'!$H$3)*('d_시나리오'!$I$3-'d_시나리오'!$H$3)),'d_시나리오'!$J$3-SQRT((1-I1244)*('d_시나리오'!$J$3-'d_시나리오'!$H$3)*('d_시나리오'!$J$3-'d_시나리오'!$I$3))))</f>
        <v/>
      </c>
      <c r="K1244">
        <f>RAND()</f>
        <v/>
      </c>
      <c r="L1244">
        <f>IF('d_시나리오'!$J$4='d_시나리오'!$H$4,'d_시나리오'!$I$4,IF(K1244&lt;('d_시나리오'!$I$4-'d_시나리오'!$H$4)/('d_시나리오'!$J$4-'d_시나리오'!$H$4),'d_시나리오'!$H$4+SQRT(K1244*('d_시나리오'!$J$4-'d_시나리오'!$H$4)*('d_시나리오'!$I$4-'d_시나리오'!$H$4)),'d_시나리오'!$J$4-SQRT((1-K1244)*('d_시나리오'!$J$4-'d_시나리오'!$H$4)*('d_시나리오'!$J$4-'d_시나리오'!$I$4))))</f>
        <v/>
      </c>
      <c r="M1244">
        <f>RAND()</f>
        <v/>
      </c>
      <c r="N1244">
        <f>IF('d_시나리오'!$J$5='d_시나리오'!$H$5,'d_시나리오'!$I$5,IF(M1244&lt;('d_시나리오'!$I$5-'d_시나리오'!$H$5)/('d_시나리오'!$J$5-'d_시나리오'!$H$5),'d_시나리오'!$H$5+SQRT(M1244*('d_시나리오'!$J$5-'d_시나리오'!$H$5)*('d_시나리오'!$I$5-'d_시나리오'!$H$5)),'d_시나리오'!$J$5-SQRT((1-M1244)*('d_시나리오'!$J$5-'d_시나리오'!$H$5)*('d_시나리오'!$J$5-'d_시나리오'!$I$5))))</f>
        <v/>
      </c>
      <c r="O1244">
        <f>RAND()</f>
        <v/>
      </c>
      <c r="P1244">
        <f>IF('d_시나리오'!$J$6='d_시나리오'!$H$6,'d_시나리오'!$I$6,IF(O1244&lt;('d_시나리오'!$I$6-'d_시나리오'!$H$6)/('d_시나리오'!$J$6-'d_시나리오'!$H$6),'d_시나리오'!$H$6+SQRT(O1244*('d_시나리오'!$J$6-'d_시나리오'!$H$6)*('d_시나리오'!$I$6-'d_시나리오'!$H$6)),'d_시나리오'!$J$6-SQRT((1-O1244)*('d_시나리오'!$J$6-'d_시나리오'!$H$6)*('d_시나리오'!$J$6-'d_시나리오'!$I$6))))</f>
        <v/>
      </c>
      <c r="Q1244">
        <f>INDEX('d_분포'!$B$2:$B$57,RANDBETWEEN(1,56))</f>
        <v/>
      </c>
      <c r="R1244">
        <f>BETAINV(RAND(),5,5)</f>
        <v/>
      </c>
      <c r="S1244">
        <f>'d_고정'!$B$1*'6_기대효과'!$H$7*('d_시나리오'!$I$7/'d_고정'!$B$2)*B1244</f>
        <v/>
      </c>
      <c r="T1244">
        <f>S1244*D1244</f>
        <v/>
      </c>
      <c r="U1244">
        <f>S1244*F1244*H1244</f>
        <v/>
      </c>
      <c r="V1244">
        <f>S1244*F1244*(H1244-1)</f>
        <v/>
      </c>
      <c r="W1244">
        <f>U1244*J1244</f>
        <v/>
      </c>
      <c r="X1244">
        <f>T1244+W1244</f>
        <v/>
      </c>
      <c r="Y1244">
        <f>(T1244*E1244+W1244*L1244)*(1-R1244-'d_고정'!$B$13)</f>
        <v/>
      </c>
      <c r="Z1244">
        <f>(U1244*N1244*Q1244+'d_고정'!$B$3*('6_기대효과'!$H$7/8)*Q1244*'d_고정'!$B$10*P1244*('6_기대효과'!$K$7/'d_고정'!$B$9))*(1-R1244)</f>
        <v/>
      </c>
      <c r="AA1244">
        <f>W1244*L1244*(1-R1244-'d_고정'!$B$13)+U1244*MAX(N1244-'d_고정'!$B$10*P1244*('6_기대효과'!$K$7/'d_고정'!$B$9),0)*Q1244*(1-R1244)</f>
        <v/>
      </c>
      <c r="AB1244">
        <f>Y1244+Z1244</f>
        <v/>
      </c>
      <c r="AC1244">
        <f>Y1244/('d_고정'!$B$5*'6_기대효과'!$H$7/8)/'d_고정'!$B$6</f>
        <v/>
      </c>
      <c r="AD1244">
        <f>Y1244/('d_고정'!$B$8*'6_기대효과'!$H$7/8)</f>
        <v/>
      </c>
    </row>
    <row r="1245">
      <c r="A1245">
        <f>RAND()</f>
        <v/>
      </c>
      <c r="B1245">
        <f>IF('d_시나리오'!$J$2='d_시나리오'!$H$2,'d_시나리오'!$I$2,IF(A1245&lt;('d_시나리오'!$I$2-'d_시나리오'!$H$2)/('d_시나리오'!$J$2-'d_시나리오'!$H$2),'d_시나리오'!$H$2+SQRT(A1245*('d_시나리오'!$J$2-'d_시나리오'!$H$2)*('d_시나리오'!$I$2-'d_시나리오'!$H$2)),'d_시나리오'!$J$2-SQRT((1-A1245)*('d_시나리오'!$J$2-'d_시나리오'!$H$2)*('d_시나리오'!$J$2-'d_시나리오'!$I$2))))</f>
        <v/>
      </c>
      <c r="C1245">
        <f>RAND()</f>
        <v/>
      </c>
      <c r="D1245">
        <f>BETAINV(RAND(),IF(C1245&lt;'d_고정'!$B$26,'d_고정'!$B$23,'d_고정'!$B$16)+1,'d_고정'!$B$17-IF(C1245&lt;'d_고정'!$B$26,'d_고정'!$B$23,'d_고정'!$B$16)+1)*('d_고정'!$B$14+('d_고정'!$B$15-'d_고정'!$B$14)*RAND())</f>
        <v/>
      </c>
      <c r="E1245">
        <f>INDEX('d_분포'!$A$2:$A$28,RANDBETWEEN(1,27))</f>
        <v/>
      </c>
      <c r="F1245">
        <f>INDEX('d_분포'!$C$2:$C$5,RANDBETWEEN(1,4))*(0.9+0.2*RAND())</f>
        <v/>
      </c>
      <c r="G1245">
        <f>RAND()</f>
        <v/>
      </c>
      <c r="H1245">
        <f>(F1245+(1-F1245)*('d_고정'!$B$22*BETAINV(RAND(),IF(G1245&lt;'d_고정'!$B$26,'d_고정'!$B$25,'d_고정'!$B$20)+1,'d_고정'!$B$21-IF(G1245&lt;'d_고정'!$B$26,'d_고정'!$B$25,'d_고정'!$B$20)+1)+(1-'d_고정'!$B$22)*BETAINV(RAND(),IF(G1245&lt;'d_고정'!$B$26,'d_고정'!$B$24,'d_고정'!$B$18)+1,'d_고정'!$B$19-IF(G1245&lt;'d_고정'!$B$26,'d_고정'!$B$24,'d_고정'!$B$18)+1))*('d_고정'!$B$14+('d_고정'!$B$15-'d_고정'!$B$14)*RAND()))/F1245</f>
        <v/>
      </c>
      <c r="I1245">
        <f>RAND()</f>
        <v/>
      </c>
      <c r="J1245">
        <f>IF('d_시나리오'!$J$3='d_시나리오'!$H$3,'d_시나리오'!$I$3,IF(I1245&lt;('d_시나리오'!$I$3-'d_시나리오'!$H$3)/('d_시나리오'!$J$3-'d_시나리오'!$H$3),'d_시나리오'!$H$3+SQRT(I1245*('d_시나리오'!$J$3-'d_시나리오'!$H$3)*('d_시나리오'!$I$3-'d_시나리오'!$H$3)),'d_시나리오'!$J$3-SQRT((1-I1245)*('d_시나리오'!$J$3-'d_시나리오'!$H$3)*('d_시나리오'!$J$3-'d_시나리오'!$I$3))))</f>
        <v/>
      </c>
      <c r="K1245">
        <f>RAND()</f>
        <v/>
      </c>
      <c r="L1245">
        <f>IF('d_시나리오'!$J$4='d_시나리오'!$H$4,'d_시나리오'!$I$4,IF(K1245&lt;('d_시나리오'!$I$4-'d_시나리오'!$H$4)/('d_시나리오'!$J$4-'d_시나리오'!$H$4),'d_시나리오'!$H$4+SQRT(K1245*('d_시나리오'!$J$4-'d_시나리오'!$H$4)*('d_시나리오'!$I$4-'d_시나리오'!$H$4)),'d_시나리오'!$J$4-SQRT((1-K1245)*('d_시나리오'!$J$4-'d_시나리오'!$H$4)*('d_시나리오'!$J$4-'d_시나리오'!$I$4))))</f>
        <v/>
      </c>
      <c r="M1245">
        <f>RAND()</f>
        <v/>
      </c>
      <c r="N1245">
        <f>IF('d_시나리오'!$J$5='d_시나리오'!$H$5,'d_시나리오'!$I$5,IF(M1245&lt;('d_시나리오'!$I$5-'d_시나리오'!$H$5)/('d_시나리오'!$J$5-'d_시나리오'!$H$5),'d_시나리오'!$H$5+SQRT(M1245*('d_시나리오'!$J$5-'d_시나리오'!$H$5)*('d_시나리오'!$I$5-'d_시나리오'!$H$5)),'d_시나리오'!$J$5-SQRT((1-M1245)*('d_시나리오'!$J$5-'d_시나리오'!$H$5)*('d_시나리오'!$J$5-'d_시나리오'!$I$5))))</f>
        <v/>
      </c>
      <c r="O1245">
        <f>RAND()</f>
        <v/>
      </c>
      <c r="P1245">
        <f>IF('d_시나리오'!$J$6='d_시나리오'!$H$6,'d_시나리오'!$I$6,IF(O1245&lt;('d_시나리오'!$I$6-'d_시나리오'!$H$6)/('d_시나리오'!$J$6-'d_시나리오'!$H$6),'d_시나리오'!$H$6+SQRT(O1245*('d_시나리오'!$J$6-'d_시나리오'!$H$6)*('d_시나리오'!$I$6-'d_시나리오'!$H$6)),'d_시나리오'!$J$6-SQRT((1-O1245)*('d_시나리오'!$J$6-'d_시나리오'!$H$6)*('d_시나리오'!$J$6-'d_시나리오'!$I$6))))</f>
        <v/>
      </c>
      <c r="Q1245">
        <f>INDEX('d_분포'!$B$2:$B$57,RANDBETWEEN(1,56))</f>
        <v/>
      </c>
      <c r="R1245">
        <f>BETAINV(RAND(),5,5)</f>
        <v/>
      </c>
      <c r="S1245">
        <f>'d_고정'!$B$1*'6_기대효과'!$H$7*('d_시나리오'!$I$7/'d_고정'!$B$2)*B1245</f>
        <v/>
      </c>
      <c r="T1245">
        <f>S1245*D1245</f>
        <v/>
      </c>
      <c r="U1245">
        <f>S1245*F1245*H1245</f>
        <v/>
      </c>
      <c r="V1245">
        <f>S1245*F1245*(H1245-1)</f>
        <v/>
      </c>
      <c r="W1245">
        <f>U1245*J1245</f>
        <v/>
      </c>
      <c r="X1245">
        <f>T1245+W1245</f>
        <v/>
      </c>
      <c r="Y1245">
        <f>(T1245*E1245+W1245*L1245)*(1-R1245-'d_고정'!$B$13)</f>
        <v/>
      </c>
      <c r="Z1245">
        <f>(U1245*N1245*Q1245+'d_고정'!$B$3*('6_기대효과'!$H$7/8)*Q1245*'d_고정'!$B$10*P1245*('6_기대효과'!$K$7/'d_고정'!$B$9))*(1-R1245)</f>
        <v/>
      </c>
      <c r="AA1245">
        <f>W1245*L1245*(1-R1245-'d_고정'!$B$13)+U1245*MAX(N1245-'d_고정'!$B$10*P1245*('6_기대효과'!$K$7/'d_고정'!$B$9),0)*Q1245*(1-R1245)</f>
        <v/>
      </c>
      <c r="AB1245">
        <f>Y1245+Z1245</f>
        <v/>
      </c>
      <c r="AC1245">
        <f>Y1245/('d_고정'!$B$5*'6_기대효과'!$H$7/8)/'d_고정'!$B$6</f>
        <v/>
      </c>
      <c r="AD1245">
        <f>Y1245/('d_고정'!$B$8*'6_기대효과'!$H$7/8)</f>
        <v/>
      </c>
    </row>
    <row r="1246">
      <c r="A1246">
        <f>RAND()</f>
        <v/>
      </c>
      <c r="B1246">
        <f>IF('d_시나리오'!$J$2='d_시나리오'!$H$2,'d_시나리오'!$I$2,IF(A1246&lt;('d_시나리오'!$I$2-'d_시나리오'!$H$2)/('d_시나리오'!$J$2-'d_시나리오'!$H$2),'d_시나리오'!$H$2+SQRT(A1246*('d_시나리오'!$J$2-'d_시나리오'!$H$2)*('d_시나리오'!$I$2-'d_시나리오'!$H$2)),'d_시나리오'!$J$2-SQRT((1-A1246)*('d_시나리오'!$J$2-'d_시나리오'!$H$2)*('d_시나리오'!$J$2-'d_시나리오'!$I$2))))</f>
        <v/>
      </c>
      <c r="C1246">
        <f>RAND()</f>
        <v/>
      </c>
      <c r="D1246">
        <f>BETAINV(RAND(),IF(C1246&lt;'d_고정'!$B$26,'d_고정'!$B$23,'d_고정'!$B$16)+1,'d_고정'!$B$17-IF(C1246&lt;'d_고정'!$B$26,'d_고정'!$B$23,'d_고정'!$B$16)+1)*('d_고정'!$B$14+('d_고정'!$B$15-'d_고정'!$B$14)*RAND())</f>
        <v/>
      </c>
      <c r="E1246">
        <f>INDEX('d_분포'!$A$2:$A$28,RANDBETWEEN(1,27))</f>
        <v/>
      </c>
      <c r="F1246">
        <f>INDEX('d_분포'!$C$2:$C$5,RANDBETWEEN(1,4))*(0.9+0.2*RAND())</f>
        <v/>
      </c>
      <c r="G1246">
        <f>RAND()</f>
        <v/>
      </c>
      <c r="H1246">
        <f>(F1246+(1-F1246)*('d_고정'!$B$22*BETAINV(RAND(),IF(G1246&lt;'d_고정'!$B$26,'d_고정'!$B$25,'d_고정'!$B$20)+1,'d_고정'!$B$21-IF(G1246&lt;'d_고정'!$B$26,'d_고정'!$B$25,'d_고정'!$B$20)+1)+(1-'d_고정'!$B$22)*BETAINV(RAND(),IF(G1246&lt;'d_고정'!$B$26,'d_고정'!$B$24,'d_고정'!$B$18)+1,'d_고정'!$B$19-IF(G1246&lt;'d_고정'!$B$26,'d_고정'!$B$24,'d_고정'!$B$18)+1))*('d_고정'!$B$14+('d_고정'!$B$15-'d_고정'!$B$14)*RAND()))/F1246</f>
        <v/>
      </c>
      <c r="I1246">
        <f>RAND()</f>
        <v/>
      </c>
      <c r="J1246">
        <f>IF('d_시나리오'!$J$3='d_시나리오'!$H$3,'d_시나리오'!$I$3,IF(I1246&lt;('d_시나리오'!$I$3-'d_시나리오'!$H$3)/('d_시나리오'!$J$3-'d_시나리오'!$H$3),'d_시나리오'!$H$3+SQRT(I1246*('d_시나리오'!$J$3-'d_시나리오'!$H$3)*('d_시나리오'!$I$3-'d_시나리오'!$H$3)),'d_시나리오'!$J$3-SQRT((1-I1246)*('d_시나리오'!$J$3-'d_시나리오'!$H$3)*('d_시나리오'!$J$3-'d_시나리오'!$I$3))))</f>
        <v/>
      </c>
      <c r="K1246">
        <f>RAND()</f>
        <v/>
      </c>
      <c r="L1246">
        <f>IF('d_시나리오'!$J$4='d_시나리오'!$H$4,'d_시나리오'!$I$4,IF(K1246&lt;('d_시나리오'!$I$4-'d_시나리오'!$H$4)/('d_시나리오'!$J$4-'d_시나리오'!$H$4),'d_시나리오'!$H$4+SQRT(K1246*('d_시나리오'!$J$4-'d_시나리오'!$H$4)*('d_시나리오'!$I$4-'d_시나리오'!$H$4)),'d_시나리오'!$J$4-SQRT((1-K1246)*('d_시나리오'!$J$4-'d_시나리오'!$H$4)*('d_시나리오'!$J$4-'d_시나리오'!$I$4))))</f>
        <v/>
      </c>
      <c r="M1246">
        <f>RAND()</f>
        <v/>
      </c>
      <c r="N1246">
        <f>IF('d_시나리오'!$J$5='d_시나리오'!$H$5,'d_시나리오'!$I$5,IF(M1246&lt;('d_시나리오'!$I$5-'d_시나리오'!$H$5)/('d_시나리오'!$J$5-'d_시나리오'!$H$5),'d_시나리오'!$H$5+SQRT(M1246*('d_시나리오'!$J$5-'d_시나리오'!$H$5)*('d_시나리오'!$I$5-'d_시나리오'!$H$5)),'d_시나리오'!$J$5-SQRT((1-M1246)*('d_시나리오'!$J$5-'d_시나리오'!$H$5)*('d_시나리오'!$J$5-'d_시나리오'!$I$5))))</f>
        <v/>
      </c>
      <c r="O1246">
        <f>RAND()</f>
        <v/>
      </c>
      <c r="P1246">
        <f>IF('d_시나리오'!$J$6='d_시나리오'!$H$6,'d_시나리오'!$I$6,IF(O1246&lt;('d_시나리오'!$I$6-'d_시나리오'!$H$6)/('d_시나리오'!$J$6-'d_시나리오'!$H$6),'d_시나리오'!$H$6+SQRT(O1246*('d_시나리오'!$J$6-'d_시나리오'!$H$6)*('d_시나리오'!$I$6-'d_시나리오'!$H$6)),'d_시나리오'!$J$6-SQRT((1-O1246)*('d_시나리오'!$J$6-'d_시나리오'!$H$6)*('d_시나리오'!$J$6-'d_시나리오'!$I$6))))</f>
        <v/>
      </c>
      <c r="Q1246">
        <f>INDEX('d_분포'!$B$2:$B$57,RANDBETWEEN(1,56))</f>
        <v/>
      </c>
      <c r="R1246">
        <f>BETAINV(RAND(),5,5)</f>
        <v/>
      </c>
      <c r="S1246">
        <f>'d_고정'!$B$1*'6_기대효과'!$H$7*('d_시나리오'!$I$7/'d_고정'!$B$2)*B1246</f>
        <v/>
      </c>
      <c r="T1246">
        <f>S1246*D1246</f>
        <v/>
      </c>
      <c r="U1246">
        <f>S1246*F1246*H1246</f>
        <v/>
      </c>
      <c r="V1246">
        <f>S1246*F1246*(H1246-1)</f>
        <v/>
      </c>
      <c r="W1246">
        <f>U1246*J1246</f>
        <v/>
      </c>
      <c r="X1246">
        <f>T1246+W1246</f>
        <v/>
      </c>
      <c r="Y1246">
        <f>(T1246*E1246+W1246*L1246)*(1-R1246-'d_고정'!$B$13)</f>
        <v/>
      </c>
      <c r="Z1246">
        <f>(U1246*N1246*Q1246+'d_고정'!$B$3*('6_기대효과'!$H$7/8)*Q1246*'d_고정'!$B$10*P1246*('6_기대효과'!$K$7/'d_고정'!$B$9))*(1-R1246)</f>
        <v/>
      </c>
      <c r="AA1246">
        <f>W1246*L1246*(1-R1246-'d_고정'!$B$13)+U1246*MAX(N1246-'d_고정'!$B$10*P1246*('6_기대효과'!$K$7/'d_고정'!$B$9),0)*Q1246*(1-R1246)</f>
        <v/>
      </c>
      <c r="AB1246">
        <f>Y1246+Z1246</f>
        <v/>
      </c>
      <c r="AC1246">
        <f>Y1246/('d_고정'!$B$5*'6_기대효과'!$H$7/8)/'d_고정'!$B$6</f>
        <v/>
      </c>
      <c r="AD1246">
        <f>Y1246/('d_고정'!$B$8*'6_기대효과'!$H$7/8)</f>
        <v/>
      </c>
    </row>
    <row r="1247">
      <c r="A1247">
        <f>RAND()</f>
        <v/>
      </c>
      <c r="B1247">
        <f>IF('d_시나리오'!$J$2='d_시나리오'!$H$2,'d_시나리오'!$I$2,IF(A1247&lt;('d_시나리오'!$I$2-'d_시나리오'!$H$2)/('d_시나리오'!$J$2-'d_시나리오'!$H$2),'d_시나리오'!$H$2+SQRT(A1247*('d_시나리오'!$J$2-'d_시나리오'!$H$2)*('d_시나리오'!$I$2-'d_시나리오'!$H$2)),'d_시나리오'!$J$2-SQRT((1-A1247)*('d_시나리오'!$J$2-'d_시나리오'!$H$2)*('d_시나리오'!$J$2-'d_시나리오'!$I$2))))</f>
        <v/>
      </c>
      <c r="C1247">
        <f>RAND()</f>
        <v/>
      </c>
      <c r="D1247">
        <f>BETAINV(RAND(),IF(C1247&lt;'d_고정'!$B$26,'d_고정'!$B$23,'d_고정'!$B$16)+1,'d_고정'!$B$17-IF(C1247&lt;'d_고정'!$B$26,'d_고정'!$B$23,'d_고정'!$B$16)+1)*('d_고정'!$B$14+('d_고정'!$B$15-'d_고정'!$B$14)*RAND())</f>
        <v/>
      </c>
      <c r="E1247">
        <f>INDEX('d_분포'!$A$2:$A$28,RANDBETWEEN(1,27))</f>
        <v/>
      </c>
      <c r="F1247">
        <f>INDEX('d_분포'!$C$2:$C$5,RANDBETWEEN(1,4))*(0.9+0.2*RAND())</f>
        <v/>
      </c>
      <c r="G1247">
        <f>RAND()</f>
        <v/>
      </c>
      <c r="H1247">
        <f>(F1247+(1-F1247)*('d_고정'!$B$22*BETAINV(RAND(),IF(G1247&lt;'d_고정'!$B$26,'d_고정'!$B$25,'d_고정'!$B$20)+1,'d_고정'!$B$21-IF(G1247&lt;'d_고정'!$B$26,'d_고정'!$B$25,'d_고정'!$B$20)+1)+(1-'d_고정'!$B$22)*BETAINV(RAND(),IF(G1247&lt;'d_고정'!$B$26,'d_고정'!$B$24,'d_고정'!$B$18)+1,'d_고정'!$B$19-IF(G1247&lt;'d_고정'!$B$26,'d_고정'!$B$24,'d_고정'!$B$18)+1))*('d_고정'!$B$14+('d_고정'!$B$15-'d_고정'!$B$14)*RAND()))/F1247</f>
        <v/>
      </c>
      <c r="I1247">
        <f>RAND()</f>
        <v/>
      </c>
      <c r="J1247">
        <f>IF('d_시나리오'!$J$3='d_시나리오'!$H$3,'d_시나리오'!$I$3,IF(I1247&lt;('d_시나리오'!$I$3-'d_시나리오'!$H$3)/('d_시나리오'!$J$3-'d_시나리오'!$H$3),'d_시나리오'!$H$3+SQRT(I1247*('d_시나리오'!$J$3-'d_시나리오'!$H$3)*('d_시나리오'!$I$3-'d_시나리오'!$H$3)),'d_시나리오'!$J$3-SQRT((1-I1247)*('d_시나리오'!$J$3-'d_시나리오'!$H$3)*('d_시나리오'!$J$3-'d_시나리오'!$I$3))))</f>
        <v/>
      </c>
      <c r="K1247">
        <f>RAND()</f>
        <v/>
      </c>
      <c r="L1247">
        <f>IF('d_시나리오'!$J$4='d_시나리오'!$H$4,'d_시나리오'!$I$4,IF(K1247&lt;('d_시나리오'!$I$4-'d_시나리오'!$H$4)/('d_시나리오'!$J$4-'d_시나리오'!$H$4),'d_시나리오'!$H$4+SQRT(K1247*('d_시나리오'!$J$4-'d_시나리오'!$H$4)*('d_시나리오'!$I$4-'d_시나리오'!$H$4)),'d_시나리오'!$J$4-SQRT((1-K1247)*('d_시나리오'!$J$4-'d_시나리오'!$H$4)*('d_시나리오'!$J$4-'d_시나리오'!$I$4))))</f>
        <v/>
      </c>
      <c r="M1247">
        <f>RAND()</f>
        <v/>
      </c>
      <c r="N1247">
        <f>IF('d_시나리오'!$J$5='d_시나리오'!$H$5,'d_시나리오'!$I$5,IF(M1247&lt;('d_시나리오'!$I$5-'d_시나리오'!$H$5)/('d_시나리오'!$J$5-'d_시나리오'!$H$5),'d_시나리오'!$H$5+SQRT(M1247*('d_시나리오'!$J$5-'d_시나리오'!$H$5)*('d_시나리오'!$I$5-'d_시나리오'!$H$5)),'d_시나리오'!$J$5-SQRT((1-M1247)*('d_시나리오'!$J$5-'d_시나리오'!$H$5)*('d_시나리오'!$J$5-'d_시나리오'!$I$5))))</f>
        <v/>
      </c>
      <c r="O1247">
        <f>RAND()</f>
        <v/>
      </c>
      <c r="P1247">
        <f>IF('d_시나리오'!$J$6='d_시나리오'!$H$6,'d_시나리오'!$I$6,IF(O1247&lt;('d_시나리오'!$I$6-'d_시나리오'!$H$6)/('d_시나리오'!$J$6-'d_시나리오'!$H$6),'d_시나리오'!$H$6+SQRT(O1247*('d_시나리오'!$J$6-'d_시나리오'!$H$6)*('d_시나리오'!$I$6-'d_시나리오'!$H$6)),'d_시나리오'!$J$6-SQRT((1-O1247)*('d_시나리오'!$J$6-'d_시나리오'!$H$6)*('d_시나리오'!$J$6-'d_시나리오'!$I$6))))</f>
        <v/>
      </c>
      <c r="Q1247">
        <f>INDEX('d_분포'!$B$2:$B$57,RANDBETWEEN(1,56))</f>
        <v/>
      </c>
      <c r="R1247">
        <f>BETAINV(RAND(),5,5)</f>
        <v/>
      </c>
      <c r="S1247">
        <f>'d_고정'!$B$1*'6_기대효과'!$H$7*('d_시나리오'!$I$7/'d_고정'!$B$2)*B1247</f>
        <v/>
      </c>
      <c r="T1247">
        <f>S1247*D1247</f>
        <v/>
      </c>
      <c r="U1247">
        <f>S1247*F1247*H1247</f>
        <v/>
      </c>
      <c r="V1247">
        <f>S1247*F1247*(H1247-1)</f>
        <v/>
      </c>
      <c r="W1247">
        <f>U1247*J1247</f>
        <v/>
      </c>
      <c r="X1247">
        <f>T1247+W1247</f>
        <v/>
      </c>
      <c r="Y1247">
        <f>(T1247*E1247+W1247*L1247)*(1-R1247-'d_고정'!$B$13)</f>
        <v/>
      </c>
      <c r="Z1247">
        <f>(U1247*N1247*Q1247+'d_고정'!$B$3*('6_기대효과'!$H$7/8)*Q1247*'d_고정'!$B$10*P1247*('6_기대효과'!$K$7/'d_고정'!$B$9))*(1-R1247)</f>
        <v/>
      </c>
      <c r="AA1247">
        <f>W1247*L1247*(1-R1247-'d_고정'!$B$13)+U1247*MAX(N1247-'d_고정'!$B$10*P1247*('6_기대효과'!$K$7/'d_고정'!$B$9),0)*Q1247*(1-R1247)</f>
        <v/>
      </c>
      <c r="AB1247">
        <f>Y1247+Z1247</f>
        <v/>
      </c>
      <c r="AC1247">
        <f>Y1247/('d_고정'!$B$5*'6_기대효과'!$H$7/8)/'d_고정'!$B$6</f>
        <v/>
      </c>
      <c r="AD1247">
        <f>Y1247/('d_고정'!$B$8*'6_기대효과'!$H$7/8)</f>
        <v/>
      </c>
    </row>
    <row r="1248">
      <c r="A1248">
        <f>RAND()</f>
        <v/>
      </c>
      <c r="B1248">
        <f>IF('d_시나리오'!$J$2='d_시나리오'!$H$2,'d_시나리오'!$I$2,IF(A1248&lt;('d_시나리오'!$I$2-'d_시나리오'!$H$2)/('d_시나리오'!$J$2-'d_시나리오'!$H$2),'d_시나리오'!$H$2+SQRT(A1248*('d_시나리오'!$J$2-'d_시나리오'!$H$2)*('d_시나리오'!$I$2-'d_시나리오'!$H$2)),'d_시나리오'!$J$2-SQRT((1-A1248)*('d_시나리오'!$J$2-'d_시나리오'!$H$2)*('d_시나리오'!$J$2-'d_시나리오'!$I$2))))</f>
        <v/>
      </c>
      <c r="C1248">
        <f>RAND()</f>
        <v/>
      </c>
      <c r="D1248">
        <f>BETAINV(RAND(),IF(C1248&lt;'d_고정'!$B$26,'d_고정'!$B$23,'d_고정'!$B$16)+1,'d_고정'!$B$17-IF(C1248&lt;'d_고정'!$B$26,'d_고정'!$B$23,'d_고정'!$B$16)+1)*('d_고정'!$B$14+('d_고정'!$B$15-'d_고정'!$B$14)*RAND())</f>
        <v/>
      </c>
      <c r="E1248">
        <f>INDEX('d_분포'!$A$2:$A$28,RANDBETWEEN(1,27))</f>
        <v/>
      </c>
      <c r="F1248">
        <f>INDEX('d_분포'!$C$2:$C$5,RANDBETWEEN(1,4))*(0.9+0.2*RAND())</f>
        <v/>
      </c>
      <c r="G1248">
        <f>RAND()</f>
        <v/>
      </c>
      <c r="H1248">
        <f>(F1248+(1-F1248)*('d_고정'!$B$22*BETAINV(RAND(),IF(G1248&lt;'d_고정'!$B$26,'d_고정'!$B$25,'d_고정'!$B$20)+1,'d_고정'!$B$21-IF(G1248&lt;'d_고정'!$B$26,'d_고정'!$B$25,'d_고정'!$B$20)+1)+(1-'d_고정'!$B$22)*BETAINV(RAND(),IF(G1248&lt;'d_고정'!$B$26,'d_고정'!$B$24,'d_고정'!$B$18)+1,'d_고정'!$B$19-IF(G1248&lt;'d_고정'!$B$26,'d_고정'!$B$24,'d_고정'!$B$18)+1))*('d_고정'!$B$14+('d_고정'!$B$15-'d_고정'!$B$14)*RAND()))/F1248</f>
        <v/>
      </c>
      <c r="I1248">
        <f>RAND()</f>
        <v/>
      </c>
      <c r="J1248">
        <f>IF('d_시나리오'!$J$3='d_시나리오'!$H$3,'d_시나리오'!$I$3,IF(I1248&lt;('d_시나리오'!$I$3-'d_시나리오'!$H$3)/('d_시나리오'!$J$3-'d_시나리오'!$H$3),'d_시나리오'!$H$3+SQRT(I1248*('d_시나리오'!$J$3-'d_시나리오'!$H$3)*('d_시나리오'!$I$3-'d_시나리오'!$H$3)),'d_시나리오'!$J$3-SQRT((1-I1248)*('d_시나리오'!$J$3-'d_시나리오'!$H$3)*('d_시나리오'!$J$3-'d_시나리오'!$I$3))))</f>
        <v/>
      </c>
      <c r="K1248">
        <f>RAND()</f>
        <v/>
      </c>
      <c r="L1248">
        <f>IF('d_시나리오'!$J$4='d_시나리오'!$H$4,'d_시나리오'!$I$4,IF(K1248&lt;('d_시나리오'!$I$4-'d_시나리오'!$H$4)/('d_시나리오'!$J$4-'d_시나리오'!$H$4),'d_시나리오'!$H$4+SQRT(K1248*('d_시나리오'!$J$4-'d_시나리오'!$H$4)*('d_시나리오'!$I$4-'d_시나리오'!$H$4)),'d_시나리오'!$J$4-SQRT((1-K1248)*('d_시나리오'!$J$4-'d_시나리오'!$H$4)*('d_시나리오'!$J$4-'d_시나리오'!$I$4))))</f>
        <v/>
      </c>
      <c r="M1248">
        <f>RAND()</f>
        <v/>
      </c>
      <c r="N1248">
        <f>IF('d_시나리오'!$J$5='d_시나리오'!$H$5,'d_시나리오'!$I$5,IF(M1248&lt;('d_시나리오'!$I$5-'d_시나리오'!$H$5)/('d_시나리오'!$J$5-'d_시나리오'!$H$5),'d_시나리오'!$H$5+SQRT(M1248*('d_시나리오'!$J$5-'d_시나리오'!$H$5)*('d_시나리오'!$I$5-'d_시나리오'!$H$5)),'d_시나리오'!$J$5-SQRT((1-M1248)*('d_시나리오'!$J$5-'d_시나리오'!$H$5)*('d_시나리오'!$J$5-'d_시나리오'!$I$5))))</f>
        <v/>
      </c>
      <c r="O1248">
        <f>RAND()</f>
        <v/>
      </c>
      <c r="P1248">
        <f>IF('d_시나리오'!$J$6='d_시나리오'!$H$6,'d_시나리오'!$I$6,IF(O1248&lt;('d_시나리오'!$I$6-'d_시나리오'!$H$6)/('d_시나리오'!$J$6-'d_시나리오'!$H$6),'d_시나리오'!$H$6+SQRT(O1248*('d_시나리오'!$J$6-'d_시나리오'!$H$6)*('d_시나리오'!$I$6-'d_시나리오'!$H$6)),'d_시나리오'!$J$6-SQRT((1-O1248)*('d_시나리오'!$J$6-'d_시나리오'!$H$6)*('d_시나리오'!$J$6-'d_시나리오'!$I$6))))</f>
        <v/>
      </c>
      <c r="Q1248">
        <f>INDEX('d_분포'!$B$2:$B$57,RANDBETWEEN(1,56))</f>
        <v/>
      </c>
      <c r="R1248">
        <f>BETAINV(RAND(),5,5)</f>
        <v/>
      </c>
      <c r="S1248">
        <f>'d_고정'!$B$1*'6_기대효과'!$H$7*('d_시나리오'!$I$7/'d_고정'!$B$2)*B1248</f>
        <v/>
      </c>
      <c r="T1248">
        <f>S1248*D1248</f>
        <v/>
      </c>
      <c r="U1248">
        <f>S1248*F1248*H1248</f>
        <v/>
      </c>
      <c r="V1248">
        <f>S1248*F1248*(H1248-1)</f>
        <v/>
      </c>
      <c r="W1248">
        <f>U1248*J1248</f>
        <v/>
      </c>
      <c r="X1248">
        <f>T1248+W1248</f>
        <v/>
      </c>
      <c r="Y1248">
        <f>(T1248*E1248+W1248*L1248)*(1-R1248-'d_고정'!$B$13)</f>
        <v/>
      </c>
      <c r="Z1248">
        <f>(U1248*N1248*Q1248+'d_고정'!$B$3*('6_기대효과'!$H$7/8)*Q1248*'d_고정'!$B$10*P1248*('6_기대효과'!$K$7/'d_고정'!$B$9))*(1-R1248)</f>
        <v/>
      </c>
      <c r="AA1248">
        <f>W1248*L1248*(1-R1248-'d_고정'!$B$13)+U1248*MAX(N1248-'d_고정'!$B$10*P1248*('6_기대효과'!$K$7/'d_고정'!$B$9),0)*Q1248*(1-R1248)</f>
        <v/>
      </c>
      <c r="AB1248">
        <f>Y1248+Z1248</f>
        <v/>
      </c>
      <c r="AC1248">
        <f>Y1248/('d_고정'!$B$5*'6_기대효과'!$H$7/8)/'d_고정'!$B$6</f>
        <v/>
      </c>
      <c r="AD1248">
        <f>Y1248/('d_고정'!$B$8*'6_기대효과'!$H$7/8)</f>
        <v/>
      </c>
    </row>
    <row r="1249">
      <c r="A1249">
        <f>RAND()</f>
        <v/>
      </c>
      <c r="B1249">
        <f>IF('d_시나리오'!$J$2='d_시나리오'!$H$2,'d_시나리오'!$I$2,IF(A1249&lt;('d_시나리오'!$I$2-'d_시나리오'!$H$2)/('d_시나리오'!$J$2-'d_시나리오'!$H$2),'d_시나리오'!$H$2+SQRT(A1249*('d_시나리오'!$J$2-'d_시나리오'!$H$2)*('d_시나리오'!$I$2-'d_시나리오'!$H$2)),'d_시나리오'!$J$2-SQRT((1-A1249)*('d_시나리오'!$J$2-'d_시나리오'!$H$2)*('d_시나리오'!$J$2-'d_시나리오'!$I$2))))</f>
        <v/>
      </c>
      <c r="C1249">
        <f>RAND()</f>
        <v/>
      </c>
      <c r="D1249">
        <f>BETAINV(RAND(),IF(C1249&lt;'d_고정'!$B$26,'d_고정'!$B$23,'d_고정'!$B$16)+1,'d_고정'!$B$17-IF(C1249&lt;'d_고정'!$B$26,'d_고정'!$B$23,'d_고정'!$B$16)+1)*('d_고정'!$B$14+('d_고정'!$B$15-'d_고정'!$B$14)*RAND())</f>
        <v/>
      </c>
      <c r="E1249">
        <f>INDEX('d_분포'!$A$2:$A$28,RANDBETWEEN(1,27))</f>
        <v/>
      </c>
      <c r="F1249">
        <f>INDEX('d_분포'!$C$2:$C$5,RANDBETWEEN(1,4))*(0.9+0.2*RAND())</f>
        <v/>
      </c>
      <c r="G1249">
        <f>RAND()</f>
        <v/>
      </c>
      <c r="H1249">
        <f>(F1249+(1-F1249)*('d_고정'!$B$22*BETAINV(RAND(),IF(G1249&lt;'d_고정'!$B$26,'d_고정'!$B$25,'d_고정'!$B$20)+1,'d_고정'!$B$21-IF(G1249&lt;'d_고정'!$B$26,'d_고정'!$B$25,'d_고정'!$B$20)+1)+(1-'d_고정'!$B$22)*BETAINV(RAND(),IF(G1249&lt;'d_고정'!$B$26,'d_고정'!$B$24,'d_고정'!$B$18)+1,'d_고정'!$B$19-IF(G1249&lt;'d_고정'!$B$26,'d_고정'!$B$24,'d_고정'!$B$18)+1))*('d_고정'!$B$14+('d_고정'!$B$15-'d_고정'!$B$14)*RAND()))/F1249</f>
        <v/>
      </c>
      <c r="I1249">
        <f>RAND()</f>
        <v/>
      </c>
      <c r="J1249">
        <f>IF('d_시나리오'!$J$3='d_시나리오'!$H$3,'d_시나리오'!$I$3,IF(I1249&lt;('d_시나리오'!$I$3-'d_시나리오'!$H$3)/('d_시나리오'!$J$3-'d_시나리오'!$H$3),'d_시나리오'!$H$3+SQRT(I1249*('d_시나리오'!$J$3-'d_시나리오'!$H$3)*('d_시나리오'!$I$3-'d_시나리오'!$H$3)),'d_시나리오'!$J$3-SQRT((1-I1249)*('d_시나리오'!$J$3-'d_시나리오'!$H$3)*('d_시나리오'!$J$3-'d_시나리오'!$I$3))))</f>
        <v/>
      </c>
      <c r="K1249">
        <f>RAND()</f>
        <v/>
      </c>
      <c r="L1249">
        <f>IF('d_시나리오'!$J$4='d_시나리오'!$H$4,'d_시나리오'!$I$4,IF(K1249&lt;('d_시나리오'!$I$4-'d_시나리오'!$H$4)/('d_시나리오'!$J$4-'d_시나리오'!$H$4),'d_시나리오'!$H$4+SQRT(K1249*('d_시나리오'!$J$4-'d_시나리오'!$H$4)*('d_시나리오'!$I$4-'d_시나리오'!$H$4)),'d_시나리오'!$J$4-SQRT((1-K1249)*('d_시나리오'!$J$4-'d_시나리오'!$H$4)*('d_시나리오'!$J$4-'d_시나리오'!$I$4))))</f>
        <v/>
      </c>
      <c r="M1249">
        <f>RAND()</f>
        <v/>
      </c>
      <c r="N1249">
        <f>IF('d_시나리오'!$J$5='d_시나리오'!$H$5,'d_시나리오'!$I$5,IF(M1249&lt;('d_시나리오'!$I$5-'d_시나리오'!$H$5)/('d_시나리오'!$J$5-'d_시나리오'!$H$5),'d_시나리오'!$H$5+SQRT(M1249*('d_시나리오'!$J$5-'d_시나리오'!$H$5)*('d_시나리오'!$I$5-'d_시나리오'!$H$5)),'d_시나리오'!$J$5-SQRT((1-M1249)*('d_시나리오'!$J$5-'d_시나리오'!$H$5)*('d_시나리오'!$J$5-'d_시나리오'!$I$5))))</f>
        <v/>
      </c>
      <c r="O1249">
        <f>RAND()</f>
        <v/>
      </c>
      <c r="P1249">
        <f>IF('d_시나리오'!$J$6='d_시나리오'!$H$6,'d_시나리오'!$I$6,IF(O1249&lt;('d_시나리오'!$I$6-'d_시나리오'!$H$6)/('d_시나리오'!$J$6-'d_시나리오'!$H$6),'d_시나리오'!$H$6+SQRT(O1249*('d_시나리오'!$J$6-'d_시나리오'!$H$6)*('d_시나리오'!$I$6-'d_시나리오'!$H$6)),'d_시나리오'!$J$6-SQRT((1-O1249)*('d_시나리오'!$J$6-'d_시나리오'!$H$6)*('d_시나리오'!$J$6-'d_시나리오'!$I$6))))</f>
        <v/>
      </c>
      <c r="Q1249">
        <f>INDEX('d_분포'!$B$2:$B$57,RANDBETWEEN(1,56))</f>
        <v/>
      </c>
      <c r="R1249">
        <f>BETAINV(RAND(),5,5)</f>
        <v/>
      </c>
      <c r="S1249">
        <f>'d_고정'!$B$1*'6_기대효과'!$H$7*('d_시나리오'!$I$7/'d_고정'!$B$2)*B1249</f>
        <v/>
      </c>
      <c r="T1249">
        <f>S1249*D1249</f>
        <v/>
      </c>
      <c r="U1249">
        <f>S1249*F1249*H1249</f>
        <v/>
      </c>
      <c r="V1249">
        <f>S1249*F1249*(H1249-1)</f>
        <v/>
      </c>
      <c r="W1249">
        <f>U1249*J1249</f>
        <v/>
      </c>
      <c r="X1249">
        <f>T1249+W1249</f>
        <v/>
      </c>
      <c r="Y1249">
        <f>(T1249*E1249+W1249*L1249)*(1-R1249-'d_고정'!$B$13)</f>
        <v/>
      </c>
      <c r="Z1249">
        <f>(U1249*N1249*Q1249+'d_고정'!$B$3*('6_기대효과'!$H$7/8)*Q1249*'d_고정'!$B$10*P1249*('6_기대효과'!$K$7/'d_고정'!$B$9))*(1-R1249)</f>
        <v/>
      </c>
      <c r="AA1249">
        <f>W1249*L1249*(1-R1249-'d_고정'!$B$13)+U1249*MAX(N1249-'d_고정'!$B$10*P1249*('6_기대효과'!$K$7/'d_고정'!$B$9),0)*Q1249*(1-R1249)</f>
        <v/>
      </c>
      <c r="AB1249">
        <f>Y1249+Z1249</f>
        <v/>
      </c>
      <c r="AC1249">
        <f>Y1249/('d_고정'!$B$5*'6_기대효과'!$H$7/8)/'d_고정'!$B$6</f>
        <v/>
      </c>
      <c r="AD1249">
        <f>Y1249/('d_고정'!$B$8*'6_기대효과'!$H$7/8)</f>
        <v/>
      </c>
    </row>
    <row r="1250">
      <c r="A1250">
        <f>RAND()</f>
        <v/>
      </c>
      <c r="B1250">
        <f>IF('d_시나리오'!$J$2='d_시나리오'!$H$2,'d_시나리오'!$I$2,IF(A1250&lt;('d_시나리오'!$I$2-'d_시나리오'!$H$2)/('d_시나리오'!$J$2-'d_시나리오'!$H$2),'d_시나리오'!$H$2+SQRT(A1250*('d_시나리오'!$J$2-'d_시나리오'!$H$2)*('d_시나리오'!$I$2-'d_시나리오'!$H$2)),'d_시나리오'!$J$2-SQRT((1-A1250)*('d_시나리오'!$J$2-'d_시나리오'!$H$2)*('d_시나리오'!$J$2-'d_시나리오'!$I$2))))</f>
        <v/>
      </c>
      <c r="C1250">
        <f>RAND()</f>
        <v/>
      </c>
      <c r="D1250">
        <f>BETAINV(RAND(),IF(C1250&lt;'d_고정'!$B$26,'d_고정'!$B$23,'d_고정'!$B$16)+1,'d_고정'!$B$17-IF(C1250&lt;'d_고정'!$B$26,'d_고정'!$B$23,'d_고정'!$B$16)+1)*('d_고정'!$B$14+('d_고정'!$B$15-'d_고정'!$B$14)*RAND())</f>
        <v/>
      </c>
      <c r="E1250">
        <f>INDEX('d_분포'!$A$2:$A$28,RANDBETWEEN(1,27))</f>
        <v/>
      </c>
      <c r="F1250">
        <f>INDEX('d_분포'!$C$2:$C$5,RANDBETWEEN(1,4))*(0.9+0.2*RAND())</f>
        <v/>
      </c>
      <c r="G1250">
        <f>RAND()</f>
        <v/>
      </c>
      <c r="H1250">
        <f>(F1250+(1-F1250)*('d_고정'!$B$22*BETAINV(RAND(),IF(G1250&lt;'d_고정'!$B$26,'d_고정'!$B$25,'d_고정'!$B$20)+1,'d_고정'!$B$21-IF(G1250&lt;'d_고정'!$B$26,'d_고정'!$B$25,'d_고정'!$B$20)+1)+(1-'d_고정'!$B$22)*BETAINV(RAND(),IF(G1250&lt;'d_고정'!$B$26,'d_고정'!$B$24,'d_고정'!$B$18)+1,'d_고정'!$B$19-IF(G1250&lt;'d_고정'!$B$26,'d_고정'!$B$24,'d_고정'!$B$18)+1))*('d_고정'!$B$14+('d_고정'!$B$15-'d_고정'!$B$14)*RAND()))/F1250</f>
        <v/>
      </c>
      <c r="I1250">
        <f>RAND()</f>
        <v/>
      </c>
      <c r="J1250">
        <f>IF('d_시나리오'!$J$3='d_시나리오'!$H$3,'d_시나리오'!$I$3,IF(I1250&lt;('d_시나리오'!$I$3-'d_시나리오'!$H$3)/('d_시나리오'!$J$3-'d_시나리오'!$H$3),'d_시나리오'!$H$3+SQRT(I1250*('d_시나리오'!$J$3-'d_시나리오'!$H$3)*('d_시나리오'!$I$3-'d_시나리오'!$H$3)),'d_시나리오'!$J$3-SQRT((1-I1250)*('d_시나리오'!$J$3-'d_시나리오'!$H$3)*('d_시나리오'!$J$3-'d_시나리오'!$I$3))))</f>
        <v/>
      </c>
      <c r="K1250">
        <f>RAND()</f>
        <v/>
      </c>
      <c r="L1250">
        <f>IF('d_시나리오'!$J$4='d_시나리오'!$H$4,'d_시나리오'!$I$4,IF(K1250&lt;('d_시나리오'!$I$4-'d_시나리오'!$H$4)/('d_시나리오'!$J$4-'d_시나리오'!$H$4),'d_시나리오'!$H$4+SQRT(K1250*('d_시나리오'!$J$4-'d_시나리오'!$H$4)*('d_시나리오'!$I$4-'d_시나리오'!$H$4)),'d_시나리오'!$J$4-SQRT((1-K1250)*('d_시나리오'!$J$4-'d_시나리오'!$H$4)*('d_시나리오'!$J$4-'d_시나리오'!$I$4))))</f>
        <v/>
      </c>
      <c r="M1250">
        <f>RAND()</f>
        <v/>
      </c>
      <c r="N1250">
        <f>IF('d_시나리오'!$J$5='d_시나리오'!$H$5,'d_시나리오'!$I$5,IF(M1250&lt;('d_시나리오'!$I$5-'d_시나리오'!$H$5)/('d_시나리오'!$J$5-'d_시나리오'!$H$5),'d_시나리오'!$H$5+SQRT(M1250*('d_시나리오'!$J$5-'d_시나리오'!$H$5)*('d_시나리오'!$I$5-'d_시나리오'!$H$5)),'d_시나리오'!$J$5-SQRT((1-M1250)*('d_시나리오'!$J$5-'d_시나리오'!$H$5)*('d_시나리오'!$J$5-'d_시나리오'!$I$5))))</f>
        <v/>
      </c>
      <c r="O1250">
        <f>RAND()</f>
        <v/>
      </c>
      <c r="P1250">
        <f>IF('d_시나리오'!$J$6='d_시나리오'!$H$6,'d_시나리오'!$I$6,IF(O1250&lt;('d_시나리오'!$I$6-'d_시나리오'!$H$6)/('d_시나리오'!$J$6-'d_시나리오'!$H$6),'d_시나리오'!$H$6+SQRT(O1250*('d_시나리오'!$J$6-'d_시나리오'!$H$6)*('d_시나리오'!$I$6-'d_시나리오'!$H$6)),'d_시나리오'!$J$6-SQRT((1-O1250)*('d_시나리오'!$J$6-'d_시나리오'!$H$6)*('d_시나리오'!$J$6-'d_시나리오'!$I$6))))</f>
        <v/>
      </c>
      <c r="Q1250">
        <f>INDEX('d_분포'!$B$2:$B$57,RANDBETWEEN(1,56))</f>
        <v/>
      </c>
      <c r="R1250">
        <f>BETAINV(RAND(),5,5)</f>
        <v/>
      </c>
      <c r="S1250">
        <f>'d_고정'!$B$1*'6_기대효과'!$H$7*('d_시나리오'!$I$7/'d_고정'!$B$2)*B1250</f>
        <v/>
      </c>
      <c r="T1250">
        <f>S1250*D1250</f>
        <v/>
      </c>
      <c r="U1250">
        <f>S1250*F1250*H1250</f>
        <v/>
      </c>
      <c r="V1250">
        <f>S1250*F1250*(H1250-1)</f>
        <v/>
      </c>
      <c r="W1250">
        <f>U1250*J1250</f>
        <v/>
      </c>
      <c r="X1250">
        <f>T1250+W1250</f>
        <v/>
      </c>
      <c r="Y1250">
        <f>(T1250*E1250+W1250*L1250)*(1-R1250-'d_고정'!$B$13)</f>
        <v/>
      </c>
      <c r="Z1250">
        <f>(U1250*N1250*Q1250+'d_고정'!$B$3*('6_기대효과'!$H$7/8)*Q1250*'d_고정'!$B$10*P1250*('6_기대효과'!$K$7/'d_고정'!$B$9))*(1-R1250)</f>
        <v/>
      </c>
      <c r="AA1250">
        <f>W1250*L1250*(1-R1250-'d_고정'!$B$13)+U1250*MAX(N1250-'d_고정'!$B$10*P1250*('6_기대효과'!$K$7/'d_고정'!$B$9),0)*Q1250*(1-R1250)</f>
        <v/>
      </c>
      <c r="AB1250">
        <f>Y1250+Z1250</f>
        <v/>
      </c>
      <c r="AC1250">
        <f>Y1250/('d_고정'!$B$5*'6_기대효과'!$H$7/8)/'d_고정'!$B$6</f>
        <v/>
      </c>
      <c r="AD1250">
        <f>Y1250/('d_고정'!$B$8*'6_기대효과'!$H$7/8)</f>
        <v/>
      </c>
    </row>
    <row r="1251">
      <c r="A1251">
        <f>RAND()</f>
        <v/>
      </c>
      <c r="B1251">
        <f>IF('d_시나리오'!$J$2='d_시나리오'!$H$2,'d_시나리오'!$I$2,IF(A1251&lt;('d_시나리오'!$I$2-'d_시나리오'!$H$2)/('d_시나리오'!$J$2-'d_시나리오'!$H$2),'d_시나리오'!$H$2+SQRT(A1251*('d_시나리오'!$J$2-'d_시나리오'!$H$2)*('d_시나리오'!$I$2-'d_시나리오'!$H$2)),'d_시나리오'!$J$2-SQRT((1-A1251)*('d_시나리오'!$J$2-'d_시나리오'!$H$2)*('d_시나리오'!$J$2-'d_시나리오'!$I$2))))</f>
        <v/>
      </c>
      <c r="C1251">
        <f>RAND()</f>
        <v/>
      </c>
      <c r="D1251">
        <f>BETAINV(RAND(),IF(C1251&lt;'d_고정'!$B$26,'d_고정'!$B$23,'d_고정'!$B$16)+1,'d_고정'!$B$17-IF(C1251&lt;'d_고정'!$B$26,'d_고정'!$B$23,'d_고정'!$B$16)+1)*('d_고정'!$B$14+('d_고정'!$B$15-'d_고정'!$B$14)*RAND())</f>
        <v/>
      </c>
      <c r="E1251">
        <f>INDEX('d_분포'!$A$2:$A$28,RANDBETWEEN(1,27))</f>
        <v/>
      </c>
      <c r="F1251">
        <f>INDEX('d_분포'!$C$2:$C$5,RANDBETWEEN(1,4))*(0.9+0.2*RAND())</f>
        <v/>
      </c>
      <c r="G1251">
        <f>RAND()</f>
        <v/>
      </c>
      <c r="H1251">
        <f>(F1251+(1-F1251)*('d_고정'!$B$22*BETAINV(RAND(),IF(G1251&lt;'d_고정'!$B$26,'d_고정'!$B$25,'d_고정'!$B$20)+1,'d_고정'!$B$21-IF(G1251&lt;'d_고정'!$B$26,'d_고정'!$B$25,'d_고정'!$B$20)+1)+(1-'d_고정'!$B$22)*BETAINV(RAND(),IF(G1251&lt;'d_고정'!$B$26,'d_고정'!$B$24,'d_고정'!$B$18)+1,'d_고정'!$B$19-IF(G1251&lt;'d_고정'!$B$26,'d_고정'!$B$24,'d_고정'!$B$18)+1))*('d_고정'!$B$14+('d_고정'!$B$15-'d_고정'!$B$14)*RAND()))/F1251</f>
        <v/>
      </c>
      <c r="I1251">
        <f>RAND()</f>
        <v/>
      </c>
      <c r="J1251">
        <f>IF('d_시나리오'!$J$3='d_시나리오'!$H$3,'d_시나리오'!$I$3,IF(I1251&lt;('d_시나리오'!$I$3-'d_시나리오'!$H$3)/('d_시나리오'!$J$3-'d_시나리오'!$H$3),'d_시나리오'!$H$3+SQRT(I1251*('d_시나리오'!$J$3-'d_시나리오'!$H$3)*('d_시나리오'!$I$3-'d_시나리오'!$H$3)),'d_시나리오'!$J$3-SQRT((1-I1251)*('d_시나리오'!$J$3-'d_시나리오'!$H$3)*('d_시나리오'!$J$3-'d_시나리오'!$I$3))))</f>
        <v/>
      </c>
      <c r="K1251">
        <f>RAND()</f>
        <v/>
      </c>
      <c r="L1251">
        <f>IF('d_시나리오'!$J$4='d_시나리오'!$H$4,'d_시나리오'!$I$4,IF(K1251&lt;('d_시나리오'!$I$4-'d_시나리오'!$H$4)/('d_시나리오'!$J$4-'d_시나리오'!$H$4),'d_시나리오'!$H$4+SQRT(K1251*('d_시나리오'!$J$4-'d_시나리오'!$H$4)*('d_시나리오'!$I$4-'d_시나리오'!$H$4)),'d_시나리오'!$J$4-SQRT((1-K1251)*('d_시나리오'!$J$4-'d_시나리오'!$H$4)*('d_시나리오'!$J$4-'d_시나리오'!$I$4))))</f>
        <v/>
      </c>
      <c r="M1251">
        <f>RAND()</f>
        <v/>
      </c>
      <c r="N1251">
        <f>IF('d_시나리오'!$J$5='d_시나리오'!$H$5,'d_시나리오'!$I$5,IF(M1251&lt;('d_시나리오'!$I$5-'d_시나리오'!$H$5)/('d_시나리오'!$J$5-'d_시나리오'!$H$5),'d_시나리오'!$H$5+SQRT(M1251*('d_시나리오'!$J$5-'d_시나리오'!$H$5)*('d_시나리오'!$I$5-'d_시나리오'!$H$5)),'d_시나리오'!$J$5-SQRT((1-M1251)*('d_시나리오'!$J$5-'d_시나리오'!$H$5)*('d_시나리오'!$J$5-'d_시나리오'!$I$5))))</f>
        <v/>
      </c>
      <c r="O1251">
        <f>RAND()</f>
        <v/>
      </c>
      <c r="P1251">
        <f>IF('d_시나리오'!$J$6='d_시나리오'!$H$6,'d_시나리오'!$I$6,IF(O1251&lt;('d_시나리오'!$I$6-'d_시나리오'!$H$6)/('d_시나리오'!$J$6-'d_시나리오'!$H$6),'d_시나리오'!$H$6+SQRT(O1251*('d_시나리오'!$J$6-'d_시나리오'!$H$6)*('d_시나리오'!$I$6-'d_시나리오'!$H$6)),'d_시나리오'!$J$6-SQRT((1-O1251)*('d_시나리오'!$J$6-'d_시나리오'!$H$6)*('d_시나리오'!$J$6-'d_시나리오'!$I$6))))</f>
        <v/>
      </c>
      <c r="Q1251">
        <f>INDEX('d_분포'!$B$2:$B$57,RANDBETWEEN(1,56))</f>
        <v/>
      </c>
      <c r="R1251">
        <f>BETAINV(RAND(),5,5)</f>
        <v/>
      </c>
      <c r="S1251">
        <f>'d_고정'!$B$1*'6_기대효과'!$H$7*('d_시나리오'!$I$7/'d_고정'!$B$2)*B1251</f>
        <v/>
      </c>
      <c r="T1251">
        <f>S1251*D1251</f>
        <v/>
      </c>
      <c r="U1251">
        <f>S1251*F1251*H1251</f>
        <v/>
      </c>
      <c r="V1251">
        <f>S1251*F1251*(H1251-1)</f>
        <v/>
      </c>
      <c r="W1251">
        <f>U1251*J1251</f>
        <v/>
      </c>
      <c r="X1251">
        <f>T1251+W1251</f>
        <v/>
      </c>
      <c r="Y1251">
        <f>(T1251*E1251+W1251*L1251)*(1-R1251-'d_고정'!$B$13)</f>
        <v/>
      </c>
      <c r="Z1251">
        <f>(U1251*N1251*Q1251+'d_고정'!$B$3*('6_기대효과'!$H$7/8)*Q1251*'d_고정'!$B$10*P1251*('6_기대효과'!$K$7/'d_고정'!$B$9))*(1-R1251)</f>
        <v/>
      </c>
      <c r="AA1251">
        <f>W1251*L1251*(1-R1251-'d_고정'!$B$13)+U1251*MAX(N1251-'d_고정'!$B$10*P1251*('6_기대효과'!$K$7/'d_고정'!$B$9),0)*Q1251*(1-R1251)</f>
        <v/>
      </c>
      <c r="AB1251">
        <f>Y1251+Z1251</f>
        <v/>
      </c>
      <c r="AC1251">
        <f>Y1251/('d_고정'!$B$5*'6_기대효과'!$H$7/8)/'d_고정'!$B$6</f>
        <v/>
      </c>
      <c r="AD1251">
        <f>Y1251/('d_고정'!$B$8*'6_기대효과'!$H$7/8)</f>
        <v/>
      </c>
    </row>
    <row r="1252">
      <c r="A1252">
        <f>RAND()</f>
        <v/>
      </c>
      <c r="B1252">
        <f>IF('d_시나리오'!$J$2='d_시나리오'!$H$2,'d_시나리오'!$I$2,IF(A1252&lt;('d_시나리오'!$I$2-'d_시나리오'!$H$2)/('d_시나리오'!$J$2-'d_시나리오'!$H$2),'d_시나리오'!$H$2+SQRT(A1252*('d_시나리오'!$J$2-'d_시나리오'!$H$2)*('d_시나리오'!$I$2-'d_시나리오'!$H$2)),'d_시나리오'!$J$2-SQRT((1-A1252)*('d_시나리오'!$J$2-'d_시나리오'!$H$2)*('d_시나리오'!$J$2-'d_시나리오'!$I$2))))</f>
        <v/>
      </c>
      <c r="C1252">
        <f>RAND()</f>
        <v/>
      </c>
      <c r="D1252">
        <f>BETAINV(RAND(),IF(C1252&lt;'d_고정'!$B$26,'d_고정'!$B$23,'d_고정'!$B$16)+1,'d_고정'!$B$17-IF(C1252&lt;'d_고정'!$B$26,'d_고정'!$B$23,'d_고정'!$B$16)+1)*('d_고정'!$B$14+('d_고정'!$B$15-'d_고정'!$B$14)*RAND())</f>
        <v/>
      </c>
      <c r="E1252">
        <f>INDEX('d_분포'!$A$2:$A$28,RANDBETWEEN(1,27))</f>
        <v/>
      </c>
      <c r="F1252">
        <f>INDEX('d_분포'!$C$2:$C$5,RANDBETWEEN(1,4))*(0.9+0.2*RAND())</f>
        <v/>
      </c>
      <c r="G1252">
        <f>RAND()</f>
        <v/>
      </c>
      <c r="H1252">
        <f>(F1252+(1-F1252)*('d_고정'!$B$22*BETAINV(RAND(),IF(G1252&lt;'d_고정'!$B$26,'d_고정'!$B$25,'d_고정'!$B$20)+1,'d_고정'!$B$21-IF(G1252&lt;'d_고정'!$B$26,'d_고정'!$B$25,'d_고정'!$B$20)+1)+(1-'d_고정'!$B$22)*BETAINV(RAND(),IF(G1252&lt;'d_고정'!$B$26,'d_고정'!$B$24,'d_고정'!$B$18)+1,'d_고정'!$B$19-IF(G1252&lt;'d_고정'!$B$26,'d_고정'!$B$24,'d_고정'!$B$18)+1))*('d_고정'!$B$14+('d_고정'!$B$15-'d_고정'!$B$14)*RAND()))/F1252</f>
        <v/>
      </c>
      <c r="I1252">
        <f>RAND()</f>
        <v/>
      </c>
      <c r="J1252">
        <f>IF('d_시나리오'!$J$3='d_시나리오'!$H$3,'d_시나리오'!$I$3,IF(I1252&lt;('d_시나리오'!$I$3-'d_시나리오'!$H$3)/('d_시나리오'!$J$3-'d_시나리오'!$H$3),'d_시나리오'!$H$3+SQRT(I1252*('d_시나리오'!$J$3-'d_시나리오'!$H$3)*('d_시나리오'!$I$3-'d_시나리오'!$H$3)),'d_시나리오'!$J$3-SQRT((1-I1252)*('d_시나리오'!$J$3-'d_시나리오'!$H$3)*('d_시나리오'!$J$3-'d_시나리오'!$I$3))))</f>
        <v/>
      </c>
      <c r="K1252">
        <f>RAND()</f>
        <v/>
      </c>
      <c r="L1252">
        <f>IF('d_시나리오'!$J$4='d_시나리오'!$H$4,'d_시나리오'!$I$4,IF(K1252&lt;('d_시나리오'!$I$4-'d_시나리오'!$H$4)/('d_시나리오'!$J$4-'d_시나리오'!$H$4),'d_시나리오'!$H$4+SQRT(K1252*('d_시나리오'!$J$4-'d_시나리오'!$H$4)*('d_시나리오'!$I$4-'d_시나리오'!$H$4)),'d_시나리오'!$J$4-SQRT((1-K1252)*('d_시나리오'!$J$4-'d_시나리오'!$H$4)*('d_시나리오'!$J$4-'d_시나리오'!$I$4))))</f>
        <v/>
      </c>
      <c r="M1252">
        <f>RAND()</f>
        <v/>
      </c>
      <c r="N1252">
        <f>IF('d_시나리오'!$J$5='d_시나리오'!$H$5,'d_시나리오'!$I$5,IF(M1252&lt;('d_시나리오'!$I$5-'d_시나리오'!$H$5)/('d_시나리오'!$J$5-'d_시나리오'!$H$5),'d_시나리오'!$H$5+SQRT(M1252*('d_시나리오'!$J$5-'d_시나리오'!$H$5)*('d_시나리오'!$I$5-'d_시나리오'!$H$5)),'d_시나리오'!$J$5-SQRT((1-M1252)*('d_시나리오'!$J$5-'d_시나리오'!$H$5)*('d_시나리오'!$J$5-'d_시나리오'!$I$5))))</f>
        <v/>
      </c>
      <c r="O1252">
        <f>RAND()</f>
        <v/>
      </c>
      <c r="P1252">
        <f>IF('d_시나리오'!$J$6='d_시나리오'!$H$6,'d_시나리오'!$I$6,IF(O1252&lt;('d_시나리오'!$I$6-'d_시나리오'!$H$6)/('d_시나리오'!$J$6-'d_시나리오'!$H$6),'d_시나리오'!$H$6+SQRT(O1252*('d_시나리오'!$J$6-'d_시나리오'!$H$6)*('d_시나리오'!$I$6-'d_시나리오'!$H$6)),'d_시나리오'!$J$6-SQRT((1-O1252)*('d_시나리오'!$J$6-'d_시나리오'!$H$6)*('d_시나리오'!$J$6-'d_시나리오'!$I$6))))</f>
        <v/>
      </c>
      <c r="Q1252">
        <f>INDEX('d_분포'!$B$2:$B$57,RANDBETWEEN(1,56))</f>
        <v/>
      </c>
      <c r="R1252">
        <f>BETAINV(RAND(),5,5)</f>
        <v/>
      </c>
      <c r="S1252">
        <f>'d_고정'!$B$1*'6_기대효과'!$H$7*('d_시나리오'!$I$7/'d_고정'!$B$2)*B1252</f>
        <v/>
      </c>
      <c r="T1252">
        <f>S1252*D1252</f>
        <v/>
      </c>
      <c r="U1252">
        <f>S1252*F1252*H1252</f>
        <v/>
      </c>
      <c r="V1252">
        <f>S1252*F1252*(H1252-1)</f>
        <v/>
      </c>
      <c r="W1252">
        <f>U1252*J1252</f>
        <v/>
      </c>
      <c r="X1252">
        <f>T1252+W1252</f>
        <v/>
      </c>
      <c r="Y1252">
        <f>(T1252*E1252+W1252*L1252)*(1-R1252-'d_고정'!$B$13)</f>
        <v/>
      </c>
      <c r="Z1252">
        <f>(U1252*N1252*Q1252+'d_고정'!$B$3*('6_기대효과'!$H$7/8)*Q1252*'d_고정'!$B$10*P1252*('6_기대효과'!$K$7/'d_고정'!$B$9))*(1-R1252)</f>
        <v/>
      </c>
      <c r="AA1252">
        <f>W1252*L1252*(1-R1252-'d_고정'!$B$13)+U1252*MAX(N1252-'d_고정'!$B$10*P1252*('6_기대효과'!$K$7/'d_고정'!$B$9),0)*Q1252*(1-R1252)</f>
        <v/>
      </c>
      <c r="AB1252">
        <f>Y1252+Z1252</f>
        <v/>
      </c>
      <c r="AC1252">
        <f>Y1252/('d_고정'!$B$5*'6_기대효과'!$H$7/8)/'d_고정'!$B$6</f>
        <v/>
      </c>
      <c r="AD1252">
        <f>Y1252/('d_고정'!$B$8*'6_기대효과'!$H$7/8)</f>
        <v/>
      </c>
    </row>
    <row r="1253">
      <c r="A1253">
        <f>RAND()</f>
        <v/>
      </c>
      <c r="B1253">
        <f>IF('d_시나리오'!$J$2='d_시나리오'!$H$2,'d_시나리오'!$I$2,IF(A1253&lt;('d_시나리오'!$I$2-'d_시나리오'!$H$2)/('d_시나리오'!$J$2-'d_시나리오'!$H$2),'d_시나리오'!$H$2+SQRT(A1253*('d_시나리오'!$J$2-'d_시나리오'!$H$2)*('d_시나리오'!$I$2-'d_시나리오'!$H$2)),'d_시나리오'!$J$2-SQRT((1-A1253)*('d_시나리오'!$J$2-'d_시나리오'!$H$2)*('d_시나리오'!$J$2-'d_시나리오'!$I$2))))</f>
        <v/>
      </c>
      <c r="C1253">
        <f>RAND()</f>
        <v/>
      </c>
      <c r="D1253">
        <f>BETAINV(RAND(),IF(C1253&lt;'d_고정'!$B$26,'d_고정'!$B$23,'d_고정'!$B$16)+1,'d_고정'!$B$17-IF(C1253&lt;'d_고정'!$B$26,'d_고정'!$B$23,'d_고정'!$B$16)+1)*('d_고정'!$B$14+('d_고정'!$B$15-'d_고정'!$B$14)*RAND())</f>
        <v/>
      </c>
      <c r="E1253">
        <f>INDEX('d_분포'!$A$2:$A$28,RANDBETWEEN(1,27))</f>
        <v/>
      </c>
      <c r="F1253">
        <f>INDEX('d_분포'!$C$2:$C$5,RANDBETWEEN(1,4))*(0.9+0.2*RAND())</f>
        <v/>
      </c>
      <c r="G1253">
        <f>RAND()</f>
        <v/>
      </c>
      <c r="H1253">
        <f>(F1253+(1-F1253)*('d_고정'!$B$22*BETAINV(RAND(),IF(G1253&lt;'d_고정'!$B$26,'d_고정'!$B$25,'d_고정'!$B$20)+1,'d_고정'!$B$21-IF(G1253&lt;'d_고정'!$B$26,'d_고정'!$B$25,'d_고정'!$B$20)+1)+(1-'d_고정'!$B$22)*BETAINV(RAND(),IF(G1253&lt;'d_고정'!$B$26,'d_고정'!$B$24,'d_고정'!$B$18)+1,'d_고정'!$B$19-IF(G1253&lt;'d_고정'!$B$26,'d_고정'!$B$24,'d_고정'!$B$18)+1))*('d_고정'!$B$14+('d_고정'!$B$15-'d_고정'!$B$14)*RAND()))/F1253</f>
        <v/>
      </c>
      <c r="I1253">
        <f>RAND()</f>
        <v/>
      </c>
      <c r="J1253">
        <f>IF('d_시나리오'!$J$3='d_시나리오'!$H$3,'d_시나리오'!$I$3,IF(I1253&lt;('d_시나리오'!$I$3-'d_시나리오'!$H$3)/('d_시나리오'!$J$3-'d_시나리오'!$H$3),'d_시나리오'!$H$3+SQRT(I1253*('d_시나리오'!$J$3-'d_시나리오'!$H$3)*('d_시나리오'!$I$3-'d_시나리오'!$H$3)),'d_시나리오'!$J$3-SQRT((1-I1253)*('d_시나리오'!$J$3-'d_시나리오'!$H$3)*('d_시나리오'!$J$3-'d_시나리오'!$I$3))))</f>
        <v/>
      </c>
      <c r="K1253">
        <f>RAND()</f>
        <v/>
      </c>
      <c r="L1253">
        <f>IF('d_시나리오'!$J$4='d_시나리오'!$H$4,'d_시나리오'!$I$4,IF(K1253&lt;('d_시나리오'!$I$4-'d_시나리오'!$H$4)/('d_시나리오'!$J$4-'d_시나리오'!$H$4),'d_시나리오'!$H$4+SQRT(K1253*('d_시나리오'!$J$4-'d_시나리오'!$H$4)*('d_시나리오'!$I$4-'d_시나리오'!$H$4)),'d_시나리오'!$J$4-SQRT((1-K1253)*('d_시나리오'!$J$4-'d_시나리오'!$H$4)*('d_시나리오'!$J$4-'d_시나리오'!$I$4))))</f>
        <v/>
      </c>
      <c r="M1253">
        <f>RAND()</f>
        <v/>
      </c>
      <c r="N1253">
        <f>IF('d_시나리오'!$J$5='d_시나리오'!$H$5,'d_시나리오'!$I$5,IF(M1253&lt;('d_시나리오'!$I$5-'d_시나리오'!$H$5)/('d_시나리오'!$J$5-'d_시나리오'!$H$5),'d_시나리오'!$H$5+SQRT(M1253*('d_시나리오'!$J$5-'d_시나리오'!$H$5)*('d_시나리오'!$I$5-'d_시나리오'!$H$5)),'d_시나리오'!$J$5-SQRT((1-M1253)*('d_시나리오'!$J$5-'d_시나리오'!$H$5)*('d_시나리오'!$J$5-'d_시나리오'!$I$5))))</f>
        <v/>
      </c>
      <c r="O1253">
        <f>RAND()</f>
        <v/>
      </c>
      <c r="P1253">
        <f>IF('d_시나리오'!$J$6='d_시나리오'!$H$6,'d_시나리오'!$I$6,IF(O1253&lt;('d_시나리오'!$I$6-'d_시나리오'!$H$6)/('d_시나리오'!$J$6-'d_시나리오'!$H$6),'d_시나리오'!$H$6+SQRT(O1253*('d_시나리오'!$J$6-'d_시나리오'!$H$6)*('d_시나리오'!$I$6-'d_시나리오'!$H$6)),'d_시나리오'!$J$6-SQRT((1-O1253)*('d_시나리오'!$J$6-'d_시나리오'!$H$6)*('d_시나리오'!$J$6-'d_시나리오'!$I$6))))</f>
        <v/>
      </c>
      <c r="Q1253">
        <f>INDEX('d_분포'!$B$2:$B$57,RANDBETWEEN(1,56))</f>
        <v/>
      </c>
      <c r="R1253">
        <f>BETAINV(RAND(),5,5)</f>
        <v/>
      </c>
      <c r="S1253">
        <f>'d_고정'!$B$1*'6_기대효과'!$H$7*('d_시나리오'!$I$7/'d_고정'!$B$2)*B1253</f>
        <v/>
      </c>
      <c r="T1253">
        <f>S1253*D1253</f>
        <v/>
      </c>
      <c r="U1253">
        <f>S1253*F1253*H1253</f>
        <v/>
      </c>
      <c r="V1253">
        <f>S1253*F1253*(H1253-1)</f>
        <v/>
      </c>
      <c r="W1253">
        <f>U1253*J1253</f>
        <v/>
      </c>
      <c r="X1253">
        <f>T1253+W1253</f>
        <v/>
      </c>
      <c r="Y1253">
        <f>(T1253*E1253+W1253*L1253)*(1-R1253-'d_고정'!$B$13)</f>
        <v/>
      </c>
      <c r="Z1253">
        <f>(U1253*N1253*Q1253+'d_고정'!$B$3*('6_기대효과'!$H$7/8)*Q1253*'d_고정'!$B$10*P1253*('6_기대효과'!$K$7/'d_고정'!$B$9))*(1-R1253)</f>
        <v/>
      </c>
      <c r="AA1253">
        <f>W1253*L1253*(1-R1253-'d_고정'!$B$13)+U1253*MAX(N1253-'d_고정'!$B$10*P1253*('6_기대효과'!$K$7/'d_고정'!$B$9),0)*Q1253*(1-R1253)</f>
        <v/>
      </c>
      <c r="AB1253">
        <f>Y1253+Z1253</f>
        <v/>
      </c>
      <c r="AC1253">
        <f>Y1253/('d_고정'!$B$5*'6_기대효과'!$H$7/8)/'d_고정'!$B$6</f>
        <v/>
      </c>
      <c r="AD1253">
        <f>Y1253/('d_고정'!$B$8*'6_기대효과'!$H$7/8)</f>
        <v/>
      </c>
    </row>
    <row r="1254">
      <c r="A1254">
        <f>RAND()</f>
        <v/>
      </c>
      <c r="B1254">
        <f>IF('d_시나리오'!$J$2='d_시나리오'!$H$2,'d_시나리오'!$I$2,IF(A1254&lt;('d_시나리오'!$I$2-'d_시나리오'!$H$2)/('d_시나리오'!$J$2-'d_시나리오'!$H$2),'d_시나리오'!$H$2+SQRT(A1254*('d_시나리오'!$J$2-'d_시나리오'!$H$2)*('d_시나리오'!$I$2-'d_시나리오'!$H$2)),'d_시나리오'!$J$2-SQRT((1-A1254)*('d_시나리오'!$J$2-'d_시나리오'!$H$2)*('d_시나리오'!$J$2-'d_시나리오'!$I$2))))</f>
        <v/>
      </c>
      <c r="C1254">
        <f>RAND()</f>
        <v/>
      </c>
      <c r="D1254">
        <f>BETAINV(RAND(),IF(C1254&lt;'d_고정'!$B$26,'d_고정'!$B$23,'d_고정'!$B$16)+1,'d_고정'!$B$17-IF(C1254&lt;'d_고정'!$B$26,'d_고정'!$B$23,'d_고정'!$B$16)+1)*('d_고정'!$B$14+('d_고정'!$B$15-'d_고정'!$B$14)*RAND())</f>
        <v/>
      </c>
      <c r="E1254">
        <f>INDEX('d_분포'!$A$2:$A$28,RANDBETWEEN(1,27))</f>
        <v/>
      </c>
      <c r="F1254">
        <f>INDEX('d_분포'!$C$2:$C$5,RANDBETWEEN(1,4))*(0.9+0.2*RAND())</f>
        <v/>
      </c>
      <c r="G1254">
        <f>RAND()</f>
        <v/>
      </c>
      <c r="H1254">
        <f>(F1254+(1-F1254)*('d_고정'!$B$22*BETAINV(RAND(),IF(G1254&lt;'d_고정'!$B$26,'d_고정'!$B$25,'d_고정'!$B$20)+1,'d_고정'!$B$21-IF(G1254&lt;'d_고정'!$B$26,'d_고정'!$B$25,'d_고정'!$B$20)+1)+(1-'d_고정'!$B$22)*BETAINV(RAND(),IF(G1254&lt;'d_고정'!$B$26,'d_고정'!$B$24,'d_고정'!$B$18)+1,'d_고정'!$B$19-IF(G1254&lt;'d_고정'!$B$26,'d_고정'!$B$24,'d_고정'!$B$18)+1))*('d_고정'!$B$14+('d_고정'!$B$15-'d_고정'!$B$14)*RAND()))/F1254</f>
        <v/>
      </c>
      <c r="I1254">
        <f>RAND()</f>
        <v/>
      </c>
      <c r="J1254">
        <f>IF('d_시나리오'!$J$3='d_시나리오'!$H$3,'d_시나리오'!$I$3,IF(I1254&lt;('d_시나리오'!$I$3-'d_시나리오'!$H$3)/('d_시나리오'!$J$3-'d_시나리오'!$H$3),'d_시나리오'!$H$3+SQRT(I1254*('d_시나리오'!$J$3-'d_시나리오'!$H$3)*('d_시나리오'!$I$3-'d_시나리오'!$H$3)),'d_시나리오'!$J$3-SQRT((1-I1254)*('d_시나리오'!$J$3-'d_시나리오'!$H$3)*('d_시나리오'!$J$3-'d_시나리오'!$I$3))))</f>
        <v/>
      </c>
      <c r="K1254">
        <f>RAND()</f>
        <v/>
      </c>
      <c r="L1254">
        <f>IF('d_시나리오'!$J$4='d_시나리오'!$H$4,'d_시나리오'!$I$4,IF(K1254&lt;('d_시나리오'!$I$4-'d_시나리오'!$H$4)/('d_시나리오'!$J$4-'d_시나리오'!$H$4),'d_시나리오'!$H$4+SQRT(K1254*('d_시나리오'!$J$4-'d_시나리오'!$H$4)*('d_시나리오'!$I$4-'d_시나리오'!$H$4)),'d_시나리오'!$J$4-SQRT((1-K1254)*('d_시나리오'!$J$4-'d_시나리오'!$H$4)*('d_시나리오'!$J$4-'d_시나리오'!$I$4))))</f>
        <v/>
      </c>
      <c r="M1254">
        <f>RAND()</f>
        <v/>
      </c>
      <c r="N1254">
        <f>IF('d_시나리오'!$J$5='d_시나리오'!$H$5,'d_시나리오'!$I$5,IF(M1254&lt;('d_시나리오'!$I$5-'d_시나리오'!$H$5)/('d_시나리오'!$J$5-'d_시나리오'!$H$5),'d_시나리오'!$H$5+SQRT(M1254*('d_시나리오'!$J$5-'d_시나리오'!$H$5)*('d_시나리오'!$I$5-'d_시나리오'!$H$5)),'d_시나리오'!$J$5-SQRT((1-M1254)*('d_시나리오'!$J$5-'d_시나리오'!$H$5)*('d_시나리오'!$J$5-'d_시나리오'!$I$5))))</f>
        <v/>
      </c>
      <c r="O1254">
        <f>RAND()</f>
        <v/>
      </c>
      <c r="P1254">
        <f>IF('d_시나리오'!$J$6='d_시나리오'!$H$6,'d_시나리오'!$I$6,IF(O1254&lt;('d_시나리오'!$I$6-'d_시나리오'!$H$6)/('d_시나리오'!$J$6-'d_시나리오'!$H$6),'d_시나리오'!$H$6+SQRT(O1254*('d_시나리오'!$J$6-'d_시나리오'!$H$6)*('d_시나리오'!$I$6-'d_시나리오'!$H$6)),'d_시나리오'!$J$6-SQRT((1-O1254)*('d_시나리오'!$J$6-'d_시나리오'!$H$6)*('d_시나리오'!$J$6-'d_시나리오'!$I$6))))</f>
        <v/>
      </c>
      <c r="Q1254">
        <f>INDEX('d_분포'!$B$2:$B$57,RANDBETWEEN(1,56))</f>
        <v/>
      </c>
      <c r="R1254">
        <f>BETAINV(RAND(),5,5)</f>
        <v/>
      </c>
      <c r="S1254">
        <f>'d_고정'!$B$1*'6_기대효과'!$H$7*('d_시나리오'!$I$7/'d_고정'!$B$2)*B1254</f>
        <v/>
      </c>
      <c r="T1254">
        <f>S1254*D1254</f>
        <v/>
      </c>
      <c r="U1254">
        <f>S1254*F1254*H1254</f>
        <v/>
      </c>
      <c r="V1254">
        <f>S1254*F1254*(H1254-1)</f>
        <v/>
      </c>
      <c r="W1254">
        <f>U1254*J1254</f>
        <v/>
      </c>
      <c r="X1254">
        <f>T1254+W1254</f>
        <v/>
      </c>
      <c r="Y1254">
        <f>(T1254*E1254+W1254*L1254)*(1-R1254-'d_고정'!$B$13)</f>
        <v/>
      </c>
      <c r="Z1254">
        <f>(U1254*N1254*Q1254+'d_고정'!$B$3*('6_기대효과'!$H$7/8)*Q1254*'d_고정'!$B$10*P1254*('6_기대효과'!$K$7/'d_고정'!$B$9))*(1-R1254)</f>
        <v/>
      </c>
      <c r="AA1254">
        <f>W1254*L1254*(1-R1254-'d_고정'!$B$13)+U1254*MAX(N1254-'d_고정'!$B$10*P1254*('6_기대효과'!$K$7/'d_고정'!$B$9),0)*Q1254*(1-R1254)</f>
        <v/>
      </c>
      <c r="AB1254">
        <f>Y1254+Z1254</f>
        <v/>
      </c>
      <c r="AC1254">
        <f>Y1254/('d_고정'!$B$5*'6_기대효과'!$H$7/8)/'d_고정'!$B$6</f>
        <v/>
      </c>
      <c r="AD1254">
        <f>Y1254/('d_고정'!$B$8*'6_기대효과'!$H$7/8)</f>
        <v/>
      </c>
    </row>
    <row r="1255">
      <c r="A1255">
        <f>RAND()</f>
        <v/>
      </c>
      <c r="B1255">
        <f>IF('d_시나리오'!$J$2='d_시나리오'!$H$2,'d_시나리오'!$I$2,IF(A1255&lt;('d_시나리오'!$I$2-'d_시나리오'!$H$2)/('d_시나리오'!$J$2-'d_시나리오'!$H$2),'d_시나리오'!$H$2+SQRT(A1255*('d_시나리오'!$J$2-'d_시나리오'!$H$2)*('d_시나리오'!$I$2-'d_시나리오'!$H$2)),'d_시나리오'!$J$2-SQRT((1-A1255)*('d_시나리오'!$J$2-'d_시나리오'!$H$2)*('d_시나리오'!$J$2-'d_시나리오'!$I$2))))</f>
        <v/>
      </c>
      <c r="C1255">
        <f>RAND()</f>
        <v/>
      </c>
      <c r="D1255">
        <f>BETAINV(RAND(),IF(C1255&lt;'d_고정'!$B$26,'d_고정'!$B$23,'d_고정'!$B$16)+1,'d_고정'!$B$17-IF(C1255&lt;'d_고정'!$B$26,'d_고정'!$B$23,'d_고정'!$B$16)+1)*('d_고정'!$B$14+('d_고정'!$B$15-'d_고정'!$B$14)*RAND())</f>
        <v/>
      </c>
      <c r="E1255">
        <f>INDEX('d_분포'!$A$2:$A$28,RANDBETWEEN(1,27))</f>
        <v/>
      </c>
      <c r="F1255">
        <f>INDEX('d_분포'!$C$2:$C$5,RANDBETWEEN(1,4))*(0.9+0.2*RAND())</f>
        <v/>
      </c>
      <c r="G1255">
        <f>RAND()</f>
        <v/>
      </c>
      <c r="H1255">
        <f>(F1255+(1-F1255)*('d_고정'!$B$22*BETAINV(RAND(),IF(G1255&lt;'d_고정'!$B$26,'d_고정'!$B$25,'d_고정'!$B$20)+1,'d_고정'!$B$21-IF(G1255&lt;'d_고정'!$B$26,'d_고정'!$B$25,'d_고정'!$B$20)+1)+(1-'d_고정'!$B$22)*BETAINV(RAND(),IF(G1255&lt;'d_고정'!$B$26,'d_고정'!$B$24,'d_고정'!$B$18)+1,'d_고정'!$B$19-IF(G1255&lt;'d_고정'!$B$26,'d_고정'!$B$24,'d_고정'!$B$18)+1))*('d_고정'!$B$14+('d_고정'!$B$15-'d_고정'!$B$14)*RAND()))/F1255</f>
        <v/>
      </c>
      <c r="I1255">
        <f>RAND()</f>
        <v/>
      </c>
      <c r="J1255">
        <f>IF('d_시나리오'!$J$3='d_시나리오'!$H$3,'d_시나리오'!$I$3,IF(I1255&lt;('d_시나리오'!$I$3-'d_시나리오'!$H$3)/('d_시나리오'!$J$3-'d_시나리오'!$H$3),'d_시나리오'!$H$3+SQRT(I1255*('d_시나리오'!$J$3-'d_시나리오'!$H$3)*('d_시나리오'!$I$3-'d_시나리오'!$H$3)),'d_시나리오'!$J$3-SQRT((1-I1255)*('d_시나리오'!$J$3-'d_시나리오'!$H$3)*('d_시나리오'!$J$3-'d_시나리오'!$I$3))))</f>
        <v/>
      </c>
      <c r="K1255">
        <f>RAND()</f>
        <v/>
      </c>
      <c r="L1255">
        <f>IF('d_시나리오'!$J$4='d_시나리오'!$H$4,'d_시나리오'!$I$4,IF(K1255&lt;('d_시나리오'!$I$4-'d_시나리오'!$H$4)/('d_시나리오'!$J$4-'d_시나리오'!$H$4),'d_시나리오'!$H$4+SQRT(K1255*('d_시나리오'!$J$4-'d_시나리오'!$H$4)*('d_시나리오'!$I$4-'d_시나리오'!$H$4)),'d_시나리오'!$J$4-SQRT((1-K1255)*('d_시나리오'!$J$4-'d_시나리오'!$H$4)*('d_시나리오'!$J$4-'d_시나리오'!$I$4))))</f>
        <v/>
      </c>
      <c r="M1255">
        <f>RAND()</f>
        <v/>
      </c>
      <c r="N1255">
        <f>IF('d_시나리오'!$J$5='d_시나리오'!$H$5,'d_시나리오'!$I$5,IF(M1255&lt;('d_시나리오'!$I$5-'d_시나리오'!$H$5)/('d_시나리오'!$J$5-'d_시나리오'!$H$5),'d_시나리오'!$H$5+SQRT(M1255*('d_시나리오'!$J$5-'d_시나리오'!$H$5)*('d_시나리오'!$I$5-'d_시나리오'!$H$5)),'d_시나리오'!$J$5-SQRT((1-M1255)*('d_시나리오'!$J$5-'d_시나리오'!$H$5)*('d_시나리오'!$J$5-'d_시나리오'!$I$5))))</f>
        <v/>
      </c>
      <c r="O1255">
        <f>RAND()</f>
        <v/>
      </c>
      <c r="P1255">
        <f>IF('d_시나리오'!$J$6='d_시나리오'!$H$6,'d_시나리오'!$I$6,IF(O1255&lt;('d_시나리오'!$I$6-'d_시나리오'!$H$6)/('d_시나리오'!$J$6-'d_시나리오'!$H$6),'d_시나리오'!$H$6+SQRT(O1255*('d_시나리오'!$J$6-'d_시나리오'!$H$6)*('d_시나리오'!$I$6-'d_시나리오'!$H$6)),'d_시나리오'!$J$6-SQRT((1-O1255)*('d_시나리오'!$J$6-'d_시나리오'!$H$6)*('d_시나리오'!$J$6-'d_시나리오'!$I$6))))</f>
        <v/>
      </c>
      <c r="Q1255">
        <f>INDEX('d_분포'!$B$2:$B$57,RANDBETWEEN(1,56))</f>
        <v/>
      </c>
      <c r="R1255">
        <f>BETAINV(RAND(),5,5)</f>
        <v/>
      </c>
      <c r="S1255">
        <f>'d_고정'!$B$1*'6_기대효과'!$H$7*('d_시나리오'!$I$7/'d_고정'!$B$2)*B1255</f>
        <v/>
      </c>
      <c r="T1255">
        <f>S1255*D1255</f>
        <v/>
      </c>
      <c r="U1255">
        <f>S1255*F1255*H1255</f>
        <v/>
      </c>
      <c r="V1255">
        <f>S1255*F1255*(H1255-1)</f>
        <v/>
      </c>
      <c r="W1255">
        <f>U1255*J1255</f>
        <v/>
      </c>
      <c r="X1255">
        <f>T1255+W1255</f>
        <v/>
      </c>
      <c r="Y1255">
        <f>(T1255*E1255+W1255*L1255)*(1-R1255-'d_고정'!$B$13)</f>
        <v/>
      </c>
      <c r="Z1255">
        <f>(U1255*N1255*Q1255+'d_고정'!$B$3*('6_기대효과'!$H$7/8)*Q1255*'d_고정'!$B$10*P1255*('6_기대효과'!$K$7/'d_고정'!$B$9))*(1-R1255)</f>
        <v/>
      </c>
      <c r="AA1255">
        <f>W1255*L1255*(1-R1255-'d_고정'!$B$13)+U1255*MAX(N1255-'d_고정'!$B$10*P1255*('6_기대효과'!$K$7/'d_고정'!$B$9),0)*Q1255*(1-R1255)</f>
        <v/>
      </c>
      <c r="AB1255">
        <f>Y1255+Z1255</f>
        <v/>
      </c>
      <c r="AC1255">
        <f>Y1255/('d_고정'!$B$5*'6_기대효과'!$H$7/8)/'d_고정'!$B$6</f>
        <v/>
      </c>
      <c r="AD1255">
        <f>Y1255/('d_고정'!$B$8*'6_기대효과'!$H$7/8)</f>
        <v/>
      </c>
    </row>
    <row r="1256">
      <c r="A1256">
        <f>RAND()</f>
        <v/>
      </c>
      <c r="B1256">
        <f>IF('d_시나리오'!$J$2='d_시나리오'!$H$2,'d_시나리오'!$I$2,IF(A1256&lt;('d_시나리오'!$I$2-'d_시나리오'!$H$2)/('d_시나리오'!$J$2-'d_시나리오'!$H$2),'d_시나리오'!$H$2+SQRT(A1256*('d_시나리오'!$J$2-'d_시나리오'!$H$2)*('d_시나리오'!$I$2-'d_시나리오'!$H$2)),'d_시나리오'!$J$2-SQRT((1-A1256)*('d_시나리오'!$J$2-'d_시나리오'!$H$2)*('d_시나리오'!$J$2-'d_시나리오'!$I$2))))</f>
        <v/>
      </c>
      <c r="C1256">
        <f>RAND()</f>
        <v/>
      </c>
      <c r="D1256">
        <f>BETAINV(RAND(),IF(C1256&lt;'d_고정'!$B$26,'d_고정'!$B$23,'d_고정'!$B$16)+1,'d_고정'!$B$17-IF(C1256&lt;'d_고정'!$B$26,'d_고정'!$B$23,'d_고정'!$B$16)+1)*('d_고정'!$B$14+('d_고정'!$B$15-'d_고정'!$B$14)*RAND())</f>
        <v/>
      </c>
      <c r="E1256">
        <f>INDEX('d_분포'!$A$2:$A$28,RANDBETWEEN(1,27))</f>
        <v/>
      </c>
      <c r="F1256">
        <f>INDEX('d_분포'!$C$2:$C$5,RANDBETWEEN(1,4))*(0.9+0.2*RAND())</f>
        <v/>
      </c>
      <c r="G1256">
        <f>RAND()</f>
        <v/>
      </c>
      <c r="H1256">
        <f>(F1256+(1-F1256)*('d_고정'!$B$22*BETAINV(RAND(),IF(G1256&lt;'d_고정'!$B$26,'d_고정'!$B$25,'d_고정'!$B$20)+1,'d_고정'!$B$21-IF(G1256&lt;'d_고정'!$B$26,'d_고정'!$B$25,'d_고정'!$B$20)+1)+(1-'d_고정'!$B$22)*BETAINV(RAND(),IF(G1256&lt;'d_고정'!$B$26,'d_고정'!$B$24,'d_고정'!$B$18)+1,'d_고정'!$B$19-IF(G1256&lt;'d_고정'!$B$26,'d_고정'!$B$24,'d_고정'!$B$18)+1))*('d_고정'!$B$14+('d_고정'!$B$15-'d_고정'!$B$14)*RAND()))/F1256</f>
        <v/>
      </c>
      <c r="I1256">
        <f>RAND()</f>
        <v/>
      </c>
      <c r="J1256">
        <f>IF('d_시나리오'!$J$3='d_시나리오'!$H$3,'d_시나리오'!$I$3,IF(I1256&lt;('d_시나리오'!$I$3-'d_시나리오'!$H$3)/('d_시나리오'!$J$3-'d_시나리오'!$H$3),'d_시나리오'!$H$3+SQRT(I1256*('d_시나리오'!$J$3-'d_시나리오'!$H$3)*('d_시나리오'!$I$3-'d_시나리오'!$H$3)),'d_시나리오'!$J$3-SQRT((1-I1256)*('d_시나리오'!$J$3-'d_시나리오'!$H$3)*('d_시나리오'!$J$3-'d_시나리오'!$I$3))))</f>
        <v/>
      </c>
      <c r="K1256">
        <f>RAND()</f>
        <v/>
      </c>
      <c r="L1256">
        <f>IF('d_시나리오'!$J$4='d_시나리오'!$H$4,'d_시나리오'!$I$4,IF(K1256&lt;('d_시나리오'!$I$4-'d_시나리오'!$H$4)/('d_시나리오'!$J$4-'d_시나리오'!$H$4),'d_시나리오'!$H$4+SQRT(K1256*('d_시나리오'!$J$4-'d_시나리오'!$H$4)*('d_시나리오'!$I$4-'d_시나리오'!$H$4)),'d_시나리오'!$J$4-SQRT((1-K1256)*('d_시나리오'!$J$4-'d_시나리오'!$H$4)*('d_시나리오'!$J$4-'d_시나리오'!$I$4))))</f>
        <v/>
      </c>
      <c r="M1256">
        <f>RAND()</f>
        <v/>
      </c>
      <c r="N1256">
        <f>IF('d_시나리오'!$J$5='d_시나리오'!$H$5,'d_시나리오'!$I$5,IF(M1256&lt;('d_시나리오'!$I$5-'d_시나리오'!$H$5)/('d_시나리오'!$J$5-'d_시나리오'!$H$5),'d_시나리오'!$H$5+SQRT(M1256*('d_시나리오'!$J$5-'d_시나리오'!$H$5)*('d_시나리오'!$I$5-'d_시나리오'!$H$5)),'d_시나리오'!$J$5-SQRT((1-M1256)*('d_시나리오'!$J$5-'d_시나리오'!$H$5)*('d_시나리오'!$J$5-'d_시나리오'!$I$5))))</f>
        <v/>
      </c>
      <c r="O1256">
        <f>RAND()</f>
        <v/>
      </c>
      <c r="P1256">
        <f>IF('d_시나리오'!$J$6='d_시나리오'!$H$6,'d_시나리오'!$I$6,IF(O1256&lt;('d_시나리오'!$I$6-'d_시나리오'!$H$6)/('d_시나리오'!$J$6-'d_시나리오'!$H$6),'d_시나리오'!$H$6+SQRT(O1256*('d_시나리오'!$J$6-'d_시나리오'!$H$6)*('d_시나리오'!$I$6-'d_시나리오'!$H$6)),'d_시나리오'!$J$6-SQRT((1-O1256)*('d_시나리오'!$J$6-'d_시나리오'!$H$6)*('d_시나리오'!$J$6-'d_시나리오'!$I$6))))</f>
        <v/>
      </c>
      <c r="Q1256">
        <f>INDEX('d_분포'!$B$2:$B$57,RANDBETWEEN(1,56))</f>
        <v/>
      </c>
      <c r="R1256">
        <f>BETAINV(RAND(),5,5)</f>
        <v/>
      </c>
      <c r="S1256">
        <f>'d_고정'!$B$1*'6_기대효과'!$H$7*('d_시나리오'!$I$7/'d_고정'!$B$2)*B1256</f>
        <v/>
      </c>
      <c r="T1256">
        <f>S1256*D1256</f>
        <v/>
      </c>
      <c r="U1256">
        <f>S1256*F1256*H1256</f>
        <v/>
      </c>
      <c r="V1256">
        <f>S1256*F1256*(H1256-1)</f>
        <v/>
      </c>
      <c r="W1256">
        <f>U1256*J1256</f>
        <v/>
      </c>
      <c r="X1256">
        <f>T1256+W1256</f>
        <v/>
      </c>
      <c r="Y1256">
        <f>(T1256*E1256+W1256*L1256)*(1-R1256-'d_고정'!$B$13)</f>
        <v/>
      </c>
      <c r="Z1256">
        <f>(U1256*N1256*Q1256+'d_고정'!$B$3*('6_기대효과'!$H$7/8)*Q1256*'d_고정'!$B$10*P1256*('6_기대효과'!$K$7/'d_고정'!$B$9))*(1-R1256)</f>
        <v/>
      </c>
      <c r="AA1256">
        <f>W1256*L1256*(1-R1256-'d_고정'!$B$13)+U1256*MAX(N1256-'d_고정'!$B$10*P1256*('6_기대효과'!$K$7/'d_고정'!$B$9),0)*Q1256*(1-R1256)</f>
        <v/>
      </c>
      <c r="AB1256">
        <f>Y1256+Z1256</f>
        <v/>
      </c>
      <c r="AC1256">
        <f>Y1256/('d_고정'!$B$5*'6_기대효과'!$H$7/8)/'d_고정'!$B$6</f>
        <v/>
      </c>
      <c r="AD1256">
        <f>Y1256/('d_고정'!$B$8*'6_기대효과'!$H$7/8)</f>
        <v/>
      </c>
    </row>
    <row r="1257">
      <c r="A1257">
        <f>RAND()</f>
        <v/>
      </c>
      <c r="B1257">
        <f>IF('d_시나리오'!$J$2='d_시나리오'!$H$2,'d_시나리오'!$I$2,IF(A1257&lt;('d_시나리오'!$I$2-'d_시나리오'!$H$2)/('d_시나리오'!$J$2-'d_시나리오'!$H$2),'d_시나리오'!$H$2+SQRT(A1257*('d_시나리오'!$J$2-'d_시나리오'!$H$2)*('d_시나리오'!$I$2-'d_시나리오'!$H$2)),'d_시나리오'!$J$2-SQRT((1-A1257)*('d_시나리오'!$J$2-'d_시나리오'!$H$2)*('d_시나리오'!$J$2-'d_시나리오'!$I$2))))</f>
        <v/>
      </c>
      <c r="C1257">
        <f>RAND()</f>
        <v/>
      </c>
      <c r="D1257">
        <f>BETAINV(RAND(),IF(C1257&lt;'d_고정'!$B$26,'d_고정'!$B$23,'d_고정'!$B$16)+1,'d_고정'!$B$17-IF(C1257&lt;'d_고정'!$B$26,'d_고정'!$B$23,'d_고정'!$B$16)+1)*('d_고정'!$B$14+('d_고정'!$B$15-'d_고정'!$B$14)*RAND())</f>
        <v/>
      </c>
      <c r="E1257">
        <f>INDEX('d_분포'!$A$2:$A$28,RANDBETWEEN(1,27))</f>
        <v/>
      </c>
      <c r="F1257">
        <f>INDEX('d_분포'!$C$2:$C$5,RANDBETWEEN(1,4))*(0.9+0.2*RAND())</f>
        <v/>
      </c>
      <c r="G1257">
        <f>RAND()</f>
        <v/>
      </c>
      <c r="H1257">
        <f>(F1257+(1-F1257)*('d_고정'!$B$22*BETAINV(RAND(),IF(G1257&lt;'d_고정'!$B$26,'d_고정'!$B$25,'d_고정'!$B$20)+1,'d_고정'!$B$21-IF(G1257&lt;'d_고정'!$B$26,'d_고정'!$B$25,'d_고정'!$B$20)+1)+(1-'d_고정'!$B$22)*BETAINV(RAND(),IF(G1257&lt;'d_고정'!$B$26,'d_고정'!$B$24,'d_고정'!$B$18)+1,'d_고정'!$B$19-IF(G1257&lt;'d_고정'!$B$26,'d_고정'!$B$24,'d_고정'!$B$18)+1))*('d_고정'!$B$14+('d_고정'!$B$15-'d_고정'!$B$14)*RAND()))/F1257</f>
        <v/>
      </c>
      <c r="I1257">
        <f>RAND()</f>
        <v/>
      </c>
      <c r="J1257">
        <f>IF('d_시나리오'!$J$3='d_시나리오'!$H$3,'d_시나리오'!$I$3,IF(I1257&lt;('d_시나리오'!$I$3-'d_시나리오'!$H$3)/('d_시나리오'!$J$3-'d_시나리오'!$H$3),'d_시나리오'!$H$3+SQRT(I1257*('d_시나리오'!$J$3-'d_시나리오'!$H$3)*('d_시나리오'!$I$3-'d_시나리오'!$H$3)),'d_시나리오'!$J$3-SQRT((1-I1257)*('d_시나리오'!$J$3-'d_시나리오'!$H$3)*('d_시나리오'!$J$3-'d_시나리오'!$I$3))))</f>
        <v/>
      </c>
      <c r="K1257">
        <f>RAND()</f>
        <v/>
      </c>
      <c r="L1257">
        <f>IF('d_시나리오'!$J$4='d_시나리오'!$H$4,'d_시나리오'!$I$4,IF(K1257&lt;('d_시나리오'!$I$4-'d_시나리오'!$H$4)/('d_시나리오'!$J$4-'d_시나리오'!$H$4),'d_시나리오'!$H$4+SQRT(K1257*('d_시나리오'!$J$4-'d_시나리오'!$H$4)*('d_시나리오'!$I$4-'d_시나리오'!$H$4)),'d_시나리오'!$J$4-SQRT((1-K1257)*('d_시나리오'!$J$4-'d_시나리오'!$H$4)*('d_시나리오'!$J$4-'d_시나리오'!$I$4))))</f>
        <v/>
      </c>
      <c r="M1257">
        <f>RAND()</f>
        <v/>
      </c>
      <c r="N1257">
        <f>IF('d_시나리오'!$J$5='d_시나리오'!$H$5,'d_시나리오'!$I$5,IF(M1257&lt;('d_시나리오'!$I$5-'d_시나리오'!$H$5)/('d_시나리오'!$J$5-'d_시나리오'!$H$5),'d_시나리오'!$H$5+SQRT(M1257*('d_시나리오'!$J$5-'d_시나리오'!$H$5)*('d_시나리오'!$I$5-'d_시나리오'!$H$5)),'d_시나리오'!$J$5-SQRT((1-M1257)*('d_시나리오'!$J$5-'d_시나리오'!$H$5)*('d_시나리오'!$J$5-'d_시나리오'!$I$5))))</f>
        <v/>
      </c>
      <c r="O1257">
        <f>RAND()</f>
        <v/>
      </c>
      <c r="P1257">
        <f>IF('d_시나리오'!$J$6='d_시나리오'!$H$6,'d_시나리오'!$I$6,IF(O1257&lt;('d_시나리오'!$I$6-'d_시나리오'!$H$6)/('d_시나리오'!$J$6-'d_시나리오'!$H$6),'d_시나리오'!$H$6+SQRT(O1257*('d_시나리오'!$J$6-'d_시나리오'!$H$6)*('d_시나리오'!$I$6-'d_시나리오'!$H$6)),'d_시나리오'!$J$6-SQRT((1-O1257)*('d_시나리오'!$J$6-'d_시나리오'!$H$6)*('d_시나리오'!$J$6-'d_시나리오'!$I$6))))</f>
        <v/>
      </c>
      <c r="Q1257">
        <f>INDEX('d_분포'!$B$2:$B$57,RANDBETWEEN(1,56))</f>
        <v/>
      </c>
      <c r="R1257">
        <f>BETAINV(RAND(),5,5)</f>
        <v/>
      </c>
      <c r="S1257">
        <f>'d_고정'!$B$1*'6_기대효과'!$H$7*('d_시나리오'!$I$7/'d_고정'!$B$2)*B1257</f>
        <v/>
      </c>
      <c r="T1257">
        <f>S1257*D1257</f>
        <v/>
      </c>
      <c r="U1257">
        <f>S1257*F1257*H1257</f>
        <v/>
      </c>
      <c r="V1257">
        <f>S1257*F1257*(H1257-1)</f>
        <v/>
      </c>
      <c r="W1257">
        <f>U1257*J1257</f>
        <v/>
      </c>
      <c r="X1257">
        <f>T1257+W1257</f>
        <v/>
      </c>
      <c r="Y1257">
        <f>(T1257*E1257+W1257*L1257)*(1-R1257-'d_고정'!$B$13)</f>
        <v/>
      </c>
      <c r="Z1257">
        <f>(U1257*N1257*Q1257+'d_고정'!$B$3*('6_기대효과'!$H$7/8)*Q1257*'d_고정'!$B$10*P1257*('6_기대효과'!$K$7/'d_고정'!$B$9))*(1-R1257)</f>
        <v/>
      </c>
      <c r="AA1257">
        <f>W1257*L1257*(1-R1257-'d_고정'!$B$13)+U1257*MAX(N1257-'d_고정'!$B$10*P1257*('6_기대효과'!$K$7/'d_고정'!$B$9),0)*Q1257*(1-R1257)</f>
        <v/>
      </c>
      <c r="AB1257">
        <f>Y1257+Z1257</f>
        <v/>
      </c>
      <c r="AC1257">
        <f>Y1257/('d_고정'!$B$5*'6_기대효과'!$H$7/8)/'d_고정'!$B$6</f>
        <v/>
      </c>
      <c r="AD1257">
        <f>Y1257/('d_고정'!$B$8*'6_기대효과'!$H$7/8)</f>
        <v/>
      </c>
    </row>
    <row r="1258">
      <c r="A1258">
        <f>RAND()</f>
        <v/>
      </c>
      <c r="B1258">
        <f>IF('d_시나리오'!$J$2='d_시나리오'!$H$2,'d_시나리오'!$I$2,IF(A1258&lt;('d_시나리오'!$I$2-'d_시나리오'!$H$2)/('d_시나리오'!$J$2-'d_시나리오'!$H$2),'d_시나리오'!$H$2+SQRT(A1258*('d_시나리오'!$J$2-'d_시나리오'!$H$2)*('d_시나리오'!$I$2-'d_시나리오'!$H$2)),'d_시나리오'!$J$2-SQRT((1-A1258)*('d_시나리오'!$J$2-'d_시나리오'!$H$2)*('d_시나리오'!$J$2-'d_시나리오'!$I$2))))</f>
        <v/>
      </c>
      <c r="C1258">
        <f>RAND()</f>
        <v/>
      </c>
      <c r="D1258">
        <f>BETAINV(RAND(),IF(C1258&lt;'d_고정'!$B$26,'d_고정'!$B$23,'d_고정'!$B$16)+1,'d_고정'!$B$17-IF(C1258&lt;'d_고정'!$B$26,'d_고정'!$B$23,'d_고정'!$B$16)+1)*('d_고정'!$B$14+('d_고정'!$B$15-'d_고정'!$B$14)*RAND())</f>
        <v/>
      </c>
      <c r="E1258">
        <f>INDEX('d_분포'!$A$2:$A$28,RANDBETWEEN(1,27))</f>
        <v/>
      </c>
      <c r="F1258">
        <f>INDEX('d_분포'!$C$2:$C$5,RANDBETWEEN(1,4))*(0.9+0.2*RAND())</f>
        <v/>
      </c>
      <c r="G1258">
        <f>RAND()</f>
        <v/>
      </c>
      <c r="H1258">
        <f>(F1258+(1-F1258)*('d_고정'!$B$22*BETAINV(RAND(),IF(G1258&lt;'d_고정'!$B$26,'d_고정'!$B$25,'d_고정'!$B$20)+1,'d_고정'!$B$21-IF(G1258&lt;'d_고정'!$B$26,'d_고정'!$B$25,'d_고정'!$B$20)+1)+(1-'d_고정'!$B$22)*BETAINV(RAND(),IF(G1258&lt;'d_고정'!$B$26,'d_고정'!$B$24,'d_고정'!$B$18)+1,'d_고정'!$B$19-IF(G1258&lt;'d_고정'!$B$26,'d_고정'!$B$24,'d_고정'!$B$18)+1))*('d_고정'!$B$14+('d_고정'!$B$15-'d_고정'!$B$14)*RAND()))/F1258</f>
        <v/>
      </c>
      <c r="I1258">
        <f>RAND()</f>
        <v/>
      </c>
      <c r="J1258">
        <f>IF('d_시나리오'!$J$3='d_시나리오'!$H$3,'d_시나리오'!$I$3,IF(I1258&lt;('d_시나리오'!$I$3-'d_시나리오'!$H$3)/('d_시나리오'!$J$3-'d_시나리오'!$H$3),'d_시나리오'!$H$3+SQRT(I1258*('d_시나리오'!$J$3-'d_시나리오'!$H$3)*('d_시나리오'!$I$3-'d_시나리오'!$H$3)),'d_시나리오'!$J$3-SQRT((1-I1258)*('d_시나리오'!$J$3-'d_시나리오'!$H$3)*('d_시나리오'!$J$3-'d_시나리오'!$I$3))))</f>
        <v/>
      </c>
      <c r="K1258">
        <f>RAND()</f>
        <v/>
      </c>
      <c r="L1258">
        <f>IF('d_시나리오'!$J$4='d_시나리오'!$H$4,'d_시나리오'!$I$4,IF(K1258&lt;('d_시나리오'!$I$4-'d_시나리오'!$H$4)/('d_시나리오'!$J$4-'d_시나리오'!$H$4),'d_시나리오'!$H$4+SQRT(K1258*('d_시나리오'!$J$4-'d_시나리오'!$H$4)*('d_시나리오'!$I$4-'d_시나리오'!$H$4)),'d_시나리오'!$J$4-SQRT((1-K1258)*('d_시나리오'!$J$4-'d_시나리오'!$H$4)*('d_시나리오'!$J$4-'d_시나리오'!$I$4))))</f>
        <v/>
      </c>
      <c r="M1258">
        <f>RAND()</f>
        <v/>
      </c>
      <c r="N1258">
        <f>IF('d_시나리오'!$J$5='d_시나리오'!$H$5,'d_시나리오'!$I$5,IF(M1258&lt;('d_시나리오'!$I$5-'d_시나리오'!$H$5)/('d_시나리오'!$J$5-'d_시나리오'!$H$5),'d_시나리오'!$H$5+SQRT(M1258*('d_시나리오'!$J$5-'d_시나리오'!$H$5)*('d_시나리오'!$I$5-'d_시나리오'!$H$5)),'d_시나리오'!$J$5-SQRT((1-M1258)*('d_시나리오'!$J$5-'d_시나리오'!$H$5)*('d_시나리오'!$J$5-'d_시나리오'!$I$5))))</f>
        <v/>
      </c>
      <c r="O1258">
        <f>RAND()</f>
        <v/>
      </c>
      <c r="P1258">
        <f>IF('d_시나리오'!$J$6='d_시나리오'!$H$6,'d_시나리오'!$I$6,IF(O1258&lt;('d_시나리오'!$I$6-'d_시나리오'!$H$6)/('d_시나리오'!$J$6-'d_시나리오'!$H$6),'d_시나리오'!$H$6+SQRT(O1258*('d_시나리오'!$J$6-'d_시나리오'!$H$6)*('d_시나리오'!$I$6-'d_시나리오'!$H$6)),'d_시나리오'!$J$6-SQRT((1-O1258)*('d_시나리오'!$J$6-'d_시나리오'!$H$6)*('d_시나리오'!$J$6-'d_시나리오'!$I$6))))</f>
        <v/>
      </c>
      <c r="Q1258">
        <f>INDEX('d_분포'!$B$2:$B$57,RANDBETWEEN(1,56))</f>
        <v/>
      </c>
      <c r="R1258">
        <f>BETAINV(RAND(),5,5)</f>
        <v/>
      </c>
      <c r="S1258">
        <f>'d_고정'!$B$1*'6_기대효과'!$H$7*('d_시나리오'!$I$7/'d_고정'!$B$2)*B1258</f>
        <v/>
      </c>
      <c r="T1258">
        <f>S1258*D1258</f>
        <v/>
      </c>
      <c r="U1258">
        <f>S1258*F1258*H1258</f>
        <v/>
      </c>
      <c r="V1258">
        <f>S1258*F1258*(H1258-1)</f>
        <v/>
      </c>
      <c r="W1258">
        <f>U1258*J1258</f>
        <v/>
      </c>
      <c r="X1258">
        <f>T1258+W1258</f>
        <v/>
      </c>
      <c r="Y1258">
        <f>(T1258*E1258+W1258*L1258)*(1-R1258-'d_고정'!$B$13)</f>
        <v/>
      </c>
      <c r="Z1258">
        <f>(U1258*N1258*Q1258+'d_고정'!$B$3*('6_기대효과'!$H$7/8)*Q1258*'d_고정'!$B$10*P1258*('6_기대효과'!$K$7/'d_고정'!$B$9))*(1-R1258)</f>
        <v/>
      </c>
      <c r="AA1258">
        <f>W1258*L1258*(1-R1258-'d_고정'!$B$13)+U1258*MAX(N1258-'d_고정'!$B$10*P1258*('6_기대효과'!$K$7/'d_고정'!$B$9),0)*Q1258*(1-R1258)</f>
        <v/>
      </c>
      <c r="AB1258">
        <f>Y1258+Z1258</f>
        <v/>
      </c>
      <c r="AC1258">
        <f>Y1258/('d_고정'!$B$5*'6_기대효과'!$H$7/8)/'d_고정'!$B$6</f>
        <v/>
      </c>
      <c r="AD1258">
        <f>Y1258/('d_고정'!$B$8*'6_기대효과'!$H$7/8)</f>
        <v/>
      </c>
    </row>
    <row r="1259">
      <c r="A1259">
        <f>RAND()</f>
        <v/>
      </c>
      <c r="B1259">
        <f>IF('d_시나리오'!$J$2='d_시나리오'!$H$2,'d_시나리오'!$I$2,IF(A1259&lt;('d_시나리오'!$I$2-'d_시나리오'!$H$2)/('d_시나리오'!$J$2-'d_시나리오'!$H$2),'d_시나리오'!$H$2+SQRT(A1259*('d_시나리오'!$J$2-'d_시나리오'!$H$2)*('d_시나리오'!$I$2-'d_시나리오'!$H$2)),'d_시나리오'!$J$2-SQRT((1-A1259)*('d_시나리오'!$J$2-'d_시나리오'!$H$2)*('d_시나리오'!$J$2-'d_시나리오'!$I$2))))</f>
        <v/>
      </c>
      <c r="C1259">
        <f>RAND()</f>
        <v/>
      </c>
      <c r="D1259">
        <f>BETAINV(RAND(),IF(C1259&lt;'d_고정'!$B$26,'d_고정'!$B$23,'d_고정'!$B$16)+1,'d_고정'!$B$17-IF(C1259&lt;'d_고정'!$B$26,'d_고정'!$B$23,'d_고정'!$B$16)+1)*('d_고정'!$B$14+('d_고정'!$B$15-'d_고정'!$B$14)*RAND())</f>
        <v/>
      </c>
      <c r="E1259">
        <f>INDEX('d_분포'!$A$2:$A$28,RANDBETWEEN(1,27))</f>
        <v/>
      </c>
      <c r="F1259">
        <f>INDEX('d_분포'!$C$2:$C$5,RANDBETWEEN(1,4))*(0.9+0.2*RAND())</f>
        <v/>
      </c>
      <c r="G1259">
        <f>RAND()</f>
        <v/>
      </c>
      <c r="H1259">
        <f>(F1259+(1-F1259)*('d_고정'!$B$22*BETAINV(RAND(),IF(G1259&lt;'d_고정'!$B$26,'d_고정'!$B$25,'d_고정'!$B$20)+1,'d_고정'!$B$21-IF(G1259&lt;'d_고정'!$B$26,'d_고정'!$B$25,'d_고정'!$B$20)+1)+(1-'d_고정'!$B$22)*BETAINV(RAND(),IF(G1259&lt;'d_고정'!$B$26,'d_고정'!$B$24,'d_고정'!$B$18)+1,'d_고정'!$B$19-IF(G1259&lt;'d_고정'!$B$26,'d_고정'!$B$24,'d_고정'!$B$18)+1))*('d_고정'!$B$14+('d_고정'!$B$15-'d_고정'!$B$14)*RAND()))/F1259</f>
        <v/>
      </c>
      <c r="I1259">
        <f>RAND()</f>
        <v/>
      </c>
      <c r="J1259">
        <f>IF('d_시나리오'!$J$3='d_시나리오'!$H$3,'d_시나리오'!$I$3,IF(I1259&lt;('d_시나리오'!$I$3-'d_시나리오'!$H$3)/('d_시나리오'!$J$3-'d_시나리오'!$H$3),'d_시나리오'!$H$3+SQRT(I1259*('d_시나리오'!$J$3-'d_시나리오'!$H$3)*('d_시나리오'!$I$3-'d_시나리오'!$H$3)),'d_시나리오'!$J$3-SQRT((1-I1259)*('d_시나리오'!$J$3-'d_시나리오'!$H$3)*('d_시나리오'!$J$3-'d_시나리오'!$I$3))))</f>
        <v/>
      </c>
      <c r="K1259">
        <f>RAND()</f>
        <v/>
      </c>
      <c r="L1259">
        <f>IF('d_시나리오'!$J$4='d_시나리오'!$H$4,'d_시나리오'!$I$4,IF(K1259&lt;('d_시나리오'!$I$4-'d_시나리오'!$H$4)/('d_시나리오'!$J$4-'d_시나리오'!$H$4),'d_시나리오'!$H$4+SQRT(K1259*('d_시나리오'!$J$4-'d_시나리오'!$H$4)*('d_시나리오'!$I$4-'d_시나리오'!$H$4)),'d_시나리오'!$J$4-SQRT((1-K1259)*('d_시나리오'!$J$4-'d_시나리오'!$H$4)*('d_시나리오'!$J$4-'d_시나리오'!$I$4))))</f>
        <v/>
      </c>
      <c r="M1259">
        <f>RAND()</f>
        <v/>
      </c>
      <c r="N1259">
        <f>IF('d_시나리오'!$J$5='d_시나리오'!$H$5,'d_시나리오'!$I$5,IF(M1259&lt;('d_시나리오'!$I$5-'d_시나리오'!$H$5)/('d_시나리오'!$J$5-'d_시나리오'!$H$5),'d_시나리오'!$H$5+SQRT(M1259*('d_시나리오'!$J$5-'d_시나리오'!$H$5)*('d_시나리오'!$I$5-'d_시나리오'!$H$5)),'d_시나리오'!$J$5-SQRT((1-M1259)*('d_시나리오'!$J$5-'d_시나리오'!$H$5)*('d_시나리오'!$J$5-'d_시나리오'!$I$5))))</f>
        <v/>
      </c>
      <c r="O1259">
        <f>RAND()</f>
        <v/>
      </c>
      <c r="P1259">
        <f>IF('d_시나리오'!$J$6='d_시나리오'!$H$6,'d_시나리오'!$I$6,IF(O1259&lt;('d_시나리오'!$I$6-'d_시나리오'!$H$6)/('d_시나리오'!$J$6-'d_시나리오'!$H$6),'d_시나리오'!$H$6+SQRT(O1259*('d_시나리오'!$J$6-'d_시나리오'!$H$6)*('d_시나리오'!$I$6-'d_시나리오'!$H$6)),'d_시나리오'!$J$6-SQRT((1-O1259)*('d_시나리오'!$J$6-'d_시나리오'!$H$6)*('d_시나리오'!$J$6-'d_시나리오'!$I$6))))</f>
        <v/>
      </c>
      <c r="Q1259">
        <f>INDEX('d_분포'!$B$2:$B$57,RANDBETWEEN(1,56))</f>
        <v/>
      </c>
      <c r="R1259">
        <f>BETAINV(RAND(),5,5)</f>
        <v/>
      </c>
      <c r="S1259">
        <f>'d_고정'!$B$1*'6_기대효과'!$H$7*('d_시나리오'!$I$7/'d_고정'!$B$2)*B1259</f>
        <v/>
      </c>
      <c r="T1259">
        <f>S1259*D1259</f>
        <v/>
      </c>
      <c r="U1259">
        <f>S1259*F1259*H1259</f>
        <v/>
      </c>
      <c r="V1259">
        <f>S1259*F1259*(H1259-1)</f>
        <v/>
      </c>
      <c r="W1259">
        <f>U1259*J1259</f>
        <v/>
      </c>
      <c r="X1259">
        <f>T1259+W1259</f>
        <v/>
      </c>
      <c r="Y1259">
        <f>(T1259*E1259+W1259*L1259)*(1-R1259-'d_고정'!$B$13)</f>
        <v/>
      </c>
      <c r="Z1259">
        <f>(U1259*N1259*Q1259+'d_고정'!$B$3*('6_기대효과'!$H$7/8)*Q1259*'d_고정'!$B$10*P1259*('6_기대효과'!$K$7/'d_고정'!$B$9))*(1-R1259)</f>
        <v/>
      </c>
      <c r="AA1259">
        <f>W1259*L1259*(1-R1259-'d_고정'!$B$13)+U1259*MAX(N1259-'d_고정'!$B$10*P1259*('6_기대효과'!$K$7/'d_고정'!$B$9),0)*Q1259*(1-R1259)</f>
        <v/>
      </c>
      <c r="AB1259">
        <f>Y1259+Z1259</f>
        <v/>
      </c>
      <c r="AC1259">
        <f>Y1259/('d_고정'!$B$5*'6_기대효과'!$H$7/8)/'d_고정'!$B$6</f>
        <v/>
      </c>
      <c r="AD1259">
        <f>Y1259/('d_고정'!$B$8*'6_기대효과'!$H$7/8)</f>
        <v/>
      </c>
    </row>
    <row r="1260">
      <c r="A1260">
        <f>RAND()</f>
        <v/>
      </c>
      <c r="B1260">
        <f>IF('d_시나리오'!$J$2='d_시나리오'!$H$2,'d_시나리오'!$I$2,IF(A1260&lt;('d_시나리오'!$I$2-'d_시나리오'!$H$2)/('d_시나리오'!$J$2-'d_시나리오'!$H$2),'d_시나리오'!$H$2+SQRT(A1260*('d_시나리오'!$J$2-'d_시나리오'!$H$2)*('d_시나리오'!$I$2-'d_시나리오'!$H$2)),'d_시나리오'!$J$2-SQRT((1-A1260)*('d_시나리오'!$J$2-'d_시나리오'!$H$2)*('d_시나리오'!$J$2-'d_시나리오'!$I$2))))</f>
        <v/>
      </c>
      <c r="C1260">
        <f>RAND()</f>
        <v/>
      </c>
      <c r="D1260">
        <f>BETAINV(RAND(),IF(C1260&lt;'d_고정'!$B$26,'d_고정'!$B$23,'d_고정'!$B$16)+1,'d_고정'!$B$17-IF(C1260&lt;'d_고정'!$B$26,'d_고정'!$B$23,'d_고정'!$B$16)+1)*('d_고정'!$B$14+('d_고정'!$B$15-'d_고정'!$B$14)*RAND())</f>
        <v/>
      </c>
      <c r="E1260">
        <f>INDEX('d_분포'!$A$2:$A$28,RANDBETWEEN(1,27))</f>
        <v/>
      </c>
      <c r="F1260">
        <f>INDEX('d_분포'!$C$2:$C$5,RANDBETWEEN(1,4))*(0.9+0.2*RAND())</f>
        <v/>
      </c>
      <c r="G1260">
        <f>RAND()</f>
        <v/>
      </c>
      <c r="H1260">
        <f>(F1260+(1-F1260)*('d_고정'!$B$22*BETAINV(RAND(),IF(G1260&lt;'d_고정'!$B$26,'d_고정'!$B$25,'d_고정'!$B$20)+1,'d_고정'!$B$21-IF(G1260&lt;'d_고정'!$B$26,'d_고정'!$B$25,'d_고정'!$B$20)+1)+(1-'d_고정'!$B$22)*BETAINV(RAND(),IF(G1260&lt;'d_고정'!$B$26,'d_고정'!$B$24,'d_고정'!$B$18)+1,'d_고정'!$B$19-IF(G1260&lt;'d_고정'!$B$26,'d_고정'!$B$24,'d_고정'!$B$18)+1))*('d_고정'!$B$14+('d_고정'!$B$15-'d_고정'!$B$14)*RAND()))/F1260</f>
        <v/>
      </c>
      <c r="I1260">
        <f>RAND()</f>
        <v/>
      </c>
      <c r="J1260">
        <f>IF('d_시나리오'!$J$3='d_시나리오'!$H$3,'d_시나리오'!$I$3,IF(I1260&lt;('d_시나리오'!$I$3-'d_시나리오'!$H$3)/('d_시나리오'!$J$3-'d_시나리오'!$H$3),'d_시나리오'!$H$3+SQRT(I1260*('d_시나리오'!$J$3-'d_시나리오'!$H$3)*('d_시나리오'!$I$3-'d_시나리오'!$H$3)),'d_시나리오'!$J$3-SQRT((1-I1260)*('d_시나리오'!$J$3-'d_시나리오'!$H$3)*('d_시나리오'!$J$3-'d_시나리오'!$I$3))))</f>
        <v/>
      </c>
      <c r="K1260">
        <f>RAND()</f>
        <v/>
      </c>
      <c r="L1260">
        <f>IF('d_시나리오'!$J$4='d_시나리오'!$H$4,'d_시나리오'!$I$4,IF(K1260&lt;('d_시나리오'!$I$4-'d_시나리오'!$H$4)/('d_시나리오'!$J$4-'d_시나리오'!$H$4),'d_시나리오'!$H$4+SQRT(K1260*('d_시나리오'!$J$4-'d_시나리오'!$H$4)*('d_시나리오'!$I$4-'d_시나리오'!$H$4)),'d_시나리오'!$J$4-SQRT((1-K1260)*('d_시나리오'!$J$4-'d_시나리오'!$H$4)*('d_시나리오'!$J$4-'d_시나리오'!$I$4))))</f>
        <v/>
      </c>
      <c r="M1260">
        <f>RAND()</f>
        <v/>
      </c>
      <c r="N1260">
        <f>IF('d_시나리오'!$J$5='d_시나리오'!$H$5,'d_시나리오'!$I$5,IF(M1260&lt;('d_시나리오'!$I$5-'d_시나리오'!$H$5)/('d_시나리오'!$J$5-'d_시나리오'!$H$5),'d_시나리오'!$H$5+SQRT(M1260*('d_시나리오'!$J$5-'d_시나리오'!$H$5)*('d_시나리오'!$I$5-'d_시나리오'!$H$5)),'d_시나리오'!$J$5-SQRT((1-M1260)*('d_시나리오'!$J$5-'d_시나리오'!$H$5)*('d_시나리오'!$J$5-'d_시나리오'!$I$5))))</f>
        <v/>
      </c>
      <c r="O1260">
        <f>RAND()</f>
        <v/>
      </c>
      <c r="P1260">
        <f>IF('d_시나리오'!$J$6='d_시나리오'!$H$6,'d_시나리오'!$I$6,IF(O1260&lt;('d_시나리오'!$I$6-'d_시나리오'!$H$6)/('d_시나리오'!$J$6-'d_시나리오'!$H$6),'d_시나리오'!$H$6+SQRT(O1260*('d_시나리오'!$J$6-'d_시나리오'!$H$6)*('d_시나리오'!$I$6-'d_시나리오'!$H$6)),'d_시나리오'!$J$6-SQRT((1-O1260)*('d_시나리오'!$J$6-'d_시나리오'!$H$6)*('d_시나리오'!$J$6-'d_시나리오'!$I$6))))</f>
        <v/>
      </c>
      <c r="Q1260">
        <f>INDEX('d_분포'!$B$2:$B$57,RANDBETWEEN(1,56))</f>
        <v/>
      </c>
      <c r="R1260">
        <f>BETAINV(RAND(),5,5)</f>
        <v/>
      </c>
      <c r="S1260">
        <f>'d_고정'!$B$1*'6_기대효과'!$H$7*('d_시나리오'!$I$7/'d_고정'!$B$2)*B1260</f>
        <v/>
      </c>
      <c r="T1260">
        <f>S1260*D1260</f>
        <v/>
      </c>
      <c r="U1260">
        <f>S1260*F1260*H1260</f>
        <v/>
      </c>
      <c r="V1260">
        <f>S1260*F1260*(H1260-1)</f>
        <v/>
      </c>
      <c r="W1260">
        <f>U1260*J1260</f>
        <v/>
      </c>
      <c r="X1260">
        <f>T1260+W1260</f>
        <v/>
      </c>
      <c r="Y1260">
        <f>(T1260*E1260+W1260*L1260)*(1-R1260-'d_고정'!$B$13)</f>
        <v/>
      </c>
      <c r="Z1260">
        <f>(U1260*N1260*Q1260+'d_고정'!$B$3*('6_기대효과'!$H$7/8)*Q1260*'d_고정'!$B$10*P1260*('6_기대효과'!$K$7/'d_고정'!$B$9))*(1-R1260)</f>
        <v/>
      </c>
      <c r="AA1260">
        <f>W1260*L1260*(1-R1260-'d_고정'!$B$13)+U1260*MAX(N1260-'d_고정'!$B$10*P1260*('6_기대효과'!$K$7/'d_고정'!$B$9),0)*Q1260*(1-R1260)</f>
        <v/>
      </c>
      <c r="AB1260">
        <f>Y1260+Z1260</f>
        <v/>
      </c>
      <c r="AC1260">
        <f>Y1260/('d_고정'!$B$5*'6_기대효과'!$H$7/8)/'d_고정'!$B$6</f>
        <v/>
      </c>
      <c r="AD1260">
        <f>Y1260/('d_고정'!$B$8*'6_기대효과'!$H$7/8)</f>
        <v/>
      </c>
    </row>
    <row r="1261">
      <c r="A1261">
        <f>RAND()</f>
        <v/>
      </c>
      <c r="B1261">
        <f>IF('d_시나리오'!$J$2='d_시나리오'!$H$2,'d_시나리오'!$I$2,IF(A1261&lt;('d_시나리오'!$I$2-'d_시나리오'!$H$2)/('d_시나리오'!$J$2-'d_시나리오'!$H$2),'d_시나리오'!$H$2+SQRT(A1261*('d_시나리오'!$J$2-'d_시나리오'!$H$2)*('d_시나리오'!$I$2-'d_시나리오'!$H$2)),'d_시나리오'!$J$2-SQRT((1-A1261)*('d_시나리오'!$J$2-'d_시나리오'!$H$2)*('d_시나리오'!$J$2-'d_시나리오'!$I$2))))</f>
        <v/>
      </c>
      <c r="C1261">
        <f>RAND()</f>
        <v/>
      </c>
      <c r="D1261">
        <f>BETAINV(RAND(),IF(C1261&lt;'d_고정'!$B$26,'d_고정'!$B$23,'d_고정'!$B$16)+1,'d_고정'!$B$17-IF(C1261&lt;'d_고정'!$B$26,'d_고정'!$B$23,'d_고정'!$B$16)+1)*('d_고정'!$B$14+('d_고정'!$B$15-'d_고정'!$B$14)*RAND())</f>
        <v/>
      </c>
      <c r="E1261">
        <f>INDEX('d_분포'!$A$2:$A$28,RANDBETWEEN(1,27))</f>
        <v/>
      </c>
      <c r="F1261">
        <f>INDEX('d_분포'!$C$2:$C$5,RANDBETWEEN(1,4))*(0.9+0.2*RAND())</f>
        <v/>
      </c>
      <c r="G1261">
        <f>RAND()</f>
        <v/>
      </c>
      <c r="H1261">
        <f>(F1261+(1-F1261)*('d_고정'!$B$22*BETAINV(RAND(),IF(G1261&lt;'d_고정'!$B$26,'d_고정'!$B$25,'d_고정'!$B$20)+1,'d_고정'!$B$21-IF(G1261&lt;'d_고정'!$B$26,'d_고정'!$B$25,'d_고정'!$B$20)+1)+(1-'d_고정'!$B$22)*BETAINV(RAND(),IF(G1261&lt;'d_고정'!$B$26,'d_고정'!$B$24,'d_고정'!$B$18)+1,'d_고정'!$B$19-IF(G1261&lt;'d_고정'!$B$26,'d_고정'!$B$24,'d_고정'!$B$18)+1))*('d_고정'!$B$14+('d_고정'!$B$15-'d_고정'!$B$14)*RAND()))/F1261</f>
        <v/>
      </c>
      <c r="I1261">
        <f>RAND()</f>
        <v/>
      </c>
      <c r="J1261">
        <f>IF('d_시나리오'!$J$3='d_시나리오'!$H$3,'d_시나리오'!$I$3,IF(I1261&lt;('d_시나리오'!$I$3-'d_시나리오'!$H$3)/('d_시나리오'!$J$3-'d_시나리오'!$H$3),'d_시나리오'!$H$3+SQRT(I1261*('d_시나리오'!$J$3-'d_시나리오'!$H$3)*('d_시나리오'!$I$3-'d_시나리오'!$H$3)),'d_시나리오'!$J$3-SQRT((1-I1261)*('d_시나리오'!$J$3-'d_시나리오'!$H$3)*('d_시나리오'!$J$3-'d_시나리오'!$I$3))))</f>
        <v/>
      </c>
      <c r="K1261">
        <f>RAND()</f>
        <v/>
      </c>
      <c r="L1261">
        <f>IF('d_시나리오'!$J$4='d_시나리오'!$H$4,'d_시나리오'!$I$4,IF(K1261&lt;('d_시나리오'!$I$4-'d_시나리오'!$H$4)/('d_시나리오'!$J$4-'d_시나리오'!$H$4),'d_시나리오'!$H$4+SQRT(K1261*('d_시나리오'!$J$4-'d_시나리오'!$H$4)*('d_시나리오'!$I$4-'d_시나리오'!$H$4)),'d_시나리오'!$J$4-SQRT((1-K1261)*('d_시나리오'!$J$4-'d_시나리오'!$H$4)*('d_시나리오'!$J$4-'d_시나리오'!$I$4))))</f>
        <v/>
      </c>
      <c r="M1261">
        <f>RAND()</f>
        <v/>
      </c>
      <c r="N1261">
        <f>IF('d_시나리오'!$J$5='d_시나리오'!$H$5,'d_시나리오'!$I$5,IF(M1261&lt;('d_시나리오'!$I$5-'d_시나리오'!$H$5)/('d_시나리오'!$J$5-'d_시나리오'!$H$5),'d_시나리오'!$H$5+SQRT(M1261*('d_시나리오'!$J$5-'d_시나리오'!$H$5)*('d_시나리오'!$I$5-'d_시나리오'!$H$5)),'d_시나리오'!$J$5-SQRT((1-M1261)*('d_시나리오'!$J$5-'d_시나리오'!$H$5)*('d_시나리오'!$J$5-'d_시나리오'!$I$5))))</f>
        <v/>
      </c>
      <c r="O1261">
        <f>RAND()</f>
        <v/>
      </c>
      <c r="P1261">
        <f>IF('d_시나리오'!$J$6='d_시나리오'!$H$6,'d_시나리오'!$I$6,IF(O1261&lt;('d_시나리오'!$I$6-'d_시나리오'!$H$6)/('d_시나리오'!$J$6-'d_시나리오'!$H$6),'d_시나리오'!$H$6+SQRT(O1261*('d_시나리오'!$J$6-'d_시나리오'!$H$6)*('d_시나리오'!$I$6-'d_시나리오'!$H$6)),'d_시나리오'!$J$6-SQRT((1-O1261)*('d_시나리오'!$J$6-'d_시나리오'!$H$6)*('d_시나리오'!$J$6-'d_시나리오'!$I$6))))</f>
        <v/>
      </c>
      <c r="Q1261">
        <f>INDEX('d_분포'!$B$2:$B$57,RANDBETWEEN(1,56))</f>
        <v/>
      </c>
      <c r="R1261">
        <f>BETAINV(RAND(),5,5)</f>
        <v/>
      </c>
      <c r="S1261">
        <f>'d_고정'!$B$1*'6_기대효과'!$H$7*('d_시나리오'!$I$7/'d_고정'!$B$2)*B1261</f>
        <v/>
      </c>
      <c r="T1261">
        <f>S1261*D1261</f>
        <v/>
      </c>
      <c r="U1261">
        <f>S1261*F1261*H1261</f>
        <v/>
      </c>
      <c r="V1261">
        <f>S1261*F1261*(H1261-1)</f>
        <v/>
      </c>
      <c r="W1261">
        <f>U1261*J1261</f>
        <v/>
      </c>
      <c r="X1261">
        <f>T1261+W1261</f>
        <v/>
      </c>
      <c r="Y1261">
        <f>(T1261*E1261+W1261*L1261)*(1-R1261-'d_고정'!$B$13)</f>
        <v/>
      </c>
      <c r="Z1261">
        <f>(U1261*N1261*Q1261+'d_고정'!$B$3*('6_기대효과'!$H$7/8)*Q1261*'d_고정'!$B$10*P1261*('6_기대효과'!$K$7/'d_고정'!$B$9))*(1-R1261)</f>
        <v/>
      </c>
      <c r="AA1261">
        <f>W1261*L1261*(1-R1261-'d_고정'!$B$13)+U1261*MAX(N1261-'d_고정'!$B$10*P1261*('6_기대효과'!$K$7/'d_고정'!$B$9),0)*Q1261*(1-R1261)</f>
        <v/>
      </c>
      <c r="AB1261">
        <f>Y1261+Z1261</f>
        <v/>
      </c>
      <c r="AC1261">
        <f>Y1261/('d_고정'!$B$5*'6_기대효과'!$H$7/8)/'d_고정'!$B$6</f>
        <v/>
      </c>
      <c r="AD1261">
        <f>Y1261/('d_고정'!$B$8*'6_기대효과'!$H$7/8)</f>
        <v/>
      </c>
    </row>
    <row r="1262">
      <c r="A1262">
        <f>RAND()</f>
        <v/>
      </c>
      <c r="B1262">
        <f>IF('d_시나리오'!$J$2='d_시나리오'!$H$2,'d_시나리오'!$I$2,IF(A1262&lt;('d_시나리오'!$I$2-'d_시나리오'!$H$2)/('d_시나리오'!$J$2-'d_시나리오'!$H$2),'d_시나리오'!$H$2+SQRT(A1262*('d_시나리오'!$J$2-'d_시나리오'!$H$2)*('d_시나리오'!$I$2-'d_시나리오'!$H$2)),'d_시나리오'!$J$2-SQRT((1-A1262)*('d_시나리오'!$J$2-'d_시나리오'!$H$2)*('d_시나리오'!$J$2-'d_시나리오'!$I$2))))</f>
        <v/>
      </c>
      <c r="C1262">
        <f>RAND()</f>
        <v/>
      </c>
      <c r="D1262">
        <f>BETAINV(RAND(),IF(C1262&lt;'d_고정'!$B$26,'d_고정'!$B$23,'d_고정'!$B$16)+1,'d_고정'!$B$17-IF(C1262&lt;'d_고정'!$B$26,'d_고정'!$B$23,'d_고정'!$B$16)+1)*('d_고정'!$B$14+('d_고정'!$B$15-'d_고정'!$B$14)*RAND())</f>
        <v/>
      </c>
      <c r="E1262">
        <f>INDEX('d_분포'!$A$2:$A$28,RANDBETWEEN(1,27))</f>
        <v/>
      </c>
      <c r="F1262">
        <f>INDEX('d_분포'!$C$2:$C$5,RANDBETWEEN(1,4))*(0.9+0.2*RAND())</f>
        <v/>
      </c>
      <c r="G1262">
        <f>RAND()</f>
        <v/>
      </c>
      <c r="H1262">
        <f>(F1262+(1-F1262)*('d_고정'!$B$22*BETAINV(RAND(),IF(G1262&lt;'d_고정'!$B$26,'d_고정'!$B$25,'d_고정'!$B$20)+1,'d_고정'!$B$21-IF(G1262&lt;'d_고정'!$B$26,'d_고정'!$B$25,'d_고정'!$B$20)+1)+(1-'d_고정'!$B$22)*BETAINV(RAND(),IF(G1262&lt;'d_고정'!$B$26,'d_고정'!$B$24,'d_고정'!$B$18)+1,'d_고정'!$B$19-IF(G1262&lt;'d_고정'!$B$26,'d_고정'!$B$24,'d_고정'!$B$18)+1))*('d_고정'!$B$14+('d_고정'!$B$15-'d_고정'!$B$14)*RAND()))/F1262</f>
        <v/>
      </c>
      <c r="I1262">
        <f>RAND()</f>
        <v/>
      </c>
      <c r="J1262">
        <f>IF('d_시나리오'!$J$3='d_시나리오'!$H$3,'d_시나리오'!$I$3,IF(I1262&lt;('d_시나리오'!$I$3-'d_시나리오'!$H$3)/('d_시나리오'!$J$3-'d_시나리오'!$H$3),'d_시나리오'!$H$3+SQRT(I1262*('d_시나리오'!$J$3-'d_시나리오'!$H$3)*('d_시나리오'!$I$3-'d_시나리오'!$H$3)),'d_시나리오'!$J$3-SQRT((1-I1262)*('d_시나리오'!$J$3-'d_시나리오'!$H$3)*('d_시나리오'!$J$3-'d_시나리오'!$I$3))))</f>
        <v/>
      </c>
      <c r="K1262">
        <f>RAND()</f>
        <v/>
      </c>
      <c r="L1262">
        <f>IF('d_시나리오'!$J$4='d_시나리오'!$H$4,'d_시나리오'!$I$4,IF(K1262&lt;('d_시나리오'!$I$4-'d_시나리오'!$H$4)/('d_시나리오'!$J$4-'d_시나리오'!$H$4),'d_시나리오'!$H$4+SQRT(K1262*('d_시나리오'!$J$4-'d_시나리오'!$H$4)*('d_시나리오'!$I$4-'d_시나리오'!$H$4)),'d_시나리오'!$J$4-SQRT((1-K1262)*('d_시나리오'!$J$4-'d_시나리오'!$H$4)*('d_시나리오'!$J$4-'d_시나리오'!$I$4))))</f>
        <v/>
      </c>
      <c r="M1262">
        <f>RAND()</f>
        <v/>
      </c>
      <c r="N1262">
        <f>IF('d_시나리오'!$J$5='d_시나리오'!$H$5,'d_시나리오'!$I$5,IF(M1262&lt;('d_시나리오'!$I$5-'d_시나리오'!$H$5)/('d_시나리오'!$J$5-'d_시나리오'!$H$5),'d_시나리오'!$H$5+SQRT(M1262*('d_시나리오'!$J$5-'d_시나리오'!$H$5)*('d_시나리오'!$I$5-'d_시나리오'!$H$5)),'d_시나리오'!$J$5-SQRT((1-M1262)*('d_시나리오'!$J$5-'d_시나리오'!$H$5)*('d_시나리오'!$J$5-'d_시나리오'!$I$5))))</f>
        <v/>
      </c>
      <c r="O1262">
        <f>RAND()</f>
        <v/>
      </c>
      <c r="P1262">
        <f>IF('d_시나리오'!$J$6='d_시나리오'!$H$6,'d_시나리오'!$I$6,IF(O1262&lt;('d_시나리오'!$I$6-'d_시나리오'!$H$6)/('d_시나리오'!$J$6-'d_시나리오'!$H$6),'d_시나리오'!$H$6+SQRT(O1262*('d_시나리오'!$J$6-'d_시나리오'!$H$6)*('d_시나리오'!$I$6-'d_시나리오'!$H$6)),'d_시나리오'!$J$6-SQRT((1-O1262)*('d_시나리오'!$J$6-'d_시나리오'!$H$6)*('d_시나리오'!$J$6-'d_시나리오'!$I$6))))</f>
        <v/>
      </c>
      <c r="Q1262">
        <f>INDEX('d_분포'!$B$2:$B$57,RANDBETWEEN(1,56))</f>
        <v/>
      </c>
      <c r="R1262">
        <f>BETAINV(RAND(),5,5)</f>
        <v/>
      </c>
      <c r="S1262">
        <f>'d_고정'!$B$1*'6_기대효과'!$H$7*('d_시나리오'!$I$7/'d_고정'!$B$2)*B1262</f>
        <v/>
      </c>
      <c r="T1262">
        <f>S1262*D1262</f>
        <v/>
      </c>
      <c r="U1262">
        <f>S1262*F1262*H1262</f>
        <v/>
      </c>
      <c r="V1262">
        <f>S1262*F1262*(H1262-1)</f>
        <v/>
      </c>
      <c r="W1262">
        <f>U1262*J1262</f>
        <v/>
      </c>
      <c r="X1262">
        <f>T1262+W1262</f>
        <v/>
      </c>
      <c r="Y1262">
        <f>(T1262*E1262+W1262*L1262)*(1-R1262-'d_고정'!$B$13)</f>
        <v/>
      </c>
      <c r="Z1262">
        <f>(U1262*N1262*Q1262+'d_고정'!$B$3*('6_기대효과'!$H$7/8)*Q1262*'d_고정'!$B$10*P1262*('6_기대효과'!$K$7/'d_고정'!$B$9))*(1-R1262)</f>
        <v/>
      </c>
      <c r="AA1262">
        <f>W1262*L1262*(1-R1262-'d_고정'!$B$13)+U1262*MAX(N1262-'d_고정'!$B$10*P1262*('6_기대효과'!$K$7/'d_고정'!$B$9),0)*Q1262*(1-R1262)</f>
        <v/>
      </c>
      <c r="AB1262">
        <f>Y1262+Z1262</f>
        <v/>
      </c>
      <c r="AC1262">
        <f>Y1262/('d_고정'!$B$5*'6_기대효과'!$H$7/8)/'d_고정'!$B$6</f>
        <v/>
      </c>
      <c r="AD1262">
        <f>Y1262/('d_고정'!$B$8*'6_기대효과'!$H$7/8)</f>
        <v/>
      </c>
    </row>
    <row r="1263">
      <c r="A1263">
        <f>RAND()</f>
        <v/>
      </c>
      <c r="B1263">
        <f>IF('d_시나리오'!$J$2='d_시나리오'!$H$2,'d_시나리오'!$I$2,IF(A1263&lt;('d_시나리오'!$I$2-'d_시나리오'!$H$2)/('d_시나리오'!$J$2-'d_시나리오'!$H$2),'d_시나리오'!$H$2+SQRT(A1263*('d_시나리오'!$J$2-'d_시나리오'!$H$2)*('d_시나리오'!$I$2-'d_시나리오'!$H$2)),'d_시나리오'!$J$2-SQRT((1-A1263)*('d_시나리오'!$J$2-'d_시나리오'!$H$2)*('d_시나리오'!$J$2-'d_시나리오'!$I$2))))</f>
        <v/>
      </c>
      <c r="C1263">
        <f>RAND()</f>
        <v/>
      </c>
      <c r="D1263">
        <f>BETAINV(RAND(),IF(C1263&lt;'d_고정'!$B$26,'d_고정'!$B$23,'d_고정'!$B$16)+1,'d_고정'!$B$17-IF(C1263&lt;'d_고정'!$B$26,'d_고정'!$B$23,'d_고정'!$B$16)+1)*('d_고정'!$B$14+('d_고정'!$B$15-'d_고정'!$B$14)*RAND())</f>
        <v/>
      </c>
      <c r="E1263">
        <f>INDEX('d_분포'!$A$2:$A$28,RANDBETWEEN(1,27))</f>
        <v/>
      </c>
      <c r="F1263">
        <f>INDEX('d_분포'!$C$2:$C$5,RANDBETWEEN(1,4))*(0.9+0.2*RAND())</f>
        <v/>
      </c>
      <c r="G1263">
        <f>RAND()</f>
        <v/>
      </c>
      <c r="H1263">
        <f>(F1263+(1-F1263)*('d_고정'!$B$22*BETAINV(RAND(),IF(G1263&lt;'d_고정'!$B$26,'d_고정'!$B$25,'d_고정'!$B$20)+1,'d_고정'!$B$21-IF(G1263&lt;'d_고정'!$B$26,'d_고정'!$B$25,'d_고정'!$B$20)+1)+(1-'d_고정'!$B$22)*BETAINV(RAND(),IF(G1263&lt;'d_고정'!$B$26,'d_고정'!$B$24,'d_고정'!$B$18)+1,'d_고정'!$B$19-IF(G1263&lt;'d_고정'!$B$26,'d_고정'!$B$24,'d_고정'!$B$18)+1))*('d_고정'!$B$14+('d_고정'!$B$15-'d_고정'!$B$14)*RAND()))/F1263</f>
        <v/>
      </c>
      <c r="I1263">
        <f>RAND()</f>
        <v/>
      </c>
      <c r="J1263">
        <f>IF('d_시나리오'!$J$3='d_시나리오'!$H$3,'d_시나리오'!$I$3,IF(I1263&lt;('d_시나리오'!$I$3-'d_시나리오'!$H$3)/('d_시나리오'!$J$3-'d_시나리오'!$H$3),'d_시나리오'!$H$3+SQRT(I1263*('d_시나리오'!$J$3-'d_시나리오'!$H$3)*('d_시나리오'!$I$3-'d_시나리오'!$H$3)),'d_시나리오'!$J$3-SQRT((1-I1263)*('d_시나리오'!$J$3-'d_시나리오'!$H$3)*('d_시나리오'!$J$3-'d_시나리오'!$I$3))))</f>
        <v/>
      </c>
      <c r="K1263">
        <f>RAND()</f>
        <v/>
      </c>
      <c r="L1263">
        <f>IF('d_시나리오'!$J$4='d_시나리오'!$H$4,'d_시나리오'!$I$4,IF(K1263&lt;('d_시나리오'!$I$4-'d_시나리오'!$H$4)/('d_시나리오'!$J$4-'d_시나리오'!$H$4),'d_시나리오'!$H$4+SQRT(K1263*('d_시나리오'!$J$4-'d_시나리오'!$H$4)*('d_시나리오'!$I$4-'d_시나리오'!$H$4)),'d_시나리오'!$J$4-SQRT((1-K1263)*('d_시나리오'!$J$4-'d_시나리오'!$H$4)*('d_시나리오'!$J$4-'d_시나리오'!$I$4))))</f>
        <v/>
      </c>
      <c r="M1263">
        <f>RAND()</f>
        <v/>
      </c>
      <c r="N1263">
        <f>IF('d_시나리오'!$J$5='d_시나리오'!$H$5,'d_시나리오'!$I$5,IF(M1263&lt;('d_시나리오'!$I$5-'d_시나리오'!$H$5)/('d_시나리오'!$J$5-'d_시나리오'!$H$5),'d_시나리오'!$H$5+SQRT(M1263*('d_시나리오'!$J$5-'d_시나리오'!$H$5)*('d_시나리오'!$I$5-'d_시나리오'!$H$5)),'d_시나리오'!$J$5-SQRT((1-M1263)*('d_시나리오'!$J$5-'d_시나리오'!$H$5)*('d_시나리오'!$J$5-'d_시나리오'!$I$5))))</f>
        <v/>
      </c>
      <c r="O1263">
        <f>RAND()</f>
        <v/>
      </c>
      <c r="P1263">
        <f>IF('d_시나리오'!$J$6='d_시나리오'!$H$6,'d_시나리오'!$I$6,IF(O1263&lt;('d_시나리오'!$I$6-'d_시나리오'!$H$6)/('d_시나리오'!$J$6-'d_시나리오'!$H$6),'d_시나리오'!$H$6+SQRT(O1263*('d_시나리오'!$J$6-'d_시나리오'!$H$6)*('d_시나리오'!$I$6-'d_시나리오'!$H$6)),'d_시나리오'!$J$6-SQRT((1-O1263)*('d_시나리오'!$J$6-'d_시나리오'!$H$6)*('d_시나리오'!$J$6-'d_시나리오'!$I$6))))</f>
        <v/>
      </c>
      <c r="Q1263">
        <f>INDEX('d_분포'!$B$2:$B$57,RANDBETWEEN(1,56))</f>
        <v/>
      </c>
      <c r="R1263">
        <f>BETAINV(RAND(),5,5)</f>
        <v/>
      </c>
      <c r="S1263">
        <f>'d_고정'!$B$1*'6_기대효과'!$H$7*('d_시나리오'!$I$7/'d_고정'!$B$2)*B1263</f>
        <v/>
      </c>
      <c r="T1263">
        <f>S1263*D1263</f>
        <v/>
      </c>
      <c r="U1263">
        <f>S1263*F1263*H1263</f>
        <v/>
      </c>
      <c r="V1263">
        <f>S1263*F1263*(H1263-1)</f>
        <v/>
      </c>
      <c r="W1263">
        <f>U1263*J1263</f>
        <v/>
      </c>
      <c r="X1263">
        <f>T1263+W1263</f>
        <v/>
      </c>
      <c r="Y1263">
        <f>(T1263*E1263+W1263*L1263)*(1-R1263-'d_고정'!$B$13)</f>
        <v/>
      </c>
      <c r="Z1263">
        <f>(U1263*N1263*Q1263+'d_고정'!$B$3*('6_기대효과'!$H$7/8)*Q1263*'d_고정'!$B$10*P1263*('6_기대효과'!$K$7/'d_고정'!$B$9))*(1-R1263)</f>
        <v/>
      </c>
      <c r="AA1263">
        <f>W1263*L1263*(1-R1263-'d_고정'!$B$13)+U1263*MAX(N1263-'d_고정'!$B$10*P1263*('6_기대효과'!$K$7/'d_고정'!$B$9),0)*Q1263*(1-R1263)</f>
        <v/>
      </c>
      <c r="AB1263">
        <f>Y1263+Z1263</f>
        <v/>
      </c>
      <c r="AC1263">
        <f>Y1263/('d_고정'!$B$5*'6_기대효과'!$H$7/8)/'d_고정'!$B$6</f>
        <v/>
      </c>
      <c r="AD1263">
        <f>Y1263/('d_고정'!$B$8*'6_기대효과'!$H$7/8)</f>
        <v/>
      </c>
    </row>
    <row r="1264">
      <c r="A1264">
        <f>RAND()</f>
        <v/>
      </c>
      <c r="B1264">
        <f>IF('d_시나리오'!$J$2='d_시나리오'!$H$2,'d_시나리오'!$I$2,IF(A1264&lt;('d_시나리오'!$I$2-'d_시나리오'!$H$2)/('d_시나리오'!$J$2-'d_시나리오'!$H$2),'d_시나리오'!$H$2+SQRT(A1264*('d_시나리오'!$J$2-'d_시나리오'!$H$2)*('d_시나리오'!$I$2-'d_시나리오'!$H$2)),'d_시나리오'!$J$2-SQRT((1-A1264)*('d_시나리오'!$J$2-'d_시나리오'!$H$2)*('d_시나리오'!$J$2-'d_시나리오'!$I$2))))</f>
        <v/>
      </c>
      <c r="C1264">
        <f>RAND()</f>
        <v/>
      </c>
      <c r="D1264">
        <f>BETAINV(RAND(),IF(C1264&lt;'d_고정'!$B$26,'d_고정'!$B$23,'d_고정'!$B$16)+1,'d_고정'!$B$17-IF(C1264&lt;'d_고정'!$B$26,'d_고정'!$B$23,'d_고정'!$B$16)+1)*('d_고정'!$B$14+('d_고정'!$B$15-'d_고정'!$B$14)*RAND())</f>
        <v/>
      </c>
      <c r="E1264">
        <f>INDEX('d_분포'!$A$2:$A$28,RANDBETWEEN(1,27))</f>
        <v/>
      </c>
      <c r="F1264">
        <f>INDEX('d_분포'!$C$2:$C$5,RANDBETWEEN(1,4))*(0.9+0.2*RAND())</f>
        <v/>
      </c>
      <c r="G1264">
        <f>RAND()</f>
        <v/>
      </c>
      <c r="H1264">
        <f>(F1264+(1-F1264)*('d_고정'!$B$22*BETAINV(RAND(),IF(G1264&lt;'d_고정'!$B$26,'d_고정'!$B$25,'d_고정'!$B$20)+1,'d_고정'!$B$21-IF(G1264&lt;'d_고정'!$B$26,'d_고정'!$B$25,'d_고정'!$B$20)+1)+(1-'d_고정'!$B$22)*BETAINV(RAND(),IF(G1264&lt;'d_고정'!$B$26,'d_고정'!$B$24,'d_고정'!$B$18)+1,'d_고정'!$B$19-IF(G1264&lt;'d_고정'!$B$26,'d_고정'!$B$24,'d_고정'!$B$18)+1))*('d_고정'!$B$14+('d_고정'!$B$15-'d_고정'!$B$14)*RAND()))/F1264</f>
        <v/>
      </c>
      <c r="I1264">
        <f>RAND()</f>
        <v/>
      </c>
      <c r="J1264">
        <f>IF('d_시나리오'!$J$3='d_시나리오'!$H$3,'d_시나리오'!$I$3,IF(I1264&lt;('d_시나리오'!$I$3-'d_시나리오'!$H$3)/('d_시나리오'!$J$3-'d_시나리오'!$H$3),'d_시나리오'!$H$3+SQRT(I1264*('d_시나리오'!$J$3-'d_시나리오'!$H$3)*('d_시나리오'!$I$3-'d_시나리오'!$H$3)),'d_시나리오'!$J$3-SQRT((1-I1264)*('d_시나리오'!$J$3-'d_시나리오'!$H$3)*('d_시나리오'!$J$3-'d_시나리오'!$I$3))))</f>
        <v/>
      </c>
      <c r="K1264">
        <f>RAND()</f>
        <v/>
      </c>
      <c r="L1264">
        <f>IF('d_시나리오'!$J$4='d_시나리오'!$H$4,'d_시나리오'!$I$4,IF(K1264&lt;('d_시나리오'!$I$4-'d_시나리오'!$H$4)/('d_시나리오'!$J$4-'d_시나리오'!$H$4),'d_시나리오'!$H$4+SQRT(K1264*('d_시나리오'!$J$4-'d_시나리오'!$H$4)*('d_시나리오'!$I$4-'d_시나리오'!$H$4)),'d_시나리오'!$J$4-SQRT((1-K1264)*('d_시나리오'!$J$4-'d_시나리오'!$H$4)*('d_시나리오'!$J$4-'d_시나리오'!$I$4))))</f>
        <v/>
      </c>
      <c r="M1264">
        <f>RAND()</f>
        <v/>
      </c>
      <c r="N1264">
        <f>IF('d_시나리오'!$J$5='d_시나리오'!$H$5,'d_시나리오'!$I$5,IF(M1264&lt;('d_시나리오'!$I$5-'d_시나리오'!$H$5)/('d_시나리오'!$J$5-'d_시나리오'!$H$5),'d_시나리오'!$H$5+SQRT(M1264*('d_시나리오'!$J$5-'d_시나리오'!$H$5)*('d_시나리오'!$I$5-'d_시나리오'!$H$5)),'d_시나리오'!$J$5-SQRT((1-M1264)*('d_시나리오'!$J$5-'d_시나리오'!$H$5)*('d_시나리오'!$J$5-'d_시나리오'!$I$5))))</f>
        <v/>
      </c>
      <c r="O1264">
        <f>RAND()</f>
        <v/>
      </c>
      <c r="P1264">
        <f>IF('d_시나리오'!$J$6='d_시나리오'!$H$6,'d_시나리오'!$I$6,IF(O1264&lt;('d_시나리오'!$I$6-'d_시나리오'!$H$6)/('d_시나리오'!$J$6-'d_시나리오'!$H$6),'d_시나리오'!$H$6+SQRT(O1264*('d_시나리오'!$J$6-'d_시나리오'!$H$6)*('d_시나리오'!$I$6-'d_시나리오'!$H$6)),'d_시나리오'!$J$6-SQRT((1-O1264)*('d_시나리오'!$J$6-'d_시나리오'!$H$6)*('d_시나리오'!$J$6-'d_시나리오'!$I$6))))</f>
        <v/>
      </c>
      <c r="Q1264">
        <f>INDEX('d_분포'!$B$2:$B$57,RANDBETWEEN(1,56))</f>
        <v/>
      </c>
      <c r="R1264">
        <f>BETAINV(RAND(),5,5)</f>
        <v/>
      </c>
      <c r="S1264">
        <f>'d_고정'!$B$1*'6_기대효과'!$H$7*('d_시나리오'!$I$7/'d_고정'!$B$2)*B1264</f>
        <v/>
      </c>
      <c r="T1264">
        <f>S1264*D1264</f>
        <v/>
      </c>
      <c r="U1264">
        <f>S1264*F1264*H1264</f>
        <v/>
      </c>
      <c r="V1264">
        <f>S1264*F1264*(H1264-1)</f>
        <v/>
      </c>
      <c r="W1264">
        <f>U1264*J1264</f>
        <v/>
      </c>
      <c r="X1264">
        <f>T1264+W1264</f>
        <v/>
      </c>
      <c r="Y1264">
        <f>(T1264*E1264+W1264*L1264)*(1-R1264-'d_고정'!$B$13)</f>
        <v/>
      </c>
      <c r="Z1264">
        <f>(U1264*N1264*Q1264+'d_고정'!$B$3*('6_기대효과'!$H$7/8)*Q1264*'d_고정'!$B$10*P1264*('6_기대효과'!$K$7/'d_고정'!$B$9))*(1-R1264)</f>
        <v/>
      </c>
      <c r="AA1264">
        <f>W1264*L1264*(1-R1264-'d_고정'!$B$13)+U1264*MAX(N1264-'d_고정'!$B$10*P1264*('6_기대효과'!$K$7/'d_고정'!$B$9),0)*Q1264*(1-R1264)</f>
        <v/>
      </c>
      <c r="AB1264">
        <f>Y1264+Z1264</f>
        <v/>
      </c>
      <c r="AC1264">
        <f>Y1264/('d_고정'!$B$5*'6_기대효과'!$H$7/8)/'d_고정'!$B$6</f>
        <v/>
      </c>
      <c r="AD1264">
        <f>Y1264/('d_고정'!$B$8*'6_기대효과'!$H$7/8)</f>
        <v/>
      </c>
    </row>
    <row r="1265">
      <c r="A1265">
        <f>RAND()</f>
        <v/>
      </c>
      <c r="B1265">
        <f>IF('d_시나리오'!$J$2='d_시나리오'!$H$2,'d_시나리오'!$I$2,IF(A1265&lt;('d_시나리오'!$I$2-'d_시나리오'!$H$2)/('d_시나리오'!$J$2-'d_시나리오'!$H$2),'d_시나리오'!$H$2+SQRT(A1265*('d_시나리오'!$J$2-'d_시나리오'!$H$2)*('d_시나리오'!$I$2-'d_시나리오'!$H$2)),'d_시나리오'!$J$2-SQRT((1-A1265)*('d_시나리오'!$J$2-'d_시나리오'!$H$2)*('d_시나리오'!$J$2-'d_시나리오'!$I$2))))</f>
        <v/>
      </c>
      <c r="C1265">
        <f>RAND()</f>
        <v/>
      </c>
      <c r="D1265">
        <f>BETAINV(RAND(),IF(C1265&lt;'d_고정'!$B$26,'d_고정'!$B$23,'d_고정'!$B$16)+1,'d_고정'!$B$17-IF(C1265&lt;'d_고정'!$B$26,'d_고정'!$B$23,'d_고정'!$B$16)+1)*('d_고정'!$B$14+('d_고정'!$B$15-'d_고정'!$B$14)*RAND())</f>
        <v/>
      </c>
      <c r="E1265">
        <f>INDEX('d_분포'!$A$2:$A$28,RANDBETWEEN(1,27))</f>
        <v/>
      </c>
      <c r="F1265">
        <f>INDEX('d_분포'!$C$2:$C$5,RANDBETWEEN(1,4))*(0.9+0.2*RAND())</f>
        <v/>
      </c>
      <c r="G1265">
        <f>RAND()</f>
        <v/>
      </c>
      <c r="H1265">
        <f>(F1265+(1-F1265)*('d_고정'!$B$22*BETAINV(RAND(),IF(G1265&lt;'d_고정'!$B$26,'d_고정'!$B$25,'d_고정'!$B$20)+1,'d_고정'!$B$21-IF(G1265&lt;'d_고정'!$B$26,'d_고정'!$B$25,'d_고정'!$B$20)+1)+(1-'d_고정'!$B$22)*BETAINV(RAND(),IF(G1265&lt;'d_고정'!$B$26,'d_고정'!$B$24,'d_고정'!$B$18)+1,'d_고정'!$B$19-IF(G1265&lt;'d_고정'!$B$26,'d_고정'!$B$24,'d_고정'!$B$18)+1))*('d_고정'!$B$14+('d_고정'!$B$15-'d_고정'!$B$14)*RAND()))/F1265</f>
        <v/>
      </c>
      <c r="I1265">
        <f>RAND()</f>
        <v/>
      </c>
      <c r="J1265">
        <f>IF('d_시나리오'!$J$3='d_시나리오'!$H$3,'d_시나리오'!$I$3,IF(I1265&lt;('d_시나리오'!$I$3-'d_시나리오'!$H$3)/('d_시나리오'!$J$3-'d_시나리오'!$H$3),'d_시나리오'!$H$3+SQRT(I1265*('d_시나리오'!$J$3-'d_시나리오'!$H$3)*('d_시나리오'!$I$3-'d_시나리오'!$H$3)),'d_시나리오'!$J$3-SQRT((1-I1265)*('d_시나리오'!$J$3-'d_시나리오'!$H$3)*('d_시나리오'!$J$3-'d_시나리오'!$I$3))))</f>
        <v/>
      </c>
      <c r="K1265">
        <f>RAND()</f>
        <v/>
      </c>
      <c r="L1265">
        <f>IF('d_시나리오'!$J$4='d_시나리오'!$H$4,'d_시나리오'!$I$4,IF(K1265&lt;('d_시나리오'!$I$4-'d_시나리오'!$H$4)/('d_시나리오'!$J$4-'d_시나리오'!$H$4),'d_시나리오'!$H$4+SQRT(K1265*('d_시나리오'!$J$4-'d_시나리오'!$H$4)*('d_시나리오'!$I$4-'d_시나리오'!$H$4)),'d_시나리오'!$J$4-SQRT((1-K1265)*('d_시나리오'!$J$4-'d_시나리오'!$H$4)*('d_시나리오'!$J$4-'d_시나리오'!$I$4))))</f>
        <v/>
      </c>
      <c r="M1265">
        <f>RAND()</f>
        <v/>
      </c>
      <c r="N1265">
        <f>IF('d_시나리오'!$J$5='d_시나리오'!$H$5,'d_시나리오'!$I$5,IF(M1265&lt;('d_시나리오'!$I$5-'d_시나리오'!$H$5)/('d_시나리오'!$J$5-'d_시나리오'!$H$5),'d_시나리오'!$H$5+SQRT(M1265*('d_시나리오'!$J$5-'d_시나리오'!$H$5)*('d_시나리오'!$I$5-'d_시나리오'!$H$5)),'d_시나리오'!$J$5-SQRT((1-M1265)*('d_시나리오'!$J$5-'d_시나리오'!$H$5)*('d_시나리오'!$J$5-'d_시나리오'!$I$5))))</f>
        <v/>
      </c>
      <c r="O1265">
        <f>RAND()</f>
        <v/>
      </c>
      <c r="P1265">
        <f>IF('d_시나리오'!$J$6='d_시나리오'!$H$6,'d_시나리오'!$I$6,IF(O1265&lt;('d_시나리오'!$I$6-'d_시나리오'!$H$6)/('d_시나리오'!$J$6-'d_시나리오'!$H$6),'d_시나리오'!$H$6+SQRT(O1265*('d_시나리오'!$J$6-'d_시나리오'!$H$6)*('d_시나리오'!$I$6-'d_시나리오'!$H$6)),'d_시나리오'!$J$6-SQRT((1-O1265)*('d_시나리오'!$J$6-'d_시나리오'!$H$6)*('d_시나리오'!$J$6-'d_시나리오'!$I$6))))</f>
        <v/>
      </c>
      <c r="Q1265">
        <f>INDEX('d_분포'!$B$2:$B$57,RANDBETWEEN(1,56))</f>
        <v/>
      </c>
      <c r="R1265">
        <f>BETAINV(RAND(),5,5)</f>
        <v/>
      </c>
      <c r="S1265">
        <f>'d_고정'!$B$1*'6_기대효과'!$H$7*('d_시나리오'!$I$7/'d_고정'!$B$2)*B1265</f>
        <v/>
      </c>
      <c r="T1265">
        <f>S1265*D1265</f>
        <v/>
      </c>
      <c r="U1265">
        <f>S1265*F1265*H1265</f>
        <v/>
      </c>
      <c r="V1265">
        <f>S1265*F1265*(H1265-1)</f>
        <v/>
      </c>
      <c r="W1265">
        <f>U1265*J1265</f>
        <v/>
      </c>
      <c r="X1265">
        <f>T1265+W1265</f>
        <v/>
      </c>
      <c r="Y1265">
        <f>(T1265*E1265+W1265*L1265)*(1-R1265-'d_고정'!$B$13)</f>
        <v/>
      </c>
      <c r="Z1265">
        <f>(U1265*N1265*Q1265+'d_고정'!$B$3*('6_기대효과'!$H$7/8)*Q1265*'d_고정'!$B$10*P1265*('6_기대효과'!$K$7/'d_고정'!$B$9))*(1-R1265)</f>
        <v/>
      </c>
      <c r="AA1265">
        <f>W1265*L1265*(1-R1265-'d_고정'!$B$13)+U1265*MAX(N1265-'d_고정'!$B$10*P1265*('6_기대효과'!$K$7/'d_고정'!$B$9),0)*Q1265*(1-R1265)</f>
        <v/>
      </c>
      <c r="AB1265">
        <f>Y1265+Z1265</f>
        <v/>
      </c>
      <c r="AC1265">
        <f>Y1265/('d_고정'!$B$5*'6_기대효과'!$H$7/8)/'d_고정'!$B$6</f>
        <v/>
      </c>
      <c r="AD1265">
        <f>Y1265/('d_고정'!$B$8*'6_기대효과'!$H$7/8)</f>
        <v/>
      </c>
    </row>
    <row r="1266">
      <c r="A1266">
        <f>RAND()</f>
        <v/>
      </c>
      <c r="B1266">
        <f>IF('d_시나리오'!$J$2='d_시나리오'!$H$2,'d_시나리오'!$I$2,IF(A1266&lt;('d_시나리오'!$I$2-'d_시나리오'!$H$2)/('d_시나리오'!$J$2-'d_시나리오'!$H$2),'d_시나리오'!$H$2+SQRT(A1266*('d_시나리오'!$J$2-'d_시나리오'!$H$2)*('d_시나리오'!$I$2-'d_시나리오'!$H$2)),'d_시나리오'!$J$2-SQRT((1-A1266)*('d_시나리오'!$J$2-'d_시나리오'!$H$2)*('d_시나리오'!$J$2-'d_시나리오'!$I$2))))</f>
        <v/>
      </c>
      <c r="C1266">
        <f>RAND()</f>
        <v/>
      </c>
      <c r="D1266">
        <f>BETAINV(RAND(),IF(C1266&lt;'d_고정'!$B$26,'d_고정'!$B$23,'d_고정'!$B$16)+1,'d_고정'!$B$17-IF(C1266&lt;'d_고정'!$B$26,'d_고정'!$B$23,'d_고정'!$B$16)+1)*('d_고정'!$B$14+('d_고정'!$B$15-'d_고정'!$B$14)*RAND())</f>
        <v/>
      </c>
      <c r="E1266">
        <f>INDEX('d_분포'!$A$2:$A$28,RANDBETWEEN(1,27))</f>
        <v/>
      </c>
      <c r="F1266">
        <f>INDEX('d_분포'!$C$2:$C$5,RANDBETWEEN(1,4))*(0.9+0.2*RAND())</f>
        <v/>
      </c>
      <c r="G1266">
        <f>RAND()</f>
        <v/>
      </c>
      <c r="H1266">
        <f>(F1266+(1-F1266)*('d_고정'!$B$22*BETAINV(RAND(),IF(G1266&lt;'d_고정'!$B$26,'d_고정'!$B$25,'d_고정'!$B$20)+1,'d_고정'!$B$21-IF(G1266&lt;'d_고정'!$B$26,'d_고정'!$B$25,'d_고정'!$B$20)+1)+(1-'d_고정'!$B$22)*BETAINV(RAND(),IF(G1266&lt;'d_고정'!$B$26,'d_고정'!$B$24,'d_고정'!$B$18)+1,'d_고정'!$B$19-IF(G1266&lt;'d_고정'!$B$26,'d_고정'!$B$24,'d_고정'!$B$18)+1))*('d_고정'!$B$14+('d_고정'!$B$15-'d_고정'!$B$14)*RAND()))/F1266</f>
        <v/>
      </c>
      <c r="I1266">
        <f>RAND()</f>
        <v/>
      </c>
      <c r="J1266">
        <f>IF('d_시나리오'!$J$3='d_시나리오'!$H$3,'d_시나리오'!$I$3,IF(I1266&lt;('d_시나리오'!$I$3-'d_시나리오'!$H$3)/('d_시나리오'!$J$3-'d_시나리오'!$H$3),'d_시나리오'!$H$3+SQRT(I1266*('d_시나리오'!$J$3-'d_시나리오'!$H$3)*('d_시나리오'!$I$3-'d_시나리오'!$H$3)),'d_시나리오'!$J$3-SQRT((1-I1266)*('d_시나리오'!$J$3-'d_시나리오'!$H$3)*('d_시나리오'!$J$3-'d_시나리오'!$I$3))))</f>
        <v/>
      </c>
      <c r="K1266">
        <f>RAND()</f>
        <v/>
      </c>
      <c r="L1266">
        <f>IF('d_시나리오'!$J$4='d_시나리오'!$H$4,'d_시나리오'!$I$4,IF(K1266&lt;('d_시나리오'!$I$4-'d_시나리오'!$H$4)/('d_시나리오'!$J$4-'d_시나리오'!$H$4),'d_시나리오'!$H$4+SQRT(K1266*('d_시나리오'!$J$4-'d_시나리오'!$H$4)*('d_시나리오'!$I$4-'d_시나리오'!$H$4)),'d_시나리오'!$J$4-SQRT((1-K1266)*('d_시나리오'!$J$4-'d_시나리오'!$H$4)*('d_시나리오'!$J$4-'d_시나리오'!$I$4))))</f>
        <v/>
      </c>
      <c r="M1266">
        <f>RAND()</f>
        <v/>
      </c>
      <c r="N1266">
        <f>IF('d_시나리오'!$J$5='d_시나리오'!$H$5,'d_시나리오'!$I$5,IF(M1266&lt;('d_시나리오'!$I$5-'d_시나리오'!$H$5)/('d_시나리오'!$J$5-'d_시나리오'!$H$5),'d_시나리오'!$H$5+SQRT(M1266*('d_시나리오'!$J$5-'d_시나리오'!$H$5)*('d_시나리오'!$I$5-'d_시나리오'!$H$5)),'d_시나리오'!$J$5-SQRT((1-M1266)*('d_시나리오'!$J$5-'d_시나리오'!$H$5)*('d_시나리오'!$J$5-'d_시나리오'!$I$5))))</f>
        <v/>
      </c>
      <c r="O1266">
        <f>RAND()</f>
        <v/>
      </c>
      <c r="P1266">
        <f>IF('d_시나리오'!$J$6='d_시나리오'!$H$6,'d_시나리오'!$I$6,IF(O1266&lt;('d_시나리오'!$I$6-'d_시나리오'!$H$6)/('d_시나리오'!$J$6-'d_시나리오'!$H$6),'d_시나리오'!$H$6+SQRT(O1266*('d_시나리오'!$J$6-'d_시나리오'!$H$6)*('d_시나리오'!$I$6-'d_시나리오'!$H$6)),'d_시나리오'!$J$6-SQRT((1-O1266)*('d_시나리오'!$J$6-'d_시나리오'!$H$6)*('d_시나리오'!$J$6-'d_시나리오'!$I$6))))</f>
        <v/>
      </c>
      <c r="Q1266">
        <f>INDEX('d_분포'!$B$2:$B$57,RANDBETWEEN(1,56))</f>
        <v/>
      </c>
      <c r="R1266">
        <f>BETAINV(RAND(),5,5)</f>
        <v/>
      </c>
      <c r="S1266">
        <f>'d_고정'!$B$1*'6_기대효과'!$H$7*('d_시나리오'!$I$7/'d_고정'!$B$2)*B1266</f>
        <v/>
      </c>
      <c r="T1266">
        <f>S1266*D1266</f>
        <v/>
      </c>
      <c r="U1266">
        <f>S1266*F1266*H1266</f>
        <v/>
      </c>
      <c r="V1266">
        <f>S1266*F1266*(H1266-1)</f>
        <v/>
      </c>
      <c r="W1266">
        <f>U1266*J1266</f>
        <v/>
      </c>
      <c r="X1266">
        <f>T1266+W1266</f>
        <v/>
      </c>
      <c r="Y1266">
        <f>(T1266*E1266+W1266*L1266)*(1-R1266-'d_고정'!$B$13)</f>
        <v/>
      </c>
      <c r="Z1266">
        <f>(U1266*N1266*Q1266+'d_고정'!$B$3*('6_기대효과'!$H$7/8)*Q1266*'d_고정'!$B$10*P1266*('6_기대효과'!$K$7/'d_고정'!$B$9))*(1-R1266)</f>
        <v/>
      </c>
      <c r="AA1266">
        <f>W1266*L1266*(1-R1266-'d_고정'!$B$13)+U1266*MAX(N1266-'d_고정'!$B$10*P1266*('6_기대효과'!$K$7/'d_고정'!$B$9),0)*Q1266*(1-R1266)</f>
        <v/>
      </c>
      <c r="AB1266">
        <f>Y1266+Z1266</f>
        <v/>
      </c>
      <c r="AC1266">
        <f>Y1266/('d_고정'!$B$5*'6_기대효과'!$H$7/8)/'d_고정'!$B$6</f>
        <v/>
      </c>
      <c r="AD1266">
        <f>Y1266/('d_고정'!$B$8*'6_기대효과'!$H$7/8)</f>
        <v/>
      </c>
    </row>
    <row r="1267">
      <c r="A1267">
        <f>RAND()</f>
        <v/>
      </c>
      <c r="B1267">
        <f>IF('d_시나리오'!$J$2='d_시나리오'!$H$2,'d_시나리오'!$I$2,IF(A1267&lt;('d_시나리오'!$I$2-'d_시나리오'!$H$2)/('d_시나리오'!$J$2-'d_시나리오'!$H$2),'d_시나리오'!$H$2+SQRT(A1267*('d_시나리오'!$J$2-'d_시나리오'!$H$2)*('d_시나리오'!$I$2-'d_시나리오'!$H$2)),'d_시나리오'!$J$2-SQRT((1-A1267)*('d_시나리오'!$J$2-'d_시나리오'!$H$2)*('d_시나리오'!$J$2-'d_시나리오'!$I$2))))</f>
        <v/>
      </c>
      <c r="C1267">
        <f>RAND()</f>
        <v/>
      </c>
      <c r="D1267">
        <f>BETAINV(RAND(),IF(C1267&lt;'d_고정'!$B$26,'d_고정'!$B$23,'d_고정'!$B$16)+1,'d_고정'!$B$17-IF(C1267&lt;'d_고정'!$B$26,'d_고정'!$B$23,'d_고정'!$B$16)+1)*('d_고정'!$B$14+('d_고정'!$B$15-'d_고정'!$B$14)*RAND())</f>
        <v/>
      </c>
      <c r="E1267">
        <f>INDEX('d_분포'!$A$2:$A$28,RANDBETWEEN(1,27))</f>
        <v/>
      </c>
      <c r="F1267">
        <f>INDEX('d_분포'!$C$2:$C$5,RANDBETWEEN(1,4))*(0.9+0.2*RAND())</f>
        <v/>
      </c>
      <c r="G1267">
        <f>RAND()</f>
        <v/>
      </c>
      <c r="H1267">
        <f>(F1267+(1-F1267)*('d_고정'!$B$22*BETAINV(RAND(),IF(G1267&lt;'d_고정'!$B$26,'d_고정'!$B$25,'d_고정'!$B$20)+1,'d_고정'!$B$21-IF(G1267&lt;'d_고정'!$B$26,'d_고정'!$B$25,'d_고정'!$B$20)+1)+(1-'d_고정'!$B$22)*BETAINV(RAND(),IF(G1267&lt;'d_고정'!$B$26,'d_고정'!$B$24,'d_고정'!$B$18)+1,'d_고정'!$B$19-IF(G1267&lt;'d_고정'!$B$26,'d_고정'!$B$24,'d_고정'!$B$18)+1))*('d_고정'!$B$14+('d_고정'!$B$15-'d_고정'!$B$14)*RAND()))/F1267</f>
        <v/>
      </c>
      <c r="I1267">
        <f>RAND()</f>
        <v/>
      </c>
      <c r="J1267">
        <f>IF('d_시나리오'!$J$3='d_시나리오'!$H$3,'d_시나리오'!$I$3,IF(I1267&lt;('d_시나리오'!$I$3-'d_시나리오'!$H$3)/('d_시나리오'!$J$3-'d_시나리오'!$H$3),'d_시나리오'!$H$3+SQRT(I1267*('d_시나리오'!$J$3-'d_시나리오'!$H$3)*('d_시나리오'!$I$3-'d_시나리오'!$H$3)),'d_시나리오'!$J$3-SQRT((1-I1267)*('d_시나리오'!$J$3-'d_시나리오'!$H$3)*('d_시나리오'!$J$3-'d_시나리오'!$I$3))))</f>
        <v/>
      </c>
      <c r="K1267">
        <f>RAND()</f>
        <v/>
      </c>
      <c r="L1267">
        <f>IF('d_시나리오'!$J$4='d_시나리오'!$H$4,'d_시나리오'!$I$4,IF(K1267&lt;('d_시나리오'!$I$4-'d_시나리오'!$H$4)/('d_시나리오'!$J$4-'d_시나리오'!$H$4),'d_시나리오'!$H$4+SQRT(K1267*('d_시나리오'!$J$4-'d_시나리오'!$H$4)*('d_시나리오'!$I$4-'d_시나리오'!$H$4)),'d_시나리오'!$J$4-SQRT((1-K1267)*('d_시나리오'!$J$4-'d_시나리오'!$H$4)*('d_시나리오'!$J$4-'d_시나리오'!$I$4))))</f>
        <v/>
      </c>
      <c r="M1267">
        <f>RAND()</f>
        <v/>
      </c>
      <c r="N1267">
        <f>IF('d_시나리오'!$J$5='d_시나리오'!$H$5,'d_시나리오'!$I$5,IF(M1267&lt;('d_시나리오'!$I$5-'d_시나리오'!$H$5)/('d_시나리오'!$J$5-'d_시나리오'!$H$5),'d_시나리오'!$H$5+SQRT(M1267*('d_시나리오'!$J$5-'d_시나리오'!$H$5)*('d_시나리오'!$I$5-'d_시나리오'!$H$5)),'d_시나리오'!$J$5-SQRT((1-M1267)*('d_시나리오'!$J$5-'d_시나리오'!$H$5)*('d_시나리오'!$J$5-'d_시나리오'!$I$5))))</f>
        <v/>
      </c>
      <c r="O1267">
        <f>RAND()</f>
        <v/>
      </c>
      <c r="P1267">
        <f>IF('d_시나리오'!$J$6='d_시나리오'!$H$6,'d_시나리오'!$I$6,IF(O1267&lt;('d_시나리오'!$I$6-'d_시나리오'!$H$6)/('d_시나리오'!$J$6-'d_시나리오'!$H$6),'d_시나리오'!$H$6+SQRT(O1267*('d_시나리오'!$J$6-'d_시나리오'!$H$6)*('d_시나리오'!$I$6-'d_시나리오'!$H$6)),'d_시나리오'!$J$6-SQRT((1-O1267)*('d_시나리오'!$J$6-'d_시나리오'!$H$6)*('d_시나리오'!$J$6-'d_시나리오'!$I$6))))</f>
        <v/>
      </c>
      <c r="Q1267">
        <f>INDEX('d_분포'!$B$2:$B$57,RANDBETWEEN(1,56))</f>
        <v/>
      </c>
      <c r="R1267">
        <f>BETAINV(RAND(),5,5)</f>
        <v/>
      </c>
      <c r="S1267">
        <f>'d_고정'!$B$1*'6_기대효과'!$H$7*('d_시나리오'!$I$7/'d_고정'!$B$2)*B1267</f>
        <v/>
      </c>
      <c r="T1267">
        <f>S1267*D1267</f>
        <v/>
      </c>
      <c r="U1267">
        <f>S1267*F1267*H1267</f>
        <v/>
      </c>
      <c r="V1267">
        <f>S1267*F1267*(H1267-1)</f>
        <v/>
      </c>
      <c r="W1267">
        <f>U1267*J1267</f>
        <v/>
      </c>
      <c r="X1267">
        <f>T1267+W1267</f>
        <v/>
      </c>
      <c r="Y1267">
        <f>(T1267*E1267+W1267*L1267)*(1-R1267-'d_고정'!$B$13)</f>
        <v/>
      </c>
      <c r="Z1267">
        <f>(U1267*N1267*Q1267+'d_고정'!$B$3*('6_기대효과'!$H$7/8)*Q1267*'d_고정'!$B$10*P1267*('6_기대효과'!$K$7/'d_고정'!$B$9))*(1-R1267)</f>
        <v/>
      </c>
      <c r="AA1267">
        <f>W1267*L1267*(1-R1267-'d_고정'!$B$13)+U1267*MAX(N1267-'d_고정'!$B$10*P1267*('6_기대효과'!$K$7/'d_고정'!$B$9),0)*Q1267*(1-R1267)</f>
        <v/>
      </c>
      <c r="AB1267">
        <f>Y1267+Z1267</f>
        <v/>
      </c>
      <c r="AC1267">
        <f>Y1267/('d_고정'!$B$5*'6_기대효과'!$H$7/8)/'d_고정'!$B$6</f>
        <v/>
      </c>
      <c r="AD1267">
        <f>Y1267/('d_고정'!$B$8*'6_기대효과'!$H$7/8)</f>
        <v/>
      </c>
    </row>
    <row r="1268">
      <c r="A1268">
        <f>RAND()</f>
        <v/>
      </c>
      <c r="B1268">
        <f>IF('d_시나리오'!$J$2='d_시나리오'!$H$2,'d_시나리오'!$I$2,IF(A1268&lt;('d_시나리오'!$I$2-'d_시나리오'!$H$2)/('d_시나리오'!$J$2-'d_시나리오'!$H$2),'d_시나리오'!$H$2+SQRT(A1268*('d_시나리오'!$J$2-'d_시나리오'!$H$2)*('d_시나리오'!$I$2-'d_시나리오'!$H$2)),'d_시나리오'!$J$2-SQRT((1-A1268)*('d_시나리오'!$J$2-'d_시나리오'!$H$2)*('d_시나리오'!$J$2-'d_시나리오'!$I$2))))</f>
        <v/>
      </c>
      <c r="C1268">
        <f>RAND()</f>
        <v/>
      </c>
      <c r="D1268">
        <f>BETAINV(RAND(),IF(C1268&lt;'d_고정'!$B$26,'d_고정'!$B$23,'d_고정'!$B$16)+1,'d_고정'!$B$17-IF(C1268&lt;'d_고정'!$B$26,'d_고정'!$B$23,'d_고정'!$B$16)+1)*('d_고정'!$B$14+('d_고정'!$B$15-'d_고정'!$B$14)*RAND())</f>
        <v/>
      </c>
      <c r="E1268">
        <f>INDEX('d_분포'!$A$2:$A$28,RANDBETWEEN(1,27))</f>
        <v/>
      </c>
      <c r="F1268">
        <f>INDEX('d_분포'!$C$2:$C$5,RANDBETWEEN(1,4))*(0.9+0.2*RAND())</f>
        <v/>
      </c>
      <c r="G1268">
        <f>RAND()</f>
        <v/>
      </c>
      <c r="H1268">
        <f>(F1268+(1-F1268)*('d_고정'!$B$22*BETAINV(RAND(),IF(G1268&lt;'d_고정'!$B$26,'d_고정'!$B$25,'d_고정'!$B$20)+1,'d_고정'!$B$21-IF(G1268&lt;'d_고정'!$B$26,'d_고정'!$B$25,'d_고정'!$B$20)+1)+(1-'d_고정'!$B$22)*BETAINV(RAND(),IF(G1268&lt;'d_고정'!$B$26,'d_고정'!$B$24,'d_고정'!$B$18)+1,'d_고정'!$B$19-IF(G1268&lt;'d_고정'!$B$26,'d_고정'!$B$24,'d_고정'!$B$18)+1))*('d_고정'!$B$14+('d_고정'!$B$15-'d_고정'!$B$14)*RAND()))/F1268</f>
        <v/>
      </c>
      <c r="I1268">
        <f>RAND()</f>
        <v/>
      </c>
      <c r="J1268">
        <f>IF('d_시나리오'!$J$3='d_시나리오'!$H$3,'d_시나리오'!$I$3,IF(I1268&lt;('d_시나리오'!$I$3-'d_시나리오'!$H$3)/('d_시나리오'!$J$3-'d_시나리오'!$H$3),'d_시나리오'!$H$3+SQRT(I1268*('d_시나리오'!$J$3-'d_시나리오'!$H$3)*('d_시나리오'!$I$3-'d_시나리오'!$H$3)),'d_시나리오'!$J$3-SQRT((1-I1268)*('d_시나리오'!$J$3-'d_시나리오'!$H$3)*('d_시나리오'!$J$3-'d_시나리오'!$I$3))))</f>
        <v/>
      </c>
      <c r="K1268">
        <f>RAND()</f>
        <v/>
      </c>
      <c r="L1268">
        <f>IF('d_시나리오'!$J$4='d_시나리오'!$H$4,'d_시나리오'!$I$4,IF(K1268&lt;('d_시나리오'!$I$4-'d_시나리오'!$H$4)/('d_시나리오'!$J$4-'d_시나리오'!$H$4),'d_시나리오'!$H$4+SQRT(K1268*('d_시나리오'!$J$4-'d_시나리오'!$H$4)*('d_시나리오'!$I$4-'d_시나리오'!$H$4)),'d_시나리오'!$J$4-SQRT((1-K1268)*('d_시나리오'!$J$4-'d_시나리오'!$H$4)*('d_시나리오'!$J$4-'d_시나리오'!$I$4))))</f>
        <v/>
      </c>
      <c r="M1268">
        <f>RAND()</f>
        <v/>
      </c>
      <c r="N1268">
        <f>IF('d_시나리오'!$J$5='d_시나리오'!$H$5,'d_시나리오'!$I$5,IF(M1268&lt;('d_시나리오'!$I$5-'d_시나리오'!$H$5)/('d_시나리오'!$J$5-'d_시나리오'!$H$5),'d_시나리오'!$H$5+SQRT(M1268*('d_시나리오'!$J$5-'d_시나리오'!$H$5)*('d_시나리오'!$I$5-'d_시나리오'!$H$5)),'d_시나리오'!$J$5-SQRT((1-M1268)*('d_시나리오'!$J$5-'d_시나리오'!$H$5)*('d_시나리오'!$J$5-'d_시나리오'!$I$5))))</f>
        <v/>
      </c>
      <c r="O1268">
        <f>RAND()</f>
        <v/>
      </c>
      <c r="P1268">
        <f>IF('d_시나리오'!$J$6='d_시나리오'!$H$6,'d_시나리오'!$I$6,IF(O1268&lt;('d_시나리오'!$I$6-'d_시나리오'!$H$6)/('d_시나리오'!$J$6-'d_시나리오'!$H$6),'d_시나리오'!$H$6+SQRT(O1268*('d_시나리오'!$J$6-'d_시나리오'!$H$6)*('d_시나리오'!$I$6-'d_시나리오'!$H$6)),'d_시나리오'!$J$6-SQRT((1-O1268)*('d_시나리오'!$J$6-'d_시나리오'!$H$6)*('d_시나리오'!$J$6-'d_시나리오'!$I$6))))</f>
        <v/>
      </c>
      <c r="Q1268">
        <f>INDEX('d_분포'!$B$2:$B$57,RANDBETWEEN(1,56))</f>
        <v/>
      </c>
      <c r="R1268">
        <f>BETAINV(RAND(),5,5)</f>
        <v/>
      </c>
      <c r="S1268">
        <f>'d_고정'!$B$1*'6_기대효과'!$H$7*('d_시나리오'!$I$7/'d_고정'!$B$2)*B1268</f>
        <v/>
      </c>
      <c r="T1268">
        <f>S1268*D1268</f>
        <v/>
      </c>
      <c r="U1268">
        <f>S1268*F1268*H1268</f>
        <v/>
      </c>
      <c r="V1268">
        <f>S1268*F1268*(H1268-1)</f>
        <v/>
      </c>
      <c r="W1268">
        <f>U1268*J1268</f>
        <v/>
      </c>
      <c r="X1268">
        <f>T1268+W1268</f>
        <v/>
      </c>
      <c r="Y1268">
        <f>(T1268*E1268+W1268*L1268)*(1-R1268-'d_고정'!$B$13)</f>
        <v/>
      </c>
      <c r="Z1268">
        <f>(U1268*N1268*Q1268+'d_고정'!$B$3*('6_기대효과'!$H$7/8)*Q1268*'d_고정'!$B$10*P1268*('6_기대효과'!$K$7/'d_고정'!$B$9))*(1-R1268)</f>
        <v/>
      </c>
      <c r="AA1268">
        <f>W1268*L1268*(1-R1268-'d_고정'!$B$13)+U1268*MAX(N1268-'d_고정'!$B$10*P1268*('6_기대효과'!$K$7/'d_고정'!$B$9),0)*Q1268*(1-R1268)</f>
        <v/>
      </c>
      <c r="AB1268">
        <f>Y1268+Z1268</f>
        <v/>
      </c>
      <c r="AC1268">
        <f>Y1268/('d_고정'!$B$5*'6_기대효과'!$H$7/8)/'d_고정'!$B$6</f>
        <v/>
      </c>
      <c r="AD1268">
        <f>Y1268/('d_고정'!$B$8*'6_기대효과'!$H$7/8)</f>
        <v/>
      </c>
    </row>
    <row r="1269">
      <c r="A1269">
        <f>RAND()</f>
        <v/>
      </c>
      <c r="B1269">
        <f>IF('d_시나리오'!$J$2='d_시나리오'!$H$2,'d_시나리오'!$I$2,IF(A1269&lt;('d_시나리오'!$I$2-'d_시나리오'!$H$2)/('d_시나리오'!$J$2-'d_시나리오'!$H$2),'d_시나리오'!$H$2+SQRT(A1269*('d_시나리오'!$J$2-'d_시나리오'!$H$2)*('d_시나리오'!$I$2-'d_시나리오'!$H$2)),'d_시나리오'!$J$2-SQRT((1-A1269)*('d_시나리오'!$J$2-'d_시나리오'!$H$2)*('d_시나리오'!$J$2-'d_시나리오'!$I$2))))</f>
        <v/>
      </c>
      <c r="C1269">
        <f>RAND()</f>
        <v/>
      </c>
      <c r="D1269">
        <f>BETAINV(RAND(),IF(C1269&lt;'d_고정'!$B$26,'d_고정'!$B$23,'d_고정'!$B$16)+1,'d_고정'!$B$17-IF(C1269&lt;'d_고정'!$B$26,'d_고정'!$B$23,'d_고정'!$B$16)+1)*('d_고정'!$B$14+('d_고정'!$B$15-'d_고정'!$B$14)*RAND())</f>
        <v/>
      </c>
      <c r="E1269">
        <f>INDEX('d_분포'!$A$2:$A$28,RANDBETWEEN(1,27))</f>
        <v/>
      </c>
      <c r="F1269">
        <f>INDEX('d_분포'!$C$2:$C$5,RANDBETWEEN(1,4))*(0.9+0.2*RAND())</f>
        <v/>
      </c>
      <c r="G1269">
        <f>RAND()</f>
        <v/>
      </c>
      <c r="H1269">
        <f>(F1269+(1-F1269)*('d_고정'!$B$22*BETAINV(RAND(),IF(G1269&lt;'d_고정'!$B$26,'d_고정'!$B$25,'d_고정'!$B$20)+1,'d_고정'!$B$21-IF(G1269&lt;'d_고정'!$B$26,'d_고정'!$B$25,'d_고정'!$B$20)+1)+(1-'d_고정'!$B$22)*BETAINV(RAND(),IF(G1269&lt;'d_고정'!$B$26,'d_고정'!$B$24,'d_고정'!$B$18)+1,'d_고정'!$B$19-IF(G1269&lt;'d_고정'!$B$26,'d_고정'!$B$24,'d_고정'!$B$18)+1))*('d_고정'!$B$14+('d_고정'!$B$15-'d_고정'!$B$14)*RAND()))/F1269</f>
        <v/>
      </c>
      <c r="I1269">
        <f>RAND()</f>
        <v/>
      </c>
      <c r="J1269">
        <f>IF('d_시나리오'!$J$3='d_시나리오'!$H$3,'d_시나리오'!$I$3,IF(I1269&lt;('d_시나리오'!$I$3-'d_시나리오'!$H$3)/('d_시나리오'!$J$3-'d_시나리오'!$H$3),'d_시나리오'!$H$3+SQRT(I1269*('d_시나리오'!$J$3-'d_시나리오'!$H$3)*('d_시나리오'!$I$3-'d_시나리오'!$H$3)),'d_시나리오'!$J$3-SQRT((1-I1269)*('d_시나리오'!$J$3-'d_시나리오'!$H$3)*('d_시나리오'!$J$3-'d_시나리오'!$I$3))))</f>
        <v/>
      </c>
      <c r="K1269">
        <f>RAND()</f>
        <v/>
      </c>
      <c r="L1269">
        <f>IF('d_시나리오'!$J$4='d_시나리오'!$H$4,'d_시나리오'!$I$4,IF(K1269&lt;('d_시나리오'!$I$4-'d_시나리오'!$H$4)/('d_시나리오'!$J$4-'d_시나리오'!$H$4),'d_시나리오'!$H$4+SQRT(K1269*('d_시나리오'!$J$4-'d_시나리오'!$H$4)*('d_시나리오'!$I$4-'d_시나리오'!$H$4)),'d_시나리오'!$J$4-SQRT((1-K1269)*('d_시나리오'!$J$4-'d_시나리오'!$H$4)*('d_시나리오'!$J$4-'d_시나리오'!$I$4))))</f>
        <v/>
      </c>
      <c r="M1269">
        <f>RAND()</f>
        <v/>
      </c>
      <c r="N1269">
        <f>IF('d_시나리오'!$J$5='d_시나리오'!$H$5,'d_시나리오'!$I$5,IF(M1269&lt;('d_시나리오'!$I$5-'d_시나리오'!$H$5)/('d_시나리오'!$J$5-'d_시나리오'!$H$5),'d_시나리오'!$H$5+SQRT(M1269*('d_시나리오'!$J$5-'d_시나리오'!$H$5)*('d_시나리오'!$I$5-'d_시나리오'!$H$5)),'d_시나리오'!$J$5-SQRT((1-M1269)*('d_시나리오'!$J$5-'d_시나리오'!$H$5)*('d_시나리오'!$J$5-'d_시나리오'!$I$5))))</f>
        <v/>
      </c>
      <c r="O1269">
        <f>RAND()</f>
        <v/>
      </c>
      <c r="P1269">
        <f>IF('d_시나리오'!$J$6='d_시나리오'!$H$6,'d_시나리오'!$I$6,IF(O1269&lt;('d_시나리오'!$I$6-'d_시나리오'!$H$6)/('d_시나리오'!$J$6-'d_시나리오'!$H$6),'d_시나리오'!$H$6+SQRT(O1269*('d_시나리오'!$J$6-'d_시나리오'!$H$6)*('d_시나리오'!$I$6-'d_시나리오'!$H$6)),'d_시나리오'!$J$6-SQRT((1-O1269)*('d_시나리오'!$J$6-'d_시나리오'!$H$6)*('d_시나리오'!$J$6-'d_시나리오'!$I$6))))</f>
        <v/>
      </c>
      <c r="Q1269">
        <f>INDEX('d_분포'!$B$2:$B$57,RANDBETWEEN(1,56))</f>
        <v/>
      </c>
      <c r="R1269">
        <f>BETAINV(RAND(),5,5)</f>
        <v/>
      </c>
      <c r="S1269">
        <f>'d_고정'!$B$1*'6_기대효과'!$H$7*('d_시나리오'!$I$7/'d_고정'!$B$2)*B1269</f>
        <v/>
      </c>
      <c r="T1269">
        <f>S1269*D1269</f>
        <v/>
      </c>
      <c r="U1269">
        <f>S1269*F1269*H1269</f>
        <v/>
      </c>
      <c r="V1269">
        <f>S1269*F1269*(H1269-1)</f>
        <v/>
      </c>
      <c r="W1269">
        <f>U1269*J1269</f>
        <v/>
      </c>
      <c r="X1269">
        <f>T1269+W1269</f>
        <v/>
      </c>
      <c r="Y1269">
        <f>(T1269*E1269+W1269*L1269)*(1-R1269-'d_고정'!$B$13)</f>
        <v/>
      </c>
      <c r="Z1269">
        <f>(U1269*N1269*Q1269+'d_고정'!$B$3*('6_기대효과'!$H$7/8)*Q1269*'d_고정'!$B$10*P1269*('6_기대효과'!$K$7/'d_고정'!$B$9))*(1-R1269)</f>
        <v/>
      </c>
      <c r="AA1269">
        <f>W1269*L1269*(1-R1269-'d_고정'!$B$13)+U1269*MAX(N1269-'d_고정'!$B$10*P1269*('6_기대효과'!$K$7/'d_고정'!$B$9),0)*Q1269*(1-R1269)</f>
        <v/>
      </c>
      <c r="AB1269">
        <f>Y1269+Z1269</f>
        <v/>
      </c>
      <c r="AC1269">
        <f>Y1269/('d_고정'!$B$5*'6_기대효과'!$H$7/8)/'d_고정'!$B$6</f>
        <v/>
      </c>
      <c r="AD1269">
        <f>Y1269/('d_고정'!$B$8*'6_기대효과'!$H$7/8)</f>
        <v/>
      </c>
    </row>
    <row r="1270">
      <c r="A1270">
        <f>RAND()</f>
        <v/>
      </c>
      <c r="B1270">
        <f>IF('d_시나리오'!$J$2='d_시나리오'!$H$2,'d_시나리오'!$I$2,IF(A1270&lt;('d_시나리오'!$I$2-'d_시나리오'!$H$2)/('d_시나리오'!$J$2-'d_시나리오'!$H$2),'d_시나리오'!$H$2+SQRT(A1270*('d_시나리오'!$J$2-'d_시나리오'!$H$2)*('d_시나리오'!$I$2-'d_시나리오'!$H$2)),'d_시나리오'!$J$2-SQRT((1-A1270)*('d_시나리오'!$J$2-'d_시나리오'!$H$2)*('d_시나리오'!$J$2-'d_시나리오'!$I$2))))</f>
        <v/>
      </c>
      <c r="C1270">
        <f>RAND()</f>
        <v/>
      </c>
      <c r="D1270">
        <f>BETAINV(RAND(),IF(C1270&lt;'d_고정'!$B$26,'d_고정'!$B$23,'d_고정'!$B$16)+1,'d_고정'!$B$17-IF(C1270&lt;'d_고정'!$B$26,'d_고정'!$B$23,'d_고정'!$B$16)+1)*('d_고정'!$B$14+('d_고정'!$B$15-'d_고정'!$B$14)*RAND())</f>
        <v/>
      </c>
      <c r="E1270">
        <f>INDEX('d_분포'!$A$2:$A$28,RANDBETWEEN(1,27))</f>
        <v/>
      </c>
      <c r="F1270">
        <f>INDEX('d_분포'!$C$2:$C$5,RANDBETWEEN(1,4))*(0.9+0.2*RAND())</f>
        <v/>
      </c>
      <c r="G1270">
        <f>RAND()</f>
        <v/>
      </c>
      <c r="H1270">
        <f>(F1270+(1-F1270)*('d_고정'!$B$22*BETAINV(RAND(),IF(G1270&lt;'d_고정'!$B$26,'d_고정'!$B$25,'d_고정'!$B$20)+1,'d_고정'!$B$21-IF(G1270&lt;'d_고정'!$B$26,'d_고정'!$B$25,'d_고정'!$B$20)+1)+(1-'d_고정'!$B$22)*BETAINV(RAND(),IF(G1270&lt;'d_고정'!$B$26,'d_고정'!$B$24,'d_고정'!$B$18)+1,'d_고정'!$B$19-IF(G1270&lt;'d_고정'!$B$26,'d_고정'!$B$24,'d_고정'!$B$18)+1))*('d_고정'!$B$14+('d_고정'!$B$15-'d_고정'!$B$14)*RAND()))/F1270</f>
        <v/>
      </c>
      <c r="I1270">
        <f>RAND()</f>
        <v/>
      </c>
      <c r="J1270">
        <f>IF('d_시나리오'!$J$3='d_시나리오'!$H$3,'d_시나리오'!$I$3,IF(I1270&lt;('d_시나리오'!$I$3-'d_시나리오'!$H$3)/('d_시나리오'!$J$3-'d_시나리오'!$H$3),'d_시나리오'!$H$3+SQRT(I1270*('d_시나리오'!$J$3-'d_시나리오'!$H$3)*('d_시나리오'!$I$3-'d_시나리오'!$H$3)),'d_시나리오'!$J$3-SQRT((1-I1270)*('d_시나리오'!$J$3-'d_시나리오'!$H$3)*('d_시나리오'!$J$3-'d_시나리오'!$I$3))))</f>
        <v/>
      </c>
      <c r="K1270">
        <f>RAND()</f>
        <v/>
      </c>
      <c r="L1270">
        <f>IF('d_시나리오'!$J$4='d_시나리오'!$H$4,'d_시나리오'!$I$4,IF(K1270&lt;('d_시나리오'!$I$4-'d_시나리오'!$H$4)/('d_시나리오'!$J$4-'d_시나리오'!$H$4),'d_시나리오'!$H$4+SQRT(K1270*('d_시나리오'!$J$4-'d_시나리오'!$H$4)*('d_시나리오'!$I$4-'d_시나리오'!$H$4)),'d_시나리오'!$J$4-SQRT((1-K1270)*('d_시나리오'!$J$4-'d_시나리오'!$H$4)*('d_시나리오'!$J$4-'d_시나리오'!$I$4))))</f>
        <v/>
      </c>
      <c r="M1270">
        <f>RAND()</f>
        <v/>
      </c>
      <c r="N1270">
        <f>IF('d_시나리오'!$J$5='d_시나리오'!$H$5,'d_시나리오'!$I$5,IF(M1270&lt;('d_시나리오'!$I$5-'d_시나리오'!$H$5)/('d_시나리오'!$J$5-'d_시나리오'!$H$5),'d_시나리오'!$H$5+SQRT(M1270*('d_시나리오'!$J$5-'d_시나리오'!$H$5)*('d_시나리오'!$I$5-'d_시나리오'!$H$5)),'d_시나리오'!$J$5-SQRT((1-M1270)*('d_시나리오'!$J$5-'d_시나리오'!$H$5)*('d_시나리오'!$J$5-'d_시나리오'!$I$5))))</f>
        <v/>
      </c>
      <c r="O1270">
        <f>RAND()</f>
        <v/>
      </c>
      <c r="P1270">
        <f>IF('d_시나리오'!$J$6='d_시나리오'!$H$6,'d_시나리오'!$I$6,IF(O1270&lt;('d_시나리오'!$I$6-'d_시나리오'!$H$6)/('d_시나리오'!$J$6-'d_시나리오'!$H$6),'d_시나리오'!$H$6+SQRT(O1270*('d_시나리오'!$J$6-'d_시나리오'!$H$6)*('d_시나리오'!$I$6-'d_시나리오'!$H$6)),'d_시나리오'!$J$6-SQRT((1-O1270)*('d_시나리오'!$J$6-'d_시나리오'!$H$6)*('d_시나리오'!$J$6-'d_시나리오'!$I$6))))</f>
        <v/>
      </c>
      <c r="Q1270">
        <f>INDEX('d_분포'!$B$2:$B$57,RANDBETWEEN(1,56))</f>
        <v/>
      </c>
      <c r="R1270">
        <f>BETAINV(RAND(),5,5)</f>
        <v/>
      </c>
      <c r="S1270">
        <f>'d_고정'!$B$1*'6_기대효과'!$H$7*('d_시나리오'!$I$7/'d_고정'!$B$2)*B1270</f>
        <v/>
      </c>
      <c r="T1270">
        <f>S1270*D1270</f>
        <v/>
      </c>
      <c r="U1270">
        <f>S1270*F1270*H1270</f>
        <v/>
      </c>
      <c r="V1270">
        <f>S1270*F1270*(H1270-1)</f>
        <v/>
      </c>
      <c r="W1270">
        <f>U1270*J1270</f>
        <v/>
      </c>
      <c r="X1270">
        <f>T1270+W1270</f>
        <v/>
      </c>
      <c r="Y1270">
        <f>(T1270*E1270+W1270*L1270)*(1-R1270-'d_고정'!$B$13)</f>
        <v/>
      </c>
      <c r="Z1270">
        <f>(U1270*N1270*Q1270+'d_고정'!$B$3*('6_기대효과'!$H$7/8)*Q1270*'d_고정'!$B$10*P1270*('6_기대효과'!$K$7/'d_고정'!$B$9))*(1-R1270)</f>
        <v/>
      </c>
      <c r="AA1270">
        <f>W1270*L1270*(1-R1270-'d_고정'!$B$13)+U1270*MAX(N1270-'d_고정'!$B$10*P1270*('6_기대효과'!$K$7/'d_고정'!$B$9),0)*Q1270*(1-R1270)</f>
        <v/>
      </c>
      <c r="AB1270">
        <f>Y1270+Z1270</f>
        <v/>
      </c>
      <c r="AC1270">
        <f>Y1270/('d_고정'!$B$5*'6_기대효과'!$H$7/8)/'d_고정'!$B$6</f>
        <v/>
      </c>
      <c r="AD1270">
        <f>Y1270/('d_고정'!$B$8*'6_기대효과'!$H$7/8)</f>
        <v/>
      </c>
    </row>
    <row r="1271">
      <c r="A1271">
        <f>RAND()</f>
        <v/>
      </c>
      <c r="B1271">
        <f>IF('d_시나리오'!$J$2='d_시나리오'!$H$2,'d_시나리오'!$I$2,IF(A1271&lt;('d_시나리오'!$I$2-'d_시나리오'!$H$2)/('d_시나리오'!$J$2-'d_시나리오'!$H$2),'d_시나리오'!$H$2+SQRT(A1271*('d_시나리오'!$J$2-'d_시나리오'!$H$2)*('d_시나리오'!$I$2-'d_시나리오'!$H$2)),'d_시나리오'!$J$2-SQRT((1-A1271)*('d_시나리오'!$J$2-'d_시나리오'!$H$2)*('d_시나리오'!$J$2-'d_시나리오'!$I$2))))</f>
        <v/>
      </c>
      <c r="C1271">
        <f>RAND()</f>
        <v/>
      </c>
      <c r="D1271">
        <f>BETAINV(RAND(),IF(C1271&lt;'d_고정'!$B$26,'d_고정'!$B$23,'d_고정'!$B$16)+1,'d_고정'!$B$17-IF(C1271&lt;'d_고정'!$B$26,'d_고정'!$B$23,'d_고정'!$B$16)+1)*('d_고정'!$B$14+('d_고정'!$B$15-'d_고정'!$B$14)*RAND())</f>
        <v/>
      </c>
      <c r="E1271">
        <f>INDEX('d_분포'!$A$2:$A$28,RANDBETWEEN(1,27))</f>
        <v/>
      </c>
      <c r="F1271">
        <f>INDEX('d_분포'!$C$2:$C$5,RANDBETWEEN(1,4))*(0.9+0.2*RAND())</f>
        <v/>
      </c>
      <c r="G1271">
        <f>RAND()</f>
        <v/>
      </c>
      <c r="H1271">
        <f>(F1271+(1-F1271)*('d_고정'!$B$22*BETAINV(RAND(),IF(G1271&lt;'d_고정'!$B$26,'d_고정'!$B$25,'d_고정'!$B$20)+1,'d_고정'!$B$21-IF(G1271&lt;'d_고정'!$B$26,'d_고정'!$B$25,'d_고정'!$B$20)+1)+(1-'d_고정'!$B$22)*BETAINV(RAND(),IF(G1271&lt;'d_고정'!$B$26,'d_고정'!$B$24,'d_고정'!$B$18)+1,'d_고정'!$B$19-IF(G1271&lt;'d_고정'!$B$26,'d_고정'!$B$24,'d_고정'!$B$18)+1))*('d_고정'!$B$14+('d_고정'!$B$15-'d_고정'!$B$14)*RAND()))/F1271</f>
        <v/>
      </c>
      <c r="I1271">
        <f>RAND()</f>
        <v/>
      </c>
      <c r="J1271">
        <f>IF('d_시나리오'!$J$3='d_시나리오'!$H$3,'d_시나리오'!$I$3,IF(I1271&lt;('d_시나리오'!$I$3-'d_시나리오'!$H$3)/('d_시나리오'!$J$3-'d_시나리오'!$H$3),'d_시나리오'!$H$3+SQRT(I1271*('d_시나리오'!$J$3-'d_시나리오'!$H$3)*('d_시나리오'!$I$3-'d_시나리오'!$H$3)),'d_시나리오'!$J$3-SQRT((1-I1271)*('d_시나리오'!$J$3-'d_시나리오'!$H$3)*('d_시나리오'!$J$3-'d_시나리오'!$I$3))))</f>
        <v/>
      </c>
      <c r="K1271">
        <f>RAND()</f>
        <v/>
      </c>
      <c r="L1271">
        <f>IF('d_시나리오'!$J$4='d_시나리오'!$H$4,'d_시나리오'!$I$4,IF(K1271&lt;('d_시나리오'!$I$4-'d_시나리오'!$H$4)/('d_시나리오'!$J$4-'d_시나리오'!$H$4),'d_시나리오'!$H$4+SQRT(K1271*('d_시나리오'!$J$4-'d_시나리오'!$H$4)*('d_시나리오'!$I$4-'d_시나리오'!$H$4)),'d_시나리오'!$J$4-SQRT((1-K1271)*('d_시나리오'!$J$4-'d_시나리오'!$H$4)*('d_시나리오'!$J$4-'d_시나리오'!$I$4))))</f>
        <v/>
      </c>
      <c r="M1271">
        <f>RAND()</f>
        <v/>
      </c>
      <c r="N1271">
        <f>IF('d_시나리오'!$J$5='d_시나리오'!$H$5,'d_시나리오'!$I$5,IF(M1271&lt;('d_시나리오'!$I$5-'d_시나리오'!$H$5)/('d_시나리오'!$J$5-'d_시나리오'!$H$5),'d_시나리오'!$H$5+SQRT(M1271*('d_시나리오'!$J$5-'d_시나리오'!$H$5)*('d_시나리오'!$I$5-'d_시나리오'!$H$5)),'d_시나리오'!$J$5-SQRT((1-M1271)*('d_시나리오'!$J$5-'d_시나리오'!$H$5)*('d_시나리오'!$J$5-'d_시나리오'!$I$5))))</f>
        <v/>
      </c>
      <c r="O1271">
        <f>RAND()</f>
        <v/>
      </c>
      <c r="P1271">
        <f>IF('d_시나리오'!$J$6='d_시나리오'!$H$6,'d_시나리오'!$I$6,IF(O1271&lt;('d_시나리오'!$I$6-'d_시나리오'!$H$6)/('d_시나리오'!$J$6-'d_시나리오'!$H$6),'d_시나리오'!$H$6+SQRT(O1271*('d_시나리오'!$J$6-'d_시나리오'!$H$6)*('d_시나리오'!$I$6-'d_시나리오'!$H$6)),'d_시나리오'!$J$6-SQRT((1-O1271)*('d_시나리오'!$J$6-'d_시나리오'!$H$6)*('d_시나리오'!$J$6-'d_시나리오'!$I$6))))</f>
        <v/>
      </c>
      <c r="Q1271">
        <f>INDEX('d_분포'!$B$2:$B$57,RANDBETWEEN(1,56))</f>
        <v/>
      </c>
      <c r="R1271">
        <f>BETAINV(RAND(),5,5)</f>
        <v/>
      </c>
      <c r="S1271">
        <f>'d_고정'!$B$1*'6_기대효과'!$H$7*('d_시나리오'!$I$7/'d_고정'!$B$2)*B1271</f>
        <v/>
      </c>
      <c r="T1271">
        <f>S1271*D1271</f>
        <v/>
      </c>
      <c r="U1271">
        <f>S1271*F1271*H1271</f>
        <v/>
      </c>
      <c r="V1271">
        <f>S1271*F1271*(H1271-1)</f>
        <v/>
      </c>
      <c r="W1271">
        <f>U1271*J1271</f>
        <v/>
      </c>
      <c r="X1271">
        <f>T1271+W1271</f>
        <v/>
      </c>
      <c r="Y1271">
        <f>(T1271*E1271+W1271*L1271)*(1-R1271-'d_고정'!$B$13)</f>
        <v/>
      </c>
      <c r="Z1271">
        <f>(U1271*N1271*Q1271+'d_고정'!$B$3*('6_기대효과'!$H$7/8)*Q1271*'d_고정'!$B$10*P1271*('6_기대효과'!$K$7/'d_고정'!$B$9))*(1-R1271)</f>
        <v/>
      </c>
      <c r="AA1271">
        <f>W1271*L1271*(1-R1271-'d_고정'!$B$13)+U1271*MAX(N1271-'d_고정'!$B$10*P1271*('6_기대효과'!$K$7/'d_고정'!$B$9),0)*Q1271*(1-R1271)</f>
        <v/>
      </c>
      <c r="AB1271">
        <f>Y1271+Z1271</f>
        <v/>
      </c>
      <c r="AC1271">
        <f>Y1271/('d_고정'!$B$5*'6_기대효과'!$H$7/8)/'d_고정'!$B$6</f>
        <v/>
      </c>
      <c r="AD1271">
        <f>Y1271/('d_고정'!$B$8*'6_기대효과'!$H$7/8)</f>
        <v/>
      </c>
    </row>
    <row r="1272">
      <c r="A1272">
        <f>RAND()</f>
        <v/>
      </c>
      <c r="B1272">
        <f>IF('d_시나리오'!$J$2='d_시나리오'!$H$2,'d_시나리오'!$I$2,IF(A1272&lt;('d_시나리오'!$I$2-'d_시나리오'!$H$2)/('d_시나리오'!$J$2-'d_시나리오'!$H$2),'d_시나리오'!$H$2+SQRT(A1272*('d_시나리오'!$J$2-'d_시나리오'!$H$2)*('d_시나리오'!$I$2-'d_시나리오'!$H$2)),'d_시나리오'!$J$2-SQRT((1-A1272)*('d_시나리오'!$J$2-'d_시나리오'!$H$2)*('d_시나리오'!$J$2-'d_시나리오'!$I$2))))</f>
        <v/>
      </c>
      <c r="C1272">
        <f>RAND()</f>
        <v/>
      </c>
      <c r="D1272">
        <f>BETAINV(RAND(),IF(C1272&lt;'d_고정'!$B$26,'d_고정'!$B$23,'d_고정'!$B$16)+1,'d_고정'!$B$17-IF(C1272&lt;'d_고정'!$B$26,'d_고정'!$B$23,'d_고정'!$B$16)+1)*('d_고정'!$B$14+('d_고정'!$B$15-'d_고정'!$B$14)*RAND())</f>
        <v/>
      </c>
      <c r="E1272">
        <f>INDEX('d_분포'!$A$2:$A$28,RANDBETWEEN(1,27))</f>
        <v/>
      </c>
      <c r="F1272">
        <f>INDEX('d_분포'!$C$2:$C$5,RANDBETWEEN(1,4))*(0.9+0.2*RAND())</f>
        <v/>
      </c>
      <c r="G1272">
        <f>RAND()</f>
        <v/>
      </c>
      <c r="H1272">
        <f>(F1272+(1-F1272)*('d_고정'!$B$22*BETAINV(RAND(),IF(G1272&lt;'d_고정'!$B$26,'d_고정'!$B$25,'d_고정'!$B$20)+1,'d_고정'!$B$21-IF(G1272&lt;'d_고정'!$B$26,'d_고정'!$B$25,'d_고정'!$B$20)+1)+(1-'d_고정'!$B$22)*BETAINV(RAND(),IF(G1272&lt;'d_고정'!$B$26,'d_고정'!$B$24,'d_고정'!$B$18)+1,'d_고정'!$B$19-IF(G1272&lt;'d_고정'!$B$26,'d_고정'!$B$24,'d_고정'!$B$18)+1))*('d_고정'!$B$14+('d_고정'!$B$15-'d_고정'!$B$14)*RAND()))/F1272</f>
        <v/>
      </c>
      <c r="I1272">
        <f>RAND()</f>
        <v/>
      </c>
      <c r="J1272">
        <f>IF('d_시나리오'!$J$3='d_시나리오'!$H$3,'d_시나리오'!$I$3,IF(I1272&lt;('d_시나리오'!$I$3-'d_시나리오'!$H$3)/('d_시나리오'!$J$3-'d_시나리오'!$H$3),'d_시나리오'!$H$3+SQRT(I1272*('d_시나리오'!$J$3-'d_시나리오'!$H$3)*('d_시나리오'!$I$3-'d_시나리오'!$H$3)),'d_시나리오'!$J$3-SQRT((1-I1272)*('d_시나리오'!$J$3-'d_시나리오'!$H$3)*('d_시나리오'!$J$3-'d_시나리오'!$I$3))))</f>
        <v/>
      </c>
      <c r="K1272">
        <f>RAND()</f>
        <v/>
      </c>
      <c r="L1272">
        <f>IF('d_시나리오'!$J$4='d_시나리오'!$H$4,'d_시나리오'!$I$4,IF(K1272&lt;('d_시나리오'!$I$4-'d_시나리오'!$H$4)/('d_시나리오'!$J$4-'d_시나리오'!$H$4),'d_시나리오'!$H$4+SQRT(K1272*('d_시나리오'!$J$4-'d_시나리오'!$H$4)*('d_시나리오'!$I$4-'d_시나리오'!$H$4)),'d_시나리오'!$J$4-SQRT((1-K1272)*('d_시나리오'!$J$4-'d_시나리오'!$H$4)*('d_시나리오'!$J$4-'d_시나리오'!$I$4))))</f>
        <v/>
      </c>
      <c r="M1272">
        <f>RAND()</f>
        <v/>
      </c>
      <c r="N1272">
        <f>IF('d_시나리오'!$J$5='d_시나리오'!$H$5,'d_시나리오'!$I$5,IF(M1272&lt;('d_시나리오'!$I$5-'d_시나리오'!$H$5)/('d_시나리오'!$J$5-'d_시나리오'!$H$5),'d_시나리오'!$H$5+SQRT(M1272*('d_시나리오'!$J$5-'d_시나리오'!$H$5)*('d_시나리오'!$I$5-'d_시나리오'!$H$5)),'d_시나리오'!$J$5-SQRT((1-M1272)*('d_시나리오'!$J$5-'d_시나리오'!$H$5)*('d_시나리오'!$J$5-'d_시나리오'!$I$5))))</f>
        <v/>
      </c>
      <c r="O1272">
        <f>RAND()</f>
        <v/>
      </c>
      <c r="P1272">
        <f>IF('d_시나리오'!$J$6='d_시나리오'!$H$6,'d_시나리오'!$I$6,IF(O1272&lt;('d_시나리오'!$I$6-'d_시나리오'!$H$6)/('d_시나리오'!$J$6-'d_시나리오'!$H$6),'d_시나리오'!$H$6+SQRT(O1272*('d_시나리오'!$J$6-'d_시나리오'!$H$6)*('d_시나리오'!$I$6-'d_시나리오'!$H$6)),'d_시나리오'!$J$6-SQRT((1-O1272)*('d_시나리오'!$J$6-'d_시나리오'!$H$6)*('d_시나리오'!$J$6-'d_시나리오'!$I$6))))</f>
        <v/>
      </c>
      <c r="Q1272">
        <f>INDEX('d_분포'!$B$2:$B$57,RANDBETWEEN(1,56))</f>
        <v/>
      </c>
      <c r="R1272">
        <f>BETAINV(RAND(),5,5)</f>
        <v/>
      </c>
      <c r="S1272">
        <f>'d_고정'!$B$1*'6_기대효과'!$H$7*('d_시나리오'!$I$7/'d_고정'!$B$2)*B1272</f>
        <v/>
      </c>
      <c r="T1272">
        <f>S1272*D1272</f>
        <v/>
      </c>
      <c r="U1272">
        <f>S1272*F1272*H1272</f>
        <v/>
      </c>
      <c r="V1272">
        <f>S1272*F1272*(H1272-1)</f>
        <v/>
      </c>
      <c r="W1272">
        <f>U1272*J1272</f>
        <v/>
      </c>
      <c r="X1272">
        <f>T1272+W1272</f>
        <v/>
      </c>
      <c r="Y1272">
        <f>(T1272*E1272+W1272*L1272)*(1-R1272-'d_고정'!$B$13)</f>
        <v/>
      </c>
      <c r="Z1272">
        <f>(U1272*N1272*Q1272+'d_고정'!$B$3*('6_기대효과'!$H$7/8)*Q1272*'d_고정'!$B$10*P1272*('6_기대효과'!$K$7/'d_고정'!$B$9))*(1-R1272)</f>
        <v/>
      </c>
      <c r="AA1272">
        <f>W1272*L1272*(1-R1272-'d_고정'!$B$13)+U1272*MAX(N1272-'d_고정'!$B$10*P1272*('6_기대효과'!$K$7/'d_고정'!$B$9),0)*Q1272*(1-R1272)</f>
        <v/>
      </c>
      <c r="AB1272">
        <f>Y1272+Z1272</f>
        <v/>
      </c>
      <c r="AC1272">
        <f>Y1272/('d_고정'!$B$5*'6_기대효과'!$H$7/8)/'d_고정'!$B$6</f>
        <v/>
      </c>
      <c r="AD1272">
        <f>Y1272/('d_고정'!$B$8*'6_기대효과'!$H$7/8)</f>
        <v/>
      </c>
    </row>
    <row r="1273">
      <c r="A1273">
        <f>RAND()</f>
        <v/>
      </c>
      <c r="B1273">
        <f>IF('d_시나리오'!$J$2='d_시나리오'!$H$2,'d_시나리오'!$I$2,IF(A1273&lt;('d_시나리오'!$I$2-'d_시나리오'!$H$2)/('d_시나리오'!$J$2-'d_시나리오'!$H$2),'d_시나리오'!$H$2+SQRT(A1273*('d_시나리오'!$J$2-'d_시나리오'!$H$2)*('d_시나리오'!$I$2-'d_시나리오'!$H$2)),'d_시나리오'!$J$2-SQRT((1-A1273)*('d_시나리오'!$J$2-'d_시나리오'!$H$2)*('d_시나리오'!$J$2-'d_시나리오'!$I$2))))</f>
        <v/>
      </c>
      <c r="C1273">
        <f>RAND()</f>
        <v/>
      </c>
      <c r="D1273">
        <f>BETAINV(RAND(),IF(C1273&lt;'d_고정'!$B$26,'d_고정'!$B$23,'d_고정'!$B$16)+1,'d_고정'!$B$17-IF(C1273&lt;'d_고정'!$B$26,'d_고정'!$B$23,'d_고정'!$B$16)+1)*('d_고정'!$B$14+('d_고정'!$B$15-'d_고정'!$B$14)*RAND())</f>
        <v/>
      </c>
      <c r="E1273">
        <f>INDEX('d_분포'!$A$2:$A$28,RANDBETWEEN(1,27))</f>
        <v/>
      </c>
      <c r="F1273">
        <f>INDEX('d_분포'!$C$2:$C$5,RANDBETWEEN(1,4))*(0.9+0.2*RAND())</f>
        <v/>
      </c>
      <c r="G1273">
        <f>RAND()</f>
        <v/>
      </c>
      <c r="H1273">
        <f>(F1273+(1-F1273)*('d_고정'!$B$22*BETAINV(RAND(),IF(G1273&lt;'d_고정'!$B$26,'d_고정'!$B$25,'d_고정'!$B$20)+1,'d_고정'!$B$21-IF(G1273&lt;'d_고정'!$B$26,'d_고정'!$B$25,'d_고정'!$B$20)+1)+(1-'d_고정'!$B$22)*BETAINV(RAND(),IF(G1273&lt;'d_고정'!$B$26,'d_고정'!$B$24,'d_고정'!$B$18)+1,'d_고정'!$B$19-IF(G1273&lt;'d_고정'!$B$26,'d_고정'!$B$24,'d_고정'!$B$18)+1))*('d_고정'!$B$14+('d_고정'!$B$15-'d_고정'!$B$14)*RAND()))/F1273</f>
        <v/>
      </c>
      <c r="I1273">
        <f>RAND()</f>
        <v/>
      </c>
      <c r="J1273">
        <f>IF('d_시나리오'!$J$3='d_시나리오'!$H$3,'d_시나리오'!$I$3,IF(I1273&lt;('d_시나리오'!$I$3-'d_시나리오'!$H$3)/('d_시나리오'!$J$3-'d_시나리오'!$H$3),'d_시나리오'!$H$3+SQRT(I1273*('d_시나리오'!$J$3-'d_시나리오'!$H$3)*('d_시나리오'!$I$3-'d_시나리오'!$H$3)),'d_시나리오'!$J$3-SQRT((1-I1273)*('d_시나리오'!$J$3-'d_시나리오'!$H$3)*('d_시나리오'!$J$3-'d_시나리오'!$I$3))))</f>
        <v/>
      </c>
      <c r="K1273">
        <f>RAND()</f>
        <v/>
      </c>
      <c r="L1273">
        <f>IF('d_시나리오'!$J$4='d_시나리오'!$H$4,'d_시나리오'!$I$4,IF(K1273&lt;('d_시나리오'!$I$4-'d_시나리오'!$H$4)/('d_시나리오'!$J$4-'d_시나리오'!$H$4),'d_시나리오'!$H$4+SQRT(K1273*('d_시나리오'!$J$4-'d_시나리오'!$H$4)*('d_시나리오'!$I$4-'d_시나리오'!$H$4)),'d_시나리오'!$J$4-SQRT((1-K1273)*('d_시나리오'!$J$4-'d_시나리오'!$H$4)*('d_시나리오'!$J$4-'d_시나리오'!$I$4))))</f>
        <v/>
      </c>
      <c r="M1273">
        <f>RAND()</f>
        <v/>
      </c>
      <c r="N1273">
        <f>IF('d_시나리오'!$J$5='d_시나리오'!$H$5,'d_시나리오'!$I$5,IF(M1273&lt;('d_시나리오'!$I$5-'d_시나리오'!$H$5)/('d_시나리오'!$J$5-'d_시나리오'!$H$5),'d_시나리오'!$H$5+SQRT(M1273*('d_시나리오'!$J$5-'d_시나리오'!$H$5)*('d_시나리오'!$I$5-'d_시나리오'!$H$5)),'d_시나리오'!$J$5-SQRT((1-M1273)*('d_시나리오'!$J$5-'d_시나리오'!$H$5)*('d_시나리오'!$J$5-'d_시나리오'!$I$5))))</f>
        <v/>
      </c>
      <c r="O1273">
        <f>RAND()</f>
        <v/>
      </c>
      <c r="P1273">
        <f>IF('d_시나리오'!$J$6='d_시나리오'!$H$6,'d_시나리오'!$I$6,IF(O1273&lt;('d_시나리오'!$I$6-'d_시나리오'!$H$6)/('d_시나리오'!$J$6-'d_시나리오'!$H$6),'d_시나리오'!$H$6+SQRT(O1273*('d_시나리오'!$J$6-'d_시나리오'!$H$6)*('d_시나리오'!$I$6-'d_시나리오'!$H$6)),'d_시나리오'!$J$6-SQRT((1-O1273)*('d_시나리오'!$J$6-'d_시나리오'!$H$6)*('d_시나리오'!$J$6-'d_시나리오'!$I$6))))</f>
        <v/>
      </c>
      <c r="Q1273">
        <f>INDEX('d_분포'!$B$2:$B$57,RANDBETWEEN(1,56))</f>
        <v/>
      </c>
      <c r="R1273">
        <f>BETAINV(RAND(),5,5)</f>
        <v/>
      </c>
      <c r="S1273">
        <f>'d_고정'!$B$1*'6_기대효과'!$H$7*('d_시나리오'!$I$7/'d_고정'!$B$2)*B1273</f>
        <v/>
      </c>
      <c r="T1273">
        <f>S1273*D1273</f>
        <v/>
      </c>
      <c r="U1273">
        <f>S1273*F1273*H1273</f>
        <v/>
      </c>
      <c r="V1273">
        <f>S1273*F1273*(H1273-1)</f>
        <v/>
      </c>
      <c r="W1273">
        <f>U1273*J1273</f>
        <v/>
      </c>
      <c r="X1273">
        <f>T1273+W1273</f>
        <v/>
      </c>
      <c r="Y1273">
        <f>(T1273*E1273+W1273*L1273)*(1-R1273-'d_고정'!$B$13)</f>
        <v/>
      </c>
      <c r="Z1273">
        <f>(U1273*N1273*Q1273+'d_고정'!$B$3*('6_기대효과'!$H$7/8)*Q1273*'d_고정'!$B$10*P1273*('6_기대효과'!$K$7/'d_고정'!$B$9))*(1-R1273)</f>
        <v/>
      </c>
      <c r="AA1273">
        <f>W1273*L1273*(1-R1273-'d_고정'!$B$13)+U1273*MAX(N1273-'d_고정'!$B$10*P1273*('6_기대효과'!$K$7/'d_고정'!$B$9),0)*Q1273*(1-R1273)</f>
        <v/>
      </c>
      <c r="AB1273">
        <f>Y1273+Z1273</f>
        <v/>
      </c>
      <c r="AC1273">
        <f>Y1273/('d_고정'!$B$5*'6_기대효과'!$H$7/8)/'d_고정'!$B$6</f>
        <v/>
      </c>
      <c r="AD1273">
        <f>Y1273/('d_고정'!$B$8*'6_기대효과'!$H$7/8)</f>
        <v/>
      </c>
    </row>
    <row r="1274">
      <c r="A1274">
        <f>RAND()</f>
        <v/>
      </c>
      <c r="B1274">
        <f>IF('d_시나리오'!$J$2='d_시나리오'!$H$2,'d_시나리오'!$I$2,IF(A1274&lt;('d_시나리오'!$I$2-'d_시나리오'!$H$2)/('d_시나리오'!$J$2-'d_시나리오'!$H$2),'d_시나리오'!$H$2+SQRT(A1274*('d_시나리오'!$J$2-'d_시나리오'!$H$2)*('d_시나리오'!$I$2-'d_시나리오'!$H$2)),'d_시나리오'!$J$2-SQRT((1-A1274)*('d_시나리오'!$J$2-'d_시나리오'!$H$2)*('d_시나리오'!$J$2-'d_시나리오'!$I$2))))</f>
        <v/>
      </c>
      <c r="C1274">
        <f>RAND()</f>
        <v/>
      </c>
      <c r="D1274">
        <f>BETAINV(RAND(),IF(C1274&lt;'d_고정'!$B$26,'d_고정'!$B$23,'d_고정'!$B$16)+1,'d_고정'!$B$17-IF(C1274&lt;'d_고정'!$B$26,'d_고정'!$B$23,'d_고정'!$B$16)+1)*('d_고정'!$B$14+('d_고정'!$B$15-'d_고정'!$B$14)*RAND())</f>
        <v/>
      </c>
      <c r="E1274">
        <f>INDEX('d_분포'!$A$2:$A$28,RANDBETWEEN(1,27))</f>
        <v/>
      </c>
      <c r="F1274">
        <f>INDEX('d_분포'!$C$2:$C$5,RANDBETWEEN(1,4))*(0.9+0.2*RAND())</f>
        <v/>
      </c>
      <c r="G1274">
        <f>RAND()</f>
        <v/>
      </c>
      <c r="H1274">
        <f>(F1274+(1-F1274)*('d_고정'!$B$22*BETAINV(RAND(),IF(G1274&lt;'d_고정'!$B$26,'d_고정'!$B$25,'d_고정'!$B$20)+1,'d_고정'!$B$21-IF(G1274&lt;'d_고정'!$B$26,'d_고정'!$B$25,'d_고정'!$B$20)+1)+(1-'d_고정'!$B$22)*BETAINV(RAND(),IF(G1274&lt;'d_고정'!$B$26,'d_고정'!$B$24,'d_고정'!$B$18)+1,'d_고정'!$B$19-IF(G1274&lt;'d_고정'!$B$26,'d_고정'!$B$24,'d_고정'!$B$18)+1))*('d_고정'!$B$14+('d_고정'!$B$15-'d_고정'!$B$14)*RAND()))/F1274</f>
        <v/>
      </c>
      <c r="I1274">
        <f>RAND()</f>
        <v/>
      </c>
      <c r="J1274">
        <f>IF('d_시나리오'!$J$3='d_시나리오'!$H$3,'d_시나리오'!$I$3,IF(I1274&lt;('d_시나리오'!$I$3-'d_시나리오'!$H$3)/('d_시나리오'!$J$3-'d_시나리오'!$H$3),'d_시나리오'!$H$3+SQRT(I1274*('d_시나리오'!$J$3-'d_시나리오'!$H$3)*('d_시나리오'!$I$3-'d_시나리오'!$H$3)),'d_시나리오'!$J$3-SQRT((1-I1274)*('d_시나리오'!$J$3-'d_시나리오'!$H$3)*('d_시나리오'!$J$3-'d_시나리오'!$I$3))))</f>
        <v/>
      </c>
      <c r="K1274">
        <f>RAND()</f>
        <v/>
      </c>
      <c r="L1274">
        <f>IF('d_시나리오'!$J$4='d_시나리오'!$H$4,'d_시나리오'!$I$4,IF(K1274&lt;('d_시나리오'!$I$4-'d_시나리오'!$H$4)/('d_시나리오'!$J$4-'d_시나리오'!$H$4),'d_시나리오'!$H$4+SQRT(K1274*('d_시나리오'!$J$4-'d_시나리오'!$H$4)*('d_시나리오'!$I$4-'d_시나리오'!$H$4)),'d_시나리오'!$J$4-SQRT((1-K1274)*('d_시나리오'!$J$4-'d_시나리오'!$H$4)*('d_시나리오'!$J$4-'d_시나리오'!$I$4))))</f>
        <v/>
      </c>
      <c r="M1274">
        <f>RAND()</f>
        <v/>
      </c>
      <c r="N1274">
        <f>IF('d_시나리오'!$J$5='d_시나리오'!$H$5,'d_시나리오'!$I$5,IF(M1274&lt;('d_시나리오'!$I$5-'d_시나리오'!$H$5)/('d_시나리오'!$J$5-'d_시나리오'!$H$5),'d_시나리오'!$H$5+SQRT(M1274*('d_시나리오'!$J$5-'d_시나리오'!$H$5)*('d_시나리오'!$I$5-'d_시나리오'!$H$5)),'d_시나리오'!$J$5-SQRT((1-M1274)*('d_시나리오'!$J$5-'d_시나리오'!$H$5)*('d_시나리오'!$J$5-'d_시나리오'!$I$5))))</f>
        <v/>
      </c>
      <c r="O1274">
        <f>RAND()</f>
        <v/>
      </c>
      <c r="P1274">
        <f>IF('d_시나리오'!$J$6='d_시나리오'!$H$6,'d_시나리오'!$I$6,IF(O1274&lt;('d_시나리오'!$I$6-'d_시나리오'!$H$6)/('d_시나리오'!$J$6-'d_시나리오'!$H$6),'d_시나리오'!$H$6+SQRT(O1274*('d_시나리오'!$J$6-'d_시나리오'!$H$6)*('d_시나리오'!$I$6-'d_시나리오'!$H$6)),'d_시나리오'!$J$6-SQRT((1-O1274)*('d_시나리오'!$J$6-'d_시나리오'!$H$6)*('d_시나리오'!$J$6-'d_시나리오'!$I$6))))</f>
        <v/>
      </c>
      <c r="Q1274">
        <f>INDEX('d_분포'!$B$2:$B$57,RANDBETWEEN(1,56))</f>
        <v/>
      </c>
      <c r="R1274">
        <f>BETAINV(RAND(),5,5)</f>
        <v/>
      </c>
      <c r="S1274">
        <f>'d_고정'!$B$1*'6_기대효과'!$H$7*('d_시나리오'!$I$7/'d_고정'!$B$2)*B1274</f>
        <v/>
      </c>
      <c r="T1274">
        <f>S1274*D1274</f>
        <v/>
      </c>
      <c r="U1274">
        <f>S1274*F1274*H1274</f>
        <v/>
      </c>
      <c r="V1274">
        <f>S1274*F1274*(H1274-1)</f>
        <v/>
      </c>
      <c r="W1274">
        <f>U1274*J1274</f>
        <v/>
      </c>
      <c r="X1274">
        <f>T1274+W1274</f>
        <v/>
      </c>
      <c r="Y1274">
        <f>(T1274*E1274+W1274*L1274)*(1-R1274-'d_고정'!$B$13)</f>
        <v/>
      </c>
      <c r="Z1274">
        <f>(U1274*N1274*Q1274+'d_고정'!$B$3*('6_기대효과'!$H$7/8)*Q1274*'d_고정'!$B$10*P1274*('6_기대효과'!$K$7/'d_고정'!$B$9))*(1-R1274)</f>
        <v/>
      </c>
      <c r="AA1274">
        <f>W1274*L1274*(1-R1274-'d_고정'!$B$13)+U1274*MAX(N1274-'d_고정'!$B$10*P1274*('6_기대효과'!$K$7/'d_고정'!$B$9),0)*Q1274*(1-R1274)</f>
        <v/>
      </c>
      <c r="AB1274">
        <f>Y1274+Z1274</f>
        <v/>
      </c>
      <c r="AC1274">
        <f>Y1274/('d_고정'!$B$5*'6_기대효과'!$H$7/8)/'d_고정'!$B$6</f>
        <v/>
      </c>
      <c r="AD1274">
        <f>Y1274/('d_고정'!$B$8*'6_기대효과'!$H$7/8)</f>
        <v/>
      </c>
    </row>
    <row r="1275">
      <c r="A1275">
        <f>RAND()</f>
        <v/>
      </c>
      <c r="B1275">
        <f>IF('d_시나리오'!$J$2='d_시나리오'!$H$2,'d_시나리오'!$I$2,IF(A1275&lt;('d_시나리오'!$I$2-'d_시나리오'!$H$2)/('d_시나리오'!$J$2-'d_시나리오'!$H$2),'d_시나리오'!$H$2+SQRT(A1275*('d_시나리오'!$J$2-'d_시나리오'!$H$2)*('d_시나리오'!$I$2-'d_시나리오'!$H$2)),'d_시나리오'!$J$2-SQRT((1-A1275)*('d_시나리오'!$J$2-'d_시나리오'!$H$2)*('d_시나리오'!$J$2-'d_시나리오'!$I$2))))</f>
        <v/>
      </c>
      <c r="C1275">
        <f>RAND()</f>
        <v/>
      </c>
      <c r="D1275">
        <f>BETAINV(RAND(),IF(C1275&lt;'d_고정'!$B$26,'d_고정'!$B$23,'d_고정'!$B$16)+1,'d_고정'!$B$17-IF(C1275&lt;'d_고정'!$B$26,'d_고정'!$B$23,'d_고정'!$B$16)+1)*('d_고정'!$B$14+('d_고정'!$B$15-'d_고정'!$B$14)*RAND())</f>
        <v/>
      </c>
      <c r="E1275">
        <f>INDEX('d_분포'!$A$2:$A$28,RANDBETWEEN(1,27))</f>
        <v/>
      </c>
      <c r="F1275">
        <f>INDEX('d_분포'!$C$2:$C$5,RANDBETWEEN(1,4))*(0.9+0.2*RAND())</f>
        <v/>
      </c>
      <c r="G1275">
        <f>RAND()</f>
        <v/>
      </c>
      <c r="H1275">
        <f>(F1275+(1-F1275)*('d_고정'!$B$22*BETAINV(RAND(),IF(G1275&lt;'d_고정'!$B$26,'d_고정'!$B$25,'d_고정'!$B$20)+1,'d_고정'!$B$21-IF(G1275&lt;'d_고정'!$B$26,'d_고정'!$B$25,'d_고정'!$B$20)+1)+(1-'d_고정'!$B$22)*BETAINV(RAND(),IF(G1275&lt;'d_고정'!$B$26,'d_고정'!$B$24,'d_고정'!$B$18)+1,'d_고정'!$B$19-IF(G1275&lt;'d_고정'!$B$26,'d_고정'!$B$24,'d_고정'!$B$18)+1))*('d_고정'!$B$14+('d_고정'!$B$15-'d_고정'!$B$14)*RAND()))/F1275</f>
        <v/>
      </c>
      <c r="I1275">
        <f>RAND()</f>
        <v/>
      </c>
      <c r="J1275">
        <f>IF('d_시나리오'!$J$3='d_시나리오'!$H$3,'d_시나리오'!$I$3,IF(I1275&lt;('d_시나리오'!$I$3-'d_시나리오'!$H$3)/('d_시나리오'!$J$3-'d_시나리오'!$H$3),'d_시나리오'!$H$3+SQRT(I1275*('d_시나리오'!$J$3-'d_시나리오'!$H$3)*('d_시나리오'!$I$3-'d_시나리오'!$H$3)),'d_시나리오'!$J$3-SQRT((1-I1275)*('d_시나리오'!$J$3-'d_시나리오'!$H$3)*('d_시나리오'!$J$3-'d_시나리오'!$I$3))))</f>
        <v/>
      </c>
      <c r="K1275">
        <f>RAND()</f>
        <v/>
      </c>
      <c r="L1275">
        <f>IF('d_시나리오'!$J$4='d_시나리오'!$H$4,'d_시나리오'!$I$4,IF(K1275&lt;('d_시나리오'!$I$4-'d_시나리오'!$H$4)/('d_시나리오'!$J$4-'d_시나리오'!$H$4),'d_시나리오'!$H$4+SQRT(K1275*('d_시나리오'!$J$4-'d_시나리오'!$H$4)*('d_시나리오'!$I$4-'d_시나리오'!$H$4)),'d_시나리오'!$J$4-SQRT((1-K1275)*('d_시나리오'!$J$4-'d_시나리오'!$H$4)*('d_시나리오'!$J$4-'d_시나리오'!$I$4))))</f>
        <v/>
      </c>
      <c r="M1275">
        <f>RAND()</f>
        <v/>
      </c>
      <c r="N1275">
        <f>IF('d_시나리오'!$J$5='d_시나리오'!$H$5,'d_시나리오'!$I$5,IF(M1275&lt;('d_시나리오'!$I$5-'d_시나리오'!$H$5)/('d_시나리오'!$J$5-'d_시나리오'!$H$5),'d_시나리오'!$H$5+SQRT(M1275*('d_시나리오'!$J$5-'d_시나리오'!$H$5)*('d_시나리오'!$I$5-'d_시나리오'!$H$5)),'d_시나리오'!$J$5-SQRT((1-M1275)*('d_시나리오'!$J$5-'d_시나리오'!$H$5)*('d_시나리오'!$J$5-'d_시나리오'!$I$5))))</f>
        <v/>
      </c>
      <c r="O1275">
        <f>RAND()</f>
        <v/>
      </c>
      <c r="P1275">
        <f>IF('d_시나리오'!$J$6='d_시나리오'!$H$6,'d_시나리오'!$I$6,IF(O1275&lt;('d_시나리오'!$I$6-'d_시나리오'!$H$6)/('d_시나리오'!$J$6-'d_시나리오'!$H$6),'d_시나리오'!$H$6+SQRT(O1275*('d_시나리오'!$J$6-'d_시나리오'!$H$6)*('d_시나리오'!$I$6-'d_시나리오'!$H$6)),'d_시나리오'!$J$6-SQRT((1-O1275)*('d_시나리오'!$J$6-'d_시나리오'!$H$6)*('d_시나리오'!$J$6-'d_시나리오'!$I$6))))</f>
        <v/>
      </c>
      <c r="Q1275">
        <f>INDEX('d_분포'!$B$2:$B$57,RANDBETWEEN(1,56))</f>
        <v/>
      </c>
      <c r="R1275">
        <f>BETAINV(RAND(),5,5)</f>
        <v/>
      </c>
      <c r="S1275">
        <f>'d_고정'!$B$1*'6_기대효과'!$H$7*('d_시나리오'!$I$7/'d_고정'!$B$2)*B1275</f>
        <v/>
      </c>
      <c r="T1275">
        <f>S1275*D1275</f>
        <v/>
      </c>
      <c r="U1275">
        <f>S1275*F1275*H1275</f>
        <v/>
      </c>
      <c r="V1275">
        <f>S1275*F1275*(H1275-1)</f>
        <v/>
      </c>
      <c r="W1275">
        <f>U1275*J1275</f>
        <v/>
      </c>
      <c r="X1275">
        <f>T1275+W1275</f>
        <v/>
      </c>
      <c r="Y1275">
        <f>(T1275*E1275+W1275*L1275)*(1-R1275-'d_고정'!$B$13)</f>
        <v/>
      </c>
      <c r="Z1275">
        <f>(U1275*N1275*Q1275+'d_고정'!$B$3*('6_기대효과'!$H$7/8)*Q1275*'d_고정'!$B$10*P1275*('6_기대효과'!$K$7/'d_고정'!$B$9))*(1-R1275)</f>
        <v/>
      </c>
      <c r="AA1275">
        <f>W1275*L1275*(1-R1275-'d_고정'!$B$13)+U1275*MAX(N1275-'d_고정'!$B$10*P1275*('6_기대효과'!$K$7/'d_고정'!$B$9),0)*Q1275*(1-R1275)</f>
        <v/>
      </c>
      <c r="AB1275">
        <f>Y1275+Z1275</f>
        <v/>
      </c>
      <c r="AC1275">
        <f>Y1275/('d_고정'!$B$5*'6_기대효과'!$H$7/8)/'d_고정'!$B$6</f>
        <v/>
      </c>
      <c r="AD1275">
        <f>Y1275/('d_고정'!$B$8*'6_기대효과'!$H$7/8)</f>
        <v/>
      </c>
    </row>
    <row r="1276">
      <c r="A1276">
        <f>RAND()</f>
        <v/>
      </c>
      <c r="B1276">
        <f>IF('d_시나리오'!$J$2='d_시나리오'!$H$2,'d_시나리오'!$I$2,IF(A1276&lt;('d_시나리오'!$I$2-'d_시나리오'!$H$2)/('d_시나리오'!$J$2-'d_시나리오'!$H$2),'d_시나리오'!$H$2+SQRT(A1276*('d_시나리오'!$J$2-'d_시나리오'!$H$2)*('d_시나리오'!$I$2-'d_시나리오'!$H$2)),'d_시나리오'!$J$2-SQRT((1-A1276)*('d_시나리오'!$J$2-'d_시나리오'!$H$2)*('d_시나리오'!$J$2-'d_시나리오'!$I$2))))</f>
        <v/>
      </c>
      <c r="C1276">
        <f>RAND()</f>
        <v/>
      </c>
      <c r="D1276">
        <f>BETAINV(RAND(),IF(C1276&lt;'d_고정'!$B$26,'d_고정'!$B$23,'d_고정'!$B$16)+1,'d_고정'!$B$17-IF(C1276&lt;'d_고정'!$B$26,'d_고정'!$B$23,'d_고정'!$B$16)+1)*('d_고정'!$B$14+('d_고정'!$B$15-'d_고정'!$B$14)*RAND())</f>
        <v/>
      </c>
      <c r="E1276">
        <f>INDEX('d_분포'!$A$2:$A$28,RANDBETWEEN(1,27))</f>
        <v/>
      </c>
      <c r="F1276">
        <f>INDEX('d_분포'!$C$2:$C$5,RANDBETWEEN(1,4))*(0.9+0.2*RAND())</f>
        <v/>
      </c>
      <c r="G1276">
        <f>RAND()</f>
        <v/>
      </c>
      <c r="H1276">
        <f>(F1276+(1-F1276)*('d_고정'!$B$22*BETAINV(RAND(),IF(G1276&lt;'d_고정'!$B$26,'d_고정'!$B$25,'d_고정'!$B$20)+1,'d_고정'!$B$21-IF(G1276&lt;'d_고정'!$B$26,'d_고정'!$B$25,'d_고정'!$B$20)+1)+(1-'d_고정'!$B$22)*BETAINV(RAND(),IF(G1276&lt;'d_고정'!$B$26,'d_고정'!$B$24,'d_고정'!$B$18)+1,'d_고정'!$B$19-IF(G1276&lt;'d_고정'!$B$26,'d_고정'!$B$24,'d_고정'!$B$18)+1))*('d_고정'!$B$14+('d_고정'!$B$15-'d_고정'!$B$14)*RAND()))/F1276</f>
        <v/>
      </c>
      <c r="I1276">
        <f>RAND()</f>
        <v/>
      </c>
      <c r="J1276">
        <f>IF('d_시나리오'!$J$3='d_시나리오'!$H$3,'d_시나리오'!$I$3,IF(I1276&lt;('d_시나리오'!$I$3-'d_시나리오'!$H$3)/('d_시나리오'!$J$3-'d_시나리오'!$H$3),'d_시나리오'!$H$3+SQRT(I1276*('d_시나리오'!$J$3-'d_시나리오'!$H$3)*('d_시나리오'!$I$3-'d_시나리오'!$H$3)),'d_시나리오'!$J$3-SQRT((1-I1276)*('d_시나리오'!$J$3-'d_시나리오'!$H$3)*('d_시나리오'!$J$3-'d_시나리오'!$I$3))))</f>
        <v/>
      </c>
      <c r="K1276">
        <f>RAND()</f>
        <v/>
      </c>
      <c r="L1276">
        <f>IF('d_시나리오'!$J$4='d_시나리오'!$H$4,'d_시나리오'!$I$4,IF(K1276&lt;('d_시나리오'!$I$4-'d_시나리오'!$H$4)/('d_시나리오'!$J$4-'d_시나리오'!$H$4),'d_시나리오'!$H$4+SQRT(K1276*('d_시나리오'!$J$4-'d_시나리오'!$H$4)*('d_시나리오'!$I$4-'d_시나리오'!$H$4)),'d_시나리오'!$J$4-SQRT((1-K1276)*('d_시나리오'!$J$4-'d_시나리오'!$H$4)*('d_시나리오'!$J$4-'d_시나리오'!$I$4))))</f>
        <v/>
      </c>
      <c r="M1276">
        <f>RAND()</f>
        <v/>
      </c>
      <c r="N1276">
        <f>IF('d_시나리오'!$J$5='d_시나리오'!$H$5,'d_시나리오'!$I$5,IF(M1276&lt;('d_시나리오'!$I$5-'d_시나리오'!$H$5)/('d_시나리오'!$J$5-'d_시나리오'!$H$5),'d_시나리오'!$H$5+SQRT(M1276*('d_시나리오'!$J$5-'d_시나리오'!$H$5)*('d_시나리오'!$I$5-'d_시나리오'!$H$5)),'d_시나리오'!$J$5-SQRT((1-M1276)*('d_시나리오'!$J$5-'d_시나리오'!$H$5)*('d_시나리오'!$J$5-'d_시나리오'!$I$5))))</f>
        <v/>
      </c>
      <c r="O1276">
        <f>RAND()</f>
        <v/>
      </c>
      <c r="P1276">
        <f>IF('d_시나리오'!$J$6='d_시나리오'!$H$6,'d_시나리오'!$I$6,IF(O1276&lt;('d_시나리오'!$I$6-'d_시나리오'!$H$6)/('d_시나리오'!$J$6-'d_시나리오'!$H$6),'d_시나리오'!$H$6+SQRT(O1276*('d_시나리오'!$J$6-'d_시나리오'!$H$6)*('d_시나리오'!$I$6-'d_시나리오'!$H$6)),'d_시나리오'!$J$6-SQRT((1-O1276)*('d_시나리오'!$J$6-'d_시나리오'!$H$6)*('d_시나리오'!$J$6-'d_시나리오'!$I$6))))</f>
        <v/>
      </c>
      <c r="Q1276">
        <f>INDEX('d_분포'!$B$2:$B$57,RANDBETWEEN(1,56))</f>
        <v/>
      </c>
      <c r="R1276">
        <f>BETAINV(RAND(),5,5)</f>
        <v/>
      </c>
      <c r="S1276">
        <f>'d_고정'!$B$1*'6_기대효과'!$H$7*('d_시나리오'!$I$7/'d_고정'!$B$2)*B1276</f>
        <v/>
      </c>
      <c r="T1276">
        <f>S1276*D1276</f>
        <v/>
      </c>
      <c r="U1276">
        <f>S1276*F1276*H1276</f>
        <v/>
      </c>
      <c r="V1276">
        <f>S1276*F1276*(H1276-1)</f>
        <v/>
      </c>
      <c r="W1276">
        <f>U1276*J1276</f>
        <v/>
      </c>
      <c r="X1276">
        <f>T1276+W1276</f>
        <v/>
      </c>
      <c r="Y1276">
        <f>(T1276*E1276+W1276*L1276)*(1-R1276-'d_고정'!$B$13)</f>
        <v/>
      </c>
      <c r="Z1276">
        <f>(U1276*N1276*Q1276+'d_고정'!$B$3*('6_기대효과'!$H$7/8)*Q1276*'d_고정'!$B$10*P1276*('6_기대효과'!$K$7/'d_고정'!$B$9))*(1-R1276)</f>
        <v/>
      </c>
      <c r="AA1276">
        <f>W1276*L1276*(1-R1276-'d_고정'!$B$13)+U1276*MAX(N1276-'d_고정'!$B$10*P1276*('6_기대효과'!$K$7/'d_고정'!$B$9),0)*Q1276*(1-R1276)</f>
        <v/>
      </c>
      <c r="AB1276">
        <f>Y1276+Z1276</f>
        <v/>
      </c>
      <c r="AC1276">
        <f>Y1276/('d_고정'!$B$5*'6_기대효과'!$H$7/8)/'d_고정'!$B$6</f>
        <v/>
      </c>
      <c r="AD1276">
        <f>Y1276/('d_고정'!$B$8*'6_기대효과'!$H$7/8)</f>
        <v/>
      </c>
    </row>
    <row r="1277">
      <c r="A1277">
        <f>RAND()</f>
        <v/>
      </c>
      <c r="B1277">
        <f>IF('d_시나리오'!$J$2='d_시나리오'!$H$2,'d_시나리오'!$I$2,IF(A1277&lt;('d_시나리오'!$I$2-'d_시나리오'!$H$2)/('d_시나리오'!$J$2-'d_시나리오'!$H$2),'d_시나리오'!$H$2+SQRT(A1277*('d_시나리오'!$J$2-'d_시나리오'!$H$2)*('d_시나리오'!$I$2-'d_시나리오'!$H$2)),'d_시나리오'!$J$2-SQRT((1-A1277)*('d_시나리오'!$J$2-'d_시나리오'!$H$2)*('d_시나리오'!$J$2-'d_시나리오'!$I$2))))</f>
        <v/>
      </c>
      <c r="C1277">
        <f>RAND()</f>
        <v/>
      </c>
      <c r="D1277">
        <f>BETAINV(RAND(),IF(C1277&lt;'d_고정'!$B$26,'d_고정'!$B$23,'d_고정'!$B$16)+1,'d_고정'!$B$17-IF(C1277&lt;'d_고정'!$B$26,'d_고정'!$B$23,'d_고정'!$B$16)+1)*('d_고정'!$B$14+('d_고정'!$B$15-'d_고정'!$B$14)*RAND())</f>
        <v/>
      </c>
      <c r="E1277">
        <f>INDEX('d_분포'!$A$2:$A$28,RANDBETWEEN(1,27))</f>
        <v/>
      </c>
      <c r="F1277">
        <f>INDEX('d_분포'!$C$2:$C$5,RANDBETWEEN(1,4))*(0.9+0.2*RAND())</f>
        <v/>
      </c>
      <c r="G1277">
        <f>RAND()</f>
        <v/>
      </c>
      <c r="H1277">
        <f>(F1277+(1-F1277)*('d_고정'!$B$22*BETAINV(RAND(),IF(G1277&lt;'d_고정'!$B$26,'d_고정'!$B$25,'d_고정'!$B$20)+1,'d_고정'!$B$21-IF(G1277&lt;'d_고정'!$B$26,'d_고정'!$B$25,'d_고정'!$B$20)+1)+(1-'d_고정'!$B$22)*BETAINV(RAND(),IF(G1277&lt;'d_고정'!$B$26,'d_고정'!$B$24,'d_고정'!$B$18)+1,'d_고정'!$B$19-IF(G1277&lt;'d_고정'!$B$26,'d_고정'!$B$24,'d_고정'!$B$18)+1))*('d_고정'!$B$14+('d_고정'!$B$15-'d_고정'!$B$14)*RAND()))/F1277</f>
        <v/>
      </c>
      <c r="I1277">
        <f>RAND()</f>
        <v/>
      </c>
      <c r="J1277">
        <f>IF('d_시나리오'!$J$3='d_시나리오'!$H$3,'d_시나리오'!$I$3,IF(I1277&lt;('d_시나리오'!$I$3-'d_시나리오'!$H$3)/('d_시나리오'!$J$3-'d_시나리오'!$H$3),'d_시나리오'!$H$3+SQRT(I1277*('d_시나리오'!$J$3-'d_시나리오'!$H$3)*('d_시나리오'!$I$3-'d_시나리오'!$H$3)),'d_시나리오'!$J$3-SQRT((1-I1277)*('d_시나리오'!$J$3-'d_시나리오'!$H$3)*('d_시나리오'!$J$3-'d_시나리오'!$I$3))))</f>
        <v/>
      </c>
      <c r="K1277">
        <f>RAND()</f>
        <v/>
      </c>
      <c r="L1277">
        <f>IF('d_시나리오'!$J$4='d_시나리오'!$H$4,'d_시나리오'!$I$4,IF(K1277&lt;('d_시나리오'!$I$4-'d_시나리오'!$H$4)/('d_시나리오'!$J$4-'d_시나리오'!$H$4),'d_시나리오'!$H$4+SQRT(K1277*('d_시나리오'!$J$4-'d_시나리오'!$H$4)*('d_시나리오'!$I$4-'d_시나리오'!$H$4)),'d_시나리오'!$J$4-SQRT((1-K1277)*('d_시나리오'!$J$4-'d_시나리오'!$H$4)*('d_시나리오'!$J$4-'d_시나리오'!$I$4))))</f>
        <v/>
      </c>
      <c r="M1277">
        <f>RAND()</f>
        <v/>
      </c>
      <c r="N1277">
        <f>IF('d_시나리오'!$J$5='d_시나리오'!$H$5,'d_시나리오'!$I$5,IF(M1277&lt;('d_시나리오'!$I$5-'d_시나리오'!$H$5)/('d_시나리오'!$J$5-'d_시나리오'!$H$5),'d_시나리오'!$H$5+SQRT(M1277*('d_시나리오'!$J$5-'d_시나리오'!$H$5)*('d_시나리오'!$I$5-'d_시나리오'!$H$5)),'d_시나리오'!$J$5-SQRT((1-M1277)*('d_시나리오'!$J$5-'d_시나리오'!$H$5)*('d_시나리오'!$J$5-'d_시나리오'!$I$5))))</f>
        <v/>
      </c>
      <c r="O1277">
        <f>RAND()</f>
        <v/>
      </c>
      <c r="P1277">
        <f>IF('d_시나리오'!$J$6='d_시나리오'!$H$6,'d_시나리오'!$I$6,IF(O1277&lt;('d_시나리오'!$I$6-'d_시나리오'!$H$6)/('d_시나리오'!$J$6-'d_시나리오'!$H$6),'d_시나리오'!$H$6+SQRT(O1277*('d_시나리오'!$J$6-'d_시나리오'!$H$6)*('d_시나리오'!$I$6-'d_시나리오'!$H$6)),'d_시나리오'!$J$6-SQRT((1-O1277)*('d_시나리오'!$J$6-'d_시나리오'!$H$6)*('d_시나리오'!$J$6-'d_시나리오'!$I$6))))</f>
        <v/>
      </c>
      <c r="Q1277">
        <f>INDEX('d_분포'!$B$2:$B$57,RANDBETWEEN(1,56))</f>
        <v/>
      </c>
      <c r="R1277">
        <f>BETAINV(RAND(),5,5)</f>
        <v/>
      </c>
      <c r="S1277">
        <f>'d_고정'!$B$1*'6_기대효과'!$H$7*('d_시나리오'!$I$7/'d_고정'!$B$2)*B1277</f>
        <v/>
      </c>
      <c r="T1277">
        <f>S1277*D1277</f>
        <v/>
      </c>
      <c r="U1277">
        <f>S1277*F1277*H1277</f>
        <v/>
      </c>
      <c r="V1277">
        <f>S1277*F1277*(H1277-1)</f>
        <v/>
      </c>
      <c r="W1277">
        <f>U1277*J1277</f>
        <v/>
      </c>
      <c r="X1277">
        <f>T1277+W1277</f>
        <v/>
      </c>
      <c r="Y1277">
        <f>(T1277*E1277+W1277*L1277)*(1-R1277-'d_고정'!$B$13)</f>
        <v/>
      </c>
      <c r="Z1277">
        <f>(U1277*N1277*Q1277+'d_고정'!$B$3*('6_기대효과'!$H$7/8)*Q1277*'d_고정'!$B$10*P1277*('6_기대효과'!$K$7/'d_고정'!$B$9))*(1-R1277)</f>
        <v/>
      </c>
      <c r="AA1277">
        <f>W1277*L1277*(1-R1277-'d_고정'!$B$13)+U1277*MAX(N1277-'d_고정'!$B$10*P1277*('6_기대효과'!$K$7/'d_고정'!$B$9),0)*Q1277*(1-R1277)</f>
        <v/>
      </c>
      <c r="AB1277">
        <f>Y1277+Z1277</f>
        <v/>
      </c>
      <c r="AC1277">
        <f>Y1277/('d_고정'!$B$5*'6_기대효과'!$H$7/8)/'d_고정'!$B$6</f>
        <v/>
      </c>
      <c r="AD1277">
        <f>Y1277/('d_고정'!$B$8*'6_기대효과'!$H$7/8)</f>
        <v/>
      </c>
    </row>
    <row r="1278">
      <c r="A1278">
        <f>RAND()</f>
        <v/>
      </c>
      <c r="B1278">
        <f>IF('d_시나리오'!$J$2='d_시나리오'!$H$2,'d_시나리오'!$I$2,IF(A1278&lt;('d_시나리오'!$I$2-'d_시나리오'!$H$2)/('d_시나리오'!$J$2-'d_시나리오'!$H$2),'d_시나리오'!$H$2+SQRT(A1278*('d_시나리오'!$J$2-'d_시나리오'!$H$2)*('d_시나리오'!$I$2-'d_시나리오'!$H$2)),'d_시나리오'!$J$2-SQRT((1-A1278)*('d_시나리오'!$J$2-'d_시나리오'!$H$2)*('d_시나리오'!$J$2-'d_시나리오'!$I$2))))</f>
        <v/>
      </c>
      <c r="C1278">
        <f>RAND()</f>
        <v/>
      </c>
      <c r="D1278">
        <f>BETAINV(RAND(),IF(C1278&lt;'d_고정'!$B$26,'d_고정'!$B$23,'d_고정'!$B$16)+1,'d_고정'!$B$17-IF(C1278&lt;'d_고정'!$B$26,'d_고정'!$B$23,'d_고정'!$B$16)+1)*('d_고정'!$B$14+('d_고정'!$B$15-'d_고정'!$B$14)*RAND())</f>
        <v/>
      </c>
      <c r="E1278">
        <f>INDEX('d_분포'!$A$2:$A$28,RANDBETWEEN(1,27))</f>
        <v/>
      </c>
      <c r="F1278">
        <f>INDEX('d_분포'!$C$2:$C$5,RANDBETWEEN(1,4))*(0.9+0.2*RAND())</f>
        <v/>
      </c>
      <c r="G1278">
        <f>RAND()</f>
        <v/>
      </c>
      <c r="H1278">
        <f>(F1278+(1-F1278)*('d_고정'!$B$22*BETAINV(RAND(),IF(G1278&lt;'d_고정'!$B$26,'d_고정'!$B$25,'d_고정'!$B$20)+1,'d_고정'!$B$21-IF(G1278&lt;'d_고정'!$B$26,'d_고정'!$B$25,'d_고정'!$B$20)+1)+(1-'d_고정'!$B$22)*BETAINV(RAND(),IF(G1278&lt;'d_고정'!$B$26,'d_고정'!$B$24,'d_고정'!$B$18)+1,'d_고정'!$B$19-IF(G1278&lt;'d_고정'!$B$26,'d_고정'!$B$24,'d_고정'!$B$18)+1))*('d_고정'!$B$14+('d_고정'!$B$15-'d_고정'!$B$14)*RAND()))/F1278</f>
        <v/>
      </c>
      <c r="I1278">
        <f>RAND()</f>
        <v/>
      </c>
      <c r="J1278">
        <f>IF('d_시나리오'!$J$3='d_시나리오'!$H$3,'d_시나리오'!$I$3,IF(I1278&lt;('d_시나리오'!$I$3-'d_시나리오'!$H$3)/('d_시나리오'!$J$3-'d_시나리오'!$H$3),'d_시나리오'!$H$3+SQRT(I1278*('d_시나리오'!$J$3-'d_시나리오'!$H$3)*('d_시나리오'!$I$3-'d_시나리오'!$H$3)),'d_시나리오'!$J$3-SQRT((1-I1278)*('d_시나리오'!$J$3-'d_시나리오'!$H$3)*('d_시나리오'!$J$3-'d_시나리오'!$I$3))))</f>
        <v/>
      </c>
      <c r="K1278">
        <f>RAND()</f>
        <v/>
      </c>
      <c r="L1278">
        <f>IF('d_시나리오'!$J$4='d_시나리오'!$H$4,'d_시나리오'!$I$4,IF(K1278&lt;('d_시나리오'!$I$4-'d_시나리오'!$H$4)/('d_시나리오'!$J$4-'d_시나리오'!$H$4),'d_시나리오'!$H$4+SQRT(K1278*('d_시나리오'!$J$4-'d_시나리오'!$H$4)*('d_시나리오'!$I$4-'d_시나리오'!$H$4)),'d_시나리오'!$J$4-SQRT((1-K1278)*('d_시나리오'!$J$4-'d_시나리오'!$H$4)*('d_시나리오'!$J$4-'d_시나리오'!$I$4))))</f>
        <v/>
      </c>
      <c r="M1278">
        <f>RAND()</f>
        <v/>
      </c>
      <c r="N1278">
        <f>IF('d_시나리오'!$J$5='d_시나리오'!$H$5,'d_시나리오'!$I$5,IF(M1278&lt;('d_시나리오'!$I$5-'d_시나리오'!$H$5)/('d_시나리오'!$J$5-'d_시나리오'!$H$5),'d_시나리오'!$H$5+SQRT(M1278*('d_시나리오'!$J$5-'d_시나리오'!$H$5)*('d_시나리오'!$I$5-'d_시나리오'!$H$5)),'d_시나리오'!$J$5-SQRT((1-M1278)*('d_시나리오'!$J$5-'d_시나리오'!$H$5)*('d_시나리오'!$J$5-'d_시나리오'!$I$5))))</f>
        <v/>
      </c>
      <c r="O1278">
        <f>RAND()</f>
        <v/>
      </c>
      <c r="P1278">
        <f>IF('d_시나리오'!$J$6='d_시나리오'!$H$6,'d_시나리오'!$I$6,IF(O1278&lt;('d_시나리오'!$I$6-'d_시나리오'!$H$6)/('d_시나리오'!$J$6-'d_시나리오'!$H$6),'d_시나리오'!$H$6+SQRT(O1278*('d_시나리오'!$J$6-'d_시나리오'!$H$6)*('d_시나리오'!$I$6-'d_시나리오'!$H$6)),'d_시나리오'!$J$6-SQRT((1-O1278)*('d_시나리오'!$J$6-'d_시나리오'!$H$6)*('d_시나리오'!$J$6-'d_시나리오'!$I$6))))</f>
        <v/>
      </c>
      <c r="Q1278">
        <f>INDEX('d_분포'!$B$2:$B$57,RANDBETWEEN(1,56))</f>
        <v/>
      </c>
      <c r="R1278">
        <f>BETAINV(RAND(),5,5)</f>
        <v/>
      </c>
      <c r="S1278">
        <f>'d_고정'!$B$1*'6_기대효과'!$H$7*('d_시나리오'!$I$7/'d_고정'!$B$2)*B1278</f>
        <v/>
      </c>
      <c r="T1278">
        <f>S1278*D1278</f>
        <v/>
      </c>
      <c r="U1278">
        <f>S1278*F1278*H1278</f>
        <v/>
      </c>
      <c r="V1278">
        <f>S1278*F1278*(H1278-1)</f>
        <v/>
      </c>
      <c r="W1278">
        <f>U1278*J1278</f>
        <v/>
      </c>
      <c r="X1278">
        <f>T1278+W1278</f>
        <v/>
      </c>
      <c r="Y1278">
        <f>(T1278*E1278+W1278*L1278)*(1-R1278-'d_고정'!$B$13)</f>
        <v/>
      </c>
      <c r="Z1278">
        <f>(U1278*N1278*Q1278+'d_고정'!$B$3*('6_기대효과'!$H$7/8)*Q1278*'d_고정'!$B$10*P1278*('6_기대효과'!$K$7/'d_고정'!$B$9))*(1-R1278)</f>
        <v/>
      </c>
      <c r="AA1278">
        <f>W1278*L1278*(1-R1278-'d_고정'!$B$13)+U1278*MAX(N1278-'d_고정'!$B$10*P1278*('6_기대효과'!$K$7/'d_고정'!$B$9),0)*Q1278*(1-R1278)</f>
        <v/>
      </c>
      <c r="AB1278">
        <f>Y1278+Z1278</f>
        <v/>
      </c>
      <c r="AC1278">
        <f>Y1278/('d_고정'!$B$5*'6_기대효과'!$H$7/8)/'d_고정'!$B$6</f>
        <v/>
      </c>
      <c r="AD1278">
        <f>Y1278/('d_고정'!$B$8*'6_기대효과'!$H$7/8)</f>
        <v/>
      </c>
    </row>
    <row r="1279">
      <c r="A1279">
        <f>RAND()</f>
        <v/>
      </c>
      <c r="B1279">
        <f>IF('d_시나리오'!$J$2='d_시나리오'!$H$2,'d_시나리오'!$I$2,IF(A1279&lt;('d_시나리오'!$I$2-'d_시나리오'!$H$2)/('d_시나리오'!$J$2-'d_시나리오'!$H$2),'d_시나리오'!$H$2+SQRT(A1279*('d_시나리오'!$J$2-'d_시나리오'!$H$2)*('d_시나리오'!$I$2-'d_시나리오'!$H$2)),'d_시나리오'!$J$2-SQRT((1-A1279)*('d_시나리오'!$J$2-'d_시나리오'!$H$2)*('d_시나리오'!$J$2-'d_시나리오'!$I$2))))</f>
        <v/>
      </c>
      <c r="C1279">
        <f>RAND()</f>
        <v/>
      </c>
      <c r="D1279">
        <f>BETAINV(RAND(),IF(C1279&lt;'d_고정'!$B$26,'d_고정'!$B$23,'d_고정'!$B$16)+1,'d_고정'!$B$17-IF(C1279&lt;'d_고정'!$B$26,'d_고정'!$B$23,'d_고정'!$B$16)+1)*('d_고정'!$B$14+('d_고정'!$B$15-'d_고정'!$B$14)*RAND())</f>
        <v/>
      </c>
      <c r="E1279">
        <f>INDEX('d_분포'!$A$2:$A$28,RANDBETWEEN(1,27))</f>
        <v/>
      </c>
      <c r="F1279">
        <f>INDEX('d_분포'!$C$2:$C$5,RANDBETWEEN(1,4))*(0.9+0.2*RAND())</f>
        <v/>
      </c>
      <c r="G1279">
        <f>RAND()</f>
        <v/>
      </c>
      <c r="H1279">
        <f>(F1279+(1-F1279)*('d_고정'!$B$22*BETAINV(RAND(),IF(G1279&lt;'d_고정'!$B$26,'d_고정'!$B$25,'d_고정'!$B$20)+1,'d_고정'!$B$21-IF(G1279&lt;'d_고정'!$B$26,'d_고정'!$B$25,'d_고정'!$B$20)+1)+(1-'d_고정'!$B$22)*BETAINV(RAND(),IF(G1279&lt;'d_고정'!$B$26,'d_고정'!$B$24,'d_고정'!$B$18)+1,'d_고정'!$B$19-IF(G1279&lt;'d_고정'!$B$26,'d_고정'!$B$24,'d_고정'!$B$18)+1))*('d_고정'!$B$14+('d_고정'!$B$15-'d_고정'!$B$14)*RAND()))/F1279</f>
        <v/>
      </c>
      <c r="I1279">
        <f>RAND()</f>
        <v/>
      </c>
      <c r="J1279">
        <f>IF('d_시나리오'!$J$3='d_시나리오'!$H$3,'d_시나리오'!$I$3,IF(I1279&lt;('d_시나리오'!$I$3-'d_시나리오'!$H$3)/('d_시나리오'!$J$3-'d_시나리오'!$H$3),'d_시나리오'!$H$3+SQRT(I1279*('d_시나리오'!$J$3-'d_시나리오'!$H$3)*('d_시나리오'!$I$3-'d_시나리오'!$H$3)),'d_시나리오'!$J$3-SQRT((1-I1279)*('d_시나리오'!$J$3-'d_시나리오'!$H$3)*('d_시나리오'!$J$3-'d_시나리오'!$I$3))))</f>
        <v/>
      </c>
      <c r="K1279">
        <f>RAND()</f>
        <v/>
      </c>
      <c r="L1279">
        <f>IF('d_시나리오'!$J$4='d_시나리오'!$H$4,'d_시나리오'!$I$4,IF(K1279&lt;('d_시나리오'!$I$4-'d_시나리오'!$H$4)/('d_시나리오'!$J$4-'d_시나리오'!$H$4),'d_시나리오'!$H$4+SQRT(K1279*('d_시나리오'!$J$4-'d_시나리오'!$H$4)*('d_시나리오'!$I$4-'d_시나리오'!$H$4)),'d_시나리오'!$J$4-SQRT((1-K1279)*('d_시나리오'!$J$4-'d_시나리오'!$H$4)*('d_시나리오'!$J$4-'d_시나리오'!$I$4))))</f>
        <v/>
      </c>
      <c r="M1279">
        <f>RAND()</f>
        <v/>
      </c>
      <c r="N1279">
        <f>IF('d_시나리오'!$J$5='d_시나리오'!$H$5,'d_시나리오'!$I$5,IF(M1279&lt;('d_시나리오'!$I$5-'d_시나리오'!$H$5)/('d_시나리오'!$J$5-'d_시나리오'!$H$5),'d_시나리오'!$H$5+SQRT(M1279*('d_시나리오'!$J$5-'d_시나리오'!$H$5)*('d_시나리오'!$I$5-'d_시나리오'!$H$5)),'d_시나리오'!$J$5-SQRT((1-M1279)*('d_시나리오'!$J$5-'d_시나리오'!$H$5)*('d_시나리오'!$J$5-'d_시나리오'!$I$5))))</f>
        <v/>
      </c>
      <c r="O1279">
        <f>RAND()</f>
        <v/>
      </c>
      <c r="P1279">
        <f>IF('d_시나리오'!$J$6='d_시나리오'!$H$6,'d_시나리오'!$I$6,IF(O1279&lt;('d_시나리오'!$I$6-'d_시나리오'!$H$6)/('d_시나리오'!$J$6-'d_시나리오'!$H$6),'d_시나리오'!$H$6+SQRT(O1279*('d_시나리오'!$J$6-'d_시나리오'!$H$6)*('d_시나리오'!$I$6-'d_시나리오'!$H$6)),'d_시나리오'!$J$6-SQRT((1-O1279)*('d_시나리오'!$J$6-'d_시나리오'!$H$6)*('d_시나리오'!$J$6-'d_시나리오'!$I$6))))</f>
        <v/>
      </c>
      <c r="Q1279">
        <f>INDEX('d_분포'!$B$2:$B$57,RANDBETWEEN(1,56))</f>
        <v/>
      </c>
      <c r="R1279">
        <f>BETAINV(RAND(),5,5)</f>
        <v/>
      </c>
      <c r="S1279">
        <f>'d_고정'!$B$1*'6_기대효과'!$H$7*('d_시나리오'!$I$7/'d_고정'!$B$2)*B1279</f>
        <v/>
      </c>
      <c r="T1279">
        <f>S1279*D1279</f>
        <v/>
      </c>
      <c r="U1279">
        <f>S1279*F1279*H1279</f>
        <v/>
      </c>
      <c r="V1279">
        <f>S1279*F1279*(H1279-1)</f>
        <v/>
      </c>
      <c r="W1279">
        <f>U1279*J1279</f>
        <v/>
      </c>
      <c r="X1279">
        <f>T1279+W1279</f>
        <v/>
      </c>
      <c r="Y1279">
        <f>(T1279*E1279+W1279*L1279)*(1-R1279-'d_고정'!$B$13)</f>
        <v/>
      </c>
      <c r="Z1279">
        <f>(U1279*N1279*Q1279+'d_고정'!$B$3*('6_기대효과'!$H$7/8)*Q1279*'d_고정'!$B$10*P1279*('6_기대효과'!$K$7/'d_고정'!$B$9))*(1-R1279)</f>
        <v/>
      </c>
      <c r="AA1279">
        <f>W1279*L1279*(1-R1279-'d_고정'!$B$13)+U1279*MAX(N1279-'d_고정'!$B$10*P1279*('6_기대효과'!$K$7/'d_고정'!$B$9),0)*Q1279*(1-R1279)</f>
        <v/>
      </c>
      <c r="AB1279">
        <f>Y1279+Z1279</f>
        <v/>
      </c>
      <c r="AC1279">
        <f>Y1279/('d_고정'!$B$5*'6_기대효과'!$H$7/8)/'d_고정'!$B$6</f>
        <v/>
      </c>
      <c r="AD1279">
        <f>Y1279/('d_고정'!$B$8*'6_기대효과'!$H$7/8)</f>
        <v/>
      </c>
    </row>
    <row r="1280">
      <c r="A1280">
        <f>RAND()</f>
        <v/>
      </c>
      <c r="B1280">
        <f>IF('d_시나리오'!$J$2='d_시나리오'!$H$2,'d_시나리오'!$I$2,IF(A1280&lt;('d_시나리오'!$I$2-'d_시나리오'!$H$2)/('d_시나리오'!$J$2-'d_시나리오'!$H$2),'d_시나리오'!$H$2+SQRT(A1280*('d_시나리오'!$J$2-'d_시나리오'!$H$2)*('d_시나리오'!$I$2-'d_시나리오'!$H$2)),'d_시나리오'!$J$2-SQRT((1-A1280)*('d_시나리오'!$J$2-'d_시나리오'!$H$2)*('d_시나리오'!$J$2-'d_시나리오'!$I$2))))</f>
        <v/>
      </c>
      <c r="C1280">
        <f>RAND()</f>
        <v/>
      </c>
      <c r="D1280">
        <f>BETAINV(RAND(),IF(C1280&lt;'d_고정'!$B$26,'d_고정'!$B$23,'d_고정'!$B$16)+1,'d_고정'!$B$17-IF(C1280&lt;'d_고정'!$B$26,'d_고정'!$B$23,'d_고정'!$B$16)+1)*('d_고정'!$B$14+('d_고정'!$B$15-'d_고정'!$B$14)*RAND())</f>
        <v/>
      </c>
      <c r="E1280">
        <f>INDEX('d_분포'!$A$2:$A$28,RANDBETWEEN(1,27))</f>
        <v/>
      </c>
      <c r="F1280">
        <f>INDEX('d_분포'!$C$2:$C$5,RANDBETWEEN(1,4))*(0.9+0.2*RAND())</f>
        <v/>
      </c>
      <c r="G1280">
        <f>RAND()</f>
        <v/>
      </c>
      <c r="H1280">
        <f>(F1280+(1-F1280)*('d_고정'!$B$22*BETAINV(RAND(),IF(G1280&lt;'d_고정'!$B$26,'d_고정'!$B$25,'d_고정'!$B$20)+1,'d_고정'!$B$21-IF(G1280&lt;'d_고정'!$B$26,'d_고정'!$B$25,'d_고정'!$B$20)+1)+(1-'d_고정'!$B$22)*BETAINV(RAND(),IF(G1280&lt;'d_고정'!$B$26,'d_고정'!$B$24,'d_고정'!$B$18)+1,'d_고정'!$B$19-IF(G1280&lt;'d_고정'!$B$26,'d_고정'!$B$24,'d_고정'!$B$18)+1))*('d_고정'!$B$14+('d_고정'!$B$15-'d_고정'!$B$14)*RAND()))/F1280</f>
        <v/>
      </c>
      <c r="I1280">
        <f>RAND()</f>
        <v/>
      </c>
      <c r="J1280">
        <f>IF('d_시나리오'!$J$3='d_시나리오'!$H$3,'d_시나리오'!$I$3,IF(I1280&lt;('d_시나리오'!$I$3-'d_시나리오'!$H$3)/('d_시나리오'!$J$3-'d_시나리오'!$H$3),'d_시나리오'!$H$3+SQRT(I1280*('d_시나리오'!$J$3-'d_시나리오'!$H$3)*('d_시나리오'!$I$3-'d_시나리오'!$H$3)),'d_시나리오'!$J$3-SQRT((1-I1280)*('d_시나리오'!$J$3-'d_시나리오'!$H$3)*('d_시나리오'!$J$3-'d_시나리오'!$I$3))))</f>
        <v/>
      </c>
      <c r="K1280">
        <f>RAND()</f>
        <v/>
      </c>
      <c r="L1280">
        <f>IF('d_시나리오'!$J$4='d_시나리오'!$H$4,'d_시나리오'!$I$4,IF(K1280&lt;('d_시나리오'!$I$4-'d_시나리오'!$H$4)/('d_시나리오'!$J$4-'d_시나리오'!$H$4),'d_시나리오'!$H$4+SQRT(K1280*('d_시나리오'!$J$4-'d_시나리오'!$H$4)*('d_시나리오'!$I$4-'d_시나리오'!$H$4)),'d_시나리오'!$J$4-SQRT((1-K1280)*('d_시나리오'!$J$4-'d_시나리오'!$H$4)*('d_시나리오'!$J$4-'d_시나리오'!$I$4))))</f>
        <v/>
      </c>
      <c r="M1280">
        <f>RAND()</f>
        <v/>
      </c>
      <c r="N1280">
        <f>IF('d_시나리오'!$J$5='d_시나리오'!$H$5,'d_시나리오'!$I$5,IF(M1280&lt;('d_시나리오'!$I$5-'d_시나리오'!$H$5)/('d_시나리오'!$J$5-'d_시나리오'!$H$5),'d_시나리오'!$H$5+SQRT(M1280*('d_시나리오'!$J$5-'d_시나리오'!$H$5)*('d_시나리오'!$I$5-'d_시나리오'!$H$5)),'d_시나리오'!$J$5-SQRT((1-M1280)*('d_시나리오'!$J$5-'d_시나리오'!$H$5)*('d_시나리오'!$J$5-'d_시나리오'!$I$5))))</f>
        <v/>
      </c>
      <c r="O1280">
        <f>RAND()</f>
        <v/>
      </c>
      <c r="P1280">
        <f>IF('d_시나리오'!$J$6='d_시나리오'!$H$6,'d_시나리오'!$I$6,IF(O1280&lt;('d_시나리오'!$I$6-'d_시나리오'!$H$6)/('d_시나리오'!$J$6-'d_시나리오'!$H$6),'d_시나리오'!$H$6+SQRT(O1280*('d_시나리오'!$J$6-'d_시나리오'!$H$6)*('d_시나리오'!$I$6-'d_시나리오'!$H$6)),'d_시나리오'!$J$6-SQRT((1-O1280)*('d_시나리오'!$J$6-'d_시나리오'!$H$6)*('d_시나리오'!$J$6-'d_시나리오'!$I$6))))</f>
        <v/>
      </c>
      <c r="Q1280">
        <f>INDEX('d_분포'!$B$2:$B$57,RANDBETWEEN(1,56))</f>
        <v/>
      </c>
      <c r="R1280">
        <f>BETAINV(RAND(),5,5)</f>
        <v/>
      </c>
      <c r="S1280">
        <f>'d_고정'!$B$1*'6_기대효과'!$H$7*('d_시나리오'!$I$7/'d_고정'!$B$2)*B1280</f>
        <v/>
      </c>
      <c r="T1280">
        <f>S1280*D1280</f>
        <v/>
      </c>
      <c r="U1280">
        <f>S1280*F1280*H1280</f>
        <v/>
      </c>
      <c r="V1280">
        <f>S1280*F1280*(H1280-1)</f>
        <v/>
      </c>
      <c r="W1280">
        <f>U1280*J1280</f>
        <v/>
      </c>
      <c r="X1280">
        <f>T1280+W1280</f>
        <v/>
      </c>
      <c r="Y1280">
        <f>(T1280*E1280+W1280*L1280)*(1-R1280-'d_고정'!$B$13)</f>
        <v/>
      </c>
      <c r="Z1280">
        <f>(U1280*N1280*Q1280+'d_고정'!$B$3*('6_기대효과'!$H$7/8)*Q1280*'d_고정'!$B$10*P1280*('6_기대효과'!$K$7/'d_고정'!$B$9))*(1-R1280)</f>
        <v/>
      </c>
      <c r="AA1280">
        <f>W1280*L1280*(1-R1280-'d_고정'!$B$13)+U1280*MAX(N1280-'d_고정'!$B$10*P1280*('6_기대효과'!$K$7/'d_고정'!$B$9),0)*Q1280*(1-R1280)</f>
        <v/>
      </c>
      <c r="AB1280">
        <f>Y1280+Z1280</f>
        <v/>
      </c>
      <c r="AC1280">
        <f>Y1280/('d_고정'!$B$5*'6_기대효과'!$H$7/8)/'d_고정'!$B$6</f>
        <v/>
      </c>
      <c r="AD1280">
        <f>Y1280/('d_고정'!$B$8*'6_기대효과'!$H$7/8)</f>
        <v/>
      </c>
    </row>
    <row r="1281">
      <c r="A1281">
        <f>RAND()</f>
        <v/>
      </c>
      <c r="B1281">
        <f>IF('d_시나리오'!$J$2='d_시나리오'!$H$2,'d_시나리오'!$I$2,IF(A1281&lt;('d_시나리오'!$I$2-'d_시나리오'!$H$2)/('d_시나리오'!$J$2-'d_시나리오'!$H$2),'d_시나리오'!$H$2+SQRT(A1281*('d_시나리오'!$J$2-'d_시나리오'!$H$2)*('d_시나리오'!$I$2-'d_시나리오'!$H$2)),'d_시나리오'!$J$2-SQRT((1-A1281)*('d_시나리오'!$J$2-'d_시나리오'!$H$2)*('d_시나리오'!$J$2-'d_시나리오'!$I$2))))</f>
        <v/>
      </c>
      <c r="C1281">
        <f>RAND()</f>
        <v/>
      </c>
      <c r="D1281">
        <f>BETAINV(RAND(),IF(C1281&lt;'d_고정'!$B$26,'d_고정'!$B$23,'d_고정'!$B$16)+1,'d_고정'!$B$17-IF(C1281&lt;'d_고정'!$B$26,'d_고정'!$B$23,'d_고정'!$B$16)+1)*('d_고정'!$B$14+('d_고정'!$B$15-'d_고정'!$B$14)*RAND())</f>
        <v/>
      </c>
      <c r="E1281">
        <f>INDEX('d_분포'!$A$2:$A$28,RANDBETWEEN(1,27))</f>
        <v/>
      </c>
      <c r="F1281">
        <f>INDEX('d_분포'!$C$2:$C$5,RANDBETWEEN(1,4))*(0.9+0.2*RAND())</f>
        <v/>
      </c>
      <c r="G1281">
        <f>RAND()</f>
        <v/>
      </c>
      <c r="H1281">
        <f>(F1281+(1-F1281)*('d_고정'!$B$22*BETAINV(RAND(),IF(G1281&lt;'d_고정'!$B$26,'d_고정'!$B$25,'d_고정'!$B$20)+1,'d_고정'!$B$21-IF(G1281&lt;'d_고정'!$B$26,'d_고정'!$B$25,'d_고정'!$B$20)+1)+(1-'d_고정'!$B$22)*BETAINV(RAND(),IF(G1281&lt;'d_고정'!$B$26,'d_고정'!$B$24,'d_고정'!$B$18)+1,'d_고정'!$B$19-IF(G1281&lt;'d_고정'!$B$26,'d_고정'!$B$24,'d_고정'!$B$18)+1))*('d_고정'!$B$14+('d_고정'!$B$15-'d_고정'!$B$14)*RAND()))/F1281</f>
        <v/>
      </c>
      <c r="I1281">
        <f>RAND()</f>
        <v/>
      </c>
      <c r="J1281">
        <f>IF('d_시나리오'!$J$3='d_시나리오'!$H$3,'d_시나리오'!$I$3,IF(I1281&lt;('d_시나리오'!$I$3-'d_시나리오'!$H$3)/('d_시나리오'!$J$3-'d_시나리오'!$H$3),'d_시나리오'!$H$3+SQRT(I1281*('d_시나리오'!$J$3-'d_시나리오'!$H$3)*('d_시나리오'!$I$3-'d_시나리오'!$H$3)),'d_시나리오'!$J$3-SQRT((1-I1281)*('d_시나리오'!$J$3-'d_시나리오'!$H$3)*('d_시나리오'!$J$3-'d_시나리오'!$I$3))))</f>
        <v/>
      </c>
      <c r="K1281">
        <f>RAND()</f>
        <v/>
      </c>
      <c r="L1281">
        <f>IF('d_시나리오'!$J$4='d_시나리오'!$H$4,'d_시나리오'!$I$4,IF(K1281&lt;('d_시나리오'!$I$4-'d_시나리오'!$H$4)/('d_시나리오'!$J$4-'d_시나리오'!$H$4),'d_시나리오'!$H$4+SQRT(K1281*('d_시나리오'!$J$4-'d_시나리오'!$H$4)*('d_시나리오'!$I$4-'d_시나리오'!$H$4)),'d_시나리오'!$J$4-SQRT((1-K1281)*('d_시나리오'!$J$4-'d_시나리오'!$H$4)*('d_시나리오'!$J$4-'d_시나리오'!$I$4))))</f>
        <v/>
      </c>
      <c r="M1281">
        <f>RAND()</f>
        <v/>
      </c>
      <c r="N1281">
        <f>IF('d_시나리오'!$J$5='d_시나리오'!$H$5,'d_시나리오'!$I$5,IF(M1281&lt;('d_시나리오'!$I$5-'d_시나리오'!$H$5)/('d_시나리오'!$J$5-'d_시나리오'!$H$5),'d_시나리오'!$H$5+SQRT(M1281*('d_시나리오'!$J$5-'d_시나리오'!$H$5)*('d_시나리오'!$I$5-'d_시나리오'!$H$5)),'d_시나리오'!$J$5-SQRT((1-M1281)*('d_시나리오'!$J$5-'d_시나리오'!$H$5)*('d_시나리오'!$J$5-'d_시나리오'!$I$5))))</f>
        <v/>
      </c>
      <c r="O1281">
        <f>RAND()</f>
        <v/>
      </c>
      <c r="P1281">
        <f>IF('d_시나리오'!$J$6='d_시나리오'!$H$6,'d_시나리오'!$I$6,IF(O1281&lt;('d_시나리오'!$I$6-'d_시나리오'!$H$6)/('d_시나리오'!$J$6-'d_시나리오'!$H$6),'d_시나리오'!$H$6+SQRT(O1281*('d_시나리오'!$J$6-'d_시나리오'!$H$6)*('d_시나리오'!$I$6-'d_시나리오'!$H$6)),'d_시나리오'!$J$6-SQRT((1-O1281)*('d_시나리오'!$J$6-'d_시나리오'!$H$6)*('d_시나리오'!$J$6-'d_시나리오'!$I$6))))</f>
        <v/>
      </c>
      <c r="Q1281">
        <f>INDEX('d_분포'!$B$2:$B$57,RANDBETWEEN(1,56))</f>
        <v/>
      </c>
      <c r="R1281">
        <f>BETAINV(RAND(),5,5)</f>
        <v/>
      </c>
      <c r="S1281">
        <f>'d_고정'!$B$1*'6_기대효과'!$H$7*('d_시나리오'!$I$7/'d_고정'!$B$2)*B1281</f>
        <v/>
      </c>
      <c r="T1281">
        <f>S1281*D1281</f>
        <v/>
      </c>
      <c r="U1281">
        <f>S1281*F1281*H1281</f>
        <v/>
      </c>
      <c r="V1281">
        <f>S1281*F1281*(H1281-1)</f>
        <v/>
      </c>
      <c r="W1281">
        <f>U1281*J1281</f>
        <v/>
      </c>
      <c r="X1281">
        <f>T1281+W1281</f>
        <v/>
      </c>
      <c r="Y1281">
        <f>(T1281*E1281+W1281*L1281)*(1-R1281-'d_고정'!$B$13)</f>
        <v/>
      </c>
      <c r="Z1281">
        <f>(U1281*N1281*Q1281+'d_고정'!$B$3*('6_기대효과'!$H$7/8)*Q1281*'d_고정'!$B$10*P1281*('6_기대효과'!$K$7/'d_고정'!$B$9))*(1-R1281)</f>
        <v/>
      </c>
      <c r="AA1281">
        <f>W1281*L1281*(1-R1281-'d_고정'!$B$13)+U1281*MAX(N1281-'d_고정'!$B$10*P1281*('6_기대효과'!$K$7/'d_고정'!$B$9),0)*Q1281*(1-R1281)</f>
        <v/>
      </c>
      <c r="AB1281">
        <f>Y1281+Z1281</f>
        <v/>
      </c>
      <c r="AC1281">
        <f>Y1281/('d_고정'!$B$5*'6_기대효과'!$H$7/8)/'d_고정'!$B$6</f>
        <v/>
      </c>
      <c r="AD1281">
        <f>Y1281/('d_고정'!$B$8*'6_기대효과'!$H$7/8)</f>
        <v/>
      </c>
    </row>
    <row r="1282">
      <c r="A1282">
        <f>RAND()</f>
        <v/>
      </c>
      <c r="B1282">
        <f>IF('d_시나리오'!$J$2='d_시나리오'!$H$2,'d_시나리오'!$I$2,IF(A1282&lt;('d_시나리오'!$I$2-'d_시나리오'!$H$2)/('d_시나리오'!$J$2-'d_시나리오'!$H$2),'d_시나리오'!$H$2+SQRT(A1282*('d_시나리오'!$J$2-'d_시나리오'!$H$2)*('d_시나리오'!$I$2-'d_시나리오'!$H$2)),'d_시나리오'!$J$2-SQRT((1-A1282)*('d_시나리오'!$J$2-'d_시나리오'!$H$2)*('d_시나리오'!$J$2-'d_시나리오'!$I$2))))</f>
        <v/>
      </c>
      <c r="C1282">
        <f>RAND()</f>
        <v/>
      </c>
      <c r="D1282">
        <f>BETAINV(RAND(),IF(C1282&lt;'d_고정'!$B$26,'d_고정'!$B$23,'d_고정'!$B$16)+1,'d_고정'!$B$17-IF(C1282&lt;'d_고정'!$B$26,'d_고정'!$B$23,'d_고정'!$B$16)+1)*('d_고정'!$B$14+('d_고정'!$B$15-'d_고정'!$B$14)*RAND())</f>
        <v/>
      </c>
      <c r="E1282">
        <f>INDEX('d_분포'!$A$2:$A$28,RANDBETWEEN(1,27))</f>
        <v/>
      </c>
      <c r="F1282">
        <f>INDEX('d_분포'!$C$2:$C$5,RANDBETWEEN(1,4))*(0.9+0.2*RAND())</f>
        <v/>
      </c>
      <c r="G1282">
        <f>RAND()</f>
        <v/>
      </c>
      <c r="H1282">
        <f>(F1282+(1-F1282)*('d_고정'!$B$22*BETAINV(RAND(),IF(G1282&lt;'d_고정'!$B$26,'d_고정'!$B$25,'d_고정'!$B$20)+1,'d_고정'!$B$21-IF(G1282&lt;'d_고정'!$B$26,'d_고정'!$B$25,'d_고정'!$B$20)+1)+(1-'d_고정'!$B$22)*BETAINV(RAND(),IF(G1282&lt;'d_고정'!$B$26,'d_고정'!$B$24,'d_고정'!$B$18)+1,'d_고정'!$B$19-IF(G1282&lt;'d_고정'!$B$26,'d_고정'!$B$24,'d_고정'!$B$18)+1))*('d_고정'!$B$14+('d_고정'!$B$15-'d_고정'!$B$14)*RAND()))/F1282</f>
        <v/>
      </c>
      <c r="I1282">
        <f>RAND()</f>
        <v/>
      </c>
      <c r="J1282">
        <f>IF('d_시나리오'!$J$3='d_시나리오'!$H$3,'d_시나리오'!$I$3,IF(I1282&lt;('d_시나리오'!$I$3-'d_시나리오'!$H$3)/('d_시나리오'!$J$3-'d_시나리오'!$H$3),'d_시나리오'!$H$3+SQRT(I1282*('d_시나리오'!$J$3-'d_시나리오'!$H$3)*('d_시나리오'!$I$3-'d_시나리오'!$H$3)),'d_시나리오'!$J$3-SQRT((1-I1282)*('d_시나리오'!$J$3-'d_시나리오'!$H$3)*('d_시나리오'!$J$3-'d_시나리오'!$I$3))))</f>
        <v/>
      </c>
      <c r="K1282">
        <f>RAND()</f>
        <v/>
      </c>
      <c r="L1282">
        <f>IF('d_시나리오'!$J$4='d_시나리오'!$H$4,'d_시나리오'!$I$4,IF(K1282&lt;('d_시나리오'!$I$4-'d_시나리오'!$H$4)/('d_시나리오'!$J$4-'d_시나리오'!$H$4),'d_시나리오'!$H$4+SQRT(K1282*('d_시나리오'!$J$4-'d_시나리오'!$H$4)*('d_시나리오'!$I$4-'d_시나리오'!$H$4)),'d_시나리오'!$J$4-SQRT((1-K1282)*('d_시나리오'!$J$4-'d_시나리오'!$H$4)*('d_시나리오'!$J$4-'d_시나리오'!$I$4))))</f>
        <v/>
      </c>
      <c r="M1282">
        <f>RAND()</f>
        <v/>
      </c>
      <c r="N1282">
        <f>IF('d_시나리오'!$J$5='d_시나리오'!$H$5,'d_시나리오'!$I$5,IF(M1282&lt;('d_시나리오'!$I$5-'d_시나리오'!$H$5)/('d_시나리오'!$J$5-'d_시나리오'!$H$5),'d_시나리오'!$H$5+SQRT(M1282*('d_시나리오'!$J$5-'d_시나리오'!$H$5)*('d_시나리오'!$I$5-'d_시나리오'!$H$5)),'d_시나리오'!$J$5-SQRT((1-M1282)*('d_시나리오'!$J$5-'d_시나리오'!$H$5)*('d_시나리오'!$J$5-'d_시나리오'!$I$5))))</f>
        <v/>
      </c>
      <c r="O1282">
        <f>RAND()</f>
        <v/>
      </c>
      <c r="P1282">
        <f>IF('d_시나리오'!$J$6='d_시나리오'!$H$6,'d_시나리오'!$I$6,IF(O1282&lt;('d_시나리오'!$I$6-'d_시나리오'!$H$6)/('d_시나리오'!$J$6-'d_시나리오'!$H$6),'d_시나리오'!$H$6+SQRT(O1282*('d_시나리오'!$J$6-'d_시나리오'!$H$6)*('d_시나리오'!$I$6-'d_시나리오'!$H$6)),'d_시나리오'!$J$6-SQRT((1-O1282)*('d_시나리오'!$J$6-'d_시나리오'!$H$6)*('d_시나리오'!$J$6-'d_시나리오'!$I$6))))</f>
        <v/>
      </c>
      <c r="Q1282">
        <f>INDEX('d_분포'!$B$2:$B$57,RANDBETWEEN(1,56))</f>
        <v/>
      </c>
      <c r="R1282">
        <f>BETAINV(RAND(),5,5)</f>
        <v/>
      </c>
      <c r="S1282">
        <f>'d_고정'!$B$1*'6_기대효과'!$H$7*('d_시나리오'!$I$7/'d_고정'!$B$2)*B1282</f>
        <v/>
      </c>
      <c r="T1282">
        <f>S1282*D1282</f>
        <v/>
      </c>
      <c r="U1282">
        <f>S1282*F1282*H1282</f>
        <v/>
      </c>
      <c r="V1282">
        <f>S1282*F1282*(H1282-1)</f>
        <v/>
      </c>
      <c r="W1282">
        <f>U1282*J1282</f>
        <v/>
      </c>
      <c r="X1282">
        <f>T1282+W1282</f>
        <v/>
      </c>
      <c r="Y1282">
        <f>(T1282*E1282+W1282*L1282)*(1-R1282-'d_고정'!$B$13)</f>
        <v/>
      </c>
      <c r="Z1282">
        <f>(U1282*N1282*Q1282+'d_고정'!$B$3*('6_기대효과'!$H$7/8)*Q1282*'d_고정'!$B$10*P1282*('6_기대효과'!$K$7/'d_고정'!$B$9))*(1-R1282)</f>
        <v/>
      </c>
      <c r="AA1282">
        <f>W1282*L1282*(1-R1282-'d_고정'!$B$13)+U1282*MAX(N1282-'d_고정'!$B$10*P1282*('6_기대효과'!$K$7/'d_고정'!$B$9),0)*Q1282*(1-R1282)</f>
        <v/>
      </c>
      <c r="AB1282">
        <f>Y1282+Z1282</f>
        <v/>
      </c>
      <c r="AC1282">
        <f>Y1282/('d_고정'!$B$5*'6_기대효과'!$H$7/8)/'d_고정'!$B$6</f>
        <v/>
      </c>
      <c r="AD1282">
        <f>Y1282/('d_고정'!$B$8*'6_기대효과'!$H$7/8)</f>
        <v/>
      </c>
    </row>
    <row r="1283">
      <c r="A1283">
        <f>RAND()</f>
        <v/>
      </c>
      <c r="B1283">
        <f>IF('d_시나리오'!$J$2='d_시나리오'!$H$2,'d_시나리오'!$I$2,IF(A1283&lt;('d_시나리오'!$I$2-'d_시나리오'!$H$2)/('d_시나리오'!$J$2-'d_시나리오'!$H$2),'d_시나리오'!$H$2+SQRT(A1283*('d_시나리오'!$J$2-'d_시나리오'!$H$2)*('d_시나리오'!$I$2-'d_시나리오'!$H$2)),'d_시나리오'!$J$2-SQRT((1-A1283)*('d_시나리오'!$J$2-'d_시나리오'!$H$2)*('d_시나리오'!$J$2-'d_시나리오'!$I$2))))</f>
        <v/>
      </c>
      <c r="C1283">
        <f>RAND()</f>
        <v/>
      </c>
      <c r="D1283">
        <f>BETAINV(RAND(),IF(C1283&lt;'d_고정'!$B$26,'d_고정'!$B$23,'d_고정'!$B$16)+1,'d_고정'!$B$17-IF(C1283&lt;'d_고정'!$B$26,'d_고정'!$B$23,'d_고정'!$B$16)+1)*('d_고정'!$B$14+('d_고정'!$B$15-'d_고정'!$B$14)*RAND())</f>
        <v/>
      </c>
      <c r="E1283">
        <f>INDEX('d_분포'!$A$2:$A$28,RANDBETWEEN(1,27))</f>
        <v/>
      </c>
      <c r="F1283">
        <f>INDEX('d_분포'!$C$2:$C$5,RANDBETWEEN(1,4))*(0.9+0.2*RAND())</f>
        <v/>
      </c>
      <c r="G1283">
        <f>RAND()</f>
        <v/>
      </c>
      <c r="H1283">
        <f>(F1283+(1-F1283)*('d_고정'!$B$22*BETAINV(RAND(),IF(G1283&lt;'d_고정'!$B$26,'d_고정'!$B$25,'d_고정'!$B$20)+1,'d_고정'!$B$21-IF(G1283&lt;'d_고정'!$B$26,'d_고정'!$B$25,'d_고정'!$B$20)+1)+(1-'d_고정'!$B$22)*BETAINV(RAND(),IF(G1283&lt;'d_고정'!$B$26,'d_고정'!$B$24,'d_고정'!$B$18)+1,'d_고정'!$B$19-IF(G1283&lt;'d_고정'!$B$26,'d_고정'!$B$24,'d_고정'!$B$18)+1))*('d_고정'!$B$14+('d_고정'!$B$15-'d_고정'!$B$14)*RAND()))/F1283</f>
        <v/>
      </c>
      <c r="I1283">
        <f>RAND()</f>
        <v/>
      </c>
      <c r="J1283">
        <f>IF('d_시나리오'!$J$3='d_시나리오'!$H$3,'d_시나리오'!$I$3,IF(I1283&lt;('d_시나리오'!$I$3-'d_시나리오'!$H$3)/('d_시나리오'!$J$3-'d_시나리오'!$H$3),'d_시나리오'!$H$3+SQRT(I1283*('d_시나리오'!$J$3-'d_시나리오'!$H$3)*('d_시나리오'!$I$3-'d_시나리오'!$H$3)),'d_시나리오'!$J$3-SQRT((1-I1283)*('d_시나리오'!$J$3-'d_시나리오'!$H$3)*('d_시나리오'!$J$3-'d_시나리오'!$I$3))))</f>
        <v/>
      </c>
      <c r="K1283">
        <f>RAND()</f>
        <v/>
      </c>
      <c r="L1283">
        <f>IF('d_시나리오'!$J$4='d_시나리오'!$H$4,'d_시나리오'!$I$4,IF(K1283&lt;('d_시나리오'!$I$4-'d_시나리오'!$H$4)/('d_시나리오'!$J$4-'d_시나리오'!$H$4),'d_시나리오'!$H$4+SQRT(K1283*('d_시나리오'!$J$4-'d_시나리오'!$H$4)*('d_시나리오'!$I$4-'d_시나리오'!$H$4)),'d_시나리오'!$J$4-SQRT((1-K1283)*('d_시나리오'!$J$4-'d_시나리오'!$H$4)*('d_시나리오'!$J$4-'d_시나리오'!$I$4))))</f>
        <v/>
      </c>
      <c r="M1283">
        <f>RAND()</f>
        <v/>
      </c>
      <c r="N1283">
        <f>IF('d_시나리오'!$J$5='d_시나리오'!$H$5,'d_시나리오'!$I$5,IF(M1283&lt;('d_시나리오'!$I$5-'d_시나리오'!$H$5)/('d_시나리오'!$J$5-'d_시나리오'!$H$5),'d_시나리오'!$H$5+SQRT(M1283*('d_시나리오'!$J$5-'d_시나리오'!$H$5)*('d_시나리오'!$I$5-'d_시나리오'!$H$5)),'d_시나리오'!$J$5-SQRT((1-M1283)*('d_시나리오'!$J$5-'d_시나리오'!$H$5)*('d_시나리오'!$J$5-'d_시나리오'!$I$5))))</f>
        <v/>
      </c>
      <c r="O1283">
        <f>RAND()</f>
        <v/>
      </c>
      <c r="P1283">
        <f>IF('d_시나리오'!$J$6='d_시나리오'!$H$6,'d_시나리오'!$I$6,IF(O1283&lt;('d_시나리오'!$I$6-'d_시나리오'!$H$6)/('d_시나리오'!$J$6-'d_시나리오'!$H$6),'d_시나리오'!$H$6+SQRT(O1283*('d_시나리오'!$J$6-'d_시나리오'!$H$6)*('d_시나리오'!$I$6-'d_시나리오'!$H$6)),'d_시나리오'!$J$6-SQRT((1-O1283)*('d_시나리오'!$J$6-'d_시나리오'!$H$6)*('d_시나리오'!$J$6-'d_시나리오'!$I$6))))</f>
        <v/>
      </c>
      <c r="Q1283">
        <f>INDEX('d_분포'!$B$2:$B$57,RANDBETWEEN(1,56))</f>
        <v/>
      </c>
      <c r="R1283">
        <f>BETAINV(RAND(),5,5)</f>
        <v/>
      </c>
      <c r="S1283">
        <f>'d_고정'!$B$1*'6_기대효과'!$H$7*('d_시나리오'!$I$7/'d_고정'!$B$2)*B1283</f>
        <v/>
      </c>
      <c r="T1283">
        <f>S1283*D1283</f>
        <v/>
      </c>
      <c r="U1283">
        <f>S1283*F1283*H1283</f>
        <v/>
      </c>
      <c r="V1283">
        <f>S1283*F1283*(H1283-1)</f>
        <v/>
      </c>
      <c r="W1283">
        <f>U1283*J1283</f>
        <v/>
      </c>
      <c r="X1283">
        <f>T1283+W1283</f>
        <v/>
      </c>
      <c r="Y1283">
        <f>(T1283*E1283+W1283*L1283)*(1-R1283-'d_고정'!$B$13)</f>
        <v/>
      </c>
      <c r="Z1283">
        <f>(U1283*N1283*Q1283+'d_고정'!$B$3*('6_기대효과'!$H$7/8)*Q1283*'d_고정'!$B$10*P1283*('6_기대효과'!$K$7/'d_고정'!$B$9))*(1-R1283)</f>
        <v/>
      </c>
      <c r="AA1283">
        <f>W1283*L1283*(1-R1283-'d_고정'!$B$13)+U1283*MAX(N1283-'d_고정'!$B$10*P1283*('6_기대효과'!$K$7/'d_고정'!$B$9),0)*Q1283*(1-R1283)</f>
        <v/>
      </c>
      <c r="AB1283">
        <f>Y1283+Z1283</f>
        <v/>
      </c>
      <c r="AC1283">
        <f>Y1283/('d_고정'!$B$5*'6_기대효과'!$H$7/8)/'d_고정'!$B$6</f>
        <v/>
      </c>
      <c r="AD1283">
        <f>Y1283/('d_고정'!$B$8*'6_기대효과'!$H$7/8)</f>
        <v/>
      </c>
    </row>
    <row r="1284">
      <c r="A1284">
        <f>RAND()</f>
        <v/>
      </c>
      <c r="B1284">
        <f>IF('d_시나리오'!$J$2='d_시나리오'!$H$2,'d_시나리오'!$I$2,IF(A1284&lt;('d_시나리오'!$I$2-'d_시나리오'!$H$2)/('d_시나리오'!$J$2-'d_시나리오'!$H$2),'d_시나리오'!$H$2+SQRT(A1284*('d_시나리오'!$J$2-'d_시나리오'!$H$2)*('d_시나리오'!$I$2-'d_시나리오'!$H$2)),'d_시나리오'!$J$2-SQRT((1-A1284)*('d_시나리오'!$J$2-'d_시나리오'!$H$2)*('d_시나리오'!$J$2-'d_시나리오'!$I$2))))</f>
        <v/>
      </c>
      <c r="C1284">
        <f>RAND()</f>
        <v/>
      </c>
      <c r="D1284">
        <f>BETAINV(RAND(),IF(C1284&lt;'d_고정'!$B$26,'d_고정'!$B$23,'d_고정'!$B$16)+1,'d_고정'!$B$17-IF(C1284&lt;'d_고정'!$B$26,'d_고정'!$B$23,'d_고정'!$B$16)+1)*('d_고정'!$B$14+('d_고정'!$B$15-'d_고정'!$B$14)*RAND())</f>
        <v/>
      </c>
      <c r="E1284">
        <f>INDEX('d_분포'!$A$2:$A$28,RANDBETWEEN(1,27))</f>
        <v/>
      </c>
      <c r="F1284">
        <f>INDEX('d_분포'!$C$2:$C$5,RANDBETWEEN(1,4))*(0.9+0.2*RAND())</f>
        <v/>
      </c>
      <c r="G1284">
        <f>RAND()</f>
        <v/>
      </c>
      <c r="H1284">
        <f>(F1284+(1-F1284)*('d_고정'!$B$22*BETAINV(RAND(),IF(G1284&lt;'d_고정'!$B$26,'d_고정'!$B$25,'d_고정'!$B$20)+1,'d_고정'!$B$21-IF(G1284&lt;'d_고정'!$B$26,'d_고정'!$B$25,'d_고정'!$B$20)+1)+(1-'d_고정'!$B$22)*BETAINV(RAND(),IF(G1284&lt;'d_고정'!$B$26,'d_고정'!$B$24,'d_고정'!$B$18)+1,'d_고정'!$B$19-IF(G1284&lt;'d_고정'!$B$26,'d_고정'!$B$24,'d_고정'!$B$18)+1))*('d_고정'!$B$14+('d_고정'!$B$15-'d_고정'!$B$14)*RAND()))/F1284</f>
        <v/>
      </c>
      <c r="I1284">
        <f>RAND()</f>
        <v/>
      </c>
      <c r="J1284">
        <f>IF('d_시나리오'!$J$3='d_시나리오'!$H$3,'d_시나리오'!$I$3,IF(I1284&lt;('d_시나리오'!$I$3-'d_시나리오'!$H$3)/('d_시나리오'!$J$3-'d_시나리오'!$H$3),'d_시나리오'!$H$3+SQRT(I1284*('d_시나리오'!$J$3-'d_시나리오'!$H$3)*('d_시나리오'!$I$3-'d_시나리오'!$H$3)),'d_시나리오'!$J$3-SQRT((1-I1284)*('d_시나리오'!$J$3-'d_시나리오'!$H$3)*('d_시나리오'!$J$3-'d_시나리오'!$I$3))))</f>
        <v/>
      </c>
      <c r="K1284">
        <f>RAND()</f>
        <v/>
      </c>
      <c r="L1284">
        <f>IF('d_시나리오'!$J$4='d_시나리오'!$H$4,'d_시나리오'!$I$4,IF(K1284&lt;('d_시나리오'!$I$4-'d_시나리오'!$H$4)/('d_시나리오'!$J$4-'d_시나리오'!$H$4),'d_시나리오'!$H$4+SQRT(K1284*('d_시나리오'!$J$4-'d_시나리오'!$H$4)*('d_시나리오'!$I$4-'d_시나리오'!$H$4)),'d_시나리오'!$J$4-SQRT((1-K1284)*('d_시나리오'!$J$4-'d_시나리오'!$H$4)*('d_시나리오'!$J$4-'d_시나리오'!$I$4))))</f>
        <v/>
      </c>
      <c r="M1284">
        <f>RAND()</f>
        <v/>
      </c>
      <c r="N1284">
        <f>IF('d_시나리오'!$J$5='d_시나리오'!$H$5,'d_시나리오'!$I$5,IF(M1284&lt;('d_시나리오'!$I$5-'d_시나리오'!$H$5)/('d_시나리오'!$J$5-'d_시나리오'!$H$5),'d_시나리오'!$H$5+SQRT(M1284*('d_시나리오'!$J$5-'d_시나리오'!$H$5)*('d_시나리오'!$I$5-'d_시나리오'!$H$5)),'d_시나리오'!$J$5-SQRT((1-M1284)*('d_시나리오'!$J$5-'d_시나리오'!$H$5)*('d_시나리오'!$J$5-'d_시나리오'!$I$5))))</f>
        <v/>
      </c>
      <c r="O1284">
        <f>RAND()</f>
        <v/>
      </c>
      <c r="P1284">
        <f>IF('d_시나리오'!$J$6='d_시나리오'!$H$6,'d_시나리오'!$I$6,IF(O1284&lt;('d_시나리오'!$I$6-'d_시나리오'!$H$6)/('d_시나리오'!$J$6-'d_시나리오'!$H$6),'d_시나리오'!$H$6+SQRT(O1284*('d_시나리오'!$J$6-'d_시나리오'!$H$6)*('d_시나리오'!$I$6-'d_시나리오'!$H$6)),'d_시나리오'!$J$6-SQRT((1-O1284)*('d_시나리오'!$J$6-'d_시나리오'!$H$6)*('d_시나리오'!$J$6-'d_시나리오'!$I$6))))</f>
        <v/>
      </c>
      <c r="Q1284">
        <f>INDEX('d_분포'!$B$2:$B$57,RANDBETWEEN(1,56))</f>
        <v/>
      </c>
      <c r="R1284">
        <f>BETAINV(RAND(),5,5)</f>
        <v/>
      </c>
      <c r="S1284">
        <f>'d_고정'!$B$1*'6_기대효과'!$H$7*('d_시나리오'!$I$7/'d_고정'!$B$2)*B1284</f>
        <v/>
      </c>
      <c r="T1284">
        <f>S1284*D1284</f>
        <v/>
      </c>
      <c r="U1284">
        <f>S1284*F1284*H1284</f>
        <v/>
      </c>
      <c r="V1284">
        <f>S1284*F1284*(H1284-1)</f>
        <v/>
      </c>
      <c r="W1284">
        <f>U1284*J1284</f>
        <v/>
      </c>
      <c r="X1284">
        <f>T1284+W1284</f>
        <v/>
      </c>
      <c r="Y1284">
        <f>(T1284*E1284+W1284*L1284)*(1-R1284-'d_고정'!$B$13)</f>
        <v/>
      </c>
      <c r="Z1284">
        <f>(U1284*N1284*Q1284+'d_고정'!$B$3*('6_기대효과'!$H$7/8)*Q1284*'d_고정'!$B$10*P1284*('6_기대효과'!$K$7/'d_고정'!$B$9))*(1-R1284)</f>
        <v/>
      </c>
      <c r="AA1284">
        <f>W1284*L1284*(1-R1284-'d_고정'!$B$13)+U1284*MAX(N1284-'d_고정'!$B$10*P1284*('6_기대효과'!$K$7/'d_고정'!$B$9),0)*Q1284*(1-R1284)</f>
        <v/>
      </c>
      <c r="AB1284">
        <f>Y1284+Z1284</f>
        <v/>
      </c>
      <c r="AC1284">
        <f>Y1284/('d_고정'!$B$5*'6_기대효과'!$H$7/8)/'d_고정'!$B$6</f>
        <v/>
      </c>
      <c r="AD1284">
        <f>Y1284/('d_고정'!$B$8*'6_기대효과'!$H$7/8)</f>
        <v/>
      </c>
    </row>
    <row r="1285">
      <c r="A1285">
        <f>RAND()</f>
        <v/>
      </c>
      <c r="B1285">
        <f>IF('d_시나리오'!$J$2='d_시나리오'!$H$2,'d_시나리오'!$I$2,IF(A1285&lt;('d_시나리오'!$I$2-'d_시나리오'!$H$2)/('d_시나리오'!$J$2-'d_시나리오'!$H$2),'d_시나리오'!$H$2+SQRT(A1285*('d_시나리오'!$J$2-'d_시나리오'!$H$2)*('d_시나리오'!$I$2-'d_시나리오'!$H$2)),'d_시나리오'!$J$2-SQRT((1-A1285)*('d_시나리오'!$J$2-'d_시나리오'!$H$2)*('d_시나리오'!$J$2-'d_시나리오'!$I$2))))</f>
        <v/>
      </c>
      <c r="C1285">
        <f>RAND()</f>
        <v/>
      </c>
      <c r="D1285">
        <f>BETAINV(RAND(),IF(C1285&lt;'d_고정'!$B$26,'d_고정'!$B$23,'d_고정'!$B$16)+1,'d_고정'!$B$17-IF(C1285&lt;'d_고정'!$B$26,'d_고정'!$B$23,'d_고정'!$B$16)+1)*('d_고정'!$B$14+('d_고정'!$B$15-'d_고정'!$B$14)*RAND())</f>
        <v/>
      </c>
      <c r="E1285">
        <f>INDEX('d_분포'!$A$2:$A$28,RANDBETWEEN(1,27))</f>
        <v/>
      </c>
      <c r="F1285">
        <f>INDEX('d_분포'!$C$2:$C$5,RANDBETWEEN(1,4))*(0.9+0.2*RAND())</f>
        <v/>
      </c>
      <c r="G1285">
        <f>RAND()</f>
        <v/>
      </c>
      <c r="H1285">
        <f>(F1285+(1-F1285)*('d_고정'!$B$22*BETAINV(RAND(),IF(G1285&lt;'d_고정'!$B$26,'d_고정'!$B$25,'d_고정'!$B$20)+1,'d_고정'!$B$21-IF(G1285&lt;'d_고정'!$B$26,'d_고정'!$B$25,'d_고정'!$B$20)+1)+(1-'d_고정'!$B$22)*BETAINV(RAND(),IF(G1285&lt;'d_고정'!$B$26,'d_고정'!$B$24,'d_고정'!$B$18)+1,'d_고정'!$B$19-IF(G1285&lt;'d_고정'!$B$26,'d_고정'!$B$24,'d_고정'!$B$18)+1))*('d_고정'!$B$14+('d_고정'!$B$15-'d_고정'!$B$14)*RAND()))/F1285</f>
        <v/>
      </c>
      <c r="I1285">
        <f>RAND()</f>
        <v/>
      </c>
      <c r="J1285">
        <f>IF('d_시나리오'!$J$3='d_시나리오'!$H$3,'d_시나리오'!$I$3,IF(I1285&lt;('d_시나리오'!$I$3-'d_시나리오'!$H$3)/('d_시나리오'!$J$3-'d_시나리오'!$H$3),'d_시나리오'!$H$3+SQRT(I1285*('d_시나리오'!$J$3-'d_시나리오'!$H$3)*('d_시나리오'!$I$3-'d_시나리오'!$H$3)),'d_시나리오'!$J$3-SQRT((1-I1285)*('d_시나리오'!$J$3-'d_시나리오'!$H$3)*('d_시나리오'!$J$3-'d_시나리오'!$I$3))))</f>
        <v/>
      </c>
      <c r="K1285">
        <f>RAND()</f>
        <v/>
      </c>
      <c r="L1285">
        <f>IF('d_시나리오'!$J$4='d_시나리오'!$H$4,'d_시나리오'!$I$4,IF(K1285&lt;('d_시나리오'!$I$4-'d_시나리오'!$H$4)/('d_시나리오'!$J$4-'d_시나리오'!$H$4),'d_시나리오'!$H$4+SQRT(K1285*('d_시나리오'!$J$4-'d_시나리오'!$H$4)*('d_시나리오'!$I$4-'d_시나리오'!$H$4)),'d_시나리오'!$J$4-SQRT((1-K1285)*('d_시나리오'!$J$4-'d_시나리오'!$H$4)*('d_시나리오'!$J$4-'d_시나리오'!$I$4))))</f>
        <v/>
      </c>
      <c r="M1285">
        <f>RAND()</f>
        <v/>
      </c>
      <c r="N1285">
        <f>IF('d_시나리오'!$J$5='d_시나리오'!$H$5,'d_시나리오'!$I$5,IF(M1285&lt;('d_시나리오'!$I$5-'d_시나리오'!$H$5)/('d_시나리오'!$J$5-'d_시나리오'!$H$5),'d_시나리오'!$H$5+SQRT(M1285*('d_시나리오'!$J$5-'d_시나리오'!$H$5)*('d_시나리오'!$I$5-'d_시나리오'!$H$5)),'d_시나리오'!$J$5-SQRT((1-M1285)*('d_시나리오'!$J$5-'d_시나리오'!$H$5)*('d_시나리오'!$J$5-'d_시나리오'!$I$5))))</f>
        <v/>
      </c>
      <c r="O1285">
        <f>RAND()</f>
        <v/>
      </c>
      <c r="P1285">
        <f>IF('d_시나리오'!$J$6='d_시나리오'!$H$6,'d_시나리오'!$I$6,IF(O1285&lt;('d_시나리오'!$I$6-'d_시나리오'!$H$6)/('d_시나리오'!$J$6-'d_시나리오'!$H$6),'d_시나리오'!$H$6+SQRT(O1285*('d_시나리오'!$J$6-'d_시나리오'!$H$6)*('d_시나리오'!$I$6-'d_시나리오'!$H$6)),'d_시나리오'!$J$6-SQRT((1-O1285)*('d_시나리오'!$J$6-'d_시나리오'!$H$6)*('d_시나리오'!$J$6-'d_시나리오'!$I$6))))</f>
        <v/>
      </c>
      <c r="Q1285">
        <f>INDEX('d_분포'!$B$2:$B$57,RANDBETWEEN(1,56))</f>
        <v/>
      </c>
      <c r="R1285">
        <f>BETAINV(RAND(),5,5)</f>
        <v/>
      </c>
      <c r="S1285">
        <f>'d_고정'!$B$1*'6_기대효과'!$H$7*('d_시나리오'!$I$7/'d_고정'!$B$2)*B1285</f>
        <v/>
      </c>
      <c r="T1285">
        <f>S1285*D1285</f>
        <v/>
      </c>
      <c r="U1285">
        <f>S1285*F1285*H1285</f>
        <v/>
      </c>
      <c r="V1285">
        <f>S1285*F1285*(H1285-1)</f>
        <v/>
      </c>
      <c r="W1285">
        <f>U1285*J1285</f>
        <v/>
      </c>
      <c r="X1285">
        <f>T1285+W1285</f>
        <v/>
      </c>
      <c r="Y1285">
        <f>(T1285*E1285+W1285*L1285)*(1-R1285-'d_고정'!$B$13)</f>
        <v/>
      </c>
      <c r="Z1285">
        <f>(U1285*N1285*Q1285+'d_고정'!$B$3*('6_기대효과'!$H$7/8)*Q1285*'d_고정'!$B$10*P1285*('6_기대효과'!$K$7/'d_고정'!$B$9))*(1-R1285)</f>
        <v/>
      </c>
      <c r="AA1285">
        <f>W1285*L1285*(1-R1285-'d_고정'!$B$13)+U1285*MAX(N1285-'d_고정'!$B$10*P1285*('6_기대효과'!$K$7/'d_고정'!$B$9),0)*Q1285*(1-R1285)</f>
        <v/>
      </c>
      <c r="AB1285">
        <f>Y1285+Z1285</f>
        <v/>
      </c>
      <c r="AC1285">
        <f>Y1285/('d_고정'!$B$5*'6_기대효과'!$H$7/8)/'d_고정'!$B$6</f>
        <v/>
      </c>
      <c r="AD1285">
        <f>Y1285/('d_고정'!$B$8*'6_기대효과'!$H$7/8)</f>
        <v/>
      </c>
    </row>
    <row r="1286">
      <c r="A1286">
        <f>RAND()</f>
        <v/>
      </c>
      <c r="B1286">
        <f>IF('d_시나리오'!$J$2='d_시나리오'!$H$2,'d_시나리오'!$I$2,IF(A1286&lt;('d_시나리오'!$I$2-'d_시나리오'!$H$2)/('d_시나리오'!$J$2-'d_시나리오'!$H$2),'d_시나리오'!$H$2+SQRT(A1286*('d_시나리오'!$J$2-'d_시나리오'!$H$2)*('d_시나리오'!$I$2-'d_시나리오'!$H$2)),'d_시나리오'!$J$2-SQRT((1-A1286)*('d_시나리오'!$J$2-'d_시나리오'!$H$2)*('d_시나리오'!$J$2-'d_시나리오'!$I$2))))</f>
        <v/>
      </c>
      <c r="C1286">
        <f>RAND()</f>
        <v/>
      </c>
      <c r="D1286">
        <f>BETAINV(RAND(),IF(C1286&lt;'d_고정'!$B$26,'d_고정'!$B$23,'d_고정'!$B$16)+1,'d_고정'!$B$17-IF(C1286&lt;'d_고정'!$B$26,'d_고정'!$B$23,'d_고정'!$B$16)+1)*('d_고정'!$B$14+('d_고정'!$B$15-'d_고정'!$B$14)*RAND())</f>
        <v/>
      </c>
      <c r="E1286">
        <f>INDEX('d_분포'!$A$2:$A$28,RANDBETWEEN(1,27))</f>
        <v/>
      </c>
      <c r="F1286">
        <f>INDEX('d_분포'!$C$2:$C$5,RANDBETWEEN(1,4))*(0.9+0.2*RAND())</f>
        <v/>
      </c>
      <c r="G1286">
        <f>RAND()</f>
        <v/>
      </c>
      <c r="H1286">
        <f>(F1286+(1-F1286)*('d_고정'!$B$22*BETAINV(RAND(),IF(G1286&lt;'d_고정'!$B$26,'d_고정'!$B$25,'d_고정'!$B$20)+1,'d_고정'!$B$21-IF(G1286&lt;'d_고정'!$B$26,'d_고정'!$B$25,'d_고정'!$B$20)+1)+(1-'d_고정'!$B$22)*BETAINV(RAND(),IF(G1286&lt;'d_고정'!$B$26,'d_고정'!$B$24,'d_고정'!$B$18)+1,'d_고정'!$B$19-IF(G1286&lt;'d_고정'!$B$26,'d_고정'!$B$24,'d_고정'!$B$18)+1))*('d_고정'!$B$14+('d_고정'!$B$15-'d_고정'!$B$14)*RAND()))/F1286</f>
        <v/>
      </c>
      <c r="I1286">
        <f>RAND()</f>
        <v/>
      </c>
      <c r="J1286">
        <f>IF('d_시나리오'!$J$3='d_시나리오'!$H$3,'d_시나리오'!$I$3,IF(I1286&lt;('d_시나리오'!$I$3-'d_시나리오'!$H$3)/('d_시나리오'!$J$3-'d_시나리오'!$H$3),'d_시나리오'!$H$3+SQRT(I1286*('d_시나리오'!$J$3-'d_시나리오'!$H$3)*('d_시나리오'!$I$3-'d_시나리오'!$H$3)),'d_시나리오'!$J$3-SQRT((1-I1286)*('d_시나리오'!$J$3-'d_시나리오'!$H$3)*('d_시나리오'!$J$3-'d_시나리오'!$I$3))))</f>
        <v/>
      </c>
      <c r="K1286">
        <f>RAND()</f>
        <v/>
      </c>
      <c r="L1286">
        <f>IF('d_시나리오'!$J$4='d_시나리오'!$H$4,'d_시나리오'!$I$4,IF(K1286&lt;('d_시나리오'!$I$4-'d_시나리오'!$H$4)/('d_시나리오'!$J$4-'d_시나리오'!$H$4),'d_시나리오'!$H$4+SQRT(K1286*('d_시나리오'!$J$4-'d_시나리오'!$H$4)*('d_시나리오'!$I$4-'d_시나리오'!$H$4)),'d_시나리오'!$J$4-SQRT((1-K1286)*('d_시나리오'!$J$4-'d_시나리오'!$H$4)*('d_시나리오'!$J$4-'d_시나리오'!$I$4))))</f>
        <v/>
      </c>
      <c r="M1286">
        <f>RAND()</f>
        <v/>
      </c>
      <c r="N1286">
        <f>IF('d_시나리오'!$J$5='d_시나리오'!$H$5,'d_시나리오'!$I$5,IF(M1286&lt;('d_시나리오'!$I$5-'d_시나리오'!$H$5)/('d_시나리오'!$J$5-'d_시나리오'!$H$5),'d_시나리오'!$H$5+SQRT(M1286*('d_시나리오'!$J$5-'d_시나리오'!$H$5)*('d_시나리오'!$I$5-'d_시나리오'!$H$5)),'d_시나리오'!$J$5-SQRT((1-M1286)*('d_시나리오'!$J$5-'d_시나리오'!$H$5)*('d_시나리오'!$J$5-'d_시나리오'!$I$5))))</f>
        <v/>
      </c>
      <c r="O1286">
        <f>RAND()</f>
        <v/>
      </c>
      <c r="P1286">
        <f>IF('d_시나리오'!$J$6='d_시나리오'!$H$6,'d_시나리오'!$I$6,IF(O1286&lt;('d_시나리오'!$I$6-'d_시나리오'!$H$6)/('d_시나리오'!$J$6-'d_시나리오'!$H$6),'d_시나리오'!$H$6+SQRT(O1286*('d_시나리오'!$J$6-'d_시나리오'!$H$6)*('d_시나리오'!$I$6-'d_시나리오'!$H$6)),'d_시나리오'!$J$6-SQRT((1-O1286)*('d_시나리오'!$J$6-'d_시나리오'!$H$6)*('d_시나리오'!$J$6-'d_시나리오'!$I$6))))</f>
        <v/>
      </c>
      <c r="Q1286">
        <f>INDEX('d_분포'!$B$2:$B$57,RANDBETWEEN(1,56))</f>
        <v/>
      </c>
      <c r="R1286">
        <f>BETAINV(RAND(),5,5)</f>
        <v/>
      </c>
      <c r="S1286">
        <f>'d_고정'!$B$1*'6_기대효과'!$H$7*('d_시나리오'!$I$7/'d_고정'!$B$2)*B1286</f>
        <v/>
      </c>
      <c r="T1286">
        <f>S1286*D1286</f>
        <v/>
      </c>
      <c r="U1286">
        <f>S1286*F1286*H1286</f>
        <v/>
      </c>
      <c r="V1286">
        <f>S1286*F1286*(H1286-1)</f>
        <v/>
      </c>
      <c r="W1286">
        <f>U1286*J1286</f>
        <v/>
      </c>
      <c r="X1286">
        <f>T1286+W1286</f>
        <v/>
      </c>
      <c r="Y1286">
        <f>(T1286*E1286+W1286*L1286)*(1-R1286-'d_고정'!$B$13)</f>
        <v/>
      </c>
      <c r="Z1286">
        <f>(U1286*N1286*Q1286+'d_고정'!$B$3*('6_기대효과'!$H$7/8)*Q1286*'d_고정'!$B$10*P1286*('6_기대효과'!$K$7/'d_고정'!$B$9))*(1-R1286)</f>
        <v/>
      </c>
      <c r="AA1286">
        <f>W1286*L1286*(1-R1286-'d_고정'!$B$13)+U1286*MAX(N1286-'d_고정'!$B$10*P1286*('6_기대효과'!$K$7/'d_고정'!$B$9),0)*Q1286*(1-R1286)</f>
        <v/>
      </c>
      <c r="AB1286">
        <f>Y1286+Z1286</f>
        <v/>
      </c>
      <c r="AC1286">
        <f>Y1286/('d_고정'!$B$5*'6_기대효과'!$H$7/8)/'d_고정'!$B$6</f>
        <v/>
      </c>
      <c r="AD1286">
        <f>Y1286/('d_고정'!$B$8*'6_기대효과'!$H$7/8)</f>
        <v/>
      </c>
    </row>
    <row r="1287">
      <c r="A1287">
        <f>RAND()</f>
        <v/>
      </c>
      <c r="B1287">
        <f>IF('d_시나리오'!$J$2='d_시나리오'!$H$2,'d_시나리오'!$I$2,IF(A1287&lt;('d_시나리오'!$I$2-'d_시나리오'!$H$2)/('d_시나리오'!$J$2-'d_시나리오'!$H$2),'d_시나리오'!$H$2+SQRT(A1287*('d_시나리오'!$J$2-'d_시나리오'!$H$2)*('d_시나리오'!$I$2-'d_시나리오'!$H$2)),'d_시나리오'!$J$2-SQRT((1-A1287)*('d_시나리오'!$J$2-'d_시나리오'!$H$2)*('d_시나리오'!$J$2-'d_시나리오'!$I$2))))</f>
        <v/>
      </c>
      <c r="C1287">
        <f>RAND()</f>
        <v/>
      </c>
      <c r="D1287">
        <f>BETAINV(RAND(),IF(C1287&lt;'d_고정'!$B$26,'d_고정'!$B$23,'d_고정'!$B$16)+1,'d_고정'!$B$17-IF(C1287&lt;'d_고정'!$B$26,'d_고정'!$B$23,'d_고정'!$B$16)+1)*('d_고정'!$B$14+('d_고정'!$B$15-'d_고정'!$B$14)*RAND())</f>
        <v/>
      </c>
      <c r="E1287">
        <f>INDEX('d_분포'!$A$2:$A$28,RANDBETWEEN(1,27))</f>
        <v/>
      </c>
      <c r="F1287">
        <f>INDEX('d_분포'!$C$2:$C$5,RANDBETWEEN(1,4))*(0.9+0.2*RAND())</f>
        <v/>
      </c>
      <c r="G1287">
        <f>RAND()</f>
        <v/>
      </c>
      <c r="H1287">
        <f>(F1287+(1-F1287)*('d_고정'!$B$22*BETAINV(RAND(),IF(G1287&lt;'d_고정'!$B$26,'d_고정'!$B$25,'d_고정'!$B$20)+1,'d_고정'!$B$21-IF(G1287&lt;'d_고정'!$B$26,'d_고정'!$B$25,'d_고정'!$B$20)+1)+(1-'d_고정'!$B$22)*BETAINV(RAND(),IF(G1287&lt;'d_고정'!$B$26,'d_고정'!$B$24,'d_고정'!$B$18)+1,'d_고정'!$B$19-IF(G1287&lt;'d_고정'!$B$26,'d_고정'!$B$24,'d_고정'!$B$18)+1))*('d_고정'!$B$14+('d_고정'!$B$15-'d_고정'!$B$14)*RAND()))/F1287</f>
        <v/>
      </c>
      <c r="I1287">
        <f>RAND()</f>
        <v/>
      </c>
      <c r="J1287">
        <f>IF('d_시나리오'!$J$3='d_시나리오'!$H$3,'d_시나리오'!$I$3,IF(I1287&lt;('d_시나리오'!$I$3-'d_시나리오'!$H$3)/('d_시나리오'!$J$3-'d_시나리오'!$H$3),'d_시나리오'!$H$3+SQRT(I1287*('d_시나리오'!$J$3-'d_시나리오'!$H$3)*('d_시나리오'!$I$3-'d_시나리오'!$H$3)),'d_시나리오'!$J$3-SQRT((1-I1287)*('d_시나리오'!$J$3-'d_시나리오'!$H$3)*('d_시나리오'!$J$3-'d_시나리오'!$I$3))))</f>
        <v/>
      </c>
      <c r="K1287">
        <f>RAND()</f>
        <v/>
      </c>
      <c r="L1287">
        <f>IF('d_시나리오'!$J$4='d_시나리오'!$H$4,'d_시나리오'!$I$4,IF(K1287&lt;('d_시나리오'!$I$4-'d_시나리오'!$H$4)/('d_시나리오'!$J$4-'d_시나리오'!$H$4),'d_시나리오'!$H$4+SQRT(K1287*('d_시나리오'!$J$4-'d_시나리오'!$H$4)*('d_시나리오'!$I$4-'d_시나리오'!$H$4)),'d_시나리오'!$J$4-SQRT((1-K1287)*('d_시나리오'!$J$4-'d_시나리오'!$H$4)*('d_시나리오'!$J$4-'d_시나리오'!$I$4))))</f>
        <v/>
      </c>
      <c r="M1287">
        <f>RAND()</f>
        <v/>
      </c>
      <c r="N1287">
        <f>IF('d_시나리오'!$J$5='d_시나리오'!$H$5,'d_시나리오'!$I$5,IF(M1287&lt;('d_시나리오'!$I$5-'d_시나리오'!$H$5)/('d_시나리오'!$J$5-'d_시나리오'!$H$5),'d_시나리오'!$H$5+SQRT(M1287*('d_시나리오'!$J$5-'d_시나리오'!$H$5)*('d_시나리오'!$I$5-'d_시나리오'!$H$5)),'d_시나리오'!$J$5-SQRT((1-M1287)*('d_시나리오'!$J$5-'d_시나리오'!$H$5)*('d_시나리오'!$J$5-'d_시나리오'!$I$5))))</f>
        <v/>
      </c>
      <c r="O1287">
        <f>RAND()</f>
        <v/>
      </c>
      <c r="P1287">
        <f>IF('d_시나리오'!$J$6='d_시나리오'!$H$6,'d_시나리오'!$I$6,IF(O1287&lt;('d_시나리오'!$I$6-'d_시나리오'!$H$6)/('d_시나리오'!$J$6-'d_시나리오'!$H$6),'d_시나리오'!$H$6+SQRT(O1287*('d_시나리오'!$J$6-'d_시나리오'!$H$6)*('d_시나리오'!$I$6-'d_시나리오'!$H$6)),'d_시나리오'!$J$6-SQRT((1-O1287)*('d_시나리오'!$J$6-'d_시나리오'!$H$6)*('d_시나리오'!$J$6-'d_시나리오'!$I$6))))</f>
        <v/>
      </c>
      <c r="Q1287">
        <f>INDEX('d_분포'!$B$2:$B$57,RANDBETWEEN(1,56))</f>
        <v/>
      </c>
      <c r="R1287">
        <f>BETAINV(RAND(),5,5)</f>
        <v/>
      </c>
      <c r="S1287">
        <f>'d_고정'!$B$1*'6_기대효과'!$H$7*('d_시나리오'!$I$7/'d_고정'!$B$2)*B1287</f>
        <v/>
      </c>
      <c r="T1287">
        <f>S1287*D1287</f>
        <v/>
      </c>
      <c r="U1287">
        <f>S1287*F1287*H1287</f>
        <v/>
      </c>
      <c r="V1287">
        <f>S1287*F1287*(H1287-1)</f>
        <v/>
      </c>
      <c r="W1287">
        <f>U1287*J1287</f>
        <v/>
      </c>
      <c r="X1287">
        <f>T1287+W1287</f>
        <v/>
      </c>
      <c r="Y1287">
        <f>(T1287*E1287+W1287*L1287)*(1-R1287-'d_고정'!$B$13)</f>
        <v/>
      </c>
      <c r="Z1287">
        <f>(U1287*N1287*Q1287+'d_고정'!$B$3*('6_기대효과'!$H$7/8)*Q1287*'d_고정'!$B$10*P1287*('6_기대효과'!$K$7/'d_고정'!$B$9))*(1-R1287)</f>
        <v/>
      </c>
      <c r="AA1287">
        <f>W1287*L1287*(1-R1287-'d_고정'!$B$13)+U1287*MAX(N1287-'d_고정'!$B$10*P1287*('6_기대효과'!$K$7/'d_고정'!$B$9),0)*Q1287*(1-R1287)</f>
        <v/>
      </c>
      <c r="AB1287">
        <f>Y1287+Z1287</f>
        <v/>
      </c>
      <c r="AC1287">
        <f>Y1287/('d_고정'!$B$5*'6_기대효과'!$H$7/8)/'d_고정'!$B$6</f>
        <v/>
      </c>
      <c r="AD1287">
        <f>Y1287/('d_고정'!$B$8*'6_기대효과'!$H$7/8)</f>
        <v/>
      </c>
    </row>
    <row r="1288">
      <c r="A1288">
        <f>RAND()</f>
        <v/>
      </c>
      <c r="B1288">
        <f>IF('d_시나리오'!$J$2='d_시나리오'!$H$2,'d_시나리오'!$I$2,IF(A1288&lt;('d_시나리오'!$I$2-'d_시나리오'!$H$2)/('d_시나리오'!$J$2-'d_시나리오'!$H$2),'d_시나리오'!$H$2+SQRT(A1288*('d_시나리오'!$J$2-'d_시나리오'!$H$2)*('d_시나리오'!$I$2-'d_시나리오'!$H$2)),'d_시나리오'!$J$2-SQRT((1-A1288)*('d_시나리오'!$J$2-'d_시나리오'!$H$2)*('d_시나리오'!$J$2-'d_시나리오'!$I$2))))</f>
        <v/>
      </c>
      <c r="C1288">
        <f>RAND()</f>
        <v/>
      </c>
      <c r="D1288">
        <f>BETAINV(RAND(),IF(C1288&lt;'d_고정'!$B$26,'d_고정'!$B$23,'d_고정'!$B$16)+1,'d_고정'!$B$17-IF(C1288&lt;'d_고정'!$B$26,'d_고정'!$B$23,'d_고정'!$B$16)+1)*('d_고정'!$B$14+('d_고정'!$B$15-'d_고정'!$B$14)*RAND())</f>
        <v/>
      </c>
      <c r="E1288">
        <f>INDEX('d_분포'!$A$2:$A$28,RANDBETWEEN(1,27))</f>
        <v/>
      </c>
      <c r="F1288">
        <f>INDEX('d_분포'!$C$2:$C$5,RANDBETWEEN(1,4))*(0.9+0.2*RAND())</f>
        <v/>
      </c>
      <c r="G1288">
        <f>RAND()</f>
        <v/>
      </c>
      <c r="H1288">
        <f>(F1288+(1-F1288)*('d_고정'!$B$22*BETAINV(RAND(),IF(G1288&lt;'d_고정'!$B$26,'d_고정'!$B$25,'d_고정'!$B$20)+1,'d_고정'!$B$21-IF(G1288&lt;'d_고정'!$B$26,'d_고정'!$B$25,'d_고정'!$B$20)+1)+(1-'d_고정'!$B$22)*BETAINV(RAND(),IF(G1288&lt;'d_고정'!$B$26,'d_고정'!$B$24,'d_고정'!$B$18)+1,'d_고정'!$B$19-IF(G1288&lt;'d_고정'!$B$26,'d_고정'!$B$24,'d_고정'!$B$18)+1))*('d_고정'!$B$14+('d_고정'!$B$15-'d_고정'!$B$14)*RAND()))/F1288</f>
        <v/>
      </c>
      <c r="I1288">
        <f>RAND()</f>
        <v/>
      </c>
      <c r="J1288">
        <f>IF('d_시나리오'!$J$3='d_시나리오'!$H$3,'d_시나리오'!$I$3,IF(I1288&lt;('d_시나리오'!$I$3-'d_시나리오'!$H$3)/('d_시나리오'!$J$3-'d_시나리오'!$H$3),'d_시나리오'!$H$3+SQRT(I1288*('d_시나리오'!$J$3-'d_시나리오'!$H$3)*('d_시나리오'!$I$3-'d_시나리오'!$H$3)),'d_시나리오'!$J$3-SQRT((1-I1288)*('d_시나리오'!$J$3-'d_시나리오'!$H$3)*('d_시나리오'!$J$3-'d_시나리오'!$I$3))))</f>
        <v/>
      </c>
      <c r="K1288">
        <f>RAND()</f>
        <v/>
      </c>
      <c r="L1288">
        <f>IF('d_시나리오'!$J$4='d_시나리오'!$H$4,'d_시나리오'!$I$4,IF(K1288&lt;('d_시나리오'!$I$4-'d_시나리오'!$H$4)/('d_시나리오'!$J$4-'d_시나리오'!$H$4),'d_시나리오'!$H$4+SQRT(K1288*('d_시나리오'!$J$4-'d_시나리오'!$H$4)*('d_시나리오'!$I$4-'d_시나리오'!$H$4)),'d_시나리오'!$J$4-SQRT((1-K1288)*('d_시나리오'!$J$4-'d_시나리오'!$H$4)*('d_시나리오'!$J$4-'d_시나리오'!$I$4))))</f>
        <v/>
      </c>
      <c r="M1288">
        <f>RAND()</f>
        <v/>
      </c>
      <c r="N1288">
        <f>IF('d_시나리오'!$J$5='d_시나리오'!$H$5,'d_시나리오'!$I$5,IF(M1288&lt;('d_시나리오'!$I$5-'d_시나리오'!$H$5)/('d_시나리오'!$J$5-'d_시나리오'!$H$5),'d_시나리오'!$H$5+SQRT(M1288*('d_시나리오'!$J$5-'d_시나리오'!$H$5)*('d_시나리오'!$I$5-'d_시나리오'!$H$5)),'d_시나리오'!$J$5-SQRT((1-M1288)*('d_시나리오'!$J$5-'d_시나리오'!$H$5)*('d_시나리오'!$J$5-'d_시나리오'!$I$5))))</f>
        <v/>
      </c>
      <c r="O1288">
        <f>RAND()</f>
        <v/>
      </c>
      <c r="P1288">
        <f>IF('d_시나리오'!$J$6='d_시나리오'!$H$6,'d_시나리오'!$I$6,IF(O1288&lt;('d_시나리오'!$I$6-'d_시나리오'!$H$6)/('d_시나리오'!$J$6-'d_시나리오'!$H$6),'d_시나리오'!$H$6+SQRT(O1288*('d_시나리오'!$J$6-'d_시나리오'!$H$6)*('d_시나리오'!$I$6-'d_시나리오'!$H$6)),'d_시나리오'!$J$6-SQRT((1-O1288)*('d_시나리오'!$J$6-'d_시나리오'!$H$6)*('d_시나리오'!$J$6-'d_시나리오'!$I$6))))</f>
        <v/>
      </c>
      <c r="Q1288">
        <f>INDEX('d_분포'!$B$2:$B$57,RANDBETWEEN(1,56))</f>
        <v/>
      </c>
      <c r="R1288">
        <f>BETAINV(RAND(),5,5)</f>
        <v/>
      </c>
      <c r="S1288">
        <f>'d_고정'!$B$1*'6_기대효과'!$H$7*('d_시나리오'!$I$7/'d_고정'!$B$2)*B1288</f>
        <v/>
      </c>
      <c r="T1288">
        <f>S1288*D1288</f>
        <v/>
      </c>
      <c r="U1288">
        <f>S1288*F1288*H1288</f>
        <v/>
      </c>
      <c r="V1288">
        <f>S1288*F1288*(H1288-1)</f>
        <v/>
      </c>
      <c r="W1288">
        <f>U1288*J1288</f>
        <v/>
      </c>
      <c r="X1288">
        <f>T1288+W1288</f>
        <v/>
      </c>
      <c r="Y1288">
        <f>(T1288*E1288+W1288*L1288)*(1-R1288-'d_고정'!$B$13)</f>
        <v/>
      </c>
      <c r="Z1288">
        <f>(U1288*N1288*Q1288+'d_고정'!$B$3*('6_기대효과'!$H$7/8)*Q1288*'d_고정'!$B$10*P1288*('6_기대효과'!$K$7/'d_고정'!$B$9))*(1-R1288)</f>
        <v/>
      </c>
      <c r="AA1288">
        <f>W1288*L1288*(1-R1288-'d_고정'!$B$13)+U1288*MAX(N1288-'d_고정'!$B$10*P1288*('6_기대효과'!$K$7/'d_고정'!$B$9),0)*Q1288*(1-R1288)</f>
        <v/>
      </c>
      <c r="AB1288">
        <f>Y1288+Z1288</f>
        <v/>
      </c>
      <c r="AC1288">
        <f>Y1288/('d_고정'!$B$5*'6_기대효과'!$H$7/8)/'d_고정'!$B$6</f>
        <v/>
      </c>
      <c r="AD1288">
        <f>Y1288/('d_고정'!$B$8*'6_기대효과'!$H$7/8)</f>
        <v/>
      </c>
    </row>
    <row r="1289">
      <c r="A1289">
        <f>RAND()</f>
        <v/>
      </c>
      <c r="B1289">
        <f>IF('d_시나리오'!$J$2='d_시나리오'!$H$2,'d_시나리오'!$I$2,IF(A1289&lt;('d_시나리오'!$I$2-'d_시나리오'!$H$2)/('d_시나리오'!$J$2-'d_시나리오'!$H$2),'d_시나리오'!$H$2+SQRT(A1289*('d_시나리오'!$J$2-'d_시나리오'!$H$2)*('d_시나리오'!$I$2-'d_시나리오'!$H$2)),'d_시나리오'!$J$2-SQRT((1-A1289)*('d_시나리오'!$J$2-'d_시나리오'!$H$2)*('d_시나리오'!$J$2-'d_시나리오'!$I$2))))</f>
        <v/>
      </c>
      <c r="C1289">
        <f>RAND()</f>
        <v/>
      </c>
      <c r="D1289">
        <f>BETAINV(RAND(),IF(C1289&lt;'d_고정'!$B$26,'d_고정'!$B$23,'d_고정'!$B$16)+1,'d_고정'!$B$17-IF(C1289&lt;'d_고정'!$B$26,'d_고정'!$B$23,'d_고정'!$B$16)+1)*('d_고정'!$B$14+('d_고정'!$B$15-'d_고정'!$B$14)*RAND())</f>
        <v/>
      </c>
      <c r="E1289">
        <f>INDEX('d_분포'!$A$2:$A$28,RANDBETWEEN(1,27))</f>
        <v/>
      </c>
      <c r="F1289">
        <f>INDEX('d_분포'!$C$2:$C$5,RANDBETWEEN(1,4))*(0.9+0.2*RAND())</f>
        <v/>
      </c>
      <c r="G1289">
        <f>RAND()</f>
        <v/>
      </c>
      <c r="H1289">
        <f>(F1289+(1-F1289)*('d_고정'!$B$22*BETAINV(RAND(),IF(G1289&lt;'d_고정'!$B$26,'d_고정'!$B$25,'d_고정'!$B$20)+1,'d_고정'!$B$21-IF(G1289&lt;'d_고정'!$B$26,'d_고정'!$B$25,'d_고정'!$B$20)+1)+(1-'d_고정'!$B$22)*BETAINV(RAND(),IF(G1289&lt;'d_고정'!$B$26,'d_고정'!$B$24,'d_고정'!$B$18)+1,'d_고정'!$B$19-IF(G1289&lt;'d_고정'!$B$26,'d_고정'!$B$24,'d_고정'!$B$18)+1))*('d_고정'!$B$14+('d_고정'!$B$15-'d_고정'!$B$14)*RAND()))/F1289</f>
        <v/>
      </c>
      <c r="I1289">
        <f>RAND()</f>
        <v/>
      </c>
      <c r="J1289">
        <f>IF('d_시나리오'!$J$3='d_시나리오'!$H$3,'d_시나리오'!$I$3,IF(I1289&lt;('d_시나리오'!$I$3-'d_시나리오'!$H$3)/('d_시나리오'!$J$3-'d_시나리오'!$H$3),'d_시나리오'!$H$3+SQRT(I1289*('d_시나리오'!$J$3-'d_시나리오'!$H$3)*('d_시나리오'!$I$3-'d_시나리오'!$H$3)),'d_시나리오'!$J$3-SQRT((1-I1289)*('d_시나리오'!$J$3-'d_시나리오'!$H$3)*('d_시나리오'!$J$3-'d_시나리오'!$I$3))))</f>
        <v/>
      </c>
      <c r="K1289">
        <f>RAND()</f>
        <v/>
      </c>
      <c r="L1289">
        <f>IF('d_시나리오'!$J$4='d_시나리오'!$H$4,'d_시나리오'!$I$4,IF(K1289&lt;('d_시나리오'!$I$4-'d_시나리오'!$H$4)/('d_시나리오'!$J$4-'d_시나리오'!$H$4),'d_시나리오'!$H$4+SQRT(K1289*('d_시나리오'!$J$4-'d_시나리오'!$H$4)*('d_시나리오'!$I$4-'d_시나리오'!$H$4)),'d_시나리오'!$J$4-SQRT((1-K1289)*('d_시나리오'!$J$4-'d_시나리오'!$H$4)*('d_시나리오'!$J$4-'d_시나리오'!$I$4))))</f>
        <v/>
      </c>
      <c r="M1289">
        <f>RAND()</f>
        <v/>
      </c>
      <c r="N1289">
        <f>IF('d_시나리오'!$J$5='d_시나리오'!$H$5,'d_시나리오'!$I$5,IF(M1289&lt;('d_시나리오'!$I$5-'d_시나리오'!$H$5)/('d_시나리오'!$J$5-'d_시나리오'!$H$5),'d_시나리오'!$H$5+SQRT(M1289*('d_시나리오'!$J$5-'d_시나리오'!$H$5)*('d_시나리오'!$I$5-'d_시나리오'!$H$5)),'d_시나리오'!$J$5-SQRT((1-M1289)*('d_시나리오'!$J$5-'d_시나리오'!$H$5)*('d_시나리오'!$J$5-'d_시나리오'!$I$5))))</f>
        <v/>
      </c>
      <c r="O1289">
        <f>RAND()</f>
        <v/>
      </c>
      <c r="P1289">
        <f>IF('d_시나리오'!$J$6='d_시나리오'!$H$6,'d_시나리오'!$I$6,IF(O1289&lt;('d_시나리오'!$I$6-'d_시나리오'!$H$6)/('d_시나리오'!$J$6-'d_시나리오'!$H$6),'d_시나리오'!$H$6+SQRT(O1289*('d_시나리오'!$J$6-'d_시나리오'!$H$6)*('d_시나리오'!$I$6-'d_시나리오'!$H$6)),'d_시나리오'!$J$6-SQRT((1-O1289)*('d_시나리오'!$J$6-'d_시나리오'!$H$6)*('d_시나리오'!$J$6-'d_시나리오'!$I$6))))</f>
        <v/>
      </c>
      <c r="Q1289">
        <f>INDEX('d_분포'!$B$2:$B$57,RANDBETWEEN(1,56))</f>
        <v/>
      </c>
      <c r="R1289">
        <f>BETAINV(RAND(),5,5)</f>
        <v/>
      </c>
      <c r="S1289">
        <f>'d_고정'!$B$1*'6_기대효과'!$H$7*('d_시나리오'!$I$7/'d_고정'!$B$2)*B1289</f>
        <v/>
      </c>
      <c r="T1289">
        <f>S1289*D1289</f>
        <v/>
      </c>
      <c r="U1289">
        <f>S1289*F1289*H1289</f>
        <v/>
      </c>
      <c r="V1289">
        <f>S1289*F1289*(H1289-1)</f>
        <v/>
      </c>
      <c r="W1289">
        <f>U1289*J1289</f>
        <v/>
      </c>
      <c r="X1289">
        <f>T1289+W1289</f>
        <v/>
      </c>
      <c r="Y1289">
        <f>(T1289*E1289+W1289*L1289)*(1-R1289-'d_고정'!$B$13)</f>
        <v/>
      </c>
      <c r="Z1289">
        <f>(U1289*N1289*Q1289+'d_고정'!$B$3*('6_기대효과'!$H$7/8)*Q1289*'d_고정'!$B$10*P1289*('6_기대효과'!$K$7/'d_고정'!$B$9))*(1-R1289)</f>
        <v/>
      </c>
      <c r="AA1289">
        <f>W1289*L1289*(1-R1289-'d_고정'!$B$13)+U1289*MAX(N1289-'d_고정'!$B$10*P1289*('6_기대효과'!$K$7/'d_고정'!$B$9),0)*Q1289*(1-R1289)</f>
        <v/>
      </c>
      <c r="AB1289">
        <f>Y1289+Z1289</f>
        <v/>
      </c>
      <c r="AC1289">
        <f>Y1289/('d_고정'!$B$5*'6_기대효과'!$H$7/8)/'d_고정'!$B$6</f>
        <v/>
      </c>
      <c r="AD1289">
        <f>Y1289/('d_고정'!$B$8*'6_기대효과'!$H$7/8)</f>
        <v/>
      </c>
    </row>
    <row r="1290">
      <c r="A1290">
        <f>RAND()</f>
        <v/>
      </c>
      <c r="B1290">
        <f>IF('d_시나리오'!$J$2='d_시나리오'!$H$2,'d_시나리오'!$I$2,IF(A1290&lt;('d_시나리오'!$I$2-'d_시나리오'!$H$2)/('d_시나리오'!$J$2-'d_시나리오'!$H$2),'d_시나리오'!$H$2+SQRT(A1290*('d_시나리오'!$J$2-'d_시나리오'!$H$2)*('d_시나리오'!$I$2-'d_시나리오'!$H$2)),'d_시나리오'!$J$2-SQRT((1-A1290)*('d_시나리오'!$J$2-'d_시나리오'!$H$2)*('d_시나리오'!$J$2-'d_시나리오'!$I$2))))</f>
        <v/>
      </c>
      <c r="C1290">
        <f>RAND()</f>
        <v/>
      </c>
      <c r="D1290">
        <f>BETAINV(RAND(),IF(C1290&lt;'d_고정'!$B$26,'d_고정'!$B$23,'d_고정'!$B$16)+1,'d_고정'!$B$17-IF(C1290&lt;'d_고정'!$B$26,'d_고정'!$B$23,'d_고정'!$B$16)+1)*('d_고정'!$B$14+('d_고정'!$B$15-'d_고정'!$B$14)*RAND())</f>
        <v/>
      </c>
      <c r="E1290">
        <f>INDEX('d_분포'!$A$2:$A$28,RANDBETWEEN(1,27))</f>
        <v/>
      </c>
      <c r="F1290">
        <f>INDEX('d_분포'!$C$2:$C$5,RANDBETWEEN(1,4))*(0.9+0.2*RAND())</f>
        <v/>
      </c>
      <c r="G1290">
        <f>RAND()</f>
        <v/>
      </c>
      <c r="H1290">
        <f>(F1290+(1-F1290)*('d_고정'!$B$22*BETAINV(RAND(),IF(G1290&lt;'d_고정'!$B$26,'d_고정'!$B$25,'d_고정'!$B$20)+1,'d_고정'!$B$21-IF(G1290&lt;'d_고정'!$B$26,'d_고정'!$B$25,'d_고정'!$B$20)+1)+(1-'d_고정'!$B$22)*BETAINV(RAND(),IF(G1290&lt;'d_고정'!$B$26,'d_고정'!$B$24,'d_고정'!$B$18)+1,'d_고정'!$B$19-IF(G1290&lt;'d_고정'!$B$26,'d_고정'!$B$24,'d_고정'!$B$18)+1))*('d_고정'!$B$14+('d_고정'!$B$15-'d_고정'!$B$14)*RAND()))/F1290</f>
        <v/>
      </c>
      <c r="I1290">
        <f>RAND()</f>
        <v/>
      </c>
      <c r="J1290">
        <f>IF('d_시나리오'!$J$3='d_시나리오'!$H$3,'d_시나리오'!$I$3,IF(I1290&lt;('d_시나리오'!$I$3-'d_시나리오'!$H$3)/('d_시나리오'!$J$3-'d_시나리오'!$H$3),'d_시나리오'!$H$3+SQRT(I1290*('d_시나리오'!$J$3-'d_시나리오'!$H$3)*('d_시나리오'!$I$3-'d_시나리오'!$H$3)),'d_시나리오'!$J$3-SQRT((1-I1290)*('d_시나리오'!$J$3-'d_시나리오'!$H$3)*('d_시나리오'!$J$3-'d_시나리오'!$I$3))))</f>
        <v/>
      </c>
      <c r="K1290">
        <f>RAND()</f>
        <v/>
      </c>
      <c r="L1290">
        <f>IF('d_시나리오'!$J$4='d_시나리오'!$H$4,'d_시나리오'!$I$4,IF(K1290&lt;('d_시나리오'!$I$4-'d_시나리오'!$H$4)/('d_시나리오'!$J$4-'d_시나리오'!$H$4),'d_시나리오'!$H$4+SQRT(K1290*('d_시나리오'!$J$4-'d_시나리오'!$H$4)*('d_시나리오'!$I$4-'d_시나리오'!$H$4)),'d_시나리오'!$J$4-SQRT((1-K1290)*('d_시나리오'!$J$4-'d_시나리오'!$H$4)*('d_시나리오'!$J$4-'d_시나리오'!$I$4))))</f>
        <v/>
      </c>
      <c r="M1290">
        <f>RAND()</f>
        <v/>
      </c>
      <c r="N1290">
        <f>IF('d_시나리오'!$J$5='d_시나리오'!$H$5,'d_시나리오'!$I$5,IF(M1290&lt;('d_시나리오'!$I$5-'d_시나리오'!$H$5)/('d_시나리오'!$J$5-'d_시나리오'!$H$5),'d_시나리오'!$H$5+SQRT(M1290*('d_시나리오'!$J$5-'d_시나리오'!$H$5)*('d_시나리오'!$I$5-'d_시나리오'!$H$5)),'d_시나리오'!$J$5-SQRT((1-M1290)*('d_시나리오'!$J$5-'d_시나리오'!$H$5)*('d_시나리오'!$J$5-'d_시나리오'!$I$5))))</f>
        <v/>
      </c>
      <c r="O1290">
        <f>RAND()</f>
        <v/>
      </c>
      <c r="P1290">
        <f>IF('d_시나리오'!$J$6='d_시나리오'!$H$6,'d_시나리오'!$I$6,IF(O1290&lt;('d_시나리오'!$I$6-'d_시나리오'!$H$6)/('d_시나리오'!$J$6-'d_시나리오'!$H$6),'d_시나리오'!$H$6+SQRT(O1290*('d_시나리오'!$J$6-'d_시나리오'!$H$6)*('d_시나리오'!$I$6-'d_시나리오'!$H$6)),'d_시나리오'!$J$6-SQRT((1-O1290)*('d_시나리오'!$J$6-'d_시나리오'!$H$6)*('d_시나리오'!$J$6-'d_시나리오'!$I$6))))</f>
        <v/>
      </c>
      <c r="Q1290">
        <f>INDEX('d_분포'!$B$2:$B$57,RANDBETWEEN(1,56))</f>
        <v/>
      </c>
      <c r="R1290">
        <f>BETAINV(RAND(),5,5)</f>
        <v/>
      </c>
      <c r="S1290">
        <f>'d_고정'!$B$1*'6_기대효과'!$H$7*('d_시나리오'!$I$7/'d_고정'!$B$2)*B1290</f>
        <v/>
      </c>
      <c r="T1290">
        <f>S1290*D1290</f>
        <v/>
      </c>
      <c r="U1290">
        <f>S1290*F1290*H1290</f>
        <v/>
      </c>
      <c r="V1290">
        <f>S1290*F1290*(H1290-1)</f>
        <v/>
      </c>
      <c r="W1290">
        <f>U1290*J1290</f>
        <v/>
      </c>
      <c r="X1290">
        <f>T1290+W1290</f>
        <v/>
      </c>
      <c r="Y1290">
        <f>(T1290*E1290+W1290*L1290)*(1-R1290-'d_고정'!$B$13)</f>
        <v/>
      </c>
      <c r="Z1290">
        <f>(U1290*N1290*Q1290+'d_고정'!$B$3*('6_기대효과'!$H$7/8)*Q1290*'d_고정'!$B$10*P1290*('6_기대효과'!$K$7/'d_고정'!$B$9))*(1-R1290)</f>
        <v/>
      </c>
      <c r="AA1290">
        <f>W1290*L1290*(1-R1290-'d_고정'!$B$13)+U1290*MAX(N1290-'d_고정'!$B$10*P1290*('6_기대효과'!$K$7/'d_고정'!$B$9),0)*Q1290*(1-R1290)</f>
        <v/>
      </c>
      <c r="AB1290">
        <f>Y1290+Z1290</f>
        <v/>
      </c>
      <c r="AC1290">
        <f>Y1290/('d_고정'!$B$5*'6_기대효과'!$H$7/8)/'d_고정'!$B$6</f>
        <v/>
      </c>
      <c r="AD1290">
        <f>Y1290/('d_고정'!$B$8*'6_기대효과'!$H$7/8)</f>
        <v/>
      </c>
    </row>
    <row r="1291">
      <c r="A1291">
        <f>RAND()</f>
        <v/>
      </c>
      <c r="B1291">
        <f>IF('d_시나리오'!$J$2='d_시나리오'!$H$2,'d_시나리오'!$I$2,IF(A1291&lt;('d_시나리오'!$I$2-'d_시나리오'!$H$2)/('d_시나리오'!$J$2-'d_시나리오'!$H$2),'d_시나리오'!$H$2+SQRT(A1291*('d_시나리오'!$J$2-'d_시나리오'!$H$2)*('d_시나리오'!$I$2-'d_시나리오'!$H$2)),'d_시나리오'!$J$2-SQRT((1-A1291)*('d_시나리오'!$J$2-'d_시나리오'!$H$2)*('d_시나리오'!$J$2-'d_시나리오'!$I$2))))</f>
        <v/>
      </c>
      <c r="C1291">
        <f>RAND()</f>
        <v/>
      </c>
      <c r="D1291">
        <f>BETAINV(RAND(),IF(C1291&lt;'d_고정'!$B$26,'d_고정'!$B$23,'d_고정'!$B$16)+1,'d_고정'!$B$17-IF(C1291&lt;'d_고정'!$B$26,'d_고정'!$B$23,'d_고정'!$B$16)+1)*('d_고정'!$B$14+('d_고정'!$B$15-'d_고정'!$B$14)*RAND())</f>
        <v/>
      </c>
      <c r="E1291">
        <f>INDEX('d_분포'!$A$2:$A$28,RANDBETWEEN(1,27))</f>
        <v/>
      </c>
      <c r="F1291">
        <f>INDEX('d_분포'!$C$2:$C$5,RANDBETWEEN(1,4))*(0.9+0.2*RAND())</f>
        <v/>
      </c>
      <c r="G1291">
        <f>RAND()</f>
        <v/>
      </c>
      <c r="H1291">
        <f>(F1291+(1-F1291)*('d_고정'!$B$22*BETAINV(RAND(),IF(G1291&lt;'d_고정'!$B$26,'d_고정'!$B$25,'d_고정'!$B$20)+1,'d_고정'!$B$21-IF(G1291&lt;'d_고정'!$B$26,'d_고정'!$B$25,'d_고정'!$B$20)+1)+(1-'d_고정'!$B$22)*BETAINV(RAND(),IF(G1291&lt;'d_고정'!$B$26,'d_고정'!$B$24,'d_고정'!$B$18)+1,'d_고정'!$B$19-IF(G1291&lt;'d_고정'!$B$26,'d_고정'!$B$24,'d_고정'!$B$18)+1))*('d_고정'!$B$14+('d_고정'!$B$15-'d_고정'!$B$14)*RAND()))/F1291</f>
        <v/>
      </c>
      <c r="I1291">
        <f>RAND()</f>
        <v/>
      </c>
      <c r="J1291">
        <f>IF('d_시나리오'!$J$3='d_시나리오'!$H$3,'d_시나리오'!$I$3,IF(I1291&lt;('d_시나리오'!$I$3-'d_시나리오'!$H$3)/('d_시나리오'!$J$3-'d_시나리오'!$H$3),'d_시나리오'!$H$3+SQRT(I1291*('d_시나리오'!$J$3-'d_시나리오'!$H$3)*('d_시나리오'!$I$3-'d_시나리오'!$H$3)),'d_시나리오'!$J$3-SQRT((1-I1291)*('d_시나리오'!$J$3-'d_시나리오'!$H$3)*('d_시나리오'!$J$3-'d_시나리오'!$I$3))))</f>
        <v/>
      </c>
      <c r="K1291">
        <f>RAND()</f>
        <v/>
      </c>
      <c r="L1291">
        <f>IF('d_시나리오'!$J$4='d_시나리오'!$H$4,'d_시나리오'!$I$4,IF(K1291&lt;('d_시나리오'!$I$4-'d_시나리오'!$H$4)/('d_시나리오'!$J$4-'d_시나리오'!$H$4),'d_시나리오'!$H$4+SQRT(K1291*('d_시나리오'!$J$4-'d_시나리오'!$H$4)*('d_시나리오'!$I$4-'d_시나리오'!$H$4)),'d_시나리오'!$J$4-SQRT((1-K1291)*('d_시나리오'!$J$4-'d_시나리오'!$H$4)*('d_시나리오'!$J$4-'d_시나리오'!$I$4))))</f>
        <v/>
      </c>
      <c r="M1291">
        <f>RAND()</f>
        <v/>
      </c>
      <c r="N1291">
        <f>IF('d_시나리오'!$J$5='d_시나리오'!$H$5,'d_시나리오'!$I$5,IF(M1291&lt;('d_시나리오'!$I$5-'d_시나리오'!$H$5)/('d_시나리오'!$J$5-'d_시나리오'!$H$5),'d_시나리오'!$H$5+SQRT(M1291*('d_시나리오'!$J$5-'d_시나리오'!$H$5)*('d_시나리오'!$I$5-'d_시나리오'!$H$5)),'d_시나리오'!$J$5-SQRT((1-M1291)*('d_시나리오'!$J$5-'d_시나리오'!$H$5)*('d_시나리오'!$J$5-'d_시나리오'!$I$5))))</f>
        <v/>
      </c>
      <c r="O1291">
        <f>RAND()</f>
        <v/>
      </c>
      <c r="P1291">
        <f>IF('d_시나리오'!$J$6='d_시나리오'!$H$6,'d_시나리오'!$I$6,IF(O1291&lt;('d_시나리오'!$I$6-'d_시나리오'!$H$6)/('d_시나리오'!$J$6-'d_시나리오'!$H$6),'d_시나리오'!$H$6+SQRT(O1291*('d_시나리오'!$J$6-'d_시나리오'!$H$6)*('d_시나리오'!$I$6-'d_시나리오'!$H$6)),'d_시나리오'!$J$6-SQRT((1-O1291)*('d_시나리오'!$J$6-'d_시나리오'!$H$6)*('d_시나리오'!$J$6-'d_시나리오'!$I$6))))</f>
        <v/>
      </c>
      <c r="Q1291">
        <f>INDEX('d_분포'!$B$2:$B$57,RANDBETWEEN(1,56))</f>
        <v/>
      </c>
      <c r="R1291">
        <f>BETAINV(RAND(),5,5)</f>
        <v/>
      </c>
      <c r="S1291">
        <f>'d_고정'!$B$1*'6_기대효과'!$H$7*('d_시나리오'!$I$7/'d_고정'!$B$2)*B1291</f>
        <v/>
      </c>
      <c r="T1291">
        <f>S1291*D1291</f>
        <v/>
      </c>
      <c r="U1291">
        <f>S1291*F1291*H1291</f>
        <v/>
      </c>
      <c r="V1291">
        <f>S1291*F1291*(H1291-1)</f>
        <v/>
      </c>
      <c r="W1291">
        <f>U1291*J1291</f>
        <v/>
      </c>
      <c r="X1291">
        <f>T1291+W1291</f>
        <v/>
      </c>
      <c r="Y1291">
        <f>(T1291*E1291+W1291*L1291)*(1-R1291-'d_고정'!$B$13)</f>
        <v/>
      </c>
      <c r="Z1291">
        <f>(U1291*N1291*Q1291+'d_고정'!$B$3*('6_기대효과'!$H$7/8)*Q1291*'d_고정'!$B$10*P1291*('6_기대효과'!$K$7/'d_고정'!$B$9))*(1-R1291)</f>
        <v/>
      </c>
      <c r="AA1291">
        <f>W1291*L1291*(1-R1291-'d_고정'!$B$13)+U1291*MAX(N1291-'d_고정'!$B$10*P1291*('6_기대효과'!$K$7/'d_고정'!$B$9),0)*Q1291*(1-R1291)</f>
        <v/>
      </c>
      <c r="AB1291">
        <f>Y1291+Z1291</f>
        <v/>
      </c>
      <c r="AC1291">
        <f>Y1291/('d_고정'!$B$5*'6_기대효과'!$H$7/8)/'d_고정'!$B$6</f>
        <v/>
      </c>
      <c r="AD1291">
        <f>Y1291/('d_고정'!$B$8*'6_기대효과'!$H$7/8)</f>
        <v/>
      </c>
    </row>
    <row r="1292">
      <c r="A1292">
        <f>RAND()</f>
        <v/>
      </c>
      <c r="B1292">
        <f>IF('d_시나리오'!$J$2='d_시나리오'!$H$2,'d_시나리오'!$I$2,IF(A1292&lt;('d_시나리오'!$I$2-'d_시나리오'!$H$2)/('d_시나리오'!$J$2-'d_시나리오'!$H$2),'d_시나리오'!$H$2+SQRT(A1292*('d_시나리오'!$J$2-'d_시나리오'!$H$2)*('d_시나리오'!$I$2-'d_시나리오'!$H$2)),'d_시나리오'!$J$2-SQRT((1-A1292)*('d_시나리오'!$J$2-'d_시나리오'!$H$2)*('d_시나리오'!$J$2-'d_시나리오'!$I$2))))</f>
        <v/>
      </c>
      <c r="C1292">
        <f>RAND()</f>
        <v/>
      </c>
      <c r="D1292">
        <f>BETAINV(RAND(),IF(C1292&lt;'d_고정'!$B$26,'d_고정'!$B$23,'d_고정'!$B$16)+1,'d_고정'!$B$17-IF(C1292&lt;'d_고정'!$B$26,'d_고정'!$B$23,'d_고정'!$B$16)+1)*('d_고정'!$B$14+('d_고정'!$B$15-'d_고정'!$B$14)*RAND())</f>
        <v/>
      </c>
      <c r="E1292">
        <f>INDEX('d_분포'!$A$2:$A$28,RANDBETWEEN(1,27))</f>
        <v/>
      </c>
      <c r="F1292">
        <f>INDEX('d_분포'!$C$2:$C$5,RANDBETWEEN(1,4))*(0.9+0.2*RAND())</f>
        <v/>
      </c>
      <c r="G1292">
        <f>RAND()</f>
        <v/>
      </c>
      <c r="H1292">
        <f>(F1292+(1-F1292)*('d_고정'!$B$22*BETAINV(RAND(),IF(G1292&lt;'d_고정'!$B$26,'d_고정'!$B$25,'d_고정'!$B$20)+1,'d_고정'!$B$21-IF(G1292&lt;'d_고정'!$B$26,'d_고정'!$B$25,'d_고정'!$B$20)+1)+(1-'d_고정'!$B$22)*BETAINV(RAND(),IF(G1292&lt;'d_고정'!$B$26,'d_고정'!$B$24,'d_고정'!$B$18)+1,'d_고정'!$B$19-IF(G1292&lt;'d_고정'!$B$26,'d_고정'!$B$24,'d_고정'!$B$18)+1))*('d_고정'!$B$14+('d_고정'!$B$15-'d_고정'!$B$14)*RAND()))/F1292</f>
        <v/>
      </c>
      <c r="I1292">
        <f>RAND()</f>
        <v/>
      </c>
      <c r="J1292">
        <f>IF('d_시나리오'!$J$3='d_시나리오'!$H$3,'d_시나리오'!$I$3,IF(I1292&lt;('d_시나리오'!$I$3-'d_시나리오'!$H$3)/('d_시나리오'!$J$3-'d_시나리오'!$H$3),'d_시나리오'!$H$3+SQRT(I1292*('d_시나리오'!$J$3-'d_시나리오'!$H$3)*('d_시나리오'!$I$3-'d_시나리오'!$H$3)),'d_시나리오'!$J$3-SQRT((1-I1292)*('d_시나리오'!$J$3-'d_시나리오'!$H$3)*('d_시나리오'!$J$3-'d_시나리오'!$I$3))))</f>
        <v/>
      </c>
      <c r="K1292">
        <f>RAND()</f>
        <v/>
      </c>
      <c r="L1292">
        <f>IF('d_시나리오'!$J$4='d_시나리오'!$H$4,'d_시나리오'!$I$4,IF(K1292&lt;('d_시나리오'!$I$4-'d_시나리오'!$H$4)/('d_시나리오'!$J$4-'d_시나리오'!$H$4),'d_시나리오'!$H$4+SQRT(K1292*('d_시나리오'!$J$4-'d_시나리오'!$H$4)*('d_시나리오'!$I$4-'d_시나리오'!$H$4)),'d_시나리오'!$J$4-SQRT((1-K1292)*('d_시나리오'!$J$4-'d_시나리오'!$H$4)*('d_시나리오'!$J$4-'d_시나리오'!$I$4))))</f>
        <v/>
      </c>
      <c r="M1292">
        <f>RAND()</f>
        <v/>
      </c>
      <c r="N1292">
        <f>IF('d_시나리오'!$J$5='d_시나리오'!$H$5,'d_시나리오'!$I$5,IF(M1292&lt;('d_시나리오'!$I$5-'d_시나리오'!$H$5)/('d_시나리오'!$J$5-'d_시나리오'!$H$5),'d_시나리오'!$H$5+SQRT(M1292*('d_시나리오'!$J$5-'d_시나리오'!$H$5)*('d_시나리오'!$I$5-'d_시나리오'!$H$5)),'d_시나리오'!$J$5-SQRT((1-M1292)*('d_시나리오'!$J$5-'d_시나리오'!$H$5)*('d_시나리오'!$J$5-'d_시나리오'!$I$5))))</f>
        <v/>
      </c>
      <c r="O1292">
        <f>RAND()</f>
        <v/>
      </c>
      <c r="P1292">
        <f>IF('d_시나리오'!$J$6='d_시나리오'!$H$6,'d_시나리오'!$I$6,IF(O1292&lt;('d_시나리오'!$I$6-'d_시나리오'!$H$6)/('d_시나리오'!$J$6-'d_시나리오'!$H$6),'d_시나리오'!$H$6+SQRT(O1292*('d_시나리오'!$J$6-'d_시나리오'!$H$6)*('d_시나리오'!$I$6-'d_시나리오'!$H$6)),'d_시나리오'!$J$6-SQRT((1-O1292)*('d_시나리오'!$J$6-'d_시나리오'!$H$6)*('d_시나리오'!$J$6-'d_시나리오'!$I$6))))</f>
        <v/>
      </c>
      <c r="Q1292">
        <f>INDEX('d_분포'!$B$2:$B$57,RANDBETWEEN(1,56))</f>
        <v/>
      </c>
      <c r="R1292">
        <f>BETAINV(RAND(),5,5)</f>
        <v/>
      </c>
      <c r="S1292">
        <f>'d_고정'!$B$1*'6_기대효과'!$H$7*('d_시나리오'!$I$7/'d_고정'!$B$2)*B1292</f>
        <v/>
      </c>
      <c r="T1292">
        <f>S1292*D1292</f>
        <v/>
      </c>
      <c r="U1292">
        <f>S1292*F1292*H1292</f>
        <v/>
      </c>
      <c r="V1292">
        <f>S1292*F1292*(H1292-1)</f>
        <v/>
      </c>
      <c r="W1292">
        <f>U1292*J1292</f>
        <v/>
      </c>
      <c r="X1292">
        <f>T1292+W1292</f>
        <v/>
      </c>
      <c r="Y1292">
        <f>(T1292*E1292+W1292*L1292)*(1-R1292-'d_고정'!$B$13)</f>
        <v/>
      </c>
      <c r="Z1292">
        <f>(U1292*N1292*Q1292+'d_고정'!$B$3*('6_기대효과'!$H$7/8)*Q1292*'d_고정'!$B$10*P1292*('6_기대효과'!$K$7/'d_고정'!$B$9))*(1-R1292)</f>
        <v/>
      </c>
      <c r="AA1292">
        <f>W1292*L1292*(1-R1292-'d_고정'!$B$13)+U1292*MAX(N1292-'d_고정'!$B$10*P1292*('6_기대효과'!$K$7/'d_고정'!$B$9),0)*Q1292*(1-R1292)</f>
        <v/>
      </c>
      <c r="AB1292">
        <f>Y1292+Z1292</f>
        <v/>
      </c>
      <c r="AC1292">
        <f>Y1292/('d_고정'!$B$5*'6_기대효과'!$H$7/8)/'d_고정'!$B$6</f>
        <v/>
      </c>
      <c r="AD1292">
        <f>Y1292/('d_고정'!$B$8*'6_기대효과'!$H$7/8)</f>
        <v/>
      </c>
    </row>
    <row r="1293">
      <c r="A1293">
        <f>RAND()</f>
        <v/>
      </c>
      <c r="B1293">
        <f>IF('d_시나리오'!$J$2='d_시나리오'!$H$2,'d_시나리오'!$I$2,IF(A1293&lt;('d_시나리오'!$I$2-'d_시나리오'!$H$2)/('d_시나리오'!$J$2-'d_시나리오'!$H$2),'d_시나리오'!$H$2+SQRT(A1293*('d_시나리오'!$J$2-'d_시나리오'!$H$2)*('d_시나리오'!$I$2-'d_시나리오'!$H$2)),'d_시나리오'!$J$2-SQRT((1-A1293)*('d_시나리오'!$J$2-'d_시나리오'!$H$2)*('d_시나리오'!$J$2-'d_시나리오'!$I$2))))</f>
        <v/>
      </c>
      <c r="C1293">
        <f>RAND()</f>
        <v/>
      </c>
      <c r="D1293">
        <f>BETAINV(RAND(),IF(C1293&lt;'d_고정'!$B$26,'d_고정'!$B$23,'d_고정'!$B$16)+1,'d_고정'!$B$17-IF(C1293&lt;'d_고정'!$B$26,'d_고정'!$B$23,'d_고정'!$B$16)+1)*('d_고정'!$B$14+('d_고정'!$B$15-'d_고정'!$B$14)*RAND())</f>
        <v/>
      </c>
      <c r="E1293">
        <f>INDEX('d_분포'!$A$2:$A$28,RANDBETWEEN(1,27))</f>
        <v/>
      </c>
      <c r="F1293">
        <f>INDEX('d_분포'!$C$2:$C$5,RANDBETWEEN(1,4))*(0.9+0.2*RAND())</f>
        <v/>
      </c>
      <c r="G1293">
        <f>RAND()</f>
        <v/>
      </c>
      <c r="H1293">
        <f>(F1293+(1-F1293)*('d_고정'!$B$22*BETAINV(RAND(),IF(G1293&lt;'d_고정'!$B$26,'d_고정'!$B$25,'d_고정'!$B$20)+1,'d_고정'!$B$21-IF(G1293&lt;'d_고정'!$B$26,'d_고정'!$B$25,'d_고정'!$B$20)+1)+(1-'d_고정'!$B$22)*BETAINV(RAND(),IF(G1293&lt;'d_고정'!$B$26,'d_고정'!$B$24,'d_고정'!$B$18)+1,'d_고정'!$B$19-IF(G1293&lt;'d_고정'!$B$26,'d_고정'!$B$24,'d_고정'!$B$18)+1))*('d_고정'!$B$14+('d_고정'!$B$15-'d_고정'!$B$14)*RAND()))/F1293</f>
        <v/>
      </c>
      <c r="I1293">
        <f>RAND()</f>
        <v/>
      </c>
      <c r="J1293">
        <f>IF('d_시나리오'!$J$3='d_시나리오'!$H$3,'d_시나리오'!$I$3,IF(I1293&lt;('d_시나리오'!$I$3-'d_시나리오'!$H$3)/('d_시나리오'!$J$3-'d_시나리오'!$H$3),'d_시나리오'!$H$3+SQRT(I1293*('d_시나리오'!$J$3-'d_시나리오'!$H$3)*('d_시나리오'!$I$3-'d_시나리오'!$H$3)),'d_시나리오'!$J$3-SQRT((1-I1293)*('d_시나리오'!$J$3-'d_시나리오'!$H$3)*('d_시나리오'!$J$3-'d_시나리오'!$I$3))))</f>
        <v/>
      </c>
      <c r="K1293">
        <f>RAND()</f>
        <v/>
      </c>
      <c r="L1293">
        <f>IF('d_시나리오'!$J$4='d_시나리오'!$H$4,'d_시나리오'!$I$4,IF(K1293&lt;('d_시나리오'!$I$4-'d_시나리오'!$H$4)/('d_시나리오'!$J$4-'d_시나리오'!$H$4),'d_시나리오'!$H$4+SQRT(K1293*('d_시나리오'!$J$4-'d_시나리오'!$H$4)*('d_시나리오'!$I$4-'d_시나리오'!$H$4)),'d_시나리오'!$J$4-SQRT((1-K1293)*('d_시나리오'!$J$4-'d_시나리오'!$H$4)*('d_시나리오'!$J$4-'d_시나리오'!$I$4))))</f>
        <v/>
      </c>
      <c r="M1293">
        <f>RAND()</f>
        <v/>
      </c>
      <c r="N1293">
        <f>IF('d_시나리오'!$J$5='d_시나리오'!$H$5,'d_시나리오'!$I$5,IF(M1293&lt;('d_시나리오'!$I$5-'d_시나리오'!$H$5)/('d_시나리오'!$J$5-'d_시나리오'!$H$5),'d_시나리오'!$H$5+SQRT(M1293*('d_시나리오'!$J$5-'d_시나리오'!$H$5)*('d_시나리오'!$I$5-'d_시나리오'!$H$5)),'d_시나리오'!$J$5-SQRT((1-M1293)*('d_시나리오'!$J$5-'d_시나리오'!$H$5)*('d_시나리오'!$J$5-'d_시나리오'!$I$5))))</f>
        <v/>
      </c>
      <c r="O1293">
        <f>RAND()</f>
        <v/>
      </c>
      <c r="P1293">
        <f>IF('d_시나리오'!$J$6='d_시나리오'!$H$6,'d_시나리오'!$I$6,IF(O1293&lt;('d_시나리오'!$I$6-'d_시나리오'!$H$6)/('d_시나리오'!$J$6-'d_시나리오'!$H$6),'d_시나리오'!$H$6+SQRT(O1293*('d_시나리오'!$J$6-'d_시나리오'!$H$6)*('d_시나리오'!$I$6-'d_시나리오'!$H$6)),'d_시나리오'!$J$6-SQRT((1-O1293)*('d_시나리오'!$J$6-'d_시나리오'!$H$6)*('d_시나리오'!$J$6-'d_시나리오'!$I$6))))</f>
        <v/>
      </c>
      <c r="Q1293">
        <f>INDEX('d_분포'!$B$2:$B$57,RANDBETWEEN(1,56))</f>
        <v/>
      </c>
      <c r="R1293">
        <f>BETAINV(RAND(),5,5)</f>
        <v/>
      </c>
      <c r="S1293">
        <f>'d_고정'!$B$1*'6_기대효과'!$H$7*('d_시나리오'!$I$7/'d_고정'!$B$2)*B1293</f>
        <v/>
      </c>
      <c r="T1293">
        <f>S1293*D1293</f>
        <v/>
      </c>
      <c r="U1293">
        <f>S1293*F1293*H1293</f>
        <v/>
      </c>
      <c r="V1293">
        <f>S1293*F1293*(H1293-1)</f>
        <v/>
      </c>
      <c r="W1293">
        <f>U1293*J1293</f>
        <v/>
      </c>
      <c r="X1293">
        <f>T1293+W1293</f>
        <v/>
      </c>
      <c r="Y1293">
        <f>(T1293*E1293+W1293*L1293)*(1-R1293-'d_고정'!$B$13)</f>
        <v/>
      </c>
      <c r="Z1293">
        <f>(U1293*N1293*Q1293+'d_고정'!$B$3*('6_기대효과'!$H$7/8)*Q1293*'d_고정'!$B$10*P1293*('6_기대효과'!$K$7/'d_고정'!$B$9))*(1-R1293)</f>
        <v/>
      </c>
      <c r="AA1293">
        <f>W1293*L1293*(1-R1293-'d_고정'!$B$13)+U1293*MAX(N1293-'d_고정'!$B$10*P1293*('6_기대효과'!$K$7/'d_고정'!$B$9),0)*Q1293*(1-R1293)</f>
        <v/>
      </c>
      <c r="AB1293">
        <f>Y1293+Z1293</f>
        <v/>
      </c>
      <c r="AC1293">
        <f>Y1293/('d_고정'!$B$5*'6_기대효과'!$H$7/8)/'d_고정'!$B$6</f>
        <v/>
      </c>
      <c r="AD1293">
        <f>Y1293/('d_고정'!$B$8*'6_기대효과'!$H$7/8)</f>
        <v/>
      </c>
    </row>
    <row r="1294">
      <c r="A1294">
        <f>RAND()</f>
        <v/>
      </c>
      <c r="B1294">
        <f>IF('d_시나리오'!$J$2='d_시나리오'!$H$2,'d_시나리오'!$I$2,IF(A1294&lt;('d_시나리오'!$I$2-'d_시나리오'!$H$2)/('d_시나리오'!$J$2-'d_시나리오'!$H$2),'d_시나리오'!$H$2+SQRT(A1294*('d_시나리오'!$J$2-'d_시나리오'!$H$2)*('d_시나리오'!$I$2-'d_시나리오'!$H$2)),'d_시나리오'!$J$2-SQRT((1-A1294)*('d_시나리오'!$J$2-'d_시나리오'!$H$2)*('d_시나리오'!$J$2-'d_시나리오'!$I$2))))</f>
        <v/>
      </c>
      <c r="C1294">
        <f>RAND()</f>
        <v/>
      </c>
      <c r="D1294">
        <f>BETAINV(RAND(),IF(C1294&lt;'d_고정'!$B$26,'d_고정'!$B$23,'d_고정'!$B$16)+1,'d_고정'!$B$17-IF(C1294&lt;'d_고정'!$B$26,'d_고정'!$B$23,'d_고정'!$B$16)+1)*('d_고정'!$B$14+('d_고정'!$B$15-'d_고정'!$B$14)*RAND())</f>
        <v/>
      </c>
      <c r="E1294">
        <f>INDEX('d_분포'!$A$2:$A$28,RANDBETWEEN(1,27))</f>
        <v/>
      </c>
      <c r="F1294">
        <f>INDEX('d_분포'!$C$2:$C$5,RANDBETWEEN(1,4))*(0.9+0.2*RAND())</f>
        <v/>
      </c>
      <c r="G1294">
        <f>RAND()</f>
        <v/>
      </c>
      <c r="H1294">
        <f>(F1294+(1-F1294)*('d_고정'!$B$22*BETAINV(RAND(),IF(G1294&lt;'d_고정'!$B$26,'d_고정'!$B$25,'d_고정'!$B$20)+1,'d_고정'!$B$21-IF(G1294&lt;'d_고정'!$B$26,'d_고정'!$B$25,'d_고정'!$B$20)+1)+(1-'d_고정'!$B$22)*BETAINV(RAND(),IF(G1294&lt;'d_고정'!$B$26,'d_고정'!$B$24,'d_고정'!$B$18)+1,'d_고정'!$B$19-IF(G1294&lt;'d_고정'!$B$26,'d_고정'!$B$24,'d_고정'!$B$18)+1))*('d_고정'!$B$14+('d_고정'!$B$15-'d_고정'!$B$14)*RAND()))/F1294</f>
        <v/>
      </c>
      <c r="I1294">
        <f>RAND()</f>
        <v/>
      </c>
      <c r="J1294">
        <f>IF('d_시나리오'!$J$3='d_시나리오'!$H$3,'d_시나리오'!$I$3,IF(I1294&lt;('d_시나리오'!$I$3-'d_시나리오'!$H$3)/('d_시나리오'!$J$3-'d_시나리오'!$H$3),'d_시나리오'!$H$3+SQRT(I1294*('d_시나리오'!$J$3-'d_시나리오'!$H$3)*('d_시나리오'!$I$3-'d_시나리오'!$H$3)),'d_시나리오'!$J$3-SQRT((1-I1294)*('d_시나리오'!$J$3-'d_시나리오'!$H$3)*('d_시나리오'!$J$3-'d_시나리오'!$I$3))))</f>
        <v/>
      </c>
      <c r="K1294">
        <f>RAND()</f>
        <v/>
      </c>
      <c r="L1294">
        <f>IF('d_시나리오'!$J$4='d_시나리오'!$H$4,'d_시나리오'!$I$4,IF(K1294&lt;('d_시나리오'!$I$4-'d_시나리오'!$H$4)/('d_시나리오'!$J$4-'d_시나리오'!$H$4),'d_시나리오'!$H$4+SQRT(K1294*('d_시나리오'!$J$4-'d_시나리오'!$H$4)*('d_시나리오'!$I$4-'d_시나리오'!$H$4)),'d_시나리오'!$J$4-SQRT((1-K1294)*('d_시나리오'!$J$4-'d_시나리오'!$H$4)*('d_시나리오'!$J$4-'d_시나리오'!$I$4))))</f>
        <v/>
      </c>
      <c r="M1294">
        <f>RAND()</f>
        <v/>
      </c>
      <c r="N1294">
        <f>IF('d_시나리오'!$J$5='d_시나리오'!$H$5,'d_시나리오'!$I$5,IF(M1294&lt;('d_시나리오'!$I$5-'d_시나리오'!$H$5)/('d_시나리오'!$J$5-'d_시나리오'!$H$5),'d_시나리오'!$H$5+SQRT(M1294*('d_시나리오'!$J$5-'d_시나리오'!$H$5)*('d_시나리오'!$I$5-'d_시나리오'!$H$5)),'d_시나리오'!$J$5-SQRT((1-M1294)*('d_시나리오'!$J$5-'d_시나리오'!$H$5)*('d_시나리오'!$J$5-'d_시나리오'!$I$5))))</f>
        <v/>
      </c>
      <c r="O1294">
        <f>RAND()</f>
        <v/>
      </c>
      <c r="P1294">
        <f>IF('d_시나리오'!$J$6='d_시나리오'!$H$6,'d_시나리오'!$I$6,IF(O1294&lt;('d_시나리오'!$I$6-'d_시나리오'!$H$6)/('d_시나리오'!$J$6-'d_시나리오'!$H$6),'d_시나리오'!$H$6+SQRT(O1294*('d_시나리오'!$J$6-'d_시나리오'!$H$6)*('d_시나리오'!$I$6-'d_시나리오'!$H$6)),'d_시나리오'!$J$6-SQRT((1-O1294)*('d_시나리오'!$J$6-'d_시나리오'!$H$6)*('d_시나리오'!$J$6-'d_시나리오'!$I$6))))</f>
        <v/>
      </c>
      <c r="Q1294">
        <f>INDEX('d_분포'!$B$2:$B$57,RANDBETWEEN(1,56))</f>
        <v/>
      </c>
      <c r="R1294">
        <f>BETAINV(RAND(),5,5)</f>
        <v/>
      </c>
      <c r="S1294">
        <f>'d_고정'!$B$1*'6_기대효과'!$H$7*('d_시나리오'!$I$7/'d_고정'!$B$2)*B1294</f>
        <v/>
      </c>
      <c r="T1294">
        <f>S1294*D1294</f>
        <v/>
      </c>
      <c r="U1294">
        <f>S1294*F1294*H1294</f>
        <v/>
      </c>
      <c r="V1294">
        <f>S1294*F1294*(H1294-1)</f>
        <v/>
      </c>
      <c r="W1294">
        <f>U1294*J1294</f>
        <v/>
      </c>
      <c r="X1294">
        <f>T1294+W1294</f>
        <v/>
      </c>
      <c r="Y1294">
        <f>(T1294*E1294+W1294*L1294)*(1-R1294-'d_고정'!$B$13)</f>
        <v/>
      </c>
      <c r="Z1294">
        <f>(U1294*N1294*Q1294+'d_고정'!$B$3*('6_기대효과'!$H$7/8)*Q1294*'d_고정'!$B$10*P1294*('6_기대효과'!$K$7/'d_고정'!$B$9))*(1-R1294)</f>
        <v/>
      </c>
      <c r="AA1294">
        <f>W1294*L1294*(1-R1294-'d_고정'!$B$13)+U1294*MAX(N1294-'d_고정'!$B$10*P1294*('6_기대효과'!$K$7/'d_고정'!$B$9),0)*Q1294*(1-R1294)</f>
        <v/>
      </c>
      <c r="AB1294">
        <f>Y1294+Z1294</f>
        <v/>
      </c>
      <c r="AC1294">
        <f>Y1294/('d_고정'!$B$5*'6_기대효과'!$H$7/8)/'d_고정'!$B$6</f>
        <v/>
      </c>
      <c r="AD1294">
        <f>Y1294/('d_고정'!$B$8*'6_기대효과'!$H$7/8)</f>
        <v/>
      </c>
    </row>
    <row r="1295">
      <c r="A1295">
        <f>RAND()</f>
        <v/>
      </c>
      <c r="B1295">
        <f>IF('d_시나리오'!$J$2='d_시나리오'!$H$2,'d_시나리오'!$I$2,IF(A1295&lt;('d_시나리오'!$I$2-'d_시나리오'!$H$2)/('d_시나리오'!$J$2-'d_시나리오'!$H$2),'d_시나리오'!$H$2+SQRT(A1295*('d_시나리오'!$J$2-'d_시나리오'!$H$2)*('d_시나리오'!$I$2-'d_시나리오'!$H$2)),'d_시나리오'!$J$2-SQRT((1-A1295)*('d_시나리오'!$J$2-'d_시나리오'!$H$2)*('d_시나리오'!$J$2-'d_시나리오'!$I$2))))</f>
        <v/>
      </c>
      <c r="C1295">
        <f>RAND()</f>
        <v/>
      </c>
      <c r="D1295">
        <f>BETAINV(RAND(),IF(C1295&lt;'d_고정'!$B$26,'d_고정'!$B$23,'d_고정'!$B$16)+1,'d_고정'!$B$17-IF(C1295&lt;'d_고정'!$B$26,'d_고정'!$B$23,'d_고정'!$B$16)+1)*('d_고정'!$B$14+('d_고정'!$B$15-'d_고정'!$B$14)*RAND())</f>
        <v/>
      </c>
      <c r="E1295">
        <f>INDEX('d_분포'!$A$2:$A$28,RANDBETWEEN(1,27))</f>
        <v/>
      </c>
      <c r="F1295">
        <f>INDEX('d_분포'!$C$2:$C$5,RANDBETWEEN(1,4))*(0.9+0.2*RAND())</f>
        <v/>
      </c>
      <c r="G1295">
        <f>RAND()</f>
        <v/>
      </c>
      <c r="H1295">
        <f>(F1295+(1-F1295)*('d_고정'!$B$22*BETAINV(RAND(),IF(G1295&lt;'d_고정'!$B$26,'d_고정'!$B$25,'d_고정'!$B$20)+1,'d_고정'!$B$21-IF(G1295&lt;'d_고정'!$B$26,'d_고정'!$B$25,'d_고정'!$B$20)+1)+(1-'d_고정'!$B$22)*BETAINV(RAND(),IF(G1295&lt;'d_고정'!$B$26,'d_고정'!$B$24,'d_고정'!$B$18)+1,'d_고정'!$B$19-IF(G1295&lt;'d_고정'!$B$26,'d_고정'!$B$24,'d_고정'!$B$18)+1))*('d_고정'!$B$14+('d_고정'!$B$15-'d_고정'!$B$14)*RAND()))/F1295</f>
        <v/>
      </c>
      <c r="I1295">
        <f>RAND()</f>
        <v/>
      </c>
      <c r="J1295">
        <f>IF('d_시나리오'!$J$3='d_시나리오'!$H$3,'d_시나리오'!$I$3,IF(I1295&lt;('d_시나리오'!$I$3-'d_시나리오'!$H$3)/('d_시나리오'!$J$3-'d_시나리오'!$H$3),'d_시나리오'!$H$3+SQRT(I1295*('d_시나리오'!$J$3-'d_시나리오'!$H$3)*('d_시나리오'!$I$3-'d_시나리오'!$H$3)),'d_시나리오'!$J$3-SQRT((1-I1295)*('d_시나리오'!$J$3-'d_시나리오'!$H$3)*('d_시나리오'!$J$3-'d_시나리오'!$I$3))))</f>
        <v/>
      </c>
      <c r="K1295">
        <f>RAND()</f>
        <v/>
      </c>
      <c r="L1295">
        <f>IF('d_시나리오'!$J$4='d_시나리오'!$H$4,'d_시나리오'!$I$4,IF(K1295&lt;('d_시나리오'!$I$4-'d_시나리오'!$H$4)/('d_시나리오'!$J$4-'d_시나리오'!$H$4),'d_시나리오'!$H$4+SQRT(K1295*('d_시나리오'!$J$4-'d_시나리오'!$H$4)*('d_시나리오'!$I$4-'d_시나리오'!$H$4)),'d_시나리오'!$J$4-SQRT((1-K1295)*('d_시나리오'!$J$4-'d_시나리오'!$H$4)*('d_시나리오'!$J$4-'d_시나리오'!$I$4))))</f>
        <v/>
      </c>
      <c r="M1295">
        <f>RAND()</f>
        <v/>
      </c>
      <c r="N1295">
        <f>IF('d_시나리오'!$J$5='d_시나리오'!$H$5,'d_시나리오'!$I$5,IF(M1295&lt;('d_시나리오'!$I$5-'d_시나리오'!$H$5)/('d_시나리오'!$J$5-'d_시나리오'!$H$5),'d_시나리오'!$H$5+SQRT(M1295*('d_시나리오'!$J$5-'d_시나리오'!$H$5)*('d_시나리오'!$I$5-'d_시나리오'!$H$5)),'d_시나리오'!$J$5-SQRT((1-M1295)*('d_시나리오'!$J$5-'d_시나리오'!$H$5)*('d_시나리오'!$J$5-'d_시나리오'!$I$5))))</f>
        <v/>
      </c>
      <c r="O1295">
        <f>RAND()</f>
        <v/>
      </c>
      <c r="P1295">
        <f>IF('d_시나리오'!$J$6='d_시나리오'!$H$6,'d_시나리오'!$I$6,IF(O1295&lt;('d_시나리오'!$I$6-'d_시나리오'!$H$6)/('d_시나리오'!$J$6-'d_시나리오'!$H$6),'d_시나리오'!$H$6+SQRT(O1295*('d_시나리오'!$J$6-'d_시나리오'!$H$6)*('d_시나리오'!$I$6-'d_시나리오'!$H$6)),'d_시나리오'!$J$6-SQRT((1-O1295)*('d_시나리오'!$J$6-'d_시나리오'!$H$6)*('d_시나리오'!$J$6-'d_시나리오'!$I$6))))</f>
        <v/>
      </c>
      <c r="Q1295">
        <f>INDEX('d_분포'!$B$2:$B$57,RANDBETWEEN(1,56))</f>
        <v/>
      </c>
      <c r="R1295">
        <f>BETAINV(RAND(),5,5)</f>
        <v/>
      </c>
      <c r="S1295">
        <f>'d_고정'!$B$1*'6_기대효과'!$H$7*('d_시나리오'!$I$7/'d_고정'!$B$2)*B1295</f>
        <v/>
      </c>
      <c r="T1295">
        <f>S1295*D1295</f>
        <v/>
      </c>
      <c r="U1295">
        <f>S1295*F1295*H1295</f>
        <v/>
      </c>
      <c r="V1295">
        <f>S1295*F1295*(H1295-1)</f>
        <v/>
      </c>
      <c r="W1295">
        <f>U1295*J1295</f>
        <v/>
      </c>
      <c r="X1295">
        <f>T1295+W1295</f>
        <v/>
      </c>
      <c r="Y1295">
        <f>(T1295*E1295+W1295*L1295)*(1-R1295-'d_고정'!$B$13)</f>
        <v/>
      </c>
      <c r="Z1295">
        <f>(U1295*N1295*Q1295+'d_고정'!$B$3*('6_기대효과'!$H$7/8)*Q1295*'d_고정'!$B$10*P1295*('6_기대효과'!$K$7/'d_고정'!$B$9))*(1-R1295)</f>
        <v/>
      </c>
      <c r="AA1295">
        <f>W1295*L1295*(1-R1295-'d_고정'!$B$13)+U1295*MAX(N1295-'d_고정'!$B$10*P1295*('6_기대효과'!$K$7/'d_고정'!$B$9),0)*Q1295*(1-R1295)</f>
        <v/>
      </c>
      <c r="AB1295">
        <f>Y1295+Z1295</f>
        <v/>
      </c>
      <c r="AC1295">
        <f>Y1295/('d_고정'!$B$5*'6_기대효과'!$H$7/8)/'d_고정'!$B$6</f>
        <v/>
      </c>
      <c r="AD1295">
        <f>Y1295/('d_고정'!$B$8*'6_기대효과'!$H$7/8)</f>
        <v/>
      </c>
    </row>
    <row r="1296">
      <c r="A1296">
        <f>RAND()</f>
        <v/>
      </c>
      <c r="B1296">
        <f>IF('d_시나리오'!$J$2='d_시나리오'!$H$2,'d_시나리오'!$I$2,IF(A1296&lt;('d_시나리오'!$I$2-'d_시나리오'!$H$2)/('d_시나리오'!$J$2-'d_시나리오'!$H$2),'d_시나리오'!$H$2+SQRT(A1296*('d_시나리오'!$J$2-'d_시나리오'!$H$2)*('d_시나리오'!$I$2-'d_시나리오'!$H$2)),'d_시나리오'!$J$2-SQRT((1-A1296)*('d_시나리오'!$J$2-'d_시나리오'!$H$2)*('d_시나리오'!$J$2-'d_시나리오'!$I$2))))</f>
        <v/>
      </c>
      <c r="C1296">
        <f>RAND()</f>
        <v/>
      </c>
      <c r="D1296">
        <f>BETAINV(RAND(),IF(C1296&lt;'d_고정'!$B$26,'d_고정'!$B$23,'d_고정'!$B$16)+1,'d_고정'!$B$17-IF(C1296&lt;'d_고정'!$B$26,'d_고정'!$B$23,'d_고정'!$B$16)+1)*('d_고정'!$B$14+('d_고정'!$B$15-'d_고정'!$B$14)*RAND())</f>
        <v/>
      </c>
      <c r="E1296">
        <f>INDEX('d_분포'!$A$2:$A$28,RANDBETWEEN(1,27))</f>
        <v/>
      </c>
      <c r="F1296">
        <f>INDEX('d_분포'!$C$2:$C$5,RANDBETWEEN(1,4))*(0.9+0.2*RAND())</f>
        <v/>
      </c>
      <c r="G1296">
        <f>RAND()</f>
        <v/>
      </c>
      <c r="H1296">
        <f>(F1296+(1-F1296)*('d_고정'!$B$22*BETAINV(RAND(),IF(G1296&lt;'d_고정'!$B$26,'d_고정'!$B$25,'d_고정'!$B$20)+1,'d_고정'!$B$21-IF(G1296&lt;'d_고정'!$B$26,'d_고정'!$B$25,'d_고정'!$B$20)+1)+(1-'d_고정'!$B$22)*BETAINV(RAND(),IF(G1296&lt;'d_고정'!$B$26,'d_고정'!$B$24,'d_고정'!$B$18)+1,'d_고정'!$B$19-IF(G1296&lt;'d_고정'!$B$26,'d_고정'!$B$24,'d_고정'!$B$18)+1))*('d_고정'!$B$14+('d_고정'!$B$15-'d_고정'!$B$14)*RAND()))/F1296</f>
        <v/>
      </c>
      <c r="I1296">
        <f>RAND()</f>
        <v/>
      </c>
      <c r="J1296">
        <f>IF('d_시나리오'!$J$3='d_시나리오'!$H$3,'d_시나리오'!$I$3,IF(I1296&lt;('d_시나리오'!$I$3-'d_시나리오'!$H$3)/('d_시나리오'!$J$3-'d_시나리오'!$H$3),'d_시나리오'!$H$3+SQRT(I1296*('d_시나리오'!$J$3-'d_시나리오'!$H$3)*('d_시나리오'!$I$3-'d_시나리오'!$H$3)),'d_시나리오'!$J$3-SQRT((1-I1296)*('d_시나리오'!$J$3-'d_시나리오'!$H$3)*('d_시나리오'!$J$3-'d_시나리오'!$I$3))))</f>
        <v/>
      </c>
      <c r="K1296">
        <f>RAND()</f>
        <v/>
      </c>
      <c r="L1296">
        <f>IF('d_시나리오'!$J$4='d_시나리오'!$H$4,'d_시나리오'!$I$4,IF(K1296&lt;('d_시나리오'!$I$4-'d_시나리오'!$H$4)/('d_시나리오'!$J$4-'d_시나리오'!$H$4),'d_시나리오'!$H$4+SQRT(K1296*('d_시나리오'!$J$4-'d_시나리오'!$H$4)*('d_시나리오'!$I$4-'d_시나리오'!$H$4)),'d_시나리오'!$J$4-SQRT((1-K1296)*('d_시나리오'!$J$4-'d_시나리오'!$H$4)*('d_시나리오'!$J$4-'d_시나리오'!$I$4))))</f>
        <v/>
      </c>
      <c r="M1296">
        <f>RAND()</f>
        <v/>
      </c>
      <c r="N1296">
        <f>IF('d_시나리오'!$J$5='d_시나리오'!$H$5,'d_시나리오'!$I$5,IF(M1296&lt;('d_시나리오'!$I$5-'d_시나리오'!$H$5)/('d_시나리오'!$J$5-'d_시나리오'!$H$5),'d_시나리오'!$H$5+SQRT(M1296*('d_시나리오'!$J$5-'d_시나리오'!$H$5)*('d_시나리오'!$I$5-'d_시나리오'!$H$5)),'d_시나리오'!$J$5-SQRT((1-M1296)*('d_시나리오'!$J$5-'d_시나리오'!$H$5)*('d_시나리오'!$J$5-'d_시나리오'!$I$5))))</f>
        <v/>
      </c>
      <c r="O1296">
        <f>RAND()</f>
        <v/>
      </c>
      <c r="P1296">
        <f>IF('d_시나리오'!$J$6='d_시나리오'!$H$6,'d_시나리오'!$I$6,IF(O1296&lt;('d_시나리오'!$I$6-'d_시나리오'!$H$6)/('d_시나리오'!$J$6-'d_시나리오'!$H$6),'d_시나리오'!$H$6+SQRT(O1296*('d_시나리오'!$J$6-'d_시나리오'!$H$6)*('d_시나리오'!$I$6-'d_시나리오'!$H$6)),'d_시나리오'!$J$6-SQRT((1-O1296)*('d_시나리오'!$J$6-'d_시나리오'!$H$6)*('d_시나리오'!$J$6-'d_시나리오'!$I$6))))</f>
        <v/>
      </c>
      <c r="Q1296">
        <f>INDEX('d_분포'!$B$2:$B$57,RANDBETWEEN(1,56))</f>
        <v/>
      </c>
      <c r="R1296">
        <f>BETAINV(RAND(),5,5)</f>
        <v/>
      </c>
      <c r="S1296">
        <f>'d_고정'!$B$1*'6_기대효과'!$H$7*('d_시나리오'!$I$7/'d_고정'!$B$2)*B1296</f>
        <v/>
      </c>
      <c r="T1296">
        <f>S1296*D1296</f>
        <v/>
      </c>
      <c r="U1296">
        <f>S1296*F1296*H1296</f>
        <v/>
      </c>
      <c r="V1296">
        <f>S1296*F1296*(H1296-1)</f>
        <v/>
      </c>
      <c r="W1296">
        <f>U1296*J1296</f>
        <v/>
      </c>
      <c r="X1296">
        <f>T1296+W1296</f>
        <v/>
      </c>
      <c r="Y1296">
        <f>(T1296*E1296+W1296*L1296)*(1-R1296-'d_고정'!$B$13)</f>
        <v/>
      </c>
      <c r="Z1296">
        <f>(U1296*N1296*Q1296+'d_고정'!$B$3*('6_기대효과'!$H$7/8)*Q1296*'d_고정'!$B$10*P1296*('6_기대효과'!$K$7/'d_고정'!$B$9))*(1-R1296)</f>
        <v/>
      </c>
      <c r="AA1296">
        <f>W1296*L1296*(1-R1296-'d_고정'!$B$13)+U1296*MAX(N1296-'d_고정'!$B$10*P1296*('6_기대효과'!$K$7/'d_고정'!$B$9),0)*Q1296*(1-R1296)</f>
        <v/>
      </c>
      <c r="AB1296">
        <f>Y1296+Z1296</f>
        <v/>
      </c>
      <c r="AC1296">
        <f>Y1296/('d_고정'!$B$5*'6_기대효과'!$H$7/8)/'d_고정'!$B$6</f>
        <v/>
      </c>
      <c r="AD1296">
        <f>Y1296/('d_고정'!$B$8*'6_기대효과'!$H$7/8)</f>
        <v/>
      </c>
    </row>
    <row r="1297">
      <c r="A1297">
        <f>RAND()</f>
        <v/>
      </c>
      <c r="B1297">
        <f>IF('d_시나리오'!$J$2='d_시나리오'!$H$2,'d_시나리오'!$I$2,IF(A1297&lt;('d_시나리오'!$I$2-'d_시나리오'!$H$2)/('d_시나리오'!$J$2-'d_시나리오'!$H$2),'d_시나리오'!$H$2+SQRT(A1297*('d_시나리오'!$J$2-'d_시나리오'!$H$2)*('d_시나리오'!$I$2-'d_시나리오'!$H$2)),'d_시나리오'!$J$2-SQRT((1-A1297)*('d_시나리오'!$J$2-'d_시나리오'!$H$2)*('d_시나리오'!$J$2-'d_시나리오'!$I$2))))</f>
        <v/>
      </c>
      <c r="C1297">
        <f>RAND()</f>
        <v/>
      </c>
      <c r="D1297">
        <f>BETAINV(RAND(),IF(C1297&lt;'d_고정'!$B$26,'d_고정'!$B$23,'d_고정'!$B$16)+1,'d_고정'!$B$17-IF(C1297&lt;'d_고정'!$B$26,'d_고정'!$B$23,'d_고정'!$B$16)+1)*('d_고정'!$B$14+('d_고정'!$B$15-'d_고정'!$B$14)*RAND())</f>
        <v/>
      </c>
      <c r="E1297">
        <f>INDEX('d_분포'!$A$2:$A$28,RANDBETWEEN(1,27))</f>
        <v/>
      </c>
      <c r="F1297">
        <f>INDEX('d_분포'!$C$2:$C$5,RANDBETWEEN(1,4))*(0.9+0.2*RAND())</f>
        <v/>
      </c>
      <c r="G1297">
        <f>RAND()</f>
        <v/>
      </c>
      <c r="H1297">
        <f>(F1297+(1-F1297)*('d_고정'!$B$22*BETAINV(RAND(),IF(G1297&lt;'d_고정'!$B$26,'d_고정'!$B$25,'d_고정'!$B$20)+1,'d_고정'!$B$21-IF(G1297&lt;'d_고정'!$B$26,'d_고정'!$B$25,'d_고정'!$B$20)+1)+(1-'d_고정'!$B$22)*BETAINV(RAND(),IF(G1297&lt;'d_고정'!$B$26,'d_고정'!$B$24,'d_고정'!$B$18)+1,'d_고정'!$B$19-IF(G1297&lt;'d_고정'!$B$26,'d_고정'!$B$24,'d_고정'!$B$18)+1))*('d_고정'!$B$14+('d_고정'!$B$15-'d_고정'!$B$14)*RAND()))/F1297</f>
        <v/>
      </c>
      <c r="I1297">
        <f>RAND()</f>
        <v/>
      </c>
      <c r="J1297">
        <f>IF('d_시나리오'!$J$3='d_시나리오'!$H$3,'d_시나리오'!$I$3,IF(I1297&lt;('d_시나리오'!$I$3-'d_시나리오'!$H$3)/('d_시나리오'!$J$3-'d_시나리오'!$H$3),'d_시나리오'!$H$3+SQRT(I1297*('d_시나리오'!$J$3-'d_시나리오'!$H$3)*('d_시나리오'!$I$3-'d_시나리오'!$H$3)),'d_시나리오'!$J$3-SQRT((1-I1297)*('d_시나리오'!$J$3-'d_시나리오'!$H$3)*('d_시나리오'!$J$3-'d_시나리오'!$I$3))))</f>
        <v/>
      </c>
      <c r="K1297">
        <f>RAND()</f>
        <v/>
      </c>
      <c r="L1297">
        <f>IF('d_시나리오'!$J$4='d_시나리오'!$H$4,'d_시나리오'!$I$4,IF(K1297&lt;('d_시나리오'!$I$4-'d_시나리오'!$H$4)/('d_시나리오'!$J$4-'d_시나리오'!$H$4),'d_시나리오'!$H$4+SQRT(K1297*('d_시나리오'!$J$4-'d_시나리오'!$H$4)*('d_시나리오'!$I$4-'d_시나리오'!$H$4)),'d_시나리오'!$J$4-SQRT((1-K1297)*('d_시나리오'!$J$4-'d_시나리오'!$H$4)*('d_시나리오'!$J$4-'d_시나리오'!$I$4))))</f>
        <v/>
      </c>
      <c r="M1297">
        <f>RAND()</f>
        <v/>
      </c>
      <c r="N1297">
        <f>IF('d_시나리오'!$J$5='d_시나리오'!$H$5,'d_시나리오'!$I$5,IF(M1297&lt;('d_시나리오'!$I$5-'d_시나리오'!$H$5)/('d_시나리오'!$J$5-'d_시나리오'!$H$5),'d_시나리오'!$H$5+SQRT(M1297*('d_시나리오'!$J$5-'d_시나리오'!$H$5)*('d_시나리오'!$I$5-'d_시나리오'!$H$5)),'d_시나리오'!$J$5-SQRT((1-M1297)*('d_시나리오'!$J$5-'d_시나리오'!$H$5)*('d_시나리오'!$J$5-'d_시나리오'!$I$5))))</f>
        <v/>
      </c>
      <c r="O1297">
        <f>RAND()</f>
        <v/>
      </c>
      <c r="P1297">
        <f>IF('d_시나리오'!$J$6='d_시나리오'!$H$6,'d_시나리오'!$I$6,IF(O1297&lt;('d_시나리오'!$I$6-'d_시나리오'!$H$6)/('d_시나리오'!$J$6-'d_시나리오'!$H$6),'d_시나리오'!$H$6+SQRT(O1297*('d_시나리오'!$J$6-'d_시나리오'!$H$6)*('d_시나리오'!$I$6-'d_시나리오'!$H$6)),'d_시나리오'!$J$6-SQRT((1-O1297)*('d_시나리오'!$J$6-'d_시나리오'!$H$6)*('d_시나리오'!$J$6-'d_시나리오'!$I$6))))</f>
        <v/>
      </c>
      <c r="Q1297">
        <f>INDEX('d_분포'!$B$2:$B$57,RANDBETWEEN(1,56))</f>
        <v/>
      </c>
      <c r="R1297">
        <f>BETAINV(RAND(),5,5)</f>
        <v/>
      </c>
      <c r="S1297">
        <f>'d_고정'!$B$1*'6_기대효과'!$H$7*('d_시나리오'!$I$7/'d_고정'!$B$2)*B1297</f>
        <v/>
      </c>
      <c r="T1297">
        <f>S1297*D1297</f>
        <v/>
      </c>
      <c r="U1297">
        <f>S1297*F1297*H1297</f>
        <v/>
      </c>
      <c r="V1297">
        <f>S1297*F1297*(H1297-1)</f>
        <v/>
      </c>
      <c r="W1297">
        <f>U1297*J1297</f>
        <v/>
      </c>
      <c r="X1297">
        <f>T1297+W1297</f>
        <v/>
      </c>
      <c r="Y1297">
        <f>(T1297*E1297+W1297*L1297)*(1-R1297-'d_고정'!$B$13)</f>
        <v/>
      </c>
      <c r="Z1297">
        <f>(U1297*N1297*Q1297+'d_고정'!$B$3*('6_기대효과'!$H$7/8)*Q1297*'d_고정'!$B$10*P1297*('6_기대효과'!$K$7/'d_고정'!$B$9))*(1-R1297)</f>
        <v/>
      </c>
      <c r="AA1297">
        <f>W1297*L1297*(1-R1297-'d_고정'!$B$13)+U1297*MAX(N1297-'d_고정'!$B$10*P1297*('6_기대효과'!$K$7/'d_고정'!$B$9),0)*Q1297*(1-R1297)</f>
        <v/>
      </c>
      <c r="AB1297">
        <f>Y1297+Z1297</f>
        <v/>
      </c>
      <c r="AC1297">
        <f>Y1297/('d_고정'!$B$5*'6_기대효과'!$H$7/8)/'d_고정'!$B$6</f>
        <v/>
      </c>
      <c r="AD1297">
        <f>Y1297/('d_고정'!$B$8*'6_기대효과'!$H$7/8)</f>
        <v/>
      </c>
    </row>
    <row r="1298">
      <c r="A1298">
        <f>RAND()</f>
        <v/>
      </c>
      <c r="B1298">
        <f>IF('d_시나리오'!$J$2='d_시나리오'!$H$2,'d_시나리오'!$I$2,IF(A1298&lt;('d_시나리오'!$I$2-'d_시나리오'!$H$2)/('d_시나리오'!$J$2-'d_시나리오'!$H$2),'d_시나리오'!$H$2+SQRT(A1298*('d_시나리오'!$J$2-'d_시나리오'!$H$2)*('d_시나리오'!$I$2-'d_시나리오'!$H$2)),'d_시나리오'!$J$2-SQRT((1-A1298)*('d_시나리오'!$J$2-'d_시나리오'!$H$2)*('d_시나리오'!$J$2-'d_시나리오'!$I$2))))</f>
        <v/>
      </c>
      <c r="C1298">
        <f>RAND()</f>
        <v/>
      </c>
      <c r="D1298">
        <f>BETAINV(RAND(),IF(C1298&lt;'d_고정'!$B$26,'d_고정'!$B$23,'d_고정'!$B$16)+1,'d_고정'!$B$17-IF(C1298&lt;'d_고정'!$B$26,'d_고정'!$B$23,'d_고정'!$B$16)+1)*('d_고정'!$B$14+('d_고정'!$B$15-'d_고정'!$B$14)*RAND())</f>
        <v/>
      </c>
      <c r="E1298">
        <f>INDEX('d_분포'!$A$2:$A$28,RANDBETWEEN(1,27))</f>
        <v/>
      </c>
      <c r="F1298">
        <f>INDEX('d_분포'!$C$2:$C$5,RANDBETWEEN(1,4))*(0.9+0.2*RAND())</f>
        <v/>
      </c>
      <c r="G1298">
        <f>RAND()</f>
        <v/>
      </c>
      <c r="H1298">
        <f>(F1298+(1-F1298)*('d_고정'!$B$22*BETAINV(RAND(),IF(G1298&lt;'d_고정'!$B$26,'d_고정'!$B$25,'d_고정'!$B$20)+1,'d_고정'!$B$21-IF(G1298&lt;'d_고정'!$B$26,'d_고정'!$B$25,'d_고정'!$B$20)+1)+(1-'d_고정'!$B$22)*BETAINV(RAND(),IF(G1298&lt;'d_고정'!$B$26,'d_고정'!$B$24,'d_고정'!$B$18)+1,'d_고정'!$B$19-IF(G1298&lt;'d_고정'!$B$26,'d_고정'!$B$24,'d_고정'!$B$18)+1))*('d_고정'!$B$14+('d_고정'!$B$15-'d_고정'!$B$14)*RAND()))/F1298</f>
        <v/>
      </c>
      <c r="I1298">
        <f>RAND()</f>
        <v/>
      </c>
      <c r="J1298">
        <f>IF('d_시나리오'!$J$3='d_시나리오'!$H$3,'d_시나리오'!$I$3,IF(I1298&lt;('d_시나리오'!$I$3-'d_시나리오'!$H$3)/('d_시나리오'!$J$3-'d_시나리오'!$H$3),'d_시나리오'!$H$3+SQRT(I1298*('d_시나리오'!$J$3-'d_시나리오'!$H$3)*('d_시나리오'!$I$3-'d_시나리오'!$H$3)),'d_시나리오'!$J$3-SQRT((1-I1298)*('d_시나리오'!$J$3-'d_시나리오'!$H$3)*('d_시나리오'!$J$3-'d_시나리오'!$I$3))))</f>
        <v/>
      </c>
      <c r="K1298">
        <f>RAND()</f>
        <v/>
      </c>
      <c r="L1298">
        <f>IF('d_시나리오'!$J$4='d_시나리오'!$H$4,'d_시나리오'!$I$4,IF(K1298&lt;('d_시나리오'!$I$4-'d_시나리오'!$H$4)/('d_시나리오'!$J$4-'d_시나리오'!$H$4),'d_시나리오'!$H$4+SQRT(K1298*('d_시나리오'!$J$4-'d_시나리오'!$H$4)*('d_시나리오'!$I$4-'d_시나리오'!$H$4)),'d_시나리오'!$J$4-SQRT((1-K1298)*('d_시나리오'!$J$4-'d_시나리오'!$H$4)*('d_시나리오'!$J$4-'d_시나리오'!$I$4))))</f>
        <v/>
      </c>
      <c r="M1298">
        <f>RAND()</f>
        <v/>
      </c>
      <c r="N1298">
        <f>IF('d_시나리오'!$J$5='d_시나리오'!$H$5,'d_시나리오'!$I$5,IF(M1298&lt;('d_시나리오'!$I$5-'d_시나리오'!$H$5)/('d_시나리오'!$J$5-'d_시나리오'!$H$5),'d_시나리오'!$H$5+SQRT(M1298*('d_시나리오'!$J$5-'d_시나리오'!$H$5)*('d_시나리오'!$I$5-'d_시나리오'!$H$5)),'d_시나리오'!$J$5-SQRT((1-M1298)*('d_시나리오'!$J$5-'d_시나리오'!$H$5)*('d_시나리오'!$J$5-'d_시나리오'!$I$5))))</f>
        <v/>
      </c>
      <c r="O1298">
        <f>RAND()</f>
        <v/>
      </c>
      <c r="P1298">
        <f>IF('d_시나리오'!$J$6='d_시나리오'!$H$6,'d_시나리오'!$I$6,IF(O1298&lt;('d_시나리오'!$I$6-'d_시나리오'!$H$6)/('d_시나리오'!$J$6-'d_시나리오'!$H$6),'d_시나리오'!$H$6+SQRT(O1298*('d_시나리오'!$J$6-'d_시나리오'!$H$6)*('d_시나리오'!$I$6-'d_시나리오'!$H$6)),'d_시나리오'!$J$6-SQRT((1-O1298)*('d_시나리오'!$J$6-'d_시나리오'!$H$6)*('d_시나리오'!$J$6-'d_시나리오'!$I$6))))</f>
        <v/>
      </c>
      <c r="Q1298">
        <f>INDEX('d_분포'!$B$2:$B$57,RANDBETWEEN(1,56))</f>
        <v/>
      </c>
      <c r="R1298">
        <f>BETAINV(RAND(),5,5)</f>
        <v/>
      </c>
      <c r="S1298">
        <f>'d_고정'!$B$1*'6_기대효과'!$H$7*('d_시나리오'!$I$7/'d_고정'!$B$2)*B1298</f>
        <v/>
      </c>
      <c r="T1298">
        <f>S1298*D1298</f>
        <v/>
      </c>
      <c r="U1298">
        <f>S1298*F1298*H1298</f>
        <v/>
      </c>
      <c r="V1298">
        <f>S1298*F1298*(H1298-1)</f>
        <v/>
      </c>
      <c r="W1298">
        <f>U1298*J1298</f>
        <v/>
      </c>
      <c r="X1298">
        <f>T1298+W1298</f>
        <v/>
      </c>
      <c r="Y1298">
        <f>(T1298*E1298+W1298*L1298)*(1-R1298-'d_고정'!$B$13)</f>
        <v/>
      </c>
      <c r="Z1298">
        <f>(U1298*N1298*Q1298+'d_고정'!$B$3*('6_기대효과'!$H$7/8)*Q1298*'d_고정'!$B$10*P1298*('6_기대효과'!$K$7/'d_고정'!$B$9))*(1-R1298)</f>
        <v/>
      </c>
      <c r="AA1298">
        <f>W1298*L1298*(1-R1298-'d_고정'!$B$13)+U1298*MAX(N1298-'d_고정'!$B$10*P1298*('6_기대효과'!$K$7/'d_고정'!$B$9),0)*Q1298*(1-R1298)</f>
        <v/>
      </c>
      <c r="AB1298">
        <f>Y1298+Z1298</f>
        <v/>
      </c>
      <c r="AC1298">
        <f>Y1298/('d_고정'!$B$5*'6_기대효과'!$H$7/8)/'d_고정'!$B$6</f>
        <v/>
      </c>
      <c r="AD1298">
        <f>Y1298/('d_고정'!$B$8*'6_기대효과'!$H$7/8)</f>
        <v/>
      </c>
    </row>
    <row r="1299">
      <c r="A1299">
        <f>RAND()</f>
        <v/>
      </c>
      <c r="B1299">
        <f>IF('d_시나리오'!$J$2='d_시나리오'!$H$2,'d_시나리오'!$I$2,IF(A1299&lt;('d_시나리오'!$I$2-'d_시나리오'!$H$2)/('d_시나리오'!$J$2-'d_시나리오'!$H$2),'d_시나리오'!$H$2+SQRT(A1299*('d_시나리오'!$J$2-'d_시나리오'!$H$2)*('d_시나리오'!$I$2-'d_시나리오'!$H$2)),'d_시나리오'!$J$2-SQRT((1-A1299)*('d_시나리오'!$J$2-'d_시나리오'!$H$2)*('d_시나리오'!$J$2-'d_시나리오'!$I$2))))</f>
        <v/>
      </c>
      <c r="C1299">
        <f>RAND()</f>
        <v/>
      </c>
      <c r="D1299">
        <f>BETAINV(RAND(),IF(C1299&lt;'d_고정'!$B$26,'d_고정'!$B$23,'d_고정'!$B$16)+1,'d_고정'!$B$17-IF(C1299&lt;'d_고정'!$B$26,'d_고정'!$B$23,'d_고정'!$B$16)+1)*('d_고정'!$B$14+('d_고정'!$B$15-'d_고정'!$B$14)*RAND())</f>
        <v/>
      </c>
      <c r="E1299">
        <f>INDEX('d_분포'!$A$2:$A$28,RANDBETWEEN(1,27))</f>
        <v/>
      </c>
      <c r="F1299">
        <f>INDEX('d_분포'!$C$2:$C$5,RANDBETWEEN(1,4))*(0.9+0.2*RAND())</f>
        <v/>
      </c>
      <c r="G1299">
        <f>RAND()</f>
        <v/>
      </c>
      <c r="H1299">
        <f>(F1299+(1-F1299)*('d_고정'!$B$22*BETAINV(RAND(),IF(G1299&lt;'d_고정'!$B$26,'d_고정'!$B$25,'d_고정'!$B$20)+1,'d_고정'!$B$21-IF(G1299&lt;'d_고정'!$B$26,'d_고정'!$B$25,'d_고정'!$B$20)+1)+(1-'d_고정'!$B$22)*BETAINV(RAND(),IF(G1299&lt;'d_고정'!$B$26,'d_고정'!$B$24,'d_고정'!$B$18)+1,'d_고정'!$B$19-IF(G1299&lt;'d_고정'!$B$26,'d_고정'!$B$24,'d_고정'!$B$18)+1))*('d_고정'!$B$14+('d_고정'!$B$15-'d_고정'!$B$14)*RAND()))/F1299</f>
        <v/>
      </c>
      <c r="I1299">
        <f>RAND()</f>
        <v/>
      </c>
      <c r="J1299">
        <f>IF('d_시나리오'!$J$3='d_시나리오'!$H$3,'d_시나리오'!$I$3,IF(I1299&lt;('d_시나리오'!$I$3-'d_시나리오'!$H$3)/('d_시나리오'!$J$3-'d_시나리오'!$H$3),'d_시나리오'!$H$3+SQRT(I1299*('d_시나리오'!$J$3-'d_시나리오'!$H$3)*('d_시나리오'!$I$3-'d_시나리오'!$H$3)),'d_시나리오'!$J$3-SQRT((1-I1299)*('d_시나리오'!$J$3-'d_시나리오'!$H$3)*('d_시나리오'!$J$3-'d_시나리오'!$I$3))))</f>
        <v/>
      </c>
      <c r="K1299">
        <f>RAND()</f>
        <v/>
      </c>
      <c r="L1299">
        <f>IF('d_시나리오'!$J$4='d_시나리오'!$H$4,'d_시나리오'!$I$4,IF(K1299&lt;('d_시나리오'!$I$4-'d_시나리오'!$H$4)/('d_시나리오'!$J$4-'d_시나리오'!$H$4),'d_시나리오'!$H$4+SQRT(K1299*('d_시나리오'!$J$4-'d_시나리오'!$H$4)*('d_시나리오'!$I$4-'d_시나리오'!$H$4)),'d_시나리오'!$J$4-SQRT((1-K1299)*('d_시나리오'!$J$4-'d_시나리오'!$H$4)*('d_시나리오'!$J$4-'d_시나리오'!$I$4))))</f>
        <v/>
      </c>
      <c r="M1299">
        <f>RAND()</f>
        <v/>
      </c>
      <c r="N1299">
        <f>IF('d_시나리오'!$J$5='d_시나리오'!$H$5,'d_시나리오'!$I$5,IF(M1299&lt;('d_시나리오'!$I$5-'d_시나리오'!$H$5)/('d_시나리오'!$J$5-'d_시나리오'!$H$5),'d_시나리오'!$H$5+SQRT(M1299*('d_시나리오'!$J$5-'d_시나리오'!$H$5)*('d_시나리오'!$I$5-'d_시나리오'!$H$5)),'d_시나리오'!$J$5-SQRT((1-M1299)*('d_시나리오'!$J$5-'d_시나리오'!$H$5)*('d_시나리오'!$J$5-'d_시나리오'!$I$5))))</f>
        <v/>
      </c>
      <c r="O1299">
        <f>RAND()</f>
        <v/>
      </c>
      <c r="P1299">
        <f>IF('d_시나리오'!$J$6='d_시나리오'!$H$6,'d_시나리오'!$I$6,IF(O1299&lt;('d_시나리오'!$I$6-'d_시나리오'!$H$6)/('d_시나리오'!$J$6-'d_시나리오'!$H$6),'d_시나리오'!$H$6+SQRT(O1299*('d_시나리오'!$J$6-'d_시나리오'!$H$6)*('d_시나리오'!$I$6-'d_시나리오'!$H$6)),'d_시나리오'!$J$6-SQRT((1-O1299)*('d_시나리오'!$J$6-'d_시나리오'!$H$6)*('d_시나리오'!$J$6-'d_시나리오'!$I$6))))</f>
        <v/>
      </c>
      <c r="Q1299">
        <f>INDEX('d_분포'!$B$2:$B$57,RANDBETWEEN(1,56))</f>
        <v/>
      </c>
      <c r="R1299">
        <f>BETAINV(RAND(),5,5)</f>
        <v/>
      </c>
      <c r="S1299">
        <f>'d_고정'!$B$1*'6_기대효과'!$H$7*('d_시나리오'!$I$7/'d_고정'!$B$2)*B1299</f>
        <v/>
      </c>
      <c r="T1299">
        <f>S1299*D1299</f>
        <v/>
      </c>
      <c r="U1299">
        <f>S1299*F1299*H1299</f>
        <v/>
      </c>
      <c r="V1299">
        <f>S1299*F1299*(H1299-1)</f>
        <v/>
      </c>
      <c r="W1299">
        <f>U1299*J1299</f>
        <v/>
      </c>
      <c r="X1299">
        <f>T1299+W1299</f>
        <v/>
      </c>
      <c r="Y1299">
        <f>(T1299*E1299+W1299*L1299)*(1-R1299-'d_고정'!$B$13)</f>
        <v/>
      </c>
      <c r="Z1299">
        <f>(U1299*N1299*Q1299+'d_고정'!$B$3*('6_기대효과'!$H$7/8)*Q1299*'d_고정'!$B$10*P1299*('6_기대효과'!$K$7/'d_고정'!$B$9))*(1-R1299)</f>
        <v/>
      </c>
      <c r="AA1299">
        <f>W1299*L1299*(1-R1299-'d_고정'!$B$13)+U1299*MAX(N1299-'d_고정'!$B$10*P1299*('6_기대효과'!$K$7/'d_고정'!$B$9),0)*Q1299*(1-R1299)</f>
        <v/>
      </c>
      <c r="AB1299">
        <f>Y1299+Z1299</f>
        <v/>
      </c>
      <c r="AC1299">
        <f>Y1299/('d_고정'!$B$5*'6_기대효과'!$H$7/8)/'d_고정'!$B$6</f>
        <v/>
      </c>
      <c r="AD1299">
        <f>Y1299/('d_고정'!$B$8*'6_기대효과'!$H$7/8)</f>
        <v/>
      </c>
    </row>
    <row r="1300">
      <c r="A1300">
        <f>RAND()</f>
        <v/>
      </c>
      <c r="B1300">
        <f>IF('d_시나리오'!$J$2='d_시나리오'!$H$2,'d_시나리오'!$I$2,IF(A1300&lt;('d_시나리오'!$I$2-'d_시나리오'!$H$2)/('d_시나리오'!$J$2-'d_시나리오'!$H$2),'d_시나리오'!$H$2+SQRT(A1300*('d_시나리오'!$J$2-'d_시나리오'!$H$2)*('d_시나리오'!$I$2-'d_시나리오'!$H$2)),'d_시나리오'!$J$2-SQRT((1-A1300)*('d_시나리오'!$J$2-'d_시나리오'!$H$2)*('d_시나리오'!$J$2-'d_시나리오'!$I$2))))</f>
        <v/>
      </c>
      <c r="C1300">
        <f>RAND()</f>
        <v/>
      </c>
      <c r="D1300">
        <f>BETAINV(RAND(),IF(C1300&lt;'d_고정'!$B$26,'d_고정'!$B$23,'d_고정'!$B$16)+1,'d_고정'!$B$17-IF(C1300&lt;'d_고정'!$B$26,'d_고정'!$B$23,'d_고정'!$B$16)+1)*('d_고정'!$B$14+('d_고정'!$B$15-'d_고정'!$B$14)*RAND())</f>
        <v/>
      </c>
      <c r="E1300">
        <f>INDEX('d_분포'!$A$2:$A$28,RANDBETWEEN(1,27))</f>
        <v/>
      </c>
      <c r="F1300">
        <f>INDEX('d_분포'!$C$2:$C$5,RANDBETWEEN(1,4))*(0.9+0.2*RAND())</f>
        <v/>
      </c>
      <c r="G1300">
        <f>RAND()</f>
        <v/>
      </c>
      <c r="H1300">
        <f>(F1300+(1-F1300)*('d_고정'!$B$22*BETAINV(RAND(),IF(G1300&lt;'d_고정'!$B$26,'d_고정'!$B$25,'d_고정'!$B$20)+1,'d_고정'!$B$21-IF(G1300&lt;'d_고정'!$B$26,'d_고정'!$B$25,'d_고정'!$B$20)+1)+(1-'d_고정'!$B$22)*BETAINV(RAND(),IF(G1300&lt;'d_고정'!$B$26,'d_고정'!$B$24,'d_고정'!$B$18)+1,'d_고정'!$B$19-IF(G1300&lt;'d_고정'!$B$26,'d_고정'!$B$24,'d_고정'!$B$18)+1))*('d_고정'!$B$14+('d_고정'!$B$15-'d_고정'!$B$14)*RAND()))/F1300</f>
        <v/>
      </c>
      <c r="I1300">
        <f>RAND()</f>
        <v/>
      </c>
      <c r="J1300">
        <f>IF('d_시나리오'!$J$3='d_시나리오'!$H$3,'d_시나리오'!$I$3,IF(I1300&lt;('d_시나리오'!$I$3-'d_시나리오'!$H$3)/('d_시나리오'!$J$3-'d_시나리오'!$H$3),'d_시나리오'!$H$3+SQRT(I1300*('d_시나리오'!$J$3-'d_시나리오'!$H$3)*('d_시나리오'!$I$3-'d_시나리오'!$H$3)),'d_시나리오'!$J$3-SQRT((1-I1300)*('d_시나리오'!$J$3-'d_시나리오'!$H$3)*('d_시나리오'!$J$3-'d_시나리오'!$I$3))))</f>
        <v/>
      </c>
      <c r="K1300">
        <f>RAND()</f>
        <v/>
      </c>
      <c r="L1300">
        <f>IF('d_시나리오'!$J$4='d_시나리오'!$H$4,'d_시나리오'!$I$4,IF(K1300&lt;('d_시나리오'!$I$4-'d_시나리오'!$H$4)/('d_시나리오'!$J$4-'d_시나리오'!$H$4),'d_시나리오'!$H$4+SQRT(K1300*('d_시나리오'!$J$4-'d_시나리오'!$H$4)*('d_시나리오'!$I$4-'d_시나리오'!$H$4)),'d_시나리오'!$J$4-SQRT((1-K1300)*('d_시나리오'!$J$4-'d_시나리오'!$H$4)*('d_시나리오'!$J$4-'d_시나리오'!$I$4))))</f>
        <v/>
      </c>
      <c r="M1300">
        <f>RAND()</f>
        <v/>
      </c>
      <c r="N1300">
        <f>IF('d_시나리오'!$J$5='d_시나리오'!$H$5,'d_시나리오'!$I$5,IF(M1300&lt;('d_시나리오'!$I$5-'d_시나리오'!$H$5)/('d_시나리오'!$J$5-'d_시나리오'!$H$5),'d_시나리오'!$H$5+SQRT(M1300*('d_시나리오'!$J$5-'d_시나리오'!$H$5)*('d_시나리오'!$I$5-'d_시나리오'!$H$5)),'d_시나리오'!$J$5-SQRT((1-M1300)*('d_시나리오'!$J$5-'d_시나리오'!$H$5)*('d_시나리오'!$J$5-'d_시나리오'!$I$5))))</f>
        <v/>
      </c>
      <c r="O1300">
        <f>RAND()</f>
        <v/>
      </c>
      <c r="P1300">
        <f>IF('d_시나리오'!$J$6='d_시나리오'!$H$6,'d_시나리오'!$I$6,IF(O1300&lt;('d_시나리오'!$I$6-'d_시나리오'!$H$6)/('d_시나리오'!$J$6-'d_시나리오'!$H$6),'d_시나리오'!$H$6+SQRT(O1300*('d_시나리오'!$J$6-'d_시나리오'!$H$6)*('d_시나리오'!$I$6-'d_시나리오'!$H$6)),'d_시나리오'!$J$6-SQRT((1-O1300)*('d_시나리오'!$J$6-'d_시나리오'!$H$6)*('d_시나리오'!$J$6-'d_시나리오'!$I$6))))</f>
        <v/>
      </c>
      <c r="Q1300">
        <f>INDEX('d_분포'!$B$2:$B$57,RANDBETWEEN(1,56))</f>
        <v/>
      </c>
      <c r="R1300">
        <f>BETAINV(RAND(),5,5)</f>
        <v/>
      </c>
      <c r="S1300">
        <f>'d_고정'!$B$1*'6_기대효과'!$H$7*('d_시나리오'!$I$7/'d_고정'!$B$2)*B1300</f>
        <v/>
      </c>
      <c r="T1300">
        <f>S1300*D1300</f>
        <v/>
      </c>
      <c r="U1300">
        <f>S1300*F1300*H1300</f>
        <v/>
      </c>
      <c r="V1300">
        <f>S1300*F1300*(H1300-1)</f>
        <v/>
      </c>
      <c r="W1300">
        <f>U1300*J1300</f>
        <v/>
      </c>
      <c r="X1300">
        <f>T1300+W1300</f>
        <v/>
      </c>
      <c r="Y1300">
        <f>(T1300*E1300+W1300*L1300)*(1-R1300-'d_고정'!$B$13)</f>
        <v/>
      </c>
      <c r="Z1300">
        <f>(U1300*N1300*Q1300+'d_고정'!$B$3*('6_기대효과'!$H$7/8)*Q1300*'d_고정'!$B$10*P1300*('6_기대효과'!$K$7/'d_고정'!$B$9))*(1-R1300)</f>
        <v/>
      </c>
      <c r="AA1300">
        <f>W1300*L1300*(1-R1300-'d_고정'!$B$13)+U1300*MAX(N1300-'d_고정'!$B$10*P1300*('6_기대효과'!$K$7/'d_고정'!$B$9),0)*Q1300*(1-R1300)</f>
        <v/>
      </c>
      <c r="AB1300">
        <f>Y1300+Z1300</f>
        <v/>
      </c>
      <c r="AC1300">
        <f>Y1300/('d_고정'!$B$5*'6_기대효과'!$H$7/8)/'d_고정'!$B$6</f>
        <v/>
      </c>
      <c r="AD1300">
        <f>Y1300/('d_고정'!$B$8*'6_기대효과'!$H$7/8)</f>
        <v/>
      </c>
    </row>
    <row r="1301">
      <c r="A1301">
        <f>RAND()</f>
        <v/>
      </c>
      <c r="B1301">
        <f>IF('d_시나리오'!$J$2='d_시나리오'!$H$2,'d_시나리오'!$I$2,IF(A1301&lt;('d_시나리오'!$I$2-'d_시나리오'!$H$2)/('d_시나리오'!$J$2-'d_시나리오'!$H$2),'d_시나리오'!$H$2+SQRT(A1301*('d_시나리오'!$J$2-'d_시나리오'!$H$2)*('d_시나리오'!$I$2-'d_시나리오'!$H$2)),'d_시나리오'!$J$2-SQRT((1-A1301)*('d_시나리오'!$J$2-'d_시나리오'!$H$2)*('d_시나리오'!$J$2-'d_시나리오'!$I$2))))</f>
        <v/>
      </c>
      <c r="C1301">
        <f>RAND()</f>
        <v/>
      </c>
      <c r="D1301">
        <f>BETAINV(RAND(),IF(C1301&lt;'d_고정'!$B$26,'d_고정'!$B$23,'d_고정'!$B$16)+1,'d_고정'!$B$17-IF(C1301&lt;'d_고정'!$B$26,'d_고정'!$B$23,'d_고정'!$B$16)+1)*('d_고정'!$B$14+('d_고정'!$B$15-'d_고정'!$B$14)*RAND())</f>
        <v/>
      </c>
      <c r="E1301">
        <f>INDEX('d_분포'!$A$2:$A$28,RANDBETWEEN(1,27))</f>
        <v/>
      </c>
      <c r="F1301">
        <f>INDEX('d_분포'!$C$2:$C$5,RANDBETWEEN(1,4))*(0.9+0.2*RAND())</f>
        <v/>
      </c>
      <c r="G1301">
        <f>RAND()</f>
        <v/>
      </c>
      <c r="H1301">
        <f>(F1301+(1-F1301)*('d_고정'!$B$22*BETAINV(RAND(),IF(G1301&lt;'d_고정'!$B$26,'d_고정'!$B$25,'d_고정'!$B$20)+1,'d_고정'!$B$21-IF(G1301&lt;'d_고정'!$B$26,'d_고정'!$B$25,'d_고정'!$B$20)+1)+(1-'d_고정'!$B$22)*BETAINV(RAND(),IF(G1301&lt;'d_고정'!$B$26,'d_고정'!$B$24,'d_고정'!$B$18)+1,'d_고정'!$B$19-IF(G1301&lt;'d_고정'!$B$26,'d_고정'!$B$24,'d_고정'!$B$18)+1))*('d_고정'!$B$14+('d_고정'!$B$15-'d_고정'!$B$14)*RAND()))/F1301</f>
        <v/>
      </c>
      <c r="I1301">
        <f>RAND()</f>
        <v/>
      </c>
      <c r="J1301">
        <f>IF('d_시나리오'!$J$3='d_시나리오'!$H$3,'d_시나리오'!$I$3,IF(I1301&lt;('d_시나리오'!$I$3-'d_시나리오'!$H$3)/('d_시나리오'!$J$3-'d_시나리오'!$H$3),'d_시나리오'!$H$3+SQRT(I1301*('d_시나리오'!$J$3-'d_시나리오'!$H$3)*('d_시나리오'!$I$3-'d_시나리오'!$H$3)),'d_시나리오'!$J$3-SQRT((1-I1301)*('d_시나리오'!$J$3-'d_시나리오'!$H$3)*('d_시나리오'!$J$3-'d_시나리오'!$I$3))))</f>
        <v/>
      </c>
      <c r="K1301">
        <f>RAND()</f>
        <v/>
      </c>
      <c r="L1301">
        <f>IF('d_시나리오'!$J$4='d_시나리오'!$H$4,'d_시나리오'!$I$4,IF(K1301&lt;('d_시나리오'!$I$4-'d_시나리오'!$H$4)/('d_시나리오'!$J$4-'d_시나리오'!$H$4),'d_시나리오'!$H$4+SQRT(K1301*('d_시나리오'!$J$4-'d_시나리오'!$H$4)*('d_시나리오'!$I$4-'d_시나리오'!$H$4)),'d_시나리오'!$J$4-SQRT((1-K1301)*('d_시나리오'!$J$4-'d_시나리오'!$H$4)*('d_시나리오'!$J$4-'d_시나리오'!$I$4))))</f>
        <v/>
      </c>
      <c r="M1301">
        <f>RAND()</f>
        <v/>
      </c>
      <c r="N1301">
        <f>IF('d_시나리오'!$J$5='d_시나리오'!$H$5,'d_시나리오'!$I$5,IF(M1301&lt;('d_시나리오'!$I$5-'d_시나리오'!$H$5)/('d_시나리오'!$J$5-'d_시나리오'!$H$5),'d_시나리오'!$H$5+SQRT(M1301*('d_시나리오'!$J$5-'d_시나리오'!$H$5)*('d_시나리오'!$I$5-'d_시나리오'!$H$5)),'d_시나리오'!$J$5-SQRT((1-M1301)*('d_시나리오'!$J$5-'d_시나리오'!$H$5)*('d_시나리오'!$J$5-'d_시나리오'!$I$5))))</f>
        <v/>
      </c>
      <c r="O1301">
        <f>RAND()</f>
        <v/>
      </c>
      <c r="P1301">
        <f>IF('d_시나리오'!$J$6='d_시나리오'!$H$6,'d_시나리오'!$I$6,IF(O1301&lt;('d_시나리오'!$I$6-'d_시나리오'!$H$6)/('d_시나리오'!$J$6-'d_시나리오'!$H$6),'d_시나리오'!$H$6+SQRT(O1301*('d_시나리오'!$J$6-'d_시나리오'!$H$6)*('d_시나리오'!$I$6-'d_시나리오'!$H$6)),'d_시나리오'!$J$6-SQRT((1-O1301)*('d_시나리오'!$J$6-'d_시나리오'!$H$6)*('d_시나리오'!$J$6-'d_시나리오'!$I$6))))</f>
        <v/>
      </c>
      <c r="Q1301">
        <f>INDEX('d_분포'!$B$2:$B$57,RANDBETWEEN(1,56))</f>
        <v/>
      </c>
      <c r="R1301">
        <f>BETAINV(RAND(),5,5)</f>
        <v/>
      </c>
      <c r="S1301">
        <f>'d_고정'!$B$1*'6_기대효과'!$H$7*('d_시나리오'!$I$7/'d_고정'!$B$2)*B1301</f>
        <v/>
      </c>
      <c r="T1301">
        <f>S1301*D1301</f>
        <v/>
      </c>
      <c r="U1301">
        <f>S1301*F1301*H1301</f>
        <v/>
      </c>
      <c r="V1301">
        <f>S1301*F1301*(H1301-1)</f>
        <v/>
      </c>
      <c r="W1301">
        <f>U1301*J1301</f>
        <v/>
      </c>
      <c r="X1301">
        <f>T1301+W1301</f>
        <v/>
      </c>
      <c r="Y1301">
        <f>(T1301*E1301+W1301*L1301)*(1-R1301-'d_고정'!$B$13)</f>
        <v/>
      </c>
      <c r="Z1301">
        <f>(U1301*N1301*Q1301+'d_고정'!$B$3*('6_기대효과'!$H$7/8)*Q1301*'d_고정'!$B$10*P1301*('6_기대효과'!$K$7/'d_고정'!$B$9))*(1-R1301)</f>
        <v/>
      </c>
      <c r="AA1301">
        <f>W1301*L1301*(1-R1301-'d_고정'!$B$13)+U1301*MAX(N1301-'d_고정'!$B$10*P1301*('6_기대효과'!$K$7/'d_고정'!$B$9),0)*Q1301*(1-R1301)</f>
        <v/>
      </c>
      <c r="AB1301">
        <f>Y1301+Z1301</f>
        <v/>
      </c>
      <c r="AC1301">
        <f>Y1301/('d_고정'!$B$5*'6_기대효과'!$H$7/8)/'d_고정'!$B$6</f>
        <v/>
      </c>
      <c r="AD1301">
        <f>Y1301/('d_고정'!$B$8*'6_기대효과'!$H$7/8)</f>
        <v/>
      </c>
    </row>
    <row r="1302">
      <c r="A1302">
        <f>RAND()</f>
        <v/>
      </c>
      <c r="B1302">
        <f>IF('d_시나리오'!$J$2='d_시나리오'!$H$2,'d_시나리오'!$I$2,IF(A1302&lt;('d_시나리오'!$I$2-'d_시나리오'!$H$2)/('d_시나리오'!$J$2-'d_시나리오'!$H$2),'d_시나리오'!$H$2+SQRT(A1302*('d_시나리오'!$J$2-'d_시나리오'!$H$2)*('d_시나리오'!$I$2-'d_시나리오'!$H$2)),'d_시나리오'!$J$2-SQRT((1-A1302)*('d_시나리오'!$J$2-'d_시나리오'!$H$2)*('d_시나리오'!$J$2-'d_시나리오'!$I$2))))</f>
        <v/>
      </c>
      <c r="C1302">
        <f>RAND()</f>
        <v/>
      </c>
      <c r="D1302">
        <f>BETAINV(RAND(),IF(C1302&lt;'d_고정'!$B$26,'d_고정'!$B$23,'d_고정'!$B$16)+1,'d_고정'!$B$17-IF(C1302&lt;'d_고정'!$B$26,'d_고정'!$B$23,'d_고정'!$B$16)+1)*('d_고정'!$B$14+('d_고정'!$B$15-'d_고정'!$B$14)*RAND())</f>
        <v/>
      </c>
      <c r="E1302">
        <f>INDEX('d_분포'!$A$2:$A$28,RANDBETWEEN(1,27))</f>
        <v/>
      </c>
      <c r="F1302">
        <f>INDEX('d_분포'!$C$2:$C$5,RANDBETWEEN(1,4))*(0.9+0.2*RAND())</f>
        <v/>
      </c>
      <c r="G1302">
        <f>RAND()</f>
        <v/>
      </c>
      <c r="H1302">
        <f>(F1302+(1-F1302)*('d_고정'!$B$22*BETAINV(RAND(),IF(G1302&lt;'d_고정'!$B$26,'d_고정'!$B$25,'d_고정'!$B$20)+1,'d_고정'!$B$21-IF(G1302&lt;'d_고정'!$B$26,'d_고정'!$B$25,'d_고정'!$B$20)+1)+(1-'d_고정'!$B$22)*BETAINV(RAND(),IF(G1302&lt;'d_고정'!$B$26,'d_고정'!$B$24,'d_고정'!$B$18)+1,'d_고정'!$B$19-IF(G1302&lt;'d_고정'!$B$26,'d_고정'!$B$24,'d_고정'!$B$18)+1))*('d_고정'!$B$14+('d_고정'!$B$15-'d_고정'!$B$14)*RAND()))/F1302</f>
        <v/>
      </c>
      <c r="I1302">
        <f>RAND()</f>
        <v/>
      </c>
      <c r="J1302">
        <f>IF('d_시나리오'!$J$3='d_시나리오'!$H$3,'d_시나리오'!$I$3,IF(I1302&lt;('d_시나리오'!$I$3-'d_시나리오'!$H$3)/('d_시나리오'!$J$3-'d_시나리오'!$H$3),'d_시나리오'!$H$3+SQRT(I1302*('d_시나리오'!$J$3-'d_시나리오'!$H$3)*('d_시나리오'!$I$3-'d_시나리오'!$H$3)),'d_시나리오'!$J$3-SQRT((1-I1302)*('d_시나리오'!$J$3-'d_시나리오'!$H$3)*('d_시나리오'!$J$3-'d_시나리오'!$I$3))))</f>
        <v/>
      </c>
      <c r="K1302">
        <f>RAND()</f>
        <v/>
      </c>
      <c r="L1302">
        <f>IF('d_시나리오'!$J$4='d_시나리오'!$H$4,'d_시나리오'!$I$4,IF(K1302&lt;('d_시나리오'!$I$4-'d_시나리오'!$H$4)/('d_시나리오'!$J$4-'d_시나리오'!$H$4),'d_시나리오'!$H$4+SQRT(K1302*('d_시나리오'!$J$4-'d_시나리오'!$H$4)*('d_시나리오'!$I$4-'d_시나리오'!$H$4)),'d_시나리오'!$J$4-SQRT((1-K1302)*('d_시나리오'!$J$4-'d_시나리오'!$H$4)*('d_시나리오'!$J$4-'d_시나리오'!$I$4))))</f>
        <v/>
      </c>
      <c r="M1302">
        <f>RAND()</f>
        <v/>
      </c>
      <c r="N1302">
        <f>IF('d_시나리오'!$J$5='d_시나리오'!$H$5,'d_시나리오'!$I$5,IF(M1302&lt;('d_시나리오'!$I$5-'d_시나리오'!$H$5)/('d_시나리오'!$J$5-'d_시나리오'!$H$5),'d_시나리오'!$H$5+SQRT(M1302*('d_시나리오'!$J$5-'d_시나리오'!$H$5)*('d_시나리오'!$I$5-'d_시나리오'!$H$5)),'d_시나리오'!$J$5-SQRT((1-M1302)*('d_시나리오'!$J$5-'d_시나리오'!$H$5)*('d_시나리오'!$J$5-'d_시나리오'!$I$5))))</f>
        <v/>
      </c>
      <c r="O1302">
        <f>RAND()</f>
        <v/>
      </c>
      <c r="P1302">
        <f>IF('d_시나리오'!$J$6='d_시나리오'!$H$6,'d_시나리오'!$I$6,IF(O1302&lt;('d_시나리오'!$I$6-'d_시나리오'!$H$6)/('d_시나리오'!$J$6-'d_시나리오'!$H$6),'d_시나리오'!$H$6+SQRT(O1302*('d_시나리오'!$J$6-'d_시나리오'!$H$6)*('d_시나리오'!$I$6-'d_시나리오'!$H$6)),'d_시나리오'!$J$6-SQRT((1-O1302)*('d_시나리오'!$J$6-'d_시나리오'!$H$6)*('d_시나리오'!$J$6-'d_시나리오'!$I$6))))</f>
        <v/>
      </c>
      <c r="Q1302">
        <f>INDEX('d_분포'!$B$2:$B$57,RANDBETWEEN(1,56))</f>
        <v/>
      </c>
      <c r="R1302">
        <f>BETAINV(RAND(),5,5)</f>
        <v/>
      </c>
      <c r="S1302">
        <f>'d_고정'!$B$1*'6_기대효과'!$H$7*('d_시나리오'!$I$7/'d_고정'!$B$2)*B1302</f>
        <v/>
      </c>
      <c r="T1302">
        <f>S1302*D1302</f>
        <v/>
      </c>
      <c r="U1302">
        <f>S1302*F1302*H1302</f>
        <v/>
      </c>
      <c r="V1302">
        <f>S1302*F1302*(H1302-1)</f>
        <v/>
      </c>
      <c r="W1302">
        <f>U1302*J1302</f>
        <v/>
      </c>
      <c r="X1302">
        <f>T1302+W1302</f>
        <v/>
      </c>
      <c r="Y1302">
        <f>(T1302*E1302+W1302*L1302)*(1-R1302-'d_고정'!$B$13)</f>
        <v/>
      </c>
      <c r="Z1302">
        <f>(U1302*N1302*Q1302+'d_고정'!$B$3*('6_기대효과'!$H$7/8)*Q1302*'d_고정'!$B$10*P1302*('6_기대효과'!$K$7/'d_고정'!$B$9))*(1-R1302)</f>
        <v/>
      </c>
      <c r="AA1302">
        <f>W1302*L1302*(1-R1302-'d_고정'!$B$13)+U1302*MAX(N1302-'d_고정'!$B$10*P1302*('6_기대효과'!$K$7/'d_고정'!$B$9),0)*Q1302*(1-R1302)</f>
        <v/>
      </c>
      <c r="AB1302">
        <f>Y1302+Z1302</f>
        <v/>
      </c>
      <c r="AC1302">
        <f>Y1302/('d_고정'!$B$5*'6_기대효과'!$H$7/8)/'d_고정'!$B$6</f>
        <v/>
      </c>
      <c r="AD1302">
        <f>Y1302/('d_고정'!$B$8*'6_기대효과'!$H$7/8)</f>
        <v/>
      </c>
    </row>
    <row r="1303">
      <c r="A1303">
        <f>RAND()</f>
        <v/>
      </c>
      <c r="B1303">
        <f>IF('d_시나리오'!$J$2='d_시나리오'!$H$2,'d_시나리오'!$I$2,IF(A1303&lt;('d_시나리오'!$I$2-'d_시나리오'!$H$2)/('d_시나리오'!$J$2-'d_시나리오'!$H$2),'d_시나리오'!$H$2+SQRT(A1303*('d_시나리오'!$J$2-'d_시나리오'!$H$2)*('d_시나리오'!$I$2-'d_시나리오'!$H$2)),'d_시나리오'!$J$2-SQRT((1-A1303)*('d_시나리오'!$J$2-'d_시나리오'!$H$2)*('d_시나리오'!$J$2-'d_시나리오'!$I$2))))</f>
        <v/>
      </c>
      <c r="C1303">
        <f>RAND()</f>
        <v/>
      </c>
      <c r="D1303">
        <f>BETAINV(RAND(),IF(C1303&lt;'d_고정'!$B$26,'d_고정'!$B$23,'d_고정'!$B$16)+1,'d_고정'!$B$17-IF(C1303&lt;'d_고정'!$B$26,'d_고정'!$B$23,'d_고정'!$B$16)+1)*('d_고정'!$B$14+('d_고정'!$B$15-'d_고정'!$B$14)*RAND())</f>
        <v/>
      </c>
      <c r="E1303">
        <f>INDEX('d_분포'!$A$2:$A$28,RANDBETWEEN(1,27))</f>
        <v/>
      </c>
      <c r="F1303">
        <f>INDEX('d_분포'!$C$2:$C$5,RANDBETWEEN(1,4))*(0.9+0.2*RAND())</f>
        <v/>
      </c>
      <c r="G1303">
        <f>RAND()</f>
        <v/>
      </c>
      <c r="H1303">
        <f>(F1303+(1-F1303)*('d_고정'!$B$22*BETAINV(RAND(),IF(G1303&lt;'d_고정'!$B$26,'d_고정'!$B$25,'d_고정'!$B$20)+1,'d_고정'!$B$21-IF(G1303&lt;'d_고정'!$B$26,'d_고정'!$B$25,'d_고정'!$B$20)+1)+(1-'d_고정'!$B$22)*BETAINV(RAND(),IF(G1303&lt;'d_고정'!$B$26,'d_고정'!$B$24,'d_고정'!$B$18)+1,'d_고정'!$B$19-IF(G1303&lt;'d_고정'!$B$26,'d_고정'!$B$24,'d_고정'!$B$18)+1))*('d_고정'!$B$14+('d_고정'!$B$15-'d_고정'!$B$14)*RAND()))/F1303</f>
        <v/>
      </c>
      <c r="I1303">
        <f>RAND()</f>
        <v/>
      </c>
      <c r="J1303">
        <f>IF('d_시나리오'!$J$3='d_시나리오'!$H$3,'d_시나리오'!$I$3,IF(I1303&lt;('d_시나리오'!$I$3-'d_시나리오'!$H$3)/('d_시나리오'!$J$3-'d_시나리오'!$H$3),'d_시나리오'!$H$3+SQRT(I1303*('d_시나리오'!$J$3-'d_시나리오'!$H$3)*('d_시나리오'!$I$3-'d_시나리오'!$H$3)),'d_시나리오'!$J$3-SQRT((1-I1303)*('d_시나리오'!$J$3-'d_시나리오'!$H$3)*('d_시나리오'!$J$3-'d_시나리오'!$I$3))))</f>
        <v/>
      </c>
      <c r="K1303">
        <f>RAND()</f>
        <v/>
      </c>
      <c r="L1303">
        <f>IF('d_시나리오'!$J$4='d_시나리오'!$H$4,'d_시나리오'!$I$4,IF(K1303&lt;('d_시나리오'!$I$4-'d_시나리오'!$H$4)/('d_시나리오'!$J$4-'d_시나리오'!$H$4),'d_시나리오'!$H$4+SQRT(K1303*('d_시나리오'!$J$4-'d_시나리오'!$H$4)*('d_시나리오'!$I$4-'d_시나리오'!$H$4)),'d_시나리오'!$J$4-SQRT((1-K1303)*('d_시나리오'!$J$4-'d_시나리오'!$H$4)*('d_시나리오'!$J$4-'d_시나리오'!$I$4))))</f>
        <v/>
      </c>
      <c r="M1303">
        <f>RAND()</f>
        <v/>
      </c>
      <c r="N1303">
        <f>IF('d_시나리오'!$J$5='d_시나리오'!$H$5,'d_시나리오'!$I$5,IF(M1303&lt;('d_시나리오'!$I$5-'d_시나리오'!$H$5)/('d_시나리오'!$J$5-'d_시나리오'!$H$5),'d_시나리오'!$H$5+SQRT(M1303*('d_시나리오'!$J$5-'d_시나리오'!$H$5)*('d_시나리오'!$I$5-'d_시나리오'!$H$5)),'d_시나리오'!$J$5-SQRT((1-M1303)*('d_시나리오'!$J$5-'d_시나리오'!$H$5)*('d_시나리오'!$J$5-'d_시나리오'!$I$5))))</f>
        <v/>
      </c>
      <c r="O1303">
        <f>RAND()</f>
        <v/>
      </c>
      <c r="P1303">
        <f>IF('d_시나리오'!$J$6='d_시나리오'!$H$6,'d_시나리오'!$I$6,IF(O1303&lt;('d_시나리오'!$I$6-'d_시나리오'!$H$6)/('d_시나리오'!$J$6-'d_시나리오'!$H$6),'d_시나리오'!$H$6+SQRT(O1303*('d_시나리오'!$J$6-'d_시나리오'!$H$6)*('d_시나리오'!$I$6-'d_시나리오'!$H$6)),'d_시나리오'!$J$6-SQRT((1-O1303)*('d_시나리오'!$J$6-'d_시나리오'!$H$6)*('d_시나리오'!$J$6-'d_시나리오'!$I$6))))</f>
        <v/>
      </c>
      <c r="Q1303">
        <f>INDEX('d_분포'!$B$2:$B$57,RANDBETWEEN(1,56))</f>
        <v/>
      </c>
      <c r="R1303">
        <f>BETAINV(RAND(),5,5)</f>
        <v/>
      </c>
      <c r="S1303">
        <f>'d_고정'!$B$1*'6_기대효과'!$H$7*('d_시나리오'!$I$7/'d_고정'!$B$2)*B1303</f>
        <v/>
      </c>
      <c r="T1303">
        <f>S1303*D1303</f>
        <v/>
      </c>
      <c r="U1303">
        <f>S1303*F1303*H1303</f>
        <v/>
      </c>
      <c r="V1303">
        <f>S1303*F1303*(H1303-1)</f>
        <v/>
      </c>
      <c r="W1303">
        <f>U1303*J1303</f>
        <v/>
      </c>
      <c r="X1303">
        <f>T1303+W1303</f>
        <v/>
      </c>
      <c r="Y1303">
        <f>(T1303*E1303+W1303*L1303)*(1-R1303-'d_고정'!$B$13)</f>
        <v/>
      </c>
      <c r="Z1303">
        <f>(U1303*N1303*Q1303+'d_고정'!$B$3*('6_기대효과'!$H$7/8)*Q1303*'d_고정'!$B$10*P1303*('6_기대효과'!$K$7/'d_고정'!$B$9))*(1-R1303)</f>
        <v/>
      </c>
      <c r="AA1303">
        <f>W1303*L1303*(1-R1303-'d_고정'!$B$13)+U1303*MAX(N1303-'d_고정'!$B$10*P1303*('6_기대효과'!$K$7/'d_고정'!$B$9),0)*Q1303*(1-R1303)</f>
        <v/>
      </c>
      <c r="AB1303">
        <f>Y1303+Z1303</f>
        <v/>
      </c>
      <c r="AC1303">
        <f>Y1303/('d_고정'!$B$5*'6_기대효과'!$H$7/8)/'d_고정'!$B$6</f>
        <v/>
      </c>
      <c r="AD1303">
        <f>Y1303/('d_고정'!$B$8*'6_기대효과'!$H$7/8)</f>
        <v/>
      </c>
    </row>
    <row r="1304">
      <c r="A1304">
        <f>RAND()</f>
        <v/>
      </c>
      <c r="B1304">
        <f>IF('d_시나리오'!$J$2='d_시나리오'!$H$2,'d_시나리오'!$I$2,IF(A1304&lt;('d_시나리오'!$I$2-'d_시나리오'!$H$2)/('d_시나리오'!$J$2-'d_시나리오'!$H$2),'d_시나리오'!$H$2+SQRT(A1304*('d_시나리오'!$J$2-'d_시나리오'!$H$2)*('d_시나리오'!$I$2-'d_시나리오'!$H$2)),'d_시나리오'!$J$2-SQRT((1-A1304)*('d_시나리오'!$J$2-'d_시나리오'!$H$2)*('d_시나리오'!$J$2-'d_시나리오'!$I$2))))</f>
        <v/>
      </c>
      <c r="C1304">
        <f>RAND()</f>
        <v/>
      </c>
      <c r="D1304">
        <f>BETAINV(RAND(),IF(C1304&lt;'d_고정'!$B$26,'d_고정'!$B$23,'d_고정'!$B$16)+1,'d_고정'!$B$17-IF(C1304&lt;'d_고정'!$B$26,'d_고정'!$B$23,'d_고정'!$B$16)+1)*('d_고정'!$B$14+('d_고정'!$B$15-'d_고정'!$B$14)*RAND())</f>
        <v/>
      </c>
      <c r="E1304">
        <f>INDEX('d_분포'!$A$2:$A$28,RANDBETWEEN(1,27))</f>
        <v/>
      </c>
      <c r="F1304">
        <f>INDEX('d_분포'!$C$2:$C$5,RANDBETWEEN(1,4))*(0.9+0.2*RAND())</f>
        <v/>
      </c>
      <c r="G1304">
        <f>RAND()</f>
        <v/>
      </c>
      <c r="H1304">
        <f>(F1304+(1-F1304)*('d_고정'!$B$22*BETAINV(RAND(),IF(G1304&lt;'d_고정'!$B$26,'d_고정'!$B$25,'d_고정'!$B$20)+1,'d_고정'!$B$21-IF(G1304&lt;'d_고정'!$B$26,'d_고정'!$B$25,'d_고정'!$B$20)+1)+(1-'d_고정'!$B$22)*BETAINV(RAND(),IF(G1304&lt;'d_고정'!$B$26,'d_고정'!$B$24,'d_고정'!$B$18)+1,'d_고정'!$B$19-IF(G1304&lt;'d_고정'!$B$26,'d_고정'!$B$24,'d_고정'!$B$18)+1))*('d_고정'!$B$14+('d_고정'!$B$15-'d_고정'!$B$14)*RAND()))/F1304</f>
        <v/>
      </c>
      <c r="I1304">
        <f>RAND()</f>
        <v/>
      </c>
      <c r="J1304">
        <f>IF('d_시나리오'!$J$3='d_시나리오'!$H$3,'d_시나리오'!$I$3,IF(I1304&lt;('d_시나리오'!$I$3-'d_시나리오'!$H$3)/('d_시나리오'!$J$3-'d_시나리오'!$H$3),'d_시나리오'!$H$3+SQRT(I1304*('d_시나리오'!$J$3-'d_시나리오'!$H$3)*('d_시나리오'!$I$3-'d_시나리오'!$H$3)),'d_시나리오'!$J$3-SQRT((1-I1304)*('d_시나리오'!$J$3-'d_시나리오'!$H$3)*('d_시나리오'!$J$3-'d_시나리오'!$I$3))))</f>
        <v/>
      </c>
      <c r="K1304">
        <f>RAND()</f>
        <v/>
      </c>
      <c r="L1304">
        <f>IF('d_시나리오'!$J$4='d_시나리오'!$H$4,'d_시나리오'!$I$4,IF(K1304&lt;('d_시나리오'!$I$4-'d_시나리오'!$H$4)/('d_시나리오'!$J$4-'d_시나리오'!$H$4),'d_시나리오'!$H$4+SQRT(K1304*('d_시나리오'!$J$4-'d_시나리오'!$H$4)*('d_시나리오'!$I$4-'d_시나리오'!$H$4)),'d_시나리오'!$J$4-SQRT((1-K1304)*('d_시나리오'!$J$4-'d_시나리오'!$H$4)*('d_시나리오'!$J$4-'d_시나리오'!$I$4))))</f>
        <v/>
      </c>
      <c r="M1304">
        <f>RAND()</f>
        <v/>
      </c>
      <c r="N1304">
        <f>IF('d_시나리오'!$J$5='d_시나리오'!$H$5,'d_시나리오'!$I$5,IF(M1304&lt;('d_시나리오'!$I$5-'d_시나리오'!$H$5)/('d_시나리오'!$J$5-'d_시나리오'!$H$5),'d_시나리오'!$H$5+SQRT(M1304*('d_시나리오'!$J$5-'d_시나리오'!$H$5)*('d_시나리오'!$I$5-'d_시나리오'!$H$5)),'d_시나리오'!$J$5-SQRT((1-M1304)*('d_시나리오'!$J$5-'d_시나리오'!$H$5)*('d_시나리오'!$J$5-'d_시나리오'!$I$5))))</f>
        <v/>
      </c>
      <c r="O1304">
        <f>RAND()</f>
        <v/>
      </c>
      <c r="P1304">
        <f>IF('d_시나리오'!$J$6='d_시나리오'!$H$6,'d_시나리오'!$I$6,IF(O1304&lt;('d_시나리오'!$I$6-'d_시나리오'!$H$6)/('d_시나리오'!$J$6-'d_시나리오'!$H$6),'d_시나리오'!$H$6+SQRT(O1304*('d_시나리오'!$J$6-'d_시나리오'!$H$6)*('d_시나리오'!$I$6-'d_시나리오'!$H$6)),'d_시나리오'!$J$6-SQRT((1-O1304)*('d_시나리오'!$J$6-'d_시나리오'!$H$6)*('d_시나리오'!$J$6-'d_시나리오'!$I$6))))</f>
        <v/>
      </c>
      <c r="Q1304">
        <f>INDEX('d_분포'!$B$2:$B$57,RANDBETWEEN(1,56))</f>
        <v/>
      </c>
      <c r="R1304">
        <f>BETAINV(RAND(),5,5)</f>
        <v/>
      </c>
      <c r="S1304">
        <f>'d_고정'!$B$1*'6_기대효과'!$H$7*('d_시나리오'!$I$7/'d_고정'!$B$2)*B1304</f>
        <v/>
      </c>
      <c r="T1304">
        <f>S1304*D1304</f>
        <v/>
      </c>
      <c r="U1304">
        <f>S1304*F1304*H1304</f>
        <v/>
      </c>
      <c r="V1304">
        <f>S1304*F1304*(H1304-1)</f>
        <v/>
      </c>
      <c r="W1304">
        <f>U1304*J1304</f>
        <v/>
      </c>
      <c r="X1304">
        <f>T1304+W1304</f>
        <v/>
      </c>
      <c r="Y1304">
        <f>(T1304*E1304+W1304*L1304)*(1-R1304-'d_고정'!$B$13)</f>
        <v/>
      </c>
      <c r="Z1304">
        <f>(U1304*N1304*Q1304+'d_고정'!$B$3*('6_기대효과'!$H$7/8)*Q1304*'d_고정'!$B$10*P1304*('6_기대효과'!$K$7/'d_고정'!$B$9))*(1-R1304)</f>
        <v/>
      </c>
      <c r="AA1304">
        <f>W1304*L1304*(1-R1304-'d_고정'!$B$13)+U1304*MAX(N1304-'d_고정'!$B$10*P1304*('6_기대효과'!$K$7/'d_고정'!$B$9),0)*Q1304*(1-R1304)</f>
        <v/>
      </c>
      <c r="AB1304">
        <f>Y1304+Z1304</f>
        <v/>
      </c>
      <c r="AC1304">
        <f>Y1304/('d_고정'!$B$5*'6_기대효과'!$H$7/8)/'d_고정'!$B$6</f>
        <v/>
      </c>
      <c r="AD1304">
        <f>Y1304/('d_고정'!$B$8*'6_기대효과'!$H$7/8)</f>
        <v/>
      </c>
    </row>
    <row r="1305">
      <c r="A1305">
        <f>RAND()</f>
        <v/>
      </c>
      <c r="B1305">
        <f>IF('d_시나리오'!$J$2='d_시나리오'!$H$2,'d_시나리오'!$I$2,IF(A1305&lt;('d_시나리오'!$I$2-'d_시나리오'!$H$2)/('d_시나리오'!$J$2-'d_시나리오'!$H$2),'d_시나리오'!$H$2+SQRT(A1305*('d_시나리오'!$J$2-'d_시나리오'!$H$2)*('d_시나리오'!$I$2-'d_시나리오'!$H$2)),'d_시나리오'!$J$2-SQRT((1-A1305)*('d_시나리오'!$J$2-'d_시나리오'!$H$2)*('d_시나리오'!$J$2-'d_시나리오'!$I$2))))</f>
        <v/>
      </c>
      <c r="C1305">
        <f>RAND()</f>
        <v/>
      </c>
      <c r="D1305">
        <f>BETAINV(RAND(),IF(C1305&lt;'d_고정'!$B$26,'d_고정'!$B$23,'d_고정'!$B$16)+1,'d_고정'!$B$17-IF(C1305&lt;'d_고정'!$B$26,'d_고정'!$B$23,'d_고정'!$B$16)+1)*('d_고정'!$B$14+('d_고정'!$B$15-'d_고정'!$B$14)*RAND())</f>
        <v/>
      </c>
      <c r="E1305">
        <f>INDEX('d_분포'!$A$2:$A$28,RANDBETWEEN(1,27))</f>
        <v/>
      </c>
      <c r="F1305">
        <f>INDEX('d_분포'!$C$2:$C$5,RANDBETWEEN(1,4))*(0.9+0.2*RAND())</f>
        <v/>
      </c>
      <c r="G1305">
        <f>RAND()</f>
        <v/>
      </c>
      <c r="H1305">
        <f>(F1305+(1-F1305)*('d_고정'!$B$22*BETAINV(RAND(),IF(G1305&lt;'d_고정'!$B$26,'d_고정'!$B$25,'d_고정'!$B$20)+1,'d_고정'!$B$21-IF(G1305&lt;'d_고정'!$B$26,'d_고정'!$B$25,'d_고정'!$B$20)+1)+(1-'d_고정'!$B$22)*BETAINV(RAND(),IF(G1305&lt;'d_고정'!$B$26,'d_고정'!$B$24,'d_고정'!$B$18)+1,'d_고정'!$B$19-IF(G1305&lt;'d_고정'!$B$26,'d_고정'!$B$24,'d_고정'!$B$18)+1))*('d_고정'!$B$14+('d_고정'!$B$15-'d_고정'!$B$14)*RAND()))/F1305</f>
        <v/>
      </c>
      <c r="I1305">
        <f>RAND()</f>
        <v/>
      </c>
      <c r="J1305">
        <f>IF('d_시나리오'!$J$3='d_시나리오'!$H$3,'d_시나리오'!$I$3,IF(I1305&lt;('d_시나리오'!$I$3-'d_시나리오'!$H$3)/('d_시나리오'!$J$3-'d_시나리오'!$H$3),'d_시나리오'!$H$3+SQRT(I1305*('d_시나리오'!$J$3-'d_시나리오'!$H$3)*('d_시나리오'!$I$3-'d_시나리오'!$H$3)),'d_시나리오'!$J$3-SQRT((1-I1305)*('d_시나리오'!$J$3-'d_시나리오'!$H$3)*('d_시나리오'!$J$3-'d_시나리오'!$I$3))))</f>
        <v/>
      </c>
      <c r="K1305">
        <f>RAND()</f>
        <v/>
      </c>
      <c r="L1305">
        <f>IF('d_시나리오'!$J$4='d_시나리오'!$H$4,'d_시나리오'!$I$4,IF(K1305&lt;('d_시나리오'!$I$4-'d_시나리오'!$H$4)/('d_시나리오'!$J$4-'d_시나리오'!$H$4),'d_시나리오'!$H$4+SQRT(K1305*('d_시나리오'!$J$4-'d_시나리오'!$H$4)*('d_시나리오'!$I$4-'d_시나리오'!$H$4)),'d_시나리오'!$J$4-SQRT((1-K1305)*('d_시나리오'!$J$4-'d_시나리오'!$H$4)*('d_시나리오'!$J$4-'d_시나리오'!$I$4))))</f>
        <v/>
      </c>
      <c r="M1305">
        <f>RAND()</f>
        <v/>
      </c>
      <c r="N1305">
        <f>IF('d_시나리오'!$J$5='d_시나리오'!$H$5,'d_시나리오'!$I$5,IF(M1305&lt;('d_시나리오'!$I$5-'d_시나리오'!$H$5)/('d_시나리오'!$J$5-'d_시나리오'!$H$5),'d_시나리오'!$H$5+SQRT(M1305*('d_시나리오'!$J$5-'d_시나리오'!$H$5)*('d_시나리오'!$I$5-'d_시나리오'!$H$5)),'d_시나리오'!$J$5-SQRT((1-M1305)*('d_시나리오'!$J$5-'d_시나리오'!$H$5)*('d_시나리오'!$J$5-'d_시나리오'!$I$5))))</f>
        <v/>
      </c>
      <c r="O1305">
        <f>RAND()</f>
        <v/>
      </c>
      <c r="P1305">
        <f>IF('d_시나리오'!$J$6='d_시나리오'!$H$6,'d_시나리오'!$I$6,IF(O1305&lt;('d_시나리오'!$I$6-'d_시나리오'!$H$6)/('d_시나리오'!$J$6-'d_시나리오'!$H$6),'d_시나리오'!$H$6+SQRT(O1305*('d_시나리오'!$J$6-'d_시나리오'!$H$6)*('d_시나리오'!$I$6-'d_시나리오'!$H$6)),'d_시나리오'!$J$6-SQRT((1-O1305)*('d_시나리오'!$J$6-'d_시나리오'!$H$6)*('d_시나리오'!$J$6-'d_시나리오'!$I$6))))</f>
        <v/>
      </c>
      <c r="Q1305">
        <f>INDEX('d_분포'!$B$2:$B$57,RANDBETWEEN(1,56))</f>
        <v/>
      </c>
      <c r="R1305">
        <f>BETAINV(RAND(),5,5)</f>
        <v/>
      </c>
      <c r="S1305">
        <f>'d_고정'!$B$1*'6_기대효과'!$H$7*('d_시나리오'!$I$7/'d_고정'!$B$2)*B1305</f>
        <v/>
      </c>
      <c r="T1305">
        <f>S1305*D1305</f>
        <v/>
      </c>
      <c r="U1305">
        <f>S1305*F1305*H1305</f>
        <v/>
      </c>
      <c r="V1305">
        <f>S1305*F1305*(H1305-1)</f>
        <v/>
      </c>
      <c r="W1305">
        <f>U1305*J1305</f>
        <v/>
      </c>
      <c r="X1305">
        <f>T1305+W1305</f>
        <v/>
      </c>
      <c r="Y1305">
        <f>(T1305*E1305+W1305*L1305)*(1-R1305-'d_고정'!$B$13)</f>
        <v/>
      </c>
      <c r="Z1305">
        <f>(U1305*N1305*Q1305+'d_고정'!$B$3*('6_기대효과'!$H$7/8)*Q1305*'d_고정'!$B$10*P1305*('6_기대효과'!$K$7/'d_고정'!$B$9))*(1-R1305)</f>
        <v/>
      </c>
      <c r="AA1305">
        <f>W1305*L1305*(1-R1305-'d_고정'!$B$13)+U1305*MAX(N1305-'d_고정'!$B$10*P1305*('6_기대효과'!$K$7/'d_고정'!$B$9),0)*Q1305*(1-R1305)</f>
        <v/>
      </c>
      <c r="AB1305">
        <f>Y1305+Z1305</f>
        <v/>
      </c>
      <c r="AC1305">
        <f>Y1305/('d_고정'!$B$5*'6_기대효과'!$H$7/8)/'d_고정'!$B$6</f>
        <v/>
      </c>
      <c r="AD1305">
        <f>Y1305/('d_고정'!$B$8*'6_기대효과'!$H$7/8)</f>
        <v/>
      </c>
    </row>
    <row r="1306">
      <c r="A1306">
        <f>RAND()</f>
        <v/>
      </c>
      <c r="B1306">
        <f>IF('d_시나리오'!$J$2='d_시나리오'!$H$2,'d_시나리오'!$I$2,IF(A1306&lt;('d_시나리오'!$I$2-'d_시나리오'!$H$2)/('d_시나리오'!$J$2-'d_시나리오'!$H$2),'d_시나리오'!$H$2+SQRT(A1306*('d_시나리오'!$J$2-'d_시나리오'!$H$2)*('d_시나리오'!$I$2-'d_시나리오'!$H$2)),'d_시나리오'!$J$2-SQRT((1-A1306)*('d_시나리오'!$J$2-'d_시나리오'!$H$2)*('d_시나리오'!$J$2-'d_시나리오'!$I$2))))</f>
        <v/>
      </c>
      <c r="C1306">
        <f>RAND()</f>
        <v/>
      </c>
      <c r="D1306">
        <f>BETAINV(RAND(),IF(C1306&lt;'d_고정'!$B$26,'d_고정'!$B$23,'d_고정'!$B$16)+1,'d_고정'!$B$17-IF(C1306&lt;'d_고정'!$B$26,'d_고정'!$B$23,'d_고정'!$B$16)+1)*('d_고정'!$B$14+('d_고정'!$B$15-'d_고정'!$B$14)*RAND())</f>
        <v/>
      </c>
      <c r="E1306">
        <f>INDEX('d_분포'!$A$2:$A$28,RANDBETWEEN(1,27))</f>
        <v/>
      </c>
      <c r="F1306">
        <f>INDEX('d_분포'!$C$2:$C$5,RANDBETWEEN(1,4))*(0.9+0.2*RAND())</f>
        <v/>
      </c>
      <c r="G1306">
        <f>RAND()</f>
        <v/>
      </c>
      <c r="H1306">
        <f>(F1306+(1-F1306)*('d_고정'!$B$22*BETAINV(RAND(),IF(G1306&lt;'d_고정'!$B$26,'d_고정'!$B$25,'d_고정'!$B$20)+1,'d_고정'!$B$21-IF(G1306&lt;'d_고정'!$B$26,'d_고정'!$B$25,'d_고정'!$B$20)+1)+(1-'d_고정'!$B$22)*BETAINV(RAND(),IF(G1306&lt;'d_고정'!$B$26,'d_고정'!$B$24,'d_고정'!$B$18)+1,'d_고정'!$B$19-IF(G1306&lt;'d_고정'!$B$26,'d_고정'!$B$24,'d_고정'!$B$18)+1))*('d_고정'!$B$14+('d_고정'!$B$15-'d_고정'!$B$14)*RAND()))/F1306</f>
        <v/>
      </c>
      <c r="I1306">
        <f>RAND()</f>
        <v/>
      </c>
      <c r="J1306">
        <f>IF('d_시나리오'!$J$3='d_시나리오'!$H$3,'d_시나리오'!$I$3,IF(I1306&lt;('d_시나리오'!$I$3-'d_시나리오'!$H$3)/('d_시나리오'!$J$3-'d_시나리오'!$H$3),'d_시나리오'!$H$3+SQRT(I1306*('d_시나리오'!$J$3-'d_시나리오'!$H$3)*('d_시나리오'!$I$3-'d_시나리오'!$H$3)),'d_시나리오'!$J$3-SQRT((1-I1306)*('d_시나리오'!$J$3-'d_시나리오'!$H$3)*('d_시나리오'!$J$3-'d_시나리오'!$I$3))))</f>
        <v/>
      </c>
      <c r="K1306">
        <f>RAND()</f>
        <v/>
      </c>
      <c r="L1306">
        <f>IF('d_시나리오'!$J$4='d_시나리오'!$H$4,'d_시나리오'!$I$4,IF(K1306&lt;('d_시나리오'!$I$4-'d_시나리오'!$H$4)/('d_시나리오'!$J$4-'d_시나리오'!$H$4),'d_시나리오'!$H$4+SQRT(K1306*('d_시나리오'!$J$4-'d_시나리오'!$H$4)*('d_시나리오'!$I$4-'d_시나리오'!$H$4)),'d_시나리오'!$J$4-SQRT((1-K1306)*('d_시나리오'!$J$4-'d_시나리오'!$H$4)*('d_시나리오'!$J$4-'d_시나리오'!$I$4))))</f>
        <v/>
      </c>
      <c r="M1306">
        <f>RAND()</f>
        <v/>
      </c>
      <c r="N1306">
        <f>IF('d_시나리오'!$J$5='d_시나리오'!$H$5,'d_시나리오'!$I$5,IF(M1306&lt;('d_시나리오'!$I$5-'d_시나리오'!$H$5)/('d_시나리오'!$J$5-'d_시나리오'!$H$5),'d_시나리오'!$H$5+SQRT(M1306*('d_시나리오'!$J$5-'d_시나리오'!$H$5)*('d_시나리오'!$I$5-'d_시나리오'!$H$5)),'d_시나리오'!$J$5-SQRT((1-M1306)*('d_시나리오'!$J$5-'d_시나리오'!$H$5)*('d_시나리오'!$J$5-'d_시나리오'!$I$5))))</f>
        <v/>
      </c>
      <c r="O1306">
        <f>RAND()</f>
        <v/>
      </c>
      <c r="P1306">
        <f>IF('d_시나리오'!$J$6='d_시나리오'!$H$6,'d_시나리오'!$I$6,IF(O1306&lt;('d_시나리오'!$I$6-'d_시나리오'!$H$6)/('d_시나리오'!$J$6-'d_시나리오'!$H$6),'d_시나리오'!$H$6+SQRT(O1306*('d_시나리오'!$J$6-'d_시나리오'!$H$6)*('d_시나리오'!$I$6-'d_시나리오'!$H$6)),'d_시나리오'!$J$6-SQRT((1-O1306)*('d_시나리오'!$J$6-'d_시나리오'!$H$6)*('d_시나리오'!$J$6-'d_시나리오'!$I$6))))</f>
        <v/>
      </c>
      <c r="Q1306">
        <f>INDEX('d_분포'!$B$2:$B$57,RANDBETWEEN(1,56))</f>
        <v/>
      </c>
      <c r="R1306">
        <f>BETAINV(RAND(),5,5)</f>
        <v/>
      </c>
      <c r="S1306">
        <f>'d_고정'!$B$1*'6_기대효과'!$H$7*('d_시나리오'!$I$7/'d_고정'!$B$2)*B1306</f>
        <v/>
      </c>
      <c r="T1306">
        <f>S1306*D1306</f>
        <v/>
      </c>
      <c r="U1306">
        <f>S1306*F1306*H1306</f>
        <v/>
      </c>
      <c r="V1306">
        <f>S1306*F1306*(H1306-1)</f>
        <v/>
      </c>
      <c r="W1306">
        <f>U1306*J1306</f>
        <v/>
      </c>
      <c r="X1306">
        <f>T1306+W1306</f>
        <v/>
      </c>
      <c r="Y1306">
        <f>(T1306*E1306+W1306*L1306)*(1-R1306-'d_고정'!$B$13)</f>
        <v/>
      </c>
      <c r="Z1306">
        <f>(U1306*N1306*Q1306+'d_고정'!$B$3*('6_기대효과'!$H$7/8)*Q1306*'d_고정'!$B$10*P1306*('6_기대효과'!$K$7/'d_고정'!$B$9))*(1-R1306)</f>
        <v/>
      </c>
      <c r="AA1306">
        <f>W1306*L1306*(1-R1306-'d_고정'!$B$13)+U1306*MAX(N1306-'d_고정'!$B$10*P1306*('6_기대효과'!$K$7/'d_고정'!$B$9),0)*Q1306*(1-R1306)</f>
        <v/>
      </c>
      <c r="AB1306">
        <f>Y1306+Z1306</f>
        <v/>
      </c>
      <c r="AC1306">
        <f>Y1306/('d_고정'!$B$5*'6_기대효과'!$H$7/8)/'d_고정'!$B$6</f>
        <v/>
      </c>
      <c r="AD1306">
        <f>Y1306/('d_고정'!$B$8*'6_기대효과'!$H$7/8)</f>
        <v/>
      </c>
    </row>
    <row r="1307">
      <c r="A1307">
        <f>RAND()</f>
        <v/>
      </c>
      <c r="B1307">
        <f>IF('d_시나리오'!$J$2='d_시나리오'!$H$2,'d_시나리오'!$I$2,IF(A1307&lt;('d_시나리오'!$I$2-'d_시나리오'!$H$2)/('d_시나리오'!$J$2-'d_시나리오'!$H$2),'d_시나리오'!$H$2+SQRT(A1307*('d_시나리오'!$J$2-'d_시나리오'!$H$2)*('d_시나리오'!$I$2-'d_시나리오'!$H$2)),'d_시나리오'!$J$2-SQRT((1-A1307)*('d_시나리오'!$J$2-'d_시나리오'!$H$2)*('d_시나리오'!$J$2-'d_시나리오'!$I$2))))</f>
        <v/>
      </c>
      <c r="C1307">
        <f>RAND()</f>
        <v/>
      </c>
      <c r="D1307">
        <f>BETAINV(RAND(),IF(C1307&lt;'d_고정'!$B$26,'d_고정'!$B$23,'d_고정'!$B$16)+1,'d_고정'!$B$17-IF(C1307&lt;'d_고정'!$B$26,'d_고정'!$B$23,'d_고정'!$B$16)+1)*('d_고정'!$B$14+('d_고정'!$B$15-'d_고정'!$B$14)*RAND())</f>
        <v/>
      </c>
      <c r="E1307">
        <f>INDEX('d_분포'!$A$2:$A$28,RANDBETWEEN(1,27))</f>
        <v/>
      </c>
      <c r="F1307">
        <f>INDEX('d_분포'!$C$2:$C$5,RANDBETWEEN(1,4))*(0.9+0.2*RAND())</f>
        <v/>
      </c>
      <c r="G1307">
        <f>RAND()</f>
        <v/>
      </c>
      <c r="H1307">
        <f>(F1307+(1-F1307)*('d_고정'!$B$22*BETAINV(RAND(),IF(G1307&lt;'d_고정'!$B$26,'d_고정'!$B$25,'d_고정'!$B$20)+1,'d_고정'!$B$21-IF(G1307&lt;'d_고정'!$B$26,'d_고정'!$B$25,'d_고정'!$B$20)+1)+(1-'d_고정'!$B$22)*BETAINV(RAND(),IF(G1307&lt;'d_고정'!$B$26,'d_고정'!$B$24,'d_고정'!$B$18)+1,'d_고정'!$B$19-IF(G1307&lt;'d_고정'!$B$26,'d_고정'!$B$24,'d_고정'!$B$18)+1))*('d_고정'!$B$14+('d_고정'!$B$15-'d_고정'!$B$14)*RAND()))/F1307</f>
        <v/>
      </c>
      <c r="I1307">
        <f>RAND()</f>
        <v/>
      </c>
      <c r="J1307">
        <f>IF('d_시나리오'!$J$3='d_시나리오'!$H$3,'d_시나리오'!$I$3,IF(I1307&lt;('d_시나리오'!$I$3-'d_시나리오'!$H$3)/('d_시나리오'!$J$3-'d_시나리오'!$H$3),'d_시나리오'!$H$3+SQRT(I1307*('d_시나리오'!$J$3-'d_시나리오'!$H$3)*('d_시나리오'!$I$3-'d_시나리오'!$H$3)),'d_시나리오'!$J$3-SQRT((1-I1307)*('d_시나리오'!$J$3-'d_시나리오'!$H$3)*('d_시나리오'!$J$3-'d_시나리오'!$I$3))))</f>
        <v/>
      </c>
      <c r="K1307">
        <f>RAND()</f>
        <v/>
      </c>
      <c r="L1307">
        <f>IF('d_시나리오'!$J$4='d_시나리오'!$H$4,'d_시나리오'!$I$4,IF(K1307&lt;('d_시나리오'!$I$4-'d_시나리오'!$H$4)/('d_시나리오'!$J$4-'d_시나리오'!$H$4),'d_시나리오'!$H$4+SQRT(K1307*('d_시나리오'!$J$4-'d_시나리오'!$H$4)*('d_시나리오'!$I$4-'d_시나리오'!$H$4)),'d_시나리오'!$J$4-SQRT((1-K1307)*('d_시나리오'!$J$4-'d_시나리오'!$H$4)*('d_시나리오'!$J$4-'d_시나리오'!$I$4))))</f>
        <v/>
      </c>
      <c r="M1307">
        <f>RAND()</f>
        <v/>
      </c>
      <c r="N1307">
        <f>IF('d_시나리오'!$J$5='d_시나리오'!$H$5,'d_시나리오'!$I$5,IF(M1307&lt;('d_시나리오'!$I$5-'d_시나리오'!$H$5)/('d_시나리오'!$J$5-'d_시나리오'!$H$5),'d_시나리오'!$H$5+SQRT(M1307*('d_시나리오'!$J$5-'d_시나리오'!$H$5)*('d_시나리오'!$I$5-'d_시나리오'!$H$5)),'d_시나리오'!$J$5-SQRT((1-M1307)*('d_시나리오'!$J$5-'d_시나리오'!$H$5)*('d_시나리오'!$J$5-'d_시나리오'!$I$5))))</f>
        <v/>
      </c>
      <c r="O1307">
        <f>RAND()</f>
        <v/>
      </c>
      <c r="P1307">
        <f>IF('d_시나리오'!$J$6='d_시나리오'!$H$6,'d_시나리오'!$I$6,IF(O1307&lt;('d_시나리오'!$I$6-'d_시나리오'!$H$6)/('d_시나리오'!$J$6-'d_시나리오'!$H$6),'d_시나리오'!$H$6+SQRT(O1307*('d_시나리오'!$J$6-'d_시나리오'!$H$6)*('d_시나리오'!$I$6-'d_시나리오'!$H$6)),'d_시나리오'!$J$6-SQRT((1-O1307)*('d_시나리오'!$J$6-'d_시나리오'!$H$6)*('d_시나리오'!$J$6-'d_시나리오'!$I$6))))</f>
        <v/>
      </c>
      <c r="Q1307">
        <f>INDEX('d_분포'!$B$2:$B$57,RANDBETWEEN(1,56))</f>
        <v/>
      </c>
      <c r="R1307">
        <f>BETAINV(RAND(),5,5)</f>
        <v/>
      </c>
      <c r="S1307">
        <f>'d_고정'!$B$1*'6_기대효과'!$H$7*('d_시나리오'!$I$7/'d_고정'!$B$2)*B1307</f>
        <v/>
      </c>
      <c r="T1307">
        <f>S1307*D1307</f>
        <v/>
      </c>
      <c r="U1307">
        <f>S1307*F1307*H1307</f>
        <v/>
      </c>
      <c r="V1307">
        <f>S1307*F1307*(H1307-1)</f>
        <v/>
      </c>
      <c r="W1307">
        <f>U1307*J1307</f>
        <v/>
      </c>
      <c r="X1307">
        <f>T1307+W1307</f>
        <v/>
      </c>
      <c r="Y1307">
        <f>(T1307*E1307+W1307*L1307)*(1-R1307-'d_고정'!$B$13)</f>
        <v/>
      </c>
      <c r="Z1307">
        <f>(U1307*N1307*Q1307+'d_고정'!$B$3*('6_기대효과'!$H$7/8)*Q1307*'d_고정'!$B$10*P1307*('6_기대효과'!$K$7/'d_고정'!$B$9))*(1-R1307)</f>
        <v/>
      </c>
      <c r="AA1307">
        <f>W1307*L1307*(1-R1307-'d_고정'!$B$13)+U1307*MAX(N1307-'d_고정'!$B$10*P1307*('6_기대효과'!$K$7/'d_고정'!$B$9),0)*Q1307*(1-R1307)</f>
        <v/>
      </c>
      <c r="AB1307">
        <f>Y1307+Z1307</f>
        <v/>
      </c>
      <c r="AC1307">
        <f>Y1307/('d_고정'!$B$5*'6_기대효과'!$H$7/8)/'d_고정'!$B$6</f>
        <v/>
      </c>
      <c r="AD1307">
        <f>Y1307/('d_고정'!$B$8*'6_기대효과'!$H$7/8)</f>
        <v/>
      </c>
    </row>
    <row r="1308">
      <c r="A1308">
        <f>RAND()</f>
        <v/>
      </c>
      <c r="B1308">
        <f>IF('d_시나리오'!$J$2='d_시나리오'!$H$2,'d_시나리오'!$I$2,IF(A1308&lt;('d_시나리오'!$I$2-'d_시나리오'!$H$2)/('d_시나리오'!$J$2-'d_시나리오'!$H$2),'d_시나리오'!$H$2+SQRT(A1308*('d_시나리오'!$J$2-'d_시나리오'!$H$2)*('d_시나리오'!$I$2-'d_시나리오'!$H$2)),'d_시나리오'!$J$2-SQRT((1-A1308)*('d_시나리오'!$J$2-'d_시나리오'!$H$2)*('d_시나리오'!$J$2-'d_시나리오'!$I$2))))</f>
        <v/>
      </c>
      <c r="C1308">
        <f>RAND()</f>
        <v/>
      </c>
      <c r="D1308">
        <f>BETAINV(RAND(),IF(C1308&lt;'d_고정'!$B$26,'d_고정'!$B$23,'d_고정'!$B$16)+1,'d_고정'!$B$17-IF(C1308&lt;'d_고정'!$B$26,'d_고정'!$B$23,'d_고정'!$B$16)+1)*('d_고정'!$B$14+('d_고정'!$B$15-'d_고정'!$B$14)*RAND())</f>
        <v/>
      </c>
      <c r="E1308">
        <f>INDEX('d_분포'!$A$2:$A$28,RANDBETWEEN(1,27))</f>
        <v/>
      </c>
      <c r="F1308">
        <f>INDEX('d_분포'!$C$2:$C$5,RANDBETWEEN(1,4))*(0.9+0.2*RAND())</f>
        <v/>
      </c>
      <c r="G1308">
        <f>RAND()</f>
        <v/>
      </c>
      <c r="H1308">
        <f>(F1308+(1-F1308)*('d_고정'!$B$22*BETAINV(RAND(),IF(G1308&lt;'d_고정'!$B$26,'d_고정'!$B$25,'d_고정'!$B$20)+1,'d_고정'!$B$21-IF(G1308&lt;'d_고정'!$B$26,'d_고정'!$B$25,'d_고정'!$B$20)+1)+(1-'d_고정'!$B$22)*BETAINV(RAND(),IF(G1308&lt;'d_고정'!$B$26,'d_고정'!$B$24,'d_고정'!$B$18)+1,'d_고정'!$B$19-IF(G1308&lt;'d_고정'!$B$26,'d_고정'!$B$24,'d_고정'!$B$18)+1))*('d_고정'!$B$14+('d_고정'!$B$15-'d_고정'!$B$14)*RAND()))/F1308</f>
        <v/>
      </c>
      <c r="I1308">
        <f>RAND()</f>
        <v/>
      </c>
      <c r="J1308">
        <f>IF('d_시나리오'!$J$3='d_시나리오'!$H$3,'d_시나리오'!$I$3,IF(I1308&lt;('d_시나리오'!$I$3-'d_시나리오'!$H$3)/('d_시나리오'!$J$3-'d_시나리오'!$H$3),'d_시나리오'!$H$3+SQRT(I1308*('d_시나리오'!$J$3-'d_시나리오'!$H$3)*('d_시나리오'!$I$3-'d_시나리오'!$H$3)),'d_시나리오'!$J$3-SQRT((1-I1308)*('d_시나리오'!$J$3-'d_시나리오'!$H$3)*('d_시나리오'!$J$3-'d_시나리오'!$I$3))))</f>
        <v/>
      </c>
      <c r="K1308">
        <f>RAND()</f>
        <v/>
      </c>
      <c r="L1308">
        <f>IF('d_시나리오'!$J$4='d_시나리오'!$H$4,'d_시나리오'!$I$4,IF(K1308&lt;('d_시나리오'!$I$4-'d_시나리오'!$H$4)/('d_시나리오'!$J$4-'d_시나리오'!$H$4),'d_시나리오'!$H$4+SQRT(K1308*('d_시나리오'!$J$4-'d_시나리오'!$H$4)*('d_시나리오'!$I$4-'d_시나리오'!$H$4)),'d_시나리오'!$J$4-SQRT((1-K1308)*('d_시나리오'!$J$4-'d_시나리오'!$H$4)*('d_시나리오'!$J$4-'d_시나리오'!$I$4))))</f>
        <v/>
      </c>
      <c r="M1308">
        <f>RAND()</f>
        <v/>
      </c>
      <c r="N1308">
        <f>IF('d_시나리오'!$J$5='d_시나리오'!$H$5,'d_시나리오'!$I$5,IF(M1308&lt;('d_시나리오'!$I$5-'d_시나리오'!$H$5)/('d_시나리오'!$J$5-'d_시나리오'!$H$5),'d_시나리오'!$H$5+SQRT(M1308*('d_시나리오'!$J$5-'d_시나리오'!$H$5)*('d_시나리오'!$I$5-'d_시나리오'!$H$5)),'d_시나리오'!$J$5-SQRT((1-M1308)*('d_시나리오'!$J$5-'d_시나리오'!$H$5)*('d_시나리오'!$J$5-'d_시나리오'!$I$5))))</f>
        <v/>
      </c>
      <c r="O1308">
        <f>RAND()</f>
        <v/>
      </c>
      <c r="P1308">
        <f>IF('d_시나리오'!$J$6='d_시나리오'!$H$6,'d_시나리오'!$I$6,IF(O1308&lt;('d_시나리오'!$I$6-'d_시나리오'!$H$6)/('d_시나리오'!$J$6-'d_시나리오'!$H$6),'d_시나리오'!$H$6+SQRT(O1308*('d_시나리오'!$J$6-'d_시나리오'!$H$6)*('d_시나리오'!$I$6-'d_시나리오'!$H$6)),'d_시나리오'!$J$6-SQRT((1-O1308)*('d_시나리오'!$J$6-'d_시나리오'!$H$6)*('d_시나리오'!$J$6-'d_시나리오'!$I$6))))</f>
        <v/>
      </c>
      <c r="Q1308">
        <f>INDEX('d_분포'!$B$2:$B$57,RANDBETWEEN(1,56))</f>
        <v/>
      </c>
      <c r="R1308">
        <f>BETAINV(RAND(),5,5)</f>
        <v/>
      </c>
      <c r="S1308">
        <f>'d_고정'!$B$1*'6_기대효과'!$H$7*('d_시나리오'!$I$7/'d_고정'!$B$2)*B1308</f>
        <v/>
      </c>
      <c r="T1308">
        <f>S1308*D1308</f>
        <v/>
      </c>
      <c r="U1308">
        <f>S1308*F1308*H1308</f>
        <v/>
      </c>
      <c r="V1308">
        <f>S1308*F1308*(H1308-1)</f>
        <v/>
      </c>
      <c r="W1308">
        <f>U1308*J1308</f>
        <v/>
      </c>
      <c r="X1308">
        <f>T1308+W1308</f>
        <v/>
      </c>
      <c r="Y1308">
        <f>(T1308*E1308+W1308*L1308)*(1-R1308-'d_고정'!$B$13)</f>
        <v/>
      </c>
      <c r="Z1308">
        <f>(U1308*N1308*Q1308+'d_고정'!$B$3*('6_기대효과'!$H$7/8)*Q1308*'d_고정'!$B$10*P1308*('6_기대효과'!$K$7/'d_고정'!$B$9))*(1-R1308)</f>
        <v/>
      </c>
      <c r="AA1308">
        <f>W1308*L1308*(1-R1308-'d_고정'!$B$13)+U1308*MAX(N1308-'d_고정'!$B$10*P1308*('6_기대효과'!$K$7/'d_고정'!$B$9),0)*Q1308*(1-R1308)</f>
        <v/>
      </c>
      <c r="AB1308">
        <f>Y1308+Z1308</f>
        <v/>
      </c>
      <c r="AC1308">
        <f>Y1308/('d_고정'!$B$5*'6_기대효과'!$H$7/8)/'d_고정'!$B$6</f>
        <v/>
      </c>
      <c r="AD1308">
        <f>Y1308/('d_고정'!$B$8*'6_기대효과'!$H$7/8)</f>
        <v/>
      </c>
    </row>
    <row r="1309">
      <c r="A1309">
        <f>RAND()</f>
        <v/>
      </c>
      <c r="B1309">
        <f>IF('d_시나리오'!$J$2='d_시나리오'!$H$2,'d_시나리오'!$I$2,IF(A1309&lt;('d_시나리오'!$I$2-'d_시나리오'!$H$2)/('d_시나리오'!$J$2-'d_시나리오'!$H$2),'d_시나리오'!$H$2+SQRT(A1309*('d_시나리오'!$J$2-'d_시나리오'!$H$2)*('d_시나리오'!$I$2-'d_시나리오'!$H$2)),'d_시나리오'!$J$2-SQRT((1-A1309)*('d_시나리오'!$J$2-'d_시나리오'!$H$2)*('d_시나리오'!$J$2-'d_시나리오'!$I$2))))</f>
        <v/>
      </c>
      <c r="C1309">
        <f>RAND()</f>
        <v/>
      </c>
      <c r="D1309">
        <f>BETAINV(RAND(),IF(C1309&lt;'d_고정'!$B$26,'d_고정'!$B$23,'d_고정'!$B$16)+1,'d_고정'!$B$17-IF(C1309&lt;'d_고정'!$B$26,'d_고정'!$B$23,'d_고정'!$B$16)+1)*('d_고정'!$B$14+('d_고정'!$B$15-'d_고정'!$B$14)*RAND())</f>
        <v/>
      </c>
      <c r="E1309">
        <f>INDEX('d_분포'!$A$2:$A$28,RANDBETWEEN(1,27))</f>
        <v/>
      </c>
      <c r="F1309">
        <f>INDEX('d_분포'!$C$2:$C$5,RANDBETWEEN(1,4))*(0.9+0.2*RAND())</f>
        <v/>
      </c>
      <c r="G1309">
        <f>RAND()</f>
        <v/>
      </c>
      <c r="H1309">
        <f>(F1309+(1-F1309)*('d_고정'!$B$22*BETAINV(RAND(),IF(G1309&lt;'d_고정'!$B$26,'d_고정'!$B$25,'d_고정'!$B$20)+1,'d_고정'!$B$21-IF(G1309&lt;'d_고정'!$B$26,'d_고정'!$B$25,'d_고정'!$B$20)+1)+(1-'d_고정'!$B$22)*BETAINV(RAND(),IF(G1309&lt;'d_고정'!$B$26,'d_고정'!$B$24,'d_고정'!$B$18)+1,'d_고정'!$B$19-IF(G1309&lt;'d_고정'!$B$26,'d_고정'!$B$24,'d_고정'!$B$18)+1))*('d_고정'!$B$14+('d_고정'!$B$15-'d_고정'!$B$14)*RAND()))/F1309</f>
        <v/>
      </c>
      <c r="I1309">
        <f>RAND()</f>
        <v/>
      </c>
      <c r="J1309">
        <f>IF('d_시나리오'!$J$3='d_시나리오'!$H$3,'d_시나리오'!$I$3,IF(I1309&lt;('d_시나리오'!$I$3-'d_시나리오'!$H$3)/('d_시나리오'!$J$3-'d_시나리오'!$H$3),'d_시나리오'!$H$3+SQRT(I1309*('d_시나리오'!$J$3-'d_시나리오'!$H$3)*('d_시나리오'!$I$3-'d_시나리오'!$H$3)),'d_시나리오'!$J$3-SQRT((1-I1309)*('d_시나리오'!$J$3-'d_시나리오'!$H$3)*('d_시나리오'!$J$3-'d_시나리오'!$I$3))))</f>
        <v/>
      </c>
      <c r="K1309">
        <f>RAND()</f>
        <v/>
      </c>
      <c r="L1309">
        <f>IF('d_시나리오'!$J$4='d_시나리오'!$H$4,'d_시나리오'!$I$4,IF(K1309&lt;('d_시나리오'!$I$4-'d_시나리오'!$H$4)/('d_시나리오'!$J$4-'d_시나리오'!$H$4),'d_시나리오'!$H$4+SQRT(K1309*('d_시나리오'!$J$4-'d_시나리오'!$H$4)*('d_시나리오'!$I$4-'d_시나리오'!$H$4)),'d_시나리오'!$J$4-SQRT((1-K1309)*('d_시나리오'!$J$4-'d_시나리오'!$H$4)*('d_시나리오'!$J$4-'d_시나리오'!$I$4))))</f>
        <v/>
      </c>
      <c r="M1309">
        <f>RAND()</f>
        <v/>
      </c>
      <c r="N1309">
        <f>IF('d_시나리오'!$J$5='d_시나리오'!$H$5,'d_시나리오'!$I$5,IF(M1309&lt;('d_시나리오'!$I$5-'d_시나리오'!$H$5)/('d_시나리오'!$J$5-'d_시나리오'!$H$5),'d_시나리오'!$H$5+SQRT(M1309*('d_시나리오'!$J$5-'d_시나리오'!$H$5)*('d_시나리오'!$I$5-'d_시나리오'!$H$5)),'d_시나리오'!$J$5-SQRT((1-M1309)*('d_시나리오'!$J$5-'d_시나리오'!$H$5)*('d_시나리오'!$J$5-'d_시나리오'!$I$5))))</f>
        <v/>
      </c>
      <c r="O1309">
        <f>RAND()</f>
        <v/>
      </c>
      <c r="P1309">
        <f>IF('d_시나리오'!$J$6='d_시나리오'!$H$6,'d_시나리오'!$I$6,IF(O1309&lt;('d_시나리오'!$I$6-'d_시나리오'!$H$6)/('d_시나리오'!$J$6-'d_시나리오'!$H$6),'d_시나리오'!$H$6+SQRT(O1309*('d_시나리오'!$J$6-'d_시나리오'!$H$6)*('d_시나리오'!$I$6-'d_시나리오'!$H$6)),'d_시나리오'!$J$6-SQRT((1-O1309)*('d_시나리오'!$J$6-'d_시나리오'!$H$6)*('d_시나리오'!$J$6-'d_시나리오'!$I$6))))</f>
        <v/>
      </c>
      <c r="Q1309">
        <f>INDEX('d_분포'!$B$2:$B$57,RANDBETWEEN(1,56))</f>
        <v/>
      </c>
      <c r="R1309">
        <f>BETAINV(RAND(),5,5)</f>
        <v/>
      </c>
      <c r="S1309">
        <f>'d_고정'!$B$1*'6_기대효과'!$H$7*('d_시나리오'!$I$7/'d_고정'!$B$2)*B1309</f>
        <v/>
      </c>
      <c r="T1309">
        <f>S1309*D1309</f>
        <v/>
      </c>
      <c r="U1309">
        <f>S1309*F1309*H1309</f>
        <v/>
      </c>
      <c r="V1309">
        <f>S1309*F1309*(H1309-1)</f>
        <v/>
      </c>
      <c r="W1309">
        <f>U1309*J1309</f>
        <v/>
      </c>
      <c r="X1309">
        <f>T1309+W1309</f>
        <v/>
      </c>
      <c r="Y1309">
        <f>(T1309*E1309+W1309*L1309)*(1-R1309-'d_고정'!$B$13)</f>
        <v/>
      </c>
      <c r="Z1309">
        <f>(U1309*N1309*Q1309+'d_고정'!$B$3*('6_기대효과'!$H$7/8)*Q1309*'d_고정'!$B$10*P1309*('6_기대효과'!$K$7/'d_고정'!$B$9))*(1-R1309)</f>
        <v/>
      </c>
      <c r="AA1309">
        <f>W1309*L1309*(1-R1309-'d_고정'!$B$13)+U1309*MAX(N1309-'d_고정'!$B$10*P1309*('6_기대효과'!$K$7/'d_고정'!$B$9),0)*Q1309*(1-R1309)</f>
        <v/>
      </c>
      <c r="AB1309">
        <f>Y1309+Z1309</f>
        <v/>
      </c>
      <c r="AC1309">
        <f>Y1309/('d_고정'!$B$5*'6_기대효과'!$H$7/8)/'d_고정'!$B$6</f>
        <v/>
      </c>
      <c r="AD1309">
        <f>Y1309/('d_고정'!$B$8*'6_기대효과'!$H$7/8)</f>
        <v/>
      </c>
    </row>
    <row r="1310">
      <c r="A1310">
        <f>RAND()</f>
        <v/>
      </c>
      <c r="B1310">
        <f>IF('d_시나리오'!$J$2='d_시나리오'!$H$2,'d_시나리오'!$I$2,IF(A1310&lt;('d_시나리오'!$I$2-'d_시나리오'!$H$2)/('d_시나리오'!$J$2-'d_시나리오'!$H$2),'d_시나리오'!$H$2+SQRT(A1310*('d_시나리오'!$J$2-'d_시나리오'!$H$2)*('d_시나리오'!$I$2-'d_시나리오'!$H$2)),'d_시나리오'!$J$2-SQRT((1-A1310)*('d_시나리오'!$J$2-'d_시나리오'!$H$2)*('d_시나리오'!$J$2-'d_시나리오'!$I$2))))</f>
        <v/>
      </c>
      <c r="C1310">
        <f>RAND()</f>
        <v/>
      </c>
      <c r="D1310">
        <f>BETAINV(RAND(),IF(C1310&lt;'d_고정'!$B$26,'d_고정'!$B$23,'d_고정'!$B$16)+1,'d_고정'!$B$17-IF(C1310&lt;'d_고정'!$B$26,'d_고정'!$B$23,'d_고정'!$B$16)+1)*('d_고정'!$B$14+('d_고정'!$B$15-'d_고정'!$B$14)*RAND())</f>
        <v/>
      </c>
      <c r="E1310">
        <f>INDEX('d_분포'!$A$2:$A$28,RANDBETWEEN(1,27))</f>
        <v/>
      </c>
      <c r="F1310">
        <f>INDEX('d_분포'!$C$2:$C$5,RANDBETWEEN(1,4))*(0.9+0.2*RAND())</f>
        <v/>
      </c>
      <c r="G1310">
        <f>RAND()</f>
        <v/>
      </c>
      <c r="H1310">
        <f>(F1310+(1-F1310)*('d_고정'!$B$22*BETAINV(RAND(),IF(G1310&lt;'d_고정'!$B$26,'d_고정'!$B$25,'d_고정'!$B$20)+1,'d_고정'!$B$21-IF(G1310&lt;'d_고정'!$B$26,'d_고정'!$B$25,'d_고정'!$B$20)+1)+(1-'d_고정'!$B$22)*BETAINV(RAND(),IF(G1310&lt;'d_고정'!$B$26,'d_고정'!$B$24,'d_고정'!$B$18)+1,'d_고정'!$B$19-IF(G1310&lt;'d_고정'!$B$26,'d_고정'!$B$24,'d_고정'!$B$18)+1))*('d_고정'!$B$14+('d_고정'!$B$15-'d_고정'!$B$14)*RAND()))/F1310</f>
        <v/>
      </c>
      <c r="I1310">
        <f>RAND()</f>
        <v/>
      </c>
      <c r="J1310">
        <f>IF('d_시나리오'!$J$3='d_시나리오'!$H$3,'d_시나리오'!$I$3,IF(I1310&lt;('d_시나리오'!$I$3-'d_시나리오'!$H$3)/('d_시나리오'!$J$3-'d_시나리오'!$H$3),'d_시나리오'!$H$3+SQRT(I1310*('d_시나리오'!$J$3-'d_시나리오'!$H$3)*('d_시나리오'!$I$3-'d_시나리오'!$H$3)),'d_시나리오'!$J$3-SQRT((1-I1310)*('d_시나리오'!$J$3-'d_시나리오'!$H$3)*('d_시나리오'!$J$3-'d_시나리오'!$I$3))))</f>
        <v/>
      </c>
      <c r="K1310">
        <f>RAND()</f>
        <v/>
      </c>
      <c r="L1310">
        <f>IF('d_시나리오'!$J$4='d_시나리오'!$H$4,'d_시나리오'!$I$4,IF(K1310&lt;('d_시나리오'!$I$4-'d_시나리오'!$H$4)/('d_시나리오'!$J$4-'d_시나리오'!$H$4),'d_시나리오'!$H$4+SQRT(K1310*('d_시나리오'!$J$4-'d_시나리오'!$H$4)*('d_시나리오'!$I$4-'d_시나리오'!$H$4)),'d_시나리오'!$J$4-SQRT((1-K1310)*('d_시나리오'!$J$4-'d_시나리오'!$H$4)*('d_시나리오'!$J$4-'d_시나리오'!$I$4))))</f>
        <v/>
      </c>
      <c r="M1310">
        <f>RAND()</f>
        <v/>
      </c>
      <c r="N1310">
        <f>IF('d_시나리오'!$J$5='d_시나리오'!$H$5,'d_시나리오'!$I$5,IF(M1310&lt;('d_시나리오'!$I$5-'d_시나리오'!$H$5)/('d_시나리오'!$J$5-'d_시나리오'!$H$5),'d_시나리오'!$H$5+SQRT(M1310*('d_시나리오'!$J$5-'d_시나리오'!$H$5)*('d_시나리오'!$I$5-'d_시나리오'!$H$5)),'d_시나리오'!$J$5-SQRT((1-M1310)*('d_시나리오'!$J$5-'d_시나리오'!$H$5)*('d_시나리오'!$J$5-'d_시나리오'!$I$5))))</f>
        <v/>
      </c>
      <c r="O1310">
        <f>RAND()</f>
        <v/>
      </c>
      <c r="P1310">
        <f>IF('d_시나리오'!$J$6='d_시나리오'!$H$6,'d_시나리오'!$I$6,IF(O1310&lt;('d_시나리오'!$I$6-'d_시나리오'!$H$6)/('d_시나리오'!$J$6-'d_시나리오'!$H$6),'d_시나리오'!$H$6+SQRT(O1310*('d_시나리오'!$J$6-'d_시나리오'!$H$6)*('d_시나리오'!$I$6-'d_시나리오'!$H$6)),'d_시나리오'!$J$6-SQRT((1-O1310)*('d_시나리오'!$J$6-'d_시나리오'!$H$6)*('d_시나리오'!$J$6-'d_시나리오'!$I$6))))</f>
        <v/>
      </c>
      <c r="Q1310">
        <f>INDEX('d_분포'!$B$2:$B$57,RANDBETWEEN(1,56))</f>
        <v/>
      </c>
      <c r="R1310">
        <f>BETAINV(RAND(),5,5)</f>
        <v/>
      </c>
      <c r="S1310">
        <f>'d_고정'!$B$1*'6_기대효과'!$H$7*('d_시나리오'!$I$7/'d_고정'!$B$2)*B1310</f>
        <v/>
      </c>
      <c r="T1310">
        <f>S1310*D1310</f>
        <v/>
      </c>
      <c r="U1310">
        <f>S1310*F1310*H1310</f>
        <v/>
      </c>
      <c r="V1310">
        <f>S1310*F1310*(H1310-1)</f>
        <v/>
      </c>
      <c r="W1310">
        <f>U1310*J1310</f>
        <v/>
      </c>
      <c r="X1310">
        <f>T1310+W1310</f>
        <v/>
      </c>
      <c r="Y1310">
        <f>(T1310*E1310+W1310*L1310)*(1-R1310-'d_고정'!$B$13)</f>
        <v/>
      </c>
      <c r="Z1310">
        <f>(U1310*N1310*Q1310+'d_고정'!$B$3*('6_기대효과'!$H$7/8)*Q1310*'d_고정'!$B$10*P1310*('6_기대효과'!$K$7/'d_고정'!$B$9))*(1-R1310)</f>
        <v/>
      </c>
      <c r="AA1310">
        <f>W1310*L1310*(1-R1310-'d_고정'!$B$13)+U1310*MAX(N1310-'d_고정'!$B$10*P1310*('6_기대효과'!$K$7/'d_고정'!$B$9),0)*Q1310*(1-R1310)</f>
        <v/>
      </c>
      <c r="AB1310">
        <f>Y1310+Z1310</f>
        <v/>
      </c>
      <c r="AC1310">
        <f>Y1310/('d_고정'!$B$5*'6_기대효과'!$H$7/8)/'d_고정'!$B$6</f>
        <v/>
      </c>
      <c r="AD1310">
        <f>Y1310/('d_고정'!$B$8*'6_기대효과'!$H$7/8)</f>
        <v/>
      </c>
    </row>
    <row r="1311">
      <c r="A1311">
        <f>RAND()</f>
        <v/>
      </c>
      <c r="B1311">
        <f>IF('d_시나리오'!$J$2='d_시나리오'!$H$2,'d_시나리오'!$I$2,IF(A1311&lt;('d_시나리오'!$I$2-'d_시나리오'!$H$2)/('d_시나리오'!$J$2-'d_시나리오'!$H$2),'d_시나리오'!$H$2+SQRT(A1311*('d_시나리오'!$J$2-'d_시나리오'!$H$2)*('d_시나리오'!$I$2-'d_시나리오'!$H$2)),'d_시나리오'!$J$2-SQRT((1-A1311)*('d_시나리오'!$J$2-'d_시나리오'!$H$2)*('d_시나리오'!$J$2-'d_시나리오'!$I$2))))</f>
        <v/>
      </c>
      <c r="C1311">
        <f>RAND()</f>
        <v/>
      </c>
      <c r="D1311">
        <f>BETAINV(RAND(),IF(C1311&lt;'d_고정'!$B$26,'d_고정'!$B$23,'d_고정'!$B$16)+1,'d_고정'!$B$17-IF(C1311&lt;'d_고정'!$B$26,'d_고정'!$B$23,'d_고정'!$B$16)+1)*('d_고정'!$B$14+('d_고정'!$B$15-'d_고정'!$B$14)*RAND())</f>
        <v/>
      </c>
      <c r="E1311">
        <f>INDEX('d_분포'!$A$2:$A$28,RANDBETWEEN(1,27))</f>
        <v/>
      </c>
      <c r="F1311">
        <f>INDEX('d_분포'!$C$2:$C$5,RANDBETWEEN(1,4))*(0.9+0.2*RAND())</f>
        <v/>
      </c>
      <c r="G1311">
        <f>RAND()</f>
        <v/>
      </c>
      <c r="H1311">
        <f>(F1311+(1-F1311)*('d_고정'!$B$22*BETAINV(RAND(),IF(G1311&lt;'d_고정'!$B$26,'d_고정'!$B$25,'d_고정'!$B$20)+1,'d_고정'!$B$21-IF(G1311&lt;'d_고정'!$B$26,'d_고정'!$B$25,'d_고정'!$B$20)+1)+(1-'d_고정'!$B$22)*BETAINV(RAND(),IF(G1311&lt;'d_고정'!$B$26,'d_고정'!$B$24,'d_고정'!$B$18)+1,'d_고정'!$B$19-IF(G1311&lt;'d_고정'!$B$26,'d_고정'!$B$24,'d_고정'!$B$18)+1))*('d_고정'!$B$14+('d_고정'!$B$15-'d_고정'!$B$14)*RAND()))/F1311</f>
        <v/>
      </c>
      <c r="I1311">
        <f>RAND()</f>
        <v/>
      </c>
      <c r="J1311">
        <f>IF('d_시나리오'!$J$3='d_시나리오'!$H$3,'d_시나리오'!$I$3,IF(I1311&lt;('d_시나리오'!$I$3-'d_시나리오'!$H$3)/('d_시나리오'!$J$3-'d_시나리오'!$H$3),'d_시나리오'!$H$3+SQRT(I1311*('d_시나리오'!$J$3-'d_시나리오'!$H$3)*('d_시나리오'!$I$3-'d_시나리오'!$H$3)),'d_시나리오'!$J$3-SQRT((1-I1311)*('d_시나리오'!$J$3-'d_시나리오'!$H$3)*('d_시나리오'!$J$3-'d_시나리오'!$I$3))))</f>
        <v/>
      </c>
      <c r="K1311">
        <f>RAND()</f>
        <v/>
      </c>
      <c r="L1311">
        <f>IF('d_시나리오'!$J$4='d_시나리오'!$H$4,'d_시나리오'!$I$4,IF(K1311&lt;('d_시나리오'!$I$4-'d_시나리오'!$H$4)/('d_시나리오'!$J$4-'d_시나리오'!$H$4),'d_시나리오'!$H$4+SQRT(K1311*('d_시나리오'!$J$4-'d_시나리오'!$H$4)*('d_시나리오'!$I$4-'d_시나리오'!$H$4)),'d_시나리오'!$J$4-SQRT((1-K1311)*('d_시나리오'!$J$4-'d_시나리오'!$H$4)*('d_시나리오'!$J$4-'d_시나리오'!$I$4))))</f>
        <v/>
      </c>
      <c r="M1311">
        <f>RAND()</f>
        <v/>
      </c>
      <c r="N1311">
        <f>IF('d_시나리오'!$J$5='d_시나리오'!$H$5,'d_시나리오'!$I$5,IF(M1311&lt;('d_시나리오'!$I$5-'d_시나리오'!$H$5)/('d_시나리오'!$J$5-'d_시나리오'!$H$5),'d_시나리오'!$H$5+SQRT(M1311*('d_시나리오'!$J$5-'d_시나리오'!$H$5)*('d_시나리오'!$I$5-'d_시나리오'!$H$5)),'d_시나리오'!$J$5-SQRT((1-M1311)*('d_시나리오'!$J$5-'d_시나리오'!$H$5)*('d_시나리오'!$J$5-'d_시나리오'!$I$5))))</f>
        <v/>
      </c>
      <c r="O1311">
        <f>RAND()</f>
        <v/>
      </c>
      <c r="P1311">
        <f>IF('d_시나리오'!$J$6='d_시나리오'!$H$6,'d_시나리오'!$I$6,IF(O1311&lt;('d_시나리오'!$I$6-'d_시나리오'!$H$6)/('d_시나리오'!$J$6-'d_시나리오'!$H$6),'d_시나리오'!$H$6+SQRT(O1311*('d_시나리오'!$J$6-'d_시나리오'!$H$6)*('d_시나리오'!$I$6-'d_시나리오'!$H$6)),'d_시나리오'!$J$6-SQRT((1-O1311)*('d_시나리오'!$J$6-'d_시나리오'!$H$6)*('d_시나리오'!$J$6-'d_시나리오'!$I$6))))</f>
        <v/>
      </c>
      <c r="Q1311">
        <f>INDEX('d_분포'!$B$2:$B$57,RANDBETWEEN(1,56))</f>
        <v/>
      </c>
      <c r="R1311">
        <f>BETAINV(RAND(),5,5)</f>
        <v/>
      </c>
      <c r="S1311">
        <f>'d_고정'!$B$1*'6_기대효과'!$H$7*('d_시나리오'!$I$7/'d_고정'!$B$2)*B1311</f>
        <v/>
      </c>
      <c r="T1311">
        <f>S1311*D1311</f>
        <v/>
      </c>
      <c r="U1311">
        <f>S1311*F1311*H1311</f>
        <v/>
      </c>
      <c r="V1311">
        <f>S1311*F1311*(H1311-1)</f>
        <v/>
      </c>
      <c r="W1311">
        <f>U1311*J1311</f>
        <v/>
      </c>
      <c r="X1311">
        <f>T1311+W1311</f>
        <v/>
      </c>
      <c r="Y1311">
        <f>(T1311*E1311+W1311*L1311)*(1-R1311-'d_고정'!$B$13)</f>
        <v/>
      </c>
      <c r="Z1311">
        <f>(U1311*N1311*Q1311+'d_고정'!$B$3*('6_기대효과'!$H$7/8)*Q1311*'d_고정'!$B$10*P1311*('6_기대효과'!$K$7/'d_고정'!$B$9))*(1-R1311)</f>
        <v/>
      </c>
      <c r="AA1311">
        <f>W1311*L1311*(1-R1311-'d_고정'!$B$13)+U1311*MAX(N1311-'d_고정'!$B$10*P1311*('6_기대효과'!$K$7/'d_고정'!$B$9),0)*Q1311*(1-R1311)</f>
        <v/>
      </c>
      <c r="AB1311">
        <f>Y1311+Z1311</f>
        <v/>
      </c>
      <c r="AC1311">
        <f>Y1311/('d_고정'!$B$5*'6_기대효과'!$H$7/8)/'d_고정'!$B$6</f>
        <v/>
      </c>
      <c r="AD1311">
        <f>Y1311/('d_고정'!$B$8*'6_기대효과'!$H$7/8)</f>
        <v/>
      </c>
    </row>
    <row r="1312">
      <c r="A1312">
        <f>RAND()</f>
        <v/>
      </c>
      <c r="B1312">
        <f>IF('d_시나리오'!$J$2='d_시나리오'!$H$2,'d_시나리오'!$I$2,IF(A1312&lt;('d_시나리오'!$I$2-'d_시나리오'!$H$2)/('d_시나리오'!$J$2-'d_시나리오'!$H$2),'d_시나리오'!$H$2+SQRT(A1312*('d_시나리오'!$J$2-'d_시나리오'!$H$2)*('d_시나리오'!$I$2-'d_시나리오'!$H$2)),'d_시나리오'!$J$2-SQRT((1-A1312)*('d_시나리오'!$J$2-'d_시나리오'!$H$2)*('d_시나리오'!$J$2-'d_시나리오'!$I$2))))</f>
        <v/>
      </c>
      <c r="C1312">
        <f>RAND()</f>
        <v/>
      </c>
      <c r="D1312">
        <f>BETAINV(RAND(),IF(C1312&lt;'d_고정'!$B$26,'d_고정'!$B$23,'d_고정'!$B$16)+1,'d_고정'!$B$17-IF(C1312&lt;'d_고정'!$B$26,'d_고정'!$B$23,'d_고정'!$B$16)+1)*('d_고정'!$B$14+('d_고정'!$B$15-'d_고정'!$B$14)*RAND())</f>
        <v/>
      </c>
      <c r="E1312">
        <f>INDEX('d_분포'!$A$2:$A$28,RANDBETWEEN(1,27))</f>
        <v/>
      </c>
      <c r="F1312">
        <f>INDEX('d_분포'!$C$2:$C$5,RANDBETWEEN(1,4))*(0.9+0.2*RAND())</f>
        <v/>
      </c>
      <c r="G1312">
        <f>RAND()</f>
        <v/>
      </c>
      <c r="H1312">
        <f>(F1312+(1-F1312)*('d_고정'!$B$22*BETAINV(RAND(),IF(G1312&lt;'d_고정'!$B$26,'d_고정'!$B$25,'d_고정'!$B$20)+1,'d_고정'!$B$21-IF(G1312&lt;'d_고정'!$B$26,'d_고정'!$B$25,'d_고정'!$B$20)+1)+(1-'d_고정'!$B$22)*BETAINV(RAND(),IF(G1312&lt;'d_고정'!$B$26,'d_고정'!$B$24,'d_고정'!$B$18)+1,'d_고정'!$B$19-IF(G1312&lt;'d_고정'!$B$26,'d_고정'!$B$24,'d_고정'!$B$18)+1))*('d_고정'!$B$14+('d_고정'!$B$15-'d_고정'!$B$14)*RAND()))/F1312</f>
        <v/>
      </c>
      <c r="I1312">
        <f>RAND()</f>
        <v/>
      </c>
      <c r="J1312">
        <f>IF('d_시나리오'!$J$3='d_시나리오'!$H$3,'d_시나리오'!$I$3,IF(I1312&lt;('d_시나리오'!$I$3-'d_시나리오'!$H$3)/('d_시나리오'!$J$3-'d_시나리오'!$H$3),'d_시나리오'!$H$3+SQRT(I1312*('d_시나리오'!$J$3-'d_시나리오'!$H$3)*('d_시나리오'!$I$3-'d_시나리오'!$H$3)),'d_시나리오'!$J$3-SQRT((1-I1312)*('d_시나리오'!$J$3-'d_시나리오'!$H$3)*('d_시나리오'!$J$3-'d_시나리오'!$I$3))))</f>
        <v/>
      </c>
      <c r="K1312">
        <f>RAND()</f>
        <v/>
      </c>
      <c r="L1312">
        <f>IF('d_시나리오'!$J$4='d_시나리오'!$H$4,'d_시나리오'!$I$4,IF(K1312&lt;('d_시나리오'!$I$4-'d_시나리오'!$H$4)/('d_시나리오'!$J$4-'d_시나리오'!$H$4),'d_시나리오'!$H$4+SQRT(K1312*('d_시나리오'!$J$4-'d_시나리오'!$H$4)*('d_시나리오'!$I$4-'d_시나리오'!$H$4)),'d_시나리오'!$J$4-SQRT((1-K1312)*('d_시나리오'!$J$4-'d_시나리오'!$H$4)*('d_시나리오'!$J$4-'d_시나리오'!$I$4))))</f>
        <v/>
      </c>
      <c r="M1312">
        <f>RAND()</f>
        <v/>
      </c>
      <c r="N1312">
        <f>IF('d_시나리오'!$J$5='d_시나리오'!$H$5,'d_시나리오'!$I$5,IF(M1312&lt;('d_시나리오'!$I$5-'d_시나리오'!$H$5)/('d_시나리오'!$J$5-'d_시나리오'!$H$5),'d_시나리오'!$H$5+SQRT(M1312*('d_시나리오'!$J$5-'d_시나리오'!$H$5)*('d_시나리오'!$I$5-'d_시나리오'!$H$5)),'d_시나리오'!$J$5-SQRT((1-M1312)*('d_시나리오'!$J$5-'d_시나리오'!$H$5)*('d_시나리오'!$J$5-'d_시나리오'!$I$5))))</f>
        <v/>
      </c>
      <c r="O1312">
        <f>RAND()</f>
        <v/>
      </c>
      <c r="P1312">
        <f>IF('d_시나리오'!$J$6='d_시나리오'!$H$6,'d_시나리오'!$I$6,IF(O1312&lt;('d_시나리오'!$I$6-'d_시나리오'!$H$6)/('d_시나리오'!$J$6-'d_시나리오'!$H$6),'d_시나리오'!$H$6+SQRT(O1312*('d_시나리오'!$J$6-'d_시나리오'!$H$6)*('d_시나리오'!$I$6-'d_시나리오'!$H$6)),'d_시나리오'!$J$6-SQRT((1-O1312)*('d_시나리오'!$J$6-'d_시나리오'!$H$6)*('d_시나리오'!$J$6-'d_시나리오'!$I$6))))</f>
        <v/>
      </c>
      <c r="Q1312">
        <f>INDEX('d_분포'!$B$2:$B$57,RANDBETWEEN(1,56))</f>
        <v/>
      </c>
      <c r="R1312">
        <f>BETAINV(RAND(),5,5)</f>
        <v/>
      </c>
      <c r="S1312">
        <f>'d_고정'!$B$1*'6_기대효과'!$H$7*('d_시나리오'!$I$7/'d_고정'!$B$2)*B1312</f>
        <v/>
      </c>
      <c r="T1312">
        <f>S1312*D1312</f>
        <v/>
      </c>
      <c r="U1312">
        <f>S1312*F1312*H1312</f>
        <v/>
      </c>
      <c r="V1312">
        <f>S1312*F1312*(H1312-1)</f>
        <v/>
      </c>
      <c r="W1312">
        <f>U1312*J1312</f>
        <v/>
      </c>
      <c r="X1312">
        <f>T1312+W1312</f>
        <v/>
      </c>
      <c r="Y1312">
        <f>(T1312*E1312+W1312*L1312)*(1-R1312-'d_고정'!$B$13)</f>
        <v/>
      </c>
      <c r="Z1312">
        <f>(U1312*N1312*Q1312+'d_고정'!$B$3*('6_기대효과'!$H$7/8)*Q1312*'d_고정'!$B$10*P1312*('6_기대효과'!$K$7/'d_고정'!$B$9))*(1-R1312)</f>
        <v/>
      </c>
      <c r="AA1312">
        <f>W1312*L1312*(1-R1312-'d_고정'!$B$13)+U1312*MAX(N1312-'d_고정'!$B$10*P1312*('6_기대효과'!$K$7/'d_고정'!$B$9),0)*Q1312*(1-R1312)</f>
        <v/>
      </c>
      <c r="AB1312">
        <f>Y1312+Z1312</f>
        <v/>
      </c>
      <c r="AC1312">
        <f>Y1312/('d_고정'!$B$5*'6_기대효과'!$H$7/8)/'d_고정'!$B$6</f>
        <v/>
      </c>
      <c r="AD1312">
        <f>Y1312/('d_고정'!$B$8*'6_기대효과'!$H$7/8)</f>
        <v/>
      </c>
    </row>
    <row r="1313">
      <c r="A1313">
        <f>RAND()</f>
        <v/>
      </c>
      <c r="B1313">
        <f>IF('d_시나리오'!$J$2='d_시나리오'!$H$2,'d_시나리오'!$I$2,IF(A1313&lt;('d_시나리오'!$I$2-'d_시나리오'!$H$2)/('d_시나리오'!$J$2-'d_시나리오'!$H$2),'d_시나리오'!$H$2+SQRT(A1313*('d_시나리오'!$J$2-'d_시나리오'!$H$2)*('d_시나리오'!$I$2-'d_시나리오'!$H$2)),'d_시나리오'!$J$2-SQRT((1-A1313)*('d_시나리오'!$J$2-'d_시나리오'!$H$2)*('d_시나리오'!$J$2-'d_시나리오'!$I$2))))</f>
        <v/>
      </c>
      <c r="C1313">
        <f>RAND()</f>
        <v/>
      </c>
      <c r="D1313">
        <f>BETAINV(RAND(),IF(C1313&lt;'d_고정'!$B$26,'d_고정'!$B$23,'d_고정'!$B$16)+1,'d_고정'!$B$17-IF(C1313&lt;'d_고정'!$B$26,'d_고정'!$B$23,'d_고정'!$B$16)+1)*('d_고정'!$B$14+('d_고정'!$B$15-'d_고정'!$B$14)*RAND())</f>
        <v/>
      </c>
      <c r="E1313">
        <f>INDEX('d_분포'!$A$2:$A$28,RANDBETWEEN(1,27))</f>
        <v/>
      </c>
      <c r="F1313">
        <f>INDEX('d_분포'!$C$2:$C$5,RANDBETWEEN(1,4))*(0.9+0.2*RAND())</f>
        <v/>
      </c>
      <c r="G1313">
        <f>RAND()</f>
        <v/>
      </c>
      <c r="H1313">
        <f>(F1313+(1-F1313)*('d_고정'!$B$22*BETAINV(RAND(),IF(G1313&lt;'d_고정'!$B$26,'d_고정'!$B$25,'d_고정'!$B$20)+1,'d_고정'!$B$21-IF(G1313&lt;'d_고정'!$B$26,'d_고정'!$B$25,'d_고정'!$B$20)+1)+(1-'d_고정'!$B$22)*BETAINV(RAND(),IF(G1313&lt;'d_고정'!$B$26,'d_고정'!$B$24,'d_고정'!$B$18)+1,'d_고정'!$B$19-IF(G1313&lt;'d_고정'!$B$26,'d_고정'!$B$24,'d_고정'!$B$18)+1))*('d_고정'!$B$14+('d_고정'!$B$15-'d_고정'!$B$14)*RAND()))/F1313</f>
        <v/>
      </c>
      <c r="I1313">
        <f>RAND()</f>
        <v/>
      </c>
      <c r="J1313">
        <f>IF('d_시나리오'!$J$3='d_시나리오'!$H$3,'d_시나리오'!$I$3,IF(I1313&lt;('d_시나리오'!$I$3-'d_시나리오'!$H$3)/('d_시나리오'!$J$3-'d_시나리오'!$H$3),'d_시나리오'!$H$3+SQRT(I1313*('d_시나리오'!$J$3-'d_시나리오'!$H$3)*('d_시나리오'!$I$3-'d_시나리오'!$H$3)),'d_시나리오'!$J$3-SQRT((1-I1313)*('d_시나리오'!$J$3-'d_시나리오'!$H$3)*('d_시나리오'!$J$3-'d_시나리오'!$I$3))))</f>
        <v/>
      </c>
      <c r="K1313">
        <f>RAND()</f>
        <v/>
      </c>
      <c r="L1313">
        <f>IF('d_시나리오'!$J$4='d_시나리오'!$H$4,'d_시나리오'!$I$4,IF(K1313&lt;('d_시나리오'!$I$4-'d_시나리오'!$H$4)/('d_시나리오'!$J$4-'d_시나리오'!$H$4),'d_시나리오'!$H$4+SQRT(K1313*('d_시나리오'!$J$4-'d_시나리오'!$H$4)*('d_시나리오'!$I$4-'d_시나리오'!$H$4)),'d_시나리오'!$J$4-SQRT((1-K1313)*('d_시나리오'!$J$4-'d_시나리오'!$H$4)*('d_시나리오'!$J$4-'d_시나리오'!$I$4))))</f>
        <v/>
      </c>
      <c r="M1313">
        <f>RAND()</f>
        <v/>
      </c>
      <c r="N1313">
        <f>IF('d_시나리오'!$J$5='d_시나리오'!$H$5,'d_시나리오'!$I$5,IF(M1313&lt;('d_시나리오'!$I$5-'d_시나리오'!$H$5)/('d_시나리오'!$J$5-'d_시나리오'!$H$5),'d_시나리오'!$H$5+SQRT(M1313*('d_시나리오'!$J$5-'d_시나리오'!$H$5)*('d_시나리오'!$I$5-'d_시나리오'!$H$5)),'d_시나리오'!$J$5-SQRT((1-M1313)*('d_시나리오'!$J$5-'d_시나리오'!$H$5)*('d_시나리오'!$J$5-'d_시나리오'!$I$5))))</f>
        <v/>
      </c>
      <c r="O1313">
        <f>RAND()</f>
        <v/>
      </c>
      <c r="P1313">
        <f>IF('d_시나리오'!$J$6='d_시나리오'!$H$6,'d_시나리오'!$I$6,IF(O1313&lt;('d_시나리오'!$I$6-'d_시나리오'!$H$6)/('d_시나리오'!$J$6-'d_시나리오'!$H$6),'d_시나리오'!$H$6+SQRT(O1313*('d_시나리오'!$J$6-'d_시나리오'!$H$6)*('d_시나리오'!$I$6-'d_시나리오'!$H$6)),'d_시나리오'!$J$6-SQRT((1-O1313)*('d_시나리오'!$J$6-'d_시나리오'!$H$6)*('d_시나리오'!$J$6-'d_시나리오'!$I$6))))</f>
        <v/>
      </c>
      <c r="Q1313">
        <f>INDEX('d_분포'!$B$2:$B$57,RANDBETWEEN(1,56))</f>
        <v/>
      </c>
      <c r="R1313">
        <f>BETAINV(RAND(),5,5)</f>
        <v/>
      </c>
      <c r="S1313">
        <f>'d_고정'!$B$1*'6_기대효과'!$H$7*('d_시나리오'!$I$7/'d_고정'!$B$2)*B1313</f>
        <v/>
      </c>
      <c r="T1313">
        <f>S1313*D1313</f>
        <v/>
      </c>
      <c r="U1313">
        <f>S1313*F1313*H1313</f>
        <v/>
      </c>
      <c r="V1313">
        <f>S1313*F1313*(H1313-1)</f>
        <v/>
      </c>
      <c r="W1313">
        <f>U1313*J1313</f>
        <v/>
      </c>
      <c r="X1313">
        <f>T1313+W1313</f>
        <v/>
      </c>
      <c r="Y1313">
        <f>(T1313*E1313+W1313*L1313)*(1-R1313-'d_고정'!$B$13)</f>
        <v/>
      </c>
      <c r="Z1313">
        <f>(U1313*N1313*Q1313+'d_고정'!$B$3*('6_기대효과'!$H$7/8)*Q1313*'d_고정'!$B$10*P1313*('6_기대효과'!$K$7/'d_고정'!$B$9))*(1-R1313)</f>
        <v/>
      </c>
      <c r="AA1313">
        <f>W1313*L1313*(1-R1313-'d_고정'!$B$13)+U1313*MAX(N1313-'d_고정'!$B$10*P1313*('6_기대효과'!$K$7/'d_고정'!$B$9),0)*Q1313*(1-R1313)</f>
        <v/>
      </c>
      <c r="AB1313">
        <f>Y1313+Z1313</f>
        <v/>
      </c>
      <c r="AC1313">
        <f>Y1313/('d_고정'!$B$5*'6_기대효과'!$H$7/8)/'d_고정'!$B$6</f>
        <v/>
      </c>
      <c r="AD1313">
        <f>Y1313/('d_고정'!$B$8*'6_기대효과'!$H$7/8)</f>
        <v/>
      </c>
    </row>
    <row r="1314">
      <c r="A1314">
        <f>RAND()</f>
        <v/>
      </c>
      <c r="B1314">
        <f>IF('d_시나리오'!$J$2='d_시나리오'!$H$2,'d_시나리오'!$I$2,IF(A1314&lt;('d_시나리오'!$I$2-'d_시나리오'!$H$2)/('d_시나리오'!$J$2-'d_시나리오'!$H$2),'d_시나리오'!$H$2+SQRT(A1314*('d_시나리오'!$J$2-'d_시나리오'!$H$2)*('d_시나리오'!$I$2-'d_시나리오'!$H$2)),'d_시나리오'!$J$2-SQRT((1-A1314)*('d_시나리오'!$J$2-'d_시나리오'!$H$2)*('d_시나리오'!$J$2-'d_시나리오'!$I$2))))</f>
        <v/>
      </c>
      <c r="C1314">
        <f>RAND()</f>
        <v/>
      </c>
      <c r="D1314">
        <f>BETAINV(RAND(),IF(C1314&lt;'d_고정'!$B$26,'d_고정'!$B$23,'d_고정'!$B$16)+1,'d_고정'!$B$17-IF(C1314&lt;'d_고정'!$B$26,'d_고정'!$B$23,'d_고정'!$B$16)+1)*('d_고정'!$B$14+('d_고정'!$B$15-'d_고정'!$B$14)*RAND())</f>
        <v/>
      </c>
      <c r="E1314">
        <f>INDEX('d_분포'!$A$2:$A$28,RANDBETWEEN(1,27))</f>
        <v/>
      </c>
      <c r="F1314">
        <f>INDEX('d_분포'!$C$2:$C$5,RANDBETWEEN(1,4))*(0.9+0.2*RAND())</f>
        <v/>
      </c>
      <c r="G1314">
        <f>RAND()</f>
        <v/>
      </c>
      <c r="H1314">
        <f>(F1314+(1-F1314)*('d_고정'!$B$22*BETAINV(RAND(),IF(G1314&lt;'d_고정'!$B$26,'d_고정'!$B$25,'d_고정'!$B$20)+1,'d_고정'!$B$21-IF(G1314&lt;'d_고정'!$B$26,'d_고정'!$B$25,'d_고정'!$B$20)+1)+(1-'d_고정'!$B$22)*BETAINV(RAND(),IF(G1314&lt;'d_고정'!$B$26,'d_고정'!$B$24,'d_고정'!$B$18)+1,'d_고정'!$B$19-IF(G1314&lt;'d_고정'!$B$26,'d_고정'!$B$24,'d_고정'!$B$18)+1))*('d_고정'!$B$14+('d_고정'!$B$15-'d_고정'!$B$14)*RAND()))/F1314</f>
        <v/>
      </c>
      <c r="I1314">
        <f>RAND()</f>
        <v/>
      </c>
      <c r="J1314">
        <f>IF('d_시나리오'!$J$3='d_시나리오'!$H$3,'d_시나리오'!$I$3,IF(I1314&lt;('d_시나리오'!$I$3-'d_시나리오'!$H$3)/('d_시나리오'!$J$3-'d_시나리오'!$H$3),'d_시나리오'!$H$3+SQRT(I1314*('d_시나리오'!$J$3-'d_시나리오'!$H$3)*('d_시나리오'!$I$3-'d_시나리오'!$H$3)),'d_시나리오'!$J$3-SQRT((1-I1314)*('d_시나리오'!$J$3-'d_시나리오'!$H$3)*('d_시나리오'!$J$3-'d_시나리오'!$I$3))))</f>
        <v/>
      </c>
      <c r="K1314">
        <f>RAND()</f>
        <v/>
      </c>
      <c r="L1314">
        <f>IF('d_시나리오'!$J$4='d_시나리오'!$H$4,'d_시나리오'!$I$4,IF(K1314&lt;('d_시나리오'!$I$4-'d_시나리오'!$H$4)/('d_시나리오'!$J$4-'d_시나리오'!$H$4),'d_시나리오'!$H$4+SQRT(K1314*('d_시나리오'!$J$4-'d_시나리오'!$H$4)*('d_시나리오'!$I$4-'d_시나리오'!$H$4)),'d_시나리오'!$J$4-SQRT((1-K1314)*('d_시나리오'!$J$4-'d_시나리오'!$H$4)*('d_시나리오'!$J$4-'d_시나리오'!$I$4))))</f>
        <v/>
      </c>
      <c r="M1314">
        <f>RAND()</f>
        <v/>
      </c>
      <c r="N1314">
        <f>IF('d_시나리오'!$J$5='d_시나리오'!$H$5,'d_시나리오'!$I$5,IF(M1314&lt;('d_시나리오'!$I$5-'d_시나리오'!$H$5)/('d_시나리오'!$J$5-'d_시나리오'!$H$5),'d_시나리오'!$H$5+SQRT(M1314*('d_시나리오'!$J$5-'d_시나리오'!$H$5)*('d_시나리오'!$I$5-'d_시나리오'!$H$5)),'d_시나리오'!$J$5-SQRT((1-M1314)*('d_시나리오'!$J$5-'d_시나리오'!$H$5)*('d_시나리오'!$J$5-'d_시나리오'!$I$5))))</f>
        <v/>
      </c>
      <c r="O1314">
        <f>RAND()</f>
        <v/>
      </c>
      <c r="P1314">
        <f>IF('d_시나리오'!$J$6='d_시나리오'!$H$6,'d_시나리오'!$I$6,IF(O1314&lt;('d_시나리오'!$I$6-'d_시나리오'!$H$6)/('d_시나리오'!$J$6-'d_시나리오'!$H$6),'d_시나리오'!$H$6+SQRT(O1314*('d_시나리오'!$J$6-'d_시나리오'!$H$6)*('d_시나리오'!$I$6-'d_시나리오'!$H$6)),'d_시나리오'!$J$6-SQRT((1-O1314)*('d_시나리오'!$J$6-'d_시나리오'!$H$6)*('d_시나리오'!$J$6-'d_시나리오'!$I$6))))</f>
        <v/>
      </c>
      <c r="Q1314">
        <f>INDEX('d_분포'!$B$2:$B$57,RANDBETWEEN(1,56))</f>
        <v/>
      </c>
      <c r="R1314">
        <f>BETAINV(RAND(),5,5)</f>
        <v/>
      </c>
      <c r="S1314">
        <f>'d_고정'!$B$1*'6_기대효과'!$H$7*('d_시나리오'!$I$7/'d_고정'!$B$2)*B1314</f>
        <v/>
      </c>
      <c r="T1314">
        <f>S1314*D1314</f>
        <v/>
      </c>
      <c r="U1314">
        <f>S1314*F1314*H1314</f>
        <v/>
      </c>
      <c r="V1314">
        <f>S1314*F1314*(H1314-1)</f>
        <v/>
      </c>
      <c r="W1314">
        <f>U1314*J1314</f>
        <v/>
      </c>
      <c r="X1314">
        <f>T1314+W1314</f>
        <v/>
      </c>
      <c r="Y1314">
        <f>(T1314*E1314+W1314*L1314)*(1-R1314-'d_고정'!$B$13)</f>
        <v/>
      </c>
      <c r="Z1314">
        <f>(U1314*N1314*Q1314+'d_고정'!$B$3*('6_기대효과'!$H$7/8)*Q1314*'d_고정'!$B$10*P1314*('6_기대효과'!$K$7/'d_고정'!$B$9))*(1-R1314)</f>
        <v/>
      </c>
      <c r="AA1314">
        <f>W1314*L1314*(1-R1314-'d_고정'!$B$13)+U1314*MAX(N1314-'d_고정'!$B$10*P1314*('6_기대효과'!$K$7/'d_고정'!$B$9),0)*Q1314*(1-R1314)</f>
        <v/>
      </c>
      <c r="AB1314">
        <f>Y1314+Z1314</f>
        <v/>
      </c>
      <c r="AC1314">
        <f>Y1314/('d_고정'!$B$5*'6_기대효과'!$H$7/8)/'d_고정'!$B$6</f>
        <v/>
      </c>
      <c r="AD1314">
        <f>Y1314/('d_고정'!$B$8*'6_기대효과'!$H$7/8)</f>
        <v/>
      </c>
    </row>
    <row r="1315">
      <c r="A1315">
        <f>RAND()</f>
        <v/>
      </c>
      <c r="B1315">
        <f>IF('d_시나리오'!$J$2='d_시나리오'!$H$2,'d_시나리오'!$I$2,IF(A1315&lt;('d_시나리오'!$I$2-'d_시나리오'!$H$2)/('d_시나리오'!$J$2-'d_시나리오'!$H$2),'d_시나리오'!$H$2+SQRT(A1315*('d_시나리오'!$J$2-'d_시나리오'!$H$2)*('d_시나리오'!$I$2-'d_시나리오'!$H$2)),'d_시나리오'!$J$2-SQRT((1-A1315)*('d_시나리오'!$J$2-'d_시나리오'!$H$2)*('d_시나리오'!$J$2-'d_시나리오'!$I$2))))</f>
        <v/>
      </c>
      <c r="C1315">
        <f>RAND()</f>
        <v/>
      </c>
      <c r="D1315">
        <f>BETAINV(RAND(),IF(C1315&lt;'d_고정'!$B$26,'d_고정'!$B$23,'d_고정'!$B$16)+1,'d_고정'!$B$17-IF(C1315&lt;'d_고정'!$B$26,'d_고정'!$B$23,'d_고정'!$B$16)+1)*('d_고정'!$B$14+('d_고정'!$B$15-'d_고정'!$B$14)*RAND())</f>
        <v/>
      </c>
      <c r="E1315">
        <f>INDEX('d_분포'!$A$2:$A$28,RANDBETWEEN(1,27))</f>
        <v/>
      </c>
      <c r="F1315">
        <f>INDEX('d_분포'!$C$2:$C$5,RANDBETWEEN(1,4))*(0.9+0.2*RAND())</f>
        <v/>
      </c>
      <c r="G1315">
        <f>RAND()</f>
        <v/>
      </c>
      <c r="H1315">
        <f>(F1315+(1-F1315)*('d_고정'!$B$22*BETAINV(RAND(),IF(G1315&lt;'d_고정'!$B$26,'d_고정'!$B$25,'d_고정'!$B$20)+1,'d_고정'!$B$21-IF(G1315&lt;'d_고정'!$B$26,'d_고정'!$B$25,'d_고정'!$B$20)+1)+(1-'d_고정'!$B$22)*BETAINV(RAND(),IF(G1315&lt;'d_고정'!$B$26,'d_고정'!$B$24,'d_고정'!$B$18)+1,'d_고정'!$B$19-IF(G1315&lt;'d_고정'!$B$26,'d_고정'!$B$24,'d_고정'!$B$18)+1))*('d_고정'!$B$14+('d_고정'!$B$15-'d_고정'!$B$14)*RAND()))/F1315</f>
        <v/>
      </c>
      <c r="I1315">
        <f>RAND()</f>
        <v/>
      </c>
      <c r="J1315">
        <f>IF('d_시나리오'!$J$3='d_시나리오'!$H$3,'d_시나리오'!$I$3,IF(I1315&lt;('d_시나리오'!$I$3-'d_시나리오'!$H$3)/('d_시나리오'!$J$3-'d_시나리오'!$H$3),'d_시나리오'!$H$3+SQRT(I1315*('d_시나리오'!$J$3-'d_시나리오'!$H$3)*('d_시나리오'!$I$3-'d_시나리오'!$H$3)),'d_시나리오'!$J$3-SQRT((1-I1315)*('d_시나리오'!$J$3-'d_시나리오'!$H$3)*('d_시나리오'!$J$3-'d_시나리오'!$I$3))))</f>
        <v/>
      </c>
      <c r="K1315">
        <f>RAND()</f>
        <v/>
      </c>
      <c r="L1315">
        <f>IF('d_시나리오'!$J$4='d_시나리오'!$H$4,'d_시나리오'!$I$4,IF(K1315&lt;('d_시나리오'!$I$4-'d_시나리오'!$H$4)/('d_시나리오'!$J$4-'d_시나리오'!$H$4),'d_시나리오'!$H$4+SQRT(K1315*('d_시나리오'!$J$4-'d_시나리오'!$H$4)*('d_시나리오'!$I$4-'d_시나리오'!$H$4)),'d_시나리오'!$J$4-SQRT((1-K1315)*('d_시나리오'!$J$4-'d_시나리오'!$H$4)*('d_시나리오'!$J$4-'d_시나리오'!$I$4))))</f>
        <v/>
      </c>
      <c r="M1315">
        <f>RAND()</f>
        <v/>
      </c>
      <c r="N1315">
        <f>IF('d_시나리오'!$J$5='d_시나리오'!$H$5,'d_시나리오'!$I$5,IF(M1315&lt;('d_시나리오'!$I$5-'d_시나리오'!$H$5)/('d_시나리오'!$J$5-'d_시나리오'!$H$5),'d_시나리오'!$H$5+SQRT(M1315*('d_시나리오'!$J$5-'d_시나리오'!$H$5)*('d_시나리오'!$I$5-'d_시나리오'!$H$5)),'d_시나리오'!$J$5-SQRT((1-M1315)*('d_시나리오'!$J$5-'d_시나리오'!$H$5)*('d_시나리오'!$J$5-'d_시나리오'!$I$5))))</f>
        <v/>
      </c>
      <c r="O1315">
        <f>RAND()</f>
        <v/>
      </c>
      <c r="P1315">
        <f>IF('d_시나리오'!$J$6='d_시나리오'!$H$6,'d_시나리오'!$I$6,IF(O1315&lt;('d_시나리오'!$I$6-'d_시나리오'!$H$6)/('d_시나리오'!$J$6-'d_시나리오'!$H$6),'d_시나리오'!$H$6+SQRT(O1315*('d_시나리오'!$J$6-'d_시나리오'!$H$6)*('d_시나리오'!$I$6-'d_시나리오'!$H$6)),'d_시나리오'!$J$6-SQRT((1-O1315)*('d_시나리오'!$J$6-'d_시나리오'!$H$6)*('d_시나리오'!$J$6-'d_시나리오'!$I$6))))</f>
        <v/>
      </c>
      <c r="Q1315">
        <f>INDEX('d_분포'!$B$2:$B$57,RANDBETWEEN(1,56))</f>
        <v/>
      </c>
      <c r="R1315">
        <f>BETAINV(RAND(),5,5)</f>
        <v/>
      </c>
      <c r="S1315">
        <f>'d_고정'!$B$1*'6_기대효과'!$H$7*('d_시나리오'!$I$7/'d_고정'!$B$2)*B1315</f>
        <v/>
      </c>
      <c r="T1315">
        <f>S1315*D1315</f>
        <v/>
      </c>
      <c r="U1315">
        <f>S1315*F1315*H1315</f>
        <v/>
      </c>
      <c r="V1315">
        <f>S1315*F1315*(H1315-1)</f>
        <v/>
      </c>
      <c r="W1315">
        <f>U1315*J1315</f>
        <v/>
      </c>
      <c r="X1315">
        <f>T1315+W1315</f>
        <v/>
      </c>
      <c r="Y1315">
        <f>(T1315*E1315+W1315*L1315)*(1-R1315-'d_고정'!$B$13)</f>
        <v/>
      </c>
      <c r="Z1315">
        <f>(U1315*N1315*Q1315+'d_고정'!$B$3*('6_기대효과'!$H$7/8)*Q1315*'d_고정'!$B$10*P1315*('6_기대효과'!$K$7/'d_고정'!$B$9))*(1-R1315)</f>
        <v/>
      </c>
      <c r="AA1315">
        <f>W1315*L1315*(1-R1315-'d_고정'!$B$13)+U1315*MAX(N1315-'d_고정'!$B$10*P1315*('6_기대효과'!$K$7/'d_고정'!$B$9),0)*Q1315*(1-R1315)</f>
        <v/>
      </c>
      <c r="AB1315">
        <f>Y1315+Z1315</f>
        <v/>
      </c>
      <c r="AC1315">
        <f>Y1315/('d_고정'!$B$5*'6_기대효과'!$H$7/8)/'d_고정'!$B$6</f>
        <v/>
      </c>
      <c r="AD1315">
        <f>Y1315/('d_고정'!$B$8*'6_기대효과'!$H$7/8)</f>
        <v/>
      </c>
    </row>
    <row r="1316">
      <c r="A1316">
        <f>RAND()</f>
        <v/>
      </c>
      <c r="B1316">
        <f>IF('d_시나리오'!$J$2='d_시나리오'!$H$2,'d_시나리오'!$I$2,IF(A1316&lt;('d_시나리오'!$I$2-'d_시나리오'!$H$2)/('d_시나리오'!$J$2-'d_시나리오'!$H$2),'d_시나리오'!$H$2+SQRT(A1316*('d_시나리오'!$J$2-'d_시나리오'!$H$2)*('d_시나리오'!$I$2-'d_시나리오'!$H$2)),'d_시나리오'!$J$2-SQRT((1-A1316)*('d_시나리오'!$J$2-'d_시나리오'!$H$2)*('d_시나리오'!$J$2-'d_시나리오'!$I$2))))</f>
        <v/>
      </c>
      <c r="C1316">
        <f>RAND()</f>
        <v/>
      </c>
      <c r="D1316">
        <f>BETAINV(RAND(),IF(C1316&lt;'d_고정'!$B$26,'d_고정'!$B$23,'d_고정'!$B$16)+1,'d_고정'!$B$17-IF(C1316&lt;'d_고정'!$B$26,'d_고정'!$B$23,'d_고정'!$B$16)+1)*('d_고정'!$B$14+('d_고정'!$B$15-'d_고정'!$B$14)*RAND())</f>
        <v/>
      </c>
      <c r="E1316">
        <f>INDEX('d_분포'!$A$2:$A$28,RANDBETWEEN(1,27))</f>
        <v/>
      </c>
      <c r="F1316">
        <f>INDEX('d_분포'!$C$2:$C$5,RANDBETWEEN(1,4))*(0.9+0.2*RAND())</f>
        <v/>
      </c>
      <c r="G1316">
        <f>RAND()</f>
        <v/>
      </c>
      <c r="H1316">
        <f>(F1316+(1-F1316)*('d_고정'!$B$22*BETAINV(RAND(),IF(G1316&lt;'d_고정'!$B$26,'d_고정'!$B$25,'d_고정'!$B$20)+1,'d_고정'!$B$21-IF(G1316&lt;'d_고정'!$B$26,'d_고정'!$B$25,'d_고정'!$B$20)+1)+(1-'d_고정'!$B$22)*BETAINV(RAND(),IF(G1316&lt;'d_고정'!$B$26,'d_고정'!$B$24,'d_고정'!$B$18)+1,'d_고정'!$B$19-IF(G1316&lt;'d_고정'!$B$26,'d_고정'!$B$24,'d_고정'!$B$18)+1))*('d_고정'!$B$14+('d_고정'!$B$15-'d_고정'!$B$14)*RAND()))/F1316</f>
        <v/>
      </c>
      <c r="I1316">
        <f>RAND()</f>
        <v/>
      </c>
      <c r="J1316">
        <f>IF('d_시나리오'!$J$3='d_시나리오'!$H$3,'d_시나리오'!$I$3,IF(I1316&lt;('d_시나리오'!$I$3-'d_시나리오'!$H$3)/('d_시나리오'!$J$3-'d_시나리오'!$H$3),'d_시나리오'!$H$3+SQRT(I1316*('d_시나리오'!$J$3-'d_시나리오'!$H$3)*('d_시나리오'!$I$3-'d_시나리오'!$H$3)),'d_시나리오'!$J$3-SQRT((1-I1316)*('d_시나리오'!$J$3-'d_시나리오'!$H$3)*('d_시나리오'!$J$3-'d_시나리오'!$I$3))))</f>
        <v/>
      </c>
      <c r="K1316">
        <f>RAND()</f>
        <v/>
      </c>
      <c r="L1316">
        <f>IF('d_시나리오'!$J$4='d_시나리오'!$H$4,'d_시나리오'!$I$4,IF(K1316&lt;('d_시나리오'!$I$4-'d_시나리오'!$H$4)/('d_시나리오'!$J$4-'d_시나리오'!$H$4),'d_시나리오'!$H$4+SQRT(K1316*('d_시나리오'!$J$4-'d_시나리오'!$H$4)*('d_시나리오'!$I$4-'d_시나리오'!$H$4)),'d_시나리오'!$J$4-SQRT((1-K1316)*('d_시나리오'!$J$4-'d_시나리오'!$H$4)*('d_시나리오'!$J$4-'d_시나리오'!$I$4))))</f>
        <v/>
      </c>
      <c r="M1316">
        <f>RAND()</f>
        <v/>
      </c>
      <c r="N1316">
        <f>IF('d_시나리오'!$J$5='d_시나리오'!$H$5,'d_시나리오'!$I$5,IF(M1316&lt;('d_시나리오'!$I$5-'d_시나리오'!$H$5)/('d_시나리오'!$J$5-'d_시나리오'!$H$5),'d_시나리오'!$H$5+SQRT(M1316*('d_시나리오'!$J$5-'d_시나리오'!$H$5)*('d_시나리오'!$I$5-'d_시나리오'!$H$5)),'d_시나리오'!$J$5-SQRT((1-M1316)*('d_시나리오'!$J$5-'d_시나리오'!$H$5)*('d_시나리오'!$J$5-'d_시나리오'!$I$5))))</f>
        <v/>
      </c>
      <c r="O1316">
        <f>RAND()</f>
        <v/>
      </c>
      <c r="P1316">
        <f>IF('d_시나리오'!$J$6='d_시나리오'!$H$6,'d_시나리오'!$I$6,IF(O1316&lt;('d_시나리오'!$I$6-'d_시나리오'!$H$6)/('d_시나리오'!$J$6-'d_시나리오'!$H$6),'d_시나리오'!$H$6+SQRT(O1316*('d_시나리오'!$J$6-'d_시나리오'!$H$6)*('d_시나리오'!$I$6-'d_시나리오'!$H$6)),'d_시나리오'!$J$6-SQRT((1-O1316)*('d_시나리오'!$J$6-'d_시나리오'!$H$6)*('d_시나리오'!$J$6-'d_시나리오'!$I$6))))</f>
        <v/>
      </c>
      <c r="Q1316">
        <f>INDEX('d_분포'!$B$2:$B$57,RANDBETWEEN(1,56))</f>
        <v/>
      </c>
      <c r="R1316">
        <f>BETAINV(RAND(),5,5)</f>
        <v/>
      </c>
      <c r="S1316">
        <f>'d_고정'!$B$1*'6_기대효과'!$H$7*('d_시나리오'!$I$7/'d_고정'!$B$2)*B1316</f>
        <v/>
      </c>
      <c r="T1316">
        <f>S1316*D1316</f>
        <v/>
      </c>
      <c r="U1316">
        <f>S1316*F1316*H1316</f>
        <v/>
      </c>
      <c r="V1316">
        <f>S1316*F1316*(H1316-1)</f>
        <v/>
      </c>
      <c r="W1316">
        <f>U1316*J1316</f>
        <v/>
      </c>
      <c r="X1316">
        <f>T1316+W1316</f>
        <v/>
      </c>
      <c r="Y1316">
        <f>(T1316*E1316+W1316*L1316)*(1-R1316-'d_고정'!$B$13)</f>
        <v/>
      </c>
      <c r="Z1316">
        <f>(U1316*N1316*Q1316+'d_고정'!$B$3*('6_기대효과'!$H$7/8)*Q1316*'d_고정'!$B$10*P1316*('6_기대효과'!$K$7/'d_고정'!$B$9))*(1-R1316)</f>
        <v/>
      </c>
      <c r="AA1316">
        <f>W1316*L1316*(1-R1316-'d_고정'!$B$13)+U1316*MAX(N1316-'d_고정'!$B$10*P1316*('6_기대효과'!$K$7/'d_고정'!$B$9),0)*Q1316*(1-R1316)</f>
        <v/>
      </c>
      <c r="AB1316">
        <f>Y1316+Z1316</f>
        <v/>
      </c>
      <c r="AC1316">
        <f>Y1316/('d_고정'!$B$5*'6_기대효과'!$H$7/8)/'d_고정'!$B$6</f>
        <v/>
      </c>
      <c r="AD1316">
        <f>Y1316/('d_고정'!$B$8*'6_기대효과'!$H$7/8)</f>
        <v/>
      </c>
    </row>
    <row r="1317">
      <c r="A1317">
        <f>RAND()</f>
        <v/>
      </c>
      <c r="B1317">
        <f>IF('d_시나리오'!$J$2='d_시나리오'!$H$2,'d_시나리오'!$I$2,IF(A1317&lt;('d_시나리오'!$I$2-'d_시나리오'!$H$2)/('d_시나리오'!$J$2-'d_시나리오'!$H$2),'d_시나리오'!$H$2+SQRT(A1317*('d_시나리오'!$J$2-'d_시나리오'!$H$2)*('d_시나리오'!$I$2-'d_시나리오'!$H$2)),'d_시나리오'!$J$2-SQRT((1-A1317)*('d_시나리오'!$J$2-'d_시나리오'!$H$2)*('d_시나리오'!$J$2-'d_시나리오'!$I$2))))</f>
        <v/>
      </c>
      <c r="C1317">
        <f>RAND()</f>
        <v/>
      </c>
      <c r="D1317">
        <f>BETAINV(RAND(),IF(C1317&lt;'d_고정'!$B$26,'d_고정'!$B$23,'d_고정'!$B$16)+1,'d_고정'!$B$17-IF(C1317&lt;'d_고정'!$B$26,'d_고정'!$B$23,'d_고정'!$B$16)+1)*('d_고정'!$B$14+('d_고정'!$B$15-'d_고정'!$B$14)*RAND())</f>
        <v/>
      </c>
      <c r="E1317">
        <f>INDEX('d_분포'!$A$2:$A$28,RANDBETWEEN(1,27))</f>
        <v/>
      </c>
      <c r="F1317">
        <f>INDEX('d_분포'!$C$2:$C$5,RANDBETWEEN(1,4))*(0.9+0.2*RAND())</f>
        <v/>
      </c>
      <c r="G1317">
        <f>RAND()</f>
        <v/>
      </c>
      <c r="H1317">
        <f>(F1317+(1-F1317)*('d_고정'!$B$22*BETAINV(RAND(),IF(G1317&lt;'d_고정'!$B$26,'d_고정'!$B$25,'d_고정'!$B$20)+1,'d_고정'!$B$21-IF(G1317&lt;'d_고정'!$B$26,'d_고정'!$B$25,'d_고정'!$B$20)+1)+(1-'d_고정'!$B$22)*BETAINV(RAND(),IF(G1317&lt;'d_고정'!$B$26,'d_고정'!$B$24,'d_고정'!$B$18)+1,'d_고정'!$B$19-IF(G1317&lt;'d_고정'!$B$26,'d_고정'!$B$24,'d_고정'!$B$18)+1))*('d_고정'!$B$14+('d_고정'!$B$15-'d_고정'!$B$14)*RAND()))/F1317</f>
        <v/>
      </c>
      <c r="I1317">
        <f>RAND()</f>
        <v/>
      </c>
      <c r="J1317">
        <f>IF('d_시나리오'!$J$3='d_시나리오'!$H$3,'d_시나리오'!$I$3,IF(I1317&lt;('d_시나리오'!$I$3-'d_시나리오'!$H$3)/('d_시나리오'!$J$3-'d_시나리오'!$H$3),'d_시나리오'!$H$3+SQRT(I1317*('d_시나리오'!$J$3-'d_시나리오'!$H$3)*('d_시나리오'!$I$3-'d_시나리오'!$H$3)),'d_시나리오'!$J$3-SQRT((1-I1317)*('d_시나리오'!$J$3-'d_시나리오'!$H$3)*('d_시나리오'!$J$3-'d_시나리오'!$I$3))))</f>
        <v/>
      </c>
      <c r="K1317">
        <f>RAND()</f>
        <v/>
      </c>
      <c r="L1317">
        <f>IF('d_시나리오'!$J$4='d_시나리오'!$H$4,'d_시나리오'!$I$4,IF(K1317&lt;('d_시나리오'!$I$4-'d_시나리오'!$H$4)/('d_시나리오'!$J$4-'d_시나리오'!$H$4),'d_시나리오'!$H$4+SQRT(K1317*('d_시나리오'!$J$4-'d_시나리오'!$H$4)*('d_시나리오'!$I$4-'d_시나리오'!$H$4)),'d_시나리오'!$J$4-SQRT((1-K1317)*('d_시나리오'!$J$4-'d_시나리오'!$H$4)*('d_시나리오'!$J$4-'d_시나리오'!$I$4))))</f>
        <v/>
      </c>
      <c r="M1317">
        <f>RAND()</f>
        <v/>
      </c>
      <c r="N1317">
        <f>IF('d_시나리오'!$J$5='d_시나리오'!$H$5,'d_시나리오'!$I$5,IF(M1317&lt;('d_시나리오'!$I$5-'d_시나리오'!$H$5)/('d_시나리오'!$J$5-'d_시나리오'!$H$5),'d_시나리오'!$H$5+SQRT(M1317*('d_시나리오'!$J$5-'d_시나리오'!$H$5)*('d_시나리오'!$I$5-'d_시나리오'!$H$5)),'d_시나리오'!$J$5-SQRT((1-M1317)*('d_시나리오'!$J$5-'d_시나리오'!$H$5)*('d_시나리오'!$J$5-'d_시나리오'!$I$5))))</f>
        <v/>
      </c>
      <c r="O1317">
        <f>RAND()</f>
        <v/>
      </c>
      <c r="P1317">
        <f>IF('d_시나리오'!$J$6='d_시나리오'!$H$6,'d_시나리오'!$I$6,IF(O1317&lt;('d_시나리오'!$I$6-'d_시나리오'!$H$6)/('d_시나리오'!$J$6-'d_시나리오'!$H$6),'d_시나리오'!$H$6+SQRT(O1317*('d_시나리오'!$J$6-'d_시나리오'!$H$6)*('d_시나리오'!$I$6-'d_시나리오'!$H$6)),'d_시나리오'!$J$6-SQRT((1-O1317)*('d_시나리오'!$J$6-'d_시나리오'!$H$6)*('d_시나리오'!$J$6-'d_시나리오'!$I$6))))</f>
        <v/>
      </c>
      <c r="Q1317">
        <f>INDEX('d_분포'!$B$2:$B$57,RANDBETWEEN(1,56))</f>
        <v/>
      </c>
      <c r="R1317">
        <f>BETAINV(RAND(),5,5)</f>
        <v/>
      </c>
      <c r="S1317">
        <f>'d_고정'!$B$1*'6_기대효과'!$H$7*('d_시나리오'!$I$7/'d_고정'!$B$2)*B1317</f>
        <v/>
      </c>
      <c r="T1317">
        <f>S1317*D1317</f>
        <v/>
      </c>
      <c r="U1317">
        <f>S1317*F1317*H1317</f>
        <v/>
      </c>
      <c r="V1317">
        <f>S1317*F1317*(H1317-1)</f>
        <v/>
      </c>
      <c r="W1317">
        <f>U1317*J1317</f>
        <v/>
      </c>
      <c r="X1317">
        <f>T1317+W1317</f>
        <v/>
      </c>
      <c r="Y1317">
        <f>(T1317*E1317+W1317*L1317)*(1-R1317-'d_고정'!$B$13)</f>
        <v/>
      </c>
      <c r="Z1317">
        <f>(U1317*N1317*Q1317+'d_고정'!$B$3*('6_기대효과'!$H$7/8)*Q1317*'d_고정'!$B$10*P1317*('6_기대효과'!$K$7/'d_고정'!$B$9))*(1-R1317)</f>
        <v/>
      </c>
      <c r="AA1317">
        <f>W1317*L1317*(1-R1317-'d_고정'!$B$13)+U1317*MAX(N1317-'d_고정'!$B$10*P1317*('6_기대효과'!$K$7/'d_고정'!$B$9),0)*Q1317*(1-R1317)</f>
        <v/>
      </c>
      <c r="AB1317">
        <f>Y1317+Z1317</f>
        <v/>
      </c>
      <c r="AC1317">
        <f>Y1317/('d_고정'!$B$5*'6_기대효과'!$H$7/8)/'d_고정'!$B$6</f>
        <v/>
      </c>
      <c r="AD1317">
        <f>Y1317/('d_고정'!$B$8*'6_기대효과'!$H$7/8)</f>
        <v/>
      </c>
    </row>
    <row r="1318">
      <c r="A1318">
        <f>RAND()</f>
        <v/>
      </c>
      <c r="B1318">
        <f>IF('d_시나리오'!$J$2='d_시나리오'!$H$2,'d_시나리오'!$I$2,IF(A1318&lt;('d_시나리오'!$I$2-'d_시나리오'!$H$2)/('d_시나리오'!$J$2-'d_시나리오'!$H$2),'d_시나리오'!$H$2+SQRT(A1318*('d_시나리오'!$J$2-'d_시나리오'!$H$2)*('d_시나리오'!$I$2-'d_시나리오'!$H$2)),'d_시나리오'!$J$2-SQRT((1-A1318)*('d_시나리오'!$J$2-'d_시나리오'!$H$2)*('d_시나리오'!$J$2-'d_시나리오'!$I$2))))</f>
        <v/>
      </c>
      <c r="C1318">
        <f>RAND()</f>
        <v/>
      </c>
      <c r="D1318">
        <f>BETAINV(RAND(),IF(C1318&lt;'d_고정'!$B$26,'d_고정'!$B$23,'d_고정'!$B$16)+1,'d_고정'!$B$17-IF(C1318&lt;'d_고정'!$B$26,'d_고정'!$B$23,'d_고정'!$B$16)+1)*('d_고정'!$B$14+('d_고정'!$B$15-'d_고정'!$B$14)*RAND())</f>
        <v/>
      </c>
      <c r="E1318">
        <f>INDEX('d_분포'!$A$2:$A$28,RANDBETWEEN(1,27))</f>
        <v/>
      </c>
      <c r="F1318">
        <f>INDEX('d_분포'!$C$2:$C$5,RANDBETWEEN(1,4))*(0.9+0.2*RAND())</f>
        <v/>
      </c>
      <c r="G1318">
        <f>RAND()</f>
        <v/>
      </c>
      <c r="H1318">
        <f>(F1318+(1-F1318)*('d_고정'!$B$22*BETAINV(RAND(),IF(G1318&lt;'d_고정'!$B$26,'d_고정'!$B$25,'d_고정'!$B$20)+1,'d_고정'!$B$21-IF(G1318&lt;'d_고정'!$B$26,'d_고정'!$B$25,'d_고정'!$B$20)+1)+(1-'d_고정'!$B$22)*BETAINV(RAND(),IF(G1318&lt;'d_고정'!$B$26,'d_고정'!$B$24,'d_고정'!$B$18)+1,'d_고정'!$B$19-IF(G1318&lt;'d_고정'!$B$26,'d_고정'!$B$24,'d_고정'!$B$18)+1))*('d_고정'!$B$14+('d_고정'!$B$15-'d_고정'!$B$14)*RAND()))/F1318</f>
        <v/>
      </c>
      <c r="I1318">
        <f>RAND()</f>
        <v/>
      </c>
      <c r="J1318">
        <f>IF('d_시나리오'!$J$3='d_시나리오'!$H$3,'d_시나리오'!$I$3,IF(I1318&lt;('d_시나리오'!$I$3-'d_시나리오'!$H$3)/('d_시나리오'!$J$3-'d_시나리오'!$H$3),'d_시나리오'!$H$3+SQRT(I1318*('d_시나리오'!$J$3-'d_시나리오'!$H$3)*('d_시나리오'!$I$3-'d_시나리오'!$H$3)),'d_시나리오'!$J$3-SQRT((1-I1318)*('d_시나리오'!$J$3-'d_시나리오'!$H$3)*('d_시나리오'!$J$3-'d_시나리오'!$I$3))))</f>
        <v/>
      </c>
      <c r="K1318">
        <f>RAND()</f>
        <v/>
      </c>
      <c r="L1318">
        <f>IF('d_시나리오'!$J$4='d_시나리오'!$H$4,'d_시나리오'!$I$4,IF(K1318&lt;('d_시나리오'!$I$4-'d_시나리오'!$H$4)/('d_시나리오'!$J$4-'d_시나리오'!$H$4),'d_시나리오'!$H$4+SQRT(K1318*('d_시나리오'!$J$4-'d_시나리오'!$H$4)*('d_시나리오'!$I$4-'d_시나리오'!$H$4)),'d_시나리오'!$J$4-SQRT((1-K1318)*('d_시나리오'!$J$4-'d_시나리오'!$H$4)*('d_시나리오'!$J$4-'d_시나리오'!$I$4))))</f>
        <v/>
      </c>
      <c r="M1318">
        <f>RAND()</f>
        <v/>
      </c>
      <c r="N1318">
        <f>IF('d_시나리오'!$J$5='d_시나리오'!$H$5,'d_시나리오'!$I$5,IF(M1318&lt;('d_시나리오'!$I$5-'d_시나리오'!$H$5)/('d_시나리오'!$J$5-'d_시나리오'!$H$5),'d_시나리오'!$H$5+SQRT(M1318*('d_시나리오'!$J$5-'d_시나리오'!$H$5)*('d_시나리오'!$I$5-'d_시나리오'!$H$5)),'d_시나리오'!$J$5-SQRT((1-M1318)*('d_시나리오'!$J$5-'d_시나리오'!$H$5)*('d_시나리오'!$J$5-'d_시나리오'!$I$5))))</f>
        <v/>
      </c>
      <c r="O1318">
        <f>RAND()</f>
        <v/>
      </c>
      <c r="P1318">
        <f>IF('d_시나리오'!$J$6='d_시나리오'!$H$6,'d_시나리오'!$I$6,IF(O1318&lt;('d_시나리오'!$I$6-'d_시나리오'!$H$6)/('d_시나리오'!$J$6-'d_시나리오'!$H$6),'d_시나리오'!$H$6+SQRT(O1318*('d_시나리오'!$J$6-'d_시나리오'!$H$6)*('d_시나리오'!$I$6-'d_시나리오'!$H$6)),'d_시나리오'!$J$6-SQRT((1-O1318)*('d_시나리오'!$J$6-'d_시나리오'!$H$6)*('d_시나리오'!$J$6-'d_시나리오'!$I$6))))</f>
        <v/>
      </c>
      <c r="Q1318">
        <f>INDEX('d_분포'!$B$2:$B$57,RANDBETWEEN(1,56))</f>
        <v/>
      </c>
      <c r="R1318">
        <f>BETAINV(RAND(),5,5)</f>
        <v/>
      </c>
      <c r="S1318">
        <f>'d_고정'!$B$1*'6_기대효과'!$H$7*('d_시나리오'!$I$7/'d_고정'!$B$2)*B1318</f>
        <v/>
      </c>
      <c r="T1318">
        <f>S1318*D1318</f>
        <v/>
      </c>
      <c r="U1318">
        <f>S1318*F1318*H1318</f>
        <v/>
      </c>
      <c r="V1318">
        <f>S1318*F1318*(H1318-1)</f>
        <v/>
      </c>
      <c r="W1318">
        <f>U1318*J1318</f>
        <v/>
      </c>
      <c r="X1318">
        <f>T1318+W1318</f>
        <v/>
      </c>
      <c r="Y1318">
        <f>(T1318*E1318+W1318*L1318)*(1-R1318-'d_고정'!$B$13)</f>
        <v/>
      </c>
      <c r="Z1318">
        <f>(U1318*N1318*Q1318+'d_고정'!$B$3*('6_기대효과'!$H$7/8)*Q1318*'d_고정'!$B$10*P1318*('6_기대효과'!$K$7/'d_고정'!$B$9))*(1-R1318)</f>
        <v/>
      </c>
      <c r="AA1318">
        <f>W1318*L1318*(1-R1318-'d_고정'!$B$13)+U1318*MAX(N1318-'d_고정'!$B$10*P1318*('6_기대효과'!$K$7/'d_고정'!$B$9),0)*Q1318*(1-R1318)</f>
        <v/>
      </c>
      <c r="AB1318">
        <f>Y1318+Z1318</f>
        <v/>
      </c>
      <c r="AC1318">
        <f>Y1318/('d_고정'!$B$5*'6_기대효과'!$H$7/8)/'d_고정'!$B$6</f>
        <v/>
      </c>
      <c r="AD1318">
        <f>Y1318/('d_고정'!$B$8*'6_기대효과'!$H$7/8)</f>
        <v/>
      </c>
    </row>
    <row r="1319">
      <c r="A1319">
        <f>RAND()</f>
        <v/>
      </c>
      <c r="B1319">
        <f>IF('d_시나리오'!$J$2='d_시나리오'!$H$2,'d_시나리오'!$I$2,IF(A1319&lt;('d_시나리오'!$I$2-'d_시나리오'!$H$2)/('d_시나리오'!$J$2-'d_시나리오'!$H$2),'d_시나리오'!$H$2+SQRT(A1319*('d_시나리오'!$J$2-'d_시나리오'!$H$2)*('d_시나리오'!$I$2-'d_시나리오'!$H$2)),'d_시나리오'!$J$2-SQRT((1-A1319)*('d_시나리오'!$J$2-'d_시나리오'!$H$2)*('d_시나리오'!$J$2-'d_시나리오'!$I$2))))</f>
        <v/>
      </c>
      <c r="C1319">
        <f>RAND()</f>
        <v/>
      </c>
      <c r="D1319">
        <f>BETAINV(RAND(),IF(C1319&lt;'d_고정'!$B$26,'d_고정'!$B$23,'d_고정'!$B$16)+1,'d_고정'!$B$17-IF(C1319&lt;'d_고정'!$B$26,'d_고정'!$B$23,'d_고정'!$B$16)+1)*('d_고정'!$B$14+('d_고정'!$B$15-'d_고정'!$B$14)*RAND())</f>
        <v/>
      </c>
      <c r="E1319">
        <f>INDEX('d_분포'!$A$2:$A$28,RANDBETWEEN(1,27))</f>
        <v/>
      </c>
      <c r="F1319">
        <f>INDEX('d_분포'!$C$2:$C$5,RANDBETWEEN(1,4))*(0.9+0.2*RAND())</f>
        <v/>
      </c>
      <c r="G1319">
        <f>RAND()</f>
        <v/>
      </c>
      <c r="H1319">
        <f>(F1319+(1-F1319)*('d_고정'!$B$22*BETAINV(RAND(),IF(G1319&lt;'d_고정'!$B$26,'d_고정'!$B$25,'d_고정'!$B$20)+1,'d_고정'!$B$21-IF(G1319&lt;'d_고정'!$B$26,'d_고정'!$B$25,'d_고정'!$B$20)+1)+(1-'d_고정'!$B$22)*BETAINV(RAND(),IF(G1319&lt;'d_고정'!$B$26,'d_고정'!$B$24,'d_고정'!$B$18)+1,'d_고정'!$B$19-IF(G1319&lt;'d_고정'!$B$26,'d_고정'!$B$24,'d_고정'!$B$18)+1))*('d_고정'!$B$14+('d_고정'!$B$15-'d_고정'!$B$14)*RAND()))/F1319</f>
        <v/>
      </c>
      <c r="I1319">
        <f>RAND()</f>
        <v/>
      </c>
      <c r="J1319">
        <f>IF('d_시나리오'!$J$3='d_시나리오'!$H$3,'d_시나리오'!$I$3,IF(I1319&lt;('d_시나리오'!$I$3-'d_시나리오'!$H$3)/('d_시나리오'!$J$3-'d_시나리오'!$H$3),'d_시나리오'!$H$3+SQRT(I1319*('d_시나리오'!$J$3-'d_시나리오'!$H$3)*('d_시나리오'!$I$3-'d_시나리오'!$H$3)),'d_시나리오'!$J$3-SQRT((1-I1319)*('d_시나리오'!$J$3-'d_시나리오'!$H$3)*('d_시나리오'!$J$3-'d_시나리오'!$I$3))))</f>
        <v/>
      </c>
      <c r="K1319">
        <f>RAND()</f>
        <v/>
      </c>
      <c r="L1319">
        <f>IF('d_시나리오'!$J$4='d_시나리오'!$H$4,'d_시나리오'!$I$4,IF(K1319&lt;('d_시나리오'!$I$4-'d_시나리오'!$H$4)/('d_시나리오'!$J$4-'d_시나리오'!$H$4),'d_시나리오'!$H$4+SQRT(K1319*('d_시나리오'!$J$4-'d_시나리오'!$H$4)*('d_시나리오'!$I$4-'d_시나리오'!$H$4)),'d_시나리오'!$J$4-SQRT((1-K1319)*('d_시나리오'!$J$4-'d_시나리오'!$H$4)*('d_시나리오'!$J$4-'d_시나리오'!$I$4))))</f>
        <v/>
      </c>
      <c r="M1319">
        <f>RAND()</f>
        <v/>
      </c>
      <c r="N1319">
        <f>IF('d_시나리오'!$J$5='d_시나리오'!$H$5,'d_시나리오'!$I$5,IF(M1319&lt;('d_시나리오'!$I$5-'d_시나리오'!$H$5)/('d_시나리오'!$J$5-'d_시나리오'!$H$5),'d_시나리오'!$H$5+SQRT(M1319*('d_시나리오'!$J$5-'d_시나리오'!$H$5)*('d_시나리오'!$I$5-'d_시나리오'!$H$5)),'d_시나리오'!$J$5-SQRT((1-M1319)*('d_시나리오'!$J$5-'d_시나리오'!$H$5)*('d_시나리오'!$J$5-'d_시나리오'!$I$5))))</f>
        <v/>
      </c>
      <c r="O1319">
        <f>RAND()</f>
        <v/>
      </c>
      <c r="P1319">
        <f>IF('d_시나리오'!$J$6='d_시나리오'!$H$6,'d_시나리오'!$I$6,IF(O1319&lt;('d_시나리오'!$I$6-'d_시나리오'!$H$6)/('d_시나리오'!$J$6-'d_시나리오'!$H$6),'d_시나리오'!$H$6+SQRT(O1319*('d_시나리오'!$J$6-'d_시나리오'!$H$6)*('d_시나리오'!$I$6-'d_시나리오'!$H$6)),'d_시나리오'!$J$6-SQRT((1-O1319)*('d_시나리오'!$J$6-'d_시나리오'!$H$6)*('d_시나리오'!$J$6-'d_시나리오'!$I$6))))</f>
        <v/>
      </c>
      <c r="Q1319">
        <f>INDEX('d_분포'!$B$2:$B$57,RANDBETWEEN(1,56))</f>
        <v/>
      </c>
      <c r="R1319">
        <f>BETAINV(RAND(),5,5)</f>
        <v/>
      </c>
      <c r="S1319">
        <f>'d_고정'!$B$1*'6_기대효과'!$H$7*('d_시나리오'!$I$7/'d_고정'!$B$2)*B1319</f>
        <v/>
      </c>
      <c r="T1319">
        <f>S1319*D1319</f>
        <v/>
      </c>
      <c r="U1319">
        <f>S1319*F1319*H1319</f>
        <v/>
      </c>
      <c r="V1319">
        <f>S1319*F1319*(H1319-1)</f>
        <v/>
      </c>
      <c r="W1319">
        <f>U1319*J1319</f>
        <v/>
      </c>
      <c r="X1319">
        <f>T1319+W1319</f>
        <v/>
      </c>
      <c r="Y1319">
        <f>(T1319*E1319+W1319*L1319)*(1-R1319-'d_고정'!$B$13)</f>
        <v/>
      </c>
      <c r="Z1319">
        <f>(U1319*N1319*Q1319+'d_고정'!$B$3*('6_기대효과'!$H$7/8)*Q1319*'d_고정'!$B$10*P1319*('6_기대효과'!$K$7/'d_고정'!$B$9))*(1-R1319)</f>
        <v/>
      </c>
      <c r="AA1319">
        <f>W1319*L1319*(1-R1319-'d_고정'!$B$13)+U1319*MAX(N1319-'d_고정'!$B$10*P1319*('6_기대효과'!$K$7/'d_고정'!$B$9),0)*Q1319*(1-R1319)</f>
        <v/>
      </c>
      <c r="AB1319">
        <f>Y1319+Z1319</f>
        <v/>
      </c>
      <c r="AC1319">
        <f>Y1319/('d_고정'!$B$5*'6_기대효과'!$H$7/8)/'d_고정'!$B$6</f>
        <v/>
      </c>
      <c r="AD1319">
        <f>Y1319/('d_고정'!$B$8*'6_기대효과'!$H$7/8)</f>
        <v/>
      </c>
    </row>
    <row r="1320">
      <c r="A1320">
        <f>RAND()</f>
        <v/>
      </c>
      <c r="B1320">
        <f>IF('d_시나리오'!$J$2='d_시나리오'!$H$2,'d_시나리오'!$I$2,IF(A1320&lt;('d_시나리오'!$I$2-'d_시나리오'!$H$2)/('d_시나리오'!$J$2-'d_시나리오'!$H$2),'d_시나리오'!$H$2+SQRT(A1320*('d_시나리오'!$J$2-'d_시나리오'!$H$2)*('d_시나리오'!$I$2-'d_시나리오'!$H$2)),'d_시나리오'!$J$2-SQRT((1-A1320)*('d_시나리오'!$J$2-'d_시나리오'!$H$2)*('d_시나리오'!$J$2-'d_시나리오'!$I$2))))</f>
        <v/>
      </c>
      <c r="C1320">
        <f>RAND()</f>
        <v/>
      </c>
      <c r="D1320">
        <f>BETAINV(RAND(),IF(C1320&lt;'d_고정'!$B$26,'d_고정'!$B$23,'d_고정'!$B$16)+1,'d_고정'!$B$17-IF(C1320&lt;'d_고정'!$B$26,'d_고정'!$B$23,'d_고정'!$B$16)+1)*('d_고정'!$B$14+('d_고정'!$B$15-'d_고정'!$B$14)*RAND())</f>
        <v/>
      </c>
      <c r="E1320">
        <f>INDEX('d_분포'!$A$2:$A$28,RANDBETWEEN(1,27))</f>
        <v/>
      </c>
      <c r="F1320">
        <f>INDEX('d_분포'!$C$2:$C$5,RANDBETWEEN(1,4))*(0.9+0.2*RAND())</f>
        <v/>
      </c>
      <c r="G1320">
        <f>RAND()</f>
        <v/>
      </c>
      <c r="H1320">
        <f>(F1320+(1-F1320)*('d_고정'!$B$22*BETAINV(RAND(),IF(G1320&lt;'d_고정'!$B$26,'d_고정'!$B$25,'d_고정'!$B$20)+1,'d_고정'!$B$21-IF(G1320&lt;'d_고정'!$B$26,'d_고정'!$B$25,'d_고정'!$B$20)+1)+(1-'d_고정'!$B$22)*BETAINV(RAND(),IF(G1320&lt;'d_고정'!$B$26,'d_고정'!$B$24,'d_고정'!$B$18)+1,'d_고정'!$B$19-IF(G1320&lt;'d_고정'!$B$26,'d_고정'!$B$24,'d_고정'!$B$18)+1))*('d_고정'!$B$14+('d_고정'!$B$15-'d_고정'!$B$14)*RAND()))/F1320</f>
        <v/>
      </c>
      <c r="I1320">
        <f>RAND()</f>
        <v/>
      </c>
      <c r="J1320">
        <f>IF('d_시나리오'!$J$3='d_시나리오'!$H$3,'d_시나리오'!$I$3,IF(I1320&lt;('d_시나리오'!$I$3-'d_시나리오'!$H$3)/('d_시나리오'!$J$3-'d_시나리오'!$H$3),'d_시나리오'!$H$3+SQRT(I1320*('d_시나리오'!$J$3-'d_시나리오'!$H$3)*('d_시나리오'!$I$3-'d_시나리오'!$H$3)),'d_시나리오'!$J$3-SQRT((1-I1320)*('d_시나리오'!$J$3-'d_시나리오'!$H$3)*('d_시나리오'!$J$3-'d_시나리오'!$I$3))))</f>
        <v/>
      </c>
      <c r="K1320">
        <f>RAND()</f>
        <v/>
      </c>
      <c r="L1320">
        <f>IF('d_시나리오'!$J$4='d_시나리오'!$H$4,'d_시나리오'!$I$4,IF(K1320&lt;('d_시나리오'!$I$4-'d_시나리오'!$H$4)/('d_시나리오'!$J$4-'d_시나리오'!$H$4),'d_시나리오'!$H$4+SQRT(K1320*('d_시나리오'!$J$4-'d_시나리오'!$H$4)*('d_시나리오'!$I$4-'d_시나리오'!$H$4)),'d_시나리오'!$J$4-SQRT((1-K1320)*('d_시나리오'!$J$4-'d_시나리오'!$H$4)*('d_시나리오'!$J$4-'d_시나리오'!$I$4))))</f>
        <v/>
      </c>
      <c r="M1320">
        <f>RAND()</f>
        <v/>
      </c>
      <c r="N1320">
        <f>IF('d_시나리오'!$J$5='d_시나리오'!$H$5,'d_시나리오'!$I$5,IF(M1320&lt;('d_시나리오'!$I$5-'d_시나리오'!$H$5)/('d_시나리오'!$J$5-'d_시나리오'!$H$5),'d_시나리오'!$H$5+SQRT(M1320*('d_시나리오'!$J$5-'d_시나리오'!$H$5)*('d_시나리오'!$I$5-'d_시나리오'!$H$5)),'d_시나리오'!$J$5-SQRT((1-M1320)*('d_시나리오'!$J$5-'d_시나리오'!$H$5)*('d_시나리오'!$J$5-'d_시나리오'!$I$5))))</f>
        <v/>
      </c>
      <c r="O1320">
        <f>RAND()</f>
        <v/>
      </c>
      <c r="P1320">
        <f>IF('d_시나리오'!$J$6='d_시나리오'!$H$6,'d_시나리오'!$I$6,IF(O1320&lt;('d_시나리오'!$I$6-'d_시나리오'!$H$6)/('d_시나리오'!$J$6-'d_시나리오'!$H$6),'d_시나리오'!$H$6+SQRT(O1320*('d_시나리오'!$J$6-'d_시나리오'!$H$6)*('d_시나리오'!$I$6-'d_시나리오'!$H$6)),'d_시나리오'!$J$6-SQRT((1-O1320)*('d_시나리오'!$J$6-'d_시나리오'!$H$6)*('d_시나리오'!$J$6-'d_시나리오'!$I$6))))</f>
        <v/>
      </c>
      <c r="Q1320">
        <f>INDEX('d_분포'!$B$2:$B$57,RANDBETWEEN(1,56))</f>
        <v/>
      </c>
      <c r="R1320">
        <f>BETAINV(RAND(),5,5)</f>
        <v/>
      </c>
      <c r="S1320">
        <f>'d_고정'!$B$1*'6_기대효과'!$H$7*('d_시나리오'!$I$7/'d_고정'!$B$2)*B1320</f>
        <v/>
      </c>
      <c r="T1320">
        <f>S1320*D1320</f>
        <v/>
      </c>
      <c r="U1320">
        <f>S1320*F1320*H1320</f>
        <v/>
      </c>
      <c r="V1320">
        <f>S1320*F1320*(H1320-1)</f>
        <v/>
      </c>
      <c r="W1320">
        <f>U1320*J1320</f>
        <v/>
      </c>
      <c r="X1320">
        <f>T1320+W1320</f>
        <v/>
      </c>
      <c r="Y1320">
        <f>(T1320*E1320+W1320*L1320)*(1-R1320-'d_고정'!$B$13)</f>
        <v/>
      </c>
      <c r="Z1320">
        <f>(U1320*N1320*Q1320+'d_고정'!$B$3*('6_기대효과'!$H$7/8)*Q1320*'d_고정'!$B$10*P1320*('6_기대효과'!$K$7/'d_고정'!$B$9))*(1-R1320)</f>
        <v/>
      </c>
      <c r="AA1320">
        <f>W1320*L1320*(1-R1320-'d_고정'!$B$13)+U1320*MAX(N1320-'d_고정'!$B$10*P1320*('6_기대효과'!$K$7/'d_고정'!$B$9),0)*Q1320*(1-R1320)</f>
        <v/>
      </c>
      <c r="AB1320">
        <f>Y1320+Z1320</f>
        <v/>
      </c>
      <c r="AC1320">
        <f>Y1320/('d_고정'!$B$5*'6_기대효과'!$H$7/8)/'d_고정'!$B$6</f>
        <v/>
      </c>
      <c r="AD1320">
        <f>Y1320/('d_고정'!$B$8*'6_기대효과'!$H$7/8)</f>
        <v/>
      </c>
    </row>
    <row r="1321">
      <c r="A1321">
        <f>RAND()</f>
        <v/>
      </c>
      <c r="B1321">
        <f>IF('d_시나리오'!$J$2='d_시나리오'!$H$2,'d_시나리오'!$I$2,IF(A1321&lt;('d_시나리오'!$I$2-'d_시나리오'!$H$2)/('d_시나리오'!$J$2-'d_시나리오'!$H$2),'d_시나리오'!$H$2+SQRT(A1321*('d_시나리오'!$J$2-'d_시나리오'!$H$2)*('d_시나리오'!$I$2-'d_시나리오'!$H$2)),'d_시나리오'!$J$2-SQRT((1-A1321)*('d_시나리오'!$J$2-'d_시나리오'!$H$2)*('d_시나리오'!$J$2-'d_시나리오'!$I$2))))</f>
        <v/>
      </c>
      <c r="C1321">
        <f>RAND()</f>
        <v/>
      </c>
      <c r="D1321">
        <f>BETAINV(RAND(),IF(C1321&lt;'d_고정'!$B$26,'d_고정'!$B$23,'d_고정'!$B$16)+1,'d_고정'!$B$17-IF(C1321&lt;'d_고정'!$B$26,'d_고정'!$B$23,'d_고정'!$B$16)+1)*('d_고정'!$B$14+('d_고정'!$B$15-'d_고정'!$B$14)*RAND())</f>
        <v/>
      </c>
      <c r="E1321">
        <f>INDEX('d_분포'!$A$2:$A$28,RANDBETWEEN(1,27))</f>
        <v/>
      </c>
      <c r="F1321">
        <f>INDEX('d_분포'!$C$2:$C$5,RANDBETWEEN(1,4))*(0.9+0.2*RAND())</f>
        <v/>
      </c>
      <c r="G1321">
        <f>RAND()</f>
        <v/>
      </c>
      <c r="H1321">
        <f>(F1321+(1-F1321)*('d_고정'!$B$22*BETAINV(RAND(),IF(G1321&lt;'d_고정'!$B$26,'d_고정'!$B$25,'d_고정'!$B$20)+1,'d_고정'!$B$21-IF(G1321&lt;'d_고정'!$B$26,'d_고정'!$B$25,'d_고정'!$B$20)+1)+(1-'d_고정'!$B$22)*BETAINV(RAND(),IF(G1321&lt;'d_고정'!$B$26,'d_고정'!$B$24,'d_고정'!$B$18)+1,'d_고정'!$B$19-IF(G1321&lt;'d_고정'!$B$26,'d_고정'!$B$24,'d_고정'!$B$18)+1))*('d_고정'!$B$14+('d_고정'!$B$15-'d_고정'!$B$14)*RAND()))/F1321</f>
        <v/>
      </c>
      <c r="I1321">
        <f>RAND()</f>
        <v/>
      </c>
      <c r="J1321">
        <f>IF('d_시나리오'!$J$3='d_시나리오'!$H$3,'d_시나리오'!$I$3,IF(I1321&lt;('d_시나리오'!$I$3-'d_시나리오'!$H$3)/('d_시나리오'!$J$3-'d_시나리오'!$H$3),'d_시나리오'!$H$3+SQRT(I1321*('d_시나리오'!$J$3-'d_시나리오'!$H$3)*('d_시나리오'!$I$3-'d_시나리오'!$H$3)),'d_시나리오'!$J$3-SQRT((1-I1321)*('d_시나리오'!$J$3-'d_시나리오'!$H$3)*('d_시나리오'!$J$3-'d_시나리오'!$I$3))))</f>
        <v/>
      </c>
      <c r="K1321">
        <f>RAND()</f>
        <v/>
      </c>
      <c r="L1321">
        <f>IF('d_시나리오'!$J$4='d_시나리오'!$H$4,'d_시나리오'!$I$4,IF(K1321&lt;('d_시나리오'!$I$4-'d_시나리오'!$H$4)/('d_시나리오'!$J$4-'d_시나리오'!$H$4),'d_시나리오'!$H$4+SQRT(K1321*('d_시나리오'!$J$4-'d_시나리오'!$H$4)*('d_시나리오'!$I$4-'d_시나리오'!$H$4)),'d_시나리오'!$J$4-SQRT((1-K1321)*('d_시나리오'!$J$4-'d_시나리오'!$H$4)*('d_시나리오'!$J$4-'d_시나리오'!$I$4))))</f>
        <v/>
      </c>
      <c r="M1321">
        <f>RAND()</f>
        <v/>
      </c>
      <c r="N1321">
        <f>IF('d_시나리오'!$J$5='d_시나리오'!$H$5,'d_시나리오'!$I$5,IF(M1321&lt;('d_시나리오'!$I$5-'d_시나리오'!$H$5)/('d_시나리오'!$J$5-'d_시나리오'!$H$5),'d_시나리오'!$H$5+SQRT(M1321*('d_시나리오'!$J$5-'d_시나리오'!$H$5)*('d_시나리오'!$I$5-'d_시나리오'!$H$5)),'d_시나리오'!$J$5-SQRT((1-M1321)*('d_시나리오'!$J$5-'d_시나리오'!$H$5)*('d_시나리오'!$J$5-'d_시나리오'!$I$5))))</f>
        <v/>
      </c>
      <c r="O1321">
        <f>RAND()</f>
        <v/>
      </c>
      <c r="P1321">
        <f>IF('d_시나리오'!$J$6='d_시나리오'!$H$6,'d_시나리오'!$I$6,IF(O1321&lt;('d_시나리오'!$I$6-'d_시나리오'!$H$6)/('d_시나리오'!$J$6-'d_시나리오'!$H$6),'d_시나리오'!$H$6+SQRT(O1321*('d_시나리오'!$J$6-'d_시나리오'!$H$6)*('d_시나리오'!$I$6-'d_시나리오'!$H$6)),'d_시나리오'!$J$6-SQRT((1-O1321)*('d_시나리오'!$J$6-'d_시나리오'!$H$6)*('d_시나리오'!$J$6-'d_시나리오'!$I$6))))</f>
        <v/>
      </c>
      <c r="Q1321">
        <f>INDEX('d_분포'!$B$2:$B$57,RANDBETWEEN(1,56))</f>
        <v/>
      </c>
      <c r="R1321">
        <f>BETAINV(RAND(),5,5)</f>
        <v/>
      </c>
      <c r="S1321">
        <f>'d_고정'!$B$1*'6_기대효과'!$H$7*('d_시나리오'!$I$7/'d_고정'!$B$2)*B1321</f>
        <v/>
      </c>
      <c r="T1321">
        <f>S1321*D1321</f>
        <v/>
      </c>
      <c r="U1321">
        <f>S1321*F1321*H1321</f>
        <v/>
      </c>
      <c r="V1321">
        <f>S1321*F1321*(H1321-1)</f>
        <v/>
      </c>
      <c r="W1321">
        <f>U1321*J1321</f>
        <v/>
      </c>
      <c r="X1321">
        <f>T1321+W1321</f>
        <v/>
      </c>
      <c r="Y1321">
        <f>(T1321*E1321+W1321*L1321)*(1-R1321-'d_고정'!$B$13)</f>
        <v/>
      </c>
      <c r="Z1321">
        <f>(U1321*N1321*Q1321+'d_고정'!$B$3*('6_기대효과'!$H$7/8)*Q1321*'d_고정'!$B$10*P1321*('6_기대효과'!$K$7/'d_고정'!$B$9))*(1-R1321)</f>
        <v/>
      </c>
      <c r="AA1321">
        <f>W1321*L1321*(1-R1321-'d_고정'!$B$13)+U1321*MAX(N1321-'d_고정'!$B$10*P1321*('6_기대효과'!$K$7/'d_고정'!$B$9),0)*Q1321*(1-R1321)</f>
        <v/>
      </c>
      <c r="AB1321">
        <f>Y1321+Z1321</f>
        <v/>
      </c>
      <c r="AC1321">
        <f>Y1321/('d_고정'!$B$5*'6_기대효과'!$H$7/8)/'d_고정'!$B$6</f>
        <v/>
      </c>
      <c r="AD1321">
        <f>Y1321/('d_고정'!$B$8*'6_기대효과'!$H$7/8)</f>
        <v/>
      </c>
    </row>
    <row r="1322">
      <c r="A1322">
        <f>RAND()</f>
        <v/>
      </c>
      <c r="B1322">
        <f>IF('d_시나리오'!$J$2='d_시나리오'!$H$2,'d_시나리오'!$I$2,IF(A1322&lt;('d_시나리오'!$I$2-'d_시나리오'!$H$2)/('d_시나리오'!$J$2-'d_시나리오'!$H$2),'d_시나리오'!$H$2+SQRT(A1322*('d_시나리오'!$J$2-'d_시나리오'!$H$2)*('d_시나리오'!$I$2-'d_시나리오'!$H$2)),'d_시나리오'!$J$2-SQRT((1-A1322)*('d_시나리오'!$J$2-'d_시나리오'!$H$2)*('d_시나리오'!$J$2-'d_시나리오'!$I$2))))</f>
        <v/>
      </c>
      <c r="C1322">
        <f>RAND()</f>
        <v/>
      </c>
      <c r="D1322">
        <f>BETAINV(RAND(),IF(C1322&lt;'d_고정'!$B$26,'d_고정'!$B$23,'d_고정'!$B$16)+1,'d_고정'!$B$17-IF(C1322&lt;'d_고정'!$B$26,'d_고정'!$B$23,'d_고정'!$B$16)+1)*('d_고정'!$B$14+('d_고정'!$B$15-'d_고정'!$B$14)*RAND())</f>
        <v/>
      </c>
      <c r="E1322">
        <f>INDEX('d_분포'!$A$2:$A$28,RANDBETWEEN(1,27))</f>
        <v/>
      </c>
      <c r="F1322">
        <f>INDEX('d_분포'!$C$2:$C$5,RANDBETWEEN(1,4))*(0.9+0.2*RAND())</f>
        <v/>
      </c>
      <c r="G1322">
        <f>RAND()</f>
        <v/>
      </c>
      <c r="H1322">
        <f>(F1322+(1-F1322)*('d_고정'!$B$22*BETAINV(RAND(),IF(G1322&lt;'d_고정'!$B$26,'d_고정'!$B$25,'d_고정'!$B$20)+1,'d_고정'!$B$21-IF(G1322&lt;'d_고정'!$B$26,'d_고정'!$B$25,'d_고정'!$B$20)+1)+(1-'d_고정'!$B$22)*BETAINV(RAND(),IF(G1322&lt;'d_고정'!$B$26,'d_고정'!$B$24,'d_고정'!$B$18)+1,'d_고정'!$B$19-IF(G1322&lt;'d_고정'!$B$26,'d_고정'!$B$24,'d_고정'!$B$18)+1))*('d_고정'!$B$14+('d_고정'!$B$15-'d_고정'!$B$14)*RAND()))/F1322</f>
        <v/>
      </c>
      <c r="I1322">
        <f>RAND()</f>
        <v/>
      </c>
      <c r="J1322">
        <f>IF('d_시나리오'!$J$3='d_시나리오'!$H$3,'d_시나리오'!$I$3,IF(I1322&lt;('d_시나리오'!$I$3-'d_시나리오'!$H$3)/('d_시나리오'!$J$3-'d_시나리오'!$H$3),'d_시나리오'!$H$3+SQRT(I1322*('d_시나리오'!$J$3-'d_시나리오'!$H$3)*('d_시나리오'!$I$3-'d_시나리오'!$H$3)),'d_시나리오'!$J$3-SQRT((1-I1322)*('d_시나리오'!$J$3-'d_시나리오'!$H$3)*('d_시나리오'!$J$3-'d_시나리오'!$I$3))))</f>
        <v/>
      </c>
      <c r="K1322">
        <f>RAND()</f>
        <v/>
      </c>
      <c r="L1322">
        <f>IF('d_시나리오'!$J$4='d_시나리오'!$H$4,'d_시나리오'!$I$4,IF(K1322&lt;('d_시나리오'!$I$4-'d_시나리오'!$H$4)/('d_시나리오'!$J$4-'d_시나리오'!$H$4),'d_시나리오'!$H$4+SQRT(K1322*('d_시나리오'!$J$4-'d_시나리오'!$H$4)*('d_시나리오'!$I$4-'d_시나리오'!$H$4)),'d_시나리오'!$J$4-SQRT((1-K1322)*('d_시나리오'!$J$4-'d_시나리오'!$H$4)*('d_시나리오'!$J$4-'d_시나리오'!$I$4))))</f>
        <v/>
      </c>
      <c r="M1322">
        <f>RAND()</f>
        <v/>
      </c>
      <c r="N1322">
        <f>IF('d_시나리오'!$J$5='d_시나리오'!$H$5,'d_시나리오'!$I$5,IF(M1322&lt;('d_시나리오'!$I$5-'d_시나리오'!$H$5)/('d_시나리오'!$J$5-'d_시나리오'!$H$5),'d_시나리오'!$H$5+SQRT(M1322*('d_시나리오'!$J$5-'d_시나리오'!$H$5)*('d_시나리오'!$I$5-'d_시나리오'!$H$5)),'d_시나리오'!$J$5-SQRT((1-M1322)*('d_시나리오'!$J$5-'d_시나리오'!$H$5)*('d_시나리오'!$J$5-'d_시나리오'!$I$5))))</f>
        <v/>
      </c>
      <c r="O1322">
        <f>RAND()</f>
        <v/>
      </c>
      <c r="P1322">
        <f>IF('d_시나리오'!$J$6='d_시나리오'!$H$6,'d_시나리오'!$I$6,IF(O1322&lt;('d_시나리오'!$I$6-'d_시나리오'!$H$6)/('d_시나리오'!$J$6-'d_시나리오'!$H$6),'d_시나리오'!$H$6+SQRT(O1322*('d_시나리오'!$J$6-'d_시나리오'!$H$6)*('d_시나리오'!$I$6-'d_시나리오'!$H$6)),'d_시나리오'!$J$6-SQRT((1-O1322)*('d_시나리오'!$J$6-'d_시나리오'!$H$6)*('d_시나리오'!$J$6-'d_시나리오'!$I$6))))</f>
        <v/>
      </c>
      <c r="Q1322">
        <f>INDEX('d_분포'!$B$2:$B$57,RANDBETWEEN(1,56))</f>
        <v/>
      </c>
      <c r="R1322">
        <f>BETAINV(RAND(),5,5)</f>
        <v/>
      </c>
      <c r="S1322">
        <f>'d_고정'!$B$1*'6_기대효과'!$H$7*('d_시나리오'!$I$7/'d_고정'!$B$2)*B1322</f>
        <v/>
      </c>
      <c r="T1322">
        <f>S1322*D1322</f>
        <v/>
      </c>
      <c r="U1322">
        <f>S1322*F1322*H1322</f>
        <v/>
      </c>
      <c r="V1322">
        <f>S1322*F1322*(H1322-1)</f>
        <v/>
      </c>
      <c r="W1322">
        <f>U1322*J1322</f>
        <v/>
      </c>
      <c r="X1322">
        <f>T1322+W1322</f>
        <v/>
      </c>
      <c r="Y1322">
        <f>(T1322*E1322+W1322*L1322)*(1-R1322-'d_고정'!$B$13)</f>
        <v/>
      </c>
      <c r="Z1322">
        <f>(U1322*N1322*Q1322+'d_고정'!$B$3*('6_기대효과'!$H$7/8)*Q1322*'d_고정'!$B$10*P1322*('6_기대효과'!$K$7/'d_고정'!$B$9))*(1-R1322)</f>
        <v/>
      </c>
      <c r="AA1322">
        <f>W1322*L1322*(1-R1322-'d_고정'!$B$13)+U1322*MAX(N1322-'d_고정'!$B$10*P1322*('6_기대효과'!$K$7/'d_고정'!$B$9),0)*Q1322*(1-R1322)</f>
        <v/>
      </c>
      <c r="AB1322">
        <f>Y1322+Z1322</f>
        <v/>
      </c>
      <c r="AC1322">
        <f>Y1322/('d_고정'!$B$5*'6_기대효과'!$H$7/8)/'d_고정'!$B$6</f>
        <v/>
      </c>
      <c r="AD1322">
        <f>Y1322/('d_고정'!$B$8*'6_기대효과'!$H$7/8)</f>
        <v/>
      </c>
    </row>
    <row r="1323">
      <c r="A1323">
        <f>RAND()</f>
        <v/>
      </c>
      <c r="B1323">
        <f>IF('d_시나리오'!$J$2='d_시나리오'!$H$2,'d_시나리오'!$I$2,IF(A1323&lt;('d_시나리오'!$I$2-'d_시나리오'!$H$2)/('d_시나리오'!$J$2-'d_시나리오'!$H$2),'d_시나리오'!$H$2+SQRT(A1323*('d_시나리오'!$J$2-'d_시나리오'!$H$2)*('d_시나리오'!$I$2-'d_시나리오'!$H$2)),'d_시나리오'!$J$2-SQRT((1-A1323)*('d_시나리오'!$J$2-'d_시나리오'!$H$2)*('d_시나리오'!$J$2-'d_시나리오'!$I$2))))</f>
        <v/>
      </c>
      <c r="C1323">
        <f>RAND()</f>
        <v/>
      </c>
      <c r="D1323">
        <f>BETAINV(RAND(),IF(C1323&lt;'d_고정'!$B$26,'d_고정'!$B$23,'d_고정'!$B$16)+1,'d_고정'!$B$17-IF(C1323&lt;'d_고정'!$B$26,'d_고정'!$B$23,'d_고정'!$B$16)+1)*('d_고정'!$B$14+('d_고정'!$B$15-'d_고정'!$B$14)*RAND())</f>
        <v/>
      </c>
      <c r="E1323">
        <f>INDEX('d_분포'!$A$2:$A$28,RANDBETWEEN(1,27))</f>
        <v/>
      </c>
      <c r="F1323">
        <f>INDEX('d_분포'!$C$2:$C$5,RANDBETWEEN(1,4))*(0.9+0.2*RAND())</f>
        <v/>
      </c>
      <c r="G1323">
        <f>RAND()</f>
        <v/>
      </c>
      <c r="H1323">
        <f>(F1323+(1-F1323)*('d_고정'!$B$22*BETAINV(RAND(),IF(G1323&lt;'d_고정'!$B$26,'d_고정'!$B$25,'d_고정'!$B$20)+1,'d_고정'!$B$21-IF(G1323&lt;'d_고정'!$B$26,'d_고정'!$B$25,'d_고정'!$B$20)+1)+(1-'d_고정'!$B$22)*BETAINV(RAND(),IF(G1323&lt;'d_고정'!$B$26,'d_고정'!$B$24,'d_고정'!$B$18)+1,'d_고정'!$B$19-IF(G1323&lt;'d_고정'!$B$26,'d_고정'!$B$24,'d_고정'!$B$18)+1))*('d_고정'!$B$14+('d_고정'!$B$15-'d_고정'!$B$14)*RAND()))/F1323</f>
        <v/>
      </c>
      <c r="I1323">
        <f>RAND()</f>
        <v/>
      </c>
      <c r="J1323">
        <f>IF('d_시나리오'!$J$3='d_시나리오'!$H$3,'d_시나리오'!$I$3,IF(I1323&lt;('d_시나리오'!$I$3-'d_시나리오'!$H$3)/('d_시나리오'!$J$3-'d_시나리오'!$H$3),'d_시나리오'!$H$3+SQRT(I1323*('d_시나리오'!$J$3-'d_시나리오'!$H$3)*('d_시나리오'!$I$3-'d_시나리오'!$H$3)),'d_시나리오'!$J$3-SQRT((1-I1323)*('d_시나리오'!$J$3-'d_시나리오'!$H$3)*('d_시나리오'!$J$3-'d_시나리오'!$I$3))))</f>
        <v/>
      </c>
      <c r="K1323">
        <f>RAND()</f>
        <v/>
      </c>
      <c r="L1323">
        <f>IF('d_시나리오'!$J$4='d_시나리오'!$H$4,'d_시나리오'!$I$4,IF(K1323&lt;('d_시나리오'!$I$4-'d_시나리오'!$H$4)/('d_시나리오'!$J$4-'d_시나리오'!$H$4),'d_시나리오'!$H$4+SQRT(K1323*('d_시나리오'!$J$4-'d_시나리오'!$H$4)*('d_시나리오'!$I$4-'d_시나리오'!$H$4)),'d_시나리오'!$J$4-SQRT((1-K1323)*('d_시나리오'!$J$4-'d_시나리오'!$H$4)*('d_시나리오'!$J$4-'d_시나리오'!$I$4))))</f>
        <v/>
      </c>
      <c r="M1323">
        <f>RAND()</f>
        <v/>
      </c>
      <c r="N1323">
        <f>IF('d_시나리오'!$J$5='d_시나리오'!$H$5,'d_시나리오'!$I$5,IF(M1323&lt;('d_시나리오'!$I$5-'d_시나리오'!$H$5)/('d_시나리오'!$J$5-'d_시나리오'!$H$5),'d_시나리오'!$H$5+SQRT(M1323*('d_시나리오'!$J$5-'d_시나리오'!$H$5)*('d_시나리오'!$I$5-'d_시나리오'!$H$5)),'d_시나리오'!$J$5-SQRT((1-M1323)*('d_시나리오'!$J$5-'d_시나리오'!$H$5)*('d_시나리오'!$J$5-'d_시나리오'!$I$5))))</f>
        <v/>
      </c>
      <c r="O1323">
        <f>RAND()</f>
        <v/>
      </c>
      <c r="P1323">
        <f>IF('d_시나리오'!$J$6='d_시나리오'!$H$6,'d_시나리오'!$I$6,IF(O1323&lt;('d_시나리오'!$I$6-'d_시나리오'!$H$6)/('d_시나리오'!$J$6-'d_시나리오'!$H$6),'d_시나리오'!$H$6+SQRT(O1323*('d_시나리오'!$J$6-'d_시나리오'!$H$6)*('d_시나리오'!$I$6-'d_시나리오'!$H$6)),'d_시나리오'!$J$6-SQRT((1-O1323)*('d_시나리오'!$J$6-'d_시나리오'!$H$6)*('d_시나리오'!$J$6-'d_시나리오'!$I$6))))</f>
        <v/>
      </c>
      <c r="Q1323">
        <f>INDEX('d_분포'!$B$2:$B$57,RANDBETWEEN(1,56))</f>
        <v/>
      </c>
      <c r="R1323">
        <f>BETAINV(RAND(),5,5)</f>
        <v/>
      </c>
      <c r="S1323">
        <f>'d_고정'!$B$1*'6_기대효과'!$H$7*('d_시나리오'!$I$7/'d_고정'!$B$2)*B1323</f>
        <v/>
      </c>
      <c r="T1323">
        <f>S1323*D1323</f>
        <v/>
      </c>
      <c r="U1323">
        <f>S1323*F1323*H1323</f>
        <v/>
      </c>
      <c r="V1323">
        <f>S1323*F1323*(H1323-1)</f>
        <v/>
      </c>
      <c r="W1323">
        <f>U1323*J1323</f>
        <v/>
      </c>
      <c r="X1323">
        <f>T1323+W1323</f>
        <v/>
      </c>
      <c r="Y1323">
        <f>(T1323*E1323+W1323*L1323)*(1-R1323-'d_고정'!$B$13)</f>
        <v/>
      </c>
      <c r="Z1323">
        <f>(U1323*N1323*Q1323+'d_고정'!$B$3*('6_기대효과'!$H$7/8)*Q1323*'d_고정'!$B$10*P1323*('6_기대효과'!$K$7/'d_고정'!$B$9))*(1-R1323)</f>
        <v/>
      </c>
      <c r="AA1323">
        <f>W1323*L1323*(1-R1323-'d_고정'!$B$13)+U1323*MAX(N1323-'d_고정'!$B$10*P1323*('6_기대효과'!$K$7/'d_고정'!$B$9),0)*Q1323*(1-R1323)</f>
        <v/>
      </c>
      <c r="AB1323">
        <f>Y1323+Z1323</f>
        <v/>
      </c>
      <c r="AC1323">
        <f>Y1323/('d_고정'!$B$5*'6_기대효과'!$H$7/8)/'d_고정'!$B$6</f>
        <v/>
      </c>
      <c r="AD1323">
        <f>Y1323/('d_고정'!$B$8*'6_기대효과'!$H$7/8)</f>
        <v/>
      </c>
    </row>
    <row r="1324">
      <c r="A1324">
        <f>RAND()</f>
        <v/>
      </c>
      <c r="B1324">
        <f>IF('d_시나리오'!$J$2='d_시나리오'!$H$2,'d_시나리오'!$I$2,IF(A1324&lt;('d_시나리오'!$I$2-'d_시나리오'!$H$2)/('d_시나리오'!$J$2-'d_시나리오'!$H$2),'d_시나리오'!$H$2+SQRT(A1324*('d_시나리오'!$J$2-'d_시나리오'!$H$2)*('d_시나리오'!$I$2-'d_시나리오'!$H$2)),'d_시나리오'!$J$2-SQRT((1-A1324)*('d_시나리오'!$J$2-'d_시나리오'!$H$2)*('d_시나리오'!$J$2-'d_시나리오'!$I$2))))</f>
        <v/>
      </c>
      <c r="C1324">
        <f>RAND()</f>
        <v/>
      </c>
      <c r="D1324">
        <f>BETAINV(RAND(),IF(C1324&lt;'d_고정'!$B$26,'d_고정'!$B$23,'d_고정'!$B$16)+1,'d_고정'!$B$17-IF(C1324&lt;'d_고정'!$B$26,'d_고정'!$B$23,'d_고정'!$B$16)+1)*('d_고정'!$B$14+('d_고정'!$B$15-'d_고정'!$B$14)*RAND())</f>
        <v/>
      </c>
      <c r="E1324">
        <f>INDEX('d_분포'!$A$2:$A$28,RANDBETWEEN(1,27))</f>
        <v/>
      </c>
      <c r="F1324">
        <f>INDEX('d_분포'!$C$2:$C$5,RANDBETWEEN(1,4))*(0.9+0.2*RAND())</f>
        <v/>
      </c>
      <c r="G1324">
        <f>RAND()</f>
        <v/>
      </c>
      <c r="H1324">
        <f>(F1324+(1-F1324)*('d_고정'!$B$22*BETAINV(RAND(),IF(G1324&lt;'d_고정'!$B$26,'d_고정'!$B$25,'d_고정'!$B$20)+1,'d_고정'!$B$21-IF(G1324&lt;'d_고정'!$B$26,'d_고정'!$B$25,'d_고정'!$B$20)+1)+(1-'d_고정'!$B$22)*BETAINV(RAND(),IF(G1324&lt;'d_고정'!$B$26,'d_고정'!$B$24,'d_고정'!$B$18)+1,'d_고정'!$B$19-IF(G1324&lt;'d_고정'!$B$26,'d_고정'!$B$24,'d_고정'!$B$18)+1))*('d_고정'!$B$14+('d_고정'!$B$15-'d_고정'!$B$14)*RAND()))/F1324</f>
        <v/>
      </c>
      <c r="I1324">
        <f>RAND()</f>
        <v/>
      </c>
      <c r="J1324">
        <f>IF('d_시나리오'!$J$3='d_시나리오'!$H$3,'d_시나리오'!$I$3,IF(I1324&lt;('d_시나리오'!$I$3-'d_시나리오'!$H$3)/('d_시나리오'!$J$3-'d_시나리오'!$H$3),'d_시나리오'!$H$3+SQRT(I1324*('d_시나리오'!$J$3-'d_시나리오'!$H$3)*('d_시나리오'!$I$3-'d_시나리오'!$H$3)),'d_시나리오'!$J$3-SQRT((1-I1324)*('d_시나리오'!$J$3-'d_시나리오'!$H$3)*('d_시나리오'!$J$3-'d_시나리오'!$I$3))))</f>
        <v/>
      </c>
      <c r="K1324">
        <f>RAND()</f>
        <v/>
      </c>
      <c r="L1324">
        <f>IF('d_시나리오'!$J$4='d_시나리오'!$H$4,'d_시나리오'!$I$4,IF(K1324&lt;('d_시나리오'!$I$4-'d_시나리오'!$H$4)/('d_시나리오'!$J$4-'d_시나리오'!$H$4),'d_시나리오'!$H$4+SQRT(K1324*('d_시나리오'!$J$4-'d_시나리오'!$H$4)*('d_시나리오'!$I$4-'d_시나리오'!$H$4)),'d_시나리오'!$J$4-SQRT((1-K1324)*('d_시나리오'!$J$4-'d_시나리오'!$H$4)*('d_시나리오'!$J$4-'d_시나리오'!$I$4))))</f>
        <v/>
      </c>
      <c r="M1324">
        <f>RAND()</f>
        <v/>
      </c>
      <c r="N1324">
        <f>IF('d_시나리오'!$J$5='d_시나리오'!$H$5,'d_시나리오'!$I$5,IF(M1324&lt;('d_시나리오'!$I$5-'d_시나리오'!$H$5)/('d_시나리오'!$J$5-'d_시나리오'!$H$5),'d_시나리오'!$H$5+SQRT(M1324*('d_시나리오'!$J$5-'d_시나리오'!$H$5)*('d_시나리오'!$I$5-'d_시나리오'!$H$5)),'d_시나리오'!$J$5-SQRT((1-M1324)*('d_시나리오'!$J$5-'d_시나리오'!$H$5)*('d_시나리오'!$J$5-'d_시나리오'!$I$5))))</f>
        <v/>
      </c>
      <c r="O1324">
        <f>RAND()</f>
        <v/>
      </c>
      <c r="P1324">
        <f>IF('d_시나리오'!$J$6='d_시나리오'!$H$6,'d_시나리오'!$I$6,IF(O1324&lt;('d_시나리오'!$I$6-'d_시나리오'!$H$6)/('d_시나리오'!$J$6-'d_시나리오'!$H$6),'d_시나리오'!$H$6+SQRT(O1324*('d_시나리오'!$J$6-'d_시나리오'!$H$6)*('d_시나리오'!$I$6-'d_시나리오'!$H$6)),'d_시나리오'!$J$6-SQRT((1-O1324)*('d_시나리오'!$J$6-'d_시나리오'!$H$6)*('d_시나리오'!$J$6-'d_시나리오'!$I$6))))</f>
        <v/>
      </c>
      <c r="Q1324">
        <f>INDEX('d_분포'!$B$2:$B$57,RANDBETWEEN(1,56))</f>
        <v/>
      </c>
      <c r="R1324">
        <f>BETAINV(RAND(),5,5)</f>
        <v/>
      </c>
      <c r="S1324">
        <f>'d_고정'!$B$1*'6_기대효과'!$H$7*('d_시나리오'!$I$7/'d_고정'!$B$2)*B1324</f>
        <v/>
      </c>
      <c r="T1324">
        <f>S1324*D1324</f>
        <v/>
      </c>
      <c r="U1324">
        <f>S1324*F1324*H1324</f>
        <v/>
      </c>
      <c r="V1324">
        <f>S1324*F1324*(H1324-1)</f>
        <v/>
      </c>
      <c r="W1324">
        <f>U1324*J1324</f>
        <v/>
      </c>
      <c r="X1324">
        <f>T1324+W1324</f>
        <v/>
      </c>
      <c r="Y1324">
        <f>(T1324*E1324+W1324*L1324)*(1-R1324-'d_고정'!$B$13)</f>
        <v/>
      </c>
      <c r="Z1324">
        <f>(U1324*N1324*Q1324+'d_고정'!$B$3*('6_기대효과'!$H$7/8)*Q1324*'d_고정'!$B$10*P1324*('6_기대효과'!$K$7/'d_고정'!$B$9))*(1-R1324)</f>
        <v/>
      </c>
      <c r="AA1324">
        <f>W1324*L1324*(1-R1324-'d_고정'!$B$13)+U1324*MAX(N1324-'d_고정'!$B$10*P1324*('6_기대효과'!$K$7/'d_고정'!$B$9),0)*Q1324*(1-R1324)</f>
        <v/>
      </c>
      <c r="AB1324">
        <f>Y1324+Z1324</f>
        <v/>
      </c>
      <c r="AC1324">
        <f>Y1324/('d_고정'!$B$5*'6_기대효과'!$H$7/8)/'d_고정'!$B$6</f>
        <v/>
      </c>
      <c r="AD1324">
        <f>Y1324/('d_고정'!$B$8*'6_기대효과'!$H$7/8)</f>
        <v/>
      </c>
    </row>
    <row r="1325">
      <c r="A1325">
        <f>RAND()</f>
        <v/>
      </c>
      <c r="B1325">
        <f>IF('d_시나리오'!$J$2='d_시나리오'!$H$2,'d_시나리오'!$I$2,IF(A1325&lt;('d_시나리오'!$I$2-'d_시나리오'!$H$2)/('d_시나리오'!$J$2-'d_시나리오'!$H$2),'d_시나리오'!$H$2+SQRT(A1325*('d_시나리오'!$J$2-'d_시나리오'!$H$2)*('d_시나리오'!$I$2-'d_시나리오'!$H$2)),'d_시나리오'!$J$2-SQRT((1-A1325)*('d_시나리오'!$J$2-'d_시나리오'!$H$2)*('d_시나리오'!$J$2-'d_시나리오'!$I$2))))</f>
        <v/>
      </c>
      <c r="C1325">
        <f>RAND()</f>
        <v/>
      </c>
      <c r="D1325">
        <f>BETAINV(RAND(),IF(C1325&lt;'d_고정'!$B$26,'d_고정'!$B$23,'d_고정'!$B$16)+1,'d_고정'!$B$17-IF(C1325&lt;'d_고정'!$B$26,'d_고정'!$B$23,'d_고정'!$B$16)+1)*('d_고정'!$B$14+('d_고정'!$B$15-'d_고정'!$B$14)*RAND())</f>
        <v/>
      </c>
      <c r="E1325">
        <f>INDEX('d_분포'!$A$2:$A$28,RANDBETWEEN(1,27))</f>
        <v/>
      </c>
      <c r="F1325">
        <f>INDEX('d_분포'!$C$2:$C$5,RANDBETWEEN(1,4))*(0.9+0.2*RAND())</f>
        <v/>
      </c>
      <c r="G1325">
        <f>RAND()</f>
        <v/>
      </c>
      <c r="H1325">
        <f>(F1325+(1-F1325)*('d_고정'!$B$22*BETAINV(RAND(),IF(G1325&lt;'d_고정'!$B$26,'d_고정'!$B$25,'d_고정'!$B$20)+1,'d_고정'!$B$21-IF(G1325&lt;'d_고정'!$B$26,'d_고정'!$B$25,'d_고정'!$B$20)+1)+(1-'d_고정'!$B$22)*BETAINV(RAND(),IF(G1325&lt;'d_고정'!$B$26,'d_고정'!$B$24,'d_고정'!$B$18)+1,'d_고정'!$B$19-IF(G1325&lt;'d_고정'!$B$26,'d_고정'!$B$24,'d_고정'!$B$18)+1))*('d_고정'!$B$14+('d_고정'!$B$15-'d_고정'!$B$14)*RAND()))/F1325</f>
        <v/>
      </c>
      <c r="I1325">
        <f>RAND()</f>
        <v/>
      </c>
      <c r="J1325">
        <f>IF('d_시나리오'!$J$3='d_시나리오'!$H$3,'d_시나리오'!$I$3,IF(I1325&lt;('d_시나리오'!$I$3-'d_시나리오'!$H$3)/('d_시나리오'!$J$3-'d_시나리오'!$H$3),'d_시나리오'!$H$3+SQRT(I1325*('d_시나리오'!$J$3-'d_시나리오'!$H$3)*('d_시나리오'!$I$3-'d_시나리오'!$H$3)),'d_시나리오'!$J$3-SQRT((1-I1325)*('d_시나리오'!$J$3-'d_시나리오'!$H$3)*('d_시나리오'!$J$3-'d_시나리오'!$I$3))))</f>
        <v/>
      </c>
      <c r="K1325">
        <f>RAND()</f>
        <v/>
      </c>
      <c r="L1325">
        <f>IF('d_시나리오'!$J$4='d_시나리오'!$H$4,'d_시나리오'!$I$4,IF(K1325&lt;('d_시나리오'!$I$4-'d_시나리오'!$H$4)/('d_시나리오'!$J$4-'d_시나리오'!$H$4),'d_시나리오'!$H$4+SQRT(K1325*('d_시나리오'!$J$4-'d_시나리오'!$H$4)*('d_시나리오'!$I$4-'d_시나리오'!$H$4)),'d_시나리오'!$J$4-SQRT((1-K1325)*('d_시나리오'!$J$4-'d_시나리오'!$H$4)*('d_시나리오'!$J$4-'d_시나리오'!$I$4))))</f>
        <v/>
      </c>
      <c r="M1325">
        <f>RAND()</f>
        <v/>
      </c>
      <c r="N1325">
        <f>IF('d_시나리오'!$J$5='d_시나리오'!$H$5,'d_시나리오'!$I$5,IF(M1325&lt;('d_시나리오'!$I$5-'d_시나리오'!$H$5)/('d_시나리오'!$J$5-'d_시나리오'!$H$5),'d_시나리오'!$H$5+SQRT(M1325*('d_시나리오'!$J$5-'d_시나리오'!$H$5)*('d_시나리오'!$I$5-'d_시나리오'!$H$5)),'d_시나리오'!$J$5-SQRT((1-M1325)*('d_시나리오'!$J$5-'d_시나리오'!$H$5)*('d_시나리오'!$J$5-'d_시나리오'!$I$5))))</f>
        <v/>
      </c>
      <c r="O1325">
        <f>RAND()</f>
        <v/>
      </c>
      <c r="P1325">
        <f>IF('d_시나리오'!$J$6='d_시나리오'!$H$6,'d_시나리오'!$I$6,IF(O1325&lt;('d_시나리오'!$I$6-'d_시나리오'!$H$6)/('d_시나리오'!$J$6-'d_시나리오'!$H$6),'d_시나리오'!$H$6+SQRT(O1325*('d_시나리오'!$J$6-'d_시나리오'!$H$6)*('d_시나리오'!$I$6-'d_시나리오'!$H$6)),'d_시나리오'!$J$6-SQRT((1-O1325)*('d_시나리오'!$J$6-'d_시나리오'!$H$6)*('d_시나리오'!$J$6-'d_시나리오'!$I$6))))</f>
        <v/>
      </c>
      <c r="Q1325">
        <f>INDEX('d_분포'!$B$2:$B$57,RANDBETWEEN(1,56))</f>
        <v/>
      </c>
      <c r="R1325">
        <f>BETAINV(RAND(),5,5)</f>
        <v/>
      </c>
      <c r="S1325">
        <f>'d_고정'!$B$1*'6_기대효과'!$H$7*('d_시나리오'!$I$7/'d_고정'!$B$2)*B1325</f>
        <v/>
      </c>
      <c r="T1325">
        <f>S1325*D1325</f>
        <v/>
      </c>
      <c r="U1325">
        <f>S1325*F1325*H1325</f>
        <v/>
      </c>
      <c r="V1325">
        <f>S1325*F1325*(H1325-1)</f>
        <v/>
      </c>
      <c r="W1325">
        <f>U1325*J1325</f>
        <v/>
      </c>
      <c r="X1325">
        <f>T1325+W1325</f>
        <v/>
      </c>
      <c r="Y1325">
        <f>(T1325*E1325+W1325*L1325)*(1-R1325-'d_고정'!$B$13)</f>
        <v/>
      </c>
      <c r="Z1325">
        <f>(U1325*N1325*Q1325+'d_고정'!$B$3*('6_기대효과'!$H$7/8)*Q1325*'d_고정'!$B$10*P1325*('6_기대효과'!$K$7/'d_고정'!$B$9))*(1-R1325)</f>
        <v/>
      </c>
      <c r="AA1325">
        <f>W1325*L1325*(1-R1325-'d_고정'!$B$13)+U1325*MAX(N1325-'d_고정'!$B$10*P1325*('6_기대효과'!$K$7/'d_고정'!$B$9),0)*Q1325*(1-R1325)</f>
        <v/>
      </c>
      <c r="AB1325">
        <f>Y1325+Z1325</f>
        <v/>
      </c>
      <c r="AC1325">
        <f>Y1325/('d_고정'!$B$5*'6_기대효과'!$H$7/8)/'d_고정'!$B$6</f>
        <v/>
      </c>
      <c r="AD1325">
        <f>Y1325/('d_고정'!$B$8*'6_기대효과'!$H$7/8)</f>
        <v/>
      </c>
    </row>
    <row r="1326">
      <c r="A1326">
        <f>RAND()</f>
        <v/>
      </c>
      <c r="B1326">
        <f>IF('d_시나리오'!$J$2='d_시나리오'!$H$2,'d_시나리오'!$I$2,IF(A1326&lt;('d_시나리오'!$I$2-'d_시나리오'!$H$2)/('d_시나리오'!$J$2-'d_시나리오'!$H$2),'d_시나리오'!$H$2+SQRT(A1326*('d_시나리오'!$J$2-'d_시나리오'!$H$2)*('d_시나리오'!$I$2-'d_시나리오'!$H$2)),'d_시나리오'!$J$2-SQRT((1-A1326)*('d_시나리오'!$J$2-'d_시나리오'!$H$2)*('d_시나리오'!$J$2-'d_시나리오'!$I$2))))</f>
        <v/>
      </c>
      <c r="C1326">
        <f>RAND()</f>
        <v/>
      </c>
      <c r="D1326">
        <f>BETAINV(RAND(),IF(C1326&lt;'d_고정'!$B$26,'d_고정'!$B$23,'d_고정'!$B$16)+1,'d_고정'!$B$17-IF(C1326&lt;'d_고정'!$B$26,'d_고정'!$B$23,'d_고정'!$B$16)+1)*('d_고정'!$B$14+('d_고정'!$B$15-'d_고정'!$B$14)*RAND())</f>
        <v/>
      </c>
      <c r="E1326">
        <f>INDEX('d_분포'!$A$2:$A$28,RANDBETWEEN(1,27))</f>
        <v/>
      </c>
      <c r="F1326">
        <f>INDEX('d_분포'!$C$2:$C$5,RANDBETWEEN(1,4))*(0.9+0.2*RAND())</f>
        <v/>
      </c>
      <c r="G1326">
        <f>RAND()</f>
        <v/>
      </c>
      <c r="H1326">
        <f>(F1326+(1-F1326)*('d_고정'!$B$22*BETAINV(RAND(),IF(G1326&lt;'d_고정'!$B$26,'d_고정'!$B$25,'d_고정'!$B$20)+1,'d_고정'!$B$21-IF(G1326&lt;'d_고정'!$B$26,'d_고정'!$B$25,'d_고정'!$B$20)+1)+(1-'d_고정'!$B$22)*BETAINV(RAND(),IF(G1326&lt;'d_고정'!$B$26,'d_고정'!$B$24,'d_고정'!$B$18)+1,'d_고정'!$B$19-IF(G1326&lt;'d_고정'!$B$26,'d_고정'!$B$24,'d_고정'!$B$18)+1))*('d_고정'!$B$14+('d_고정'!$B$15-'d_고정'!$B$14)*RAND()))/F1326</f>
        <v/>
      </c>
      <c r="I1326">
        <f>RAND()</f>
        <v/>
      </c>
      <c r="J1326">
        <f>IF('d_시나리오'!$J$3='d_시나리오'!$H$3,'d_시나리오'!$I$3,IF(I1326&lt;('d_시나리오'!$I$3-'d_시나리오'!$H$3)/('d_시나리오'!$J$3-'d_시나리오'!$H$3),'d_시나리오'!$H$3+SQRT(I1326*('d_시나리오'!$J$3-'d_시나리오'!$H$3)*('d_시나리오'!$I$3-'d_시나리오'!$H$3)),'d_시나리오'!$J$3-SQRT((1-I1326)*('d_시나리오'!$J$3-'d_시나리오'!$H$3)*('d_시나리오'!$J$3-'d_시나리오'!$I$3))))</f>
        <v/>
      </c>
      <c r="K1326">
        <f>RAND()</f>
        <v/>
      </c>
      <c r="L1326">
        <f>IF('d_시나리오'!$J$4='d_시나리오'!$H$4,'d_시나리오'!$I$4,IF(K1326&lt;('d_시나리오'!$I$4-'d_시나리오'!$H$4)/('d_시나리오'!$J$4-'d_시나리오'!$H$4),'d_시나리오'!$H$4+SQRT(K1326*('d_시나리오'!$J$4-'d_시나리오'!$H$4)*('d_시나리오'!$I$4-'d_시나리오'!$H$4)),'d_시나리오'!$J$4-SQRT((1-K1326)*('d_시나리오'!$J$4-'d_시나리오'!$H$4)*('d_시나리오'!$J$4-'d_시나리오'!$I$4))))</f>
        <v/>
      </c>
      <c r="M1326">
        <f>RAND()</f>
        <v/>
      </c>
      <c r="N1326">
        <f>IF('d_시나리오'!$J$5='d_시나리오'!$H$5,'d_시나리오'!$I$5,IF(M1326&lt;('d_시나리오'!$I$5-'d_시나리오'!$H$5)/('d_시나리오'!$J$5-'d_시나리오'!$H$5),'d_시나리오'!$H$5+SQRT(M1326*('d_시나리오'!$J$5-'d_시나리오'!$H$5)*('d_시나리오'!$I$5-'d_시나리오'!$H$5)),'d_시나리오'!$J$5-SQRT((1-M1326)*('d_시나리오'!$J$5-'d_시나리오'!$H$5)*('d_시나리오'!$J$5-'d_시나리오'!$I$5))))</f>
        <v/>
      </c>
      <c r="O1326">
        <f>RAND()</f>
        <v/>
      </c>
      <c r="P1326">
        <f>IF('d_시나리오'!$J$6='d_시나리오'!$H$6,'d_시나리오'!$I$6,IF(O1326&lt;('d_시나리오'!$I$6-'d_시나리오'!$H$6)/('d_시나리오'!$J$6-'d_시나리오'!$H$6),'d_시나리오'!$H$6+SQRT(O1326*('d_시나리오'!$J$6-'d_시나리오'!$H$6)*('d_시나리오'!$I$6-'d_시나리오'!$H$6)),'d_시나리오'!$J$6-SQRT((1-O1326)*('d_시나리오'!$J$6-'d_시나리오'!$H$6)*('d_시나리오'!$J$6-'d_시나리오'!$I$6))))</f>
        <v/>
      </c>
      <c r="Q1326">
        <f>INDEX('d_분포'!$B$2:$B$57,RANDBETWEEN(1,56))</f>
        <v/>
      </c>
      <c r="R1326">
        <f>BETAINV(RAND(),5,5)</f>
        <v/>
      </c>
      <c r="S1326">
        <f>'d_고정'!$B$1*'6_기대효과'!$H$7*('d_시나리오'!$I$7/'d_고정'!$B$2)*B1326</f>
        <v/>
      </c>
      <c r="T1326">
        <f>S1326*D1326</f>
        <v/>
      </c>
      <c r="U1326">
        <f>S1326*F1326*H1326</f>
        <v/>
      </c>
      <c r="V1326">
        <f>S1326*F1326*(H1326-1)</f>
        <v/>
      </c>
      <c r="W1326">
        <f>U1326*J1326</f>
        <v/>
      </c>
      <c r="X1326">
        <f>T1326+W1326</f>
        <v/>
      </c>
      <c r="Y1326">
        <f>(T1326*E1326+W1326*L1326)*(1-R1326-'d_고정'!$B$13)</f>
        <v/>
      </c>
      <c r="Z1326">
        <f>(U1326*N1326*Q1326+'d_고정'!$B$3*('6_기대효과'!$H$7/8)*Q1326*'d_고정'!$B$10*P1326*('6_기대효과'!$K$7/'d_고정'!$B$9))*(1-R1326)</f>
        <v/>
      </c>
      <c r="AA1326">
        <f>W1326*L1326*(1-R1326-'d_고정'!$B$13)+U1326*MAX(N1326-'d_고정'!$B$10*P1326*('6_기대효과'!$K$7/'d_고정'!$B$9),0)*Q1326*(1-R1326)</f>
        <v/>
      </c>
      <c r="AB1326">
        <f>Y1326+Z1326</f>
        <v/>
      </c>
      <c r="AC1326">
        <f>Y1326/('d_고정'!$B$5*'6_기대효과'!$H$7/8)/'d_고정'!$B$6</f>
        <v/>
      </c>
      <c r="AD1326">
        <f>Y1326/('d_고정'!$B$8*'6_기대효과'!$H$7/8)</f>
        <v/>
      </c>
    </row>
    <row r="1327">
      <c r="A1327">
        <f>RAND()</f>
        <v/>
      </c>
      <c r="B1327">
        <f>IF('d_시나리오'!$J$2='d_시나리오'!$H$2,'d_시나리오'!$I$2,IF(A1327&lt;('d_시나리오'!$I$2-'d_시나리오'!$H$2)/('d_시나리오'!$J$2-'d_시나리오'!$H$2),'d_시나리오'!$H$2+SQRT(A1327*('d_시나리오'!$J$2-'d_시나리오'!$H$2)*('d_시나리오'!$I$2-'d_시나리오'!$H$2)),'d_시나리오'!$J$2-SQRT((1-A1327)*('d_시나리오'!$J$2-'d_시나리오'!$H$2)*('d_시나리오'!$J$2-'d_시나리오'!$I$2))))</f>
        <v/>
      </c>
      <c r="C1327">
        <f>RAND()</f>
        <v/>
      </c>
      <c r="D1327">
        <f>BETAINV(RAND(),IF(C1327&lt;'d_고정'!$B$26,'d_고정'!$B$23,'d_고정'!$B$16)+1,'d_고정'!$B$17-IF(C1327&lt;'d_고정'!$B$26,'d_고정'!$B$23,'d_고정'!$B$16)+1)*('d_고정'!$B$14+('d_고정'!$B$15-'d_고정'!$B$14)*RAND())</f>
        <v/>
      </c>
      <c r="E1327">
        <f>INDEX('d_분포'!$A$2:$A$28,RANDBETWEEN(1,27))</f>
        <v/>
      </c>
      <c r="F1327">
        <f>INDEX('d_분포'!$C$2:$C$5,RANDBETWEEN(1,4))*(0.9+0.2*RAND())</f>
        <v/>
      </c>
      <c r="G1327">
        <f>RAND()</f>
        <v/>
      </c>
      <c r="H1327">
        <f>(F1327+(1-F1327)*('d_고정'!$B$22*BETAINV(RAND(),IF(G1327&lt;'d_고정'!$B$26,'d_고정'!$B$25,'d_고정'!$B$20)+1,'d_고정'!$B$21-IF(G1327&lt;'d_고정'!$B$26,'d_고정'!$B$25,'d_고정'!$B$20)+1)+(1-'d_고정'!$B$22)*BETAINV(RAND(),IF(G1327&lt;'d_고정'!$B$26,'d_고정'!$B$24,'d_고정'!$B$18)+1,'d_고정'!$B$19-IF(G1327&lt;'d_고정'!$B$26,'d_고정'!$B$24,'d_고정'!$B$18)+1))*('d_고정'!$B$14+('d_고정'!$B$15-'d_고정'!$B$14)*RAND()))/F1327</f>
        <v/>
      </c>
      <c r="I1327">
        <f>RAND()</f>
        <v/>
      </c>
      <c r="J1327">
        <f>IF('d_시나리오'!$J$3='d_시나리오'!$H$3,'d_시나리오'!$I$3,IF(I1327&lt;('d_시나리오'!$I$3-'d_시나리오'!$H$3)/('d_시나리오'!$J$3-'d_시나리오'!$H$3),'d_시나리오'!$H$3+SQRT(I1327*('d_시나리오'!$J$3-'d_시나리오'!$H$3)*('d_시나리오'!$I$3-'d_시나리오'!$H$3)),'d_시나리오'!$J$3-SQRT((1-I1327)*('d_시나리오'!$J$3-'d_시나리오'!$H$3)*('d_시나리오'!$J$3-'d_시나리오'!$I$3))))</f>
        <v/>
      </c>
      <c r="K1327">
        <f>RAND()</f>
        <v/>
      </c>
      <c r="L1327">
        <f>IF('d_시나리오'!$J$4='d_시나리오'!$H$4,'d_시나리오'!$I$4,IF(K1327&lt;('d_시나리오'!$I$4-'d_시나리오'!$H$4)/('d_시나리오'!$J$4-'d_시나리오'!$H$4),'d_시나리오'!$H$4+SQRT(K1327*('d_시나리오'!$J$4-'d_시나리오'!$H$4)*('d_시나리오'!$I$4-'d_시나리오'!$H$4)),'d_시나리오'!$J$4-SQRT((1-K1327)*('d_시나리오'!$J$4-'d_시나리오'!$H$4)*('d_시나리오'!$J$4-'d_시나리오'!$I$4))))</f>
        <v/>
      </c>
      <c r="M1327">
        <f>RAND()</f>
        <v/>
      </c>
      <c r="N1327">
        <f>IF('d_시나리오'!$J$5='d_시나리오'!$H$5,'d_시나리오'!$I$5,IF(M1327&lt;('d_시나리오'!$I$5-'d_시나리오'!$H$5)/('d_시나리오'!$J$5-'d_시나리오'!$H$5),'d_시나리오'!$H$5+SQRT(M1327*('d_시나리오'!$J$5-'d_시나리오'!$H$5)*('d_시나리오'!$I$5-'d_시나리오'!$H$5)),'d_시나리오'!$J$5-SQRT((1-M1327)*('d_시나리오'!$J$5-'d_시나리오'!$H$5)*('d_시나리오'!$J$5-'d_시나리오'!$I$5))))</f>
        <v/>
      </c>
      <c r="O1327">
        <f>RAND()</f>
        <v/>
      </c>
      <c r="P1327">
        <f>IF('d_시나리오'!$J$6='d_시나리오'!$H$6,'d_시나리오'!$I$6,IF(O1327&lt;('d_시나리오'!$I$6-'d_시나리오'!$H$6)/('d_시나리오'!$J$6-'d_시나리오'!$H$6),'d_시나리오'!$H$6+SQRT(O1327*('d_시나리오'!$J$6-'d_시나리오'!$H$6)*('d_시나리오'!$I$6-'d_시나리오'!$H$6)),'d_시나리오'!$J$6-SQRT((1-O1327)*('d_시나리오'!$J$6-'d_시나리오'!$H$6)*('d_시나리오'!$J$6-'d_시나리오'!$I$6))))</f>
        <v/>
      </c>
      <c r="Q1327">
        <f>INDEX('d_분포'!$B$2:$B$57,RANDBETWEEN(1,56))</f>
        <v/>
      </c>
      <c r="R1327">
        <f>BETAINV(RAND(),5,5)</f>
        <v/>
      </c>
      <c r="S1327">
        <f>'d_고정'!$B$1*'6_기대효과'!$H$7*('d_시나리오'!$I$7/'d_고정'!$B$2)*B1327</f>
        <v/>
      </c>
      <c r="T1327">
        <f>S1327*D1327</f>
        <v/>
      </c>
      <c r="U1327">
        <f>S1327*F1327*H1327</f>
        <v/>
      </c>
      <c r="V1327">
        <f>S1327*F1327*(H1327-1)</f>
        <v/>
      </c>
      <c r="W1327">
        <f>U1327*J1327</f>
        <v/>
      </c>
      <c r="X1327">
        <f>T1327+W1327</f>
        <v/>
      </c>
      <c r="Y1327">
        <f>(T1327*E1327+W1327*L1327)*(1-R1327-'d_고정'!$B$13)</f>
        <v/>
      </c>
      <c r="Z1327">
        <f>(U1327*N1327*Q1327+'d_고정'!$B$3*('6_기대효과'!$H$7/8)*Q1327*'d_고정'!$B$10*P1327*('6_기대효과'!$K$7/'d_고정'!$B$9))*(1-R1327)</f>
        <v/>
      </c>
      <c r="AA1327">
        <f>W1327*L1327*(1-R1327-'d_고정'!$B$13)+U1327*MAX(N1327-'d_고정'!$B$10*P1327*('6_기대효과'!$K$7/'d_고정'!$B$9),0)*Q1327*(1-R1327)</f>
        <v/>
      </c>
      <c r="AB1327">
        <f>Y1327+Z1327</f>
        <v/>
      </c>
      <c r="AC1327">
        <f>Y1327/('d_고정'!$B$5*'6_기대효과'!$H$7/8)/'d_고정'!$B$6</f>
        <v/>
      </c>
      <c r="AD1327">
        <f>Y1327/('d_고정'!$B$8*'6_기대효과'!$H$7/8)</f>
        <v/>
      </c>
    </row>
    <row r="1328">
      <c r="A1328">
        <f>RAND()</f>
        <v/>
      </c>
      <c r="B1328">
        <f>IF('d_시나리오'!$J$2='d_시나리오'!$H$2,'d_시나리오'!$I$2,IF(A1328&lt;('d_시나리오'!$I$2-'d_시나리오'!$H$2)/('d_시나리오'!$J$2-'d_시나리오'!$H$2),'d_시나리오'!$H$2+SQRT(A1328*('d_시나리오'!$J$2-'d_시나리오'!$H$2)*('d_시나리오'!$I$2-'d_시나리오'!$H$2)),'d_시나리오'!$J$2-SQRT((1-A1328)*('d_시나리오'!$J$2-'d_시나리오'!$H$2)*('d_시나리오'!$J$2-'d_시나리오'!$I$2))))</f>
        <v/>
      </c>
      <c r="C1328">
        <f>RAND()</f>
        <v/>
      </c>
      <c r="D1328">
        <f>BETAINV(RAND(),IF(C1328&lt;'d_고정'!$B$26,'d_고정'!$B$23,'d_고정'!$B$16)+1,'d_고정'!$B$17-IF(C1328&lt;'d_고정'!$B$26,'d_고정'!$B$23,'d_고정'!$B$16)+1)*('d_고정'!$B$14+('d_고정'!$B$15-'d_고정'!$B$14)*RAND())</f>
        <v/>
      </c>
      <c r="E1328">
        <f>INDEX('d_분포'!$A$2:$A$28,RANDBETWEEN(1,27))</f>
        <v/>
      </c>
      <c r="F1328">
        <f>INDEX('d_분포'!$C$2:$C$5,RANDBETWEEN(1,4))*(0.9+0.2*RAND())</f>
        <v/>
      </c>
      <c r="G1328">
        <f>RAND()</f>
        <v/>
      </c>
      <c r="H1328">
        <f>(F1328+(1-F1328)*('d_고정'!$B$22*BETAINV(RAND(),IF(G1328&lt;'d_고정'!$B$26,'d_고정'!$B$25,'d_고정'!$B$20)+1,'d_고정'!$B$21-IF(G1328&lt;'d_고정'!$B$26,'d_고정'!$B$25,'d_고정'!$B$20)+1)+(1-'d_고정'!$B$22)*BETAINV(RAND(),IF(G1328&lt;'d_고정'!$B$26,'d_고정'!$B$24,'d_고정'!$B$18)+1,'d_고정'!$B$19-IF(G1328&lt;'d_고정'!$B$26,'d_고정'!$B$24,'d_고정'!$B$18)+1))*('d_고정'!$B$14+('d_고정'!$B$15-'d_고정'!$B$14)*RAND()))/F1328</f>
        <v/>
      </c>
      <c r="I1328">
        <f>RAND()</f>
        <v/>
      </c>
      <c r="J1328">
        <f>IF('d_시나리오'!$J$3='d_시나리오'!$H$3,'d_시나리오'!$I$3,IF(I1328&lt;('d_시나리오'!$I$3-'d_시나리오'!$H$3)/('d_시나리오'!$J$3-'d_시나리오'!$H$3),'d_시나리오'!$H$3+SQRT(I1328*('d_시나리오'!$J$3-'d_시나리오'!$H$3)*('d_시나리오'!$I$3-'d_시나리오'!$H$3)),'d_시나리오'!$J$3-SQRT((1-I1328)*('d_시나리오'!$J$3-'d_시나리오'!$H$3)*('d_시나리오'!$J$3-'d_시나리오'!$I$3))))</f>
        <v/>
      </c>
      <c r="K1328">
        <f>RAND()</f>
        <v/>
      </c>
      <c r="L1328">
        <f>IF('d_시나리오'!$J$4='d_시나리오'!$H$4,'d_시나리오'!$I$4,IF(K1328&lt;('d_시나리오'!$I$4-'d_시나리오'!$H$4)/('d_시나리오'!$J$4-'d_시나리오'!$H$4),'d_시나리오'!$H$4+SQRT(K1328*('d_시나리오'!$J$4-'d_시나리오'!$H$4)*('d_시나리오'!$I$4-'d_시나리오'!$H$4)),'d_시나리오'!$J$4-SQRT((1-K1328)*('d_시나리오'!$J$4-'d_시나리오'!$H$4)*('d_시나리오'!$J$4-'d_시나리오'!$I$4))))</f>
        <v/>
      </c>
      <c r="M1328">
        <f>RAND()</f>
        <v/>
      </c>
      <c r="N1328">
        <f>IF('d_시나리오'!$J$5='d_시나리오'!$H$5,'d_시나리오'!$I$5,IF(M1328&lt;('d_시나리오'!$I$5-'d_시나리오'!$H$5)/('d_시나리오'!$J$5-'d_시나리오'!$H$5),'d_시나리오'!$H$5+SQRT(M1328*('d_시나리오'!$J$5-'d_시나리오'!$H$5)*('d_시나리오'!$I$5-'d_시나리오'!$H$5)),'d_시나리오'!$J$5-SQRT((1-M1328)*('d_시나리오'!$J$5-'d_시나리오'!$H$5)*('d_시나리오'!$J$5-'d_시나리오'!$I$5))))</f>
        <v/>
      </c>
      <c r="O1328">
        <f>RAND()</f>
        <v/>
      </c>
      <c r="P1328">
        <f>IF('d_시나리오'!$J$6='d_시나리오'!$H$6,'d_시나리오'!$I$6,IF(O1328&lt;('d_시나리오'!$I$6-'d_시나리오'!$H$6)/('d_시나리오'!$J$6-'d_시나리오'!$H$6),'d_시나리오'!$H$6+SQRT(O1328*('d_시나리오'!$J$6-'d_시나리오'!$H$6)*('d_시나리오'!$I$6-'d_시나리오'!$H$6)),'d_시나리오'!$J$6-SQRT((1-O1328)*('d_시나리오'!$J$6-'d_시나리오'!$H$6)*('d_시나리오'!$J$6-'d_시나리오'!$I$6))))</f>
        <v/>
      </c>
      <c r="Q1328">
        <f>INDEX('d_분포'!$B$2:$B$57,RANDBETWEEN(1,56))</f>
        <v/>
      </c>
      <c r="R1328">
        <f>BETAINV(RAND(),5,5)</f>
        <v/>
      </c>
      <c r="S1328">
        <f>'d_고정'!$B$1*'6_기대효과'!$H$7*('d_시나리오'!$I$7/'d_고정'!$B$2)*B1328</f>
        <v/>
      </c>
      <c r="T1328">
        <f>S1328*D1328</f>
        <v/>
      </c>
      <c r="U1328">
        <f>S1328*F1328*H1328</f>
        <v/>
      </c>
      <c r="V1328">
        <f>S1328*F1328*(H1328-1)</f>
        <v/>
      </c>
      <c r="W1328">
        <f>U1328*J1328</f>
        <v/>
      </c>
      <c r="X1328">
        <f>T1328+W1328</f>
        <v/>
      </c>
      <c r="Y1328">
        <f>(T1328*E1328+W1328*L1328)*(1-R1328-'d_고정'!$B$13)</f>
        <v/>
      </c>
      <c r="Z1328">
        <f>(U1328*N1328*Q1328+'d_고정'!$B$3*('6_기대효과'!$H$7/8)*Q1328*'d_고정'!$B$10*P1328*('6_기대효과'!$K$7/'d_고정'!$B$9))*(1-R1328)</f>
        <v/>
      </c>
      <c r="AA1328">
        <f>W1328*L1328*(1-R1328-'d_고정'!$B$13)+U1328*MAX(N1328-'d_고정'!$B$10*P1328*('6_기대효과'!$K$7/'d_고정'!$B$9),0)*Q1328*(1-R1328)</f>
        <v/>
      </c>
      <c r="AB1328">
        <f>Y1328+Z1328</f>
        <v/>
      </c>
      <c r="AC1328">
        <f>Y1328/('d_고정'!$B$5*'6_기대효과'!$H$7/8)/'d_고정'!$B$6</f>
        <v/>
      </c>
      <c r="AD1328">
        <f>Y1328/('d_고정'!$B$8*'6_기대효과'!$H$7/8)</f>
        <v/>
      </c>
    </row>
    <row r="1329">
      <c r="A1329">
        <f>RAND()</f>
        <v/>
      </c>
      <c r="B1329">
        <f>IF('d_시나리오'!$J$2='d_시나리오'!$H$2,'d_시나리오'!$I$2,IF(A1329&lt;('d_시나리오'!$I$2-'d_시나리오'!$H$2)/('d_시나리오'!$J$2-'d_시나리오'!$H$2),'d_시나리오'!$H$2+SQRT(A1329*('d_시나리오'!$J$2-'d_시나리오'!$H$2)*('d_시나리오'!$I$2-'d_시나리오'!$H$2)),'d_시나리오'!$J$2-SQRT((1-A1329)*('d_시나리오'!$J$2-'d_시나리오'!$H$2)*('d_시나리오'!$J$2-'d_시나리오'!$I$2))))</f>
        <v/>
      </c>
      <c r="C1329">
        <f>RAND()</f>
        <v/>
      </c>
      <c r="D1329">
        <f>BETAINV(RAND(),IF(C1329&lt;'d_고정'!$B$26,'d_고정'!$B$23,'d_고정'!$B$16)+1,'d_고정'!$B$17-IF(C1329&lt;'d_고정'!$B$26,'d_고정'!$B$23,'d_고정'!$B$16)+1)*('d_고정'!$B$14+('d_고정'!$B$15-'d_고정'!$B$14)*RAND())</f>
        <v/>
      </c>
      <c r="E1329">
        <f>INDEX('d_분포'!$A$2:$A$28,RANDBETWEEN(1,27))</f>
        <v/>
      </c>
      <c r="F1329">
        <f>INDEX('d_분포'!$C$2:$C$5,RANDBETWEEN(1,4))*(0.9+0.2*RAND())</f>
        <v/>
      </c>
      <c r="G1329">
        <f>RAND()</f>
        <v/>
      </c>
      <c r="H1329">
        <f>(F1329+(1-F1329)*('d_고정'!$B$22*BETAINV(RAND(),IF(G1329&lt;'d_고정'!$B$26,'d_고정'!$B$25,'d_고정'!$B$20)+1,'d_고정'!$B$21-IF(G1329&lt;'d_고정'!$B$26,'d_고정'!$B$25,'d_고정'!$B$20)+1)+(1-'d_고정'!$B$22)*BETAINV(RAND(),IF(G1329&lt;'d_고정'!$B$26,'d_고정'!$B$24,'d_고정'!$B$18)+1,'d_고정'!$B$19-IF(G1329&lt;'d_고정'!$B$26,'d_고정'!$B$24,'d_고정'!$B$18)+1))*('d_고정'!$B$14+('d_고정'!$B$15-'d_고정'!$B$14)*RAND()))/F1329</f>
        <v/>
      </c>
      <c r="I1329">
        <f>RAND()</f>
        <v/>
      </c>
      <c r="J1329">
        <f>IF('d_시나리오'!$J$3='d_시나리오'!$H$3,'d_시나리오'!$I$3,IF(I1329&lt;('d_시나리오'!$I$3-'d_시나리오'!$H$3)/('d_시나리오'!$J$3-'d_시나리오'!$H$3),'d_시나리오'!$H$3+SQRT(I1329*('d_시나리오'!$J$3-'d_시나리오'!$H$3)*('d_시나리오'!$I$3-'d_시나리오'!$H$3)),'d_시나리오'!$J$3-SQRT((1-I1329)*('d_시나리오'!$J$3-'d_시나리오'!$H$3)*('d_시나리오'!$J$3-'d_시나리오'!$I$3))))</f>
        <v/>
      </c>
      <c r="K1329">
        <f>RAND()</f>
        <v/>
      </c>
      <c r="L1329">
        <f>IF('d_시나리오'!$J$4='d_시나리오'!$H$4,'d_시나리오'!$I$4,IF(K1329&lt;('d_시나리오'!$I$4-'d_시나리오'!$H$4)/('d_시나리오'!$J$4-'d_시나리오'!$H$4),'d_시나리오'!$H$4+SQRT(K1329*('d_시나리오'!$J$4-'d_시나리오'!$H$4)*('d_시나리오'!$I$4-'d_시나리오'!$H$4)),'d_시나리오'!$J$4-SQRT((1-K1329)*('d_시나리오'!$J$4-'d_시나리오'!$H$4)*('d_시나리오'!$J$4-'d_시나리오'!$I$4))))</f>
        <v/>
      </c>
      <c r="M1329">
        <f>RAND()</f>
        <v/>
      </c>
      <c r="N1329">
        <f>IF('d_시나리오'!$J$5='d_시나리오'!$H$5,'d_시나리오'!$I$5,IF(M1329&lt;('d_시나리오'!$I$5-'d_시나리오'!$H$5)/('d_시나리오'!$J$5-'d_시나리오'!$H$5),'d_시나리오'!$H$5+SQRT(M1329*('d_시나리오'!$J$5-'d_시나리오'!$H$5)*('d_시나리오'!$I$5-'d_시나리오'!$H$5)),'d_시나리오'!$J$5-SQRT((1-M1329)*('d_시나리오'!$J$5-'d_시나리오'!$H$5)*('d_시나리오'!$J$5-'d_시나리오'!$I$5))))</f>
        <v/>
      </c>
      <c r="O1329">
        <f>RAND()</f>
        <v/>
      </c>
      <c r="P1329">
        <f>IF('d_시나리오'!$J$6='d_시나리오'!$H$6,'d_시나리오'!$I$6,IF(O1329&lt;('d_시나리오'!$I$6-'d_시나리오'!$H$6)/('d_시나리오'!$J$6-'d_시나리오'!$H$6),'d_시나리오'!$H$6+SQRT(O1329*('d_시나리오'!$J$6-'d_시나리오'!$H$6)*('d_시나리오'!$I$6-'d_시나리오'!$H$6)),'d_시나리오'!$J$6-SQRT((1-O1329)*('d_시나리오'!$J$6-'d_시나리오'!$H$6)*('d_시나리오'!$J$6-'d_시나리오'!$I$6))))</f>
        <v/>
      </c>
      <c r="Q1329">
        <f>INDEX('d_분포'!$B$2:$B$57,RANDBETWEEN(1,56))</f>
        <v/>
      </c>
      <c r="R1329">
        <f>BETAINV(RAND(),5,5)</f>
        <v/>
      </c>
      <c r="S1329">
        <f>'d_고정'!$B$1*'6_기대효과'!$H$7*('d_시나리오'!$I$7/'d_고정'!$B$2)*B1329</f>
        <v/>
      </c>
      <c r="T1329">
        <f>S1329*D1329</f>
        <v/>
      </c>
      <c r="U1329">
        <f>S1329*F1329*H1329</f>
        <v/>
      </c>
      <c r="V1329">
        <f>S1329*F1329*(H1329-1)</f>
        <v/>
      </c>
      <c r="W1329">
        <f>U1329*J1329</f>
        <v/>
      </c>
      <c r="X1329">
        <f>T1329+W1329</f>
        <v/>
      </c>
      <c r="Y1329">
        <f>(T1329*E1329+W1329*L1329)*(1-R1329-'d_고정'!$B$13)</f>
        <v/>
      </c>
      <c r="Z1329">
        <f>(U1329*N1329*Q1329+'d_고정'!$B$3*('6_기대효과'!$H$7/8)*Q1329*'d_고정'!$B$10*P1329*('6_기대효과'!$K$7/'d_고정'!$B$9))*(1-R1329)</f>
        <v/>
      </c>
      <c r="AA1329">
        <f>W1329*L1329*(1-R1329-'d_고정'!$B$13)+U1329*MAX(N1329-'d_고정'!$B$10*P1329*('6_기대효과'!$K$7/'d_고정'!$B$9),0)*Q1329*(1-R1329)</f>
        <v/>
      </c>
      <c r="AB1329">
        <f>Y1329+Z1329</f>
        <v/>
      </c>
      <c r="AC1329">
        <f>Y1329/('d_고정'!$B$5*'6_기대효과'!$H$7/8)/'d_고정'!$B$6</f>
        <v/>
      </c>
      <c r="AD1329">
        <f>Y1329/('d_고정'!$B$8*'6_기대효과'!$H$7/8)</f>
        <v/>
      </c>
    </row>
    <row r="1330">
      <c r="A1330">
        <f>RAND()</f>
        <v/>
      </c>
      <c r="B1330">
        <f>IF('d_시나리오'!$J$2='d_시나리오'!$H$2,'d_시나리오'!$I$2,IF(A1330&lt;('d_시나리오'!$I$2-'d_시나리오'!$H$2)/('d_시나리오'!$J$2-'d_시나리오'!$H$2),'d_시나리오'!$H$2+SQRT(A1330*('d_시나리오'!$J$2-'d_시나리오'!$H$2)*('d_시나리오'!$I$2-'d_시나리오'!$H$2)),'d_시나리오'!$J$2-SQRT((1-A1330)*('d_시나리오'!$J$2-'d_시나리오'!$H$2)*('d_시나리오'!$J$2-'d_시나리오'!$I$2))))</f>
        <v/>
      </c>
      <c r="C1330">
        <f>RAND()</f>
        <v/>
      </c>
      <c r="D1330">
        <f>BETAINV(RAND(),IF(C1330&lt;'d_고정'!$B$26,'d_고정'!$B$23,'d_고정'!$B$16)+1,'d_고정'!$B$17-IF(C1330&lt;'d_고정'!$B$26,'d_고정'!$B$23,'d_고정'!$B$16)+1)*('d_고정'!$B$14+('d_고정'!$B$15-'d_고정'!$B$14)*RAND())</f>
        <v/>
      </c>
      <c r="E1330">
        <f>INDEX('d_분포'!$A$2:$A$28,RANDBETWEEN(1,27))</f>
        <v/>
      </c>
      <c r="F1330">
        <f>INDEX('d_분포'!$C$2:$C$5,RANDBETWEEN(1,4))*(0.9+0.2*RAND())</f>
        <v/>
      </c>
      <c r="G1330">
        <f>RAND()</f>
        <v/>
      </c>
      <c r="H1330">
        <f>(F1330+(1-F1330)*('d_고정'!$B$22*BETAINV(RAND(),IF(G1330&lt;'d_고정'!$B$26,'d_고정'!$B$25,'d_고정'!$B$20)+1,'d_고정'!$B$21-IF(G1330&lt;'d_고정'!$B$26,'d_고정'!$B$25,'d_고정'!$B$20)+1)+(1-'d_고정'!$B$22)*BETAINV(RAND(),IF(G1330&lt;'d_고정'!$B$26,'d_고정'!$B$24,'d_고정'!$B$18)+1,'d_고정'!$B$19-IF(G1330&lt;'d_고정'!$B$26,'d_고정'!$B$24,'d_고정'!$B$18)+1))*('d_고정'!$B$14+('d_고정'!$B$15-'d_고정'!$B$14)*RAND()))/F1330</f>
        <v/>
      </c>
      <c r="I1330">
        <f>RAND()</f>
        <v/>
      </c>
      <c r="J1330">
        <f>IF('d_시나리오'!$J$3='d_시나리오'!$H$3,'d_시나리오'!$I$3,IF(I1330&lt;('d_시나리오'!$I$3-'d_시나리오'!$H$3)/('d_시나리오'!$J$3-'d_시나리오'!$H$3),'d_시나리오'!$H$3+SQRT(I1330*('d_시나리오'!$J$3-'d_시나리오'!$H$3)*('d_시나리오'!$I$3-'d_시나리오'!$H$3)),'d_시나리오'!$J$3-SQRT((1-I1330)*('d_시나리오'!$J$3-'d_시나리오'!$H$3)*('d_시나리오'!$J$3-'d_시나리오'!$I$3))))</f>
        <v/>
      </c>
      <c r="K1330">
        <f>RAND()</f>
        <v/>
      </c>
      <c r="L1330">
        <f>IF('d_시나리오'!$J$4='d_시나리오'!$H$4,'d_시나리오'!$I$4,IF(K1330&lt;('d_시나리오'!$I$4-'d_시나리오'!$H$4)/('d_시나리오'!$J$4-'d_시나리오'!$H$4),'d_시나리오'!$H$4+SQRT(K1330*('d_시나리오'!$J$4-'d_시나리오'!$H$4)*('d_시나리오'!$I$4-'d_시나리오'!$H$4)),'d_시나리오'!$J$4-SQRT((1-K1330)*('d_시나리오'!$J$4-'d_시나리오'!$H$4)*('d_시나리오'!$J$4-'d_시나리오'!$I$4))))</f>
        <v/>
      </c>
      <c r="M1330">
        <f>RAND()</f>
        <v/>
      </c>
      <c r="N1330">
        <f>IF('d_시나리오'!$J$5='d_시나리오'!$H$5,'d_시나리오'!$I$5,IF(M1330&lt;('d_시나리오'!$I$5-'d_시나리오'!$H$5)/('d_시나리오'!$J$5-'d_시나리오'!$H$5),'d_시나리오'!$H$5+SQRT(M1330*('d_시나리오'!$J$5-'d_시나리오'!$H$5)*('d_시나리오'!$I$5-'d_시나리오'!$H$5)),'d_시나리오'!$J$5-SQRT((1-M1330)*('d_시나리오'!$J$5-'d_시나리오'!$H$5)*('d_시나리오'!$J$5-'d_시나리오'!$I$5))))</f>
        <v/>
      </c>
      <c r="O1330">
        <f>RAND()</f>
        <v/>
      </c>
      <c r="P1330">
        <f>IF('d_시나리오'!$J$6='d_시나리오'!$H$6,'d_시나리오'!$I$6,IF(O1330&lt;('d_시나리오'!$I$6-'d_시나리오'!$H$6)/('d_시나리오'!$J$6-'d_시나리오'!$H$6),'d_시나리오'!$H$6+SQRT(O1330*('d_시나리오'!$J$6-'d_시나리오'!$H$6)*('d_시나리오'!$I$6-'d_시나리오'!$H$6)),'d_시나리오'!$J$6-SQRT((1-O1330)*('d_시나리오'!$J$6-'d_시나리오'!$H$6)*('d_시나리오'!$J$6-'d_시나리오'!$I$6))))</f>
        <v/>
      </c>
      <c r="Q1330">
        <f>INDEX('d_분포'!$B$2:$B$57,RANDBETWEEN(1,56))</f>
        <v/>
      </c>
      <c r="R1330">
        <f>BETAINV(RAND(),5,5)</f>
        <v/>
      </c>
      <c r="S1330">
        <f>'d_고정'!$B$1*'6_기대효과'!$H$7*('d_시나리오'!$I$7/'d_고정'!$B$2)*B1330</f>
        <v/>
      </c>
      <c r="T1330">
        <f>S1330*D1330</f>
        <v/>
      </c>
      <c r="U1330">
        <f>S1330*F1330*H1330</f>
        <v/>
      </c>
      <c r="V1330">
        <f>S1330*F1330*(H1330-1)</f>
        <v/>
      </c>
      <c r="W1330">
        <f>U1330*J1330</f>
        <v/>
      </c>
      <c r="X1330">
        <f>T1330+W1330</f>
        <v/>
      </c>
      <c r="Y1330">
        <f>(T1330*E1330+W1330*L1330)*(1-R1330-'d_고정'!$B$13)</f>
        <v/>
      </c>
      <c r="Z1330">
        <f>(U1330*N1330*Q1330+'d_고정'!$B$3*('6_기대효과'!$H$7/8)*Q1330*'d_고정'!$B$10*P1330*('6_기대효과'!$K$7/'d_고정'!$B$9))*(1-R1330)</f>
        <v/>
      </c>
      <c r="AA1330">
        <f>W1330*L1330*(1-R1330-'d_고정'!$B$13)+U1330*MAX(N1330-'d_고정'!$B$10*P1330*('6_기대효과'!$K$7/'d_고정'!$B$9),0)*Q1330*(1-R1330)</f>
        <v/>
      </c>
      <c r="AB1330">
        <f>Y1330+Z1330</f>
        <v/>
      </c>
      <c r="AC1330">
        <f>Y1330/('d_고정'!$B$5*'6_기대효과'!$H$7/8)/'d_고정'!$B$6</f>
        <v/>
      </c>
      <c r="AD1330">
        <f>Y1330/('d_고정'!$B$8*'6_기대효과'!$H$7/8)</f>
        <v/>
      </c>
    </row>
    <row r="1331">
      <c r="A1331">
        <f>RAND()</f>
        <v/>
      </c>
      <c r="B1331">
        <f>IF('d_시나리오'!$J$2='d_시나리오'!$H$2,'d_시나리오'!$I$2,IF(A1331&lt;('d_시나리오'!$I$2-'d_시나리오'!$H$2)/('d_시나리오'!$J$2-'d_시나리오'!$H$2),'d_시나리오'!$H$2+SQRT(A1331*('d_시나리오'!$J$2-'d_시나리오'!$H$2)*('d_시나리오'!$I$2-'d_시나리오'!$H$2)),'d_시나리오'!$J$2-SQRT((1-A1331)*('d_시나리오'!$J$2-'d_시나리오'!$H$2)*('d_시나리오'!$J$2-'d_시나리오'!$I$2))))</f>
        <v/>
      </c>
      <c r="C1331">
        <f>RAND()</f>
        <v/>
      </c>
      <c r="D1331">
        <f>BETAINV(RAND(),IF(C1331&lt;'d_고정'!$B$26,'d_고정'!$B$23,'d_고정'!$B$16)+1,'d_고정'!$B$17-IF(C1331&lt;'d_고정'!$B$26,'d_고정'!$B$23,'d_고정'!$B$16)+1)*('d_고정'!$B$14+('d_고정'!$B$15-'d_고정'!$B$14)*RAND())</f>
        <v/>
      </c>
      <c r="E1331">
        <f>INDEX('d_분포'!$A$2:$A$28,RANDBETWEEN(1,27))</f>
        <v/>
      </c>
      <c r="F1331">
        <f>INDEX('d_분포'!$C$2:$C$5,RANDBETWEEN(1,4))*(0.9+0.2*RAND())</f>
        <v/>
      </c>
      <c r="G1331">
        <f>RAND()</f>
        <v/>
      </c>
      <c r="H1331">
        <f>(F1331+(1-F1331)*('d_고정'!$B$22*BETAINV(RAND(),IF(G1331&lt;'d_고정'!$B$26,'d_고정'!$B$25,'d_고정'!$B$20)+1,'d_고정'!$B$21-IF(G1331&lt;'d_고정'!$B$26,'d_고정'!$B$25,'d_고정'!$B$20)+1)+(1-'d_고정'!$B$22)*BETAINV(RAND(),IF(G1331&lt;'d_고정'!$B$26,'d_고정'!$B$24,'d_고정'!$B$18)+1,'d_고정'!$B$19-IF(G1331&lt;'d_고정'!$B$26,'d_고정'!$B$24,'d_고정'!$B$18)+1))*('d_고정'!$B$14+('d_고정'!$B$15-'d_고정'!$B$14)*RAND()))/F1331</f>
        <v/>
      </c>
      <c r="I1331">
        <f>RAND()</f>
        <v/>
      </c>
      <c r="J1331">
        <f>IF('d_시나리오'!$J$3='d_시나리오'!$H$3,'d_시나리오'!$I$3,IF(I1331&lt;('d_시나리오'!$I$3-'d_시나리오'!$H$3)/('d_시나리오'!$J$3-'d_시나리오'!$H$3),'d_시나리오'!$H$3+SQRT(I1331*('d_시나리오'!$J$3-'d_시나리오'!$H$3)*('d_시나리오'!$I$3-'d_시나리오'!$H$3)),'d_시나리오'!$J$3-SQRT((1-I1331)*('d_시나리오'!$J$3-'d_시나리오'!$H$3)*('d_시나리오'!$J$3-'d_시나리오'!$I$3))))</f>
        <v/>
      </c>
      <c r="K1331">
        <f>RAND()</f>
        <v/>
      </c>
      <c r="L1331">
        <f>IF('d_시나리오'!$J$4='d_시나리오'!$H$4,'d_시나리오'!$I$4,IF(K1331&lt;('d_시나리오'!$I$4-'d_시나리오'!$H$4)/('d_시나리오'!$J$4-'d_시나리오'!$H$4),'d_시나리오'!$H$4+SQRT(K1331*('d_시나리오'!$J$4-'d_시나리오'!$H$4)*('d_시나리오'!$I$4-'d_시나리오'!$H$4)),'d_시나리오'!$J$4-SQRT((1-K1331)*('d_시나리오'!$J$4-'d_시나리오'!$H$4)*('d_시나리오'!$J$4-'d_시나리오'!$I$4))))</f>
        <v/>
      </c>
      <c r="M1331">
        <f>RAND()</f>
        <v/>
      </c>
      <c r="N1331">
        <f>IF('d_시나리오'!$J$5='d_시나리오'!$H$5,'d_시나리오'!$I$5,IF(M1331&lt;('d_시나리오'!$I$5-'d_시나리오'!$H$5)/('d_시나리오'!$J$5-'d_시나리오'!$H$5),'d_시나리오'!$H$5+SQRT(M1331*('d_시나리오'!$J$5-'d_시나리오'!$H$5)*('d_시나리오'!$I$5-'d_시나리오'!$H$5)),'d_시나리오'!$J$5-SQRT((1-M1331)*('d_시나리오'!$J$5-'d_시나리오'!$H$5)*('d_시나리오'!$J$5-'d_시나리오'!$I$5))))</f>
        <v/>
      </c>
      <c r="O1331">
        <f>RAND()</f>
        <v/>
      </c>
      <c r="P1331">
        <f>IF('d_시나리오'!$J$6='d_시나리오'!$H$6,'d_시나리오'!$I$6,IF(O1331&lt;('d_시나리오'!$I$6-'d_시나리오'!$H$6)/('d_시나리오'!$J$6-'d_시나리오'!$H$6),'d_시나리오'!$H$6+SQRT(O1331*('d_시나리오'!$J$6-'d_시나리오'!$H$6)*('d_시나리오'!$I$6-'d_시나리오'!$H$6)),'d_시나리오'!$J$6-SQRT((1-O1331)*('d_시나리오'!$J$6-'d_시나리오'!$H$6)*('d_시나리오'!$J$6-'d_시나리오'!$I$6))))</f>
        <v/>
      </c>
      <c r="Q1331">
        <f>INDEX('d_분포'!$B$2:$B$57,RANDBETWEEN(1,56))</f>
        <v/>
      </c>
      <c r="R1331">
        <f>BETAINV(RAND(),5,5)</f>
        <v/>
      </c>
      <c r="S1331">
        <f>'d_고정'!$B$1*'6_기대효과'!$H$7*('d_시나리오'!$I$7/'d_고정'!$B$2)*B1331</f>
        <v/>
      </c>
      <c r="T1331">
        <f>S1331*D1331</f>
        <v/>
      </c>
      <c r="U1331">
        <f>S1331*F1331*H1331</f>
        <v/>
      </c>
      <c r="V1331">
        <f>S1331*F1331*(H1331-1)</f>
        <v/>
      </c>
      <c r="W1331">
        <f>U1331*J1331</f>
        <v/>
      </c>
      <c r="X1331">
        <f>T1331+W1331</f>
        <v/>
      </c>
      <c r="Y1331">
        <f>(T1331*E1331+W1331*L1331)*(1-R1331-'d_고정'!$B$13)</f>
        <v/>
      </c>
      <c r="Z1331">
        <f>(U1331*N1331*Q1331+'d_고정'!$B$3*('6_기대효과'!$H$7/8)*Q1331*'d_고정'!$B$10*P1331*('6_기대효과'!$K$7/'d_고정'!$B$9))*(1-R1331)</f>
        <v/>
      </c>
      <c r="AA1331">
        <f>W1331*L1331*(1-R1331-'d_고정'!$B$13)+U1331*MAX(N1331-'d_고정'!$B$10*P1331*('6_기대효과'!$K$7/'d_고정'!$B$9),0)*Q1331*(1-R1331)</f>
        <v/>
      </c>
      <c r="AB1331">
        <f>Y1331+Z1331</f>
        <v/>
      </c>
      <c r="AC1331">
        <f>Y1331/('d_고정'!$B$5*'6_기대효과'!$H$7/8)/'d_고정'!$B$6</f>
        <v/>
      </c>
      <c r="AD1331">
        <f>Y1331/('d_고정'!$B$8*'6_기대효과'!$H$7/8)</f>
        <v/>
      </c>
    </row>
    <row r="1332">
      <c r="A1332">
        <f>RAND()</f>
        <v/>
      </c>
      <c r="B1332">
        <f>IF('d_시나리오'!$J$2='d_시나리오'!$H$2,'d_시나리오'!$I$2,IF(A1332&lt;('d_시나리오'!$I$2-'d_시나리오'!$H$2)/('d_시나리오'!$J$2-'d_시나리오'!$H$2),'d_시나리오'!$H$2+SQRT(A1332*('d_시나리오'!$J$2-'d_시나리오'!$H$2)*('d_시나리오'!$I$2-'d_시나리오'!$H$2)),'d_시나리오'!$J$2-SQRT((1-A1332)*('d_시나리오'!$J$2-'d_시나리오'!$H$2)*('d_시나리오'!$J$2-'d_시나리오'!$I$2))))</f>
        <v/>
      </c>
      <c r="C1332">
        <f>RAND()</f>
        <v/>
      </c>
      <c r="D1332">
        <f>BETAINV(RAND(),IF(C1332&lt;'d_고정'!$B$26,'d_고정'!$B$23,'d_고정'!$B$16)+1,'d_고정'!$B$17-IF(C1332&lt;'d_고정'!$B$26,'d_고정'!$B$23,'d_고정'!$B$16)+1)*('d_고정'!$B$14+('d_고정'!$B$15-'d_고정'!$B$14)*RAND())</f>
        <v/>
      </c>
      <c r="E1332">
        <f>INDEX('d_분포'!$A$2:$A$28,RANDBETWEEN(1,27))</f>
        <v/>
      </c>
      <c r="F1332">
        <f>INDEX('d_분포'!$C$2:$C$5,RANDBETWEEN(1,4))*(0.9+0.2*RAND())</f>
        <v/>
      </c>
      <c r="G1332">
        <f>RAND()</f>
        <v/>
      </c>
      <c r="H1332">
        <f>(F1332+(1-F1332)*('d_고정'!$B$22*BETAINV(RAND(),IF(G1332&lt;'d_고정'!$B$26,'d_고정'!$B$25,'d_고정'!$B$20)+1,'d_고정'!$B$21-IF(G1332&lt;'d_고정'!$B$26,'d_고정'!$B$25,'d_고정'!$B$20)+1)+(1-'d_고정'!$B$22)*BETAINV(RAND(),IF(G1332&lt;'d_고정'!$B$26,'d_고정'!$B$24,'d_고정'!$B$18)+1,'d_고정'!$B$19-IF(G1332&lt;'d_고정'!$B$26,'d_고정'!$B$24,'d_고정'!$B$18)+1))*('d_고정'!$B$14+('d_고정'!$B$15-'d_고정'!$B$14)*RAND()))/F1332</f>
        <v/>
      </c>
      <c r="I1332">
        <f>RAND()</f>
        <v/>
      </c>
      <c r="J1332">
        <f>IF('d_시나리오'!$J$3='d_시나리오'!$H$3,'d_시나리오'!$I$3,IF(I1332&lt;('d_시나리오'!$I$3-'d_시나리오'!$H$3)/('d_시나리오'!$J$3-'d_시나리오'!$H$3),'d_시나리오'!$H$3+SQRT(I1332*('d_시나리오'!$J$3-'d_시나리오'!$H$3)*('d_시나리오'!$I$3-'d_시나리오'!$H$3)),'d_시나리오'!$J$3-SQRT((1-I1332)*('d_시나리오'!$J$3-'d_시나리오'!$H$3)*('d_시나리오'!$J$3-'d_시나리오'!$I$3))))</f>
        <v/>
      </c>
      <c r="K1332">
        <f>RAND()</f>
        <v/>
      </c>
      <c r="L1332">
        <f>IF('d_시나리오'!$J$4='d_시나리오'!$H$4,'d_시나리오'!$I$4,IF(K1332&lt;('d_시나리오'!$I$4-'d_시나리오'!$H$4)/('d_시나리오'!$J$4-'d_시나리오'!$H$4),'d_시나리오'!$H$4+SQRT(K1332*('d_시나리오'!$J$4-'d_시나리오'!$H$4)*('d_시나리오'!$I$4-'d_시나리오'!$H$4)),'d_시나리오'!$J$4-SQRT((1-K1332)*('d_시나리오'!$J$4-'d_시나리오'!$H$4)*('d_시나리오'!$J$4-'d_시나리오'!$I$4))))</f>
        <v/>
      </c>
      <c r="M1332">
        <f>RAND()</f>
        <v/>
      </c>
      <c r="N1332">
        <f>IF('d_시나리오'!$J$5='d_시나리오'!$H$5,'d_시나리오'!$I$5,IF(M1332&lt;('d_시나리오'!$I$5-'d_시나리오'!$H$5)/('d_시나리오'!$J$5-'d_시나리오'!$H$5),'d_시나리오'!$H$5+SQRT(M1332*('d_시나리오'!$J$5-'d_시나리오'!$H$5)*('d_시나리오'!$I$5-'d_시나리오'!$H$5)),'d_시나리오'!$J$5-SQRT((1-M1332)*('d_시나리오'!$J$5-'d_시나리오'!$H$5)*('d_시나리오'!$J$5-'d_시나리오'!$I$5))))</f>
        <v/>
      </c>
      <c r="O1332">
        <f>RAND()</f>
        <v/>
      </c>
      <c r="P1332">
        <f>IF('d_시나리오'!$J$6='d_시나리오'!$H$6,'d_시나리오'!$I$6,IF(O1332&lt;('d_시나리오'!$I$6-'d_시나리오'!$H$6)/('d_시나리오'!$J$6-'d_시나리오'!$H$6),'d_시나리오'!$H$6+SQRT(O1332*('d_시나리오'!$J$6-'d_시나리오'!$H$6)*('d_시나리오'!$I$6-'d_시나리오'!$H$6)),'d_시나리오'!$J$6-SQRT((1-O1332)*('d_시나리오'!$J$6-'d_시나리오'!$H$6)*('d_시나리오'!$J$6-'d_시나리오'!$I$6))))</f>
        <v/>
      </c>
      <c r="Q1332">
        <f>INDEX('d_분포'!$B$2:$B$57,RANDBETWEEN(1,56))</f>
        <v/>
      </c>
      <c r="R1332">
        <f>BETAINV(RAND(),5,5)</f>
        <v/>
      </c>
      <c r="S1332">
        <f>'d_고정'!$B$1*'6_기대효과'!$H$7*('d_시나리오'!$I$7/'d_고정'!$B$2)*B1332</f>
        <v/>
      </c>
      <c r="T1332">
        <f>S1332*D1332</f>
        <v/>
      </c>
      <c r="U1332">
        <f>S1332*F1332*H1332</f>
        <v/>
      </c>
      <c r="V1332">
        <f>S1332*F1332*(H1332-1)</f>
        <v/>
      </c>
      <c r="W1332">
        <f>U1332*J1332</f>
        <v/>
      </c>
      <c r="X1332">
        <f>T1332+W1332</f>
        <v/>
      </c>
      <c r="Y1332">
        <f>(T1332*E1332+W1332*L1332)*(1-R1332-'d_고정'!$B$13)</f>
        <v/>
      </c>
      <c r="Z1332">
        <f>(U1332*N1332*Q1332+'d_고정'!$B$3*('6_기대효과'!$H$7/8)*Q1332*'d_고정'!$B$10*P1332*('6_기대효과'!$K$7/'d_고정'!$B$9))*(1-R1332)</f>
        <v/>
      </c>
      <c r="AA1332">
        <f>W1332*L1332*(1-R1332-'d_고정'!$B$13)+U1332*MAX(N1332-'d_고정'!$B$10*P1332*('6_기대효과'!$K$7/'d_고정'!$B$9),0)*Q1332*(1-R1332)</f>
        <v/>
      </c>
      <c r="AB1332">
        <f>Y1332+Z1332</f>
        <v/>
      </c>
      <c r="AC1332">
        <f>Y1332/('d_고정'!$B$5*'6_기대효과'!$H$7/8)/'d_고정'!$B$6</f>
        <v/>
      </c>
      <c r="AD1332">
        <f>Y1332/('d_고정'!$B$8*'6_기대효과'!$H$7/8)</f>
        <v/>
      </c>
    </row>
    <row r="1333">
      <c r="A1333">
        <f>RAND()</f>
        <v/>
      </c>
      <c r="B1333">
        <f>IF('d_시나리오'!$J$2='d_시나리오'!$H$2,'d_시나리오'!$I$2,IF(A1333&lt;('d_시나리오'!$I$2-'d_시나리오'!$H$2)/('d_시나리오'!$J$2-'d_시나리오'!$H$2),'d_시나리오'!$H$2+SQRT(A1333*('d_시나리오'!$J$2-'d_시나리오'!$H$2)*('d_시나리오'!$I$2-'d_시나리오'!$H$2)),'d_시나리오'!$J$2-SQRT((1-A1333)*('d_시나리오'!$J$2-'d_시나리오'!$H$2)*('d_시나리오'!$J$2-'d_시나리오'!$I$2))))</f>
        <v/>
      </c>
      <c r="C1333">
        <f>RAND()</f>
        <v/>
      </c>
      <c r="D1333">
        <f>BETAINV(RAND(),IF(C1333&lt;'d_고정'!$B$26,'d_고정'!$B$23,'d_고정'!$B$16)+1,'d_고정'!$B$17-IF(C1333&lt;'d_고정'!$B$26,'d_고정'!$B$23,'d_고정'!$B$16)+1)*('d_고정'!$B$14+('d_고정'!$B$15-'d_고정'!$B$14)*RAND())</f>
        <v/>
      </c>
      <c r="E1333">
        <f>INDEX('d_분포'!$A$2:$A$28,RANDBETWEEN(1,27))</f>
        <v/>
      </c>
      <c r="F1333">
        <f>INDEX('d_분포'!$C$2:$C$5,RANDBETWEEN(1,4))*(0.9+0.2*RAND())</f>
        <v/>
      </c>
      <c r="G1333">
        <f>RAND()</f>
        <v/>
      </c>
      <c r="H1333">
        <f>(F1333+(1-F1333)*('d_고정'!$B$22*BETAINV(RAND(),IF(G1333&lt;'d_고정'!$B$26,'d_고정'!$B$25,'d_고정'!$B$20)+1,'d_고정'!$B$21-IF(G1333&lt;'d_고정'!$B$26,'d_고정'!$B$25,'d_고정'!$B$20)+1)+(1-'d_고정'!$B$22)*BETAINV(RAND(),IF(G1333&lt;'d_고정'!$B$26,'d_고정'!$B$24,'d_고정'!$B$18)+1,'d_고정'!$B$19-IF(G1333&lt;'d_고정'!$B$26,'d_고정'!$B$24,'d_고정'!$B$18)+1))*('d_고정'!$B$14+('d_고정'!$B$15-'d_고정'!$B$14)*RAND()))/F1333</f>
        <v/>
      </c>
      <c r="I1333">
        <f>RAND()</f>
        <v/>
      </c>
      <c r="J1333">
        <f>IF('d_시나리오'!$J$3='d_시나리오'!$H$3,'d_시나리오'!$I$3,IF(I1333&lt;('d_시나리오'!$I$3-'d_시나리오'!$H$3)/('d_시나리오'!$J$3-'d_시나리오'!$H$3),'d_시나리오'!$H$3+SQRT(I1333*('d_시나리오'!$J$3-'d_시나리오'!$H$3)*('d_시나리오'!$I$3-'d_시나리오'!$H$3)),'d_시나리오'!$J$3-SQRT((1-I1333)*('d_시나리오'!$J$3-'d_시나리오'!$H$3)*('d_시나리오'!$J$3-'d_시나리오'!$I$3))))</f>
        <v/>
      </c>
      <c r="K1333">
        <f>RAND()</f>
        <v/>
      </c>
      <c r="L1333">
        <f>IF('d_시나리오'!$J$4='d_시나리오'!$H$4,'d_시나리오'!$I$4,IF(K1333&lt;('d_시나리오'!$I$4-'d_시나리오'!$H$4)/('d_시나리오'!$J$4-'d_시나리오'!$H$4),'d_시나리오'!$H$4+SQRT(K1333*('d_시나리오'!$J$4-'d_시나리오'!$H$4)*('d_시나리오'!$I$4-'d_시나리오'!$H$4)),'d_시나리오'!$J$4-SQRT((1-K1333)*('d_시나리오'!$J$4-'d_시나리오'!$H$4)*('d_시나리오'!$J$4-'d_시나리오'!$I$4))))</f>
        <v/>
      </c>
      <c r="M1333">
        <f>RAND()</f>
        <v/>
      </c>
      <c r="N1333">
        <f>IF('d_시나리오'!$J$5='d_시나리오'!$H$5,'d_시나리오'!$I$5,IF(M1333&lt;('d_시나리오'!$I$5-'d_시나리오'!$H$5)/('d_시나리오'!$J$5-'d_시나리오'!$H$5),'d_시나리오'!$H$5+SQRT(M1333*('d_시나리오'!$J$5-'d_시나리오'!$H$5)*('d_시나리오'!$I$5-'d_시나리오'!$H$5)),'d_시나리오'!$J$5-SQRT((1-M1333)*('d_시나리오'!$J$5-'d_시나리오'!$H$5)*('d_시나리오'!$J$5-'d_시나리오'!$I$5))))</f>
        <v/>
      </c>
      <c r="O1333">
        <f>RAND()</f>
        <v/>
      </c>
      <c r="P1333">
        <f>IF('d_시나리오'!$J$6='d_시나리오'!$H$6,'d_시나리오'!$I$6,IF(O1333&lt;('d_시나리오'!$I$6-'d_시나리오'!$H$6)/('d_시나리오'!$J$6-'d_시나리오'!$H$6),'d_시나리오'!$H$6+SQRT(O1333*('d_시나리오'!$J$6-'d_시나리오'!$H$6)*('d_시나리오'!$I$6-'d_시나리오'!$H$6)),'d_시나리오'!$J$6-SQRT((1-O1333)*('d_시나리오'!$J$6-'d_시나리오'!$H$6)*('d_시나리오'!$J$6-'d_시나리오'!$I$6))))</f>
        <v/>
      </c>
      <c r="Q1333">
        <f>INDEX('d_분포'!$B$2:$B$57,RANDBETWEEN(1,56))</f>
        <v/>
      </c>
      <c r="R1333">
        <f>BETAINV(RAND(),5,5)</f>
        <v/>
      </c>
      <c r="S1333">
        <f>'d_고정'!$B$1*'6_기대효과'!$H$7*('d_시나리오'!$I$7/'d_고정'!$B$2)*B1333</f>
        <v/>
      </c>
      <c r="T1333">
        <f>S1333*D1333</f>
        <v/>
      </c>
      <c r="U1333">
        <f>S1333*F1333*H1333</f>
        <v/>
      </c>
      <c r="V1333">
        <f>S1333*F1333*(H1333-1)</f>
        <v/>
      </c>
      <c r="W1333">
        <f>U1333*J1333</f>
        <v/>
      </c>
      <c r="X1333">
        <f>T1333+W1333</f>
        <v/>
      </c>
      <c r="Y1333">
        <f>(T1333*E1333+W1333*L1333)*(1-R1333-'d_고정'!$B$13)</f>
        <v/>
      </c>
      <c r="Z1333">
        <f>(U1333*N1333*Q1333+'d_고정'!$B$3*('6_기대효과'!$H$7/8)*Q1333*'d_고정'!$B$10*P1333*('6_기대효과'!$K$7/'d_고정'!$B$9))*(1-R1333)</f>
        <v/>
      </c>
      <c r="AA1333">
        <f>W1333*L1333*(1-R1333-'d_고정'!$B$13)+U1333*MAX(N1333-'d_고정'!$B$10*P1333*('6_기대효과'!$K$7/'d_고정'!$B$9),0)*Q1333*(1-R1333)</f>
        <v/>
      </c>
      <c r="AB1333">
        <f>Y1333+Z1333</f>
        <v/>
      </c>
      <c r="AC1333">
        <f>Y1333/('d_고정'!$B$5*'6_기대효과'!$H$7/8)/'d_고정'!$B$6</f>
        <v/>
      </c>
      <c r="AD1333">
        <f>Y1333/('d_고정'!$B$8*'6_기대효과'!$H$7/8)</f>
        <v/>
      </c>
    </row>
    <row r="1334">
      <c r="A1334">
        <f>RAND()</f>
        <v/>
      </c>
      <c r="B1334">
        <f>IF('d_시나리오'!$J$2='d_시나리오'!$H$2,'d_시나리오'!$I$2,IF(A1334&lt;('d_시나리오'!$I$2-'d_시나리오'!$H$2)/('d_시나리오'!$J$2-'d_시나리오'!$H$2),'d_시나리오'!$H$2+SQRT(A1334*('d_시나리오'!$J$2-'d_시나리오'!$H$2)*('d_시나리오'!$I$2-'d_시나리오'!$H$2)),'d_시나리오'!$J$2-SQRT((1-A1334)*('d_시나리오'!$J$2-'d_시나리오'!$H$2)*('d_시나리오'!$J$2-'d_시나리오'!$I$2))))</f>
        <v/>
      </c>
      <c r="C1334">
        <f>RAND()</f>
        <v/>
      </c>
      <c r="D1334">
        <f>BETAINV(RAND(),IF(C1334&lt;'d_고정'!$B$26,'d_고정'!$B$23,'d_고정'!$B$16)+1,'d_고정'!$B$17-IF(C1334&lt;'d_고정'!$B$26,'d_고정'!$B$23,'d_고정'!$B$16)+1)*('d_고정'!$B$14+('d_고정'!$B$15-'d_고정'!$B$14)*RAND())</f>
        <v/>
      </c>
      <c r="E1334">
        <f>INDEX('d_분포'!$A$2:$A$28,RANDBETWEEN(1,27))</f>
        <v/>
      </c>
      <c r="F1334">
        <f>INDEX('d_분포'!$C$2:$C$5,RANDBETWEEN(1,4))*(0.9+0.2*RAND())</f>
        <v/>
      </c>
      <c r="G1334">
        <f>RAND()</f>
        <v/>
      </c>
      <c r="H1334">
        <f>(F1334+(1-F1334)*('d_고정'!$B$22*BETAINV(RAND(),IF(G1334&lt;'d_고정'!$B$26,'d_고정'!$B$25,'d_고정'!$B$20)+1,'d_고정'!$B$21-IF(G1334&lt;'d_고정'!$B$26,'d_고정'!$B$25,'d_고정'!$B$20)+1)+(1-'d_고정'!$B$22)*BETAINV(RAND(),IF(G1334&lt;'d_고정'!$B$26,'d_고정'!$B$24,'d_고정'!$B$18)+1,'d_고정'!$B$19-IF(G1334&lt;'d_고정'!$B$26,'d_고정'!$B$24,'d_고정'!$B$18)+1))*('d_고정'!$B$14+('d_고정'!$B$15-'d_고정'!$B$14)*RAND()))/F1334</f>
        <v/>
      </c>
      <c r="I1334">
        <f>RAND()</f>
        <v/>
      </c>
      <c r="J1334">
        <f>IF('d_시나리오'!$J$3='d_시나리오'!$H$3,'d_시나리오'!$I$3,IF(I1334&lt;('d_시나리오'!$I$3-'d_시나리오'!$H$3)/('d_시나리오'!$J$3-'d_시나리오'!$H$3),'d_시나리오'!$H$3+SQRT(I1334*('d_시나리오'!$J$3-'d_시나리오'!$H$3)*('d_시나리오'!$I$3-'d_시나리오'!$H$3)),'d_시나리오'!$J$3-SQRT((1-I1334)*('d_시나리오'!$J$3-'d_시나리오'!$H$3)*('d_시나리오'!$J$3-'d_시나리오'!$I$3))))</f>
        <v/>
      </c>
      <c r="K1334">
        <f>RAND()</f>
        <v/>
      </c>
      <c r="L1334">
        <f>IF('d_시나리오'!$J$4='d_시나리오'!$H$4,'d_시나리오'!$I$4,IF(K1334&lt;('d_시나리오'!$I$4-'d_시나리오'!$H$4)/('d_시나리오'!$J$4-'d_시나리오'!$H$4),'d_시나리오'!$H$4+SQRT(K1334*('d_시나리오'!$J$4-'d_시나리오'!$H$4)*('d_시나리오'!$I$4-'d_시나리오'!$H$4)),'d_시나리오'!$J$4-SQRT((1-K1334)*('d_시나리오'!$J$4-'d_시나리오'!$H$4)*('d_시나리오'!$J$4-'d_시나리오'!$I$4))))</f>
        <v/>
      </c>
      <c r="M1334">
        <f>RAND()</f>
        <v/>
      </c>
      <c r="N1334">
        <f>IF('d_시나리오'!$J$5='d_시나리오'!$H$5,'d_시나리오'!$I$5,IF(M1334&lt;('d_시나리오'!$I$5-'d_시나리오'!$H$5)/('d_시나리오'!$J$5-'d_시나리오'!$H$5),'d_시나리오'!$H$5+SQRT(M1334*('d_시나리오'!$J$5-'d_시나리오'!$H$5)*('d_시나리오'!$I$5-'d_시나리오'!$H$5)),'d_시나리오'!$J$5-SQRT((1-M1334)*('d_시나리오'!$J$5-'d_시나리오'!$H$5)*('d_시나리오'!$J$5-'d_시나리오'!$I$5))))</f>
        <v/>
      </c>
      <c r="O1334">
        <f>RAND()</f>
        <v/>
      </c>
      <c r="P1334">
        <f>IF('d_시나리오'!$J$6='d_시나리오'!$H$6,'d_시나리오'!$I$6,IF(O1334&lt;('d_시나리오'!$I$6-'d_시나리오'!$H$6)/('d_시나리오'!$J$6-'d_시나리오'!$H$6),'d_시나리오'!$H$6+SQRT(O1334*('d_시나리오'!$J$6-'d_시나리오'!$H$6)*('d_시나리오'!$I$6-'d_시나리오'!$H$6)),'d_시나리오'!$J$6-SQRT((1-O1334)*('d_시나리오'!$J$6-'d_시나리오'!$H$6)*('d_시나리오'!$J$6-'d_시나리오'!$I$6))))</f>
        <v/>
      </c>
      <c r="Q1334">
        <f>INDEX('d_분포'!$B$2:$B$57,RANDBETWEEN(1,56))</f>
        <v/>
      </c>
      <c r="R1334">
        <f>BETAINV(RAND(),5,5)</f>
        <v/>
      </c>
      <c r="S1334">
        <f>'d_고정'!$B$1*'6_기대효과'!$H$7*('d_시나리오'!$I$7/'d_고정'!$B$2)*B1334</f>
        <v/>
      </c>
      <c r="T1334">
        <f>S1334*D1334</f>
        <v/>
      </c>
      <c r="U1334">
        <f>S1334*F1334*H1334</f>
        <v/>
      </c>
      <c r="V1334">
        <f>S1334*F1334*(H1334-1)</f>
        <v/>
      </c>
      <c r="W1334">
        <f>U1334*J1334</f>
        <v/>
      </c>
      <c r="X1334">
        <f>T1334+W1334</f>
        <v/>
      </c>
      <c r="Y1334">
        <f>(T1334*E1334+W1334*L1334)*(1-R1334-'d_고정'!$B$13)</f>
        <v/>
      </c>
      <c r="Z1334">
        <f>(U1334*N1334*Q1334+'d_고정'!$B$3*('6_기대효과'!$H$7/8)*Q1334*'d_고정'!$B$10*P1334*('6_기대효과'!$K$7/'d_고정'!$B$9))*(1-R1334)</f>
        <v/>
      </c>
      <c r="AA1334">
        <f>W1334*L1334*(1-R1334-'d_고정'!$B$13)+U1334*MAX(N1334-'d_고정'!$B$10*P1334*('6_기대효과'!$K$7/'d_고정'!$B$9),0)*Q1334*(1-R1334)</f>
        <v/>
      </c>
      <c r="AB1334">
        <f>Y1334+Z1334</f>
        <v/>
      </c>
      <c r="AC1334">
        <f>Y1334/('d_고정'!$B$5*'6_기대효과'!$H$7/8)/'d_고정'!$B$6</f>
        <v/>
      </c>
      <c r="AD1334">
        <f>Y1334/('d_고정'!$B$8*'6_기대효과'!$H$7/8)</f>
        <v/>
      </c>
    </row>
    <row r="1335">
      <c r="A1335">
        <f>RAND()</f>
        <v/>
      </c>
      <c r="B1335">
        <f>IF('d_시나리오'!$J$2='d_시나리오'!$H$2,'d_시나리오'!$I$2,IF(A1335&lt;('d_시나리오'!$I$2-'d_시나리오'!$H$2)/('d_시나리오'!$J$2-'d_시나리오'!$H$2),'d_시나리오'!$H$2+SQRT(A1335*('d_시나리오'!$J$2-'d_시나리오'!$H$2)*('d_시나리오'!$I$2-'d_시나리오'!$H$2)),'d_시나리오'!$J$2-SQRT((1-A1335)*('d_시나리오'!$J$2-'d_시나리오'!$H$2)*('d_시나리오'!$J$2-'d_시나리오'!$I$2))))</f>
        <v/>
      </c>
      <c r="C1335">
        <f>RAND()</f>
        <v/>
      </c>
      <c r="D1335">
        <f>BETAINV(RAND(),IF(C1335&lt;'d_고정'!$B$26,'d_고정'!$B$23,'d_고정'!$B$16)+1,'d_고정'!$B$17-IF(C1335&lt;'d_고정'!$B$26,'d_고정'!$B$23,'d_고정'!$B$16)+1)*('d_고정'!$B$14+('d_고정'!$B$15-'d_고정'!$B$14)*RAND())</f>
        <v/>
      </c>
      <c r="E1335">
        <f>INDEX('d_분포'!$A$2:$A$28,RANDBETWEEN(1,27))</f>
        <v/>
      </c>
      <c r="F1335">
        <f>INDEX('d_분포'!$C$2:$C$5,RANDBETWEEN(1,4))*(0.9+0.2*RAND())</f>
        <v/>
      </c>
      <c r="G1335">
        <f>RAND()</f>
        <v/>
      </c>
      <c r="H1335">
        <f>(F1335+(1-F1335)*('d_고정'!$B$22*BETAINV(RAND(),IF(G1335&lt;'d_고정'!$B$26,'d_고정'!$B$25,'d_고정'!$B$20)+1,'d_고정'!$B$21-IF(G1335&lt;'d_고정'!$B$26,'d_고정'!$B$25,'d_고정'!$B$20)+1)+(1-'d_고정'!$B$22)*BETAINV(RAND(),IF(G1335&lt;'d_고정'!$B$26,'d_고정'!$B$24,'d_고정'!$B$18)+1,'d_고정'!$B$19-IF(G1335&lt;'d_고정'!$B$26,'d_고정'!$B$24,'d_고정'!$B$18)+1))*('d_고정'!$B$14+('d_고정'!$B$15-'d_고정'!$B$14)*RAND()))/F1335</f>
        <v/>
      </c>
      <c r="I1335">
        <f>RAND()</f>
        <v/>
      </c>
      <c r="J1335">
        <f>IF('d_시나리오'!$J$3='d_시나리오'!$H$3,'d_시나리오'!$I$3,IF(I1335&lt;('d_시나리오'!$I$3-'d_시나리오'!$H$3)/('d_시나리오'!$J$3-'d_시나리오'!$H$3),'d_시나리오'!$H$3+SQRT(I1335*('d_시나리오'!$J$3-'d_시나리오'!$H$3)*('d_시나리오'!$I$3-'d_시나리오'!$H$3)),'d_시나리오'!$J$3-SQRT((1-I1335)*('d_시나리오'!$J$3-'d_시나리오'!$H$3)*('d_시나리오'!$J$3-'d_시나리오'!$I$3))))</f>
        <v/>
      </c>
      <c r="K1335">
        <f>RAND()</f>
        <v/>
      </c>
      <c r="L1335">
        <f>IF('d_시나리오'!$J$4='d_시나리오'!$H$4,'d_시나리오'!$I$4,IF(K1335&lt;('d_시나리오'!$I$4-'d_시나리오'!$H$4)/('d_시나리오'!$J$4-'d_시나리오'!$H$4),'d_시나리오'!$H$4+SQRT(K1335*('d_시나리오'!$J$4-'d_시나리오'!$H$4)*('d_시나리오'!$I$4-'d_시나리오'!$H$4)),'d_시나리오'!$J$4-SQRT((1-K1335)*('d_시나리오'!$J$4-'d_시나리오'!$H$4)*('d_시나리오'!$J$4-'d_시나리오'!$I$4))))</f>
        <v/>
      </c>
      <c r="M1335">
        <f>RAND()</f>
        <v/>
      </c>
      <c r="N1335">
        <f>IF('d_시나리오'!$J$5='d_시나리오'!$H$5,'d_시나리오'!$I$5,IF(M1335&lt;('d_시나리오'!$I$5-'d_시나리오'!$H$5)/('d_시나리오'!$J$5-'d_시나리오'!$H$5),'d_시나리오'!$H$5+SQRT(M1335*('d_시나리오'!$J$5-'d_시나리오'!$H$5)*('d_시나리오'!$I$5-'d_시나리오'!$H$5)),'d_시나리오'!$J$5-SQRT((1-M1335)*('d_시나리오'!$J$5-'d_시나리오'!$H$5)*('d_시나리오'!$J$5-'d_시나리오'!$I$5))))</f>
        <v/>
      </c>
      <c r="O1335">
        <f>RAND()</f>
        <v/>
      </c>
      <c r="P1335">
        <f>IF('d_시나리오'!$J$6='d_시나리오'!$H$6,'d_시나리오'!$I$6,IF(O1335&lt;('d_시나리오'!$I$6-'d_시나리오'!$H$6)/('d_시나리오'!$J$6-'d_시나리오'!$H$6),'d_시나리오'!$H$6+SQRT(O1335*('d_시나리오'!$J$6-'d_시나리오'!$H$6)*('d_시나리오'!$I$6-'d_시나리오'!$H$6)),'d_시나리오'!$J$6-SQRT((1-O1335)*('d_시나리오'!$J$6-'d_시나리오'!$H$6)*('d_시나리오'!$J$6-'d_시나리오'!$I$6))))</f>
        <v/>
      </c>
      <c r="Q1335">
        <f>INDEX('d_분포'!$B$2:$B$57,RANDBETWEEN(1,56))</f>
        <v/>
      </c>
      <c r="R1335">
        <f>BETAINV(RAND(),5,5)</f>
        <v/>
      </c>
      <c r="S1335">
        <f>'d_고정'!$B$1*'6_기대효과'!$H$7*('d_시나리오'!$I$7/'d_고정'!$B$2)*B1335</f>
        <v/>
      </c>
      <c r="T1335">
        <f>S1335*D1335</f>
        <v/>
      </c>
      <c r="U1335">
        <f>S1335*F1335*H1335</f>
        <v/>
      </c>
      <c r="V1335">
        <f>S1335*F1335*(H1335-1)</f>
        <v/>
      </c>
      <c r="W1335">
        <f>U1335*J1335</f>
        <v/>
      </c>
      <c r="X1335">
        <f>T1335+W1335</f>
        <v/>
      </c>
      <c r="Y1335">
        <f>(T1335*E1335+W1335*L1335)*(1-R1335-'d_고정'!$B$13)</f>
        <v/>
      </c>
      <c r="Z1335">
        <f>(U1335*N1335*Q1335+'d_고정'!$B$3*('6_기대효과'!$H$7/8)*Q1335*'d_고정'!$B$10*P1335*('6_기대효과'!$K$7/'d_고정'!$B$9))*(1-R1335)</f>
        <v/>
      </c>
      <c r="AA1335">
        <f>W1335*L1335*(1-R1335-'d_고정'!$B$13)+U1335*MAX(N1335-'d_고정'!$B$10*P1335*('6_기대효과'!$K$7/'d_고정'!$B$9),0)*Q1335*(1-R1335)</f>
        <v/>
      </c>
      <c r="AB1335">
        <f>Y1335+Z1335</f>
        <v/>
      </c>
      <c r="AC1335">
        <f>Y1335/('d_고정'!$B$5*'6_기대효과'!$H$7/8)/'d_고정'!$B$6</f>
        <v/>
      </c>
      <c r="AD1335">
        <f>Y1335/('d_고정'!$B$8*'6_기대효과'!$H$7/8)</f>
        <v/>
      </c>
    </row>
    <row r="1336">
      <c r="A1336">
        <f>RAND()</f>
        <v/>
      </c>
      <c r="B1336">
        <f>IF('d_시나리오'!$J$2='d_시나리오'!$H$2,'d_시나리오'!$I$2,IF(A1336&lt;('d_시나리오'!$I$2-'d_시나리오'!$H$2)/('d_시나리오'!$J$2-'d_시나리오'!$H$2),'d_시나리오'!$H$2+SQRT(A1336*('d_시나리오'!$J$2-'d_시나리오'!$H$2)*('d_시나리오'!$I$2-'d_시나리오'!$H$2)),'d_시나리오'!$J$2-SQRT((1-A1336)*('d_시나리오'!$J$2-'d_시나리오'!$H$2)*('d_시나리오'!$J$2-'d_시나리오'!$I$2))))</f>
        <v/>
      </c>
      <c r="C1336">
        <f>RAND()</f>
        <v/>
      </c>
      <c r="D1336">
        <f>BETAINV(RAND(),IF(C1336&lt;'d_고정'!$B$26,'d_고정'!$B$23,'d_고정'!$B$16)+1,'d_고정'!$B$17-IF(C1336&lt;'d_고정'!$B$26,'d_고정'!$B$23,'d_고정'!$B$16)+1)*('d_고정'!$B$14+('d_고정'!$B$15-'d_고정'!$B$14)*RAND())</f>
        <v/>
      </c>
      <c r="E1336">
        <f>INDEX('d_분포'!$A$2:$A$28,RANDBETWEEN(1,27))</f>
        <v/>
      </c>
      <c r="F1336">
        <f>INDEX('d_분포'!$C$2:$C$5,RANDBETWEEN(1,4))*(0.9+0.2*RAND())</f>
        <v/>
      </c>
      <c r="G1336">
        <f>RAND()</f>
        <v/>
      </c>
      <c r="H1336">
        <f>(F1336+(1-F1336)*('d_고정'!$B$22*BETAINV(RAND(),IF(G1336&lt;'d_고정'!$B$26,'d_고정'!$B$25,'d_고정'!$B$20)+1,'d_고정'!$B$21-IF(G1336&lt;'d_고정'!$B$26,'d_고정'!$B$25,'d_고정'!$B$20)+1)+(1-'d_고정'!$B$22)*BETAINV(RAND(),IF(G1336&lt;'d_고정'!$B$26,'d_고정'!$B$24,'d_고정'!$B$18)+1,'d_고정'!$B$19-IF(G1336&lt;'d_고정'!$B$26,'d_고정'!$B$24,'d_고정'!$B$18)+1))*('d_고정'!$B$14+('d_고정'!$B$15-'d_고정'!$B$14)*RAND()))/F1336</f>
        <v/>
      </c>
      <c r="I1336">
        <f>RAND()</f>
        <v/>
      </c>
      <c r="J1336">
        <f>IF('d_시나리오'!$J$3='d_시나리오'!$H$3,'d_시나리오'!$I$3,IF(I1336&lt;('d_시나리오'!$I$3-'d_시나리오'!$H$3)/('d_시나리오'!$J$3-'d_시나리오'!$H$3),'d_시나리오'!$H$3+SQRT(I1336*('d_시나리오'!$J$3-'d_시나리오'!$H$3)*('d_시나리오'!$I$3-'d_시나리오'!$H$3)),'d_시나리오'!$J$3-SQRT((1-I1336)*('d_시나리오'!$J$3-'d_시나리오'!$H$3)*('d_시나리오'!$J$3-'d_시나리오'!$I$3))))</f>
        <v/>
      </c>
      <c r="K1336">
        <f>RAND()</f>
        <v/>
      </c>
      <c r="L1336">
        <f>IF('d_시나리오'!$J$4='d_시나리오'!$H$4,'d_시나리오'!$I$4,IF(K1336&lt;('d_시나리오'!$I$4-'d_시나리오'!$H$4)/('d_시나리오'!$J$4-'d_시나리오'!$H$4),'d_시나리오'!$H$4+SQRT(K1336*('d_시나리오'!$J$4-'d_시나리오'!$H$4)*('d_시나리오'!$I$4-'d_시나리오'!$H$4)),'d_시나리오'!$J$4-SQRT((1-K1336)*('d_시나리오'!$J$4-'d_시나리오'!$H$4)*('d_시나리오'!$J$4-'d_시나리오'!$I$4))))</f>
        <v/>
      </c>
      <c r="M1336">
        <f>RAND()</f>
        <v/>
      </c>
      <c r="N1336">
        <f>IF('d_시나리오'!$J$5='d_시나리오'!$H$5,'d_시나리오'!$I$5,IF(M1336&lt;('d_시나리오'!$I$5-'d_시나리오'!$H$5)/('d_시나리오'!$J$5-'d_시나리오'!$H$5),'d_시나리오'!$H$5+SQRT(M1336*('d_시나리오'!$J$5-'d_시나리오'!$H$5)*('d_시나리오'!$I$5-'d_시나리오'!$H$5)),'d_시나리오'!$J$5-SQRT((1-M1336)*('d_시나리오'!$J$5-'d_시나리오'!$H$5)*('d_시나리오'!$J$5-'d_시나리오'!$I$5))))</f>
        <v/>
      </c>
      <c r="O1336">
        <f>RAND()</f>
        <v/>
      </c>
      <c r="P1336">
        <f>IF('d_시나리오'!$J$6='d_시나리오'!$H$6,'d_시나리오'!$I$6,IF(O1336&lt;('d_시나리오'!$I$6-'d_시나리오'!$H$6)/('d_시나리오'!$J$6-'d_시나리오'!$H$6),'d_시나리오'!$H$6+SQRT(O1336*('d_시나리오'!$J$6-'d_시나리오'!$H$6)*('d_시나리오'!$I$6-'d_시나리오'!$H$6)),'d_시나리오'!$J$6-SQRT((1-O1336)*('d_시나리오'!$J$6-'d_시나리오'!$H$6)*('d_시나리오'!$J$6-'d_시나리오'!$I$6))))</f>
        <v/>
      </c>
      <c r="Q1336">
        <f>INDEX('d_분포'!$B$2:$B$57,RANDBETWEEN(1,56))</f>
        <v/>
      </c>
      <c r="R1336">
        <f>BETAINV(RAND(),5,5)</f>
        <v/>
      </c>
      <c r="S1336">
        <f>'d_고정'!$B$1*'6_기대효과'!$H$7*('d_시나리오'!$I$7/'d_고정'!$B$2)*B1336</f>
        <v/>
      </c>
      <c r="T1336">
        <f>S1336*D1336</f>
        <v/>
      </c>
      <c r="U1336">
        <f>S1336*F1336*H1336</f>
        <v/>
      </c>
      <c r="V1336">
        <f>S1336*F1336*(H1336-1)</f>
        <v/>
      </c>
      <c r="W1336">
        <f>U1336*J1336</f>
        <v/>
      </c>
      <c r="X1336">
        <f>T1336+W1336</f>
        <v/>
      </c>
      <c r="Y1336">
        <f>(T1336*E1336+W1336*L1336)*(1-R1336-'d_고정'!$B$13)</f>
        <v/>
      </c>
      <c r="Z1336">
        <f>(U1336*N1336*Q1336+'d_고정'!$B$3*('6_기대효과'!$H$7/8)*Q1336*'d_고정'!$B$10*P1336*('6_기대효과'!$K$7/'d_고정'!$B$9))*(1-R1336)</f>
        <v/>
      </c>
      <c r="AA1336">
        <f>W1336*L1336*(1-R1336-'d_고정'!$B$13)+U1336*MAX(N1336-'d_고정'!$B$10*P1336*('6_기대효과'!$K$7/'d_고정'!$B$9),0)*Q1336*(1-R1336)</f>
        <v/>
      </c>
      <c r="AB1336">
        <f>Y1336+Z1336</f>
        <v/>
      </c>
      <c r="AC1336">
        <f>Y1336/('d_고정'!$B$5*'6_기대효과'!$H$7/8)/'d_고정'!$B$6</f>
        <v/>
      </c>
      <c r="AD1336">
        <f>Y1336/('d_고정'!$B$8*'6_기대효과'!$H$7/8)</f>
        <v/>
      </c>
    </row>
    <row r="1337">
      <c r="A1337">
        <f>RAND()</f>
        <v/>
      </c>
      <c r="B1337">
        <f>IF('d_시나리오'!$J$2='d_시나리오'!$H$2,'d_시나리오'!$I$2,IF(A1337&lt;('d_시나리오'!$I$2-'d_시나리오'!$H$2)/('d_시나리오'!$J$2-'d_시나리오'!$H$2),'d_시나리오'!$H$2+SQRT(A1337*('d_시나리오'!$J$2-'d_시나리오'!$H$2)*('d_시나리오'!$I$2-'d_시나리오'!$H$2)),'d_시나리오'!$J$2-SQRT((1-A1337)*('d_시나리오'!$J$2-'d_시나리오'!$H$2)*('d_시나리오'!$J$2-'d_시나리오'!$I$2))))</f>
        <v/>
      </c>
      <c r="C1337">
        <f>RAND()</f>
        <v/>
      </c>
      <c r="D1337">
        <f>BETAINV(RAND(),IF(C1337&lt;'d_고정'!$B$26,'d_고정'!$B$23,'d_고정'!$B$16)+1,'d_고정'!$B$17-IF(C1337&lt;'d_고정'!$B$26,'d_고정'!$B$23,'d_고정'!$B$16)+1)*('d_고정'!$B$14+('d_고정'!$B$15-'d_고정'!$B$14)*RAND())</f>
        <v/>
      </c>
      <c r="E1337">
        <f>INDEX('d_분포'!$A$2:$A$28,RANDBETWEEN(1,27))</f>
        <v/>
      </c>
      <c r="F1337">
        <f>INDEX('d_분포'!$C$2:$C$5,RANDBETWEEN(1,4))*(0.9+0.2*RAND())</f>
        <v/>
      </c>
      <c r="G1337">
        <f>RAND()</f>
        <v/>
      </c>
      <c r="H1337">
        <f>(F1337+(1-F1337)*('d_고정'!$B$22*BETAINV(RAND(),IF(G1337&lt;'d_고정'!$B$26,'d_고정'!$B$25,'d_고정'!$B$20)+1,'d_고정'!$B$21-IF(G1337&lt;'d_고정'!$B$26,'d_고정'!$B$25,'d_고정'!$B$20)+1)+(1-'d_고정'!$B$22)*BETAINV(RAND(),IF(G1337&lt;'d_고정'!$B$26,'d_고정'!$B$24,'d_고정'!$B$18)+1,'d_고정'!$B$19-IF(G1337&lt;'d_고정'!$B$26,'d_고정'!$B$24,'d_고정'!$B$18)+1))*('d_고정'!$B$14+('d_고정'!$B$15-'d_고정'!$B$14)*RAND()))/F1337</f>
        <v/>
      </c>
      <c r="I1337">
        <f>RAND()</f>
        <v/>
      </c>
      <c r="J1337">
        <f>IF('d_시나리오'!$J$3='d_시나리오'!$H$3,'d_시나리오'!$I$3,IF(I1337&lt;('d_시나리오'!$I$3-'d_시나리오'!$H$3)/('d_시나리오'!$J$3-'d_시나리오'!$H$3),'d_시나리오'!$H$3+SQRT(I1337*('d_시나리오'!$J$3-'d_시나리오'!$H$3)*('d_시나리오'!$I$3-'d_시나리오'!$H$3)),'d_시나리오'!$J$3-SQRT((1-I1337)*('d_시나리오'!$J$3-'d_시나리오'!$H$3)*('d_시나리오'!$J$3-'d_시나리오'!$I$3))))</f>
        <v/>
      </c>
      <c r="K1337">
        <f>RAND()</f>
        <v/>
      </c>
      <c r="L1337">
        <f>IF('d_시나리오'!$J$4='d_시나리오'!$H$4,'d_시나리오'!$I$4,IF(K1337&lt;('d_시나리오'!$I$4-'d_시나리오'!$H$4)/('d_시나리오'!$J$4-'d_시나리오'!$H$4),'d_시나리오'!$H$4+SQRT(K1337*('d_시나리오'!$J$4-'d_시나리오'!$H$4)*('d_시나리오'!$I$4-'d_시나리오'!$H$4)),'d_시나리오'!$J$4-SQRT((1-K1337)*('d_시나리오'!$J$4-'d_시나리오'!$H$4)*('d_시나리오'!$J$4-'d_시나리오'!$I$4))))</f>
        <v/>
      </c>
      <c r="M1337">
        <f>RAND()</f>
        <v/>
      </c>
      <c r="N1337">
        <f>IF('d_시나리오'!$J$5='d_시나리오'!$H$5,'d_시나리오'!$I$5,IF(M1337&lt;('d_시나리오'!$I$5-'d_시나리오'!$H$5)/('d_시나리오'!$J$5-'d_시나리오'!$H$5),'d_시나리오'!$H$5+SQRT(M1337*('d_시나리오'!$J$5-'d_시나리오'!$H$5)*('d_시나리오'!$I$5-'d_시나리오'!$H$5)),'d_시나리오'!$J$5-SQRT((1-M1337)*('d_시나리오'!$J$5-'d_시나리오'!$H$5)*('d_시나리오'!$J$5-'d_시나리오'!$I$5))))</f>
        <v/>
      </c>
      <c r="O1337">
        <f>RAND()</f>
        <v/>
      </c>
      <c r="P1337">
        <f>IF('d_시나리오'!$J$6='d_시나리오'!$H$6,'d_시나리오'!$I$6,IF(O1337&lt;('d_시나리오'!$I$6-'d_시나리오'!$H$6)/('d_시나리오'!$J$6-'d_시나리오'!$H$6),'d_시나리오'!$H$6+SQRT(O1337*('d_시나리오'!$J$6-'d_시나리오'!$H$6)*('d_시나리오'!$I$6-'d_시나리오'!$H$6)),'d_시나리오'!$J$6-SQRT((1-O1337)*('d_시나리오'!$J$6-'d_시나리오'!$H$6)*('d_시나리오'!$J$6-'d_시나리오'!$I$6))))</f>
        <v/>
      </c>
      <c r="Q1337">
        <f>INDEX('d_분포'!$B$2:$B$57,RANDBETWEEN(1,56))</f>
        <v/>
      </c>
      <c r="R1337">
        <f>BETAINV(RAND(),5,5)</f>
        <v/>
      </c>
      <c r="S1337">
        <f>'d_고정'!$B$1*'6_기대효과'!$H$7*('d_시나리오'!$I$7/'d_고정'!$B$2)*B1337</f>
        <v/>
      </c>
      <c r="T1337">
        <f>S1337*D1337</f>
        <v/>
      </c>
      <c r="U1337">
        <f>S1337*F1337*H1337</f>
        <v/>
      </c>
      <c r="V1337">
        <f>S1337*F1337*(H1337-1)</f>
        <v/>
      </c>
      <c r="W1337">
        <f>U1337*J1337</f>
        <v/>
      </c>
      <c r="X1337">
        <f>T1337+W1337</f>
        <v/>
      </c>
      <c r="Y1337">
        <f>(T1337*E1337+W1337*L1337)*(1-R1337-'d_고정'!$B$13)</f>
        <v/>
      </c>
      <c r="Z1337">
        <f>(U1337*N1337*Q1337+'d_고정'!$B$3*('6_기대효과'!$H$7/8)*Q1337*'d_고정'!$B$10*P1337*('6_기대효과'!$K$7/'d_고정'!$B$9))*(1-R1337)</f>
        <v/>
      </c>
      <c r="AA1337">
        <f>W1337*L1337*(1-R1337-'d_고정'!$B$13)+U1337*MAX(N1337-'d_고정'!$B$10*P1337*('6_기대효과'!$K$7/'d_고정'!$B$9),0)*Q1337*(1-R1337)</f>
        <v/>
      </c>
      <c r="AB1337">
        <f>Y1337+Z1337</f>
        <v/>
      </c>
      <c r="AC1337">
        <f>Y1337/('d_고정'!$B$5*'6_기대효과'!$H$7/8)/'d_고정'!$B$6</f>
        <v/>
      </c>
      <c r="AD1337">
        <f>Y1337/('d_고정'!$B$8*'6_기대효과'!$H$7/8)</f>
        <v/>
      </c>
    </row>
    <row r="1338">
      <c r="A1338">
        <f>RAND()</f>
        <v/>
      </c>
      <c r="B1338">
        <f>IF('d_시나리오'!$J$2='d_시나리오'!$H$2,'d_시나리오'!$I$2,IF(A1338&lt;('d_시나리오'!$I$2-'d_시나리오'!$H$2)/('d_시나리오'!$J$2-'d_시나리오'!$H$2),'d_시나리오'!$H$2+SQRT(A1338*('d_시나리오'!$J$2-'d_시나리오'!$H$2)*('d_시나리오'!$I$2-'d_시나리오'!$H$2)),'d_시나리오'!$J$2-SQRT((1-A1338)*('d_시나리오'!$J$2-'d_시나리오'!$H$2)*('d_시나리오'!$J$2-'d_시나리오'!$I$2))))</f>
        <v/>
      </c>
      <c r="C1338">
        <f>RAND()</f>
        <v/>
      </c>
      <c r="D1338">
        <f>BETAINV(RAND(),IF(C1338&lt;'d_고정'!$B$26,'d_고정'!$B$23,'d_고정'!$B$16)+1,'d_고정'!$B$17-IF(C1338&lt;'d_고정'!$B$26,'d_고정'!$B$23,'d_고정'!$B$16)+1)*('d_고정'!$B$14+('d_고정'!$B$15-'d_고정'!$B$14)*RAND())</f>
        <v/>
      </c>
      <c r="E1338">
        <f>INDEX('d_분포'!$A$2:$A$28,RANDBETWEEN(1,27))</f>
        <v/>
      </c>
      <c r="F1338">
        <f>INDEX('d_분포'!$C$2:$C$5,RANDBETWEEN(1,4))*(0.9+0.2*RAND())</f>
        <v/>
      </c>
      <c r="G1338">
        <f>RAND()</f>
        <v/>
      </c>
      <c r="H1338">
        <f>(F1338+(1-F1338)*('d_고정'!$B$22*BETAINV(RAND(),IF(G1338&lt;'d_고정'!$B$26,'d_고정'!$B$25,'d_고정'!$B$20)+1,'d_고정'!$B$21-IF(G1338&lt;'d_고정'!$B$26,'d_고정'!$B$25,'d_고정'!$B$20)+1)+(1-'d_고정'!$B$22)*BETAINV(RAND(),IF(G1338&lt;'d_고정'!$B$26,'d_고정'!$B$24,'d_고정'!$B$18)+1,'d_고정'!$B$19-IF(G1338&lt;'d_고정'!$B$26,'d_고정'!$B$24,'d_고정'!$B$18)+1))*('d_고정'!$B$14+('d_고정'!$B$15-'d_고정'!$B$14)*RAND()))/F1338</f>
        <v/>
      </c>
      <c r="I1338">
        <f>RAND()</f>
        <v/>
      </c>
      <c r="J1338">
        <f>IF('d_시나리오'!$J$3='d_시나리오'!$H$3,'d_시나리오'!$I$3,IF(I1338&lt;('d_시나리오'!$I$3-'d_시나리오'!$H$3)/('d_시나리오'!$J$3-'d_시나리오'!$H$3),'d_시나리오'!$H$3+SQRT(I1338*('d_시나리오'!$J$3-'d_시나리오'!$H$3)*('d_시나리오'!$I$3-'d_시나리오'!$H$3)),'d_시나리오'!$J$3-SQRT((1-I1338)*('d_시나리오'!$J$3-'d_시나리오'!$H$3)*('d_시나리오'!$J$3-'d_시나리오'!$I$3))))</f>
        <v/>
      </c>
      <c r="K1338">
        <f>RAND()</f>
        <v/>
      </c>
      <c r="L1338">
        <f>IF('d_시나리오'!$J$4='d_시나리오'!$H$4,'d_시나리오'!$I$4,IF(K1338&lt;('d_시나리오'!$I$4-'d_시나리오'!$H$4)/('d_시나리오'!$J$4-'d_시나리오'!$H$4),'d_시나리오'!$H$4+SQRT(K1338*('d_시나리오'!$J$4-'d_시나리오'!$H$4)*('d_시나리오'!$I$4-'d_시나리오'!$H$4)),'d_시나리오'!$J$4-SQRT((1-K1338)*('d_시나리오'!$J$4-'d_시나리오'!$H$4)*('d_시나리오'!$J$4-'d_시나리오'!$I$4))))</f>
        <v/>
      </c>
      <c r="M1338">
        <f>RAND()</f>
        <v/>
      </c>
      <c r="N1338">
        <f>IF('d_시나리오'!$J$5='d_시나리오'!$H$5,'d_시나리오'!$I$5,IF(M1338&lt;('d_시나리오'!$I$5-'d_시나리오'!$H$5)/('d_시나리오'!$J$5-'d_시나리오'!$H$5),'d_시나리오'!$H$5+SQRT(M1338*('d_시나리오'!$J$5-'d_시나리오'!$H$5)*('d_시나리오'!$I$5-'d_시나리오'!$H$5)),'d_시나리오'!$J$5-SQRT((1-M1338)*('d_시나리오'!$J$5-'d_시나리오'!$H$5)*('d_시나리오'!$J$5-'d_시나리오'!$I$5))))</f>
        <v/>
      </c>
      <c r="O1338">
        <f>RAND()</f>
        <v/>
      </c>
      <c r="P1338">
        <f>IF('d_시나리오'!$J$6='d_시나리오'!$H$6,'d_시나리오'!$I$6,IF(O1338&lt;('d_시나리오'!$I$6-'d_시나리오'!$H$6)/('d_시나리오'!$J$6-'d_시나리오'!$H$6),'d_시나리오'!$H$6+SQRT(O1338*('d_시나리오'!$J$6-'d_시나리오'!$H$6)*('d_시나리오'!$I$6-'d_시나리오'!$H$6)),'d_시나리오'!$J$6-SQRT((1-O1338)*('d_시나리오'!$J$6-'d_시나리오'!$H$6)*('d_시나리오'!$J$6-'d_시나리오'!$I$6))))</f>
        <v/>
      </c>
      <c r="Q1338">
        <f>INDEX('d_분포'!$B$2:$B$57,RANDBETWEEN(1,56))</f>
        <v/>
      </c>
      <c r="R1338">
        <f>BETAINV(RAND(),5,5)</f>
        <v/>
      </c>
      <c r="S1338">
        <f>'d_고정'!$B$1*'6_기대효과'!$H$7*('d_시나리오'!$I$7/'d_고정'!$B$2)*B1338</f>
        <v/>
      </c>
      <c r="T1338">
        <f>S1338*D1338</f>
        <v/>
      </c>
      <c r="U1338">
        <f>S1338*F1338*H1338</f>
        <v/>
      </c>
      <c r="V1338">
        <f>S1338*F1338*(H1338-1)</f>
        <v/>
      </c>
      <c r="W1338">
        <f>U1338*J1338</f>
        <v/>
      </c>
      <c r="X1338">
        <f>T1338+W1338</f>
        <v/>
      </c>
      <c r="Y1338">
        <f>(T1338*E1338+W1338*L1338)*(1-R1338-'d_고정'!$B$13)</f>
        <v/>
      </c>
      <c r="Z1338">
        <f>(U1338*N1338*Q1338+'d_고정'!$B$3*('6_기대효과'!$H$7/8)*Q1338*'d_고정'!$B$10*P1338*('6_기대효과'!$K$7/'d_고정'!$B$9))*(1-R1338)</f>
        <v/>
      </c>
      <c r="AA1338">
        <f>W1338*L1338*(1-R1338-'d_고정'!$B$13)+U1338*MAX(N1338-'d_고정'!$B$10*P1338*('6_기대효과'!$K$7/'d_고정'!$B$9),0)*Q1338*(1-R1338)</f>
        <v/>
      </c>
      <c r="AB1338">
        <f>Y1338+Z1338</f>
        <v/>
      </c>
      <c r="AC1338">
        <f>Y1338/('d_고정'!$B$5*'6_기대효과'!$H$7/8)/'d_고정'!$B$6</f>
        <v/>
      </c>
      <c r="AD1338">
        <f>Y1338/('d_고정'!$B$8*'6_기대효과'!$H$7/8)</f>
        <v/>
      </c>
    </row>
    <row r="1339">
      <c r="A1339">
        <f>RAND()</f>
        <v/>
      </c>
      <c r="B1339">
        <f>IF('d_시나리오'!$J$2='d_시나리오'!$H$2,'d_시나리오'!$I$2,IF(A1339&lt;('d_시나리오'!$I$2-'d_시나리오'!$H$2)/('d_시나리오'!$J$2-'d_시나리오'!$H$2),'d_시나리오'!$H$2+SQRT(A1339*('d_시나리오'!$J$2-'d_시나리오'!$H$2)*('d_시나리오'!$I$2-'d_시나리오'!$H$2)),'d_시나리오'!$J$2-SQRT((1-A1339)*('d_시나리오'!$J$2-'d_시나리오'!$H$2)*('d_시나리오'!$J$2-'d_시나리오'!$I$2))))</f>
        <v/>
      </c>
      <c r="C1339">
        <f>RAND()</f>
        <v/>
      </c>
      <c r="D1339">
        <f>BETAINV(RAND(),IF(C1339&lt;'d_고정'!$B$26,'d_고정'!$B$23,'d_고정'!$B$16)+1,'d_고정'!$B$17-IF(C1339&lt;'d_고정'!$B$26,'d_고정'!$B$23,'d_고정'!$B$16)+1)*('d_고정'!$B$14+('d_고정'!$B$15-'d_고정'!$B$14)*RAND())</f>
        <v/>
      </c>
      <c r="E1339">
        <f>INDEX('d_분포'!$A$2:$A$28,RANDBETWEEN(1,27))</f>
        <v/>
      </c>
      <c r="F1339">
        <f>INDEX('d_분포'!$C$2:$C$5,RANDBETWEEN(1,4))*(0.9+0.2*RAND())</f>
        <v/>
      </c>
      <c r="G1339">
        <f>RAND()</f>
        <v/>
      </c>
      <c r="H1339">
        <f>(F1339+(1-F1339)*('d_고정'!$B$22*BETAINV(RAND(),IF(G1339&lt;'d_고정'!$B$26,'d_고정'!$B$25,'d_고정'!$B$20)+1,'d_고정'!$B$21-IF(G1339&lt;'d_고정'!$B$26,'d_고정'!$B$25,'d_고정'!$B$20)+1)+(1-'d_고정'!$B$22)*BETAINV(RAND(),IF(G1339&lt;'d_고정'!$B$26,'d_고정'!$B$24,'d_고정'!$B$18)+1,'d_고정'!$B$19-IF(G1339&lt;'d_고정'!$B$26,'d_고정'!$B$24,'d_고정'!$B$18)+1))*('d_고정'!$B$14+('d_고정'!$B$15-'d_고정'!$B$14)*RAND()))/F1339</f>
        <v/>
      </c>
      <c r="I1339">
        <f>RAND()</f>
        <v/>
      </c>
      <c r="J1339">
        <f>IF('d_시나리오'!$J$3='d_시나리오'!$H$3,'d_시나리오'!$I$3,IF(I1339&lt;('d_시나리오'!$I$3-'d_시나리오'!$H$3)/('d_시나리오'!$J$3-'d_시나리오'!$H$3),'d_시나리오'!$H$3+SQRT(I1339*('d_시나리오'!$J$3-'d_시나리오'!$H$3)*('d_시나리오'!$I$3-'d_시나리오'!$H$3)),'d_시나리오'!$J$3-SQRT((1-I1339)*('d_시나리오'!$J$3-'d_시나리오'!$H$3)*('d_시나리오'!$J$3-'d_시나리오'!$I$3))))</f>
        <v/>
      </c>
      <c r="K1339">
        <f>RAND()</f>
        <v/>
      </c>
      <c r="L1339">
        <f>IF('d_시나리오'!$J$4='d_시나리오'!$H$4,'d_시나리오'!$I$4,IF(K1339&lt;('d_시나리오'!$I$4-'d_시나리오'!$H$4)/('d_시나리오'!$J$4-'d_시나리오'!$H$4),'d_시나리오'!$H$4+SQRT(K1339*('d_시나리오'!$J$4-'d_시나리오'!$H$4)*('d_시나리오'!$I$4-'d_시나리오'!$H$4)),'d_시나리오'!$J$4-SQRT((1-K1339)*('d_시나리오'!$J$4-'d_시나리오'!$H$4)*('d_시나리오'!$J$4-'d_시나리오'!$I$4))))</f>
        <v/>
      </c>
      <c r="M1339">
        <f>RAND()</f>
        <v/>
      </c>
      <c r="N1339">
        <f>IF('d_시나리오'!$J$5='d_시나리오'!$H$5,'d_시나리오'!$I$5,IF(M1339&lt;('d_시나리오'!$I$5-'d_시나리오'!$H$5)/('d_시나리오'!$J$5-'d_시나리오'!$H$5),'d_시나리오'!$H$5+SQRT(M1339*('d_시나리오'!$J$5-'d_시나리오'!$H$5)*('d_시나리오'!$I$5-'d_시나리오'!$H$5)),'d_시나리오'!$J$5-SQRT((1-M1339)*('d_시나리오'!$J$5-'d_시나리오'!$H$5)*('d_시나리오'!$J$5-'d_시나리오'!$I$5))))</f>
        <v/>
      </c>
      <c r="O1339">
        <f>RAND()</f>
        <v/>
      </c>
      <c r="P1339">
        <f>IF('d_시나리오'!$J$6='d_시나리오'!$H$6,'d_시나리오'!$I$6,IF(O1339&lt;('d_시나리오'!$I$6-'d_시나리오'!$H$6)/('d_시나리오'!$J$6-'d_시나리오'!$H$6),'d_시나리오'!$H$6+SQRT(O1339*('d_시나리오'!$J$6-'d_시나리오'!$H$6)*('d_시나리오'!$I$6-'d_시나리오'!$H$6)),'d_시나리오'!$J$6-SQRT((1-O1339)*('d_시나리오'!$J$6-'d_시나리오'!$H$6)*('d_시나리오'!$J$6-'d_시나리오'!$I$6))))</f>
        <v/>
      </c>
      <c r="Q1339">
        <f>INDEX('d_분포'!$B$2:$B$57,RANDBETWEEN(1,56))</f>
        <v/>
      </c>
      <c r="R1339">
        <f>BETAINV(RAND(),5,5)</f>
        <v/>
      </c>
      <c r="S1339">
        <f>'d_고정'!$B$1*'6_기대효과'!$H$7*('d_시나리오'!$I$7/'d_고정'!$B$2)*B1339</f>
        <v/>
      </c>
      <c r="T1339">
        <f>S1339*D1339</f>
        <v/>
      </c>
      <c r="U1339">
        <f>S1339*F1339*H1339</f>
        <v/>
      </c>
      <c r="V1339">
        <f>S1339*F1339*(H1339-1)</f>
        <v/>
      </c>
      <c r="W1339">
        <f>U1339*J1339</f>
        <v/>
      </c>
      <c r="X1339">
        <f>T1339+W1339</f>
        <v/>
      </c>
      <c r="Y1339">
        <f>(T1339*E1339+W1339*L1339)*(1-R1339-'d_고정'!$B$13)</f>
        <v/>
      </c>
      <c r="Z1339">
        <f>(U1339*N1339*Q1339+'d_고정'!$B$3*('6_기대효과'!$H$7/8)*Q1339*'d_고정'!$B$10*P1339*('6_기대효과'!$K$7/'d_고정'!$B$9))*(1-R1339)</f>
        <v/>
      </c>
      <c r="AA1339">
        <f>W1339*L1339*(1-R1339-'d_고정'!$B$13)+U1339*MAX(N1339-'d_고정'!$B$10*P1339*('6_기대효과'!$K$7/'d_고정'!$B$9),0)*Q1339*(1-R1339)</f>
        <v/>
      </c>
      <c r="AB1339">
        <f>Y1339+Z1339</f>
        <v/>
      </c>
      <c r="AC1339">
        <f>Y1339/('d_고정'!$B$5*'6_기대효과'!$H$7/8)/'d_고정'!$B$6</f>
        <v/>
      </c>
      <c r="AD1339">
        <f>Y1339/('d_고정'!$B$8*'6_기대효과'!$H$7/8)</f>
        <v/>
      </c>
    </row>
    <row r="1340">
      <c r="A1340">
        <f>RAND()</f>
        <v/>
      </c>
      <c r="B1340">
        <f>IF('d_시나리오'!$J$2='d_시나리오'!$H$2,'d_시나리오'!$I$2,IF(A1340&lt;('d_시나리오'!$I$2-'d_시나리오'!$H$2)/('d_시나리오'!$J$2-'d_시나리오'!$H$2),'d_시나리오'!$H$2+SQRT(A1340*('d_시나리오'!$J$2-'d_시나리오'!$H$2)*('d_시나리오'!$I$2-'d_시나리오'!$H$2)),'d_시나리오'!$J$2-SQRT((1-A1340)*('d_시나리오'!$J$2-'d_시나리오'!$H$2)*('d_시나리오'!$J$2-'d_시나리오'!$I$2))))</f>
        <v/>
      </c>
      <c r="C1340">
        <f>RAND()</f>
        <v/>
      </c>
      <c r="D1340">
        <f>BETAINV(RAND(),IF(C1340&lt;'d_고정'!$B$26,'d_고정'!$B$23,'d_고정'!$B$16)+1,'d_고정'!$B$17-IF(C1340&lt;'d_고정'!$B$26,'d_고정'!$B$23,'d_고정'!$B$16)+1)*('d_고정'!$B$14+('d_고정'!$B$15-'d_고정'!$B$14)*RAND())</f>
        <v/>
      </c>
      <c r="E1340">
        <f>INDEX('d_분포'!$A$2:$A$28,RANDBETWEEN(1,27))</f>
        <v/>
      </c>
      <c r="F1340">
        <f>INDEX('d_분포'!$C$2:$C$5,RANDBETWEEN(1,4))*(0.9+0.2*RAND())</f>
        <v/>
      </c>
      <c r="G1340">
        <f>RAND()</f>
        <v/>
      </c>
      <c r="H1340">
        <f>(F1340+(1-F1340)*('d_고정'!$B$22*BETAINV(RAND(),IF(G1340&lt;'d_고정'!$B$26,'d_고정'!$B$25,'d_고정'!$B$20)+1,'d_고정'!$B$21-IF(G1340&lt;'d_고정'!$B$26,'d_고정'!$B$25,'d_고정'!$B$20)+1)+(1-'d_고정'!$B$22)*BETAINV(RAND(),IF(G1340&lt;'d_고정'!$B$26,'d_고정'!$B$24,'d_고정'!$B$18)+1,'d_고정'!$B$19-IF(G1340&lt;'d_고정'!$B$26,'d_고정'!$B$24,'d_고정'!$B$18)+1))*('d_고정'!$B$14+('d_고정'!$B$15-'d_고정'!$B$14)*RAND()))/F1340</f>
        <v/>
      </c>
      <c r="I1340">
        <f>RAND()</f>
        <v/>
      </c>
      <c r="J1340">
        <f>IF('d_시나리오'!$J$3='d_시나리오'!$H$3,'d_시나리오'!$I$3,IF(I1340&lt;('d_시나리오'!$I$3-'d_시나리오'!$H$3)/('d_시나리오'!$J$3-'d_시나리오'!$H$3),'d_시나리오'!$H$3+SQRT(I1340*('d_시나리오'!$J$3-'d_시나리오'!$H$3)*('d_시나리오'!$I$3-'d_시나리오'!$H$3)),'d_시나리오'!$J$3-SQRT((1-I1340)*('d_시나리오'!$J$3-'d_시나리오'!$H$3)*('d_시나리오'!$J$3-'d_시나리오'!$I$3))))</f>
        <v/>
      </c>
      <c r="K1340">
        <f>RAND()</f>
        <v/>
      </c>
      <c r="L1340">
        <f>IF('d_시나리오'!$J$4='d_시나리오'!$H$4,'d_시나리오'!$I$4,IF(K1340&lt;('d_시나리오'!$I$4-'d_시나리오'!$H$4)/('d_시나리오'!$J$4-'d_시나리오'!$H$4),'d_시나리오'!$H$4+SQRT(K1340*('d_시나리오'!$J$4-'d_시나리오'!$H$4)*('d_시나리오'!$I$4-'d_시나리오'!$H$4)),'d_시나리오'!$J$4-SQRT((1-K1340)*('d_시나리오'!$J$4-'d_시나리오'!$H$4)*('d_시나리오'!$J$4-'d_시나리오'!$I$4))))</f>
        <v/>
      </c>
      <c r="M1340">
        <f>RAND()</f>
        <v/>
      </c>
      <c r="N1340">
        <f>IF('d_시나리오'!$J$5='d_시나리오'!$H$5,'d_시나리오'!$I$5,IF(M1340&lt;('d_시나리오'!$I$5-'d_시나리오'!$H$5)/('d_시나리오'!$J$5-'d_시나리오'!$H$5),'d_시나리오'!$H$5+SQRT(M1340*('d_시나리오'!$J$5-'d_시나리오'!$H$5)*('d_시나리오'!$I$5-'d_시나리오'!$H$5)),'d_시나리오'!$J$5-SQRT((1-M1340)*('d_시나리오'!$J$5-'d_시나리오'!$H$5)*('d_시나리오'!$J$5-'d_시나리오'!$I$5))))</f>
        <v/>
      </c>
      <c r="O1340">
        <f>RAND()</f>
        <v/>
      </c>
      <c r="P1340">
        <f>IF('d_시나리오'!$J$6='d_시나리오'!$H$6,'d_시나리오'!$I$6,IF(O1340&lt;('d_시나리오'!$I$6-'d_시나리오'!$H$6)/('d_시나리오'!$J$6-'d_시나리오'!$H$6),'d_시나리오'!$H$6+SQRT(O1340*('d_시나리오'!$J$6-'d_시나리오'!$H$6)*('d_시나리오'!$I$6-'d_시나리오'!$H$6)),'d_시나리오'!$J$6-SQRT((1-O1340)*('d_시나리오'!$J$6-'d_시나리오'!$H$6)*('d_시나리오'!$J$6-'d_시나리오'!$I$6))))</f>
        <v/>
      </c>
      <c r="Q1340">
        <f>INDEX('d_분포'!$B$2:$B$57,RANDBETWEEN(1,56))</f>
        <v/>
      </c>
      <c r="R1340">
        <f>BETAINV(RAND(),5,5)</f>
        <v/>
      </c>
      <c r="S1340">
        <f>'d_고정'!$B$1*'6_기대효과'!$H$7*('d_시나리오'!$I$7/'d_고정'!$B$2)*B1340</f>
        <v/>
      </c>
      <c r="T1340">
        <f>S1340*D1340</f>
        <v/>
      </c>
      <c r="U1340">
        <f>S1340*F1340*H1340</f>
        <v/>
      </c>
      <c r="V1340">
        <f>S1340*F1340*(H1340-1)</f>
        <v/>
      </c>
      <c r="W1340">
        <f>U1340*J1340</f>
        <v/>
      </c>
      <c r="X1340">
        <f>T1340+W1340</f>
        <v/>
      </c>
      <c r="Y1340">
        <f>(T1340*E1340+W1340*L1340)*(1-R1340-'d_고정'!$B$13)</f>
        <v/>
      </c>
      <c r="Z1340">
        <f>(U1340*N1340*Q1340+'d_고정'!$B$3*('6_기대효과'!$H$7/8)*Q1340*'d_고정'!$B$10*P1340*('6_기대효과'!$K$7/'d_고정'!$B$9))*(1-R1340)</f>
        <v/>
      </c>
      <c r="AA1340">
        <f>W1340*L1340*(1-R1340-'d_고정'!$B$13)+U1340*MAX(N1340-'d_고정'!$B$10*P1340*('6_기대효과'!$K$7/'d_고정'!$B$9),0)*Q1340*(1-R1340)</f>
        <v/>
      </c>
      <c r="AB1340">
        <f>Y1340+Z1340</f>
        <v/>
      </c>
      <c r="AC1340">
        <f>Y1340/('d_고정'!$B$5*'6_기대효과'!$H$7/8)/'d_고정'!$B$6</f>
        <v/>
      </c>
      <c r="AD1340">
        <f>Y1340/('d_고정'!$B$8*'6_기대효과'!$H$7/8)</f>
        <v/>
      </c>
    </row>
    <row r="1341">
      <c r="A1341">
        <f>RAND()</f>
        <v/>
      </c>
      <c r="B1341">
        <f>IF('d_시나리오'!$J$2='d_시나리오'!$H$2,'d_시나리오'!$I$2,IF(A1341&lt;('d_시나리오'!$I$2-'d_시나리오'!$H$2)/('d_시나리오'!$J$2-'d_시나리오'!$H$2),'d_시나리오'!$H$2+SQRT(A1341*('d_시나리오'!$J$2-'d_시나리오'!$H$2)*('d_시나리오'!$I$2-'d_시나리오'!$H$2)),'d_시나리오'!$J$2-SQRT((1-A1341)*('d_시나리오'!$J$2-'d_시나리오'!$H$2)*('d_시나리오'!$J$2-'d_시나리오'!$I$2))))</f>
        <v/>
      </c>
      <c r="C1341">
        <f>RAND()</f>
        <v/>
      </c>
      <c r="D1341">
        <f>BETAINV(RAND(),IF(C1341&lt;'d_고정'!$B$26,'d_고정'!$B$23,'d_고정'!$B$16)+1,'d_고정'!$B$17-IF(C1341&lt;'d_고정'!$B$26,'d_고정'!$B$23,'d_고정'!$B$16)+1)*('d_고정'!$B$14+('d_고정'!$B$15-'d_고정'!$B$14)*RAND())</f>
        <v/>
      </c>
      <c r="E1341">
        <f>INDEX('d_분포'!$A$2:$A$28,RANDBETWEEN(1,27))</f>
        <v/>
      </c>
      <c r="F1341">
        <f>INDEX('d_분포'!$C$2:$C$5,RANDBETWEEN(1,4))*(0.9+0.2*RAND())</f>
        <v/>
      </c>
      <c r="G1341">
        <f>RAND()</f>
        <v/>
      </c>
      <c r="H1341">
        <f>(F1341+(1-F1341)*('d_고정'!$B$22*BETAINV(RAND(),IF(G1341&lt;'d_고정'!$B$26,'d_고정'!$B$25,'d_고정'!$B$20)+1,'d_고정'!$B$21-IF(G1341&lt;'d_고정'!$B$26,'d_고정'!$B$25,'d_고정'!$B$20)+1)+(1-'d_고정'!$B$22)*BETAINV(RAND(),IF(G1341&lt;'d_고정'!$B$26,'d_고정'!$B$24,'d_고정'!$B$18)+1,'d_고정'!$B$19-IF(G1341&lt;'d_고정'!$B$26,'d_고정'!$B$24,'d_고정'!$B$18)+1))*('d_고정'!$B$14+('d_고정'!$B$15-'d_고정'!$B$14)*RAND()))/F1341</f>
        <v/>
      </c>
      <c r="I1341">
        <f>RAND()</f>
        <v/>
      </c>
      <c r="J1341">
        <f>IF('d_시나리오'!$J$3='d_시나리오'!$H$3,'d_시나리오'!$I$3,IF(I1341&lt;('d_시나리오'!$I$3-'d_시나리오'!$H$3)/('d_시나리오'!$J$3-'d_시나리오'!$H$3),'d_시나리오'!$H$3+SQRT(I1341*('d_시나리오'!$J$3-'d_시나리오'!$H$3)*('d_시나리오'!$I$3-'d_시나리오'!$H$3)),'d_시나리오'!$J$3-SQRT((1-I1341)*('d_시나리오'!$J$3-'d_시나리오'!$H$3)*('d_시나리오'!$J$3-'d_시나리오'!$I$3))))</f>
        <v/>
      </c>
      <c r="K1341">
        <f>RAND()</f>
        <v/>
      </c>
      <c r="L1341">
        <f>IF('d_시나리오'!$J$4='d_시나리오'!$H$4,'d_시나리오'!$I$4,IF(K1341&lt;('d_시나리오'!$I$4-'d_시나리오'!$H$4)/('d_시나리오'!$J$4-'d_시나리오'!$H$4),'d_시나리오'!$H$4+SQRT(K1341*('d_시나리오'!$J$4-'d_시나리오'!$H$4)*('d_시나리오'!$I$4-'d_시나리오'!$H$4)),'d_시나리오'!$J$4-SQRT((1-K1341)*('d_시나리오'!$J$4-'d_시나리오'!$H$4)*('d_시나리오'!$J$4-'d_시나리오'!$I$4))))</f>
        <v/>
      </c>
      <c r="M1341">
        <f>RAND()</f>
        <v/>
      </c>
      <c r="N1341">
        <f>IF('d_시나리오'!$J$5='d_시나리오'!$H$5,'d_시나리오'!$I$5,IF(M1341&lt;('d_시나리오'!$I$5-'d_시나리오'!$H$5)/('d_시나리오'!$J$5-'d_시나리오'!$H$5),'d_시나리오'!$H$5+SQRT(M1341*('d_시나리오'!$J$5-'d_시나리오'!$H$5)*('d_시나리오'!$I$5-'d_시나리오'!$H$5)),'d_시나리오'!$J$5-SQRT((1-M1341)*('d_시나리오'!$J$5-'d_시나리오'!$H$5)*('d_시나리오'!$J$5-'d_시나리오'!$I$5))))</f>
        <v/>
      </c>
      <c r="O1341">
        <f>RAND()</f>
        <v/>
      </c>
      <c r="P1341">
        <f>IF('d_시나리오'!$J$6='d_시나리오'!$H$6,'d_시나리오'!$I$6,IF(O1341&lt;('d_시나리오'!$I$6-'d_시나리오'!$H$6)/('d_시나리오'!$J$6-'d_시나리오'!$H$6),'d_시나리오'!$H$6+SQRT(O1341*('d_시나리오'!$J$6-'d_시나리오'!$H$6)*('d_시나리오'!$I$6-'d_시나리오'!$H$6)),'d_시나리오'!$J$6-SQRT((1-O1341)*('d_시나리오'!$J$6-'d_시나리오'!$H$6)*('d_시나리오'!$J$6-'d_시나리오'!$I$6))))</f>
        <v/>
      </c>
      <c r="Q1341">
        <f>INDEX('d_분포'!$B$2:$B$57,RANDBETWEEN(1,56))</f>
        <v/>
      </c>
      <c r="R1341">
        <f>BETAINV(RAND(),5,5)</f>
        <v/>
      </c>
      <c r="S1341">
        <f>'d_고정'!$B$1*'6_기대효과'!$H$7*('d_시나리오'!$I$7/'d_고정'!$B$2)*B1341</f>
        <v/>
      </c>
      <c r="T1341">
        <f>S1341*D1341</f>
        <v/>
      </c>
      <c r="U1341">
        <f>S1341*F1341*H1341</f>
        <v/>
      </c>
      <c r="V1341">
        <f>S1341*F1341*(H1341-1)</f>
        <v/>
      </c>
      <c r="W1341">
        <f>U1341*J1341</f>
        <v/>
      </c>
      <c r="X1341">
        <f>T1341+W1341</f>
        <v/>
      </c>
      <c r="Y1341">
        <f>(T1341*E1341+W1341*L1341)*(1-R1341-'d_고정'!$B$13)</f>
        <v/>
      </c>
      <c r="Z1341">
        <f>(U1341*N1341*Q1341+'d_고정'!$B$3*('6_기대효과'!$H$7/8)*Q1341*'d_고정'!$B$10*P1341*('6_기대효과'!$K$7/'d_고정'!$B$9))*(1-R1341)</f>
        <v/>
      </c>
      <c r="AA1341">
        <f>W1341*L1341*(1-R1341-'d_고정'!$B$13)+U1341*MAX(N1341-'d_고정'!$B$10*P1341*('6_기대효과'!$K$7/'d_고정'!$B$9),0)*Q1341*(1-R1341)</f>
        <v/>
      </c>
      <c r="AB1341">
        <f>Y1341+Z1341</f>
        <v/>
      </c>
      <c r="AC1341">
        <f>Y1341/('d_고정'!$B$5*'6_기대효과'!$H$7/8)/'d_고정'!$B$6</f>
        <v/>
      </c>
      <c r="AD1341">
        <f>Y1341/('d_고정'!$B$8*'6_기대효과'!$H$7/8)</f>
        <v/>
      </c>
    </row>
    <row r="1342">
      <c r="A1342">
        <f>RAND()</f>
        <v/>
      </c>
      <c r="B1342">
        <f>IF('d_시나리오'!$J$2='d_시나리오'!$H$2,'d_시나리오'!$I$2,IF(A1342&lt;('d_시나리오'!$I$2-'d_시나리오'!$H$2)/('d_시나리오'!$J$2-'d_시나리오'!$H$2),'d_시나리오'!$H$2+SQRT(A1342*('d_시나리오'!$J$2-'d_시나리오'!$H$2)*('d_시나리오'!$I$2-'d_시나리오'!$H$2)),'d_시나리오'!$J$2-SQRT((1-A1342)*('d_시나리오'!$J$2-'d_시나리오'!$H$2)*('d_시나리오'!$J$2-'d_시나리오'!$I$2))))</f>
        <v/>
      </c>
      <c r="C1342">
        <f>RAND()</f>
        <v/>
      </c>
      <c r="D1342">
        <f>BETAINV(RAND(),IF(C1342&lt;'d_고정'!$B$26,'d_고정'!$B$23,'d_고정'!$B$16)+1,'d_고정'!$B$17-IF(C1342&lt;'d_고정'!$B$26,'d_고정'!$B$23,'d_고정'!$B$16)+1)*('d_고정'!$B$14+('d_고정'!$B$15-'d_고정'!$B$14)*RAND())</f>
        <v/>
      </c>
      <c r="E1342">
        <f>INDEX('d_분포'!$A$2:$A$28,RANDBETWEEN(1,27))</f>
        <v/>
      </c>
      <c r="F1342">
        <f>INDEX('d_분포'!$C$2:$C$5,RANDBETWEEN(1,4))*(0.9+0.2*RAND())</f>
        <v/>
      </c>
      <c r="G1342">
        <f>RAND()</f>
        <v/>
      </c>
      <c r="H1342">
        <f>(F1342+(1-F1342)*('d_고정'!$B$22*BETAINV(RAND(),IF(G1342&lt;'d_고정'!$B$26,'d_고정'!$B$25,'d_고정'!$B$20)+1,'d_고정'!$B$21-IF(G1342&lt;'d_고정'!$B$26,'d_고정'!$B$25,'d_고정'!$B$20)+1)+(1-'d_고정'!$B$22)*BETAINV(RAND(),IF(G1342&lt;'d_고정'!$B$26,'d_고정'!$B$24,'d_고정'!$B$18)+1,'d_고정'!$B$19-IF(G1342&lt;'d_고정'!$B$26,'d_고정'!$B$24,'d_고정'!$B$18)+1))*('d_고정'!$B$14+('d_고정'!$B$15-'d_고정'!$B$14)*RAND()))/F1342</f>
        <v/>
      </c>
      <c r="I1342">
        <f>RAND()</f>
        <v/>
      </c>
      <c r="J1342">
        <f>IF('d_시나리오'!$J$3='d_시나리오'!$H$3,'d_시나리오'!$I$3,IF(I1342&lt;('d_시나리오'!$I$3-'d_시나리오'!$H$3)/('d_시나리오'!$J$3-'d_시나리오'!$H$3),'d_시나리오'!$H$3+SQRT(I1342*('d_시나리오'!$J$3-'d_시나리오'!$H$3)*('d_시나리오'!$I$3-'d_시나리오'!$H$3)),'d_시나리오'!$J$3-SQRT((1-I1342)*('d_시나리오'!$J$3-'d_시나리오'!$H$3)*('d_시나리오'!$J$3-'d_시나리오'!$I$3))))</f>
        <v/>
      </c>
      <c r="K1342">
        <f>RAND()</f>
        <v/>
      </c>
      <c r="L1342">
        <f>IF('d_시나리오'!$J$4='d_시나리오'!$H$4,'d_시나리오'!$I$4,IF(K1342&lt;('d_시나리오'!$I$4-'d_시나리오'!$H$4)/('d_시나리오'!$J$4-'d_시나리오'!$H$4),'d_시나리오'!$H$4+SQRT(K1342*('d_시나리오'!$J$4-'d_시나리오'!$H$4)*('d_시나리오'!$I$4-'d_시나리오'!$H$4)),'d_시나리오'!$J$4-SQRT((1-K1342)*('d_시나리오'!$J$4-'d_시나리오'!$H$4)*('d_시나리오'!$J$4-'d_시나리오'!$I$4))))</f>
        <v/>
      </c>
      <c r="M1342">
        <f>RAND()</f>
        <v/>
      </c>
      <c r="N1342">
        <f>IF('d_시나리오'!$J$5='d_시나리오'!$H$5,'d_시나리오'!$I$5,IF(M1342&lt;('d_시나리오'!$I$5-'d_시나리오'!$H$5)/('d_시나리오'!$J$5-'d_시나리오'!$H$5),'d_시나리오'!$H$5+SQRT(M1342*('d_시나리오'!$J$5-'d_시나리오'!$H$5)*('d_시나리오'!$I$5-'d_시나리오'!$H$5)),'d_시나리오'!$J$5-SQRT((1-M1342)*('d_시나리오'!$J$5-'d_시나리오'!$H$5)*('d_시나리오'!$J$5-'d_시나리오'!$I$5))))</f>
        <v/>
      </c>
      <c r="O1342">
        <f>RAND()</f>
        <v/>
      </c>
      <c r="P1342">
        <f>IF('d_시나리오'!$J$6='d_시나리오'!$H$6,'d_시나리오'!$I$6,IF(O1342&lt;('d_시나리오'!$I$6-'d_시나리오'!$H$6)/('d_시나리오'!$J$6-'d_시나리오'!$H$6),'d_시나리오'!$H$6+SQRT(O1342*('d_시나리오'!$J$6-'d_시나리오'!$H$6)*('d_시나리오'!$I$6-'d_시나리오'!$H$6)),'d_시나리오'!$J$6-SQRT((1-O1342)*('d_시나리오'!$J$6-'d_시나리오'!$H$6)*('d_시나리오'!$J$6-'d_시나리오'!$I$6))))</f>
        <v/>
      </c>
      <c r="Q1342">
        <f>INDEX('d_분포'!$B$2:$B$57,RANDBETWEEN(1,56))</f>
        <v/>
      </c>
      <c r="R1342">
        <f>BETAINV(RAND(),5,5)</f>
        <v/>
      </c>
      <c r="S1342">
        <f>'d_고정'!$B$1*'6_기대효과'!$H$7*('d_시나리오'!$I$7/'d_고정'!$B$2)*B1342</f>
        <v/>
      </c>
      <c r="T1342">
        <f>S1342*D1342</f>
        <v/>
      </c>
      <c r="U1342">
        <f>S1342*F1342*H1342</f>
        <v/>
      </c>
      <c r="V1342">
        <f>S1342*F1342*(H1342-1)</f>
        <v/>
      </c>
      <c r="W1342">
        <f>U1342*J1342</f>
        <v/>
      </c>
      <c r="X1342">
        <f>T1342+W1342</f>
        <v/>
      </c>
      <c r="Y1342">
        <f>(T1342*E1342+W1342*L1342)*(1-R1342-'d_고정'!$B$13)</f>
        <v/>
      </c>
      <c r="Z1342">
        <f>(U1342*N1342*Q1342+'d_고정'!$B$3*('6_기대효과'!$H$7/8)*Q1342*'d_고정'!$B$10*P1342*('6_기대효과'!$K$7/'d_고정'!$B$9))*(1-R1342)</f>
        <v/>
      </c>
      <c r="AA1342">
        <f>W1342*L1342*(1-R1342-'d_고정'!$B$13)+U1342*MAX(N1342-'d_고정'!$B$10*P1342*('6_기대효과'!$K$7/'d_고정'!$B$9),0)*Q1342*(1-R1342)</f>
        <v/>
      </c>
      <c r="AB1342">
        <f>Y1342+Z1342</f>
        <v/>
      </c>
      <c r="AC1342">
        <f>Y1342/('d_고정'!$B$5*'6_기대효과'!$H$7/8)/'d_고정'!$B$6</f>
        <v/>
      </c>
      <c r="AD1342">
        <f>Y1342/('d_고정'!$B$8*'6_기대효과'!$H$7/8)</f>
        <v/>
      </c>
    </row>
    <row r="1343">
      <c r="A1343">
        <f>RAND()</f>
        <v/>
      </c>
      <c r="B1343">
        <f>IF('d_시나리오'!$J$2='d_시나리오'!$H$2,'d_시나리오'!$I$2,IF(A1343&lt;('d_시나리오'!$I$2-'d_시나리오'!$H$2)/('d_시나리오'!$J$2-'d_시나리오'!$H$2),'d_시나리오'!$H$2+SQRT(A1343*('d_시나리오'!$J$2-'d_시나리오'!$H$2)*('d_시나리오'!$I$2-'d_시나리오'!$H$2)),'d_시나리오'!$J$2-SQRT((1-A1343)*('d_시나리오'!$J$2-'d_시나리오'!$H$2)*('d_시나리오'!$J$2-'d_시나리오'!$I$2))))</f>
        <v/>
      </c>
      <c r="C1343">
        <f>RAND()</f>
        <v/>
      </c>
      <c r="D1343">
        <f>BETAINV(RAND(),IF(C1343&lt;'d_고정'!$B$26,'d_고정'!$B$23,'d_고정'!$B$16)+1,'d_고정'!$B$17-IF(C1343&lt;'d_고정'!$B$26,'d_고정'!$B$23,'d_고정'!$B$16)+1)*('d_고정'!$B$14+('d_고정'!$B$15-'d_고정'!$B$14)*RAND())</f>
        <v/>
      </c>
      <c r="E1343">
        <f>INDEX('d_분포'!$A$2:$A$28,RANDBETWEEN(1,27))</f>
        <v/>
      </c>
      <c r="F1343">
        <f>INDEX('d_분포'!$C$2:$C$5,RANDBETWEEN(1,4))*(0.9+0.2*RAND())</f>
        <v/>
      </c>
      <c r="G1343">
        <f>RAND()</f>
        <v/>
      </c>
      <c r="H1343">
        <f>(F1343+(1-F1343)*('d_고정'!$B$22*BETAINV(RAND(),IF(G1343&lt;'d_고정'!$B$26,'d_고정'!$B$25,'d_고정'!$B$20)+1,'d_고정'!$B$21-IF(G1343&lt;'d_고정'!$B$26,'d_고정'!$B$25,'d_고정'!$B$20)+1)+(1-'d_고정'!$B$22)*BETAINV(RAND(),IF(G1343&lt;'d_고정'!$B$26,'d_고정'!$B$24,'d_고정'!$B$18)+1,'d_고정'!$B$19-IF(G1343&lt;'d_고정'!$B$26,'d_고정'!$B$24,'d_고정'!$B$18)+1))*('d_고정'!$B$14+('d_고정'!$B$15-'d_고정'!$B$14)*RAND()))/F1343</f>
        <v/>
      </c>
      <c r="I1343">
        <f>RAND()</f>
        <v/>
      </c>
      <c r="J1343">
        <f>IF('d_시나리오'!$J$3='d_시나리오'!$H$3,'d_시나리오'!$I$3,IF(I1343&lt;('d_시나리오'!$I$3-'d_시나리오'!$H$3)/('d_시나리오'!$J$3-'d_시나리오'!$H$3),'d_시나리오'!$H$3+SQRT(I1343*('d_시나리오'!$J$3-'d_시나리오'!$H$3)*('d_시나리오'!$I$3-'d_시나리오'!$H$3)),'d_시나리오'!$J$3-SQRT((1-I1343)*('d_시나리오'!$J$3-'d_시나리오'!$H$3)*('d_시나리오'!$J$3-'d_시나리오'!$I$3))))</f>
        <v/>
      </c>
      <c r="K1343">
        <f>RAND()</f>
        <v/>
      </c>
      <c r="L1343">
        <f>IF('d_시나리오'!$J$4='d_시나리오'!$H$4,'d_시나리오'!$I$4,IF(K1343&lt;('d_시나리오'!$I$4-'d_시나리오'!$H$4)/('d_시나리오'!$J$4-'d_시나리오'!$H$4),'d_시나리오'!$H$4+SQRT(K1343*('d_시나리오'!$J$4-'d_시나리오'!$H$4)*('d_시나리오'!$I$4-'d_시나리오'!$H$4)),'d_시나리오'!$J$4-SQRT((1-K1343)*('d_시나리오'!$J$4-'d_시나리오'!$H$4)*('d_시나리오'!$J$4-'d_시나리오'!$I$4))))</f>
        <v/>
      </c>
      <c r="M1343">
        <f>RAND()</f>
        <v/>
      </c>
      <c r="N1343">
        <f>IF('d_시나리오'!$J$5='d_시나리오'!$H$5,'d_시나리오'!$I$5,IF(M1343&lt;('d_시나리오'!$I$5-'d_시나리오'!$H$5)/('d_시나리오'!$J$5-'d_시나리오'!$H$5),'d_시나리오'!$H$5+SQRT(M1343*('d_시나리오'!$J$5-'d_시나리오'!$H$5)*('d_시나리오'!$I$5-'d_시나리오'!$H$5)),'d_시나리오'!$J$5-SQRT((1-M1343)*('d_시나리오'!$J$5-'d_시나리오'!$H$5)*('d_시나리오'!$J$5-'d_시나리오'!$I$5))))</f>
        <v/>
      </c>
      <c r="O1343">
        <f>RAND()</f>
        <v/>
      </c>
      <c r="P1343">
        <f>IF('d_시나리오'!$J$6='d_시나리오'!$H$6,'d_시나리오'!$I$6,IF(O1343&lt;('d_시나리오'!$I$6-'d_시나리오'!$H$6)/('d_시나리오'!$J$6-'d_시나리오'!$H$6),'d_시나리오'!$H$6+SQRT(O1343*('d_시나리오'!$J$6-'d_시나리오'!$H$6)*('d_시나리오'!$I$6-'d_시나리오'!$H$6)),'d_시나리오'!$J$6-SQRT((1-O1343)*('d_시나리오'!$J$6-'d_시나리오'!$H$6)*('d_시나리오'!$J$6-'d_시나리오'!$I$6))))</f>
        <v/>
      </c>
      <c r="Q1343">
        <f>INDEX('d_분포'!$B$2:$B$57,RANDBETWEEN(1,56))</f>
        <v/>
      </c>
      <c r="R1343">
        <f>BETAINV(RAND(),5,5)</f>
        <v/>
      </c>
      <c r="S1343">
        <f>'d_고정'!$B$1*'6_기대효과'!$H$7*('d_시나리오'!$I$7/'d_고정'!$B$2)*B1343</f>
        <v/>
      </c>
      <c r="T1343">
        <f>S1343*D1343</f>
        <v/>
      </c>
      <c r="U1343">
        <f>S1343*F1343*H1343</f>
        <v/>
      </c>
      <c r="V1343">
        <f>S1343*F1343*(H1343-1)</f>
        <v/>
      </c>
      <c r="W1343">
        <f>U1343*J1343</f>
        <v/>
      </c>
      <c r="X1343">
        <f>T1343+W1343</f>
        <v/>
      </c>
      <c r="Y1343">
        <f>(T1343*E1343+W1343*L1343)*(1-R1343-'d_고정'!$B$13)</f>
        <v/>
      </c>
      <c r="Z1343">
        <f>(U1343*N1343*Q1343+'d_고정'!$B$3*('6_기대효과'!$H$7/8)*Q1343*'d_고정'!$B$10*P1343*('6_기대효과'!$K$7/'d_고정'!$B$9))*(1-R1343)</f>
        <v/>
      </c>
      <c r="AA1343">
        <f>W1343*L1343*(1-R1343-'d_고정'!$B$13)+U1343*MAX(N1343-'d_고정'!$B$10*P1343*('6_기대효과'!$K$7/'d_고정'!$B$9),0)*Q1343*(1-R1343)</f>
        <v/>
      </c>
      <c r="AB1343">
        <f>Y1343+Z1343</f>
        <v/>
      </c>
      <c r="AC1343">
        <f>Y1343/('d_고정'!$B$5*'6_기대효과'!$H$7/8)/'d_고정'!$B$6</f>
        <v/>
      </c>
      <c r="AD1343">
        <f>Y1343/('d_고정'!$B$8*'6_기대효과'!$H$7/8)</f>
        <v/>
      </c>
    </row>
    <row r="1344">
      <c r="A1344">
        <f>RAND()</f>
        <v/>
      </c>
      <c r="B1344">
        <f>IF('d_시나리오'!$J$2='d_시나리오'!$H$2,'d_시나리오'!$I$2,IF(A1344&lt;('d_시나리오'!$I$2-'d_시나리오'!$H$2)/('d_시나리오'!$J$2-'d_시나리오'!$H$2),'d_시나리오'!$H$2+SQRT(A1344*('d_시나리오'!$J$2-'d_시나리오'!$H$2)*('d_시나리오'!$I$2-'d_시나리오'!$H$2)),'d_시나리오'!$J$2-SQRT((1-A1344)*('d_시나리오'!$J$2-'d_시나리오'!$H$2)*('d_시나리오'!$J$2-'d_시나리오'!$I$2))))</f>
        <v/>
      </c>
      <c r="C1344">
        <f>RAND()</f>
        <v/>
      </c>
      <c r="D1344">
        <f>BETAINV(RAND(),IF(C1344&lt;'d_고정'!$B$26,'d_고정'!$B$23,'d_고정'!$B$16)+1,'d_고정'!$B$17-IF(C1344&lt;'d_고정'!$B$26,'d_고정'!$B$23,'d_고정'!$B$16)+1)*('d_고정'!$B$14+('d_고정'!$B$15-'d_고정'!$B$14)*RAND())</f>
        <v/>
      </c>
      <c r="E1344">
        <f>INDEX('d_분포'!$A$2:$A$28,RANDBETWEEN(1,27))</f>
        <v/>
      </c>
      <c r="F1344">
        <f>INDEX('d_분포'!$C$2:$C$5,RANDBETWEEN(1,4))*(0.9+0.2*RAND())</f>
        <v/>
      </c>
      <c r="G1344">
        <f>RAND()</f>
        <v/>
      </c>
      <c r="H1344">
        <f>(F1344+(1-F1344)*('d_고정'!$B$22*BETAINV(RAND(),IF(G1344&lt;'d_고정'!$B$26,'d_고정'!$B$25,'d_고정'!$B$20)+1,'d_고정'!$B$21-IF(G1344&lt;'d_고정'!$B$26,'d_고정'!$B$25,'d_고정'!$B$20)+1)+(1-'d_고정'!$B$22)*BETAINV(RAND(),IF(G1344&lt;'d_고정'!$B$26,'d_고정'!$B$24,'d_고정'!$B$18)+1,'d_고정'!$B$19-IF(G1344&lt;'d_고정'!$B$26,'d_고정'!$B$24,'d_고정'!$B$18)+1))*('d_고정'!$B$14+('d_고정'!$B$15-'d_고정'!$B$14)*RAND()))/F1344</f>
        <v/>
      </c>
      <c r="I1344">
        <f>RAND()</f>
        <v/>
      </c>
      <c r="J1344">
        <f>IF('d_시나리오'!$J$3='d_시나리오'!$H$3,'d_시나리오'!$I$3,IF(I1344&lt;('d_시나리오'!$I$3-'d_시나리오'!$H$3)/('d_시나리오'!$J$3-'d_시나리오'!$H$3),'d_시나리오'!$H$3+SQRT(I1344*('d_시나리오'!$J$3-'d_시나리오'!$H$3)*('d_시나리오'!$I$3-'d_시나리오'!$H$3)),'d_시나리오'!$J$3-SQRT((1-I1344)*('d_시나리오'!$J$3-'d_시나리오'!$H$3)*('d_시나리오'!$J$3-'d_시나리오'!$I$3))))</f>
        <v/>
      </c>
      <c r="K1344">
        <f>RAND()</f>
        <v/>
      </c>
      <c r="L1344">
        <f>IF('d_시나리오'!$J$4='d_시나리오'!$H$4,'d_시나리오'!$I$4,IF(K1344&lt;('d_시나리오'!$I$4-'d_시나리오'!$H$4)/('d_시나리오'!$J$4-'d_시나리오'!$H$4),'d_시나리오'!$H$4+SQRT(K1344*('d_시나리오'!$J$4-'d_시나리오'!$H$4)*('d_시나리오'!$I$4-'d_시나리오'!$H$4)),'d_시나리오'!$J$4-SQRT((1-K1344)*('d_시나리오'!$J$4-'d_시나리오'!$H$4)*('d_시나리오'!$J$4-'d_시나리오'!$I$4))))</f>
        <v/>
      </c>
      <c r="M1344">
        <f>RAND()</f>
        <v/>
      </c>
      <c r="N1344">
        <f>IF('d_시나리오'!$J$5='d_시나리오'!$H$5,'d_시나리오'!$I$5,IF(M1344&lt;('d_시나리오'!$I$5-'d_시나리오'!$H$5)/('d_시나리오'!$J$5-'d_시나리오'!$H$5),'d_시나리오'!$H$5+SQRT(M1344*('d_시나리오'!$J$5-'d_시나리오'!$H$5)*('d_시나리오'!$I$5-'d_시나리오'!$H$5)),'d_시나리오'!$J$5-SQRT((1-M1344)*('d_시나리오'!$J$5-'d_시나리오'!$H$5)*('d_시나리오'!$J$5-'d_시나리오'!$I$5))))</f>
        <v/>
      </c>
      <c r="O1344">
        <f>RAND()</f>
        <v/>
      </c>
      <c r="P1344">
        <f>IF('d_시나리오'!$J$6='d_시나리오'!$H$6,'d_시나리오'!$I$6,IF(O1344&lt;('d_시나리오'!$I$6-'d_시나리오'!$H$6)/('d_시나리오'!$J$6-'d_시나리오'!$H$6),'d_시나리오'!$H$6+SQRT(O1344*('d_시나리오'!$J$6-'d_시나리오'!$H$6)*('d_시나리오'!$I$6-'d_시나리오'!$H$6)),'d_시나리오'!$J$6-SQRT((1-O1344)*('d_시나리오'!$J$6-'d_시나리오'!$H$6)*('d_시나리오'!$J$6-'d_시나리오'!$I$6))))</f>
        <v/>
      </c>
      <c r="Q1344">
        <f>INDEX('d_분포'!$B$2:$B$57,RANDBETWEEN(1,56))</f>
        <v/>
      </c>
      <c r="R1344">
        <f>BETAINV(RAND(),5,5)</f>
        <v/>
      </c>
      <c r="S1344">
        <f>'d_고정'!$B$1*'6_기대효과'!$H$7*('d_시나리오'!$I$7/'d_고정'!$B$2)*B1344</f>
        <v/>
      </c>
      <c r="T1344">
        <f>S1344*D1344</f>
        <v/>
      </c>
      <c r="U1344">
        <f>S1344*F1344*H1344</f>
        <v/>
      </c>
      <c r="V1344">
        <f>S1344*F1344*(H1344-1)</f>
        <v/>
      </c>
      <c r="W1344">
        <f>U1344*J1344</f>
        <v/>
      </c>
      <c r="X1344">
        <f>T1344+W1344</f>
        <v/>
      </c>
      <c r="Y1344">
        <f>(T1344*E1344+W1344*L1344)*(1-R1344-'d_고정'!$B$13)</f>
        <v/>
      </c>
      <c r="Z1344">
        <f>(U1344*N1344*Q1344+'d_고정'!$B$3*('6_기대효과'!$H$7/8)*Q1344*'d_고정'!$B$10*P1344*('6_기대효과'!$K$7/'d_고정'!$B$9))*(1-R1344)</f>
        <v/>
      </c>
      <c r="AA1344">
        <f>W1344*L1344*(1-R1344-'d_고정'!$B$13)+U1344*MAX(N1344-'d_고정'!$B$10*P1344*('6_기대효과'!$K$7/'d_고정'!$B$9),0)*Q1344*(1-R1344)</f>
        <v/>
      </c>
      <c r="AB1344">
        <f>Y1344+Z1344</f>
        <v/>
      </c>
      <c r="AC1344">
        <f>Y1344/('d_고정'!$B$5*'6_기대효과'!$H$7/8)/'d_고정'!$B$6</f>
        <v/>
      </c>
      <c r="AD1344">
        <f>Y1344/('d_고정'!$B$8*'6_기대효과'!$H$7/8)</f>
        <v/>
      </c>
    </row>
    <row r="1345">
      <c r="A1345">
        <f>RAND()</f>
        <v/>
      </c>
      <c r="B1345">
        <f>IF('d_시나리오'!$J$2='d_시나리오'!$H$2,'d_시나리오'!$I$2,IF(A1345&lt;('d_시나리오'!$I$2-'d_시나리오'!$H$2)/('d_시나리오'!$J$2-'d_시나리오'!$H$2),'d_시나리오'!$H$2+SQRT(A1345*('d_시나리오'!$J$2-'d_시나리오'!$H$2)*('d_시나리오'!$I$2-'d_시나리오'!$H$2)),'d_시나리오'!$J$2-SQRT((1-A1345)*('d_시나리오'!$J$2-'d_시나리오'!$H$2)*('d_시나리오'!$J$2-'d_시나리오'!$I$2))))</f>
        <v/>
      </c>
      <c r="C1345">
        <f>RAND()</f>
        <v/>
      </c>
      <c r="D1345">
        <f>BETAINV(RAND(),IF(C1345&lt;'d_고정'!$B$26,'d_고정'!$B$23,'d_고정'!$B$16)+1,'d_고정'!$B$17-IF(C1345&lt;'d_고정'!$B$26,'d_고정'!$B$23,'d_고정'!$B$16)+1)*('d_고정'!$B$14+('d_고정'!$B$15-'d_고정'!$B$14)*RAND())</f>
        <v/>
      </c>
      <c r="E1345">
        <f>INDEX('d_분포'!$A$2:$A$28,RANDBETWEEN(1,27))</f>
        <v/>
      </c>
      <c r="F1345">
        <f>INDEX('d_분포'!$C$2:$C$5,RANDBETWEEN(1,4))*(0.9+0.2*RAND())</f>
        <v/>
      </c>
      <c r="G1345">
        <f>RAND()</f>
        <v/>
      </c>
      <c r="H1345">
        <f>(F1345+(1-F1345)*('d_고정'!$B$22*BETAINV(RAND(),IF(G1345&lt;'d_고정'!$B$26,'d_고정'!$B$25,'d_고정'!$B$20)+1,'d_고정'!$B$21-IF(G1345&lt;'d_고정'!$B$26,'d_고정'!$B$25,'d_고정'!$B$20)+1)+(1-'d_고정'!$B$22)*BETAINV(RAND(),IF(G1345&lt;'d_고정'!$B$26,'d_고정'!$B$24,'d_고정'!$B$18)+1,'d_고정'!$B$19-IF(G1345&lt;'d_고정'!$B$26,'d_고정'!$B$24,'d_고정'!$B$18)+1))*('d_고정'!$B$14+('d_고정'!$B$15-'d_고정'!$B$14)*RAND()))/F1345</f>
        <v/>
      </c>
      <c r="I1345">
        <f>RAND()</f>
        <v/>
      </c>
      <c r="J1345">
        <f>IF('d_시나리오'!$J$3='d_시나리오'!$H$3,'d_시나리오'!$I$3,IF(I1345&lt;('d_시나리오'!$I$3-'d_시나리오'!$H$3)/('d_시나리오'!$J$3-'d_시나리오'!$H$3),'d_시나리오'!$H$3+SQRT(I1345*('d_시나리오'!$J$3-'d_시나리오'!$H$3)*('d_시나리오'!$I$3-'d_시나리오'!$H$3)),'d_시나리오'!$J$3-SQRT((1-I1345)*('d_시나리오'!$J$3-'d_시나리오'!$H$3)*('d_시나리오'!$J$3-'d_시나리오'!$I$3))))</f>
        <v/>
      </c>
      <c r="K1345">
        <f>RAND()</f>
        <v/>
      </c>
      <c r="L1345">
        <f>IF('d_시나리오'!$J$4='d_시나리오'!$H$4,'d_시나리오'!$I$4,IF(K1345&lt;('d_시나리오'!$I$4-'d_시나리오'!$H$4)/('d_시나리오'!$J$4-'d_시나리오'!$H$4),'d_시나리오'!$H$4+SQRT(K1345*('d_시나리오'!$J$4-'d_시나리오'!$H$4)*('d_시나리오'!$I$4-'d_시나리오'!$H$4)),'d_시나리오'!$J$4-SQRT((1-K1345)*('d_시나리오'!$J$4-'d_시나리오'!$H$4)*('d_시나리오'!$J$4-'d_시나리오'!$I$4))))</f>
        <v/>
      </c>
      <c r="M1345">
        <f>RAND()</f>
        <v/>
      </c>
      <c r="N1345">
        <f>IF('d_시나리오'!$J$5='d_시나리오'!$H$5,'d_시나리오'!$I$5,IF(M1345&lt;('d_시나리오'!$I$5-'d_시나리오'!$H$5)/('d_시나리오'!$J$5-'d_시나리오'!$H$5),'d_시나리오'!$H$5+SQRT(M1345*('d_시나리오'!$J$5-'d_시나리오'!$H$5)*('d_시나리오'!$I$5-'d_시나리오'!$H$5)),'d_시나리오'!$J$5-SQRT((1-M1345)*('d_시나리오'!$J$5-'d_시나리오'!$H$5)*('d_시나리오'!$J$5-'d_시나리오'!$I$5))))</f>
        <v/>
      </c>
      <c r="O1345">
        <f>RAND()</f>
        <v/>
      </c>
      <c r="P1345">
        <f>IF('d_시나리오'!$J$6='d_시나리오'!$H$6,'d_시나리오'!$I$6,IF(O1345&lt;('d_시나리오'!$I$6-'d_시나리오'!$H$6)/('d_시나리오'!$J$6-'d_시나리오'!$H$6),'d_시나리오'!$H$6+SQRT(O1345*('d_시나리오'!$J$6-'d_시나리오'!$H$6)*('d_시나리오'!$I$6-'d_시나리오'!$H$6)),'d_시나리오'!$J$6-SQRT((1-O1345)*('d_시나리오'!$J$6-'d_시나리오'!$H$6)*('d_시나리오'!$J$6-'d_시나리오'!$I$6))))</f>
        <v/>
      </c>
      <c r="Q1345">
        <f>INDEX('d_분포'!$B$2:$B$57,RANDBETWEEN(1,56))</f>
        <v/>
      </c>
      <c r="R1345">
        <f>BETAINV(RAND(),5,5)</f>
        <v/>
      </c>
      <c r="S1345">
        <f>'d_고정'!$B$1*'6_기대효과'!$H$7*('d_시나리오'!$I$7/'d_고정'!$B$2)*B1345</f>
        <v/>
      </c>
      <c r="T1345">
        <f>S1345*D1345</f>
        <v/>
      </c>
      <c r="U1345">
        <f>S1345*F1345*H1345</f>
        <v/>
      </c>
      <c r="V1345">
        <f>S1345*F1345*(H1345-1)</f>
        <v/>
      </c>
      <c r="W1345">
        <f>U1345*J1345</f>
        <v/>
      </c>
      <c r="X1345">
        <f>T1345+W1345</f>
        <v/>
      </c>
      <c r="Y1345">
        <f>(T1345*E1345+W1345*L1345)*(1-R1345-'d_고정'!$B$13)</f>
        <v/>
      </c>
      <c r="Z1345">
        <f>(U1345*N1345*Q1345+'d_고정'!$B$3*('6_기대효과'!$H$7/8)*Q1345*'d_고정'!$B$10*P1345*('6_기대효과'!$K$7/'d_고정'!$B$9))*(1-R1345)</f>
        <v/>
      </c>
      <c r="AA1345">
        <f>W1345*L1345*(1-R1345-'d_고정'!$B$13)+U1345*MAX(N1345-'d_고정'!$B$10*P1345*('6_기대효과'!$K$7/'d_고정'!$B$9),0)*Q1345*(1-R1345)</f>
        <v/>
      </c>
      <c r="AB1345">
        <f>Y1345+Z1345</f>
        <v/>
      </c>
      <c r="AC1345">
        <f>Y1345/('d_고정'!$B$5*'6_기대효과'!$H$7/8)/'d_고정'!$B$6</f>
        <v/>
      </c>
      <c r="AD1345">
        <f>Y1345/('d_고정'!$B$8*'6_기대효과'!$H$7/8)</f>
        <v/>
      </c>
    </row>
    <row r="1346">
      <c r="A1346">
        <f>RAND()</f>
        <v/>
      </c>
      <c r="B1346">
        <f>IF('d_시나리오'!$J$2='d_시나리오'!$H$2,'d_시나리오'!$I$2,IF(A1346&lt;('d_시나리오'!$I$2-'d_시나리오'!$H$2)/('d_시나리오'!$J$2-'d_시나리오'!$H$2),'d_시나리오'!$H$2+SQRT(A1346*('d_시나리오'!$J$2-'d_시나리오'!$H$2)*('d_시나리오'!$I$2-'d_시나리오'!$H$2)),'d_시나리오'!$J$2-SQRT((1-A1346)*('d_시나리오'!$J$2-'d_시나리오'!$H$2)*('d_시나리오'!$J$2-'d_시나리오'!$I$2))))</f>
        <v/>
      </c>
      <c r="C1346">
        <f>RAND()</f>
        <v/>
      </c>
      <c r="D1346">
        <f>BETAINV(RAND(),IF(C1346&lt;'d_고정'!$B$26,'d_고정'!$B$23,'d_고정'!$B$16)+1,'d_고정'!$B$17-IF(C1346&lt;'d_고정'!$B$26,'d_고정'!$B$23,'d_고정'!$B$16)+1)*('d_고정'!$B$14+('d_고정'!$B$15-'d_고정'!$B$14)*RAND())</f>
        <v/>
      </c>
      <c r="E1346">
        <f>INDEX('d_분포'!$A$2:$A$28,RANDBETWEEN(1,27))</f>
        <v/>
      </c>
      <c r="F1346">
        <f>INDEX('d_분포'!$C$2:$C$5,RANDBETWEEN(1,4))*(0.9+0.2*RAND())</f>
        <v/>
      </c>
      <c r="G1346">
        <f>RAND()</f>
        <v/>
      </c>
      <c r="H1346">
        <f>(F1346+(1-F1346)*('d_고정'!$B$22*BETAINV(RAND(),IF(G1346&lt;'d_고정'!$B$26,'d_고정'!$B$25,'d_고정'!$B$20)+1,'d_고정'!$B$21-IF(G1346&lt;'d_고정'!$B$26,'d_고정'!$B$25,'d_고정'!$B$20)+1)+(1-'d_고정'!$B$22)*BETAINV(RAND(),IF(G1346&lt;'d_고정'!$B$26,'d_고정'!$B$24,'d_고정'!$B$18)+1,'d_고정'!$B$19-IF(G1346&lt;'d_고정'!$B$26,'d_고정'!$B$24,'d_고정'!$B$18)+1))*('d_고정'!$B$14+('d_고정'!$B$15-'d_고정'!$B$14)*RAND()))/F1346</f>
        <v/>
      </c>
      <c r="I1346">
        <f>RAND()</f>
        <v/>
      </c>
      <c r="J1346">
        <f>IF('d_시나리오'!$J$3='d_시나리오'!$H$3,'d_시나리오'!$I$3,IF(I1346&lt;('d_시나리오'!$I$3-'d_시나리오'!$H$3)/('d_시나리오'!$J$3-'d_시나리오'!$H$3),'d_시나리오'!$H$3+SQRT(I1346*('d_시나리오'!$J$3-'d_시나리오'!$H$3)*('d_시나리오'!$I$3-'d_시나리오'!$H$3)),'d_시나리오'!$J$3-SQRT((1-I1346)*('d_시나리오'!$J$3-'d_시나리오'!$H$3)*('d_시나리오'!$J$3-'d_시나리오'!$I$3))))</f>
        <v/>
      </c>
      <c r="K1346">
        <f>RAND()</f>
        <v/>
      </c>
      <c r="L1346">
        <f>IF('d_시나리오'!$J$4='d_시나리오'!$H$4,'d_시나리오'!$I$4,IF(K1346&lt;('d_시나리오'!$I$4-'d_시나리오'!$H$4)/('d_시나리오'!$J$4-'d_시나리오'!$H$4),'d_시나리오'!$H$4+SQRT(K1346*('d_시나리오'!$J$4-'d_시나리오'!$H$4)*('d_시나리오'!$I$4-'d_시나리오'!$H$4)),'d_시나리오'!$J$4-SQRT((1-K1346)*('d_시나리오'!$J$4-'d_시나리오'!$H$4)*('d_시나리오'!$J$4-'d_시나리오'!$I$4))))</f>
        <v/>
      </c>
      <c r="M1346">
        <f>RAND()</f>
        <v/>
      </c>
      <c r="N1346">
        <f>IF('d_시나리오'!$J$5='d_시나리오'!$H$5,'d_시나리오'!$I$5,IF(M1346&lt;('d_시나리오'!$I$5-'d_시나리오'!$H$5)/('d_시나리오'!$J$5-'d_시나리오'!$H$5),'d_시나리오'!$H$5+SQRT(M1346*('d_시나리오'!$J$5-'d_시나리오'!$H$5)*('d_시나리오'!$I$5-'d_시나리오'!$H$5)),'d_시나리오'!$J$5-SQRT((1-M1346)*('d_시나리오'!$J$5-'d_시나리오'!$H$5)*('d_시나리오'!$J$5-'d_시나리오'!$I$5))))</f>
        <v/>
      </c>
      <c r="O1346">
        <f>RAND()</f>
        <v/>
      </c>
      <c r="P1346">
        <f>IF('d_시나리오'!$J$6='d_시나리오'!$H$6,'d_시나리오'!$I$6,IF(O1346&lt;('d_시나리오'!$I$6-'d_시나리오'!$H$6)/('d_시나리오'!$J$6-'d_시나리오'!$H$6),'d_시나리오'!$H$6+SQRT(O1346*('d_시나리오'!$J$6-'d_시나리오'!$H$6)*('d_시나리오'!$I$6-'d_시나리오'!$H$6)),'d_시나리오'!$J$6-SQRT((1-O1346)*('d_시나리오'!$J$6-'d_시나리오'!$H$6)*('d_시나리오'!$J$6-'d_시나리오'!$I$6))))</f>
        <v/>
      </c>
      <c r="Q1346">
        <f>INDEX('d_분포'!$B$2:$B$57,RANDBETWEEN(1,56))</f>
        <v/>
      </c>
      <c r="R1346">
        <f>BETAINV(RAND(),5,5)</f>
        <v/>
      </c>
      <c r="S1346">
        <f>'d_고정'!$B$1*'6_기대효과'!$H$7*('d_시나리오'!$I$7/'d_고정'!$B$2)*B1346</f>
        <v/>
      </c>
      <c r="T1346">
        <f>S1346*D1346</f>
        <v/>
      </c>
      <c r="U1346">
        <f>S1346*F1346*H1346</f>
        <v/>
      </c>
      <c r="V1346">
        <f>S1346*F1346*(H1346-1)</f>
        <v/>
      </c>
      <c r="W1346">
        <f>U1346*J1346</f>
        <v/>
      </c>
      <c r="X1346">
        <f>T1346+W1346</f>
        <v/>
      </c>
      <c r="Y1346">
        <f>(T1346*E1346+W1346*L1346)*(1-R1346-'d_고정'!$B$13)</f>
        <v/>
      </c>
      <c r="Z1346">
        <f>(U1346*N1346*Q1346+'d_고정'!$B$3*('6_기대효과'!$H$7/8)*Q1346*'d_고정'!$B$10*P1346*('6_기대효과'!$K$7/'d_고정'!$B$9))*(1-R1346)</f>
        <v/>
      </c>
      <c r="AA1346">
        <f>W1346*L1346*(1-R1346-'d_고정'!$B$13)+U1346*MAX(N1346-'d_고정'!$B$10*P1346*('6_기대효과'!$K$7/'d_고정'!$B$9),0)*Q1346*(1-R1346)</f>
        <v/>
      </c>
      <c r="AB1346">
        <f>Y1346+Z1346</f>
        <v/>
      </c>
      <c r="AC1346">
        <f>Y1346/('d_고정'!$B$5*'6_기대효과'!$H$7/8)/'d_고정'!$B$6</f>
        <v/>
      </c>
      <c r="AD1346">
        <f>Y1346/('d_고정'!$B$8*'6_기대효과'!$H$7/8)</f>
        <v/>
      </c>
    </row>
    <row r="1347">
      <c r="A1347">
        <f>RAND()</f>
        <v/>
      </c>
      <c r="B1347">
        <f>IF('d_시나리오'!$J$2='d_시나리오'!$H$2,'d_시나리오'!$I$2,IF(A1347&lt;('d_시나리오'!$I$2-'d_시나리오'!$H$2)/('d_시나리오'!$J$2-'d_시나리오'!$H$2),'d_시나리오'!$H$2+SQRT(A1347*('d_시나리오'!$J$2-'d_시나리오'!$H$2)*('d_시나리오'!$I$2-'d_시나리오'!$H$2)),'d_시나리오'!$J$2-SQRT((1-A1347)*('d_시나리오'!$J$2-'d_시나리오'!$H$2)*('d_시나리오'!$J$2-'d_시나리오'!$I$2))))</f>
        <v/>
      </c>
      <c r="C1347">
        <f>RAND()</f>
        <v/>
      </c>
      <c r="D1347">
        <f>BETAINV(RAND(),IF(C1347&lt;'d_고정'!$B$26,'d_고정'!$B$23,'d_고정'!$B$16)+1,'d_고정'!$B$17-IF(C1347&lt;'d_고정'!$B$26,'d_고정'!$B$23,'d_고정'!$B$16)+1)*('d_고정'!$B$14+('d_고정'!$B$15-'d_고정'!$B$14)*RAND())</f>
        <v/>
      </c>
      <c r="E1347">
        <f>INDEX('d_분포'!$A$2:$A$28,RANDBETWEEN(1,27))</f>
        <v/>
      </c>
      <c r="F1347">
        <f>INDEX('d_분포'!$C$2:$C$5,RANDBETWEEN(1,4))*(0.9+0.2*RAND())</f>
        <v/>
      </c>
      <c r="G1347">
        <f>RAND()</f>
        <v/>
      </c>
      <c r="H1347">
        <f>(F1347+(1-F1347)*('d_고정'!$B$22*BETAINV(RAND(),IF(G1347&lt;'d_고정'!$B$26,'d_고정'!$B$25,'d_고정'!$B$20)+1,'d_고정'!$B$21-IF(G1347&lt;'d_고정'!$B$26,'d_고정'!$B$25,'d_고정'!$B$20)+1)+(1-'d_고정'!$B$22)*BETAINV(RAND(),IF(G1347&lt;'d_고정'!$B$26,'d_고정'!$B$24,'d_고정'!$B$18)+1,'d_고정'!$B$19-IF(G1347&lt;'d_고정'!$B$26,'d_고정'!$B$24,'d_고정'!$B$18)+1))*('d_고정'!$B$14+('d_고정'!$B$15-'d_고정'!$B$14)*RAND()))/F1347</f>
        <v/>
      </c>
      <c r="I1347">
        <f>RAND()</f>
        <v/>
      </c>
      <c r="J1347">
        <f>IF('d_시나리오'!$J$3='d_시나리오'!$H$3,'d_시나리오'!$I$3,IF(I1347&lt;('d_시나리오'!$I$3-'d_시나리오'!$H$3)/('d_시나리오'!$J$3-'d_시나리오'!$H$3),'d_시나리오'!$H$3+SQRT(I1347*('d_시나리오'!$J$3-'d_시나리오'!$H$3)*('d_시나리오'!$I$3-'d_시나리오'!$H$3)),'d_시나리오'!$J$3-SQRT((1-I1347)*('d_시나리오'!$J$3-'d_시나리오'!$H$3)*('d_시나리오'!$J$3-'d_시나리오'!$I$3))))</f>
        <v/>
      </c>
      <c r="K1347">
        <f>RAND()</f>
        <v/>
      </c>
      <c r="L1347">
        <f>IF('d_시나리오'!$J$4='d_시나리오'!$H$4,'d_시나리오'!$I$4,IF(K1347&lt;('d_시나리오'!$I$4-'d_시나리오'!$H$4)/('d_시나리오'!$J$4-'d_시나리오'!$H$4),'d_시나리오'!$H$4+SQRT(K1347*('d_시나리오'!$J$4-'d_시나리오'!$H$4)*('d_시나리오'!$I$4-'d_시나리오'!$H$4)),'d_시나리오'!$J$4-SQRT((1-K1347)*('d_시나리오'!$J$4-'d_시나리오'!$H$4)*('d_시나리오'!$J$4-'d_시나리오'!$I$4))))</f>
        <v/>
      </c>
      <c r="M1347">
        <f>RAND()</f>
        <v/>
      </c>
      <c r="N1347">
        <f>IF('d_시나리오'!$J$5='d_시나리오'!$H$5,'d_시나리오'!$I$5,IF(M1347&lt;('d_시나리오'!$I$5-'d_시나리오'!$H$5)/('d_시나리오'!$J$5-'d_시나리오'!$H$5),'d_시나리오'!$H$5+SQRT(M1347*('d_시나리오'!$J$5-'d_시나리오'!$H$5)*('d_시나리오'!$I$5-'d_시나리오'!$H$5)),'d_시나리오'!$J$5-SQRT((1-M1347)*('d_시나리오'!$J$5-'d_시나리오'!$H$5)*('d_시나리오'!$J$5-'d_시나리오'!$I$5))))</f>
        <v/>
      </c>
      <c r="O1347">
        <f>RAND()</f>
        <v/>
      </c>
      <c r="P1347">
        <f>IF('d_시나리오'!$J$6='d_시나리오'!$H$6,'d_시나리오'!$I$6,IF(O1347&lt;('d_시나리오'!$I$6-'d_시나리오'!$H$6)/('d_시나리오'!$J$6-'d_시나리오'!$H$6),'d_시나리오'!$H$6+SQRT(O1347*('d_시나리오'!$J$6-'d_시나리오'!$H$6)*('d_시나리오'!$I$6-'d_시나리오'!$H$6)),'d_시나리오'!$J$6-SQRT((1-O1347)*('d_시나리오'!$J$6-'d_시나리오'!$H$6)*('d_시나리오'!$J$6-'d_시나리오'!$I$6))))</f>
        <v/>
      </c>
      <c r="Q1347">
        <f>INDEX('d_분포'!$B$2:$B$57,RANDBETWEEN(1,56))</f>
        <v/>
      </c>
      <c r="R1347">
        <f>BETAINV(RAND(),5,5)</f>
        <v/>
      </c>
      <c r="S1347">
        <f>'d_고정'!$B$1*'6_기대효과'!$H$7*('d_시나리오'!$I$7/'d_고정'!$B$2)*B1347</f>
        <v/>
      </c>
      <c r="T1347">
        <f>S1347*D1347</f>
        <v/>
      </c>
      <c r="U1347">
        <f>S1347*F1347*H1347</f>
        <v/>
      </c>
      <c r="V1347">
        <f>S1347*F1347*(H1347-1)</f>
        <v/>
      </c>
      <c r="W1347">
        <f>U1347*J1347</f>
        <v/>
      </c>
      <c r="X1347">
        <f>T1347+W1347</f>
        <v/>
      </c>
      <c r="Y1347">
        <f>(T1347*E1347+W1347*L1347)*(1-R1347-'d_고정'!$B$13)</f>
        <v/>
      </c>
      <c r="Z1347">
        <f>(U1347*N1347*Q1347+'d_고정'!$B$3*('6_기대효과'!$H$7/8)*Q1347*'d_고정'!$B$10*P1347*('6_기대효과'!$K$7/'d_고정'!$B$9))*(1-R1347)</f>
        <v/>
      </c>
      <c r="AA1347">
        <f>W1347*L1347*(1-R1347-'d_고정'!$B$13)+U1347*MAX(N1347-'d_고정'!$B$10*P1347*('6_기대효과'!$K$7/'d_고정'!$B$9),0)*Q1347*(1-R1347)</f>
        <v/>
      </c>
      <c r="AB1347">
        <f>Y1347+Z1347</f>
        <v/>
      </c>
      <c r="AC1347">
        <f>Y1347/('d_고정'!$B$5*'6_기대효과'!$H$7/8)/'d_고정'!$B$6</f>
        <v/>
      </c>
      <c r="AD1347">
        <f>Y1347/('d_고정'!$B$8*'6_기대효과'!$H$7/8)</f>
        <v/>
      </c>
    </row>
    <row r="1348">
      <c r="A1348">
        <f>RAND()</f>
        <v/>
      </c>
      <c r="B1348">
        <f>IF('d_시나리오'!$J$2='d_시나리오'!$H$2,'d_시나리오'!$I$2,IF(A1348&lt;('d_시나리오'!$I$2-'d_시나리오'!$H$2)/('d_시나리오'!$J$2-'d_시나리오'!$H$2),'d_시나리오'!$H$2+SQRT(A1348*('d_시나리오'!$J$2-'d_시나리오'!$H$2)*('d_시나리오'!$I$2-'d_시나리오'!$H$2)),'d_시나리오'!$J$2-SQRT((1-A1348)*('d_시나리오'!$J$2-'d_시나리오'!$H$2)*('d_시나리오'!$J$2-'d_시나리오'!$I$2))))</f>
        <v/>
      </c>
      <c r="C1348">
        <f>RAND()</f>
        <v/>
      </c>
      <c r="D1348">
        <f>BETAINV(RAND(),IF(C1348&lt;'d_고정'!$B$26,'d_고정'!$B$23,'d_고정'!$B$16)+1,'d_고정'!$B$17-IF(C1348&lt;'d_고정'!$B$26,'d_고정'!$B$23,'d_고정'!$B$16)+1)*('d_고정'!$B$14+('d_고정'!$B$15-'d_고정'!$B$14)*RAND())</f>
        <v/>
      </c>
      <c r="E1348">
        <f>INDEX('d_분포'!$A$2:$A$28,RANDBETWEEN(1,27))</f>
        <v/>
      </c>
      <c r="F1348">
        <f>INDEX('d_분포'!$C$2:$C$5,RANDBETWEEN(1,4))*(0.9+0.2*RAND())</f>
        <v/>
      </c>
      <c r="G1348">
        <f>RAND()</f>
        <v/>
      </c>
      <c r="H1348">
        <f>(F1348+(1-F1348)*('d_고정'!$B$22*BETAINV(RAND(),IF(G1348&lt;'d_고정'!$B$26,'d_고정'!$B$25,'d_고정'!$B$20)+1,'d_고정'!$B$21-IF(G1348&lt;'d_고정'!$B$26,'d_고정'!$B$25,'d_고정'!$B$20)+1)+(1-'d_고정'!$B$22)*BETAINV(RAND(),IF(G1348&lt;'d_고정'!$B$26,'d_고정'!$B$24,'d_고정'!$B$18)+1,'d_고정'!$B$19-IF(G1348&lt;'d_고정'!$B$26,'d_고정'!$B$24,'d_고정'!$B$18)+1))*('d_고정'!$B$14+('d_고정'!$B$15-'d_고정'!$B$14)*RAND()))/F1348</f>
        <v/>
      </c>
      <c r="I1348">
        <f>RAND()</f>
        <v/>
      </c>
      <c r="J1348">
        <f>IF('d_시나리오'!$J$3='d_시나리오'!$H$3,'d_시나리오'!$I$3,IF(I1348&lt;('d_시나리오'!$I$3-'d_시나리오'!$H$3)/('d_시나리오'!$J$3-'d_시나리오'!$H$3),'d_시나리오'!$H$3+SQRT(I1348*('d_시나리오'!$J$3-'d_시나리오'!$H$3)*('d_시나리오'!$I$3-'d_시나리오'!$H$3)),'d_시나리오'!$J$3-SQRT((1-I1348)*('d_시나리오'!$J$3-'d_시나리오'!$H$3)*('d_시나리오'!$J$3-'d_시나리오'!$I$3))))</f>
        <v/>
      </c>
      <c r="K1348">
        <f>RAND()</f>
        <v/>
      </c>
      <c r="L1348">
        <f>IF('d_시나리오'!$J$4='d_시나리오'!$H$4,'d_시나리오'!$I$4,IF(K1348&lt;('d_시나리오'!$I$4-'d_시나리오'!$H$4)/('d_시나리오'!$J$4-'d_시나리오'!$H$4),'d_시나리오'!$H$4+SQRT(K1348*('d_시나리오'!$J$4-'d_시나리오'!$H$4)*('d_시나리오'!$I$4-'d_시나리오'!$H$4)),'d_시나리오'!$J$4-SQRT((1-K1348)*('d_시나리오'!$J$4-'d_시나리오'!$H$4)*('d_시나리오'!$J$4-'d_시나리오'!$I$4))))</f>
        <v/>
      </c>
      <c r="M1348">
        <f>RAND()</f>
        <v/>
      </c>
      <c r="N1348">
        <f>IF('d_시나리오'!$J$5='d_시나리오'!$H$5,'d_시나리오'!$I$5,IF(M1348&lt;('d_시나리오'!$I$5-'d_시나리오'!$H$5)/('d_시나리오'!$J$5-'d_시나리오'!$H$5),'d_시나리오'!$H$5+SQRT(M1348*('d_시나리오'!$J$5-'d_시나리오'!$H$5)*('d_시나리오'!$I$5-'d_시나리오'!$H$5)),'d_시나리오'!$J$5-SQRT((1-M1348)*('d_시나리오'!$J$5-'d_시나리오'!$H$5)*('d_시나리오'!$J$5-'d_시나리오'!$I$5))))</f>
        <v/>
      </c>
      <c r="O1348">
        <f>RAND()</f>
        <v/>
      </c>
      <c r="P1348">
        <f>IF('d_시나리오'!$J$6='d_시나리오'!$H$6,'d_시나리오'!$I$6,IF(O1348&lt;('d_시나리오'!$I$6-'d_시나리오'!$H$6)/('d_시나리오'!$J$6-'d_시나리오'!$H$6),'d_시나리오'!$H$6+SQRT(O1348*('d_시나리오'!$J$6-'d_시나리오'!$H$6)*('d_시나리오'!$I$6-'d_시나리오'!$H$6)),'d_시나리오'!$J$6-SQRT((1-O1348)*('d_시나리오'!$J$6-'d_시나리오'!$H$6)*('d_시나리오'!$J$6-'d_시나리오'!$I$6))))</f>
        <v/>
      </c>
      <c r="Q1348">
        <f>INDEX('d_분포'!$B$2:$B$57,RANDBETWEEN(1,56))</f>
        <v/>
      </c>
      <c r="R1348">
        <f>BETAINV(RAND(),5,5)</f>
        <v/>
      </c>
      <c r="S1348">
        <f>'d_고정'!$B$1*'6_기대효과'!$H$7*('d_시나리오'!$I$7/'d_고정'!$B$2)*B1348</f>
        <v/>
      </c>
      <c r="T1348">
        <f>S1348*D1348</f>
        <v/>
      </c>
      <c r="U1348">
        <f>S1348*F1348*H1348</f>
        <v/>
      </c>
      <c r="V1348">
        <f>S1348*F1348*(H1348-1)</f>
        <v/>
      </c>
      <c r="W1348">
        <f>U1348*J1348</f>
        <v/>
      </c>
      <c r="X1348">
        <f>T1348+W1348</f>
        <v/>
      </c>
      <c r="Y1348">
        <f>(T1348*E1348+W1348*L1348)*(1-R1348-'d_고정'!$B$13)</f>
        <v/>
      </c>
      <c r="Z1348">
        <f>(U1348*N1348*Q1348+'d_고정'!$B$3*('6_기대효과'!$H$7/8)*Q1348*'d_고정'!$B$10*P1348*('6_기대효과'!$K$7/'d_고정'!$B$9))*(1-R1348)</f>
        <v/>
      </c>
      <c r="AA1348">
        <f>W1348*L1348*(1-R1348-'d_고정'!$B$13)+U1348*MAX(N1348-'d_고정'!$B$10*P1348*('6_기대효과'!$K$7/'d_고정'!$B$9),0)*Q1348*(1-R1348)</f>
        <v/>
      </c>
      <c r="AB1348">
        <f>Y1348+Z1348</f>
        <v/>
      </c>
      <c r="AC1348">
        <f>Y1348/('d_고정'!$B$5*'6_기대효과'!$H$7/8)/'d_고정'!$B$6</f>
        <v/>
      </c>
      <c r="AD1348">
        <f>Y1348/('d_고정'!$B$8*'6_기대효과'!$H$7/8)</f>
        <v/>
      </c>
    </row>
    <row r="1349">
      <c r="A1349">
        <f>RAND()</f>
        <v/>
      </c>
      <c r="B1349">
        <f>IF('d_시나리오'!$J$2='d_시나리오'!$H$2,'d_시나리오'!$I$2,IF(A1349&lt;('d_시나리오'!$I$2-'d_시나리오'!$H$2)/('d_시나리오'!$J$2-'d_시나리오'!$H$2),'d_시나리오'!$H$2+SQRT(A1349*('d_시나리오'!$J$2-'d_시나리오'!$H$2)*('d_시나리오'!$I$2-'d_시나리오'!$H$2)),'d_시나리오'!$J$2-SQRT((1-A1349)*('d_시나리오'!$J$2-'d_시나리오'!$H$2)*('d_시나리오'!$J$2-'d_시나리오'!$I$2))))</f>
        <v/>
      </c>
      <c r="C1349">
        <f>RAND()</f>
        <v/>
      </c>
      <c r="D1349">
        <f>BETAINV(RAND(),IF(C1349&lt;'d_고정'!$B$26,'d_고정'!$B$23,'d_고정'!$B$16)+1,'d_고정'!$B$17-IF(C1349&lt;'d_고정'!$B$26,'d_고정'!$B$23,'d_고정'!$B$16)+1)*('d_고정'!$B$14+('d_고정'!$B$15-'d_고정'!$B$14)*RAND())</f>
        <v/>
      </c>
      <c r="E1349">
        <f>INDEX('d_분포'!$A$2:$A$28,RANDBETWEEN(1,27))</f>
        <v/>
      </c>
      <c r="F1349">
        <f>INDEX('d_분포'!$C$2:$C$5,RANDBETWEEN(1,4))*(0.9+0.2*RAND())</f>
        <v/>
      </c>
      <c r="G1349">
        <f>RAND()</f>
        <v/>
      </c>
      <c r="H1349">
        <f>(F1349+(1-F1349)*('d_고정'!$B$22*BETAINV(RAND(),IF(G1349&lt;'d_고정'!$B$26,'d_고정'!$B$25,'d_고정'!$B$20)+1,'d_고정'!$B$21-IF(G1349&lt;'d_고정'!$B$26,'d_고정'!$B$25,'d_고정'!$B$20)+1)+(1-'d_고정'!$B$22)*BETAINV(RAND(),IF(G1349&lt;'d_고정'!$B$26,'d_고정'!$B$24,'d_고정'!$B$18)+1,'d_고정'!$B$19-IF(G1349&lt;'d_고정'!$B$26,'d_고정'!$B$24,'d_고정'!$B$18)+1))*('d_고정'!$B$14+('d_고정'!$B$15-'d_고정'!$B$14)*RAND()))/F1349</f>
        <v/>
      </c>
      <c r="I1349">
        <f>RAND()</f>
        <v/>
      </c>
      <c r="J1349">
        <f>IF('d_시나리오'!$J$3='d_시나리오'!$H$3,'d_시나리오'!$I$3,IF(I1349&lt;('d_시나리오'!$I$3-'d_시나리오'!$H$3)/('d_시나리오'!$J$3-'d_시나리오'!$H$3),'d_시나리오'!$H$3+SQRT(I1349*('d_시나리오'!$J$3-'d_시나리오'!$H$3)*('d_시나리오'!$I$3-'d_시나리오'!$H$3)),'d_시나리오'!$J$3-SQRT((1-I1349)*('d_시나리오'!$J$3-'d_시나리오'!$H$3)*('d_시나리오'!$J$3-'d_시나리오'!$I$3))))</f>
        <v/>
      </c>
      <c r="K1349">
        <f>RAND()</f>
        <v/>
      </c>
      <c r="L1349">
        <f>IF('d_시나리오'!$J$4='d_시나리오'!$H$4,'d_시나리오'!$I$4,IF(K1349&lt;('d_시나리오'!$I$4-'d_시나리오'!$H$4)/('d_시나리오'!$J$4-'d_시나리오'!$H$4),'d_시나리오'!$H$4+SQRT(K1349*('d_시나리오'!$J$4-'d_시나리오'!$H$4)*('d_시나리오'!$I$4-'d_시나리오'!$H$4)),'d_시나리오'!$J$4-SQRT((1-K1349)*('d_시나리오'!$J$4-'d_시나리오'!$H$4)*('d_시나리오'!$J$4-'d_시나리오'!$I$4))))</f>
        <v/>
      </c>
      <c r="M1349">
        <f>RAND()</f>
        <v/>
      </c>
      <c r="N1349">
        <f>IF('d_시나리오'!$J$5='d_시나리오'!$H$5,'d_시나리오'!$I$5,IF(M1349&lt;('d_시나리오'!$I$5-'d_시나리오'!$H$5)/('d_시나리오'!$J$5-'d_시나리오'!$H$5),'d_시나리오'!$H$5+SQRT(M1349*('d_시나리오'!$J$5-'d_시나리오'!$H$5)*('d_시나리오'!$I$5-'d_시나리오'!$H$5)),'d_시나리오'!$J$5-SQRT((1-M1349)*('d_시나리오'!$J$5-'d_시나리오'!$H$5)*('d_시나리오'!$J$5-'d_시나리오'!$I$5))))</f>
        <v/>
      </c>
      <c r="O1349">
        <f>RAND()</f>
        <v/>
      </c>
      <c r="P1349">
        <f>IF('d_시나리오'!$J$6='d_시나리오'!$H$6,'d_시나리오'!$I$6,IF(O1349&lt;('d_시나리오'!$I$6-'d_시나리오'!$H$6)/('d_시나리오'!$J$6-'d_시나리오'!$H$6),'d_시나리오'!$H$6+SQRT(O1349*('d_시나리오'!$J$6-'d_시나리오'!$H$6)*('d_시나리오'!$I$6-'d_시나리오'!$H$6)),'d_시나리오'!$J$6-SQRT((1-O1349)*('d_시나리오'!$J$6-'d_시나리오'!$H$6)*('d_시나리오'!$J$6-'d_시나리오'!$I$6))))</f>
        <v/>
      </c>
      <c r="Q1349">
        <f>INDEX('d_분포'!$B$2:$B$57,RANDBETWEEN(1,56))</f>
        <v/>
      </c>
      <c r="R1349">
        <f>BETAINV(RAND(),5,5)</f>
        <v/>
      </c>
      <c r="S1349">
        <f>'d_고정'!$B$1*'6_기대효과'!$H$7*('d_시나리오'!$I$7/'d_고정'!$B$2)*B1349</f>
        <v/>
      </c>
      <c r="T1349">
        <f>S1349*D1349</f>
        <v/>
      </c>
      <c r="U1349">
        <f>S1349*F1349*H1349</f>
        <v/>
      </c>
      <c r="V1349">
        <f>S1349*F1349*(H1349-1)</f>
        <v/>
      </c>
      <c r="W1349">
        <f>U1349*J1349</f>
        <v/>
      </c>
      <c r="X1349">
        <f>T1349+W1349</f>
        <v/>
      </c>
      <c r="Y1349">
        <f>(T1349*E1349+W1349*L1349)*(1-R1349-'d_고정'!$B$13)</f>
        <v/>
      </c>
      <c r="Z1349">
        <f>(U1349*N1349*Q1349+'d_고정'!$B$3*('6_기대효과'!$H$7/8)*Q1349*'d_고정'!$B$10*P1349*('6_기대효과'!$K$7/'d_고정'!$B$9))*(1-R1349)</f>
        <v/>
      </c>
      <c r="AA1349">
        <f>W1349*L1349*(1-R1349-'d_고정'!$B$13)+U1349*MAX(N1349-'d_고정'!$B$10*P1349*('6_기대효과'!$K$7/'d_고정'!$B$9),0)*Q1349*(1-R1349)</f>
        <v/>
      </c>
      <c r="AB1349">
        <f>Y1349+Z1349</f>
        <v/>
      </c>
      <c r="AC1349">
        <f>Y1349/('d_고정'!$B$5*'6_기대효과'!$H$7/8)/'d_고정'!$B$6</f>
        <v/>
      </c>
      <c r="AD1349">
        <f>Y1349/('d_고정'!$B$8*'6_기대효과'!$H$7/8)</f>
        <v/>
      </c>
    </row>
    <row r="1350">
      <c r="A1350">
        <f>RAND()</f>
        <v/>
      </c>
      <c r="B1350">
        <f>IF('d_시나리오'!$J$2='d_시나리오'!$H$2,'d_시나리오'!$I$2,IF(A1350&lt;('d_시나리오'!$I$2-'d_시나리오'!$H$2)/('d_시나리오'!$J$2-'d_시나리오'!$H$2),'d_시나리오'!$H$2+SQRT(A1350*('d_시나리오'!$J$2-'d_시나리오'!$H$2)*('d_시나리오'!$I$2-'d_시나리오'!$H$2)),'d_시나리오'!$J$2-SQRT((1-A1350)*('d_시나리오'!$J$2-'d_시나리오'!$H$2)*('d_시나리오'!$J$2-'d_시나리오'!$I$2))))</f>
        <v/>
      </c>
      <c r="C1350">
        <f>RAND()</f>
        <v/>
      </c>
      <c r="D1350">
        <f>BETAINV(RAND(),IF(C1350&lt;'d_고정'!$B$26,'d_고정'!$B$23,'d_고정'!$B$16)+1,'d_고정'!$B$17-IF(C1350&lt;'d_고정'!$B$26,'d_고정'!$B$23,'d_고정'!$B$16)+1)*('d_고정'!$B$14+('d_고정'!$B$15-'d_고정'!$B$14)*RAND())</f>
        <v/>
      </c>
      <c r="E1350">
        <f>INDEX('d_분포'!$A$2:$A$28,RANDBETWEEN(1,27))</f>
        <v/>
      </c>
      <c r="F1350">
        <f>INDEX('d_분포'!$C$2:$C$5,RANDBETWEEN(1,4))*(0.9+0.2*RAND())</f>
        <v/>
      </c>
      <c r="G1350">
        <f>RAND()</f>
        <v/>
      </c>
      <c r="H1350">
        <f>(F1350+(1-F1350)*('d_고정'!$B$22*BETAINV(RAND(),IF(G1350&lt;'d_고정'!$B$26,'d_고정'!$B$25,'d_고정'!$B$20)+1,'d_고정'!$B$21-IF(G1350&lt;'d_고정'!$B$26,'d_고정'!$B$25,'d_고정'!$B$20)+1)+(1-'d_고정'!$B$22)*BETAINV(RAND(),IF(G1350&lt;'d_고정'!$B$26,'d_고정'!$B$24,'d_고정'!$B$18)+1,'d_고정'!$B$19-IF(G1350&lt;'d_고정'!$B$26,'d_고정'!$B$24,'d_고정'!$B$18)+1))*('d_고정'!$B$14+('d_고정'!$B$15-'d_고정'!$B$14)*RAND()))/F1350</f>
        <v/>
      </c>
      <c r="I1350">
        <f>RAND()</f>
        <v/>
      </c>
      <c r="J1350">
        <f>IF('d_시나리오'!$J$3='d_시나리오'!$H$3,'d_시나리오'!$I$3,IF(I1350&lt;('d_시나리오'!$I$3-'d_시나리오'!$H$3)/('d_시나리오'!$J$3-'d_시나리오'!$H$3),'d_시나리오'!$H$3+SQRT(I1350*('d_시나리오'!$J$3-'d_시나리오'!$H$3)*('d_시나리오'!$I$3-'d_시나리오'!$H$3)),'d_시나리오'!$J$3-SQRT((1-I1350)*('d_시나리오'!$J$3-'d_시나리오'!$H$3)*('d_시나리오'!$J$3-'d_시나리오'!$I$3))))</f>
        <v/>
      </c>
      <c r="K1350">
        <f>RAND()</f>
        <v/>
      </c>
      <c r="L1350">
        <f>IF('d_시나리오'!$J$4='d_시나리오'!$H$4,'d_시나리오'!$I$4,IF(K1350&lt;('d_시나리오'!$I$4-'d_시나리오'!$H$4)/('d_시나리오'!$J$4-'d_시나리오'!$H$4),'d_시나리오'!$H$4+SQRT(K1350*('d_시나리오'!$J$4-'d_시나리오'!$H$4)*('d_시나리오'!$I$4-'d_시나리오'!$H$4)),'d_시나리오'!$J$4-SQRT((1-K1350)*('d_시나리오'!$J$4-'d_시나리오'!$H$4)*('d_시나리오'!$J$4-'d_시나리오'!$I$4))))</f>
        <v/>
      </c>
      <c r="M1350">
        <f>RAND()</f>
        <v/>
      </c>
      <c r="N1350">
        <f>IF('d_시나리오'!$J$5='d_시나리오'!$H$5,'d_시나리오'!$I$5,IF(M1350&lt;('d_시나리오'!$I$5-'d_시나리오'!$H$5)/('d_시나리오'!$J$5-'d_시나리오'!$H$5),'d_시나리오'!$H$5+SQRT(M1350*('d_시나리오'!$J$5-'d_시나리오'!$H$5)*('d_시나리오'!$I$5-'d_시나리오'!$H$5)),'d_시나리오'!$J$5-SQRT((1-M1350)*('d_시나리오'!$J$5-'d_시나리오'!$H$5)*('d_시나리오'!$J$5-'d_시나리오'!$I$5))))</f>
        <v/>
      </c>
      <c r="O1350">
        <f>RAND()</f>
        <v/>
      </c>
      <c r="P1350">
        <f>IF('d_시나리오'!$J$6='d_시나리오'!$H$6,'d_시나리오'!$I$6,IF(O1350&lt;('d_시나리오'!$I$6-'d_시나리오'!$H$6)/('d_시나리오'!$J$6-'d_시나리오'!$H$6),'d_시나리오'!$H$6+SQRT(O1350*('d_시나리오'!$J$6-'d_시나리오'!$H$6)*('d_시나리오'!$I$6-'d_시나리오'!$H$6)),'d_시나리오'!$J$6-SQRT((1-O1350)*('d_시나리오'!$J$6-'d_시나리오'!$H$6)*('d_시나리오'!$J$6-'d_시나리오'!$I$6))))</f>
        <v/>
      </c>
      <c r="Q1350">
        <f>INDEX('d_분포'!$B$2:$B$57,RANDBETWEEN(1,56))</f>
        <v/>
      </c>
      <c r="R1350">
        <f>BETAINV(RAND(),5,5)</f>
        <v/>
      </c>
      <c r="S1350">
        <f>'d_고정'!$B$1*'6_기대효과'!$H$7*('d_시나리오'!$I$7/'d_고정'!$B$2)*B1350</f>
        <v/>
      </c>
      <c r="T1350">
        <f>S1350*D1350</f>
        <v/>
      </c>
      <c r="U1350">
        <f>S1350*F1350*H1350</f>
        <v/>
      </c>
      <c r="V1350">
        <f>S1350*F1350*(H1350-1)</f>
        <v/>
      </c>
      <c r="W1350">
        <f>U1350*J1350</f>
        <v/>
      </c>
      <c r="X1350">
        <f>T1350+W1350</f>
        <v/>
      </c>
      <c r="Y1350">
        <f>(T1350*E1350+W1350*L1350)*(1-R1350-'d_고정'!$B$13)</f>
        <v/>
      </c>
      <c r="Z1350">
        <f>(U1350*N1350*Q1350+'d_고정'!$B$3*('6_기대효과'!$H$7/8)*Q1350*'d_고정'!$B$10*P1350*('6_기대효과'!$K$7/'d_고정'!$B$9))*(1-R1350)</f>
        <v/>
      </c>
      <c r="AA1350">
        <f>W1350*L1350*(1-R1350-'d_고정'!$B$13)+U1350*MAX(N1350-'d_고정'!$B$10*P1350*('6_기대효과'!$K$7/'d_고정'!$B$9),0)*Q1350*(1-R1350)</f>
        <v/>
      </c>
      <c r="AB1350">
        <f>Y1350+Z1350</f>
        <v/>
      </c>
      <c r="AC1350">
        <f>Y1350/('d_고정'!$B$5*'6_기대효과'!$H$7/8)/'d_고정'!$B$6</f>
        <v/>
      </c>
      <c r="AD1350">
        <f>Y1350/('d_고정'!$B$8*'6_기대효과'!$H$7/8)</f>
        <v/>
      </c>
    </row>
    <row r="1351">
      <c r="A1351">
        <f>RAND()</f>
        <v/>
      </c>
      <c r="B1351">
        <f>IF('d_시나리오'!$J$2='d_시나리오'!$H$2,'d_시나리오'!$I$2,IF(A1351&lt;('d_시나리오'!$I$2-'d_시나리오'!$H$2)/('d_시나리오'!$J$2-'d_시나리오'!$H$2),'d_시나리오'!$H$2+SQRT(A1351*('d_시나리오'!$J$2-'d_시나리오'!$H$2)*('d_시나리오'!$I$2-'d_시나리오'!$H$2)),'d_시나리오'!$J$2-SQRT((1-A1351)*('d_시나리오'!$J$2-'d_시나리오'!$H$2)*('d_시나리오'!$J$2-'d_시나리오'!$I$2))))</f>
        <v/>
      </c>
      <c r="C1351">
        <f>RAND()</f>
        <v/>
      </c>
      <c r="D1351">
        <f>BETAINV(RAND(),IF(C1351&lt;'d_고정'!$B$26,'d_고정'!$B$23,'d_고정'!$B$16)+1,'d_고정'!$B$17-IF(C1351&lt;'d_고정'!$B$26,'d_고정'!$B$23,'d_고정'!$B$16)+1)*('d_고정'!$B$14+('d_고정'!$B$15-'d_고정'!$B$14)*RAND())</f>
        <v/>
      </c>
      <c r="E1351">
        <f>INDEX('d_분포'!$A$2:$A$28,RANDBETWEEN(1,27))</f>
        <v/>
      </c>
      <c r="F1351">
        <f>INDEX('d_분포'!$C$2:$C$5,RANDBETWEEN(1,4))*(0.9+0.2*RAND())</f>
        <v/>
      </c>
      <c r="G1351">
        <f>RAND()</f>
        <v/>
      </c>
      <c r="H1351">
        <f>(F1351+(1-F1351)*('d_고정'!$B$22*BETAINV(RAND(),IF(G1351&lt;'d_고정'!$B$26,'d_고정'!$B$25,'d_고정'!$B$20)+1,'d_고정'!$B$21-IF(G1351&lt;'d_고정'!$B$26,'d_고정'!$B$25,'d_고정'!$B$20)+1)+(1-'d_고정'!$B$22)*BETAINV(RAND(),IF(G1351&lt;'d_고정'!$B$26,'d_고정'!$B$24,'d_고정'!$B$18)+1,'d_고정'!$B$19-IF(G1351&lt;'d_고정'!$B$26,'d_고정'!$B$24,'d_고정'!$B$18)+1))*('d_고정'!$B$14+('d_고정'!$B$15-'d_고정'!$B$14)*RAND()))/F1351</f>
        <v/>
      </c>
      <c r="I1351">
        <f>RAND()</f>
        <v/>
      </c>
      <c r="J1351">
        <f>IF('d_시나리오'!$J$3='d_시나리오'!$H$3,'d_시나리오'!$I$3,IF(I1351&lt;('d_시나리오'!$I$3-'d_시나리오'!$H$3)/('d_시나리오'!$J$3-'d_시나리오'!$H$3),'d_시나리오'!$H$3+SQRT(I1351*('d_시나리오'!$J$3-'d_시나리오'!$H$3)*('d_시나리오'!$I$3-'d_시나리오'!$H$3)),'d_시나리오'!$J$3-SQRT((1-I1351)*('d_시나리오'!$J$3-'d_시나리오'!$H$3)*('d_시나리오'!$J$3-'d_시나리오'!$I$3))))</f>
        <v/>
      </c>
      <c r="K1351">
        <f>RAND()</f>
        <v/>
      </c>
      <c r="L1351">
        <f>IF('d_시나리오'!$J$4='d_시나리오'!$H$4,'d_시나리오'!$I$4,IF(K1351&lt;('d_시나리오'!$I$4-'d_시나리오'!$H$4)/('d_시나리오'!$J$4-'d_시나리오'!$H$4),'d_시나리오'!$H$4+SQRT(K1351*('d_시나리오'!$J$4-'d_시나리오'!$H$4)*('d_시나리오'!$I$4-'d_시나리오'!$H$4)),'d_시나리오'!$J$4-SQRT((1-K1351)*('d_시나리오'!$J$4-'d_시나리오'!$H$4)*('d_시나리오'!$J$4-'d_시나리오'!$I$4))))</f>
        <v/>
      </c>
      <c r="M1351">
        <f>RAND()</f>
        <v/>
      </c>
      <c r="N1351">
        <f>IF('d_시나리오'!$J$5='d_시나리오'!$H$5,'d_시나리오'!$I$5,IF(M1351&lt;('d_시나리오'!$I$5-'d_시나리오'!$H$5)/('d_시나리오'!$J$5-'d_시나리오'!$H$5),'d_시나리오'!$H$5+SQRT(M1351*('d_시나리오'!$J$5-'d_시나리오'!$H$5)*('d_시나리오'!$I$5-'d_시나리오'!$H$5)),'d_시나리오'!$J$5-SQRT((1-M1351)*('d_시나리오'!$J$5-'d_시나리오'!$H$5)*('d_시나리오'!$J$5-'d_시나리오'!$I$5))))</f>
        <v/>
      </c>
      <c r="O1351">
        <f>RAND()</f>
        <v/>
      </c>
      <c r="P1351">
        <f>IF('d_시나리오'!$J$6='d_시나리오'!$H$6,'d_시나리오'!$I$6,IF(O1351&lt;('d_시나리오'!$I$6-'d_시나리오'!$H$6)/('d_시나리오'!$J$6-'d_시나리오'!$H$6),'d_시나리오'!$H$6+SQRT(O1351*('d_시나리오'!$J$6-'d_시나리오'!$H$6)*('d_시나리오'!$I$6-'d_시나리오'!$H$6)),'d_시나리오'!$J$6-SQRT((1-O1351)*('d_시나리오'!$J$6-'d_시나리오'!$H$6)*('d_시나리오'!$J$6-'d_시나리오'!$I$6))))</f>
        <v/>
      </c>
      <c r="Q1351">
        <f>INDEX('d_분포'!$B$2:$B$57,RANDBETWEEN(1,56))</f>
        <v/>
      </c>
      <c r="R1351">
        <f>BETAINV(RAND(),5,5)</f>
        <v/>
      </c>
      <c r="S1351">
        <f>'d_고정'!$B$1*'6_기대효과'!$H$7*('d_시나리오'!$I$7/'d_고정'!$B$2)*B1351</f>
        <v/>
      </c>
      <c r="T1351">
        <f>S1351*D1351</f>
        <v/>
      </c>
      <c r="U1351">
        <f>S1351*F1351*H1351</f>
        <v/>
      </c>
      <c r="V1351">
        <f>S1351*F1351*(H1351-1)</f>
        <v/>
      </c>
      <c r="W1351">
        <f>U1351*J1351</f>
        <v/>
      </c>
      <c r="X1351">
        <f>T1351+W1351</f>
        <v/>
      </c>
      <c r="Y1351">
        <f>(T1351*E1351+W1351*L1351)*(1-R1351-'d_고정'!$B$13)</f>
        <v/>
      </c>
      <c r="Z1351">
        <f>(U1351*N1351*Q1351+'d_고정'!$B$3*('6_기대효과'!$H$7/8)*Q1351*'d_고정'!$B$10*P1351*('6_기대효과'!$K$7/'d_고정'!$B$9))*(1-R1351)</f>
        <v/>
      </c>
      <c r="AA1351">
        <f>W1351*L1351*(1-R1351-'d_고정'!$B$13)+U1351*MAX(N1351-'d_고정'!$B$10*P1351*('6_기대효과'!$K$7/'d_고정'!$B$9),0)*Q1351*(1-R1351)</f>
        <v/>
      </c>
      <c r="AB1351">
        <f>Y1351+Z1351</f>
        <v/>
      </c>
      <c r="AC1351">
        <f>Y1351/('d_고정'!$B$5*'6_기대효과'!$H$7/8)/'d_고정'!$B$6</f>
        <v/>
      </c>
      <c r="AD1351">
        <f>Y1351/('d_고정'!$B$8*'6_기대효과'!$H$7/8)</f>
        <v/>
      </c>
    </row>
    <row r="1352">
      <c r="A1352">
        <f>RAND()</f>
        <v/>
      </c>
      <c r="B1352">
        <f>IF('d_시나리오'!$J$2='d_시나리오'!$H$2,'d_시나리오'!$I$2,IF(A1352&lt;('d_시나리오'!$I$2-'d_시나리오'!$H$2)/('d_시나리오'!$J$2-'d_시나리오'!$H$2),'d_시나리오'!$H$2+SQRT(A1352*('d_시나리오'!$J$2-'d_시나리오'!$H$2)*('d_시나리오'!$I$2-'d_시나리오'!$H$2)),'d_시나리오'!$J$2-SQRT((1-A1352)*('d_시나리오'!$J$2-'d_시나리오'!$H$2)*('d_시나리오'!$J$2-'d_시나리오'!$I$2))))</f>
        <v/>
      </c>
      <c r="C1352">
        <f>RAND()</f>
        <v/>
      </c>
      <c r="D1352">
        <f>BETAINV(RAND(),IF(C1352&lt;'d_고정'!$B$26,'d_고정'!$B$23,'d_고정'!$B$16)+1,'d_고정'!$B$17-IF(C1352&lt;'d_고정'!$B$26,'d_고정'!$B$23,'d_고정'!$B$16)+1)*('d_고정'!$B$14+('d_고정'!$B$15-'d_고정'!$B$14)*RAND())</f>
        <v/>
      </c>
      <c r="E1352">
        <f>INDEX('d_분포'!$A$2:$A$28,RANDBETWEEN(1,27))</f>
        <v/>
      </c>
      <c r="F1352">
        <f>INDEX('d_분포'!$C$2:$C$5,RANDBETWEEN(1,4))*(0.9+0.2*RAND())</f>
        <v/>
      </c>
      <c r="G1352">
        <f>RAND()</f>
        <v/>
      </c>
      <c r="H1352">
        <f>(F1352+(1-F1352)*('d_고정'!$B$22*BETAINV(RAND(),IF(G1352&lt;'d_고정'!$B$26,'d_고정'!$B$25,'d_고정'!$B$20)+1,'d_고정'!$B$21-IF(G1352&lt;'d_고정'!$B$26,'d_고정'!$B$25,'d_고정'!$B$20)+1)+(1-'d_고정'!$B$22)*BETAINV(RAND(),IF(G1352&lt;'d_고정'!$B$26,'d_고정'!$B$24,'d_고정'!$B$18)+1,'d_고정'!$B$19-IF(G1352&lt;'d_고정'!$B$26,'d_고정'!$B$24,'d_고정'!$B$18)+1))*('d_고정'!$B$14+('d_고정'!$B$15-'d_고정'!$B$14)*RAND()))/F1352</f>
        <v/>
      </c>
      <c r="I1352">
        <f>RAND()</f>
        <v/>
      </c>
      <c r="J1352">
        <f>IF('d_시나리오'!$J$3='d_시나리오'!$H$3,'d_시나리오'!$I$3,IF(I1352&lt;('d_시나리오'!$I$3-'d_시나리오'!$H$3)/('d_시나리오'!$J$3-'d_시나리오'!$H$3),'d_시나리오'!$H$3+SQRT(I1352*('d_시나리오'!$J$3-'d_시나리오'!$H$3)*('d_시나리오'!$I$3-'d_시나리오'!$H$3)),'d_시나리오'!$J$3-SQRT((1-I1352)*('d_시나리오'!$J$3-'d_시나리오'!$H$3)*('d_시나리오'!$J$3-'d_시나리오'!$I$3))))</f>
        <v/>
      </c>
      <c r="K1352">
        <f>RAND()</f>
        <v/>
      </c>
      <c r="L1352">
        <f>IF('d_시나리오'!$J$4='d_시나리오'!$H$4,'d_시나리오'!$I$4,IF(K1352&lt;('d_시나리오'!$I$4-'d_시나리오'!$H$4)/('d_시나리오'!$J$4-'d_시나리오'!$H$4),'d_시나리오'!$H$4+SQRT(K1352*('d_시나리오'!$J$4-'d_시나리오'!$H$4)*('d_시나리오'!$I$4-'d_시나리오'!$H$4)),'d_시나리오'!$J$4-SQRT((1-K1352)*('d_시나리오'!$J$4-'d_시나리오'!$H$4)*('d_시나리오'!$J$4-'d_시나리오'!$I$4))))</f>
        <v/>
      </c>
      <c r="M1352">
        <f>RAND()</f>
        <v/>
      </c>
      <c r="N1352">
        <f>IF('d_시나리오'!$J$5='d_시나리오'!$H$5,'d_시나리오'!$I$5,IF(M1352&lt;('d_시나리오'!$I$5-'d_시나리오'!$H$5)/('d_시나리오'!$J$5-'d_시나리오'!$H$5),'d_시나리오'!$H$5+SQRT(M1352*('d_시나리오'!$J$5-'d_시나리오'!$H$5)*('d_시나리오'!$I$5-'d_시나리오'!$H$5)),'d_시나리오'!$J$5-SQRT((1-M1352)*('d_시나리오'!$J$5-'d_시나리오'!$H$5)*('d_시나리오'!$J$5-'d_시나리오'!$I$5))))</f>
        <v/>
      </c>
      <c r="O1352">
        <f>RAND()</f>
        <v/>
      </c>
      <c r="P1352">
        <f>IF('d_시나리오'!$J$6='d_시나리오'!$H$6,'d_시나리오'!$I$6,IF(O1352&lt;('d_시나리오'!$I$6-'d_시나리오'!$H$6)/('d_시나리오'!$J$6-'d_시나리오'!$H$6),'d_시나리오'!$H$6+SQRT(O1352*('d_시나리오'!$J$6-'d_시나리오'!$H$6)*('d_시나리오'!$I$6-'d_시나리오'!$H$6)),'d_시나리오'!$J$6-SQRT((1-O1352)*('d_시나리오'!$J$6-'d_시나리오'!$H$6)*('d_시나리오'!$J$6-'d_시나리오'!$I$6))))</f>
        <v/>
      </c>
      <c r="Q1352">
        <f>INDEX('d_분포'!$B$2:$B$57,RANDBETWEEN(1,56))</f>
        <v/>
      </c>
      <c r="R1352">
        <f>BETAINV(RAND(),5,5)</f>
        <v/>
      </c>
      <c r="S1352">
        <f>'d_고정'!$B$1*'6_기대효과'!$H$7*('d_시나리오'!$I$7/'d_고정'!$B$2)*B1352</f>
        <v/>
      </c>
      <c r="T1352">
        <f>S1352*D1352</f>
        <v/>
      </c>
      <c r="U1352">
        <f>S1352*F1352*H1352</f>
        <v/>
      </c>
      <c r="V1352">
        <f>S1352*F1352*(H1352-1)</f>
        <v/>
      </c>
      <c r="W1352">
        <f>U1352*J1352</f>
        <v/>
      </c>
      <c r="X1352">
        <f>T1352+W1352</f>
        <v/>
      </c>
      <c r="Y1352">
        <f>(T1352*E1352+W1352*L1352)*(1-R1352-'d_고정'!$B$13)</f>
        <v/>
      </c>
      <c r="Z1352">
        <f>(U1352*N1352*Q1352+'d_고정'!$B$3*('6_기대효과'!$H$7/8)*Q1352*'d_고정'!$B$10*P1352*('6_기대효과'!$K$7/'d_고정'!$B$9))*(1-R1352)</f>
        <v/>
      </c>
      <c r="AA1352">
        <f>W1352*L1352*(1-R1352-'d_고정'!$B$13)+U1352*MAX(N1352-'d_고정'!$B$10*P1352*('6_기대효과'!$K$7/'d_고정'!$B$9),0)*Q1352*(1-R1352)</f>
        <v/>
      </c>
      <c r="AB1352">
        <f>Y1352+Z1352</f>
        <v/>
      </c>
      <c r="AC1352">
        <f>Y1352/('d_고정'!$B$5*'6_기대효과'!$H$7/8)/'d_고정'!$B$6</f>
        <v/>
      </c>
      <c r="AD1352">
        <f>Y1352/('d_고정'!$B$8*'6_기대효과'!$H$7/8)</f>
        <v/>
      </c>
    </row>
    <row r="1353">
      <c r="A1353">
        <f>RAND()</f>
        <v/>
      </c>
      <c r="B1353">
        <f>IF('d_시나리오'!$J$2='d_시나리오'!$H$2,'d_시나리오'!$I$2,IF(A1353&lt;('d_시나리오'!$I$2-'d_시나리오'!$H$2)/('d_시나리오'!$J$2-'d_시나리오'!$H$2),'d_시나리오'!$H$2+SQRT(A1353*('d_시나리오'!$J$2-'d_시나리오'!$H$2)*('d_시나리오'!$I$2-'d_시나리오'!$H$2)),'d_시나리오'!$J$2-SQRT((1-A1353)*('d_시나리오'!$J$2-'d_시나리오'!$H$2)*('d_시나리오'!$J$2-'d_시나리오'!$I$2))))</f>
        <v/>
      </c>
      <c r="C1353">
        <f>RAND()</f>
        <v/>
      </c>
      <c r="D1353">
        <f>BETAINV(RAND(),IF(C1353&lt;'d_고정'!$B$26,'d_고정'!$B$23,'d_고정'!$B$16)+1,'d_고정'!$B$17-IF(C1353&lt;'d_고정'!$B$26,'d_고정'!$B$23,'d_고정'!$B$16)+1)*('d_고정'!$B$14+('d_고정'!$B$15-'d_고정'!$B$14)*RAND())</f>
        <v/>
      </c>
      <c r="E1353">
        <f>INDEX('d_분포'!$A$2:$A$28,RANDBETWEEN(1,27))</f>
        <v/>
      </c>
      <c r="F1353">
        <f>INDEX('d_분포'!$C$2:$C$5,RANDBETWEEN(1,4))*(0.9+0.2*RAND())</f>
        <v/>
      </c>
      <c r="G1353">
        <f>RAND()</f>
        <v/>
      </c>
      <c r="H1353">
        <f>(F1353+(1-F1353)*('d_고정'!$B$22*BETAINV(RAND(),IF(G1353&lt;'d_고정'!$B$26,'d_고정'!$B$25,'d_고정'!$B$20)+1,'d_고정'!$B$21-IF(G1353&lt;'d_고정'!$B$26,'d_고정'!$B$25,'d_고정'!$B$20)+1)+(1-'d_고정'!$B$22)*BETAINV(RAND(),IF(G1353&lt;'d_고정'!$B$26,'d_고정'!$B$24,'d_고정'!$B$18)+1,'d_고정'!$B$19-IF(G1353&lt;'d_고정'!$B$26,'d_고정'!$B$24,'d_고정'!$B$18)+1))*('d_고정'!$B$14+('d_고정'!$B$15-'d_고정'!$B$14)*RAND()))/F1353</f>
        <v/>
      </c>
      <c r="I1353">
        <f>RAND()</f>
        <v/>
      </c>
      <c r="J1353">
        <f>IF('d_시나리오'!$J$3='d_시나리오'!$H$3,'d_시나리오'!$I$3,IF(I1353&lt;('d_시나리오'!$I$3-'d_시나리오'!$H$3)/('d_시나리오'!$J$3-'d_시나리오'!$H$3),'d_시나리오'!$H$3+SQRT(I1353*('d_시나리오'!$J$3-'d_시나리오'!$H$3)*('d_시나리오'!$I$3-'d_시나리오'!$H$3)),'d_시나리오'!$J$3-SQRT((1-I1353)*('d_시나리오'!$J$3-'d_시나리오'!$H$3)*('d_시나리오'!$J$3-'d_시나리오'!$I$3))))</f>
        <v/>
      </c>
      <c r="K1353">
        <f>RAND()</f>
        <v/>
      </c>
      <c r="L1353">
        <f>IF('d_시나리오'!$J$4='d_시나리오'!$H$4,'d_시나리오'!$I$4,IF(K1353&lt;('d_시나리오'!$I$4-'d_시나리오'!$H$4)/('d_시나리오'!$J$4-'d_시나리오'!$H$4),'d_시나리오'!$H$4+SQRT(K1353*('d_시나리오'!$J$4-'d_시나리오'!$H$4)*('d_시나리오'!$I$4-'d_시나리오'!$H$4)),'d_시나리오'!$J$4-SQRT((1-K1353)*('d_시나리오'!$J$4-'d_시나리오'!$H$4)*('d_시나리오'!$J$4-'d_시나리오'!$I$4))))</f>
        <v/>
      </c>
      <c r="M1353">
        <f>RAND()</f>
        <v/>
      </c>
      <c r="N1353">
        <f>IF('d_시나리오'!$J$5='d_시나리오'!$H$5,'d_시나리오'!$I$5,IF(M1353&lt;('d_시나리오'!$I$5-'d_시나리오'!$H$5)/('d_시나리오'!$J$5-'d_시나리오'!$H$5),'d_시나리오'!$H$5+SQRT(M1353*('d_시나리오'!$J$5-'d_시나리오'!$H$5)*('d_시나리오'!$I$5-'d_시나리오'!$H$5)),'d_시나리오'!$J$5-SQRT((1-M1353)*('d_시나리오'!$J$5-'d_시나리오'!$H$5)*('d_시나리오'!$J$5-'d_시나리오'!$I$5))))</f>
        <v/>
      </c>
      <c r="O1353">
        <f>RAND()</f>
        <v/>
      </c>
      <c r="P1353">
        <f>IF('d_시나리오'!$J$6='d_시나리오'!$H$6,'d_시나리오'!$I$6,IF(O1353&lt;('d_시나리오'!$I$6-'d_시나리오'!$H$6)/('d_시나리오'!$J$6-'d_시나리오'!$H$6),'d_시나리오'!$H$6+SQRT(O1353*('d_시나리오'!$J$6-'d_시나리오'!$H$6)*('d_시나리오'!$I$6-'d_시나리오'!$H$6)),'d_시나리오'!$J$6-SQRT((1-O1353)*('d_시나리오'!$J$6-'d_시나리오'!$H$6)*('d_시나리오'!$J$6-'d_시나리오'!$I$6))))</f>
        <v/>
      </c>
      <c r="Q1353">
        <f>INDEX('d_분포'!$B$2:$B$57,RANDBETWEEN(1,56))</f>
        <v/>
      </c>
      <c r="R1353">
        <f>BETAINV(RAND(),5,5)</f>
        <v/>
      </c>
      <c r="S1353">
        <f>'d_고정'!$B$1*'6_기대효과'!$H$7*('d_시나리오'!$I$7/'d_고정'!$B$2)*B1353</f>
        <v/>
      </c>
      <c r="T1353">
        <f>S1353*D1353</f>
        <v/>
      </c>
      <c r="U1353">
        <f>S1353*F1353*H1353</f>
        <v/>
      </c>
      <c r="V1353">
        <f>S1353*F1353*(H1353-1)</f>
        <v/>
      </c>
      <c r="W1353">
        <f>U1353*J1353</f>
        <v/>
      </c>
      <c r="X1353">
        <f>T1353+W1353</f>
        <v/>
      </c>
      <c r="Y1353">
        <f>(T1353*E1353+W1353*L1353)*(1-R1353-'d_고정'!$B$13)</f>
        <v/>
      </c>
      <c r="Z1353">
        <f>(U1353*N1353*Q1353+'d_고정'!$B$3*('6_기대효과'!$H$7/8)*Q1353*'d_고정'!$B$10*P1353*('6_기대효과'!$K$7/'d_고정'!$B$9))*(1-R1353)</f>
        <v/>
      </c>
      <c r="AA1353">
        <f>W1353*L1353*(1-R1353-'d_고정'!$B$13)+U1353*MAX(N1353-'d_고정'!$B$10*P1353*('6_기대효과'!$K$7/'d_고정'!$B$9),0)*Q1353*(1-R1353)</f>
        <v/>
      </c>
      <c r="AB1353">
        <f>Y1353+Z1353</f>
        <v/>
      </c>
      <c r="AC1353">
        <f>Y1353/('d_고정'!$B$5*'6_기대효과'!$H$7/8)/'d_고정'!$B$6</f>
        <v/>
      </c>
      <c r="AD1353">
        <f>Y1353/('d_고정'!$B$8*'6_기대효과'!$H$7/8)</f>
        <v/>
      </c>
    </row>
    <row r="1354">
      <c r="A1354">
        <f>RAND()</f>
        <v/>
      </c>
      <c r="B1354">
        <f>IF('d_시나리오'!$J$2='d_시나리오'!$H$2,'d_시나리오'!$I$2,IF(A1354&lt;('d_시나리오'!$I$2-'d_시나리오'!$H$2)/('d_시나리오'!$J$2-'d_시나리오'!$H$2),'d_시나리오'!$H$2+SQRT(A1354*('d_시나리오'!$J$2-'d_시나리오'!$H$2)*('d_시나리오'!$I$2-'d_시나리오'!$H$2)),'d_시나리오'!$J$2-SQRT((1-A1354)*('d_시나리오'!$J$2-'d_시나리오'!$H$2)*('d_시나리오'!$J$2-'d_시나리오'!$I$2))))</f>
        <v/>
      </c>
      <c r="C1354">
        <f>RAND()</f>
        <v/>
      </c>
      <c r="D1354">
        <f>BETAINV(RAND(),IF(C1354&lt;'d_고정'!$B$26,'d_고정'!$B$23,'d_고정'!$B$16)+1,'d_고정'!$B$17-IF(C1354&lt;'d_고정'!$B$26,'d_고정'!$B$23,'d_고정'!$B$16)+1)*('d_고정'!$B$14+('d_고정'!$B$15-'d_고정'!$B$14)*RAND())</f>
        <v/>
      </c>
      <c r="E1354">
        <f>INDEX('d_분포'!$A$2:$A$28,RANDBETWEEN(1,27))</f>
        <v/>
      </c>
      <c r="F1354">
        <f>INDEX('d_분포'!$C$2:$C$5,RANDBETWEEN(1,4))*(0.9+0.2*RAND())</f>
        <v/>
      </c>
      <c r="G1354">
        <f>RAND()</f>
        <v/>
      </c>
      <c r="H1354">
        <f>(F1354+(1-F1354)*('d_고정'!$B$22*BETAINV(RAND(),IF(G1354&lt;'d_고정'!$B$26,'d_고정'!$B$25,'d_고정'!$B$20)+1,'d_고정'!$B$21-IF(G1354&lt;'d_고정'!$B$26,'d_고정'!$B$25,'d_고정'!$B$20)+1)+(1-'d_고정'!$B$22)*BETAINV(RAND(),IF(G1354&lt;'d_고정'!$B$26,'d_고정'!$B$24,'d_고정'!$B$18)+1,'d_고정'!$B$19-IF(G1354&lt;'d_고정'!$B$26,'d_고정'!$B$24,'d_고정'!$B$18)+1))*('d_고정'!$B$14+('d_고정'!$B$15-'d_고정'!$B$14)*RAND()))/F1354</f>
        <v/>
      </c>
      <c r="I1354">
        <f>RAND()</f>
        <v/>
      </c>
      <c r="J1354">
        <f>IF('d_시나리오'!$J$3='d_시나리오'!$H$3,'d_시나리오'!$I$3,IF(I1354&lt;('d_시나리오'!$I$3-'d_시나리오'!$H$3)/('d_시나리오'!$J$3-'d_시나리오'!$H$3),'d_시나리오'!$H$3+SQRT(I1354*('d_시나리오'!$J$3-'d_시나리오'!$H$3)*('d_시나리오'!$I$3-'d_시나리오'!$H$3)),'d_시나리오'!$J$3-SQRT((1-I1354)*('d_시나리오'!$J$3-'d_시나리오'!$H$3)*('d_시나리오'!$J$3-'d_시나리오'!$I$3))))</f>
        <v/>
      </c>
      <c r="K1354">
        <f>RAND()</f>
        <v/>
      </c>
      <c r="L1354">
        <f>IF('d_시나리오'!$J$4='d_시나리오'!$H$4,'d_시나리오'!$I$4,IF(K1354&lt;('d_시나리오'!$I$4-'d_시나리오'!$H$4)/('d_시나리오'!$J$4-'d_시나리오'!$H$4),'d_시나리오'!$H$4+SQRT(K1354*('d_시나리오'!$J$4-'d_시나리오'!$H$4)*('d_시나리오'!$I$4-'d_시나리오'!$H$4)),'d_시나리오'!$J$4-SQRT((1-K1354)*('d_시나리오'!$J$4-'d_시나리오'!$H$4)*('d_시나리오'!$J$4-'d_시나리오'!$I$4))))</f>
        <v/>
      </c>
      <c r="M1354">
        <f>RAND()</f>
        <v/>
      </c>
      <c r="N1354">
        <f>IF('d_시나리오'!$J$5='d_시나리오'!$H$5,'d_시나리오'!$I$5,IF(M1354&lt;('d_시나리오'!$I$5-'d_시나리오'!$H$5)/('d_시나리오'!$J$5-'d_시나리오'!$H$5),'d_시나리오'!$H$5+SQRT(M1354*('d_시나리오'!$J$5-'d_시나리오'!$H$5)*('d_시나리오'!$I$5-'d_시나리오'!$H$5)),'d_시나리오'!$J$5-SQRT((1-M1354)*('d_시나리오'!$J$5-'d_시나리오'!$H$5)*('d_시나리오'!$J$5-'d_시나리오'!$I$5))))</f>
        <v/>
      </c>
      <c r="O1354">
        <f>RAND()</f>
        <v/>
      </c>
      <c r="P1354">
        <f>IF('d_시나리오'!$J$6='d_시나리오'!$H$6,'d_시나리오'!$I$6,IF(O1354&lt;('d_시나리오'!$I$6-'d_시나리오'!$H$6)/('d_시나리오'!$J$6-'d_시나리오'!$H$6),'d_시나리오'!$H$6+SQRT(O1354*('d_시나리오'!$J$6-'d_시나리오'!$H$6)*('d_시나리오'!$I$6-'d_시나리오'!$H$6)),'d_시나리오'!$J$6-SQRT((1-O1354)*('d_시나리오'!$J$6-'d_시나리오'!$H$6)*('d_시나리오'!$J$6-'d_시나리오'!$I$6))))</f>
        <v/>
      </c>
      <c r="Q1354">
        <f>INDEX('d_분포'!$B$2:$B$57,RANDBETWEEN(1,56))</f>
        <v/>
      </c>
      <c r="R1354">
        <f>BETAINV(RAND(),5,5)</f>
        <v/>
      </c>
      <c r="S1354">
        <f>'d_고정'!$B$1*'6_기대효과'!$H$7*('d_시나리오'!$I$7/'d_고정'!$B$2)*B1354</f>
        <v/>
      </c>
      <c r="T1354">
        <f>S1354*D1354</f>
        <v/>
      </c>
      <c r="U1354">
        <f>S1354*F1354*H1354</f>
        <v/>
      </c>
      <c r="V1354">
        <f>S1354*F1354*(H1354-1)</f>
        <v/>
      </c>
      <c r="W1354">
        <f>U1354*J1354</f>
        <v/>
      </c>
      <c r="X1354">
        <f>T1354+W1354</f>
        <v/>
      </c>
      <c r="Y1354">
        <f>(T1354*E1354+W1354*L1354)*(1-R1354-'d_고정'!$B$13)</f>
        <v/>
      </c>
      <c r="Z1354">
        <f>(U1354*N1354*Q1354+'d_고정'!$B$3*('6_기대효과'!$H$7/8)*Q1354*'d_고정'!$B$10*P1354*('6_기대효과'!$K$7/'d_고정'!$B$9))*(1-R1354)</f>
        <v/>
      </c>
      <c r="AA1354">
        <f>W1354*L1354*(1-R1354-'d_고정'!$B$13)+U1354*MAX(N1354-'d_고정'!$B$10*P1354*('6_기대효과'!$K$7/'d_고정'!$B$9),0)*Q1354*(1-R1354)</f>
        <v/>
      </c>
      <c r="AB1354">
        <f>Y1354+Z1354</f>
        <v/>
      </c>
      <c r="AC1354">
        <f>Y1354/('d_고정'!$B$5*'6_기대효과'!$H$7/8)/'d_고정'!$B$6</f>
        <v/>
      </c>
      <c r="AD1354">
        <f>Y1354/('d_고정'!$B$8*'6_기대효과'!$H$7/8)</f>
        <v/>
      </c>
    </row>
    <row r="1355">
      <c r="A1355">
        <f>RAND()</f>
        <v/>
      </c>
      <c r="B1355">
        <f>IF('d_시나리오'!$J$2='d_시나리오'!$H$2,'d_시나리오'!$I$2,IF(A1355&lt;('d_시나리오'!$I$2-'d_시나리오'!$H$2)/('d_시나리오'!$J$2-'d_시나리오'!$H$2),'d_시나리오'!$H$2+SQRT(A1355*('d_시나리오'!$J$2-'d_시나리오'!$H$2)*('d_시나리오'!$I$2-'d_시나리오'!$H$2)),'d_시나리오'!$J$2-SQRT((1-A1355)*('d_시나리오'!$J$2-'d_시나리오'!$H$2)*('d_시나리오'!$J$2-'d_시나리오'!$I$2))))</f>
        <v/>
      </c>
      <c r="C1355">
        <f>RAND()</f>
        <v/>
      </c>
      <c r="D1355">
        <f>BETAINV(RAND(),IF(C1355&lt;'d_고정'!$B$26,'d_고정'!$B$23,'d_고정'!$B$16)+1,'d_고정'!$B$17-IF(C1355&lt;'d_고정'!$B$26,'d_고정'!$B$23,'d_고정'!$B$16)+1)*('d_고정'!$B$14+('d_고정'!$B$15-'d_고정'!$B$14)*RAND())</f>
        <v/>
      </c>
      <c r="E1355">
        <f>INDEX('d_분포'!$A$2:$A$28,RANDBETWEEN(1,27))</f>
        <v/>
      </c>
      <c r="F1355">
        <f>INDEX('d_분포'!$C$2:$C$5,RANDBETWEEN(1,4))*(0.9+0.2*RAND())</f>
        <v/>
      </c>
      <c r="G1355">
        <f>RAND()</f>
        <v/>
      </c>
      <c r="H1355">
        <f>(F1355+(1-F1355)*('d_고정'!$B$22*BETAINV(RAND(),IF(G1355&lt;'d_고정'!$B$26,'d_고정'!$B$25,'d_고정'!$B$20)+1,'d_고정'!$B$21-IF(G1355&lt;'d_고정'!$B$26,'d_고정'!$B$25,'d_고정'!$B$20)+1)+(1-'d_고정'!$B$22)*BETAINV(RAND(),IF(G1355&lt;'d_고정'!$B$26,'d_고정'!$B$24,'d_고정'!$B$18)+1,'d_고정'!$B$19-IF(G1355&lt;'d_고정'!$B$26,'d_고정'!$B$24,'d_고정'!$B$18)+1))*('d_고정'!$B$14+('d_고정'!$B$15-'d_고정'!$B$14)*RAND()))/F1355</f>
        <v/>
      </c>
      <c r="I1355">
        <f>RAND()</f>
        <v/>
      </c>
      <c r="J1355">
        <f>IF('d_시나리오'!$J$3='d_시나리오'!$H$3,'d_시나리오'!$I$3,IF(I1355&lt;('d_시나리오'!$I$3-'d_시나리오'!$H$3)/('d_시나리오'!$J$3-'d_시나리오'!$H$3),'d_시나리오'!$H$3+SQRT(I1355*('d_시나리오'!$J$3-'d_시나리오'!$H$3)*('d_시나리오'!$I$3-'d_시나리오'!$H$3)),'d_시나리오'!$J$3-SQRT((1-I1355)*('d_시나리오'!$J$3-'d_시나리오'!$H$3)*('d_시나리오'!$J$3-'d_시나리오'!$I$3))))</f>
        <v/>
      </c>
      <c r="K1355">
        <f>RAND()</f>
        <v/>
      </c>
      <c r="L1355">
        <f>IF('d_시나리오'!$J$4='d_시나리오'!$H$4,'d_시나리오'!$I$4,IF(K1355&lt;('d_시나리오'!$I$4-'d_시나리오'!$H$4)/('d_시나리오'!$J$4-'d_시나리오'!$H$4),'d_시나리오'!$H$4+SQRT(K1355*('d_시나리오'!$J$4-'d_시나리오'!$H$4)*('d_시나리오'!$I$4-'d_시나리오'!$H$4)),'d_시나리오'!$J$4-SQRT((1-K1355)*('d_시나리오'!$J$4-'d_시나리오'!$H$4)*('d_시나리오'!$J$4-'d_시나리오'!$I$4))))</f>
        <v/>
      </c>
      <c r="M1355">
        <f>RAND()</f>
        <v/>
      </c>
      <c r="N1355">
        <f>IF('d_시나리오'!$J$5='d_시나리오'!$H$5,'d_시나리오'!$I$5,IF(M1355&lt;('d_시나리오'!$I$5-'d_시나리오'!$H$5)/('d_시나리오'!$J$5-'d_시나리오'!$H$5),'d_시나리오'!$H$5+SQRT(M1355*('d_시나리오'!$J$5-'d_시나리오'!$H$5)*('d_시나리오'!$I$5-'d_시나리오'!$H$5)),'d_시나리오'!$J$5-SQRT((1-M1355)*('d_시나리오'!$J$5-'d_시나리오'!$H$5)*('d_시나리오'!$J$5-'d_시나리오'!$I$5))))</f>
        <v/>
      </c>
      <c r="O1355">
        <f>RAND()</f>
        <v/>
      </c>
      <c r="P1355">
        <f>IF('d_시나리오'!$J$6='d_시나리오'!$H$6,'d_시나리오'!$I$6,IF(O1355&lt;('d_시나리오'!$I$6-'d_시나리오'!$H$6)/('d_시나리오'!$J$6-'d_시나리오'!$H$6),'d_시나리오'!$H$6+SQRT(O1355*('d_시나리오'!$J$6-'d_시나리오'!$H$6)*('d_시나리오'!$I$6-'d_시나리오'!$H$6)),'d_시나리오'!$J$6-SQRT((1-O1355)*('d_시나리오'!$J$6-'d_시나리오'!$H$6)*('d_시나리오'!$J$6-'d_시나리오'!$I$6))))</f>
        <v/>
      </c>
      <c r="Q1355">
        <f>INDEX('d_분포'!$B$2:$B$57,RANDBETWEEN(1,56))</f>
        <v/>
      </c>
      <c r="R1355">
        <f>BETAINV(RAND(),5,5)</f>
        <v/>
      </c>
      <c r="S1355">
        <f>'d_고정'!$B$1*'6_기대효과'!$H$7*('d_시나리오'!$I$7/'d_고정'!$B$2)*B1355</f>
        <v/>
      </c>
      <c r="T1355">
        <f>S1355*D1355</f>
        <v/>
      </c>
      <c r="U1355">
        <f>S1355*F1355*H1355</f>
        <v/>
      </c>
      <c r="V1355">
        <f>S1355*F1355*(H1355-1)</f>
        <v/>
      </c>
      <c r="W1355">
        <f>U1355*J1355</f>
        <v/>
      </c>
      <c r="X1355">
        <f>T1355+W1355</f>
        <v/>
      </c>
      <c r="Y1355">
        <f>(T1355*E1355+W1355*L1355)*(1-R1355-'d_고정'!$B$13)</f>
        <v/>
      </c>
      <c r="Z1355">
        <f>(U1355*N1355*Q1355+'d_고정'!$B$3*('6_기대효과'!$H$7/8)*Q1355*'d_고정'!$B$10*P1355*('6_기대효과'!$K$7/'d_고정'!$B$9))*(1-R1355)</f>
        <v/>
      </c>
      <c r="AA1355">
        <f>W1355*L1355*(1-R1355-'d_고정'!$B$13)+U1355*MAX(N1355-'d_고정'!$B$10*P1355*('6_기대효과'!$K$7/'d_고정'!$B$9),0)*Q1355*(1-R1355)</f>
        <v/>
      </c>
      <c r="AB1355">
        <f>Y1355+Z1355</f>
        <v/>
      </c>
      <c r="AC1355">
        <f>Y1355/('d_고정'!$B$5*'6_기대효과'!$H$7/8)/'d_고정'!$B$6</f>
        <v/>
      </c>
      <c r="AD1355">
        <f>Y1355/('d_고정'!$B$8*'6_기대효과'!$H$7/8)</f>
        <v/>
      </c>
    </row>
    <row r="1356">
      <c r="A1356">
        <f>RAND()</f>
        <v/>
      </c>
      <c r="B1356">
        <f>IF('d_시나리오'!$J$2='d_시나리오'!$H$2,'d_시나리오'!$I$2,IF(A1356&lt;('d_시나리오'!$I$2-'d_시나리오'!$H$2)/('d_시나리오'!$J$2-'d_시나리오'!$H$2),'d_시나리오'!$H$2+SQRT(A1356*('d_시나리오'!$J$2-'d_시나리오'!$H$2)*('d_시나리오'!$I$2-'d_시나리오'!$H$2)),'d_시나리오'!$J$2-SQRT((1-A1356)*('d_시나리오'!$J$2-'d_시나리오'!$H$2)*('d_시나리오'!$J$2-'d_시나리오'!$I$2))))</f>
        <v/>
      </c>
      <c r="C1356">
        <f>RAND()</f>
        <v/>
      </c>
      <c r="D1356">
        <f>BETAINV(RAND(),IF(C1356&lt;'d_고정'!$B$26,'d_고정'!$B$23,'d_고정'!$B$16)+1,'d_고정'!$B$17-IF(C1356&lt;'d_고정'!$B$26,'d_고정'!$B$23,'d_고정'!$B$16)+1)*('d_고정'!$B$14+('d_고정'!$B$15-'d_고정'!$B$14)*RAND())</f>
        <v/>
      </c>
      <c r="E1356">
        <f>INDEX('d_분포'!$A$2:$A$28,RANDBETWEEN(1,27))</f>
        <v/>
      </c>
      <c r="F1356">
        <f>INDEX('d_분포'!$C$2:$C$5,RANDBETWEEN(1,4))*(0.9+0.2*RAND())</f>
        <v/>
      </c>
      <c r="G1356">
        <f>RAND()</f>
        <v/>
      </c>
      <c r="H1356">
        <f>(F1356+(1-F1356)*('d_고정'!$B$22*BETAINV(RAND(),IF(G1356&lt;'d_고정'!$B$26,'d_고정'!$B$25,'d_고정'!$B$20)+1,'d_고정'!$B$21-IF(G1356&lt;'d_고정'!$B$26,'d_고정'!$B$25,'d_고정'!$B$20)+1)+(1-'d_고정'!$B$22)*BETAINV(RAND(),IF(G1356&lt;'d_고정'!$B$26,'d_고정'!$B$24,'d_고정'!$B$18)+1,'d_고정'!$B$19-IF(G1356&lt;'d_고정'!$B$26,'d_고정'!$B$24,'d_고정'!$B$18)+1))*('d_고정'!$B$14+('d_고정'!$B$15-'d_고정'!$B$14)*RAND()))/F1356</f>
        <v/>
      </c>
      <c r="I1356">
        <f>RAND()</f>
        <v/>
      </c>
      <c r="J1356">
        <f>IF('d_시나리오'!$J$3='d_시나리오'!$H$3,'d_시나리오'!$I$3,IF(I1356&lt;('d_시나리오'!$I$3-'d_시나리오'!$H$3)/('d_시나리오'!$J$3-'d_시나리오'!$H$3),'d_시나리오'!$H$3+SQRT(I1356*('d_시나리오'!$J$3-'d_시나리오'!$H$3)*('d_시나리오'!$I$3-'d_시나리오'!$H$3)),'d_시나리오'!$J$3-SQRT((1-I1356)*('d_시나리오'!$J$3-'d_시나리오'!$H$3)*('d_시나리오'!$J$3-'d_시나리오'!$I$3))))</f>
        <v/>
      </c>
      <c r="K1356">
        <f>RAND()</f>
        <v/>
      </c>
      <c r="L1356">
        <f>IF('d_시나리오'!$J$4='d_시나리오'!$H$4,'d_시나리오'!$I$4,IF(K1356&lt;('d_시나리오'!$I$4-'d_시나리오'!$H$4)/('d_시나리오'!$J$4-'d_시나리오'!$H$4),'d_시나리오'!$H$4+SQRT(K1356*('d_시나리오'!$J$4-'d_시나리오'!$H$4)*('d_시나리오'!$I$4-'d_시나리오'!$H$4)),'d_시나리오'!$J$4-SQRT((1-K1356)*('d_시나리오'!$J$4-'d_시나리오'!$H$4)*('d_시나리오'!$J$4-'d_시나리오'!$I$4))))</f>
        <v/>
      </c>
      <c r="M1356">
        <f>RAND()</f>
        <v/>
      </c>
      <c r="N1356">
        <f>IF('d_시나리오'!$J$5='d_시나리오'!$H$5,'d_시나리오'!$I$5,IF(M1356&lt;('d_시나리오'!$I$5-'d_시나리오'!$H$5)/('d_시나리오'!$J$5-'d_시나리오'!$H$5),'d_시나리오'!$H$5+SQRT(M1356*('d_시나리오'!$J$5-'d_시나리오'!$H$5)*('d_시나리오'!$I$5-'d_시나리오'!$H$5)),'d_시나리오'!$J$5-SQRT((1-M1356)*('d_시나리오'!$J$5-'d_시나리오'!$H$5)*('d_시나리오'!$J$5-'d_시나리오'!$I$5))))</f>
        <v/>
      </c>
      <c r="O1356">
        <f>RAND()</f>
        <v/>
      </c>
      <c r="P1356">
        <f>IF('d_시나리오'!$J$6='d_시나리오'!$H$6,'d_시나리오'!$I$6,IF(O1356&lt;('d_시나리오'!$I$6-'d_시나리오'!$H$6)/('d_시나리오'!$J$6-'d_시나리오'!$H$6),'d_시나리오'!$H$6+SQRT(O1356*('d_시나리오'!$J$6-'d_시나리오'!$H$6)*('d_시나리오'!$I$6-'d_시나리오'!$H$6)),'d_시나리오'!$J$6-SQRT((1-O1356)*('d_시나리오'!$J$6-'d_시나리오'!$H$6)*('d_시나리오'!$J$6-'d_시나리오'!$I$6))))</f>
        <v/>
      </c>
      <c r="Q1356">
        <f>INDEX('d_분포'!$B$2:$B$57,RANDBETWEEN(1,56))</f>
        <v/>
      </c>
      <c r="R1356">
        <f>BETAINV(RAND(),5,5)</f>
        <v/>
      </c>
      <c r="S1356">
        <f>'d_고정'!$B$1*'6_기대효과'!$H$7*('d_시나리오'!$I$7/'d_고정'!$B$2)*B1356</f>
        <v/>
      </c>
      <c r="T1356">
        <f>S1356*D1356</f>
        <v/>
      </c>
      <c r="U1356">
        <f>S1356*F1356*H1356</f>
        <v/>
      </c>
      <c r="V1356">
        <f>S1356*F1356*(H1356-1)</f>
        <v/>
      </c>
      <c r="W1356">
        <f>U1356*J1356</f>
        <v/>
      </c>
      <c r="X1356">
        <f>T1356+W1356</f>
        <v/>
      </c>
      <c r="Y1356">
        <f>(T1356*E1356+W1356*L1356)*(1-R1356-'d_고정'!$B$13)</f>
        <v/>
      </c>
      <c r="Z1356">
        <f>(U1356*N1356*Q1356+'d_고정'!$B$3*('6_기대효과'!$H$7/8)*Q1356*'d_고정'!$B$10*P1356*('6_기대효과'!$K$7/'d_고정'!$B$9))*(1-R1356)</f>
        <v/>
      </c>
      <c r="AA1356">
        <f>W1356*L1356*(1-R1356-'d_고정'!$B$13)+U1356*MAX(N1356-'d_고정'!$B$10*P1356*('6_기대효과'!$K$7/'d_고정'!$B$9),0)*Q1356*(1-R1356)</f>
        <v/>
      </c>
      <c r="AB1356">
        <f>Y1356+Z1356</f>
        <v/>
      </c>
      <c r="AC1356">
        <f>Y1356/('d_고정'!$B$5*'6_기대효과'!$H$7/8)/'d_고정'!$B$6</f>
        <v/>
      </c>
      <c r="AD1356">
        <f>Y1356/('d_고정'!$B$8*'6_기대효과'!$H$7/8)</f>
        <v/>
      </c>
    </row>
    <row r="1357">
      <c r="A1357">
        <f>RAND()</f>
        <v/>
      </c>
      <c r="B1357">
        <f>IF('d_시나리오'!$J$2='d_시나리오'!$H$2,'d_시나리오'!$I$2,IF(A1357&lt;('d_시나리오'!$I$2-'d_시나리오'!$H$2)/('d_시나리오'!$J$2-'d_시나리오'!$H$2),'d_시나리오'!$H$2+SQRT(A1357*('d_시나리오'!$J$2-'d_시나리오'!$H$2)*('d_시나리오'!$I$2-'d_시나리오'!$H$2)),'d_시나리오'!$J$2-SQRT((1-A1357)*('d_시나리오'!$J$2-'d_시나리오'!$H$2)*('d_시나리오'!$J$2-'d_시나리오'!$I$2))))</f>
        <v/>
      </c>
      <c r="C1357">
        <f>RAND()</f>
        <v/>
      </c>
      <c r="D1357">
        <f>BETAINV(RAND(),IF(C1357&lt;'d_고정'!$B$26,'d_고정'!$B$23,'d_고정'!$B$16)+1,'d_고정'!$B$17-IF(C1357&lt;'d_고정'!$B$26,'d_고정'!$B$23,'d_고정'!$B$16)+1)*('d_고정'!$B$14+('d_고정'!$B$15-'d_고정'!$B$14)*RAND())</f>
        <v/>
      </c>
      <c r="E1357">
        <f>INDEX('d_분포'!$A$2:$A$28,RANDBETWEEN(1,27))</f>
        <v/>
      </c>
      <c r="F1357">
        <f>INDEX('d_분포'!$C$2:$C$5,RANDBETWEEN(1,4))*(0.9+0.2*RAND())</f>
        <v/>
      </c>
      <c r="G1357">
        <f>RAND()</f>
        <v/>
      </c>
      <c r="H1357">
        <f>(F1357+(1-F1357)*('d_고정'!$B$22*BETAINV(RAND(),IF(G1357&lt;'d_고정'!$B$26,'d_고정'!$B$25,'d_고정'!$B$20)+1,'d_고정'!$B$21-IF(G1357&lt;'d_고정'!$B$26,'d_고정'!$B$25,'d_고정'!$B$20)+1)+(1-'d_고정'!$B$22)*BETAINV(RAND(),IF(G1357&lt;'d_고정'!$B$26,'d_고정'!$B$24,'d_고정'!$B$18)+1,'d_고정'!$B$19-IF(G1357&lt;'d_고정'!$B$26,'d_고정'!$B$24,'d_고정'!$B$18)+1))*('d_고정'!$B$14+('d_고정'!$B$15-'d_고정'!$B$14)*RAND()))/F1357</f>
        <v/>
      </c>
      <c r="I1357">
        <f>RAND()</f>
        <v/>
      </c>
      <c r="J1357">
        <f>IF('d_시나리오'!$J$3='d_시나리오'!$H$3,'d_시나리오'!$I$3,IF(I1357&lt;('d_시나리오'!$I$3-'d_시나리오'!$H$3)/('d_시나리오'!$J$3-'d_시나리오'!$H$3),'d_시나리오'!$H$3+SQRT(I1357*('d_시나리오'!$J$3-'d_시나리오'!$H$3)*('d_시나리오'!$I$3-'d_시나리오'!$H$3)),'d_시나리오'!$J$3-SQRT((1-I1357)*('d_시나리오'!$J$3-'d_시나리오'!$H$3)*('d_시나리오'!$J$3-'d_시나리오'!$I$3))))</f>
        <v/>
      </c>
      <c r="K1357">
        <f>RAND()</f>
        <v/>
      </c>
      <c r="L1357">
        <f>IF('d_시나리오'!$J$4='d_시나리오'!$H$4,'d_시나리오'!$I$4,IF(K1357&lt;('d_시나리오'!$I$4-'d_시나리오'!$H$4)/('d_시나리오'!$J$4-'d_시나리오'!$H$4),'d_시나리오'!$H$4+SQRT(K1357*('d_시나리오'!$J$4-'d_시나리오'!$H$4)*('d_시나리오'!$I$4-'d_시나리오'!$H$4)),'d_시나리오'!$J$4-SQRT((1-K1357)*('d_시나리오'!$J$4-'d_시나리오'!$H$4)*('d_시나리오'!$J$4-'d_시나리오'!$I$4))))</f>
        <v/>
      </c>
      <c r="M1357">
        <f>RAND()</f>
        <v/>
      </c>
      <c r="N1357">
        <f>IF('d_시나리오'!$J$5='d_시나리오'!$H$5,'d_시나리오'!$I$5,IF(M1357&lt;('d_시나리오'!$I$5-'d_시나리오'!$H$5)/('d_시나리오'!$J$5-'d_시나리오'!$H$5),'d_시나리오'!$H$5+SQRT(M1357*('d_시나리오'!$J$5-'d_시나리오'!$H$5)*('d_시나리오'!$I$5-'d_시나리오'!$H$5)),'d_시나리오'!$J$5-SQRT((1-M1357)*('d_시나리오'!$J$5-'d_시나리오'!$H$5)*('d_시나리오'!$J$5-'d_시나리오'!$I$5))))</f>
        <v/>
      </c>
      <c r="O1357">
        <f>RAND()</f>
        <v/>
      </c>
      <c r="P1357">
        <f>IF('d_시나리오'!$J$6='d_시나리오'!$H$6,'d_시나리오'!$I$6,IF(O1357&lt;('d_시나리오'!$I$6-'d_시나리오'!$H$6)/('d_시나리오'!$J$6-'d_시나리오'!$H$6),'d_시나리오'!$H$6+SQRT(O1357*('d_시나리오'!$J$6-'d_시나리오'!$H$6)*('d_시나리오'!$I$6-'d_시나리오'!$H$6)),'d_시나리오'!$J$6-SQRT((1-O1357)*('d_시나리오'!$J$6-'d_시나리오'!$H$6)*('d_시나리오'!$J$6-'d_시나리오'!$I$6))))</f>
        <v/>
      </c>
      <c r="Q1357">
        <f>INDEX('d_분포'!$B$2:$B$57,RANDBETWEEN(1,56))</f>
        <v/>
      </c>
      <c r="R1357">
        <f>BETAINV(RAND(),5,5)</f>
        <v/>
      </c>
      <c r="S1357">
        <f>'d_고정'!$B$1*'6_기대효과'!$H$7*('d_시나리오'!$I$7/'d_고정'!$B$2)*B1357</f>
        <v/>
      </c>
      <c r="T1357">
        <f>S1357*D1357</f>
        <v/>
      </c>
      <c r="U1357">
        <f>S1357*F1357*H1357</f>
        <v/>
      </c>
      <c r="V1357">
        <f>S1357*F1357*(H1357-1)</f>
        <v/>
      </c>
      <c r="W1357">
        <f>U1357*J1357</f>
        <v/>
      </c>
      <c r="X1357">
        <f>T1357+W1357</f>
        <v/>
      </c>
      <c r="Y1357">
        <f>(T1357*E1357+W1357*L1357)*(1-R1357-'d_고정'!$B$13)</f>
        <v/>
      </c>
      <c r="Z1357">
        <f>(U1357*N1357*Q1357+'d_고정'!$B$3*('6_기대효과'!$H$7/8)*Q1357*'d_고정'!$B$10*P1357*('6_기대효과'!$K$7/'d_고정'!$B$9))*(1-R1357)</f>
        <v/>
      </c>
      <c r="AA1357">
        <f>W1357*L1357*(1-R1357-'d_고정'!$B$13)+U1357*MAX(N1357-'d_고정'!$B$10*P1357*('6_기대효과'!$K$7/'d_고정'!$B$9),0)*Q1357*(1-R1357)</f>
        <v/>
      </c>
      <c r="AB1357">
        <f>Y1357+Z1357</f>
        <v/>
      </c>
      <c r="AC1357">
        <f>Y1357/('d_고정'!$B$5*'6_기대효과'!$H$7/8)/'d_고정'!$B$6</f>
        <v/>
      </c>
      <c r="AD1357">
        <f>Y1357/('d_고정'!$B$8*'6_기대효과'!$H$7/8)</f>
        <v/>
      </c>
    </row>
    <row r="1358">
      <c r="A1358">
        <f>RAND()</f>
        <v/>
      </c>
      <c r="B1358">
        <f>IF('d_시나리오'!$J$2='d_시나리오'!$H$2,'d_시나리오'!$I$2,IF(A1358&lt;('d_시나리오'!$I$2-'d_시나리오'!$H$2)/('d_시나리오'!$J$2-'d_시나리오'!$H$2),'d_시나리오'!$H$2+SQRT(A1358*('d_시나리오'!$J$2-'d_시나리오'!$H$2)*('d_시나리오'!$I$2-'d_시나리오'!$H$2)),'d_시나리오'!$J$2-SQRT((1-A1358)*('d_시나리오'!$J$2-'d_시나리오'!$H$2)*('d_시나리오'!$J$2-'d_시나리오'!$I$2))))</f>
        <v/>
      </c>
      <c r="C1358">
        <f>RAND()</f>
        <v/>
      </c>
      <c r="D1358">
        <f>BETAINV(RAND(),IF(C1358&lt;'d_고정'!$B$26,'d_고정'!$B$23,'d_고정'!$B$16)+1,'d_고정'!$B$17-IF(C1358&lt;'d_고정'!$B$26,'d_고정'!$B$23,'d_고정'!$B$16)+1)*('d_고정'!$B$14+('d_고정'!$B$15-'d_고정'!$B$14)*RAND())</f>
        <v/>
      </c>
      <c r="E1358">
        <f>INDEX('d_분포'!$A$2:$A$28,RANDBETWEEN(1,27))</f>
        <v/>
      </c>
      <c r="F1358">
        <f>INDEX('d_분포'!$C$2:$C$5,RANDBETWEEN(1,4))*(0.9+0.2*RAND())</f>
        <v/>
      </c>
      <c r="G1358">
        <f>RAND()</f>
        <v/>
      </c>
      <c r="H1358">
        <f>(F1358+(1-F1358)*('d_고정'!$B$22*BETAINV(RAND(),IF(G1358&lt;'d_고정'!$B$26,'d_고정'!$B$25,'d_고정'!$B$20)+1,'d_고정'!$B$21-IF(G1358&lt;'d_고정'!$B$26,'d_고정'!$B$25,'d_고정'!$B$20)+1)+(1-'d_고정'!$B$22)*BETAINV(RAND(),IF(G1358&lt;'d_고정'!$B$26,'d_고정'!$B$24,'d_고정'!$B$18)+1,'d_고정'!$B$19-IF(G1358&lt;'d_고정'!$B$26,'d_고정'!$B$24,'d_고정'!$B$18)+1))*('d_고정'!$B$14+('d_고정'!$B$15-'d_고정'!$B$14)*RAND()))/F1358</f>
        <v/>
      </c>
      <c r="I1358">
        <f>RAND()</f>
        <v/>
      </c>
      <c r="J1358">
        <f>IF('d_시나리오'!$J$3='d_시나리오'!$H$3,'d_시나리오'!$I$3,IF(I1358&lt;('d_시나리오'!$I$3-'d_시나리오'!$H$3)/('d_시나리오'!$J$3-'d_시나리오'!$H$3),'d_시나리오'!$H$3+SQRT(I1358*('d_시나리오'!$J$3-'d_시나리오'!$H$3)*('d_시나리오'!$I$3-'d_시나리오'!$H$3)),'d_시나리오'!$J$3-SQRT((1-I1358)*('d_시나리오'!$J$3-'d_시나리오'!$H$3)*('d_시나리오'!$J$3-'d_시나리오'!$I$3))))</f>
        <v/>
      </c>
      <c r="K1358">
        <f>RAND()</f>
        <v/>
      </c>
      <c r="L1358">
        <f>IF('d_시나리오'!$J$4='d_시나리오'!$H$4,'d_시나리오'!$I$4,IF(K1358&lt;('d_시나리오'!$I$4-'d_시나리오'!$H$4)/('d_시나리오'!$J$4-'d_시나리오'!$H$4),'d_시나리오'!$H$4+SQRT(K1358*('d_시나리오'!$J$4-'d_시나리오'!$H$4)*('d_시나리오'!$I$4-'d_시나리오'!$H$4)),'d_시나리오'!$J$4-SQRT((1-K1358)*('d_시나리오'!$J$4-'d_시나리오'!$H$4)*('d_시나리오'!$J$4-'d_시나리오'!$I$4))))</f>
        <v/>
      </c>
      <c r="M1358">
        <f>RAND()</f>
        <v/>
      </c>
      <c r="N1358">
        <f>IF('d_시나리오'!$J$5='d_시나리오'!$H$5,'d_시나리오'!$I$5,IF(M1358&lt;('d_시나리오'!$I$5-'d_시나리오'!$H$5)/('d_시나리오'!$J$5-'d_시나리오'!$H$5),'d_시나리오'!$H$5+SQRT(M1358*('d_시나리오'!$J$5-'d_시나리오'!$H$5)*('d_시나리오'!$I$5-'d_시나리오'!$H$5)),'d_시나리오'!$J$5-SQRT((1-M1358)*('d_시나리오'!$J$5-'d_시나리오'!$H$5)*('d_시나리오'!$J$5-'d_시나리오'!$I$5))))</f>
        <v/>
      </c>
      <c r="O1358">
        <f>RAND()</f>
        <v/>
      </c>
      <c r="P1358">
        <f>IF('d_시나리오'!$J$6='d_시나리오'!$H$6,'d_시나리오'!$I$6,IF(O1358&lt;('d_시나리오'!$I$6-'d_시나리오'!$H$6)/('d_시나리오'!$J$6-'d_시나리오'!$H$6),'d_시나리오'!$H$6+SQRT(O1358*('d_시나리오'!$J$6-'d_시나리오'!$H$6)*('d_시나리오'!$I$6-'d_시나리오'!$H$6)),'d_시나리오'!$J$6-SQRT((1-O1358)*('d_시나리오'!$J$6-'d_시나리오'!$H$6)*('d_시나리오'!$J$6-'d_시나리오'!$I$6))))</f>
        <v/>
      </c>
      <c r="Q1358">
        <f>INDEX('d_분포'!$B$2:$B$57,RANDBETWEEN(1,56))</f>
        <v/>
      </c>
      <c r="R1358">
        <f>BETAINV(RAND(),5,5)</f>
        <v/>
      </c>
      <c r="S1358">
        <f>'d_고정'!$B$1*'6_기대효과'!$H$7*('d_시나리오'!$I$7/'d_고정'!$B$2)*B1358</f>
        <v/>
      </c>
      <c r="T1358">
        <f>S1358*D1358</f>
        <v/>
      </c>
      <c r="U1358">
        <f>S1358*F1358*H1358</f>
        <v/>
      </c>
      <c r="V1358">
        <f>S1358*F1358*(H1358-1)</f>
        <v/>
      </c>
      <c r="W1358">
        <f>U1358*J1358</f>
        <v/>
      </c>
      <c r="X1358">
        <f>T1358+W1358</f>
        <v/>
      </c>
      <c r="Y1358">
        <f>(T1358*E1358+W1358*L1358)*(1-R1358-'d_고정'!$B$13)</f>
        <v/>
      </c>
      <c r="Z1358">
        <f>(U1358*N1358*Q1358+'d_고정'!$B$3*('6_기대효과'!$H$7/8)*Q1358*'d_고정'!$B$10*P1358*('6_기대효과'!$K$7/'d_고정'!$B$9))*(1-R1358)</f>
        <v/>
      </c>
      <c r="AA1358">
        <f>W1358*L1358*(1-R1358-'d_고정'!$B$13)+U1358*MAX(N1358-'d_고정'!$B$10*P1358*('6_기대효과'!$K$7/'d_고정'!$B$9),0)*Q1358*(1-R1358)</f>
        <v/>
      </c>
      <c r="AB1358">
        <f>Y1358+Z1358</f>
        <v/>
      </c>
      <c r="AC1358">
        <f>Y1358/('d_고정'!$B$5*'6_기대효과'!$H$7/8)/'d_고정'!$B$6</f>
        <v/>
      </c>
      <c r="AD1358">
        <f>Y1358/('d_고정'!$B$8*'6_기대효과'!$H$7/8)</f>
        <v/>
      </c>
    </row>
    <row r="1359">
      <c r="A1359">
        <f>RAND()</f>
        <v/>
      </c>
      <c r="B1359">
        <f>IF('d_시나리오'!$J$2='d_시나리오'!$H$2,'d_시나리오'!$I$2,IF(A1359&lt;('d_시나리오'!$I$2-'d_시나리오'!$H$2)/('d_시나리오'!$J$2-'d_시나리오'!$H$2),'d_시나리오'!$H$2+SQRT(A1359*('d_시나리오'!$J$2-'d_시나리오'!$H$2)*('d_시나리오'!$I$2-'d_시나리오'!$H$2)),'d_시나리오'!$J$2-SQRT((1-A1359)*('d_시나리오'!$J$2-'d_시나리오'!$H$2)*('d_시나리오'!$J$2-'d_시나리오'!$I$2))))</f>
        <v/>
      </c>
      <c r="C1359">
        <f>RAND()</f>
        <v/>
      </c>
      <c r="D1359">
        <f>BETAINV(RAND(),IF(C1359&lt;'d_고정'!$B$26,'d_고정'!$B$23,'d_고정'!$B$16)+1,'d_고정'!$B$17-IF(C1359&lt;'d_고정'!$B$26,'d_고정'!$B$23,'d_고정'!$B$16)+1)*('d_고정'!$B$14+('d_고정'!$B$15-'d_고정'!$B$14)*RAND())</f>
        <v/>
      </c>
      <c r="E1359">
        <f>INDEX('d_분포'!$A$2:$A$28,RANDBETWEEN(1,27))</f>
        <v/>
      </c>
      <c r="F1359">
        <f>INDEX('d_분포'!$C$2:$C$5,RANDBETWEEN(1,4))*(0.9+0.2*RAND())</f>
        <v/>
      </c>
      <c r="G1359">
        <f>RAND()</f>
        <v/>
      </c>
      <c r="H1359">
        <f>(F1359+(1-F1359)*('d_고정'!$B$22*BETAINV(RAND(),IF(G1359&lt;'d_고정'!$B$26,'d_고정'!$B$25,'d_고정'!$B$20)+1,'d_고정'!$B$21-IF(G1359&lt;'d_고정'!$B$26,'d_고정'!$B$25,'d_고정'!$B$20)+1)+(1-'d_고정'!$B$22)*BETAINV(RAND(),IF(G1359&lt;'d_고정'!$B$26,'d_고정'!$B$24,'d_고정'!$B$18)+1,'d_고정'!$B$19-IF(G1359&lt;'d_고정'!$B$26,'d_고정'!$B$24,'d_고정'!$B$18)+1))*('d_고정'!$B$14+('d_고정'!$B$15-'d_고정'!$B$14)*RAND()))/F1359</f>
        <v/>
      </c>
      <c r="I1359">
        <f>RAND()</f>
        <v/>
      </c>
      <c r="J1359">
        <f>IF('d_시나리오'!$J$3='d_시나리오'!$H$3,'d_시나리오'!$I$3,IF(I1359&lt;('d_시나리오'!$I$3-'d_시나리오'!$H$3)/('d_시나리오'!$J$3-'d_시나리오'!$H$3),'d_시나리오'!$H$3+SQRT(I1359*('d_시나리오'!$J$3-'d_시나리오'!$H$3)*('d_시나리오'!$I$3-'d_시나리오'!$H$3)),'d_시나리오'!$J$3-SQRT((1-I1359)*('d_시나리오'!$J$3-'d_시나리오'!$H$3)*('d_시나리오'!$J$3-'d_시나리오'!$I$3))))</f>
        <v/>
      </c>
      <c r="K1359">
        <f>RAND()</f>
        <v/>
      </c>
      <c r="L1359">
        <f>IF('d_시나리오'!$J$4='d_시나리오'!$H$4,'d_시나리오'!$I$4,IF(K1359&lt;('d_시나리오'!$I$4-'d_시나리오'!$H$4)/('d_시나리오'!$J$4-'d_시나리오'!$H$4),'d_시나리오'!$H$4+SQRT(K1359*('d_시나리오'!$J$4-'d_시나리오'!$H$4)*('d_시나리오'!$I$4-'d_시나리오'!$H$4)),'d_시나리오'!$J$4-SQRT((1-K1359)*('d_시나리오'!$J$4-'d_시나리오'!$H$4)*('d_시나리오'!$J$4-'d_시나리오'!$I$4))))</f>
        <v/>
      </c>
      <c r="M1359">
        <f>RAND()</f>
        <v/>
      </c>
      <c r="N1359">
        <f>IF('d_시나리오'!$J$5='d_시나리오'!$H$5,'d_시나리오'!$I$5,IF(M1359&lt;('d_시나리오'!$I$5-'d_시나리오'!$H$5)/('d_시나리오'!$J$5-'d_시나리오'!$H$5),'d_시나리오'!$H$5+SQRT(M1359*('d_시나리오'!$J$5-'d_시나리오'!$H$5)*('d_시나리오'!$I$5-'d_시나리오'!$H$5)),'d_시나리오'!$J$5-SQRT((1-M1359)*('d_시나리오'!$J$5-'d_시나리오'!$H$5)*('d_시나리오'!$J$5-'d_시나리오'!$I$5))))</f>
        <v/>
      </c>
      <c r="O1359">
        <f>RAND()</f>
        <v/>
      </c>
      <c r="P1359">
        <f>IF('d_시나리오'!$J$6='d_시나리오'!$H$6,'d_시나리오'!$I$6,IF(O1359&lt;('d_시나리오'!$I$6-'d_시나리오'!$H$6)/('d_시나리오'!$J$6-'d_시나리오'!$H$6),'d_시나리오'!$H$6+SQRT(O1359*('d_시나리오'!$J$6-'d_시나리오'!$H$6)*('d_시나리오'!$I$6-'d_시나리오'!$H$6)),'d_시나리오'!$J$6-SQRT((1-O1359)*('d_시나리오'!$J$6-'d_시나리오'!$H$6)*('d_시나리오'!$J$6-'d_시나리오'!$I$6))))</f>
        <v/>
      </c>
      <c r="Q1359">
        <f>INDEX('d_분포'!$B$2:$B$57,RANDBETWEEN(1,56))</f>
        <v/>
      </c>
      <c r="R1359">
        <f>BETAINV(RAND(),5,5)</f>
        <v/>
      </c>
      <c r="S1359">
        <f>'d_고정'!$B$1*'6_기대효과'!$H$7*('d_시나리오'!$I$7/'d_고정'!$B$2)*B1359</f>
        <v/>
      </c>
      <c r="T1359">
        <f>S1359*D1359</f>
        <v/>
      </c>
      <c r="U1359">
        <f>S1359*F1359*H1359</f>
        <v/>
      </c>
      <c r="V1359">
        <f>S1359*F1359*(H1359-1)</f>
        <v/>
      </c>
      <c r="W1359">
        <f>U1359*J1359</f>
        <v/>
      </c>
      <c r="X1359">
        <f>T1359+W1359</f>
        <v/>
      </c>
      <c r="Y1359">
        <f>(T1359*E1359+W1359*L1359)*(1-R1359-'d_고정'!$B$13)</f>
        <v/>
      </c>
      <c r="Z1359">
        <f>(U1359*N1359*Q1359+'d_고정'!$B$3*('6_기대효과'!$H$7/8)*Q1359*'d_고정'!$B$10*P1359*('6_기대효과'!$K$7/'d_고정'!$B$9))*(1-R1359)</f>
        <v/>
      </c>
      <c r="AA1359">
        <f>W1359*L1359*(1-R1359-'d_고정'!$B$13)+U1359*MAX(N1359-'d_고정'!$B$10*P1359*('6_기대효과'!$K$7/'d_고정'!$B$9),0)*Q1359*(1-R1359)</f>
        <v/>
      </c>
      <c r="AB1359">
        <f>Y1359+Z1359</f>
        <v/>
      </c>
      <c r="AC1359">
        <f>Y1359/('d_고정'!$B$5*'6_기대효과'!$H$7/8)/'d_고정'!$B$6</f>
        <v/>
      </c>
      <c r="AD1359">
        <f>Y1359/('d_고정'!$B$8*'6_기대효과'!$H$7/8)</f>
        <v/>
      </c>
    </row>
    <row r="1360">
      <c r="A1360">
        <f>RAND()</f>
        <v/>
      </c>
      <c r="B1360">
        <f>IF('d_시나리오'!$J$2='d_시나리오'!$H$2,'d_시나리오'!$I$2,IF(A1360&lt;('d_시나리오'!$I$2-'d_시나리오'!$H$2)/('d_시나리오'!$J$2-'d_시나리오'!$H$2),'d_시나리오'!$H$2+SQRT(A1360*('d_시나리오'!$J$2-'d_시나리오'!$H$2)*('d_시나리오'!$I$2-'d_시나리오'!$H$2)),'d_시나리오'!$J$2-SQRT((1-A1360)*('d_시나리오'!$J$2-'d_시나리오'!$H$2)*('d_시나리오'!$J$2-'d_시나리오'!$I$2))))</f>
        <v/>
      </c>
      <c r="C1360">
        <f>RAND()</f>
        <v/>
      </c>
      <c r="D1360">
        <f>BETAINV(RAND(),IF(C1360&lt;'d_고정'!$B$26,'d_고정'!$B$23,'d_고정'!$B$16)+1,'d_고정'!$B$17-IF(C1360&lt;'d_고정'!$B$26,'d_고정'!$B$23,'d_고정'!$B$16)+1)*('d_고정'!$B$14+('d_고정'!$B$15-'d_고정'!$B$14)*RAND())</f>
        <v/>
      </c>
      <c r="E1360">
        <f>INDEX('d_분포'!$A$2:$A$28,RANDBETWEEN(1,27))</f>
        <v/>
      </c>
      <c r="F1360">
        <f>INDEX('d_분포'!$C$2:$C$5,RANDBETWEEN(1,4))*(0.9+0.2*RAND())</f>
        <v/>
      </c>
      <c r="G1360">
        <f>RAND()</f>
        <v/>
      </c>
      <c r="H1360">
        <f>(F1360+(1-F1360)*('d_고정'!$B$22*BETAINV(RAND(),IF(G1360&lt;'d_고정'!$B$26,'d_고정'!$B$25,'d_고정'!$B$20)+1,'d_고정'!$B$21-IF(G1360&lt;'d_고정'!$B$26,'d_고정'!$B$25,'d_고정'!$B$20)+1)+(1-'d_고정'!$B$22)*BETAINV(RAND(),IF(G1360&lt;'d_고정'!$B$26,'d_고정'!$B$24,'d_고정'!$B$18)+1,'d_고정'!$B$19-IF(G1360&lt;'d_고정'!$B$26,'d_고정'!$B$24,'d_고정'!$B$18)+1))*('d_고정'!$B$14+('d_고정'!$B$15-'d_고정'!$B$14)*RAND()))/F1360</f>
        <v/>
      </c>
      <c r="I1360">
        <f>RAND()</f>
        <v/>
      </c>
      <c r="J1360">
        <f>IF('d_시나리오'!$J$3='d_시나리오'!$H$3,'d_시나리오'!$I$3,IF(I1360&lt;('d_시나리오'!$I$3-'d_시나리오'!$H$3)/('d_시나리오'!$J$3-'d_시나리오'!$H$3),'d_시나리오'!$H$3+SQRT(I1360*('d_시나리오'!$J$3-'d_시나리오'!$H$3)*('d_시나리오'!$I$3-'d_시나리오'!$H$3)),'d_시나리오'!$J$3-SQRT((1-I1360)*('d_시나리오'!$J$3-'d_시나리오'!$H$3)*('d_시나리오'!$J$3-'d_시나리오'!$I$3))))</f>
        <v/>
      </c>
      <c r="K1360">
        <f>RAND()</f>
        <v/>
      </c>
      <c r="L1360">
        <f>IF('d_시나리오'!$J$4='d_시나리오'!$H$4,'d_시나리오'!$I$4,IF(K1360&lt;('d_시나리오'!$I$4-'d_시나리오'!$H$4)/('d_시나리오'!$J$4-'d_시나리오'!$H$4),'d_시나리오'!$H$4+SQRT(K1360*('d_시나리오'!$J$4-'d_시나리오'!$H$4)*('d_시나리오'!$I$4-'d_시나리오'!$H$4)),'d_시나리오'!$J$4-SQRT((1-K1360)*('d_시나리오'!$J$4-'d_시나리오'!$H$4)*('d_시나리오'!$J$4-'d_시나리오'!$I$4))))</f>
        <v/>
      </c>
      <c r="M1360">
        <f>RAND()</f>
        <v/>
      </c>
      <c r="N1360">
        <f>IF('d_시나리오'!$J$5='d_시나리오'!$H$5,'d_시나리오'!$I$5,IF(M1360&lt;('d_시나리오'!$I$5-'d_시나리오'!$H$5)/('d_시나리오'!$J$5-'d_시나리오'!$H$5),'d_시나리오'!$H$5+SQRT(M1360*('d_시나리오'!$J$5-'d_시나리오'!$H$5)*('d_시나리오'!$I$5-'d_시나리오'!$H$5)),'d_시나리오'!$J$5-SQRT((1-M1360)*('d_시나리오'!$J$5-'d_시나리오'!$H$5)*('d_시나리오'!$J$5-'d_시나리오'!$I$5))))</f>
        <v/>
      </c>
      <c r="O1360">
        <f>RAND()</f>
        <v/>
      </c>
      <c r="P1360">
        <f>IF('d_시나리오'!$J$6='d_시나리오'!$H$6,'d_시나리오'!$I$6,IF(O1360&lt;('d_시나리오'!$I$6-'d_시나리오'!$H$6)/('d_시나리오'!$J$6-'d_시나리오'!$H$6),'d_시나리오'!$H$6+SQRT(O1360*('d_시나리오'!$J$6-'d_시나리오'!$H$6)*('d_시나리오'!$I$6-'d_시나리오'!$H$6)),'d_시나리오'!$J$6-SQRT((1-O1360)*('d_시나리오'!$J$6-'d_시나리오'!$H$6)*('d_시나리오'!$J$6-'d_시나리오'!$I$6))))</f>
        <v/>
      </c>
      <c r="Q1360">
        <f>INDEX('d_분포'!$B$2:$B$57,RANDBETWEEN(1,56))</f>
        <v/>
      </c>
      <c r="R1360">
        <f>BETAINV(RAND(),5,5)</f>
        <v/>
      </c>
      <c r="S1360">
        <f>'d_고정'!$B$1*'6_기대효과'!$H$7*('d_시나리오'!$I$7/'d_고정'!$B$2)*B1360</f>
        <v/>
      </c>
      <c r="T1360">
        <f>S1360*D1360</f>
        <v/>
      </c>
      <c r="U1360">
        <f>S1360*F1360*H1360</f>
        <v/>
      </c>
      <c r="V1360">
        <f>S1360*F1360*(H1360-1)</f>
        <v/>
      </c>
      <c r="W1360">
        <f>U1360*J1360</f>
        <v/>
      </c>
      <c r="X1360">
        <f>T1360+W1360</f>
        <v/>
      </c>
      <c r="Y1360">
        <f>(T1360*E1360+W1360*L1360)*(1-R1360-'d_고정'!$B$13)</f>
        <v/>
      </c>
      <c r="Z1360">
        <f>(U1360*N1360*Q1360+'d_고정'!$B$3*('6_기대효과'!$H$7/8)*Q1360*'d_고정'!$B$10*P1360*('6_기대효과'!$K$7/'d_고정'!$B$9))*(1-R1360)</f>
        <v/>
      </c>
      <c r="AA1360">
        <f>W1360*L1360*(1-R1360-'d_고정'!$B$13)+U1360*MAX(N1360-'d_고정'!$B$10*P1360*('6_기대효과'!$K$7/'d_고정'!$B$9),0)*Q1360*(1-R1360)</f>
        <v/>
      </c>
      <c r="AB1360">
        <f>Y1360+Z1360</f>
        <v/>
      </c>
      <c r="AC1360">
        <f>Y1360/('d_고정'!$B$5*'6_기대효과'!$H$7/8)/'d_고정'!$B$6</f>
        <v/>
      </c>
      <c r="AD1360">
        <f>Y1360/('d_고정'!$B$8*'6_기대효과'!$H$7/8)</f>
        <v/>
      </c>
    </row>
    <row r="1361">
      <c r="A1361">
        <f>RAND()</f>
        <v/>
      </c>
      <c r="B1361">
        <f>IF('d_시나리오'!$J$2='d_시나리오'!$H$2,'d_시나리오'!$I$2,IF(A1361&lt;('d_시나리오'!$I$2-'d_시나리오'!$H$2)/('d_시나리오'!$J$2-'d_시나리오'!$H$2),'d_시나리오'!$H$2+SQRT(A1361*('d_시나리오'!$J$2-'d_시나리오'!$H$2)*('d_시나리오'!$I$2-'d_시나리오'!$H$2)),'d_시나리오'!$J$2-SQRT((1-A1361)*('d_시나리오'!$J$2-'d_시나리오'!$H$2)*('d_시나리오'!$J$2-'d_시나리오'!$I$2))))</f>
        <v/>
      </c>
      <c r="C1361">
        <f>RAND()</f>
        <v/>
      </c>
      <c r="D1361">
        <f>BETAINV(RAND(),IF(C1361&lt;'d_고정'!$B$26,'d_고정'!$B$23,'d_고정'!$B$16)+1,'d_고정'!$B$17-IF(C1361&lt;'d_고정'!$B$26,'d_고정'!$B$23,'d_고정'!$B$16)+1)*('d_고정'!$B$14+('d_고정'!$B$15-'d_고정'!$B$14)*RAND())</f>
        <v/>
      </c>
      <c r="E1361">
        <f>INDEX('d_분포'!$A$2:$A$28,RANDBETWEEN(1,27))</f>
        <v/>
      </c>
      <c r="F1361">
        <f>INDEX('d_분포'!$C$2:$C$5,RANDBETWEEN(1,4))*(0.9+0.2*RAND())</f>
        <v/>
      </c>
      <c r="G1361">
        <f>RAND()</f>
        <v/>
      </c>
      <c r="H1361">
        <f>(F1361+(1-F1361)*('d_고정'!$B$22*BETAINV(RAND(),IF(G1361&lt;'d_고정'!$B$26,'d_고정'!$B$25,'d_고정'!$B$20)+1,'d_고정'!$B$21-IF(G1361&lt;'d_고정'!$B$26,'d_고정'!$B$25,'d_고정'!$B$20)+1)+(1-'d_고정'!$B$22)*BETAINV(RAND(),IF(G1361&lt;'d_고정'!$B$26,'d_고정'!$B$24,'d_고정'!$B$18)+1,'d_고정'!$B$19-IF(G1361&lt;'d_고정'!$B$26,'d_고정'!$B$24,'d_고정'!$B$18)+1))*('d_고정'!$B$14+('d_고정'!$B$15-'d_고정'!$B$14)*RAND()))/F1361</f>
        <v/>
      </c>
      <c r="I1361">
        <f>RAND()</f>
        <v/>
      </c>
      <c r="J1361">
        <f>IF('d_시나리오'!$J$3='d_시나리오'!$H$3,'d_시나리오'!$I$3,IF(I1361&lt;('d_시나리오'!$I$3-'d_시나리오'!$H$3)/('d_시나리오'!$J$3-'d_시나리오'!$H$3),'d_시나리오'!$H$3+SQRT(I1361*('d_시나리오'!$J$3-'d_시나리오'!$H$3)*('d_시나리오'!$I$3-'d_시나리오'!$H$3)),'d_시나리오'!$J$3-SQRT((1-I1361)*('d_시나리오'!$J$3-'d_시나리오'!$H$3)*('d_시나리오'!$J$3-'d_시나리오'!$I$3))))</f>
        <v/>
      </c>
      <c r="K1361">
        <f>RAND()</f>
        <v/>
      </c>
      <c r="L1361">
        <f>IF('d_시나리오'!$J$4='d_시나리오'!$H$4,'d_시나리오'!$I$4,IF(K1361&lt;('d_시나리오'!$I$4-'d_시나리오'!$H$4)/('d_시나리오'!$J$4-'d_시나리오'!$H$4),'d_시나리오'!$H$4+SQRT(K1361*('d_시나리오'!$J$4-'d_시나리오'!$H$4)*('d_시나리오'!$I$4-'d_시나리오'!$H$4)),'d_시나리오'!$J$4-SQRT((1-K1361)*('d_시나리오'!$J$4-'d_시나리오'!$H$4)*('d_시나리오'!$J$4-'d_시나리오'!$I$4))))</f>
        <v/>
      </c>
      <c r="M1361">
        <f>RAND()</f>
        <v/>
      </c>
      <c r="N1361">
        <f>IF('d_시나리오'!$J$5='d_시나리오'!$H$5,'d_시나리오'!$I$5,IF(M1361&lt;('d_시나리오'!$I$5-'d_시나리오'!$H$5)/('d_시나리오'!$J$5-'d_시나리오'!$H$5),'d_시나리오'!$H$5+SQRT(M1361*('d_시나리오'!$J$5-'d_시나리오'!$H$5)*('d_시나리오'!$I$5-'d_시나리오'!$H$5)),'d_시나리오'!$J$5-SQRT((1-M1361)*('d_시나리오'!$J$5-'d_시나리오'!$H$5)*('d_시나리오'!$J$5-'d_시나리오'!$I$5))))</f>
        <v/>
      </c>
      <c r="O1361">
        <f>RAND()</f>
        <v/>
      </c>
      <c r="P1361">
        <f>IF('d_시나리오'!$J$6='d_시나리오'!$H$6,'d_시나리오'!$I$6,IF(O1361&lt;('d_시나리오'!$I$6-'d_시나리오'!$H$6)/('d_시나리오'!$J$6-'d_시나리오'!$H$6),'d_시나리오'!$H$6+SQRT(O1361*('d_시나리오'!$J$6-'d_시나리오'!$H$6)*('d_시나리오'!$I$6-'d_시나리오'!$H$6)),'d_시나리오'!$J$6-SQRT((1-O1361)*('d_시나리오'!$J$6-'d_시나리오'!$H$6)*('d_시나리오'!$J$6-'d_시나리오'!$I$6))))</f>
        <v/>
      </c>
      <c r="Q1361">
        <f>INDEX('d_분포'!$B$2:$B$57,RANDBETWEEN(1,56))</f>
        <v/>
      </c>
      <c r="R1361">
        <f>BETAINV(RAND(),5,5)</f>
        <v/>
      </c>
      <c r="S1361">
        <f>'d_고정'!$B$1*'6_기대효과'!$H$7*('d_시나리오'!$I$7/'d_고정'!$B$2)*B1361</f>
        <v/>
      </c>
      <c r="T1361">
        <f>S1361*D1361</f>
        <v/>
      </c>
      <c r="U1361">
        <f>S1361*F1361*H1361</f>
        <v/>
      </c>
      <c r="V1361">
        <f>S1361*F1361*(H1361-1)</f>
        <v/>
      </c>
      <c r="W1361">
        <f>U1361*J1361</f>
        <v/>
      </c>
      <c r="X1361">
        <f>T1361+W1361</f>
        <v/>
      </c>
      <c r="Y1361">
        <f>(T1361*E1361+W1361*L1361)*(1-R1361-'d_고정'!$B$13)</f>
        <v/>
      </c>
      <c r="Z1361">
        <f>(U1361*N1361*Q1361+'d_고정'!$B$3*('6_기대효과'!$H$7/8)*Q1361*'d_고정'!$B$10*P1361*('6_기대효과'!$K$7/'d_고정'!$B$9))*(1-R1361)</f>
        <v/>
      </c>
      <c r="AA1361">
        <f>W1361*L1361*(1-R1361-'d_고정'!$B$13)+U1361*MAX(N1361-'d_고정'!$B$10*P1361*('6_기대효과'!$K$7/'d_고정'!$B$9),0)*Q1361*(1-R1361)</f>
        <v/>
      </c>
      <c r="AB1361">
        <f>Y1361+Z1361</f>
        <v/>
      </c>
      <c r="AC1361">
        <f>Y1361/('d_고정'!$B$5*'6_기대효과'!$H$7/8)/'d_고정'!$B$6</f>
        <v/>
      </c>
      <c r="AD1361">
        <f>Y1361/('d_고정'!$B$8*'6_기대효과'!$H$7/8)</f>
        <v/>
      </c>
    </row>
    <row r="1362">
      <c r="A1362">
        <f>RAND()</f>
        <v/>
      </c>
      <c r="B1362">
        <f>IF('d_시나리오'!$J$2='d_시나리오'!$H$2,'d_시나리오'!$I$2,IF(A1362&lt;('d_시나리오'!$I$2-'d_시나리오'!$H$2)/('d_시나리오'!$J$2-'d_시나리오'!$H$2),'d_시나리오'!$H$2+SQRT(A1362*('d_시나리오'!$J$2-'d_시나리오'!$H$2)*('d_시나리오'!$I$2-'d_시나리오'!$H$2)),'d_시나리오'!$J$2-SQRT((1-A1362)*('d_시나리오'!$J$2-'d_시나리오'!$H$2)*('d_시나리오'!$J$2-'d_시나리오'!$I$2))))</f>
        <v/>
      </c>
      <c r="C1362">
        <f>RAND()</f>
        <v/>
      </c>
      <c r="D1362">
        <f>BETAINV(RAND(),IF(C1362&lt;'d_고정'!$B$26,'d_고정'!$B$23,'d_고정'!$B$16)+1,'d_고정'!$B$17-IF(C1362&lt;'d_고정'!$B$26,'d_고정'!$B$23,'d_고정'!$B$16)+1)*('d_고정'!$B$14+('d_고정'!$B$15-'d_고정'!$B$14)*RAND())</f>
        <v/>
      </c>
      <c r="E1362">
        <f>INDEX('d_분포'!$A$2:$A$28,RANDBETWEEN(1,27))</f>
        <v/>
      </c>
      <c r="F1362">
        <f>INDEX('d_분포'!$C$2:$C$5,RANDBETWEEN(1,4))*(0.9+0.2*RAND())</f>
        <v/>
      </c>
      <c r="G1362">
        <f>RAND()</f>
        <v/>
      </c>
      <c r="H1362">
        <f>(F1362+(1-F1362)*('d_고정'!$B$22*BETAINV(RAND(),IF(G1362&lt;'d_고정'!$B$26,'d_고정'!$B$25,'d_고정'!$B$20)+1,'d_고정'!$B$21-IF(G1362&lt;'d_고정'!$B$26,'d_고정'!$B$25,'d_고정'!$B$20)+1)+(1-'d_고정'!$B$22)*BETAINV(RAND(),IF(G1362&lt;'d_고정'!$B$26,'d_고정'!$B$24,'d_고정'!$B$18)+1,'d_고정'!$B$19-IF(G1362&lt;'d_고정'!$B$26,'d_고정'!$B$24,'d_고정'!$B$18)+1))*('d_고정'!$B$14+('d_고정'!$B$15-'d_고정'!$B$14)*RAND()))/F1362</f>
        <v/>
      </c>
      <c r="I1362">
        <f>RAND()</f>
        <v/>
      </c>
      <c r="J1362">
        <f>IF('d_시나리오'!$J$3='d_시나리오'!$H$3,'d_시나리오'!$I$3,IF(I1362&lt;('d_시나리오'!$I$3-'d_시나리오'!$H$3)/('d_시나리오'!$J$3-'d_시나리오'!$H$3),'d_시나리오'!$H$3+SQRT(I1362*('d_시나리오'!$J$3-'d_시나리오'!$H$3)*('d_시나리오'!$I$3-'d_시나리오'!$H$3)),'d_시나리오'!$J$3-SQRT((1-I1362)*('d_시나리오'!$J$3-'d_시나리오'!$H$3)*('d_시나리오'!$J$3-'d_시나리오'!$I$3))))</f>
        <v/>
      </c>
      <c r="K1362">
        <f>RAND()</f>
        <v/>
      </c>
      <c r="L1362">
        <f>IF('d_시나리오'!$J$4='d_시나리오'!$H$4,'d_시나리오'!$I$4,IF(K1362&lt;('d_시나리오'!$I$4-'d_시나리오'!$H$4)/('d_시나리오'!$J$4-'d_시나리오'!$H$4),'d_시나리오'!$H$4+SQRT(K1362*('d_시나리오'!$J$4-'d_시나리오'!$H$4)*('d_시나리오'!$I$4-'d_시나리오'!$H$4)),'d_시나리오'!$J$4-SQRT((1-K1362)*('d_시나리오'!$J$4-'d_시나리오'!$H$4)*('d_시나리오'!$J$4-'d_시나리오'!$I$4))))</f>
        <v/>
      </c>
      <c r="M1362">
        <f>RAND()</f>
        <v/>
      </c>
      <c r="N1362">
        <f>IF('d_시나리오'!$J$5='d_시나리오'!$H$5,'d_시나리오'!$I$5,IF(M1362&lt;('d_시나리오'!$I$5-'d_시나리오'!$H$5)/('d_시나리오'!$J$5-'d_시나리오'!$H$5),'d_시나리오'!$H$5+SQRT(M1362*('d_시나리오'!$J$5-'d_시나리오'!$H$5)*('d_시나리오'!$I$5-'d_시나리오'!$H$5)),'d_시나리오'!$J$5-SQRT((1-M1362)*('d_시나리오'!$J$5-'d_시나리오'!$H$5)*('d_시나리오'!$J$5-'d_시나리오'!$I$5))))</f>
        <v/>
      </c>
      <c r="O1362">
        <f>RAND()</f>
        <v/>
      </c>
      <c r="P1362">
        <f>IF('d_시나리오'!$J$6='d_시나리오'!$H$6,'d_시나리오'!$I$6,IF(O1362&lt;('d_시나리오'!$I$6-'d_시나리오'!$H$6)/('d_시나리오'!$J$6-'d_시나리오'!$H$6),'d_시나리오'!$H$6+SQRT(O1362*('d_시나리오'!$J$6-'d_시나리오'!$H$6)*('d_시나리오'!$I$6-'d_시나리오'!$H$6)),'d_시나리오'!$J$6-SQRT((1-O1362)*('d_시나리오'!$J$6-'d_시나리오'!$H$6)*('d_시나리오'!$J$6-'d_시나리오'!$I$6))))</f>
        <v/>
      </c>
      <c r="Q1362">
        <f>INDEX('d_분포'!$B$2:$B$57,RANDBETWEEN(1,56))</f>
        <v/>
      </c>
      <c r="R1362">
        <f>BETAINV(RAND(),5,5)</f>
        <v/>
      </c>
      <c r="S1362">
        <f>'d_고정'!$B$1*'6_기대효과'!$H$7*('d_시나리오'!$I$7/'d_고정'!$B$2)*B1362</f>
        <v/>
      </c>
      <c r="T1362">
        <f>S1362*D1362</f>
        <v/>
      </c>
      <c r="U1362">
        <f>S1362*F1362*H1362</f>
        <v/>
      </c>
      <c r="V1362">
        <f>S1362*F1362*(H1362-1)</f>
        <v/>
      </c>
      <c r="W1362">
        <f>U1362*J1362</f>
        <v/>
      </c>
      <c r="X1362">
        <f>T1362+W1362</f>
        <v/>
      </c>
      <c r="Y1362">
        <f>(T1362*E1362+W1362*L1362)*(1-R1362-'d_고정'!$B$13)</f>
        <v/>
      </c>
      <c r="Z1362">
        <f>(U1362*N1362*Q1362+'d_고정'!$B$3*('6_기대효과'!$H$7/8)*Q1362*'d_고정'!$B$10*P1362*('6_기대효과'!$K$7/'d_고정'!$B$9))*(1-R1362)</f>
        <v/>
      </c>
      <c r="AA1362">
        <f>W1362*L1362*(1-R1362-'d_고정'!$B$13)+U1362*MAX(N1362-'d_고정'!$B$10*P1362*('6_기대효과'!$K$7/'d_고정'!$B$9),0)*Q1362*(1-R1362)</f>
        <v/>
      </c>
      <c r="AB1362">
        <f>Y1362+Z1362</f>
        <v/>
      </c>
      <c r="AC1362">
        <f>Y1362/('d_고정'!$B$5*'6_기대효과'!$H$7/8)/'d_고정'!$B$6</f>
        <v/>
      </c>
      <c r="AD1362">
        <f>Y1362/('d_고정'!$B$8*'6_기대효과'!$H$7/8)</f>
        <v/>
      </c>
    </row>
    <row r="1363">
      <c r="A1363">
        <f>RAND()</f>
        <v/>
      </c>
      <c r="B1363">
        <f>IF('d_시나리오'!$J$2='d_시나리오'!$H$2,'d_시나리오'!$I$2,IF(A1363&lt;('d_시나리오'!$I$2-'d_시나리오'!$H$2)/('d_시나리오'!$J$2-'d_시나리오'!$H$2),'d_시나리오'!$H$2+SQRT(A1363*('d_시나리오'!$J$2-'d_시나리오'!$H$2)*('d_시나리오'!$I$2-'d_시나리오'!$H$2)),'d_시나리오'!$J$2-SQRT((1-A1363)*('d_시나리오'!$J$2-'d_시나리오'!$H$2)*('d_시나리오'!$J$2-'d_시나리오'!$I$2))))</f>
        <v/>
      </c>
      <c r="C1363">
        <f>RAND()</f>
        <v/>
      </c>
      <c r="D1363">
        <f>BETAINV(RAND(),IF(C1363&lt;'d_고정'!$B$26,'d_고정'!$B$23,'d_고정'!$B$16)+1,'d_고정'!$B$17-IF(C1363&lt;'d_고정'!$B$26,'d_고정'!$B$23,'d_고정'!$B$16)+1)*('d_고정'!$B$14+('d_고정'!$B$15-'d_고정'!$B$14)*RAND())</f>
        <v/>
      </c>
      <c r="E1363">
        <f>INDEX('d_분포'!$A$2:$A$28,RANDBETWEEN(1,27))</f>
        <v/>
      </c>
      <c r="F1363">
        <f>INDEX('d_분포'!$C$2:$C$5,RANDBETWEEN(1,4))*(0.9+0.2*RAND())</f>
        <v/>
      </c>
      <c r="G1363">
        <f>RAND()</f>
        <v/>
      </c>
      <c r="H1363">
        <f>(F1363+(1-F1363)*('d_고정'!$B$22*BETAINV(RAND(),IF(G1363&lt;'d_고정'!$B$26,'d_고정'!$B$25,'d_고정'!$B$20)+1,'d_고정'!$B$21-IF(G1363&lt;'d_고정'!$B$26,'d_고정'!$B$25,'d_고정'!$B$20)+1)+(1-'d_고정'!$B$22)*BETAINV(RAND(),IF(G1363&lt;'d_고정'!$B$26,'d_고정'!$B$24,'d_고정'!$B$18)+1,'d_고정'!$B$19-IF(G1363&lt;'d_고정'!$B$26,'d_고정'!$B$24,'d_고정'!$B$18)+1))*('d_고정'!$B$14+('d_고정'!$B$15-'d_고정'!$B$14)*RAND()))/F1363</f>
        <v/>
      </c>
      <c r="I1363">
        <f>RAND()</f>
        <v/>
      </c>
      <c r="J1363">
        <f>IF('d_시나리오'!$J$3='d_시나리오'!$H$3,'d_시나리오'!$I$3,IF(I1363&lt;('d_시나리오'!$I$3-'d_시나리오'!$H$3)/('d_시나리오'!$J$3-'d_시나리오'!$H$3),'d_시나리오'!$H$3+SQRT(I1363*('d_시나리오'!$J$3-'d_시나리오'!$H$3)*('d_시나리오'!$I$3-'d_시나리오'!$H$3)),'d_시나리오'!$J$3-SQRT((1-I1363)*('d_시나리오'!$J$3-'d_시나리오'!$H$3)*('d_시나리오'!$J$3-'d_시나리오'!$I$3))))</f>
        <v/>
      </c>
      <c r="K1363">
        <f>RAND()</f>
        <v/>
      </c>
      <c r="L1363">
        <f>IF('d_시나리오'!$J$4='d_시나리오'!$H$4,'d_시나리오'!$I$4,IF(K1363&lt;('d_시나리오'!$I$4-'d_시나리오'!$H$4)/('d_시나리오'!$J$4-'d_시나리오'!$H$4),'d_시나리오'!$H$4+SQRT(K1363*('d_시나리오'!$J$4-'d_시나리오'!$H$4)*('d_시나리오'!$I$4-'d_시나리오'!$H$4)),'d_시나리오'!$J$4-SQRT((1-K1363)*('d_시나리오'!$J$4-'d_시나리오'!$H$4)*('d_시나리오'!$J$4-'d_시나리오'!$I$4))))</f>
        <v/>
      </c>
      <c r="M1363">
        <f>RAND()</f>
        <v/>
      </c>
      <c r="N1363">
        <f>IF('d_시나리오'!$J$5='d_시나리오'!$H$5,'d_시나리오'!$I$5,IF(M1363&lt;('d_시나리오'!$I$5-'d_시나리오'!$H$5)/('d_시나리오'!$J$5-'d_시나리오'!$H$5),'d_시나리오'!$H$5+SQRT(M1363*('d_시나리오'!$J$5-'d_시나리오'!$H$5)*('d_시나리오'!$I$5-'d_시나리오'!$H$5)),'d_시나리오'!$J$5-SQRT((1-M1363)*('d_시나리오'!$J$5-'d_시나리오'!$H$5)*('d_시나리오'!$J$5-'d_시나리오'!$I$5))))</f>
        <v/>
      </c>
      <c r="O1363">
        <f>RAND()</f>
        <v/>
      </c>
      <c r="P1363">
        <f>IF('d_시나리오'!$J$6='d_시나리오'!$H$6,'d_시나리오'!$I$6,IF(O1363&lt;('d_시나리오'!$I$6-'d_시나리오'!$H$6)/('d_시나리오'!$J$6-'d_시나리오'!$H$6),'d_시나리오'!$H$6+SQRT(O1363*('d_시나리오'!$J$6-'d_시나리오'!$H$6)*('d_시나리오'!$I$6-'d_시나리오'!$H$6)),'d_시나리오'!$J$6-SQRT((1-O1363)*('d_시나리오'!$J$6-'d_시나리오'!$H$6)*('d_시나리오'!$J$6-'d_시나리오'!$I$6))))</f>
        <v/>
      </c>
      <c r="Q1363">
        <f>INDEX('d_분포'!$B$2:$B$57,RANDBETWEEN(1,56))</f>
        <v/>
      </c>
      <c r="R1363">
        <f>BETAINV(RAND(),5,5)</f>
        <v/>
      </c>
      <c r="S1363">
        <f>'d_고정'!$B$1*'6_기대효과'!$H$7*('d_시나리오'!$I$7/'d_고정'!$B$2)*B1363</f>
        <v/>
      </c>
      <c r="T1363">
        <f>S1363*D1363</f>
        <v/>
      </c>
      <c r="U1363">
        <f>S1363*F1363*H1363</f>
        <v/>
      </c>
      <c r="V1363">
        <f>S1363*F1363*(H1363-1)</f>
        <v/>
      </c>
      <c r="W1363">
        <f>U1363*J1363</f>
        <v/>
      </c>
      <c r="X1363">
        <f>T1363+W1363</f>
        <v/>
      </c>
      <c r="Y1363">
        <f>(T1363*E1363+W1363*L1363)*(1-R1363-'d_고정'!$B$13)</f>
        <v/>
      </c>
      <c r="Z1363">
        <f>(U1363*N1363*Q1363+'d_고정'!$B$3*('6_기대효과'!$H$7/8)*Q1363*'d_고정'!$B$10*P1363*('6_기대효과'!$K$7/'d_고정'!$B$9))*(1-R1363)</f>
        <v/>
      </c>
      <c r="AA1363">
        <f>W1363*L1363*(1-R1363-'d_고정'!$B$13)+U1363*MAX(N1363-'d_고정'!$B$10*P1363*('6_기대효과'!$K$7/'d_고정'!$B$9),0)*Q1363*(1-R1363)</f>
        <v/>
      </c>
      <c r="AB1363">
        <f>Y1363+Z1363</f>
        <v/>
      </c>
      <c r="AC1363">
        <f>Y1363/('d_고정'!$B$5*'6_기대효과'!$H$7/8)/'d_고정'!$B$6</f>
        <v/>
      </c>
      <c r="AD1363">
        <f>Y1363/('d_고정'!$B$8*'6_기대효과'!$H$7/8)</f>
        <v/>
      </c>
    </row>
    <row r="1364">
      <c r="A1364">
        <f>RAND()</f>
        <v/>
      </c>
      <c r="B1364">
        <f>IF('d_시나리오'!$J$2='d_시나리오'!$H$2,'d_시나리오'!$I$2,IF(A1364&lt;('d_시나리오'!$I$2-'d_시나리오'!$H$2)/('d_시나리오'!$J$2-'d_시나리오'!$H$2),'d_시나리오'!$H$2+SQRT(A1364*('d_시나리오'!$J$2-'d_시나리오'!$H$2)*('d_시나리오'!$I$2-'d_시나리오'!$H$2)),'d_시나리오'!$J$2-SQRT((1-A1364)*('d_시나리오'!$J$2-'d_시나리오'!$H$2)*('d_시나리오'!$J$2-'d_시나리오'!$I$2))))</f>
        <v/>
      </c>
      <c r="C1364">
        <f>RAND()</f>
        <v/>
      </c>
      <c r="D1364">
        <f>BETAINV(RAND(),IF(C1364&lt;'d_고정'!$B$26,'d_고정'!$B$23,'d_고정'!$B$16)+1,'d_고정'!$B$17-IF(C1364&lt;'d_고정'!$B$26,'d_고정'!$B$23,'d_고정'!$B$16)+1)*('d_고정'!$B$14+('d_고정'!$B$15-'d_고정'!$B$14)*RAND())</f>
        <v/>
      </c>
      <c r="E1364">
        <f>INDEX('d_분포'!$A$2:$A$28,RANDBETWEEN(1,27))</f>
        <v/>
      </c>
      <c r="F1364">
        <f>INDEX('d_분포'!$C$2:$C$5,RANDBETWEEN(1,4))*(0.9+0.2*RAND())</f>
        <v/>
      </c>
      <c r="G1364">
        <f>RAND()</f>
        <v/>
      </c>
      <c r="H1364">
        <f>(F1364+(1-F1364)*('d_고정'!$B$22*BETAINV(RAND(),IF(G1364&lt;'d_고정'!$B$26,'d_고정'!$B$25,'d_고정'!$B$20)+1,'d_고정'!$B$21-IF(G1364&lt;'d_고정'!$B$26,'d_고정'!$B$25,'d_고정'!$B$20)+1)+(1-'d_고정'!$B$22)*BETAINV(RAND(),IF(G1364&lt;'d_고정'!$B$26,'d_고정'!$B$24,'d_고정'!$B$18)+1,'d_고정'!$B$19-IF(G1364&lt;'d_고정'!$B$26,'d_고정'!$B$24,'d_고정'!$B$18)+1))*('d_고정'!$B$14+('d_고정'!$B$15-'d_고정'!$B$14)*RAND()))/F1364</f>
        <v/>
      </c>
      <c r="I1364">
        <f>RAND()</f>
        <v/>
      </c>
      <c r="J1364">
        <f>IF('d_시나리오'!$J$3='d_시나리오'!$H$3,'d_시나리오'!$I$3,IF(I1364&lt;('d_시나리오'!$I$3-'d_시나리오'!$H$3)/('d_시나리오'!$J$3-'d_시나리오'!$H$3),'d_시나리오'!$H$3+SQRT(I1364*('d_시나리오'!$J$3-'d_시나리오'!$H$3)*('d_시나리오'!$I$3-'d_시나리오'!$H$3)),'d_시나리오'!$J$3-SQRT((1-I1364)*('d_시나리오'!$J$3-'d_시나리오'!$H$3)*('d_시나리오'!$J$3-'d_시나리오'!$I$3))))</f>
        <v/>
      </c>
      <c r="K1364">
        <f>RAND()</f>
        <v/>
      </c>
      <c r="L1364">
        <f>IF('d_시나리오'!$J$4='d_시나리오'!$H$4,'d_시나리오'!$I$4,IF(K1364&lt;('d_시나리오'!$I$4-'d_시나리오'!$H$4)/('d_시나리오'!$J$4-'d_시나리오'!$H$4),'d_시나리오'!$H$4+SQRT(K1364*('d_시나리오'!$J$4-'d_시나리오'!$H$4)*('d_시나리오'!$I$4-'d_시나리오'!$H$4)),'d_시나리오'!$J$4-SQRT((1-K1364)*('d_시나리오'!$J$4-'d_시나리오'!$H$4)*('d_시나리오'!$J$4-'d_시나리오'!$I$4))))</f>
        <v/>
      </c>
      <c r="M1364">
        <f>RAND()</f>
        <v/>
      </c>
      <c r="N1364">
        <f>IF('d_시나리오'!$J$5='d_시나리오'!$H$5,'d_시나리오'!$I$5,IF(M1364&lt;('d_시나리오'!$I$5-'d_시나리오'!$H$5)/('d_시나리오'!$J$5-'d_시나리오'!$H$5),'d_시나리오'!$H$5+SQRT(M1364*('d_시나리오'!$J$5-'d_시나리오'!$H$5)*('d_시나리오'!$I$5-'d_시나리오'!$H$5)),'d_시나리오'!$J$5-SQRT((1-M1364)*('d_시나리오'!$J$5-'d_시나리오'!$H$5)*('d_시나리오'!$J$5-'d_시나리오'!$I$5))))</f>
        <v/>
      </c>
      <c r="O1364">
        <f>RAND()</f>
        <v/>
      </c>
      <c r="P1364">
        <f>IF('d_시나리오'!$J$6='d_시나리오'!$H$6,'d_시나리오'!$I$6,IF(O1364&lt;('d_시나리오'!$I$6-'d_시나리오'!$H$6)/('d_시나리오'!$J$6-'d_시나리오'!$H$6),'d_시나리오'!$H$6+SQRT(O1364*('d_시나리오'!$J$6-'d_시나리오'!$H$6)*('d_시나리오'!$I$6-'d_시나리오'!$H$6)),'d_시나리오'!$J$6-SQRT((1-O1364)*('d_시나리오'!$J$6-'d_시나리오'!$H$6)*('d_시나리오'!$J$6-'d_시나리오'!$I$6))))</f>
        <v/>
      </c>
      <c r="Q1364">
        <f>INDEX('d_분포'!$B$2:$B$57,RANDBETWEEN(1,56))</f>
        <v/>
      </c>
      <c r="R1364">
        <f>BETAINV(RAND(),5,5)</f>
        <v/>
      </c>
      <c r="S1364">
        <f>'d_고정'!$B$1*'6_기대효과'!$H$7*('d_시나리오'!$I$7/'d_고정'!$B$2)*B1364</f>
        <v/>
      </c>
      <c r="T1364">
        <f>S1364*D1364</f>
        <v/>
      </c>
      <c r="U1364">
        <f>S1364*F1364*H1364</f>
        <v/>
      </c>
      <c r="V1364">
        <f>S1364*F1364*(H1364-1)</f>
        <v/>
      </c>
      <c r="W1364">
        <f>U1364*J1364</f>
        <v/>
      </c>
      <c r="X1364">
        <f>T1364+W1364</f>
        <v/>
      </c>
      <c r="Y1364">
        <f>(T1364*E1364+W1364*L1364)*(1-R1364-'d_고정'!$B$13)</f>
        <v/>
      </c>
      <c r="Z1364">
        <f>(U1364*N1364*Q1364+'d_고정'!$B$3*('6_기대효과'!$H$7/8)*Q1364*'d_고정'!$B$10*P1364*('6_기대효과'!$K$7/'d_고정'!$B$9))*(1-R1364)</f>
        <v/>
      </c>
      <c r="AA1364">
        <f>W1364*L1364*(1-R1364-'d_고정'!$B$13)+U1364*MAX(N1364-'d_고정'!$B$10*P1364*('6_기대효과'!$K$7/'d_고정'!$B$9),0)*Q1364*(1-R1364)</f>
        <v/>
      </c>
      <c r="AB1364">
        <f>Y1364+Z1364</f>
        <v/>
      </c>
      <c r="AC1364">
        <f>Y1364/('d_고정'!$B$5*'6_기대효과'!$H$7/8)/'d_고정'!$B$6</f>
        <v/>
      </c>
      <c r="AD1364">
        <f>Y1364/('d_고정'!$B$8*'6_기대효과'!$H$7/8)</f>
        <v/>
      </c>
    </row>
    <row r="1365">
      <c r="A1365">
        <f>RAND()</f>
        <v/>
      </c>
      <c r="B1365">
        <f>IF('d_시나리오'!$J$2='d_시나리오'!$H$2,'d_시나리오'!$I$2,IF(A1365&lt;('d_시나리오'!$I$2-'d_시나리오'!$H$2)/('d_시나리오'!$J$2-'d_시나리오'!$H$2),'d_시나리오'!$H$2+SQRT(A1365*('d_시나리오'!$J$2-'d_시나리오'!$H$2)*('d_시나리오'!$I$2-'d_시나리오'!$H$2)),'d_시나리오'!$J$2-SQRT((1-A1365)*('d_시나리오'!$J$2-'d_시나리오'!$H$2)*('d_시나리오'!$J$2-'d_시나리오'!$I$2))))</f>
        <v/>
      </c>
      <c r="C1365">
        <f>RAND()</f>
        <v/>
      </c>
      <c r="D1365">
        <f>BETAINV(RAND(),IF(C1365&lt;'d_고정'!$B$26,'d_고정'!$B$23,'d_고정'!$B$16)+1,'d_고정'!$B$17-IF(C1365&lt;'d_고정'!$B$26,'d_고정'!$B$23,'d_고정'!$B$16)+1)*('d_고정'!$B$14+('d_고정'!$B$15-'d_고정'!$B$14)*RAND())</f>
        <v/>
      </c>
      <c r="E1365">
        <f>INDEX('d_분포'!$A$2:$A$28,RANDBETWEEN(1,27))</f>
        <v/>
      </c>
      <c r="F1365">
        <f>INDEX('d_분포'!$C$2:$C$5,RANDBETWEEN(1,4))*(0.9+0.2*RAND())</f>
        <v/>
      </c>
      <c r="G1365">
        <f>RAND()</f>
        <v/>
      </c>
      <c r="H1365">
        <f>(F1365+(1-F1365)*('d_고정'!$B$22*BETAINV(RAND(),IF(G1365&lt;'d_고정'!$B$26,'d_고정'!$B$25,'d_고정'!$B$20)+1,'d_고정'!$B$21-IF(G1365&lt;'d_고정'!$B$26,'d_고정'!$B$25,'d_고정'!$B$20)+1)+(1-'d_고정'!$B$22)*BETAINV(RAND(),IF(G1365&lt;'d_고정'!$B$26,'d_고정'!$B$24,'d_고정'!$B$18)+1,'d_고정'!$B$19-IF(G1365&lt;'d_고정'!$B$26,'d_고정'!$B$24,'d_고정'!$B$18)+1))*('d_고정'!$B$14+('d_고정'!$B$15-'d_고정'!$B$14)*RAND()))/F1365</f>
        <v/>
      </c>
      <c r="I1365">
        <f>RAND()</f>
        <v/>
      </c>
      <c r="J1365">
        <f>IF('d_시나리오'!$J$3='d_시나리오'!$H$3,'d_시나리오'!$I$3,IF(I1365&lt;('d_시나리오'!$I$3-'d_시나리오'!$H$3)/('d_시나리오'!$J$3-'d_시나리오'!$H$3),'d_시나리오'!$H$3+SQRT(I1365*('d_시나리오'!$J$3-'d_시나리오'!$H$3)*('d_시나리오'!$I$3-'d_시나리오'!$H$3)),'d_시나리오'!$J$3-SQRT((1-I1365)*('d_시나리오'!$J$3-'d_시나리오'!$H$3)*('d_시나리오'!$J$3-'d_시나리오'!$I$3))))</f>
        <v/>
      </c>
      <c r="K1365">
        <f>RAND()</f>
        <v/>
      </c>
      <c r="L1365">
        <f>IF('d_시나리오'!$J$4='d_시나리오'!$H$4,'d_시나리오'!$I$4,IF(K1365&lt;('d_시나리오'!$I$4-'d_시나리오'!$H$4)/('d_시나리오'!$J$4-'d_시나리오'!$H$4),'d_시나리오'!$H$4+SQRT(K1365*('d_시나리오'!$J$4-'d_시나리오'!$H$4)*('d_시나리오'!$I$4-'d_시나리오'!$H$4)),'d_시나리오'!$J$4-SQRT((1-K1365)*('d_시나리오'!$J$4-'d_시나리오'!$H$4)*('d_시나리오'!$J$4-'d_시나리오'!$I$4))))</f>
        <v/>
      </c>
      <c r="M1365">
        <f>RAND()</f>
        <v/>
      </c>
      <c r="N1365">
        <f>IF('d_시나리오'!$J$5='d_시나리오'!$H$5,'d_시나리오'!$I$5,IF(M1365&lt;('d_시나리오'!$I$5-'d_시나리오'!$H$5)/('d_시나리오'!$J$5-'d_시나리오'!$H$5),'d_시나리오'!$H$5+SQRT(M1365*('d_시나리오'!$J$5-'d_시나리오'!$H$5)*('d_시나리오'!$I$5-'d_시나리오'!$H$5)),'d_시나리오'!$J$5-SQRT((1-M1365)*('d_시나리오'!$J$5-'d_시나리오'!$H$5)*('d_시나리오'!$J$5-'d_시나리오'!$I$5))))</f>
        <v/>
      </c>
      <c r="O1365">
        <f>RAND()</f>
        <v/>
      </c>
      <c r="P1365">
        <f>IF('d_시나리오'!$J$6='d_시나리오'!$H$6,'d_시나리오'!$I$6,IF(O1365&lt;('d_시나리오'!$I$6-'d_시나리오'!$H$6)/('d_시나리오'!$J$6-'d_시나리오'!$H$6),'d_시나리오'!$H$6+SQRT(O1365*('d_시나리오'!$J$6-'d_시나리오'!$H$6)*('d_시나리오'!$I$6-'d_시나리오'!$H$6)),'d_시나리오'!$J$6-SQRT((1-O1365)*('d_시나리오'!$J$6-'d_시나리오'!$H$6)*('d_시나리오'!$J$6-'d_시나리오'!$I$6))))</f>
        <v/>
      </c>
      <c r="Q1365">
        <f>INDEX('d_분포'!$B$2:$B$57,RANDBETWEEN(1,56))</f>
        <v/>
      </c>
      <c r="R1365">
        <f>BETAINV(RAND(),5,5)</f>
        <v/>
      </c>
      <c r="S1365">
        <f>'d_고정'!$B$1*'6_기대효과'!$H$7*('d_시나리오'!$I$7/'d_고정'!$B$2)*B1365</f>
        <v/>
      </c>
      <c r="T1365">
        <f>S1365*D1365</f>
        <v/>
      </c>
      <c r="U1365">
        <f>S1365*F1365*H1365</f>
        <v/>
      </c>
      <c r="V1365">
        <f>S1365*F1365*(H1365-1)</f>
        <v/>
      </c>
      <c r="W1365">
        <f>U1365*J1365</f>
        <v/>
      </c>
      <c r="X1365">
        <f>T1365+W1365</f>
        <v/>
      </c>
      <c r="Y1365">
        <f>(T1365*E1365+W1365*L1365)*(1-R1365-'d_고정'!$B$13)</f>
        <v/>
      </c>
      <c r="Z1365">
        <f>(U1365*N1365*Q1365+'d_고정'!$B$3*('6_기대효과'!$H$7/8)*Q1365*'d_고정'!$B$10*P1365*('6_기대효과'!$K$7/'d_고정'!$B$9))*(1-R1365)</f>
        <v/>
      </c>
      <c r="AA1365">
        <f>W1365*L1365*(1-R1365-'d_고정'!$B$13)+U1365*MAX(N1365-'d_고정'!$B$10*P1365*('6_기대효과'!$K$7/'d_고정'!$B$9),0)*Q1365*(1-R1365)</f>
        <v/>
      </c>
      <c r="AB1365">
        <f>Y1365+Z1365</f>
        <v/>
      </c>
      <c r="AC1365">
        <f>Y1365/('d_고정'!$B$5*'6_기대효과'!$H$7/8)/'d_고정'!$B$6</f>
        <v/>
      </c>
      <c r="AD1365">
        <f>Y1365/('d_고정'!$B$8*'6_기대효과'!$H$7/8)</f>
        <v/>
      </c>
    </row>
    <row r="1366">
      <c r="A1366">
        <f>RAND()</f>
        <v/>
      </c>
      <c r="B1366">
        <f>IF('d_시나리오'!$J$2='d_시나리오'!$H$2,'d_시나리오'!$I$2,IF(A1366&lt;('d_시나리오'!$I$2-'d_시나리오'!$H$2)/('d_시나리오'!$J$2-'d_시나리오'!$H$2),'d_시나리오'!$H$2+SQRT(A1366*('d_시나리오'!$J$2-'d_시나리오'!$H$2)*('d_시나리오'!$I$2-'d_시나리오'!$H$2)),'d_시나리오'!$J$2-SQRT((1-A1366)*('d_시나리오'!$J$2-'d_시나리오'!$H$2)*('d_시나리오'!$J$2-'d_시나리오'!$I$2))))</f>
        <v/>
      </c>
      <c r="C1366">
        <f>RAND()</f>
        <v/>
      </c>
      <c r="D1366">
        <f>BETAINV(RAND(),IF(C1366&lt;'d_고정'!$B$26,'d_고정'!$B$23,'d_고정'!$B$16)+1,'d_고정'!$B$17-IF(C1366&lt;'d_고정'!$B$26,'d_고정'!$B$23,'d_고정'!$B$16)+1)*('d_고정'!$B$14+('d_고정'!$B$15-'d_고정'!$B$14)*RAND())</f>
        <v/>
      </c>
      <c r="E1366">
        <f>INDEX('d_분포'!$A$2:$A$28,RANDBETWEEN(1,27))</f>
        <v/>
      </c>
      <c r="F1366">
        <f>INDEX('d_분포'!$C$2:$C$5,RANDBETWEEN(1,4))*(0.9+0.2*RAND())</f>
        <v/>
      </c>
      <c r="G1366">
        <f>RAND()</f>
        <v/>
      </c>
      <c r="H1366">
        <f>(F1366+(1-F1366)*('d_고정'!$B$22*BETAINV(RAND(),IF(G1366&lt;'d_고정'!$B$26,'d_고정'!$B$25,'d_고정'!$B$20)+1,'d_고정'!$B$21-IF(G1366&lt;'d_고정'!$B$26,'d_고정'!$B$25,'d_고정'!$B$20)+1)+(1-'d_고정'!$B$22)*BETAINV(RAND(),IF(G1366&lt;'d_고정'!$B$26,'d_고정'!$B$24,'d_고정'!$B$18)+1,'d_고정'!$B$19-IF(G1366&lt;'d_고정'!$B$26,'d_고정'!$B$24,'d_고정'!$B$18)+1))*('d_고정'!$B$14+('d_고정'!$B$15-'d_고정'!$B$14)*RAND()))/F1366</f>
        <v/>
      </c>
      <c r="I1366">
        <f>RAND()</f>
        <v/>
      </c>
      <c r="J1366">
        <f>IF('d_시나리오'!$J$3='d_시나리오'!$H$3,'d_시나리오'!$I$3,IF(I1366&lt;('d_시나리오'!$I$3-'d_시나리오'!$H$3)/('d_시나리오'!$J$3-'d_시나리오'!$H$3),'d_시나리오'!$H$3+SQRT(I1366*('d_시나리오'!$J$3-'d_시나리오'!$H$3)*('d_시나리오'!$I$3-'d_시나리오'!$H$3)),'d_시나리오'!$J$3-SQRT((1-I1366)*('d_시나리오'!$J$3-'d_시나리오'!$H$3)*('d_시나리오'!$J$3-'d_시나리오'!$I$3))))</f>
        <v/>
      </c>
      <c r="K1366">
        <f>RAND()</f>
        <v/>
      </c>
      <c r="L1366">
        <f>IF('d_시나리오'!$J$4='d_시나리오'!$H$4,'d_시나리오'!$I$4,IF(K1366&lt;('d_시나리오'!$I$4-'d_시나리오'!$H$4)/('d_시나리오'!$J$4-'d_시나리오'!$H$4),'d_시나리오'!$H$4+SQRT(K1366*('d_시나리오'!$J$4-'d_시나리오'!$H$4)*('d_시나리오'!$I$4-'d_시나리오'!$H$4)),'d_시나리오'!$J$4-SQRT((1-K1366)*('d_시나리오'!$J$4-'d_시나리오'!$H$4)*('d_시나리오'!$J$4-'d_시나리오'!$I$4))))</f>
        <v/>
      </c>
      <c r="M1366">
        <f>RAND()</f>
        <v/>
      </c>
      <c r="N1366">
        <f>IF('d_시나리오'!$J$5='d_시나리오'!$H$5,'d_시나리오'!$I$5,IF(M1366&lt;('d_시나리오'!$I$5-'d_시나리오'!$H$5)/('d_시나리오'!$J$5-'d_시나리오'!$H$5),'d_시나리오'!$H$5+SQRT(M1366*('d_시나리오'!$J$5-'d_시나리오'!$H$5)*('d_시나리오'!$I$5-'d_시나리오'!$H$5)),'d_시나리오'!$J$5-SQRT((1-M1366)*('d_시나리오'!$J$5-'d_시나리오'!$H$5)*('d_시나리오'!$J$5-'d_시나리오'!$I$5))))</f>
        <v/>
      </c>
      <c r="O1366">
        <f>RAND()</f>
        <v/>
      </c>
      <c r="P1366">
        <f>IF('d_시나리오'!$J$6='d_시나리오'!$H$6,'d_시나리오'!$I$6,IF(O1366&lt;('d_시나리오'!$I$6-'d_시나리오'!$H$6)/('d_시나리오'!$J$6-'d_시나리오'!$H$6),'d_시나리오'!$H$6+SQRT(O1366*('d_시나리오'!$J$6-'d_시나리오'!$H$6)*('d_시나리오'!$I$6-'d_시나리오'!$H$6)),'d_시나리오'!$J$6-SQRT((1-O1366)*('d_시나리오'!$J$6-'d_시나리오'!$H$6)*('d_시나리오'!$J$6-'d_시나리오'!$I$6))))</f>
        <v/>
      </c>
      <c r="Q1366">
        <f>INDEX('d_분포'!$B$2:$B$57,RANDBETWEEN(1,56))</f>
        <v/>
      </c>
      <c r="R1366">
        <f>BETAINV(RAND(),5,5)</f>
        <v/>
      </c>
      <c r="S1366">
        <f>'d_고정'!$B$1*'6_기대효과'!$H$7*('d_시나리오'!$I$7/'d_고정'!$B$2)*B1366</f>
        <v/>
      </c>
      <c r="T1366">
        <f>S1366*D1366</f>
        <v/>
      </c>
      <c r="U1366">
        <f>S1366*F1366*H1366</f>
        <v/>
      </c>
      <c r="V1366">
        <f>S1366*F1366*(H1366-1)</f>
        <v/>
      </c>
      <c r="W1366">
        <f>U1366*J1366</f>
        <v/>
      </c>
      <c r="X1366">
        <f>T1366+W1366</f>
        <v/>
      </c>
      <c r="Y1366">
        <f>(T1366*E1366+W1366*L1366)*(1-R1366-'d_고정'!$B$13)</f>
        <v/>
      </c>
      <c r="Z1366">
        <f>(U1366*N1366*Q1366+'d_고정'!$B$3*('6_기대효과'!$H$7/8)*Q1366*'d_고정'!$B$10*P1366*('6_기대효과'!$K$7/'d_고정'!$B$9))*(1-R1366)</f>
        <v/>
      </c>
      <c r="AA1366">
        <f>W1366*L1366*(1-R1366-'d_고정'!$B$13)+U1366*MAX(N1366-'d_고정'!$B$10*P1366*('6_기대효과'!$K$7/'d_고정'!$B$9),0)*Q1366*(1-R1366)</f>
        <v/>
      </c>
      <c r="AB1366">
        <f>Y1366+Z1366</f>
        <v/>
      </c>
      <c r="AC1366">
        <f>Y1366/('d_고정'!$B$5*'6_기대효과'!$H$7/8)/'d_고정'!$B$6</f>
        <v/>
      </c>
      <c r="AD1366">
        <f>Y1366/('d_고정'!$B$8*'6_기대효과'!$H$7/8)</f>
        <v/>
      </c>
    </row>
    <row r="1367">
      <c r="A1367">
        <f>RAND()</f>
        <v/>
      </c>
      <c r="B1367">
        <f>IF('d_시나리오'!$J$2='d_시나리오'!$H$2,'d_시나리오'!$I$2,IF(A1367&lt;('d_시나리오'!$I$2-'d_시나리오'!$H$2)/('d_시나리오'!$J$2-'d_시나리오'!$H$2),'d_시나리오'!$H$2+SQRT(A1367*('d_시나리오'!$J$2-'d_시나리오'!$H$2)*('d_시나리오'!$I$2-'d_시나리오'!$H$2)),'d_시나리오'!$J$2-SQRT((1-A1367)*('d_시나리오'!$J$2-'d_시나리오'!$H$2)*('d_시나리오'!$J$2-'d_시나리오'!$I$2))))</f>
        <v/>
      </c>
      <c r="C1367">
        <f>RAND()</f>
        <v/>
      </c>
      <c r="D1367">
        <f>BETAINV(RAND(),IF(C1367&lt;'d_고정'!$B$26,'d_고정'!$B$23,'d_고정'!$B$16)+1,'d_고정'!$B$17-IF(C1367&lt;'d_고정'!$B$26,'d_고정'!$B$23,'d_고정'!$B$16)+1)*('d_고정'!$B$14+('d_고정'!$B$15-'d_고정'!$B$14)*RAND())</f>
        <v/>
      </c>
      <c r="E1367">
        <f>INDEX('d_분포'!$A$2:$A$28,RANDBETWEEN(1,27))</f>
        <v/>
      </c>
      <c r="F1367">
        <f>INDEX('d_분포'!$C$2:$C$5,RANDBETWEEN(1,4))*(0.9+0.2*RAND())</f>
        <v/>
      </c>
      <c r="G1367">
        <f>RAND()</f>
        <v/>
      </c>
      <c r="H1367">
        <f>(F1367+(1-F1367)*('d_고정'!$B$22*BETAINV(RAND(),IF(G1367&lt;'d_고정'!$B$26,'d_고정'!$B$25,'d_고정'!$B$20)+1,'d_고정'!$B$21-IF(G1367&lt;'d_고정'!$B$26,'d_고정'!$B$25,'d_고정'!$B$20)+1)+(1-'d_고정'!$B$22)*BETAINV(RAND(),IF(G1367&lt;'d_고정'!$B$26,'d_고정'!$B$24,'d_고정'!$B$18)+1,'d_고정'!$B$19-IF(G1367&lt;'d_고정'!$B$26,'d_고정'!$B$24,'d_고정'!$B$18)+1))*('d_고정'!$B$14+('d_고정'!$B$15-'d_고정'!$B$14)*RAND()))/F1367</f>
        <v/>
      </c>
      <c r="I1367">
        <f>RAND()</f>
        <v/>
      </c>
      <c r="J1367">
        <f>IF('d_시나리오'!$J$3='d_시나리오'!$H$3,'d_시나리오'!$I$3,IF(I1367&lt;('d_시나리오'!$I$3-'d_시나리오'!$H$3)/('d_시나리오'!$J$3-'d_시나리오'!$H$3),'d_시나리오'!$H$3+SQRT(I1367*('d_시나리오'!$J$3-'d_시나리오'!$H$3)*('d_시나리오'!$I$3-'d_시나리오'!$H$3)),'d_시나리오'!$J$3-SQRT((1-I1367)*('d_시나리오'!$J$3-'d_시나리오'!$H$3)*('d_시나리오'!$J$3-'d_시나리오'!$I$3))))</f>
        <v/>
      </c>
      <c r="K1367">
        <f>RAND()</f>
        <v/>
      </c>
      <c r="L1367">
        <f>IF('d_시나리오'!$J$4='d_시나리오'!$H$4,'d_시나리오'!$I$4,IF(K1367&lt;('d_시나리오'!$I$4-'d_시나리오'!$H$4)/('d_시나리오'!$J$4-'d_시나리오'!$H$4),'d_시나리오'!$H$4+SQRT(K1367*('d_시나리오'!$J$4-'d_시나리오'!$H$4)*('d_시나리오'!$I$4-'d_시나리오'!$H$4)),'d_시나리오'!$J$4-SQRT((1-K1367)*('d_시나리오'!$J$4-'d_시나리오'!$H$4)*('d_시나리오'!$J$4-'d_시나리오'!$I$4))))</f>
        <v/>
      </c>
      <c r="M1367">
        <f>RAND()</f>
        <v/>
      </c>
      <c r="N1367">
        <f>IF('d_시나리오'!$J$5='d_시나리오'!$H$5,'d_시나리오'!$I$5,IF(M1367&lt;('d_시나리오'!$I$5-'d_시나리오'!$H$5)/('d_시나리오'!$J$5-'d_시나리오'!$H$5),'d_시나리오'!$H$5+SQRT(M1367*('d_시나리오'!$J$5-'d_시나리오'!$H$5)*('d_시나리오'!$I$5-'d_시나리오'!$H$5)),'d_시나리오'!$J$5-SQRT((1-M1367)*('d_시나리오'!$J$5-'d_시나리오'!$H$5)*('d_시나리오'!$J$5-'d_시나리오'!$I$5))))</f>
        <v/>
      </c>
      <c r="O1367">
        <f>RAND()</f>
        <v/>
      </c>
      <c r="P1367">
        <f>IF('d_시나리오'!$J$6='d_시나리오'!$H$6,'d_시나리오'!$I$6,IF(O1367&lt;('d_시나리오'!$I$6-'d_시나리오'!$H$6)/('d_시나리오'!$J$6-'d_시나리오'!$H$6),'d_시나리오'!$H$6+SQRT(O1367*('d_시나리오'!$J$6-'d_시나리오'!$H$6)*('d_시나리오'!$I$6-'d_시나리오'!$H$6)),'d_시나리오'!$J$6-SQRT((1-O1367)*('d_시나리오'!$J$6-'d_시나리오'!$H$6)*('d_시나리오'!$J$6-'d_시나리오'!$I$6))))</f>
        <v/>
      </c>
      <c r="Q1367">
        <f>INDEX('d_분포'!$B$2:$B$57,RANDBETWEEN(1,56))</f>
        <v/>
      </c>
      <c r="R1367">
        <f>BETAINV(RAND(),5,5)</f>
        <v/>
      </c>
      <c r="S1367">
        <f>'d_고정'!$B$1*'6_기대효과'!$H$7*('d_시나리오'!$I$7/'d_고정'!$B$2)*B1367</f>
        <v/>
      </c>
      <c r="T1367">
        <f>S1367*D1367</f>
        <v/>
      </c>
      <c r="U1367">
        <f>S1367*F1367*H1367</f>
        <v/>
      </c>
      <c r="V1367">
        <f>S1367*F1367*(H1367-1)</f>
        <v/>
      </c>
      <c r="W1367">
        <f>U1367*J1367</f>
        <v/>
      </c>
      <c r="X1367">
        <f>T1367+W1367</f>
        <v/>
      </c>
      <c r="Y1367">
        <f>(T1367*E1367+W1367*L1367)*(1-R1367-'d_고정'!$B$13)</f>
        <v/>
      </c>
      <c r="Z1367">
        <f>(U1367*N1367*Q1367+'d_고정'!$B$3*('6_기대효과'!$H$7/8)*Q1367*'d_고정'!$B$10*P1367*('6_기대효과'!$K$7/'d_고정'!$B$9))*(1-R1367)</f>
        <v/>
      </c>
      <c r="AA1367">
        <f>W1367*L1367*(1-R1367-'d_고정'!$B$13)+U1367*MAX(N1367-'d_고정'!$B$10*P1367*('6_기대효과'!$K$7/'d_고정'!$B$9),0)*Q1367*(1-R1367)</f>
        <v/>
      </c>
      <c r="AB1367">
        <f>Y1367+Z1367</f>
        <v/>
      </c>
      <c r="AC1367">
        <f>Y1367/('d_고정'!$B$5*'6_기대효과'!$H$7/8)/'d_고정'!$B$6</f>
        <v/>
      </c>
      <c r="AD1367">
        <f>Y1367/('d_고정'!$B$8*'6_기대효과'!$H$7/8)</f>
        <v/>
      </c>
    </row>
    <row r="1368">
      <c r="A1368">
        <f>RAND()</f>
        <v/>
      </c>
      <c r="B1368">
        <f>IF('d_시나리오'!$J$2='d_시나리오'!$H$2,'d_시나리오'!$I$2,IF(A1368&lt;('d_시나리오'!$I$2-'d_시나리오'!$H$2)/('d_시나리오'!$J$2-'d_시나리오'!$H$2),'d_시나리오'!$H$2+SQRT(A1368*('d_시나리오'!$J$2-'d_시나리오'!$H$2)*('d_시나리오'!$I$2-'d_시나리오'!$H$2)),'d_시나리오'!$J$2-SQRT((1-A1368)*('d_시나리오'!$J$2-'d_시나리오'!$H$2)*('d_시나리오'!$J$2-'d_시나리오'!$I$2))))</f>
        <v/>
      </c>
      <c r="C1368">
        <f>RAND()</f>
        <v/>
      </c>
      <c r="D1368">
        <f>BETAINV(RAND(),IF(C1368&lt;'d_고정'!$B$26,'d_고정'!$B$23,'d_고정'!$B$16)+1,'d_고정'!$B$17-IF(C1368&lt;'d_고정'!$B$26,'d_고정'!$B$23,'d_고정'!$B$16)+1)*('d_고정'!$B$14+('d_고정'!$B$15-'d_고정'!$B$14)*RAND())</f>
        <v/>
      </c>
      <c r="E1368">
        <f>INDEX('d_분포'!$A$2:$A$28,RANDBETWEEN(1,27))</f>
        <v/>
      </c>
      <c r="F1368">
        <f>INDEX('d_분포'!$C$2:$C$5,RANDBETWEEN(1,4))*(0.9+0.2*RAND())</f>
        <v/>
      </c>
      <c r="G1368">
        <f>RAND()</f>
        <v/>
      </c>
      <c r="H1368">
        <f>(F1368+(1-F1368)*('d_고정'!$B$22*BETAINV(RAND(),IF(G1368&lt;'d_고정'!$B$26,'d_고정'!$B$25,'d_고정'!$B$20)+1,'d_고정'!$B$21-IF(G1368&lt;'d_고정'!$B$26,'d_고정'!$B$25,'d_고정'!$B$20)+1)+(1-'d_고정'!$B$22)*BETAINV(RAND(),IF(G1368&lt;'d_고정'!$B$26,'d_고정'!$B$24,'d_고정'!$B$18)+1,'d_고정'!$B$19-IF(G1368&lt;'d_고정'!$B$26,'d_고정'!$B$24,'d_고정'!$B$18)+1))*('d_고정'!$B$14+('d_고정'!$B$15-'d_고정'!$B$14)*RAND()))/F1368</f>
        <v/>
      </c>
      <c r="I1368">
        <f>RAND()</f>
        <v/>
      </c>
      <c r="J1368">
        <f>IF('d_시나리오'!$J$3='d_시나리오'!$H$3,'d_시나리오'!$I$3,IF(I1368&lt;('d_시나리오'!$I$3-'d_시나리오'!$H$3)/('d_시나리오'!$J$3-'d_시나리오'!$H$3),'d_시나리오'!$H$3+SQRT(I1368*('d_시나리오'!$J$3-'d_시나리오'!$H$3)*('d_시나리오'!$I$3-'d_시나리오'!$H$3)),'d_시나리오'!$J$3-SQRT((1-I1368)*('d_시나리오'!$J$3-'d_시나리오'!$H$3)*('d_시나리오'!$J$3-'d_시나리오'!$I$3))))</f>
        <v/>
      </c>
      <c r="K1368">
        <f>RAND()</f>
        <v/>
      </c>
      <c r="L1368">
        <f>IF('d_시나리오'!$J$4='d_시나리오'!$H$4,'d_시나리오'!$I$4,IF(K1368&lt;('d_시나리오'!$I$4-'d_시나리오'!$H$4)/('d_시나리오'!$J$4-'d_시나리오'!$H$4),'d_시나리오'!$H$4+SQRT(K1368*('d_시나리오'!$J$4-'d_시나리오'!$H$4)*('d_시나리오'!$I$4-'d_시나리오'!$H$4)),'d_시나리오'!$J$4-SQRT((1-K1368)*('d_시나리오'!$J$4-'d_시나리오'!$H$4)*('d_시나리오'!$J$4-'d_시나리오'!$I$4))))</f>
        <v/>
      </c>
      <c r="M1368">
        <f>RAND()</f>
        <v/>
      </c>
      <c r="N1368">
        <f>IF('d_시나리오'!$J$5='d_시나리오'!$H$5,'d_시나리오'!$I$5,IF(M1368&lt;('d_시나리오'!$I$5-'d_시나리오'!$H$5)/('d_시나리오'!$J$5-'d_시나리오'!$H$5),'d_시나리오'!$H$5+SQRT(M1368*('d_시나리오'!$J$5-'d_시나리오'!$H$5)*('d_시나리오'!$I$5-'d_시나리오'!$H$5)),'d_시나리오'!$J$5-SQRT((1-M1368)*('d_시나리오'!$J$5-'d_시나리오'!$H$5)*('d_시나리오'!$J$5-'d_시나리오'!$I$5))))</f>
        <v/>
      </c>
      <c r="O1368">
        <f>RAND()</f>
        <v/>
      </c>
      <c r="P1368">
        <f>IF('d_시나리오'!$J$6='d_시나리오'!$H$6,'d_시나리오'!$I$6,IF(O1368&lt;('d_시나리오'!$I$6-'d_시나리오'!$H$6)/('d_시나리오'!$J$6-'d_시나리오'!$H$6),'d_시나리오'!$H$6+SQRT(O1368*('d_시나리오'!$J$6-'d_시나리오'!$H$6)*('d_시나리오'!$I$6-'d_시나리오'!$H$6)),'d_시나리오'!$J$6-SQRT((1-O1368)*('d_시나리오'!$J$6-'d_시나리오'!$H$6)*('d_시나리오'!$J$6-'d_시나리오'!$I$6))))</f>
        <v/>
      </c>
      <c r="Q1368">
        <f>INDEX('d_분포'!$B$2:$B$57,RANDBETWEEN(1,56))</f>
        <v/>
      </c>
      <c r="R1368">
        <f>BETAINV(RAND(),5,5)</f>
        <v/>
      </c>
      <c r="S1368">
        <f>'d_고정'!$B$1*'6_기대효과'!$H$7*('d_시나리오'!$I$7/'d_고정'!$B$2)*B1368</f>
        <v/>
      </c>
      <c r="T1368">
        <f>S1368*D1368</f>
        <v/>
      </c>
      <c r="U1368">
        <f>S1368*F1368*H1368</f>
        <v/>
      </c>
      <c r="V1368">
        <f>S1368*F1368*(H1368-1)</f>
        <v/>
      </c>
      <c r="W1368">
        <f>U1368*J1368</f>
        <v/>
      </c>
      <c r="X1368">
        <f>T1368+W1368</f>
        <v/>
      </c>
      <c r="Y1368">
        <f>(T1368*E1368+W1368*L1368)*(1-R1368-'d_고정'!$B$13)</f>
        <v/>
      </c>
      <c r="Z1368">
        <f>(U1368*N1368*Q1368+'d_고정'!$B$3*('6_기대효과'!$H$7/8)*Q1368*'d_고정'!$B$10*P1368*('6_기대효과'!$K$7/'d_고정'!$B$9))*(1-R1368)</f>
        <v/>
      </c>
      <c r="AA1368">
        <f>W1368*L1368*(1-R1368-'d_고정'!$B$13)+U1368*MAX(N1368-'d_고정'!$B$10*P1368*('6_기대효과'!$K$7/'d_고정'!$B$9),0)*Q1368*(1-R1368)</f>
        <v/>
      </c>
      <c r="AB1368">
        <f>Y1368+Z1368</f>
        <v/>
      </c>
      <c r="AC1368">
        <f>Y1368/('d_고정'!$B$5*'6_기대효과'!$H$7/8)/'d_고정'!$B$6</f>
        <v/>
      </c>
      <c r="AD1368">
        <f>Y1368/('d_고정'!$B$8*'6_기대효과'!$H$7/8)</f>
        <v/>
      </c>
    </row>
    <row r="1369">
      <c r="A1369">
        <f>RAND()</f>
        <v/>
      </c>
      <c r="B1369">
        <f>IF('d_시나리오'!$J$2='d_시나리오'!$H$2,'d_시나리오'!$I$2,IF(A1369&lt;('d_시나리오'!$I$2-'d_시나리오'!$H$2)/('d_시나리오'!$J$2-'d_시나리오'!$H$2),'d_시나리오'!$H$2+SQRT(A1369*('d_시나리오'!$J$2-'d_시나리오'!$H$2)*('d_시나리오'!$I$2-'d_시나리오'!$H$2)),'d_시나리오'!$J$2-SQRT((1-A1369)*('d_시나리오'!$J$2-'d_시나리오'!$H$2)*('d_시나리오'!$J$2-'d_시나리오'!$I$2))))</f>
        <v/>
      </c>
      <c r="C1369">
        <f>RAND()</f>
        <v/>
      </c>
      <c r="D1369">
        <f>BETAINV(RAND(),IF(C1369&lt;'d_고정'!$B$26,'d_고정'!$B$23,'d_고정'!$B$16)+1,'d_고정'!$B$17-IF(C1369&lt;'d_고정'!$B$26,'d_고정'!$B$23,'d_고정'!$B$16)+1)*('d_고정'!$B$14+('d_고정'!$B$15-'d_고정'!$B$14)*RAND())</f>
        <v/>
      </c>
      <c r="E1369">
        <f>INDEX('d_분포'!$A$2:$A$28,RANDBETWEEN(1,27))</f>
        <v/>
      </c>
      <c r="F1369">
        <f>INDEX('d_분포'!$C$2:$C$5,RANDBETWEEN(1,4))*(0.9+0.2*RAND())</f>
        <v/>
      </c>
      <c r="G1369">
        <f>RAND()</f>
        <v/>
      </c>
      <c r="H1369">
        <f>(F1369+(1-F1369)*('d_고정'!$B$22*BETAINV(RAND(),IF(G1369&lt;'d_고정'!$B$26,'d_고정'!$B$25,'d_고정'!$B$20)+1,'d_고정'!$B$21-IF(G1369&lt;'d_고정'!$B$26,'d_고정'!$B$25,'d_고정'!$B$20)+1)+(1-'d_고정'!$B$22)*BETAINV(RAND(),IF(G1369&lt;'d_고정'!$B$26,'d_고정'!$B$24,'d_고정'!$B$18)+1,'d_고정'!$B$19-IF(G1369&lt;'d_고정'!$B$26,'d_고정'!$B$24,'d_고정'!$B$18)+1))*('d_고정'!$B$14+('d_고정'!$B$15-'d_고정'!$B$14)*RAND()))/F1369</f>
        <v/>
      </c>
      <c r="I1369">
        <f>RAND()</f>
        <v/>
      </c>
      <c r="J1369">
        <f>IF('d_시나리오'!$J$3='d_시나리오'!$H$3,'d_시나리오'!$I$3,IF(I1369&lt;('d_시나리오'!$I$3-'d_시나리오'!$H$3)/('d_시나리오'!$J$3-'d_시나리오'!$H$3),'d_시나리오'!$H$3+SQRT(I1369*('d_시나리오'!$J$3-'d_시나리오'!$H$3)*('d_시나리오'!$I$3-'d_시나리오'!$H$3)),'d_시나리오'!$J$3-SQRT((1-I1369)*('d_시나리오'!$J$3-'d_시나리오'!$H$3)*('d_시나리오'!$J$3-'d_시나리오'!$I$3))))</f>
        <v/>
      </c>
      <c r="K1369">
        <f>RAND()</f>
        <v/>
      </c>
      <c r="L1369">
        <f>IF('d_시나리오'!$J$4='d_시나리오'!$H$4,'d_시나리오'!$I$4,IF(K1369&lt;('d_시나리오'!$I$4-'d_시나리오'!$H$4)/('d_시나리오'!$J$4-'d_시나리오'!$H$4),'d_시나리오'!$H$4+SQRT(K1369*('d_시나리오'!$J$4-'d_시나리오'!$H$4)*('d_시나리오'!$I$4-'d_시나리오'!$H$4)),'d_시나리오'!$J$4-SQRT((1-K1369)*('d_시나리오'!$J$4-'d_시나리오'!$H$4)*('d_시나리오'!$J$4-'d_시나리오'!$I$4))))</f>
        <v/>
      </c>
      <c r="M1369">
        <f>RAND()</f>
        <v/>
      </c>
      <c r="N1369">
        <f>IF('d_시나리오'!$J$5='d_시나리오'!$H$5,'d_시나리오'!$I$5,IF(M1369&lt;('d_시나리오'!$I$5-'d_시나리오'!$H$5)/('d_시나리오'!$J$5-'d_시나리오'!$H$5),'d_시나리오'!$H$5+SQRT(M1369*('d_시나리오'!$J$5-'d_시나리오'!$H$5)*('d_시나리오'!$I$5-'d_시나리오'!$H$5)),'d_시나리오'!$J$5-SQRT((1-M1369)*('d_시나리오'!$J$5-'d_시나리오'!$H$5)*('d_시나리오'!$J$5-'d_시나리오'!$I$5))))</f>
        <v/>
      </c>
      <c r="O1369">
        <f>RAND()</f>
        <v/>
      </c>
      <c r="P1369">
        <f>IF('d_시나리오'!$J$6='d_시나리오'!$H$6,'d_시나리오'!$I$6,IF(O1369&lt;('d_시나리오'!$I$6-'d_시나리오'!$H$6)/('d_시나리오'!$J$6-'d_시나리오'!$H$6),'d_시나리오'!$H$6+SQRT(O1369*('d_시나리오'!$J$6-'d_시나리오'!$H$6)*('d_시나리오'!$I$6-'d_시나리오'!$H$6)),'d_시나리오'!$J$6-SQRT((1-O1369)*('d_시나리오'!$J$6-'d_시나리오'!$H$6)*('d_시나리오'!$J$6-'d_시나리오'!$I$6))))</f>
        <v/>
      </c>
      <c r="Q1369">
        <f>INDEX('d_분포'!$B$2:$B$57,RANDBETWEEN(1,56))</f>
        <v/>
      </c>
      <c r="R1369">
        <f>BETAINV(RAND(),5,5)</f>
        <v/>
      </c>
      <c r="S1369">
        <f>'d_고정'!$B$1*'6_기대효과'!$H$7*('d_시나리오'!$I$7/'d_고정'!$B$2)*B1369</f>
        <v/>
      </c>
      <c r="T1369">
        <f>S1369*D1369</f>
        <v/>
      </c>
      <c r="U1369">
        <f>S1369*F1369*H1369</f>
        <v/>
      </c>
      <c r="V1369">
        <f>S1369*F1369*(H1369-1)</f>
        <v/>
      </c>
      <c r="W1369">
        <f>U1369*J1369</f>
        <v/>
      </c>
      <c r="X1369">
        <f>T1369+W1369</f>
        <v/>
      </c>
      <c r="Y1369">
        <f>(T1369*E1369+W1369*L1369)*(1-R1369-'d_고정'!$B$13)</f>
        <v/>
      </c>
      <c r="Z1369">
        <f>(U1369*N1369*Q1369+'d_고정'!$B$3*('6_기대효과'!$H$7/8)*Q1369*'d_고정'!$B$10*P1369*('6_기대효과'!$K$7/'d_고정'!$B$9))*(1-R1369)</f>
        <v/>
      </c>
      <c r="AA1369">
        <f>W1369*L1369*(1-R1369-'d_고정'!$B$13)+U1369*MAX(N1369-'d_고정'!$B$10*P1369*('6_기대효과'!$K$7/'d_고정'!$B$9),0)*Q1369*(1-R1369)</f>
        <v/>
      </c>
      <c r="AB1369">
        <f>Y1369+Z1369</f>
        <v/>
      </c>
      <c r="AC1369">
        <f>Y1369/('d_고정'!$B$5*'6_기대효과'!$H$7/8)/'d_고정'!$B$6</f>
        <v/>
      </c>
      <c r="AD1369">
        <f>Y1369/('d_고정'!$B$8*'6_기대효과'!$H$7/8)</f>
        <v/>
      </c>
    </row>
    <row r="1370">
      <c r="A1370">
        <f>RAND()</f>
        <v/>
      </c>
      <c r="B1370">
        <f>IF('d_시나리오'!$J$2='d_시나리오'!$H$2,'d_시나리오'!$I$2,IF(A1370&lt;('d_시나리오'!$I$2-'d_시나리오'!$H$2)/('d_시나리오'!$J$2-'d_시나리오'!$H$2),'d_시나리오'!$H$2+SQRT(A1370*('d_시나리오'!$J$2-'d_시나리오'!$H$2)*('d_시나리오'!$I$2-'d_시나리오'!$H$2)),'d_시나리오'!$J$2-SQRT((1-A1370)*('d_시나리오'!$J$2-'d_시나리오'!$H$2)*('d_시나리오'!$J$2-'d_시나리오'!$I$2))))</f>
        <v/>
      </c>
      <c r="C1370">
        <f>RAND()</f>
        <v/>
      </c>
      <c r="D1370">
        <f>BETAINV(RAND(),IF(C1370&lt;'d_고정'!$B$26,'d_고정'!$B$23,'d_고정'!$B$16)+1,'d_고정'!$B$17-IF(C1370&lt;'d_고정'!$B$26,'d_고정'!$B$23,'d_고정'!$B$16)+1)*('d_고정'!$B$14+('d_고정'!$B$15-'d_고정'!$B$14)*RAND())</f>
        <v/>
      </c>
      <c r="E1370">
        <f>INDEX('d_분포'!$A$2:$A$28,RANDBETWEEN(1,27))</f>
        <v/>
      </c>
      <c r="F1370">
        <f>INDEX('d_분포'!$C$2:$C$5,RANDBETWEEN(1,4))*(0.9+0.2*RAND())</f>
        <v/>
      </c>
      <c r="G1370">
        <f>RAND()</f>
        <v/>
      </c>
      <c r="H1370">
        <f>(F1370+(1-F1370)*('d_고정'!$B$22*BETAINV(RAND(),IF(G1370&lt;'d_고정'!$B$26,'d_고정'!$B$25,'d_고정'!$B$20)+1,'d_고정'!$B$21-IF(G1370&lt;'d_고정'!$B$26,'d_고정'!$B$25,'d_고정'!$B$20)+1)+(1-'d_고정'!$B$22)*BETAINV(RAND(),IF(G1370&lt;'d_고정'!$B$26,'d_고정'!$B$24,'d_고정'!$B$18)+1,'d_고정'!$B$19-IF(G1370&lt;'d_고정'!$B$26,'d_고정'!$B$24,'d_고정'!$B$18)+1))*('d_고정'!$B$14+('d_고정'!$B$15-'d_고정'!$B$14)*RAND()))/F1370</f>
        <v/>
      </c>
      <c r="I1370">
        <f>RAND()</f>
        <v/>
      </c>
      <c r="J1370">
        <f>IF('d_시나리오'!$J$3='d_시나리오'!$H$3,'d_시나리오'!$I$3,IF(I1370&lt;('d_시나리오'!$I$3-'d_시나리오'!$H$3)/('d_시나리오'!$J$3-'d_시나리오'!$H$3),'d_시나리오'!$H$3+SQRT(I1370*('d_시나리오'!$J$3-'d_시나리오'!$H$3)*('d_시나리오'!$I$3-'d_시나리오'!$H$3)),'d_시나리오'!$J$3-SQRT((1-I1370)*('d_시나리오'!$J$3-'d_시나리오'!$H$3)*('d_시나리오'!$J$3-'d_시나리오'!$I$3))))</f>
        <v/>
      </c>
      <c r="K1370">
        <f>RAND()</f>
        <v/>
      </c>
      <c r="L1370">
        <f>IF('d_시나리오'!$J$4='d_시나리오'!$H$4,'d_시나리오'!$I$4,IF(K1370&lt;('d_시나리오'!$I$4-'d_시나리오'!$H$4)/('d_시나리오'!$J$4-'d_시나리오'!$H$4),'d_시나리오'!$H$4+SQRT(K1370*('d_시나리오'!$J$4-'d_시나리오'!$H$4)*('d_시나리오'!$I$4-'d_시나리오'!$H$4)),'d_시나리오'!$J$4-SQRT((1-K1370)*('d_시나리오'!$J$4-'d_시나리오'!$H$4)*('d_시나리오'!$J$4-'d_시나리오'!$I$4))))</f>
        <v/>
      </c>
      <c r="M1370">
        <f>RAND()</f>
        <v/>
      </c>
      <c r="N1370">
        <f>IF('d_시나리오'!$J$5='d_시나리오'!$H$5,'d_시나리오'!$I$5,IF(M1370&lt;('d_시나리오'!$I$5-'d_시나리오'!$H$5)/('d_시나리오'!$J$5-'d_시나리오'!$H$5),'d_시나리오'!$H$5+SQRT(M1370*('d_시나리오'!$J$5-'d_시나리오'!$H$5)*('d_시나리오'!$I$5-'d_시나리오'!$H$5)),'d_시나리오'!$J$5-SQRT((1-M1370)*('d_시나리오'!$J$5-'d_시나리오'!$H$5)*('d_시나리오'!$J$5-'d_시나리오'!$I$5))))</f>
        <v/>
      </c>
      <c r="O1370">
        <f>RAND()</f>
        <v/>
      </c>
      <c r="P1370">
        <f>IF('d_시나리오'!$J$6='d_시나리오'!$H$6,'d_시나리오'!$I$6,IF(O1370&lt;('d_시나리오'!$I$6-'d_시나리오'!$H$6)/('d_시나리오'!$J$6-'d_시나리오'!$H$6),'d_시나리오'!$H$6+SQRT(O1370*('d_시나리오'!$J$6-'d_시나리오'!$H$6)*('d_시나리오'!$I$6-'d_시나리오'!$H$6)),'d_시나리오'!$J$6-SQRT((1-O1370)*('d_시나리오'!$J$6-'d_시나리오'!$H$6)*('d_시나리오'!$J$6-'d_시나리오'!$I$6))))</f>
        <v/>
      </c>
      <c r="Q1370">
        <f>INDEX('d_분포'!$B$2:$B$57,RANDBETWEEN(1,56))</f>
        <v/>
      </c>
      <c r="R1370">
        <f>BETAINV(RAND(),5,5)</f>
        <v/>
      </c>
      <c r="S1370">
        <f>'d_고정'!$B$1*'6_기대효과'!$H$7*('d_시나리오'!$I$7/'d_고정'!$B$2)*B1370</f>
        <v/>
      </c>
      <c r="T1370">
        <f>S1370*D1370</f>
        <v/>
      </c>
      <c r="U1370">
        <f>S1370*F1370*H1370</f>
        <v/>
      </c>
      <c r="V1370">
        <f>S1370*F1370*(H1370-1)</f>
        <v/>
      </c>
      <c r="W1370">
        <f>U1370*J1370</f>
        <v/>
      </c>
      <c r="X1370">
        <f>T1370+W1370</f>
        <v/>
      </c>
      <c r="Y1370">
        <f>(T1370*E1370+W1370*L1370)*(1-R1370-'d_고정'!$B$13)</f>
        <v/>
      </c>
      <c r="Z1370">
        <f>(U1370*N1370*Q1370+'d_고정'!$B$3*('6_기대효과'!$H$7/8)*Q1370*'d_고정'!$B$10*P1370*('6_기대효과'!$K$7/'d_고정'!$B$9))*(1-R1370)</f>
        <v/>
      </c>
      <c r="AA1370">
        <f>W1370*L1370*(1-R1370-'d_고정'!$B$13)+U1370*MAX(N1370-'d_고정'!$B$10*P1370*('6_기대효과'!$K$7/'d_고정'!$B$9),0)*Q1370*(1-R1370)</f>
        <v/>
      </c>
      <c r="AB1370">
        <f>Y1370+Z1370</f>
        <v/>
      </c>
      <c r="AC1370">
        <f>Y1370/('d_고정'!$B$5*'6_기대효과'!$H$7/8)/'d_고정'!$B$6</f>
        <v/>
      </c>
      <c r="AD1370">
        <f>Y1370/('d_고정'!$B$8*'6_기대효과'!$H$7/8)</f>
        <v/>
      </c>
    </row>
    <row r="1371">
      <c r="A1371">
        <f>RAND()</f>
        <v/>
      </c>
      <c r="B1371">
        <f>IF('d_시나리오'!$J$2='d_시나리오'!$H$2,'d_시나리오'!$I$2,IF(A1371&lt;('d_시나리오'!$I$2-'d_시나리오'!$H$2)/('d_시나리오'!$J$2-'d_시나리오'!$H$2),'d_시나리오'!$H$2+SQRT(A1371*('d_시나리오'!$J$2-'d_시나리오'!$H$2)*('d_시나리오'!$I$2-'d_시나리오'!$H$2)),'d_시나리오'!$J$2-SQRT((1-A1371)*('d_시나리오'!$J$2-'d_시나리오'!$H$2)*('d_시나리오'!$J$2-'d_시나리오'!$I$2))))</f>
        <v/>
      </c>
      <c r="C1371">
        <f>RAND()</f>
        <v/>
      </c>
      <c r="D1371">
        <f>BETAINV(RAND(),IF(C1371&lt;'d_고정'!$B$26,'d_고정'!$B$23,'d_고정'!$B$16)+1,'d_고정'!$B$17-IF(C1371&lt;'d_고정'!$B$26,'d_고정'!$B$23,'d_고정'!$B$16)+1)*('d_고정'!$B$14+('d_고정'!$B$15-'d_고정'!$B$14)*RAND())</f>
        <v/>
      </c>
      <c r="E1371">
        <f>INDEX('d_분포'!$A$2:$A$28,RANDBETWEEN(1,27))</f>
        <v/>
      </c>
      <c r="F1371">
        <f>INDEX('d_분포'!$C$2:$C$5,RANDBETWEEN(1,4))*(0.9+0.2*RAND())</f>
        <v/>
      </c>
      <c r="G1371">
        <f>RAND()</f>
        <v/>
      </c>
      <c r="H1371">
        <f>(F1371+(1-F1371)*('d_고정'!$B$22*BETAINV(RAND(),IF(G1371&lt;'d_고정'!$B$26,'d_고정'!$B$25,'d_고정'!$B$20)+1,'d_고정'!$B$21-IF(G1371&lt;'d_고정'!$B$26,'d_고정'!$B$25,'d_고정'!$B$20)+1)+(1-'d_고정'!$B$22)*BETAINV(RAND(),IF(G1371&lt;'d_고정'!$B$26,'d_고정'!$B$24,'d_고정'!$B$18)+1,'d_고정'!$B$19-IF(G1371&lt;'d_고정'!$B$26,'d_고정'!$B$24,'d_고정'!$B$18)+1))*('d_고정'!$B$14+('d_고정'!$B$15-'d_고정'!$B$14)*RAND()))/F1371</f>
        <v/>
      </c>
      <c r="I1371">
        <f>RAND()</f>
        <v/>
      </c>
      <c r="J1371">
        <f>IF('d_시나리오'!$J$3='d_시나리오'!$H$3,'d_시나리오'!$I$3,IF(I1371&lt;('d_시나리오'!$I$3-'d_시나리오'!$H$3)/('d_시나리오'!$J$3-'d_시나리오'!$H$3),'d_시나리오'!$H$3+SQRT(I1371*('d_시나리오'!$J$3-'d_시나리오'!$H$3)*('d_시나리오'!$I$3-'d_시나리오'!$H$3)),'d_시나리오'!$J$3-SQRT((1-I1371)*('d_시나리오'!$J$3-'d_시나리오'!$H$3)*('d_시나리오'!$J$3-'d_시나리오'!$I$3))))</f>
        <v/>
      </c>
      <c r="K1371">
        <f>RAND()</f>
        <v/>
      </c>
      <c r="L1371">
        <f>IF('d_시나리오'!$J$4='d_시나리오'!$H$4,'d_시나리오'!$I$4,IF(K1371&lt;('d_시나리오'!$I$4-'d_시나리오'!$H$4)/('d_시나리오'!$J$4-'d_시나리오'!$H$4),'d_시나리오'!$H$4+SQRT(K1371*('d_시나리오'!$J$4-'d_시나리오'!$H$4)*('d_시나리오'!$I$4-'d_시나리오'!$H$4)),'d_시나리오'!$J$4-SQRT((1-K1371)*('d_시나리오'!$J$4-'d_시나리오'!$H$4)*('d_시나리오'!$J$4-'d_시나리오'!$I$4))))</f>
        <v/>
      </c>
      <c r="M1371">
        <f>RAND()</f>
        <v/>
      </c>
      <c r="N1371">
        <f>IF('d_시나리오'!$J$5='d_시나리오'!$H$5,'d_시나리오'!$I$5,IF(M1371&lt;('d_시나리오'!$I$5-'d_시나리오'!$H$5)/('d_시나리오'!$J$5-'d_시나리오'!$H$5),'d_시나리오'!$H$5+SQRT(M1371*('d_시나리오'!$J$5-'d_시나리오'!$H$5)*('d_시나리오'!$I$5-'d_시나리오'!$H$5)),'d_시나리오'!$J$5-SQRT((1-M1371)*('d_시나리오'!$J$5-'d_시나리오'!$H$5)*('d_시나리오'!$J$5-'d_시나리오'!$I$5))))</f>
        <v/>
      </c>
      <c r="O1371">
        <f>RAND()</f>
        <v/>
      </c>
      <c r="P1371">
        <f>IF('d_시나리오'!$J$6='d_시나리오'!$H$6,'d_시나리오'!$I$6,IF(O1371&lt;('d_시나리오'!$I$6-'d_시나리오'!$H$6)/('d_시나리오'!$J$6-'d_시나리오'!$H$6),'d_시나리오'!$H$6+SQRT(O1371*('d_시나리오'!$J$6-'d_시나리오'!$H$6)*('d_시나리오'!$I$6-'d_시나리오'!$H$6)),'d_시나리오'!$J$6-SQRT((1-O1371)*('d_시나리오'!$J$6-'d_시나리오'!$H$6)*('d_시나리오'!$J$6-'d_시나리오'!$I$6))))</f>
        <v/>
      </c>
      <c r="Q1371">
        <f>INDEX('d_분포'!$B$2:$B$57,RANDBETWEEN(1,56))</f>
        <v/>
      </c>
      <c r="R1371">
        <f>BETAINV(RAND(),5,5)</f>
        <v/>
      </c>
      <c r="S1371">
        <f>'d_고정'!$B$1*'6_기대효과'!$H$7*('d_시나리오'!$I$7/'d_고정'!$B$2)*B1371</f>
        <v/>
      </c>
      <c r="T1371">
        <f>S1371*D1371</f>
        <v/>
      </c>
      <c r="U1371">
        <f>S1371*F1371*H1371</f>
        <v/>
      </c>
      <c r="V1371">
        <f>S1371*F1371*(H1371-1)</f>
        <v/>
      </c>
      <c r="W1371">
        <f>U1371*J1371</f>
        <v/>
      </c>
      <c r="X1371">
        <f>T1371+W1371</f>
        <v/>
      </c>
      <c r="Y1371">
        <f>(T1371*E1371+W1371*L1371)*(1-R1371-'d_고정'!$B$13)</f>
        <v/>
      </c>
      <c r="Z1371">
        <f>(U1371*N1371*Q1371+'d_고정'!$B$3*('6_기대효과'!$H$7/8)*Q1371*'d_고정'!$B$10*P1371*('6_기대효과'!$K$7/'d_고정'!$B$9))*(1-R1371)</f>
        <v/>
      </c>
      <c r="AA1371">
        <f>W1371*L1371*(1-R1371-'d_고정'!$B$13)+U1371*MAX(N1371-'d_고정'!$B$10*P1371*('6_기대효과'!$K$7/'d_고정'!$B$9),0)*Q1371*(1-R1371)</f>
        <v/>
      </c>
      <c r="AB1371">
        <f>Y1371+Z1371</f>
        <v/>
      </c>
      <c r="AC1371">
        <f>Y1371/('d_고정'!$B$5*'6_기대효과'!$H$7/8)/'d_고정'!$B$6</f>
        <v/>
      </c>
      <c r="AD1371">
        <f>Y1371/('d_고정'!$B$8*'6_기대효과'!$H$7/8)</f>
        <v/>
      </c>
    </row>
    <row r="1372">
      <c r="A1372">
        <f>RAND()</f>
        <v/>
      </c>
      <c r="B1372">
        <f>IF('d_시나리오'!$J$2='d_시나리오'!$H$2,'d_시나리오'!$I$2,IF(A1372&lt;('d_시나리오'!$I$2-'d_시나리오'!$H$2)/('d_시나리오'!$J$2-'d_시나리오'!$H$2),'d_시나리오'!$H$2+SQRT(A1372*('d_시나리오'!$J$2-'d_시나리오'!$H$2)*('d_시나리오'!$I$2-'d_시나리오'!$H$2)),'d_시나리오'!$J$2-SQRT((1-A1372)*('d_시나리오'!$J$2-'d_시나리오'!$H$2)*('d_시나리오'!$J$2-'d_시나리오'!$I$2))))</f>
        <v/>
      </c>
      <c r="C1372">
        <f>RAND()</f>
        <v/>
      </c>
      <c r="D1372">
        <f>BETAINV(RAND(),IF(C1372&lt;'d_고정'!$B$26,'d_고정'!$B$23,'d_고정'!$B$16)+1,'d_고정'!$B$17-IF(C1372&lt;'d_고정'!$B$26,'d_고정'!$B$23,'d_고정'!$B$16)+1)*('d_고정'!$B$14+('d_고정'!$B$15-'d_고정'!$B$14)*RAND())</f>
        <v/>
      </c>
      <c r="E1372">
        <f>INDEX('d_분포'!$A$2:$A$28,RANDBETWEEN(1,27))</f>
        <v/>
      </c>
      <c r="F1372">
        <f>INDEX('d_분포'!$C$2:$C$5,RANDBETWEEN(1,4))*(0.9+0.2*RAND())</f>
        <v/>
      </c>
      <c r="G1372">
        <f>RAND()</f>
        <v/>
      </c>
      <c r="H1372">
        <f>(F1372+(1-F1372)*('d_고정'!$B$22*BETAINV(RAND(),IF(G1372&lt;'d_고정'!$B$26,'d_고정'!$B$25,'d_고정'!$B$20)+1,'d_고정'!$B$21-IF(G1372&lt;'d_고정'!$B$26,'d_고정'!$B$25,'d_고정'!$B$20)+1)+(1-'d_고정'!$B$22)*BETAINV(RAND(),IF(G1372&lt;'d_고정'!$B$26,'d_고정'!$B$24,'d_고정'!$B$18)+1,'d_고정'!$B$19-IF(G1372&lt;'d_고정'!$B$26,'d_고정'!$B$24,'d_고정'!$B$18)+1))*('d_고정'!$B$14+('d_고정'!$B$15-'d_고정'!$B$14)*RAND()))/F1372</f>
        <v/>
      </c>
      <c r="I1372">
        <f>RAND()</f>
        <v/>
      </c>
      <c r="J1372">
        <f>IF('d_시나리오'!$J$3='d_시나리오'!$H$3,'d_시나리오'!$I$3,IF(I1372&lt;('d_시나리오'!$I$3-'d_시나리오'!$H$3)/('d_시나리오'!$J$3-'d_시나리오'!$H$3),'d_시나리오'!$H$3+SQRT(I1372*('d_시나리오'!$J$3-'d_시나리오'!$H$3)*('d_시나리오'!$I$3-'d_시나리오'!$H$3)),'d_시나리오'!$J$3-SQRT((1-I1372)*('d_시나리오'!$J$3-'d_시나리오'!$H$3)*('d_시나리오'!$J$3-'d_시나리오'!$I$3))))</f>
        <v/>
      </c>
      <c r="K1372">
        <f>RAND()</f>
        <v/>
      </c>
      <c r="L1372">
        <f>IF('d_시나리오'!$J$4='d_시나리오'!$H$4,'d_시나리오'!$I$4,IF(K1372&lt;('d_시나리오'!$I$4-'d_시나리오'!$H$4)/('d_시나리오'!$J$4-'d_시나리오'!$H$4),'d_시나리오'!$H$4+SQRT(K1372*('d_시나리오'!$J$4-'d_시나리오'!$H$4)*('d_시나리오'!$I$4-'d_시나리오'!$H$4)),'d_시나리오'!$J$4-SQRT((1-K1372)*('d_시나리오'!$J$4-'d_시나리오'!$H$4)*('d_시나리오'!$J$4-'d_시나리오'!$I$4))))</f>
        <v/>
      </c>
      <c r="M1372">
        <f>RAND()</f>
        <v/>
      </c>
      <c r="N1372">
        <f>IF('d_시나리오'!$J$5='d_시나리오'!$H$5,'d_시나리오'!$I$5,IF(M1372&lt;('d_시나리오'!$I$5-'d_시나리오'!$H$5)/('d_시나리오'!$J$5-'d_시나리오'!$H$5),'d_시나리오'!$H$5+SQRT(M1372*('d_시나리오'!$J$5-'d_시나리오'!$H$5)*('d_시나리오'!$I$5-'d_시나리오'!$H$5)),'d_시나리오'!$J$5-SQRT((1-M1372)*('d_시나리오'!$J$5-'d_시나리오'!$H$5)*('d_시나리오'!$J$5-'d_시나리오'!$I$5))))</f>
        <v/>
      </c>
      <c r="O1372">
        <f>RAND()</f>
        <v/>
      </c>
      <c r="P1372">
        <f>IF('d_시나리오'!$J$6='d_시나리오'!$H$6,'d_시나리오'!$I$6,IF(O1372&lt;('d_시나리오'!$I$6-'d_시나리오'!$H$6)/('d_시나리오'!$J$6-'d_시나리오'!$H$6),'d_시나리오'!$H$6+SQRT(O1372*('d_시나리오'!$J$6-'d_시나리오'!$H$6)*('d_시나리오'!$I$6-'d_시나리오'!$H$6)),'d_시나리오'!$J$6-SQRT((1-O1372)*('d_시나리오'!$J$6-'d_시나리오'!$H$6)*('d_시나리오'!$J$6-'d_시나리오'!$I$6))))</f>
        <v/>
      </c>
      <c r="Q1372">
        <f>INDEX('d_분포'!$B$2:$B$57,RANDBETWEEN(1,56))</f>
        <v/>
      </c>
      <c r="R1372">
        <f>BETAINV(RAND(),5,5)</f>
        <v/>
      </c>
      <c r="S1372">
        <f>'d_고정'!$B$1*'6_기대효과'!$H$7*('d_시나리오'!$I$7/'d_고정'!$B$2)*B1372</f>
        <v/>
      </c>
      <c r="T1372">
        <f>S1372*D1372</f>
        <v/>
      </c>
      <c r="U1372">
        <f>S1372*F1372*H1372</f>
        <v/>
      </c>
      <c r="V1372">
        <f>S1372*F1372*(H1372-1)</f>
        <v/>
      </c>
      <c r="W1372">
        <f>U1372*J1372</f>
        <v/>
      </c>
      <c r="X1372">
        <f>T1372+W1372</f>
        <v/>
      </c>
      <c r="Y1372">
        <f>(T1372*E1372+W1372*L1372)*(1-R1372-'d_고정'!$B$13)</f>
        <v/>
      </c>
      <c r="Z1372">
        <f>(U1372*N1372*Q1372+'d_고정'!$B$3*('6_기대효과'!$H$7/8)*Q1372*'d_고정'!$B$10*P1372*('6_기대효과'!$K$7/'d_고정'!$B$9))*(1-R1372)</f>
        <v/>
      </c>
      <c r="AA1372">
        <f>W1372*L1372*(1-R1372-'d_고정'!$B$13)+U1372*MAX(N1372-'d_고정'!$B$10*P1372*('6_기대효과'!$K$7/'d_고정'!$B$9),0)*Q1372*(1-R1372)</f>
        <v/>
      </c>
      <c r="AB1372">
        <f>Y1372+Z1372</f>
        <v/>
      </c>
      <c r="AC1372">
        <f>Y1372/('d_고정'!$B$5*'6_기대효과'!$H$7/8)/'d_고정'!$B$6</f>
        <v/>
      </c>
      <c r="AD1372">
        <f>Y1372/('d_고정'!$B$8*'6_기대효과'!$H$7/8)</f>
        <v/>
      </c>
    </row>
    <row r="1373">
      <c r="A1373">
        <f>RAND()</f>
        <v/>
      </c>
      <c r="B1373">
        <f>IF('d_시나리오'!$J$2='d_시나리오'!$H$2,'d_시나리오'!$I$2,IF(A1373&lt;('d_시나리오'!$I$2-'d_시나리오'!$H$2)/('d_시나리오'!$J$2-'d_시나리오'!$H$2),'d_시나리오'!$H$2+SQRT(A1373*('d_시나리오'!$J$2-'d_시나리오'!$H$2)*('d_시나리오'!$I$2-'d_시나리오'!$H$2)),'d_시나리오'!$J$2-SQRT((1-A1373)*('d_시나리오'!$J$2-'d_시나리오'!$H$2)*('d_시나리오'!$J$2-'d_시나리오'!$I$2))))</f>
        <v/>
      </c>
      <c r="C1373">
        <f>RAND()</f>
        <v/>
      </c>
      <c r="D1373">
        <f>BETAINV(RAND(),IF(C1373&lt;'d_고정'!$B$26,'d_고정'!$B$23,'d_고정'!$B$16)+1,'d_고정'!$B$17-IF(C1373&lt;'d_고정'!$B$26,'d_고정'!$B$23,'d_고정'!$B$16)+1)*('d_고정'!$B$14+('d_고정'!$B$15-'d_고정'!$B$14)*RAND())</f>
        <v/>
      </c>
      <c r="E1373">
        <f>INDEX('d_분포'!$A$2:$A$28,RANDBETWEEN(1,27))</f>
        <v/>
      </c>
      <c r="F1373">
        <f>INDEX('d_분포'!$C$2:$C$5,RANDBETWEEN(1,4))*(0.9+0.2*RAND())</f>
        <v/>
      </c>
      <c r="G1373">
        <f>RAND()</f>
        <v/>
      </c>
      <c r="H1373">
        <f>(F1373+(1-F1373)*('d_고정'!$B$22*BETAINV(RAND(),IF(G1373&lt;'d_고정'!$B$26,'d_고정'!$B$25,'d_고정'!$B$20)+1,'d_고정'!$B$21-IF(G1373&lt;'d_고정'!$B$26,'d_고정'!$B$25,'d_고정'!$B$20)+1)+(1-'d_고정'!$B$22)*BETAINV(RAND(),IF(G1373&lt;'d_고정'!$B$26,'d_고정'!$B$24,'d_고정'!$B$18)+1,'d_고정'!$B$19-IF(G1373&lt;'d_고정'!$B$26,'d_고정'!$B$24,'d_고정'!$B$18)+1))*('d_고정'!$B$14+('d_고정'!$B$15-'d_고정'!$B$14)*RAND()))/F1373</f>
        <v/>
      </c>
      <c r="I1373">
        <f>RAND()</f>
        <v/>
      </c>
      <c r="J1373">
        <f>IF('d_시나리오'!$J$3='d_시나리오'!$H$3,'d_시나리오'!$I$3,IF(I1373&lt;('d_시나리오'!$I$3-'d_시나리오'!$H$3)/('d_시나리오'!$J$3-'d_시나리오'!$H$3),'d_시나리오'!$H$3+SQRT(I1373*('d_시나리오'!$J$3-'d_시나리오'!$H$3)*('d_시나리오'!$I$3-'d_시나리오'!$H$3)),'d_시나리오'!$J$3-SQRT((1-I1373)*('d_시나리오'!$J$3-'d_시나리오'!$H$3)*('d_시나리오'!$J$3-'d_시나리오'!$I$3))))</f>
        <v/>
      </c>
      <c r="K1373">
        <f>RAND()</f>
        <v/>
      </c>
      <c r="L1373">
        <f>IF('d_시나리오'!$J$4='d_시나리오'!$H$4,'d_시나리오'!$I$4,IF(K1373&lt;('d_시나리오'!$I$4-'d_시나리오'!$H$4)/('d_시나리오'!$J$4-'d_시나리오'!$H$4),'d_시나리오'!$H$4+SQRT(K1373*('d_시나리오'!$J$4-'d_시나리오'!$H$4)*('d_시나리오'!$I$4-'d_시나리오'!$H$4)),'d_시나리오'!$J$4-SQRT((1-K1373)*('d_시나리오'!$J$4-'d_시나리오'!$H$4)*('d_시나리오'!$J$4-'d_시나리오'!$I$4))))</f>
        <v/>
      </c>
      <c r="M1373">
        <f>RAND()</f>
        <v/>
      </c>
      <c r="N1373">
        <f>IF('d_시나리오'!$J$5='d_시나리오'!$H$5,'d_시나리오'!$I$5,IF(M1373&lt;('d_시나리오'!$I$5-'d_시나리오'!$H$5)/('d_시나리오'!$J$5-'d_시나리오'!$H$5),'d_시나리오'!$H$5+SQRT(M1373*('d_시나리오'!$J$5-'d_시나리오'!$H$5)*('d_시나리오'!$I$5-'d_시나리오'!$H$5)),'d_시나리오'!$J$5-SQRT((1-M1373)*('d_시나리오'!$J$5-'d_시나리오'!$H$5)*('d_시나리오'!$J$5-'d_시나리오'!$I$5))))</f>
        <v/>
      </c>
      <c r="O1373">
        <f>RAND()</f>
        <v/>
      </c>
      <c r="P1373">
        <f>IF('d_시나리오'!$J$6='d_시나리오'!$H$6,'d_시나리오'!$I$6,IF(O1373&lt;('d_시나리오'!$I$6-'d_시나리오'!$H$6)/('d_시나리오'!$J$6-'d_시나리오'!$H$6),'d_시나리오'!$H$6+SQRT(O1373*('d_시나리오'!$J$6-'d_시나리오'!$H$6)*('d_시나리오'!$I$6-'d_시나리오'!$H$6)),'d_시나리오'!$J$6-SQRT((1-O1373)*('d_시나리오'!$J$6-'d_시나리오'!$H$6)*('d_시나리오'!$J$6-'d_시나리오'!$I$6))))</f>
        <v/>
      </c>
      <c r="Q1373">
        <f>INDEX('d_분포'!$B$2:$B$57,RANDBETWEEN(1,56))</f>
        <v/>
      </c>
      <c r="R1373">
        <f>BETAINV(RAND(),5,5)</f>
        <v/>
      </c>
      <c r="S1373">
        <f>'d_고정'!$B$1*'6_기대효과'!$H$7*('d_시나리오'!$I$7/'d_고정'!$B$2)*B1373</f>
        <v/>
      </c>
      <c r="T1373">
        <f>S1373*D1373</f>
        <v/>
      </c>
      <c r="U1373">
        <f>S1373*F1373*H1373</f>
        <v/>
      </c>
      <c r="V1373">
        <f>S1373*F1373*(H1373-1)</f>
        <v/>
      </c>
      <c r="W1373">
        <f>U1373*J1373</f>
        <v/>
      </c>
      <c r="X1373">
        <f>T1373+W1373</f>
        <v/>
      </c>
      <c r="Y1373">
        <f>(T1373*E1373+W1373*L1373)*(1-R1373-'d_고정'!$B$13)</f>
        <v/>
      </c>
      <c r="Z1373">
        <f>(U1373*N1373*Q1373+'d_고정'!$B$3*('6_기대효과'!$H$7/8)*Q1373*'d_고정'!$B$10*P1373*('6_기대효과'!$K$7/'d_고정'!$B$9))*(1-R1373)</f>
        <v/>
      </c>
      <c r="AA1373">
        <f>W1373*L1373*(1-R1373-'d_고정'!$B$13)+U1373*MAX(N1373-'d_고정'!$B$10*P1373*('6_기대효과'!$K$7/'d_고정'!$B$9),0)*Q1373*(1-R1373)</f>
        <v/>
      </c>
      <c r="AB1373">
        <f>Y1373+Z1373</f>
        <v/>
      </c>
      <c r="AC1373">
        <f>Y1373/('d_고정'!$B$5*'6_기대효과'!$H$7/8)/'d_고정'!$B$6</f>
        <v/>
      </c>
      <c r="AD1373">
        <f>Y1373/('d_고정'!$B$8*'6_기대효과'!$H$7/8)</f>
        <v/>
      </c>
    </row>
    <row r="1374">
      <c r="A1374">
        <f>RAND()</f>
        <v/>
      </c>
      <c r="B1374">
        <f>IF('d_시나리오'!$J$2='d_시나리오'!$H$2,'d_시나리오'!$I$2,IF(A1374&lt;('d_시나리오'!$I$2-'d_시나리오'!$H$2)/('d_시나리오'!$J$2-'d_시나리오'!$H$2),'d_시나리오'!$H$2+SQRT(A1374*('d_시나리오'!$J$2-'d_시나리오'!$H$2)*('d_시나리오'!$I$2-'d_시나리오'!$H$2)),'d_시나리오'!$J$2-SQRT((1-A1374)*('d_시나리오'!$J$2-'d_시나리오'!$H$2)*('d_시나리오'!$J$2-'d_시나리오'!$I$2))))</f>
        <v/>
      </c>
      <c r="C1374">
        <f>RAND()</f>
        <v/>
      </c>
      <c r="D1374">
        <f>BETAINV(RAND(),IF(C1374&lt;'d_고정'!$B$26,'d_고정'!$B$23,'d_고정'!$B$16)+1,'d_고정'!$B$17-IF(C1374&lt;'d_고정'!$B$26,'d_고정'!$B$23,'d_고정'!$B$16)+1)*('d_고정'!$B$14+('d_고정'!$B$15-'d_고정'!$B$14)*RAND())</f>
        <v/>
      </c>
      <c r="E1374">
        <f>INDEX('d_분포'!$A$2:$A$28,RANDBETWEEN(1,27))</f>
        <v/>
      </c>
      <c r="F1374">
        <f>INDEX('d_분포'!$C$2:$C$5,RANDBETWEEN(1,4))*(0.9+0.2*RAND())</f>
        <v/>
      </c>
      <c r="G1374">
        <f>RAND()</f>
        <v/>
      </c>
      <c r="H1374">
        <f>(F1374+(1-F1374)*('d_고정'!$B$22*BETAINV(RAND(),IF(G1374&lt;'d_고정'!$B$26,'d_고정'!$B$25,'d_고정'!$B$20)+1,'d_고정'!$B$21-IF(G1374&lt;'d_고정'!$B$26,'d_고정'!$B$25,'d_고정'!$B$20)+1)+(1-'d_고정'!$B$22)*BETAINV(RAND(),IF(G1374&lt;'d_고정'!$B$26,'d_고정'!$B$24,'d_고정'!$B$18)+1,'d_고정'!$B$19-IF(G1374&lt;'d_고정'!$B$26,'d_고정'!$B$24,'d_고정'!$B$18)+1))*('d_고정'!$B$14+('d_고정'!$B$15-'d_고정'!$B$14)*RAND()))/F1374</f>
        <v/>
      </c>
      <c r="I1374">
        <f>RAND()</f>
        <v/>
      </c>
      <c r="J1374">
        <f>IF('d_시나리오'!$J$3='d_시나리오'!$H$3,'d_시나리오'!$I$3,IF(I1374&lt;('d_시나리오'!$I$3-'d_시나리오'!$H$3)/('d_시나리오'!$J$3-'d_시나리오'!$H$3),'d_시나리오'!$H$3+SQRT(I1374*('d_시나리오'!$J$3-'d_시나리오'!$H$3)*('d_시나리오'!$I$3-'d_시나리오'!$H$3)),'d_시나리오'!$J$3-SQRT((1-I1374)*('d_시나리오'!$J$3-'d_시나리오'!$H$3)*('d_시나리오'!$J$3-'d_시나리오'!$I$3))))</f>
        <v/>
      </c>
      <c r="K1374">
        <f>RAND()</f>
        <v/>
      </c>
      <c r="L1374">
        <f>IF('d_시나리오'!$J$4='d_시나리오'!$H$4,'d_시나리오'!$I$4,IF(K1374&lt;('d_시나리오'!$I$4-'d_시나리오'!$H$4)/('d_시나리오'!$J$4-'d_시나리오'!$H$4),'d_시나리오'!$H$4+SQRT(K1374*('d_시나리오'!$J$4-'d_시나리오'!$H$4)*('d_시나리오'!$I$4-'d_시나리오'!$H$4)),'d_시나리오'!$J$4-SQRT((1-K1374)*('d_시나리오'!$J$4-'d_시나리오'!$H$4)*('d_시나리오'!$J$4-'d_시나리오'!$I$4))))</f>
        <v/>
      </c>
      <c r="M1374">
        <f>RAND()</f>
        <v/>
      </c>
      <c r="N1374">
        <f>IF('d_시나리오'!$J$5='d_시나리오'!$H$5,'d_시나리오'!$I$5,IF(M1374&lt;('d_시나리오'!$I$5-'d_시나리오'!$H$5)/('d_시나리오'!$J$5-'d_시나리오'!$H$5),'d_시나리오'!$H$5+SQRT(M1374*('d_시나리오'!$J$5-'d_시나리오'!$H$5)*('d_시나리오'!$I$5-'d_시나리오'!$H$5)),'d_시나리오'!$J$5-SQRT((1-M1374)*('d_시나리오'!$J$5-'d_시나리오'!$H$5)*('d_시나리오'!$J$5-'d_시나리오'!$I$5))))</f>
        <v/>
      </c>
      <c r="O1374">
        <f>RAND()</f>
        <v/>
      </c>
      <c r="P1374">
        <f>IF('d_시나리오'!$J$6='d_시나리오'!$H$6,'d_시나리오'!$I$6,IF(O1374&lt;('d_시나리오'!$I$6-'d_시나리오'!$H$6)/('d_시나리오'!$J$6-'d_시나리오'!$H$6),'d_시나리오'!$H$6+SQRT(O1374*('d_시나리오'!$J$6-'d_시나리오'!$H$6)*('d_시나리오'!$I$6-'d_시나리오'!$H$6)),'d_시나리오'!$J$6-SQRT((1-O1374)*('d_시나리오'!$J$6-'d_시나리오'!$H$6)*('d_시나리오'!$J$6-'d_시나리오'!$I$6))))</f>
        <v/>
      </c>
      <c r="Q1374">
        <f>INDEX('d_분포'!$B$2:$B$57,RANDBETWEEN(1,56))</f>
        <v/>
      </c>
      <c r="R1374">
        <f>BETAINV(RAND(),5,5)</f>
        <v/>
      </c>
      <c r="S1374">
        <f>'d_고정'!$B$1*'6_기대효과'!$H$7*('d_시나리오'!$I$7/'d_고정'!$B$2)*B1374</f>
        <v/>
      </c>
      <c r="T1374">
        <f>S1374*D1374</f>
        <v/>
      </c>
      <c r="U1374">
        <f>S1374*F1374*H1374</f>
        <v/>
      </c>
      <c r="V1374">
        <f>S1374*F1374*(H1374-1)</f>
        <v/>
      </c>
      <c r="W1374">
        <f>U1374*J1374</f>
        <v/>
      </c>
      <c r="X1374">
        <f>T1374+W1374</f>
        <v/>
      </c>
      <c r="Y1374">
        <f>(T1374*E1374+W1374*L1374)*(1-R1374-'d_고정'!$B$13)</f>
        <v/>
      </c>
      <c r="Z1374">
        <f>(U1374*N1374*Q1374+'d_고정'!$B$3*('6_기대효과'!$H$7/8)*Q1374*'d_고정'!$B$10*P1374*('6_기대효과'!$K$7/'d_고정'!$B$9))*(1-R1374)</f>
        <v/>
      </c>
      <c r="AA1374">
        <f>W1374*L1374*(1-R1374-'d_고정'!$B$13)+U1374*MAX(N1374-'d_고정'!$B$10*P1374*('6_기대효과'!$K$7/'d_고정'!$B$9),0)*Q1374*(1-R1374)</f>
        <v/>
      </c>
      <c r="AB1374">
        <f>Y1374+Z1374</f>
        <v/>
      </c>
      <c r="AC1374">
        <f>Y1374/('d_고정'!$B$5*'6_기대효과'!$H$7/8)/'d_고정'!$B$6</f>
        <v/>
      </c>
      <c r="AD1374">
        <f>Y1374/('d_고정'!$B$8*'6_기대효과'!$H$7/8)</f>
        <v/>
      </c>
    </row>
    <row r="1375">
      <c r="A1375">
        <f>RAND()</f>
        <v/>
      </c>
      <c r="B1375">
        <f>IF('d_시나리오'!$J$2='d_시나리오'!$H$2,'d_시나리오'!$I$2,IF(A1375&lt;('d_시나리오'!$I$2-'d_시나리오'!$H$2)/('d_시나리오'!$J$2-'d_시나리오'!$H$2),'d_시나리오'!$H$2+SQRT(A1375*('d_시나리오'!$J$2-'d_시나리오'!$H$2)*('d_시나리오'!$I$2-'d_시나리오'!$H$2)),'d_시나리오'!$J$2-SQRT((1-A1375)*('d_시나리오'!$J$2-'d_시나리오'!$H$2)*('d_시나리오'!$J$2-'d_시나리오'!$I$2))))</f>
        <v/>
      </c>
      <c r="C1375">
        <f>RAND()</f>
        <v/>
      </c>
      <c r="D1375">
        <f>BETAINV(RAND(),IF(C1375&lt;'d_고정'!$B$26,'d_고정'!$B$23,'d_고정'!$B$16)+1,'d_고정'!$B$17-IF(C1375&lt;'d_고정'!$B$26,'d_고정'!$B$23,'d_고정'!$B$16)+1)*('d_고정'!$B$14+('d_고정'!$B$15-'d_고정'!$B$14)*RAND())</f>
        <v/>
      </c>
      <c r="E1375">
        <f>INDEX('d_분포'!$A$2:$A$28,RANDBETWEEN(1,27))</f>
        <v/>
      </c>
      <c r="F1375">
        <f>INDEX('d_분포'!$C$2:$C$5,RANDBETWEEN(1,4))*(0.9+0.2*RAND())</f>
        <v/>
      </c>
      <c r="G1375">
        <f>RAND()</f>
        <v/>
      </c>
      <c r="H1375">
        <f>(F1375+(1-F1375)*('d_고정'!$B$22*BETAINV(RAND(),IF(G1375&lt;'d_고정'!$B$26,'d_고정'!$B$25,'d_고정'!$B$20)+1,'d_고정'!$B$21-IF(G1375&lt;'d_고정'!$B$26,'d_고정'!$B$25,'d_고정'!$B$20)+1)+(1-'d_고정'!$B$22)*BETAINV(RAND(),IF(G1375&lt;'d_고정'!$B$26,'d_고정'!$B$24,'d_고정'!$B$18)+1,'d_고정'!$B$19-IF(G1375&lt;'d_고정'!$B$26,'d_고정'!$B$24,'d_고정'!$B$18)+1))*('d_고정'!$B$14+('d_고정'!$B$15-'d_고정'!$B$14)*RAND()))/F1375</f>
        <v/>
      </c>
      <c r="I1375">
        <f>RAND()</f>
        <v/>
      </c>
      <c r="J1375">
        <f>IF('d_시나리오'!$J$3='d_시나리오'!$H$3,'d_시나리오'!$I$3,IF(I1375&lt;('d_시나리오'!$I$3-'d_시나리오'!$H$3)/('d_시나리오'!$J$3-'d_시나리오'!$H$3),'d_시나리오'!$H$3+SQRT(I1375*('d_시나리오'!$J$3-'d_시나리오'!$H$3)*('d_시나리오'!$I$3-'d_시나리오'!$H$3)),'d_시나리오'!$J$3-SQRT((1-I1375)*('d_시나리오'!$J$3-'d_시나리오'!$H$3)*('d_시나리오'!$J$3-'d_시나리오'!$I$3))))</f>
        <v/>
      </c>
      <c r="K1375">
        <f>RAND()</f>
        <v/>
      </c>
      <c r="L1375">
        <f>IF('d_시나리오'!$J$4='d_시나리오'!$H$4,'d_시나리오'!$I$4,IF(K1375&lt;('d_시나리오'!$I$4-'d_시나리오'!$H$4)/('d_시나리오'!$J$4-'d_시나리오'!$H$4),'d_시나리오'!$H$4+SQRT(K1375*('d_시나리오'!$J$4-'d_시나리오'!$H$4)*('d_시나리오'!$I$4-'d_시나리오'!$H$4)),'d_시나리오'!$J$4-SQRT((1-K1375)*('d_시나리오'!$J$4-'d_시나리오'!$H$4)*('d_시나리오'!$J$4-'d_시나리오'!$I$4))))</f>
        <v/>
      </c>
      <c r="M1375">
        <f>RAND()</f>
        <v/>
      </c>
      <c r="N1375">
        <f>IF('d_시나리오'!$J$5='d_시나리오'!$H$5,'d_시나리오'!$I$5,IF(M1375&lt;('d_시나리오'!$I$5-'d_시나리오'!$H$5)/('d_시나리오'!$J$5-'d_시나리오'!$H$5),'d_시나리오'!$H$5+SQRT(M1375*('d_시나리오'!$J$5-'d_시나리오'!$H$5)*('d_시나리오'!$I$5-'d_시나리오'!$H$5)),'d_시나리오'!$J$5-SQRT((1-M1375)*('d_시나리오'!$J$5-'d_시나리오'!$H$5)*('d_시나리오'!$J$5-'d_시나리오'!$I$5))))</f>
        <v/>
      </c>
      <c r="O1375">
        <f>RAND()</f>
        <v/>
      </c>
      <c r="P1375">
        <f>IF('d_시나리오'!$J$6='d_시나리오'!$H$6,'d_시나리오'!$I$6,IF(O1375&lt;('d_시나리오'!$I$6-'d_시나리오'!$H$6)/('d_시나리오'!$J$6-'d_시나리오'!$H$6),'d_시나리오'!$H$6+SQRT(O1375*('d_시나리오'!$J$6-'d_시나리오'!$H$6)*('d_시나리오'!$I$6-'d_시나리오'!$H$6)),'d_시나리오'!$J$6-SQRT((1-O1375)*('d_시나리오'!$J$6-'d_시나리오'!$H$6)*('d_시나리오'!$J$6-'d_시나리오'!$I$6))))</f>
        <v/>
      </c>
      <c r="Q1375">
        <f>INDEX('d_분포'!$B$2:$B$57,RANDBETWEEN(1,56))</f>
        <v/>
      </c>
      <c r="R1375">
        <f>BETAINV(RAND(),5,5)</f>
        <v/>
      </c>
      <c r="S1375">
        <f>'d_고정'!$B$1*'6_기대효과'!$H$7*('d_시나리오'!$I$7/'d_고정'!$B$2)*B1375</f>
        <v/>
      </c>
      <c r="T1375">
        <f>S1375*D1375</f>
        <v/>
      </c>
      <c r="U1375">
        <f>S1375*F1375*H1375</f>
        <v/>
      </c>
      <c r="V1375">
        <f>S1375*F1375*(H1375-1)</f>
        <v/>
      </c>
      <c r="W1375">
        <f>U1375*J1375</f>
        <v/>
      </c>
      <c r="X1375">
        <f>T1375+W1375</f>
        <v/>
      </c>
      <c r="Y1375">
        <f>(T1375*E1375+W1375*L1375)*(1-R1375-'d_고정'!$B$13)</f>
        <v/>
      </c>
      <c r="Z1375">
        <f>(U1375*N1375*Q1375+'d_고정'!$B$3*('6_기대효과'!$H$7/8)*Q1375*'d_고정'!$B$10*P1375*('6_기대효과'!$K$7/'d_고정'!$B$9))*(1-R1375)</f>
        <v/>
      </c>
      <c r="AA1375">
        <f>W1375*L1375*(1-R1375-'d_고정'!$B$13)+U1375*MAX(N1375-'d_고정'!$B$10*P1375*('6_기대효과'!$K$7/'d_고정'!$B$9),0)*Q1375*(1-R1375)</f>
        <v/>
      </c>
      <c r="AB1375">
        <f>Y1375+Z1375</f>
        <v/>
      </c>
      <c r="AC1375">
        <f>Y1375/('d_고정'!$B$5*'6_기대효과'!$H$7/8)/'d_고정'!$B$6</f>
        <v/>
      </c>
      <c r="AD1375">
        <f>Y1375/('d_고정'!$B$8*'6_기대효과'!$H$7/8)</f>
        <v/>
      </c>
    </row>
    <row r="1376">
      <c r="A1376">
        <f>RAND()</f>
        <v/>
      </c>
      <c r="B1376">
        <f>IF('d_시나리오'!$J$2='d_시나리오'!$H$2,'d_시나리오'!$I$2,IF(A1376&lt;('d_시나리오'!$I$2-'d_시나리오'!$H$2)/('d_시나리오'!$J$2-'d_시나리오'!$H$2),'d_시나리오'!$H$2+SQRT(A1376*('d_시나리오'!$J$2-'d_시나리오'!$H$2)*('d_시나리오'!$I$2-'d_시나리오'!$H$2)),'d_시나리오'!$J$2-SQRT((1-A1376)*('d_시나리오'!$J$2-'d_시나리오'!$H$2)*('d_시나리오'!$J$2-'d_시나리오'!$I$2))))</f>
        <v/>
      </c>
      <c r="C1376">
        <f>RAND()</f>
        <v/>
      </c>
      <c r="D1376">
        <f>BETAINV(RAND(),IF(C1376&lt;'d_고정'!$B$26,'d_고정'!$B$23,'d_고정'!$B$16)+1,'d_고정'!$B$17-IF(C1376&lt;'d_고정'!$B$26,'d_고정'!$B$23,'d_고정'!$B$16)+1)*('d_고정'!$B$14+('d_고정'!$B$15-'d_고정'!$B$14)*RAND())</f>
        <v/>
      </c>
      <c r="E1376">
        <f>INDEX('d_분포'!$A$2:$A$28,RANDBETWEEN(1,27))</f>
        <v/>
      </c>
      <c r="F1376">
        <f>INDEX('d_분포'!$C$2:$C$5,RANDBETWEEN(1,4))*(0.9+0.2*RAND())</f>
        <v/>
      </c>
      <c r="G1376">
        <f>RAND()</f>
        <v/>
      </c>
      <c r="H1376">
        <f>(F1376+(1-F1376)*('d_고정'!$B$22*BETAINV(RAND(),IF(G1376&lt;'d_고정'!$B$26,'d_고정'!$B$25,'d_고정'!$B$20)+1,'d_고정'!$B$21-IF(G1376&lt;'d_고정'!$B$26,'d_고정'!$B$25,'d_고정'!$B$20)+1)+(1-'d_고정'!$B$22)*BETAINV(RAND(),IF(G1376&lt;'d_고정'!$B$26,'d_고정'!$B$24,'d_고정'!$B$18)+1,'d_고정'!$B$19-IF(G1376&lt;'d_고정'!$B$26,'d_고정'!$B$24,'d_고정'!$B$18)+1))*('d_고정'!$B$14+('d_고정'!$B$15-'d_고정'!$B$14)*RAND()))/F1376</f>
        <v/>
      </c>
      <c r="I1376">
        <f>RAND()</f>
        <v/>
      </c>
      <c r="J1376">
        <f>IF('d_시나리오'!$J$3='d_시나리오'!$H$3,'d_시나리오'!$I$3,IF(I1376&lt;('d_시나리오'!$I$3-'d_시나리오'!$H$3)/('d_시나리오'!$J$3-'d_시나리오'!$H$3),'d_시나리오'!$H$3+SQRT(I1376*('d_시나리오'!$J$3-'d_시나리오'!$H$3)*('d_시나리오'!$I$3-'d_시나리오'!$H$3)),'d_시나리오'!$J$3-SQRT((1-I1376)*('d_시나리오'!$J$3-'d_시나리오'!$H$3)*('d_시나리오'!$J$3-'d_시나리오'!$I$3))))</f>
        <v/>
      </c>
      <c r="K1376">
        <f>RAND()</f>
        <v/>
      </c>
      <c r="L1376">
        <f>IF('d_시나리오'!$J$4='d_시나리오'!$H$4,'d_시나리오'!$I$4,IF(K1376&lt;('d_시나리오'!$I$4-'d_시나리오'!$H$4)/('d_시나리오'!$J$4-'d_시나리오'!$H$4),'d_시나리오'!$H$4+SQRT(K1376*('d_시나리오'!$J$4-'d_시나리오'!$H$4)*('d_시나리오'!$I$4-'d_시나리오'!$H$4)),'d_시나리오'!$J$4-SQRT((1-K1376)*('d_시나리오'!$J$4-'d_시나리오'!$H$4)*('d_시나리오'!$J$4-'d_시나리오'!$I$4))))</f>
        <v/>
      </c>
      <c r="M1376">
        <f>RAND()</f>
        <v/>
      </c>
      <c r="N1376">
        <f>IF('d_시나리오'!$J$5='d_시나리오'!$H$5,'d_시나리오'!$I$5,IF(M1376&lt;('d_시나리오'!$I$5-'d_시나리오'!$H$5)/('d_시나리오'!$J$5-'d_시나리오'!$H$5),'d_시나리오'!$H$5+SQRT(M1376*('d_시나리오'!$J$5-'d_시나리오'!$H$5)*('d_시나리오'!$I$5-'d_시나리오'!$H$5)),'d_시나리오'!$J$5-SQRT((1-M1376)*('d_시나리오'!$J$5-'d_시나리오'!$H$5)*('d_시나리오'!$J$5-'d_시나리오'!$I$5))))</f>
        <v/>
      </c>
      <c r="O1376">
        <f>RAND()</f>
        <v/>
      </c>
      <c r="P1376">
        <f>IF('d_시나리오'!$J$6='d_시나리오'!$H$6,'d_시나리오'!$I$6,IF(O1376&lt;('d_시나리오'!$I$6-'d_시나리오'!$H$6)/('d_시나리오'!$J$6-'d_시나리오'!$H$6),'d_시나리오'!$H$6+SQRT(O1376*('d_시나리오'!$J$6-'d_시나리오'!$H$6)*('d_시나리오'!$I$6-'d_시나리오'!$H$6)),'d_시나리오'!$J$6-SQRT((1-O1376)*('d_시나리오'!$J$6-'d_시나리오'!$H$6)*('d_시나리오'!$J$6-'d_시나리오'!$I$6))))</f>
        <v/>
      </c>
      <c r="Q1376">
        <f>INDEX('d_분포'!$B$2:$B$57,RANDBETWEEN(1,56))</f>
        <v/>
      </c>
      <c r="R1376">
        <f>BETAINV(RAND(),5,5)</f>
        <v/>
      </c>
      <c r="S1376">
        <f>'d_고정'!$B$1*'6_기대효과'!$H$7*('d_시나리오'!$I$7/'d_고정'!$B$2)*B1376</f>
        <v/>
      </c>
      <c r="T1376">
        <f>S1376*D1376</f>
        <v/>
      </c>
      <c r="U1376">
        <f>S1376*F1376*H1376</f>
        <v/>
      </c>
      <c r="V1376">
        <f>S1376*F1376*(H1376-1)</f>
        <v/>
      </c>
      <c r="W1376">
        <f>U1376*J1376</f>
        <v/>
      </c>
      <c r="X1376">
        <f>T1376+W1376</f>
        <v/>
      </c>
      <c r="Y1376">
        <f>(T1376*E1376+W1376*L1376)*(1-R1376-'d_고정'!$B$13)</f>
        <v/>
      </c>
      <c r="Z1376">
        <f>(U1376*N1376*Q1376+'d_고정'!$B$3*('6_기대효과'!$H$7/8)*Q1376*'d_고정'!$B$10*P1376*('6_기대효과'!$K$7/'d_고정'!$B$9))*(1-R1376)</f>
        <v/>
      </c>
      <c r="AA1376">
        <f>W1376*L1376*(1-R1376-'d_고정'!$B$13)+U1376*MAX(N1376-'d_고정'!$B$10*P1376*('6_기대효과'!$K$7/'d_고정'!$B$9),0)*Q1376*(1-R1376)</f>
        <v/>
      </c>
      <c r="AB1376">
        <f>Y1376+Z1376</f>
        <v/>
      </c>
      <c r="AC1376">
        <f>Y1376/('d_고정'!$B$5*'6_기대효과'!$H$7/8)/'d_고정'!$B$6</f>
        <v/>
      </c>
      <c r="AD1376">
        <f>Y1376/('d_고정'!$B$8*'6_기대효과'!$H$7/8)</f>
        <v/>
      </c>
    </row>
    <row r="1377">
      <c r="A1377">
        <f>RAND()</f>
        <v/>
      </c>
      <c r="B1377">
        <f>IF('d_시나리오'!$J$2='d_시나리오'!$H$2,'d_시나리오'!$I$2,IF(A1377&lt;('d_시나리오'!$I$2-'d_시나리오'!$H$2)/('d_시나리오'!$J$2-'d_시나리오'!$H$2),'d_시나리오'!$H$2+SQRT(A1377*('d_시나리오'!$J$2-'d_시나리오'!$H$2)*('d_시나리오'!$I$2-'d_시나리오'!$H$2)),'d_시나리오'!$J$2-SQRT((1-A1377)*('d_시나리오'!$J$2-'d_시나리오'!$H$2)*('d_시나리오'!$J$2-'d_시나리오'!$I$2))))</f>
        <v/>
      </c>
      <c r="C1377">
        <f>RAND()</f>
        <v/>
      </c>
      <c r="D1377">
        <f>BETAINV(RAND(),IF(C1377&lt;'d_고정'!$B$26,'d_고정'!$B$23,'d_고정'!$B$16)+1,'d_고정'!$B$17-IF(C1377&lt;'d_고정'!$B$26,'d_고정'!$B$23,'d_고정'!$B$16)+1)*('d_고정'!$B$14+('d_고정'!$B$15-'d_고정'!$B$14)*RAND())</f>
        <v/>
      </c>
      <c r="E1377">
        <f>INDEX('d_분포'!$A$2:$A$28,RANDBETWEEN(1,27))</f>
        <v/>
      </c>
      <c r="F1377">
        <f>INDEX('d_분포'!$C$2:$C$5,RANDBETWEEN(1,4))*(0.9+0.2*RAND())</f>
        <v/>
      </c>
      <c r="G1377">
        <f>RAND()</f>
        <v/>
      </c>
      <c r="H1377">
        <f>(F1377+(1-F1377)*('d_고정'!$B$22*BETAINV(RAND(),IF(G1377&lt;'d_고정'!$B$26,'d_고정'!$B$25,'d_고정'!$B$20)+1,'d_고정'!$B$21-IF(G1377&lt;'d_고정'!$B$26,'d_고정'!$B$25,'d_고정'!$B$20)+1)+(1-'d_고정'!$B$22)*BETAINV(RAND(),IF(G1377&lt;'d_고정'!$B$26,'d_고정'!$B$24,'d_고정'!$B$18)+1,'d_고정'!$B$19-IF(G1377&lt;'d_고정'!$B$26,'d_고정'!$B$24,'d_고정'!$B$18)+1))*('d_고정'!$B$14+('d_고정'!$B$15-'d_고정'!$B$14)*RAND()))/F1377</f>
        <v/>
      </c>
      <c r="I1377">
        <f>RAND()</f>
        <v/>
      </c>
      <c r="J1377">
        <f>IF('d_시나리오'!$J$3='d_시나리오'!$H$3,'d_시나리오'!$I$3,IF(I1377&lt;('d_시나리오'!$I$3-'d_시나리오'!$H$3)/('d_시나리오'!$J$3-'d_시나리오'!$H$3),'d_시나리오'!$H$3+SQRT(I1377*('d_시나리오'!$J$3-'d_시나리오'!$H$3)*('d_시나리오'!$I$3-'d_시나리오'!$H$3)),'d_시나리오'!$J$3-SQRT((1-I1377)*('d_시나리오'!$J$3-'d_시나리오'!$H$3)*('d_시나리오'!$J$3-'d_시나리오'!$I$3))))</f>
        <v/>
      </c>
      <c r="K1377">
        <f>RAND()</f>
        <v/>
      </c>
      <c r="L1377">
        <f>IF('d_시나리오'!$J$4='d_시나리오'!$H$4,'d_시나리오'!$I$4,IF(K1377&lt;('d_시나리오'!$I$4-'d_시나리오'!$H$4)/('d_시나리오'!$J$4-'d_시나리오'!$H$4),'d_시나리오'!$H$4+SQRT(K1377*('d_시나리오'!$J$4-'d_시나리오'!$H$4)*('d_시나리오'!$I$4-'d_시나리오'!$H$4)),'d_시나리오'!$J$4-SQRT((1-K1377)*('d_시나리오'!$J$4-'d_시나리오'!$H$4)*('d_시나리오'!$J$4-'d_시나리오'!$I$4))))</f>
        <v/>
      </c>
      <c r="M1377">
        <f>RAND()</f>
        <v/>
      </c>
      <c r="N1377">
        <f>IF('d_시나리오'!$J$5='d_시나리오'!$H$5,'d_시나리오'!$I$5,IF(M1377&lt;('d_시나리오'!$I$5-'d_시나리오'!$H$5)/('d_시나리오'!$J$5-'d_시나리오'!$H$5),'d_시나리오'!$H$5+SQRT(M1377*('d_시나리오'!$J$5-'d_시나리오'!$H$5)*('d_시나리오'!$I$5-'d_시나리오'!$H$5)),'d_시나리오'!$J$5-SQRT((1-M1377)*('d_시나리오'!$J$5-'d_시나리오'!$H$5)*('d_시나리오'!$J$5-'d_시나리오'!$I$5))))</f>
        <v/>
      </c>
      <c r="O1377">
        <f>RAND()</f>
        <v/>
      </c>
      <c r="P1377">
        <f>IF('d_시나리오'!$J$6='d_시나리오'!$H$6,'d_시나리오'!$I$6,IF(O1377&lt;('d_시나리오'!$I$6-'d_시나리오'!$H$6)/('d_시나리오'!$J$6-'d_시나리오'!$H$6),'d_시나리오'!$H$6+SQRT(O1377*('d_시나리오'!$J$6-'d_시나리오'!$H$6)*('d_시나리오'!$I$6-'d_시나리오'!$H$6)),'d_시나리오'!$J$6-SQRT((1-O1377)*('d_시나리오'!$J$6-'d_시나리오'!$H$6)*('d_시나리오'!$J$6-'d_시나리오'!$I$6))))</f>
        <v/>
      </c>
      <c r="Q1377">
        <f>INDEX('d_분포'!$B$2:$B$57,RANDBETWEEN(1,56))</f>
        <v/>
      </c>
      <c r="R1377">
        <f>BETAINV(RAND(),5,5)</f>
        <v/>
      </c>
      <c r="S1377">
        <f>'d_고정'!$B$1*'6_기대효과'!$H$7*('d_시나리오'!$I$7/'d_고정'!$B$2)*B1377</f>
        <v/>
      </c>
      <c r="T1377">
        <f>S1377*D1377</f>
        <v/>
      </c>
      <c r="U1377">
        <f>S1377*F1377*H1377</f>
        <v/>
      </c>
      <c r="V1377">
        <f>S1377*F1377*(H1377-1)</f>
        <v/>
      </c>
      <c r="W1377">
        <f>U1377*J1377</f>
        <v/>
      </c>
      <c r="X1377">
        <f>T1377+W1377</f>
        <v/>
      </c>
      <c r="Y1377">
        <f>(T1377*E1377+W1377*L1377)*(1-R1377-'d_고정'!$B$13)</f>
        <v/>
      </c>
      <c r="Z1377">
        <f>(U1377*N1377*Q1377+'d_고정'!$B$3*('6_기대효과'!$H$7/8)*Q1377*'d_고정'!$B$10*P1377*('6_기대효과'!$K$7/'d_고정'!$B$9))*(1-R1377)</f>
        <v/>
      </c>
      <c r="AA1377">
        <f>W1377*L1377*(1-R1377-'d_고정'!$B$13)+U1377*MAX(N1377-'d_고정'!$B$10*P1377*('6_기대효과'!$K$7/'d_고정'!$B$9),0)*Q1377*(1-R1377)</f>
        <v/>
      </c>
      <c r="AB1377">
        <f>Y1377+Z1377</f>
        <v/>
      </c>
      <c r="AC1377">
        <f>Y1377/('d_고정'!$B$5*'6_기대효과'!$H$7/8)/'d_고정'!$B$6</f>
        <v/>
      </c>
      <c r="AD1377">
        <f>Y1377/('d_고정'!$B$8*'6_기대효과'!$H$7/8)</f>
        <v/>
      </c>
    </row>
    <row r="1378">
      <c r="A1378">
        <f>RAND()</f>
        <v/>
      </c>
      <c r="B1378">
        <f>IF('d_시나리오'!$J$2='d_시나리오'!$H$2,'d_시나리오'!$I$2,IF(A1378&lt;('d_시나리오'!$I$2-'d_시나리오'!$H$2)/('d_시나리오'!$J$2-'d_시나리오'!$H$2),'d_시나리오'!$H$2+SQRT(A1378*('d_시나리오'!$J$2-'d_시나리오'!$H$2)*('d_시나리오'!$I$2-'d_시나리오'!$H$2)),'d_시나리오'!$J$2-SQRT((1-A1378)*('d_시나리오'!$J$2-'d_시나리오'!$H$2)*('d_시나리오'!$J$2-'d_시나리오'!$I$2))))</f>
        <v/>
      </c>
      <c r="C1378">
        <f>RAND()</f>
        <v/>
      </c>
      <c r="D1378">
        <f>BETAINV(RAND(),IF(C1378&lt;'d_고정'!$B$26,'d_고정'!$B$23,'d_고정'!$B$16)+1,'d_고정'!$B$17-IF(C1378&lt;'d_고정'!$B$26,'d_고정'!$B$23,'d_고정'!$B$16)+1)*('d_고정'!$B$14+('d_고정'!$B$15-'d_고정'!$B$14)*RAND())</f>
        <v/>
      </c>
      <c r="E1378">
        <f>INDEX('d_분포'!$A$2:$A$28,RANDBETWEEN(1,27))</f>
        <v/>
      </c>
      <c r="F1378">
        <f>INDEX('d_분포'!$C$2:$C$5,RANDBETWEEN(1,4))*(0.9+0.2*RAND())</f>
        <v/>
      </c>
      <c r="G1378">
        <f>RAND()</f>
        <v/>
      </c>
      <c r="H1378">
        <f>(F1378+(1-F1378)*('d_고정'!$B$22*BETAINV(RAND(),IF(G1378&lt;'d_고정'!$B$26,'d_고정'!$B$25,'d_고정'!$B$20)+1,'d_고정'!$B$21-IF(G1378&lt;'d_고정'!$B$26,'d_고정'!$B$25,'d_고정'!$B$20)+1)+(1-'d_고정'!$B$22)*BETAINV(RAND(),IF(G1378&lt;'d_고정'!$B$26,'d_고정'!$B$24,'d_고정'!$B$18)+1,'d_고정'!$B$19-IF(G1378&lt;'d_고정'!$B$26,'d_고정'!$B$24,'d_고정'!$B$18)+1))*('d_고정'!$B$14+('d_고정'!$B$15-'d_고정'!$B$14)*RAND()))/F1378</f>
        <v/>
      </c>
      <c r="I1378">
        <f>RAND()</f>
        <v/>
      </c>
      <c r="J1378">
        <f>IF('d_시나리오'!$J$3='d_시나리오'!$H$3,'d_시나리오'!$I$3,IF(I1378&lt;('d_시나리오'!$I$3-'d_시나리오'!$H$3)/('d_시나리오'!$J$3-'d_시나리오'!$H$3),'d_시나리오'!$H$3+SQRT(I1378*('d_시나리오'!$J$3-'d_시나리오'!$H$3)*('d_시나리오'!$I$3-'d_시나리오'!$H$3)),'d_시나리오'!$J$3-SQRT((1-I1378)*('d_시나리오'!$J$3-'d_시나리오'!$H$3)*('d_시나리오'!$J$3-'d_시나리오'!$I$3))))</f>
        <v/>
      </c>
      <c r="K1378">
        <f>RAND()</f>
        <v/>
      </c>
      <c r="L1378">
        <f>IF('d_시나리오'!$J$4='d_시나리오'!$H$4,'d_시나리오'!$I$4,IF(K1378&lt;('d_시나리오'!$I$4-'d_시나리오'!$H$4)/('d_시나리오'!$J$4-'d_시나리오'!$H$4),'d_시나리오'!$H$4+SQRT(K1378*('d_시나리오'!$J$4-'d_시나리오'!$H$4)*('d_시나리오'!$I$4-'d_시나리오'!$H$4)),'d_시나리오'!$J$4-SQRT((1-K1378)*('d_시나리오'!$J$4-'d_시나리오'!$H$4)*('d_시나리오'!$J$4-'d_시나리오'!$I$4))))</f>
        <v/>
      </c>
      <c r="M1378">
        <f>RAND()</f>
        <v/>
      </c>
      <c r="N1378">
        <f>IF('d_시나리오'!$J$5='d_시나리오'!$H$5,'d_시나리오'!$I$5,IF(M1378&lt;('d_시나리오'!$I$5-'d_시나리오'!$H$5)/('d_시나리오'!$J$5-'d_시나리오'!$H$5),'d_시나리오'!$H$5+SQRT(M1378*('d_시나리오'!$J$5-'d_시나리오'!$H$5)*('d_시나리오'!$I$5-'d_시나리오'!$H$5)),'d_시나리오'!$J$5-SQRT((1-M1378)*('d_시나리오'!$J$5-'d_시나리오'!$H$5)*('d_시나리오'!$J$5-'d_시나리오'!$I$5))))</f>
        <v/>
      </c>
      <c r="O1378">
        <f>RAND()</f>
        <v/>
      </c>
      <c r="P1378">
        <f>IF('d_시나리오'!$J$6='d_시나리오'!$H$6,'d_시나리오'!$I$6,IF(O1378&lt;('d_시나리오'!$I$6-'d_시나리오'!$H$6)/('d_시나리오'!$J$6-'d_시나리오'!$H$6),'d_시나리오'!$H$6+SQRT(O1378*('d_시나리오'!$J$6-'d_시나리오'!$H$6)*('d_시나리오'!$I$6-'d_시나리오'!$H$6)),'d_시나리오'!$J$6-SQRT((1-O1378)*('d_시나리오'!$J$6-'d_시나리오'!$H$6)*('d_시나리오'!$J$6-'d_시나리오'!$I$6))))</f>
        <v/>
      </c>
      <c r="Q1378">
        <f>INDEX('d_분포'!$B$2:$B$57,RANDBETWEEN(1,56))</f>
        <v/>
      </c>
      <c r="R1378">
        <f>BETAINV(RAND(),5,5)</f>
        <v/>
      </c>
      <c r="S1378">
        <f>'d_고정'!$B$1*'6_기대효과'!$H$7*('d_시나리오'!$I$7/'d_고정'!$B$2)*B1378</f>
        <v/>
      </c>
      <c r="T1378">
        <f>S1378*D1378</f>
        <v/>
      </c>
      <c r="U1378">
        <f>S1378*F1378*H1378</f>
        <v/>
      </c>
      <c r="V1378">
        <f>S1378*F1378*(H1378-1)</f>
        <v/>
      </c>
      <c r="W1378">
        <f>U1378*J1378</f>
        <v/>
      </c>
      <c r="X1378">
        <f>T1378+W1378</f>
        <v/>
      </c>
      <c r="Y1378">
        <f>(T1378*E1378+W1378*L1378)*(1-R1378-'d_고정'!$B$13)</f>
        <v/>
      </c>
      <c r="Z1378">
        <f>(U1378*N1378*Q1378+'d_고정'!$B$3*('6_기대효과'!$H$7/8)*Q1378*'d_고정'!$B$10*P1378*('6_기대효과'!$K$7/'d_고정'!$B$9))*(1-R1378)</f>
        <v/>
      </c>
      <c r="AA1378">
        <f>W1378*L1378*(1-R1378-'d_고정'!$B$13)+U1378*MAX(N1378-'d_고정'!$B$10*P1378*('6_기대효과'!$K$7/'d_고정'!$B$9),0)*Q1378*(1-R1378)</f>
        <v/>
      </c>
      <c r="AB1378">
        <f>Y1378+Z1378</f>
        <v/>
      </c>
      <c r="AC1378">
        <f>Y1378/('d_고정'!$B$5*'6_기대효과'!$H$7/8)/'d_고정'!$B$6</f>
        <v/>
      </c>
      <c r="AD1378">
        <f>Y1378/('d_고정'!$B$8*'6_기대효과'!$H$7/8)</f>
        <v/>
      </c>
    </row>
    <row r="1379">
      <c r="A1379">
        <f>RAND()</f>
        <v/>
      </c>
      <c r="B1379">
        <f>IF('d_시나리오'!$J$2='d_시나리오'!$H$2,'d_시나리오'!$I$2,IF(A1379&lt;('d_시나리오'!$I$2-'d_시나리오'!$H$2)/('d_시나리오'!$J$2-'d_시나리오'!$H$2),'d_시나리오'!$H$2+SQRT(A1379*('d_시나리오'!$J$2-'d_시나리오'!$H$2)*('d_시나리오'!$I$2-'d_시나리오'!$H$2)),'d_시나리오'!$J$2-SQRT((1-A1379)*('d_시나리오'!$J$2-'d_시나리오'!$H$2)*('d_시나리오'!$J$2-'d_시나리오'!$I$2))))</f>
        <v/>
      </c>
      <c r="C1379">
        <f>RAND()</f>
        <v/>
      </c>
      <c r="D1379">
        <f>BETAINV(RAND(),IF(C1379&lt;'d_고정'!$B$26,'d_고정'!$B$23,'d_고정'!$B$16)+1,'d_고정'!$B$17-IF(C1379&lt;'d_고정'!$B$26,'d_고정'!$B$23,'d_고정'!$B$16)+1)*('d_고정'!$B$14+('d_고정'!$B$15-'d_고정'!$B$14)*RAND())</f>
        <v/>
      </c>
      <c r="E1379">
        <f>INDEX('d_분포'!$A$2:$A$28,RANDBETWEEN(1,27))</f>
        <v/>
      </c>
      <c r="F1379">
        <f>INDEX('d_분포'!$C$2:$C$5,RANDBETWEEN(1,4))*(0.9+0.2*RAND())</f>
        <v/>
      </c>
      <c r="G1379">
        <f>RAND()</f>
        <v/>
      </c>
      <c r="H1379">
        <f>(F1379+(1-F1379)*('d_고정'!$B$22*BETAINV(RAND(),IF(G1379&lt;'d_고정'!$B$26,'d_고정'!$B$25,'d_고정'!$B$20)+1,'d_고정'!$B$21-IF(G1379&lt;'d_고정'!$B$26,'d_고정'!$B$25,'d_고정'!$B$20)+1)+(1-'d_고정'!$B$22)*BETAINV(RAND(),IF(G1379&lt;'d_고정'!$B$26,'d_고정'!$B$24,'d_고정'!$B$18)+1,'d_고정'!$B$19-IF(G1379&lt;'d_고정'!$B$26,'d_고정'!$B$24,'d_고정'!$B$18)+1))*('d_고정'!$B$14+('d_고정'!$B$15-'d_고정'!$B$14)*RAND()))/F1379</f>
        <v/>
      </c>
      <c r="I1379">
        <f>RAND()</f>
        <v/>
      </c>
      <c r="J1379">
        <f>IF('d_시나리오'!$J$3='d_시나리오'!$H$3,'d_시나리오'!$I$3,IF(I1379&lt;('d_시나리오'!$I$3-'d_시나리오'!$H$3)/('d_시나리오'!$J$3-'d_시나리오'!$H$3),'d_시나리오'!$H$3+SQRT(I1379*('d_시나리오'!$J$3-'d_시나리오'!$H$3)*('d_시나리오'!$I$3-'d_시나리오'!$H$3)),'d_시나리오'!$J$3-SQRT((1-I1379)*('d_시나리오'!$J$3-'d_시나리오'!$H$3)*('d_시나리오'!$J$3-'d_시나리오'!$I$3))))</f>
        <v/>
      </c>
      <c r="K1379">
        <f>RAND()</f>
        <v/>
      </c>
      <c r="L1379">
        <f>IF('d_시나리오'!$J$4='d_시나리오'!$H$4,'d_시나리오'!$I$4,IF(K1379&lt;('d_시나리오'!$I$4-'d_시나리오'!$H$4)/('d_시나리오'!$J$4-'d_시나리오'!$H$4),'d_시나리오'!$H$4+SQRT(K1379*('d_시나리오'!$J$4-'d_시나리오'!$H$4)*('d_시나리오'!$I$4-'d_시나리오'!$H$4)),'d_시나리오'!$J$4-SQRT((1-K1379)*('d_시나리오'!$J$4-'d_시나리오'!$H$4)*('d_시나리오'!$J$4-'d_시나리오'!$I$4))))</f>
        <v/>
      </c>
      <c r="M1379">
        <f>RAND()</f>
        <v/>
      </c>
      <c r="N1379">
        <f>IF('d_시나리오'!$J$5='d_시나리오'!$H$5,'d_시나리오'!$I$5,IF(M1379&lt;('d_시나리오'!$I$5-'d_시나리오'!$H$5)/('d_시나리오'!$J$5-'d_시나리오'!$H$5),'d_시나리오'!$H$5+SQRT(M1379*('d_시나리오'!$J$5-'d_시나리오'!$H$5)*('d_시나리오'!$I$5-'d_시나리오'!$H$5)),'d_시나리오'!$J$5-SQRT((1-M1379)*('d_시나리오'!$J$5-'d_시나리오'!$H$5)*('d_시나리오'!$J$5-'d_시나리오'!$I$5))))</f>
        <v/>
      </c>
      <c r="O1379">
        <f>RAND()</f>
        <v/>
      </c>
      <c r="P1379">
        <f>IF('d_시나리오'!$J$6='d_시나리오'!$H$6,'d_시나리오'!$I$6,IF(O1379&lt;('d_시나리오'!$I$6-'d_시나리오'!$H$6)/('d_시나리오'!$J$6-'d_시나리오'!$H$6),'d_시나리오'!$H$6+SQRT(O1379*('d_시나리오'!$J$6-'d_시나리오'!$H$6)*('d_시나리오'!$I$6-'d_시나리오'!$H$6)),'d_시나리오'!$J$6-SQRT((1-O1379)*('d_시나리오'!$J$6-'d_시나리오'!$H$6)*('d_시나리오'!$J$6-'d_시나리오'!$I$6))))</f>
        <v/>
      </c>
      <c r="Q1379">
        <f>INDEX('d_분포'!$B$2:$B$57,RANDBETWEEN(1,56))</f>
        <v/>
      </c>
      <c r="R1379">
        <f>BETAINV(RAND(),5,5)</f>
        <v/>
      </c>
      <c r="S1379">
        <f>'d_고정'!$B$1*'6_기대효과'!$H$7*('d_시나리오'!$I$7/'d_고정'!$B$2)*B1379</f>
        <v/>
      </c>
      <c r="T1379">
        <f>S1379*D1379</f>
        <v/>
      </c>
      <c r="U1379">
        <f>S1379*F1379*H1379</f>
        <v/>
      </c>
      <c r="V1379">
        <f>S1379*F1379*(H1379-1)</f>
        <v/>
      </c>
      <c r="W1379">
        <f>U1379*J1379</f>
        <v/>
      </c>
      <c r="X1379">
        <f>T1379+W1379</f>
        <v/>
      </c>
      <c r="Y1379">
        <f>(T1379*E1379+W1379*L1379)*(1-R1379-'d_고정'!$B$13)</f>
        <v/>
      </c>
      <c r="Z1379">
        <f>(U1379*N1379*Q1379+'d_고정'!$B$3*('6_기대효과'!$H$7/8)*Q1379*'d_고정'!$B$10*P1379*('6_기대효과'!$K$7/'d_고정'!$B$9))*(1-R1379)</f>
        <v/>
      </c>
      <c r="AA1379">
        <f>W1379*L1379*(1-R1379-'d_고정'!$B$13)+U1379*MAX(N1379-'d_고정'!$B$10*P1379*('6_기대효과'!$K$7/'d_고정'!$B$9),0)*Q1379*(1-R1379)</f>
        <v/>
      </c>
      <c r="AB1379">
        <f>Y1379+Z1379</f>
        <v/>
      </c>
      <c r="AC1379">
        <f>Y1379/('d_고정'!$B$5*'6_기대효과'!$H$7/8)/'d_고정'!$B$6</f>
        <v/>
      </c>
      <c r="AD1379">
        <f>Y1379/('d_고정'!$B$8*'6_기대효과'!$H$7/8)</f>
        <v/>
      </c>
    </row>
    <row r="1380">
      <c r="A1380">
        <f>RAND()</f>
        <v/>
      </c>
      <c r="B1380">
        <f>IF('d_시나리오'!$J$2='d_시나리오'!$H$2,'d_시나리오'!$I$2,IF(A1380&lt;('d_시나리오'!$I$2-'d_시나리오'!$H$2)/('d_시나리오'!$J$2-'d_시나리오'!$H$2),'d_시나리오'!$H$2+SQRT(A1380*('d_시나리오'!$J$2-'d_시나리오'!$H$2)*('d_시나리오'!$I$2-'d_시나리오'!$H$2)),'d_시나리오'!$J$2-SQRT((1-A1380)*('d_시나리오'!$J$2-'d_시나리오'!$H$2)*('d_시나리오'!$J$2-'d_시나리오'!$I$2))))</f>
        <v/>
      </c>
      <c r="C1380">
        <f>RAND()</f>
        <v/>
      </c>
      <c r="D1380">
        <f>BETAINV(RAND(),IF(C1380&lt;'d_고정'!$B$26,'d_고정'!$B$23,'d_고정'!$B$16)+1,'d_고정'!$B$17-IF(C1380&lt;'d_고정'!$B$26,'d_고정'!$B$23,'d_고정'!$B$16)+1)*('d_고정'!$B$14+('d_고정'!$B$15-'d_고정'!$B$14)*RAND())</f>
        <v/>
      </c>
      <c r="E1380">
        <f>INDEX('d_분포'!$A$2:$A$28,RANDBETWEEN(1,27))</f>
        <v/>
      </c>
      <c r="F1380">
        <f>INDEX('d_분포'!$C$2:$C$5,RANDBETWEEN(1,4))*(0.9+0.2*RAND())</f>
        <v/>
      </c>
      <c r="G1380">
        <f>RAND()</f>
        <v/>
      </c>
      <c r="H1380">
        <f>(F1380+(1-F1380)*('d_고정'!$B$22*BETAINV(RAND(),IF(G1380&lt;'d_고정'!$B$26,'d_고정'!$B$25,'d_고정'!$B$20)+1,'d_고정'!$B$21-IF(G1380&lt;'d_고정'!$B$26,'d_고정'!$B$25,'d_고정'!$B$20)+1)+(1-'d_고정'!$B$22)*BETAINV(RAND(),IF(G1380&lt;'d_고정'!$B$26,'d_고정'!$B$24,'d_고정'!$B$18)+1,'d_고정'!$B$19-IF(G1380&lt;'d_고정'!$B$26,'d_고정'!$B$24,'d_고정'!$B$18)+1))*('d_고정'!$B$14+('d_고정'!$B$15-'d_고정'!$B$14)*RAND()))/F1380</f>
        <v/>
      </c>
      <c r="I1380">
        <f>RAND()</f>
        <v/>
      </c>
      <c r="J1380">
        <f>IF('d_시나리오'!$J$3='d_시나리오'!$H$3,'d_시나리오'!$I$3,IF(I1380&lt;('d_시나리오'!$I$3-'d_시나리오'!$H$3)/('d_시나리오'!$J$3-'d_시나리오'!$H$3),'d_시나리오'!$H$3+SQRT(I1380*('d_시나리오'!$J$3-'d_시나리오'!$H$3)*('d_시나리오'!$I$3-'d_시나리오'!$H$3)),'d_시나리오'!$J$3-SQRT((1-I1380)*('d_시나리오'!$J$3-'d_시나리오'!$H$3)*('d_시나리오'!$J$3-'d_시나리오'!$I$3))))</f>
        <v/>
      </c>
      <c r="K1380">
        <f>RAND()</f>
        <v/>
      </c>
      <c r="L1380">
        <f>IF('d_시나리오'!$J$4='d_시나리오'!$H$4,'d_시나리오'!$I$4,IF(K1380&lt;('d_시나리오'!$I$4-'d_시나리오'!$H$4)/('d_시나리오'!$J$4-'d_시나리오'!$H$4),'d_시나리오'!$H$4+SQRT(K1380*('d_시나리오'!$J$4-'d_시나리오'!$H$4)*('d_시나리오'!$I$4-'d_시나리오'!$H$4)),'d_시나리오'!$J$4-SQRT((1-K1380)*('d_시나리오'!$J$4-'d_시나리오'!$H$4)*('d_시나리오'!$J$4-'d_시나리오'!$I$4))))</f>
        <v/>
      </c>
      <c r="M1380">
        <f>RAND()</f>
        <v/>
      </c>
      <c r="N1380">
        <f>IF('d_시나리오'!$J$5='d_시나리오'!$H$5,'d_시나리오'!$I$5,IF(M1380&lt;('d_시나리오'!$I$5-'d_시나리오'!$H$5)/('d_시나리오'!$J$5-'d_시나리오'!$H$5),'d_시나리오'!$H$5+SQRT(M1380*('d_시나리오'!$J$5-'d_시나리오'!$H$5)*('d_시나리오'!$I$5-'d_시나리오'!$H$5)),'d_시나리오'!$J$5-SQRT((1-M1380)*('d_시나리오'!$J$5-'d_시나리오'!$H$5)*('d_시나리오'!$J$5-'d_시나리오'!$I$5))))</f>
        <v/>
      </c>
      <c r="O1380">
        <f>RAND()</f>
        <v/>
      </c>
      <c r="P1380">
        <f>IF('d_시나리오'!$J$6='d_시나리오'!$H$6,'d_시나리오'!$I$6,IF(O1380&lt;('d_시나리오'!$I$6-'d_시나리오'!$H$6)/('d_시나리오'!$J$6-'d_시나리오'!$H$6),'d_시나리오'!$H$6+SQRT(O1380*('d_시나리오'!$J$6-'d_시나리오'!$H$6)*('d_시나리오'!$I$6-'d_시나리오'!$H$6)),'d_시나리오'!$J$6-SQRT((1-O1380)*('d_시나리오'!$J$6-'d_시나리오'!$H$6)*('d_시나리오'!$J$6-'d_시나리오'!$I$6))))</f>
        <v/>
      </c>
      <c r="Q1380">
        <f>INDEX('d_분포'!$B$2:$B$57,RANDBETWEEN(1,56))</f>
        <v/>
      </c>
      <c r="R1380">
        <f>BETAINV(RAND(),5,5)</f>
        <v/>
      </c>
      <c r="S1380">
        <f>'d_고정'!$B$1*'6_기대효과'!$H$7*('d_시나리오'!$I$7/'d_고정'!$B$2)*B1380</f>
        <v/>
      </c>
      <c r="T1380">
        <f>S1380*D1380</f>
        <v/>
      </c>
      <c r="U1380">
        <f>S1380*F1380*H1380</f>
        <v/>
      </c>
      <c r="V1380">
        <f>S1380*F1380*(H1380-1)</f>
        <v/>
      </c>
      <c r="W1380">
        <f>U1380*J1380</f>
        <v/>
      </c>
      <c r="X1380">
        <f>T1380+W1380</f>
        <v/>
      </c>
      <c r="Y1380">
        <f>(T1380*E1380+W1380*L1380)*(1-R1380-'d_고정'!$B$13)</f>
        <v/>
      </c>
      <c r="Z1380">
        <f>(U1380*N1380*Q1380+'d_고정'!$B$3*('6_기대효과'!$H$7/8)*Q1380*'d_고정'!$B$10*P1380*('6_기대효과'!$K$7/'d_고정'!$B$9))*(1-R1380)</f>
        <v/>
      </c>
      <c r="AA1380">
        <f>W1380*L1380*(1-R1380-'d_고정'!$B$13)+U1380*MAX(N1380-'d_고정'!$B$10*P1380*('6_기대효과'!$K$7/'d_고정'!$B$9),0)*Q1380*(1-R1380)</f>
        <v/>
      </c>
      <c r="AB1380">
        <f>Y1380+Z1380</f>
        <v/>
      </c>
      <c r="AC1380">
        <f>Y1380/('d_고정'!$B$5*'6_기대효과'!$H$7/8)/'d_고정'!$B$6</f>
        <v/>
      </c>
      <c r="AD1380">
        <f>Y1380/('d_고정'!$B$8*'6_기대효과'!$H$7/8)</f>
        <v/>
      </c>
    </row>
    <row r="1381">
      <c r="A1381">
        <f>RAND()</f>
        <v/>
      </c>
      <c r="B1381">
        <f>IF('d_시나리오'!$J$2='d_시나리오'!$H$2,'d_시나리오'!$I$2,IF(A1381&lt;('d_시나리오'!$I$2-'d_시나리오'!$H$2)/('d_시나리오'!$J$2-'d_시나리오'!$H$2),'d_시나리오'!$H$2+SQRT(A1381*('d_시나리오'!$J$2-'d_시나리오'!$H$2)*('d_시나리오'!$I$2-'d_시나리오'!$H$2)),'d_시나리오'!$J$2-SQRT((1-A1381)*('d_시나리오'!$J$2-'d_시나리오'!$H$2)*('d_시나리오'!$J$2-'d_시나리오'!$I$2))))</f>
        <v/>
      </c>
      <c r="C1381">
        <f>RAND()</f>
        <v/>
      </c>
      <c r="D1381">
        <f>BETAINV(RAND(),IF(C1381&lt;'d_고정'!$B$26,'d_고정'!$B$23,'d_고정'!$B$16)+1,'d_고정'!$B$17-IF(C1381&lt;'d_고정'!$B$26,'d_고정'!$B$23,'d_고정'!$B$16)+1)*('d_고정'!$B$14+('d_고정'!$B$15-'d_고정'!$B$14)*RAND())</f>
        <v/>
      </c>
      <c r="E1381">
        <f>INDEX('d_분포'!$A$2:$A$28,RANDBETWEEN(1,27))</f>
        <v/>
      </c>
      <c r="F1381">
        <f>INDEX('d_분포'!$C$2:$C$5,RANDBETWEEN(1,4))*(0.9+0.2*RAND())</f>
        <v/>
      </c>
      <c r="G1381">
        <f>RAND()</f>
        <v/>
      </c>
      <c r="H1381">
        <f>(F1381+(1-F1381)*('d_고정'!$B$22*BETAINV(RAND(),IF(G1381&lt;'d_고정'!$B$26,'d_고정'!$B$25,'d_고정'!$B$20)+1,'d_고정'!$B$21-IF(G1381&lt;'d_고정'!$B$26,'d_고정'!$B$25,'d_고정'!$B$20)+1)+(1-'d_고정'!$B$22)*BETAINV(RAND(),IF(G1381&lt;'d_고정'!$B$26,'d_고정'!$B$24,'d_고정'!$B$18)+1,'d_고정'!$B$19-IF(G1381&lt;'d_고정'!$B$26,'d_고정'!$B$24,'d_고정'!$B$18)+1))*('d_고정'!$B$14+('d_고정'!$B$15-'d_고정'!$B$14)*RAND()))/F1381</f>
        <v/>
      </c>
      <c r="I1381">
        <f>RAND()</f>
        <v/>
      </c>
      <c r="J1381">
        <f>IF('d_시나리오'!$J$3='d_시나리오'!$H$3,'d_시나리오'!$I$3,IF(I1381&lt;('d_시나리오'!$I$3-'d_시나리오'!$H$3)/('d_시나리오'!$J$3-'d_시나리오'!$H$3),'d_시나리오'!$H$3+SQRT(I1381*('d_시나리오'!$J$3-'d_시나리오'!$H$3)*('d_시나리오'!$I$3-'d_시나리오'!$H$3)),'d_시나리오'!$J$3-SQRT((1-I1381)*('d_시나리오'!$J$3-'d_시나리오'!$H$3)*('d_시나리오'!$J$3-'d_시나리오'!$I$3))))</f>
        <v/>
      </c>
      <c r="K1381">
        <f>RAND()</f>
        <v/>
      </c>
      <c r="L1381">
        <f>IF('d_시나리오'!$J$4='d_시나리오'!$H$4,'d_시나리오'!$I$4,IF(K1381&lt;('d_시나리오'!$I$4-'d_시나리오'!$H$4)/('d_시나리오'!$J$4-'d_시나리오'!$H$4),'d_시나리오'!$H$4+SQRT(K1381*('d_시나리오'!$J$4-'d_시나리오'!$H$4)*('d_시나리오'!$I$4-'d_시나리오'!$H$4)),'d_시나리오'!$J$4-SQRT((1-K1381)*('d_시나리오'!$J$4-'d_시나리오'!$H$4)*('d_시나리오'!$J$4-'d_시나리오'!$I$4))))</f>
        <v/>
      </c>
      <c r="M1381">
        <f>RAND()</f>
        <v/>
      </c>
      <c r="N1381">
        <f>IF('d_시나리오'!$J$5='d_시나리오'!$H$5,'d_시나리오'!$I$5,IF(M1381&lt;('d_시나리오'!$I$5-'d_시나리오'!$H$5)/('d_시나리오'!$J$5-'d_시나리오'!$H$5),'d_시나리오'!$H$5+SQRT(M1381*('d_시나리오'!$J$5-'d_시나리오'!$H$5)*('d_시나리오'!$I$5-'d_시나리오'!$H$5)),'d_시나리오'!$J$5-SQRT((1-M1381)*('d_시나리오'!$J$5-'d_시나리오'!$H$5)*('d_시나리오'!$J$5-'d_시나리오'!$I$5))))</f>
        <v/>
      </c>
      <c r="O1381">
        <f>RAND()</f>
        <v/>
      </c>
      <c r="P1381">
        <f>IF('d_시나리오'!$J$6='d_시나리오'!$H$6,'d_시나리오'!$I$6,IF(O1381&lt;('d_시나리오'!$I$6-'d_시나리오'!$H$6)/('d_시나리오'!$J$6-'d_시나리오'!$H$6),'d_시나리오'!$H$6+SQRT(O1381*('d_시나리오'!$J$6-'d_시나리오'!$H$6)*('d_시나리오'!$I$6-'d_시나리오'!$H$6)),'d_시나리오'!$J$6-SQRT((1-O1381)*('d_시나리오'!$J$6-'d_시나리오'!$H$6)*('d_시나리오'!$J$6-'d_시나리오'!$I$6))))</f>
        <v/>
      </c>
      <c r="Q1381">
        <f>INDEX('d_분포'!$B$2:$B$57,RANDBETWEEN(1,56))</f>
        <v/>
      </c>
      <c r="R1381">
        <f>BETAINV(RAND(),5,5)</f>
        <v/>
      </c>
      <c r="S1381">
        <f>'d_고정'!$B$1*'6_기대효과'!$H$7*('d_시나리오'!$I$7/'d_고정'!$B$2)*B1381</f>
        <v/>
      </c>
      <c r="T1381">
        <f>S1381*D1381</f>
        <v/>
      </c>
      <c r="U1381">
        <f>S1381*F1381*H1381</f>
        <v/>
      </c>
      <c r="V1381">
        <f>S1381*F1381*(H1381-1)</f>
        <v/>
      </c>
      <c r="W1381">
        <f>U1381*J1381</f>
        <v/>
      </c>
      <c r="X1381">
        <f>T1381+W1381</f>
        <v/>
      </c>
      <c r="Y1381">
        <f>(T1381*E1381+W1381*L1381)*(1-R1381-'d_고정'!$B$13)</f>
        <v/>
      </c>
      <c r="Z1381">
        <f>(U1381*N1381*Q1381+'d_고정'!$B$3*('6_기대효과'!$H$7/8)*Q1381*'d_고정'!$B$10*P1381*('6_기대효과'!$K$7/'d_고정'!$B$9))*(1-R1381)</f>
        <v/>
      </c>
      <c r="AA1381">
        <f>W1381*L1381*(1-R1381-'d_고정'!$B$13)+U1381*MAX(N1381-'d_고정'!$B$10*P1381*('6_기대효과'!$K$7/'d_고정'!$B$9),0)*Q1381*(1-R1381)</f>
        <v/>
      </c>
      <c r="AB1381">
        <f>Y1381+Z1381</f>
        <v/>
      </c>
      <c r="AC1381">
        <f>Y1381/('d_고정'!$B$5*'6_기대효과'!$H$7/8)/'d_고정'!$B$6</f>
        <v/>
      </c>
      <c r="AD1381">
        <f>Y1381/('d_고정'!$B$8*'6_기대효과'!$H$7/8)</f>
        <v/>
      </c>
    </row>
    <row r="1382">
      <c r="A1382">
        <f>RAND()</f>
        <v/>
      </c>
      <c r="B1382">
        <f>IF('d_시나리오'!$J$2='d_시나리오'!$H$2,'d_시나리오'!$I$2,IF(A1382&lt;('d_시나리오'!$I$2-'d_시나리오'!$H$2)/('d_시나리오'!$J$2-'d_시나리오'!$H$2),'d_시나리오'!$H$2+SQRT(A1382*('d_시나리오'!$J$2-'d_시나리오'!$H$2)*('d_시나리오'!$I$2-'d_시나리오'!$H$2)),'d_시나리오'!$J$2-SQRT((1-A1382)*('d_시나리오'!$J$2-'d_시나리오'!$H$2)*('d_시나리오'!$J$2-'d_시나리오'!$I$2))))</f>
        <v/>
      </c>
      <c r="C1382">
        <f>RAND()</f>
        <v/>
      </c>
      <c r="D1382">
        <f>BETAINV(RAND(),IF(C1382&lt;'d_고정'!$B$26,'d_고정'!$B$23,'d_고정'!$B$16)+1,'d_고정'!$B$17-IF(C1382&lt;'d_고정'!$B$26,'d_고정'!$B$23,'d_고정'!$B$16)+1)*('d_고정'!$B$14+('d_고정'!$B$15-'d_고정'!$B$14)*RAND())</f>
        <v/>
      </c>
      <c r="E1382">
        <f>INDEX('d_분포'!$A$2:$A$28,RANDBETWEEN(1,27))</f>
        <v/>
      </c>
      <c r="F1382">
        <f>INDEX('d_분포'!$C$2:$C$5,RANDBETWEEN(1,4))*(0.9+0.2*RAND())</f>
        <v/>
      </c>
      <c r="G1382">
        <f>RAND()</f>
        <v/>
      </c>
      <c r="H1382">
        <f>(F1382+(1-F1382)*('d_고정'!$B$22*BETAINV(RAND(),IF(G1382&lt;'d_고정'!$B$26,'d_고정'!$B$25,'d_고정'!$B$20)+1,'d_고정'!$B$21-IF(G1382&lt;'d_고정'!$B$26,'d_고정'!$B$25,'d_고정'!$B$20)+1)+(1-'d_고정'!$B$22)*BETAINV(RAND(),IF(G1382&lt;'d_고정'!$B$26,'d_고정'!$B$24,'d_고정'!$B$18)+1,'d_고정'!$B$19-IF(G1382&lt;'d_고정'!$B$26,'d_고정'!$B$24,'d_고정'!$B$18)+1))*('d_고정'!$B$14+('d_고정'!$B$15-'d_고정'!$B$14)*RAND()))/F1382</f>
        <v/>
      </c>
      <c r="I1382">
        <f>RAND()</f>
        <v/>
      </c>
      <c r="J1382">
        <f>IF('d_시나리오'!$J$3='d_시나리오'!$H$3,'d_시나리오'!$I$3,IF(I1382&lt;('d_시나리오'!$I$3-'d_시나리오'!$H$3)/('d_시나리오'!$J$3-'d_시나리오'!$H$3),'d_시나리오'!$H$3+SQRT(I1382*('d_시나리오'!$J$3-'d_시나리오'!$H$3)*('d_시나리오'!$I$3-'d_시나리오'!$H$3)),'d_시나리오'!$J$3-SQRT((1-I1382)*('d_시나리오'!$J$3-'d_시나리오'!$H$3)*('d_시나리오'!$J$3-'d_시나리오'!$I$3))))</f>
        <v/>
      </c>
      <c r="K1382">
        <f>RAND()</f>
        <v/>
      </c>
      <c r="L1382">
        <f>IF('d_시나리오'!$J$4='d_시나리오'!$H$4,'d_시나리오'!$I$4,IF(K1382&lt;('d_시나리오'!$I$4-'d_시나리오'!$H$4)/('d_시나리오'!$J$4-'d_시나리오'!$H$4),'d_시나리오'!$H$4+SQRT(K1382*('d_시나리오'!$J$4-'d_시나리오'!$H$4)*('d_시나리오'!$I$4-'d_시나리오'!$H$4)),'d_시나리오'!$J$4-SQRT((1-K1382)*('d_시나리오'!$J$4-'d_시나리오'!$H$4)*('d_시나리오'!$J$4-'d_시나리오'!$I$4))))</f>
        <v/>
      </c>
      <c r="M1382">
        <f>RAND()</f>
        <v/>
      </c>
      <c r="N1382">
        <f>IF('d_시나리오'!$J$5='d_시나리오'!$H$5,'d_시나리오'!$I$5,IF(M1382&lt;('d_시나리오'!$I$5-'d_시나리오'!$H$5)/('d_시나리오'!$J$5-'d_시나리오'!$H$5),'d_시나리오'!$H$5+SQRT(M1382*('d_시나리오'!$J$5-'d_시나리오'!$H$5)*('d_시나리오'!$I$5-'d_시나리오'!$H$5)),'d_시나리오'!$J$5-SQRT((1-M1382)*('d_시나리오'!$J$5-'d_시나리오'!$H$5)*('d_시나리오'!$J$5-'d_시나리오'!$I$5))))</f>
        <v/>
      </c>
      <c r="O1382">
        <f>RAND()</f>
        <v/>
      </c>
      <c r="P1382">
        <f>IF('d_시나리오'!$J$6='d_시나리오'!$H$6,'d_시나리오'!$I$6,IF(O1382&lt;('d_시나리오'!$I$6-'d_시나리오'!$H$6)/('d_시나리오'!$J$6-'d_시나리오'!$H$6),'d_시나리오'!$H$6+SQRT(O1382*('d_시나리오'!$J$6-'d_시나리오'!$H$6)*('d_시나리오'!$I$6-'d_시나리오'!$H$6)),'d_시나리오'!$J$6-SQRT((1-O1382)*('d_시나리오'!$J$6-'d_시나리오'!$H$6)*('d_시나리오'!$J$6-'d_시나리오'!$I$6))))</f>
        <v/>
      </c>
      <c r="Q1382">
        <f>INDEX('d_분포'!$B$2:$B$57,RANDBETWEEN(1,56))</f>
        <v/>
      </c>
      <c r="R1382">
        <f>BETAINV(RAND(),5,5)</f>
        <v/>
      </c>
      <c r="S1382">
        <f>'d_고정'!$B$1*'6_기대효과'!$H$7*('d_시나리오'!$I$7/'d_고정'!$B$2)*B1382</f>
        <v/>
      </c>
      <c r="T1382">
        <f>S1382*D1382</f>
        <v/>
      </c>
      <c r="U1382">
        <f>S1382*F1382*H1382</f>
        <v/>
      </c>
      <c r="V1382">
        <f>S1382*F1382*(H1382-1)</f>
        <v/>
      </c>
      <c r="W1382">
        <f>U1382*J1382</f>
        <v/>
      </c>
      <c r="X1382">
        <f>T1382+W1382</f>
        <v/>
      </c>
      <c r="Y1382">
        <f>(T1382*E1382+W1382*L1382)*(1-R1382-'d_고정'!$B$13)</f>
        <v/>
      </c>
      <c r="Z1382">
        <f>(U1382*N1382*Q1382+'d_고정'!$B$3*('6_기대효과'!$H$7/8)*Q1382*'d_고정'!$B$10*P1382*('6_기대효과'!$K$7/'d_고정'!$B$9))*(1-R1382)</f>
        <v/>
      </c>
      <c r="AA1382">
        <f>W1382*L1382*(1-R1382-'d_고정'!$B$13)+U1382*MAX(N1382-'d_고정'!$B$10*P1382*('6_기대효과'!$K$7/'d_고정'!$B$9),0)*Q1382*(1-R1382)</f>
        <v/>
      </c>
      <c r="AB1382">
        <f>Y1382+Z1382</f>
        <v/>
      </c>
      <c r="AC1382">
        <f>Y1382/('d_고정'!$B$5*'6_기대효과'!$H$7/8)/'d_고정'!$B$6</f>
        <v/>
      </c>
      <c r="AD1382">
        <f>Y1382/('d_고정'!$B$8*'6_기대효과'!$H$7/8)</f>
        <v/>
      </c>
    </row>
    <row r="1383">
      <c r="A1383">
        <f>RAND()</f>
        <v/>
      </c>
      <c r="B1383">
        <f>IF('d_시나리오'!$J$2='d_시나리오'!$H$2,'d_시나리오'!$I$2,IF(A1383&lt;('d_시나리오'!$I$2-'d_시나리오'!$H$2)/('d_시나리오'!$J$2-'d_시나리오'!$H$2),'d_시나리오'!$H$2+SQRT(A1383*('d_시나리오'!$J$2-'d_시나리오'!$H$2)*('d_시나리오'!$I$2-'d_시나리오'!$H$2)),'d_시나리오'!$J$2-SQRT((1-A1383)*('d_시나리오'!$J$2-'d_시나리오'!$H$2)*('d_시나리오'!$J$2-'d_시나리오'!$I$2))))</f>
        <v/>
      </c>
      <c r="C1383">
        <f>RAND()</f>
        <v/>
      </c>
      <c r="D1383">
        <f>BETAINV(RAND(),IF(C1383&lt;'d_고정'!$B$26,'d_고정'!$B$23,'d_고정'!$B$16)+1,'d_고정'!$B$17-IF(C1383&lt;'d_고정'!$B$26,'d_고정'!$B$23,'d_고정'!$B$16)+1)*('d_고정'!$B$14+('d_고정'!$B$15-'d_고정'!$B$14)*RAND())</f>
        <v/>
      </c>
      <c r="E1383">
        <f>INDEX('d_분포'!$A$2:$A$28,RANDBETWEEN(1,27))</f>
        <v/>
      </c>
      <c r="F1383">
        <f>INDEX('d_분포'!$C$2:$C$5,RANDBETWEEN(1,4))*(0.9+0.2*RAND())</f>
        <v/>
      </c>
      <c r="G1383">
        <f>RAND()</f>
        <v/>
      </c>
      <c r="H1383">
        <f>(F1383+(1-F1383)*('d_고정'!$B$22*BETAINV(RAND(),IF(G1383&lt;'d_고정'!$B$26,'d_고정'!$B$25,'d_고정'!$B$20)+1,'d_고정'!$B$21-IF(G1383&lt;'d_고정'!$B$26,'d_고정'!$B$25,'d_고정'!$B$20)+1)+(1-'d_고정'!$B$22)*BETAINV(RAND(),IF(G1383&lt;'d_고정'!$B$26,'d_고정'!$B$24,'d_고정'!$B$18)+1,'d_고정'!$B$19-IF(G1383&lt;'d_고정'!$B$26,'d_고정'!$B$24,'d_고정'!$B$18)+1))*('d_고정'!$B$14+('d_고정'!$B$15-'d_고정'!$B$14)*RAND()))/F1383</f>
        <v/>
      </c>
      <c r="I1383">
        <f>RAND()</f>
        <v/>
      </c>
      <c r="J1383">
        <f>IF('d_시나리오'!$J$3='d_시나리오'!$H$3,'d_시나리오'!$I$3,IF(I1383&lt;('d_시나리오'!$I$3-'d_시나리오'!$H$3)/('d_시나리오'!$J$3-'d_시나리오'!$H$3),'d_시나리오'!$H$3+SQRT(I1383*('d_시나리오'!$J$3-'d_시나리오'!$H$3)*('d_시나리오'!$I$3-'d_시나리오'!$H$3)),'d_시나리오'!$J$3-SQRT((1-I1383)*('d_시나리오'!$J$3-'d_시나리오'!$H$3)*('d_시나리오'!$J$3-'d_시나리오'!$I$3))))</f>
        <v/>
      </c>
      <c r="K1383">
        <f>RAND()</f>
        <v/>
      </c>
      <c r="L1383">
        <f>IF('d_시나리오'!$J$4='d_시나리오'!$H$4,'d_시나리오'!$I$4,IF(K1383&lt;('d_시나리오'!$I$4-'d_시나리오'!$H$4)/('d_시나리오'!$J$4-'d_시나리오'!$H$4),'d_시나리오'!$H$4+SQRT(K1383*('d_시나리오'!$J$4-'d_시나리오'!$H$4)*('d_시나리오'!$I$4-'d_시나리오'!$H$4)),'d_시나리오'!$J$4-SQRT((1-K1383)*('d_시나리오'!$J$4-'d_시나리오'!$H$4)*('d_시나리오'!$J$4-'d_시나리오'!$I$4))))</f>
        <v/>
      </c>
      <c r="M1383">
        <f>RAND()</f>
        <v/>
      </c>
      <c r="N1383">
        <f>IF('d_시나리오'!$J$5='d_시나리오'!$H$5,'d_시나리오'!$I$5,IF(M1383&lt;('d_시나리오'!$I$5-'d_시나리오'!$H$5)/('d_시나리오'!$J$5-'d_시나리오'!$H$5),'d_시나리오'!$H$5+SQRT(M1383*('d_시나리오'!$J$5-'d_시나리오'!$H$5)*('d_시나리오'!$I$5-'d_시나리오'!$H$5)),'d_시나리오'!$J$5-SQRT((1-M1383)*('d_시나리오'!$J$5-'d_시나리오'!$H$5)*('d_시나리오'!$J$5-'d_시나리오'!$I$5))))</f>
        <v/>
      </c>
      <c r="O1383">
        <f>RAND()</f>
        <v/>
      </c>
      <c r="P1383">
        <f>IF('d_시나리오'!$J$6='d_시나리오'!$H$6,'d_시나리오'!$I$6,IF(O1383&lt;('d_시나리오'!$I$6-'d_시나리오'!$H$6)/('d_시나리오'!$J$6-'d_시나리오'!$H$6),'d_시나리오'!$H$6+SQRT(O1383*('d_시나리오'!$J$6-'d_시나리오'!$H$6)*('d_시나리오'!$I$6-'d_시나리오'!$H$6)),'d_시나리오'!$J$6-SQRT((1-O1383)*('d_시나리오'!$J$6-'d_시나리오'!$H$6)*('d_시나리오'!$J$6-'d_시나리오'!$I$6))))</f>
        <v/>
      </c>
      <c r="Q1383">
        <f>INDEX('d_분포'!$B$2:$B$57,RANDBETWEEN(1,56))</f>
        <v/>
      </c>
      <c r="R1383">
        <f>BETAINV(RAND(),5,5)</f>
        <v/>
      </c>
      <c r="S1383">
        <f>'d_고정'!$B$1*'6_기대효과'!$H$7*('d_시나리오'!$I$7/'d_고정'!$B$2)*B1383</f>
        <v/>
      </c>
      <c r="T1383">
        <f>S1383*D1383</f>
        <v/>
      </c>
      <c r="U1383">
        <f>S1383*F1383*H1383</f>
        <v/>
      </c>
      <c r="V1383">
        <f>S1383*F1383*(H1383-1)</f>
        <v/>
      </c>
      <c r="W1383">
        <f>U1383*J1383</f>
        <v/>
      </c>
      <c r="X1383">
        <f>T1383+W1383</f>
        <v/>
      </c>
      <c r="Y1383">
        <f>(T1383*E1383+W1383*L1383)*(1-R1383-'d_고정'!$B$13)</f>
        <v/>
      </c>
      <c r="Z1383">
        <f>(U1383*N1383*Q1383+'d_고정'!$B$3*('6_기대효과'!$H$7/8)*Q1383*'d_고정'!$B$10*P1383*('6_기대효과'!$K$7/'d_고정'!$B$9))*(1-R1383)</f>
        <v/>
      </c>
      <c r="AA1383">
        <f>W1383*L1383*(1-R1383-'d_고정'!$B$13)+U1383*MAX(N1383-'d_고정'!$B$10*P1383*('6_기대효과'!$K$7/'d_고정'!$B$9),0)*Q1383*(1-R1383)</f>
        <v/>
      </c>
      <c r="AB1383">
        <f>Y1383+Z1383</f>
        <v/>
      </c>
      <c r="AC1383">
        <f>Y1383/('d_고정'!$B$5*'6_기대효과'!$H$7/8)/'d_고정'!$B$6</f>
        <v/>
      </c>
      <c r="AD1383">
        <f>Y1383/('d_고정'!$B$8*'6_기대효과'!$H$7/8)</f>
        <v/>
      </c>
    </row>
    <row r="1384">
      <c r="A1384">
        <f>RAND()</f>
        <v/>
      </c>
      <c r="B1384">
        <f>IF('d_시나리오'!$J$2='d_시나리오'!$H$2,'d_시나리오'!$I$2,IF(A1384&lt;('d_시나리오'!$I$2-'d_시나리오'!$H$2)/('d_시나리오'!$J$2-'d_시나리오'!$H$2),'d_시나리오'!$H$2+SQRT(A1384*('d_시나리오'!$J$2-'d_시나리오'!$H$2)*('d_시나리오'!$I$2-'d_시나리오'!$H$2)),'d_시나리오'!$J$2-SQRT((1-A1384)*('d_시나리오'!$J$2-'d_시나리오'!$H$2)*('d_시나리오'!$J$2-'d_시나리오'!$I$2))))</f>
        <v/>
      </c>
      <c r="C1384">
        <f>RAND()</f>
        <v/>
      </c>
      <c r="D1384">
        <f>BETAINV(RAND(),IF(C1384&lt;'d_고정'!$B$26,'d_고정'!$B$23,'d_고정'!$B$16)+1,'d_고정'!$B$17-IF(C1384&lt;'d_고정'!$B$26,'d_고정'!$B$23,'d_고정'!$B$16)+1)*('d_고정'!$B$14+('d_고정'!$B$15-'d_고정'!$B$14)*RAND())</f>
        <v/>
      </c>
      <c r="E1384">
        <f>INDEX('d_분포'!$A$2:$A$28,RANDBETWEEN(1,27))</f>
        <v/>
      </c>
      <c r="F1384">
        <f>INDEX('d_분포'!$C$2:$C$5,RANDBETWEEN(1,4))*(0.9+0.2*RAND())</f>
        <v/>
      </c>
      <c r="G1384">
        <f>RAND()</f>
        <v/>
      </c>
      <c r="H1384">
        <f>(F1384+(1-F1384)*('d_고정'!$B$22*BETAINV(RAND(),IF(G1384&lt;'d_고정'!$B$26,'d_고정'!$B$25,'d_고정'!$B$20)+1,'d_고정'!$B$21-IF(G1384&lt;'d_고정'!$B$26,'d_고정'!$B$25,'d_고정'!$B$20)+1)+(1-'d_고정'!$B$22)*BETAINV(RAND(),IF(G1384&lt;'d_고정'!$B$26,'d_고정'!$B$24,'d_고정'!$B$18)+1,'d_고정'!$B$19-IF(G1384&lt;'d_고정'!$B$26,'d_고정'!$B$24,'d_고정'!$B$18)+1))*('d_고정'!$B$14+('d_고정'!$B$15-'d_고정'!$B$14)*RAND()))/F1384</f>
        <v/>
      </c>
      <c r="I1384">
        <f>RAND()</f>
        <v/>
      </c>
      <c r="J1384">
        <f>IF('d_시나리오'!$J$3='d_시나리오'!$H$3,'d_시나리오'!$I$3,IF(I1384&lt;('d_시나리오'!$I$3-'d_시나리오'!$H$3)/('d_시나리오'!$J$3-'d_시나리오'!$H$3),'d_시나리오'!$H$3+SQRT(I1384*('d_시나리오'!$J$3-'d_시나리오'!$H$3)*('d_시나리오'!$I$3-'d_시나리오'!$H$3)),'d_시나리오'!$J$3-SQRT((1-I1384)*('d_시나리오'!$J$3-'d_시나리오'!$H$3)*('d_시나리오'!$J$3-'d_시나리오'!$I$3))))</f>
        <v/>
      </c>
      <c r="K1384">
        <f>RAND()</f>
        <v/>
      </c>
      <c r="L1384">
        <f>IF('d_시나리오'!$J$4='d_시나리오'!$H$4,'d_시나리오'!$I$4,IF(K1384&lt;('d_시나리오'!$I$4-'d_시나리오'!$H$4)/('d_시나리오'!$J$4-'d_시나리오'!$H$4),'d_시나리오'!$H$4+SQRT(K1384*('d_시나리오'!$J$4-'d_시나리오'!$H$4)*('d_시나리오'!$I$4-'d_시나리오'!$H$4)),'d_시나리오'!$J$4-SQRT((1-K1384)*('d_시나리오'!$J$4-'d_시나리오'!$H$4)*('d_시나리오'!$J$4-'d_시나리오'!$I$4))))</f>
        <v/>
      </c>
      <c r="M1384">
        <f>RAND()</f>
        <v/>
      </c>
      <c r="N1384">
        <f>IF('d_시나리오'!$J$5='d_시나리오'!$H$5,'d_시나리오'!$I$5,IF(M1384&lt;('d_시나리오'!$I$5-'d_시나리오'!$H$5)/('d_시나리오'!$J$5-'d_시나리오'!$H$5),'d_시나리오'!$H$5+SQRT(M1384*('d_시나리오'!$J$5-'d_시나리오'!$H$5)*('d_시나리오'!$I$5-'d_시나리오'!$H$5)),'d_시나리오'!$J$5-SQRT((1-M1384)*('d_시나리오'!$J$5-'d_시나리오'!$H$5)*('d_시나리오'!$J$5-'d_시나리오'!$I$5))))</f>
        <v/>
      </c>
      <c r="O1384">
        <f>RAND()</f>
        <v/>
      </c>
      <c r="P1384">
        <f>IF('d_시나리오'!$J$6='d_시나리오'!$H$6,'d_시나리오'!$I$6,IF(O1384&lt;('d_시나리오'!$I$6-'d_시나리오'!$H$6)/('d_시나리오'!$J$6-'d_시나리오'!$H$6),'d_시나리오'!$H$6+SQRT(O1384*('d_시나리오'!$J$6-'d_시나리오'!$H$6)*('d_시나리오'!$I$6-'d_시나리오'!$H$6)),'d_시나리오'!$J$6-SQRT((1-O1384)*('d_시나리오'!$J$6-'d_시나리오'!$H$6)*('d_시나리오'!$J$6-'d_시나리오'!$I$6))))</f>
        <v/>
      </c>
      <c r="Q1384">
        <f>INDEX('d_분포'!$B$2:$B$57,RANDBETWEEN(1,56))</f>
        <v/>
      </c>
      <c r="R1384">
        <f>BETAINV(RAND(),5,5)</f>
        <v/>
      </c>
      <c r="S1384">
        <f>'d_고정'!$B$1*'6_기대효과'!$H$7*('d_시나리오'!$I$7/'d_고정'!$B$2)*B1384</f>
        <v/>
      </c>
      <c r="T1384">
        <f>S1384*D1384</f>
        <v/>
      </c>
      <c r="U1384">
        <f>S1384*F1384*H1384</f>
        <v/>
      </c>
      <c r="V1384">
        <f>S1384*F1384*(H1384-1)</f>
        <v/>
      </c>
      <c r="W1384">
        <f>U1384*J1384</f>
        <v/>
      </c>
      <c r="X1384">
        <f>T1384+W1384</f>
        <v/>
      </c>
      <c r="Y1384">
        <f>(T1384*E1384+W1384*L1384)*(1-R1384-'d_고정'!$B$13)</f>
        <v/>
      </c>
      <c r="Z1384">
        <f>(U1384*N1384*Q1384+'d_고정'!$B$3*('6_기대효과'!$H$7/8)*Q1384*'d_고정'!$B$10*P1384*('6_기대효과'!$K$7/'d_고정'!$B$9))*(1-R1384)</f>
        <v/>
      </c>
      <c r="AA1384">
        <f>W1384*L1384*(1-R1384-'d_고정'!$B$13)+U1384*MAX(N1384-'d_고정'!$B$10*P1384*('6_기대효과'!$K$7/'d_고정'!$B$9),0)*Q1384*(1-R1384)</f>
        <v/>
      </c>
      <c r="AB1384">
        <f>Y1384+Z1384</f>
        <v/>
      </c>
      <c r="AC1384">
        <f>Y1384/('d_고정'!$B$5*'6_기대효과'!$H$7/8)/'d_고정'!$B$6</f>
        <v/>
      </c>
      <c r="AD1384">
        <f>Y1384/('d_고정'!$B$8*'6_기대효과'!$H$7/8)</f>
        <v/>
      </c>
    </row>
    <row r="1385">
      <c r="A1385">
        <f>RAND()</f>
        <v/>
      </c>
      <c r="B1385">
        <f>IF('d_시나리오'!$J$2='d_시나리오'!$H$2,'d_시나리오'!$I$2,IF(A1385&lt;('d_시나리오'!$I$2-'d_시나리오'!$H$2)/('d_시나리오'!$J$2-'d_시나리오'!$H$2),'d_시나리오'!$H$2+SQRT(A1385*('d_시나리오'!$J$2-'d_시나리오'!$H$2)*('d_시나리오'!$I$2-'d_시나리오'!$H$2)),'d_시나리오'!$J$2-SQRT((1-A1385)*('d_시나리오'!$J$2-'d_시나리오'!$H$2)*('d_시나리오'!$J$2-'d_시나리오'!$I$2))))</f>
        <v/>
      </c>
      <c r="C1385">
        <f>RAND()</f>
        <v/>
      </c>
      <c r="D1385">
        <f>BETAINV(RAND(),IF(C1385&lt;'d_고정'!$B$26,'d_고정'!$B$23,'d_고정'!$B$16)+1,'d_고정'!$B$17-IF(C1385&lt;'d_고정'!$B$26,'d_고정'!$B$23,'d_고정'!$B$16)+1)*('d_고정'!$B$14+('d_고정'!$B$15-'d_고정'!$B$14)*RAND())</f>
        <v/>
      </c>
      <c r="E1385">
        <f>INDEX('d_분포'!$A$2:$A$28,RANDBETWEEN(1,27))</f>
        <v/>
      </c>
      <c r="F1385">
        <f>INDEX('d_분포'!$C$2:$C$5,RANDBETWEEN(1,4))*(0.9+0.2*RAND())</f>
        <v/>
      </c>
      <c r="G1385">
        <f>RAND()</f>
        <v/>
      </c>
      <c r="H1385">
        <f>(F1385+(1-F1385)*('d_고정'!$B$22*BETAINV(RAND(),IF(G1385&lt;'d_고정'!$B$26,'d_고정'!$B$25,'d_고정'!$B$20)+1,'d_고정'!$B$21-IF(G1385&lt;'d_고정'!$B$26,'d_고정'!$B$25,'d_고정'!$B$20)+1)+(1-'d_고정'!$B$22)*BETAINV(RAND(),IF(G1385&lt;'d_고정'!$B$26,'d_고정'!$B$24,'d_고정'!$B$18)+1,'d_고정'!$B$19-IF(G1385&lt;'d_고정'!$B$26,'d_고정'!$B$24,'d_고정'!$B$18)+1))*('d_고정'!$B$14+('d_고정'!$B$15-'d_고정'!$B$14)*RAND()))/F1385</f>
        <v/>
      </c>
      <c r="I1385">
        <f>RAND()</f>
        <v/>
      </c>
      <c r="J1385">
        <f>IF('d_시나리오'!$J$3='d_시나리오'!$H$3,'d_시나리오'!$I$3,IF(I1385&lt;('d_시나리오'!$I$3-'d_시나리오'!$H$3)/('d_시나리오'!$J$3-'d_시나리오'!$H$3),'d_시나리오'!$H$3+SQRT(I1385*('d_시나리오'!$J$3-'d_시나리오'!$H$3)*('d_시나리오'!$I$3-'d_시나리오'!$H$3)),'d_시나리오'!$J$3-SQRT((1-I1385)*('d_시나리오'!$J$3-'d_시나리오'!$H$3)*('d_시나리오'!$J$3-'d_시나리오'!$I$3))))</f>
        <v/>
      </c>
      <c r="K1385">
        <f>RAND()</f>
        <v/>
      </c>
      <c r="L1385">
        <f>IF('d_시나리오'!$J$4='d_시나리오'!$H$4,'d_시나리오'!$I$4,IF(K1385&lt;('d_시나리오'!$I$4-'d_시나리오'!$H$4)/('d_시나리오'!$J$4-'d_시나리오'!$H$4),'d_시나리오'!$H$4+SQRT(K1385*('d_시나리오'!$J$4-'d_시나리오'!$H$4)*('d_시나리오'!$I$4-'d_시나리오'!$H$4)),'d_시나리오'!$J$4-SQRT((1-K1385)*('d_시나리오'!$J$4-'d_시나리오'!$H$4)*('d_시나리오'!$J$4-'d_시나리오'!$I$4))))</f>
        <v/>
      </c>
      <c r="M1385">
        <f>RAND()</f>
        <v/>
      </c>
      <c r="N1385">
        <f>IF('d_시나리오'!$J$5='d_시나리오'!$H$5,'d_시나리오'!$I$5,IF(M1385&lt;('d_시나리오'!$I$5-'d_시나리오'!$H$5)/('d_시나리오'!$J$5-'d_시나리오'!$H$5),'d_시나리오'!$H$5+SQRT(M1385*('d_시나리오'!$J$5-'d_시나리오'!$H$5)*('d_시나리오'!$I$5-'d_시나리오'!$H$5)),'d_시나리오'!$J$5-SQRT((1-M1385)*('d_시나리오'!$J$5-'d_시나리오'!$H$5)*('d_시나리오'!$J$5-'d_시나리오'!$I$5))))</f>
        <v/>
      </c>
      <c r="O1385">
        <f>RAND()</f>
        <v/>
      </c>
      <c r="P1385">
        <f>IF('d_시나리오'!$J$6='d_시나리오'!$H$6,'d_시나리오'!$I$6,IF(O1385&lt;('d_시나리오'!$I$6-'d_시나리오'!$H$6)/('d_시나리오'!$J$6-'d_시나리오'!$H$6),'d_시나리오'!$H$6+SQRT(O1385*('d_시나리오'!$J$6-'d_시나리오'!$H$6)*('d_시나리오'!$I$6-'d_시나리오'!$H$6)),'d_시나리오'!$J$6-SQRT((1-O1385)*('d_시나리오'!$J$6-'d_시나리오'!$H$6)*('d_시나리오'!$J$6-'d_시나리오'!$I$6))))</f>
        <v/>
      </c>
      <c r="Q1385">
        <f>INDEX('d_분포'!$B$2:$B$57,RANDBETWEEN(1,56))</f>
        <v/>
      </c>
      <c r="R1385">
        <f>BETAINV(RAND(),5,5)</f>
        <v/>
      </c>
      <c r="S1385">
        <f>'d_고정'!$B$1*'6_기대효과'!$H$7*('d_시나리오'!$I$7/'d_고정'!$B$2)*B1385</f>
        <v/>
      </c>
      <c r="T1385">
        <f>S1385*D1385</f>
        <v/>
      </c>
      <c r="U1385">
        <f>S1385*F1385*H1385</f>
        <v/>
      </c>
      <c r="V1385">
        <f>S1385*F1385*(H1385-1)</f>
        <v/>
      </c>
      <c r="W1385">
        <f>U1385*J1385</f>
        <v/>
      </c>
      <c r="X1385">
        <f>T1385+W1385</f>
        <v/>
      </c>
      <c r="Y1385">
        <f>(T1385*E1385+W1385*L1385)*(1-R1385-'d_고정'!$B$13)</f>
        <v/>
      </c>
      <c r="Z1385">
        <f>(U1385*N1385*Q1385+'d_고정'!$B$3*('6_기대효과'!$H$7/8)*Q1385*'d_고정'!$B$10*P1385*('6_기대효과'!$K$7/'d_고정'!$B$9))*(1-R1385)</f>
        <v/>
      </c>
      <c r="AA1385">
        <f>W1385*L1385*(1-R1385-'d_고정'!$B$13)+U1385*MAX(N1385-'d_고정'!$B$10*P1385*('6_기대효과'!$K$7/'d_고정'!$B$9),0)*Q1385*(1-R1385)</f>
        <v/>
      </c>
      <c r="AB1385">
        <f>Y1385+Z1385</f>
        <v/>
      </c>
      <c r="AC1385">
        <f>Y1385/('d_고정'!$B$5*'6_기대효과'!$H$7/8)/'d_고정'!$B$6</f>
        <v/>
      </c>
      <c r="AD1385">
        <f>Y1385/('d_고정'!$B$8*'6_기대효과'!$H$7/8)</f>
        <v/>
      </c>
    </row>
    <row r="1386">
      <c r="A1386">
        <f>RAND()</f>
        <v/>
      </c>
      <c r="B1386">
        <f>IF('d_시나리오'!$J$2='d_시나리오'!$H$2,'d_시나리오'!$I$2,IF(A1386&lt;('d_시나리오'!$I$2-'d_시나리오'!$H$2)/('d_시나리오'!$J$2-'d_시나리오'!$H$2),'d_시나리오'!$H$2+SQRT(A1386*('d_시나리오'!$J$2-'d_시나리오'!$H$2)*('d_시나리오'!$I$2-'d_시나리오'!$H$2)),'d_시나리오'!$J$2-SQRT((1-A1386)*('d_시나리오'!$J$2-'d_시나리오'!$H$2)*('d_시나리오'!$J$2-'d_시나리오'!$I$2))))</f>
        <v/>
      </c>
      <c r="C1386">
        <f>RAND()</f>
        <v/>
      </c>
      <c r="D1386">
        <f>BETAINV(RAND(),IF(C1386&lt;'d_고정'!$B$26,'d_고정'!$B$23,'d_고정'!$B$16)+1,'d_고정'!$B$17-IF(C1386&lt;'d_고정'!$B$26,'d_고정'!$B$23,'d_고정'!$B$16)+1)*('d_고정'!$B$14+('d_고정'!$B$15-'d_고정'!$B$14)*RAND())</f>
        <v/>
      </c>
      <c r="E1386">
        <f>INDEX('d_분포'!$A$2:$A$28,RANDBETWEEN(1,27))</f>
        <v/>
      </c>
      <c r="F1386">
        <f>INDEX('d_분포'!$C$2:$C$5,RANDBETWEEN(1,4))*(0.9+0.2*RAND())</f>
        <v/>
      </c>
      <c r="G1386">
        <f>RAND()</f>
        <v/>
      </c>
      <c r="H1386">
        <f>(F1386+(1-F1386)*('d_고정'!$B$22*BETAINV(RAND(),IF(G1386&lt;'d_고정'!$B$26,'d_고정'!$B$25,'d_고정'!$B$20)+1,'d_고정'!$B$21-IF(G1386&lt;'d_고정'!$B$26,'d_고정'!$B$25,'d_고정'!$B$20)+1)+(1-'d_고정'!$B$22)*BETAINV(RAND(),IF(G1386&lt;'d_고정'!$B$26,'d_고정'!$B$24,'d_고정'!$B$18)+1,'d_고정'!$B$19-IF(G1386&lt;'d_고정'!$B$26,'d_고정'!$B$24,'d_고정'!$B$18)+1))*('d_고정'!$B$14+('d_고정'!$B$15-'d_고정'!$B$14)*RAND()))/F1386</f>
        <v/>
      </c>
      <c r="I1386">
        <f>RAND()</f>
        <v/>
      </c>
      <c r="J1386">
        <f>IF('d_시나리오'!$J$3='d_시나리오'!$H$3,'d_시나리오'!$I$3,IF(I1386&lt;('d_시나리오'!$I$3-'d_시나리오'!$H$3)/('d_시나리오'!$J$3-'d_시나리오'!$H$3),'d_시나리오'!$H$3+SQRT(I1386*('d_시나리오'!$J$3-'d_시나리오'!$H$3)*('d_시나리오'!$I$3-'d_시나리오'!$H$3)),'d_시나리오'!$J$3-SQRT((1-I1386)*('d_시나리오'!$J$3-'d_시나리오'!$H$3)*('d_시나리오'!$J$3-'d_시나리오'!$I$3))))</f>
        <v/>
      </c>
      <c r="K1386">
        <f>RAND()</f>
        <v/>
      </c>
      <c r="L1386">
        <f>IF('d_시나리오'!$J$4='d_시나리오'!$H$4,'d_시나리오'!$I$4,IF(K1386&lt;('d_시나리오'!$I$4-'d_시나리오'!$H$4)/('d_시나리오'!$J$4-'d_시나리오'!$H$4),'d_시나리오'!$H$4+SQRT(K1386*('d_시나리오'!$J$4-'d_시나리오'!$H$4)*('d_시나리오'!$I$4-'d_시나리오'!$H$4)),'d_시나리오'!$J$4-SQRT((1-K1386)*('d_시나리오'!$J$4-'d_시나리오'!$H$4)*('d_시나리오'!$J$4-'d_시나리오'!$I$4))))</f>
        <v/>
      </c>
      <c r="M1386">
        <f>RAND()</f>
        <v/>
      </c>
      <c r="N1386">
        <f>IF('d_시나리오'!$J$5='d_시나리오'!$H$5,'d_시나리오'!$I$5,IF(M1386&lt;('d_시나리오'!$I$5-'d_시나리오'!$H$5)/('d_시나리오'!$J$5-'d_시나리오'!$H$5),'d_시나리오'!$H$5+SQRT(M1386*('d_시나리오'!$J$5-'d_시나리오'!$H$5)*('d_시나리오'!$I$5-'d_시나리오'!$H$5)),'d_시나리오'!$J$5-SQRT((1-M1386)*('d_시나리오'!$J$5-'d_시나리오'!$H$5)*('d_시나리오'!$J$5-'d_시나리오'!$I$5))))</f>
        <v/>
      </c>
      <c r="O1386">
        <f>RAND()</f>
        <v/>
      </c>
      <c r="P1386">
        <f>IF('d_시나리오'!$J$6='d_시나리오'!$H$6,'d_시나리오'!$I$6,IF(O1386&lt;('d_시나리오'!$I$6-'d_시나리오'!$H$6)/('d_시나리오'!$J$6-'d_시나리오'!$H$6),'d_시나리오'!$H$6+SQRT(O1386*('d_시나리오'!$J$6-'d_시나리오'!$H$6)*('d_시나리오'!$I$6-'d_시나리오'!$H$6)),'d_시나리오'!$J$6-SQRT((1-O1386)*('d_시나리오'!$J$6-'d_시나리오'!$H$6)*('d_시나리오'!$J$6-'d_시나리오'!$I$6))))</f>
        <v/>
      </c>
      <c r="Q1386">
        <f>INDEX('d_분포'!$B$2:$B$57,RANDBETWEEN(1,56))</f>
        <v/>
      </c>
      <c r="R1386">
        <f>BETAINV(RAND(),5,5)</f>
        <v/>
      </c>
      <c r="S1386">
        <f>'d_고정'!$B$1*'6_기대효과'!$H$7*('d_시나리오'!$I$7/'d_고정'!$B$2)*B1386</f>
        <v/>
      </c>
      <c r="T1386">
        <f>S1386*D1386</f>
        <v/>
      </c>
      <c r="U1386">
        <f>S1386*F1386*H1386</f>
        <v/>
      </c>
      <c r="V1386">
        <f>S1386*F1386*(H1386-1)</f>
        <v/>
      </c>
      <c r="W1386">
        <f>U1386*J1386</f>
        <v/>
      </c>
      <c r="X1386">
        <f>T1386+W1386</f>
        <v/>
      </c>
      <c r="Y1386">
        <f>(T1386*E1386+W1386*L1386)*(1-R1386-'d_고정'!$B$13)</f>
        <v/>
      </c>
      <c r="Z1386">
        <f>(U1386*N1386*Q1386+'d_고정'!$B$3*('6_기대효과'!$H$7/8)*Q1386*'d_고정'!$B$10*P1386*('6_기대효과'!$K$7/'d_고정'!$B$9))*(1-R1386)</f>
        <v/>
      </c>
      <c r="AA1386">
        <f>W1386*L1386*(1-R1386-'d_고정'!$B$13)+U1386*MAX(N1386-'d_고정'!$B$10*P1386*('6_기대효과'!$K$7/'d_고정'!$B$9),0)*Q1386*(1-R1386)</f>
        <v/>
      </c>
      <c r="AB1386">
        <f>Y1386+Z1386</f>
        <v/>
      </c>
      <c r="AC1386">
        <f>Y1386/('d_고정'!$B$5*'6_기대효과'!$H$7/8)/'d_고정'!$B$6</f>
        <v/>
      </c>
      <c r="AD1386">
        <f>Y1386/('d_고정'!$B$8*'6_기대효과'!$H$7/8)</f>
        <v/>
      </c>
    </row>
    <row r="1387">
      <c r="A1387">
        <f>RAND()</f>
        <v/>
      </c>
      <c r="B1387">
        <f>IF('d_시나리오'!$J$2='d_시나리오'!$H$2,'d_시나리오'!$I$2,IF(A1387&lt;('d_시나리오'!$I$2-'d_시나리오'!$H$2)/('d_시나리오'!$J$2-'d_시나리오'!$H$2),'d_시나리오'!$H$2+SQRT(A1387*('d_시나리오'!$J$2-'d_시나리오'!$H$2)*('d_시나리오'!$I$2-'d_시나리오'!$H$2)),'d_시나리오'!$J$2-SQRT((1-A1387)*('d_시나리오'!$J$2-'d_시나리오'!$H$2)*('d_시나리오'!$J$2-'d_시나리오'!$I$2))))</f>
        <v/>
      </c>
      <c r="C1387">
        <f>RAND()</f>
        <v/>
      </c>
      <c r="D1387">
        <f>BETAINV(RAND(),IF(C1387&lt;'d_고정'!$B$26,'d_고정'!$B$23,'d_고정'!$B$16)+1,'d_고정'!$B$17-IF(C1387&lt;'d_고정'!$B$26,'d_고정'!$B$23,'d_고정'!$B$16)+1)*('d_고정'!$B$14+('d_고정'!$B$15-'d_고정'!$B$14)*RAND())</f>
        <v/>
      </c>
      <c r="E1387">
        <f>INDEX('d_분포'!$A$2:$A$28,RANDBETWEEN(1,27))</f>
        <v/>
      </c>
      <c r="F1387">
        <f>INDEX('d_분포'!$C$2:$C$5,RANDBETWEEN(1,4))*(0.9+0.2*RAND())</f>
        <v/>
      </c>
      <c r="G1387">
        <f>RAND()</f>
        <v/>
      </c>
      <c r="H1387">
        <f>(F1387+(1-F1387)*('d_고정'!$B$22*BETAINV(RAND(),IF(G1387&lt;'d_고정'!$B$26,'d_고정'!$B$25,'d_고정'!$B$20)+1,'d_고정'!$B$21-IF(G1387&lt;'d_고정'!$B$26,'d_고정'!$B$25,'d_고정'!$B$20)+1)+(1-'d_고정'!$B$22)*BETAINV(RAND(),IF(G1387&lt;'d_고정'!$B$26,'d_고정'!$B$24,'d_고정'!$B$18)+1,'d_고정'!$B$19-IF(G1387&lt;'d_고정'!$B$26,'d_고정'!$B$24,'d_고정'!$B$18)+1))*('d_고정'!$B$14+('d_고정'!$B$15-'d_고정'!$B$14)*RAND()))/F1387</f>
        <v/>
      </c>
      <c r="I1387">
        <f>RAND()</f>
        <v/>
      </c>
      <c r="J1387">
        <f>IF('d_시나리오'!$J$3='d_시나리오'!$H$3,'d_시나리오'!$I$3,IF(I1387&lt;('d_시나리오'!$I$3-'d_시나리오'!$H$3)/('d_시나리오'!$J$3-'d_시나리오'!$H$3),'d_시나리오'!$H$3+SQRT(I1387*('d_시나리오'!$J$3-'d_시나리오'!$H$3)*('d_시나리오'!$I$3-'d_시나리오'!$H$3)),'d_시나리오'!$J$3-SQRT((1-I1387)*('d_시나리오'!$J$3-'d_시나리오'!$H$3)*('d_시나리오'!$J$3-'d_시나리오'!$I$3))))</f>
        <v/>
      </c>
      <c r="K1387">
        <f>RAND()</f>
        <v/>
      </c>
      <c r="L1387">
        <f>IF('d_시나리오'!$J$4='d_시나리오'!$H$4,'d_시나리오'!$I$4,IF(K1387&lt;('d_시나리오'!$I$4-'d_시나리오'!$H$4)/('d_시나리오'!$J$4-'d_시나리오'!$H$4),'d_시나리오'!$H$4+SQRT(K1387*('d_시나리오'!$J$4-'d_시나리오'!$H$4)*('d_시나리오'!$I$4-'d_시나리오'!$H$4)),'d_시나리오'!$J$4-SQRT((1-K1387)*('d_시나리오'!$J$4-'d_시나리오'!$H$4)*('d_시나리오'!$J$4-'d_시나리오'!$I$4))))</f>
        <v/>
      </c>
      <c r="M1387">
        <f>RAND()</f>
        <v/>
      </c>
      <c r="N1387">
        <f>IF('d_시나리오'!$J$5='d_시나리오'!$H$5,'d_시나리오'!$I$5,IF(M1387&lt;('d_시나리오'!$I$5-'d_시나리오'!$H$5)/('d_시나리오'!$J$5-'d_시나리오'!$H$5),'d_시나리오'!$H$5+SQRT(M1387*('d_시나리오'!$J$5-'d_시나리오'!$H$5)*('d_시나리오'!$I$5-'d_시나리오'!$H$5)),'d_시나리오'!$J$5-SQRT((1-M1387)*('d_시나리오'!$J$5-'d_시나리오'!$H$5)*('d_시나리오'!$J$5-'d_시나리오'!$I$5))))</f>
        <v/>
      </c>
      <c r="O1387">
        <f>RAND()</f>
        <v/>
      </c>
      <c r="P1387">
        <f>IF('d_시나리오'!$J$6='d_시나리오'!$H$6,'d_시나리오'!$I$6,IF(O1387&lt;('d_시나리오'!$I$6-'d_시나리오'!$H$6)/('d_시나리오'!$J$6-'d_시나리오'!$H$6),'d_시나리오'!$H$6+SQRT(O1387*('d_시나리오'!$J$6-'d_시나리오'!$H$6)*('d_시나리오'!$I$6-'d_시나리오'!$H$6)),'d_시나리오'!$J$6-SQRT((1-O1387)*('d_시나리오'!$J$6-'d_시나리오'!$H$6)*('d_시나리오'!$J$6-'d_시나리오'!$I$6))))</f>
        <v/>
      </c>
      <c r="Q1387">
        <f>INDEX('d_분포'!$B$2:$B$57,RANDBETWEEN(1,56))</f>
        <v/>
      </c>
      <c r="R1387">
        <f>BETAINV(RAND(),5,5)</f>
        <v/>
      </c>
      <c r="S1387">
        <f>'d_고정'!$B$1*'6_기대효과'!$H$7*('d_시나리오'!$I$7/'d_고정'!$B$2)*B1387</f>
        <v/>
      </c>
      <c r="T1387">
        <f>S1387*D1387</f>
        <v/>
      </c>
      <c r="U1387">
        <f>S1387*F1387*H1387</f>
        <v/>
      </c>
      <c r="V1387">
        <f>S1387*F1387*(H1387-1)</f>
        <v/>
      </c>
      <c r="W1387">
        <f>U1387*J1387</f>
        <v/>
      </c>
      <c r="X1387">
        <f>T1387+W1387</f>
        <v/>
      </c>
      <c r="Y1387">
        <f>(T1387*E1387+W1387*L1387)*(1-R1387-'d_고정'!$B$13)</f>
        <v/>
      </c>
      <c r="Z1387">
        <f>(U1387*N1387*Q1387+'d_고정'!$B$3*('6_기대효과'!$H$7/8)*Q1387*'d_고정'!$B$10*P1387*('6_기대효과'!$K$7/'d_고정'!$B$9))*(1-R1387)</f>
        <v/>
      </c>
      <c r="AA1387">
        <f>W1387*L1387*(1-R1387-'d_고정'!$B$13)+U1387*MAX(N1387-'d_고정'!$B$10*P1387*('6_기대효과'!$K$7/'d_고정'!$B$9),0)*Q1387*(1-R1387)</f>
        <v/>
      </c>
      <c r="AB1387">
        <f>Y1387+Z1387</f>
        <v/>
      </c>
      <c r="AC1387">
        <f>Y1387/('d_고정'!$B$5*'6_기대효과'!$H$7/8)/'d_고정'!$B$6</f>
        <v/>
      </c>
      <c r="AD1387">
        <f>Y1387/('d_고정'!$B$8*'6_기대효과'!$H$7/8)</f>
        <v/>
      </c>
    </row>
    <row r="1388">
      <c r="A1388">
        <f>RAND()</f>
        <v/>
      </c>
      <c r="B1388">
        <f>IF('d_시나리오'!$J$2='d_시나리오'!$H$2,'d_시나리오'!$I$2,IF(A1388&lt;('d_시나리오'!$I$2-'d_시나리오'!$H$2)/('d_시나리오'!$J$2-'d_시나리오'!$H$2),'d_시나리오'!$H$2+SQRT(A1388*('d_시나리오'!$J$2-'d_시나리오'!$H$2)*('d_시나리오'!$I$2-'d_시나리오'!$H$2)),'d_시나리오'!$J$2-SQRT((1-A1388)*('d_시나리오'!$J$2-'d_시나리오'!$H$2)*('d_시나리오'!$J$2-'d_시나리오'!$I$2))))</f>
        <v/>
      </c>
      <c r="C1388">
        <f>RAND()</f>
        <v/>
      </c>
      <c r="D1388">
        <f>BETAINV(RAND(),IF(C1388&lt;'d_고정'!$B$26,'d_고정'!$B$23,'d_고정'!$B$16)+1,'d_고정'!$B$17-IF(C1388&lt;'d_고정'!$B$26,'d_고정'!$B$23,'d_고정'!$B$16)+1)*('d_고정'!$B$14+('d_고정'!$B$15-'d_고정'!$B$14)*RAND())</f>
        <v/>
      </c>
      <c r="E1388">
        <f>INDEX('d_분포'!$A$2:$A$28,RANDBETWEEN(1,27))</f>
        <v/>
      </c>
      <c r="F1388">
        <f>INDEX('d_분포'!$C$2:$C$5,RANDBETWEEN(1,4))*(0.9+0.2*RAND())</f>
        <v/>
      </c>
      <c r="G1388">
        <f>RAND()</f>
        <v/>
      </c>
      <c r="H1388">
        <f>(F1388+(1-F1388)*('d_고정'!$B$22*BETAINV(RAND(),IF(G1388&lt;'d_고정'!$B$26,'d_고정'!$B$25,'d_고정'!$B$20)+1,'d_고정'!$B$21-IF(G1388&lt;'d_고정'!$B$26,'d_고정'!$B$25,'d_고정'!$B$20)+1)+(1-'d_고정'!$B$22)*BETAINV(RAND(),IF(G1388&lt;'d_고정'!$B$26,'d_고정'!$B$24,'d_고정'!$B$18)+1,'d_고정'!$B$19-IF(G1388&lt;'d_고정'!$B$26,'d_고정'!$B$24,'d_고정'!$B$18)+1))*('d_고정'!$B$14+('d_고정'!$B$15-'d_고정'!$B$14)*RAND()))/F1388</f>
        <v/>
      </c>
      <c r="I1388">
        <f>RAND()</f>
        <v/>
      </c>
      <c r="J1388">
        <f>IF('d_시나리오'!$J$3='d_시나리오'!$H$3,'d_시나리오'!$I$3,IF(I1388&lt;('d_시나리오'!$I$3-'d_시나리오'!$H$3)/('d_시나리오'!$J$3-'d_시나리오'!$H$3),'d_시나리오'!$H$3+SQRT(I1388*('d_시나리오'!$J$3-'d_시나리오'!$H$3)*('d_시나리오'!$I$3-'d_시나리오'!$H$3)),'d_시나리오'!$J$3-SQRT((1-I1388)*('d_시나리오'!$J$3-'d_시나리오'!$H$3)*('d_시나리오'!$J$3-'d_시나리오'!$I$3))))</f>
        <v/>
      </c>
      <c r="K1388">
        <f>RAND()</f>
        <v/>
      </c>
      <c r="L1388">
        <f>IF('d_시나리오'!$J$4='d_시나리오'!$H$4,'d_시나리오'!$I$4,IF(K1388&lt;('d_시나리오'!$I$4-'d_시나리오'!$H$4)/('d_시나리오'!$J$4-'d_시나리오'!$H$4),'d_시나리오'!$H$4+SQRT(K1388*('d_시나리오'!$J$4-'d_시나리오'!$H$4)*('d_시나리오'!$I$4-'d_시나리오'!$H$4)),'d_시나리오'!$J$4-SQRT((1-K1388)*('d_시나리오'!$J$4-'d_시나리오'!$H$4)*('d_시나리오'!$J$4-'d_시나리오'!$I$4))))</f>
        <v/>
      </c>
      <c r="M1388">
        <f>RAND()</f>
        <v/>
      </c>
      <c r="N1388">
        <f>IF('d_시나리오'!$J$5='d_시나리오'!$H$5,'d_시나리오'!$I$5,IF(M1388&lt;('d_시나리오'!$I$5-'d_시나리오'!$H$5)/('d_시나리오'!$J$5-'d_시나리오'!$H$5),'d_시나리오'!$H$5+SQRT(M1388*('d_시나리오'!$J$5-'d_시나리오'!$H$5)*('d_시나리오'!$I$5-'d_시나리오'!$H$5)),'d_시나리오'!$J$5-SQRT((1-M1388)*('d_시나리오'!$J$5-'d_시나리오'!$H$5)*('d_시나리오'!$J$5-'d_시나리오'!$I$5))))</f>
        <v/>
      </c>
      <c r="O1388">
        <f>RAND()</f>
        <v/>
      </c>
      <c r="P1388">
        <f>IF('d_시나리오'!$J$6='d_시나리오'!$H$6,'d_시나리오'!$I$6,IF(O1388&lt;('d_시나리오'!$I$6-'d_시나리오'!$H$6)/('d_시나리오'!$J$6-'d_시나리오'!$H$6),'d_시나리오'!$H$6+SQRT(O1388*('d_시나리오'!$J$6-'d_시나리오'!$H$6)*('d_시나리오'!$I$6-'d_시나리오'!$H$6)),'d_시나리오'!$J$6-SQRT((1-O1388)*('d_시나리오'!$J$6-'d_시나리오'!$H$6)*('d_시나리오'!$J$6-'d_시나리오'!$I$6))))</f>
        <v/>
      </c>
      <c r="Q1388">
        <f>INDEX('d_분포'!$B$2:$B$57,RANDBETWEEN(1,56))</f>
        <v/>
      </c>
      <c r="R1388">
        <f>BETAINV(RAND(),5,5)</f>
        <v/>
      </c>
      <c r="S1388">
        <f>'d_고정'!$B$1*'6_기대효과'!$H$7*('d_시나리오'!$I$7/'d_고정'!$B$2)*B1388</f>
        <v/>
      </c>
      <c r="T1388">
        <f>S1388*D1388</f>
        <v/>
      </c>
      <c r="U1388">
        <f>S1388*F1388*H1388</f>
        <v/>
      </c>
      <c r="V1388">
        <f>S1388*F1388*(H1388-1)</f>
        <v/>
      </c>
      <c r="W1388">
        <f>U1388*J1388</f>
        <v/>
      </c>
      <c r="X1388">
        <f>T1388+W1388</f>
        <v/>
      </c>
      <c r="Y1388">
        <f>(T1388*E1388+W1388*L1388)*(1-R1388-'d_고정'!$B$13)</f>
        <v/>
      </c>
      <c r="Z1388">
        <f>(U1388*N1388*Q1388+'d_고정'!$B$3*('6_기대효과'!$H$7/8)*Q1388*'d_고정'!$B$10*P1388*('6_기대효과'!$K$7/'d_고정'!$B$9))*(1-R1388)</f>
        <v/>
      </c>
      <c r="AA1388">
        <f>W1388*L1388*(1-R1388-'d_고정'!$B$13)+U1388*MAX(N1388-'d_고정'!$B$10*P1388*('6_기대효과'!$K$7/'d_고정'!$B$9),0)*Q1388*(1-R1388)</f>
        <v/>
      </c>
      <c r="AB1388">
        <f>Y1388+Z1388</f>
        <v/>
      </c>
      <c r="AC1388">
        <f>Y1388/('d_고정'!$B$5*'6_기대효과'!$H$7/8)/'d_고정'!$B$6</f>
        <v/>
      </c>
      <c r="AD1388">
        <f>Y1388/('d_고정'!$B$8*'6_기대효과'!$H$7/8)</f>
        <v/>
      </c>
    </row>
    <row r="1389">
      <c r="A1389">
        <f>RAND()</f>
        <v/>
      </c>
      <c r="B1389">
        <f>IF('d_시나리오'!$J$2='d_시나리오'!$H$2,'d_시나리오'!$I$2,IF(A1389&lt;('d_시나리오'!$I$2-'d_시나리오'!$H$2)/('d_시나리오'!$J$2-'d_시나리오'!$H$2),'d_시나리오'!$H$2+SQRT(A1389*('d_시나리오'!$J$2-'d_시나리오'!$H$2)*('d_시나리오'!$I$2-'d_시나리오'!$H$2)),'d_시나리오'!$J$2-SQRT((1-A1389)*('d_시나리오'!$J$2-'d_시나리오'!$H$2)*('d_시나리오'!$J$2-'d_시나리오'!$I$2))))</f>
        <v/>
      </c>
      <c r="C1389">
        <f>RAND()</f>
        <v/>
      </c>
      <c r="D1389">
        <f>BETAINV(RAND(),IF(C1389&lt;'d_고정'!$B$26,'d_고정'!$B$23,'d_고정'!$B$16)+1,'d_고정'!$B$17-IF(C1389&lt;'d_고정'!$B$26,'d_고정'!$B$23,'d_고정'!$B$16)+1)*('d_고정'!$B$14+('d_고정'!$B$15-'d_고정'!$B$14)*RAND())</f>
        <v/>
      </c>
      <c r="E1389">
        <f>INDEX('d_분포'!$A$2:$A$28,RANDBETWEEN(1,27))</f>
        <v/>
      </c>
      <c r="F1389">
        <f>INDEX('d_분포'!$C$2:$C$5,RANDBETWEEN(1,4))*(0.9+0.2*RAND())</f>
        <v/>
      </c>
      <c r="G1389">
        <f>RAND()</f>
        <v/>
      </c>
      <c r="H1389">
        <f>(F1389+(1-F1389)*('d_고정'!$B$22*BETAINV(RAND(),IF(G1389&lt;'d_고정'!$B$26,'d_고정'!$B$25,'d_고정'!$B$20)+1,'d_고정'!$B$21-IF(G1389&lt;'d_고정'!$B$26,'d_고정'!$B$25,'d_고정'!$B$20)+1)+(1-'d_고정'!$B$22)*BETAINV(RAND(),IF(G1389&lt;'d_고정'!$B$26,'d_고정'!$B$24,'d_고정'!$B$18)+1,'d_고정'!$B$19-IF(G1389&lt;'d_고정'!$B$26,'d_고정'!$B$24,'d_고정'!$B$18)+1))*('d_고정'!$B$14+('d_고정'!$B$15-'d_고정'!$B$14)*RAND()))/F1389</f>
        <v/>
      </c>
      <c r="I1389">
        <f>RAND()</f>
        <v/>
      </c>
      <c r="J1389">
        <f>IF('d_시나리오'!$J$3='d_시나리오'!$H$3,'d_시나리오'!$I$3,IF(I1389&lt;('d_시나리오'!$I$3-'d_시나리오'!$H$3)/('d_시나리오'!$J$3-'d_시나리오'!$H$3),'d_시나리오'!$H$3+SQRT(I1389*('d_시나리오'!$J$3-'d_시나리오'!$H$3)*('d_시나리오'!$I$3-'d_시나리오'!$H$3)),'d_시나리오'!$J$3-SQRT((1-I1389)*('d_시나리오'!$J$3-'d_시나리오'!$H$3)*('d_시나리오'!$J$3-'d_시나리오'!$I$3))))</f>
        <v/>
      </c>
      <c r="K1389">
        <f>RAND()</f>
        <v/>
      </c>
      <c r="L1389">
        <f>IF('d_시나리오'!$J$4='d_시나리오'!$H$4,'d_시나리오'!$I$4,IF(K1389&lt;('d_시나리오'!$I$4-'d_시나리오'!$H$4)/('d_시나리오'!$J$4-'d_시나리오'!$H$4),'d_시나리오'!$H$4+SQRT(K1389*('d_시나리오'!$J$4-'d_시나리오'!$H$4)*('d_시나리오'!$I$4-'d_시나리오'!$H$4)),'d_시나리오'!$J$4-SQRT((1-K1389)*('d_시나리오'!$J$4-'d_시나리오'!$H$4)*('d_시나리오'!$J$4-'d_시나리오'!$I$4))))</f>
        <v/>
      </c>
      <c r="M1389">
        <f>RAND()</f>
        <v/>
      </c>
      <c r="N1389">
        <f>IF('d_시나리오'!$J$5='d_시나리오'!$H$5,'d_시나리오'!$I$5,IF(M1389&lt;('d_시나리오'!$I$5-'d_시나리오'!$H$5)/('d_시나리오'!$J$5-'d_시나리오'!$H$5),'d_시나리오'!$H$5+SQRT(M1389*('d_시나리오'!$J$5-'d_시나리오'!$H$5)*('d_시나리오'!$I$5-'d_시나리오'!$H$5)),'d_시나리오'!$J$5-SQRT((1-M1389)*('d_시나리오'!$J$5-'d_시나리오'!$H$5)*('d_시나리오'!$J$5-'d_시나리오'!$I$5))))</f>
        <v/>
      </c>
      <c r="O1389">
        <f>RAND()</f>
        <v/>
      </c>
      <c r="P1389">
        <f>IF('d_시나리오'!$J$6='d_시나리오'!$H$6,'d_시나리오'!$I$6,IF(O1389&lt;('d_시나리오'!$I$6-'d_시나리오'!$H$6)/('d_시나리오'!$J$6-'d_시나리오'!$H$6),'d_시나리오'!$H$6+SQRT(O1389*('d_시나리오'!$J$6-'d_시나리오'!$H$6)*('d_시나리오'!$I$6-'d_시나리오'!$H$6)),'d_시나리오'!$J$6-SQRT((1-O1389)*('d_시나리오'!$J$6-'d_시나리오'!$H$6)*('d_시나리오'!$J$6-'d_시나리오'!$I$6))))</f>
        <v/>
      </c>
      <c r="Q1389">
        <f>INDEX('d_분포'!$B$2:$B$57,RANDBETWEEN(1,56))</f>
        <v/>
      </c>
      <c r="R1389">
        <f>BETAINV(RAND(),5,5)</f>
        <v/>
      </c>
      <c r="S1389">
        <f>'d_고정'!$B$1*'6_기대효과'!$H$7*('d_시나리오'!$I$7/'d_고정'!$B$2)*B1389</f>
        <v/>
      </c>
      <c r="T1389">
        <f>S1389*D1389</f>
        <v/>
      </c>
      <c r="U1389">
        <f>S1389*F1389*H1389</f>
        <v/>
      </c>
      <c r="V1389">
        <f>S1389*F1389*(H1389-1)</f>
        <v/>
      </c>
      <c r="W1389">
        <f>U1389*J1389</f>
        <v/>
      </c>
      <c r="X1389">
        <f>T1389+W1389</f>
        <v/>
      </c>
      <c r="Y1389">
        <f>(T1389*E1389+W1389*L1389)*(1-R1389-'d_고정'!$B$13)</f>
        <v/>
      </c>
      <c r="Z1389">
        <f>(U1389*N1389*Q1389+'d_고정'!$B$3*('6_기대효과'!$H$7/8)*Q1389*'d_고정'!$B$10*P1389*('6_기대효과'!$K$7/'d_고정'!$B$9))*(1-R1389)</f>
        <v/>
      </c>
      <c r="AA1389">
        <f>W1389*L1389*(1-R1389-'d_고정'!$B$13)+U1389*MAX(N1389-'d_고정'!$B$10*P1389*('6_기대효과'!$K$7/'d_고정'!$B$9),0)*Q1389*(1-R1389)</f>
        <v/>
      </c>
      <c r="AB1389">
        <f>Y1389+Z1389</f>
        <v/>
      </c>
      <c r="AC1389">
        <f>Y1389/('d_고정'!$B$5*'6_기대효과'!$H$7/8)/'d_고정'!$B$6</f>
        <v/>
      </c>
      <c r="AD1389">
        <f>Y1389/('d_고정'!$B$8*'6_기대효과'!$H$7/8)</f>
        <v/>
      </c>
    </row>
    <row r="1390">
      <c r="A1390">
        <f>RAND()</f>
        <v/>
      </c>
      <c r="B1390">
        <f>IF('d_시나리오'!$J$2='d_시나리오'!$H$2,'d_시나리오'!$I$2,IF(A1390&lt;('d_시나리오'!$I$2-'d_시나리오'!$H$2)/('d_시나리오'!$J$2-'d_시나리오'!$H$2),'d_시나리오'!$H$2+SQRT(A1390*('d_시나리오'!$J$2-'d_시나리오'!$H$2)*('d_시나리오'!$I$2-'d_시나리오'!$H$2)),'d_시나리오'!$J$2-SQRT((1-A1390)*('d_시나리오'!$J$2-'d_시나리오'!$H$2)*('d_시나리오'!$J$2-'d_시나리오'!$I$2))))</f>
        <v/>
      </c>
      <c r="C1390">
        <f>RAND()</f>
        <v/>
      </c>
      <c r="D1390">
        <f>BETAINV(RAND(),IF(C1390&lt;'d_고정'!$B$26,'d_고정'!$B$23,'d_고정'!$B$16)+1,'d_고정'!$B$17-IF(C1390&lt;'d_고정'!$B$26,'d_고정'!$B$23,'d_고정'!$B$16)+1)*('d_고정'!$B$14+('d_고정'!$B$15-'d_고정'!$B$14)*RAND())</f>
        <v/>
      </c>
      <c r="E1390">
        <f>INDEX('d_분포'!$A$2:$A$28,RANDBETWEEN(1,27))</f>
        <v/>
      </c>
      <c r="F1390">
        <f>INDEX('d_분포'!$C$2:$C$5,RANDBETWEEN(1,4))*(0.9+0.2*RAND())</f>
        <v/>
      </c>
      <c r="G1390">
        <f>RAND()</f>
        <v/>
      </c>
      <c r="H1390">
        <f>(F1390+(1-F1390)*('d_고정'!$B$22*BETAINV(RAND(),IF(G1390&lt;'d_고정'!$B$26,'d_고정'!$B$25,'d_고정'!$B$20)+1,'d_고정'!$B$21-IF(G1390&lt;'d_고정'!$B$26,'d_고정'!$B$25,'d_고정'!$B$20)+1)+(1-'d_고정'!$B$22)*BETAINV(RAND(),IF(G1390&lt;'d_고정'!$B$26,'d_고정'!$B$24,'d_고정'!$B$18)+1,'d_고정'!$B$19-IF(G1390&lt;'d_고정'!$B$26,'d_고정'!$B$24,'d_고정'!$B$18)+1))*('d_고정'!$B$14+('d_고정'!$B$15-'d_고정'!$B$14)*RAND()))/F1390</f>
        <v/>
      </c>
      <c r="I1390">
        <f>RAND()</f>
        <v/>
      </c>
      <c r="J1390">
        <f>IF('d_시나리오'!$J$3='d_시나리오'!$H$3,'d_시나리오'!$I$3,IF(I1390&lt;('d_시나리오'!$I$3-'d_시나리오'!$H$3)/('d_시나리오'!$J$3-'d_시나리오'!$H$3),'d_시나리오'!$H$3+SQRT(I1390*('d_시나리오'!$J$3-'d_시나리오'!$H$3)*('d_시나리오'!$I$3-'d_시나리오'!$H$3)),'d_시나리오'!$J$3-SQRT((1-I1390)*('d_시나리오'!$J$3-'d_시나리오'!$H$3)*('d_시나리오'!$J$3-'d_시나리오'!$I$3))))</f>
        <v/>
      </c>
      <c r="K1390">
        <f>RAND()</f>
        <v/>
      </c>
      <c r="L1390">
        <f>IF('d_시나리오'!$J$4='d_시나리오'!$H$4,'d_시나리오'!$I$4,IF(K1390&lt;('d_시나리오'!$I$4-'d_시나리오'!$H$4)/('d_시나리오'!$J$4-'d_시나리오'!$H$4),'d_시나리오'!$H$4+SQRT(K1390*('d_시나리오'!$J$4-'d_시나리오'!$H$4)*('d_시나리오'!$I$4-'d_시나리오'!$H$4)),'d_시나리오'!$J$4-SQRT((1-K1390)*('d_시나리오'!$J$4-'d_시나리오'!$H$4)*('d_시나리오'!$J$4-'d_시나리오'!$I$4))))</f>
        <v/>
      </c>
      <c r="M1390">
        <f>RAND()</f>
        <v/>
      </c>
      <c r="N1390">
        <f>IF('d_시나리오'!$J$5='d_시나리오'!$H$5,'d_시나리오'!$I$5,IF(M1390&lt;('d_시나리오'!$I$5-'d_시나리오'!$H$5)/('d_시나리오'!$J$5-'d_시나리오'!$H$5),'d_시나리오'!$H$5+SQRT(M1390*('d_시나리오'!$J$5-'d_시나리오'!$H$5)*('d_시나리오'!$I$5-'d_시나리오'!$H$5)),'d_시나리오'!$J$5-SQRT((1-M1390)*('d_시나리오'!$J$5-'d_시나리오'!$H$5)*('d_시나리오'!$J$5-'d_시나리오'!$I$5))))</f>
        <v/>
      </c>
      <c r="O1390">
        <f>RAND()</f>
        <v/>
      </c>
      <c r="P1390">
        <f>IF('d_시나리오'!$J$6='d_시나리오'!$H$6,'d_시나리오'!$I$6,IF(O1390&lt;('d_시나리오'!$I$6-'d_시나리오'!$H$6)/('d_시나리오'!$J$6-'d_시나리오'!$H$6),'d_시나리오'!$H$6+SQRT(O1390*('d_시나리오'!$J$6-'d_시나리오'!$H$6)*('d_시나리오'!$I$6-'d_시나리오'!$H$6)),'d_시나리오'!$J$6-SQRT((1-O1390)*('d_시나리오'!$J$6-'d_시나리오'!$H$6)*('d_시나리오'!$J$6-'d_시나리오'!$I$6))))</f>
        <v/>
      </c>
      <c r="Q1390">
        <f>INDEX('d_분포'!$B$2:$B$57,RANDBETWEEN(1,56))</f>
        <v/>
      </c>
      <c r="R1390">
        <f>BETAINV(RAND(),5,5)</f>
        <v/>
      </c>
      <c r="S1390">
        <f>'d_고정'!$B$1*'6_기대효과'!$H$7*('d_시나리오'!$I$7/'d_고정'!$B$2)*B1390</f>
        <v/>
      </c>
      <c r="T1390">
        <f>S1390*D1390</f>
        <v/>
      </c>
      <c r="U1390">
        <f>S1390*F1390*H1390</f>
        <v/>
      </c>
      <c r="V1390">
        <f>S1390*F1390*(H1390-1)</f>
        <v/>
      </c>
      <c r="W1390">
        <f>U1390*J1390</f>
        <v/>
      </c>
      <c r="X1390">
        <f>T1390+W1390</f>
        <v/>
      </c>
      <c r="Y1390">
        <f>(T1390*E1390+W1390*L1390)*(1-R1390-'d_고정'!$B$13)</f>
        <v/>
      </c>
      <c r="Z1390">
        <f>(U1390*N1390*Q1390+'d_고정'!$B$3*('6_기대효과'!$H$7/8)*Q1390*'d_고정'!$B$10*P1390*('6_기대효과'!$K$7/'d_고정'!$B$9))*(1-R1390)</f>
        <v/>
      </c>
      <c r="AA1390">
        <f>W1390*L1390*(1-R1390-'d_고정'!$B$13)+U1390*MAX(N1390-'d_고정'!$B$10*P1390*('6_기대효과'!$K$7/'d_고정'!$B$9),0)*Q1390*(1-R1390)</f>
        <v/>
      </c>
      <c r="AB1390">
        <f>Y1390+Z1390</f>
        <v/>
      </c>
      <c r="AC1390">
        <f>Y1390/('d_고정'!$B$5*'6_기대효과'!$H$7/8)/'d_고정'!$B$6</f>
        <v/>
      </c>
      <c r="AD1390">
        <f>Y1390/('d_고정'!$B$8*'6_기대효과'!$H$7/8)</f>
        <v/>
      </c>
    </row>
    <row r="1391">
      <c r="A1391">
        <f>RAND()</f>
        <v/>
      </c>
      <c r="B1391">
        <f>IF('d_시나리오'!$J$2='d_시나리오'!$H$2,'d_시나리오'!$I$2,IF(A1391&lt;('d_시나리오'!$I$2-'d_시나리오'!$H$2)/('d_시나리오'!$J$2-'d_시나리오'!$H$2),'d_시나리오'!$H$2+SQRT(A1391*('d_시나리오'!$J$2-'d_시나리오'!$H$2)*('d_시나리오'!$I$2-'d_시나리오'!$H$2)),'d_시나리오'!$J$2-SQRT((1-A1391)*('d_시나리오'!$J$2-'d_시나리오'!$H$2)*('d_시나리오'!$J$2-'d_시나리오'!$I$2))))</f>
        <v/>
      </c>
      <c r="C1391">
        <f>RAND()</f>
        <v/>
      </c>
      <c r="D1391">
        <f>BETAINV(RAND(),IF(C1391&lt;'d_고정'!$B$26,'d_고정'!$B$23,'d_고정'!$B$16)+1,'d_고정'!$B$17-IF(C1391&lt;'d_고정'!$B$26,'d_고정'!$B$23,'d_고정'!$B$16)+1)*('d_고정'!$B$14+('d_고정'!$B$15-'d_고정'!$B$14)*RAND())</f>
        <v/>
      </c>
      <c r="E1391">
        <f>INDEX('d_분포'!$A$2:$A$28,RANDBETWEEN(1,27))</f>
        <v/>
      </c>
      <c r="F1391">
        <f>INDEX('d_분포'!$C$2:$C$5,RANDBETWEEN(1,4))*(0.9+0.2*RAND())</f>
        <v/>
      </c>
      <c r="G1391">
        <f>RAND()</f>
        <v/>
      </c>
      <c r="H1391">
        <f>(F1391+(1-F1391)*('d_고정'!$B$22*BETAINV(RAND(),IF(G1391&lt;'d_고정'!$B$26,'d_고정'!$B$25,'d_고정'!$B$20)+1,'d_고정'!$B$21-IF(G1391&lt;'d_고정'!$B$26,'d_고정'!$B$25,'d_고정'!$B$20)+1)+(1-'d_고정'!$B$22)*BETAINV(RAND(),IF(G1391&lt;'d_고정'!$B$26,'d_고정'!$B$24,'d_고정'!$B$18)+1,'d_고정'!$B$19-IF(G1391&lt;'d_고정'!$B$26,'d_고정'!$B$24,'d_고정'!$B$18)+1))*('d_고정'!$B$14+('d_고정'!$B$15-'d_고정'!$B$14)*RAND()))/F1391</f>
        <v/>
      </c>
      <c r="I1391">
        <f>RAND()</f>
        <v/>
      </c>
      <c r="J1391">
        <f>IF('d_시나리오'!$J$3='d_시나리오'!$H$3,'d_시나리오'!$I$3,IF(I1391&lt;('d_시나리오'!$I$3-'d_시나리오'!$H$3)/('d_시나리오'!$J$3-'d_시나리오'!$H$3),'d_시나리오'!$H$3+SQRT(I1391*('d_시나리오'!$J$3-'d_시나리오'!$H$3)*('d_시나리오'!$I$3-'d_시나리오'!$H$3)),'d_시나리오'!$J$3-SQRT((1-I1391)*('d_시나리오'!$J$3-'d_시나리오'!$H$3)*('d_시나리오'!$J$3-'d_시나리오'!$I$3))))</f>
        <v/>
      </c>
      <c r="K1391">
        <f>RAND()</f>
        <v/>
      </c>
      <c r="L1391">
        <f>IF('d_시나리오'!$J$4='d_시나리오'!$H$4,'d_시나리오'!$I$4,IF(K1391&lt;('d_시나리오'!$I$4-'d_시나리오'!$H$4)/('d_시나리오'!$J$4-'d_시나리오'!$H$4),'d_시나리오'!$H$4+SQRT(K1391*('d_시나리오'!$J$4-'d_시나리오'!$H$4)*('d_시나리오'!$I$4-'d_시나리오'!$H$4)),'d_시나리오'!$J$4-SQRT((1-K1391)*('d_시나리오'!$J$4-'d_시나리오'!$H$4)*('d_시나리오'!$J$4-'d_시나리오'!$I$4))))</f>
        <v/>
      </c>
      <c r="M1391">
        <f>RAND()</f>
        <v/>
      </c>
      <c r="N1391">
        <f>IF('d_시나리오'!$J$5='d_시나리오'!$H$5,'d_시나리오'!$I$5,IF(M1391&lt;('d_시나리오'!$I$5-'d_시나리오'!$H$5)/('d_시나리오'!$J$5-'d_시나리오'!$H$5),'d_시나리오'!$H$5+SQRT(M1391*('d_시나리오'!$J$5-'d_시나리오'!$H$5)*('d_시나리오'!$I$5-'d_시나리오'!$H$5)),'d_시나리오'!$J$5-SQRT((1-M1391)*('d_시나리오'!$J$5-'d_시나리오'!$H$5)*('d_시나리오'!$J$5-'d_시나리오'!$I$5))))</f>
        <v/>
      </c>
      <c r="O1391">
        <f>RAND()</f>
        <v/>
      </c>
      <c r="P1391">
        <f>IF('d_시나리오'!$J$6='d_시나리오'!$H$6,'d_시나리오'!$I$6,IF(O1391&lt;('d_시나리오'!$I$6-'d_시나리오'!$H$6)/('d_시나리오'!$J$6-'d_시나리오'!$H$6),'d_시나리오'!$H$6+SQRT(O1391*('d_시나리오'!$J$6-'d_시나리오'!$H$6)*('d_시나리오'!$I$6-'d_시나리오'!$H$6)),'d_시나리오'!$J$6-SQRT((1-O1391)*('d_시나리오'!$J$6-'d_시나리오'!$H$6)*('d_시나리오'!$J$6-'d_시나리오'!$I$6))))</f>
        <v/>
      </c>
      <c r="Q1391">
        <f>INDEX('d_분포'!$B$2:$B$57,RANDBETWEEN(1,56))</f>
        <v/>
      </c>
      <c r="R1391">
        <f>BETAINV(RAND(),5,5)</f>
        <v/>
      </c>
      <c r="S1391">
        <f>'d_고정'!$B$1*'6_기대효과'!$H$7*('d_시나리오'!$I$7/'d_고정'!$B$2)*B1391</f>
        <v/>
      </c>
      <c r="T1391">
        <f>S1391*D1391</f>
        <v/>
      </c>
      <c r="U1391">
        <f>S1391*F1391*H1391</f>
        <v/>
      </c>
      <c r="V1391">
        <f>S1391*F1391*(H1391-1)</f>
        <v/>
      </c>
      <c r="W1391">
        <f>U1391*J1391</f>
        <v/>
      </c>
      <c r="X1391">
        <f>T1391+W1391</f>
        <v/>
      </c>
      <c r="Y1391">
        <f>(T1391*E1391+W1391*L1391)*(1-R1391-'d_고정'!$B$13)</f>
        <v/>
      </c>
      <c r="Z1391">
        <f>(U1391*N1391*Q1391+'d_고정'!$B$3*('6_기대효과'!$H$7/8)*Q1391*'d_고정'!$B$10*P1391*('6_기대효과'!$K$7/'d_고정'!$B$9))*(1-R1391)</f>
        <v/>
      </c>
      <c r="AA1391">
        <f>W1391*L1391*(1-R1391-'d_고정'!$B$13)+U1391*MAX(N1391-'d_고정'!$B$10*P1391*('6_기대효과'!$K$7/'d_고정'!$B$9),0)*Q1391*(1-R1391)</f>
        <v/>
      </c>
      <c r="AB1391">
        <f>Y1391+Z1391</f>
        <v/>
      </c>
      <c r="AC1391">
        <f>Y1391/('d_고정'!$B$5*'6_기대효과'!$H$7/8)/'d_고정'!$B$6</f>
        <v/>
      </c>
      <c r="AD1391">
        <f>Y1391/('d_고정'!$B$8*'6_기대효과'!$H$7/8)</f>
        <v/>
      </c>
    </row>
    <row r="1392">
      <c r="A1392">
        <f>RAND()</f>
        <v/>
      </c>
      <c r="B1392">
        <f>IF('d_시나리오'!$J$2='d_시나리오'!$H$2,'d_시나리오'!$I$2,IF(A1392&lt;('d_시나리오'!$I$2-'d_시나리오'!$H$2)/('d_시나리오'!$J$2-'d_시나리오'!$H$2),'d_시나리오'!$H$2+SQRT(A1392*('d_시나리오'!$J$2-'d_시나리오'!$H$2)*('d_시나리오'!$I$2-'d_시나리오'!$H$2)),'d_시나리오'!$J$2-SQRT((1-A1392)*('d_시나리오'!$J$2-'d_시나리오'!$H$2)*('d_시나리오'!$J$2-'d_시나리오'!$I$2))))</f>
        <v/>
      </c>
      <c r="C1392">
        <f>RAND()</f>
        <v/>
      </c>
      <c r="D1392">
        <f>BETAINV(RAND(),IF(C1392&lt;'d_고정'!$B$26,'d_고정'!$B$23,'d_고정'!$B$16)+1,'d_고정'!$B$17-IF(C1392&lt;'d_고정'!$B$26,'d_고정'!$B$23,'d_고정'!$B$16)+1)*('d_고정'!$B$14+('d_고정'!$B$15-'d_고정'!$B$14)*RAND())</f>
        <v/>
      </c>
      <c r="E1392">
        <f>INDEX('d_분포'!$A$2:$A$28,RANDBETWEEN(1,27))</f>
        <v/>
      </c>
      <c r="F1392">
        <f>INDEX('d_분포'!$C$2:$C$5,RANDBETWEEN(1,4))*(0.9+0.2*RAND())</f>
        <v/>
      </c>
      <c r="G1392">
        <f>RAND()</f>
        <v/>
      </c>
      <c r="H1392">
        <f>(F1392+(1-F1392)*('d_고정'!$B$22*BETAINV(RAND(),IF(G1392&lt;'d_고정'!$B$26,'d_고정'!$B$25,'d_고정'!$B$20)+1,'d_고정'!$B$21-IF(G1392&lt;'d_고정'!$B$26,'d_고정'!$B$25,'d_고정'!$B$20)+1)+(1-'d_고정'!$B$22)*BETAINV(RAND(),IF(G1392&lt;'d_고정'!$B$26,'d_고정'!$B$24,'d_고정'!$B$18)+1,'d_고정'!$B$19-IF(G1392&lt;'d_고정'!$B$26,'d_고정'!$B$24,'d_고정'!$B$18)+1))*('d_고정'!$B$14+('d_고정'!$B$15-'d_고정'!$B$14)*RAND()))/F1392</f>
        <v/>
      </c>
      <c r="I1392">
        <f>RAND()</f>
        <v/>
      </c>
      <c r="J1392">
        <f>IF('d_시나리오'!$J$3='d_시나리오'!$H$3,'d_시나리오'!$I$3,IF(I1392&lt;('d_시나리오'!$I$3-'d_시나리오'!$H$3)/('d_시나리오'!$J$3-'d_시나리오'!$H$3),'d_시나리오'!$H$3+SQRT(I1392*('d_시나리오'!$J$3-'d_시나리오'!$H$3)*('d_시나리오'!$I$3-'d_시나리오'!$H$3)),'d_시나리오'!$J$3-SQRT((1-I1392)*('d_시나리오'!$J$3-'d_시나리오'!$H$3)*('d_시나리오'!$J$3-'d_시나리오'!$I$3))))</f>
        <v/>
      </c>
      <c r="K1392">
        <f>RAND()</f>
        <v/>
      </c>
      <c r="L1392">
        <f>IF('d_시나리오'!$J$4='d_시나리오'!$H$4,'d_시나리오'!$I$4,IF(K1392&lt;('d_시나리오'!$I$4-'d_시나리오'!$H$4)/('d_시나리오'!$J$4-'d_시나리오'!$H$4),'d_시나리오'!$H$4+SQRT(K1392*('d_시나리오'!$J$4-'d_시나리오'!$H$4)*('d_시나리오'!$I$4-'d_시나리오'!$H$4)),'d_시나리오'!$J$4-SQRT((1-K1392)*('d_시나리오'!$J$4-'d_시나리오'!$H$4)*('d_시나리오'!$J$4-'d_시나리오'!$I$4))))</f>
        <v/>
      </c>
      <c r="M1392">
        <f>RAND()</f>
        <v/>
      </c>
      <c r="N1392">
        <f>IF('d_시나리오'!$J$5='d_시나리오'!$H$5,'d_시나리오'!$I$5,IF(M1392&lt;('d_시나리오'!$I$5-'d_시나리오'!$H$5)/('d_시나리오'!$J$5-'d_시나리오'!$H$5),'d_시나리오'!$H$5+SQRT(M1392*('d_시나리오'!$J$5-'d_시나리오'!$H$5)*('d_시나리오'!$I$5-'d_시나리오'!$H$5)),'d_시나리오'!$J$5-SQRT((1-M1392)*('d_시나리오'!$J$5-'d_시나리오'!$H$5)*('d_시나리오'!$J$5-'d_시나리오'!$I$5))))</f>
        <v/>
      </c>
      <c r="O1392">
        <f>RAND()</f>
        <v/>
      </c>
      <c r="P1392">
        <f>IF('d_시나리오'!$J$6='d_시나리오'!$H$6,'d_시나리오'!$I$6,IF(O1392&lt;('d_시나리오'!$I$6-'d_시나리오'!$H$6)/('d_시나리오'!$J$6-'d_시나리오'!$H$6),'d_시나리오'!$H$6+SQRT(O1392*('d_시나리오'!$J$6-'d_시나리오'!$H$6)*('d_시나리오'!$I$6-'d_시나리오'!$H$6)),'d_시나리오'!$J$6-SQRT((1-O1392)*('d_시나리오'!$J$6-'d_시나리오'!$H$6)*('d_시나리오'!$J$6-'d_시나리오'!$I$6))))</f>
        <v/>
      </c>
      <c r="Q1392">
        <f>INDEX('d_분포'!$B$2:$B$57,RANDBETWEEN(1,56))</f>
        <v/>
      </c>
      <c r="R1392">
        <f>BETAINV(RAND(),5,5)</f>
        <v/>
      </c>
      <c r="S1392">
        <f>'d_고정'!$B$1*'6_기대효과'!$H$7*('d_시나리오'!$I$7/'d_고정'!$B$2)*B1392</f>
        <v/>
      </c>
      <c r="T1392">
        <f>S1392*D1392</f>
        <v/>
      </c>
      <c r="U1392">
        <f>S1392*F1392*H1392</f>
        <v/>
      </c>
      <c r="V1392">
        <f>S1392*F1392*(H1392-1)</f>
        <v/>
      </c>
      <c r="W1392">
        <f>U1392*J1392</f>
        <v/>
      </c>
      <c r="X1392">
        <f>T1392+W1392</f>
        <v/>
      </c>
      <c r="Y1392">
        <f>(T1392*E1392+W1392*L1392)*(1-R1392-'d_고정'!$B$13)</f>
        <v/>
      </c>
      <c r="Z1392">
        <f>(U1392*N1392*Q1392+'d_고정'!$B$3*('6_기대효과'!$H$7/8)*Q1392*'d_고정'!$B$10*P1392*('6_기대효과'!$K$7/'d_고정'!$B$9))*(1-R1392)</f>
        <v/>
      </c>
      <c r="AA1392">
        <f>W1392*L1392*(1-R1392-'d_고정'!$B$13)+U1392*MAX(N1392-'d_고정'!$B$10*P1392*('6_기대효과'!$K$7/'d_고정'!$B$9),0)*Q1392*(1-R1392)</f>
        <v/>
      </c>
      <c r="AB1392">
        <f>Y1392+Z1392</f>
        <v/>
      </c>
      <c r="AC1392">
        <f>Y1392/('d_고정'!$B$5*'6_기대효과'!$H$7/8)/'d_고정'!$B$6</f>
        <v/>
      </c>
      <c r="AD1392">
        <f>Y1392/('d_고정'!$B$8*'6_기대효과'!$H$7/8)</f>
        <v/>
      </c>
    </row>
    <row r="1393">
      <c r="A1393">
        <f>RAND()</f>
        <v/>
      </c>
      <c r="B1393">
        <f>IF('d_시나리오'!$J$2='d_시나리오'!$H$2,'d_시나리오'!$I$2,IF(A1393&lt;('d_시나리오'!$I$2-'d_시나리오'!$H$2)/('d_시나리오'!$J$2-'d_시나리오'!$H$2),'d_시나리오'!$H$2+SQRT(A1393*('d_시나리오'!$J$2-'d_시나리오'!$H$2)*('d_시나리오'!$I$2-'d_시나리오'!$H$2)),'d_시나리오'!$J$2-SQRT((1-A1393)*('d_시나리오'!$J$2-'d_시나리오'!$H$2)*('d_시나리오'!$J$2-'d_시나리오'!$I$2))))</f>
        <v/>
      </c>
      <c r="C1393">
        <f>RAND()</f>
        <v/>
      </c>
      <c r="D1393">
        <f>BETAINV(RAND(),IF(C1393&lt;'d_고정'!$B$26,'d_고정'!$B$23,'d_고정'!$B$16)+1,'d_고정'!$B$17-IF(C1393&lt;'d_고정'!$B$26,'d_고정'!$B$23,'d_고정'!$B$16)+1)*('d_고정'!$B$14+('d_고정'!$B$15-'d_고정'!$B$14)*RAND())</f>
        <v/>
      </c>
      <c r="E1393">
        <f>INDEX('d_분포'!$A$2:$A$28,RANDBETWEEN(1,27))</f>
        <v/>
      </c>
      <c r="F1393">
        <f>INDEX('d_분포'!$C$2:$C$5,RANDBETWEEN(1,4))*(0.9+0.2*RAND())</f>
        <v/>
      </c>
      <c r="G1393">
        <f>RAND()</f>
        <v/>
      </c>
      <c r="H1393">
        <f>(F1393+(1-F1393)*('d_고정'!$B$22*BETAINV(RAND(),IF(G1393&lt;'d_고정'!$B$26,'d_고정'!$B$25,'d_고정'!$B$20)+1,'d_고정'!$B$21-IF(G1393&lt;'d_고정'!$B$26,'d_고정'!$B$25,'d_고정'!$B$20)+1)+(1-'d_고정'!$B$22)*BETAINV(RAND(),IF(G1393&lt;'d_고정'!$B$26,'d_고정'!$B$24,'d_고정'!$B$18)+1,'d_고정'!$B$19-IF(G1393&lt;'d_고정'!$B$26,'d_고정'!$B$24,'d_고정'!$B$18)+1))*('d_고정'!$B$14+('d_고정'!$B$15-'d_고정'!$B$14)*RAND()))/F1393</f>
        <v/>
      </c>
      <c r="I1393">
        <f>RAND()</f>
        <v/>
      </c>
      <c r="J1393">
        <f>IF('d_시나리오'!$J$3='d_시나리오'!$H$3,'d_시나리오'!$I$3,IF(I1393&lt;('d_시나리오'!$I$3-'d_시나리오'!$H$3)/('d_시나리오'!$J$3-'d_시나리오'!$H$3),'d_시나리오'!$H$3+SQRT(I1393*('d_시나리오'!$J$3-'d_시나리오'!$H$3)*('d_시나리오'!$I$3-'d_시나리오'!$H$3)),'d_시나리오'!$J$3-SQRT((1-I1393)*('d_시나리오'!$J$3-'d_시나리오'!$H$3)*('d_시나리오'!$J$3-'d_시나리오'!$I$3))))</f>
        <v/>
      </c>
      <c r="K1393">
        <f>RAND()</f>
        <v/>
      </c>
      <c r="L1393">
        <f>IF('d_시나리오'!$J$4='d_시나리오'!$H$4,'d_시나리오'!$I$4,IF(K1393&lt;('d_시나리오'!$I$4-'d_시나리오'!$H$4)/('d_시나리오'!$J$4-'d_시나리오'!$H$4),'d_시나리오'!$H$4+SQRT(K1393*('d_시나리오'!$J$4-'d_시나리오'!$H$4)*('d_시나리오'!$I$4-'d_시나리오'!$H$4)),'d_시나리오'!$J$4-SQRT((1-K1393)*('d_시나리오'!$J$4-'d_시나리오'!$H$4)*('d_시나리오'!$J$4-'d_시나리오'!$I$4))))</f>
        <v/>
      </c>
      <c r="M1393">
        <f>RAND()</f>
        <v/>
      </c>
      <c r="N1393">
        <f>IF('d_시나리오'!$J$5='d_시나리오'!$H$5,'d_시나리오'!$I$5,IF(M1393&lt;('d_시나리오'!$I$5-'d_시나리오'!$H$5)/('d_시나리오'!$J$5-'d_시나리오'!$H$5),'d_시나리오'!$H$5+SQRT(M1393*('d_시나리오'!$J$5-'d_시나리오'!$H$5)*('d_시나리오'!$I$5-'d_시나리오'!$H$5)),'d_시나리오'!$J$5-SQRT((1-M1393)*('d_시나리오'!$J$5-'d_시나리오'!$H$5)*('d_시나리오'!$J$5-'d_시나리오'!$I$5))))</f>
        <v/>
      </c>
      <c r="O1393">
        <f>RAND()</f>
        <v/>
      </c>
      <c r="P1393">
        <f>IF('d_시나리오'!$J$6='d_시나리오'!$H$6,'d_시나리오'!$I$6,IF(O1393&lt;('d_시나리오'!$I$6-'d_시나리오'!$H$6)/('d_시나리오'!$J$6-'d_시나리오'!$H$6),'d_시나리오'!$H$6+SQRT(O1393*('d_시나리오'!$J$6-'d_시나리오'!$H$6)*('d_시나리오'!$I$6-'d_시나리오'!$H$6)),'d_시나리오'!$J$6-SQRT((1-O1393)*('d_시나리오'!$J$6-'d_시나리오'!$H$6)*('d_시나리오'!$J$6-'d_시나리오'!$I$6))))</f>
        <v/>
      </c>
      <c r="Q1393">
        <f>INDEX('d_분포'!$B$2:$B$57,RANDBETWEEN(1,56))</f>
        <v/>
      </c>
      <c r="R1393">
        <f>BETAINV(RAND(),5,5)</f>
        <v/>
      </c>
      <c r="S1393">
        <f>'d_고정'!$B$1*'6_기대효과'!$H$7*('d_시나리오'!$I$7/'d_고정'!$B$2)*B1393</f>
        <v/>
      </c>
      <c r="T1393">
        <f>S1393*D1393</f>
        <v/>
      </c>
      <c r="U1393">
        <f>S1393*F1393*H1393</f>
        <v/>
      </c>
      <c r="V1393">
        <f>S1393*F1393*(H1393-1)</f>
        <v/>
      </c>
      <c r="W1393">
        <f>U1393*J1393</f>
        <v/>
      </c>
      <c r="X1393">
        <f>T1393+W1393</f>
        <v/>
      </c>
      <c r="Y1393">
        <f>(T1393*E1393+W1393*L1393)*(1-R1393-'d_고정'!$B$13)</f>
        <v/>
      </c>
      <c r="Z1393">
        <f>(U1393*N1393*Q1393+'d_고정'!$B$3*('6_기대효과'!$H$7/8)*Q1393*'d_고정'!$B$10*P1393*('6_기대효과'!$K$7/'d_고정'!$B$9))*(1-R1393)</f>
        <v/>
      </c>
      <c r="AA1393">
        <f>W1393*L1393*(1-R1393-'d_고정'!$B$13)+U1393*MAX(N1393-'d_고정'!$B$10*P1393*('6_기대효과'!$K$7/'d_고정'!$B$9),0)*Q1393*(1-R1393)</f>
        <v/>
      </c>
      <c r="AB1393">
        <f>Y1393+Z1393</f>
        <v/>
      </c>
      <c r="AC1393">
        <f>Y1393/('d_고정'!$B$5*'6_기대효과'!$H$7/8)/'d_고정'!$B$6</f>
        <v/>
      </c>
      <c r="AD1393">
        <f>Y1393/('d_고정'!$B$8*'6_기대효과'!$H$7/8)</f>
        <v/>
      </c>
    </row>
    <row r="1394">
      <c r="A1394">
        <f>RAND()</f>
        <v/>
      </c>
      <c r="B1394">
        <f>IF('d_시나리오'!$J$2='d_시나리오'!$H$2,'d_시나리오'!$I$2,IF(A1394&lt;('d_시나리오'!$I$2-'d_시나리오'!$H$2)/('d_시나리오'!$J$2-'d_시나리오'!$H$2),'d_시나리오'!$H$2+SQRT(A1394*('d_시나리오'!$J$2-'d_시나리오'!$H$2)*('d_시나리오'!$I$2-'d_시나리오'!$H$2)),'d_시나리오'!$J$2-SQRT((1-A1394)*('d_시나리오'!$J$2-'d_시나리오'!$H$2)*('d_시나리오'!$J$2-'d_시나리오'!$I$2))))</f>
        <v/>
      </c>
      <c r="C1394">
        <f>RAND()</f>
        <v/>
      </c>
      <c r="D1394">
        <f>BETAINV(RAND(),IF(C1394&lt;'d_고정'!$B$26,'d_고정'!$B$23,'d_고정'!$B$16)+1,'d_고정'!$B$17-IF(C1394&lt;'d_고정'!$B$26,'d_고정'!$B$23,'d_고정'!$B$16)+1)*('d_고정'!$B$14+('d_고정'!$B$15-'d_고정'!$B$14)*RAND())</f>
        <v/>
      </c>
      <c r="E1394">
        <f>INDEX('d_분포'!$A$2:$A$28,RANDBETWEEN(1,27))</f>
        <v/>
      </c>
      <c r="F1394">
        <f>INDEX('d_분포'!$C$2:$C$5,RANDBETWEEN(1,4))*(0.9+0.2*RAND())</f>
        <v/>
      </c>
      <c r="G1394">
        <f>RAND()</f>
        <v/>
      </c>
      <c r="H1394">
        <f>(F1394+(1-F1394)*('d_고정'!$B$22*BETAINV(RAND(),IF(G1394&lt;'d_고정'!$B$26,'d_고정'!$B$25,'d_고정'!$B$20)+1,'d_고정'!$B$21-IF(G1394&lt;'d_고정'!$B$26,'d_고정'!$B$25,'d_고정'!$B$20)+1)+(1-'d_고정'!$B$22)*BETAINV(RAND(),IF(G1394&lt;'d_고정'!$B$26,'d_고정'!$B$24,'d_고정'!$B$18)+1,'d_고정'!$B$19-IF(G1394&lt;'d_고정'!$B$26,'d_고정'!$B$24,'d_고정'!$B$18)+1))*('d_고정'!$B$14+('d_고정'!$B$15-'d_고정'!$B$14)*RAND()))/F1394</f>
        <v/>
      </c>
      <c r="I1394">
        <f>RAND()</f>
        <v/>
      </c>
      <c r="J1394">
        <f>IF('d_시나리오'!$J$3='d_시나리오'!$H$3,'d_시나리오'!$I$3,IF(I1394&lt;('d_시나리오'!$I$3-'d_시나리오'!$H$3)/('d_시나리오'!$J$3-'d_시나리오'!$H$3),'d_시나리오'!$H$3+SQRT(I1394*('d_시나리오'!$J$3-'d_시나리오'!$H$3)*('d_시나리오'!$I$3-'d_시나리오'!$H$3)),'d_시나리오'!$J$3-SQRT((1-I1394)*('d_시나리오'!$J$3-'d_시나리오'!$H$3)*('d_시나리오'!$J$3-'d_시나리오'!$I$3))))</f>
        <v/>
      </c>
      <c r="K1394">
        <f>RAND()</f>
        <v/>
      </c>
      <c r="L1394">
        <f>IF('d_시나리오'!$J$4='d_시나리오'!$H$4,'d_시나리오'!$I$4,IF(K1394&lt;('d_시나리오'!$I$4-'d_시나리오'!$H$4)/('d_시나리오'!$J$4-'d_시나리오'!$H$4),'d_시나리오'!$H$4+SQRT(K1394*('d_시나리오'!$J$4-'d_시나리오'!$H$4)*('d_시나리오'!$I$4-'d_시나리오'!$H$4)),'d_시나리오'!$J$4-SQRT((1-K1394)*('d_시나리오'!$J$4-'d_시나리오'!$H$4)*('d_시나리오'!$J$4-'d_시나리오'!$I$4))))</f>
        <v/>
      </c>
      <c r="M1394">
        <f>RAND()</f>
        <v/>
      </c>
      <c r="N1394">
        <f>IF('d_시나리오'!$J$5='d_시나리오'!$H$5,'d_시나리오'!$I$5,IF(M1394&lt;('d_시나리오'!$I$5-'d_시나리오'!$H$5)/('d_시나리오'!$J$5-'d_시나리오'!$H$5),'d_시나리오'!$H$5+SQRT(M1394*('d_시나리오'!$J$5-'d_시나리오'!$H$5)*('d_시나리오'!$I$5-'d_시나리오'!$H$5)),'d_시나리오'!$J$5-SQRT((1-M1394)*('d_시나리오'!$J$5-'d_시나리오'!$H$5)*('d_시나리오'!$J$5-'d_시나리오'!$I$5))))</f>
        <v/>
      </c>
      <c r="O1394">
        <f>RAND()</f>
        <v/>
      </c>
      <c r="P1394">
        <f>IF('d_시나리오'!$J$6='d_시나리오'!$H$6,'d_시나리오'!$I$6,IF(O1394&lt;('d_시나리오'!$I$6-'d_시나리오'!$H$6)/('d_시나리오'!$J$6-'d_시나리오'!$H$6),'d_시나리오'!$H$6+SQRT(O1394*('d_시나리오'!$J$6-'d_시나리오'!$H$6)*('d_시나리오'!$I$6-'d_시나리오'!$H$6)),'d_시나리오'!$J$6-SQRT((1-O1394)*('d_시나리오'!$J$6-'d_시나리오'!$H$6)*('d_시나리오'!$J$6-'d_시나리오'!$I$6))))</f>
        <v/>
      </c>
      <c r="Q1394">
        <f>INDEX('d_분포'!$B$2:$B$57,RANDBETWEEN(1,56))</f>
        <v/>
      </c>
      <c r="R1394">
        <f>BETAINV(RAND(),5,5)</f>
        <v/>
      </c>
      <c r="S1394">
        <f>'d_고정'!$B$1*'6_기대효과'!$H$7*('d_시나리오'!$I$7/'d_고정'!$B$2)*B1394</f>
        <v/>
      </c>
      <c r="T1394">
        <f>S1394*D1394</f>
        <v/>
      </c>
      <c r="U1394">
        <f>S1394*F1394*H1394</f>
        <v/>
      </c>
      <c r="V1394">
        <f>S1394*F1394*(H1394-1)</f>
        <v/>
      </c>
      <c r="W1394">
        <f>U1394*J1394</f>
        <v/>
      </c>
      <c r="X1394">
        <f>T1394+W1394</f>
        <v/>
      </c>
      <c r="Y1394">
        <f>(T1394*E1394+W1394*L1394)*(1-R1394-'d_고정'!$B$13)</f>
        <v/>
      </c>
      <c r="Z1394">
        <f>(U1394*N1394*Q1394+'d_고정'!$B$3*('6_기대효과'!$H$7/8)*Q1394*'d_고정'!$B$10*P1394*('6_기대효과'!$K$7/'d_고정'!$B$9))*(1-R1394)</f>
        <v/>
      </c>
      <c r="AA1394">
        <f>W1394*L1394*(1-R1394-'d_고정'!$B$13)+U1394*MAX(N1394-'d_고정'!$B$10*P1394*('6_기대효과'!$K$7/'d_고정'!$B$9),0)*Q1394*(1-R1394)</f>
        <v/>
      </c>
      <c r="AB1394">
        <f>Y1394+Z1394</f>
        <v/>
      </c>
      <c r="AC1394">
        <f>Y1394/('d_고정'!$B$5*'6_기대효과'!$H$7/8)/'d_고정'!$B$6</f>
        <v/>
      </c>
      <c r="AD1394">
        <f>Y1394/('d_고정'!$B$8*'6_기대효과'!$H$7/8)</f>
        <v/>
      </c>
    </row>
    <row r="1395">
      <c r="A1395">
        <f>RAND()</f>
        <v/>
      </c>
      <c r="B1395">
        <f>IF('d_시나리오'!$J$2='d_시나리오'!$H$2,'d_시나리오'!$I$2,IF(A1395&lt;('d_시나리오'!$I$2-'d_시나리오'!$H$2)/('d_시나리오'!$J$2-'d_시나리오'!$H$2),'d_시나리오'!$H$2+SQRT(A1395*('d_시나리오'!$J$2-'d_시나리오'!$H$2)*('d_시나리오'!$I$2-'d_시나리오'!$H$2)),'d_시나리오'!$J$2-SQRT((1-A1395)*('d_시나리오'!$J$2-'d_시나리오'!$H$2)*('d_시나리오'!$J$2-'d_시나리오'!$I$2))))</f>
        <v/>
      </c>
      <c r="C1395">
        <f>RAND()</f>
        <v/>
      </c>
      <c r="D1395">
        <f>BETAINV(RAND(),IF(C1395&lt;'d_고정'!$B$26,'d_고정'!$B$23,'d_고정'!$B$16)+1,'d_고정'!$B$17-IF(C1395&lt;'d_고정'!$B$26,'d_고정'!$B$23,'d_고정'!$B$16)+1)*('d_고정'!$B$14+('d_고정'!$B$15-'d_고정'!$B$14)*RAND())</f>
        <v/>
      </c>
      <c r="E1395">
        <f>INDEX('d_분포'!$A$2:$A$28,RANDBETWEEN(1,27))</f>
        <v/>
      </c>
      <c r="F1395">
        <f>INDEX('d_분포'!$C$2:$C$5,RANDBETWEEN(1,4))*(0.9+0.2*RAND())</f>
        <v/>
      </c>
      <c r="G1395">
        <f>RAND()</f>
        <v/>
      </c>
      <c r="H1395">
        <f>(F1395+(1-F1395)*('d_고정'!$B$22*BETAINV(RAND(),IF(G1395&lt;'d_고정'!$B$26,'d_고정'!$B$25,'d_고정'!$B$20)+1,'d_고정'!$B$21-IF(G1395&lt;'d_고정'!$B$26,'d_고정'!$B$25,'d_고정'!$B$20)+1)+(1-'d_고정'!$B$22)*BETAINV(RAND(),IF(G1395&lt;'d_고정'!$B$26,'d_고정'!$B$24,'d_고정'!$B$18)+1,'d_고정'!$B$19-IF(G1395&lt;'d_고정'!$B$26,'d_고정'!$B$24,'d_고정'!$B$18)+1))*('d_고정'!$B$14+('d_고정'!$B$15-'d_고정'!$B$14)*RAND()))/F1395</f>
        <v/>
      </c>
      <c r="I1395">
        <f>RAND()</f>
        <v/>
      </c>
      <c r="J1395">
        <f>IF('d_시나리오'!$J$3='d_시나리오'!$H$3,'d_시나리오'!$I$3,IF(I1395&lt;('d_시나리오'!$I$3-'d_시나리오'!$H$3)/('d_시나리오'!$J$3-'d_시나리오'!$H$3),'d_시나리오'!$H$3+SQRT(I1395*('d_시나리오'!$J$3-'d_시나리오'!$H$3)*('d_시나리오'!$I$3-'d_시나리오'!$H$3)),'d_시나리오'!$J$3-SQRT((1-I1395)*('d_시나리오'!$J$3-'d_시나리오'!$H$3)*('d_시나리오'!$J$3-'d_시나리오'!$I$3))))</f>
        <v/>
      </c>
      <c r="K1395">
        <f>RAND()</f>
        <v/>
      </c>
      <c r="L1395">
        <f>IF('d_시나리오'!$J$4='d_시나리오'!$H$4,'d_시나리오'!$I$4,IF(K1395&lt;('d_시나리오'!$I$4-'d_시나리오'!$H$4)/('d_시나리오'!$J$4-'d_시나리오'!$H$4),'d_시나리오'!$H$4+SQRT(K1395*('d_시나리오'!$J$4-'d_시나리오'!$H$4)*('d_시나리오'!$I$4-'d_시나리오'!$H$4)),'d_시나리오'!$J$4-SQRT((1-K1395)*('d_시나리오'!$J$4-'d_시나리오'!$H$4)*('d_시나리오'!$J$4-'d_시나리오'!$I$4))))</f>
        <v/>
      </c>
      <c r="M1395">
        <f>RAND()</f>
        <v/>
      </c>
      <c r="N1395">
        <f>IF('d_시나리오'!$J$5='d_시나리오'!$H$5,'d_시나리오'!$I$5,IF(M1395&lt;('d_시나리오'!$I$5-'d_시나리오'!$H$5)/('d_시나리오'!$J$5-'d_시나리오'!$H$5),'d_시나리오'!$H$5+SQRT(M1395*('d_시나리오'!$J$5-'d_시나리오'!$H$5)*('d_시나리오'!$I$5-'d_시나리오'!$H$5)),'d_시나리오'!$J$5-SQRT((1-M1395)*('d_시나리오'!$J$5-'d_시나리오'!$H$5)*('d_시나리오'!$J$5-'d_시나리오'!$I$5))))</f>
        <v/>
      </c>
      <c r="O1395">
        <f>RAND()</f>
        <v/>
      </c>
      <c r="P1395">
        <f>IF('d_시나리오'!$J$6='d_시나리오'!$H$6,'d_시나리오'!$I$6,IF(O1395&lt;('d_시나리오'!$I$6-'d_시나리오'!$H$6)/('d_시나리오'!$J$6-'d_시나리오'!$H$6),'d_시나리오'!$H$6+SQRT(O1395*('d_시나리오'!$J$6-'d_시나리오'!$H$6)*('d_시나리오'!$I$6-'d_시나리오'!$H$6)),'d_시나리오'!$J$6-SQRT((1-O1395)*('d_시나리오'!$J$6-'d_시나리오'!$H$6)*('d_시나리오'!$J$6-'d_시나리오'!$I$6))))</f>
        <v/>
      </c>
      <c r="Q1395">
        <f>INDEX('d_분포'!$B$2:$B$57,RANDBETWEEN(1,56))</f>
        <v/>
      </c>
      <c r="R1395">
        <f>BETAINV(RAND(),5,5)</f>
        <v/>
      </c>
      <c r="S1395">
        <f>'d_고정'!$B$1*'6_기대효과'!$H$7*('d_시나리오'!$I$7/'d_고정'!$B$2)*B1395</f>
        <v/>
      </c>
      <c r="T1395">
        <f>S1395*D1395</f>
        <v/>
      </c>
      <c r="U1395">
        <f>S1395*F1395*H1395</f>
        <v/>
      </c>
      <c r="V1395">
        <f>S1395*F1395*(H1395-1)</f>
        <v/>
      </c>
      <c r="W1395">
        <f>U1395*J1395</f>
        <v/>
      </c>
      <c r="X1395">
        <f>T1395+W1395</f>
        <v/>
      </c>
      <c r="Y1395">
        <f>(T1395*E1395+W1395*L1395)*(1-R1395-'d_고정'!$B$13)</f>
        <v/>
      </c>
      <c r="Z1395">
        <f>(U1395*N1395*Q1395+'d_고정'!$B$3*('6_기대효과'!$H$7/8)*Q1395*'d_고정'!$B$10*P1395*('6_기대효과'!$K$7/'d_고정'!$B$9))*(1-R1395)</f>
        <v/>
      </c>
      <c r="AA1395">
        <f>W1395*L1395*(1-R1395-'d_고정'!$B$13)+U1395*MAX(N1395-'d_고정'!$B$10*P1395*('6_기대효과'!$K$7/'d_고정'!$B$9),0)*Q1395*(1-R1395)</f>
        <v/>
      </c>
      <c r="AB1395">
        <f>Y1395+Z1395</f>
        <v/>
      </c>
      <c r="AC1395">
        <f>Y1395/('d_고정'!$B$5*'6_기대효과'!$H$7/8)/'d_고정'!$B$6</f>
        <v/>
      </c>
      <c r="AD1395">
        <f>Y1395/('d_고정'!$B$8*'6_기대효과'!$H$7/8)</f>
        <v/>
      </c>
    </row>
    <row r="1396">
      <c r="A1396">
        <f>RAND()</f>
        <v/>
      </c>
      <c r="B1396">
        <f>IF('d_시나리오'!$J$2='d_시나리오'!$H$2,'d_시나리오'!$I$2,IF(A1396&lt;('d_시나리오'!$I$2-'d_시나리오'!$H$2)/('d_시나리오'!$J$2-'d_시나리오'!$H$2),'d_시나리오'!$H$2+SQRT(A1396*('d_시나리오'!$J$2-'d_시나리오'!$H$2)*('d_시나리오'!$I$2-'d_시나리오'!$H$2)),'d_시나리오'!$J$2-SQRT((1-A1396)*('d_시나리오'!$J$2-'d_시나리오'!$H$2)*('d_시나리오'!$J$2-'d_시나리오'!$I$2))))</f>
        <v/>
      </c>
      <c r="C1396">
        <f>RAND()</f>
        <v/>
      </c>
      <c r="D1396">
        <f>BETAINV(RAND(),IF(C1396&lt;'d_고정'!$B$26,'d_고정'!$B$23,'d_고정'!$B$16)+1,'d_고정'!$B$17-IF(C1396&lt;'d_고정'!$B$26,'d_고정'!$B$23,'d_고정'!$B$16)+1)*('d_고정'!$B$14+('d_고정'!$B$15-'d_고정'!$B$14)*RAND())</f>
        <v/>
      </c>
      <c r="E1396">
        <f>INDEX('d_분포'!$A$2:$A$28,RANDBETWEEN(1,27))</f>
        <v/>
      </c>
      <c r="F1396">
        <f>INDEX('d_분포'!$C$2:$C$5,RANDBETWEEN(1,4))*(0.9+0.2*RAND())</f>
        <v/>
      </c>
      <c r="G1396">
        <f>RAND()</f>
        <v/>
      </c>
      <c r="H1396">
        <f>(F1396+(1-F1396)*('d_고정'!$B$22*BETAINV(RAND(),IF(G1396&lt;'d_고정'!$B$26,'d_고정'!$B$25,'d_고정'!$B$20)+1,'d_고정'!$B$21-IF(G1396&lt;'d_고정'!$B$26,'d_고정'!$B$25,'d_고정'!$B$20)+1)+(1-'d_고정'!$B$22)*BETAINV(RAND(),IF(G1396&lt;'d_고정'!$B$26,'d_고정'!$B$24,'d_고정'!$B$18)+1,'d_고정'!$B$19-IF(G1396&lt;'d_고정'!$B$26,'d_고정'!$B$24,'d_고정'!$B$18)+1))*('d_고정'!$B$14+('d_고정'!$B$15-'d_고정'!$B$14)*RAND()))/F1396</f>
        <v/>
      </c>
      <c r="I1396">
        <f>RAND()</f>
        <v/>
      </c>
      <c r="J1396">
        <f>IF('d_시나리오'!$J$3='d_시나리오'!$H$3,'d_시나리오'!$I$3,IF(I1396&lt;('d_시나리오'!$I$3-'d_시나리오'!$H$3)/('d_시나리오'!$J$3-'d_시나리오'!$H$3),'d_시나리오'!$H$3+SQRT(I1396*('d_시나리오'!$J$3-'d_시나리오'!$H$3)*('d_시나리오'!$I$3-'d_시나리오'!$H$3)),'d_시나리오'!$J$3-SQRT((1-I1396)*('d_시나리오'!$J$3-'d_시나리오'!$H$3)*('d_시나리오'!$J$3-'d_시나리오'!$I$3))))</f>
        <v/>
      </c>
      <c r="K1396">
        <f>RAND()</f>
        <v/>
      </c>
      <c r="L1396">
        <f>IF('d_시나리오'!$J$4='d_시나리오'!$H$4,'d_시나리오'!$I$4,IF(K1396&lt;('d_시나리오'!$I$4-'d_시나리오'!$H$4)/('d_시나리오'!$J$4-'d_시나리오'!$H$4),'d_시나리오'!$H$4+SQRT(K1396*('d_시나리오'!$J$4-'d_시나리오'!$H$4)*('d_시나리오'!$I$4-'d_시나리오'!$H$4)),'d_시나리오'!$J$4-SQRT((1-K1396)*('d_시나리오'!$J$4-'d_시나리오'!$H$4)*('d_시나리오'!$J$4-'d_시나리오'!$I$4))))</f>
        <v/>
      </c>
      <c r="M1396">
        <f>RAND()</f>
        <v/>
      </c>
      <c r="N1396">
        <f>IF('d_시나리오'!$J$5='d_시나리오'!$H$5,'d_시나리오'!$I$5,IF(M1396&lt;('d_시나리오'!$I$5-'d_시나리오'!$H$5)/('d_시나리오'!$J$5-'d_시나리오'!$H$5),'d_시나리오'!$H$5+SQRT(M1396*('d_시나리오'!$J$5-'d_시나리오'!$H$5)*('d_시나리오'!$I$5-'d_시나리오'!$H$5)),'d_시나리오'!$J$5-SQRT((1-M1396)*('d_시나리오'!$J$5-'d_시나리오'!$H$5)*('d_시나리오'!$J$5-'d_시나리오'!$I$5))))</f>
        <v/>
      </c>
      <c r="O1396">
        <f>RAND()</f>
        <v/>
      </c>
      <c r="P1396">
        <f>IF('d_시나리오'!$J$6='d_시나리오'!$H$6,'d_시나리오'!$I$6,IF(O1396&lt;('d_시나리오'!$I$6-'d_시나리오'!$H$6)/('d_시나리오'!$J$6-'d_시나리오'!$H$6),'d_시나리오'!$H$6+SQRT(O1396*('d_시나리오'!$J$6-'d_시나리오'!$H$6)*('d_시나리오'!$I$6-'d_시나리오'!$H$6)),'d_시나리오'!$J$6-SQRT((1-O1396)*('d_시나리오'!$J$6-'d_시나리오'!$H$6)*('d_시나리오'!$J$6-'d_시나리오'!$I$6))))</f>
        <v/>
      </c>
      <c r="Q1396">
        <f>INDEX('d_분포'!$B$2:$B$57,RANDBETWEEN(1,56))</f>
        <v/>
      </c>
      <c r="R1396">
        <f>BETAINV(RAND(),5,5)</f>
        <v/>
      </c>
      <c r="S1396">
        <f>'d_고정'!$B$1*'6_기대효과'!$H$7*('d_시나리오'!$I$7/'d_고정'!$B$2)*B1396</f>
        <v/>
      </c>
      <c r="T1396">
        <f>S1396*D1396</f>
        <v/>
      </c>
      <c r="U1396">
        <f>S1396*F1396*H1396</f>
        <v/>
      </c>
      <c r="V1396">
        <f>S1396*F1396*(H1396-1)</f>
        <v/>
      </c>
      <c r="W1396">
        <f>U1396*J1396</f>
        <v/>
      </c>
      <c r="X1396">
        <f>T1396+W1396</f>
        <v/>
      </c>
      <c r="Y1396">
        <f>(T1396*E1396+W1396*L1396)*(1-R1396-'d_고정'!$B$13)</f>
        <v/>
      </c>
      <c r="Z1396">
        <f>(U1396*N1396*Q1396+'d_고정'!$B$3*('6_기대효과'!$H$7/8)*Q1396*'d_고정'!$B$10*P1396*('6_기대효과'!$K$7/'d_고정'!$B$9))*(1-R1396)</f>
        <v/>
      </c>
      <c r="AA1396">
        <f>W1396*L1396*(1-R1396-'d_고정'!$B$13)+U1396*MAX(N1396-'d_고정'!$B$10*P1396*('6_기대효과'!$K$7/'d_고정'!$B$9),0)*Q1396*(1-R1396)</f>
        <v/>
      </c>
      <c r="AB1396">
        <f>Y1396+Z1396</f>
        <v/>
      </c>
      <c r="AC1396">
        <f>Y1396/('d_고정'!$B$5*'6_기대효과'!$H$7/8)/'d_고정'!$B$6</f>
        <v/>
      </c>
      <c r="AD1396">
        <f>Y1396/('d_고정'!$B$8*'6_기대효과'!$H$7/8)</f>
        <v/>
      </c>
    </row>
    <row r="1397">
      <c r="A1397">
        <f>RAND()</f>
        <v/>
      </c>
      <c r="B1397">
        <f>IF('d_시나리오'!$J$2='d_시나리오'!$H$2,'d_시나리오'!$I$2,IF(A1397&lt;('d_시나리오'!$I$2-'d_시나리오'!$H$2)/('d_시나리오'!$J$2-'d_시나리오'!$H$2),'d_시나리오'!$H$2+SQRT(A1397*('d_시나리오'!$J$2-'d_시나리오'!$H$2)*('d_시나리오'!$I$2-'d_시나리오'!$H$2)),'d_시나리오'!$J$2-SQRT((1-A1397)*('d_시나리오'!$J$2-'d_시나리오'!$H$2)*('d_시나리오'!$J$2-'d_시나리오'!$I$2))))</f>
        <v/>
      </c>
      <c r="C1397">
        <f>RAND()</f>
        <v/>
      </c>
      <c r="D1397">
        <f>BETAINV(RAND(),IF(C1397&lt;'d_고정'!$B$26,'d_고정'!$B$23,'d_고정'!$B$16)+1,'d_고정'!$B$17-IF(C1397&lt;'d_고정'!$B$26,'d_고정'!$B$23,'d_고정'!$B$16)+1)*('d_고정'!$B$14+('d_고정'!$B$15-'d_고정'!$B$14)*RAND())</f>
        <v/>
      </c>
      <c r="E1397">
        <f>INDEX('d_분포'!$A$2:$A$28,RANDBETWEEN(1,27))</f>
        <v/>
      </c>
      <c r="F1397">
        <f>INDEX('d_분포'!$C$2:$C$5,RANDBETWEEN(1,4))*(0.9+0.2*RAND())</f>
        <v/>
      </c>
      <c r="G1397">
        <f>RAND()</f>
        <v/>
      </c>
      <c r="H1397">
        <f>(F1397+(1-F1397)*('d_고정'!$B$22*BETAINV(RAND(),IF(G1397&lt;'d_고정'!$B$26,'d_고정'!$B$25,'d_고정'!$B$20)+1,'d_고정'!$B$21-IF(G1397&lt;'d_고정'!$B$26,'d_고정'!$B$25,'d_고정'!$B$20)+1)+(1-'d_고정'!$B$22)*BETAINV(RAND(),IF(G1397&lt;'d_고정'!$B$26,'d_고정'!$B$24,'d_고정'!$B$18)+1,'d_고정'!$B$19-IF(G1397&lt;'d_고정'!$B$26,'d_고정'!$B$24,'d_고정'!$B$18)+1))*('d_고정'!$B$14+('d_고정'!$B$15-'d_고정'!$B$14)*RAND()))/F1397</f>
        <v/>
      </c>
      <c r="I1397">
        <f>RAND()</f>
        <v/>
      </c>
      <c r="J1397">
        <f>IF('d_시나리오'!$J$3='d_시나리오'!$H$3,'d_시나리오'!$I$3,IF(I1397&lt;('d_시나리오'!$I$3-'d_시나리오'!$H$3)/('d_시나리오'!$J$3-'d_시나리오'!$H$3),'d_시나리오'!$H$3+SQRT(I1397*('d_시나리오'!$J$3-'d_시나리오'!$H$3)*('d_시나리오'!$I$3-'d_시나리오'!$H$3)),'d_시나리오'!$J$3-SQRT((1-I1397)*('d_시나리오'!$J$3-'d_시나리오'!$H$3)*('d_시나리오'!$J$3-'d_시나리오'!$I$3))))</f>
        <v/>
      </c>
      <c r="K1397">
        <f>RAND()</f>
        <v/>
      </c>
      <c r="L1397">
        <f>IF('d_시나리오'!$J$4='d_시나리오'!$H$4,'d_시나리오'!$I$4,IF(K1397&lt;('d_시나리오'!$I$4-'d_시나리오'!$H$4)/('d_시나리오'!$J$4-'d_시나리오'!$H$4),'d_시나리오'!$H$4+SQRT(K1397*('d_시나리오'!$J$4-'d_시나리오'!$H$4)*('d_시나리오'!$I$4-'d_시나리오'!$H$4)),'d_시나리오'!$J$4-SQRT((1-K1397)*('d_시나리오'!$J$4-'d_시나리오'!$H$4)*('d_시나리오'!$J$4-'d_시나리오'!$I$4))))</f>
        <v/>
      </c>
      <c r="M1397">
        <f>RAND()</f>
        <v/>
      </c>
      <c r="N1397">
        <f>IF('d_시나리오'!$J$5='d_시나리오'!$H$5,'d_시나리오'!$I$5,IF(M1397&lt;('d_시나리오'!$I$5-'d_시나리오'!$H$5)/('d_시나리오'!$J$5-'d_시나리오'!$H$5),'d_시나리오'!$H$5+SQRT(M1397*('d_시나리오'!$J$5-'d_시나리오'!$H$5)*('d_시나리오'!$I$5-'d_시나리오'!$H$5)),'d_시나리오'!$J$5-SQRT((1-M1397)*('d_시나리오'!$J$5-'d_시나리오'!$H$5)*('d_시나리오'!$J$5-'d_시나리오'!$I$5))))</f>
        <v/>
      </c>
      <c r="O1397">
        <f>RAND()</f>
        <v/>
      </c>
      <c r="P1397">
        <f>IF('d_시나리오'!$J$6='d_시나리오'!$H$6,'d_시나리오'!$I$6,IF(O1397&lt;('d_시나리오'!$I$6-'d_시나리오'!$H$6)/('d_시나리오'!$J$6-'d_시나리오'!$H$6),'d_시나리오'!$H$6+SQRT(O1397*('d_시나리오'!$J$6-'d_시나리오'!$H$6)*('d_시나리오'!$I$6-'d_시나리오'!$H$6)),'d_시나리오'!$J$6-SQRT((1-O1397)*('d_시나리오'!$J$6-'d_시나리오'!$H$6)*('d_시나리오'!$J$6-'d_시나리오'!$I$6))))</f>
        <v/>
      </c>
      <c r="Q1397">
        <f>INDEX('d_분포'!$B$2:$B$57,RANDBETWEEN(1,56))</f>
        <v/>
      </c>
      <c r="R1397">
        <f>BETAINV(RAND(),5,5)</f>
        <v/>
      </c>
      <c r="S1397">
        <f>'d_고정'!$B$1*'6_기대효과'!$H$7*('d_시나리오'!$I$7/'d_고정'!$B$2)*B1397</f>
        <v/>
      </c>
      <c r="T1397">
        <f>S1397*D1397</f>
        <v/>
      </c>
      <c r="U1397">
        <f>S1397*F1397*H1397</f>
        <v/>
      </c>
      <c r="V1397">
        <f>S1397*F1397*(H1397-1)</f>
        <v/>
      </c>
      <c r="W1397">
        <f>U1397*J1397</f>
        <v/>
      </c>
      <c r="X1397">
        <f>T1397+W1397</f>
        <v/>
      </c>
      <c r="Y1397">
        <f>(T1397*E1397+W1397*L1397)*(1-R1397-'d_고정'!$B$13)</f>
        <v/>
      </c>
      <c r="Z1397">
        <f>(U1397*N1397*Q1397+'d_고정'!$B$3*('6_기대효과'!$H$7/8)*Q1397*'d_고정'!$B$10*P1397*('6_기대효과'!$K$7/'d_고정'!$B$9))*(1-R1397)</f>
        <v/>
      </c>
      <c r="AA1397">
        <f>W1397*L1397*(1-R1397-'d_고정'!$B$13)+U1397*MAX(N1397-'d_고정'!$B$10*P1397*('6_기대효과'!$K$7/'d_고정'!$B$9),0)*Q1397*(1-R1397)</f>
        <v/>
      </c>
      <c r="AB1397">
        <f>Y1397+Z1397</f>
        <v/>
      </c>
      <c r="AC1397">
        <f>Y1397/('d_고정'!$B$5*'6_기대효과'!$H$7/8)/'d_고정'!$B$6</f>
        <v/>
      </c>
      <c r="AD1397">
        <f>Y1397/('d_고정'!$B$8*'6_기대효과'!$H$7/8)</f>
        <v/>
      </c>
    </row>
    <row r="1398">
      <c r="A1398">
        <f>RAND()</f>
        <v/>
      </c>
      <c r="B1398">
        <f>IF('d_시나리오'!$J$2='d_시나리오'!$H$2,'d_시나리오'!$I$2,IF(A1398&lt;('d_시나리오'!$I$2-'d_시나리오'!$H$2)/('d_시나리오'!$J$2-'d_시나리오'!$H$2),'d_시나리오'!$H$2+SQRT(A1398*('d_시나리오'!$J$2-'d_시나리오'!$H$2)*('d_시나리오'!$I$2-'d_시나리오'!$H$2)),'d_시나리오'!$J$2-SQRT((1-A1398)*('d_시나리오'!$J$2-'d_시나리오'!$H$2)*('d_시나리오'!$J$2-'d_시나리오'!$I$2))))</f>
        <v/>
      </c>
      <c r="C1398">
        <f>RAND()</f>
        <v/>
      </c>
      <c r="D1398">
        <f>BETAINV(RAND(),IF(C1398&lt;'d_고정'!$B$26,'d_고정'!$B$23,'d_고정'!$B$16)+1,'d_고정'!$B$17-IF(C1398&lt;'d_고정'!$B$26,'d_고정'!$B$23,'d_고정'!$B$16)+1)*('d_고정'!$B$14+('d_고정'!$B$15-'d_고정'!$B$14)*RAND())</f>
        <v/>
      </c>
      <c r="E1398">
        <f>INDEX('d_분포'!$A$2:$A$28,RANDBETWEEN(1,27))</f>
        <v/>
      </c>
      <c r="F1398">
        <f>INDEX('d_분포'!$C$2:$C$5,RANDBETWEEN(1,4))*(0.9+0.2*RAND())</f>
        <v/>
      </c>
      <c r="G1398">
        <f>RAND()</f>
        <v/>
      </c>
      <c r="H1398">
        <f>(F1398+(1-F1398)*('d_고정'!$B$22*BETAINV(RAND(),IF(G1398&lt;'d_고정'!$B$26,'d_고정'!$B$25,'d_고정'!$B$20)+1,'d_고정'!$B$21-IF(G1398&lt;'d_고정'!$B$26,'d_고정'!$B$25,'d_고정'!$B$20)+1)+(1-'d_고정'!$B$22)*BETAINV(RAND(),IF(G1398&lt;'d_고정'!$B$26,'d_고정'!$B$24,'d_고정'!$B$18)+1,'d_고정'!$B$19-IF(G1398&lt;'d_고정'!$B$26,'d_고정'!$B$24,'d_고정'!$B$18)+1))*('d_고정'!$B$14+('d_고정'!$B$15-'d_고정'!$B$14)*RAND()))/F1398</f>
        <v/>
      </c>
      <c r="I1398">
        <f>RAND()</f>
        <v/>
      </c>
      <c r="J1398">
        <f>IF('d_시나리오'!$J$3='d_시나리오'!$H$3,'d_시나리오'!$I$3,IF(I1398&lt;('d_시나리오'!$I$3-'d_시나리오'!$H$3)/('d_시나리오'!$J$3-'d_시나리오'!$H$3),'d_시나리오'!$H$3+SQRT(I1398*('d_시나리오'!$J$3-'d_시나리오'!$H$3)*('d_시나리오'!$I$3-'d_시나리오'!$H$3)),'d_시나리오'!$J$3-SQRT((1-I1398)*('d_시나리오'!$J$3-'d_시나리오'!$H$3)*('d_시나리오'!$J$3-'d_시나리오'!$I$3))))</f>
        <v/>
      </c>
      <c r="K1398">
        <f>RAND()</f>
        <v/>
      </c>
      <c r="L1398">
        <f>IF('d_시나리오'!$J$4='d_시나리오'!$H$4,'d_시나리오'!$I$4,IF(K1398&lt;('d_시나리오'!$I$4-'d_시나리오'!$H$4)/('d_시나리오'!$J$4-'d_시나리오'!$H$4),'d_시나리오'!$H$4+SQRT(K1398*('d_시나리오'!$J$4-'d_시나리오'!$H$4)*('d_시나리오'!$I$4-'d_시나리오'!$H$4)),'d_시나리오'!$J$4-SQRT((1-K1398)*('d_시나리오'!$J$4-'d_시나리오'!$H$4)*('d_시나리오'!$J$4-'d_시나리오'!$I$4))))</f>
        <v/>
      </c>
      <c r="M1398">
        <f>RAND()</f>
        <v/>
      </c>
      <c r="N1398">
        <f>IF('d_시나리오'!$J$5='d_시나리오'!$H$5,'d_시나리오'!$I$5,IF(M1398&lt;('d_시나리오'!$I$5-'d_시나리오'!$H$5)/('d_시나리오'!$J$5-'d_시나리오'!$H$5),'d_시나리오'!$H$5+SQRT(M1398*('d_시나리오'!$J$5-'d_시나리오'!$H$5)*('d_시나리오'!$I$5-'d_시나리오'!$H$5)),'d_시나리오'!$J$5-SQRT((1-M1398)*('d_시나리오'!$J$5-'d_시나리오'!$H$5)*('d_시나리오'!$J$5-'d_시나리오'!$I$5))))</f>
        <v/>
      </c>
      <c r="O1398">
        <f>RAND()</f>
        <v/>
      </c>
      <c r="P1398">
        <f>IF('d_시나리오'!$J$6='d_시나리오'!$H$6,'d_시나리오'!$I$6,IF(O1398&lt;('d_시나리오'!$I$6-'d_시나리오'!$H$6)/('d_시나리오'!$J$6-'d_시나리오'!$H$6),'d_시나리오'!$H$6+SQRT(O1398*('d_시나리오'!$J$6-'d_시나리오'!$H$6)*('d_시나리오'!$I$6-'d_시나리오'!$H$6)),'d_시나리오'!$J$6-SQRT((1-O1398)*('d_시나리오'!$J$6-'d_시나리오'!$H$6)*('d_시나리오'!$J$6-'d_시나리오'!$I$6))))</f>
        <v/>
      </c>
      <c r="Q1398">
        <f>INDEX('d_분포'!$B$2:$B$57,RANDBETWEEN(1,56))</f>
        <v/>
      </c>
      <c r="R1398">
        <f>BETAINV(RAND(),5,5)</f>
        <v/>
      </c>
      <c r="S1398">
        <f>'d_고정'!$B$1*'6_기대효과'!$H$7*('d_시나리오'!$I$7/'d_고정'!$B$2)*B1398</f>
        <v/>
      </c>
      <c r="T1398">
        <f>S1398*D1398</f>
        <v/>
      </c>
      <c r="U1398">
        <f>S1398*F1398*H1398</f>
        <v/>
      </c>
      <c r="V1398">
        <f>S1398*F1398*(H1398-1)</f>
        <v/>
      </c>
      <c r="W1398">
        <f>U1398*J1398</f>
        <v/>
      </c>
      <c r="X1398">
        <f>T1398+W1398</f>
        <v/>
      </c>
      <c r="Y1398">
        <f>(T1398*E1398+W1398*L1398)*(1-R1398-'d_고정'!$B$13)</f>
        <v/>
      </c>
      <c r="Z1398">
        <f>(U1398*N1398*Q1398+'d_고정'!$B$3*('6_기대효과'!$H$7/8)*Q1398*'d_고정'!$B$10*P1398*('6_기대효과'!$K$7/'d_고정'!$B$9))*(1-R1398)</f>
        <v/>
      </c>
      <c r="AA1398">
        <f>W1398*L1398*(1-R1398-'d_고정'!$B$13)+U1398*MAX(N1398-'d_고정'!$B$10*P1398*('6_기대효과'!$K$7/'d_고정'!$B$9),0)*Q1398*(1-R1398)</f>
        <v/>
      </c>
      <c r="AB1398">
        <f>Y1398+Z1398</f>
        <v/>
      </c>
      <c r="AC1398">
        <f>Y1398/('d_고정'!$B$5*'6_기대효과'!$H$7/8)/'d_고정'!$B$6</f>
        <v/>
      </c>
      <c r="AD1398">
        <f>Y1398/('d_고정'!$B$8*'6_기대효과'!$H$7/8)</f>
        <v/>
      </c>
    </row>
    <row r="1399">
      <c r="A1399">
        <f>RAND()</f>
        <v/>
      </c>
      <c r="B1399">
        <f>IF('d_시나리오'!$J$2='d_시나리오'!$H$2,'d_시나리오'!$I$2,IF(A1399&lt;('d_시나리오'!$I$2-'d_시나리오'!$H$2)/('d_시나리오'!$J$2-'d_시나리오'!$H$2),'d_시나리오'!$H$2+SQRT(A1399*('d_시나리오'!$J$2-'d_시나리오'!$H$2)*('d_시나리오'!$I$2-'d_시나리오'!$H$2)),'d_시나리오'!$J$2-SQRT((1-A1399)*('d_시나리오'!$J$2-'d_시나리오'!$H$2)*('d_시나리오'!$J$2-'d_시나리오'!$I$2))))</f>
        <v/>
      </c>
      <c r="C1399">
        <f>RAND()</f>
        <v/>
      </c>
      <c r="D1399">
        <f>BETAINV(RAND(),IF(C1399&lt;'d_고정'!$B$26,'d_고정'!$B$23,'d_고정'!$B$16)+1,'d_고정'!$B$17-IF(C1399&lt;'d_고정'!$B$26,'d_고정'!$B$23,'d_고정'!$B$16)+1)*('d_고정'!$B$14+('d_고정'!$B$15-'d_고정'!$B$14)*RAND())</f>
        <v/>
      </c>
      <c r="E1399">
        <f>INDEX('d_분포'!$A$2:$A$28,RANDBETWEEN(1,27))</f>
        <v/>
      </c>
      <c r="F1399">
        <f>INDEX('d_분포'!$C$2:$C$5,RANDBETWEEN(1,4))*(0.9+0.2*RAND())</f>
        <v/>
      </c>
      <c r="G1399">
        <f>RAND()</f>
        <v/>
      </c>
      <c r="H1399">
        <f>(F1399+(1-F1399)*('d_고정'!$B$22*BETAINV(RAND(),IF(G1399&lt;'d_고정'!$B$26,'d_고정'!$B$25,'d_고정'!$B$20)+1,'d_고정'!$B$21-IF(G1399&lt;'d_고정'!$B$26,'d_고정'!$B$25,'d_고정'!$B$20)+1)+(1-'d_고정'!$B$22)*BETAINV(RAND(),IF(G1399&lt;'d_고정'!$B$26,'d_고정'!$B$24,'d_고정'!$B$18)+1,'d_고정'!$B$19-IF(G1399&lt;'d_고정'!$B$26,'d_고정'!$B$24,'d_고정'!$B$18)+1))*('d_고정'!$B$14+('d_고정'!$B$15-'d_고정'!$B$14)*RAND()))/F1399</f>
        <v/>
      </c>
      <c r="I1399">
        <f>RAND()</f>
        <v/>
      </c>
      <c r="J1399">
        <f>IF('d_시나리오'!$J$3='d_시나리오'!$H$3,'d_시나리오'!$I$3,IF(I1399&lt;('d_시나리오'!$I$3-'d_시나리오'!$H$3)/('d_시나리오'!$J$3-'d_시나리오'!$H$3),'d_시나리오'!$H$3+SQRT(I1399*('d_시나리오'!$J$3-'d_시나리오'!$H$3)*('d_시나리오'!$I$3-'d_시나리오'!$H$3)),'d_시나리오'!$J$3-SQRT((1-I1399)*('d_시나리오'!$J$3-'d_시나리오'!$H$3)*('d_시나리오'!$J$3-'d_시나리오'!$I$3))))</f>
        <v/>
      </c>
      <c r="K1399">
        <f>RAND()</f>
        <v/>
      </c>
      <c r="L1399">
        <f>IF('d_시나리오'!$J$4='d_시나리오'!$H$4,'d_시나리오'!$I$4,IF(K1399&lt;('d_시나리오'!$I$4-'d_시나리오'!$H$4)/('d_시나리오'!$J$4-'d_시나리오'!$H$4),'d_시나리오'!$H$4+SQRT(K1399*('d_시나리오'!$J$4-'d_시나리오'!$H$4)*('d_시나리오'!$I$4-'d_시나리오'!$H$4)),'d_시나리오'!$J$4-SQRT((1-K1399)*('d_시나리오'!$J$4-'d_시나리오'!$H$4)*('d_시나리오'!$J$4-'d_시나리오'!$I$4))))</f>
        <v/>
      </c>
      <c r="M1399">
        <f>RAND()</f>
        <v/>
      </c>
      <c r="N1399">
        <f>IF('d_시나리오'!$J$5='d_시나리오'!$H$5,'d_시나리오'!$I$5,IF(M1399&lt;('d_시나리오'!$I$5-'d_시나리오'!$H$5)/('d_시나리오'!$J$5-'d_시나리오'!$H$5),'d_시나리오'!$H$5+SQRT(M1399*('d_시나리오'!$J$5-'d_시나리오'!$H$5)*('d_시나리오'!$I$5-'d_시나리오'!$H$5)),'d_시나리오'!$J$5-SQRT((1-M1399)*('d_시나리오'!$J$5-'d_시나리오'!$H$5)*('d_시나리오'!$J$5-'d_시나리오'!$I$5))))</f>
        <v/>
      </c>
      <c r="O1399">
        <f>RAND()</f>
        <v/>
      </c>
      <c r="P1399">
        <f>IF('d_시나리오'!$J$6='d_시나리오'!$H$6,'d_시나리오'!$I$6,IF(O1399&lt;('d_시나리오'!$I$6-'d_시나리오'!$H$6)/('d_시나리오'!$J$6-'d_시나리오'!$H$6),'d_시나리오'!$H$6+SQRT(O1399*('d_시나리오'!$J$6-'d_시나리오'!$H$6)*('d_시나리오'!$I$6-'d_시나리오'!$H$6)),'d_시나리오'!$J$6-SQRT((1-O1399)*('d_시나리오'!$J$6-'d_시나리오'!$H$6)*('d_시나리오'!$J$6-'d_시나리오'!$I$6))))</f>
        <v/>
      </c>
      <c r="Q1399">
        <f>INDEX('d_분포'!$B$2:$B$57,RANDBETWEEN(1,56))</f>
        <v/>
      </c>
      <c r="R1399">
        <f>BETAINV(RAND(),5,5)</f>
        <v/>
      </c>
      <c r="S1399">
        <f>'d_고정'!$B$1*'6_기대효과'!$H$7*('d_시나리오'!$I$7/'d_고정'!$B$2)*B1399</f>
        <v/>
      </c>
      <c r="T1399">
        <f>S1399*D1399</f>
        <v/>
      </c>
      <c r="U1399">
        <f>S1399*F1399*H1399</f>
        <v/>
      </c>
      <c r="V1399">
        <f>S1399*F1399*(H1399-1)</f>
        <v/>
      </c>
      <c r="W1399">
        <f>U1399*J1399</f>
        <v/>
      </c>
      <c r="X1399">
        <f>T1399+W1399</f>
        <v/>
      </c>
      <c r="Y1399">
        <f>(T1399*E1399+W1399*L1399)*(1-R1399-'d_고정'!$B$13)</f>
        <v/>
      </c>
      <c r="Z1399">
        <f>(U1399*N1399*Q1399+'d_고정'!$B$3*('6_기대효과'!$H$7/8)*Q1399*'d_고정'!$B$10*P1399*('6_기대효과'!$K$7/'d_고정'!$B$9))*(1-R1399)</f>
        <v/>
      </c>
      <c r="AA1399">
        <f>W1399*L1399*(1-R1399-'d_고정'!$B$13)+U1399*MAX(N1399-'d_고정'!$B$10*P1399*('6_기대효과'!$K$7/'d_고정'!$B$9),0)*Q1399*(1-R1399)</f>
        <v/>
      </c>
      <c r="AB1399">
        <f>Y1399+Z1399</f>
        <v/>
      </c>
      <c r="AC1399">
        <f>Y1399/('d_고정'!$B$5*'6_기대효과'!$H$7/8)/'d_고정'!$B$6</f>
        <v/>
      </c>
      <c r="AD1399">
        <f>Y1399/('d_고정'!$B$8*'6_기대효과'!$H$7/8)</f>
        <v/>
      </c>
    </row>
    <row r="1400">
      <c r="A1400">
        <f>RAND()</f>
        <v/>
      </c>
      <c r="B1400">
        <f>IF('d_시나리오'!$J$2='d_시나리오'!$H$2,'d_시나리오'!$I$2,IF(A1400&lt;('d_시나리오'!$I$2-'d_시나리오'!$H$2)/('d_시나리오'!$J$2-'d_시나리오'!$H$2),'d_시나리오'!$H$2+SQRT(A1400*('d_시나리오'!$J$2-'d_시나리오'!$H$2)*('d_시나리오'!$I$2-'d_시나리오'!$H$2)),'d_시나리오'!$J$2-SQRT((1-A1400)*('d_시나리오'!$J$2-'d_시나리오'!$H$2)*('d_시나리오'!$J$2-'d_시나리오'!$I$2))))</f>
        <v/>
      </c>
      <c r="C1400">
        <f>RAND()</f>
        <v/>
      </c>
      <c r="D1400">
        <f>BETAINV(RAND(),IF(C1400&lt;'d_고정'!$B$26,'d_고정'!$B$23,'d_고정'!$B$16)+1,'d_고정'!$B$17-IF(C1400&lt;'d_고정'!$B$26,'d_고정'!$B$23,'d_고정'!$B$16)+1)*('d_고정'!$B$14+('d_고정'!$B$15-'d_고정'!$B$14)*RAND())</f>
        <v/>
      </c>
      <c r="E1400">
        <f>INDEX('d_분포'!$A$2:$A$28,RANDBETWEEN(1,27))</f>
        <v/>
      </c>
      <c r="F1400">
        <f>INDEX('d_분포'!$C$2:$C$5,RANDBETWEEN(1,4))*(0.9+0.2*RAND())</f>
        <v/>
      </c>
      <c r="G1400">
        <f>RAND()</f>
        <v/>
      </c>
      <c r="H1400">
        <f>(F1400+(1-F1400)*('d_고정'!$B$22*BETAINV(RAND(),IF(G1400&lt;'d_고정'!$B$26,'d_고정'!$B$25,'d_고정'!$B$20)+1,'d_고정'!$B$21-IF(G1400&lt;'d_고정'!$B$26,'d_고정'!$B$25,'d_고정'!$B$20)+1)+(1-'d_고정'!$B$22)*BETAINV(RAND(),IF(G1400&lt;'d_고정'!$B$26,'d_고정'!$B$24,'d_고정'!$B$18)+1,'d_고정'!$B$19-IF(G1400&lt;'d_고정'!$B$26,'d_고정'!$B$24,'d_고정'!$B$18)+1))*('d_고정'!$B$14+('d_고정'!$B$15-'d_고정'!$B$14)*RAND()))/F1400</f>
        <v/>
      </c>
      <c r="I1400">
        <f>RAND()</f>
        <v/>
      </c>
      <c r="J1400">
        <f>IF('d_시나리오'!$J$3='d_시나리오'!$H$3,'d_시나리오'!$I$3,IF(I1400&lt;('d_시나리오'!$I$3-'d_시나리오'!$H$3)/('d_시나리오'!$J$3-'d_시나리오'!$H$3),'d_시나리오'!$H$3+SQRT(I1400*('d_시나리오'!$J$3-'d_시나리오'!$H$3)*('d_시나리오'!$I$3-'d_시나리오'!$H$3)),'d_시나리오'!$J$3-SQRT((1-I1400)*('d_시나리오'!$J$3-'d_시나리오'!$H$3)*('d_시나리오'!$J$3-'d_시나리오'!$I$3))))</f>
        <v/>
      </c>
      <c r="K1400">
        <f>RAND()</f>
        <v/>
      </c>
      <c r="L1400">
        <f>IF('d_시나리오'!$J$4='d_시나리오'!$H$4,'d_시나리오'!$I$4,IF(K1400&lt;('d_시나리오'!$I$4-'d_시나리오'!$H$4)/('d_시나리오'!$J$4-'d_시나리오'!$H$4),'d_시나리오'!$H$4+SQRT(K1400*('d_시나리오'!$J$4-'d_시나리오'!$H$4)*('d_시나리오'!$I$4-'d_시나리오'!$H$4)),'d_시나리오'!$J$4-SQRT((1-K1400)*('d_시나리오'!$J$4-'d_시나리오'!$H$4)*('d_시나리오'!$J$4-'d_시나리오'!$I$4))))</f>
        <v/>
      </c>
      <c r="M1400">
        <f>RAND()</f>
        <v/>
      </c>
      <c r="N1400">
        <f>IF('d_시나리오'!$J$5='d_시나리오'!$H$5,'d_시나리오'!$I$5,IF(M1400&lt;('d_시나리오'!$I$5-'d_시나리오'!$H$5)/('d_시나리오'!$J$5-'d_시나리오'!$H$5),'d_시나리오'!$H$5+SQRT(M1400*('d_시나리오'!$J$5-'d_시나리오'!$H$5)*('d_시나리오'!$I$5-'d_시나리오'!$H$5)),'d_시나리오'!$J$5-SQRT((1-M1400)*('d_시나리오'!$J$5-'d_시나리오'!$H$5)*('d_시나리오'!$J$5-'d_시나리오'!$I$5))))</f>
        <v/>
      </c>
      <c r="O1400">
        <f>RAND()</f>
        <v/>
      </c>
      <c r="P1400">
        <f>IF('d_시나리오'!$J$6='d_시나리오'!$H$6,'d_시나리오'!$I$6,IF(O1400&lt;('d_시나리오'!$I$6-'d_시나리오'!$H$6)/('d_시나리오'!$J$6-'d_시나리오'!$H$6),'d_시나리오'!$H$6+SQRT(O1400*('d_시나리오'!$J$6-'d_시나리오'!$H$6)*('d_시나리오'!$I$6-'d_시나리오'!$H$6)),'d_시나리오'!$J$6-SQRT((1-O1400)*('d_시나리오'!$J$6-'d_시나리오'!$H$6)*('d_시나리오'!$J$6-'d_시나리오'!$I$6))))</f>
        <v/>
      </c>
      <c r="Q1400">
        <f>INDEX('d_분포'!$B$2:$B$57,RANDBETWEEN(1,56))</f>
        <v/>
      </c>
      <c r="R1400">
        <f>BETAINV(RAND(),5,5)</f>
        <v/>
      </c>
      <c r="S1400">
        <f>'d_고정'!$B$1*'6_기대효과'!$H$7*('d_시나리오'!$I$7/'d_고정'!$B$2)*B1400</f>
        <v/>
      </c>
      <c r="T1400">
        <f>S1400*D1400</f>
        <v/>
      </c>
      <c r="U1400">
        <f>S1400*F1400*H1400</f>
        <v/>
      </c>
      <c r="V1400">
        <f>S1400*F1400*(H1400-1)</f>
        <v/>
      </c>
      <c r="W1400">
        <f>U1400*J1400</f>
        <v/>
      </c>
      <c r="X1400">
        <f>T1400+W1400</f>
        <v/>
      </c>
      <c r="Y1400">
        <f>(T1400*E1400+W1400*L1400)*(1-R1400-'d_고정'!$B$13)</f>
        <v/>
      </c>
      <c r="Z1400">
        <f>(U1400*N1400*Q1400+'d_고정'!$B$3*('6_기대효과'!$H$7/8)*Q1400*'d_고정'!$B$10*P1400*('6_기대효과'!$K$7/'d_고정'!$B$9))*(1-R1400)</f>
        <v/>
      </c>
      <c r="AA1400">
        <f>W1400*L1400*(1-R1400-'d_고정'!$B$13)+U1400*MAX(N1400-'d_고정'!$B$10*P1400*('6_기대효과'!$K$7/'d_고정'!$B$9),0)*Q1400*(1-R1400)</f>
        <v/>
      </c>
      <c r="AB1400">
        <f>Y1400+Z1400</f>
        <v/>
      </c>
      <c r="AC1400">
        <f>Y1400/('d_고정'!$B$5*'6_기대효과'!$H$7/8)/'d_고정'!$B$6</f>
        <v/>
      </c>
      <c r="AD1400">
        <f>Y1400/('d_고정'!$B$8*'6_기대효과'!$H$7/8)</f>
        <v/>
      </c>
    </row>
    <row r="1401">
      <c r="A1401">
        <f>RAND()</f>
        <v/>
      </c>
      <c r="B1401">
        <f>IF('d_시나리오'!$J$2='d_시나리오'!$H$2,'d_시나리오'!$I$2,IF(A1401&lt;('d_시나리오'!$I$2-'d_시나리오'!$H$2)/('d_시나리오'!$J$2-'d_시나리오'!$H$2),'d_시나리오'!$H$2+SQRT(A1401*('d_시나리오'!$J$2-'d_시나리오'!$H$2)*('d_시나리오'!$I$2-'d_시나리오'!$H$2)),'d_시나리오'!$J$2-SQRT((1-A1401)*('d_시나리오'!$J$2-'d_시나리오'!$H$2)*('d_시나리오'!$J$2-'d_시나리오'!$I$2))))</f>
        <v/>
      </c>
      <c r="C1401">
        <f>RAND()</f>
        <v/>
      </c>
      <c r="D1401">
        <f>BETAINV(RAND(),IF(C1401&lt;'d_고정'!$B$26,'d_고정'!$B$23,'d_고정'!$B$16)+1,'d_고정'!$B$17-IF(C1401&lt;'d_고정'!$B$26,'d_고정'!$B$23,'d_고정'!$B$16)+1)*('d_고정'!$B$14+('d_고정'!$B$15-'d_고정'!$B$14)*RAND())</f>
        <v/>
      </c>
      <c r="E1401">
        <f>INDEX('d_분포'!$A$2:$A$28,RANDBETWEEN(1,27))</f>
        <v/>
      </c>
      <c r="F1401">
        <f>INDEX('d_분포'!$C$2:$C$5,RANDBETWEEN(1,4))*(0.9+0.2*RAND())</f>
        <v/>
      </c>
      <c r="G1401">
        <f>RAND()</f>
        <v/>
      </c>
      <c r="H1401">
        <f>(F1401+(1-F1401)*('d_고정'!$B$22*BETAINV(RAND(),IF(G1401&lt;'d_고정'!$B$26,'d_고정'!$B$25,'d_고정'!$B$20)+1,'d_고정'!$B$21-IF(G1401&lt;'d_고정'!$B$26,'d_고정'!$B$25,'d_고정'!$B$20)+1)+(1-'d_고정'!$B$22)*BETAINV(RAND(),IF(G1401&lt;'d_고정'!$B$26,'d_고정'!$B$24,'d_고정'!$B$18)+1,'d_고정'!$B$19-IF(G1401&lt;'d_고정'!$B$26,'d_고정'!$B$24,'d_고정'!$B$18)+1))*('d_고정'!$B$14+('d_고정'!$B$15-'d_고정'!$B$14)*RAND()))/F1401</f>
        <v/>
      </c>
      <c r="I1401">
        <f>RAND()</f>
        <v/>
      </c>
      <c r="J1401">
        <f>IF('d_시나리오'!$J$3='d_시나리오'!$H$3,'d_시나리오'!$I$3,IF(I1401&lt;('d_시나리오'!$I$3-'d_시나리오'!$H$3)/('d_시나리오'!$J$3-'d_시나리오'!$H$3),'d_시나리오'!$H$3+SQRT(I1401*('d_시나리오'!$J$3-'d_시나리오'!$H$3)*('d_시나리오'!$I$3-'d_시나리오'!$H$3)),'d_시나리오'!$J$3-SQRT((1-I1401)*('d_시나리오'!$J$3-'d_시나리오'!$H$3)*('d_시나리오'!$J$3-'d_시나리오'!$I$3))))</f>
        <v/>
      </c>
      <c r="K1401">
        <f>RAND()</f>
        <v/>
      </c>
      <c r="L1401">
        <f>IF('d_시나리오'!$J$4='d_시나리오'!$H$4,'d_시나리오'!$I$4,IF(K1401&lt;('d_시나리오'!$I$4-'d_시나리오'!$H$4)/('d_시나리오'!$J$4-'d_시나리오'!$H$4),'d_시나리오'!$H$4+SQRT(K1401*('d_시나리오'!$J$4-'d_시나리오'!$H$4)*('d_시나리오'!$I$4-'d_시나리오'!$H$4)),'d_시나리오'!$J$4-SQRT((1-K1401)*('d_시나리오'!$J$4-'d_시나리오'!$H$4)*('d_시나리오'!$J$4-'d_시나리오'!$I$4))))</f>
        <v/>
      </c>
      <c r="M1401">
        <f>RAND()</f>
        <v/>
      </c>
      <c r="N1401">
        <f>IF('d_시나리오'!$J$5='d_시나리오'!$H$5,'d_시나리오'!$I$5,IF(M1401&lt;('d_시나리오'!$I$5-'d_시나리오'!$H$5)/('d_시나리오'!$J$5-'d_시나리오'!$H$5),'d_시나리오'!$H$5+SQRT(M1401*('d_시나리오'!$J$5-'d_시나리오'!$H$5)*('d_시나리오'!$I$5-'d_시나리오'!$H$5)),'d_시나리오'!$J$5-SQRT((1-M1401)*('d_시나리오'!$J$5-'d_시나리오'!$H$5)*('d_시나리오'!$J$5-'d_시나리오'!$I$5))))</f>
        <v/>
      </c>
      <c r="O1401">
        <f>RAND()</f>
        <v/>
      </c>
      <c r="P1401">
        <f>IF('d_시나리오'!$J$6='d_시나리오'!$H$6,'d_시나리오'!$I$6,IF(O1401&lt;('d_시나리오'!$I$6-'d_시나리오'!$H$6)/('d_시나리오'!$J$6-'d_시나리오'!$H$6),'d_시나리오'!$H$6+SQRT(O1401*('d_시나리오'!$J$6-'d_시나리오'!$H$6)*('d_시나리오'!$I$6-'d_시나리오'!$H$6)),'d_시나리오'!$J$6-SQRT((1-O1401)*('d_시나리오'!$J$6-'d_시나리오'!$H$6)*('d_시나리오'!$J$6-'d_시나리오'!$I$6))))</f>
        <v/>
      </c>
      <c r="Q1401">
        <f>INDEX('d_분포'!$B$2:$B$57,RANDBETWEEN(1,56))</f>
        <v/>
      </c>
      <c r="R1401">
        <f>BETAINV(RAND(),5,5)</f>
        <v/>
      </c>
      <c r="S1401">
        <f>'d_고정'!$B$1*'6_기대효과'!$H$7*('d_시나리오'!$I$7/'d_고정'!$B$2)*B1401</f>
        <v/>
      </c>
      <c r="T1401">
        <f>S1401*D1401</f>
        <v/>
      </c>
      <c r="U1401">
        <f>S1401*F1401*H1401</f>
        <v/>
      </c>
      <c r="V1401">
        <f>S1401*F1401*(H1401-1)</f>
        <v/>
      </c>
      <c r="W1401">
        <f>U1401*J1401</f>
        <v/>
      </c>
      <c r="X1401">
        <f>T1401+W1401</f>
        <v/>
      </c>
      <c r="Y1401">
        <f>(T1401*E1401+W1401*L1401)*(1-R1401-'d_고정'!$B$13)</f>
        <v/>
      </c>
      <c r="Z1401">
        <f>(U1401*N1401*Q1401+'d_고정'!$B$3*('6_기대효과'!$H$7/8)*Q1401*'d_고정'!$B$10*P1401*('6_기대효과'!$K$7/'d_고정'!$B$9))*(1-R1401)</f>
        <v/>
      </c>
      <c r="AA1401">
        <f>W1401*L1401*(1-R1401-'d_고정'!$B$13)+U1401*MAX(N1401-'d_고정'!$B$10*P1401*('6_기대효과'!$K$7/'d_고정'!$B$9),0)*Q1401*(1-R1401)</f>
        <v/>
      </c>
      <c r="AB1401">
        <f>Y1401+Z1401</f>
        <v/>
      </c>
      <c r="AC1401">
        <f>Y1401/('d_고정'!$B$5*'6_기대효과'!$H$7/8)/'d_고정'!$B$6</f>
        <v/>
      </c>
      <c r="AD1401">
        <f>Y1401/('d_고정'!$B$8*'6_기대효과'!$H$7/8)</f>
        <v/>
      </c>
    </row>
    <row r="1402">
      <c r="A1402">
        <f>RAND()</f>
        <v/>
      </c>
      <c r="B1402">
        <f>IF('d_시나리오'!$J$2='d_시나리오'!$H$2,'d_시나리오'!$I$2,IF(A1402&lt;('d_시나리오'!$I$2-'d_시나리오'!$H$2)/('d_시나리오'!$J$2-'d_시나리오'!$H$2),'d_시나리오'!$H$2+SQRT(A1402*('d_시나리오'!$J$2-'d_시나리오'!$H$2)*('d_시나리오'!$I$2-'d_시나리오'!$H$2)),'d_시나리오'!$J$2-SQRT((1-A1402)*('d_시나리오'!$J$2-'d_시나리오'!$H$2)*('d_시나리오'!$J$2-'d_시나리오'!$I$2))))</f>
        <v/>
      </c>
      <c r="C1402">
        <f>RAND()</f>
        <v/>
      </c>
      <c r="D1402">
        <f>BETAINV(RAND(),IF(C1402&lt;'d_고정'!$B$26,'d_고정'!$B$23,'d_고정'!$B$16)+1,'d_고정'!$B$17-IF(C1402&lt;'d_고정'!$B$26,'d_고정'!$B$23,'d_고정'!$B$16)+1)*('d_고정'!$B$14+('d_고정'!$B$15-'d_고정'!$B$14)*RAND())</f>
        <v/>
      </c>
      <c r="E1402">
        <f>INDEX('d_분포'!$A$2:$A$28,RANDBETWEEN(1,27))</f>
        <v/>
      </c>
      <c r="F1402">
        <f>INDEX('d_분포'!$C$2:$C$5,RANDBETWEEN(1,4))*(0.9+0.2*RAND())</f>
        <v/>
      </c>
      <c r="G1402">
        <f>RAND()</f>
        <v/>
      </c>
      <c r="H1402">
        <f>(F1402+(1-F1402)*('d_고정'!$B$22*BETAINV(RAND(),IF(G1402&lt;'d_고정'!$B$26,'d_고정'!$B$25,'d_고정'!$B$20)+1,'d_고정'!$B$21-IF(G1402&lt;'d_고정'!$B$26,'d_고정'!$B$25,'d_고정'!$B$20)+1)+(1-'d_고정'!$B$22)*BETAINV(RAND(),IF(G1402&lt;'d_고정'!$B$26,'d_고정'!$B$24,'d_고정'!$B$18)+1,'d_고정'!$B$19-IF(G1402&lt;'d_고정'!$B$26,'d_고정'!$B$24,'d_고정'!$B$18)+1))*('d_고정'!$B$14+('d_고정'!$B$15-'d_고정'!$B$14)*RAND()))/F1402</f>
        <v/>
      </c>
      <c r="I1402">
        <f>RAND()</f>
        <v/>
      </c>
      <c r="J1402">
        <f>IF('d_시나리오'!$J$3='d_시나리오'!$H$3,'d_시나리오'!$I$3,IF(I1402&lt;('d_시나리오'!$I$3-'d_시나리오'!$H$3)/('d_시나리오'!$J$3-'d_시나리오'!$H$3),'d_시나리오'!$H$3+SQRT(I1402*('d_시나리오'!$J$3-'d_시나리오'!$H$3)*('d_시나리오'!$I$3-'d_시나리오'!$H$3)),'d_시나리오'!$J$3-SQRT((1-I1402)*('d_시나리오'!$J$3-'d_시나리오'!$H$3)*('d_시나리오'!$J$3-'d_시나리오'!$I$3))))</f>
        <v/>
      </c>
      <c r="K1402">
        <f>RAND()</f>
        <v/>
      </c>
      <c r="L1402">
        <f>IF('d_시나리오'!$J$4='d_시나리오'!$H$4,'d_시나리오'!$I$4,IF(K1402&lt;('d_시나리오'!$I$4-'d_시나리오'!$H$4)/('d_시나리오'!$J$4-'d_시나리오'!$H$4),'d_시나리오'!$H$4+SQRT(K1402*('d_시나리오'!$J$4-'d_시나리오'!$H$4)*('d_시나리오'!$I$4-'d_시나리오'!$H$4)),'d_시나리오'!$J$4-SQRT((1-K1402)*('d_시나리오'!$J$4-'d_시나리오'!$H$4)*('d_시나리오'!$J$4-'d_시나리오'!$I$4))))</f>
        <v/>
      </c>
      <c r="M1402">
        <f>RAND()</f>
        <v/>
      </c>
      <c r="N1402">
        <f>IF('d_시나리오'!$J$5='d_시나리오'!$H$5,'d_시나리오'!$I$5,IF(M1402&lt;('d_시나리오'!$I$5-'d_시나리오'!$H$5)/('d_시나리오'!$J$5-'d_시나리오'!$H$5),'d_시나리오'!$H$5+SQRT(M1402*('d_시나리오'!$J$5-'d_시나리오'!$H$5)*('d_시나리오'!$I$5-'d_시나리오'!$H$5)),'d_시나리오'!$J$5-SQRT((1-M1402)*('d_시나리오'!$J$5-'d_시나리오'!$H$5)*('d_시나리오'!$J$5-'d_시나리오'!$I$5))))</f>
        <v/>
      </c>
      <c r="O1402">
        <f>RAND()</f>
        <v/>
      </c>
      <c r="P1402">
        <f>IF('d_시나리오'!$J$6='d_시나리오'!$H$6,'d_시나리오'!$I$6,IF(O1402&lt;('d_시나리오'!$I$6-'d_시나리오'!$H$6)/('d_시나리오'!$J$6-'d_시나리오'!$H$6),'d_시나리오'!$H$6+SQRT(O1402*('d_시나리오'!$J$6-'d_시나리오'!$H$6)*('d_시나리오'!$I$6-'d_시나리오'!$H$6)),'d_시나리오'!$J$6-SQRT((1-O1402)*('d_시나리오'!$J$6-'d_시나리오'!$H$6)*('d_시나리오'!$J$6-'d_시나리오'!$I$6))))</f>
        <v/>
      </c>
      <c r="Q1402">
        <f>INDEX('d_분포'!$B$2:$B$57,RANDBETWEEN(1,56))</f>
        <v/>
      </c>
      <c r="R1402">
        <f>BETAINV(RAND(),5,5)</f>
        <v/>
      </c>
      <c r="S1402">
        <f>'d_고정'!$B$1*'6_기대효과'!$H$7*('d_시나리오'!$I$7/'d_고정'!$B$2)*B1402</f>
        <v/>
      </c>
      <c r="T1402">
        <f>S1402*D1402</f>
        <v/>
      </c>
      <c r="U1402">
        <f>S1402*F1402*H1402</f>
        <v/>
      </c>
      <c r="V1402">
        <f>S1402*F1402*(H1402-1)</f>
        <v/>
      </c>
      <c r="W1402">
        <f>U1402*J1402</f>
        <v/>
      </c>
      <c r="X1402">
        <f>T1402+W1402</f>
        <v/>
      </c>
      <c r="Y1402">
        <f>(T1402*E1402+W1402*L1402)*(1-R1402-'d_고정'!$B$13)</f>
        <v/>
      </c>
      <c r="Z1402">
        <f>(U1402*N1402*Q1402+'d_고정'!$B$3*('6_기대효과'!$H$7/8)*Q1402*'d_고정'!$B$10*P1402*('6_기대효과'!$K$7/'d_고정'!$B$9))*(1-R1402)</f>
        <v/>
      </c>
      <c r="AA1402">
        <f>W1402*L1402*(1-R1402-'d_고정'!$B$13)+U1402*MAX(N1402-'d_고정'!$B$10*P1402*('6_기대효과'!$K$7/'d_고정'!$B$9),0)*Q1402*(1-R1402)</f>
        <v/>
      </c>
      <c r="AB1402">
        <f>Y1402+Z1402</f>
        <v/>
      </c>
      <c r="AC1402">
        <f>Y1402/('d_고정'!$B$5*'6_기대효과'!$H$7/8)/'d_고정'!$B$6</f>
        <v/>
      </c>
      <c r="AD1402">
        <f>Y1402/('d_고정'!$B$8*'6_기대효과'!$H$7/8)</f>
        <v/>
      </c>
    </row>
    <row r="1403">
      <c r="A1403">
        <f>RAND()</f>
        <v/>
      </c>
      <c r="B1403">
        <f>IF('d_시나리오'!$J$2='d_시나리오'!$H$2,'d_시나리오'!$I$2,IF(A1403&lt;('d_시나리오'!$I$2-'d_시나리오'!$H$2)/('d_시나리오'!$J$2-'d_시나리오'!$H$2),'d_시나리오'!$H$2+SQRT(A1403*('d_시나리오'!$J$2-'d_시나리오'!$H$2)*('d_시나리오'!$I$2-'d_시나리오'!$H$2)),'d_시나리오'!$J$2-SQRT((1-A1403)*('d_시나리오'!$J$2-'d_시나리오'!$H$2)*('d_시나리오'!$J$2-'d_시나리오'!$I$2))))</f>
        <v/>
      </c>
      <c r="C1403">
        <f>RAND()</f>
        <v/>
      </c>
      <c r="D1403">
        <f>BETAINV(RAND(),IF(C1403&lt;'d_고정'!$B$26,'d_고정'!$B$23,'d_고정'!$B$16)+1,'d_고정'!$B$17-IF(C1403&lt;'d_고정'!$B$26,'d_고정'!$B$23,'d_고정'!$B$16)+1)*('d_고정'!$B$14+('d_고정'!$B$15-'d_고정'!$B$14)*RAND())</f>
        <v/>
      </c>
      <c r="E1403">
        <f>INDEX('d_분포'!$A$2:$A$28,RANDBETWEEN(1,27))</f>
        <v/>
      </c>
      <c r="F1403">
        <f>INDEX('d_분포'!$C$2:$C$5,RANDBETWEEN(1,4))*(0.9+0.2*RAND())</f>
        <v/>
      </c>
      <c r="G1403">
        <f>RAND()</f>
        <v/>
      </c>
      <c r="H1403">
        <f>(F1403+(1-F1403)*('d_고정'!$B$22*BETAINV(RAND(),IF(G1403&lt;'d_고정'!$B$26,'d_고정'!$B$25,'d_고정'!$B$20)+1,'d_고정'!$B$21-IF(G1403&lt;'d_고정'!$B$26,'d_고정'!$B$25,'d_고정'!$B$20)+1)+(1-'d_고정'!$B$22)*BETAINV(RAND(),IF(G1403&lt;'d_고정'!$B$26,'d_고정'!$B$24,'d_고정'!$B$18)+1,'d_고정'!$B$19-IF(G1403&lt;'d_고정'!$B$26,'d_고정'!$B$24,'d_고정'!$B$18)+1))*('d_고정'!$B$14+('d_고정'!$B$15-'d_고정'!$B$14)*RAND()))/F1403</f>
        <v/>
      </c>
      <c r="I1403">
        <f>RAND()</f>
        <v/>
      </c>
      <c r="J1403">
        <f>IF('d_시나리오'!$J$3='d_시나리오'!$H$3,'d_시나리오'!$I$3,IF(I1403&lt;('d_시나리오'!$I$3-'d_시나리오'!$H$3)/('d_시나리오'!$J$3-'d_시나리오'!$H$3),'d_시나리오'!$H$3+SQRT(I1403*('d_시나리오'!$J$3-'d_시나리오'!$H$3)*('d_시나리오'!$I$3-'d_시나리오'!$H$3)),'d_시나리오'!$J$3-SQRT((1-I1403)*('d_시나리오'!$J$3-'d_시나리오'!$H$3)*('d_시나리오'!$J$3-'d_시나리오'!$I$3))))</f>
        <v/>
      </c>
      <c r="K1403">
        <f>RAND()</f>
        <v/>
      </c>
      <c r="L1403">
        <f>IF('d_시나리오'!$J$4='d_시나리오'!$H$4,'d_시나리오'!$I$4,IF(K1403&lt;('d_시나리오'!$I$4-'d_시나리오'!$H$4)/('d_시나리오'!$J$4-'d_시나리오'!$H$4),'d_시나리오'!$H$4+SQRT(K1403*('d_시나리오'!$J$4-'d_시나리오'!$H$4)*('d_시나리오'!$I$4-'d_시나리오'!$H$4)),'d_시나리오'!$J$4-SQRT((1-K1403)*('d_시나리오'!$J$4-'d_시나리오'!$H$4)*('d_시나리오'!$J$4-'d_시나리오'!$I$4))))</f>
        <v/>
      </c>
      <c r="M1403">
        <f>RAND()</f>
        <v/>
      </c>
      <c r="N1403">
        <f>IF('d_시나리오'!$J$5='d_시나리오'!$H$5,'d_시나리오'!$I$5,IF(M1403&lt;('d_시나리오'!$I$5-'d_시나리오'!$H$5)/('d_시나리오'!$J$5-'d_시나리오'!$H$5),'d_시나리오'!$H$5+SQRT(M1403*('d_시나리오'!$J$5-'d_시나리오'!$H$5)*('d_시나리오'!$I$5-'d_시나리오'!$H$5)),'d_시나리오'!$J$5-SQRT((1-M1403)*('d_시나리오'!$J$5-'d_시나리오'!$H$5)*('d_시나리오'!$J$5-'d_시나리오'!$I$5))))</f>
        <v/>
      </c>
      <c r="O1403">
        <f>RAND()</f>
        <v/>
      </c>
      <c r="P1403">
        <f>IF('d_시나리오'!$J$6='d_시나리오'!$H$6,'d_시나리오'!$I$6,IF(O1403&lt;('d_시나리오'!$I$6-'d_시나리오'!$H$6)/('d_시나리오'!$J$6-'d_시나리오'!$H$6),'d_시나리오'!$H$6+SQRT(O1403*('d_시나리오'!$J$6-'d_시나리오'!$H$6)*('d_시나리오'!$I$6-'d_시나리오'!$H$6)),'d_시나리오'!$J$6-SQRT((1-O1403)*('d_시나리오'!$J$6-'d_시나리오'!$H$6)*('d_시나리오'!$J$6-'d_시나리오'!$I$6))))</f>
        <v/>
      </c>
      <c r="Q1403">
        <f>INDEX('d_분포'!$B$2:$B$57,RANDBETWEEN(1,56))</f>
        <v/>
      </c>
      <c r="R1403">
        <f>BETAINV(RAND(),5,5)</f>
        <v/>
      </c>
      <c r="S1403">
        <f>'d_고정'!$B$1*'6_기대효과'!$H$7*('d_시나리오'!$I$7/'d_고정'!$B$2)*B1403</f>
        <v/>
      </c>
      <c r="T1403">
        <f>S1403*D1403</f>
        <v/>
      </c>
      <c r="U1403">
        <f>S1403*F1403*H1403</f>
        <v/>
      </c>
      <c r="V1403">
        <f>S1403*F1403*(H1403-1)</f>
        <v/>
      </c>
      <c r="W1403">
        <f>U1403*J1403</f>
        <v/>
      </c>
      <c r="X1403">
        <f>T1403+W1403</f>
        <v/>
      </c>
      <c r="Y1403">
        <f>(T1403*E1403+W1403*L1403)*(1-R1403-'d_고정'!$B$13)</f>
        <v/>
      </c>
      <c r="Z1403">
        <f>(U1403*N1403*Q1403+'d_고정'!$B$3*('6_기대효과'!$H$7/8)*Q1403*'d_고정'!$B$10*P1403*('6_기대효과'!$K$7/'d_고정'!$B$9))*(1-R1403)</f>
        <v/>
      </c>
      <c r="AA1403">
        <f>W1403*L1403*(1-R1403-'d_고정'!$B$13)+U1403*MAX(N1403-'d_고정'!$B$10*P1403*('6_기대효과'!$K$7/'d_고정'!$B$9),0)*Q1403*(1-R1403)</f>
        <v/>
      </c>
      <c r="AB1403">
        <f>Y1403+Z1403</f>
        <v/>
      </c>
      <c r="AC1403">
        <f>Y1403/('d_고정'!$B$5*'6_기대효과'!$H$7/8)/'d_고정'!$B$6</f>
        <v/>
      </c>
      <c r="AD1403">
        <f>Y1403/('d_고정'!$B$8*'6_기대효과'!$H$7/8)</f>
        <v/>
      </c>
    </row>
    <row r="1404">
      <c r="A1404">
        <f>RAND()</f>
        <v/>
      </c>
      <c r="B1404">
        <f>IF('d_시나리오'!$J$2='d_시나리오'!$H$2,'d_시나리오'!$I$2,IF(A1404&lt;('d_시나리오'!$I$2-'d_시나리오'!$H$2)/('d_시나리오'!$J$2-'d_시나리오'!$H$2),'d_시나리오'!$H$2+SQRT(A1404*('d_시나리오'!$J$2-'d_시나리오'!$H$2)*('d_시나리오'!$I$2-'d_시나리오'!$H$2)),'d_시나리오'!$J$2-SQRT((1-A1404)*('d_시나리오'!$J$2-'d_시나리오'!$H$2)*('d_시나리오'!$J$2-'d_시나리오'!$I$2))))</f>
        <v/>
      </c>
      <c r="C1404">
        <f>RAND()</f>
        <v/>
      </c>
      <c r="D1404">
        <f>BETAINV(RAND(),IF(C1404&lt;'d_고정'!$B$26,'d_고정'!$B$23,'d_고정'!$B$16)+1,'d_고정'!$B$17-IF(C1404&lt;'d_고정'!$B$26,'d_고정'!$B$23,'d_고정'!$B$16)+1)*('d_고정'!$B$14+('d_고정'!$B$15-'d_고정'!$B$14)*RAND())</f>
        <v/>
      </c>
      <c r="E1404">
        <f>INDEX('d_분포'!$A$2:$A$28,RANDBETWEEN(1,27))</f>
        <v/>
      </c>
      <c r="F1404">
        <f>INDEX('d_분포'!$C$2:$C$5,RANDBETWEEN(1,4))*(0.9+0.2*RAND())</f>
        <v/>
      </c>
      <c r="G1404">
        <f>RAND()</f>
        <v/>
      </c>
      <c r="H1404">
        <f>(F1404+(1-F1404)*('d_고정'!$B$22*BETAINV(RAND(),IF(G1404&lt;'d_고정'!$B$26,'d_고정'!$B$25,'d_고정'!$B$20)+1,'d_고정'!$B$21-IF(G1404&lt;'d_고정'!$B$26,'d_고정'!$B$25,'d_고정'!$B$20)+1)+(1-'d_고정'!$B$22)*BETAINV(RAND(),IF(G1404&lt;'d_고정'!$B$26,'d_고정'!$B$24,'d_고정'!$B$18)+1,'d_고정'!$B$19-IF(G1404&lt;'d_고정'!$B$26,'d_고정'!$B$24,'d_고정'!$B$18)+1))*('d_고정'!$B$14+('d_고정'!$B$15-'d_고정'!$B$14)*RAND()))/F1404</f>
        <v/>
      </c>
      <c r="I1404">
        <f>RAND()</f>
        <v/>
      </c>
      <c r="J1404">
        <f>IF('d_시나리오'!$J$3='d_시나리오'!$H$3,'d_시나리오'!$I$3,IF(I1404&lt;('d_시나리오'!$I$3-'d_시나리오'!$H$3)/('d_시나리오'!$J$3-'d_시나리오'!$H$3),'d_시나리오'!$H$3+SQRT(I1404*('d_시나리오'!$J$3-'d_시나리오'!$H$3)*('d_시나리오'!$I$3-'d_시나리오'!$H$3)),'d_시나리오'!$J$3-SQRT((1-I1404)*('d_시나리오'!$J$3-'d_시나리오'!$H$3)*('d_시나리오'!$J$3-'d_시나리오'!$I$3))))</f>
        <v/>
      </c>
      <c r="K1404">
        <f>RAND()</f>
        <v/>
      </c>
      <c r="L1404">
        <f>IF('d_시나리오'!$J$4='d_시나리오'!$H$4,'d_시나리오'!$I$4,IF(K1404&lt;('d_시나리오'!$I$4-'d_시나리오'!$H$4)/('d_시나리오'!$J$4-'d_시나리오'!$H$4),'d_시나리오'!$H$4+SQRT(K1404*('d_시나리오'!$J$4-'d_시나리오'!$H$4)*('d_시나리오'!$I$4-'d_시나리오'!$H$4)),'d_시나리오'!$J$4-SQRT((1-K1404)*('d_시나리오'!$J$4-'d_시나리오'!$H$4)*('d_시나리오'!$J$4-'d_시나리오'!$I$4))))</f>
        <v/>
      </c>
      <c r="M1404">
        <f>RAND()</f>
        <v/>
      </c>
      <c r="N1404">
        <f>IF('d_시나리오'!$J$5='d_시나리오'!$H$5,'d_시나리오'!$I$5,IF(M1404&lt;('d_시나리오'!$I$5-'d_시나리오'!$H$5)/('d_시나리오'!$J$5-'d_시나리오'!$H$5),'d_시나리오'!$H$5+SQRT(M1404*('d_시나리오'!$J$5-'d_시나리오'!$H$5)*('d_시나리오'!$I$5-'d_시나리오'!$H$5)),'d_시나리오'!$J$5-SQRT((1-M1404)*('d_시나리오'!$J$5-'d_시나리오'!$H$5)*('d_시나리오'!$J$5-'d_시나리오'!$I$5))))</f>
        <v/>
      </c>
      <c r="O1404">
        <f>RAND()</f>
        <v/>
      </c>
      <c r="P1404">
        <f>IF('d_시나리오'!$J$6='d_시나리오'!$H$6,'d_시나리오'!$I$6,IF(O1404&lt;('d_시나리오'!$I$6-'d_시나리오'!$H$6)/('d_시나리오'!$J$6-'d_시나리오'!$H$6),'d_시나리오'!$H$6+SQRT(O1404*('d_시나리오'!$J$6-'d_시나리오'!$H$6)*('d_시나리오'!$I$6-'d_시나리오'!$H$6)),'d_시나리오'!$J$6-SQRT((1-O1404)*('d_시나리오'!$J$6-'d_시나리오'!$H$6)*('d_시나리오'!$J$6-'d_시나리오'!$I$6))))</f>
        <v/>
      </c>
      <c r="Q1404">
        <f>INDEX('d_분포'!$B$2:$B$57,RANDBETWEEN(1,56))</f>
        <v/>
      </c>
      <c r="R1404">
        <f>BETAINV(RAND(),5,5)</f>
        <v/>
      </c>
      <c r="S1404">
        <f>'d_고정'!$B$1*'6_기대효과'!$H$7*('d_시나리오'!$I$7/'d_고정'!$B$2)*B1404</f>
        <v/>
      </c>
      <c r="T1404">
        <f>S1404*D1404</f>
        <v/>
      </c>
      <c r="U1404">
        <f>S1404*F1404*H1404</f>
        <v/>
      </c>
      <c r="V1404">
        <f>S1404*F1404*(H1404-1)</f>
        <v/>
      </c>
      <c r="W1404">
        <f>U1404*J1404</f>
        <v/>
      </c>
      <c r="X1404">
        <f>T1404+W1404</f>
        <v/>
      </c>
      <c r="Y1404">
        <f>(T1404*E1404+W1404*L1404)*(1-R1404-'d_고정'!$B$13)</f>
        <v/>
      </c>
      <c r="Z1404">
        <f>(U1404*N1404*Q1404+'d_고정'!$B$3*('6_기대효과'!$H$7/8)*Q1404*'d_고정'!$B$10*P1404*('6_기대효과'!$K$7/'d_고정'!$B$9))*(1-R1404)</f>
        <v/>
      </c>
      <c r="AA1404">
        <f>W1404*L1404*(1-R1404-'d_고정'!$B$13)+U1404*MAX(N1404-'d_고정'!$B$10*P1404*('6_기대효과'!$K$7/'d_고정'!$B$9),0)*Q1404*(1-R1404)</f>
        <v/>
      </c>
      <c r="AB1404">
        <f>Y1404+Z1404</f>
        <v/>
      </c>
      <c r="AC1404">
        <f>Y1404/('d_고정'!$B$5*'6_기대효과'!$H$7/8)/'d_고정'!$B$6</f>
        <v/>
      </c>
      <c r="AD1404">
        <f>Y1404/('d_고정'!$B$8*'6_기대효과'!$H$7/8)</f>
        <v/>
      </c>
    </row>
    <row r="1405">
      <c r="A1405">
        <f>RAND()</f>
        <v/>
      </c>
      <c r="B1405">
        <f>IF('d_시나리오'!$J$2='d_시나리오'!$H$2,'d_시나리오'!$I$2,IF(A1405&lt;('d_시나리오'!$I$2-'d_시나리오'!$H$2)/('d_시나리오'!$J$2-'d_시나리오'!$H$2),'d_시나리오'!$H$2+SQRT(A1405*('d_시나리오'!$J$2-'d_시나리오'!$H$2)*('d_시나리오'!$I$2-'d_시나리오'!$H$2)),'d_시나리오'!$J$2-SQRT((1-A1405)*('d_시나리오'!$J$2-'d_시나리오'!$H$2)*('d_시나리오'!$J$2-'d_시나리오'!$I$2))))</f>
        <v/>
      </c>
      <c r="C1405">
        <f>RAND()</f>
        <v/>
      </c>
      <c r="D1405">
        <f>BETAINV(RAND(),IF(C1405&lt;'d_고정'!$B$26,'d_고정'!$B$23,'d_고정'!$B$16)+1,'d_고정'!$B$17-IF(C1405&lt;'d_고정'!$B$26,'d_고정'!$B$23,'d_고정'!$B$16)+1)*('d_고정'!$B$14+('d_고정'!$B$15-'d_고정'!$B$14)*RAND())</f>
        <v/>
      </c>
      <c r="E1405">
        <f>INDEX('d_분포'!$A$2:$A$28,RANDBETWEEN(1,27))</f>
        <v/>
      </c>
      <c r="F1405">
        <f>INDEX('d_분포'!$C$2:$C$5,RANDBETWEEN(1,4))*(0.9+0.2*RAND())</f>
        <v/>
      </c>
      <c r="G1405">
        <f>RAND()</f>
        <v/>
      </c>
      <c r="H1405">
        <f>(F1405+(1-F1405)*('d_고정'!$B$22*BETAINV(RAND(),IF(G1405&lt;'d_고정'!$B$26,'d_고정'!$B$25,'d_고정'!$B$20)+1,'d_고정'!$B$21-IF(G1405&lt;'d_고정'!$B$26,'d_고정'!$B$25,'d_고정'!$B$20)+1)+(1-'d_고정'!$B$22)*BETAINV(RAND(),IF(G1405&lt;'d_고정'!$B$26,'d_고정'!$B$24,'d_고정'!$B$18)+1,'d_고정'!$B$19-IF(G1405&lt;'d_고정'!$B$26,'d_고정'!$B$24,'d_고정'!$B$18)+1))*('d_고정'!$B$14+('d_고정'!$B$15-'d_고정'!$B$14)*RAND()))/F1405</f>
        <v/>
      </c>
      <c r="I1405">
        <f>RAND()</f>
        <v/>
      </c>
      <c r="J1405">
        <f>IF('d_시나리오'!$J$3='d_시나리오'!$H$3,'d_시나리오'!$I$3,IF(I1405&lt;('d_시나리오'!$I$3-'d_시나리오'!$H$3)/('d_시나리오'!$J$3-'d_시나리오'!$H$3),'d_시나리오'!$H$3+SQRT(I1405*('d_시나리오'!$J$3-'d_시나리오'!$H$3)*('d_시나리오'!$I$3-'d_시나리오'!$H$3)),'d_시나리오'!$J$3-SQRT((1-I1405)*('d_시나리오'!$J$3-'d_시나리오'!$H$3)*('d_시나리오'!$J$3-'d_시나리오'!$I$3))))</f>
        <v/>
      </c>
      <c r="K1405">
        <f>RAND()</f>
        <v/>
      </c>
      <c r="L1405">
        <f>IF('d_시나리오'!$J$4='d_시나리오'!$H$4,'d_시나리오'!$I$4,IF(K1405&lt;('d_시나리오'!$I$4-'d_시나리오'!$H$4)/('d_시나리오'!$J$4-'d_시나리오'!$H$4),'d_시나리오'!$H$4+SQRT(K1405*('d_시나리오'!$J$4-'d_시나리오'!$H$4)*('d_시나리오'!$I$4-'d_시나리오'!$H$4)),'d_시나리오'!$J$4-SQRT((1-K1405)*('d_시나리오'!$J$4-'d_시나리오'!$H$4)*('d_시나리오'!$J$4-'d_시나리오'!$I$4))))</f>
        <v/>
      </c>
      <c r="M1405">
        <f>RAND()</f>
        <v/>
      </c>
      <c r="N1405">
        <f>IF('d_시나리오'!$J$5='d_시나리오'!$H$5,'d_시나리오'!$I$5,IF(M1405&lt;('d_시나리오'!$I$5-'d_시나리오'!$H$5)/('d_시나리오'!$J$5-'d_시나리오'!$H$5),'d_시나리오'!$H$5+SQRT(M1405*('d_시나리오'!$J$5-'d_시나리오'!$H$5)*('d_시나리오'!$I$5-'d_시나리오'!$H$5)),'d_시나리오'!$J$5-SQRT((1-M1405)*('d_시나리오'!$J$5-'d_시나리오'!$H$5)*('d_시나리오'!$J$5-'d_시나리오'!$I$5))))</f>
        <v/>
      </c>
      <c r="O1405">
        <f>RAND()</f>
        <v/>
      </c>
      <c r="P1405">
        <f>IF('d_시나리오'!$J$6='d_시나리오'!$H$6,'d_시나리오'!$I$6,IF(O1405&lt;('d_시나리오'!$I$6-'d_시나리오'!$H$6)/('d_시나리오'!$J$6-'d_시나리오'!$H$6),'d_시나리오'!$H$6+SQRT(O1405*('d_시나리오'!$J$6-'d_시나리오'!$H$6)*('d_시나리오'!$I$6-'d_시나리오'!$H$6)),'d_시나리오'!$J$6-SQRT((1-O1405)*('d_시나리오'!$J$6-'d_시나리오'!$H$6)*('d_시나리오'!$J$6-'d_시나리오'!$I$6))))</f>
        <v/>
      </c>
      <c r="Q1405">
        <f>INDEX('d_분포'!$B$2:$B$57,RANDBETWEEN(1,56))</f>
        <v/>
      </c>
      <c r="R1405">
        <f>BETAINV(RAND(),5,5)</f>
        <v/>
      </c>
      <c r="S1405">
        <f>'d_고정'!$B$1*'6_기대효과'!$H$7*('d_시나리오'!$I$7/'d_고정'!$B$2)*B1405</f>
        <v/>
      </c>
      <c r="T1405">
        <f>S1405*D1405</f>
        <v/>
      </c>
      <c r="U1405">
        <f>S1405*F1405*H1405</f>
        <v/>
      </c>
      <c r="V1405">
        <f>S1405*F1405*(H1405-1)</f>
        <v/>
      </c>
      <c r="W1405">
        <f>U1405*J1405</f>
        <v/>
      </c>
      <c r="X1405">
        <f>T1405+W1405</f>
        <v/>
      </c>
      <c r="Y1405">
        <f>(T1405*E1405+W1405*L1405)*(1-R1405-'d_고정'!$B$13)</f>
        <v/>
      </c>
      <c r="Z1405">
        <f>(U1405*N1405*Q1405+'d_고정'!$B$3*('6_기대효과'!$H$7/8)*Q1405*'d_고정'!$B$10*P1405*('6_기대효과'!$K$7/'d_고정'!$B$9))*(1-R1405)</f>
        <v/>
      </c>
      <c r="AA1405">
        <f>W1405*L1405*(1-R1405-'d_고정'!$B$13)+U1405*MAX(N1405-'d_고정'!$B$10*P1405*('6_기대효과'!$K$7/'d_고정'!$B$9),0)*Q1405*(1-R1405)</f>
        <v/>
      </c>
      <c r="AB1405">
        <f>Y1405+Z1405</f>
        <v/>
      </c>
      <c r="AC1405">
        <f>Y1405/('d_고정'!$B$5*'6_기대효과'!$H$7/8)/'d_고정'!$B$6</f>
        <v/>
      </c>
      <c r="AD1405">
        <f>Y1405/('d_고정'!$B$8*'6_기대효과'!$H$7/8)</f>
        <v/>
      </c>
    </row>
    <row r="1406">
      <c r="A1406">
        <f>RAND()</f>
        <v/>
      </c>
      <c r="B1406">
        <f>IF('d_시나리오'!$J$2='d_시나리오'!$H$2,'d_시나리오'!$I$2,IF(A1406&lt;('d_시나리오'!$I$2-'d_시나리오'!$H$2)/('d_시나리오'!$J$2-'d_시나리오'!$H$2),'d_시나리오'!$H$2+SQRT(A1406*('d_시나리오'!$J$2-'d_시나리오'!$H$2)*('d_시나리오'!$I$2-'d_시나리오'!$H$2)),'d_시나리오'!$J$2-SQRT((1-A1406)*('d_시나리오'!$J$2-'d_시나리오'!$H$2)*('d_시나리오'!$J$2-'d_시나리오'!$I$2))))</f>
        <v/>
      </c>
      <c r="C1406">
        <f>RAND()</f>
        <v/>
      </c>
      <c r="D1406">
        <f>BETAINV(RAND(),IF(C1406&lt;'d_고정'!$B$26,'d_고정'!$B$23,'d_고정'!$B$16)+1,'d_고정'!$B$17-IF(C1406&lt;'d_고정'!$B$26,'d_고정'!$B$23,'d_고정'!$B$16)+1)*('d_고정'!$B$14+('d_고정'!$B$15-'d_고정'!$B$14)*RAND())</f>
        <v/>
      </c>
      <c r="E1406">
        <f>INDEX('d_분포'!$A$2:$A$28,RANDBETWEEN(1,27))</f>
        <v/>
      </c>
      <c r="F1406">
        <f>INDEX('d_분포'!$C$2:$C$5,RANDBETWEEN(1,4))*(0.9+0.2*RAND())</f>
        <v/>
      </c>
      <c r="G1406">
        <f>RAND()</f>
        <v/>
      </c>
      <c r="H1406">
        <f>(F1406+(1-F1406)*('d_고정'!$B$22*BETAINV(RAND(),IF(G1406&lt;'d_고정'!$B$26,'d_고정'!$B$25,'d_고정'!$B$20)+1,'d_고정'!$B$21-IF(G1406&lt;'d_고정'!$B$26,'d_고정'!$B$25,'d_고정'!$B$20)+1)+(1-'d_고정'!$B$22)*BETAINV(RAND(),IF(G1406&lt;'d_고정'!$B$26,'d_고정'!$B$24,'d_고정'!$B$18)+1,'d_고정'!$B$19-IF(G1406&lt;'d_고정'!$B$26,'d_고정'!$B$24,'d_고정'!$B$18)+1))*('d_고정'!$B$14+('d_고정'!$B$15-'d_고정'!$B$14)*RAND()))/F1406</f>
        <v/>
      </c>
      <c r="I1406">
        <f>RAND()</f>
        <v/>
      </c>
      <c r="J1406">
        <f>IF('d_시나리오'!$J$3='d_시나리오'!$H$3,'d_시나리오'!$I$3,IF(I1406&lt;('d_시나리오'!$I$3-'d_시나리오'!$H$3)/('d_시나리오'!$J$3-'d_시나리오'!$H$3),'d_시나리오'!$H$3+SQRT(I1406*('d_시나리오'!$J$3-'d_시나리오'!$H$3)*('d_시나리오'!$I$3-'d_시나리오'!$H$3)),'d_시나리오'!$J$3-SQRT((1-I1406)*('d_시나리오'!$J$3-'d_시나리오'!$H$3)*('d_시나리오'!$J$3-'d_시나리오'!$I$3))))</f>
        <v/>
      </c>
      <c r="K1406">
        <f>RAND()</f>
        <v/>
      </c>
      <c r="L1406">
        <f>IF('d_시나리오'!$J$4='d_시나리오'!$H$4,'d_시나리오'!$I$4,IF(K1406&lt;('d_시나리오'!$I$4-'d_시나리오'!$H$4)/('d_시나리오'!$J$4-'d_시나리오'!$H$4),'d_시나리오'!$H$4+SQRT(K1406*('d_시나리오'!$J$4-'d_시나리오'!$H$4)*('d_시나리오'!$I$4-'d_시나리오'!$H$4)),'d_시나리오'!$J$4-SQRT((1-K1406)*('d_시나리오'!$J$4-'d_시나리오'!$H$4)*('d_시나리오'!$J$4-'d_시나리오'!$I$4))))</f>
        <v/>
      </c>
      <c r="M1406">
        <f>RAND()</f>
        <v/>
      </c>
      <c r="N1406">
        <f>IF('d_시나리오'!$J$5='d_시나리오'!$H$5,'d_시나리오'!$I$5,IF(M1406&lt;('d_시나리오'!$I$5-'d_시나리오'!$H$5)/('d_시나리오'!$J$5-'d_시나리오'!$H$5),'d_시나리오'!$H$5+SQRT(M1406*('d_시나리오'!$J$5-'d_시나리오'!$H$5)*('d_시나리오'!$I$5-'d_시나리오'!$H$5)),'d_시나리오'!$J$5-SQRT((1-M1406)*('d_시나리오'!$J$5-'d_시나리오'!$H$5)*('d_시나리오'!$J$5-'d_시나리오'!$I$5))))</f>
        <v/>
      </c>
      <c r="O1406">
        <f>RAND()</f>
        <v/>
      </c>
      <c r="P1406">
        <f>IF('d_시나리오'!$J$6='d_시나리오'!$H$6,'d_시나리오'!$I$6,IF(O1406&lt;('d_시나리오'!$I$6-'d_시나리오'!$H$6)/('d_시나리오'!$J$6-'d_시나리오'!$H$6),'d_시나리오'!$H$6+SQRT(O1406*('d_시나리오'!$J$6-'d_시나리오'!$H$6)*('d_시나리오'!$I$6-'d_시나리오'!$H$6)),'d_시나리오'!$J$6-SQRT((1-O1406)*('d_시나리오'!$J$6-'d_시나리오'!$H$6)*('d_시나리오'!$J$6-'d_시나리오'!$I$6))))</f>
        <v/>
      </c>
      <c r="Q1406">
        <f>INDEX('d_분포'!$B$2:$B$57,RANDBETWEEN(1,56))</f>
        <v/>
      </c>
      <c r="R1406">
        <f>BETAINV(RAND(),5,5)</f>
        <v/>
      </c>
      <c r="S1406">
        <f>'d_고정'!$B$1*'6_기대효과'!$H$7*('d_시나리오'!$I$7/'d_고정'!$B$2)*B1406</f>
        <v/>
      </c>
      <c r="T1406">
        <f>S1406*D1406</f>
        <v/>
      </c>
      <c r="U1406">
        <f>S1406*F1406*H1406</f>
        <v/>
      </c>
      <c r="V1406">
        <f>S1406*F1406*(H1406-1)</f>
        <v/>
      </c>
      <c r="W1406">
        <f>U1406*J1406</f>
        <v/>
      </c>
      <c r="X1406">
        <f>T1406+W1406</f>
        <v/>
      </c>
      <c r="Y1406">
        <f>(T1406*E1406+W1406*L1406)*(1-R1406-'d_고정'!$B$13)</f>
        <v/>
      </c>
      <c r="Z1406">
        <f>(U1406*N1406*Q1406+'d_고정'!$B$3*('6_기대효과'!$H$7/8)*Q1406*'d_고정'!$B$10*P1406*('6_기대효과'!$K$7/'d_고정'!$B$9))*(1-R1406)</f>
        <v/>
      </c>
      <c r="AA1406">
        <f>W1406*L1406*(1-R1406-'d_고정'!$B$13)+U1406*MAX(N1406-'d_고정'!$B$10*P1406*('6_기대효과'!$K$7/'d_고정'!$B$9),0)*Q1406*(1-R1406)</f>
        <v/>
      </c>
      <c r="AB1406">
        <f>Y1406+Z1406</f>
        <v/>
      </c>
      <c r="AC1406">
        <f>Y1406/('d_고정'!$B$5*'6_기대효과'!$H$7/8)/'d_고정'!$B$6</f>
        <v/>
      </c>
      <c r="AD1406">
        <f>Y1406/('d_고정'!$B$8*'6_기대효과'!$H$7/8)</f>
        <v/>
      </c>
    </row>
    <row r="1407">
      <c r="A1407">
        <f>RAND()</f>
        <v/>
      </c>
      <c r="B1407">
        <f>IF('d_시나리오'!$J$2='d_시나리오'!$H$2,'d_시나리오'!$I$2,IF(A1407&lt;('d_시나리오'!$I$2-'d_시나리오'!$H$2)/('d_시나리오'!$J$2-'d_시나리오'!$H$2),'d_시나리오'!$H$2+SQRT(A1407*('d_시나리오'!$J$2-'d_시나리오'!$H$2)*('d_시나리오'!$I$2-'d_시나리오'!$H$2)),'d_시나리오'!$J$2-SQRT((1-A1407)*('d_시나리오'!$J$2-'d_시나리오'!$H$2)*('d_시나리오'!$J$2-'d_시나리오'!$I$2))))</f>
        <v/>
      </c>
      <c r="C1407">
        <f>RAND()</f>
        <v/>
      </c>
      <c r="D1407">
        <f>BETAINV(RAND(),IF(C1407&lt;'d_고정'!$B$26,'d_고정'!$B$23,'d_고정'!$B$16)+1,'d_고정'!$B$17-IF(C1407&lt;'d_고정'!$B$26,'d_고정'!$B$23,'d_고정'!$B$16)+1)*('d_고정'!$B$14+('d_고정'!$B$15-'d_고정'!$B$14)*RAND())</f>
        <v/>
      </c>
      <c r="E1407">
        <f>INDEX('d_분포'!$A$2:$A$28,RANDBETWEEN(1,27))</f>
        <v/>
      </c>
      <c r="F1407">
        <f>INDEX('d_분포'!$C$2:$C$5,RANDBETWEEN(1,4))*(0.9+0.2*RAND())</f>
        <v/>
      </c>
      <c r="G1407">
        <f>RAND()</f>
        <v/>
      </c>
      <c r="H1407">
        <f>(F1407+(1-F1407)*('d_고정'!$B$22*BETAINV(RAND(),IF(G1407&lt;'d_고정'!$B$26,'d_고정'!$B$25,'d_고정'!$B$20)+1,'d_고정'!$B$21-IF(G1407&lt;'d_고정'!$B$26,'d_고정'!$B$25,'d_고정'!$B$20)+1)+(1-'d_고정'!$B$22)*BETAINV(RAND(),IF(G1407&lt;'d_고정'!$B$26,'d_고정'!$B$24,'d_고정'!$B$18)+1,'d_고정'!$B$19-IF(G1407&lt;'d_고정'!$B$26,'d_고정'!$B$24,'d_고정'!$B$18)+1))*('d_고정'!$B$14+('d_고정'!$B$15-'d_고정'!$B$14)*RAND()))/F1407</f>
        <v/>
      </c>
      <c r="I1407">
        <f>RAND()</f>
        <v/>
      </c>
      <c r="J1407">
        <f>IF('d_시나리오'!$J$3='d_시나리오'!$H$3,'d_시나리오'!$I$3,IF(I1407&lt;('d_시나리오'!$I$3-'d_시나리오'!$H$3)/('d_시나리오'!$J$3-'d_시나리오'!$H$3),'d_시나리오'!$H$3+SQRT(I1407*('d_시나리오'!$J$3-'d_시나리오'!$H$3)*('d_시나리오'!$I$3-'d_시나리오'!$H$3)),'d_시나리오'!$J$3-SQRT((1-I1407)*('d_시나리오'!$J$3-'d_시나리오'!$H$3)*('d_시나리오'!$J$3-'d_시나리오'!$I$3))))</f>
        <v/>
      </c>
      <c r="K1407">
        <f>RAND()</f>
        <v/>
      </c>
      <c r="L1407">
        <f>IF('d_시나리오'!$J$4='d_시나리오'!$H$4,'d_시나리오'!$I$4,IF(K1407&lt;('d_시나리오'!$I$4-'d_시나리오'!$H$4)/('d_시나리오'!$J$4-'d_시나리오'!$H$4),'d_시나리오'!$H$4+SQRT(K1407*('d_시나리오'!$J$4-'d_시나리오'!$H$4)*('d_시나리오'!$I$4-'d_시나리오'!$H$4)),'d_시나리오'!$J$4-SQRT((1-K1407)*('d_시나리오'!$J$4-'d_시나리오'!$H$4)*('d_시나리오'!$J$4-'d_시나리오'!$I$4))))</f>
        <v/>
      </c>
      <c r="M1407">
        <f>RAND()</f>
        <v/>
      </c>
      <c r="N1407">
        <f>IF('d_시나리오'!$J$5='d_시나리오'!$H$5,'d_시나리오'!$I$5,IF(M1407&lt;('d_시나리오'!$I$5-'d_시나리오'!$H$5)/('d_시나리오'!$J$5-'d_시나리오'!$H$5),'d_시나리오'!$H$5+SQRT(M1407*('d_시나리오'!$J$5-'d_시나리오'!$H$5)*('d_시나리오'!$I$5-'d_시나리오'!$H$5)),'d_시나리오'!$J$5-SQRT((1-M1407)*('d_시나리오'!$J$5-'d_시나리오'!$H$5)*('d_시나리오'!$J$5-'d_시나리오'!$I$5))))</f>
        <v/>
      </c>
      <c r="O1407">
        <f>RAND()</f>
        <v/>
      </c>
      <c r="P1407">
        <f>IF('d_시나리오'!$J$6='d_시나리오'!$H$6,'d_시나리오'!$I$6,IF(O1407&lt;('d_시나리오'!$I$6-'d_시나리오'!$H$6)/('d_시나리오'!$J$6-'d_시나리오'!$H$6),'d_시나리오'!$H$6+SQRT(O1407*('d_시나리오'!$J$6-'d_시나리오'!$H$6)*('d_시나리오'!$I$6-'d_시나리오'!$H$6)),'d_시나리오'!$J$6-SQRT((1-O1407)*('d_시나리오'!$J$6-'d_시나리오'!$H$6)*('d_시나리오'!$J$6-'d_시나리오'!$I$6))))</f>
        <v/>
      </c>
      <c r="Q1407">
        <f>INDEX('d_분포'!$B$2:$B$57,RANDBETWEEN(1,56))</f>
        <v/>
      </c>
      <c r="R1407">
        <f>BETAINV(RAND(),5,5)</f>
        <v/>
      </c>
      <c r="S1407">
        <f>'d_고정'!$B$1*'6_기대효과'!$H$7*('d_시나리오'!$I$7/'d_고정'!$B$2)*B1407</f>
        <v/>
      </c>
      <c r="T1407">
        <f>S1407*D1407</f>
        <v/>
      </c>
      <c r="U1407">
        <f>S1407*F1407*H1407</f>
        <v/>
      </c>
      <c r="V1407">
        <f>S1407*F1407*(H1407-1)</f>
        <v/>
      </c>
      <c r="W1407">
        <f>U1407*J1407</f>
        <v/>
      </c>
      <c r="X1407">
        <f>T1407+W1407</f>
        <v/>
      </c>
      <c r="Y1407">
        <f>(T1407*E1407+W1407*L1407)*(1-R1407-'d_고정'!$B$13)</f>
        <v/>
      </c>
      <c r="Z1407">
        <f>(U1407*N1407*Q1407+'d_고정'!$B$3*('6_기대효과'!$H$7/8)*Q1407*'d_고정'!$B$10*P1407*('6_기대효과'!$K$7/'d_고정'!$B$9))*(1-R1407)</f>
        <v/>
      </c>
      <c r="AA1407">
        <f>W1407*L1407*(1-R1407-'d_고정'!$B$13)+U1407*MAX(N1407-'d_고정'!$B$10*P1407*('6_기대효과'!$K$7/'d_고정'!$B$9),0)*Q1407*(1-R1407)</f>
        <v/>
      </c>
      <c r="AB1407">
        <f>Y1407+Z1407</f>
        <v/>
      </c>
      <c r="AC1407">
        <f>Y1407/('d_고정'!$B$5*'6_기대효과'!$H$7/8)/'d_고정'!$B$6</f>
        <v/>
      </c>
      <c r="AD1407">
        <f>Y1407/('d_고정'!$B$8*'6_기대효과'!$H$7/8)</f>
        <v/>
      </c>
    </row>
    <row r="1408">
      <c r="A1408">
        <f>RAND()</f>
        <v/>
      </c>
      <c r="B1408">
        <f>IF('d_시나리오'!$J$2='d_시나리오'!$H$2,'d_시나리오'!$I$2,IF(A1408&lt;('d_시나리오'!$I$2-'d_시나리오'!$H$2)/('d_시나리오'!$J$2-'d_시나리오'!$H$2),'d_시나리오'!$H$2+SQRT(A1408*('d_시나리오'!$J$2-'d_시나리오'!$H$2)*('d_시나리오'!$I$2-'d_시나리오'!$H$2)),'d_시나리오'!$J$2-SQRT((1-A1408)*('d_시나리오'!$J$2-'d_시나리오'!$H$2)*('d_시나리오'!$J$2-'d_시나리오'!$I$2))))</f>
        <v/>
      </c>
      <c r="C1408">
        <f>RAND()</f>
        <v/>
      </c>
      <c r="D1408">
        <f>BETAINV(RAND(),IF(C1408&lt;'d_고정'!$B$26,'d_고정'!$B$23,'d_고정'!$B$16)+1,'d_고정'!$B$17-IF(C1408&lt;'d_고정'!$B$26,'d_고정'!$B$23,'d_고정'!$B$16)+1)*('d_고정'!$B$14+('d_고정'!$B$15-'d_고정'!$B$14)*RAND())</f>
        <v/>
      </c>
      <c r="E1408">
        <f>INDEX('d_분포'!$A$2:$A$28,RANDBETWEEN(1,27))</f>
        <v/>
      </c>
      <c r="F1408">
        <f>INDEX('d_분포'!$C$2:$C$5,RANDBETWEEN(1,4))*(0.9+0.2*RAND())</f>
        <v/>
      </c>
      <c r="G1408">
        <f>RAND()</f>
        <v/>
      </c>
      <c r="H1408">
        <f>(F1408+(1-F1408)*('d_고정'!$B$22*BETAINV(RAND(),IF(G1408&lt;'d_고정'!$B$26,'d_고정'!$B$25,'d_고정'!$B$20)+1,'d_고정'!$B$21-IF(G1408&lt;'d_고정'!$B$26,'d_고정'!$B$25,'d_고정'!$B$20)+1)+(1-'d_고정'!$B$22)*BETAINV(RAND(),IF(G1408&lt;'d_고정'!$B$26,'d_고정'!$B$24,'d_고정'!$B$18)+1,'d_고정'!$B$19-IF(G1408&lt;'d_고정'!$B$26,'d_고정'!$B$24,'d_고정'!$B$18)+1))*('d_고정'!$B$14+('d_고정'!$B$15-'d_고정'!$B$14)*RAND()))/F1408</f>
        <v/>
      </c>
      <c r="I1408">
        <f>RAND()</f>
        <v/>
      </c>
      <c r="J1408">
        <f>IF('d_시나리오'!$J$3='d_시나리오'!$H$3,'d_시나리오'!$I$3,IF(I1408&lt;('d_시나리오'!$I$3-'d_시나리오'!$H$3)/('d_시나리오'!$J$3-'d_시나리오'!$H$3),'d_시나리오'!$H$3+SQRT(I1408*('d_시나리오'!$J$3-'d_시나리오'!$H$3)*('d_시나리오'!$I$3-'d_시나리오'!$H$3)),'d_시나리오'!$J$3-SQRT((1-I1408)*('d_시나리오'!$J$3-'d_시나리오'!$H$3)*('d_시나리오'!$J$3-'d_시나리오'!$I$3))))</f>
        <v/>
      </c>
      <c r="K1408">
        <f>RAND()</f>
        <v/>
      </c>
      <c r="L1408">
        <f>IF('d_시나리오'!$J$4='d_시나리오'!$H$4,'d_시나리오'!$I$4,IF(K1408&lt;('d_시나리오'!$I$4-'d_시나리오'!$H$4)/('d_시나리오'!$J$4-'d_시나리오'!$H$4),'d_시나리오'!$H$4+SQRT(K1408*('d_시나리오'!$J$4-'d_시나리오'!$H$4)*('d_시나리오'!$I$4-'d_시나리오'!$H$4)),'d_시나리오'!$J$4-SQRT((1-K1408)*('d_시나리오'!$J$4-'d_시나리오'!$H$4)*('d_시나리오'!$J$4-'d_시나리오'!$I$4))))</f>
        <v/>
      </c>
      <c r="M1408">
        <f>RAND()</f>
        <v/>
      </c>
      <c r="N1408">
        <f>IF('d_시나리오'!$J$5='d_시나리오'!$H$5,'d_시나리오'!$I$5,IF(M1408&lt;('d_시나리오'!$I$5-'d_시나리오'!$H$5)/('d_시나리오'!$J$5-'d_시나리오'!$H$5),'d_시나리오'!$H$5+SQRT(M1408*('d_시나리오'!$J$5-'d_시나리오'!$H$5)*('d_시나리오'!$I$5-'d_시나리오'!$H$5)),'d_시나리오'!$J$5-SQRT((1-M1408)*('d_시나리오'!$J$5-'d_시나리오'!$H$5)*('d_시나리오'!$J$5-'d_시나리오'!$I$5))))</f>
        <v/>
      </c>
      <c r="O1408">
        <f>RAND()</f>
        <v/>
      </c>
      <c r="P1408">
        <f>IF('d_시나리오'!$J$6='d_시나리오'!$H$6,'d_시나리오'!$I$6,IF(O1408&lt;('d_시나리오'!$I$6-'d_시나리오'!$H$6)/('d_시나리오'!$J$6-'d_시나리오'!$H$6),'d_시나리오'!$H$6+SQRT(O1408*('d_시나리오'!$J$6-'d_시나리오'!$H$6)*('d_시나리오'!$I$6-'d_시나리오'!$H$6)),'d_시나리오'!$J$6-SQRT((1-O1408)*('d_시나리오'!$J$6-'d_시나리오'!$H$6)*('d_시나리오'!$J$6-'d_시나리오'!$I$6))))</f>
        <v/>
      </c>
      <c r="Q1408">
        <f>INDEX('d_분포'!$B$2:$B$57,RANDBETWEEN(1,56))</f>
        <v/>
      </c>
      <c r="R1408">
        <f>BETAINV(RAND(),5,5)</f>
        <v/>
      </c>
      <c r="S1408">
        <f>'d_고정'!$B$1*'6_기대효과'!$H$7*('d_시나리오'!$I$7/'d_고정'!$B$2)*B1408</f>
        <v/>
      </c>
      <c r="T1408">
        <f>S1408*D1408</f>
        <v/>
      </c>
      <c r="U1408">
        <f>S1408*F1408*H1408</f>
        <v/>
      </c>
      <c r="V1408">
        <f>S1408*F1408*(H1408-1)</f>
        <v/>
      </c>
      <c r="W1408">
        <f>U1408*J1408</f>
        <v/>
      </c>
      <c r="X1408">
        <f>T1408+W1408</f>
        <v/>
      </c>
      <c r="Y1408">
        <f>(T1408*E1408+W1408*L1408)*(1-R1408-'d_고정'!$B$13)</f>
        <v/>
      </c>
      <c r="Z1408">
        <f>(U1408*N1408*Q1408+'d_고정'!$B$3*('6_기대효과'!$H$7/8)*Q1408*'d_고정'!$B$10*P1408*('6_기대효과'!$K$7/'d_고정'!$B$9))*(1-R1408)</f>
        <v/>
      </c>
      <c r="AA1408">
        <f>W1408*L1408*(1-R1408-'d_고정'!$B$13)+U1408*MAX(N1408-'d_고정'!$B$10*P1408*('6_기대효과'!$K$7/'d_고정'!$B$9),0)*Q1408*(1-R1408)</f>
        <v/>
      </c>
      <c r="AB1408">
        <f>Y1408+Z1408</f>
        <v/>
      </c>
      <c r="AC1408">
        <f>Y1408/('d_고정'!$B$5*'6_기대효과'!$H$7/8)/'d_고정'!$B$6</f>
        <v/>
      </c>
      <c r="AD1408">
        <f>Y1408/('d_고정'!$B$8*'6_기대효과'!$H$7/8)</f>
        <v/>
      </c>
    </row>
    <row r="1409">
      <c r="A1409">
        <f>RAND()</f>
        <v/>
      </c>
      <c r="B1409">
        <f>IF('d_시나리오'!$J$2='d_시나리오'!$H$2,'d_시나리오'!$I$2,IF(A1409&lt;('d_시나리오'!$I$2-'d_시나리오'!$H$2)/('d_시나리오'!$J$2-'d_시나리오'!$H$2),'d_시나리오'!$H$2+SQRT(A1409*('d_시나리오'!$J$2-'d_시나리오'!$H$2)*('d_시나리오'!$I$2-'d_시나리오'!$H$2)),'d_시나리오'!$J$2-SQRT((1-A1409)*('d_시나리오'!$J$2-'d_시나리오'!$H$2)*('d_시나리오'!$J$2-'d_시나리오'!$I$2))))</f>
        <v/>
      </c>
      <c r="C1409">
        <f>RAND()</f>
        <v/>
      </c>
      <c r="D1409">
        <f>BETAINV(RAND(),IF(C1409&lt;'d_고정'!$B$26,'d_고정'!$B$23,'d_고정'!$B$16)+1,'d_고정'!$B$17-IF(C1409&lt;'d_고정'!$B$26,'d_고정'!$B$23,'d_고정'!$B$16)+1)*('d_고정'!$B$14+('d_고정'!$B$15-'d_고정'!$B$14)*RAND())</f>
        <v/>
      </c>
      <c r="E1409">
        <f>INDEX('d_분포'!$A$2:$A$28,RANDBETWEEN(1,27))</f>
        <v/>
      </c>
      <c r="F1409">
        <f>INDEX('d_분포'!$C$2:$C$5,RANDBETWEEN(1,4))*(0.9+0.2*RAND())</f>
        <v/>
      </c>
      <c r="G1409">
        <f>RAND()</f>
        <v/>
      </c>
      <c r="H1409">
        <f>(F1409+(1-F1409)*('d_고정'!$B$22*BETAINV(RAND(),IF(G1409&lt;'d_고정'!$B$26,'d_고정'!$B$25,'d_고정'!$B$20)+1,'d_고정'!$B$21-IF(G1409&lt;'d_고정'!$B$26,'d_고정'!$B$25,'d_고정'!$B$20)+1)+(1-'d_고정'!$B$22)*BETAINV(RAND(),IF(G1409&lt;'d_고정'!$B$26,'d_고정'!$B$24,'d_고정'!$B$18)+1,'d_고정'!$B$19-IF(G1409&lt;'d_고정'!$B$26,'d_고정'!$B$24,'d_고정'!$B$18)+1))*('d_고정'!$B$14+('d_고정'!$B$15-'d_고정'!$B$14)*RAND()))/F1409</f>
        <v/>
      </c>
      <c r="I1409">
        <f>RAND()</f>
        <v/>
      </c>
      <c r="J1409">
        <f>IF('d_시나리오'!$J$3='d_시나리오'!$H$3,'d_시나리오'!$I$3,IF(I1409&lt;('d_시나리오'!$I$3-'d_시나리오'!$H$3)/('d_시나리오'!$J$3-'d_시나리오'!$H$3),'d_시나리오'!$H$3+SQRT(I1409*('d_시나리오'!$J$3-'d_시나리오'!$H$3)*('d_시나리오'!$I$3-'d_시나리오'!$H$3)),'d_시나리오'!$J$3-SQRT((1-I1409)*('d_시나리오'!$J$3-'d_시나리오'!$H$3)*('d_시나리오'!$J$3-'d_시나리오'!$I$3))))</f>
        <v/>
      </c>
      <c r="K1409">
        <f>RAND()</f>
        <v/>
      </c>
      <c r="L1409">
        <f>IF('d_시나리오'!$J$4='d_시나리오'!$H$4,'d_시나리오'!$I$4,IF(K1409&lt;('d_시나리오'!$I$4-'d_시나리오'!$H$4)/('d_시나리오'!$J$4-'d_시나리오'!$H$4),'d_시나리오'!$H$4+SQRT(K1409*('d_시나리오'!$J$4-'d_시나리오'!$H$4)*('d_시나리오'!$I$4-'d_시나리오'!$H$4)),'d_시나리오'!$J$4-SQRT((1-K1409)*('d_시나리오'!$J$4-'d_시나리오'!$H$4)*('d_시나리오'!$J$4-'d_시나리오'!$I$4))))</f>
        <v/>
      </c>
      <c r="M1409">
        <f>RAND()</f>
        <v/>
      </c>
      <c r="N1409">
        <f>IF('d_시나리오'!$J$5='d_시나리오'!$H$5,'d_시나리오'!$I$5,IF(M1409&lt;('d_시나리오'!$I$5-'d_시나리오'!$H$5)/('d_시나리오'!$J$5-'d_시나리오'!$H$5),'d_시나리오'!$H$5+SQRT(M1409*('d_시나리오'!$J$5-'d_시나리오'!$H$5)*('d_시나리오'!$I$5-'d_시나리오'!$H$5)),'d_시나리오'!$J$5-SQRT((1-M1409)*('d_시나리오'!$J$5-'d_시나리오'!$H$5)*('d_시나리오'!$J$5-'d_시나리오'!$I$5))))</f>
        <v/>
      </c>
      <c r="O1409">
        <f>RAND()</f>
        <v/>
      </c>
      <c r="P1409">
        <f>IF('d_시나리오'!$J$6='d_시나리오'!$H$6,'d_시나리오'!$I$6,IF(O1409&lt;('d_시나리오'!$I$6-'d_시나리오'!$H$6)/('d_시나리오'!$J$6-'d_시나리오'!$H$6),'d_시나리오'!$H$6+SQRT(O1409*('d_시나리오'!$J$6-'d_시나리오'!$H$6)*('d_시나리오'!$I$6-'d_시나리오'!$H$6)),'d_시나리오'!$J$6-SQRT((1-O1409)*('d_시나리오'!$J$6-'d_시나리오'!$H$6)*('d_시나리오'!$J$6-'d_시나리오'!$I$6))))</f>
        <v/>
      </c>
      <c r="Q1409">
        <f>INDEX('d_분포'!$B$2:$B$57,RANDBETWEEN(1,56))</f>
        <v/>
      </c>
      <c r="R1409">
        <f>BETAINV(RAND(),5,5)</f>
        <v/>
      </c>
      <c r="S1409">
        <f>'d_고정'!$B$1*'6_기대효과'!$H$7*('d_시나리오'!$I$7/'d_고정'!$B$2)*B1409</f>
        <v/>
      </c>
      <c r="T1409">
        <f>S1409*D1409</f>
        <v/>
      </c>
      <c r="U1409">
        <f>S1409*F1409*H1409</f>
        <v/>
      </c>
      <c r="V1409">
        <f>S1409*F1409*(H1409-1)</f>
        <v/>
      </c>
      <c r="W1409">
        <f>U1409*J1409</f>
        <v/>
      </c>
      <c r="X1409">
        <f>T1409+W1409</f>
        <v/>
      </c>
      <c r="Y1409">
        <f>(T1409*E1409+W1409*L1409)*(1-R1409-'d_고정'!$B$13)</f>
        <v/>
      </c>
      <c r="Z1409">
        <f>(U1409*N1409*Q1409+'d_고정'!$B$3*('6_기대효과'!$H$7/8)*Q1409*'d_고정'!$B$10*P1409*('6_기대효과'!$K$7/'d_고정'!$B$9))*(1-R1409)</f>
        <v/>
      </c>
      <c r="AA1409">
        <f>W1409*L1409*(1-R1409-'d_고정'!$B$13)+U1409*MAX(N1409-'d_고정'!$B$10*P1409*('6_기대효과'!$K$7/'d_고정'!$B$9),0)*Q1409*(1-R1409)</f>
        <v/>
      </c>
      <c r="AB1409">
        <f>Y1409+Z1409</f>
        <v/>
      </c>
      <c r="AC1409">
        <f>Y1409/('d_고정'!$B$5*'6_기대효과'!$H$7/8)/'d_고정'!$B$6</f>
        <v/>
      </c>
      <c r="AD1409">
        <f>Y1409/('d_고정'!$B$8*'6_기대효과'!$H$7/8)</f>
        <v/>
      </c>
    </row>
    <row r="1410">
      <c r="A1410">
        <f>RAND()</f>
        <v/>
      </c>
      <c r="B1410">
        <f>IF('d_시나리오'!$J$2='d_시나리오'!$H$2,'d_시나리오'!$I$2,IF(A1410&lt;('d_시나리오'!$I$2-'d_시나리오'!$H$2)/('d_시나리오'!$J$2-'d_시나리오'!$H$2),'d_시나리오'!$H$2+SQRT(A1410*('d_시나리오'!$J$2-'d_시나리오'!$H$2)*('d_시나리오'!$I$2-'d_시나리오'!$H$2)),'d_시나리오'!$J$2-SQRT((1-A1410)*('d_시나리오'!$J$2-'d_시나리오'!$H$2)*('d_시나리오'!$J$2-'d_시나리오'!$I$2))))</f>
        <v/>
      </c>
      <c r="C1410">
        <f>RAND()</f>
        <v/>
      </c>
      <c r="D1410">
        <f>BETAINV(RAND(),IF(C1410&lt;'d_고정'!$B$26,'d_고정'!$B$23,'d_고정'!$B$16)+1,'d_고정'!$B$17-IF(C1410&lt;'d_고정'!$B$26,'d_고정'!$B$23,'d_고정'!$B$16)+1)*('d_고정'!$B$14+('d_고정'!$B$15-'d_고정'!$B$14)*RAND())</f>
        <v/>
      </c>
      <c r="E1410">
        <f>INDEX('d_분포'!$A$2:$A$28,RANDBETWEEN(1,27))</f>
        <v/>
      </c>
      <c r="F1410">
        <f>INDEX('d_분포'!$C$2:$C$5,RANDBETWEEN(1,4))*(0.9+0.2*RAND())</f>
        <v/>
      </c>
      <c r="G1410">
        <f>RAND()</f>
        <v/>
      </c>
      <c r="H1410">
        <f>(F1410+(1-F1410)*('d_고정'!$B$22*BETAINV(RAND(),IF(G1410&lt;'d_고정'!$B$26,'d_고정'!$B$25,'d_고정'!$B$20)+1,'d_고정'!$B$21-IF(G1410&lt;'d_고정'!$B$26,'d_고정'!$B$25,'d_고정'!$B$20)+1)+(1-'d_고정'!$B$22)*BETAINV(RAND(),IF(G1410&lt;'d_고정'!$B$26,'d_고정'!$B$24,'d_고정'!$B$18)+1,'d_고정'!$B$19-IF(G1410&lt;'d_고정'!$B$26,'d_고정'!$B$24,'d_고정'!$B$18)+1))*('d_고정'!$B$14+('d_고정'!$B$15-'d_고정'!$B$14)*RAND()))/F1410</f>
        <v/>
      </c>
      <c r="I1410">
        <f>RAND()</f>
        <v/>
      </c>
      <c r="J1410">
        <f>IF('d_시나리오'!$J$3='d_시나리오'!$H$3,'d_시나리오'!$I$3,IF(I1410&lt;('d_시나리오'!$I$3-'d_시나리오'!$H$3)/('d_시나리오'!$J$3-'d_시나리오'!$H$3),'d_시나리오'!$H$3+SQRT(I1410*('d_시나리오'!$J$3-'d_시나리오'!$H$3)*('d_시나리오'!$I$3-'d_시나리오'!$H$3)),'d_시나리오'!$J$3-SQRT((1-I1410)*('d_시나리오'!$J$3-'d_시나리오'!$H$3)*('d_시나리오'!$J$3-'d_시나리오'!$I$3))))</f>
        <v/>
      </c>
      <c r="K1410">
        <f>RAND()</f>
        <v/>
      </c>
      <c r="L1410">
        <f>IF('d_시나리오'!$J$4='d_시나리오'!$H$4,'d_시나리오'!$I$4,IF(K1410&lt;('d_시나리오'!$I$4-'d_시나리오'!$H$4)/('d_시나리오'!$J$4-'d_시나리오'!$H$4),'d_시나리오'!$H$4+SQRT(K1410*('d_시나리오'!$J$4-'d_시나리오'!$H$4)*('d_시나리오'!$I$4-'d_시나리오'!$H$4)),'d_시나리오'!$J$4-SQRT((1-K1410)*('d_시나리오'!$J$4-'d_시나리오'!$H$4)*('d_시나리오'!$J$4-'d_시나리오'!$I$4))))</f>
        <v/>
      </c>
      <c r="M1410">
        <f>RAND()</f>
        <v/>
      </c>
      <c r="N1410">
        <f>IF('d_시나리오'!$J$5='d_시나리오'!$H$5,'d_시나리오'!$I$5,IF(M1410&lt;('d_시나리오'!$I$5-'d_시나리오'!$H$5)/('d_시나리오'!$J$5-'d_시나리오'!$H$5),'d_시나리오'!$H$5+SQRT(M1410*('d_시나리오'!$J$5-'d_시나리오'!$H$5)*('d_시나리오'!$I$5-'d_시나리오'!$H$5)),'d_시나리오'!$J$5-SQRT((1-M1410)*('d_시나리오'!$J$5-'d_시나리오'!$H$5)*('d_시나리오'!$J$5-'d_시나리오'!$I$5))))</f>
        <v/>
      </c>
      <c r="O1410">
        <f>RAND()</f>
        <v/>
      </c>
      <c r="P1410">
        <f>IF('d_시나리오'!$J$6='d_시나리오'!$H$6,'d_시나리오'!$I$6,IF(O1410&lt;('d_시나리오'!$I$6-'d_시나리오'!$H$6)/('d_시나리오'!$J$6-'d_시나리오'!$H$6),'d_시나리오'!$H$6+SQRT(O1410*('d_시나리오'!$J$6-'d_시나리오'!$H$6)*('d_시나리오'!$I$6-'d_시나리오'!$H$6)),'d_시나리오'!$J$6-SQRT((1-O1410)*('d_시나리오'!$J$6-'d_시나리오'!$H$6)*('d_시나리오'!$J$6-'d_시나리오'!$I$6))))</f>
        <v/>
      </c>
      <c r="Q1410">
        <f>INDEX('d_분포'!$B$2:$B$57,RANDBETWEEN(1,56))</f>
        <v/>
      </c>
      <c r="R1410">
        <f>BETAINV(RAND(),5,5)</f>
        <v/>
      </c>
      <c r="S1410">
        <f>'d_고정'!$B$1*'6_기대효과'!$H$7*('d_시나리오'!$I$7/'d_고정'!$B$2)*B1410</f>
        <v/>
      </c>
      <c r="T1410">
        <f>S1410*D1410</f>
        <v/>
      </c>
      <c r="U1410">
        <f>S1410*F1410*H1410</f>
        <v/>
      </c>
      <c r="V1410">
        <f>S1410*F1410*(H1410-1)</f>
        <v/>
      </c>
      <c r="W1410">
        <f>U1410*J1410</f>
        <v/>
      </c>
      <c r="X1410">
        <f>T1410+W1410</f>
        <v/>
      </c>
      <c r="Y1410">
        <f>(T1410*E1410+W1410*L1410)*(1-R1410-'d_고정'!$B$13)</f>
        <v/>
      </c>
      <c r="Z1410">
        <f>(U1410*N1410*Q1410+'d_고정'!$B$3*('6_기대효과'!$H$7/8)*Q1410*'d_고정'!$B$10*P1410*('6_기대효과'!$K$7/'d_고정'!$B$9))*(1-R1410)</f>
        <v/>
      </c>
      <c r="AA1410">
        <f>W1410*L1410*(1-R1410-'d_고정'!$B$13)+U1410*MAX(N1410-'d_고정'!$B$10*P1410*('6_기대효과'!$K$7/'d_고정'!$B$9),0)*Q1410*(1-R1410)</f>
        <v/>
      </c>
      <c r="AB1410">
        <f>Y1410+Z1410</f>
        <v/>
      </c>
      <c r="AC1410">
        <f>Y1410/('d_고정'!$B$5*'6_기대효과'!$H$7/8)/'d_고정'!$B$6</f>
        <v/>
      </c>
      <c r="AD1410">
        <f>Y1410/('d_고정'!$B$8*'6_기대효과'!$H$7/8)</f>
        <v/>
      </c>
    </row>
    <row r="1411">
      <c r="A1411">
        <f>RAND()</f>
        <v/>
      </c>
      <c r="B1411">
        <f>IF('d_시나리오'!$J$2='d_시나리오'!$H$2,'d_시나리오'!$I$2,IF(A1411&lt;('d_시나리오'!$I$2-'d_시나리오'!$H$2)/('d_시나리오'!$J$2-'d_시나리오'!$H$2),'d_시나리오'!$H$2+SQRT(A1411*('d_시나리오'!$J$2-'d_시나리오'!$H$2)*('d_시나리오'!$I$2-'d_시나리오'!$H$2)),'d_시나리오'!$J$2-SQRT((1-A1411)*('d_시나리오'!$J$2-'d_시나리오'!$H$2)*('d_시나리오'!$J$2-'d_시나리오'!$I$2))))</f>
        <v/>
      </c>
      <c r="C1411">
        <f>RAND()</f>
        <v/>
      </c>
      <c r="D1411">
        <f>BETAINV(RAND(),IF(C1411&lt;'d_고정'!$B$26,'d_고정'!$B$23,'d_고정'!$B$16)+1,'d_고정'!$B$17-IF(C1411&lt;'d_고정'!$B$26,'d_고정'!$B$23,'d_고정'!$B$16)+1)*('d_고정'!$B$14+('d_고정'!$B$15-'d_고정'!$B$14)*RAND())</f>
        <v/>
      </c>
      <c r="E1411">
        <f>INDEX('d_분포'!$A$2:$A$28,RANDBETWEEN(1,27))</f>
        <v/>
      </c>
      <c r="F1411">
        <f>INDEX('d_분포'!$C$2:$C$5,RANDBETWEEN(1,4))*(0.9+0.2*RAND())</f>
        <v/>
      </c>
      <c r="G1411">
        <f>RAND()</f>
        <v/>
      </c>
      <c r="H1411">
        <f>(F1411+(1-F1411)*('d_고정'!$B$22*BETAINV(RAND(),IF(G1411&lt;'d_고정'!$B$26,'d_고정'!$B$25,'d_고정'!$B$20)+1,'d_고정'!$B$21-IF(G1411&lt;'d_고정'!$B$26,'d_고정'!$B$25,'d_고정'!$B$20)+1)+(1-'d_고정'!$B$22)*BETAINV(RAND(),IF(G1411&lt;'d_고정'!$B$26,'d_고정'!$B$24,'d_고정'!$B$18)+1,'d_고정'!$B$19-IF(G1411&lt;'d_고정'!$B$26,'d_고정'!$B$24,'d_고정'!$B$18)+1))*('d_고정'!$B$14+('d_고정'!$B$15-'d_고정'!$B$14)*RAND()))/F1411</f>
        <v/>
      </c>
      <c r="I1411">
        <f>RAND()</f>
        <v/>
      </c>
      <c r="J1411">
        <f>IF('d_시나리오'!$J$3='d_시나리오'!$H$3,'d_시나리오'!$I$3,IF(I1411&lt;('d_시나리오'!$I$3-'d_시나리오'!$H$3)/('d_시나리오'!$J$3-'d_시나리오'!$H$3),'d_시나리오'!$H$3+SQRT(I1411*('d_시나리오'!$J$3-'d_시나리오'!$H$3)*('d_시나리오'!$I$3-'d_시나리오'!$H$3)),'d_시나리오'!$J$3-SQRT((1-I1411)*('d_시나리오'!$J$3-'d_시나리오'!$H$3)*('d_시나리오'!$J$3-'d_시나리오'!$I$3))))</f>
        <v/>
      </c>
      <c r="K1411">
        <f>RAND()</f>
        <v/>
      </c>
      <c r="L1411">
        <f>IF('d_시나리오'!$J$4='d_시나리오'!$H$4,'d_시나리오'!$I$4,IF(K1411&lt;('d_시나리오'!$I$4-'d_시나리오'!$H$4)/('d_시나리오'!$J$4-'d_시나리오'!$H$4),'d_시나리오'!$H$4+SQRT(K1411*('d_시나리오'!$J$4-'d_시나리오'!$H$4)*('d_시나리오'!$I$4-'d_시나리오'!$H$4)),'d_시나리오'!$J$4-SQRT((1-K1411)*('d_시나리오'!$J$4-'d_시나리오'!$H$4)*('d_시나리오'!$J$4-'d_시나리오'!$I$4))))</f>
        <v/>
      </c>
      <c r="M1411">
        <f>RAND()</f>
        <v/>
      </c>
      <c r="N1411">
        <f>IF('d_시나리오'!$J$5='d_시나리오'!$H$5,'d_시나리오'!$I$5,IF(M1411&lt;('d_시나리오'!$I$5-'d_시나리오'!$H$5)/('d_시나리오'!$J$5-'d_시나리오'!$H$5),'d_시나리오'!$H$5+SQRT(M1411*('d_시나리오'!$J$5-'d_시나리오'!$H$5)*('d_시나리오'!$I$5-'d_시나리오'!$H$5)),'d_시나리오'!$J$5-SQRT((1-M1411)*('d_시나리오'!$J$5-'d_시나리오'!$H$5)*('d_시나리오'!$J$5-'d_시나리오'!$I$5))))</f>
        <v/>
      </c>
      <c r="O1411">
        <f>RAND()</f>
        <v/>
      </c>
      <c r="P1411">
        <f>IF('d_시나리오'!$J$6='d_시나리오'!$H$6,'d_시나리오'!$I$6,IF(O1411&lt;('d_시나리오'!$I$6-'d_시나리오'!$H$6)/('d_시나리오'!$J$6-'d_시나리오'!$H$6),'d_시나리오'!$H$6+SQRT(O1411*('d_시나리오'!$J$6-'d_시나리오'!$H$6)*('d_시나리오'!$I$6-'d_시나리오'!$H$6)),'d_시나리오'!$J$6-SQRT((1-O1411)*('d_시나리오'!$J$6-'d_시나리오'!$H$6)*('d_시나리오'!$J$6-'d_시나리오'!$I$6))))</f>
        <v/>
      </c>
      <c r="Q1411">
        <f>INDEX('d_분포'!$B$2:$B$57,RANDBETWEEN(1,56))</f>
        <v/>
      </c>
      <c r="R1411">
        <f>BETAINV(RAND(),5,5)</f>
        <v/>
      </c>
      <c r="S1411">
        <f>'d_고정'!$B$1*'6_기대효과'!$H$7*('d_시나리오'!$I$7/'d_고정'!$B$2)*B1411</f>
        <v/>
      </c>
      <c r="T1411">
        <f>S1411*D1411</f>
        <v/>
      </c>
      <c r="U1411">
        <f>S1411*F1411*H1411</f>
        <v/>
      </c>
      <c r="V1411">
        <f>S1411*F1411*(H1411-1)</f>
        <v/>
      </c>
      <c r="W1411">
        <f>U1411*J1411</f>
        <v/>
      </c>
      <c r="X1411">
        <f>T1411+W1411</f>
        <v/>
      </c>
      <c r="Y1411">
        <f>(T1411*E1411+W1411*L1411)*(1-R1411-'d_고정'!$B$13)</f>
        <v/>
      </c>
      <c r="Z1411">
        <f>(U1411*N1411*Q1411+'d_고정'!$B$3*('6_기대효과'!$H$7/8)*Q1411*'d_고정'!$B$10*P1411*('6_기대효과'!$K$7/'d_고정'!$B$9))*(1-R1411)</f>
        <v/>
      </c>
      <c r="AA1411">
        <f>W1411*L1411*(1-R1411-'d_고정'!$B$13)+U1411*MAX(N1411-'d_고정'!$B$10*P1411*('6_기대효과'!$K$7/'d_고정'!$B$9),0)*Q1411*(1-R1411)</f>
        <v/>
      </c>
      <c r="AB1411">
        <f>Y1411+Z1411</f>
        <v/>
      </c>
      <c r="AC1411">
        <f>Y1411/('d_고정'!$B$5*'6_기대효과'!$H$7/8)/'d_고정'!$B$6</f>
        <v/>
      </c>
      <c r="AD1411">
        <f>Y1411/('d_고정'!$B$8*'6_기대효과'!$H$7/8)</f>
        <v/>
      </c>
    </row>
    <row r="1412">
      <c r="A1412">
        <f>RAND()</f>
        <v/>
      </c>
      <c r="B1412">
        <f>IF('d_시나리오'!$J$2='d_시나리오'!$H$2,'d_시나리오'!$I$2,IF(A1412&lt;('d_시나리오'!$I$2-'d_시나리오'!$H$2)/('d_시나리오'!$J$2-'d_시나리오'!$H$2),'d_시나리오'!$H$2+SQRT(A1412*('d_시나리오'!$J$2-'d_시나리오'!$H$2)*('d_시나리오'!$I$2-'d_시나리오'!$H$2)),'d_시나리오'!$J$2-SQRT((1-A1412)*('d_시나리오'!$J$2-'d_시나리오'!$H$2)*('d_시나리오'!$J$2-'d_시나리오'!$I$2))))</f>
        <v/>
      </c>
      <c r="C1412">
        <f>RAND()</f>
        <v/>
      </c>
      <c r="D1412">
        <f>BETAINV(RAND(),IF(C1412&lt;'d_고정'!$B$26,'d_고정'!$B$23,'d_고정'!$B$16)+1,'d_고정'!$B$17-IF(C1412&lt;'d_고정'!$B$26,'d_고정'!$B$23,'d_고정'!$B$16)+1)*('d_고정'!$B$14+('d_고정'!$B$15-'d_고정'!$B$14)*RAND())</f>
        <v/>
      </c>
      <c r="E1412">
        <f>INDEX('d_분포'!$A$2:$A$28,RANDBETWEEN(1,27))</f>
        <v/>
      </c>
      <c r="F1412">
        <f>INDEX('d_분포'!$C$2:$C$5,RANDBETWEEN(1,4))*(0.9+0.2*RAND())</f>
        <v/>
      </c>
      <c r="G1412">
        <f>RAND()</f>
        <v/>
      </c>
      <c r="H1412">
        <f>(F1412+(1-F1412)*('d_고정'!$B$22*BETAINV(RAND(),IF(G1412&lt;'d_고정'!$B$26,'d_고정'!$B$25,'d_고정'!$B$20)+1,'d_고정'!$B$21-IF(G1412&lt;'d_고정'!$B$26,'d_고정'!$B$25,'d_고정'!$B$20)+1)+(1-'d_고정'!$B$22)*BETAINV(RAND(),IF(G1412&lt;'d_고정'!$B$26,'d_고정'!$B$24,'d_고정'!$B$18)+1,'d_고정'!$B$19-IF(G1412&lt;'d_고정'!$B$26,'d_고정'!$B$24,'d_고정'!$B$18)+1))*('d_고정'!$B$14+('d_고정'!$B$15-'d_고정'!$B$14)*RAND()))/F1412</f>
        <v/>
      </c>
      <c r="I1412">
        <f>RAND()</f>
        <v/>
      </c>
      <c r="J1412">
        <f>IF('d_시나리오'!$J$3='d_시나리오'!$H$3,'d_시나리오'!$I$3,IF(I1412&lt;('d_시나리오'!$I$3-'d_시나리오'!$H$3)/('d_시나리오'!$J$3-'d_시나리오'!$H$3),'d_시나리오'!$H$3+SQRT(I1412*('d_시나리오'!$J$3-'d_시나리오'!$H$3)*('d_시나리오'!$I$3-'d_시나리오'!$H$3)),'d_시나리오'!$J$3-SQRT((1-I1412)*('d_시나리오'!$J$3-'d_시나리오'!$H$3)*('d_시나리오'!$J$3-'d_시나리오'!$I$3))))</f>
        <v/>
      </c>
      <c r="K1412">
        <f>RAND()</f>
        <v/>
      </c>
      <c r="L1412">
        <f>IF('d_시나리오'!$J$4='d_시나리오'!$H$4,'d_시나리오'!$I$4,IF(K1412&lt;('d_시나리오'!$I$4-'d_시나리오'!$H$4)/('d_시나리오'!$J$4-'d_시나리오'!$H$4),'d_시나리오'!$H$4+SQRT(K1412*('d_시나리오'!$J$4-'d_시나리오'!$H$4)*('d_시나리오'!$I$4-'d_시나리오'!$H$4)),'d_시나리오'!$J$4-SQRT((1-K1412)*('d_시나리오'!$J$4-'d_시나리오'!$H$4)*('d_시나리오'!$J$4-'d_시나리오'!$I$4))))</f>
        <v/>
      </c>
      <c r="M1412">
        <f>RAND()</f>
        <v/>
      </c>
      <c r="N1412">
        <f>IF('d_시나리오'!$J$5='d_시나리오'!$H$5,'d_시나리오'!$I$5,IF(M1412&lt;('d_시나리오'!$I$5-'d_시나리오'!$H$5)/('d_시나리오'!$J$5-'d_시나리오'!$H$5),'d_시나리오'!$H$5+SQRT(M1412*('d_시나리오'!$J$5-'d_시나리오'!$H$5)*('d_시나리오'!$I$5-'d_시나리오'!$H$5)),'d_시나리오'!$J$5-SQRT((1-M1412)*('d_시나리오'!$J$5-'d_시나리오'!$H$5)*('d_시나리오'!$J$5-'d_시나리오'!$I$5))))</f>
        <v/>
      </c>
      <c r="O1412">
        <f>RAND()</f>
        <v/>
      </c>
      <c r="P1412">
        <f>IF('d_시나리오'!$J$6='d_시나리오'!$H$6,'d_시나리오'!$I$6,IF(O1412&lt;('d_시나리오'!$I$6-'d_시나리오'!$H$6)/('d_시나리오'!$J$6-'d_시나리오'!$H$6),'d_시나리오'!$H$6+SQRT(O1412*('d_시나리오'!$J$6-'d_시나리오'!$H$6)*('d_시나리오'!$I$6-'d_시나리오'!$H$6)),'d_시나리오'!$J$6-SQRT((1-O1412)*('d_시나리오'!$J$6-'d_시나리오'!$H$6)*('d_시나리오'!$J$6-'d_시나리오'!$I$6))))</f>
        <v/>
      </c>
      <c r="Q1412">
        <f>INDEX('d_분포'!$B$2:$B$57,RANDBETWEEN(1,56))</f>
        <v/>
      </c>
      <c r="R1412">
        <f>BETAINV(RAND(),5,5)</f>
        <v/>
      </c>
      <c r="S1412">
        <f>'d_고정'!$B$1*'6_기대효과'!$H$7*('d_시나리오'!$I$7/'d_고정'!$B$2)*B1412</f>
        <v/>
      </c>
      <c r="T1412">
        <f>S1412*D1412</f>
        <v/>
      </c>
      <c r="U1412">
        <f>S1412*F1412*H1412</f>
        <v/>
      </c>
      <c r="V1412">
        <f>S1412*F1412*(H1412-1)</f>
        <v/>
      </c>
      <c r="W1412">
        <f>U1412*J1412</f>
        <v/>
      </c>
      <c r="X1412">
        <f>T1412+W1412</f>
        <v/>
      </c>
      <c r="Y1412">
        <f>(T1412*E1412+W1412*L1412)*(1-R1412-'d_고정'!$B$13)</f>
        <v/>
      </c>
      <c r="Z1412">
        <f>(U1412*N1412*Q1412+'d_고정'!$B$3*('6_기대효과'!$H$7/8)*Q1412*'d_고정'!$B$10*P1412*('6_기대효과'!$K$7/'d_고정'!$B$9))*(1-R1412)</f>
        <v/>
      </c>
      <c r="AA1412">
        <f>W1412*L1412*(1-R1412-'d_고정'!$B$13)+U1412*MAX(N1412-'d_고정'!$B$10*P1412*('6_기대효과'!$K$7/'d_고정'!$B$9),0)*Q1412*(1-R1412)</f>
        <v/>
      </c>
      <c r="AB1412">
        <f>Y1412+Z1412</f>
        <v/>
      </c>
      <c r="AC1412">
        <f>Y1412/('d_고정'!$B$5*'6_기대효과'!$H$7/8)/'d_고정'!$B$6</f>
        <v/>
      </c>
      <c r="AD1412">
        <f>Y1412/('d_고정'!$B$8*'6_기대효과'!$H$7/8)</f>
        <v/>
      </c>
    </row>
    <row r="1413">
      <c r="A1413">
        <f>RAND()</f>
        <v/>
      </c>
      <c r="B1413">
        <f>IF('d_시나리오'!$J$2='d_시나리오'!$H$2,'d_시나리오'!$I$2,IF(A1413&lt;('d_시나리오'!$I$2-'d_시나리오'!$H$2)/('d_시나리오'!$J$2-'d_시나리오'!$H$2),'d_시나리오'!$H$2+SQRT(A1413*('d_시나리오'!$J$2-'d_시나리오'!$H$2)*('d_시나리오'!$I$2-'d_시나리오'!$H$2)),'d_시나리오'!$J$2-SQRT((1-A1413)*('d_시나리오'!$J$2-'d_시나리오'!$H$2)*('d_시나리오'!$J$2-'d_시나리오'!$I$2))))</f>
        <v/>
      </c>
      <c r="C1413">
        <f>RAND()</f>
        <v/>
      </c>
      <c r="D1413">
        <f>BETAINV(RAND(),IF(C1413&lt;'d_고정'!$B$26,'d_고정'!$B$23,'d_고정'!$B$16)+1,'d_고정'!$B$17-IF(C1413&lt;'d_고정'!$B$26,'d_고정'!$B$23,'d_고정'!$B$16)+1)*('d_고정'!$B$14+('d_고정'!$B$15-'d_고정'!$B$14)*RAND())</f>
        <v/>
      </c>
      <c r="E1413">
        <f>INDEX('d_분포'!$A$2:$A$28,RANDBETWEEN(1,27))</f>
        <v/>
      </c>
      <c r="F1413">
        <f>INDEX('d_분포'!$C$2:$C$5,RANDBETWEEN(1,4))*(0.9+0.2*RAND())</f>
        <v/>
      </c>
      <c r="G1413">
        <f>RAND()</f>
        <v/>
      </c>
      <c r="H1413">
        <f>(F1413+(1-F1413)*('d_고정'!$B$22*BETAINV(RAND(),IF(G1413&lt;'d_고정'!$B$26,'d_고정'!$B$25,'d_고정'!$B$20)+1,'d_고정'!$B$21-IF(G1413&lt;'d_고정'!$B$26,'d_고정'!$B$25,'d_고정'!$B$20)+1)+(1-'d_고정'!$B$22)*BETAINV(RAND(),IF(G1413&lt;'d_고정'!$B$26,'d_고정'!$B$24,'d_고정'!$B$18)+1,'d_고정'!$B$19-IF(G1413&lt;'d_고정'!$B$26,'d_고정'!$B$24,'d_고정'!$B$18)+1))*('d_고정'!$B$14+('d_고정'!$B$15-'d_고정'!$B$14)*RAND()))/F1413</f>
        <v/>
      </c>
      <c r="I1413">
        <f>RAND()</f>
        <v/>
      </c>
      <c r="J1413">
        <f>IF('d_시나리오'!$J$3='d_시나리오'!$H$3,'d_시나리오'!$I$3,IF(I1413&lt;('d_시나리오'!$I$3-'d_시나리오'!$H$3)/('d_시나리오'!$J$3-'d_시나리오'!$H$3),'d_시나리오'!$H$3+SQRT(I1413*('d_시나리오'!$J$3-'d_시나리오'!$H$3)*('d_시나리오'!$I$3-'d_시나리오'!$H$3)),'d_시나리오'!$J$3-SQRT((1-I1413)*('d_시나리오'!$J$3-'d_시나리오'!$H$3)*('d_시나리오'!$J$3-'d_시나리오'!$I$3))))</f>
        <v/>
      </c>
      <c r="K1413">
        <f>RAND()</f>
        <v/>
      </c>
      <c r="L1413">
        <f>IF('d_시나리오'!$J$4='d_시나리오'!$H$4,'d_시나리오'!$I$4,IF(K1413&lt;('d_시나리오'!$I$4-'d_시나리오'!$H$4)/('d_시나리오'!$J$4-'d_시나리오'!$H$4),'d_시나리오'!$H$4+SQRT(K1413*('d_시나리오'!$J$4-'d_시나리오'!$H$4)*('d_시나리오'!$I$4-'d_시나리오'!$H$4)),'d_시나리오'!$J$4-SQRT((1-K1413)*('d_시나리오'!$J$4-'d_시나리오'!$H$4)*('d_시나리오'!$J$4-'d_시나리오'!$I$4))))</f>
        <v/>
      </c>
      <c r="M1413">
        <f>RAND()</f>
        <v/>
      </c>
      <c r="N1413">
        <f>IF('d_시나리오'!$J$5='d_시나리오'!$H$5,'d_시나리오'!$I$5,IF(M1413&lt;('d_시나리오'!$I$5-'d_시나리오'!$H$5)/('d_시나리오'!$J$5-'d_시나리오'!$H$5),'d_시나리오'!$H$5+SQRT(M1413*('d_시나리오'!$J$5-'d_시나리오'!$H$5)*('d_시나리오'!$I$5-'d_시나리오'!$H$5)),'d_시나리오'!$J$5-SQRT((1-M1413)*('d_시나리오'!$J$5-'d_시나리오'!$H$5)*('d_시나리오'!$J$5-'d_시나리오'!$I$5))))</f>
        <v/>
      </c>
      <c r="O1413">
        <f>RAND()</f>
        <v/>
      </c>
      <c r="P1413">
        <f>IF('d_시나리오'!$J$6='d_시나리오'!$H$6,'d_시나리오'!$I$6,IF(O1413&lt;('d_시나리오'!$I$6-'d_시나리오'!$H$6)/('d_시나리오'!$J$6-'d_시나리오'!$H$6),'d_시나리오'!$H$6+SQRT(O1413*('d_시나리오'!$J$6-'d_시나리오'!$H$6)*('d_시나리오'!$I$6-'d_시나리오'!$H$6)),'d_시나리오'!$J$6-SQRT((1-O1413)*('d_시나리오'!$J$6-'d_시나리오'!$H$6)*('d_시나리오'!$J$6-'d_시나리오'!$I$6))))</f>
        <v/>
      </c>
      <c r="Q1413">
        <f>INDEX('d_분포'!$B$2:$B$57,RANDBETWEEN(1,56))</f>
        <v/>
      </c>
      <c r="R1413">
        <f>BETAINV(RAND(),5,5)</f>
        <v/>
      </c>
      <c r="S1413">
        <f>'d_고정'!$B$1*'6_기대효과'!$H$7*('d_시나리오'!$I$7/'d_고정'!$B$2)*B1413</f>
        <v/>
      </c>
      <c r="T1413">
        <f>S1413*D1413</f>
        <v/>
      </c>
      <c r="U1413">
        <f>S1413*F1413*H1413</f>
        <v/>
      </c>
      <c r="V1413">
        <f>S1413*F1413*(H1413-1)</f>
        <v/>
      </c>
      <c r="W1413">
        <f>U1413*J1413</f>
        <v/>
      </c>
      <c r="X1413">
        <f>T1413+W1413</f>
        <v/>
      </c>
      <c r="Y1413">
        <f>(T1413*E1413+W1413*L1413)*(1-R1413-'d_고정'!$B$13)</f>
        <v/>
      </c>
      <c r="Z1413">
        <f>(U1413*N1413*Q1413+'d_고정'!$B$3*('6_기대효과'!$H$7/8)*Q1413*'d_고정'!$B$10*P1413*('6_기대효과'!$K$7/'d_고정'!$B$9))*(1-R1413)</f>
        <v/>
      </c>
      <c r="AA1413">
        <f>W1413*L1413*(1-R1413-'d_고정'!$B$13)+U1413*MAX(N1413-'d_고정'!$B$10*P1413*('6_기대효과'!$K$7/'d_고정'!$B$9),0)*Q1413*(1-R1413)</f>
        <v/>
      </c>
      <c r="AB1413">
        <f>Y1413+Z1413</f>
        <v/>
      </c>
      <c r="AC1413">
        <f>Y1413/('d_고정'!$B$5*'6_기대효과'!$H$7/8)/'d_고정'!$B$6</f>
        <v/>
      </c>
      <c r="AD1413">
        <f>Y1413/('d_고정'!$B$8*'6_기대효과'!$H$7/8)</f>
        <v/>
      </c>
    </row>
    <row r="1414">
      <c r="A1414">
        <f>RAND()</f>
        <v/>
      </c>
      <c r="B1414">
        <f>IF('d_시나리오'!$J$2='d_시나리오'!$H$2,'d_시나리오'!$I$2,IF(A1414&lt;('d_시나리오'!$I$2-'d_시나리오'!$H$2)/('d_시나리오'!$J$2-'d_시나리오'!$H$2),'d_시나리오'!$H$2+SQRT(A1414*('d_시나리오'!$J$2-'d_시나리오'!$H$2)*('d_시나리오'!$I$2-'d_시나리오'!$H$2)),'d_시나리오'!$J$2-SQRT((1-A1414)*('d_시나리오'!$J$2-'d_시나리오'!$H$2)*('d_시나리오'!$J$2-'d_시나리오'!$I$2))))</f>
        <v/>
      </c>
      <c r="C1414">
        <f>RAND()</f>
        <v/>
      </c>
      <c r="D1414">
        <f>BETAINV(RAND(),IF(C1414&lt;'d_고정'!$B$26,'d_고정'!$B$23,'d_고정'!$B$16)+1,'d_고정'!$B$17-IF(C1414&lt;'d_고정'!$B$26,'d_고정'!$B$23,'d_고정'!$B$16)+1)*('d_고정'!$B$14+('d_고정'!$B$15-'d_고정'!$B$14)*RAND())</f>
        <v/>
      </c>
      <c r="E1414">
        <f>INDEX('d_분포'!$A$2:$A$28,RANDBETWEEN(1,27))</f>
        <v/>
      </c>
      <c r="F1414">
        <f>INDEX('d_분포'!$C$2:$C$5,RANDBETWEEN(1,4))*(0.9+0.2*RAND())</f>
        <v/>
      </c>
      <c r="G1414">
        <f>RAND()</f>
        <v/>
      </c>
      <c r="H1414">
        <f>(F1414+(1-F1414)*('d_고정'!$B$22*BETAINV(RAND(),IF(G1414&lt;'d_고정'!$B$26,'d_고정'!$B$25,'d_고정'!$B$20)+1,'d_고정'!$B$21-IF(G1414&lt;'d_고정'!$B$26,'d_고정'!$B$25,'d_고정'!$B$20)+1)+(1-'d_고정'!$B$22)*BETAINV(RAND(),IF(G1414&lt;'d_고정'!$B$26,'d_고정'!$B$24,'d_고정'!$B$18)+1,'d_고정'!$B$19-IF(G1414&lt;'d_고정'!$B$26,'d_고정'!$B$24,'d_고정'!$B$18)+1))*('d_고정'!$B$14+('d_고정'!$B$15-'d_고정'!$B$14)*RAND()))/F1414</f>
        <v/>
      </c>
      <c r="I1414">
        <f>RAND()</f>
        <v/>
      </c>
      <c r="J1414">
        <f>IF('d_시나리오'!$J$3='d_시나리오'!$H$3,'d_시나리오'!$I$3,IF(I1414&lt;('d_시나리오'!$I$3-'d_시나리오'!$H$3)/('d_시나리오'!$J$3-'d_시나리오'!$H$3),'d_시나리오'!$H$3+SQRT(I1414*('d_시나리오'!$J$3-'d_시나리오'!$H$3)*('d_시나리오'!$I$3-'d_시나리오'!$H$3)),'d_시나리오'!$J$3-SQRT((1-I1414)*('d_시나리오'!$J$3-'d_시나리오'!$H$3)*('d_시나리오'!$J$3-'d_시나리오'!$I$3))))</f>
        <v/>
      </c>
      <c r="K1414">
        <f>RAND()</f>
        <v/>
      </c>
      <c r="L1414">
        <f>IF('d_시나리오'!$J$4='d_시나리오'!$H$4,'d_시나리오'!$I$4,IF(K1414&lt;('d_시나리오'!$I$4-'d_시나리오'!$H$4)/('d_시나리오'!$J$4-'d_시나리오'!$H$4),'d_시나리오'!$H$4+SQRT(K1414*('d_시나리오'!$J$4-'d_시나리오'!$H$4)*('d_시나리오'!$I$4-'d_시나리오'!$H$4)),'d_시나리오'!$J$4-SQRT((1-K1414)*('d_시나리오'!$J$4-'d_시나리오'!$H$4)*('d_시나리오'!$J$4-'d_시나리오'!$I$4))))</f>
        <v/>
      </c>
      <c r="M1414">
        <f>RAND()</f>
        <v/>
      </c>
      <c r="N1414">
        <f>IF('d_시나리오'!$J$5='d_시나리오'!$H$5,'d_시나리오'!$I$5,IF(M1414&lt;('d_시나리오'!$I$5-'d_시나리오'!$H$5)/('d_시나리오'!$J$5-'d_시나리오'!$H$5),'d_시나리오'!$H$5+SQRT(M1414*('d_시나리오'!$J$5-'d_시나리오'!$H$5)*('d_시나리오'!$I$5-'d_시나리오'!$H$5)),'d_시나리오'!$J$5-SQRT((1-M1414)*('d_시나리오'!$J$5-'d_시나리오'!$H$5)*('d_시나리오'!$J$5-'d_시나리오'!$I$5))))</f>
        <v/>
      </c>
      <c r="O1414">
        <f>RAND()</f>
        <v/>
      </c>
      <c r="P1414">
        <f>IF('d_시나리오'!$J$6='d_시나리오'!$H$6,'d_시나리오'!$I$6,IF(O1414&lt;('d_시나리오'!$I$6-'d_시나리오'!$H$6)/('d_시나리오'!$J$6-'d_시나리오'!$H$6),'d_시나리오'!$H$6+SQRT(O1414*('d_시나리오'!$J$6-'d_시나리오'!$H$6)*('d_시나리오'!$I$6-'d_시나리오'!$H$6)),'d_시나리오'!$J$6-SQRT((1-O1414)*('d_시나리오'!$J$6-'d_시나리오'!$H$6)*('d_시나리오'!$J$6-'d_시나리오'!$I$6))))</f>
        <v/>
      </c>
      <c r="Q1414">
        <f>INDEX('d_분포'!$B$2:$B$57,RANDBETWEEN(1,56))</f>
        <v/>
      </c>
      <c r="R1414">
        <f>BETAINV(RAND(),5,5)</f>
        <v/>
      </c>
      <c r="S1414">
        <f>'d_고정'!$B$1*'6_기대효과'!$H$7*('d_시나리오'!$I$7/'d_고정'!$B$2)*B1414</f>
        <v/>
      </c>
      <c r="T1414">
        <f>S1414*D1414</f>
        <v/>
      </c>
      <c r="U1414">
        <f>S1414*F1414*H1414</f>
        <v/>
      </c>
      <c r="V1414">
        <f>S1414*F1414*(H1414-1)</f>
        <v/>
      </c>
      <c r="W1414">
        <f>U1414*J1414</f>
        <v/>
      </c>
      <c r="X1414">
        <f>T1414+W1414</f>
        <v/>
      </c>
      <c r="Y1414">
        <f>(T1414*E1414+W1414*L1414)*(1-R1414-'d_고정'!$B$13)</f>
        <v/>
      </c>
      <c r="Z1414">
        <f>(U1414*N1414*Q1414+'d_고정'!$B$3*('6_기대효과'!$H$7/8)*Q1414*'d_고정'!$B$10*P1414*('6_기대효과'!$K$7/'d_고정'!$B$9))*(1-R1414)</f>
        <v/>
      </c>
      <c r="AA1414">
        <f>W1414*L1414*(1-R1414-'d_고정'!$B$13)+U1414*MAX(N1414-'d_고정'!$B$10*P1414*('6_기대효과'!$K$7/'d_고정'!$B$9),0)*Q1414*(1-R1414)</f>
        <v/>
      </c>
      <c r="AB1414">
        <f>Y1414+Z1414</f>
        <v/>
      </c>
      <c r="AC1414">
        <f>Y1414/('d_고정'!$B$5*'6_기대효과'!$H$7/8)/'d_고정'!$B$6</f>
        <v/>
      </c>
      <c r="AD1414">
        <f>Y1414/('d_고정'!$B$8*'6_기대효과'!$H$7/8)</f>
        <v/>
      </c>
    </row>
    <row r="1415">
      <c r="A1415">
        <f>RAND()</f>
        <v/>
      </c>
      <c r="B1415">
        <f>IF('d_시나리오'!$J$2='d_시나리오'!$H$2,'d_시나리오'!$I$2,IF(A1415&lt;('d_시나리오'!$I$2-'d_시나리오'!$H$2)/('d_시나리오'!$J$2-'d_시나리오'!$H$2),'d_시나리오'!$H$2+SQRT(A1415*('d_시나리오'!$J$2-'d_시나리오'!$H$2)*('d_시나리오'!$I$2-'d_시나리오'!$H$2)),'d_시나리오'!$J$2-SQRT((1-A1415)*('d_시나리오'!$J$2-'d_시나리오'!$H$2)*('d_시나리오'!$J$2-'d_시나리오'!$I$2))))</f>
        <v/>
      </c>
      <c r="C1415">
        <f>RAND()</f>
        <v/>
      </c>
      <c r="D1415">
        <f>BETAINV(RAND(),IF(C1415&lt;'d_고정'!$B$26,'d_고정'!$B$23,'d_고정'!$B$16)+1,'d_고정'!$B$17-IF(C1415&lt;'d_고정'!$B$26,'d_고정'!$B$23,'d_고정'!$B$16)+1)*('d_고정'!$B$14+('d_고정'!$B$15-'d_고정'!$B$14)*RAND())</f>
        <v/>
      </c>
      <c r="E1415">
        <f>INDEX('d_분포'!$A$2:$A$28,RANDBETWEEN(1,27))</f>
        <v/>
      </c>
      <c r="F1415">
        <f>INDEX('d_분포'!$C$2:$C$5,RANDBETWEEN(1,4))*(0.9+0.2*RAND())</f>
        <v/>
      </c>
      <c r="G1415">
        <f>RAND()</f>
        <v/>
      </c>
      <c r="H1415">
        <f>(F1415+(1-F1415)*('d_고정'!$B$22*BETAINV(RAND(),IF(G1415&lt;'d_고정'!$B$26,'d_고정'!$B$25,'d_고정'!$B$20)+1,'d_고정'!$B$21-IF(G1415&lt;'d_고정'!$B$26,'d_고정'!$B$25,'d_고정'!$B$20)+1)+(1-'d_고정'!$B$22)*BETAINV(RAND(),IF(G1415&lt;'d_고정'!$B$26,'d_고정'!$B$24,'d_고정'!$B$18)+1,'d_고정'!$B$19-IF(G1415&lt;'d_고정'!$B$26,'d_고정'!$B$24,'d_고정'!$B$18)+1))*('d_고정'!$B$14+('d_고정'!$B$15-'d_고정'!$B$14)*RAND()))/F1415</f>
        <v/>
      </c>
      <c r="I1415">
        <f>RAND()</f>
        <v/>
      </c>
      <c r="J1415">
        <f>IF('d_시나리오'!$J$3='d_시나리오'!$H$3,'d_시나리오'!$I$3,IF(I1415&lt;('d_시나리오'!$I$3-'d_시나리오'!$H$3)/('d_시나리오'!$J$3-'d_시나리오'!$H$3),'d_시나리오'!$H$3+SQRT(I1415*('d_시나리오'!$J$3-'d_시나리오'!$H$3)*('d_시나리오'!$I$3-'d_시나리오'!$H$3)),'d_시나리오'!$J$3-SQRT((1-I1415)*('d_시나리오'!$J$3-'d_시나리오'!$H$3)*('d_시나리오'!$J$3-'d_시나리오'!$I$3))))</f>
        <v/>
      </c>
      <c r="K1415">
        <f>RAND()</f>
        <v/>
      </c>
      <c r="L1415">
        <f>IF('d_시나리오'!$J$4='d_시나리오'!$H$4,'d_시나리오'!$I$4,IF(K1415&lt;('d_시나리오'!$I$4-'d_시나리오'!$H$4)/('d_시나리오'!$J$4-'d_시나리오'!$H$4),'d_시나리오'!$H$4+SQRT(K1415*('d_시나리오'!$J$4-'d_시나리오'!$H$4)*('d_시나리오'!$I$4-'d_시나리오'!$H$4)),'d_시나리오'!$J$4-SQRT((1-K1415)*('d_시나리오'!$J$4-'d_시나리오'!$H$4)*('d_시나리오'!$J$4-'d_시나리오'!$I$4))))</f>
        <v/>
      </c>
      <c r="M1415">
        <f>RAND()</f>
        <v/>
      </c>
      <c r="N1415">
        <f>IF('d_시나리오'!$J$5='d_시나리오'!$H$5,'d_시나리오'!$I$5,IF(M1415&lt;('d_시나리오'!$I$5-'d_시나리오'!$H$5)/('d_시나리오'!$J$5-'d_시나리오'!$H$5),'d_시나리오'!$H$5+SQRT(M1415*('d_시나리오'!$J$5-'d_시나리오'!$H$5)*('d_시나리오'!$I$5-'d_시나리오'!$H$5)),'d_시나리오'!$J$5-SQRT((1-M1415)*('d_시나리오'!$J$5-'d_시나리오'!$H$5)*('d_시나리오'!$J$5-'d_시나리오'!$I$5))))</f>
        <v/>
      </c>
      <c r="O1415">
        <f>RAND()</f>
        <v/>
      </c>
      <c r="P1415">
        <f>IF('d_시나리오'!$J$6='d_시나리오'!$H$6,'d_시나리오'!$I$6,IF(O1415&lt;('d_시나리오'!$I$6-'d_시나리오'!$H$6)/('d_시나리오'!$J$6-'d_시나리오'!$H$6),'d_시나리오'!$H$6+SQRT(O1415*('d_시나리오'!$J$6-'d_시나리오'!$H$6)*('d_시나리오'!$I$6-'d_시나리오'!$H$6)),'d_시나리오'!$J$6-SQRT((1-O1415)*('d_시나리오'!$J$6-'d_시나리오'!$H$6)*('d_시나리오'!$J$6-'d_시나리오'!$I$6))))</f>
        <v/>
      </c>
      <c r="Q1415">
        <f>INDEX('d_분포'!$B$2:$B$57,RANDBETWEEN(1,56))</f>
        <v/>
      </c>
      <c r="R1415">
        <f>BETAINV(RAND(),5,5)</f>
        <v/>
      </c>
      <c r="S1415">
        <f>'d_고정'!$B$1*'6_기대효과'!$H$7*('d_시나리오'!$I$7/'d_고정'!$B$2)*B1415</f>
        <v/>
      </c>
      <c r="T1415">
        <f>S1415*D1415</f>
        <v/>
      </c>
      <c r="U1415">
        <f>S1415*F1415*H1415</f>
        <v/>
      </c>
      <c r="V1415">
        <f>S1415*F1415*(H1415-1)</f>
        <v/>
      </c>
      <c r="W1415">
        <f>U1415*J1415</f>
        <v/>
      </c>
      <c r="X1415">
        <f>T1415+W1415</f>
        <v/>
      </c>
      <c r="Y1415">
        <f>(T1415*E1415+W1415*L1415)*(1-R1415-'d_고정'!$B$13)</f>
        <v/>
      </c>
      <c r="Z1415">
        <f>(U1415*N1415*Q1415+'d_고정'!$B$3*('6_기대효과'!$H$7/8)*Q1415*'d_고정'!$B$10*P1415*('6_기대효과'!$K$7/'d_고정'!$B$9))*(1-R1415)</f>
        <v/>
      </c>
      <c r="AA1415">
        <f>W1415*L1415*(1-R1415-'d_고정'!$B$13)+U1415*MAX(N1415-'d_고정'!$B$10*P1415*('6_기대효과'!$K$7/'d_고정'!$B$9),0)*Q1415*(1-R1415)</f>
        <v/>
      </c>
      <c r="AB1415">
        <f>Y1415+Z1415</f>
        <v/>
      </c>
      <c r="AC1415">
        <f>Y1415/('d_고정'!$B$5*'6_기대효과'!$H$7/8)/'d_고정'!$B$6</f>
        <v/>
      </c>
      <c r="AD1415">
        <f>Y1415/('d_고정'!$B$8*'6_기대효과'!$H$7/8)</f>
        <v/>
      </c>
    </row>
    <row r="1416">
      <c r="A1416">
        <f>RAND()</f>
        <v/>
      </c>
      <c r="B1416">
        <f>IF('d_시나리오'!$J$2='d_시나리오'!$H$2,'d_시나리오'!$I$2,IF(A1416&lt;('d_시나리오'!$I$2-'d_시나리오'!$H$2)/('d_시나리오'!$J$2-'d_시나리오'!$H$2),'d_시나리오'!$H$2+SQRT(A1416*('d_시나리오'!$J$2-'d_시나리오'!$H$2)*('d_시나리오'!$I$2-'d_시나리오'!$H$2)),'d_시나리오'!$J$2-SQRT((1-A1416)*('d_시나리오'!$J$2-'d_시나리오'!$H$2)*('d_시나리오'!$J$2-'d_시나리오'!$I$2))))</f>
        <v/>
      </c>
      <c r="C1416">
        <f>RAND()</f>
        <v/>
      </c>
      <c r="D1416">
        <f>BETAINV(RAND(),IF(C1416&lt;'d_고정'!$B$26,'d_고정'!$B$23,'d_고정'!$B$16)+1,'d_고정'!$B$17-IF(C1416&lt;'d_고정'!$B$26,'d_고정'!$B$23,'d_고정'!$B$16)+1)*('d_고정'!$B$14+('d_고정'!$B$15-'d_고정'!$B$14)*RAND())</f>
        <v/>
      </c>
      <c r="E1416">
        <f>INDEX('d_분포'!$A$2:$A$28,RANDBETWEEN(1,27))</f>
        <v/>
      </c>
      <c r="F1416">
        <f>INDEX('d_분포'!$C$2:$C$5,RANDBETWEEN(1,4))*(0.9+0.2*RAND())</f>
        <v/>
      </c>
      <c r="G1416">
        <f>RAND()</f>
        <v/>
      </c>
      <c r="H1416">
        <f>(F1416+(1-F1416)*('d_고정'!$B$22*BETAINV(RAND(),IF(G1416&lt;'d_고정'!$B$26,'d_고정'!$B$25,'d_고정'!$B$20)+1,'d_고정'!$B$21-IF(G1416&lt;'d_고정'!$B$26,'d_고정'!$B$25,'d_고정'!$B$20)+1)+(1-'d_고정'!$B$22)*BETAINV(RAND(),IF(G1416&lt;'d_고정'!$B$26,'d_고정'!$B$24,'d_고정'!$B$18)+1,'d_고정'!$B$19-IF(G1416&lt;'d_고정'!$B$26,'d_고정'!$B$24,'d_고정'!$B$18)+1))*('d_고정'!$B$14+('d_고정'!$B$15-'d_고정'!$B$14)*RAND()))/F1416</f>
        <v/>
      </c>
      <c r="I1416">
        <f>RAND()</f>
        <v/>
      </c>
      <c r="J1416">
        <f>IF('d_시나리오'!$J$3='d_시나리오'!$H$3,'d_시나리오'!$I$3,IF(I1416&lt;('d_시나리오'!$I$3-'d_시나리오'!$H$3)/('d_시나리오'!$J$3-'d_시나리오'!$H$3),'d_시나리오'!$H$3+SQRT(I1416*('d_시나리오'!$J$3-'d_시나리오'!$H$3)*('d_시나리오'!$I$3-'d_시나리오'!$H$3)),'d_시나리오'!$J$3-SQRT((1-I1416)*('d_시나리오'!$J$3-'d_시나리오'!$H$3)*('d_시나리오'!$J$3-'d_시나리오'!$I$3))))</f>
        <v/>
      </c>
      <c r="K1416">
        <f>RAND()</f>
        <v/>
      </c>
      <c r="L1416">
        <f>IF('d_시나리오'!$J$4='d_시나리오'!$H$4,'d_시나리오'!$I$4,IF(K1416&lt;('d_시나리오'!$I$4-'d_시나리오'!$H$4)/('d_시나리오'!$J$4-'d_시나리오'!$H$4),'d_시나리오'!$H$4+SQRT(K1416*('d_시나리오'!$J$4-'d_시나리오'!$H$4)*('d_시나리오'!$I$4-'d_시나리오'!$H$4)),'d_시나리오'!$J$4-SQRT((1-K1416)*('d_시나리오'!$J$4-'d_시나리오'!$H$4)*('d_시나리오'!$J$4-'d_시나리오'!$I$4))))</f>
        <v/>
      </c>
      <c r="M1416">
        <f>RAND()</f>
        <v/>
      </c>
      <c r="N1416">
        <f>IF('d_시나리오'!$J$5='d_시나리오'!$H$5,'d_시나리오'!$I$5,IF(M1416&lt;('d_시나리오'!$I$5-'d_시나리오'!$H$5)/('d_시나리오'!$J$5-'d_시나리오'!$H$5),'d_시나리오'!$H$5+SQRT(M1416*('d_시나리오'!$J$5-'d_시나리오'!$H$5)*('d_시나리오'!$I$5-'d_시나리오'!$H$5)),'d_시나리오'!$J$5-SQRT((1-M1416)*('d_시나리오'!$J$5-'d_시나리오'!$H$5)*('d_시나리오'!$J$5-'d_시나리오'!$I$5))))</f>
        <v/>
      </c>
      <c r="O1416">
        <f>RAND()</f>
        <v/>
      </c>
      <c r="P1416">
        <f>IF('d_시나리오'!$J$6='d_시나리오'!$H$6,'d_시나리오'!$I$6,IF(O1416&lt;('d_시나리오'!$I$6-'d_시나리오'!$H$6)/('d_시나리오'!$J$6-'d_시나리오'!$H$6),'d_시나리오'!$H$6+SQRT(O1416*('d_시나리오'!$J$6-'d_시나리오'!$H$6)*('d_시나리오'!$I$6-'d_시나리오'!$H$6)),'d_시나리오'!$J$6-SQRT((1-O1416)*('d_시나리오'!$J$6-'d_시나리오'!$H$6)*('d_시나리오'!$J$6-'d_시나리오'!$I$6))))</f>
        <v/>
      </c>
      <c r="Q1416">
        <f>INDEX('d_분포'!$B$2:$B$57,RANDBETWEEN(1,56))</f>
        <v/>
      </c>
      <c r="R1416">
        <f>BETAINV(RAND(),5,5)</f>
        <v/>
      </c>
      <c r="S1416">
        <f>'d_고정'!$B$1*'6_기대효과'!$H$7*('d_시나리오'!$I$7/'d_고정'!$B$2)*B1416</f>
        <v/>
      </c>
      <c r="T1416">
        <f>S1416*D1416</f>
        <v/>
      </c>
      <c r="U1416">
        <f>S1416*F1416*H1416</f>
        <v/>
      </c>
      <c r="V1416">
        <f>S1416*F1416*(H1416-1)</f>
        <v/>
      </c>
      <c r="W1416">
        <f>U1416*J1416</f>
        <v/>
      </c>
      <c r="X1416">
        <f>T1416+W1416</f>
        <v/>
      </c>
      <c r="Y1416">
        <f>(T1416*E1416+W1416*L1416)*(1-R1416-'d_고정'!$B$13)</f>
        <v/>
      </c>
      <c r="Z1416">
        <f>(U1416*N1416*Q1416+'d_고정'!$B$3*('6_기대효과'!$H$7/8)*Q1416*'d_고정'!$B$10*P1416*('6_기대효과'!$K$7/'d_고정'!$B$9))*(1-R1416)</f>
        <v/>
      </c>
      <c r="AA1416">
        <f>W1416*L1416*(1-R1416-'d_고정'!$B$13)+U1416*MAX(N1416-'d_고정'!$B$10*P1416*('6_기대효과'!$K$7/'d_고정'!$B$9),0)*Q1416*(1-R1416)</f>
        <v/>
      </c>
      <c r="AB1416">
        <f>Y1416+Z1416</f>
        <v/>
      </c>
      <c r="AC1416">
        <f>Y1416/('d_고정'!$B$5*'6_기대효과'!$H$7/8)/'d_고정'!$B$6</f>
        <v/>
      </c>
      <c r="AD1416">
        <f>Y1416/('d_고정'!$B$8*'6_기대효과'!$H$7/8)</f>
        <v/>
      </c>
    </row>
    <row r="1417">
      <c r="A1417">
        <f>RAND()</f>
        <v/>
      </c>
      <c r="B1417">
        <f>IF('d_시나리오'!$J$2='d_시나리오'!$H$2,'d_시나리오'!$I$2,IF(A1417&lt;('d_시나리오'!$I$2-'d_시나리오'!$H$2)/('d_시나리오'!$J$2-'d_시나리오'!$H$2),'d_시나리오'!$H$2+SQRT(A1417*('d_시나리오'!$J$2-'d_시나리오'!$H$2)*('d_시나리오'!$I$2-'d_시나리오'!$H$2)),'d_시나리오'!$J$2-SQRT((1-A1417)*('d_시나리오'!$J$2-'d_시나리오'!$H$2)*('d_시나리오'!$J$2-'d_시나리오'!$I$2))))</f>
        <v/>
      </c>
      <c r="C1417">
        <f>RAND()</f>
        <v/>
      </c>
      <c r="D1417">
        <f>BETAINV(RAND(),IF(C1417&lt;'d_고정'!$B$26,'d_고정'!$B$23,'d_고정'!$B$16)+1,'d_고정'!$B$17-IF(C1417&lt;'d_고정'!$B$26,'d_고정'!$B$23,'d_고정'!$B$16)+1)*('d_고정'!$B$14+('d_고정'!$B$15-'d_고정'!$B$14)*RAND())</f>
        <v/>
      </c>
      <c r="E1417">
        <f>INDEX('d_분포'!$A$2:$A$28,RANDBETWEEN(1,27))</f>
        <v/>
      </c>
      <c r="F1417">
        <f>INDEX('d_분포'!$C$2:$C$5,RANDBETWEEN(1,4))*(0.9+0.2*RAND())</f>
        <v/>
      </c>
      <c r="G1417">
        <f>RAND()</f>
        <v/>
      </c>
      <c r="H1417">
        <f>(F1417+(1-F1417)*('d_고정'!$B$22*BETAINV(RAND(),IF(G1417&lt;'d_고정'!$B$26,'d_고정'!$B$25,'d_고정'!$B$20)+1,'d_고정'!$B$21-IF(G1417&lt;'d_고정'!$B$26,'d_고정'!$B$25,'d_고정'!$B$20)+1)+(1-'d_고정'!$B$22)*BETAINV(RAND(),IF(G1417&lt;'d_고정'!$B$26,'d_고정'!$B$24,'d_고정'!$B$18)+1,'d_고정'!$B$19-IF(G1417&lt;'d_고정'!$B$26,'d_고정'!$B$24,'d_고정'!$B$18)+1))*('d_고정'!$B$14+('d_고정'!$B$15-'d_고정'!$B$14)*RAND()))/F1417</f>
        <v/>
      </c>
      <c r="I1417">
        <f>RAND()</f>
        <v/>
      </c>
      <c r="J1417">
        <f>IF('d_시나리오'!$J$3='d_시나리오'!$H$3,'d_시나리오'!$I$3,IF(I1417&lt;('d_시나리오'!$I$3-'d_시나리오'!$H$3)/('d_시나리오'!$J$3-'d_시나리오'!$H$3),'d_시나리오'!$H$3+SQRT(I1417*('d_시나리오'!$J$3-'d_시나리오'!$H$3)*('d_시나리오'!$I$3-'d_시나리오'!$H$3)),'d_시나리오'!$J$3-SQRT((1-I1417)*('d_시나리오'!$J$3-'d_시나리오'!$H$3)*('d_시나리오'!$J$3-'d_시나리오'!$I$3))))</f>
        <v/>
      </c>
      <c r="K1417">
        <f>RAND()</f>
        <v/>
      </c>
      <c r="L1417">
        <f>IF('d_시나리오'!$J$4='d_시나리오'!$H$4,'d_시나리오'!$I$4,IF(K1417&lt;('d_시나리오'!$I$4-'d_시나리오'!$H$4)/('d_시나리오'!$J$4-'d_시나리오'!$H$4),'d_시나리오'!$H$4+SQRT(K1417*('d_시나리오'!$J$4-'d_시나리오'!$H$4)*('d_시나리오'!$I$4-'d_시나리오'!$H$4)),'d_시나리오'!$J$4-SQRT((1-K1417)*('d_시나리오'!$J$4-'d_시나리오'!$H$4)*('d_시나리오'!$J$4-'d_시나리오'!$I$4))))</f>
        <v/>
      </c>
      <c r="M1417">
        <f>RAND()</f>
        <v/>
      </c>
      <c r="N1417">
        <f>IF('d_시나리오'!$J$5='d_시나리오'!$H$5,'d_시나리오'!$I$5,IF(M1417&lt;('d_시나리오'!$I$5-'d_시나리오'!$H$5)/('d_시나리오'!$J$5-'d_시나리오'!$H$5),'d_시나리오'!$H$5+SQRT(M1417*('d_시나리오'!$J$5-'d_시나리오'!$H$5)*('d_시나리오'!$I$5-'d_시나리오'!$H$5)),'d_시나리오'!$J$5-SQRT((1-M1417)*('d_시나리오'!$J$5-'d_시나리오'!$H$5)*('d_시나리오'!$J$5-'d_시나리오'!$I$5))))</f>
        <v/>
      </c>
      <c r="O1417">
        <f>RAND()</f>
        <v/>
      </c>
      <c r="P1417">
        <f>IF('d_시나리오'!$J$6='d_시나리오'!$H$6,'d_시나리오'!$I$6,IF(O1417&lt;('d_시나리오'!$I$6-'d_시나리오'!$H$6)/('d_시나리오'!$J$6-'d_시나리오'!$H$6),'d_시나리오'!$H$6+SQRT(O1417*('d_시나리오'!$J$6-'d_시나리오'!$H$6)*('d_시나리오'!$I$6-'d_시나리오'!$H$6)),'d_시나리오'!$J$6-SQRT((1-O1417)*('d_시나리오'!$J$6-'d_시나리오'!$H$6)*('d_시나리오'!$J$6-'d_시나리오'!$I$6))))</f>
        <v/>
      </c>
      <c r="Q1417">
        <f>INDEX('d_분포'!$B$2:$B$57,RANDBETWEEN(1,56))</f>
        <v/>
      </c>
      <c r="R1417">
        <f>BETAINV(RAND(),5,5)</f>
        <v/>
      </c>
      <c r="S1417">
        <f>'d_고정'!$B$1*'6_기대효과'!$H$7*('d_시나리오'!$I$7/'d_고정'!$B$2)*B1417</f>
        <v/>
      </c>
      <c r="T1417">
        <f>S1417*D1417</f>
        <v/>
      </c>
      <c r="U1417">
        <f>S1417*F1417*H1417</f>
        <v/>
      </c>
      <c r="V1417">
        <f>S1417*F1417*(H1417-1)</f>
        <v/>
      </c>
      <c r="W1417">
        <f>U1417*J1417</f>
        <v/>
      </c>
      <c r="X1417">
        <f>T1417+W1417</f>
        <v/>
      </c>
      <c r="Y1417">
        <f>(T1417*E1417+W1417*L1417)*(1-R1417-'d_고정'!$B$13)</f>
        <v/>
      </c>
      <c r="Z1417">
        <f>(U1417*N1417*Q1417+'d_고정'!$B$3*('6_기대효과'!$H$7/8)*Q1417*'d_고정'!$B$10*P1417*('6_기대효과'!$K$7/'d_고정'!$B$9))*(1-R1417)</f>
        <v/>
      </c>
      <c r="AA1417">
        <f>W1417*L1417*(1-R1417-'d_고정'!$B$13)+U1417*MAX(N1417-'d_고정'!$B$10*P1417*('6_기대효과'!$K$7/'d_고정'!$B$9),0)*Q1417*(1-R1417)</f>
        <v/>
      </c>
      <c r="AB1417">
        <f>Y1417+Z1417</f>
        <v/>
      </c>
      <c r="AC1417">
        <f>Y1417/('d_고정'!$B$5*'6_기대효과'!$H$7/8)/'d_고정'!$B$6</f>
        <v/>
      </c>
      <c r="AD1417">
        <f>Y1417/('d_고정'!$B$8*'6_기대효과'!$H$7/8)</f>
        <v/>
      </c>
    </row>
    <row r="1418">
      <c r="A1418">
        <f>RAND()</f>
        <v/>
      </c>
      <c r="B1418">
        <f>IF('d_시나리오'!$J$2='d_시나리오'!$H$2,'d_시나리오'!$I$2,IF(A1418&lt;('d_시나리오'!$I$2-'d_시나리오'!$H$2)/('d_시나리오'!$J$2-'d_시나리오'!$H$2),'d_시나리오'!$H$2+SQRT(A1418*('d_시나리오'!$J$2-'d_시나리오'!$H$2)*('d_시나리오'!$I$2-'d_시나리오'!$H$2)),'d_시나리오'!$J$2-SQRT((1-A1418)*('d_시나리오'!$J$2-'d_시나리오'!$H$2)*('d_시나리오'!$J$2-'d_시나리오'!$I$2))))</f>
        <v/>
      </c>
      <c r="C1418">
        <f>RAND()</f>
        <v/>
      </c>
      <c r="D1418">
        <f>BETAINV(RAND(),IF(C1418&lt;'d_고정'!$B$26,'d_고정'!$B$23,'d_고정'!$B$16)+1,'d_고정'!$B$17-IF(C1418&lt;'d_고정'!$B$26,'d_고정'!$B$23,'d_고정'!$B$16)+1)*('d_고정'!$B$14+('d_고정'!$B$15-'d_고정'!$B$14)*RAND())</f>
        <v/>
      </c>
      <c r="E1418">
        <f>INDEX('d_분포'!$A$2:$A$28,RANDBETWEEN(1,27))</f>
        <v/>
      </c>
      <c r="F1418">
        <f>INDEX('d_분포'!$C$2:$C$5,RANDBETWEEN(1,4))*(0.9+0.2*RAND())</f>
        <v/>
      </c>
      <c r="G1418">
        <f>RAND()</f>
        <v/>
      </c>
      <c r="H1418">
        <f>(F1418+(1-F1418)*('d_고정'!$B$22*BETAINV(RAND(),IF(G1418&lt;'d_고정'!$B$26,'d_고정'!$B$25,'d_고정'!$B$20)+1,'d_고정'!$B$21-IF(G1418&lt;'d_고정'!$B$26,'d_고정'!$B$25,'d_고정'!$B$20)+1)+(1-'d_고정'!$B$22)*BETAINV(RAND(),IF(G1418&lt;'d_고정'!$B$26,'d_고정'!$B$24,'d_고정'!$B$18)+1,'d_고정'!$B$19-IF(G1418&lt;'d_고정'!$B$26,'d_고정'!$B$24,'d_고정'!$B$18)+1))*('d_고정'!$B$14+('d_고정'!$B$15-'d_고정'!$B$14)*RAND()))/F1418</f>
        <v/>
      </c>
      <c r="I1418">
        <f>RAND()</f>
        <v/>
      </c>
      <c r="J1418">
        <f>IF('d_시나리오'!$J$3='d_시나리오'!$H$3,'d_시나리오'!$I$3,IF(I1418&lt;('d_시나리오'!$I$3-'d_시나리오'!$H$3)/('d_시나리오'!$J$3-'d_시나리오'!$H$3),'d_시나리오'!$H$3+SQRT(I1418*('d_시나리오'!$J$3-'d_시나리오'!$H$3)*('d_시나리오'!$I$3-'d_시나리오'!$H$3)),'d_시나리오'!$J$3-SQRT((1-I1418)*('d_시나리오'!$J$3-'d_시나리오'!$H$3)*('d_시나리오'!$J$3-'d_시나리오'!$I$3))))</f>
        <v/>
      </c>
      <c r="K1418">
        <f>RAND()</f>
        <v/>
      </c>
      <c r="L1418">
        <f>IF('d_시나리오'!$J$4='d_시나리오'!$H$4,'d_시나리오'!$I$4,IF(K1418&lt;('d_시나리오'!$I$4-'d_시나리오'!$H$4)/('d_시나리오'!$J$4-'d_시나리오'!$H$4),'d_시나리오'!$H$4+SQRT(K1418*('d_시나리오'!$J$4-'d_시나리오'!$H$4)*('d_시나리오'!$I$4-'d_시나리오'!$H$4)),'d_시나리오'!$J$4-SQRT((1-K1418)*('d_시나리오'!$J$4-'d_시나리오'!$H$4)*('d_시나리오'!$J$4-'d_시나리오'!$I$4))))</f>
        <v/>
      </c>
      <c r="M1418">
        <f>RAND()</f>
        <v/>
      </c>
      <c r="N1418">
        <f>IF('d_시나리오'!$J$5='d_시나리오'!$H$5,'d_시나리오'!$I$5,IF(M1418&lt;('d_시나리오'!$I$5-'d_시나리오'!$H$5)/('d_시나리오'!$J$5-'d_시나리오'!$H$5),'d_시나리오'!$H$5+SQRT(M1418*('d_시나리오'!$J$5-'d_시나리오'!$H$5)*('d_시나리오'!$I$5-'d_시나리오'!$H$5)),'d_시나리오'!$J$5-SQRT((1-M1418)*('d_시나리오'!$J$5-'d_시나리오'!$H$5)*('d_시나리오'!$J$5-'d_시나리오'!$I$5))))</f>
        <v/>
      </c>
      <c r="O1418">
        <f>RAND()</f>
        <v/>
      </c>
      <c r="P1418">
        <f>IF('d_시나리오'!$J$6='d_시나리오'!$H$6,'d_시나리오'!$I$6,IF(O1418&lt;('d_시나리오'!$I$6-'d_시나리오'!$H$6)/('d_시나리오'!$J$6-'d_시나리오'!$H$6),'d_시나리오'!$H$6+SQRT(O1418*('d_시나리오'!$J$6-'d_시나리오'!$H$6)*('d_시나리오'!$I$6-'d_시나리오'!$H$6)),'d_시나리오'!$J$6-SQRT((1-O1418)*('d_시나리오'!$J$6-'d_시나리오'!$H$6)*('d_시나리오'!$J$6-'d_시나리오'!$I$6))))</f>
        <v/>
      </c>
      <c r="Q1418">
        <f>INDEX('d_분포'!$B$2:$B$57,RANDBETWEEN(1,56))</f>
        <v/>
      </c>
      <c r="R1418">
        <f>BETAINV(RAND(),5,5)</f>
        <v/>
      </c>
      <c r="S1418">
        <f>'d_고정'!$B$1*'6_기대효과'!$H$7*('d_시나리오'!$I$7/'d_고정'!$B$2)*B1418</f>
        <v/>
      </c>
      <c r="T1418">
        <f>S1418*D1418</f>
        <v/>
      </c>
      <c r="U1418">
        <f>S1418*F1418*H1418</f>
        <v/>
      </c>
      <c r="V1418">
        <f>S1418*F1418*(H1418-1)</f>
        <v/>
      </c>
      <c r="W1418">
        <f>U1418*J1418</f>
        <v/>
      </c>
      <c r="X1418">
        <f>T1418+W1418</f>
        <v/>
      </c>
      <c r="Y1418">
        <f>(T1418*E1418+W1418*L1418)*(1-R1418-'d_고정'!$B$13)</f>
        <v/>
      </c>
      <c r="Z1418">
        <f>(U1418*N1418*Q1418+'d_고정'!$B$3*('6_기대효과'!$H$7/8)*Q1418*'d_고정'!$B$10*P1418*('6_기대효과'!$K$7/'d_고정'!$B$9))*(1-R1418)</f>
        <v/>
      </c>
      <c r="AA1418">
        <f>W1418*L1418*(1-R1418-'d_고정'!$B$13)+U1418*MAX(N1418-'d_고정'!$B$10*P1418*('6_기대효과'!$K$7/'d_고정'!$B$9),0)*Q1418*(1-R1418)</f>
        <v/>
      </c>
      <c r="AB1418">
        <f>Y1418+Z1418</f>
        <v/>
      </c>
      <c r="AC1418">
        <f>Y1418/('d_고정'!$B$5*'6_기대효과'!$H$7/8)/'d_고정'!$B$6</f>
        <v/>
      </c>
      <c r="AD1418">
        <f>Y1418/('d_고정'!$B$8*'6_기대효과'!$H$7/8)</f>
        <v/>
      </c>
    </row>
    <row r="1419">
      <c r="A1419">
        <f>RAND()</f>
        <v/>
      </c>
      <c r="B1419">
        <f>IF('d_시나리오'!$J$2='d_시나리오'!$H$2,'d_시나리오'!$I$2,IF(A1419&lt;('d_시나리오'!$I$2-'d_시나리오'!$H$2)/('d_시나리오'!$J$2-'d_시나리오'!$H$2),'d_시나리오'!$H$2+SQRT(A1419*('d_시나리오'!$J$2-'d_시나리오'!$H$2)*('d_시나리오'!$I$2-'d_시나리오'!$H$2)),'d_시나리오'!$J$2-SQRT((1-A1419)*('d_시나리오'!$J$2-'d_시나리오'!$H$2)*('d_시나리오'!$J$2-'d_시나리오'!$I$2))))</f>
        <v/>
      </c>
      <c r="C1419">
        <f>RAND()</f>
        <v/>
      </c>
      <c r="D1419">
        <f>BETAINV(RAND(),IF(C1419&lt;'d_고정'!$B$26,'d_고정'!$B$23,'d_고정'!$B$16)+1,'d_고정'!$B$17-IF(C1419&lt;'d_고정'!$B$26,'d_고정'!$B$23,'d_고정'!$B$16)+1)*('d_고정'!$B$14+('d_고정'!$B$15-'d_고정'!$B$14)*RAND())</f>
        <v/>
      </c>
      <c r="E1419">
        <f>INDEX('d_분포'!$A$2:$A$28,RANDBETWEEN(1,27))</f>
        <v/>
      </c>
      <c r="F1419">
        <f>INDEX('d_분포'!$C$2:$C$5,RANDBETWEEN(1,4))*(0.9+0.2*RAND())</f>
        <v/>
      </c>
      <c r="G1419">
        <f>RAND()</f>
        <v/>
      </c>
      <c r="H1419">
        <f>(F1419+(1-F1419)*('d_고정'!$B$22*BETAINV(RAND(),IF(G1419&lt;'d_고정'!$B$26,'d_고정'!$B$25,'d_고정'!$B$20)+1,'d_고정'!$B$21-IF(G1419&lt;'d_고정'!$B$26,'d_고정'!$B$25,'d_고정'!$B$20)+1)+(1-'d_고정'!$B$22)*BETAINV(RAND(),IF(G1419&lt;'d_고정'!$B$26,'d_고정'!$B$24,'d_고정'!$B$18)+1,'d_고정'!$B$19-IF(G1419&lt;'d_고정'!$B$26,'d_고정'!$B$24,'d_고정'!$B$18)+1))*('d_고정'!$B$14+('d_고정'!$B$15-'d_고정'!$B$14)*RAND()))/F1419</f>
        <v/>
      </c>
      <c r="I1419">
        <f>RAND()</f>
        <v/>
      </c>
      <c r="J1419">
        <f>IF('d_시나리오'!$J$3='d_시나리오'!$H$3,'d_시나리오'!$I$3,IF(I1419&lt;('d_시나리오'!$I$3-'d_시나리오'!$H$3)/('d_시나리오'!$J$3-'d_시나리오'!$H$3),'d_시나리오'!$H$3+SQRT(I1419*('d_시나리오'!$J$3-'d_시나리오'!$H$3)*('d_시나리오'!$I$3-'d_시나리오'!$H$3)),'d_시나리오'!$J$3-SQRT((1-I1419)*('d_시나리오'!$J$3-'d_시나리오'!$H$3)*('d_시나리오'!$J$3-'d_시나리오'!$I$3))))</f>
        <v/>
      </c>
      <c r="K1419">
        <f>RAND()</f>
        <v/>
      </c>
      <c r="L1419">
        <f>IF('d_시나리오'!$J$4='d_시나리오'!$H$4,'d_시나리오'!$I$4,IF(K1419&lt;('d_시나리오'!$I$4-'d_시나리오'!$H$4)/('d_시나리오'!$J$4-'d_시나리오'!$H$4),'d_시나리오'!$H$4+SQRT(K1419*('d_시나리오'!$J$4-'d_시나리오'!$H$4)*('d_시나리오'!$I$4-'d_시나리오'!$H$4)),'d_시나리오'!$J$4-SQRT((1-K1419)*('d_시나리오'!$J$4-'d_시나리오'!$H$4)*('d_시나리오'!$J$4-'d_시나리오'!$I$4))))</f>
        <v/>
      </c>
      <c r="M1419">
        <f>RAND()</f>
        <v/>
      </c>
      <c r="N1419">
        <f>IF('d_시나리오'!$J$5='d_시나리오'!$H$5,'d_시나리오'!$I$5,IF(M1419&lt;('d_시나리오'!$I$5-'d_시나리오'!$H$5)/('d_시나리오'!$J$5-'d_시나리오'!$H$5),'d_시나리오'!$H$5+SQRT(M1419*('d_시나리오'!$J$5-'d_시나리오'!$H$5)*('d_시나리오'!$I$5-'d_시나리오'!$H$5)),'d_시나리오'!$J$5-SQRT((1-M1419)*('d_시나리오'!$J$5-'d_시나리오'!$H$5)*('d_시나리오'!$J$5-'d_시나리오'!$I$5))))</f>
        <v/>
      </c>
      <c r="O1419">
        <f>RAND()</f>
        <v/>
      </c>
      <c r="P1419">
        <f>IF('d_시나리오'!$J$6='d_시나리오'!$H$6,'d_시나리오'!$I$6,IF(O1419&lt;('d_시나리오'!$I$6-'d_시나리오'!$H$6)/('d_시나리오'!$J$6-'d_시나리오'!$H$6),'d_시나리오'!$H$6+SQRT(O1419*('d_시나리오'!$J$6-'d_시나리오'!$H$6)*('d_시나리오'!$I$6-'d_시나리오'!$H$6)),'d_시나리오'!$J$6-SQRT((1-O1419)*('d_시나리오'!$J$6-'d_시나리오'!$H$6)*('d_시나리오'!$J$6-'d_시나리오'!$I$6))))</f>
        <v/>
      </c>
      <c r="Q1419">
        <f>INDEX('d_분포'!$B$2:$B$57,RANDBETWEEN(1,56))</f>
        <v/>
      </c>
      <c r="R1419">
        <f>BETAINV(RAND(),5,5)</f>
        <v/>
      </c>
      <c r="S1419">
        <f>'d_고정'!$B$1*'6_기대효과'!$H$7*('d_시나리오'!$I$7/'d_고정'!$B$2)*B1419</f>
        <v/>
      </c>
      <c r="T1419">
        <f>S1419*D1419</f>
        <v/>
      </c>
      <c r="U1419">
        <f>S1419*F1419*H1419</f>
        <v/>
      </c>
      <c r="V1419">
        <f>S1419*F1419*(H1419-1)</f>
        <v/>
      </c>
      <c r="W1419">
        <f>U1419*J1419</f>
        <v/>
      </c>
      <c r="X1419">
        <f>T1419+W1419</f>
        <v/>
      </c>
      <c r="Y1419">
        <f>(T1419*E1419+W1419*L1419)*(1-R1419-'d_고정'!$B$13)</f>
        <v/>
      </c>
      <c r="Z1419">
        <f>(U1419*N1419*Q1419+'d_고정'!$B$3*('6_기대효과'!$H$7/8)*Q1419*'d_고정'!$B$10*P1419*('6_기대효과'!$K$7/'d_고정'!$B$9))*(1-R1419)</f>
        <v/>
      </c>
      <c r="AA1419">
        <f>W1419*L1419*(1-R1419-'d_고정'!$B$13)+U1419*MAX(N1419-'d_고정'!$B$10*P1419*('6_기대효과'!$K$7/'d_고정'!$B$9),0)*Q1419*(1-R1419)</f>
        <v/>
      </c>
      <c r="AB1419">
        <f>Y1419+Z1419</f>
        <v/>
      </c>
      <c r="AC1419">
        <f>Y1419/('d_고정'!$B$5*'6_기대효과'!$H$7/8)/'d_고정'!$B$6</f>
        <v/>
      </c>
      <c r="AD1419">
        <f>Y1419/('d_고정'!$B$8*'6_기대효과'!$H$7/8)</f>
        <v/>
      </c>
    </row>
    <row r="1420">
      <c r="A1420">
        <f>RAND()</f>
        <v/>
      </c>
      <c r="B1420">
        <f>IF('d_시나리오'!$J$2='d_시나리오'!$H$2,'d_시나리오'!$I$2,IF(A1420&lt;('d_시나리오'!$I$2-'d_시나리오'!$H$2)/('d_시나리오'!$J$2-'d_시나리오'!$H$2),'d_시나리오'!$H$2+SQRT(A1420*('d_시나리오'!$J$2-'d_시나리오'!$H$2)*('d_시나리오'!$I$2-'d_시나리오'!$H$2)),'d_시나리오'!$J$2-SQRT((1-A1420)*('d_시나리오'!$J$2-'d_시나리오'!$H$2)*('d_시나리오'!$J$2-'d_시나리오'!$I$2))))</f>
        <v/>
      </c>
      <c r="C1420">
        <f>RAND()</f>
        <v/>
      </c>
      <c r="D1420">
        <f>BETAINV(RAND(),IF(C1420&lt;'d_고정'!$B$26,'d_고정'!$B$23,'d_고정'!$B$16)+1,'d_고정'!$B$17-IF(C1420&lt;'d_고정'!$B$26,'d_고정'!$B$23,'d_고정'!$B$16)+1)*('d_고정'!$B$14+('d_고정'!$B$15-'d_고정'!$B$14)*RAND())</f>
        <v/>
      </c>
      <c r="E1420">
        <f>INDEX('d_분포'!$A$2:$A$28,RANDBETWEEN(1,27))</f>
        <v/>
      </c>
      <c r="F1420">
        <f>INDEX('d_분포'!$C$2:$C$5,RANDBETWEEN(1,4))*(0.9+0.2*RAND())</f>
        <v/>
      </c>
      <c r="G1420">
        <f>RAND()</f>
        <v/>
      </c>
      <c r="H1420">
        <f>(F1420+(1-F1420)*('d_고정'!$B$22*BETAINV(RAND(),IF(G1420&lt;'d_고정'!$B$26,'d_고정'!$B$25,'d_고정'!$B$20)+1,'d_고정'!$B$21-IF(G1420&lt;'d_고정'!$B$26,'d_고정'!$B$25,'d_고정'!$B$20)+1)+(1-'d_고정'!$B$22)*BETAINV(RAND(),IF(G1420&lt;'d_고정'!$B$26,'d_고정'!$B$24,'d_고정'!$B$18)+1,'d_고정'!$B$19-IF(G1420&lt;'d_고정'!$B$26,'d_고정'!$B$24,'d_고정'!$B$18)+1))*('d_고정'!$B$14+('d_고정'!$B$15-'d_고정'!$B$14)*RAND()))/F1420</f>
        <v/>
      </c>
      <c r="I1420">
        <f>RAND()</f>
        <v/>
      </c>
      <c r="J1420">
        <f>IF('d_시나리오'!$J$3='d_시나리오'!$H$3,'d_시나리오'!$I$3,IF(I1420&lt;('d_시나리오'!$I$3-'d_시나리오'!$H$3)/('d_시나리오'!$J$3-'d_시나리오'!$H$3),'d_시나리오'!$H$3+SQRT(I1420*('d_시나리오'!$J$3-'d_시나리오'!$H$3)*('d_시나리오'!$I$3-'d_시나리오'!$H$3)),'d_시나리오'!$J$3-SQRT((1-I1420)*('d_시나리오'!$J$3-'d_시나리오'!$H$3)*('d_시나리오'!$J$3-'d_시나리오'!$I$3))))</f>
        <v/>
      </c>
      <c r="K1420">
        <f>RAND()</f>
        <v/>
      </c>
      <c r="L1420">
        <f>IF('d_시나리오'!$J$4='d_시나리오'!$H$4,'d_시나리오'!$I$4,IF(K1420&lt;('d_시나리오'!$I$4-'d_시나리오'!$H$4)/('d_시나리오'!$J$4-'d_시나리오'!$H$4),'d_시나리오'!$H$4+SQRT(K1420*('d_시나리오'!$J$4-'d_시나리오'!$H$4)*('d_시나리오'!$I$4-'d_시나리오'!$H$4)),'d_시나리오'!$J$4-SQRT((1-K1420)*('d_시나리오'!$J$4-'d_시나리오'!$H$4)*('d_시나리오'!$J$4-'d_시나리오'!$I$4))))</f>
        <v/>
      </c>
      <c r="M1420">
        <f>RAND()</f>
        <v/>
      </c>
      <c r="N1420">
        <f>IF('d_시나리오'!$J$5='d_시나리오'!$H$5,'d_시나리오'!$I$5,IF(M1420&lt;('d_시나리오'!$I$5-'d_시나리오'!$H$5)/('d_시나리오'!$J$5-'d_시나리오'!$H$5),'d_시나리오'!$H$5+SQRT(M1420*('d_시나리오'!$J$5-'d_시나리오'!$H$5)*('d_시나리오'!$I$5-'d_시나리오'!$H$5)),'d_시나리오'!$J$5-SQRT((1-M1420)*('d_시나리오'!$J$5-'d_시나리오'!$H$5)*('d_시나리오'!$J$5-'d_시나리오'!$I$5))))</f>
        <v/>
      </c>
      <c r="O1420">
        <f>RAND()</f>
        <v/>
      </c>
      <c r="P1420">
        <f>IF('d_시나리오'!$J$6='d_시나리오'!$H$6,'d_시나리오'!$I$6,IF(O1420&lt;('d_시나리오'!$I$6-'d_시나리오'!$H$6)/('d_시나리오'!$J$6-'d_시나리오'!$H$6),'d_시나리오'!$H$6+SQRT(O1420*('d_시나리오'!$J$6-'d_시나리오'!$H$6)*('d_시나리오'!$I$6-'d_시나리오'!$H$6)),'d_시나리오'!$J$6-SQRT((1-O1420)*('d_시나리오'!$J$6-'d_시나리오'!$H$6)*('d_시나리오'!$J$6-'d_시나리오'!$I$6))))</f>
        <v/>
      </c>
      <c r="Q1420">
        <f>INDEX('d_분포'!$B$2:$B$57,RANDBETWEEN(1,56))</f>
        <v/>
      </c>
      <c r="R1420">
        <f>BETAINV(RAND(),5,5)</f>
        <v/>
      </c>
      <c r="S1420">
        <f>'d_고정'!$B$1*'6_기대효과'!$H$7*('d_시나리오'!$I$7/'d_고정'!$B$2)*B1420</f>
        <v/>
      </c>
      <c r="T1420">
        <f>S1420*D1420</f>
        <v/>
      </c>
      <c r="U1420">
        <f>S1420*F1420*H1420</f>
        <v/>
      </c>
      <c r="V1420">
        <f>S1420*F1420*(H1420-1)</f>
        <v/>
      </c>
      <c r="W1420">
        <f>U1420*J1420</f>
        <v/>
      </c>
      <c r="X1420">
        <f>T1420+W1420</f>
        <v/>
      </c>
      <c r="Y1420">
        <f>(T1420*E1420+W1420*L1420)*(1-R1420-'d_고정'!$B$13)</f>
        <v/>
      </c>
      <c r="Z1420">
        <f>(U1420*N1420*Q1420+'d_고정'!$B$3*('6_기대효과'!$H$7/8)*Q1420*'d_고정'!$B$10*P1420*('6_기대효과'!$K$7/'d_고정'!$B$9))*(1-R1420)</f>
        <v/>
      </c>
      <c r="AA1420">
        <f>W1420*L1420*(1-R1420-'d_고정'!$B$13)+U1420*MAX(N1420-'d_고정'!$B$10*P1420*('6_기대효과'!$K$7/'d_고정'!$B$9),0)*Q1420*(1-R1420)</f>
        <v/>
      </c>
      <c r="AB1420">
        <f>Y1420+Z1420</f>
        <v/>
      </c>
      <c r="AC1420">
        <f>Y1420/('d_고정'!$B$5*'6_기대효과'!$H$7/8)/'d_고정'!$B$6</f>
        <v/>
      </c>
      <c r="AD1420">
        <f>Y1420/('d_고정'!$B$8*'6_기대효과'!$H$7/8)</f>
        <v/>
      </c>
    </row>
    <row r="1421">
      <c r="A1421">
        <f>RAND()</f>
        <v/>
      </c>
      <c r="B1421">
        <f>IF('d_시나리오'!$J$2='d_시나리오'!$H$2,'d_시나리오'!$I$2,IF(A1421&lt;('d_시나리오'!$I$2-'d_시나리오'!$H$2)/('d_시나리오'!$J$2-'d_시나리오'!$H$2),'d_시나리오'!$H$2+SQRT(A1421*('d_시나리오'!$J$2-'d_시나리오'!$H$2)*('d_시나리오'!$I$2-'d_시나리오'!$H$2)),'d_시나리오'!$J$2-SQRT((1-A1421)*('d_시나리오'!$J$2-'d_시나리오'!$H$2)*('d_시나리오'!$J$2-'d_시나리오'!$I$2))))</f>
        <v/>
      </c>
      <c r="C1421">
        <f>RAND()</f>
        <v/>
      </c>
      <c r="D1421">
        <f>BETAINV(RAND(),IF(C1421&lt;'d_고정'!$B$26,'d_고정'!$B$23,'d_고정'!$B$16)+1,'d_고정'!$B$17-IF(C1421&lt;'d_고정'!$B$26,'d_고정'!$B$23,'d_고정'!$B$16)+1)*('d_고정'!$B$14+('d_고정'!$B$15-'d_고정'!$B$14)*RAND())</f>
        <v/>
      </c>
      <c r="E1421">
        <f>INDEX('d_분포'!$A$2:$A$28,RANDBETWEEN(1,27))</f>
        <v/>
      </c>
      <c r="F1421">
        <f>INDEX('d_분포'!$C$2:$C$5,RANDBETWEEN(1,4))*(0.9+0.2*RAND())</f>
        <v/>
      </c>
      <c r="G1421">
        <f>RAND()</f>
        <v/>
      </c>
      <c r="H1421">
        <f>(F1421+(1-F1421)*('d_고정'!$B$22*BETAINV(RAND(),IF(G1421&lt;'d_고정'!$B$26,'d_고정'!$B$25,'d_고정'!$B$20)+1,'d_고정'!$B$21-IF(G1421&lt;'d_고정'!$B$26,'d_고정'!$B$25,'d_고정'!$B$20)+1)+(1-'d_고정'!$B$22)*BETAINV(RAND(),IF(G1421&lt;'d_고정'!$B$26,'d_고정'!$B$24,'d_고정'!$B$18)+1,'d_고정'!$B$19-IF(G1421&lt;'d_고정'!$B$26,'d_고정'!$B$24,'d_고정'!$B$18)+1))*('d_고정'!$B$14+('d_고정'!$B$15-'d_고정'!$B$14)*RAND()))/F1421</f>
        <v/>
      </c>
      <c r="I1421">
        <f>RAND()</f>
        <v/>
      </c>
      <c r="J1421">
        <f>IF('d_시나리오'!$J$3='d_시나리오'!$H$3,'d_시나리오'!$I$3,IF(I1421&lt;('d_시나리오'!$I$3-'d_시나리오'!$H$3)/('d_시나리오'!$J$3-'d_시나리오'!$H$3),'d_시나리오'!$H$3+SQRT(I1421*('d_시나리오'!$J$3-'d_시나리오'!$H$3)*('d_시나리오'!$I$3-'d_시나리오'!$H$3)),'d_시나리오'!$J$3-SQRT((1-I1421)*('d_시나리오'!$J$3-'d_시나리오'!$H$3)*('d_시나리오'!$J$3-'d_시나리오'!$I$3))))</f>
        <v/>
      </c>
      <c r="K1421">
        <f>RAND()</f>
        <v/>
      </c>
      <c r="L1421">
        <f>IF('d_시나리오'!$J$4='d_시나리오'!$H$4,'d_시나리오'!$I$4,IF(K1421&lt;('d_시나리오'!$I$4-'d_시나리오'!$H$4)/('d_시나리오'!$J$4-'d_시나리오'!$H$4),'d_시나리오'!$H$4+SQRT(K1421*('d_시나리오'!$J$4-'d_시나리오'!$H$4)*('d_시나리오'!$I$4-'d_시나리오'!$H$4)),'d_시나리오'!$J$4-SQRT((1-K1421)*('d_시나리오'!$J$4-'d_시나리오'!$H$4)*('d_시나리오'!$J$4-'d_시나리오'!$I$4))))</f>
        <v/>
      </c>
      <c r="M1421">
        <f>RAND()</f>
        <v/>
      </c>
      <c r="N1421">
        <f>IF('d_시나리오'!$J$5='d_시나리오'!$H$5,'d_시나리오'!$I$5,IF(M1421&lt;('d_시나리오'!$I$5-'d_시나리오'!$H$5)/('d_시나리오'!$J$5-'d_시나리오'!$H$5),'d_시나리오'!$H$5+SQRT(M1421*('d_시나리오'!$J$5-'d_시나리오'!$H$5)*('d_시나리오'!$I$5-'d_시나리오'!$H$5)),'d_시나리오'!$J$5-SQRT((1-M1421)*('d_시나리오'!$J$5-'d_시나리오'!$H$5)*('d_시나리오'!$J$5-'d_시나리오'!$I$5))))</f>
        <v/>
      </c>
      <c r="O1421">
        <f>RAND()</f>
        <v/>
      </c>
      <c r="P1421">
        <f>IF('d_시나리오'!$J$6='d_시나리오'!$H$6,'d_시나리오'!$I$6,IF(O1421&lt;('d_시나리오'!$I$6-'d_시나리오'!$H$6)/('d_시나리오'!$J$6-'d_시나리오'!$H$6),'d_시나리오'!$H$6+SQRT(O1421*('d_시나리오'!$J$6-'d_시나리오'!$H$6)*('d_시나리오'!$I$6-'d_시나리오'!$H$6)),'d_시나리오'!$J$6-SQRT((1-O1421)*('d_시나리오'!$J$6-'d_시나리오'!$H$6)*('d_시나리오'!$J$6-'d_시나리오'!$I$6))))</f>
        <v/>
      </c>
      <c r="Q1421">
        <f>INDEX('d_분포'!$B$2:$B$57,RANDBETWEEN(1,56))</f>
        <v/>
      </c>
      <c r="R1421">
        <f>BETAINV(RAND(),5,5)</f>
        <v/>
      </c>
      <c r="S1421">
        <f>'d_고정'!$B$1*'6_기대효과'!$H$7*('d_시나리오'!$I$7/'d_고정'!$B$2)*B1421</f>
        <v/>
      </c>
      <c r="T1421">
        <f>S1421*D1421</f>
        <v/>
      </c>
      <c r="U1421">
        <f>S1421*F1421*H1421</f>
        <v/>
      </c>
      <c r="V1421">
        <f>S1421*F1421*(H1421-1)</f>
        <v/>
      </c>
      <c r="W1421">
        <f>U1421*J1421</f>
        <v/>
      </c>
      <c r="X1421">
        <f>T1421+W1421</f>
        <v/>
      </c>
      <c r="Y1421">
        <f>(T1421*E1421+W1421*L1421)*(1-R1421-'d_고정'!$B$13)</f>
        <v/>
      </c>
      <c r="Z1421">
        <f>(U1421*N1421*Q1421+'d_고정'!$B$3*('6_기대효과'!$H$7/8)*Q1421*'d_고정'!$B$10*P1421*('6_기대효과'!$K$7/'d_고정'!$B$9))*(1-R1421)</f>
        <v/>
      </c>
      <c r="AA1421">
        <f>W1421*L1421*(1-R1421-'d_고정'!$B$13)+U1421*MAX(N1421-'d_고정'!$B$10*P1421*('6_기대효과'!$K$7/'d_고정'!$B$9),0)*Q1421*(1-R1421)</f>
        <v/>
      </c>
      <c r="AB1421">
        <f>Y1421+Z1421</f>
        <v/>
      </c>
      <c r="AC1421">
        <f>Y1421/('d_고정'!$B$5*'6_기대효과'!$H$7/8)/'d_고정'!$B$6</f>
        <v/>
      </c>
      <c r="AD1421">
        <f>Y1421/('d_고정'!$B$8*'6_기대효과'!$H$7/8)</f>
        <v/>
      </c>
    </row>
    <row r="1422">
      <c r="A1422">
        <f>RAND()</f>
        <v/>
      </c>
      <c r="B1422">
        <f>IF('d_시나리오'!$J$2='d_시나리오'!$H$2,'d_시나리오'!$I$2,IF(A1422&lt;('d_시나리오'!$I$2-'d_시나리오'!$H$2)/('d_시나리오'!$J$2-'d_시나리오'!$H$2),'d_시나리오'!$H$2+SQRT(A1422*('d_시나리오'!$J$2-'d_시나리오'!$H$2)*('d_시나리오'!$I$2-'d_시나리오'!$H$2)),'d_시나리오'!$J$2-SQRT((1-A1422)*('d_시나리오'!$J$2-'d_시나리오'!$H$2)*('d_시나리오'!$J$2-'d_시나리오'!$I$2))))</f>
        <v/>
      </c>
      <c r="C1422">
        <f>RAND()</f>
        <v/>
      </c>
      <c r="D1422">
        <f>BETAINV(RAND(),IF(C1422&lt;'d_고정'!$B$26,'d_고정'!$B$23,'d_고정'!$B$16)+1,'d_고정'!$B$17-IF(C1422&lt;'d_고정'!$B$26,'d_고정'!$B$23,'d_고정'!$B$16)+1)*('d_고정'!$B$14+('d_고정'!$B$15-'d_고정'!$B$14)*RAND())</f>
        <v/>
      </c>
      <c r="E1422">
        <f>INDEX('d_분포'!$A$2:$A$28,RANDBETWEEN(1,27))</f>
        <v/>
      </c>
      <c r="F1422">
        <f>INDEX('d_분포'!$C$2:$C$5,RANDBETWEEN(1,4))*(0.9+0.2*RAND())</f>
        <v/>
      </c>
      <c r="G1422">
        <f>RAND()</f>
        <v/>
      </c>
      <c r="H1422">
        <f>(F1422+(1-F1422)*('d_고정'!$B$22*BETAINV(RAND(),IF(G1422&lt;'d_고정'!$B$26,'d_고정'!$B$25,'d_고정'!$B$20)+1,'d_고정'!$B$21-IF(G1422&lt;'d_고정'!$B$26,'d_고정'!$B$25,'d_고정'!$B$20)+1)+(1-'d_고정'!$B$22)*BETAINV(RAND(),IF(G1422&lt;'d_고정'!$B$26,'d_고정'!$B$24,'d_고정'!$B$18)+1,'d_고정'!$B$19-IF(G1422&lt;'d_고정'!$B$26,'d_고정'!$B$24,'d_고정'!$B$18)+1))*('d_고정'!$B$14+('d_고정'!$B$15-'d_고정'!$B$14)*RAND()))/F1422</f>
        <v/>
      </c>
      <c r="I1422">
        <f>RAND()</f>
        <v/>
      </c>
      <c r="J1422">
        <f>IF('d_시나리오'!$J$3='d_시나리오'!$H$3,'d_시나리오'!$I$3,IF(I1422&lt;('d_시나리오'!$I$3-'d_시나리오'!$H$3)/('d_시나리오'!$J$3-'d_시나리오'!$H$3),'d_시나리오'!$H$3+SQRT(I1422*('d_시나리오'!$J$3-'d_시나리오'!$H$3)*('d_시나리오'!$I$3-'d_시나리오'!$H$3)),'d_시나리오'!$J$3-SQRT((1-I1422)*('d_시나리오'!$J$3-'d_시나리오'!$H$3)*('d_시나리오'!$J$3-'d_시나리오'!$I$3))))</f>
        <v/>
      </c>
      <c r="K1422">
        <f>RAND()</f>
        <v/>
      </c>
      <c r="L1422">
        <f>IF('d_시나리오'!$J$4='d_시나리오'!$H$4,'d_시나리오'!$I$4,IF(K1422&lt;('d_시나리오'!$I$4-'d_시나리오'!$H$4)/('d_시나리오'!$J$4-'d_시나리오'!$H$4),'d_시나리오'!$H$4+SQRT(K1422*('d_시나리오'!$J$4-'d_시나리오'!$H$4)*('d_시나리오'!$I$4-'d_시나리오'!$H$4)),'d_시나리오'!$J$4-SQRT((1-K1422)*('d_시나리오'!$J$4-'d_시나리오'!$H$4)*('d_시나리오'!$J$4-'d_시나리오'!$I$4))))</f>
        <v/>
      </c>
      <c r="M1422">
        <f>RAND()</f>
        <v/>
      </c>
      <c r="N1422">
        <f>IF('d_시나리오'!$J$5='d_시나리오'!$H$5,'d_시나리오'!$I$5,IF(M1422&lt;('d_시나리오'!$I$5-'d_시나리오'!$H$5)/('d_시나리오'!$J$5-'d_시나리오'!$H$5),'d_시나리오'!$H$5+SQRT(M1422*('d_시나리오'!$J$5-'d_시나리오'!$H$5)*('d_시나리오'!$I$5-'d_시나리오'!$H$5)),'d_시나리오'!$J$5-SQRT((1-M1422)*('d_시나리오'!$J$5-'d_시나리오'!$H$5)*('d_시나리오'!$J$5-'d_시나리오'!$I$5))))</f>
        <v/>
      </c>
      <c r="O1422">
        <f>RAND()</f>
        <v/>
      </c>
      <c r="P1422">
        <f>IF('d_시나리오'!$J$6='d_시나리오'!$H$6,'d_시나리오'!$I$6,IF(O1422&lt;('d_시나리오'!$I$6-'d_시나리오'!$H$6)/('d_시나리오'!$J$6-'d_시나리오'!$H$6),'d_시나리오'!$H$6+SQRT(O1422*('d_시나리오'!$J$6-'d_시나리오'!$H$6)*('d_시나리오'!$I$6-'d_시나리오'!$H$6)),'d_시나리오'!$J$6-SQRT((1-O1422)*('d_시나리오'!$J$6-'d_시나리오'!$H$6)*('d_시나리오'!$J$6-'d_시나리오'!$I$6))))</f>
        <v/>
      </c>
      <c r="Q1422">
        <f>INDEX('d_분포'!$B$2:$B$57,RANDBETWEEN(1,56))</f>
        <v/>
      </c>
      <c r="R1422">
        <f>BETAINV(RAND(),5,5)</f>
        <v/>
      </c>
      <c r="S1422">
        <f>'d_고정'!$B$1*'6_기대효과'!$H$7*('d_시나리오'!$I$7/'d_고정'!$B$2)*B1422</f>
        <v/>
      </c>
      <c r="T1422">
        <f>S1422*D1422</f>
        <v/>
      </c>
      <c r="U1422">
        <f>S1422*F1422*H1422</f>
        <v/>
      </c>
      <c r="V1422">
        <f>S1422*F1422*(H1422-1)</f>
        <v/>
      </c>
      <c r="W1422">
        <f>U1422*J1422</f>
        <v/>
      </c>
      <c r="X1422">
        <f>T1422+W1422</f>
        <v/>
      </c>
      <c r="Y1422">
        <f>(T1422*E1422+W1422*L1422)*(1-R1422-'d_고정'!$B$13)</f>
        <v/>
      </c>
      <c r="Z1422">
        <f>(U1422*N1422*Q1422+'d_고정'!$B$3*('6_기대효과'!$H$7/8)*Q1422*'d_고정'!$B$10*P1422*('6_기대효과'!$K$7/'d_고정'!$B$9))*(1-R1422)</f>
        <v/>
      </c>
      <c r="AA1422">
        <f>W1422*L1422*(1-R1422-'d_고정'!$B$13)+U1422*MAX(N1422-'d_고정'!$B$10*P1422*('6_기대효과'!$K$7/'d_고정'!$B$9),0)*Q1422*(1-R1422)</f>
        <v/>
      </c>
      <c r="AB1422">
        <f>Y1422+Z1422</f>
        <v/>
      </c>
      <c r="AC1422">
        <f>Y1422/('d_고정'!$B$5*'6_기대효과'!$H$7/8)/'d_고정'!$B$6</f>
        <v/>
      </c>
      <c r="AD1422">
        <f>Y1422/('d_고정'!$B$8*'6_기대효과'!$H$7/8)</f>
        <v/>
      </c>
    </row>
    <row r="1423">
      <c r="A1423">
        <f>RAND()</f>
        <v/>
      </c>
      <c r="B1423">
        <f>IF('d_시나리오'!$J$2='d_시나리오'!$H$2,'d_시나리오'!$I$2,IF(A1423&lt;('d_시나리오'!$I$2-'d_시나리오'!$H$2)/('d_시나리오'!$J$2-'d_시나리오'!$H$2),'d_시나리오'!$H$2+SQRT(A1423*('d_시나리오'!$J$2-'d_시나리오'!$H$2)*('d_시나리오'!$I$2-'d_시나리오'!$H$2)),'d_시나리오'!$J$2-SQRT((1-A1423)*('d_시나리오'!$J$2-'d_시나리오'!$H$2)*('d_시나리오'!$J$2-'d_시나리오'!$I$2))))</f>
        <v/>
      </c>
      <c r="C1423">
        <f>RAND()</f>
        <v/>
      </c>
      <c r="D1423">
        <f>BETAINV(RAND(),IF(C1423&lt;'d_고정'!$B$26,'d_고정'!$B$23,'d_고정'!$B$16)+1,'d_고정'!$B$17-IF(C1423&lt;'d_고정'!$B$26,'d_고정'!$B$23,'d_고정'!$B$16)+1)*('d_고정'!$B$14+('d_고정'!$B$15-'d_고정'!$B$14)*RAND())</f>
        <v/>
      </c>
      <c r="E1423">
        <f>INDEX('d_분포'!$A$2:$A$28,RANDBETWEEN(1,27))</f>
        <v/>
      </c>
      <c r="F1423">
        <f>INDEX('d_분포'!$C$2:$C$5,RANDBETWEEN(1,4))*(0.9+0.2*RAND())</f>
        <v/>
      </c>
      <c r="G1423">
        <f>RAND()</f>
        <v/>
      </c>
      <c r="H1423">
        <f>(F1423+(1-F1423)*('d_고정'!$B$22*BETAINV(RAND(),IF(G1423&lt;'d_고정'!$B$26,'d_고정'!$B$25,'d_고정'!$B$20)+1,'d_고정'!$B$21-IF(G1423&lt;'d_고정'!$B$26,'d_고정'!$B$25,'d_고정'!$B$20)+1)+(1-'d_고정'!$B$22)*BETAINV(RAND(),IF(G1423&lt;'d_고정'!$B$26,'d_고정'!$B$24,'d_고정'!$B$18)+1,'d_고정'!$B$19-IF(G1423&lt;'d_고정'!$B$26,'d_고정'!$B$24,'d_고정'!$B$18)+1))*('d_고정'!$B$14+('d_고정'!$B$15-'d_고정'!$B$14)*RAND()))/F1423</f>
        <v/>
      </c>
      <c r="I1423">
        <f>RAND()</f>
        <v/>
      </c>
      <c r="J1423">
        <f>IF('d_시나리오'!$J$3='d_시나리오'!$H$3,'d_시나리오'!$I$3,IF(I1423&lt;('d_시나리오'!$I$3-'d_시나리오'!$H$3)/('d_시나리오'!$J$3-'d_시나리오'!$H$3),'d_시나리오'!$H$3+SQRT(I1423*('d_시나리오'!$J$3-'d_시나리오'!$H$3)*('d_시나리오'!$I$3-'d_시나리오'!$H$3)),'d_시나리오'!$J$3-SQRT((1-I1423)*('d_시나리오'!$J$3-'d_시나리오'!$H$3)*('d_시나리오'!$J$3-'d_시나리오'!$I$3))))</f>
        <v/>
      </c>
      <c r="K1423">
        <f>RAND()</f>
        <v/>
      </c>
      <c r="L1423">
        <f>IF('d_시나리오'!$J$4='d_시나리오'!$H$4,'d_시나리오'!$I$4,IF(K1423&lt;('d_시나리오'!$I$4-'d_시나리오'!$H$4)/('d_시나리오'!$J$4-'d_시나리오'!$H$4),'d_시나리오'!$H$4+SQRT(K1423*('d_시나리오'!$J$4-'d_시나리오'!$H$4)*('d_시나리오'!$I$4-'d_시나리오'!$H$4)),'d_시나리오'!$J$4-SQRT((1-K1423)*('d_시나리오'!$J$4-'d_시나리오'!$H$4)*('d_시나리오'!$J$4-'d_시나리오'!$I$4))))</f>
        <v/>
      </c>
      <c r="M1423">
        <f>RAND()</f>
        <v/>
      </c>
      <c r="N1423">
        <f>IF('d_시나리오'!$J$5='d_시나리오'!$H$5,'d_시나리오'!$I$5,IF(M1423&lt;('d_시나리오'!$I$5-'d_시나리오'!$H$5)/('d_시나리오'!$J$5-'d_시나리오'!$H$5),'d_시나리오'!$H$5+SQRT(M1423*('d_시나리오'!$J$5-'d_시나리오'!$H$5)*('d_시나리오'!$I$5-'d_시나리오'!$H$5)),'d_시나리오'!$J$5-SQRT((1-M1423)*('d_시나리오'!$J$5-'d_시나리오'!$H$5)*('d_시나리오'!$J$5-'d_시나리오'!$I$5))))</f>
        <v/>
      </c>
      <c r="O1423">
        <f>RAND()</f>
        <v/>
      </c>
      <c r="P1423">
        <f>IF('d_시나리오'!$J$6='d_시나리오'!$H$6,'d_시나리오'!$I$6,IF(O1423&lt;('d_시나리오'!$I$6-'d_시나리오'!$H$6)/('d_시나리오'!$J$6-'d_시나리오'!$H$6),'d_시나리오'!$H$6+SQRT(O1423*('d_시나리오'!$J$6-'d_시나리오'!$H$6)*('d_시나리오'!$I$6-'d_시나리오'!$H$6)),'d_시나리오'!$J$6-SQRT((1-O1423)*('d_시나리오'!$J$6-'d_시나리오'!$H$6)*('d_시나리오'!$J$6-'d_시나리오'!$I$6))))</f>
        <v/>
      </c>
      <c r="Q1423">
        <f>INDEX('d_분포'!$B$2:$B$57,RANDBETWEEN(1,56))</f>
        <v/>
      </c>
      <c r="R1423">
        <f>BETAINV(RAND(),5,5)</f>
        <v/>
      </c>
      <c r="S1423">
        <f>'d_고정'!$B$1*'6_기대효과'!$H$7*('d_시나리오'!$I$7/'d_고정'!$B$2)*B1423</f>
        <v/>
      </c>
      <c r="T1423">
        <f>S1423*D1423</f>
        <v/>
      </c>
      <c r="U1423">
        <f>S1423*F1423*H1423</f>
        <v/>
      </c>
      <c r="V1423">
        <f>S1423*F1423*(H1423-1)</f>
        <v/>
      </c>
      <c r="W1423">
        <f>U1423*J1423</f>
        <v/>
      </c>
      <c r="X1423">
        <f>T1423+W1423</f>
        <v/>
      </c>
      <c r="Y1423">
        <f>(T1423*E1423+W1423*L1423)*(1-R1423-'d_고정'!$B$13)</f>
        <v/>
      </c>
      <c r="Z1423">
        <f>(U1423*N1423*Q1423+'d_고정'!$B$3*('6_기대효과'!$H$7/8)*Q1423*'d_고정'!$B$10*P1423*('6_기대효과'!$K$7/'d_고정'!$B$9))*(1-R1423)</f>
        <v/>
      </c>
      <c r="AA1423">
        <f>W1423*L1423*(1-R1423-'d_고정'!$B$13)+U1423*MAX(N1423-'d_고정'!$B$10*P1423*('6_기대효과'!$K$7/'d_고정'!$B$9),0)*Q1423*(1-R1423)</f>
        <v/>
      </c>
      <c r="AB1423">
        <f>Y1423+Z1423</f>
        <v/>
      </c>
      <c r="AC1423">
        <f>Y1423/('d_고정'!$B$5*'6_기대효과'!$H$7/8)/'d_고정'!$B$6</f>
        <v/>
      </c>
      <c r="AD1423">
        <f>Y1423/('d_고정'!$B$8*'6_기대효과'!$H$7/8)</f>
        <v/>
      </c>
    </row>
    <row r="1424">
      <c r="A1424">
        <f>RAND()</f>
        <v/>
      </c>
      <c r="B1424">
        <f>IF('d_시나리오'!$J$2='d_시나리오'!$H$2,'d_시나리오'!$I$2,IF(A1424&lt;('d_시나리오'!$I$2-'d_시나리오'!$H$2)/('d_시나리오'!$J$2-'d_시나리오'!$H$2),'d_시나리오'!$H$2+SQRT(A1424*('d_시나리오'!$J$2-'d_시나리오'!$H$2)*('d_시나리오'!$I$2-'d_시나리오'!$H$2)),'d_시나리오'!$J$2-SQRT((1-A1424)*('d_시나리오'!$J$2-'d_시나리오'!$H$2)*('d_시나리오'!$J$2-'d_시나리오'!$I$2))))</f>
        <v/>
      </c>
      <c r="C1424">
        <f>RAND()</f>
        <v/>
      </c>
      <c r="D1424">
        <f>BETAINV(RAND(),IF(C1424&lt;'d_고정'!$B$26,'d_고정'!$B$23,'d_고정'!$B$16)+1,'d_고정'!$B$17-IF(C1424&lt;'d_고정'!$B$26,'d_고정'!$B$23,'d_고정'!$B$16)+1)*('d_고정'!$B$14+('d_고정'!$B$15-'d_고정'!$B$14)*RAND())</f>
        <v/>
      </c>
      <c r="E1424">
        <f>INDEX('d_분포'!$A$2:$A$28,RANDBETWEEN(1,27))</f>
        <v/>
      </c>
      <c r="F1424">
        <f>INDEX('d_분포'!$C$2:$C$5,RANDBETWEEN(1,4))*(0.9+0.2*RAND())</f>
        <v/>
      </c>
      <c r="G1424">
        <f>RAND()</f>
        <v/>
      </c>
      <c r="H1424">
        <f>(F1424+(1-F1424)*('d_고정'!$B$22*BETAINV(RAND(),IF(G1424&lt;'d_고정'!$B$26,'d_고정'!$B$25,'d_고정'!$B$20)+1,'d_고정'!$B$21-IF(G1424&lt;'d_고정'!$B$26,'d_고정'!$B$25,'d_고정'!$B$20)+1)+(1-'d_고정'!$B$22)*BETAINV(RAND(),IF(G1424&lt;'d_고정'!$B$26,'d_고정'!$B$24,'d_고정'!$B$18)+1,'d_고정'!$B$19-IF(G1424&lt;'d_고정'!$B$26,'d_고정'!$B$24,'d_고정'!$B$18)+1))*('d_고정'!$B$14+('d_고정'!$B$15-'d_고정'!$B$14)*RAND()))/F1424</f>
        <v/>
      </c>
      <c r="I1424">
        <f>RAND()</f>
        <v/>
      </c>
      <c r="J1424">
        <f>IF('d_시나리오'!$J$3='d_시나리오'!$H$3,'d_시나리오'!$I$3,IF(I1424&lt;('d_시나리오'!$I$3-'d_시나리오'!$H$3)/('d_시나리오'!$J$3-'d_시나리오'!$H$3),'d_시나리오'!$H$3+SQRT(I1424*('d_시나리오'!$J$3-'d_시나리오'!$H$3)*('d_시나리오'!$I$3-'d_시나리오'!$H$3)),'d_시나리오'!$J$3-SQRT((1-I1424)*('d_시나리오'!$J$3-'d_시나리오'!$H$3)*('d_시나리오'!$J$3-'d_시나리오'!$I$3))))</f>
        <v/>
      </c>
      <c r="K1424">
        <f>RAND()</f>
        <v/>
      </c>
      <c r="L1424">
        <f>IF('d_시나리오'!$J$4='d_시나리오'!$H$4,'d_시나리오'!$I$4,IF(K1424&lt;('d_시나리오'!$I$4-'d_시나리오'!$H$4)/('d_시나리오'!$J$4-'d_시나리오'!$H$4),'d_시나리오'!$H$4+SQRT(K1424*('d_시나리오'!$J$4-'d_시나리오'!$H$4)*('d_시나리오'!$I$4-'d_시나리오'!$H$4)),'d_시나리오'!$J$4-SQRT((1-K1424)*('d_시나리오'!$J$4-'d_시나리오'!$H$4)*('d_시나리오'!$J$4-'d_시나리오'!$I$4))))</f>
        <v/>
      </c>
      <c r="M1424">
        <f>RAND()</f>
        <v/>
      </c>
      <c r="N1424">
        <f>IF('d_시나리오'!$J$5='d_시나리오'!$H$5,'d_시나리오'!$I$5,IF(M1424&lt;('d_시나리오'!$I$5-'d_시나리오'!$H$5)/('d_시나리오'!$J$5-'d_시나리오'!$H$5),'d_시나리오'!$H$5+SQRT(M1424*('d_시나리오'!$J$5-'d_시나리오'!$H$5)*('d_시나리오'!$I$5-'d_시나리오'!$H$5)),'d_시나리오'!$J$5-SQRT((1-M1424)*('d_시나리오'!$J$5-'d_시나리오'!$H$5)*('d_시나리오'!$J$5-'d_시나리오'!$I$5))))</f>
        <v/>
      </c>
      <c r="O1424">
        <f>RAND()</f>
        <v/>
      </c>
      <c r="P1424">
        <f>IF('d_시나리오'!$J$6='d_시나리오'!$H$6,'d_시나리오'!$I$6,IF(O1424&lt;('d_시나리오'!$I$6-'d_시나리오'!$H$6)/('d_시나리오'!$J$6-'d_시나리오'!$H$6),'d_시나리오'!$H$6+SQRT(O1424*('d_시나리오'!$J$6-'d_시나리오'!$H$6)*('d_시나리오'!$I$6-'d_시나리오'!$H$6)),'d_시나리오'!$J$6-SQRT((1-O1424)*('d_시나리오'!$J$6-'d_시나리오'!$H$6)*('d_시나리오'!$J$6-'d_시나리오'!$I$6))))</f>
        <v/>
      </c>
      <c r="Q1424">
        <f>INDEX('d_분포'!$B$2:$B$57,RANDBETWEEN(1,56))</f>
        <v/>
      </c>
      <c r="R1424">
        <f>BETAINV(RAND(),5,5)</f>
        <v/>
      </c>
      <c r="S1424">
        <f>'d_고정'!$B$1*'6_기대효과'!$H$7*('d_시나리오'!$I$7/'d_고정'!$B$2)*B1424</f>
        <v/>
      </c>
      <c r="T1424">
        <f>S1424*D1424</f>
        <v/>
      </c>
      <c r="U1424">
        <f>S1424*F1424*H1424</f>
        <v/>
      </c>
      <c r="V1424">
        <f>S1424*F1424*(H1424-1)</f>
        <v/>
      </c>
      <c r="W1424">
        <f>U1424*J1424</f>
        <v/>
      </c>
      <c r="X1424">
        <f>T1424+W1424</f>
        <v/>
      </c>
      <c r="Y1424">
        <f>(T1424*E1424+W1424*L1424)*(1-R1424-'d_고정'!$B$13)</f>
        <v/>
      </c>
      <c r="Z1424">
        <f>(U1424*N1424*Q1424+'d_고정'!$B$3*('6_기대효과'!$H$7/8)*Q1424*'d_고정'!$B$10*P1424*('6_기대효과'!$K$7/'d_고정'!$B$9))*(1-R1424)</f>
        <v/>
      </c>
      <c r="AA1424">
        <f>W1424*L1424*(1-R1424-'d_고정'!$B$13)+U1424*MAX(N1424-'d_고정'!$B$10*P1424*('6_기대효과'!$K$7/'d_고정'!$B$9),0)*Q1424*(1-R1424)</f>
        <v/>
      </c>
      <c r="AB1424">
        <f>Y1424+Z1424</f>
        <v/>
      </c>
      <c r="AC1424">
        <f>Y1424/('d_고정'!$B$5*'6_기대효과'!$H$7/8)/'d_고정'!$B$6</f>
        <v/>
      </c>
      <c r="AD1424">
        <f>Y1424/('d_고정'!$B$8*'6_기대효과'!$H$7/8)</f>
        <v/>
      </c>
    </row>
    <row r="1425">
      <c r="A1425">
        <f>RAND()</f>
        <v/>
      </c>
      <c r="B1425">
        <f>IF('d_시나리오'!$J$2='d_시나리오'!$H$2,'d_시나리오'!$I$2,IF(A1425&lt;('d_시나리오'!$I$2-'d_시나리오'!$H$2)/('d_시나리오'!$J$2-'d_시나리오'!$H$2),'d_시나리오'!$H$2+SQRT(A1425*('d_시나리오'!$J$2-'d_시나리오'!$H$2)*('d_시나리오'!$I$2-'d_시나리오'!$H$2)),'d_시나리오'!$J$2-SQRT((1-A1425)*('d_시나리오'!$J$2-'d_시나리오'!$H$2)*('d_시나리오'!$J$2-'d_시나리오'!$I$2))))</f>
        <v/>
      </c>
      <c r="C1425">
        <f>RAND()</f>
        <v/>
      </c>
      <c r="D1425">
        <f>BETAINV(RAND(),IF(C1425&lt;'d_고정'!$B$26,'d_고정'!$B$23,'d_고정'!$B$16)+1,'d_고정'!$B$17-IF(C1425&lt;'d_고정'!$B$26,'d_고정'!$B$23,'d_고정'!$B$16)+1)*('d_고정'!$B$14+('d_고정'!$B$15-'d_고정'!$B$14)*RAND())</f>
        <v/>
      </c>
      <c r="E1425">
        <f>INDEX('d_분포'!$A$2:$A$28,RANDBETWEEN(1,27))</f>
        <v/>
      </c>
      <c r="F1425">
        <f>INDEX('d_분포'!$C$2:$C$5,RANDBETWEEN(1,4))*(0.9+0.2*RAND())</f>
        <v/>
      </c>
      <c r="G1425">
        <f>RAND()</f>
        <v/>
      </c>
      <c r="H1425">
        <f>(F1425+(1-F1425)*('d_고정'!$B$22*BETAINV(RAND(),IF(G1425&lt;'d_고정'!$B$26,'d_고정'!$B$25,'d_고정'!$B$20)+1,'d_고정'!$B$21-IF(G1425&lt;'d_고정'!$B$26,'d_고정'!$B$25,'d_고정'!$B$20)+1)+(1-'d_고정'!$B$22)*BETAINV(RAND(),IF(G1425&lt;'d_고정'!$B$26,'d_고정'!$B$24,'d_고정'!$B$18)+1,'d_고정'!$B$19-IF(G1425&lt;'d_고정'!$B$26,'d_고정'!$B$24,'d_고정'!$B$18)+1))*('d_고정'!$B$14+('d_고정'!$B$15-'d_고정'!$B$14)*RAND()))/F1425</f>
        <v/>
      </c>
      <c r="I1425">
        <f>RAND()</f>
        <v/>
      </c>
      <c r="J1425">
        <f>IF('d_시나리오'!$J$3='d_시나리오'!$H$3,'d_시나리오'!$I$3,IF(I1425&lt;('d_시나리오'!$I$3-'d_시나리오'!$H$3)/('d_시나리오'!$J$3-'d_시나리오'!$H$3),'d_시나리오'!$H$3+SQRT(I1425*('d_시나리오'!$J$3-'d_시나리오'!$H$3)*('d_시나리오'!$I$3-'d_시나리오'!$H$3)),'d_시나리오'!$J$3-SQRT((1-I1425)*('d_시나리오'!$J$3-'d_시나리오'!$H$3)*('d_시나리오'!$J$3-'d_시나리오'!$I$3))))</f>
        <v/>
      </c>
      <c r="K1425">
        <f>RAND()</f>
        <v/>
      </c>
      <c r="L1425">
        <f>IF('d_시나리오'!$J$4='d_시나리오'!$H$4,'d_시나리오'!$I$4,IF(K1425&lt;('d_시나리오'!$I$4-'d_시나리오'!$H$4)/('d_시나리오'!$J$4-'d_시나리오'!$H$4),'d_시나리오'!$H$4+SQRT(K1425*('d_시나리오'!$J$4-'d_시나리오'!$H$4)*('d_시나리오'!$I$4-'d_시나리오'!$H$4)),'d_시나리오'!$J$4-SQRT((1-K1425)*('d_시나리오'!$J$4-'d_시나리오'!$H$4)*('d_시나리오'!$J$4-'d_시나리오'!$I$4))))</f>
        <v/>
      </c>
      <c r="M1425">
        <f>RAND()</f>
        <v/>
      </c>
      <c r="N1425">
        <f>IF('d_시나리오'!$J$5='d_시나리오'!$H$5,'d_시나리오'!$I$5,IF(M1425&lt;('d_시나리오'!$I$5-'d_시나리오'!$H$5)/('d_시나리오'!$J$5-'d_시나리오'!$H$5),'d_시나리오'!$H$5+SQRT(M1425*('d_시나리오'!$J$5-'d_시나리오'!$H$5)*('d_시나리오'!$I$5-'d_시나리오'!$H$5)),'d_시나리오'!$J$5-SQRT((1-M1425)*('d_시나리오'!$J$5-'d_시나리오'!$H$5)*('d_시나리오'!$J$5-'d_시나리오'!$I$5))))</f>
        <v/>
      </c>
      <c r="O1425">
        <f>RAND()</f>
        <v/>
      </c>
      <c r="P1425">
        <f>IF('d_시나리오'!$J$6='d_시나리오'!$H$6,'d_시나리오'!$I$6,IF(O1425&lt;('d_시나리오'!$I$6-'d_시나리오'!$H$6)/('d_시나리오'!$J$6-'d_시나리오'!$H$6),'d_시나리오'!$H$6+SQRT(O1425*('d_시나리오'!$J$6-'d_시나리오'!$H$6)*('d_시나리오'!$I$6-'d_시나리오'!$H$6)),'d_시나리오'!$J$6-SQRT((1-O1425)*('d_시나리오'!$J$6-'d_시나리오'!$H$6)*('d_시나리오'!$J$6-'d_시나리오'!$I$6))))</f>
        <v/>
      </c>
      <c r="Q1425">
        <f>INDEX('d_분포'!$B$2:$B$57,RANDBETWEEN(1,56))</f>
        <v/>
      </c>
      <c r="R1425">
        <f>BETAINV(RAND(),5,5)</f>
        <v/>
      </c>
      <c r="S1425">
        <f>'d_고정'!$B$1*'6_기대효과'!$H$7*('d_시나리오'!$I$7/'d_고정'!$B$2)*B1425</f>
        <v/>
      </c>
      <c r="T1425">
        <f>S1425*D1425</f>
        <v/>
      </c>
      <c r="U1425">
        <f>S1425*F1425*H1425</f>
        <v/>
      </c>
      <c r="V1425">
        <f>S1425*F1425*(H1425-1)</f>
        <v/>
      </c>
      <c r="W1425">
        <f>U1425*J1425</f>
        <v/>
      </c>
      <c r="X1425">
        <f>T1425+W1425</f>
        <v/>
      </c>
      <c r="Y1425">
        <f>(T1425*E1425+W1425*L1425)*(1-R1425-'d_고정'!$B$13)</f>
        <v/>
      </c>
      <c r="Z1425">
        <f>(U1425*N1425*Q1425+'d_고정'!$B$3*('6_기대효과'!$H$7/8)*Q1425*'d_고정'!$B$10*P1425*('6_기대효과'!$K$7/'d_고정'!$B$9))*(1-R1425)</f>
        <v/>
      </c>
      <c r="AA1425">
        <f>W1425*L1425*(1-R1425-'d_고정'!$B$13)+U1425*MAX(N1425-'d_고정'!$B$10*P1425*('6_기대효과'!$K$7/'d_고정'!$B$9),0)*Q1425*(1-R1425)</f>
        <v/>
      </c>
      <c r="AB1425">
        <f>Y1425+Z1425</f>
        <v/>
      </c>
      <c r="AC1425">
        <f>Y1425/('d_고정'!$B$5*'6_기대효과'!$H$7/8)/'d_고정'!$B$6</f>
        <v/>
      </c>
      <c r="AD1425">
        <f>Y1425/('d_고정'!$B$8*'6_기대효과'!$H$7/8)</f>
        <v/>
      </c>
    </row>
    <row r="1426">
      <c r="A1426">
        <f>RAND()</f>
        <v/>
      </c>
      <c r="B1426">
        <f>IF('d_시나리오'!$J$2='d_시나리오'!$H$2,'d_시나리오'!$I$2,IF(A1426&lt;('d_시나리오'!$I$2-'d_시나리오'!$H$2)/('d_시나리오'!$J$2-'d_시나리오'!$H$2),'d_시나리오'!$H$2+SQRT(A1426*('d_시나리오'!$J$2-'d_시나리오'!$H$2)*('d_시나리오'!$I$2-'d_시나리오'!$H$2)),'d_시나리오'!$J$2-SQRT((1-A1426)*('d_시나리오'!$J$2-'d_시나리오'!$H$2)*('d_시나리오'!$J$2-'d_시나리오'!$I$2))))</f>
        <v/>
      </c>
      <c r="C1426">
        <f>RAND()</f>
        <v/>
      </c>
      <c r="D1426">
        <f>BETAINV(RAND(),IF(C1426&lt;'d_고정'!$B$26,'d_고정'!$B$23,'d_고정'!$B$16)+1,'d_고정'!$B$17-IF(C1426&lt;'d_고정'!$B$26,'d_고정'!$B$23,'d_고정'!$B$16)+1)*('d_고정'!$B$14+('d_고정'!$B$15-'d_고정'!$B$14)*RAND())</f>
        <v/>
      </c>
      <c r="E1426">
        <f>INDEX('d_분포'!$A$2:$A$28,RANDBETWEEN(1,27))</f>
        <v/>
      </c>
      <c r="F1426">
        <f>INDEX('d_분포'!$C$2:$C$5,RANDBETWEEN(1,4))*(0.9+0.2*RAND())</f>
        <v/>
      </c>
      <c r="G1426">
        <f>RAND()</f>
        <v/>
      </c>
      <c r="H1426">
        <f>(F1426+(1-F1426)*('d_고정'!$B$22*BETAINV(RAND(),IF(G1426&lt;'d_고정'!$B$26,'d_고정'!$B$25,'d_고정'!$B$20)+1,'d_고정'!$B$21-IF(G1426&lt;'d_고정'!$B$26,'d_고정'!$B$25,'d_고정'!$B$20)+1)+(1-'d_고정'!$B$22)*BETAINV(RAND(),IF(G1426&lt;'d_고정'!$B$26,'d_고정'!$B$24,'d_고정'!$B$18)+1,'d_고정'!$B$19-IF(G1426&lt;'d_고정'!$B$26,'d_고정'!$B$24,'d_고정'!$B$18)+1))*('d_고정'!$B$14+('d_고정'!$B$15-'d_고정'!$B$14)*RAND()))/F1426</f>
        <v/>
      </c>
      <c r="I1426">
        <f>RAND()</f>
        <v/>
      </c>
      <c r="J1426">
        <f>IF('d_시나리오'!$J$3='d_시나리오'!$H$3,'d_시나리오'!$I$3,IF(I1426&lt;('d_시나리오'!$I$3-'d_시나리오'!$H$3)/('d_시나리오'!$J$3-'d_시나리오'!$H$3),'d_시나리오'!$H$3+SQRT(I1426*('d_시나리오'!$J$3-'d_시나리오'!$H$3)*('d_시나리오'!$I$3-'d_시나리오'!$H$3)),'d_시나리오'!$J$3-SQRT((1-I1426)*('d_시나리오'!$J$3-'d_시나리오'!$H$3)*('d_시나리오'!$J$3-'d_시나리오'!$I$3))))</f>
        <v/>
      </c>
      <c r="K1426">
        <f>RAND()</f>
        <v/>
      </c>
      <c r="L1426">
        <f>IF('d_시나리오'!$J$4='d_시나리오'!$H$4,'d_시나리오'!$I$4,IF(K1426&lt;('d_시나리오'!$I$4-'d_시나리오'!$H$4)/('d_시나리오'!$J$4-'d_시나리오'!$H$4),'d_시나리오'!$H$4+SQRT(K1426*('d_시나리오'!$J$4-'d_시나리오'!$H$4)*('d_시나리오'!$I$4-'d_시나리오'!$H$4)),'d_시나리오'!$J$4-SQRT((1-K1426)*('d_시나리오'!$J$4-'d_시나리오'!$H$4)*('d_시나리오'!$J$4-'d_시나리오'!$I$4))))</f>
        <v/>
      </c>
      <c r="M1426">
        <f>RAND()</f>
        <v/>
      </c>
      <c r="N1426">
        <f>IF('d_시나리오'!$J$5='d_시나리오'!$H$5,'d_시나리오'!$I$5,IF(M1426&lt;('d_시나리오'!$I$5-'d_시나리오'!$H$5)/('d_시나리오'!$J$5-'d_시나리오'!$H$5),'d_시나리오'!$H$5+SQRT(M1426*('d_시나리오'!$J$5-'d_시나리오'!$H$5)*('d_시나리오'!$I$5-'d_시나리오'!$H$5)),'d_시나리오'!$J$5-SQRT((1-M1426)*('d_시나리오'!$J$5-'d_시나리오'!$H$5)*('d_시나리오'!$J$5-'d_시나리오'!$I$5))))</f>
        <v/>
      </c>
      <c r="O1426">
        <f>RAND()</f>
        <v/>
      </c>
      <c r="P1426">
        <f>IF('d_시나리오'!$J$6='d_시나리오'!$H$6,'d_시나리오'!$I$6,IF(O1426&lt;('d_시나리오'!$I$6-'d_시나리오'!$H$6)/('d_시나리오'!$J$6-'d_시나리오'!$H$6),'d_시나리오'!$H$6+SQRT(O1426*('d_시나리오'!$J$6-'d_시나리오'!$H$6)*('d_시나리오'!$I$6-'d_시나리오'!$H$6)),'d_시나리오'!$J$6-SQRT((1-O1426)*('d_시나리오'!$J$6-'d_시나리오'!$H$6)*('d_시나리오'!$J$6-'d_시나리오'!$I$6))))</f>
        <v/>
      </c>
      <c r="Q1426">
        <f>INDEX('d_분포'!$B$2:$B$57,RANDBETWEEN(1,56))</f>
        <v/>
      </c>
      <c r="R1426">
        <f>BETAINV(RAND(),5,5)</f>
        <v/>
      </c>
      <c r="S1426">
        <f>'d_고정'!$B$1*'6_기대효과'!$H$7*('d_시나리오'!$I$7/'d_고정'!$B$2)*B1426</f>
        <v/>
      </c>
      <c r="T1426">
        <f>S1426*D1426</f>
        <v/>
      </c>
      <c r="U1426">
        <f>S1426*F1426*H1426</f>
        <v/>
      </c>
      <c r="V1426">
        <f>S1426*F1426*(H1426-1)</f>
        <v/>
      </c>
      <c r="W1426">
        <f>U1426*J1426</f>
        <v/>
      </c>
      <c r="X1426">
        <f>T1426+W1426</f>
        <v/>
      </c>
      <c r="Y1426">
        <f>(T1426*E1426+W1426*L1426)*(1-R1426-'d_고정'!$B$13)</f>
        <v/>
      </c>
      <c r="Z1426">
        <f>(U1426*N1426*Q1426+'d_고정'!$B$3*('6_기대효과'!$H$7/8)*Q1426*'d_고정'!$B$10*P1426*('6_기대효과'!$K$7/'d_고정'!$B$9))*(1-R1426)</f>
        <v/>
      </c>
      <c r="AA1426">
        <f>W1426*L1426*(1-R1426-'d_고정'!$B$13)+U1426*MAX(N1426-'d_고정'!$B$10*P1426*('6_기대효과'!$K$7/'d_고정'!$B$9),0)*Q1426*(1-R1426)</f>
        <v/>
      </c>
      <c r="AB1426">
        <f>Y1426+Z1426</f>
        <v/>
      </c>
      <c r="AC1426">
        <f>Y1426/('d_고정'!$B$5*'6_기대효과'!$H$7/8)/'d_고정'!$B$6</f>
        <v/>
      </c>
      <c r="AD1426">
        <f>Y1426/('d_고정'!$B$8*'6_기대효과'!$H$7/8)</f>
        <v/>
      </c>
    </row>
    <row r="1427">
      <c r="A1427">
        <f>RAND()</f>
        <v/>
      </c>
      <c r="B1427">
        <f>IF('d_시나리오'!$J$2='d_시나리오'!$H$2,'d_시나리오'!$I$2,IF(A1427&lt;('d_시나리오'!$I$2-'d_시나리오'!$H$2)/('d_시나리오'!$J$2-'d_시나리오'!$H$2),'d_시나리오'!$H$2+SQRT(A1427*('d_시나리오'!$J$2-'d_시나리오'!$H$2)*('d_시나리오'!$I$2-'d_시나리오'!$H$2)),'d_시나리오'!$J$2-SQRT((1-A1427)*('d_시나리오'!$J$2-'d_시나리오'!$H$2)*('d_시나리오'!$J$2-'d_시나리오'!$I$2))))</f>
        <v/>
      </c>
      <c r="C1427">
        <f>RAND()</f>
        <v/>
      </c>
      <c r="D1427">
        <f>BETAINV(RAND(),IF(C1427&lt;'d_고정'!$B$26,'d_고정'!$B$23,'d_고정'!$B$16)+1,'d_고정'!$B$17-IF(C1427&lt;'d_고정'!$B$26,'d_고정'!$B$23,'d_고정'!$B$16)+1)*('d_고정'!$B$14+('d_고정'!$B$15-'d_고정'!$B$14)*RAND())</f>
        <v/>
      </c>
      <c r="E1427">
        <f>INDEX('d_분포'!$A$2:$A$28,RANDBETWEEN(1,27))</f>
        <v/>
      </c>
      <c r="F1427">
        <f>INDEX('d_분포'!$C$2:$C$5,RANDBETWEEN(1,4))*(0.9+0.2*RAND())</f>
        <v/>
      </c>
      <c r="G1427">
        <f>RAND()</f>
        <v/>
      </c>
      <c r="H1427">
        <f>(F1427+(1-F1427)*('d_고정'!$B$22*BETAINV(RAND(),IF(G1427&lt;'d_고정'!$B$26,'d_고정'!$B$25,'d_고정'!$B$20)+1,'d_고정'!$B$21-IF(G1427&lt;'d_고정'!$B$26,'d_고정'!$B$25,'d_고정'!$B$20)+1)+(1-'d_고정'!$B$22)*BETAINV(RAND(),IF(G1427&lt;'d_고정'!$B$26,'d_고정'!$B$24,'d_고정'!$B$18)+1,'d_고정'!$B$19-IF(G1427&lt;'d_고정'!$B$26,'d_고정'!$B$24,'d_고정'!$B$18)+1))*('d_고정'!$B$14+('d_고정'!$B$15-'d_고정'!$B$14)*RAND()))/F1427</f>
        <v/>
      </c>
      <c r="I1427">
        <f>RAND()</f>
        <v/>
      </c>
      <c r="J1427">
        <f>IF('d_시나리오'!$J$3='d_시나리오'!$H$3,'d_시나리오'!$I$3,IF(I1427&lt;('d_시나리오'!$I$3-'d_시나리오'!$H$3)/('d_시나리오'!$J$3-'d_시나리오'!$H$3),'d_시나리오'!$H$3+SQRT(I1427*('d_시나리오'!$J$3-'d_시나리오'!$H$3)*('d_시나리오'!$I$3-'d_시나리오'!$H$3)),'d_시나리오'!$J$3-SQRT((1-I1427)*('d_시나리오'!$J$3-'d_시나리오'!$H$3)*('d_시나리오'!$J$3-'d_시나리오'!$I$3))))</f>
        <v/>
      </c>
      <c r="K1427">
        <f>RAND()</f>
        <v/>
      </c>
      <c r="L1427">
        <f>IF('d_시나리오'!$J$4='d_시나리오'!$H$4,'d_시나리오'!$I$4,IF(K1427&lt;('d_시나리오'!$I$4-'d_시나리오'!$H$4)/('d_시나리오'!$J$4-'d_시나리오'!$H$4),'d_시나리오'!$H$4+SQRT(K1427*('d_시나리오'!$J$4-'d_시나리오'!$H$4)*('d_시나리오'!$I$4-'d_시나리오'!$H$4)),'d_시나리오'!$J$4-SQRT((1-K1427)*('d_시나리오'!$J$4-'d_시나리오'!$H$4)*('d_시나리오'!$J$4-'d_시나리오'!$I$4))))</f>
        <v/>
      </c>
      <c r="M1427">
        <f>RAND()</f>
        <v/>
      </c>
      <c r="N1427">
        <f>IF('d_시나리오'!$J$5='d_시나리오'!$H$5,'d_시나리오'!$I$5,IF(M1427&lt;('d_시나리오'!$I$5-'d_시나리오'!$H$5)/('d_시나리오'!$J$5-'d_시나리오'!$H$5),'d_시나리오'!$H$5+SQRT(M1427*('d_시나리오'!$J$5-'d_시나리오'!$H$5)*('d_시나리오'!$I$5-'d_시나리오'!$H$5)),'d_시나리오'!$J$5-SQRT((1-M1427)*('d_시나리오'!$J$5-'d_시나리오'!$H$5)*('d_시나리오'!$J$5-'d_시나리오'!$I$5))))</f>
        <v/>
      </c>
      <c r="O1427">
        <f>RAND()</f>
        <v/>
      </c>
      <c r="P1427">
        <f>IF('d_시나리오'!$J$6='d_시나리오'!$H$6,'d_시나리오'!$I$6,IF(O1427&lt;('d_시나리오'!$I$6-'d_시나리오'!$H$6)/('d_시나리오'!$J$6-'d_시나리오'!$H$6),'d_시나리오'!$H$6+SQRT(O1427*('d_시나리오'!$J$6-'d_시나리오'!$H$6)*('d_시나리오'!$I$6-'d_시나리오'!$H$6)),'d_시나리오'!$J$6-SQRT((1-O1427)*('d_시나리오'!$J$6-'d_시나리오'!$H$6)*('d_시나리오'!$J$6-'d_시나리오'!$I$6))))</f>
        <v/>
      </c>
      <c r="Q1427">
        <f>INDEX('d_분포'!$B$2:$B$57,RANDBETWEEN(1,56))</f>
        <v/>
      </c>
      <c r="R1427">
        <f>BETAINV(RAND(),5,5)</f>
        <v/>
      </c>
      <c r="S1427">
        <f>'d_고정'!$B$1*'6_기대효과'!$H$7*('d_시나리오'!$I$7/'d_고정'!$B$2)*B1427</f>
        <v/>
      </c>
      <c r="T1427">
        <f>S1427*D1427</f>
        <v/>
      </c>
      <c r="U1427">
        <f>S1427*F1427*H1427</f>
        <v/>
      </c>
      <c r="V1427">
        <f>S1427*F1427*(H1427-1)</f>
        <v/>
      </c>
      <c r="W1427">
        <f>U1427*J1427</f>
        <v/>
      </c>
      <c r="X1427">
        <f>T1427+W1427</f>
        <v/>
      </c>
      <c r="Y1427">
        <f>(T1427*E1427+W1427*L1427)*(1-R1427-'d_고정'!$B$13)</f>
        <v/>
      </c>
      <c r="Z1427">
        <f>(U1427*N1427*Q1427+'d_고정'!$B$3*('6_기대효과'!$H$7/8)*Q1427*'d_고정'!$B$10*P1427*('6_기대효과'!$K$7/'d_고정'!$B$9))*(1-R1427)</f>
        <v/>
      </c>
      <c r="AA1427">
        <f>W1427*L1427*(1-R1427-'d_고정'!$B$13)+U1427*MAX(N1427-'d_고정'!$B$10*P1427*('6_기대효과'!$K$7/'d_고정'!$B$9),0)*Q1427*(1-R1427)</f>
        <v/>
      </c>
      <c r="AB1427">
        <f>Y1427+Z1427</f>
        <v/>
      </c>
      <c r="AC1427">
        <f>Y1427/('d_고정'!$B$5*'6_기대효과'!$H$7/8)/'d_고정'!$B$6</f>
        <v/>
      </c>
      <c r="AD1427">
        <f>Y1427/('d_고정'!$B$8*'6_기대효과'!$H$7/8)</f>
        <v/>
      </c>
    </row>
    <row r="1428">
      <c r="A1428">
        <f>RAND()</f>
        <v/>
      </c>
      <c r="B1428">
        <f>IF('d_시나리오'!$J$2='d_시나리오'!$H$2,'d_시나리오'!$I$2,IF(A1428&lt;('d_시나리오'!$I$2-'d_시나리오'!$H$2)/('d_시나리오'!$J$2-'d_시나리오'!$H$2),'d_시나리오'!$H$2+SQRT(A1428*('d_시나리오'!$J$2-'d_시나리오'!$H$2)*('d_시나리오'!$I$2-'d_시나리오'!$H$2)),'d_시나리오'!$J$2-SQRT((1-A1428)*('d_시나리오'!$J$2-'d_시나리오'!$H$2)*('d_시나리오'!$J$2-'d_시나리오'!$I$2))))</f>
        <v/>
      </c>
      <c r="C1428">
        <f>RAND()</f>
        <v/>
      </c>
      <c r="D1428">
        <f>BETAINV(RAND(),IF(C1428&lt;'d_고정'!$B$26,'d_고정'!$B$23,'d_고정'!$B$16)+1,'d_고정'!$B$17-IF(C1428&lt;'d_고정'!$B$26,'d_고정'!$B$23,'d_고정'!$B$16)+1)*('d_고정'!$B$14+('d_고정'!$B$15-'d_고정'!$B$14)*RAND())</f>
        <v/>
      </c>
      <c r="E1428">
        <f>INDEX('d_분포'!$A$2:$A$28,RANDBETWEEN(1,27))</f>
        <v/>
      </c>
      <c r="F1428">
        <f>INDEX('d_분포'!$C$2:$C$5,RANDBETWEEN(1,4))*(0.9+0.2*RAND())</f>
        <v/>
      </c>
      <c r="G1428">
        <f>RAND()</f>
        <v/>
      </c>
      <c r="H1428">
        <f>(F1428+(1-F1428)*('d_고정'!$B$22*BETAINV(RAND(),IF(G1428&lt;'d_고정'!$B$26,'d_고정'!$B$25,'d_고정'!$B$20)+1,'d_고정'!$B$21-IF(G1428&lt;'d_고정'!$B$26,'d_고정'!$B$25,'d_고정'!$B$20)+1)+(1-'d_고정'!$B$22)*BETAINV(RAND(),IF(G1428&lt;'d_고정'!$B$26,'d_고정'!$B$24,'d_고정'!$B$18)+1,'d_고정'!$B$19-IF(G1428&lt;'d_고정'!$B$26,'d_고정'!$B$24,'d_고정'!$B$18)+1))*('d_고정'!$B$14+('d_고정'!$B$15-'d_고정'!$B$14)*RAND()))/F1428</f>
        <v/>
      </c>
      <c r="I1428">
        <f>RAND()</f>
        <v/>
      </c>
      <c r="J1428">
        <f>IF('d_시나리오'!$J$3='d_시나리오'!$H$3,'d_시나리오'!$I$3,IF(I1428&lt;('d_시나리오'!$I$3-'d_시나리오'!$H$3)/('d_시나리오'!$J$3-'d_시나리오'!$H$3),'d_시나리오'!$H$3+SQRT(I1428*('d_시나리오'!$J$3-'d_시나리오'!$H$3)*('d_시나리오'!$I$3-'d_시나리오'!$H$3)),'d_시나리오'!$J$3-SQRT((1-I1428)*('d_시나리오'!$J$3-'d_시나리오'!$H$3)*('d_시나리오'!$J$3-'d_시나리오'!$I$3))))</f>
        <v/>
      </c>
      <c r="K1428">
        <f>RAND()</f>
        <v/>
      </c>
      <c r="L1428">
        <f>IF('d_시나리오'!$J$4='d_시나리오'!$H$4,'d_시나리오'!$I$4,IF(K1428&lt;('d_시나리오'!$I$4-'d_시나리오'!$H$4)/('d_시나리오'!$J$4-'d_시나리오'!$H$4),'d_시나리오'!$H$4+SQRT(K1428*('d_시나리오'!$J$4-'d_시나리오'!$H$4)*('d_시나리오'!$I$4-'d_시나리오'!$H$4)),'d_시나리오'!$J$4-SQRT((1-K1428)*('d_시나리오'!$J$4-'d_시나리오'!$H$4)*('d_시나리오'!$J$4-'d_시나리오'!$I$4))))</f>
        <v/>
      </c>
      <c r="M1428">
        <f>RAND()</f>
        <v/>
      </c>
      <c r="N1428">
        <f>IF('d_시나리오'!$J$5='d_시나리오'!$H$5,'d_시나리오'!$I$5,IF(M1428&lt;('d_시나리오'!$I$5-'d_시나리오'!$H$5)/('d_시나리오'!$J$5-'d_시나리오'!$H$5),'d_시나리오'!$H$5+SQRT(M1428*('d_시나리오'!$J$5-'d_시나리오'!$H$5)*('d_시나리오'!$I$5-'d_시나리오'!$H$5)),'d_시나리오'!$J$5-SQRT((1-M1428)*('d_시나리오'!$J$5-'d_시나리오'!$H$5)*('d_시나리오'!$J$5-'d_시나리오'!$I$5))))</f>
        <v/>
      </c>
      <c r="O1428">
        <f>RAND()</f>
        <v/>
      </c>
      <c r="P1428">
        <f>IF('d_시나리오'!$J$6='d_시나리오'!$H$6,'d_시나리오'!$I$6,IF(O1428&lt;('d_시나리오'!$I$6-'d_시나리오'!$H$6)/('d_시나리오'!$J$6-'d_시나리오'!$H$6),'d_시나리오'!$H$6+SQRT(O1428*('d_시나리오'!$J$6-'d_시나리오'!$H$6)*('d_시나리오'!$I$6-'d_시나리오'!$H$6)),'d_시나리오'!$J$6-SQRT((1-O1428)*('d_시나리오'!$J$6-'d_시나리오'!$H$6)*('d_시나리오'!$J$6-'d_시나리오'!$I$6))))</f>
        <v/>
      </c>
      <c r="Q1428">
        <f>INDEX('d_분포'!$B$2:$B$57,RANDBETWEEN(1,56))</f>
        <v/>
      </c>
      <c r="R1428">
        <f>BETAINV(RAND(),5,5)</f>
        <v/>
      </c>
      <c r="S1428">
        <f>'d_고정'!$B$1*'6_기대효과'!$H$7*('d_시나리오'!$I$7/'d_고정'!$B$2)*B1428</f>
        <v/>
      </c>
      <c r="T1428">
        <f>S1428*D1428</f>
        <v/>
      </c>
      <c r="U1428">
        <f>S1428*F1428*H1428</f>
        <v/>
      </c>
      <c r="V1428">
        <f>S1428*F1428*(H1428-1)</f>
        <v/>
      </c>
      <c r="W1428">
        <f>U1428*J1428</f>
        <v/>
      </c>
      <c r="X1428">
        <f>T1428+W1428</f>
        <v/>
      </c>
      <c r="Y1428">
        <f>(T1428*E1428+W1428*L1428)*(1-R1428-'d_고정'!$B$13)</f>
        <v/>
      </c>
      <c r="Z1428">
        <f>(U1428*N1428*Q1428+'d_고정'!$B$3*('6_기대효과'!$H$7/8)*Q1428*'d_고정'!$B$10*P1428*('6_기대효과'!$K$7/'d_고정'!$B$9))*(1-R1428)</f>
        <v/>
      </c>
      <c r="AA1428">
        <f>W1428*L1428*(1-R1428-'d_고정'!$B$13)+U1428*MAX(N1428-'d_고정'!$B$10*P1428*('6_기대효과'!$K$7/'d_고정'!$B$9),0)*Q1428*(1-R1428)</f>
        <v/>
      </c>
      <c r="AB1428">
        <f>Y1428+Z1428</f>
        <v/>
      </c>
      <c r="AC1428">
        <f>Y1428/('d_고정'!$B$5*'6_기대효과'!$H$7/8)/'d_고정'!$B$6</f>
        <v/>
      </c>
      <c r="AD1428">
        <f>Y1428/('d_고정'!$B$8*'6_기대효과'!$H$7/8)</f>
        <v/>
      </c>
    </row>
    <row r="1429">
      <c r="A1429">
        <f>RAND()</f>
        <v/>
      </c>
      <c r="B1429">
        <f>IF('d_시나리오'!$J$2='d_시나리오'!$H$2,'d_시나리오'!$I$2,IF(A1429&lt;('d_시나리오'!$I$2-'d_시나리오'!$H$2)/('d_시나리오'!$J$2-'d_시나리오'!$H$2),'d_시나리오'!$H$2+SQRT(A1429*('d_시나리오'!$J$2-'d_시나리오'!$H$2)*('d_시나리오'!$I$2-'d_시나리오'!$H$2)),'d_시나리오'!$J$2-SQRT((1-A1429)*('d_시나리오'!$J$2-'d_시나리오'!$H$2)*('d_시나리오'!$J$2-'d_시나리오'!$I$2))))</f>
        <v/>
      </c>
      <c r="C1429">
        <f>RAND()</f>
        <v/>
      </c>
      <c r="D1429">
        <f>BETAINV(RAND(),IF(C1429&lt;'d_고정'!$B$26,'d_고정'!$B$23,'d_고정'!$B$16)+1,'d_고정'!$B$17-IF(C1429&lt;'d_고정'!$B$26,'d_고정'!$B$23,'d_고정'!$B$16)+1)*('d_고정'!$B$14+('d_고정'!$B$15-'d_고정'!$B$14)*RAND())</f>
        <v/>
      </c>
      <c r="E1429">
        <f>INDEX('d_분포'!$A$2:$A$28,RANDBETWEEN(1,27))</f>
        <v/>
      </c>
      <c r="F1429">
        <f>INDEX('d_분포'!$C$2:$C$5,RANDBETWEEN(1,4))*(0.9+0.2*RAND())</f>
        <v/>
      </c>
      <c r="G1429">
        <f>RAND()</f>
        <v/>
      </c>
      <c r="H1429">
        <f>(F1429+(1-F1429)*('d_고정'!$B$22*BETAINV(RAND(),IF(G1429&lt;'d_고정'!$B$26,'d_고정'!$B$25,'d_고정'!$B$20)+1,'d_고정'!$B$21-IF(G1429&lt;'d_고정'!$B$26,'d_고정'!$B$25,'d_고정'!$B$20)+1)+(1-'d_고정'!$B$22)*BETAINV(RAND(),IF(G1429&lt;'d_고정'!$B$26,'d_고정'!$B$24,'d_고정'!$B$18)+1,'d_고정'!$B$19-IF(G1429&lt;'d_고정'!$B$26,'d_고정'!$B$24,'d_고정'!$B$18)+1))*('d_고정'!$B$14+('d_고정'!$B$15-'d_고정'!$B$14)*RAND()))/F1429</f>
        <v/>
      </c>
      <c r="I1429">
        <f>RAND()</f>
        <v/>
      </c>
      <c r="J1429">
        <f>IF('d_시나리오'!$J$3='d_시나리오'!$H$3,'d_시나리오'!$I$3,IF(I1429&lt;('d_시나리오'!$I$3-'d_시나리오'!$H$3)/('d_시나리오'!$J$3-'d_시나리오'!$H$3),'d_시나리오'!$H$3+SQRT(I1429*('d_시나리오'!$J$3-'d_시나리오'!$H$3)*('d_시나리오'!$I$3-'d_시나리오'!$H$3)),'d_시나리오'!$J$3-SQRT((1-I1429)*('d_시나리오'!$J$3-'d_시나리오'!$H$3)*('d_시나리오'!$J$3-'d_시나리오'!$I$3))))</f>
        <v/>
      </c>
      <c r="K1429">
        <f>RAND()</f>
        <v/>
      </c>
      <c r="L1429">
        <f>IF('d_시나리오'!$J$4='d_시나리오'!$H$4,'d_시나리오'!$I$4,IF(K1429&lt;('d_시나리오'!$I$4-'d_시나리오'!$H$4)/('d_시나리오'!$J$4-'d_시나리오'!$H$4),'d_시나리오'!$H$4+SQRT(K1429*('d_시나리오'!$J$4-'d_시나리오'!$H$4)*('d_시나리오'!$I$4-'d_시나리오'!$H$4)),'d_시나리오'!$J$4-SQRT((1-K1429)*('d_시나리오'!$J$4-'d_시나리오'!$H$4)*('d_시나리오'!$J$4-'d_시나리오'!$I$4))))</f>
        <v/>
      </c>
      <c r="M1429">
        <f>RAND()</f>
        <v/>
      </c>
      <c r="N1429">
        <f>IF('d_시나리오'!$J$5='d_시나리오'!$H$5,'d_시나리오'!$I$5,IF(M1429&lt;('d_시나리오'!$I$5-'d_시나리오'!$H$5)/('d_시나리오'!$J$5-'d_시나리오'!$H$5),'d_시나리오'!$H$5+SQRT(M1429*('d_시나리오'!$J$5-'d_시나리오'!$H$5)*('d_시나리오'!$I$5-'d_시나리오'!$H$5)),'d_시나리오'!$J$5-SQRT((1-M1429)*('d_시나리오'!$J$5-'d_시나리오'!$H$5)*('d_시나리오'!$J$5-'d_시나리오'!$I$5))))</f>
        <v/>
      </c>
      <c r="O1429">
        <f>RAND()</f>
        <v/>
      </c>
      <c r="P1429">
        <f>IF('d_시나리오'!$J$6='d_시나리오'!$H$6,'d_시나리오'!$I$6,IF(O1429&lt;('d_시나리오'!$I$6-'d_시나리오'!$H$6)/('d_시나리오'!$J$6-'d_시나리오'!$H$6),'d_시나리오'!$H$6+SQRT(O1429*('d_시나리오'!$J$6-'d_시나리오'!$H$6)*('d_시나리오'!$I$6-'d_시나리오'!$H$6)),'d_시나리오'!$J$6-SQRT((1-O1429)*('d_시나리오'!$J$6-'d_시나리오'!$H$6)*('d_시나리오'!$J$6-'d_시나리오'!$I$6))))</f>
        <v/>
      </c>
      <c r="Q1429">
        <f>INDEX('d_분포'!$B$2:$B$57,RANDBETWEEN(1,56))</f>
        <v/>
      </c>
      <c r="R1429">
        <f>BETAINV(RAND(),5,5)</f>
        <v/>
      </c>
      <c r="S1429">
        <f>'d_고정'!$B$1*'6_기대효과'!$H$7*('d_시나리오'!$I$7/'d_고정'!$B$2)*B1429</f>
        <v/>
      </c>
      <c r="T1429">
        <f>S1429*D1429</f>
        <v/>
      </c>
      <c r="U1429">
        <f>S1429*F1429*H1429</f>
        <v/>
      </c>
      <c r="V1429">
        <f>S1429*F1429*(H1429-1)</f>
        <v/>
      </c>
      <c r="W1429">
        <f>U1429*J1429</f>
        <v/>
      </c>
      <c r="X1429">
        <f>T1429+W1429</f>
        <v/>
      </c>
      <c r="Y1429">
        <f>(T1429*E1429+W1429*L1429)*(1-R1429-'d_고정'!$B$13)</f>
        <v/>
      </c>
      <c r="Z1429">
        <f>(U1429*N1429*Q1429+'d_고정'!$B$3*('6_기대효과'!$H$7/8)*Q1429*'d_고정'!$B$10*P1429*('6_기대효과'!$K$7/'d_고정'!$B$9))*(1-R1429)</f>
        <v/>
      </c>
      <c r="AA1429">
        <f>W1429*L1429*(1-R1429-'d_고정'!$B$13)+U1429*MAX(N1429-'d_고정'!$B$10*P1429*('6_기대효과'!$K$7/'d_고정'!$B$9),0)*Q1429*(1-R1429)</f>
        <v/>
      </c>
      <c r="AB1429">
        <f>Y1429+Z1429</f>
        <v/>
      </c>
      <c r="AC1429">
        <f>Y1429/('d_고정'!$B$5*'6_기대효과'!$H$7/8)/'d_고정'!$B$6</f>
        <v/>
      </c>
      <c r="AD1429">
        <f>Y1429/('d_고정'!$B$8*'6_기대효과'!$H$7/8)</f>
        <v/>
      </c>
    </row>
    <row r="1430">
      <c r="A1430">
        <f>RAND()</f>
        <v/>
      </c>
      <c r="B1430">
        <f>IF('d_시나리오'!$J$2='d_시나리오'!$H$2,'d_시나리오'!$I$2,IF(A1430&lt;('d_시나리오'!$I$2-'d_시나리오'!$H$2)/('d_시나리오'!$J$2-'d_시나리오'!$H$2),'d_시나리오'!$H$2+SQRT(A1430*('d_시나리오'!$J$2-'d_시나리오'!$H$2)*('d_시나리오'!$I$2-'d_시나리오'!$H$2)),'d_시나리오'!$J$2-SQRT((1-A1430)*('d_시나리오'!$J$2-'d_시나리오'!$H$2)*('d_시나리오'!$J$2-'d_시나리오'!$I$2))))</f>
        <v/>
      </c>
      <c r="C1430">
        <f>RAND()</f>
        <v/>
      </c>
      <c r="D1430">
        <f>BETAINV(RAND(),IF(C1430&lt;'d_고정'!$B$26,'d_고정'!$B$23,'d_고정'!$B$16)+1,'d_고정'!$B$17-IF(C1430&lt;'d_고정'!$B$26,'d_고정'!$B$23,'d_고정'!$B$16)+1)*('d_고정'!$B$14+('d_고정'!$B$15-'d_고정'!$B$14)*RAND())</f>
        <v/>
      </c>
      <c r="E1430">
        <f>INDEX('d_분포'!$A$2:$A$28,RANDBETWEEN(1,27))</f>
        <v/>
      </c>
      <c r="F1430">
        <f>INDEX('d_분포'!$C$2:$C$5,RANDBETWEEN(1,4))*(0.9+0.2*RAND())</f>
        <v/>
      </c>
      <c r="G1430">
        <f>RAND()</f>
        <v/>
      </c>
      <c r="H1430">
        <f>(F1430+(1-F1430)*('d_고정'!$B$22*BETAINV(RAND(),IF(G1430&lt;'d_고정'!$B$26,'d_고정'!$B$25,'d_고정'!$B$20)+1,'d_고정'!$B$21-IF(G1430&lt;'d_고정'!$B$26,'d_고정'!$B$25,'d_고정'!$B$20)+1)+(1-'d_고정'!$B$22)*BETAINV(RAND(),IF(G1430&lt;'d_고정'!$B$26,'d_고정'!$B$24,'d_고정'!$B$18)+1,'d_고정'!$B$19-IF(G1430&lt;'d_고정'!$B$26,'d_고정'!$B$24,'d_고정'!$B$18)+1))*('d_고정'!$B$14+('d_고정'!$B$15-'d_고정'!$B$14)*RAND()))/F1430</f>
        <v/>
      </c>
      <c r="I1430">
        <f>RAND()</f>
        <v/>
      </c>
      <c r="J1430">
        <f>IF('d_시나리오'!$J$3='d_시나리오'!$H$3,'d_시나리오'!$I$3,IF(I1430&lt;('d_시나리오'!$I$3-'d_시나리오'!$H$3)/('d_시나리오'!$J$3-'d_시나리오'!$H$3),'d_시나리오'!$H$3+SQRT(I1430*('d_시나리오'!$J$3-'d_시나리오'!$H$3)*('d_시나리오'!$I$3-'d_시나리오'!$H$3)),'d_시나리오'!$J$3-SQRT((1-I1430)*('d_시나리오'!$J$3-'d_시나리오'!$H$3)*('d_시나리오'!$J$3-'d_시나리오'!$I$3))))</f>
        <v/>
      </c>
      <c r="K1430">
        <f>RAND()</f>
        <v/>
      </c>
      <c r="L1430">
        <f>IF('d_시나리오'!$J$4='d_시나리오'!$H$4,'d_시나리오'!$I$4,IF(K1430&lt;('d_시나리오'!$I$4-'d_시나리오'!$H$4)/('d_시나리오'!$J$4-'d_시나리오'!$H$4),'d_시나리오'!$H$4+SQRT(K1430*('d_시나리오'!$J$4-'d_시나리오'!$H$4)*('d_시나리오'!$I$4-'d_시나리오'!$H$4)),'d_시나리오'!$J$4-SQRT((1-K1430)*('d_시나리오'!$J$4-'d_시나리오'!$H$4)*('d_시나리오'!$J$4-'d_시나리오'!$I$4))))</f>
        <v/>
      </c>
      <c r="M1430">
        <f>RAND()</f>
        <v/>
      </c>
      <c r="N1430">
        <f>IF('d_시나리오'!$J$5='d_시나리오'!$H$5,'d_시나리오'!$I$5,IF(M1430&lt;('d_시나리오'!$I$5-'d_시나리오'!$H$5)/('d_시나리오'!$J$5-'d_시나리오'!$H$5),'d_시나리오'!$H$5+SQRT(M1430*('d_시나리오'!$J$5-'d_시나리오'!$H$5)*('d_시나리오'!$I$5-'d_시나리오'!$H$5)),'d_시나리오'!$J$5-SQRT((1-M1430)*('d_시나리오'!$J$5-'d_시나리오'!$H$5)*('d_시나리오'!$J$5-'d_시나리오'!$I$5))))</f>
        <v/>
      </c>
      <c r="O1430">
        <f>RAND()</f>
        <v/>
      </c>
      <c r="P1430">
        <f>IF('d_시나리오'!$J$6='d_시나리오'!$H$6,'d_시나리오'!$I$6,IF(O1430&lt;('d_시나리오'!$I$6-'d_시나리오'!$H$6)/('d_시나리오'!$J$6-'d_시나리오'!$H$6),'d_시나리오'!$H$6+SQRT(O1430*('d_시나리오'!$J$6-'d_시나리오'!$H$6)*('d_시나리오'!$I$6-'d_시나리오'!$H$6)),'d_시나리오'!$J$6-SQRT((1-O1430)*('d_시나리오'!$J$6-'d_시나리오'!$H$6)*('d_시나리오'!$J$6-'d_시나리오'!$I$6))))</f>
        <v/>
      </c>
      <c r="Q1430">
        <f>INDEX('d_분포'!$B$2:$B$57,RANDBETWEEN(1,56))</f>
        <v/>
      </c>
      <c r="R1430">
        <f>BETAINV(RAND(),5,5)</f>
        <v/>
      </c>
      <c r="S1430">
        <f>'d_고정'!$B$1*'6_기대효과'!$H$7*('d_시나리오'!$I$7/'d_고정'!$B$2)*B1430</f>
        <v/>
      </c>
      <c r="T1430">
        <f>S1430*D1430</f>
        <v/>
      </c>
      <c r="U1430">
        <f>S1430*F1430*H1430</f>
        <v/>
      </c>
      <c r="V1430">
        <f>S1430*F1430*(H1430-1)</f>
        <v/>
      </c>
      <c r="W1430">
        <f>U1430*J1430</f>
        <v/>
      </c>
      <c r="X1430">
        <f>T1430+W1430</f>
        <v/>
      </c>
      <c r="Y1430">
        <f>(T1430*E1430+W1430*L1430)*(1-R1430-'d_고정'!$B$13)</f>
        <v/>
      </c>
      <c r="Z1430">
        <f>(U1430*N1430*Q1430+'d_고정'!$B$3*('6_기대효과'!$H$7/8)*Q1430*'d_고정'!$B$10*P1430*('6_기대효과'!$K$7/'d_고정'!$B$9))*(1-R1430)</f>
        <v/>
      </c>
      <c r="AA1430">
        <f>W1430*L1430*(1-R1430-'d_고정'!$B$13)+U1430*MAX(N1430-'d_고정'!$B$10*P1430*('6_기대효과'!$K$7/'d_고정'!$B$9),0)*Q1430*(1-R1430)</f>
        <v/>
      </c>
      <c r="AB1430">
        <f>Y1430+Z1430</f>
        <v/>
      </c>
      <c r="AC1430">
        <f>Y1430/('d_고정'!$B$5*'6_기대효과'!$H$7/8)/'d_고정'!$B$6</f>
        <v/>
      </c>
      <c r="AD1430">
        <f>Y1430/('d_고정'!$B$8*'6_기대효과'!$H$7/8)</f>
        <v/>
      </c>
    </row>
    <row r="1431">
      <c r="A1431">
        <f>RAND()</f>
        <v/>
      </c>
      <c r="B1431">
        <f>IF('d_시나리오'!$J$2='d_시나리오'!$H$2,'d_시나리오'!$I$2,IF(A1431&lt;('d_시나리오'!$I$2-'d_시나리오'!$H$2)/('d_시나리오'!$J$2-'d_시나리오'!$H$2),'d_시나리오'!$H$2+SQRT(A1431*('d_시나리오'!$J$2-'d_시나리오'!$H$2)*('d_시나리오'!$I$2-'d_시나리오'!$H$2)),'d_시나리오'!$J$2-SQRT((1-A1431)*('d_시나리오'!$J$2-'d_시나리오'!$H$2)*('d_시나리오'!$J$2-'d_시나리오'!$I$2))))</f>
        <v/>
      </c>
      <c r="C1431">
        <f>RAND()</f>
        <v/>
      </c>
      <c r="D1431">
        <f>BETAINV(RAND(),IF(C1431&lt;'d_고정'!$B$26,'d_고정'!$B$23,'d_고정'!$B$16)+1,'d_고정'!$B$17-IF(C1431&lt;'d_고정'!$B$26,'d_고정'!$B$23,'d_고정'!$B$16)+1)*('d_고정'!$B$14+('d_고정'!$B$15-'d_고정'!$B$14)*RAND())</f>
        <v/>
      </c>
      <c r="E1431">
        <f>INDEX('d_분포'!$A$2:$A$28,RANDBETWEEN(1,27))</f>
        <v/>
      </c>
      <c r="F1431">
        <f>INDEX('d_분포'!$C$2:$C$5,RANDBETWEEN(1,4))*(0.9+0.2*RAND())</f>
        <v/>
      </c>
      <c r="G1431">
        <f>RAND()</f>
        <v/>
      </c>
      <c r="H1431">
        <f>(F1431+(1-F1431)*('d_고정'!$B$22*BETAINV(RAND(),IF(G1431&lt;'d_고정'!$B$26,'d_고정'!$B$25,'d_고정'!$B$20)+1,'d_고정'!$B$21-IF(G1431&lt;'d_고정'!$B$26,'d_고정'!$B$25,'d_고정'!$B$20)+1)+(1-'d_고정'!$B$22)*BETAINV(RAND(),IF(G1431&lt;'d_고정'!$B$26,'d_고정'!$B$24,'d_고정'!$B$18)+1,'d_고정'!$B$19-IF(G1431&lt;'d_고정'!$B$26,'d_고정'!$B$24,'d_고정'!$B$18)+1))*('d_고정'!$B$14+('d_고정'!$B$15-'d_고정'!$B$14)*RAND()))/F1431</f>
        <v/>
      </c>
      <c r="I1431">
        <f>RAND()</f>
        <v/>
      </c>
      <c r="J1431">
        <f>IF('d_시나리오'!$J$3='d_시나리오'!$H$3,'d_시나리오'!$I$3,IF(I1431&lt;('d_시나리오'!$I$3-'d_시나리오'!$H$3)/('d_시나리오'!$J$3-'d_시나리오'!$H$3),'d_시나리오'!$H$3+SQRT(I1431*('d_시나리오'!$J$3-'d_시나리오'!$H$3)*('d_시나리오'!$I$3-'d_시나리오'!$H$3)),'d_시나리오'!$J$3-SQRT((1-I1431)*('d_시나리오'!$J$3-'d_시나리오'!$H$3)*('d_시나리오'!$J$3-'d_시나리오'!$I$3))))</f>
        <v/>
      </c>
      <c r="K1431">
        <f>RAND()</f>
        <v/>
      </c>
      <c r="L1431">
        <f>IF('d_시나리오'!$J$4='d_시나리오'!$H$4,'d_시나리오'!$I$4,IF(K1431&lt;('d_시나리오'!$I$4-'d_시나리오'!$H$4)/('d_시나리오'!$J$4-'d_시나리오'!$H$4),'d_시나리오'!$H$4+SQRT(K1431*('d_시나리오'!$J$4-'d_시나리오'!$H$4)*('d_시나리오'!$I$4-'d_시나리오'!$H$4)),'d_시나리오'!$J$4-SQRT((1-K1431)*('d_시나리오'!$J$4-'d_시나리오'!$H$4)*('d_시나리오'!$J$4-'d_시나리오'!$I$4))))</f>
        <v/>
      </c>
      <c r="M1431">
        <f>RAND()</f>
        <v/>
      </c>
      <c r="N1431">
        <f>IF('d_시나리오'!$J$5='d_시나리오'!$H$5,'d_시나리오'!$I$5,IF(M1431&lt;('d_시나리오'!$I$5-'d_시나리오'!$H$5)/('d_시나리오'!$J$5-'d_시나리오'!$H$5),'d_시나리오'!$H$5+SQRT(M1431*('d_시나리오'!$J$5-'d_시나리오'!$H$5)*('d_시나리오'!$I$5-'d_시나리오'!$H$5)),'d_시나리오'!$J$5-SQRT((1-M1431)*('d_시나리오'!$J$5-'d_시나리오'!$H$5)*('d_시나리오'!$J$5-'d_시나리오'!$I$5))))</f>
        <v/>
      </c>
      <c r="O1431">
        <f>RAND()</f>
        <v/>
      </c>
      <c r="P1431">
        <f>IF('d_시나리오'!$J$6='d_시나리오'!$H$6,'d_시나리오'!$I$6,IF(O1431&lt;('d_시나리오'!$I$6-'d_시나리오'!$H$6)/('d_시나리오'!$J$6-'d_시나리오'!$H$6),'d_시나리오'!$H$6+SQRT(O1431*('d_시나리오'!$J$6-'d_시나리오'!$H$6)*('d_시나리오'!$I$6-'d_시나리오'!$H$6)),'d_시나리오'!$J$6-SQRT((1-O1431)*('d_시나리오'!$J$6-'d_시나리오'!$H$6)*('d_시나리오'!$J$6-'d_시나리오'!$I$6))))</f>
        <v/>
      </c>
      <c r="Q1431">
        <f>INDEX('d_분포'!$B$2:$B$57,RANDBETWEEN(1,56))</f>
        <v/>
      </c>
      <c r="R1431">
        <f>BETAINV(RAND(),5,5)</f>
        <v/>
      </c>
      <c r="S1431">
        <f>'d_고정'!$B$1*'6_기대효과'!$H$7*('d_시나리오'!$I$7/'d_고정'!$B$2)*B1431</f>
        <v/>
      </c>
      <c r="T1431">
        <f>S1431*D1431</f>
        <v/>
      </c>
      <c r="U1431">
        <f>S1431*F1431*H1431</f>
        <v/>
      </c>
      <c r="V1431">
        <f>S1431*F1431*(H1431-1)</f>
        <v/>
      </c>
      <c r="W1431">
        <f>U1431*J1431</f>
        <v/>
      </c>
      <c r="X1431">
        <f>T1431+W1431</f>
        <v/>
      </c>
      <c r="Y1431">
        <f>(T1431*E1431+W1431*L1431)*(1-R1431-'d_고정'!$B$13)</f>
        <v/>
      </c>
      <c r="Z1431">
        <f>(U1431*N1431*Q1431+'d_고정'!$B$3*('6_기대효과'!$H$7/8)*Q1431*'d_고정'!$B$10*P1431*('6_기대효과'!$K$7/'d_고정'!$B$9))*(1-R1431)</f>
        <v/>
      </c>
      <c r="AA1431">
        <f>W1431*L1431*(1-R1431-'d_고정'!$B$13)+U1431*MAX(N1431-'d_고정'!$B$10*P1431*('6_기대효과'!$K$7/'d_고정'!$B$9),0)*Q1431*(1-R1431)</f>
        <v/>
      </c>
      <c r="AB1431">
        <f>Y1431+Z1431</f>
        <v/>
      </c>
      <c r="AC1431">
        <f>Y1431/('d_고정'!$B$5*'6_기대효과'!$H$7/8)/'d_고정'!$B$6</f>
        <v/>
      </c>
      <c r="AD1431">
        <f>Y1431/('d_고정'!$B$8*'6_기대효과'!$H$7/8)</f>
        <v/>
      </c>
    </row>
    <row r="1432">
      <c r="A1432">
        <f>RAND()</f>
        <v/>
      </c>
      <c r="B1432">
        <f>IF('d_시나리오'!$J$2='d_시나리오'!$H$2,'d_시나리오'!$I$2,IF(A1432&lt;('d_시나리오'!$I$2-'d_시나리오'!$H$2)/('d_시나리오'!$J$2-'d_시나리오'!$H$2),'d_시나리오'!$H$2+SQRT(A1432*('d_시나리오'!$J$2-'d_시나리오'!$H$2)*('d_시나리오'!$I$2-'d_시나리오'!$H$2)),'d_시나리오'!$J$2-SQRT((1-A1432)*('d_시나리오'!$J$2-'d_시나리오'!$H$2)*('d_시나리오'!$J$2-'d_시나리오'!$I$2))))</f>
        <v/>
      </c>
      <c r="C1432">
        <f>RAND()</f>
        <v/>
      </c>
      <c r="D1432">
        <f>BETAINV(RAND(),IF(C1432&lt;'d_고정'!$B$26,'d_고정'!$B$23,'d_고정'!$B$16)+1,'d_고정'!$B$17-IF(C1432&lt;'d_고정'!$B$26,'d_고정'!$B$23,'d_고정'!$B$16)+1)*('d_고정'!$B$14+('d_고정'!$B$15-'d_고정'!$B$14)*RAND())</f>
        <v/>
      </c>
      <c r="E1432">
        <f>INDEX('d_분포'!$A$2:$A$28,RANDBETWEEN(1,27))</f>
        <v/>
      </c>
      <c r="F1432">
        <f>INDEX('d_분포'!$C$2:$C$5,RANDBETWEEN(1,4))*(0.9+0.2*RAND())</f>
        <v/>
      </c>
      <c r="G1432">
        <f>RAND()</f>
        <v/>
      </c>
      <c r="H1432">
        <f>(F1432+(1-F1432)*('d_고정'!$B$22*BETAINV(RAND(),IF(G1432&lt;'d_고정'!$B$26,'d_고정'!$B$25,'d_고정'!$B$20)+1,'d_고정'!$B$21-IF(G1432&lt;'d_고정'!$B$26,'d_고정'!$B$25,'d_고정'!$B$20)+1)+(1-'d_고정'!$B$22)*BETAINV(RAND(),IF(G1432&lt;'d_고정'!$B$26,'d_고정'!$B$24,'d_고정'!$B$18)+1,'d_고정'!$B$19-IF(G1432&lt;'d_고정'!$B$26,'d_고정'!$B$24,'d_고정'!$B$18)+1))*('d_고정'!$B$14+('d_고정'!$B$15-'d_고정'!$B$14)*RAND()))/F1432</f>
        <v/>
      </c>
      <c r="I1432">
        <f>RAND()</f>
        <v/>
      </c>
      <c r="J1432">
        <f>IF('d_시나리오'!$J$3='d_시나리오'!$H$3,'d_시나리오'!$I$3,IF(I1432&lt;('d_시나리오'!$I$3-'d_시나리오'!$H$3)/('d_시나리오'!$J$3-'d_시나리오'!$H$3),'d_시나리오'!$H$3+SQRT(I1432*('d_시나리오'!$J$3-'d_시나리오'!$H$3)*('d_시나리오'!$I$3-'d_시나리오'!$H$3)),'d_시나리오'!$J$3-SQRT((1-I1432)*('d_시나리오'!$J$3-'d_시나리오'!$H$3)*('d_시나리오'!$J$3-'d_시나리오'!$I$3))))</f>
        <v/>
      </c>
      <c r="K1432">
        <f>RAND()</f>
        <v/>
      </c>
      <c r="L1432">
        <f>IF('d_시나리오'!$J$4='d_시나리오'!$H$4,'d_시나리오'!$I$4,IF(K1432&lt;('d_시나리오'!$I$4-'d_시나리오'!$H$4)/('d_시나리오'!$J$4-'d_시나리오'!$H$4),'d_시나리오'!$H$4+SQRT(K1432*('d_시나리오'!$J$4-'d_시나리오'!$H$4)*('d_시나리오'!$I$4-'d_시나리오'!$H$4)),'d_시나리오'!$J$4-SQRT((1-K1432)*('d_시나리오'!$J$4-'d_시나리오'!$H$4)*('d_시나리오'!$J$4-'d_시나리오'!$I$4))))</f>
        <v/>
      </c>
      <c r="M1432">
        <f>RAND()</f>
        <v/>
      </c>
      <c r="N1432">
        <f>IF('d_시나리오'!$J$5='d_시나리오'!$H$5,'d_시나리오'!$I$5,IF(M1432&lt;('d_시나리오'!$I$5-'d_시나리오'!$H$5)/('d_시나리오'!$J$5-'d_시나리오'!$H$5),'d_시나리오'!$H$5+SQRT(M1432*('d_시나리오'!$J$5-'d_시나리오'!$H$5)*('d_시나리오'!$I$5-'d_시나리오'!$H$5)),'d_시나리오'!$J$5-SQRT((1-M1432)*('d_시나리오'!$J$5-'d_시나리오'!$H$5)*('d_시나리오'!$J$5-'d_시나리오'!$I$5))))</f>
        <v/>
      </c>
      <c r="O1432">
        <f>RAND()</f>
        <v/>
      </c>
      <c r="P1432">
        <f>IF('d_시나리오'!$J$6='d_시나리오'!$H$6,'d_시나리오'!$I$6,IF(O1432&lt;('d_시나리오'!$I$6-'d_시나리오'!$H$6)/('d_시나리오'!$J$6-'d_시나리오'!$H$6),'d_시나리오'!$H$6+SQRT(O1432*('d_시나리오'!$J$6-'d_시나리오'!$H$6)*('d_시나리오'!$I$6-'d_시나리오'!$H$6)),'d_시나리오'!$J$6-SQRT((1-O1432)*('d_시나리오'!$J$6-'d_시나리오'!$H$6)*('d_시나리오'!$J$6-'d_시나리오'!$I$6))))</f>
        <v/>
      </c>
      <c r="Q1432">
        <f>INDEX('d_분포'!$B$2:$B$57,RANDBETWEEN(1,56))</f>
        <v/>
      </c>
      <c r="R1432">
        <f>BETAINV(RAND(),5,5)</f>
        <v/>
      </c>
      <c r="S1432">
        <f>'d_고정'!$B$1*'6_기대효과'!$H$7*('d_시나리오'!$I$7/'d_고정'!$B$2)*B1432</f>
        <v/>
      </c>
      <c r="T1432">
        <f>S1432*D1432</f>
        <v/>
      </c>
      <c r="U1432">
        <f>S1432*F1432*H1432</f>
        <v/>
      </c>
      <c r="V1432">
        <f>S1432*F1432*(H1432-1)</f>
        <v/>
      </c>
      <c r="W1432">
        <f>U1432*J1432</f>
        <v/>
      </c>
      <c r="X1432">
        <f>T1432+W1432</f>
        <v/>
      </c>
      <c r="Y1432">
        <f>(T1432*E1432+W1432*L1432)*(1-R1432-'d_고정'!$B$13)</f>
        <v/>
      </c>
      <c r="Z1432">
        <f>(U1432*N1432*Q1432+'d_고정'!$B$3*('6_기대효과'!$H$7/8)*Q1432*'d_고정'!$B$10*P1432*('6_기대효과'!$K$7/'d_고정'!$B$9))*(1-R1432)</f>
        <v/>
      </c>
      <c r="AA1432">
        <f>W1432*L1432*(1-R1432-'d_고정'!$B$13)+U1432*MAX(N1432-'d_고정'!$B$10*P1432*('6_기대효과'!$K$7/'d_고정'!$B$9),0)*Q1432*(1-R1432)</f>
        <v/>
      </c>
      <c r="AB1432">
        <f>Y1432+Z1432</f>
        <v/>
      </c>
      <c r="AC1432">
        <f>Y1432/('d_고정'!$B$5*'6_기대효과'!$H$7/8)/'d_고정'!$B$6</f>
        <v/>
      </c>
      <c r="AD1432">
        <f>Y1432/('d_고정'!$B$8*'6_기대효과'!$H$7/8)</f>
        <v/>
      </c>
    </row>
    <row r="1433">
      <c r="A1433">
        <f>RAND()</f>
        <v/>
      </c>
      <c r="B1433">
        <f>IF('d_시나리오'!$J$2='d_시나리오'!$H$2,'d_시나리오'!$I$2,IF(A1433&lt;('d_시나리오'!$I$2-'d_시나리오'!$H$2)/('d_시나리오'!$J$2-'d_시나리오'!$H$2),'d_시나리오'!$H$2+SQRT(A1433*('d_시나리오'!$J$2-'d_시나리오'!$H$2)*('d_시나리오'!$I$2-'d_시나리오'!$H$2)),'d_시나리오'!$J$2-SQRT((1-A1433)*('d_시나리오'!$J$2-'d_시나리오'!$H$2)*('d_시나리오'!$J$2-'d_시나리오'!$I$2))))</f>
        <v/>
      </c>
      <c r="C1433">
        <f>RAND()</f>
        <v/>
      </c>
      <c r="D1433">
        <f>BETAINV(RAND(),IF(C1433&lt;'d_고정'!$B$26,'d_고정'!$B$23,'d_고정'!$B$16)+1,'d_고정'!$B$17-IF(C1433&lt;'d_고정'!$B$26,'d_고정'!$B$23,'d_고정'!$B$16)+1)*('d_고정'!$B$14+('d_고정'!$B$15-'d_고정'!$B$14)*RAND())</f>
        <v/>
      </c>
      <c r="E1433">
        <f>INDEX('d_분포'!$A$2:$A$28,RANDBETWEEN(1,27))</f>
        <v/>
      </c>
      <c r="F1433">
        <f>INDEX('d_분포'!$C$2:$C$5,RANDBETWEEN(1,4))*(0.9+0.2*RAND())</f>
        <v/>
      </c>
      <c r="G1433">
        <f>RAND()</f>
        <v/>
      </c>
      <c r="H1433">
        <f>(F1433+(1-F1433)*('d_고정'!$B$22*BETAINV(RAND(),IF(G1433&lt;'d_고정'!$B$26,'d_고정'!$B$25,'d_고정'!$B$20)+1,'d_고정'!$B$21-IF(G1433&lt;'d_고정'!$B$26,'d_고정'!$B$25,'d_고정'!$B$20)+1)+(1-'d_고정'!$B$22)*BETAINV(RAND(),IF(G1433&lt;'d_고정'!$B$26,'d_고정'!$B$24,'d_고정'!$B$18)+1,'d_고정'!$B$19-IF(G1433&lt;'d_고정'!$B$26,'d_고정'!$B$24,'d_고정'!$B$18)+1))*('d_고정'!$B$14+('d_고정'!$B$15-'d_고정'!$B$14)*RAND()))/F1433</f>
        <v/>
      </c>
      <c r="I1433">
        <f>RAND()</f>
        <v/>
      </c>
      <c r="J1433">
        <f>IF('d_시나리오'!$J$3='d_시나리오'!$H$3,'d_시나리오'!$I$3,IF(I1433&lt;('d_시나리오'!$I$3-'d_시나리오'!$H$3)/('d_시나리오'!$J$3-'d_시나리오'!$H$3),'d_시나리오'!$H$3+SQRT(I1433*('d_시나리오'!$J$3-'d_시나리오'!$H$3)*('d_시나리오'!$I$3-'d_시나리오'!$H$3)),'d_시나리오'!$J$3-SQRT((1-I1433)*('d_시나리오'!$J$3-'d_시나리오'!$H$3)*('d_시나리오'!$J$3-'d_시나리오'!$I$3))))</f>
        <v/>
      </c>
      <c r="K1433">
        <f>RAND()</f>
        <v/>
      </c>
      <c r="L1433">
        <f>IF('d_시나리오'!$J$4='d_시나리오'!$H$4,'d_시나리오'!$I$4,IF(K1433&lt;('d_시나리오'!$I$4-'d_시나리오'!$H$4)/('d_시나리오'!$J$4-'d_시나리오'!$H$4),'d_시나리오'!$H$4+SQRT(K1433*('d_시나리오'!$J$4-'d_시나리오'!$H$4)*('d_시나리오'!$I$4-'d_시나리오'!$H$4)),'d_시나리오'!$J$4-SQRT((1-K1433)*('d_시나리오'!$J$4-'d_시나리오'!$H$4)*('d_시나리오'!$J$4-'d_시나리오'!$I$4))))</f>
        <v/>
      </c>
      <c r="M1433">
        <f>RAND()</f>
        <v/>
      </c>
      <c r="N1433">
        <f>IF('d_시나리오'!$J$5='d_시나리오'!$H$5,'d_시나리오'!$I$5,IF(M1433&lt;('d_시나리오'!$I$5-'d_시나리오'!$H$5)/('d_시나리오'!$J$5-'d_시나리오'!$H$5),'d_시나리오'!$H$5+SQRT(M1433*('d_시나리오'!$J$5-'d_시나리오'!$H$5)*('d_시나리오'!$I$5-'d_시나리오'!$H$5)),'d_시나리오'!$J$5-SQRT((1-M1433)*('d_시나리오'!$J$5-'d_시나리오'!$H$5)*('d_시나리오'!$J$5-'d_시나리오'!$I$5))))</f>
        <v/>
      </c>
      <c r="O1433">
        <f>RAND()</f>
        <v/>
      </c>
      <c r="P1433">
        <f>IF('d_시나리오'!$J$6='d_시나리오'!$H$6,'d_시나리오'!$I$6,IF(O1433&lt;('d_시나리오'!$I$6-'d_시나리오'!$H$6)/('d_시나리오'!$J$6-'d_시나리오'!$H$6),'d_시나리오'!$H$6+SQRT(O1433*('d_시나리오'!$J$6-'d_시나리오'!$H$6)*('d_시나리오'!$I$6-'d_시나리오'!$H$6)),'d_시나리오'!$J$6-SQRT((1-O1433)*('d_시나리오'!$J$6-'d_시나리오'!$H$6)*('d_시나리오'!$J$6-'d_시나리오'!$I$6))))</f>
        <v/>
      </c>
      <c r="Q1433">
        <f>INDEX('d_분포'!$B$2:$B$57,RANDBETWEEN(1,56))</f>
        <v/>
      </c>
      <c r="R1433">
        <f>BETAINV(RAND(),5,5)</f>
        <v/>
      </c>
      <c r="S1433">
        <f>'d_고정'!$B$1*'6_기대효과'!$H$7*('d_시나리오'!$I$7/'d_고정'!$B$2)*B1433</f>
        <v/>
      </c>
      <c r="T1433">
        <f>S1433*D1433</f>
        <v/>
      </c>
      <c r="U1433">
        <f>S1433*F1433*H1433</f>
        <v/>
      </c>
      <c r="V1433">
        <f>S1433*F1433*(H1433-1)</f>
        <v/>
      </c>
      <c r="W1433">
        <f>U1433*J1433</f>
        <v/>
      </c>
      <c r="X1433">
        <f>T1433+W1433</f>
        <v/>
      </c>
      <c r="Y1433">
        <f>(T1433*E1433+W1433*L1433)*(1-R1433-'d_고정'!$B$13)</f>
        <v/>
      </c>
      <c r="Z1433">
        <f>(U1433*N1433*Q1433+'d_고정'!$B$3*('6_기대효과'!$H$7/8)*Q1433*'d_고정'!$B$10*P1433*('6_기대효과'!$K$7/'d_고정'!$B$9))*(1-R1433)</f>
        <v/>
      </c>
      <c r="AA1433">
        <f>W1433*L1433*(1-R1433-'d_고정'!$B$13)+U1433*MAX(N1433-'d_고정'!$B$10*P1433*('6_기대효과'!$K$7/'d_고정'!$B$9),0)*Q1433*(1-R1433)</f>
        <v/>
      </c>
      <c r="AB1433">
        <f>Y1433+Z1433</f>
        <v/>
      </c>
      <c r="AC1433">
        <f>Y1433/('d_고정'!$B$5*'6_기대효과'!$H$7/8)/'d_고정'!$B$6</f>
        <v/>
      </c>
      <c r="AD1433">
        <f>Y1433/('d_고정'!$B$8*'6_기대효과'!$H$7/8)</f>
        <v/>
      </c>
    </row>
    <row r="1434">
      <c r="A1434">
        <f>RAND()</f>
        <v/>
      </c>
      <c r="B1434">
        <f>IF('d_시나리오'!$J$2='d_시나리오'!$H$2,'d_시나리오'!$I$2,IF(A1434&lt;('d_시나리오'!$I$2-'d_시나리오'!$H$2)/('d_시나리오'!$J$2-'d_시나리오'!$H$2),'d_시나리오'!$H$2+SQRT(A1434*('d_시나리오'!$J$2-'d_시나리오'!$H$2)*('d_시나리오'!$I$2-'d_시나리오'!$H$2)),'d_시나리오'!$J$2-SQRT((1-A1434)*('d_시나리오'!$J$2-'d_시나리오'!$H$2)*('d_시나리오'!$J$2-'d_시나리오'!$I$2))))</f>
        <v/>
      </c>
      <c r="C1434">
        <f>RAND()</f>
        <v/>
      </c>
      <c r="D1434">
        <f>BETAINV(RAND(),IF(C1434&lt;'d_고정'!$B$26,'d_고정'!$B$23,'d_고정'!$B$16)+1,'d_고정'!$B$17-IF(C1434&lt;'d_고정'!$B$26,'d_고정'!$B$23,'d_고정'!$B$16)+1)*('d_고정'!$B$14+('d_고정'!$B$15-'d_고정'!$B$14)*RAND())</f>
        <v/>
      </c>
      <c r="E1434">
        <f>INDEX('d_분포'!$A$2:$A$28,RANDBETWEEN(1,27))</f>
        <v/>
      </c>
      <c r="F1434">
        <f>INDEX('d_분포'!$C$2:$C$5,RANDBETWEEN(1,4))*(0.9+0.2*RAND())</f>
        <v/>
      </c>
      <c r="G1434">
        <f>RAND()</f>
        <v/>
      </c>
      <c r="H1434">
        <f>(F1434+(1-F1434)*('d_고정'!$B$22*BETAINV(RAND(),IF(G1434&lt;'d_고정'!$B$26,'d_고정'!$B$25,'d_고정'!$B$20)+1,'d_고정'!$B$21-IF(G1434&lt;'d_고정'!$B$26,'d_고정'!$B$25,'d_고정'!$B$20)+1)+(1-'d_고정'!$B$22)*BETAINV(RAND(),IF(G1434&lt;'d_고정'!$B$26,'d_고정'!$B$24,'d_고정'!$B$18)+1,'d_고정'!$B$19-IF(G1434&lt;'d_고정'!$B$26,'d_고정'!$B$24,'d_고정'!$B$18)+1))*('d_고정'!$B$14+('d_고정'!$B$15-'d_고정'!$B$14)*RAND()))/F1434</f>
        <v/>
      </c>
      <c r="I1434">
        <f>RAND()</f>
        <v/>
      </c>
      <c r="J1434">
        <f>IF('d_시나리오'!$J$3='d_시나리오'!$H$3,'d_시나리오'!$I$3,IF(I1434&lt;('d_시나리오'!$I$3-'d_시나리오'!$H$3)/('d_시나리오'!$J$3-'d_시나리오'!$H$3),'d_시나리오'!$H$3+SQRT(I1434*('d_시나리오'!$J$3-'d_시나리오'!$H$3)*('d_시나리오'!$I$3-'d_시나리오'!$H$3)),'d_시나리오'!$J$3-SQRT((1-I1434)*('d_시나리오'!$J$3-'d_시나리오'!$H$3)*('d_시나리오'!$J$3-'d_시나리오'!$I$3))))</f>
        <v/>
      </c>
      <c r="K1434">
        <f>RAND()</f>
        <v/>
      </c>
      <c r="L1434">
        <f>IF('d_시나리오'!$J$4='d_시나리오'!$H$4,'d_시나리오'!$I$4,IF(K1434&lt;('d_시나리오'!$I$4-'d_시나리오'!$H$4)/('d_시나리오'!$J$4-'d_시나리오'!$H$4),'d_시나리오'!$H$4+SQRT(K1434*('d_시나리오'!$J$4-'d_시나리오'!$H$4)*('d_시나리오'!$I$4-'d_시나리오'!$H$4)),'d_시나리오'!$J$4-SQRT((1-K1434)*('d_시나리오'!$J$4-'d_시나리오'!$H$4)*('d_시나리오'!$J$4-'d_시나리오'!$I$4))))</f>
        <v/>
      </c>
      <c r="M1434">
        <f>RAND()</f>
        <v/>
      </c>
      <c r="N1434">
        <f>IF('d_시나리오'!$J$5='d_시나리오'!$H$5,'d_시나리오'!$I$5,IF(M1434&lt;('d_시나리오'!$I$5-'d_시나리오'!$H$5)/('d_시나리오'!$J$5-'d_시나리오'!$H$5),'d_시나리오'!$H$5+SQRT(M1434*('d_시나리오'!$J$5-'d_시나리오'!$H$5)*('d_시나리오'!$I$5-'d_시나리오'!$H$5)),'d_시나리오'!$J$5-SQRT((1-M1434)*('d_시나리오'!$J$5-'d_시나리오'!$H$5)*('d_시나리오'!$J$5-'d_시나리오'!$I$5))))</f>
        <v/>
      </c>
      <c r="O1434">
        <f>RAND()</f>
        <v/>
      </c>
      <c r="P1434">
        <f>IF('d_시나리오'!$J$6='d_시나리오'!$H$6,'d_시나리오'!$I$6,IF(O1434&lt;('d_시나리오'!$I$6-'d_시나리오'!$H$6)/('d_시나리오'!$J$6-'d_시나리오'!$H$6),'d_시나리오'!$H$6+SQRT(O1434*('d_시나리오'!$J$6-'d_시나리오'!$H$6)*('d_시나리오'!$I$6-'d_시나리오'!$H$6)),'d_시나리오'!$J$6-SQRT((1-O1434)*('d_시나리오'!$J$6-'d_시나리오'!$H$6)*('d_시나리오'!$J$6-'d_시나리오'!$I$6))))</f>
        <v/>
      </c>
      <c r="Q1434">
        <f>INDEX('d_분포'!$B$2:$B$57,RANDBETWEEN(1,56))</f>
        <v/>
      </c>
      <c r="R1434">
        <f>BETAINV(RAND(),5,5)</f>
        <v/>
      </c>
      <c r="S1434">
        <f>'d_고정'!$B$1*'6_기대효과'!$H$7*('d_시나리오'!$I$7/'d_고정'!$B$2)*B1434</f>
        <v/>
      </c>
      <c r="T1434">
        <f>S1434*D1434</f>
        <v/>
      </c>
      <c r="U1434">
        <f>S1434*F1434*H1434</f>
        <v/>
      </c>
      <c r="V1434">
        <f>S1434*F1434*(H1434-1)</f>
        <v/>
      </c>
      <c r="W1434">
        <f>U1434*J1434</f>
        <v/>
      </c>
      <c r="X1434">
        <f>T1434+W1434</f>
        <v/>
      </c>
      <c r="Y1434">
        <f>(T1434*E1434+W1434*L1434)*(1-R1434-'d_고정'!$B$13)</f>
        <v/>
      </c>
      <c r="Z1434">
        <f>(U1434*N1434*Q1434+'d_고정'!$B$3*('6_기대효과'!$H$7/8)*Q1434*'d_고정'!$B$10*P1434*('6_기대효과'!$K$7/'d_고정'!$B$9))*(1-R1434)</f>
        <v/>
      </c>
      <c r="AA1434">
        <f>W1434*L1434*(1-R1434-'d_고정'!$B$13)+U1434*MAX(N1434-'d_고정'!$B$10*P1434*('6_기대효과'!$K$7/'d_고정'!$B$9),0)*Q1434*(1-R1434)</f>
        <v/>
      </c>
      <c r="AB1434">
        <f>Y1434+Z1434</f>
        <v/>
      </c>
      <c r="AC1434">
        <f>Y1434/('d_고정'!$B$5*'6_기대효과'!$H$7/8)/'d_고정'!$B$6</f>
        <v/>
      </c>
      <c r="AD1434">
        <f>Y1434/('d_고정'!$B$8*'6_기대효과'!$H$7/8)</f>
        <v/>
      </c>
    </row>
    <row r="1435">
      <c r="A1435">
        <f>RAND()</f>
        <v/>
      </c>
      <c r="B1435">
        <f>IF('d_시나리오'!$J$2='d_시나리오'!$H$2,'d_시나리오'!$I$2,IF(A1435&lt;('d_시나리오'!$I$2-'d_시나리오'!$H$2)/('d_시나리오'!$J$2-'d_시나리오'!$H$2),'d_시나리오'!$H$2+SQRT(A1435*('d_시나리오'!$J$2-'d_시나리오'!$H$2)*('d_시나리오'!$I$2-'d_시나리오'!$H$2)),'d_시나리오'!$J$2-SQRT((1-A1435)*('d_시나리오'!$J$2-'d_시나리오'!$H$2)*('d_시나리오'!$J$2-'d_시나리오'!$I$2))))</f>
        <v/>
      </c>
      <c r="C1435">
        <f>RAND()</f>
        <v/>
      </c>
      <c r="D1435">
        <f>BETAINV(RAND(),IF(C1435&lt;'d_고정'!$B$26,'d_고정'!$B$23,'d_고정'!$B$16)+1,'d_고정'!$B$17-IF(C1435&lt;'d_고정'!$B$26,'d_고정'!$B$23,'d_고정'!$B$16)+1)*('d_고정'!$B$14+('d_고정'!$B$15-'d_고정'!$B$14)*RAND())</f>
        <v/>
      </c>
      <c r="E1435">
        <f>INDEX('d_분포'!$A$2:$A$28,RANDBETWEEN(1,27))</f>
        <v/>
      </c>
      <c r="F1435">
        <f>INDEX('d_분포'!$C$2:$C$5,RANDBETWEEN(1,4))*(0.9+0.2*RAND())</f>
        <v/>
      </c>
      <c r="G1435">
        <f>RAND()</f>
        <v/>
      </c>
      <c r="H1435">
        <f>(F1435+(1-F1435)*('d_고정'!$B$22*BETAINV(RAND(),IF(G1435&lt;'d_고정'!$B$26,'d_고정'!$B$25,'d_고정'!$B$20)+1,'d_고정'!$B$21-IF(G1435&lt;'d_고정'!$B$26,'d_고정'!$B$25,'d_고정'!$B$20)+1)+(1-'d_고정'!$B$22)*BETAINV(RAND(),IF(G1435&lt;'d_고정'!$B$26,'d_고정'!$B$24,'d_고정'!$B$18)+1,'d_고정'!$B$19-IF(G1435&lt;'d_고정'!$B$26,'d_고정'!$B$24,'d_고정'!$B$18)+1))*('d_고정'!$B$14+('d_고정'!$B$15-'d_고정'!$B$14)*RAND()))/F1435</f>
        <v/>
      </c>
      <c r="I1435">
        <f>RAND()</f>
        <v/>
      </c>
      <c r="J1435">
        <f>IF('d_시나리오'!$J$3='d_시나리오'!$H$3,'d_시나리오'!$I$3,IF(I1435&lt;('d_시나리오'!$I$3-'d_시나리오'!$H$3)/('d_시나리오'!$J$3-'d_시나리오'!$H$3),'d_시나리오'!$H$3+SQRT(I1435*('d_시나리오'!$J$3-'d_시나리오'!$H$3)*('d_시나리오'!$I$3-'d_시나리오'!$H$3)),'d_시나리오'!$J$3-SQRT((1-I1435)*('d_시나리오'!$J$3-'d_시나리오'!$H$3)*('d_시나리오'!$J$3-'d_시나리오'!$I$3))))</f>
        <v/>
      </c>
      <c r="K1435">
        <f>RAND()</f>
        <v/>
      </c>
      <c r="L1435">
        <f>IF('d_시나리오'!$J$4='d_시나리오'!$H$4,'d_시나리오'!$I$4,IF(K1435&lt;('d_시나리오'!$I$4-'d_시나리오'!$H$4)/('d_시나리오'!$J$4-'d_시나리오'!$H$4),'d_시나리오'!$H$4+SQRT(K1435*('d_시나리오'!$J$4-'d_시나리오'!$H$4)*('d_시나리오'!$I$4-'d_시나리오'!$H$4)),'d_시나리오'!$J$4-SQRT((1-K1435)*('d_시나리오'!$J$4-'d_시나리오'!$H$4)*('d_시나리오'!$J$4-'d_시나리오'!$I$4))))</f>
        <v/>
      </c>
      <c r="M1435">
        <f>RAND()</f>
        <v/>
      </c>
      <c r="N1435">
        <f>IF('d_시나리오'!$J$5='d_시나리오'!$H$5,'d_시나리오'!$I$5,IF(M1435&lt;('d_시나리오'!$I$5-'d_시나리오'!$H$5)/('d_시나리오'!$J$5-'d_시나리오'!$H$5),'d_시나리오'!$H$5+SQRT(M1435*('d_시나리오'!$J$5-'d_시나리오'!$H$5)*('d_시나리오'!$I$5-'d_시나리오'!$H$5)),'d_시나리오'!$J$5-SQRT((1-M1435)*('d_시나리오'!$J$5-'d_시나리오'!$H$5)*('d_시나리오'!$J$5-'d_시나리오'!$I$5))))</f>
        <v/>
      </c>
      <c r="O1435">
        <f>RAND()</f>
        <v/>
      </c>
      <c r="P1435">
        <f>IF('d_시나리오'!$J$6='d_시나리오'!$H$6,'d_시나리오'!$I$6,IF(O1435&lt;('d_시나리오'!$I$6-'d_시나리오'!$H$6)/('d_시나리오'!$J$6-'d_시나리오'!$H$6),'d_시나리오'!$H$6+SQRT(O1435*('d_시나리오'!$J$6-'d_시나리오'!$H$6)*('d_시나리오'!$I$6-'d_시나리오'!$H$6)),'d_시나리오'!$J$6-SQRT((1-O1435)*('d_시나리오'!$J$6-'d_시나리오'!$H$6)*('d_시나리오'!$J$6-'d_시나리오'!$I$6))))</f>
        <v/>
      </c>
      <c r="Q1435">
        <f>INDEX('d_분포'!$B$2:$B$57,RANDBETWEEN(1,56))</f>
        <v/>
      </c>
      <c r="R1435">
        <f>BETAINV(RAND(),5,5)</f>
        <v/>
      </c>
      <c r="S1435">
        <f>'d_고정'!$B$1*'6_기대효과'!$H$7*('d_시나리오'!$I$7/'d_고정'!$B$2)*B1435</f>
        <v/>
      </c>
      <c r="T1435">
        <f>S1435*D1435</f>
        <v/>
      </c>
      <c r="U1435">
        <f>S1435*F1435*H1435</f>
        <v/>
      </c>
      <c r="V1435">
        <f>S1435*F1435*(H1435-1)</f>
        <v/>
      </c>
      <c r="W1435">
        <f>U1435*J1435</f>
        <v/>
      </c>
      <c r="X1435">
        <f>T1435+W1435</f>
        <v/>
      </c>
      <c r="Y1435">
        <f>(T1435*E1435+W1435*L1435)*(1-R1435-'d_고정'!$B$13)</f>
        <v/>
      </c>
      <c r="Z1435">
        <f>(U1435*N1435*Q1435+'d_고정'!$B$3*('6_기대효과'!$H$7/8)*Q1435*'d_고정'!$B$10*P1435*('6_기대효과'!$K$7/'d_고정'!$B$9))*(1-R1435)</f>
        <v/>
      </c>
      <c r="AA1435">
        <f>W1435*L1435*(1-R1435-'d_고정'!$B$13)+U1435*MAX(N1435-'d_고정'!$B$10*P1435*('6_기대효과'!$K$7/'d_고정'!$B$9),0)*Q1435*(1-R1435)</f>
        <v/>
      </c>
      <c r="AB1435">
        <f>Y1435+Z1435</f>
        <v/>
      </c>
      <c r="AC1435">
        <f>Y1435/('d_고정'!$B$5*'6_기대효과'!$H$7/8)/'d_고정'!$B$6</f>
        <v/>
      </c>
      <c r="AD1435">
        <f>Y1435/('d_고정'!$B$8*'6_기대효과'!$H$7/8)</f>
        <v/>
      </c>
    </row>
    <row r="1436">
      <c r="A1436">
        <f>RAND()</f>
        <v/>
      </c>
      <c r="B1436">
        <f>IF('d_시나리오'!$J$2='d_시나리오'!$H$2,'d_시나리오'!$I$2,IF(A1436&lt;('d_시나리오'!$I$2-'d_시나리오'!$H$2)/('d_시나리오'!$J$2-'d_시나리오'!$H$2),'d_시나리오'!$H$2+SQRT(A1436*('d_시나리오'!$J$2-'d_시나리오'!$H$2)*('d_시나리오'!$I$2-'d_시나리오'!$H$2)),'d_시나리오'!$J$2-SQRT((1-A1436)*('d_시나리오'!$J$2-'d_시나리오'!$H$2)*('d_시나리오'!$J$2-'d_시나리오'!$I$2))))</f>
        <v/>
      </c>
      <c r="C1436">
        <f>RAND()</f>
        <v/>
      </c>
      <c r="D1436">
        <f>BETAINV(RAND(),IF(C1436&lt;'d_고정'!$B$26,'d_고정'!$B$23,'d_고정'!$B$16)+1,'d_고정'!$B$17-IF(C1436&lt;'d_고정'!$B$26,'d_고정'!$B$23,'d_고정'!$B$16)+1)*('d_고정'!$B$14+('d_고정'!$B$15-'d_고정'!$B$14)*RAND())</f>
        <v/>
      </c>
      <c r="E1436">
        <f>INDEX('d_분포'!$A$2:$A$28,RANDBETWEEN(1,27))</f>
        <v/>
      </c>
      <c r="F1436">
        <f>INDEX('d_분포'!$C$2:$C$5,RANDBETWEEN(1,4))*(0.9+0.2*RAND())</f>
        <v/>
      </c>
      <c r="G1436">
        <f>RAND()</f>
        <v/>
      </c>
      <c r="H1436">
        <f>(F1436+(1-F1436)*('d_고정'!$B$22*BETAINV(RAND(),IF(G1436&lt;'d_고정'!$B$26,'d_고정'!$B$25,'d_고정'!$B$20)+1,'d_고정'!$B$21-IF(G1436&lt;'d_고정'!$B$26,'d_고정'!$B$25,'d_고정'!$B$20)+1)+(1-'d_고정'!$B$22)*BETAINV(RAND(),IF(G1436&lt;'d_고정'!$B$26,'d_고정'!$B$24,'d_고정'!$B$18)+1,'d_고정'!$B$19-IF(G1436&lt;'d_고정'!$B$26,'d_고정'!$B$24,'d_고정'!$B$18)+1))*('d_고정'!$B$14+('d_고정'!$B$15-'d_고정'!$B$14)*RAND()))/F1436</f>
        <v/>
      </c>
      <c r="I1436">
        <f>RAND()</f>
        <v/>
      </c>
      <c r="J1436">
        <f>IF('d_시나리오'!$J$3='d_시나리오'!$H$3,'d_시나리오'!$I$3,IF(I1436&lt;('d_시나리오'!$I$3-'d_시나리오'!$H$3)/('d_시나리오'!$J$3-'d_시나리오'!$H$3),'d_시나리오'!$H$3+SQRT(I1436*('d_시나리오'!$J$3-'d_시나리오'!$H$3)*('d_시나리오'!$I$3-'d_시나리오'!$H$3)),'d_시나리오'!$J$3-SQRT((1-I1436)*('d_시나리오'!$J$3-'d_시나리오'!$H$3)*('d_시나리오'!$J$3-'d_시나리오'!$I$3))))</f>
        <v/>
      </c>
      <c r="K1436">
        <f>RAND()</f>
        <v/>
      </c>
      <c r="L1436">
        <f>IF('d_시나리오'!$J$4='d_시나리오'!$H$4,'d_시나리오'!$I$4,IF(K1436&lt;('d_시나리오'!$I$4-'d_시나리오'!$H$4)/('d_시나리오'!$J$4-'d_시나리오'!$H$4),'d_시나리오'!$H$4+SQRT(K1436*('d_시나리오'!$J$4-'d_시나리오'!$H$4)*('d_시나리오'!$I$4-'d_시나리오'!$H$4)),'d_시나리오'!$J$4-SQRT((1-K1436)*('d_시나리오'!$J$4-'d_시나리오'!$H$4)*('d_시나리오'!$J$4-'d_시나리오'!$I$4))))</f>
        <v/>
      </c>
      <c r="M1436">
        <f>RAND()</f>
        <v/>
      </c>
      <c r="N1436">
        <f>IF('d_시나리오'!$J$5='d_시나리오'!$H$5,'d_시나리오'!$I$5,IF(M1436&lt;('d_시나리오'!$I$5-'d_시나리오'!$H$5)/('d_시나리오'!$J$5-'d_시나리오'!$H$5),'d_시나리오'!$H$5+SQRT(M1436*('d_시나리오'!$J$5-'d_시나리오'!$H$5)*('d_시나리오'!$I$5-'d_시나리오'!$H$5)),'d_시나리오'!$J$5-SQRT((1-M1436)*('d_시나리오'!$J$5-'d_시나리오'!$H$5)*('d_시나리오'!$J$5-'d_시나리오'!$I$5))))</f>
        <v/>
      </c>
      <c r="O1436">
        <f>RAND()</f>
        <v/>
      </c>
      <c r="P1436">
        <f>IF('d_시나리오'!$J$6='d_시나리오'!$H$6,'d_시나리오'!$I$6,IF(O1436&lt;('d_시나리오'!$I$6-'d_시나리오'!$H$6)/('d_시나리오'!$J$6-'d_시나리오'!$H$6),'d_시나리오'!$H$6+SQRT(O1436*('d_시나리오'!$J$6-'d_시나리오'!$H$6)*('d_시나리오'!$I$6-'d_시나리오'!$H$6)),'d_시나리오'!$J$6-SQRT((1-O1436)*('d_시나리오'!$J$6-'d_시나리오'!$H$6)*('d_시나리오'!$J$6-'d_시나리오'!$I$6))))</f>
        <v/>
      </c>
      <c r="Q1436">
        <f>INDEX('d_분포'!$B$2:$B$57,RANDBETWEEN(1,56))</f>
        <v/>
      </c>
      <c r="R1436">
        <f>BETAINV(RAND(),5,5)</f>
        <v/>
      </c>
      <c r="S1436">
        <f>'d_고정'!$B$1*'6_기대효과'!$H$7*('d_시나리오'!$I$7/'d_고정'!$B$2)*B1436</f>
        <v/>
      </c>
      <c r="T1436">
        <f>S1436*D1436</f>
        <v/>
      </c>
      <c r="U1436">
        <f>S1436*F1436*H1436</f>
        <v/>
      </c>
      <c r="V1436">
        <f>S1436*F1436*(H1436-1)</f>
        <v/>
      </c>
      <c r="W1436">
        <f>U1436*J1436</f>
        <v/>
      </c>
      <c r="X1436">
        <f>T1436+W1436</f>
        <v/>
      </c>
      <c r="Y1436">
        <f>(T1436*E1436+W1436*L1436)*(1-R1436-'d_고정'!$B$13)</f>
        <v/>
      </c>
      <c r="Z1436">
        <f>(U1436*N1436*Q1436+'d_고정'!$B$3*('6_기대효과'!$H$7/8)*Q1436*'d_고정'!$B$10*P1436*('6_기대효과'!$K$7/'d_고정'!$B$9))*(1-R1436)</f>
        <v/>
      </c>
      <c r="AA1436">
        <f>W1436*L1436*(1-R1436-'d_고정'!$B$13)+U1436*MAX(N1436-'d_고정'!$B$10*P1436*('6_기대효과'!$K$7/'d_고정'!$B$9),0)*Q1436*(1-R1436)</f>
        <v/>
      </c>
      <c r="AB1436">
        <f>Y1436+Z1436</f>
        <v/>
      </c>
      <c r="AC1436">
        <f>Y1436/('d_고정'!$B$5*'6_기대효과'!$H$7/8)/'d_고정'!$B$6</f>
        <v/>
      </c>
      <c r="AD1436">
        <f>Y1436/('d_고정'!$B$8*'6_기대효과'!$H$7/8)</f>
        <v/>
      </c>
    </row>
    <row r="1437">
      <c r="A1437">
        <f>RAND()</f>
        <v/>
      </c>
      <c r="B1437">
        <f>IF('d_시나리오'!$J$2='d_시나리오'!$H$2,'d_시나리오'!$I$2,IF(A1437&lt;('d_시나리오'!$I$2-'d_시나리오'!$H$2)/('d_시나리오'!$J$2-'d_시나리오'!$H$2),'d_시나리오'!$H$2+SQRT(A1437*('d_시나리오'!$J$2-'d_시나리오'!$H$2)*('d_시나리오'!$I$2-'d_시나리오'!$H$2)),'d_시나리오'!$J$2-SQRT((1-A1437)*('d_시나리오'!$J$2-'d_시나리오'!$H$2)*('d_시나리오'!$J$2-'d_시나리오'!$I$2))))</f>
        <v/>
      </c>
      <c r="C1437">
        <f>RAND()</f>
        <v/>
      </c>
      <c r="D1437">
        <f>BETAINV(RAND(),IF(C1437&lt;'d_고정'!$B$26,'d_고정'!$B$23,'d_고정'!$B$16)+1,'d_고정'!$B$17-IF(C1437&lt;'d_고정'!$B$26,'d_고정'!$B$23,'d_고정'!$B$16)+1)*('d_고정'!$B$14+('d_고정'!$B$15-'d_고정'!$B$14)*RAND())</f>
        <v/>
      </c>
      <c r="E1437">
        <f>INDEX('d_분포'!$A$2:$A$28,RANDBETWEEN(1,27))</f>
        <v/>
      </c>
      <c r="F1437">
        <f>INDEX('d_분포'!$C$2:$C$5,RANDBETWEEN(1,4))*(0.9+0.2*RAND())</f>
        <v/>
      </c>
      <c r="G1437">
        <f>RAND()</f>
        <v/>
      </c>
      <c r="H1437">
        <f>(F1437+(1-F1437)*('d_고정'!$B$22*BETAINV(RAND(),IF(G1437&lt;'d_고정'!$B$26,'d_고정'!$B$25,'d_고정'!$B$20)+1,'d_고정'!$B$21-IF(G1437&lt;'d_고정'!$B$26,'d_고정'!$B$25,'d_고정'!$B$20)+1)+(1-'d_고정'!$B$22)*BETAINV(RAND(),IF(G1437&lt;'d_고정'!$B$26,'d_고정'!$B$24,'d_고정'!$B$18)+1,'d_고정'!$B$19-IF(G1437&lt;'d_고정'!$B$26,'d_고정'!$B$24,'d_고정'!$B$18)+1))*('d_고정'!$B$14+('d_고정'!$B$15-'d_고정'!$B$14)*RAND()))/F1437</f>
        <v/>
      </c>
      <c r="I1437">
        <f>RAND()</f>
        <v/>
      </c>
      <c r="J1437">
        <f>IF('d_시나리오'!$J$3='d_시나리오'!$H$3,'d_시나리오'!$I$3,IF(I1437&lt;('d_시나리오'!$I$3-'d_시나리오'!$H$3)/('d_시나리오'!$J$3-'d_시나리오'!$H$3),'d_시나리오'!$H$3+SQRT(I1437*('d_시나리오'!$J$3-'d_시나리오'!$H$3)*('d_시나리오'!$I$3-'d_시나리오'!$H$3)),'d_시나리오'!$J$3-SQRT((1-I1437)*('d_시나리오'!$J$3-'d_시나리오'!$H$3)*('d_시나리오'!$J$3-'d_시나리오'!$I$3))))</f>
        <v/>
      </c>
      <c r="K1437">
        <f>RAND()</f>
        <v/>
      </c>
      <c r="L1437">
        <f>IF('d_시나리오'!$J$4='d_시나리오'!$H$4,'d_시나리오'!$I$4,IF(K1437&lt;('d_시나리오'!$I$4-'d_시나리오'!$H$4)/('d_시나리오'!$J$4-'d_시나리오'!$H$4),'d_시나리오'!$H$4+SQRT(K1437*('d_시나리오'!$J$4-'d_시나리오'!$H$4)*('d_시나리오'!$I$4-'d_시나리오'!$H$4)),'d_시나리오'!$J$4-SQRT((1-K1437)*('d_시나리오'!$J$4-'d_시나리오'!$H$4)*('d_시나리오'!$J$4-'d_시나리오'!$I$4))))</f>
        <v/>
      </c>
      <c r="M1437">
        <f>RAND()</f>
        <v/>
      </c>
      <c r="N1437">
        <f>IF('d_시나리오'!$J$5='d_시나리오'!$H$5,'d_시나리오'!$I$5,IF(M1437&lt;('d_시나리오'!$I$5-'d_시나리오'!$H$5)/('d_시나리오'!$J$5-'d_시나리오'!$H$5),'d_시나리오'!$H$5+SQRT(M1437*('d_시나리오'!$J$5-'d_시나리오'!$H$5)*('d_시나리오'!$I$5-'d_시나리오'!$H$5)),'d_시나리오'!$J$5-SQRT((1-M1437)*('d_시나리오'!$J$5-'d_시나리오'!$H$5)*('d_시나리오'!$J$5-'d_시나리오'!$I$5))))</f>
        <v/>
      </c>
      <c r="O1437">
        <f>RAND()</f>
        <v/>
      </c>
      <c r="P1437">
        <f>IF('d_시나리오'!$J$6='d_시나리오'!$H$6,'d_시나리오'!$I$6,IF(O1437&lt;('d_시나리오'!$I$6-'d_시나리오'!$H$6)/('d_시나리오'!$J$6-'d_시나리오'!$H$6),'d_시나리오'!$H$6+SQRT(O1437*('d_시나리오'!$J$6-'d_시나리오'!$H$6)*('d_시나리오'!$I$6-'d_시나리오'!$H$6)),'d_시나리오'!$J$6-SQRT((1-O1437)*('d_시나리오'!$J$6-'d_시나리오'!$H$6)*('d_시나리오'!$J$6-'d_시나리오'!$I$6))))</f>
        <v/>
      </c>
      <c r="Q1437">
        <f>INDEX('d_분포'!$B$2:$B$57,RANDBETWEEN(1,56))</f>
        <v/>
      </c>
      <c r="R1437">
        <f>BETAINV(RAND(),5,5)</f>
        <v/>
      </c>
      <c r="S1437">
        <f>'d_고정'!$B$1*'6_기대효과'!$H$7*('d_시나리오'!$I$7/'d_고정'!$B$2)*B1437</f>
        <v/>
      </c>
      <c r="T1437">
        <f>S1437*D1437</f>
        <v/>
      </c>
      <c r="U1437">
        <f>S1437*F1437*H1437</f>
        <v/>
      </c>
      <c r="V1437">
        <f>S1437*F1437*(H1437-1)</f>
        <v/>
      </c>
      <c r="W1437">
        <f>U1437*J1437</f>
        <v/>
      </c>
      <c r="X1437">
        <f>T1437+W1437</f>
        <v/>
      </c>
      <c r="Y1437">
        <f>(T1437*E1437+W1437*L1437)*(1-R1437-'d_고정'!$B$13)</f>
        <v/>
      </c>
      <c r="Z1437">
        <f>(U1437*N1437*Q1437+'d_고정'!$B$3*('6_기대효과'!$H$7/8)*Q1437*'d_고정'!$B$10*P1437*('6_기대효과'!$K$7/'d_고정'!$B$9))*(1-R1437)</f>
        <v/>
      </c>
      <c r="AA1437">
        <f>W1437*L1437*(1-R1437-'d_고정'!$B$13)+U1437*MAX(N1437-'d_고정'!$B$10*P1437*('6_기대효과'!$K$7/'d_고정'!$B$9),0)*Q1437*(1-R1437)</f>
        <v/>
      </c>
      <c r="AB1437">
        <f>Y1437+Z1437</f>
        <v/>
      </c>
      <c r="AC1437">
        <f>Y1437/('d_고정'!$B$5*'6_기대효과'!$H$7/8)/'d_고정'!$B$6</f>
        <v/>
      </c>
      <c r="AD1437">
        <f>Y1437/('d_고정'!$B$8*'6_기대효과'!$H$7/8)</f>
        <v/>
      </c>
    </row>
    <row r="1438">
      <c r="A1438">
        <f>RAND()</f>
        <v/>
      </c>
      <c r="B1438">
        <f>IF('d_시나리오'!$J$2='d_시나리오'!$H$2,'d_시나리오'!$I$2,IF(A1438&lt;('d_시나리오'!$I$2-'d_시나리오'!$H$2)/('d_시나리오'!$J$2-'d_시나리오'!$H$2),'d_시나리오'!$H$2+SQRT(A1438*('d_시나리오'!$J$2-'d_시나리오'!$H$2)*('d_시나리오'!$I$2-'d_시나리오'!$H$2)),'d_시나리오'!$J$2-SQRT((1-A1438)*('d_시나리오'!$J$2-'d_시나리오'!$H$2)*('d_시나리오'!$J$2-'d_시나리오'!$I$2))))</f>
        <v/>
      </c>
      <c r="C1438">
        <f>RAND()</f>
        <v/>
      </c>
      <c r="D1438">
        <f>BETAINV(RAND(),IF(C1438&lt;'d_고정'!$B$26,'d_고정'!$B$23,'d_고정'!$B$16)+1,'d_고정'!$B$17-IF(C1438&lt;'d_고정'!$B$26,'d_고정'!$B$23,'d_고정'!$B$16)+1)*('d_고정'!$B$14+('d_고정'!$B$15-'d_고정'!$B$14)*RAND())</f>
        <v/>
      </c>
      <c r="E1438">
        <f>INDEX('d_분포'!$A$2:$A$28,RANDBETWEEN(1,27))</f>
        <v/>
      </c>
      <c r="F1438">
        <f>INDEX('d_분포'!$C$2:$C$5,RANDBETWEEN(1,4))*(0.9+0.2*RAND())</f>
        <v/>
      </c>
      <c r="G1438">
        <f>RAND()</f>
        <v/>
      </c>
      <c r="H1438">
        <f>(F1438+(1-F1438)*('d_고정'!$B$22*BETAINV(RAND(),IF(G1438&lt;'d_고정'!$B$26,'d_고정'!$B$25,'d_고정'!$B$20)+1,'d_고정'!$B$21-IF(G1438&lt;'d_고정'!$B$26,'d_고정'!$B$25,'d_고정'!$B$20)+1)+(1-'d_고정'!$B$22)*BETAINV(RAND(),IF(G1438&lt;'d_고정'!$B$26,'d_고정'!$B$24,'d_고정'!$B$18)+1,'d_고정'!$B$19-IF(G1438&lt;'d_고정'!$B$26,'d_고정'!$B$24,'d_고정'!$B$18)+1))*('d_고정'!$B$14+('d_고정'!$B$15-'d_고정'!$B$14)*RAND()))/F1438</f>
        <v/>
      </c>
      <c r="I1438">
        <f>RAND()</f>
        <v/>
      </c>
      <c r="J1438">
        <f>IF('d_시나리오'!$J$3='d_시나리오'!$H$3,'d_시나리오'!$I$3,IF(I1438&lt;('d_시나리오'!$I$3-'d_시나리오'!$H$3)/('d_시나리오'!$J$3-'d_시나리오'!$H$3),'d_시나리오'!$H$3+SQRT(I1438*('d_시나리오'!$J$3-'d_시나리오'!$H$3)*('d_시나리오'!$I$3-'d_시나리오'!$H$3)),'d_시나리오'!$J$3-SQRT((1-I1438)*('d_시나리오'!$J$3-'d_시나리오'!$H$3)*('d_시나리오'!$J$3-'d_시나리오'!$I$3))))</f>
        <v/>
      </c>
      <c r="K1438">
        <f>RAND()</f>
        <v/>
      </c>
      <c r="L1438">
        <f>IF('d_시나리오'!$J$4='d_시나리오'!$H$4,'d_시나리오'!$I$4,IF(K1438&lt;('d_시나리오'!$I$4-'d_시나리오'!$H$4)/('d_시나리오'!$J$4-'d_시나리오'!$H$4),'d_시나리오'!$H$4+SQRT(K1438*('d_시나리오'!$J$4-'d_시나리오'!$H$4)*('d_시나리오'!$I$4-'d_시나리오'!$H$4)),'d_시나리오'!$J$4-SQRT((1-K1438)*('d_시나리오'!$J$4-'d_시나리오'!$H$4)*('d_시나리오'!$J$4-'d_시나리오'!$I$4))))</f>
        <v/>
      </c>
      <c r="M1438">
        <f>RAND()</f>
        <v/>
      </c>
      <c r="N1438">
        <f>IF('d_시나리오'!$J$5='d_시나리오'!$H$5,'d_시나리오'!$I$5,IF(M1438&lt;('d_시나리오'!$I$5-'d_시나리오'!$H$5)/('d_시나리오'!$J$5-'d_시나리오'!$H$5),'d_시나리오'!$H$5+SQRT(M1438*('d_시나리오'!$J$5-'d_시나리오'!$H$5)*('d_시나리오'!$I$5-'d_시나리오'!$H$5)),'d_시나리오'!$J$5-SQRT((1-M1438)*('d_시나리오'!$J$5-'d_시나리오'!$H$5)*('d_시나리오'!$J$5-'d_시나리오'!$I$5))))</f>
        <v/>
      </c>
      <c r="O1438">
        <f>RAND()</f>
        <v/>
      </c>
      <c r="P1438">
        <f>IF('d_시나리오'!$J$6='d_시나리오'!$H$6,'d_시나리오'!$I$6,IF(O1438&lt;('d_시나리오'!$I$6-'d_시나리오'!$H$6)/('d_시나리오'!$J$6-'d_시나리오'!$H$6),'d_시나리오'!$H$6+SQRT(O1438*('d_시나리오'!$J$6-'d_시나리오'!$H$6)*('d_시나리오'!$I$6-'d_시나리오'!$H$6)),'d_시나리오'!$J$6-SQRT((1-O1438)*('d_시나리오'!$J$6-'d_시나리오'!$H$6)*('d_시나리오'!$J$6-'d_시나리오'!$I$6))))</f>
        <v/>
      </c>
      <c r="Q1438">
        <f>INDEX('d_분포'!$B$2:$B$57,RANDBETWEEN(1,56))</f>
        <v/>
      </c>
      <c r="R1438">
        <f>BETAINV(RAND(),5,5)</f>
        <v/>
      </c>
      <c r="S1438">
        <f>'d_고정'!$B$1*'6_기대효과'!$H$7*('d_시나리오'!$I$7/'d_고정'!$B$2)*B1438</f>
        <v/>
      </c>
      <c r="T1438">
        <f>S1438*D1438</f>
        <v/>
      </c>
      <c r="U1438">
        <f>S1438*F1438*H1438</f>
        <v/>
      </c>
      <c r="V1438">
        <f>S1438*F1438*(H1438-1)</f>
        <v/>
      </c>
      <c r="W1438">
        <f>U1438*J1438</f>
        <v/>
      </c>
      <c r="X1438">
        <f>T1438+W1438</f>
        <v/>
      </c>
      <c r="Y1438">
        <f>(T1438*E1438+W1438*L1438)*(1-R1438-'d_고정'!$B$13)</f>
        <v/>
      </c>
      <c r="Z1438">
        <f>(U1438*N1438*Q1438+'d_고정'!$B$3*('6_기대효과'!$H$7/8)*Q1438*'d_고정'!$B$10*P1438*('6_기대효과'!$K$7/'d_고정'!$B$9))*(1-R1438)</f>
        <v/>
      </c>
      <c r="AA1438">
        <f>W1438*L1438*(1-R1438-'d_고정'!$B$13)+U1438*MAX(N1438-'d_고정'!$B$10*P1438*('6_기대효과'!$K$7/'d_고정'!$B$9),0)*Q1438*(1-R1438)</f>
        <v/>
      </c>
      <c r="AB1438">
        <f>Y1438+Z1438</f>
        <v/>
      </c>
      <c r="AC1438">
        <f>Y1438/('d_고정'!$B$5*'6_기대효과'!$H$7/8)/'d_고정'!$B$6</f>
        <v/>
      </c>
      <c r="AD1438">
        <f>Y1438/('d_고정'!$B$8*'6_기대효과'!$H$7/8)</f>
        <v/>
      </c>
    </row>
    <row r="1439">
      <c r="A1439">
        <f>RAND()</f>
        <v/>
      </c>
      <c r="B1439">
        <f>IF('d_시나리오'!$J$2='d_시나리오'!$H$2,'d_시나리오'!$I$2,IF(A1439&lt;('d_시나리오'!$I$2-'d_시나리오'!$H$2)/('d_시나리오'!$J$2-'d_시나리오'!$H$2),'d_시나리오'!$H$2+SQRT(A1439*('d_시나리오'!$J$2-'d_시나리오'!$H$2)*('d_시나리오'!$I$2-'d_시나리오'!$H$2)),'d_시나리오'!$J$2-SQRT((1-A1439)*('d_시나리오'!$J$2-'d_시나리오'!$H$2)*('d_시나리오'!$J$2-'d_시나리오'!$I$2))))</f>
        <v/>
      </c>
      <c r="C1439">
        <f>RAND()</f>
        <v/>
      </c>
      <c r="D1439">
        <f>BETAINV(RAND(),IF(C1439&lt;'d_고정'!$B$26,'d_고정'!$B$23,'d_고정'!$B$16)+1,'d_고정'!$B$17-IF(C1439&lt;'d_고정'!$B$26,'d_고정'!$B$23,'d_고정'!$B$16)+1)*('d_고정'!$B$14+('d_고정'!$B$15-'d_고정'!$B$14)*RAND())</f>
        <v/>
      </c>
      <c r="E1439">
        <f>INDEX('d_분포'!$A$2:$A$28,RANDBETWEEN(1,27))</f>
        <v/>
      </c>
      <c r="F1439">
        <f>INDEX('d_분포'!$C$2:$C$5,RANDBETWEEN(1,4))*(0.9+0.2*RAND())</f>
        <v/>
      </c>
      <c r="G1439">
        <f>RAND()</f>
        <v/>
      </c>
      <c r="H1439">
        <f>(F1439+(1-F1439)*('d_고정'!$B$22*BETAINV(RAND(),IF(G1439&lt;'d_고정'!$B$26,'d_고정'!$B$25,'d_고정'!$B$20)+1,'d_고정'!$B$21-IF(G1439&lt;'d_고정'!$B$26,'d_고정'!$B$25,'d_고정'!$B$20)+1)+(1-'d_고정'!$B$22)*BETAINV(RAND(),IF(G1439&lt;'d_고정'!$B$26,'d_고정'!$B$24,'d_고정'!$B$18)+1,'d_고정'!$B$19-IF(G1439&lt;'d_고정'!$B$26,'d_고정'!$B$24,'d_고정'!$B$18)+1))*('d_고정'!$B$14+('d_고정'!$B$15-'d_고정'!$B$14)*RAND()))/F1439</f>
        <v/>
      </c>
      <c r="I1439">
        <f>RAND()</f>
        <v/>
      </c>
      <c r="J1439">
        <f>IF('d_시나리오'!$J$3='d_시나리오'!$H$3,'d_시나리오'!$I$3,IF(I1439&lt;('d_시나리오'!$I$3-'d_시나리오'!$H$3)/('d_시나리오'!$J$3-'d_시나리오'!$H$3),'d_시나리오'!$H$3+SQRT(I1439*('d_시나리오'!$J$3-'d_시나리오'!$H$3)*('d_시나리오'!$I$3-'d_시나리오'!$H$3)),'d_시나리오'!$J$3-SQRT((1-I1439)*('d_시나리오'!$J$3-'d_시나리오'!$H$3)*('d_시나리오'!$J$3-'d_시나리오'!$I$3))))</f>
        <v/>
      </c>
      <c r="K1439">
        <f>RAND()</f>
        <v/>
      </c>
      <c r="L1439">
        <f>IF('d_시나리오'!$J$4='d_시나리오'!$H$4,'d_시나리오'!$I$4,IF(K1439&lt;('d_시나리오'!$I$4-'d_시나리오'!$H$4)/('d_시나리오'!$J$4-'d_시나리오'!$H$4),'d_시나리오'!$H$4+SQRT(K1439*('d_시나리오'!$J$4-'d_시나리오'!$H$4)*('d_시나리오'!$I$4-'d_시나리오'!$H$4)),'d_시나리오'!$J$4-SQRT((1-K1439)*('d_시나리오'!$J$4-'d_시나리오'!$H$4)*('d_시나리오'!$J$4-'d_시나리오'!$I$4))))</f>
        <v/>
      </c>
      <c r="M1439">
        <f>RAND()</f>
        <v/>
      </c>
      <c r="N1439">
        <f>IF('d_시나리오'!$J$5='d_시나리오'!$H$5,'d_시나리오'!$I$5,IF(M1439&lt;('d_시나리오'!$I$5-'d_시나리오'!$H$5)/('d_시나리오'!$J$5-'d_시나리오'!$H$5),'d_시나리오'!$H$5+SQRT(M1439*('d_시나리오'!$J$5-'d_시나리오'!$H$5)*('d_시나리오'!$I$5-'d_시나리오'!$H$5)),'d_시나리오'!$J$5-SQRT((1-M1439)*('d_시나리오'!$J$5-'d_시나리오'!$H$5)*('d_시나리오'!$J$5-'d_시나리오'!$I$5))))</f>
        <v/>
      </c>
      <c r="O1439">
        <f>RAND()</f>
        <v/>
      </c>
      <c r="P1439">
        <f>IF('d_시나리오'!$J$6='d_시나리오'!$H$6,'d_시나리오'!$I$6,IF(O1439&lt;('d_시나리오'!$I$6-'d_시나리오'!$H$6)/('d_시나리오'!$J$6-'d_시나리오'!$H$6),'d_시나리오'!$H$6+SQRT(O1439*('d_시나리오'!$J$6-'d_시나리오'!$H$6)*('d_시나리오'!$I$6-'d_시나리오'!$H$6)),'d_시나리오'!$J$6-SQRT((1-O1439)*('d_시나리오'!$J$6-'d_시나리오'!$H$6)*('d_시나리오'!$J$6-'d_시나리오'!$I$6))))</f>
        <v/>
      </c>
      <c r="Q1439">
        <f>INDEX('d_분포'!$B$2:$B$57,RANDBETWEEN(1,56))</f>
        <v/>
      </c>
      <c r="R1439">
        <f>BETAINV(RAND(),5,5)</f>
        <v/>
      </c>
      <c r="S1439">
        <f>'d_고정'!$B$1*'6_기대효과'!$H$7*('d_시나리오'!$I$7/'d_고정'!$B$2)*B1439</f>
        <v/>
      </c>
      <c r="T1439">
        <f>S1439*D1439</f>
        <v/>
      </c>
      <c r="U1439">
        <f>S1439*F1439*H1439</f>
        <v/>
      </c>
      <c r="V1439">
        <f>S1439*F1439*(H1439-1)</f>
        <v/>
      </c>
      <c r="W1439">
        <f>U1439*J1439</f>
        <v/>
      </c>
      <c r="X1439">
        <f>T1439+W1439</f>
        <v/>
      </c>
      <c r="Y1439">
        <f>(T1439*E1439+W1439*L1439)*(1-R1439-'d_고정'!$B$13)</f>
        <v/>
      </c>
      <c r="Z1439">
        <f>(U1439*N1439*Q1439+'d_고정'!$B$3*('6_기대효과'!$H$7/8)*Q1439*'d_고정'!$B$10*P1439*('6_기대효과'!$K$7/'d_고정'!$B$9))*(1-R1439)</f>
        <v/>
      </c>
      <c r="AA1439">
        <f>W1439*L1439*(1-R1439-'d_고정'!$B$13)+U1439*MAX(N1439-'d_고정'!$B$10*P1439*('6_기대효과'!$K$7/'d_고정'!$B$9),0)*Q1439*(1-R1439)</f>
        <v/>
      </c>
      <c r="AB1439">
        <f>Y1439+Z1439</f>
        <v/>
      </c>
      <c r="AC1439">
        <f>Y1439/('d_고정'!$B$5*'6_기대효과'!$H$7/8)/'d_고정'!$B$6</f>
        <v/>
      </c>
      <c r="AD1439">
        <f>Y1439/('d_고정'!$B$8*'6_기대효과'!$H$7/8)</f>
        <v/>
      </c>
    </row>
    <row r="1440">
      <c r="A1440">
        <f>RAND()</f>
        <v/>
      </c>
      <c r="B1440">
        <f>IF('d_시나리오'!$J$2='d_시나리오'!$H$2,'d_시나리오'!$I$2,IF(A1440&lt;('d_시나리오'!$I$2-'d_시나리오'!$H$2)/('d_시나리오'!$J$2-'d_시나리오'!$H$2),'d_시나리오'!$H$2+SQRT(A1440*('d_시나리오'!$J$2-'d_시나리오'!$H$2)*('d_시나리오'!$I$2-'d_시나리오'!$H$2)),'d_시나리오'!$J$2-SQRT((1-A1440)*('d_시나리오'!$J$2-'d_시나리오'!$H$2)*('d_시나리오'!$J$2-'d_시나리오'!$I$2))))</f>
        <v/>
      </c>
      <c r="C1440">
        <f>RAND()</f>
        <v/>
      </c>
      <c r="D1440">
        <f>BETAINV(RAND(),IF(C1440&lt;'d_고정'!$B$26,'d_고정'!$B$23,'d_고정'!$B$16)+1,'d_고정'!$B$17-IF(C1440&lt;'d_고정'!$B$26,'d_고정'!$B$23,'d_고정'!$B$16)+1)*('d_고정'!$B$14+('d_고정'!$B$15-'d_고정'!$B$14)*RAND())</f>
        <v/>
      </c>
      <c r="E1440">
        <f>INDEX('d_분포'!$A$2:$A$28,RANDBETWEEN(1,27))</f>
        <v/>
      </c>
      <c r="F1440">
        <f>INDEX('d_분포'!$C$2:$C$5,RANDBETWEEN(1,4))*(0.9+0.2*RAND())</f>
        <v/>
      </c>
      <c r="G1440">
        <f>RAND()</f>
        <v/>
      </c>
      <c r="H1440">
        <f>(F1440+(1-F1440)*('d_고정'!$B$22*BETAINV(RAND(),IF(G1440&lt;'d_고정'!$B$26,'d_고정'!$B$25,'d_고정'!$B$20)+1,'d_고정'!$B$21-IF(G1440&lt;'d_고정'!$B$26,'d_고정'!$B$25,'d_고정'!$B$20)+1)+(1-'d_고정'!$B$22)*BETAINV(RAND(),IF(G1440&lt;'d_고정'!$B$26,'d_고정'!$B$24,'d_고정'!$B$18)+1,'d_고정'!$B$19-IF(G1440&lt;'d_고정'!$B$26,'d_고정'!$B$24,'d_고정'!$B$18)+1))*('d_고정'!$B$14+('d_고정'!$B$15-'d_고정'!$B$14)*RAND()))/F1440</f>
        <v/>
      </c>
      <c r="I1440">
        <f>RAND()</f>
        <v/>
      </c>
      <c r="J1440">
        <f>IF('d_시나리오'!$J$3='d_시나리오'!$H$3,'d_시나리오'!$I$3,IF(I1440&lt;('d_시나리오'!$I$3-'d_시나리오'!$H$3)/('d_시나리오'!$J$3-'d_시나리오'!$H$3),'d_시나리오'!$H$3+SQRT(I1440*('d_시나리오'!$J$3-'d_시나리오'!$H$3)*('d_시나리오'!$I$3-'d_시나리오'!$H$3)),'d_시나리오'!$J$3-SQRT((1-I1440)*('d_시나리오'!$J$3-'d_시나리오'!$H$3)*('d_시나리오'!$J$3-'d_시나리오'!$I$3))))</f>
        <v/>
      </c>
      <c r="K1440">
        <f>RAND()</f>
        <v/>
      </c>
      <c r="L1440">
        <f>IF('d_시나리오'!$J$4='d_시나리오'!$H$4,'d_시나리오'!$I$4,IF(K1440&lt;('d_시나리오'!$I$4-'d_시나리오'!$H$4)/('d_시나리오'!$J$4-'d_시나리오'!$H$4),'d_시나리오'!$H$4+SQRT(K1440*('d_시나리오'!$J$4-'d_시나리오'!$H$4)*('d_시나리오'!$I$4-'d_시나리오'!$H$4)),'d_시나리오'!$J$4-SQRT((1-K1440)*('d_시나리오'!$J$4-'d_시나리오'!$H$4)*('d_시나리오'!$J$4-'d_시나리오'!$I$4))))</f>
        <v/>
      </c>
      <c r="M1440">
        <f>RAND()</f>
        <v/>
      </c>
      <c r="N1440">
        <f>IF('d_시나리오'!$J$5='d_시나리오'!$H$5,'d_시나리오'!$I$5,IF(M1440&lt;('d_시나리오'!$I$5-'d_시나리오'!$H$5)/('d_시나리오'!$J$5-'d_시나리오'!$H$5),'d_시나리오'!$H$5+SQRT(M1440*('d_시나리오'!$J$5-'d_시나리오'!$H$5)*('d_시나리오'!$I$5-'d_시나리오'!$H$5)),'d_시나리오'!$J$5-SQRT((1-M1440)*('d_시나리오'!$J$5-'d_시나리오'!$H$5)*('d_시나리오'!$J$5-'d_시나리오'!$I$5))))</f>
        <v/>
      </c>
      <c r="O1440">
        <f>RAND()</f>
        <v/>
      </c>
      <c r="P1440">
        <f>IF('d_시나리오'!$J$6='d_시나리오'!$H$6,'d_시나리오'!$I$6,IF(O1440&lt;('d_시나리오'!$I$6-'d_시나리오'!$H$6)/('d_시나리오'!$J$6-'d_시나리오'!$H$6),'d_시나리오'!$H$6+SQRT(O1440*('d_시나리오'!$J$6-'d_시나리오'!$H$6)*('d_시나리오'!$I$6-'d_시나리오'!$H$6)),'d_시나리오'!$J$6-SQRT((1-O1440)*('d_시나리오'!$J$6-'d_시나리오'!$H$6)*('d_시나리오'!$J$6-'d_시나리오'!$I$6))))</f>
        <v/>
      </c>
      <c r="Q1440">
        <f>INDEX('d_분포'!$B$2:$B$57,RANDBETWEEN(1,56))</f>
        <v/>
      </c>
      <c r="R1440">
        <f>BETAINV(RAND(),5,5)</f>
        <v/>
      </c>
      <c r="S1440">
        <f>'d_고정'!$B$1*'6_기대효과'!$H$7*('d_시나리오'!$I$7/'d_고정'!$B$2)*B1440</f>
        <v/>
      </c>
      <c r="T1440">
        <f>S1440*D1440</f>
        <v/>
      </c>
      <c r="U1440">
        <f>S1440*F1440*H1440</f>
        <v/>
      </c>
      <c r="V1440">
        <f>S1440*F1440*(H1440-1)</f>
        <v/>
      </c>
      <c r="W1440">
        <f>U1440*J1440</f>
        <v/>
      </c>
      <c r="X1440">
        <f>T1440+W1440</f>
        <v/>
      </c>
      <c r="Y1440">
        <f>(T1440*E1440+W1440*L1440)*(1-R1440-'d_고정'!$B$13)</f>
        <v/>
      </c>
      <c r="Z1440">
        <f>(U1440*N1440*Q1440+'d_고정'!$B$3*('6_기대효과'!$H$7/8)*Q1440*'d_고정'!$B$10*P1440*('6_기대효과'!$K$7/'d_고정'!$B$9))*(1-R1440)</f>
        <v/>
      </c>
      <c r="AA1440">
        <f>W1440*L1440*(1-R1440-'d_고정'!$B$13)+U1440*MAX(N1440-'d_고정'!$B$10*P1440*('6_기대효과'!$K$7/'d_고정'!$B$9),0)*Q1440*(1-R1440)</f>
        <v/>
      </c>
      <c r="AB1440">
        <f>Y1440+Z1440</f>
        <v/>
      </c>
      <c r="AC1440">
        <f>Y1440/('d_고정'!$B$5*'6_기대효과'!$H$7/8)/'d_고정'!$B$6</f>
        <v/>
      </c>
      <c r="AD1440">
        <f>Y1440/('d_고정'!$B$8*'6_기대효과'!$H$7/8)</f>
        <v/>
      </c>
    </row>
    <row r="1441">
      <c r="A1441">
        <f>RAND()</f>
        <v/>
      </c>
      <c r="B1441">
        <f>IF('d_시나리오'!$J$2='d_시나리오'!$H$2,'d_시나리오'!$I$2,IF(A1441&lt;('d_시나리오'!$I$2-'d_시나리오'!$H$2)/('d_시나리오'!$J$2-'d_시나리오'!$H$2),'d_시나리오'!$H$2+SQRT(A1441*('d_시나리오'!$J$2-'d_시나리오'!$H$2)*('d_시나리오'!$I$2-'d_시나리오'!$H$2)),'d_시나리오'!$J$2-SQRT((1-A1441)*('d_시나리오'!$J$2-'d_시나리오'!$H$2)*('d_시나리오'!$J$2-'d_시나리오'!$I$2))))</f>
        <v/>
      </c>
      <c r="C1441">
        <f>RAND()</f>
        <v/>
      </c>
      <c r="D1441">
        <f>BETAINV(RAND(),IF(C1441&lt;'d_고정'!$B$26,'d_고정'!$B$23,'d_고정'!$B$16)+1,'d_고정'!$B$17-IF(C1441&lt;'d_고정'!$B$26,'d_고정'!$B$23,'d_고정'!$B$16)+1)*('d_고정'!$B$14+('d_고정'!$B$15-'d_고정'!$B$14)*RAND())</f>
        <v/>
      </c>
      <c r="E1441">
        <f>INDEX('d_분포'!$A$2:$A$28,RANDBETWEEN(1,27))</f>
        <v/>
      </c>
      <c r="F1441">
        <f>INDEX('d_분포'!$C$2:$C$5,RANDBETWEEN(1,4))*(0.9+0.2*RAND())</f>
        <v/>
      </c>
      <c r="G1441">
        <f>RAND()</f>
        <v/>
      </c>
      <c r="H1441">
        <f>(F1441+(1-F1441)*('d_고정'!$B$22*BETAINV(RAND(),IF(G1441&lt;'d_고정'!$B$26,'d_고정'!$B$25,'d_고정'!$B$20)+1,'d_고정'!$B$21-IF(G1441&lt;'d_고정'!$B$26,'d_고정'!$B$25,'d_고정'!$B$20)+1)+(1-'d_고정'!$B$22)*BETAINV(RAND(),IF(G1441&lt;'d_고정'!$B$26,'d_고정'!$B$24,'d_고정'!$B$18)+1,'d_고정'!$B$19-IF(G1441&lt;'d_고정'!$B$26,'d_고정'!$B$24,'d_고정'!$B$18)+1))*('d_고정'!$B$14+('d_고정'!$B$15-'d_고정'!$B$14)*RAND()))/F1441</f>
        <v/>
      </c>
      <c r="I1441">
        <f>RAND()</f>
        <v/>
      </c>
      <c r="J1441">
        <f>IF('d_시나리오'!$J$3='d_시나리오'!$H$3,'d_시나리오'!$I$3,IF(I1441&lt;('d_시나리오'!$I$3-'d_시나리오'!$H$3)/('d_시나리오'!$J$3-'d_시나리오'!$H$3),'d_시나리오'!$H$3+SQRT(I1441*('d_시나리오'!$J$3-'d_시나리오'!$H$3)*('d_시나리오'!$I$3-'d_시나리오'!$H$3)),'d_시나리오'!$J$3-SQRT((1-I1441)*('d_시나리오'!$J$3-'d_시나리오'!$H$3)*('d_시나리오'!$J$3-'d_시나리오'!$I$3))))</f>
        <v/>
      </c>
      <c r="K1441">
        <f>RAND()</f>
        <v/>
      </c>
      <c r="L1441">
        <f>IF('d_시나리오'!$J$4='d_시나리오'!$H$4,'d_시나리오'!$I$4,IF(K1441&lt;('d_시나리오'!$I$4-'d_시나리오'!$H$4)/('d_시나리오'!$J$4-'d_시나리오'!$H$4),'d_시나리오'!$H$4+SQRT(K1441*('d_시나리오'!$J$4-'d_시나리오'!$H$4)*('d_시나리오'!$I$4-'d_시나리오'!$H$4)),'d_시나리오'!$J$4-SQRT((1-K1441)*('d_시나리오'!$J$4-'d_시나리오'!$H$4)*('d_시나리오'!$J$4-'d_시나리오'!$I$4))))</f>
        <v/>
      </c>
      <c r="M1441">
        <f>RAND()</f>
        <v/>
      </c>
      <c r="N1441">
        <f>IF('d_시나리오'!$J$5='d_시나리오'!$H$5,'d_시나리오'!$I$5,IF(M1441&lt;('d_시나리오'!$I$5-'d_시나리오'!$H$5)/('d_시나리오'!$J$5-'d_시나리오'!$H$5),'d_시나리오'!$H$5+SQRT(M1441*('d_시나리오'!$J$5-'d_시나리오'!$H$5)*('d_시나리오'!$I$5-'d_시나리오'!$H$5)),'d_시나리오'!$J$5-SQRT((1-M1441)*('d_시나리오'!$J$5-'d_시나리오'!$H$5)*('d_시나리오'!$J$5-'d_시나리오'!$I$5))))</f>
        <v/>
      </c>
      <c r="O1441">
        <f>RAND()</f>
        <v/>
      </c>
      <c r="P1441">
        <f>IF('d_시나리오'!$J$6='d_시나리오'!$H$6,'d_시나리오'!$I$6,IF(O1441&lt;('d_시나리오'!$I$6-'d_시나리오'!$H$6)/('d_시나리오'!$J$6-'d_시나리오'!$H$6),'d_시나리오'!$H$6+SQRT(O1441*('d_시나리오'!$J$6-'d_시나리오'!$H$6)*('d_시나리오'!$I$6-'d_시나리오'!$H$6)),'d_시나리오'!$J$6-SQRT((1-O1441)*('d_시나리오'!$J$6-'d_시나리오'!$H$6)*('d_시나리오'!$J$6-'d_시나리오'!$I$6))))</f>
        <v/>
      </c>
      <c r="Q1441">
        <f>INDEX('d_분포'!$B$2:$B$57,RANDBETWEEN(1,56))</f>
        <v/>
      </c>
      <c r="R1441">
        <f>BETAINV(RAND(),5,5)</f>
        <v/>
      </c>
      <c r="S1441">
        <f>'d_고정'!$B$1*'6_기대효과'!$H$7*('d_시나리오'!$I$7/'d_고정'!$B$2)*B1441</f>
        <v/>
      </c>
      <c r="T1441">
        <f>S1441*D1441</f>
        <v/>
      </c>
      <c r="U1441">
        <f>S1441*F1441*H1441</f>
        <v/>
      </c>
      <c r="V1441">
        <f>S1441*F1441*(H1441-1)</f>
        <v/>
      </c>
      <c r="W1441">
        <f>U1441*J1441</f>
        <v/>
      </c>
      <c r="X1441">
        <f>T1441+W1441</f>
        <v/>
      </c>
      <c r="Y1441">
        <f>(T1441*E1441+W1441*L1441)*(1-R1441-'d_고정'!$B$13)</f>
        <v/>
      </c>
      <c r="Z1441">
        <f>(U1441*N1441*Q1441+'d_고정'!$B$3*('6_기대효과'!$H$7/8)*Q1441*'d_고정'!$B$10*P1441*('6_기대효과'!$K$7/'d_고정'!$B$9))*(1-R1441)</f>
        <v/>
      </c>
      <c r="AA1441">
        <f>W1441*L1441*(1-R1441-'d_고정'!$B$13)+U1441*MAX(N1441-'d_고정'!$B$10*P1441*('6_기대효과'!$K$7/'d_고정'!$B$9),0)*Q1441*(1-R1441)</f>
        <v/>
      </c>
      <c r="AB1441">
        <f>Y1441+Z1441</f>
        <v/>
      </c>
      <c r="AC1441">
        <f>Y1441/('d_고정'!$B$5*'6_기대효과'!$H$7/8)/'d_고정'!$B$6</f>
        <v/>
      </c>
      <c r="AD1441">
        <f>Y1441/('d_고정'!$B$8*'6_기대효과'!$H$7/8)</f>
        <v/>
      </c>
    </row>
    <row r="1442">
      <c r="A1442">
        <f>RAND()</f>
        <v/>
      </c>
      <c r="B1442">
        <f>IF('d_시나리오'!$J$2='d_시나리오'!$H$2,'d_시나리오'!$I$2,IF(A1442&lt;('d_시나리오'!$I$2-'d_시나리오'!$H$2)/('d_시나리오'!$J$2-'d_시나리오'!$H$2),'d_시나리오'!$H$2+SQRT(A1442*('d_시나리오'!$J$2-'d_시나리오'!$H$2)*('d_시나리오'!$I$2-'d_시나리오'!$H$2)),'d_시나리오'!$J$2-SQRT((1-A1442)*('d_시나리오'!$J$2-'d_시나리오'!$H$2)*('d_시나리오'!$J$2-'d_시나리오'!$I$2))))</f>
        <v/>
      </c>
      <c r="C1442">
        <f>RAND()</f>
        <v/>
      </c>
      <c r="D1442">
        <f>BETAINV(RAND(),IF(C1442&lt;'d_고정'!$B$26,'d_고정'!$B$23,'d_고정'!$B$16)+1,'d_고정'!$B$17-IF(C1442&lt;'d_고정'!$B$26,'d_고정'!$B$23,'d_고정'!$B$16)+1)*('d_고정'!$B$14+('d_고정'!$B$15-'d_고정'!$B$14)*RAND())</f>
        <v/>
      </c>
      <c r="E1442">
        <f>INDEX('d_분포'!$A$2:$A$28,RANDBETWEEN(1,27))</f>
        <v/>
      </c>
      <c r="F1442">
        <f>INDEX('d_분포'!$C$2:$C$5,RANDBETWEEN(1,4))*(0.9+0.2*RAND())</f>
        <v/>
      </c>
      <c r="G1442">
        <f>RAND()</f>
        <v/>
      </c>
      <c r="H1442">
        <f>(F1442+(1-F1442)*('d_고정'!$B$22*BETAINV(RAND(),IF(G1442&lt;'d_고정'!$B$26,'d_고정'!$B$25,'d_고정'!$B$20)+1,'d_고정'!$B$21-IF(G1442&lt;'d_고정'!$B$26,'d_고정'!$B$25,'d_고정'!$B$20)+1)+(1-'d_고정'!$B$22)*BETAINV(RAND(),IF(G1442&lt;'d_고정'!$B$26,'d_고정'!$B$24,'d_고정'!$B$18)+1,'d_고정'!$B$19-IF(G1442&lt;'d_고정'!$B$26,'d_고정'!$B$24,'d_고정'!$B$18)+1))*('d_고정'!$B$14+('d_고정'!$B$15-'d_고정'!$B$14)*RAND()))/F1442</f>
        <v/>
      </c>
      <c r="I1442">
        <f>RAND()</f>
        <v/>
      </c>
      <c r="J1442">
        <f>IF('d_시나리오'!$J$3='d_시나리오'!$H$3,'d_시나리오'!$I$3,IF(I1442&lt;('d_시나리오'!$I$3-'d_시나리오'!$H$3)/('d_시나리오'!$J$3-'d_시나리오'!$H$3),'d_시나리오'!$H$3+SQRT(I1442*('d_시나리오'!$J$3-'d_시나리오'!$H$3)*('d_시나리오'!$I$3-'d_시나리오'!$H$3)),'d_시나리오'!$J$3-SQRT((1-I1442)*('d_시나리오'!$J$3-'d_시나리오'!$H$3)*('d_시나리오'!$J$3-'d_시나리오'!$I$3))))</f>
        <v/>
      </c>
      <c r="K1442">
        <f>RAND()</f>
        <v/>
      </c>
      <c r="L1442">
        <f>IF('d_시나리오'!$J$4='d_시나리오'!$H$4,'d_시나리오'!$I$4,IF(K1442&lt;('d_시나리오'!$I$4-'d_시나리오'!$H$4)/('d_시나리오'!$J$4-'d_시나리오'!$H$4),'d_시나리오'!$H$4+SQRT(K1442*('d_시나리오'!$J$4-'d_시나리오'!$H$4)*('d_시나리오'!$I$4-'d_시나리오'!$H$4)),'d_시나리오'!$J$4-SQRT((1-K1442)*('d_시나리오'!$J$4-'d_시나리오'!$H$4)*('d_시나리오'!$J$4-'d_시나리오'!$I$4))))</f>
        <v/>
      </c>
      <c r="M1442">
        <f>RAND()</f>
        <v/>
      </c>
      <c r="N1442">
        <f>IF('d_시나리오'!$J$5='d_시나리오'!$H$5,'d_시나리오'!$I$5,IF(M1442&lt;('d_시나리오'!$I$5-'d_시나리오'!$H$5)/('d_시나리오'!$J$5-'d_시나리오'!$H$5),'d_시나리오'!$H$5+SQRT(M1442*('d_시나리오'!$J$5-'d_시나리오'!$H$5)*('d_시나리오'!$I$5-'d_시나리오'!$H$5)),'d_시나리오'!$J$5-SQRT((1-M1442)*('d_시나리오'!$J$5-'d_시나리오'!$H$5)*('d_시나리오'!$J$5-'d_시나리오'!$I$5))))</f>
        <v/>
      </c>
      <c r="O1442">
        <f>RAND()</f>
        <v/>
      </c>
      <c r="P1442">
        <f>IF('d_시나리오'!$J$6='d_시나리오'!$H$6,'d_시나리오'!$I$6,IF(O1442&lt;('d_시나리오'!$I$6-'d_시나리오'!$H$6)/('d_시나리오'!$J$6-'d_시나리오'!$H$6),'d_시나리오'!$H$6+SQRT(O1442*('d_시나리오'!$J$6-'d_시나리오'!$H$6)*('d_시나리오'!$I$6-'d_시나리오'!$H$6)),'d_시나리오'!$J$6-SQRT((1-O1442)*('d_시나리오'!$J$6-'d_시나리오'!$H$6)*('d_시나리오'!$J$6-'d_시나리오'!$I$6))))</f>
        <v/>
      </c>
      <c r="Q1442">
        <f>INDEX('d_분포'!$B$2:$B$57,RANDBETWEEN(1,56))</f>
        <v/>
      </c>
      <c r="R1442">
        <f>BETAINV(RAND(),5,5)</f>
        <v/>
      </c>
      <c r="S1442">
        <f>'d_고정'!$B$1*'6_기대효과'!$H$7*('d_시나리오'!$I$7/'d_고정'!$B$2)*B1442</f>
        <v/>
      </c>
      <c r="T1442">
        <f>S1442*D1442</f>
        <v/>
      </c>
      <c r="U1442">
        <f>S1442*F1442*H1442</f>
        <v/>
      </c>
      <c r="V1442">
        <f>S1442*F1442*(H1442-1)</f>
        <v/>
      </c>
      <c r="W1442">
        <f>U1442*J1442</f>
        <v/>
      </c>
      <c r="X1442">
        <f>T1442+W1442</f>
        <v/>
      </c>
      <c r="Y1442">
        <f>(T1442*E1442+W1442*L1442)*(1-R1442-'d_고정'!$B$13)</f>
        <v/>
      </c>
      <c r="Z1442">
        <f>(U1442*N1442*Q1442+'d_고정'!$B$3*('6_기대효과'!$H$7/8)*Q1442*'d_고정'!$B$10*P1442*('6_기대효과'!$K$7/'d_고정'!$B$9))*(1-R1442)</f>
        <v/>
      </c>
      <c r="AA1442">
        <f>W1442*L1442*(1-R1442-'d_고정'!$B$13)+U1442*MAX(N1442-'d_고정'!$B$10*P1442*('6_기대효과'!$K$7/'d_고정'!$B$9),0)*Q1442*(1-R1442)</f>
        <v/>
      </c>
      <c r="AB1442">
        <f>Y1442+Z1442</f>
        <v/>
      </c>
      <c r="AC1442">
        <f>Y1442/('d_고정'!$B$5*'6_기대효과'!$H$7/8)/'d_고정'!$B$6</f>
        <v/>
      </c>
      <c r="AD1442">
        <f>Y1442/('d_고정'!$B$8*'6_기대효과'!$H$7/8)</f>
        <v/>
      </c>
    </row>
    <row r="1443">
      <c r="A1443">
        <f>RAND()</f>
        <v/>
      </c>
      <c r="B1443">
        <f>IF('d_시나리오'!$J$2='d_시나리오'!$H$2,'d_시나리오'!$I$2,IF(A1443&lt;('d_시나리오'!$I$2-'d_시나리오'!$H$2)/('d_시나리오'!$J$2-'d_시나리오'!$H$2),'d_시나리오'!$H$2+SQRT(A1443*('d_시나리오'!$J$2-'d_시나리오'!$H$2)*('d_시나리오'!$I$2-'d_시나리오'!$H$2)),'d_시나리오'!$J$2-SQRT((1-A1443)*('d_시나리오'!$J$2-'d_시나리오'!$H$2)*('d_시나리오'!$J$2-'d_시나리오'!$I$2))))</f>
        <v/>
      </c>
      <c r="C1443">
        <f>RAND()</f>
        <v/>
      </c>
      <c r="D1443">
        <f>BETAINV(RAND(),IF(C1443&lt;'d_고정'!$B$26,'d_고정'!$B$23,'d_고정'!$B$16)+1,'d_고정'!$B$17-IF(C1443&lt;'d_고정'!$B$26,'d_고정'!$B$23,'d_고정'!$B$16)+1)*('d_고정'!$B$14+('d_고정'!$B$15-'d_고정'!$B$14)*RAND())</f>
        <v/>
      </c>
      <c r="E1443">
        <f>INDEX('d_분포'!$A$2:$A$28,RANDBETWEEN(1,27))</f>
        <v/>
      </c>
      <c r="F1443">
        <f>INDEX('d_분포'!$C$2:$C$5,RANDBETWEEN(1,4))*(0.9+0.2*RAND())</f>
        <v/>
      </c>
      <c r="G1443">
        <f>RAND()</f>
        <v/>
      </c>
      <c r="H1443">
        <f>(F1443+(1-F1443)*('d_고정'!$B$22*BETAINV(RAND(),IF(G1443&lt;'d_고정'!$B$26,'d_고정'!$B$25,'d_고정'!$B$20)+1,'d_고정'!$B$21-IF(G1443&lt;'d_고정'!$B$26,'d_고정'!$B$25,'d_고정'!$B$20)+1)+(1-'d_고정'!$B$22)*BETAINV(RAND(),IF(G1443&lt;'d_고정'!$B$26,'d_고정'!$B$24,'d_고정'!$B$18)+1,'d_고정'!$B$19-IF(G1443&lt;'d_고정'!$B$26,'d_고정'!$B$24,'d_고정'!$B$18)+1))*('d_고정'!$B$14+('d_고정'!$B$15-'d_고정'!$B$14)*RAND()))/F1443</f>
        <v/>
      </c>
      <c r="I1443">
        <f>RAND()</f>
        <v/>
      </c>
      <c r="J1443">
        <f>IF('d_시나리오'!$J$3='d_시나리오'!$H$3,'d_시나리오'!$I$3,IF(I1443&lt;('d_시나리오'!$I$3-'d_시나리오'!$H$3)/('d_시나리오'!$J$3-'d_시나리오'!$H$3),'d_시나리오'!$H$3+SQRT(I1443*('d_시나리오'!$J$3-'d_시나리오'!$H$3)*('d_시나리오'!$I$3-'d_시나리오'!$H$3)),'d_시나리오'!$J$3-SQRT((1-I1443)*('d_시나리오'!$J$3-'d_시나리오'!$H$3)*('d_시나리오'!$J$3-'d_시나리오'!$I$3))))</f>
        <v/>
      </c>
      <c r="K1443">
        <f>RAND()</f>
        <v/>
      </c>
      <c r="L1443">
        <f>IF('d_시나리오'!$J$4='d_시나리오'!$H$4,'d_시나리오'!$I$4,IF(K1443&lt;('d_시나리오'!$I$4-'d_시나리오'!$H$4)/('d_시나리오'!$J$4-'d_시나리오'!$H$4),'d_시나리오'!$H$4+SQRT(K1443*('d_시나리오'!$J$4-'d_시나리오'!$H$4)*('d_시나리오'!$I$4-'d_시나리오'!$H$4)),'d_시나리오'!$J$4-SQRT((1-K1443)*('d_시나리오'!$J$4-'d_시나리오'!$H$4)*('d_시나리오'!$J$4-'d_시나리오'!$I$4))))</f>
        <v/>
      </c>
      <c r="M1443">
        <f>RAND()</f>
        <v/>
      </c>
      <c r="N1443">
        <f>IF('d_시나리오'!$J$5='d_시나리오'!$H$5,'d_시나리오'!$I$5,IF(M1443&lt;('d_시나리오'!$I$5-'d_시나리오'!$H$5)/('d_시나리오'!$J$5-'d_시나리오'!$H$5),'d_시나리오'!$H$5+SQRT(M1443*('d_시나리오'!$J$5-'d_시나리오'!$H$5)*('d_시나리오'!$I$5-'d_시나리오'!$H$5)),'d_시나리오'!$J$5-SQRT((1-M1443)*('d_시나리오'!$J$5-'d_시나리오'!$H$5)*('d_시나리오'!$J$5-'d_시나리오'!$I$5))))</f>
        <v/>
      </c>
      <c r="O1443">
        <f>RAND()</f>
        <v/>
      </c>
      <c r="P1443">
        <f>IF('d_시나리오'!$J$6='d_시나리오'!$H$6,'d_시나리오'!$I$6,IF(O1443&lt;('d_시나리오'!$I$6-'d_시나리오'!$H$6)/('d_시나리오'!$J$6-'d_시나리오'!$H$6),'d_시나리오'!$H$6+SQRT(O1443*('d_시나리오'!$J$6-'d_시나리오'!$H$6)*('d_시나리오'!$I$6-'d_시나리오'!$H$6)),'d_시나리오'!$J$6-SQRT((1-O1443)*('d_시나리오'!$J$6-'d_시나리오'!$H$6)*('d_시나리오'!$J$6-'d_시나리오'!$I$6))))</f>
        <v/>
      </c>
      <c r="Q1443">
        <f>INDEX('d_분포'!$B$2:$B$57,RANDBETWEEN(1,56))</f>
        <v/>
      </c>
      <c r="R1443">
        <f>BETAINV(RAND(),5,5)</f>
        <v/>
      </c>
      <c r="S1443">
        <f>'d_고정'!$B$1*'6_기대효과'!$H$7*('d_시나리오'!$I$7/'d_고정'!$B$2)*B1443</f>
        <v/>
      </c>
      <c r="T1443">
        <f>S1443*D1443</f>
        <v/>
      </c>
      <c r="U1443">
        <f>S1443*F1443*H1443</f>
        <v/>
      </c>
      <c r="V1443">
        <f>S1443*F1443*(H1443-1)</f>
        <v/>
      </c>
      <c r="W1443">
        <f>U1443*J1443</f>
        <v/>
      </c>
      <c r="X1443">
        <f>T1443+W1443</f>
        <v/>
      </c>
      <c r="Y1443">
        <f>(T1443*E1443+W1443*L1443)*(1-R1443-'d_고정'!$B$13)</f>
        <v/>
      </c>
      <c r="Z1443">
        <f>(U1443*N1443*Q1443+'d_고정'!$B$3*('6_기대효과'!$H$7/8)*Q1443*'d_고정'!$B$10*P1443*('6_기대효과'!$K$7/'d_고정'!$B$9))*(1-R1443)</f>
        <v/>
      </c>
      <c r="AA1443">
        <f>W1443*L1443*(1-R1443-'d_고정'!$B$13)+U1443*MAX(N1443-'d_고정'!$B$10*P1443*('6_기대효과'!$K$7/'d_고정'!$B$9),0)*Q1443*(1-R1443)</f>
        <v/>
      </c>
      <c r="AB1443">
        <f>Y1443+Z1443</f>
        <v/>
      </c>
      <c r="AC1443">
        <f>Y1443/('d_고정'!$B$5*'6_기대효과'!$H$7/8)/'d_고정'!$B$6</f>
        <v/>
      </c>
      <c r="AD1443">
        <f>Y1443/('d_고정'!$B$8*'6_기대효과'!$H$7/8)</f>
        <v/>
      </c>
    </row>
    <row r="1444">
      <c r="A1444">
        <f>RAND()</f>
        <v/>
      </c>
      <c r="B1444">
        <f>IF('d_시나리오'!$J$2='d_시나리오'!$H$2,'d_시나리오'!$I$2,IF(A1444&lt;('d_시나리오'!$I$2-'d_시나리오'!$H$2)/('d_시나리오'!$J$2-'d_시나리오'!$H$2),'d_시나리오'!$H$2+SQRT(A1444*('d_시나리오'!$J$2-'d_시나리오'!$H$2)*('d_시나리오'!$I$2-'d_시나리오'!$H$2)),'d_시나리오'!$J$2-SQRT((1-A1444)*('d_시나리오'!$J$2-'d_시나리오'!$H$2)*('d_시나리오'!$J$2-'d_시나리오'!$I$2))))</f>
        <v/>
      </c>
      <c r="C1444">
        <f>RAND()</f>
        <v/>
      </c>
      <c r="D1444">
        <f>BETAINV(RAND(),IF(C1444&lt;'d_고정'!$B$26,'d_고정'!$B$23,'d_고정'!$B$16)+1,'d_고정'!$B$17-IF(C1444&lt;'d_고정'!$B$26,'d_고정'!$B$23,'d_고정'!$B$16)+1)*('d_고정'!$B$14+('d_고정'!$B$15-'d_고정'!$B$14)*RAND())</f>
        <v/>
      </c>
      <c r="E1444">
        <f>INDEX('d_분포'!$A$2:$A$28,RANDBETWEEN(1,27))</f>
        <v/>
      </c>
      <c r="F1444">
        <f>INDEX('d_분포'!$C$2:$C$5,RANDBETWEEN(1,4))*(0.9+0.2*RAND())</f>
        <v/>
      </c>
      <c r="G1444">
        <f>RAND()</f>
        <v/>
      </c>
      <c r="H1444">
        <f>(F1444+(1-F1444)*('d_고정'!$B$22*BETAINV(RAND(),IF(G1444&lt;'d_고정'!$B$26,'d_고정'!$B$25,'d_고정'!$B$20)+1,'d_고정'!$B$21-IF(G1444&lt;'d_고정'!$B$26,'d_고정'!$B$25,'d_고정'!$B$20)+1)+(1-'d_고정'!$B$22)*BETAINV(RAND(),IF(G1444&lt;'d_고정'!$B$26,'d_고정'!$B$24,'d_고정'!$B$18)+1,'d_고정'!$B$19-IF(G1444&lt;'d_고정'!$B$26,'d_고정'!$B$24,'d_고정'!$B$18)+1))*('d_고정'!$B$14+('d_고정'!$B$15-'d_고정'!$B$14)*RAND()))/F1444</f>
        <v/>
      </c>
      <c r="I1444">
        <f>RAND()</f>
        <v/>
      </c>
      <c r="J1444">
        <f>IF('d_시나리오'!$J$3='d_시나리오'!$H$3,'d_시나리오'!$I$3,IF(I1444&lt;('d_시나리오'!$I$3-'d_시나리오'!$H$3)/('d_시나리오'!$J$3-'d_시나리오'!$H$3),'d_시나리오'!$H$3+SQRT(I1444*('d_시나리오'!$J$3-'d_시나리오'!$H$3)*('d_시나리오'!$I$3-'d_시나리오'!$H$3)),'d_시나리오'!$J$3-SQRT((1-I1444)*('d_시나리오'!$J$3-'d_시나리오'!$H$3)*('d_시나리오'!$J$3-'d_시나리오'!$I$3))))</f>
        <v/>
      </c>
      <c r="K1444">
        <f>RAND()</f>
        <v/>
      </c>
      <c r="L1444">
        <f>IF('d_시나리오'!$J$4='d_시나리오'!$H$4,'d_시나리오'!$I$4,IF(K1444&lt;('d_시나리오'!$I$4-'d_시나리오'!$H$4)/('d_시나리오'!$J$4-'d_시나리오'!$H$4),'d_시나리오'!$H$4+SQRT(K1444*('d_시나리오'!$J$4-'d_시나리오'!$H$4)*('d_시나리오'!$I$4-'d_시나리오'!$H$4)),'d_시나리오'!$J$4-SQRT((1-K1444)*('d_시나리오'!$J$4-'d_시나리오'!$H$4)*('d_시나리오'!$J$4-'d_시나리오'!$I$4))))</f>
        <v/>
      </c>
      <c r="M1444">
        <f>RAND()</f>
        <v/>
      </c>
      <c r="N1444">
        <f>IF('d_시나리오'!$J$5='d_시나리오'!$H$5,'d_시나리오'!$I$5,IF(M1444&lt;('d_시나리오'!$I$5-'d_시나리오'!$H$5)/('d_시나리오'!$J$5-'d_시나리오'!$H$5),'d_시나리오'!$H$5+SQRT(M1444*('d_시나리오'!$J$5-'d_시나리오'!$H$5)*('d_시나리오'!$I$5-'d_시나리오'!$H$5)),'d_시나리오'!$J$5-SQRT((1-M1444)*('d_시나리오'!$J$5-'d_시나리오'!$H$5)*('d_시나리오'!$J$5-'d_시나리오'!$I$5))))</f>
        <v/>
      </c>
      <c r="O1444">
        <f>RAND()</f>
        <v/>
      </c>
      <c r="P1444">
        <f>IF('d_시나리오'!$J$6='d_시나리오'!$H$6,'d_시나리오'!$I$6,IF(O1444&lt;('d_시나리오'!$I$6-'d_시나리오'!$H$6)/('d_시나리오'!$J$6-'d_시나리오'!$H$6),'d_시나리오'!$H$6+SQRT(O1444*('d_시나리오'!$J$6-'d_시나리오'!$H$6)*('d_시나리오'!$I$6-'d_시나리오'!$H$6)),'d_시나리오'!$J$6-SQRT((1-O1444)*('d_시나리오'!$J$6-'d_시나리오'!$H$6)*('d_시나리오'!$J$6-'d_시나리오'!$I$6))))</f>
        <v/>
      </c>
      <c r="Q1444">
        <f>INDEX('d_분포'!$B$2:$B$57,RANDBETWEEN(1,56))</f>
        <v/>
      </c>
      <c r="R1444">
        <f>BETAINV(RAND(),5,5)</f>
        <v/>
      </c>
      <c r="S1444">
        <f>'d_고정'!$B$1*'6_기대효과'!$H$7*('d_시나리오'!$I$7/'d_고정'!$B$2)*B1444</f>
        <v/>
      </c>
      <c r="T1444">
        <f>S1444*D1444</f>
        <v/>
      </c>
      <c r="U1444">
        <f>S1444*F1444*H1444</f>
        <v/>
      </c>
      <c r="V1444">
        <f>S1444*F1444*(H1444-1)</f>
        <v/>
      </c>
      <c r="W1444">
        <f>U1444*J1444</f>
        <v/>
      </c>
      <c r="X1444">
        <f>T1444+W1444</f>
        <v/>
      </c>
      <c r="Y1444">
        <f>(T1444*E1444+W1444*L1444)*(1-R1444-'d_고정'!$B$13)</f>
        <v/>
      </c>
      <c r="Z1444">
        <f>(U1444*N1444*Q1444+'d_고정'!$B$3*('6_기대효과'!$H$7/8)*Q1444*'d_고정'!$B$10*P1444*('6_기대효과'!$K$7/'d_고정'!$B$9))*(1-R1444)</f>
        <v/>
      </c>
      <c r="AA1444">
        <f>W1444*L1444*(1-R1444-'d_고정'!$B$13)+U1444*MAX(N1444-'d_고정'!$B$10*P1444*('6_기대효과'!$K$7/'d_고정'!$B$9),0)*Q1444*(1-R1444)</f>
        <v/>
      </c>
      <c r="AB1444">
        <f>Y1444+Z1444</f>
        <v/>
      </c>
      <c r="AC1444">
        <f>Y1444/('d_고정'!$B$5*'6_기대효과'!$H$7/8)/'d_고정'!$B$6</f>
        <v/>
      </c>
      <c r="AD1444">
        <f>Y1444/('d_고정'!$B$8*'6_기대효과'!$H$7/8)</f>
        <v/>
      </c>
    </row>
    <row r="1445">
      <c r="A1445">
        <f>RAND()</f>
        <v/>
      </c>
      <c r="B1445">
        <f>IF('d_시나리오'!$J$2='d_시나리오'!$H$2,'d_시나리오'!$I$2,IF(A1445&lt;('d_시나리오'!$I$2-'d_시나리오'!$H$2)/('d_시나리오'!$J$2-'d_시나리오'!$H$2),'d_시나리오'!$H$2+SQRT(A1445*('d_시나리오'!$J$2-'d_시나리오'!$H$2)*('d_시나리오'!$I$2-'d_시나리오'!$H$2)),'d_시나리오'!$J$2-SQRT((1-A1445)*('d_시나리오'!$J$2-'d_시나리오'!$H$2)*('d_시나리오'!$J$2-'d_시나리오'!$I$2))))</f>
        <v/>
      </c>
      <c r="C1445">
        <f>RAND()</f>
        <v/>
      </c>
      <c r="D1445">
        <f>BETAINV(RAND(),IF(C1445&lt;'d_고정'!$B$26,'d_고정'!$B$23,'d_고정'!$B$16)+1,'d_고정'!$B$17-IF(C1445&lt;'d_고정'!$B$26,'d_고정'!$B$23,'d_고정'!$B$16)+1)*('d_고정'!$B$14+('d_고정'!$B$15-'d_고정'!$B$14)*RAND())</f>
        <v/>
      </c>
      <c r="E1445">
        <f>INDEX('d_분포'!$A$2:$A$28,RANDBETWEEN(1,27))</f>
        <v/>
      </c>
      <c r="F1445">
        <f>INDEX('d_분포'!$C$2:$C$5,RANDBETWEEN(1,4))*(0.9+0.2*RAND())</f>
        <v/>
      </c>
      <c r="G1445">
        <f>RAND()</f>
        <v/>
      </c>
      <c r="H1445">
        <f>(F1445+(1-F1445)*('d_고정'!$B$22*BETAINV(RAND(),IF(G1445&lt;'d_고정'!$B$26,'d_고정'!$B$25,'d_고정'!$B$20)+1,'d_고정'!$B$21-IF(G1445&lt;'d_고정'!$B$26,'d_고정'!$B$25,'d_고정'!$B$20)+1)+(1-'d_고정'!$B$22)*BETAINV(RAND(),IF(G1445&lt;'d_고정'!$B$26,'d_고정'!$B$24,'d_고정'!$B$18)+1,'d_고정'!$B$19-IF(G1445&lt;'d_고정'!$B$26,'d_고정'!$B$24,'d_고정'!$B$18)+1))*('d_고정'!$B$14+('d_고정'!$B$15-'d_고정'!$B$14)*RAND()))/F1445</f>
        <v/>
      </c>
      <c r="I1445">
        <f>RAND()</f>
        <v/>
      </c>
      <c r="J1445">
        <f>IF('d_시나리오'!$J$3='d_시나리오'!$H$3,'d_시나리오'!$I$3,IF(I1445&lt;('d_시나리오'!$I$3-'d_시나리오'!$H$3)/('d_시나리오'!$J$3-'d_시나리오'!$H$3),'d_시나리오'!$H$3+SQRT(I1445*('d_시나리오'!$J$3-'d_시나리오'!$H$3)*('d_시나리오'!$I$3-'d_시나리오'!$H$3)),'d_시나리오'!$J$3-SQRT((1-I1445)*('d_시나리오'!$J$3-'d_시나리오'!$H$3)*('d_시나리오'!$J$3-'d_시나리오'!$I$3))))</f>
        <v/>
      </c>
      <c r="K1445">
        <f>RAND()</f>
        <v/>
      </c>
      <c r="L1445">
        <f>IF('d_시나리오'!$J$4='d_시나리오'!$H$4,'d_시나리오'!$I$4,IF(K1445&lt;('d_시나리오'!$I$4-'d_시나리오'!$H$4)/('d_시나리오'!$J$4-'d_시나리오'!$H$4),'d_시나리오'!$H$4+SQRT(K1445*('d_시나리오'!$J$4-'d_시나리오'!$H$4)*('d_시나리오'!$I$4-'d_시나리오'!$H$4)),'d_시나리오'!$J$4-SQRT((1-K1445)*('d_시나리오'!$J$4-'d_시나리오'!$H$4)*('d_시나리오'!$J$4-'d_시나리오'!$I$4))))</f>
        <v/>
      </c>
      <c r="M1445">
        <f>RAND()</f>
        <v/>
      </c>
      <c r="N1445">
        <f>IF('d_시나리오'!$J$5='d_시나리오'!$H$5,'d_시나리오'!$I$5,IF(M1445&lt;('d_시나리오'!$I$5-'d_시나리오'!$H$5)/('d_시나리오'!$J$5-'d_시나리오'!$H$5),'d_시나리오'!$H$5+SQRT(M1445*('d_시나리오'!$J$5-'d_시나리오'!$H$5)*('d_시나리오'!$I$5-'d_시나리오'!$H$5)),'d_시나리오'!$J$5-SQRT((1-M1445)*('d_시나리오'!$J$5-'d_시나리오'!$H$5)*('d_시나리오'!$J$5-'d_시나리오'!$I$5))))</f>
        <v/>
      </c>
      <c r="O1445">
        <f>RAND()</f>
        <v/>
      </c>
      <c r="P1445">
        <f>IF('d_시나리오'!$J$6='d_시나리오'!$H$6,'d_시나리오'!$I$6,IF(O1445&lt;('d_시나리오'!$I$6-'d_시나리오'!$H$6)/('d_시나리오'!$J$6-'d_시나리오'!$H$6),'d_시나리오'!$H$6+SQRT(O1445*('d_시나리오'!$J$6-'d_시나리오'!$H$6)*('d_시나리오'!$I$6-'d_시나리오'!$H$6)),'d_시나리오'!$J$6-SQRT((1-O1445)*('d_시나리오'!$J$6-'d_시나리오'!$H$6)*('d_시나리오'!$J$6-'d_시나리오'!$I$6))))</f>
        <v/>
      </c>
      <c r="Q1445">
        <f>INDEX('d_분포'!$B$2:$B$57,RANDBETWEEN(1,56))</f>
        <v/>
      </c>
      <c r="R1445">
        <f>BETAINV(RAND(),5,5)</f>
        <v/>
      </c>
      <c r="S1445">
        <f>'d_고정'!$B$1*'6_기대효과'!$H$7*('d_시나리오'!$I$7/'d_고정'!$B$2)*B1445</f>
        <v/>
      </c>
      <c r="T1445">
        <f>S1445*D1445</f>
        <v/>
      </c>
      <c r="U1445">
        <f>S1445*F1445*H1445</f>
        <v/>
      </c>
      <c r="V1445">
        <f>S1445*F1445*(H1445-1)</f>
        <v/>
      </c>
      <c r="W1445">
        <f>U1445*J1445</f>
        <v/>
      </c>
      <c r="X1445">
        <f>T1445+W1445</f>
        <v/>
      </c>
      <c r="Y1445">
        <f>(T1445*E1445+W1445*L1445)*(1-R1445-'d_고정'!$B$13)</f>
        <v/>
      </c>
      <c r="Z1445">
        <f>(U1445*N1445*Q1445+'d_고정'!$B$3*('6_기대효과'!$H$7/8)*Q1445*'d_고정'!$B$10*P1445*('6_기대효과'!$K$7/'d_고정'!$B$9))*(1-R1445)</f>
        <v/>
      </c>
      <c r="AA1445">
        <f>W1445*L1445*(1-R1445-'d_고정'!$B$13)+U1445*MAX(N1445-'d_고정'!$B$10*P1445*('6_기대효과'!$K$7/'d_고정'!$B$9),0)*Q1445*(1-R1445)</f>
        <v/>
      </c>
      <c r="AB1445">
        <f>Y1445+Z1445</f>
        <v/>
      </c>
      <c r="AC1445">
        <f>Y1445/('d_고정'!$B$5*'6_기대효과'!$H$7/8)/'d_고정'!$B$6</f>
        <v/>
      </c>
      <c r="AD1445">
        <f>Y1445/('d_고정'!$B$8*'6_기대효과'!$H$7/8)</f>
        <v/>
      </c>
    </row>
    <row r="1446">
      <c r="A1446">
        <f>RAND()</f>
        <v/>
      </c>
      <c r="B1446">
        <f>IF('d_시나리오'!$J$2='d_시나리오'!$H$2,'d_시나리오'!$I$2,IF(A1446&lt;('d_시나리오'!$I$2-'d_시나리오'!$H$2)/('d_시나리오'!$J$2-'d_시나리오'!$H$2),'d_시나리오'!$H$2+SQRT(A1446*('d_시나리오'!$J$2-'d_시나리오'!$H$2)*('d_시나리오'!$I$2-'d_시나리오'!$H$2)),'d_시나리오'!$J$2-SQRT((1-A1446)*('d_시나리오'!$J$2-'d_시나리오'!$H$2)*('d_시나리오'!$J$2-'d_시나리오'!$I$2))))</f>
        <v/>
      </c>
      <c r="C1446">
        <f>RAND()</f>
        <v/>
      </c>
      <c r="D1446">
        <f>BETAINV(RAND(),IF(C1446&lt;'d_고정'!$B$26,'d_고정'!$B$23,'d_고정'!$B$16)+1,'d_고정'!$B$17-IF(C1446&lt;'d_고정'!$B$26,'d_고정'!$B$23,'d_고정'!$B$16)+1)*('d_고정'!$B$14+('d_고정'!$B$15-'d_고정'!$B$14)*RAND())</f>
        <v/>
      </c>
      <c r="E1446">
        <f>INDEX('d_분포'!$A$2:$A$28,RANDBETWEEN(1,27))</f>
        <v/>
      </c>
      <c r="F1446">
        <f>INDEX('d_분포'!$C$2:$C$5,RANDBETWEEN(1,4))*(0.9+0.2*RAND())</f>
        <v/>
      </c>
      <c r="G1446">
        <f>RAND()</f>
        <v/>
      </c>
      <c r="H1446">
        <f>(F1446+(1-F1446)*('d_고정'!$B$22*BETAINV(RAND(),IF(G1446&lt;'d_고정'!$B$26,'d_고정'!$B$25,'d_고정'!$B$20)+1,'d_고정'!$B$21-IF(G1446&lt;'d_고정'!$B$26,'d_고정'!$B$25,'d_고정'!$B$20)+1)+(1-'d_고정'!$B$22)*BETAINV(RAND(),IF(G1446&lt;'d_고정'!$B$26,'d_고정'!$B$24,'d_고정'!$B$18)+1,'d_고정'!$B$19-IF(G1446&lt;'d_고정'!$B$26,'d_고정'!$B$24,'d_고정'!$B$18)+1))*('d_고정'!$B$14+('d_고정'!$B$15-'d_고정'!$B$14)*RAND()))/F1446</f>
        <v/>
      </c>
      <c r="I1446">
        <f>RAND()</f>
        <v/>
      </c>
      <c r="J1446">
        <f>IF('d_시나리오'!$J$3='d_시나리오'!$H$3,'d_시나리오'!$I$3,IF(I1446&lt;('d_시나리오'!$I$3-'d_시나리오'!$H$3)/('d_시나리오'!$J$3-'d_시나리오'!$H$3),'d_시나리오'!$H$3+SQRT(I1446*('d_시나리오'!$J$3-'d_시나리오'!$H$3)*('d_시나리오'!$I$3-'d_시나리오'!$H$3)),'d_시나리오'!$J$3-SQRT((1-I1446)*('d_시나리오'!$J$3-'d_시나리오'!$H$3)*('d_시나리오'!$J$3-'d_시나리오'!$I$3))))</f>
        <v/>
      </c>
      <c r="K1446">
        <f>RAND()</f>
        <v/>
      </c>
      <c r="L1446">
        <f>IF('d_시나리오'!$J$4='d_시나리오'!$H$4,'d_시나리오'!$I$4,IF(K1446&lt;('d_시나리오'!$I$4-'d_시나리오'!$H$4)/('d_시나리오'!$J$4-'d_시나리오'!$H$4),'d_시나리오'!$H$4+SQRT(K1446*('d_시나리오'!$J$4-'d_시나리오'!$H$4)*('d_시나리오'!$I$4-'d_시나리오'!$H$4)),'d_시나리오'!$J$4-SQRT((1-K1446)*('d_시나리오'!$J$4-'d_시나리오'!$H$4)*('d_시나리오'!$J$4-'d_시나리오'!$I$4))))</f>
        <v/>
      </c>
      <c r="M1446">
        <f>RAND()</f>
        <v/>
      </c>
      <c r="N1446">
        <f>IF('d_시나리오'!$J$5='d_시나리오'!$H$5,'d_시나리오'!$I$5,IF(M1446&lt;('d_시나리오'!$I$5-'d_시나리오'!$H$5)/('d_시나리오'!$J$5-'d_시나리오'!$H$5),'d_시나리오'!$H$5+SQRT(M1446*('d_시나리오'!$J$5-'d_시나리오'!$H$5)*('d_시나리오'!$I$5-'d_시나리오'!$H$5)),'d_시나리오'!$J$5-SQRT((1-M1446)*('d_시나리오'!$J$5-'d_시나리오'!$H$5)*('d_시나리오'!$J$5-'d_시나리오'!$I$5))))</f>
        <v/>
      </c>
      <c r="O1446">
        <f>RAND()</f>
        <v/>
      </c>
      <c r="P1446">
        <f>IF('d_시나리오'!$J$6='d_시나리오'!$H$6,'d_시나리오'!$I$6,IF(O1446&lt;('d_시나리오'!$I$6-'d_시나리오'!$H$6)/('d_시나리오'!$J$6-'d_시나리오'!$H$6),'d_시나리오'!$H$6+SQRT(O1446*('d_시나리오'!$J$6-'d_시나리오'!$H$6)*('d_시나리오'!$I$6-'d_시나리오'!$H$6)),'d_시나리오'!$J$6-SQRT((1-O1446)*('d_시나리오'!$J$6-'d_시나리오'!$H$6)*('d_시나리오'!$J$6-'d_시나리오'!$I$6))))</f>
        <v/>
      </c>
      <c r="Q1446">
        <f>INDEX('d_분포'!$B$2:$B$57,RANDBETWEEN(1,56))</f>
        <v/>
      </c>
      <c r="R1446">
        <f>BETAINV(RAND(),5,5)</f>
        <v/>
      </c>
      <c r="S1446">
        <f>'d_고정'!$B$1*'6_기대효과'!$H$7*('d_시나리오'!$I$7/'d_고정'!$B$2)*B1446</f>
        <v/>
      </c>
      <c r="T1446">
        <f>S1446*D1446</f>
        <v/>
      </c>
      <c r="U1446">
        <f>S1446*F1446*H1446</f>
        <v/>
      </c>
      <c r="V1446">
        <f>S1446*F1446*(H1446-1)</f>
        <v/>
      </c>
      <c r="W1446">
        <f>U1446*J1446</f>
        <v/>
      </c>
      <c r="X1446">
        <f>T1446+W1446</f>
        <v/>
      </c>
      <c r="Y1446">
        <f>(T1446*E1446+W1446*L1446)*(1-R1446-'d_고정'!$B$13)</f>
        <v/>
      </c>
      <c r="Z1446">
        <f>(U1446*N1446*Q1446+'d_고정'!$B$3*('6_기대효과'!$H$7/8)*Q1446*'d_고정'!$B$10*P1446*('6_기대효과'!$K$7/'d_고정'!$B$9))*(1-R1446)</f>
        <v/>
      </c>
      <c r="AA1446">
        <f>W1446*L1446*(1-R1446-'d_고정'!$B$13)+U1446*MAX(N1446-'d_고정'!$B$10*P1446*('6_기대효과'!$K$7/'d_고정'!$B$9),0)*Q1446*(1-R1446)</f>
        <v/>
      </c>
      <c r="AB1446">
        <f>Y1446+Z1446</f>
        <v/>
      </c>
      <c r="AC1446">
        <f>Y1446/('d_고정'!$B$5*'6_기대효과'!$H$7/8)/'d_고정'!$B$6</f>
        <v/>
      </c>
      <c r="AD1446">
        <f>Y1446/('d_고정'!$B$8*'6_기대효과'!$H$7/8)</f>
        <v/>
      </c>
    </row>
    <row r="1447">
      <c r="A1447">
        <f>RAND()</f>
        <v/>
      </c>
      <c r="B1447">
        <f>IF('d_시나리오'!$J$2='d_시나리오'!$H$2,'d_시나리오'!$I$2,IF(A1447&lt;('d_시나리오'!$I$2-'d_시나리오'!$H$2)/('d_시나리오'!$J$2-'d_시나리오'!$H$2),'d_시나리오'!$H$2+SQRT(A1447*('d_시나리오'!$J$2-'d_시나리오'!$H$2)*('d_시나리오'!$I$2-'d_시나리오'!$H$2)),'d_시나리오'!$J$2-SQRT((1-A1447)*('d_시나리오'!$J$2-'d_시나리오'!$H$2)*('d_시나리오'!$J$2-'d_시나리오'!$I$2))))</f>
        <v/>
      </c>
      <c r="C1447">
        <f>RAND()</f>
        <v/>
      </c>
      <c r="D1447">
        <f>BETAINV(RAND(),IF(C1447&lt;'d_고정'!$B$26,'d_고정'!$B$23,'d_고정'!$B$16)+1,'d_고정'!$B$17-IF(C1447&lt;'d_고정'!$B$26,'d_고정'!$B$23,'d_고정'!$B$16)+1)*('d_고정'!$B$14+('d_고정'!$B$15-'d_고정'!$B$14)*RAND())</f>
        <v/>
      </c>
      <c r="E1447">
        <f>INDEX('d_분포'!$A$2:$A$28,RANDBETWEEN(1,27))</f>
        <v/>
      </c>
      <c r="F1447">
        <f>INDEX('d_분포'!$C$2:$C$5,RANDBETWEEN(1,4))*(0.9+0.2*RAND())</f>
        <v/>
      </c>
      <c r="G1447">
        <f>RAND()</f>
        <v/>
      </c>
      <c r="H1447">
        <f>(F1447+(1-F1447)*('d_고정'!$B$22*BETAINV(RAND(),IF(G1447&lt;'d_고정'!$B$26,'d_고정'!$B$25,'d_고정'!$B$20)+1,'d_고정'!$B$21-IF(G1447&lt;'d_고정'!$B$26,'d_고정'!$B$25,'d_고정'!$B$20)+1)+(1-'d_고정'!$B$22)*BETAINV(RAND(),IF(G1447&lt;'d_고정'!$B$26,'d_고정'!$B$24,'d_고정'!$B$18)+1,'d_고정'!$B$19-IF(G1447&lt;'d_고정'!$B$26,'d_고정'!$B$24,'d_고정'!$B$18)+1))*('d_고정'!$B$14+('d_고정'!$B$15-'d_고정'!$B$14)*RAND()))/F1447</f>
        <v/>
      </c>
      <c r="I1447">
        <f>RAND()</f>
        <v/>
      </c>
      <c r="J1447">
        <f>IF('d_시나리오'!$J$3='d_시나리오'!$H$3,'d_시나리오'!$I$3,IF(I1447&lt;('d_시나리오'!$I$3-'d_시나리오'!$H$3)/('d_시나리오'!$J$3-'d_시나리오'!$H$3),'d_시나리오'!$H$3+SQRT(I1447*('d_시나리오'!$J$3-'d_시나리오'!$H$3)*('d_시나리오'!$I$3-'d_시나리오'!$H$3)),'d_시나리오'!$J$3-SQRT((1-I1447)*('d_시나리오'!$J$3-'d_시나리오'!$H$3)*('d_시나리오'!$J$3-'d_시나리오'!$I$3))))</f>
        <v/>
      </c>
      <c r="K1447">
        <f>RAND()</f>
        <v/>
      </c>
      <c r="L1447">
        <f>IF('d_시나리오'!$J$4='d_시나리오'!$H$4,'d_시나리오'!$I$4,IF(K1447&lt;('d_시나리오'!$I$4-'d_시나리오'!$H$4)/('d_시나리오'!$J$4-'d_시나리오'!$H$4),'d_시나리오'!$H$4+SQRT(K1447*('d_시나리오'!$J$4-'d_시나리오'!$H$4)*('d_시나리오'!$I$4-'d_시나리오'!$H$4)),'d_시나리오'!$J$4-SQRT((1-K1447)*('d_시나리오'!$J$4-'d_시나리오'!$H$4)*('d_시나리오'!$J$4-'d_시나리오'!$I$4))))</f>
        <v/>
      </c>
      <c r="M1447">
        <f>RAND()</f>
        <v/>
      </c>
      <c r="N1447">
        <f>IF('d_시나리오'!$J$5='d_시나리오'!$H$5,'d_시나리오'!$I$5,IF(M1447&lt;('d_시나리오'!$I$5-'d_시나리오'!$H$5)/('d_시나리오'!$J$5-'d_시나리오'!$H$5),'d_시나리오'!$H$5+SQRT(M1447*('d_시나리오'!$J$5-'d_시나리오'!$H$5)*('d_시나리오'!$I$5-'d_시나리오'!$H$5)),'d_시나리오'!$J$5-SQRT((1-M1447)*('d_시나리오'!$J$5-'d_시나리오'!$H$5)*('d_시나리오'!$J$5-'d_시나리오'!$I$5))))</f>
        <v/>
      </c>
      <c r="O1447">
        <f>RAND()</f>
        <v/>
      </c>
      <c r="P1447">
        <f>IF('d_시나리오'!$J$6='d_시나리오'!$H$6,'d_시나리오'!$I$6,IF(O1447&lt;('d_시나리오'!$I$6-'d_시나리오'!$H$6)/('d_시나리오'!$J$6-'d_시나리오'!$H$6),'d_시나리오'!$H$6+SQRT(O1447*('d_시나리오'!$J$6-'d_시나리오'!$H$6)*('d_시나리오'!$I$6-'d_시나리오'!$H$6)),'d_시나리오'!$J$6-SQRT((1-O1447)*('d_시나리오'!$J$6-'d_시나리오'!$H$6)*('d_시나리오'!$J$6-'d_시나리오'!$I$6))))</f>
        <v/>
      </c>
      <c r="Q1447">
        <f>INDEX('d_분포'!$B$2:$B$57,RANDBETWEEN(1,56))</f>
        <v/>
      </c>
      <c r="R1447">
        <f>BETAINV(RAND(),5,5)</f>
        <v/>
      </c>
      <c r="S1447">
        <f>'d_고정'!$B$1*'6_기대효과'!$H$7*('d_시나리오'!$I$7/'d_고정'!$B$2)*B1447</f>
        <v/>
      </c>
      <c r="T1447">
        <f>S1447*D1447</f>
        <v/>
      </c>
      <c r="U1447">
        <f>S1447*F1447*H1447</f>
        <v/>
      </c>
      <c r="V1447">
        <f>S1447*F1447*(H1447-1)</f>
        <v/>
      </c>
      <c r="W1447">
        <f>U1447*J1447</f>
        <v/>
      </c>
      <c r="X1447">
        <f>T1447+W1447</f>
        <v/>
      </c>
      <c r="Y1447">
        <f>(T1447*E1447+W1447*L1447)*(1-R1447-'d_고정'!$B$13)</f>
        <v/>
      </c>
      <c r="Z1447">
        <f>(U1447*N1447*Q1447+'d_고정'!$B$3*('6_기대효과'!$H$7/8)*Q1447*'d_고정'!$B$10*P1447*('6_기대효과'!$K$7/'d_고정'!$B$9))*(1-R1447)</f>
        <v/>
      </c>
      <c r="AA1447">
        <f>W1447*L1447*(1-R1447-'d_고정'!$B$13)+U1447*MAX(N1447-'d_고정'!$B$10*P1447*('6_기대효과'!$K$7/'d_고정'!$B$9),0)*Q1447*(1-R1447)</f>
        <v/>
      </c>
      <c r="AB1447">
        <f>Y1447+Z1447</f>
        <v/>
      </c>
      <c r="AC1447">
        <f>Y1447/('d_고정'!$B$5*'6_기대효과'!$H$7/8)/'d_고정'!$B$6</f>
        <v/>
      </c>
      <c r="AD1447">
        <f>Y1447/('d_고정'!$B$8*'6_기대효과'!$H$7/8)</f>
        <v/>
      </c>
    </row>
    <row r="1448">
      <c r="A1448">
        <f>RAND()</f>
        <v/>
      </c>
      <c r="B1448">
        <f>IF('d_시나리오'!$J$2='d_시나리오'!$H$2,'d_시나리오'!$I$2,IF(A1448&lt;('d_시나리오'!$I$2-'d_시나리오'!$H$2)/('d_시나리오'!$J$2-'d_시나리오'!$H$2),'d_시나리오'!$H$2+SQRT(A1448*('d_시나리오'!$J$2-'d_시나리오'!$H$2)*('d_시나리오'!$I$2-'d_시나리오'!$H$2)),'d_시나리오'!$J$2-SQRT((1-A1448)*('d_시나리오'!$J$2-'d_시나리오'!$H$2)*('d_시나리오'!$J$2-'d_시나리오'!$I$2))))</f>
        <v/>
      </c>
      <c r="C1448">
        <f>RAND()</f>
        <v/>
      </c>
      <c r="D1448">
        <f>BETAINV(RAND(),IF(C1448&lt;'d_고정'!$B$26,'d_고정'!$B$23,'d_고정'!$B$16)+1,'d_고정'!$B$17-IF(C1448&lt;'d_고정'!$B$26,'d_고정'!$B$23,'d_고정'!$B$16)+1)*('d_고정'!$B$14+('d_고정'!$B$15-'d_고정'!$B$14)*RAND())</f>
        <v/>
      </c>
      <c r="E1448">
        <f>INDEX('d_분포'!$A$2:$A$28,RANDBETWEEN(1,27))</f>
        <v/>
      </c>
      <c r="F1448">
        <f>INDEX('d_분포'!$C$2:$C$5,RANDBETWEEN(1,4))*(0.9+0.2*RAND())</f>
        <v/>
      </c>
      <c r="G1448">
        <f>RAND()</f>
        <v/>
      </c>
      <c r="H1448">
        <f>(F1448+(1-F1448)*('d_고정'!$B$22*BETAINV(RAND(),IF(G1448&lt;'d_고정'!$B$26,'d_고정'!$B$25,'d_고정'!$B$20)+1,'d_고정'!$B$21-IF(G1448&lt;'d_고정'!$B$26,'d_고정'!$B$25,'d_고정'!$B$20)+1)+(1-'d_고정'!$B$22)*BETAINV(RAND(),IF(G1448&lt;'d_고정'!$B$26,'d_고정'!$B$24,'d_고정'!$B$18)+1,'d_고정'!$B$19-IF(G1448&lt;'d_고정'!$B$26,'d_고정'!$B$24,'d_고정'!$B$18)+1))*('d_고정'!$B$14+('d_고정'!$B$15-'d_고정'!$B$14)*RAND()))/F1448</f>
        <v/>
      </c>
      <c r="I1448">
        <f>RAND()</f>
        <v/>
      </c>
      <c r="J1448">
        <f>IF('d_시나리오'!$J$3='d_시나리오'!$H$3,'d_시나리오'!$I$3,IF(I1448&lt;('d_시나리오'!$I$3-'d_시나리오'!$H$3)/('d_시나리오'!$J$3-'d_시나리오'!$H$3),'d_시나리오'!$H$3+SQRT(I1448*('d_시나리오'!$J$3-'d_시나리오'!$H$3)*('d_시나리오'!$I$3-'d_시나리오'!$H$3)),'d_시나리오'!$J$3-SQRT((1-I1448)*('d_시나리오'!$J$3-'d_시나리오'!$H$3)*('d_시나리오'!$J$3-'d_시나리오'!$I$3))))</f>
        <v/>
      </c>
      <c r="K1448">
        <f>RAND()</f>
        <v/>
      </c>
      <c r="L1448">
        <f>IF('d_시나리오'!$J$4='d_시나리오'!$H$4,'d_시나리오'!$I$4,IF(K1448&lt;('d_시나리오'!$I$4-'d_시나리오'!$H$4)/('d_시나리오'!$J$4-'d_시나리오'!$H$4),'d_시나리오'!$H$4+SQRT(K1448*('d_시나리오'!$J$4-'d_시나리오'!$H$4)*('d_시나리오'!$I$4-'d_시나리오'!$H$4)),'d_시나리오'!$J$4-SQRT((1-K1448)*('d_시나리오'!$J$4-'d_시나리오'!$H$4)*('d_시나리오'!$J$4-'d_시나리오'!$I$4))))</f>
        <v/>
      </c>
      <c r="M1448">
        <f>RAND()</f>
        <v/>
      </c>
      <c r="N1448">
        <f>IF('d_시나리오'!$J$5='d_시나리오'!$H$5,'d_시나리오'!$I$5,IF(M1448&lt;('d_시나리오'!$I$5-'d_시나리오'!$H$5)/('d_시나리오'!$J$5-'d_시나리오'!$H$5),'d_시나리오'!$H$5+SQRT(M1448*('d_시나리오'!$J$5-'d_시나리오'!$H$5)*('d_시나리오'!$I$5-'d_시나리오'!$H$5)),'d_시나리오'!$J$5-SQRT((1-M1448)*('d_시나리오'!$J$5-'d_시나리오'!$H$5)*('d_시나리오'!$J$5-'d_시나리오'!$I$5))))</f>
        <v/>
      </c>
      <c r="O1448">
        <f>RAND()</f>
        <v/>
      </c>
      <c r="P1448">
        <f>IF('d_시나리오'!$J$6='d_시나리오'!$H$6,'d_시나리오'!$I$6,IF(O1448&lt;('d_시나리오'!$I$6-'d_시나리오'!$H$6)/('d_시나리오'!$J$6-'d_시나리오'!$H$6),'d_시나리오'!$H$6+SQRT(O1448*('d_시나리오'!$J$6-'d_시나리오'!$H$6)*('d_시나리오'!$I$6-'d_시나리오'!$H$6)),'d_시나리오'!$J$6-SQRT((1-O1448)*('d_시나리오'!$J$6-'d_시나리오'!$H$6)*('d_시나리오'!$J$6-'d_시나리오'!$I$6))))</f>
        <v/>
      </c>
      <c r="Q1448">
        <f>INDEX('d_분포'!$B$2:$B$57,RANDBETWEEN(1,56))</f>
        <v/>
      </c>
      <c r="R1448">
        <f>BETAINV(RAND(),5,5)</f>
        <v/>
      </c>
      <c r="S1448">
        <f>'d_고정'!$B$1*'6_기대효과'!$H$7*('d_시나리오'!$I$7/'d_고정'!$B$2)*B1448</f>
        <v/>
      </c>
      <c r="T1448">
        <f>S1448*D1448</f>
        <v/>
      </c>
      <c r="U1448">
        <f>S1448*F1448*H1448</f>
        <v/>
      </c>
      <c r="V1448">
        <f>S1448*F1448*(H1448-1)</f>
        <v/>
      </c>
      <c r="W1448">
        <f>U1448*J1448</f>
        <v/>
      </c>
      <c r="X1448">
        <f>T1448+W1448</f>
        <v/>
      </c>
      <c r="Y1448">
        <f>(T1448*E1448+W1448*L1448)*(1-R1448-'d_고정'!$B$13)</f>
        <v/>
      </c>
      <c r="Z1448">
        <f>(U1448*N1448*Q1448+'d_고정'!$B$3*('6_기대효과'!$H$7/8)*Q1448*'d_고정'!$B$10*P1448*('6_기대효과'!$K$7/'d_고정'!$B$9))*(1-R1448)</f>
        <v/>
      </c>
      <c r="AA1448">
        <f>W1448*L1448*(1-R1448-'d_고정'!$B$13)+U1448*MAX(N1448-'d_고정'!$B$10*P1448*('6_기대효과'!$K$7/'d_고정'!$B$9),0)*Q1448*(1-R1448)</f>
        <v/>
      </c>
      <c r="AB1448">
        <f>Y1448+Z1448</f>
        <v/>
      </c>
      <c r="AC1448">
        <f>Y1448/('d_고정'!$B$5*'6_기대효과'!$H$7/8)/'d_고정'!$B$6</f>
        <v/>
      </c>
      <c r="AD1448">
        <f>Y1448/('d_고정'!$B$8*'6_기대효과'!$H$7/8)</f>
        <v/>
      </c>
    </row>
    <row r="1449">
      <c r="A1449">
        <f>RAND()</f>
        <v/>
      </c>
      <c r="B1449">
        <f>IF('d_시나리오'!$J$2='d_시나리오'!$H$2,'d_시나리오'!$I$2,IF(A1449&lt;('d_시나리오'!$I$2-'d_시나리오'!$H$2)/('d_시나리오'!$J$2-'d_시나리오'!$H$2),'d_시나리오'!$H$2+SQRT(A1449*('d_시나리오'!$J$2-'d_시나리오'!$H$2)*('d_시나리오'!$I$2-'d_시나리오'!$H$2)),'d_시나리오'!$J$2-SQRT((1-A1449)*('d_시나리오'!$J$2-'d_시나리오'!$H$2)*('d_시나리오'!$J$2-'d_시나리오'!$I$2))))</f>
        <v/>
      </c>
      <c r="C1449">
        <f>RAND()</f>
        <v/>
      </c>
      <c r="D1449">
        <f>BETAINV(RAND(),IF(C1449&lt;'d_고정'!$B$26,'d_고정'!$B$23,'d_고정'!$B$16)+1,'d_고정'!$B$17-IF(C1449&lt;'d_고정'!$B$26,'d_고정'!$B$23,'d_고정'!$B$16)+1)*('d_고정'!$B$14+('d_고정'!$B$15-'d_고정'!$B$14)*RAND())</f>
        <v/>
      </c>
      <c r="E1449">
        <f>INDEX('d_분포'!$A$2:$A$28,RANDBETWEEN(1,27))</f>
        <v/>
      </c>
      <c r="F1449">
        <f>INDEX('d_분포'!$C$2:$C$5,RANDBETWEEN(1,4))*(0.9+0.2*RAND())</f>
        <v/>
      </c>
      <c r="G1449">
        <f>RAND()</f>
        <v/>
      </c>
      <c r="H1449">
        <f>(F1449+(1-F1449)*('d_고정'!$B$22*BETAINV(RAND(),IF(G1449&lt;'d_고정'!$B$26,'d_고정'!$B$25,'d_고정'!$B$20)+1,'d_고정'!$B$21-IF(G1449&lt;'d_고정'!$B$26,'d_고정'!$B$25,'d_고정'!$B$20)+1)+(1-'d_고정'!$B$22)*BETAINV(RAND(),IF(G1449&lt;'d_고정'!$B$26,'d_고정'!$B$24,'d_고정'!$B$18)+1,'d_고정'!$B$19-IF(G1449&lt;'d_고정'!$B$26,'d_고정'!$B$24,'d_고정'!$B$18)+1))*('d_고정'!$B$14+('d_고정'!$B$15-'d_고정'!$B$14)*RAND()))/F1449</f>
        <v/>
      </c>
      <c r="I1449">
        <f>RAND()</f>
        <v/>
      </c>
      <c r="J1449">
        <f>IF('d_시나리오'!$J$3='d_시나리오'!$H$3,'d_시나리오'!$I$3,IF(I1449&lt;('d_시나리오'!$I$3-'d_시나리오'!$H$3)/('d_시나리오'!$J$3-'d_시나리오'!$H$3),'d_시나리오'!$H$3+SQRT(I1449*('d_시나리오'!$J$3-'d_시나리오'!$H$3)*('d_시나리오'!$I$3-'d_시나리오'!$H$3)),'d_시나리오'!$J$3-SQRT((1-I1449)*('d_시나리오'!$J$3-'d_시나리오'!$H$3)*('d_시나리오'!$J$3-'d_시나리오'!$I$3))))</f>
        <v/>
      </c>
      <c r="K1449">
        <f>RAND()</f>
        <v/>
      </c>
      <c r="L1449">
        <f>IF('d_시나리오'!$J$4='d_시나리오'!$H$4,'d_시나리오'!$I$4,IF(K1449&lt;('d_시나리오'!$I$4-'d_시나리오'!$H$4)/('d_시나리오'!$J$4-'d_시나리오'!$H$4),'d_시나리오'!$H$4+SQRT(K1449*('d_시나리오'!$J$4-'d_시나리오'!$H$4)*('d_시나리오'!$I$4-'d_시나리오'!$H$4)),'d_시나리오'!$J$4-SQRT((1-K1449)*('d_시나리오'!$J$4-'d_시나리오'!$H$4)*('d_시나리오'!$J$4-'d_시나리오'!$I$4))))</f>
        <v/>
      </c>
      <c r="M1449">
        <f>RAND()</f>
        <v/>
      </c>
      <c r="N1449">
        <f>IF('d_시나리오'!$J$5='d_시나리오'!$H$5,'d_시나리오'!$I$5,IF(M1449&lt;('d_시나리오'!$I$5-'d_시나리오'!$H$5)/('d_시나리오'!$J$5-'d_시나리오'!$H$5),'d_시나리오'!$H$5+SQRT(M1449*('d_시나리오'!$J$5-'d_시나리오'!$H$5)*('d_시나리오'!$I$5-'d_시나리오'!$H$5)),'d_시나리오'!$J$5-SQRT((1-M1449)*('d_시나리오'!$J$5-'d_시나리오'!$H$5)*('d_시나리오'!$J$5-'d_시나리오'!$I$5))))</f>
        <v/>
      </c>
      <c r="O1449">
        <f>RAND()</f>
        <v/>
      </c>
      <c r="P1449">
        <f>IF('d_시나리오'!$J$6='d_시나리오'!$H$6,'d_시나리오'!$I$6,IF(O1449&lt;('d_시나리오'!$I$6-'d_시나리오'!$H$6)/('d_시나리오'!$J$6-'d_시나리오'!$H$6),'d_시나리오'!$H$6+SQRT(O1449*('d_시나리오'!$J$6-'d_시나리오'!$H$6)*('d_시나리오'!$I$6-'d_시나리오'!$H$6)),'d_시나리오'!$J$6-SQRT((1-O1449)*('d_시나리오'!$J$6-'d_시나리오'!$H$6)*('d_시나리오'!$J$6-'d_시나리오'!$I$6))))</f>
        <v/>
      </c>
      <c r="Q1449">
        <f>INDEX('d_분포'!$B$2:$B$57,RANDBETWEEN(1,56))</f>
        <v/>
      </c>
      <c r="R1449">
        <f>BETAINV(RAND(),5,5)</f>
        <v/>
      </c>
      <c r="S1449">
        <f>'d_고정'!$B$1*'6_기대효과'!$H$7*('d_시나리오'!$I$7/'d_고정'!$B$2)*B1449</f>
        <v/>
      </c>
      <c r="T1449">
        <f>S1449*D1449</f>
        <v/>
      </c>
      <c r="U1449">
        <f>S1449*F1449*H1449</f>
        <v/>
      </c>
      <c r="V1449">
        <f>S1449*F1449*(H1449-1)</f>
        <v/>
      </c>
      <c r="W1449">
        <f>U1449*J1449</f>
        <v/>
      </c>
      <c r="X1449">
        <f>T1449+W1449</f>
        <v/>
      </c>
      <c r="Y1449">
        <f>(T1449*E1449+W1449*L1449)*(1-R1449-'d_고정'!$B$13)</f>
        <v/>
      </c>
      <c r="Z1449">
        <f>(U1449*N1449*Q1449+'d_고정'!$B$3*('6_기대효과'!$H$7/8)*Q1449*'d_고정'!$B$10*P1449*('6_기대효과'!$K$7/'d_고정'!$B$9))*(1-R1449)</f>
        <v/>
      </c>
      <c r="AA1449">
        <f>W1449*L1449*(1-R1449-'d_고정'!$B$13)+U1449*MAX(N1449-'d_고정'!$B$10*P1449*('6_기대효과'!$K$7/'d_고정'!$B$9),0)*Q1449*(1-R1449)</f>
        <v/>
      </c>
      <c r="AB1449">
        <f>Y1449+Z1449</f>
        <v/>
      </c>
      <c r="AC1449">
        <f>Y1449/('d_고정'!$B$5*'6_기대효과'!$H$7/8)/'d_고정'!$B$6</f>
        <v/>
      </c>
      <c r="AD1449">
        <f>Y1449/('d_고정'!$B$8*'6_기대효과'!$H$7/8)</f>
        <v/>
      </c>
    </row>
    <row r="1450">
      <c r="A1450">
        <f>RAND()</f>
        <v/>
      </c>
      <c r="B1450">
        <f>IF('d_시나리오'!$J$2='d_시나리오'!$H$2,'d_시나리오'!$I$2,IF(A1450&lt;('d_시나리오'!$I$2-'d_시나리오'!$H$2)/('d_시나리오'!$J$2-'d_시나리오'!$H$2),'d_시나리오'!$H$2+SQRT(A1450*('d_시나리오'!$J$2-'d_시나리오'!$H$2)*('d_시나리오'!$I$2-'d_시나리오'!$H$2)),'d_시나리오'!$J$2-SQRT((1-A1450)*('d_시나리오'!$J$2-'d_시나리오'!$H$2)*('d_시나리오'!$J$2-'d_시나리오'!$I$2))))</f>
        <v/>
      </c>
      <c r="C1450">
        <f>RAND()</f>
        <v/>
      </c>
      <c r="D1450">
        <f>BETAINV(RAND(),IF(C1450&lt;'d_고정'!$B$26,'d_고정'!$B$23,'d_고정'!$B$16)+1,'d_고정'!$B$17-IF(C1450&lt;'d_고정'!$B$26,'d_고정'!$B$23,'d_고정'!$B$16)+1)*('d_고정'!$B$14+('d_고정'!$B$15-'d_고정'!$B$14)*RAND())</f>
        <v/>
      </c>
      <c r="E1450">
        <f>INDEX('d_분포'!$A$2:$A$28,RANDBETWEEN(1,27))</f>
        <v/>
      </c>
      <c r="F1450">
        <f>INDEX('d_분포'!$C$2:$C$5,RANDBETWEEN(1,4))*(0.9+0.2*RAND())</f>
        <v/>
      </c>
      <c r="G1450">
        <f>RAND()</f>
        <v/>
      </c>
      <c r="H1450">
        <f>(F1450+(1-F1450)*('d_고정'!$B$22*BETAINV(RAND(),IF(G1450&lt;'d_고정'!$B$26,'d_고정'!$B$25,'d_고정'!$B$20)+1,'d_고정'!$B$21-IF(G1450&lt;'d_고정'!$B$26,'d_고정'!$B$25,'d_고정'!$B$20)+1)+(1-'d_고정'!$B$22)*BETAINV(RAND(),IF(G1450&lt;'d_고정'!$B$26,'d_고정'!$B$24,'d_고정'!$B$18)+1,'d_고정'!$B$19-IF(G1450&lt;'d_고정'!$B$26,'d_고정'!$B$24,'d_고정'!$B$18)+1))*('d_고정'!$B$14+('d_고정'!$B$15-'d_고정'!$B$14)*RAND()))/F1450</f>
        <v/>
      </c>
      <c r="I1450">
        <f>RAND()</f>
        <v/>
      </c>
      <c r="J1450">
        <f>IF('d_시나리오'!$J$3='d_시나리오'!$H$3,'d_시나리오'!$I$3,IF(I1450&lt;('d_시나리오'!$I$3-'d_시나리오'!$H$3)/('d_시나리오'!$J$3-'d_시나리오'!$H$3),'d_시나리오'!$H$3+SQRT(I1450*('d_시나리오'!$J$3-'d_시나리오'!$H$3)*('d_시나리오'!$I$3-'d_시나리오'!$H$3)),'d_시나리오'!$J$3-SQRT((1-I1450)*('d_시나리오'!$J$3-'d_시나리오'!$H$3)*('d_시나리오'!$J$3-'d_시나리오'!$I$3))))</f>
        <v/>
      </c>
      <c r="K1450">
        <f>RAND()</f>
        <v/>
      </c>
      <c r="L1450">
        <f>IF('d_시나리오'!$J$4='d_시나리오'!$H$4,'d_시나리오'!$I$4,IF(K1450&lt;('d_시나리오'!$I$4-'d_시나리오'!$H$4)/('d_시나리오'!$J$4-'d_시나리오'!$H$4),'d_시나리오'!$H$4+SQRT(K1450*('d_시나리오'!$J$4-'d_시나리오'!$H$4)*('d_시나리오'!$I$4-'d_시나리오'!$H$4)),'d_시나리오'!$J$4-SQRT((1-K1450)*('d_시나리오'!$J$4-'d_시나리오'!$H$4)*('d_시나리오'!$J$4-'d_시나리오'!$I$4))))</f>
        <v/>
      </c>
      <c r="M1450">
        <f>RAND()</f>
        <v/>
      </c>
      <c r="N1450">
        <f>IF('d_시나리오'!$J$5='d_시나리오'!$H$5,'d_시나리오'!$I$5,IF(M1450&lt;('d_시나리오'!$I$5-'d_시나리오'!$H$5)/('d_시나리오'!$J$5-'d_시나리오'!$H$5),'d_시나리오'!$H$5+SQRT(M1450*('d_시나리오'!$J$5-'d_시나리오'!$H$5)*('d_시나리오'!$I$5-'d_시나리오'!$H$5)),'d_시나리오'!$J$5-SQRT((1-M1450)*('d_시나리오'!$J$5-'d_시나리오'!$H$5)*('d_시나리오'!$J$5-'d_시나리오'!$I$5))))</f>
        <v/>
      </c>
      <c r="O1450">
        <f>RAND()</f>
        <v/>
      </c>
      <c r="P1450">
        <f>IF('d_시나리오'!$J$6='d_시나리오'!$H$6,'d_시나리오'!$I$6,IF(O1450&lt;('d_시나리오'!$I$6-'d_시나리오'!$H$6)/('d_시나리오'!$J$6-'d_시나리오'!$H$6),'d_시나리오'!$H$6+SQRT(O1450*('d_시나리오'!$J$6-'d_시나리오'!$H$6)*('d_시나리오'!$I$6-'d_시나리오'!$H$6)),'d_시나리오'!$J$6-SQRT((1-O1450)*('d_시나리오'!$J$6-'d_시나리오'!$H$6)*('d_시나리오'!$J$6-'d_시나리오'!$I$6))))</f>
        <v/>
      </c>
      <c r="Q1450">
        <f>INDEX('d_분포'!$B$2:$B$57,RANDBETWEEN(1,56))</f>
        <v/>
      </c>
      <c r="R1450">
        <f>BETAINV(RAND(),5,5)</f>
        <v/>
      </c>
      <c r="S1450">
        <f>'d_고정'!$B$1*'6_기대효과'!$H$7*('d_시나리오'!$I$7/'d_고정'!$B$2)*B1450</f>
        <v/>
      </c>
      <c r="T1450">
        <f>S1450*D1450</f>
        <v/>
      </c>
      <c r="U1450">
        <f>S1450*F1450*H1450</f>
        <v/>
      </c>
      <c r="V1450">
        <f>S1450*F1450*(H1450-1)</f>
        <v/>
      </c>
      <c r="W1450">
        <f>U1450*J1450</f>
        <v/>
      </c>
      <c r="X1450">
        <f>T1450+W1450</f>
        <v/>
      </c>
      <c r="Y1450">
        <f>(T1450*E1450+W1450*L1450)*(1-R1450-'d_고정'!$B$13)</f>
        <v/>
      </c>
      <c r="Z1450">
        <f>(U1450*N1450*Q1450+'d_고정'!$B$3*('6_기대효과'!$H$7/8)*Q1450*'d_고정'!$B$10*P1450*('6_기대효과'!$K$7/'d_고정'!$B$9))*(1-R1450)</f>
        <v/>
      </c>
      <c r="AA1450">
        <f>W1450*L1450*(1-R1450-'d_고정'!$B$13)+U1450*MAX(N1450-'d_고정'!$B$10*P1450*('6_기대효과'!$K$7/'d_고정'!$B$9),0)*Q1450*(1-R1450)</f>
        <v/>
      </c>
      <c r="AB1450">
        <f>Y1450+Z1450</f>
        <v/>
      </c>
      <c r="AC1450">
        <f>Y1450/('d_고정'!$B$5*'6_기대효과'!$H$7/8)/'d_고정'!$B$6</f>
        <v/>
      </c>
      <c r="AD1450">
        <f>Y1450/('d_고정'!$B$8*'6_기대효과'!$H$7/8)</f>
        <v/>
      </c>
    </row>
    <row r="1451">
      <c r="A1451">
        <f>RAND()</f>
        <v/>
      </c>
      <c r="B1451">
        <f>IF('d_시나리오'!$J$2='d_시나리오'!$H$2,'d_시나리오'!$I$2,IF(A1451&lt;('d_시나리오'!$I$2-'d_시나리오'!$H$2)/('d_시나리오'!$J$2-'d_시나리오'!$H$2),'d_시나리오'!$H$2+SQRT(A1451*('d_시나리오'!$J$2-'d_시나리오'!$H$2)*('d_시나리오'!$I$2-'d_시나리오'!$H$2)),'d_시나리오'!$J$2-SQRT((1-A1451)*('d_시나리오'!$J$2-'d_시나리오'!$H$2)*('d_시나리오'!$J$2-'d_시나리오'!$I$2))))</f>
        <v/>
      </c>
      <c r="C1451">
        <f>RAND()</f>
        <v/>
      </c>
      <c r="D1451">
        <f>BETAINV(RAND(),IF(C1451&lt;'d_고정'!$B$26,'d_고정'!$B$23,'d_고정'!$B$16)+1,'d_고정'!$B$17-IF(C1451&lt;'d_고정'!$B$26,'d_고정'!$B$23,'d_고정'!$B$16)+1)*('d_고정'!$B$14+('d_고정'!$B$15-'d_고정'!$B$14)*RAND())</f>
        <v/>
      </c>
      <c r="E1451">
        <f>INDEX('d_분포'!$A$2:$A$28,RANDBETWEEN(1,27))</f>
        <v/>
      </c>
      <c r="F1451">
        <f>INDEX('d_분포'!$C$2:$C$5,RANDBETWEEN(1,4))*(0.9+0.2*RAND())</f>
        <v/>
      </c>
      <c r="G1451">
        <f>RAND()</f>
        <v/>
      </c>
      <c r="H1451">
        <f>(F1451+(1-F1451)*('d_고정'!$B$22*BETAINV(RAND(),IF(G1451&lt;'d_고정'!$B$26,'d_고정'!$B$25,'d_고정'!$B$20)+1,'d_고정'!$B$21-IF(G1451&lt;'d_고정'!$B$26,'d_고정'!$B$25,'d_고정'!$B$20)+1)+(1-'d_고정'!$B$22)*BETAINV(RAND(),IF(G1451&lt;'d_고정'!$B$26,'d_고정'!$B$24,'d_고정'!$B$18)+1,'d_고정'!$B$19-IF(G1451&lt;'d_고정'!$B$26,'d_고정'!$B$24,'d_고정'!$B$18)+1))*('d_고정'!$B$14+('d_고정'!$B$15-'d_고정'!$B$14)*RAND()))/F1451</f>
        <v/>
      </c>
      <c r="I1451">
        <f>RAND()</f>
        <v/>
      </c>
      <c r="J1451">
        <f>IF('d_시나리오'!$J$3='d_시나리오'!$H$3,'d_시나리오'!$I$3,IF(I1451&lt;('d_시나리오'!$I$3-'d_시나리오'!$H$3)/('d_시나리오'!$J$3-'d_시나리오'!$H$3),'d_시나리오'!$H$3+SQRT(I1451*('d_시나리오'!$J$3-'d_시나리오'!$H$3)*('d_시나리오'!$I$3-'d_시나리오'!$H$3)),'d_시나리오'!$J$3-SQRT((1-I1451)*('d_시나리오'!$J$3-'d_시나리오'!$H$3)*('d_시나리오'!$J$3-'d_시나리오'!$I$3))))</f>
        <v/>
      </c>
      <c r="K1451">
        <f>RAND()</f>
        <v/>
      </c>
      <c r="L1451">
        <f>IF('d_시나리오'!$J$4='d_시나리오'!$H$4,'d_시나리오'!$I$4,IF(K1451&lt;('d_시나리오'!$I$4-'d_시나리오'!$H$4)/('d_시나리오'!$J$4-'d_시나리오'!$H$4),'d_시나리오'!$H$4+SQRT(K1451*('d_시나리오'!$J$4-'d_시나리오'!$H$4)*('d_시나리오'!$I$4-'d_시나리오'!$H$4)),'d_시나리오'!$J$4-SQRT((1-K1451)*('d_시나리오'!$J$4-'d_시나리오'!$H$4)*('d_시나리오'!$J$4-'d_시나리오'!$I$4))))</f>
        <v/>
      </c>
      <c r="M1451">
        <f>RAND()</f>
        <v/>
      </c>
      <c r="N1451">
        <f>IF('d_시나리오'!$J$5='d_시나리오'!$H$5,'d_시나리오'!$I$5,IF(M1451&lt;('d_시나리오'!$I$5-'d_시나리오'!$H$5)/('d_시나리오'!$J$5-'d_시나리오'!$H$5),'d_시나리오'!$H$5+SQRT(M1451*('d_시나리오'!$J$5-'d_시나리오'!$H$5)*('d_시나리오'!$I$5-'d_시나리오'!$H$5)),'d_시나리오'!$J$5-SQRT((1-M1451)*('d_시나리오'!$J$5-'d_시나리오'!$H$5)*('d_시나리오'!$J$5-'d_시나리오'!$I$5))))</f>
        <v/>
      </c>
      <c r="O1451">
        <f>RAND()</f>
        <v/>
      </c>
      <c r="P1451">
        <f>IF('d_시나리오'!$J$6='d_시나리오'!$H$6,'d_시나리오'!$I$6,IF(O1451&lt;('d_시나리오'!$I$6-'d_시나리오'!$H$6)/('d_시나리오'!$J$6-'d_시나리오'!$H$6),'d_시나리오'!$H$6+SQRT(O1451*('d_시나리오'!$J$6-'d_시나리오'!$H$6)*('d_시나리오'!$I$6-'d_시나리오'!$H$6)),'d_시나리오'!$J$6-SQRT((1-O1451)*('d_시나리오'!$J$6-'d_시나리오'!$H$6)*('d_시나리오'!$J$6-'d_시나리오'!$I$6))))</f>
        <v/>
      </c>
      <c r="Q1451">
        <f>INDEX('d_분포'!$B$2:$B$57,RANDBETWEEN(1,56))</f>
        <v/>
      </c>
      <c r="R1451">
        <f>BETAINV(RAND(),5,5)</f>
        <v/>
      </c>
      <c r="S1451">
        <f>'d_고정'!$B$1*'6_기대효과'!$H$7*('d_시나리오'!$I$7/'d_고정'!$B$2)*B1451</f>
        <v/>
      </c>
      <c r="T1451">
        <f>S1451*D1451</f>
        <v/>
      </c>
      <c r="U1451">
        <f>S1451*F1451*H1451</f>
        <v/>
      </c>
      <c r="V1451">
        <f>S1451*F1451*(H1451-1)</f>
        <v/>
      </c>
      <c r="W1451">
        <f>U1451*J1451</f>
        <v/>
      </c>
      <c r="X1451">
        <f>T1451+W1451</f>
        <v/>
      </c>
      <c r="Y1451">
        <f>(T1451*E1451+W1451*L1451)*(1-R1451-'d_고정'!$B$13)</f>
        <v/>
      </c>
      <c r="Z1451">
        <f>(U1451*N1451*Q1451+'d_고정'!$B$3*('6_기대효과'!$H$7/8)*Q1451*'d_고정'!$B$10*P1451*('6_기대효과'!$K$7/'d_고정'!$B$9))*(1-R1451)</f>
        <v/>
      </c>
      <c r="AA1451">
        <f>W1451*L1451*(1-R1451-'d_고정'!$B$13)+U1451*MAX(N1451-'d_고정'!$B$10*P1451*('6_기대효과'!$K$7/'d_고정'!$B$9),0)*Q1451*(1-R1451)</f>
        <v/>
      </c>
      <c r="AB1451">
        <f>Y1451+Z1451</f>
        <v/>
      </c>
      <c r="AC1451">
        <f>Y1451/('d_고정'!$B$5*'6_기대효과'!$H$7/8)/'d_고정'!$B$6</f>
        <v/>
      </c>
      <c r="AD1451">
        <f>Y1451/('d_고정'!$B$8*'6_기대효과'!$H$7/8)</f>
        <v/>
      </c>
    </row>
    <row r="1452">
      <c r="A1452">
        <f>RAND()</f>
        <v/>
      </c>
      <c r="B1452">
        <f>IF('d_시나리오'!$J$2='d_시나리오'!$H$2,'d_시나리오'!$I$2,IF(A1452&lt;('d_시나리오'!$I$2-'d_시나리오'!$H$2)/('d_시나리오'!$J$2-'d_시나리오'!$H$2),'d_시나리오'!$H$2+SQRT(A1452*('d_시나리오'!$J$2-'d_시나리오'!$H$2)*('d_시나리오'!$I$2-'d_시나리오'!$H$2)),'d_시나리오'!$J$2-SQRT((1-A1452)*('d_시나리오'!$J$2-'d_시나리오'!$H$2)*('d_시나리오'!$J$2-'d_시나리오'!$I$2))))</f>
        <v/>
      </c>
      <c r="C1452">
        <f>RAND()</f>
        <v/>
      </c>
      <c r="D1452">
        <f>BETAINV(RAND(),IF(C1452&lt;'d_고정'!$B$26,'d_고정'!$B$23,'d_고정'!$B$16)+1,'d_고정'!$B$17-IF(C1452&lt;'d_고정'!$B$26,'d_고정'!$B$23,'d_고정'!$B$16)+1)*('d_고정'!$B$14+('d_고정'!$B$15-'d_고정'!$B$14)*RAND())</f>
        <v/>
      </c>
      <c r="E1452">
        <f>INDEX('d_분포'!$A$2:$A$28,RANDBETWEEN(1,27))</f>
        <v/>
      </c>
      <c r="F1452">
        <f>INDEX('d_분포'!$C$2:$C$5,RANDBETWEEN(1,4))*(0.9+0.2*RAND())</f>
        <v/>
      </c>
      <c r="G1452">
        <f>RAND()</f>
        <v/>
      </c>
      <c r="H1452">
        <f>(F1452+(1-F1452)*('d_고정'!$B$22*BETAINV(RAND(),IF(G1452&lt;'d_고정'!$B$26,'d_고정'!$B$25,'d_고정'!$B$20)+1,'d_고정'!$B$21-IF(G1452&lt;'d_고정'!$B$26,'d_고정'!$B$25,'d_고정'!$B$20)+1)+(1-'d_고정'!$B$22)*BETAINV(RAND(),IF(G1452&lt;'d_고정'!$B$26,'d_고정'!$B$24,'d_고정'!$B$18)+1,'d_고정'!$B$19-IF(G1452&lt;'d_고정'!$B$26,'d_고정'!$B$24,'d_고정'!$B$18)+1))*('d_고정'!$B$14+('d_고정'!$B$15-'d_고정'!$B$14)*RAND()))/F1452</f>
        <v/>
      </c>
      <c r="I1452">
        <f>RAND()</f>
        <v/>
      </c>
      <c r="J1452">
        <f>IF('d_시나리오'!$J$3='d_시나리오'!$H$3,'d_시나리오'!$I$3,IF(I1452&lt;('d_시나리오'!$I$3-'d_시나리오'!$H$3)/('d_시나리오'!$J$3-'d_시나리오'!$H$3),'d_시나리오'!$H$3+SQRT(I1452*('d_시나리오'!$J$3-'d_시나리오'!$H$3)*('d_시나리오'!$I$3-'d_시나리오'!$H$3)),'d_시나리오'!$J$3-SQRT((1-I1452)*('d_시나리오'!$J$3-'d_시나리오'!$H$3)*('d_시나리오'!$J$3-'d_시나리오'!$I$3))))</f>
        <v/>
      </c>
      <c r="K1452">
        <f>RAND()</f>
        <v/>
      </c>
      <c r="L1452">
        <f>IF('d_시나리오'!$J$4='d_시나리오'!$H$4,'d_시나리오'!$I$4,IF(K1452&lt;('d_시나리오'!$I$4-'d_시나리오'!$H$4)/('d_시나리오'!$J$4-'d_시나리오'!$H$4),'d_시나리오'!$H$4+SQRT(K1452*('d_시나리오'!$J$4-'d_시나리오'!$H$4)*('d_시나리오'!$I$4-'d_시나리오'!$H$4)),'d_시나리오'!$J$4-SQRT((1-K1452)*('d_시나리오'!$J$4-'d_시나리오'!$H$4)*('d_시나리오'!$J$4-'d_시나리오'!$I$4))))</f>
        <v/>
      </c>
      <c r="M1452">
        <f>RAND()</f>
        <v/>
      </c>
      <c r="N1452">
        <f>IF('d_시나리오'!$J$5='d_시나리오'!$H$5,'d_시나리오'!$I$5,IF(M1452&lt;('d_시나리오'!$I$5-'d_시나리오'!$H$5)/('d_시나리오'!$J$5-'d_시나리오'!$H$5),'d_시나리오'!$H$5+SQRT(M1452*('d_시나리오'!$J$5-'d_시나리오'!$H$5)*('d_시나리오'!$I$5-'d_시나리오'!$H$5)),'d_시나리오'!$J$5-SQRT((1-M1452)*('d_시나리오'!$J$5-'d_시나리오'!$H$5)*('d_시나리오'!$J$5-'d_시나리오'!$I$5))))</f>
        <v/>
      </c>
      <c r="O1452">
        <f>RAND()</f>
        <v/>
      </c>
      <c r="P1452">
        <f>IF('d_시나리오'!$J$6='d_시나리오'!$H$6,'d_시나리오'!$I$6,IF(O1452&lt;('d_시나리오'!$I$6-'d_시나리오'!$H$6)/('d_시나리오'!$J$6-'d_시나리오'!$H$6),'d_시나리오'!$H$6+SQRT(O1452*('d_시나리오'!$J$6-'d_시나리오'!$H$6)*('d_시나리오'!$I$6-'d_시나리오'!$H$6)),'d_시나리오'!$J$6-SQRT((1-O1452)*('d_시나리오'!$J$6-'d_시나리오'!$H$6)*('d_시나리오'!$J$6-'d_시나리오'!$I$6))))</f>
        <v/>
      </c>
      <c r="Q1452">
        <f>INDEX('d_분포'!$B$2:$B$57,RANDBETWEEN(1,56))</f>
        <v/>
      </c>
      <c r="R1452">
        <f>BETAINV(RAND(),5,5)</f>
        <v/>
      </c>
      <c r="S1452">
        <f>'d_고정'!$B$1*'6_기대효과'!$H$7*('d_시나리오'!$I$7/'d_고정'!$B$2)*B1452</f>
        <v/>
      </c>
      <c r="T1452">
        <f>S1452*D1452</f>
        <v/>
      </c>
      <c r="U1452">
        <f>S1452*F1452*H1452</f>
        <v/>
      </c>
      <c r="V1452">
        <f>S1452*F1452*(H1452-1)</f>
        <v/>
      </c>
      <c r="W1452">
        <f>U1452*J1452</f>
        <v/>
      </c>
      <c r="X1452">
        <f>T1452+W1452</f>
        <v/>
      </c>
      <c r="Y1452">
        <f>(T1452*E1452+W1452*L1452)*(1-R1452-'d_고정'!$B$13)</f>
        <v/>
      </c>
      <c r="Z1452">
        <f>(U1452*N1452*Q1452+'d_고정'!$B$3*('6_기대효과'!$H$7/8)*Q1452*'d_고정'!$B$10*P1452*('6_기대효과'!$K$7/'d_고정'!$B$9))*(1-R1452)</f>
        <v/>
      </c>
      <c r="AA1452">
        <f>W1452*L1452*(1-R1452-'d_고정'!$B$13)+U1452*MAX(N1452-'d_고정'!$B$10*P1452*('6_기대효과'!$K$7/'d_고정'!$B$9),0)*Q1452*(1-R1452)</f>
        <v/>
      </c>
      <c r="AB1452">
        <f>Y1452+Z1452</f>
        <v/>
      </c>
      <c r="AC1452">
        <f>Y1452/('d_고정'!$B$5*'6_기대효과'!$H$7/8)/'d_고정'!$B$6</f>
        <v/>
      </c>
      <c r="AD1452">
        <f>Y1452/('d_고정'!$B$8*'6_기대효과'!$H$7/8)</f>
        <v/>
      </c>
    </row>
    <row r="1453">
      <c r="A1453">
        <f>RAND()</f>
        <v/>
      </c>
      <c r="B1453">
        <f>IF('d_시나리오'!$J$2='d_시나리오'!$H$2,'d_시나리오'!$I$2,IF(A1453&lt;('d_시나리오'!$I$2-'d_시나리오'!$H$2)/('d_시나리오'!$J$2-'d_시나리오'!$H$2),'d_시나리오'!$H$2+SQRT(A1453*('d_시나리오'!$J$2-'d_시나리오'!$H$2)*('d_시나리오'!$I$2-'d_시나리오'!$H$2)),'d_시나리오'!$J$2-SQRT((1-A1453)*('d_시나리오'!$J$2-'d_시나리오'!$H$2)*('d_시나리오'!$J$2-'d_시나리오'!$I$2))))</f>
        <v/>
      </c>
      <c r="C1453">
        <f>RAND()</f>
        <v/>
      </c>
      <c r="D1453">
        <f>BETAINV(RAND(),IF(C1453&lt;'d_고정'!$B$26,'d_고정'!$B$23,'d_고정'!$B$16)+1,'d_고정'!$B$17-IF(C1453&lt;'d_고정'!$B$26,'d_고정'!$B$23,'d_고정'!$B$16)+1)*('d_고정'!$B$14+('d_고정'!$B$15-'d_고정'!$B$14)*RAND())</f>
        <v/>
      </c>
      <c r="E1453">
        <f>INDEX('d_분포'!$A$2:$A$28,RANDBETWEEN(1,27))</f>
        <v/>
      </c>
      <c r="F1453">
        <f>INDEX('d_분포'!$C$2:$C$5,RANDBETWEEN(1,4))*(0.9+0.2*RAND())</f>
        <v/>
      </c>
      <c r="G1453">
        <f>RAND()</f>
        <v/>
      </c>
      <c r="H1453">
        <f>(F1453+(1-F1453)*('d_고정'!$B$22*BETAINV(RAND(),IF(G1453&lt;'d_고정'!$B$26,'d_고정'!$B$25,'d_고정'!$B$20)+1,'d_고정'!$B$21-IF(G1453&lt;'d_고정'!$B$26,'d_고정'!$B$25,'d_고정'!$B$20)+1)+(1-'d_고정'!$B$22)*BETAINV(RAND(),IF(G1453&lt;'d_고정'!$B$26,'d_고정'!$B$24,'d_고정'!$B$18)+1,'d_고정'!$B$19-IF(G1453&lt;'d_고정'!$B$26,'d_고정'!$B$24,'d_고정'!$B$18)+1))*('d_고정'!$B$14+('d_고정'!$B$15-'d_고정'!$B$14)*RAND()))/F1453</f>
        <v/>
      </c>
      <c r="I1453">
        <f>RAND()</f>
        <v/>
      </c>
      <c r="J1453">
        <f>IF('d_시나리오'!$J$3='d_시나리오'!$H$3,'d_시나리오'!$I$3,IF(I1453&lt;('d_시나리오'!$I$3-'d_시나리오'!$H$3)/('d_시나리오'!$J$3-'d_시나리오'!$H$3),'d_시나리오'!$H$3+SQRT(I1453*('d_시나리오'!$J$3-'d_시나리오'!$H$3)*('d_시나리오'!$I$3-'d_시나리오'!$H$3)),'d_시나리오'!$J$3-SQRT((1-I1453)*('d_시나리오'!$J$3-'d_시나리오'!$H$3)*('d_시나리오'!$J$3-'d_시나리오'!$I$3))))</f>
        <v/>
      </c>
      <c r="K1453">
        <f>RAND()</f>
        <v/>
      </c>
      <c r="L1453">
        <f>IF('d_시나리오'!$J$4='d_시나리오'!$H$4,'d_시나리오'!$I$4,IF(K1453&lt;('d_시나리오'!$I$4-'d_시나리오'!$H$4)/('d_시나리오'!$J$4-'d_시나리오'!$H$4),'d_시나리오'!$H$4+SQRT(K1453*('d_시나리오'!$J$4-'d_시나리오'!$H$4)*('d_시나리오'!$I$4-'d_시나리오'!$H$4)),'d_시나리오'!$J$4-SQRT((1-K1453)*('d_시나리오'!$J$4-'d_시나리오'!$H$4)*('d_시나리오'!$J$4-'d_시나리오'!$I$4))))</f>
        <v/>
      </c>
      <c r="M1453">
        <f>RAND()</f>
        <v/>
      </c>
      <c r="N1453">
        <f>IF('d_시나리오'!$J$5='d_시나리오'!$H$5,'d_시나리오'!$I$5,IF(M1453&lt;('d_시나리오'!$I$5-'d_시나리오'!$H$5)/('d_시나리오'!$J$5-'d_시나리오'!$H$5),'d_시나리오'!$H$5+SQRT(M1453*('d_시나리오'!$J$5-'d_시나리오'!$H$5)*('d_시나리오'!$I$5-'d_시나리오'!$H$5)),'d_시나리오'!$J$5-SQRT((1-M1453)*('d_시나리오'!$J$5-'d_시나리오'!$H$5)*('d_시나리오'!$J$5-'d_시나리오'!$I$5))))</f>
        <v/>
      </c>
      <c r="O1453">
        <f>RAND()</f>
        <v/>
      </c>
      <c r="P1453">
        <f>IF('d_시나리오'!$J$6='d_시나리오'!$H$6,'d_시나리오'!$I$6,IF(O1453&lt;('d_시나리오'!$I$6-'d_시나리오'!$H$6)/('d_시나리오'!$J$6-'d_시나리오'!$H$6),'d_시나리오'!$H$6+SQRT(O1453*('d_시나리오'!$J$6-'d_시나리오'!$H$6)*('d_시나리오'!$I$6-'d_시나리오'!$H$6)),'d_시나리오'!$J$6-SQRT((1-O1453)*('d_시나리오'!$J$6-'d_시나리오'!$H$6)*('d_시나리오'!$J$6-'d_시나리오'!$I$6))))</f>
        <v/>
      </c>
      <c r="Q1453">
        <f>INDEX('d_분포'!$B$2:$B$57,RANDBETWEEN(1,56))</f>
        <v/>
      </c>
      <c r="R1453">
        <f>BETAINV(RAND(),5,5)</f>
        <v/>
      </c>
      <c r="S1453">
        <f>'d_고정'!$B$1*'6_기대효과'!$H$7*('d_시나리오'!$I$7/'d_고정'!$B$2)*B1453</f>
        <v/>
      </c>
      <c r="T1453">
        <f>S1453*D1453</f>
        <v/>
      </c>
      <c r="U1453">
        <f>S1453*F1453*H1453</f>
        <v/>
      </c>
      <c r="V1453">
        <f>S1453*F1453*(H1453-1)</f>
        <v/>
      </c>
      <c r="W1453">
        <f>U1453*J1453</f>
        <v/>
      </c>
      <c r="X1453">
        <f>T1453+W1453</f>
        <v/>
      </c>
      <c r="Y1453">
        <f>(T1453*E1453+W1453*L1453)*(1-R1453-'d_고정'!$B$13)</f>
        <v/>
      </c>
      <c r="Z1453">
        <f>(U1453*N1453*Q1453+'d_고정'!$B$3*('6_기대효과'!$H$7/8)*Q1453*'d_고정'!$B$10*P1453*('6_기대효과'!$K$7/'d_고정'!$B$9))*(1-R1453)</f>
        <v/>
      </c>
      <c r="AA1453">
        <f>W1453*L1453*(1-R1453-'d_고정'!$B$13)+U1453*MAX(N1453-'d_고정'!$B$10*P1453*('6_기대효과'!$K$7/'d_고정'!$B$9),0)*Q1453*(1-R1453)</f>
        <v/>
      </c>
      <c r="AB1453">
        <f>Y1453+Z1453</f>
        <v/>
      </c>
      <c r="AC1453">
        <f>Y1453/('d_고정'!$B$5*'6_기대효과'!$H$7/8)/'d_고정'!$B$6</f>
        <v/>
      </c>
      <c r="AD1453">
        <f>Y1453/('d_고정'!$B$8*'6_기대효과'!$H$7/8)</f>
        <v/>
      </c>
    </row>
    <row r="1454">
      <c r="A1454">
        <f>RAND()</f>
        <v/>
      </c>
      <c r="B1454">
        <f>IF('d_시나리오'!$J$2='d_시나리오'!$H$2,'d_시나리오'!$I$2,IF(A1454&lt;('d_시나리오'!$I$2-'d_시나리오'!$H$2)/('d_시나리오'!$J$2-'d_시나리오'!$H$2),'d_시나리오'!$H$2+SQRT(A1454*('d_시나리오'!$J$2-'d_시나리오'!$H$2)*('d_시나리오'!$I$2-'d_시나리오'!$H$2)),'d_시나리오'!$J$2-SQRT((1-A1454)*('d_시나리오'!$J$2-'d_시나리오'!$H$2)*('d_시나리오'!$J$2-'d_시나리오'!$I$2))))</f>
        <v/>
      </c>
      <c r="C1454">
        <f>RAND()</f>
        <v/>
      </c>
      <c r="D1454">
        <f>BETAINV(RAND(),IF(C1454&lt;'d_고정'!$B$26,'d_고정'!$B$23,'d_고정'!$B$16)+1,'d_고정'!$B$17-IF(C1454&lt;'d_고정'!$B$26,'d_고정'!$B$23,'d_고정'!$B$16)+1)*('d_고정'!$B$14+('d_고정'!$B$15-'d_고정'!$B$14)*RAND())</f>
        <v/>
      </c>
      <c r="E1454">
        <f>INDEX('d_분포'!$A$2:$A$28,RANDBETWEEN(1,27))</f>
        <v/>
      </c>
      <c r="F1454">
        <f>INDEX('d_분포'!$C$2:$C$5,RANDBETWEEN(1,4))*(0.9+0.2*RAND())</f>
        <v/>
      </c>
      <c r="G1454">
        <f>RAND()</f>
        <v/>
      </c>
      <c r="H1454">
        <f>(F1454+(1-F1454)*('d_고정'!$B$22*BETAINV(RAND(),IF(G1454&lt;'d_고정'!$B$26,'d_고정'!$B$25,'d_고정'!$B$20)+1,'d_고정'!$B$21-IF(G1454&lt;'d_고정'!$B$26,'d_고정'!$B$25,'d_고정'!$B$20)+1)+(1-'d_고정'!$B$22)*BETAINV(RAND(),IF(G1454&lt;'d_고정'!$B$26,'d_고정'!$B$24,'d_고정'!$B$18)+1,'d_고정'!$B$19-IF(G1454&lt;'d_고정'!$B$26,'d_고정'!$B$24,'d_고정'!$B$18)+1))*('d_고정'!$B$14+('d_고정'!$B$15-'d_고정'!$B$14)*RAND()))/F1454</f>
        <v/>
      </c>
      <c r="I1454">
        <f>RAND()</f>
        <v/>
      </c>
      <c r="J1454">
        <f>IF('d_시나리오'!$J$3='d_시나리오'!$H$3,'d_시나리오'!$I$3,IF(I1454&lt;('d_시나리오'!$I$3-'d_시나리오'!$H$3)/('d_시나리오'!$J$3-'d_시나리오'!$H$3),'d_시나리오'!$H$3+SQRT(I1454*('d_시나리오'!$J$3-'d_시나리오'!$H$3)*('d_시나리오'!$I$3-'d_시나리오'!$H$3)),'d_시나리오'!$J$3-SQRT((1-I1454)*('d_시나리오'!$J$3-'d_시나리오'!$H$3)*('d_시나리오'!$J$3-'d_시나리오'!$I$3))))</f>
        <v/>
      </c>
      <c r="K1454">
        <f>RAND()</f>
        <v/>
      </c>
      <c r="L1454">
        <f>IF('d_시나리오'!$J$4='d_시나리오'!$H$4,'d_시나리오'!$I$4,IF(K1454&lt;('d_시나리오'!$I$4-'d_시나리오'!$H$4)/('d_시나리오'!$J$4-'d_시나리오'!$H$4),'d_시나리오'!$H$4+SQRT(K1454*('d_시나리오'!$J$4-'d_시나리오'!$H$4)*('d_시나리오'!$I$4-'d_시나리오'!$H$4)),'d_시나리오'!$J$4-SQRT((1-K1454)*('d_시나리오'!$J$4-'d_시나리오'!$H$4)*('d_시나리오'!$J$4-'d_시나리오'!$I$4))))</f>
        <v/>
      </c>
      <c r="M1454">
        <f>RAND()</f>
        <v/>
      </c>
      <c r="N1454">
        <f>IF('d_시나리오'!$J$5='d_시나리오'!$H$5,'d_시나리오'!$I$5,IF(M1454&lt;('d_시나리오'!$I$5-'d_시나리오'!$H$5)/('d_시나리오'!$J$5-'d_시나리오'!$H$5),'d_시나리오'!$H$5+SQRT(M1454*('d_시나리오'!$J$5-'d_시나리오'!$H$5)*('d_시나리오'!$I$5-'d_시나리오'!$H$5)),'d_시나리오'!$J$5-SQRT((1-M1454)*('d_시나리오'!$J$5-'d_시나리오'!$H$5)*('d_시나리오'!$J$5-'d_시나리오'!$I$5))))</f>
        <v/>
      </c>
      <c r="O1454">
        <f>RAND()</f>
        <v/>
      </c>
      <c r="P1454">
        <f>IF('d_시나리오'!$J$6='d_시나리오'!$H$6,'d_시나리오'!$I$6,IF(O1454&lt;('d_시나리오'!$I$6-'d_시나리오'!$H$6)/('d_시나리오'!$J$6-'d_시나리오'!$H$6),'d_시나리오'!$H$6+SQRT(O1454*('d_시나리오'!$J$6-'d_시나리오'!$H$6)*('d_시나리오'!$I$6-'d_시나리오'!$H$6)),'d_시나리오'!$J$6-SQRT((1-O1454)*('d_시나리오'!$J$6-'d_시나리오'!$H$6)*('d_시나리오'!$J$6-'d_시나리오'!$I$6))))</f>
        <v/>
      </c>
      <c r="Q1454">
        <f>INDEX('d_분포'!$B$2:$B$57,RANDBETWEEN(1,56))</f>
        <v/>
      </c>
      <c r="R1454">
        <f>BETAINV(RAND(),5,5)</f>
        <v/>
      </c>
      <c r="S1454">
        <f>'d_고정'!$B$1*'6_기대효과'!$H$7*('d_시나리오'!$I$7/'d_고정'!$B$2)*B1454</f>
        <v/>
      </c>
      <c r="T1454">
        <f>S1454*D1454</f>
        <v/>
      </c>
      <c r="U1454">
        <f>S1454*F1454*H1454</f>
        <v/>
      </c>
      <c r="V1454">
        <f>S1454*F1454*(H1454-1)</f>
        <v/>
      </c>
      <c r="W1454">
        <f>U1454*J1454</f>
        <v/>
      </c>
      <c r="X1454">
        <f>T1454+W1454</f>
        <v/>
      </c>
      <c r="Y1454">
        <f>(T1454*E1454+W1454*L1454)*(1-R1454-'d_고정'!$B$13)</f>
        <v/>
      </c>
      <c r="Z1454">
        <f>(U1454*N1454*Q1454+'d_고정'!$B$3*('6_기대효과'!$H$7/8)*Q1454*'d_고정'!$B$10*P1454*('6_기대효과'!$K$7/'d_고정'!$B$9))*(1-R1454)</f>
        <v/>
      </c>
      <c r="AA1454">
        <f>W1454*L1454*(1-R1454-'d_고정'!$B$13)+U1454*MAX(N1454-'d_고정'!$B$10*P1454*('6_기대효과'!$K$7/'d_고정'!$B$9),0)*Q1454*(1-R1454)</f>
        <v/>
      </c>
      <c r="AB1454">
        <f>Y1454+Z1454</f>
        <v/>
      </c>
      <c r="AC1454">
        <f>Y1454/('d_고정'!$B$5*'6_기대효과'!$H$7/8)/'d_고정'!$B$6</f>
        <v/>
      </c>
      <c r="AD1454">
        <f>Y1454/('d_고정'!$B$8*'6_기대효과'!$H$7/8)</f>
        <v/>
      </c>
    </row>
    <row r="1455">
      <c r="A1455">
        <f>RAND()</f>
        <v/>
      </c>
      <c r="B1455">
        <f>IF('d_시나리오'!$J$2='d_시나리오'!$H$2,'d_시나리오'!$I$2,IF(A1455&lt;('d_시나리오'!$I$2-'d_시나리오'!$H$2)/('d_시나리오'!$J$2-'d_시나리오'!$H$2),'d_시나리오'!$H$2+SQRT(A1455*('d_시나리오'!$J$2-'d_시나리오'!$H$2)*('d_시나리오'!$I$2-'d_시나리오'!$H$2)),'d_시나리오'!$J$2-SQRT((1-A1455)*('d_시나리오'!$J$2-'d_시나리오'!$H$2)*('d_시나리오'!$J$2-'d_시나리오'!$I$2))))</f>
        <v/>
      </c>
      <c r="C1455">
        <f>RAND()</f>
        <v/>
      </c>
      <c r="D1455">
        <f>BETAINV(RAND(),IF(C1455&lt;'d_고정'!$B$26,'d_고정'!$B$23,'d_고정'!$B$16)+1,'d_고정'!$B$17-IF(C1455&lt;'d_고정'!$B$26,'d_고정'!$B$23,'d_고정'!$B$16)+1)*('d_고정'!$B$14+('d_고정'!$B$15-'d_고정'!$B$14)*RAND())</f>
        <v/>
      </c>
      <c r="E1455">
        <f>INDEX('d_분포'!$A$2:$A$28,RANDBETWEEN(1,27))</f>
        <v/>
      </c>
      <c r="F1455">
        <f>INDEX('d_분포'!$C$2:$C$5,RANDBETWEEN(1,4))*(0.9+0.2*RAND())</f>
        <v/>
      </c>
      <c r="G1455">
        <f>RAND()</f>
        <v/>
      </c>
      <c r="H1455">
        <f>(F1455+(1-F1455)*('d_고정'!$B$22*BETAINV(RAND(),IF(G1455&lt;'d_고정'!$B$26,'d_고정'!$B$25,'d_고정'!$B$20)+1,'d_고정'!$B$21-IF(G1455&lt;'d_고정'!$B$26,'d_고정'!$B$25,'d_고정'!$B$20)+1)+(1-'d_고정'!$B$22)*BETAINV(RAND(),IF(G1455&lt;'d_고정'!$B$26,'d_고정'!$B$24,'d_고정'!$B$18)+1,'d_고정'!$B$19-IF(G1455&lt;'d_고정'!$B$26,'d_고정'!$B$24,'d_고정'!$B$18)+1))*('d_고정'!$B$14+('d_고정'!$B$15-'d_고정'!$B$14)*RAND()))/F1455</f>
        <v/>
      </c>
      <c r="I1455">
        <f>RAND()</f>
        <v/>
      </c>
      <c r="J1455">
        <f>IF('d_시나리오'!$J$3='d_시나리오'!$H$3,'d_시나리오'!$I$3,IF(I1455&lt;('d_시나리오'!$I$3-'d_시나리오'!$H$3)/('d_시나리오'!$J$3-'d_시나리오'!$H$3),'d_시나리오'!$H$3+SQRT(I1455*('d_시나리오'!$J$3-'d_시나리오'!$H$3)*('d_시나리오'!$I$3-'d_시나리오'!$H$3)),'d_시나리오'!$J$3-SQRT((1-I1455)*('d_시나리오'!$J$3-'d_시나리오'!$H$3)*('d_시나리오'!$J$3-'d_시나리오'!$I$3))))</f>
        <v/>
      </c>
      <c r="K1455">
        <f>RAND()</f>
        <v/>
      </c>
      <c r="L1455">
        <f>IF('d_시나리오'!$J$4='d_시나리오'!$H$4,'d_시나리오'!$I$4,IF(K1455&lt;('d_시나리오'!$I$4-'d_시나리오'!$H$4)/('d_시나리오'!$J$4-'d_시나리오'!$H$4),'d_시나리오'!$H$4+SQRT(K1455*('d_시나리오'!$J$4-'d_시나리오'!$H$4)*('d_시나리오'!$I$4-'d_시나리오'!$H$4)),'d_시나리오'!$J$4-SQRT((1-K1455)*('d_시나리오'!$J$4-'d_시나리오'!$H$4)*('d_시나리오'!$J$4-'d_시나리오'!$I$4))))</f>
        <v/>
      </c>
      <c r="M1455">
        <f>RAND()</f>
        <v/>
      </c>
      <c r="N1455">
        <f>IF('d_시나리오'!$J$5='d_시나리오'!$H$5,'d_시나리오'!$I$5,IF(M1455&lt;('d_시나리오'!$I$5-'d_시나리오'!$H$5)/('d_시나리오'!$J$5-'d_시나리오'!$H$5),'d_시나리오'!$H$5+SQRT(M1455*('d_시나리오'!$J$5-'d_시나리오'!$H$5)*('d_시나리오'!$I$5-'d_시나리오'!$H$5)),'d_시나리오'!$J$5-SQRT((1-M1455)*('d_시나리오'!$J$5-'d_시나리오'!$H$5)*('d_시나리오'!$J$5-'d_시나리오'!$I$5))))</f>
        <v/>
      </c>
      <c r="O1455">
        <f>RAND()</f>
        <v/>
      </c>
      <c r="P1455">
        <f>IF('d_시나리오'!$J$6='d_시나리오'!$H$6,'d_시나리오'!$I$6,IF(O1455&lt;('d_시나리오'!$I$6-'d_시나리오'!$H$6)/('d_시나리오'!$J$6-'d_시나리오'!$H$6),'d_시나리오'!$H$6+SQRT(O1455*('d_시나리오'!$J$6-'d_시나리오'!$H$6)*('d_시나리오'!$I$6-'d_시나리오'!$H$6)),'d_시나리오'!$J$6-SQRT((1-O1455)*('d_시나리오'!$J$6-'d_시나리오'!$H$6)*('d_시나리오'!$J$6-'d_시나리오'!$I$6))))</f>
        <v/>
      </c>
      <c r="Q1455">
        <f>INDEX('d_분포'!$B$2:$B$57,RANDBETWEEN(1,56))</f>
        <v/>
      </c>
      <c r="R1455">
        <f>BETAINV(RAND(),5,5)</f>
        <v/>
      </c>
      <c r="S1455">
        <f>'d_고정'!$B$1*'6_기대효과'!$H$7*('d_시나리오'!$I$7/'d_고정'!$B$2)*B1455</f>
        <v/>
      </c>
      <c r="T1455">
        <f>S1455*D1455</f>
        <v/>
      </c>
      <c r="U1455">
        <f>S1455*F1455*H1455</f>
        <v/>
      </c>
      <c r="V1455">
        <f>S1455*F1455*(H1455-1)</f>
        <v/>
      </c>
      <c r="W1455">
        <f>U1455*J1455</f>
        <v/>
      </c>
      <c r="X1455">
        <f>T1455+W1455</f>
        <v/>
      </c>
      <c r="Y1455">
        <f>(T1455*E1455+W1455*L1455)*(1-R1455-'d_고정'!$B$13)</f>
        <v/>
      </c>
      <c r="Z1455">
        <f>(U1455*N1455*Q1455+'d_고정'!$B$3*('6_기대효과'!$H$7/8)*Q1455*'d_고정'!$B$10*P1455*('6_기대효과'!$K$7/'d_고정'!$B$9))*(1-R1455)</f>
        <v/>
      </c>
      <c r="AA1455">
        <f>W1455*L1455*(1-R1455-'d_고정'!$B$13)+U1455*MAX(N1455-'d_고정'!$B$10*P1455*('6_기대효과'!$K$7/'d_고정'!$B$9),0)*Q1455*(1-R1455)</f>
        <v/>
      </c>
      <c r="AB1455">
        <f>Y1455+Z1455</f>
        <v/>
      </c>
      <c r="AC1455">
        <f>Y1455/('d_고정'!$B$5*'6_기대효과'!$H$7/8)/'d_고정'!$B$6</f>
        <v/>
      </c>
      <c r="AD1455">
        <f>Y1455/('d_고정'!$B$8*'6_기대효과'!$H$7/8)</f>
        <v/>
      </c>
    </row>
    <row r="1456">
      <c r="A1456">
        <f>RAND()</f>
        <v/>
      </c>
      <c r="B1456">
        <f>IF('d_시나리오'!$J$2='d_시나리오'!$H$2,'d_시나리오'!$I$2,IF(A1456&lt;('d_시나리오'!$I$2-'d_시나리오'!$H$2)/('d_시나리오'!$J$2-'d_시나리오'!$H$2),'d_시나리오'!$H$2+SQRT(A1456*('d_시나리오'!$J$2-'d_시나리오'!$H$2)*('d_시나리오'!$I$2-'d_시나리오'!$H$2)),'d_시나리오'!$J$2-SQRT((1-A1456)*('d_시나리오'!$J$2-'d_시나리오'!$H$2)*('d_시나리오'!$J$2-'d_시나리오'!$I$2))))</f>
        <v/>
      </c>
      <c r="C1456">
        <f>RAND()</f>
        <v/>
      </c>
      <c r="D1456">
        <f>BETAINV(RAND(),IF(C1456&lt;'d_고정'!$B$26,'d_고정'!$B$23,'d_고정'!$B$16)+1,'d_고정'!$B$17-IF(C1456&lt;'d_고정'!$B$26,'d_고정'!$B$23,'d_고정'!$B$16)+1)*('d_고정'!$B$14+('d_고정'!$B$15-'d_고정'!$B$14)*RAND())</f>
        <v/>
      </c>
      <c r="E1456">
        <f>INDEX('d_분포'!$A$2:$A$28,RANDBETWEEN(1,27))</f>
        <v/>
      </c>
      <c r="F1456">
        <f>INDEX('d_분포'!$C$2:$C$5,RANDBETWEEN(1,4))*(0.9+0.2*RAND())</f>
        <v/>
      </c>
      <c r="G1456">
        <f>RAND()</f>
        <v/>
      </c>
      <c r="H1456">
        <f>(F1456+(1-F1456)*('d_고정'!$B$22*BETAINV(RAND(),IF(G1456&lt;'d_고정'!$B$26,'d_고정'!$B$25,'d_고정'!$B$20)+1,'d_고정'!$B$21-IF(G1456&lt;'d_고정'!$B$26,'d_고정'!$B$25,'d_고정'!$B$20)+1)+(1-'d_고정'!$B$22)*BETAINV(RAND(),IF(G1456&lt;'d_고정'!$B$26,'d_고정'!$B$24,'d_고정'!$B$18)+1,'d_고정'!$B$19-IF(G1456&lt;'d_고정'!$B$26,'d_고정'!$B$24,'d_고정'!$B$18)+1))*('d_고정'!$B$14+('d_고정'!$B$15-'d_고정'!$B$14)*RAND()))/F1456</f>
        <v/>
      </c>
      <c r="I1456">
        <f>RAND()</f>
        <v/>
      </c>
      <c r="J1456">
        <f>IF('d_시나리오'!$J$3='d_시나리오'!$H$3,'d_시나리오'!$I$3,IF(I1456&lt;('d_시나리오'!$I$3-'d_시나리오'!$H$3)/('d_시나리오'!$J$3-'d_시나리오'!$H$3),'d_시나리오'!$H$3+SQRT(I1456*('d_시나리오'!$J$3-'d_시나리오'!$H$3)*('d_시나리오'!$I$3-'d_시나리오'!$H$3)),'d_시나리오'!$J$3-SQRT((1-I1456)*('d_시나리오'!$J$3-'d_시나리오'!$H$3)*('d_시나리오'!$J$3-'d_시나리오'!$I$3))))</f>
        <v/>
      </c>
      <c r="K1456">
        <f>RAND()</f>
        <v/>
      </c>
      <c r="L1456">
        <f>IF('d_시나리오'!$J$4='d_시나리오'!$H$4,'d_시나리오'!$I$4,IF(K1456&lt;('d_시나리오'!$I$4-'d_시나리오'!$H$4)/('d_시나리오'!$J$4-'d_시나리오'!$H$4),'d_시나리오'!$H$4+SQRT(K1456*('d_시나리오'!$J$4-'d_시나리오'!$H$4)*('d_시나리오'!$I$4-'d_시나리오'!$H$4)),'d_시나리오'!$J$4-SQRT((1-K1456)*('d_시나리오'!$J$4-'d_시나리오'!$H$4)*('d_시나리오'!$J$4-'d_시나리오'!$I$4))))</f>
        <v/>
      </c>
      <c r="M1456">
        <f>RAND()</f>
        <v/>
      </c>
      <c r="N1456">
        <f>IF('d_시나리오'!$J$5='d_시나리오'!$H$5,'d_시나리오'!$I$5,IF(M1456&lt;('d_시나리오'!$I$5-'d_시나리오'!$H$5)/('d_시나리오'!$J$5-'d_시나리오'!$H$5),'d_시나리오'!$H$5+SQRT(M1456*('d_시나리오'!$J$5-'d_시나리오'!$H$5)*('d_시나리오'!$I$5-'d_시나리오'!$H$5)),'d_시나리오'!$J$5-SQRT((1-M1456)*('d_시나리오'!$J$5-'d_시나리오'!$H$5)*('d_시나리오'!$J$5-'d_시나리오'!$I$5))))</f>
        <v/>
      </c>
      <c r="O1456">
        <f>RAND()</f>
        <v/>
      </c>
      <c r="P1456">
        <f>IF('d_시나리오'!$J$6='d_시나리오'!$H$6,'d_시나리오'!$I$6,IF(O1456&lt;('d_시나리오'!$I$6-'d_시나리오'!$H$6)/('d_시나리오'!$J$6-'d_시나리오'!$H$6),'d_시나리오'!$H$6+SQRT(O1456*('d_시나리오'!$J$6-'d_시나리오'!$H$6)*('d_시나리오'!$I$6-'d_시나리오'!$H$6)),'d_시나리오'!$J$6-SQRT((1-O1456)*('d_시나리오'!$J$6-'d_시나리오'!$H$6)*('d_시나리오'!$J$6-'d_시나리오'!$I$6))))</f>
        <v/>
      </c>
      <c r="Q1456">
        <f>INDEX('d_분포'!$B$2:$B$57,RANDBETWEEN(1,56))</f>
        <v/>
      </c>
      <c r="R1456">
        <f>BETAINV(RAND(),5,5)</f>
        <v/>
      </c>
      <c r="S1456">
        <f>'d_고정'!$B$1*'6_기대효과'!$H$7*('d_시나리오'!$I$7/'d_고정'!$B$2)*B1456</f>
        <v/>
      </c>
      <c r="T1456">
        <f>S1456*D1456</f>
        <v/>
      </c>
      <c r="U1456">
        <f>S1456*F1456*H1456</f>
        <v/>
      </c>
      <c r="V1456">
        <f>S1456*F1456*(H1456-1)</f>
        <v/>
      </c>
      <c r="W1456">
        <f>U1456*J1456</f>
        <v/>
      </c>
      <c r="X1456">
        <f>T1456+W1456</f>
        <v/>
      </c>
      <c r="Y1456">
        <f>(T1456*E1456+W1456*L1456)*(1-R1456-'d_고정'!$B$13)</f>
        <v/>
      </c>
      <c r="Z1456">
        <f>(U1456*N1456*Q1456+'d_고정'!$B$3*('6_기대효과'!$H$7/8)*Q1456*'d_고정'!$B$10*P1456*('6_기대효과'!$K$7/'d_고정'!$B$9))*(1-R1456)</f>
        <v/>
      </c>
      <c r="AA1456">
        <f>W1456*L1456*(1-R1456-'d_고정'!$B$13)+U1456*MAX(N1456-'d_고정'!$B$10*P1456*('6_기대효과'!$K$7/'d_고정'!$B$9),0)*Q1456*(1-R1456)</f>
        <v/>
      </c>
      <c r="AB1456">
        <f>Y1456+Z1456</f>
        <v/>
      </c>
      <c r="AC1456">
        <f>Y1456/('d_고정'!$B$5*'6_기대효과'!$H$7/8)/'d_고정'!$B$6</f>
        <v/>
      </c>
      <c r="AD1456">
        <f>Y1456/('d_고정'!$B$8*'6_기대효과'!$H$7/8)</f>
        <v/>
      </c>
    </row>
    <row r="1457">
      <c r="A1457">
        <f>RAND()</f>
        <v/>
      </c>
      <c r="B1457">
        <f>IF('d_시나리오'!$J$2='d_시나리오'!$H$2,'d_시나리오'!$I$2,IF(A1457&lt;('d_시나리오'!$I$2-'d_시나리오'!$H$2)/('d_시나리오'!$J$2-'d_시나리오'!$H$2),'d_시나리오'!$H$2+SQRT(A1457*('d_시나리오'!$J$2-'d_시나리오'!$H$2)*('d_시나리오'!$I$2-'d_시나리오'!$H$2)),'d_시나리오'!$J$2-SQRT((1-A1457)*('d_시나리오'!$J$2-'d_시나리오'!$H$2)*('d_시나리오'!$J$2-'d_시나리오'!$I$2))))</f>
        <v/>
      </c>
      <c r="C1457">
        <f>RAND()</f>
        <v/>
      </c>
      <c r="D1457">
        <f>BETAINV(RAND(),IF(C1457&lt;'d_고정'!$B$26,'d_고정'!$B$23,'d_고정'!$B$16)+1,'d_고정'!$B$17-IF(C1457&lt;'d_고정'!$B$26,'d_고정'!$B$23,'d_고정'!$B$16)+1)*('d_고정'!$B$14+('d_고정'!$B$15-'d_고정'!$B$14)*RAND())</f>
        <v/>
      </c>
      <c r="E1457">
        <f>INDEX('d_분포'!$A$2:$A$28,RANDBETWEEN(1,27))</f>
        <v/>
      </c>
      <c r="F1457">
        <f>INDEX('d_분포'!$C$2:$C$5,RANDBETWEEN(1,4))*(0.9+0.2*RAND())</f>
        <v/>
      </c>
      <c r="G1457">
        <f>RAND()</f>
        <v/>
      </c>
      <c r="H1457">
        <f>(F1457+(1-F1457)*('d_고정'!$B$22*BETAINV(RAND(),IF(G1457&lt;'d_고정'!$B$26,'d_고정'!$B$25,'d_고정'!$B$20)+1,'d_고정'!$B$21-IF(G1457&lt;'d_고정'!$B$26,'d_고정'!$B$25,'d_고정'!$B$20)+1)+(1-'d_고정'!$B$22)*BETAINV(RAND(),IF(G1457&lt;'d_고정'!$B$26,'d_고정'!$B$24,'d_고정'!$B$18)+1,'d_고정'!$B$19-IF(G1457&lt;'d_고정'!$B$26,'d_고정'!$B$24,'d_고정'!$B$18)+1))*('d_고정'!$B$14+('d_고정'!$B$15-'d_고정'!$B$14)*RAND()))/F1457</f>
        <v/>
      </c>
      <c r="I1457">
        <f>RAND()</f>
        <v/>
      </c>
      <c r="J1457">
        <f>IF('d_시나리오'!$J$3='d_시나리오'!$H$3,'d_시나리오'!$I$3,IF(I1457&lt;('d_시나리오'!$I$3-'d_시나리오'!$H$3)/('d_시나리오'!$J$3-'d_시나리오'!$H$3),'d_시나리오'!$H$3+SQRT(I1457*('d_시나리오'!$J$3-'d_시나리오'!$H$3)*('d_시나리오'!$I$3-'d_시나리오'!$H$3)),'d_시나리오'!$J$3-SQRT((1-I1457)*('d_시나리오'!$J$3-'d_시나리오'!$H$3)*('d_시나리오'!$J$3-'d_시나리오'!$I$3))))</f>
        <v/>
      </c>
      <c r="K1457">
        <f>RAND()</f>
        <v/>
      </c>
      <c r="L1457">
        <f>IF('d_시나리오'!$J$4='d_시나리오'!$H$4,'d_시나리오'!$I$4,IF(K1457&lt;('d_시나리오'!$I$4-'d_시나리오'!$H$4)/('d_시나리오'!$J$4-'d_시나리오'!$H$4),'d_시나리오'!$H$4+SQRT(K1457*('d_시나리오'!$J$4-'d_시나리오'!$H$4)*('d_시나리오'!$I$4-'d_시나리오'!$H$4)),'d_시나리오'!$J$4-SQRT((1-K1457)*('d_시나리오'!$J$4-'d_시나리오'!$H$4)*('d_시나리오'!$J$4-'d_시나리오'!$I$4))))</f>
        <v/>
      </c>
      <c r="M1457">
        <f>RAND()</f>
        <v/>
      </c>
      <c r="N1457">
        <f>IF('d_시나리오'!$J$5='d_시나리오'!$H$5,'d_시나리오'!$I$5,IF(M1457&lt;('d_시나리오'!$I$5-'d_시나리오'!$H$5)/('d_시나리오'!$J$5-'d_시나리오'!$H$5),'d_시나리오'!$H$5+SQRT(M1457*('d_시나리오'!$J$5-'d_시나리오'!$H$5)*('d_시나리오'!$I$5-'d_시나리오'!$H$5)),'d_시나리오'!$J$5-SQRT((1-M1457)*('d_시나리오'!$J$5-'d_시나리오'!$H$5)*('d_시나리오'!$J$5-'d_시나리오'!$I$5))))</f>
        <v/>
      </c>
      <c r="O1457">
        <f>RAND()</f>
        <v/>
      </c>
      <c r="P1457">
        <f>IF('d_시나리오'!$J$6='d_시나리오'!$H$6,'d_시나리오'!$I$6,IF(O1457&lt;('d_시나리오'!$I$6-'d_시나리오'!$H$6)/('d_시나리오'!$J$6-'d_시나리오'!$H$6),'d_시나리오'!$H$6+SQRT(O1457*('d_시나리오'!$J$6-'d_시나리오'!$H$6)*('d_시나리오'!$I$6-'d_시나리오'!$H$6)),'d_시나리오'!$J$6-SQRT((1-O1457)*('d_시나리오'!$J$6-'d_시나리오'!$H$6)*('d_시나리오'!$J$6-'d_시나리오'!$I$6))))</f>
        <v/>
      </c>
      <c r="Q1457">
        <f>INDEX('d_분포'!$B$2:$B$57,RANDBETWEEN(1,56))</f>
        <v/>
      </c>
      <c r="R1457">
        <f>BETAINV(RAND(),5,5)</f>
        <v/>
      </c>
      <c r="S1457">
        <f>'d_고정'!$B$1*'6_기대효과'!$H$7*('d_시나리오'!$I$7/'d_고정'!$B$2)*B1457</f>
        <v/>
      </c>
      <c r="T1457">
        <f>S1457*D1457</f>
        <v/>
      </c>
      <c r="U1457">
        <f>S1457*F1457*H1457</f>
        <v/>
      </c>
      <c r="V1457">
        <f>S1457*F1457*(H1457-1)</f>
        <v/>
      </c>
      <c r="W1457">
        <f>U1457*J1457</f>
        <v/>
      </c>
      <c r="X1457">
        <f>T1457+W1457</f>
        <v/>
      </c>
      <c r="Y1457">
        <f>(T1457*E1457+W1457*L1457)*(1-R1457-'d_고정'!$B$13)</f>
        <v/>
      </c>
      <c r="Z1457">
        <f>(U1457*N1457*Q1457+'d_고정'!$B$3*('6_기대효과'!$H$7/8)*Q1457*'d_고정'!$B$10*P1457*('6_기대효과'!$K$7/'d_고정'!$B$9))*(1-R1457)</f>
        <v/>
      </c>
      <c r="AA1457">
        <f>W1457*L1457*(1-R1457-'d_고정'!$B$13)+U1457*MAX(N1457-'d_고정'!$B$10*P1457*('6_기대효과'!$K$7/'d_고정'!$B$9),0)*Q1457*(1-R1457)</f>
        <v/>
      </c>
      <c r="AB1457">
        <f>Y1457+Z1457</f>
        <v/>
      </c>
      <c r="AC1457">
        <f>Y1457/('d_고정'!$B$5*'6_기대효과'!$H$7/8)/'d_고정'!$B$6</f>
        <v/>
      </c>
      <c r="AD1457">
        <f>Y1457/('d_고정'!$B$8*'6_기대효과'!$H$7/8)</f>
        <v/>
      </c>
    </row>
    <row r="1458">
      <c r="A1458">
        <f>RAND()</f>
        <v/>
      </c>
      <c r="B1458">
        <f>IF('d_시나리오'!$J$2='d_시나리오'!$H$2,'d_시나리오'!$I$2,IF(A1458&lt;('d_시나리오'!$I$2-'d_시나리오'!$H$2)/('d_시나리오'!$J$2-'d_시나리오'!$H$2),'d_시나리오'!$H$2+SQRT(A1458*('d_시나리오'!$J$2-'d_시나리오'!$H$2)*('d_시나리오'!$I$2-'d_시나리오'!$H$2)),'d_시나리오'!$J$2-SQRT((1-A1458)*('d_시나리오'!$J$2-'d_시나리오'!$H$2)*('d_시나리오'!$J$2-'d_시나리오'!$I$2))))</f>
        <v/>
      </c>
      <c r="C1458">
        <f>RAND()</f>
        <v/>
      </c>
      <c r="D1458">
        <f>BETAINV(RAND(),IF(C1458&lt;'d_고정'!$B$26,'d_고정'!$B$23,'d_고정'!$B$16)+1,'d_고정'!$B$17-IF(C1458&lt;'d_고정'!$B$26,'d_고정'!$B$23,'d_고정'!$B$16)+1)*('d_고정'!$B$14+('d_고정'!$B$15-'d_고정'!$B$14)*RAND())</f>
        <v/>
      </c>
      <c r="E1458">
        <f>INDEX('d_분포'!$A$2:$A$28,RANDBETWEEN(1,27))</f>
        <v/>
      </c>
      <c r="F1458">
        <f>INDEX('d_분포'!$C$2:$C$5,RANDBETWEEN(1,4))*(0.9+0.2*RAND())</f>
        <v/>
      </c>
      <c r="G1458">
        <f>RAND()</f>
        <v/>
      </c>
      <c r="H1458">
        <f>(F1458+(1-F1458)*('d_고정'!$B$22*BETAINV(RAND(),IF(G1458&lt;'d_고정'!$B$26,'d_고정'!$B$25,'d_고정'!$B$20)+1,'d_고정'!$B$21-IF(G1458&lt;'d_고정'!$B$26,'d_고정'!$B$25,'d_고정'!$B$20)+1)+(1-'d_고정'!$B$22)*BETAINV(RAND(),IF(G1458&lt;'d_고정'!$B$26,'d_고정'!$B$24,'d_고정'!$B$18)+1,'d_고정'!$B$19-IF(G1458&lt;'d_고정'!$B$26,'d_고정'!$B$24,'d_고정'!$B$18)+1))*('d_고정'!$B$14+('d_고정'!$B$15-'d_고정'!$B$14)*RAND()))/F1458</f>
        <v/>
      </c>
      <c r="I1458">
        <f>RAND()</f>
        <v/>
      </c>
      <c r="J1458">
        <f>IF('d_시나리오'!$J$3='d_시나리오'!$H$3,'d_시나리오'!$I$3,IF(I1458&lt;('d_시나리오'!$I$3-'d_시나리오'!$H$3)/('d_시나리오'!$J$3-'d_시나리오'!$H$3),'d_시나리오'!$H$3+SQRT(I1458*('d_시나리오'!$J$3-'d_시나리오'!$H$3)*('d_시나리오'!$I$3-'d_시나리오'!$H$3)),'d_시나리오'!$J$3-SQRT((1-I1458)*('d_시나리오'!$J$3-'d_시나리오'!$H$3)*('d_시나리오'!$J$3-'d_시나리오'!$I$3))))</f>
        <v/>
      </c>
      <c r="K1458">
        <f>RAND()</f>
        <v/>
      </c>
      <c r="L1458">
        <f>IF('d_시나리오'!$J$4='d_시나리오'!$H$4,'d_시나리오'!$I$4,IF(K1458&lt;('d_시나리오'!$I$4-'d_시나리오'!$H$4)/('d_시나리오'!$J$4-'d_시나리오'!$H$4),'d_시나리오'!$H$4+SQRT(K1458*('d_시나리오'!$J$4-'d_시나리오'!$H$4)*('d_시나리오'!$I$4-'d_시나리오'!$H$4)),'d_시나리오'!$J$4-SQRT((1-K1458)*('d_시나리오'!$J$4-'d_시나리오'!$H$4)*('d_시나리오'!$J$4-'d_시나리오'!$I$4))))</f>
        <v/>
      </c>
      <c r="M1458">
        <f>RAND()</f>
        <v/>
      </c>
      <c r="N1458">
        <f>IF('d_시나리오'!$J$5='d_시나리오'!$H$5,'d_시나리오'!$I$5,IF(M1458&lt;('d_시나리오'!$I$5-'d_시나리오'!$H$5)/('d_시나리오'!$J$5-'d_시나리오'!$H$5),'d_시나리오'!$H$5+SQRT(M1458*('d_시나리오'!$J$5-'d_시나리오'!$H$5)*('d_시나리오'!$I$5-'d_시나리오'!$H$5)),'d_시나리오'!$J$5-SQRT((1-M1458)*('d_시나리오'!$J$5-'d_시나리오'!$H$5)*('d_시나리오'!$J$5-'d_시나리오'!$I$5))))</f>
        <v/>
      </c>
      <c r="O1458">
        <f>RAND()</f>
        <v/>
      </c>
      <c r="P1458">
        <f>IF('d_시나리오'!$J$6='d_시나리오'!$H$6,'d_시나리오'!$I$6,IF(O1458&lt;('d_시나리오'!$I$6-'d_시나리오'!$H$6)/('d_시나리오'!$J$6-'d_시나리오'!$H$6),'d_시나리오'!$H$6+SQRT(O1458*('d_시나리오'!$J$6-'d_시나리오'!$H$6)*('d_시나리오'!$I$6-'d_시나리오'!$H$6)),'d_시나리오'!$J$6-SQRT((1-O1458)*('d_시나리오'!$J$6-'d_시나리오'!$H$6)*('d_시나리오'!$J$6-'d_시나리오'!$I$6))))</f>
        <v/>
      </c>
      <c r="Q1458">
        <f>INDEX('d_분포'!$B$2:$B$57,RANDBETWEEN(1,56))</f>
        <v/>
      </c>
      <c r="R1458">
        <f>BETAINV(RAND(),5,5)</f>
        <v/>
      </c>
      <c r="S1458">
        <f>'d_고정'!$B$1*'6_기대효과'!$H$7*('d_시나리오'!$I$7/'d_고정'!$B$2)*B1458</f>
        <v/>
      </c>
      <c r="T1458">
        <f>S1458*D1458</f>
        <v/>
      </c>
      <c r="U1458">
        <f>S1458*F1458*H1458</f>
        <v/>
      </c>
      <c r="V1458">
        <f>S1458*F1458*(H1458-1)</f>
        <v/>
      </c>
      <c r="W1458">
        <f>U1458*J1458</f>
        <v/>
      </c>
      <c r="X1458">
        <f>T1458+W1458</f>
        <v/>
      </c>
      <c r="Y1458">
        <f>(T1458*E1458+W1458*L1458)*(1-R1458-'d_고정'!$B$13)</f>
        <v/>
      </c>
      <c r="Z1458">
        <f>(U1458*N1458*Q1458+'d_고정'!$B$3*('6_기대효과'!$H$7/8)*Q1458*'d_고정'!$B$10*P1458*('6_기대효과'!$K$7/'d_고정'!$B$9))*(1-R1458)</f>
        <v/>
      </c>
      <c r="AA1458">
        <f>W1458*L1458*(1-R1458-'d_고정'!$B$13)+U1458*MAX(N1458-'d_고정'!$B$10*P1458*('6_기대효과'!$K$7/'d_고정'!$B$9),0)*Q1458*(1-R1458)</f>
        <v/>
      </c>
      <c r="AB1458">
        <f>Y1458+Z1458</f>
        <v/>
      </c>
      <c r="AC1458">
        <f>Y1458/('d_고정'!$B$5*'6_기대효과'!$H$7/8)/'d_고정'!$B$6</f>
        <v/>
      </c>
      <c r="AD1458">
        <f>Y1458/('d_고정'!$B$8*'6_기대효과'!$H$7/8)</f>
        <v/>
      </c>
    </row>
    <row r="1459">
      <c r="A1459">
        <f>RAND()</f>
        <v/>
      </c>
      <c r="B1459">
        <f>IF('d_시나리오'!$J$2='d_시나리오'!$H$2,'d_시나리오'!$I$2,IF(A1459&lt;('d_시나리오'!$I$2-'d_시나리오'!$H$2)/('d_시나리오'!$J$2-'d_시나리오'!$H$2),'d_시나리오'!$H$2+SQRT(A1459*('d_시나리오'!$J$2-'d_시나리오'!$H$2)*('d_시나리오'!$I$2-'d_시나리오'!$H$2)),'d_시나리오'!$J$2-SQRT((1-A1459)*('d_시나리오'!$J$2-'d_시나리오'!$H$2)*('d_시나리오'!$J$2-'d_시나리오'!$I$2))))</f>
        <v/>
      </c>
      <c r="C1459">
        <f>RAND()</f>
        <v/>
      </c>
      <c r="D1459">
        <f>BETAINV(RAND(),IF(C1459&lt;'d_고정'!$B$26,'d_고정'!$B$23,'d_고정'!$B$16)+1,'d_고정'!$B$17-IF(C1459&lt;'d_고정'!$B$26,'d_고정'!$B$23,'d_고정'!$B$16)+1)*('d_고정'!$B$14+('d_고정'!$B$15-'d_고정'!$B$14)*RAND())</f>
        <v/>
      </c>
      <c r="E1459">
        <f>INDEX('d_분포'!$A$2:$A$28,RANDBETWEEN(1,27))</f>
        <v/>
      </c>
      <c r="F1459">
        <f>INDEX('d_분포'!$C$2:$C$5,RANDBETWEEN(1,4))*(0.9+0.2*RAND())</f>
        <v/>
      </c>
      <c r="G1459">
        <f>RAND()</f>
        <v/>
      </c>
      <c r="H1459">
        <f>(F1459+(1-F1459)*('d_고정'!$B$22*BETAINV(RAND(),IF(G1459&lt;'d_고정'!$B$26,'d_고정'!$B$25,'d_고정'!$B$20)+1,'d_고정'!$B$21-IF(G1459&lt;'d_고정'!$B$26,'d_고정'!$B$25,'d_고정'!$B$20)+1)+(1-'d_고정'!$B$22)*BETAINV(RAND(),IF(G1459&lt;'d_고정'!$B$26,'d_고정'!$B$24,'d_고정'!$B$18)+1,'d_고정'!$B$19-IF(G1459&lt;'d_고정'!$B$26,'d_고정'!$B$24,'d_고정'!$B$18)+1))*('d_고정'!$B$14+('d_고정'!$B$15-'d_고정'!$B$14)*RAND()))/F1459</f>
        <v/>
      </c>
      <c r="I1459">
        <f>RAND()</f>
        <v/>
      </c>
      <c r="J1459">
        <f>IF('d_시나리오'!$J$3='d_시나리오'!$H$3,'d_시나리오'!$I$3,IF(I1459&lt;('d_시나리오'!$I$3-'d_시나리오'!$H$3)/('d_시나리오'!$J$3-'d_시나리오'!$H$3),'d_시나리오'!$H$3+SQRT(I1459*('d_시나리오'!$J$3-'d_시나리오'!$H$3)*('d_시나리오'!$I$3-'d_시나리오'!$H$3)),'d_시나리오'!$J$3-SQRT((1-I1459)*('d_시나리오'!$J$3-'d_시나리오'!$H$3)*('d_시나리오'!$J$3-'d_시나리오'!$I$3))))</f>
        <v/>
      </c>
      <c r="K1459">
        <f>RAND()</f>
        <v/>
      </c>
      <c r="L1459">
        <f>IF('d_시나리오'!$J$4='d_시나리오'!$H$4,'d_시나리오'!$I$4,IF(K1459&lt;('d_시나리오'!$I$4-'d_시나리오'!$H$4)/('d_시나리오'!$J$4-'d_시나리오'!$H$4),'d_시나리오'!$H$4+SQRT(K1459*('d_시나리오'!$J$4-'d_시나리오'!$H$4)*('d_시나리오'!$I$4-'d_시나리오'!$H$4)),'d_시나리오'!$J$4-SQRT((1-K1459)*('d_시나리오'!$J$4-'d_시나리오'!$H$4)*('d_시나리오'!$J$4-'d_시나리오'!$I$4))))</f>
        <v/>
      </c>
      <c r="M1459">
        <f>RAND()</f>
        <v/>
      </c>
      <c r="N1459">
        <f>IF('d_시나리오'!$J$5='d_시나리오'!$H$5,'d_시나리오'!$I$5,IF(M1459&lt;('d_시나리오'!$I$5-'d_시나리오'!$H$5)/('d_시나리오'!$J$5-'d_시나리오'!$H$5),'d_시나리오'!$H$5+SQRT(M1459*('d_시나리오'!$J$5-'d_시나리오'!$H$5)*('d_시나리오'!$I$5-'d_시나리오'!$H$5)),'d_시나리오'!$J$5-SQRT((1-M1459)*('d_시나리오'!$J$5-'d_시나리오'!$H$5)*('d_시나리오'!$J$5-'d_시나리오'!$I$5))))</f>
        <v/>
      </c>
      <c r="O1459">
        <f>RAND()</f>
        <v/>
      </c>
      <c r="P1459">
        <f>IF('d_시나리오'!$J$6='d_시나리오'!$H$6,'d_시나리오'!$I$6,IF(O1459&lt;('d_시나리오'!$I$6-'d_시나리오'!$H$6)/('d_시나리오'!$J$6-'d_시나리오'!$H$6),'d_시나리오'!$H$6+SQRT(O1459*('d_시나리오'!$J$6-'d_시나리오'!$H$6)*('d_시나리오'!$I$6-'d_시나리오'!$H$6)),'d_시나리오'!$J$6-SQRT((1-O1459)*('d_시나리오'!$J$6-'d_시나리오'!$H$6)*('d_시나리오'!$J$6-'d_시나리오'!$I$6))))</f>
        <v/>
      </c>
      <c r="Q1459">
        <f>INDEX('d_분포'!$B$2:$B$57,RANDBETWEEN(1,56))</f>
        <v/>
      </c>
      <c r="R1459">
        <f>BETAINV(RAND(),5,5)</f>
        <v/>
      </c>
      <c r="S1459">
        <f>'d_고정'!$B$1*'6_기대효과'!$H$7*('d_시나리오'!$I$7/'d_고정'!$B$2)*B1459</f>
        <v/>
      </c>
      <c r="T1459">
        <f>S1459*D1459</f>
        <v/>
      </c>
      <c r="U1459">
        <f>S1459*F1459*H1459</f>
        <v/>
      </c>
      <c r="V1459">
        <f>S1459*F1459*(H1459-1)</f>
        <v/>
      </c>
      <c r="W1459">
        <f>U1459*J1459</f>
        <v/>
      </c>
      <c r="X1459">
        <f>T1459+W1459</f>
        <v/>
      </c>
      <c r="Y1459">
        <f>(T1459*E1459+W1459*L1459)*(1-R1459-'d_고정'!$B$13)</f>
        <v/>
      </c>
      <c r="Z1459">
        <f>(U1459*N1459*Q1459+'d_고정'!$B$3*('6_기대효과'!$H$7/8)*Q1459*'d_고정'!$B$10*P1459*('6_기대효과'!$K$7/'d_고정'!$B$9))*(1-R1459)</f>
        <v/>
      </c>
      <c r="AA1459">
        <f>W1459*L1459*(1-R1459-'d_고정'!$B$13)+U1459*MAX(N1459-'d_고정'!$B$10*P1459*('6_기대효과'!$K$7/'d_고정'!$B$9),0)*Q1459*(1-R1459)</f>
        <v/>
      </c>
      <c r="AB1459">
        <f>Y1459+Z1459</f>
        <v/>
      </c>
      <c r="AC1459">
        <f>Y1459/('d_고정'!$B$5*'6_기대효과'!$H$7/8)/'d_고정'!$B$6</f>
        <v/>
      </c>
      <c r="AD1459">
        <f>Y1459/('d_고정'!$B$8*'6_기대효과'!$H$7/8)</f>
        <v/>
      </c>
    </row>
    <row r="1460">
      <c r="A1460">
        <f>RAND()</f>
        <v/>
      </c>
      <c r="B1460">
        <f>IF('d_시나리오'!$J$2='d_시나리오'!$H$2,'d_시나리오'!$I$2,IF(A1460&lt;('d_시나리오'!$I$2-'d_시나리오'!$H$2)/('d_시나리오'!$J$2-'d_시나리오'!$H$2),'d_시나리오'!$H$2+SQRT(A1460*('d_시나리오'!$J$2-'d_시나리오'!$H$2)*('d_시나리오'!$I$2-'d_시나리오'!$H$2)),'d_시나리오'!$J$2-SQRT((1-A1460)*('d_시나리오'!$J$2-'d_시나리오'!$H$2)*('d_시나리오'!$J$2-'d_시나리오'!$I$2))))</f>
        <v/>
      </c>
      <c r="C1460">
        <f>RAND()</f>
        <v/>
      </c>
      <c r="D1460">
        <f>BETAINV(RAND(),IF(C1460&lt;'d_고정'!$B$26,'d_고정'!$B$23,'d_고정'!$B$16)+1,'d_고정'!$B$17-IF(C1460&lt;'d_고정'!$B$26,'d_고정'!$B$23,'d_고정'!$B$16)+1)*('d_고정'!$B$14+('d_고정'!$B$15-'d_고정'!$B$14)*RAND())</f>
        <v/>
      </c>
      <c r="E1460">
        <f>INDEX('d_분포'!$A$2:$A$28,RANDBETWEEN(1,27))</f>
        <v/>
      </c>
      <c r="F1460">
        <f>INDEX('d_분포'!$C$2:$C$5,RANDBETWEEN(1,4))*(0.9+0.2*RAND())</f>
        <v/>
      </c>
      <c r="G1460">
        <f>RAND()</f>
        <v/>
      </c>
      <c r="H1460">
        <f>(F1460+(1-F1460)*('d_고정'!$B$22*BETAINV(RAND(),IF(G1460&lt;'d_고정'!$B$26,'d_고정'!$B$25,'d_고정'!$B$20)+1,'d_고정'!$B$21-IF(G1460&lt;'d_고정'!$B$26,'d_고정'!$B$25,'d_고정'!$B$20)+1)+(1-'d_고정'!$B$22)*BETAINV(RAND(),IF(G1460&lt;'d_고정'!$B$26,'d_고정'!$B$24,'d_고정'!$B$18)+1,'d_고정'!$B$19-IF(G1460&lt;'d_고정'!$B$26,'d_고정'!$B$24,'d_고정'!$B$18)+1))*('d_고정'!$B$14+('d_고정'!$B$15-'d_고정'!$B$14)*RAND()))/F1460</f>
        <v/>
      </c>
      <c r="I1460">
        <f>RAND()</f>
        <v/>
      </c>
      <c r="J1460">
        <f>IF('d_시나리오'!$J$3='d_시나리오'!$H$3,'d_시나리오'!$I$3,IF(I1460&lt;('d_시나리오'!$I$3-'d_시나리오'!$H$3)/('d_시나리오'!$J$3-'d_시나리오'!$H$3),'d_시나리오'!$H$3+SQRT(I1460*('d_시나리오'!$J$3-'d_시나리오'!$H$3)*('d_시나리오'!$I$3-'d_시나리오'!$H$3)),'d_시나리오'!$J$3-SQRT((1-I1460)*('d_시나리오'!$J$3-'d_시나리오'!$H$3)*('d_시나리오'!$J$3-'d_시나리오'!$I$3))))</f>
        <v/>
      </c>
      <c r="K1460">
        <f>RAND()</f>
        <v/>
      </c>
      <c r="L1460">
        <f>IF('d_시나리오'!$J$4='d_시나리오'!$H$4,'d_시나리오'!$I$4,IF(K1460&lt;('d_시나리오'!$I$4-'d_시나리오'!$H$4)/('d_시나리오'!$J$4-'d_시나리오'!$H$4),'d_시나리오'!$H$4+SQRT(K1460*('d_시나리오'!$J$4-'d_시나리오'!$H$4)*('d_시나리오'!$I$4-'d_시나리오'!$H$4)),'d_시나리오'!$J$4-SQRT((1-K1460)*('d_시나리오'!$J$4-'d_시나리오'!$H$4)*('d_시나리오'!$J$4-'d_시나리오'!$I$4))))</f>
        <v/>
      </c>
      <c r="M1460">
        <f>RAND()</f>
        <v/>
      </c>
      <c r="N1460">
        <f>IF('d_시나리오'!$J$5='d_시나리오'!$H$5,'d_시나리오'!$I$5,IF(M1460&lt;('d_시나리오'!$I$5-'d_시나리오'!$H$5)/('d_시나리오'!$J$5-'d_시나리오'!$H$5),'d_시나리오'!$H$5+SQRT(M1460*('d_시나리오'!$J$5-'d_시나리오'!$H$5)*('d_시나리오'!$I$5-'d_시나리오'!$H$5)),'d_시나리오'!$J$5-SQRT((1-M1460)*('d_시나리오'!$J$5-'d_시나리오'!$H$5)*('d_시나리오'!$J$5-'d_시나리오'!$I$5))))</f>
        <v/>
      </c>
      <c r="O1460">
        <f>RAND()</f>
        <v/>
      </c>
      <c r="P1460">
        <f>IF('d_시나리오'!$J$6='d_시나리오'!$H$6,'d_시나리오'!$I$6,IF(O1460&lt;('d_시나리오'!$I$6-'d_시나리오'!$H$6)/('d_시나리오'!$J$6-'d_시나리오'!$H$6),'d_시나리오'!$H$6+SQRT(O1460*('d_시나리오'!$J$6-'d_시나리오'!$H$6)*('d_시나리오'!$I$6-'d_시나리오'!$H$6)),'d_시나리오'!$J$6-SQRT((1-O1460)*('d_시나리오'!$J$6-'d_시나리오'!$H$6)*('d_시나리오'!$J$6-'d_시나리오'!$I$6))))</f>
        <v/>
      </c>
      <c r="Q1460">
        <f>INDEX('d_분포'!$B$2:$B$57,RANDBETWEEN(1,56))</f>
        <v/>
      </c>
      <c r="R1460">
        <f>BETAINV(RAND(),5,5)</f>
        <v/>
      </c>
      <c r="S1460">
        <f>'d_고정'!$B$1*'6_기대효과'!$H$7*('d_시나리오'!$I$7/'d_고정'!$B$2)*B1460</f>
        <v/>
      </c>
      <c r="T1460">
        <f>S1460*D1460</f>
        <v/>
      </c>
      <c r="U1460">
        <f>S1460*F1460*H1460</f>
        <v/>
      </c>
      <c r="V1460">
        <f>S1460*F1460*(H1460-1)</f>
        <v/>
      </c>
      <c r="W1460">
        <f>U1460*J1460</f>
        <v/>
      </c>
      <c r="X1460">
        <f>T1460+W1460</f>
        <v/>
      </c>
      <c r="Y1460">
        <f>(T1460*E1460+W1460*L1460)*(1-R1460-'d_고정'!$B$13)</f>
        <v/>
      </c>
      <c r="Z1460">
        <f>(U1460*N1460*Q1460+'d_고정'!$B$3*('6_기대효과'!$H$7/8)*Q1460*'d_고정'!$B$10*P1460*('6_기대효과'!$K$7/'d_고정'!$B$9))*(1-R1460)</f>
        <v/>
      </c>
      <c r="AA1460">
        <f>W1460*L1460*(1-R1460-'d_고정'!$B$13)+U1460*MAX(N1460-'d_고정'!$B$10*P1460*('6_기대효과'!$K$7/'d_고정'!$B$9),0)*Q1460*(1-R1460)</f>
        <v/>
      </c>
      <c r="AB1460">
        <f>Y1460+Z1460</f>
        <v/>
      </c>
      <c r="AC1460">
        <f>Y1460/('d_고정'!$B$5*'6_기대효과'!$H$7/8)/'d_고정'!$B$6</f>
        <v/>
      </c>
      <c r="AD1460">
        <f>Y1460/('d_고정'!$B$8*'6_기대효과'!$H$7/8)</f>
        <v/>
      </c>
    </row>
    <row r="1461">
      <c r="A1461">
        <f>RAND()</f>
        <v/>
      </c>
      <c r="B1461">
        <f>IF('d_시나리오'!$J$2='d_시나리오'!$H$2,'d_시나리오'!$I$2,IF(A1461&lt;('d_시나리오'!$I$2-'d_시나리오'!$H$2)/('d_시나리오'!$J$2-'d_시나리오'!$H$2),'d_시나리오'!$H$2+SQRT(A1461*('d_시나리오'!$J$2-'d_시나리오'!$H$2)*('d_시나리오'!$I$2-'d_시나리오'!$H$2)),'d_시나리오'!$J$2-SQRT((1-A1461)*('d_시나리오'!$J$2-'d_시나리오'!$H$2)*('d_시나리오'!$J$2-'d_시나리오'!$I$2))))</f>
        <v/>
      </c>
      <c r="C1461">
        <f>RAND()</f>
        <v/>
      </c>
      <c r="D1461">
        <f>BETAINV(RAND(),IF(C1461&lt;'d_고정'!$B$26,'d_고정'!$B$23,'d_고정'!$B$16)+1,'d_고정'!$B$17-IF(C1461&lt;'d_고정'!$B$26,'d_고정'!$B$23,'d_고정'!$B$16)+1)*('d_고정'!$B$14+('d_고정'!$B$15-'d_고정'!$B$14)*RAND())</f>
        <v/>
      </c>
      <c r="E1461">
        <f>INDEX('d_분포'!$A$2:$A$28,RANDBETWEEN(1,27))</f>
        <v/>
      </c>
      <c r="F1461">
        <f>INDEX('d_분포'!$C$2:$C$5,RANDBETWEEN(1,4))*(0.9+0.2*RAND())</f>
        <v/>
      </c>
      <c r="G1461">
        <f>RAND()</f>
        <v/>
      </c>
      <c r="H1461">
        <f>(F1461+(1-F1461)*('d_고정'!$B$22*BETAINV(RAND(),IF(G1461&lt;'d_고정'!$B$26,'d_고정'!$B$25,'d_고정'!$B$20)+1,'d_고정'!$B$21-IF(G1461&lt;'d_고정'!$B$26,'d_고정'!$B$25,'d_고정'!$B$20)+1)+(1-'d_고정'!$B$22)*BETAINV(RAND(),IF(G1461&lt;'d_고정'!$B$26,'d_고정'!$B$24,'d_고정'!$B$18)+1,'d_고정'!$B$19-IF(G1461&lt;'d_고정'!$B$26,'d_고정'!$B$24,'d_고정'!$B$18)+1))*('d_고정'!$B$14+('d_고정'!$B$15-'d_고정'!$B$14)*RAND()))/F1461</f>
        <v/>
      </c>
      <c r="I1461">
        <f>RAND()</f>
        <v/>
      </c>
      <c r="J1461">
        <f>IF('d_시나리오'!$J$3='d_시나리오'!$H$3,'d_시나리오'!$I$3,IF(I1461&lt;('d_시나리오'!$I$3-'d_시나리오'!$H$3)/('d_시나리오'!$J$3-'d_시나리오'!$H$3),'d_시나리오'!$H$3+SQRT(I1461*('d_시나리오'!$J$3-'d_시나리오'!$H$3)*('d_시나리오'!$I$3-'d_시나리오'!$H$3)),'d_시나리오'!$J$3-SQRT((1-I1461)*('d_시나리오'!$J$3-'d_시나리오'!$H$3)*('d_시나리오'!$J$3-'d_시나리오'!$I$3))))</f>
        <v/>
      </c>
      <c r="K1461">
        <f>RAND()</f>
        <v/>
      </c>
      <c r="L1461">
        <f>IF('d_시나리오'!$J$4='d_시나리오'!$H$4,'d_시나리오'!$I$4,IF(K1461&lt;('d_시나리오'!$I$4-'d_시나리오'!$H$4)/('d_시나리오'!$J$4-'d_시나리오'!$H$4),'d_시나리오'!$H$4+SQRT(K1461*('d_시나리오'!$J$4-'d_시나리오'!$H$4)*('d_시나리오'!$I$4-'d_시나리오'!$H$4)),'d_시나리오'!$J$4-SQRT((1-K1461)*('d_시나리오'!$J$4-'d_시나리오'!$H$4)*('d_시나리오'!$J$4-'d_시나리오'!$I$4))))</f>
        <v/>
      </c>
      <c r="M1461">
        <f>RAND()</f>
        <v/>
      </c>
      <c r="N1461">
        <f>IF('d_시나리오'!$J$5='d_시나리오'!$H$5,'d_시나리오'!$I$5,IF(M1461&lt;('d_시나리오'!$I$5-'d_시나리오'!$H$5)/('d_시나리오'!$J$5-'d_시나리오'!$H$5),'d_시나리오'!$H$5+SQRT(M1461*('d_시나리오'!$J$5-'d_시나리오'!$H$5)*('d_시나리오'!$I$5-'d_시나리오'!$H$5)),'d_시나리오'!$J$5-SQRT((1-M1461)*('d_시나리오'!$J$5-'d_시나리오'!$H$5)*('d_시나리오'!$J$5-'d_시나리오'!$I$5))))</f>
        <v/>
      </c>
      <c r="O1461">
        <f>RAND()</f>
        <v/>
      </c>
      <c r="P1461">
        <f>IF('d_시나리오'!$J$6='d_시나리오'!$H$6,'d_시나리오'!$I$6,IF(O1461&lt;('d_시나리오'!$I$6-'d_시나리오'!$H$6)/('d_시나리오'!$J$6-'d_시나리오'!$H$6),'d_시나리오'!$H$6+SQRT(O1461*('d_시나리오'!$J$6-'d_시나리오'!$H$6)*('d_시나리오'!$I$6-'d_시나리오'!$H$6)),'d_시나리오'!$J$6-SQRT((1-O1461)*('d_시나리오'!$J$6-'d_시나리오'!$H$6)*('d_시나리오'!$J$6-'d_시나리오'!$I$6))))</f>
        <v/>
      </c>
      <c r="Q1461">
        <f>INDEX('d_분포'!$B$2:$B$57,RANDBETWEEN(1,56))</f>
        <v/>
      </c>
      <c r="R1461">
        <f>BETAINV(RAND(),5,5)</f>
        <v/>
      </c>
      <c r="S1461">
        <f>'d_고정'!$B$1*'6_기대효과'!$H$7*('d_시나리오'!$I$7/'d_고정'!$B$2)*B1461</f>
        <v/>
      </c>
      <c r="T1461">
        <f>S1461*D1461</f>
        <v/>
      </c>
      <c r="U1461">
        <f>S1461*F1461*H1461</f>
        <v/>
      </c>
      <c r="V1461">
        <f>S1461*F1461*(H1461-1)</f>
        <v/>
      </c>
      <c r="W1461">
        <f>U1461*J1461</f>
        <v/>
      </c>
      <c r="X1461">
        <f>T1461+W1461</f>
        <v/>
      </c>
      <c r="Y1461">
        <f>(T1461*E1461+W1461*L1461)*(1-R1461-'d_고정'!$B$13)</f>
        <v/>
      </c>
      <c r="Z1461">
        <f>(U1461*N1461*Q1461+'d_고정'!$B$3*('6_기대효과'!$H$7/8)*Q1461*'d_고정'!$B$10*P1461*('6_기대효과'!$K$7/'d_고정'!$B$9))*(1-R1461)</f>
        <v/>
      </c>
      <c r="AA1461">
        <f>W1461*L1461*(1-R1461-'d_고정'!$B$13)+U1461*MAX(N1461-'d_고정'!$B$10*P1461*('6_기대효과'!$K$7/'d_고정'!$B$9),0)*Q1461*(1-R1461)</f>
        <v/>
      </c>
      <c r="AB1461">
        <f>Y1461+Z1461</f>
        <v/>
      </c>
      <c r="AC1461">
        <f>Y1461/('d_고정'!$B$5*'6_기대효과'!$H$7/8)/'d_고정'!$B$6</f>
        <v/>
      </c>
      <c r="AD1461">
        <f>Y1461/('d_고정'!$B$8*'6_기대효과'!$H$7/8)</f>
        <v/>
      </c>
    </row>
    <row r="1462">
      <c r="A1462">
        <f>RAND()</f>
        <v/>
      </c>
      <c r="B1462">
        <f>IF('d_시나리오'!$J$2='d_시나리오'!$H$2,'d_시나리오'!$I$2,IF(A1462&lt;('d_시나리오'!$I$2-'d_시나리오'!$H$2)/('d_시나리오'!$J$2-'d_시나리오'!$H$2),'d_시나리오'!$H$2+SQRT(A1462*('d_시나리오'!$J$2-'d_시나리오'!$H$2)*('d_시나리오'!$I$2-'d_시나리오'!$H$2)),'d_시나리오'!$J$2-SQRT((1-A1462)*('d_시나리오'!$J$2-'d_시나리오'!$H$2)*('d_시나리오'!$J$2-'d_시나리오'!$I$2))))</f>
        <v/>
      </c>
      <c r="C1462">
        <f>RAND()</f>
        <v/>
      </c>
      <c r="D1462">
        <f>BETAINV(RAND(),IF(C1462&lt;'d_고정'!$B$26,'d_고정'!$B$23,'d_고정'!$B$16)+1,'d_고정'!$B$17-IF(C1462&lt;'d_고정'!$B$26,'d_고정'!$B$23,'d_고정'!$B$16)+1)*('d_고정'!$B$14+('d_고정'!$B$15-'d_고정'!$B$14)*RAND())</f>
        <v/>
      </c>
      <c r="E1462">
        <f>INDEX('d_분포'!$A$2:$A$28,RANDBETWEEN(1,27))</f>
        <v/>
      </c>
      <c r="F1462">
        <f>INDEX('d_분포'!$C$2:$C$5,RANDBETWEEN(1,4))*(0.9+0.2*RAND())</f>
        <v/>
      </c>
      <c r="G1462">
        <f>RAND()</f>
        <v/>
      </c>
      <c r="H1462">
        <f>(F1462+(1-F1462)*('d_고정'!$B$22*BETAINV(RAND(),IF(G1462&lt;'d_고정'!$B$26,'d_고정'!$B$25,'d_고정'!$B$20)+1,'d_고정'!$B$21-IF(G1462&lt;'d_고정'!$B$26,'d_고정'!$B$25,'d_고정'!$B$20)+1)+(1-'d_고정'!$B$22)*BETAINV(RAND(),IF(G1462&lt;'d_고정'!$B$26,'d_고정'!$B$24,'d_고정'!$B$18)+1,'d_고정'!$B$19-IF(G1462&lt;'d_고정'!$B$26,'d_고정'!$B$24,'d_고정'!$B$18)+1))*('d_고정'!$B$14+('d_고정'!$B$15-'d_고정'!$B$14)*RAND()))/F1462</f>
        <v/>
      </c>
      <c r="I1462">
        <f>RAND()</f>
        <v/>
      </c>
      <c r="J1462">
        <f>IF('d_시나리오'!$J$3='d_시나리오'!$H$3,'d_시나리오'!$I$3,IF(I1462&lt;('d_시나리오'!$I$3-'d_시나리오'!$H$3)/('d_시나리오'!$J$3-'d_시나리오'!$H$3),'d_시나리오'!$H$3+SQRT(I1462*('d_시나리오'!$J$3-'d_시나리오'!$H$3)*('d_시나리오'!$I$3-'d_시나리오'!$H$3)),'d_시나리오'!$J$3-SQRT((1-I1462)*('d_시나리오'!$J$3-'d_시나리오'!$H$3)*('d_시나리오'!$J$3-'d_시나리오'!$I$3))))</f>
        <v/>
      </c>
      <c r="K1462">
        <f>RAND()</f>
        <v/>
      </c>
      <c r="L1462">
        <f>IF('d_시나리오'!$J$4='d_시나리오'!$H$4,'d_시나리오'!$I$4,IF(K1462&lt;('d_시나리오'!$I$4-'d_시나리오'!$H$4)/('d_시나리오'!$J$4-'d_시나리오'!$H$4),'d_시나리오'!$H$4+SQRT(K1462*('d_시나리오'!$J$4-'d_시나리오'!$H$4)*('d_시나리오'!$I$4-'d_시나리오'!$H$4)),'d_시나리오'!$J$4-SQRT((1-K1462)*('d_시나리오'!$J$4-'d_시나리오'!$H$4)*('d_시나리오'!$J$4-'d_시나리오'!$I$4))))</f>
        <v/>
      </c>
      <c r="M1462">
        <f>RAND()</f>
        <v/>
      </c>
      <c r="N1462">
        <f>IF('d_시나리오'!$J$5='d_시나리오'!$H$5,'d_시나리오'!$I$5,IF(M1462&lt;('d_시나리오'!$I$5-'d_시나리오'!$H$5)/('d_시나리오'!$J$5-'d_시나리오'!$H$5),'d_시나리오'!$H$5+SQRT(M1462*('d_시나리오'!$J$5-'d_시나리오'!$H$5)*('d_시나리오'!$I$5-'d_시나리오'!$H$5)),'d_시나리오'!$J$5-SQRT((1-M1462)*('d_시나리오'!$J$5-'d_시나리오'!$H$5)*('d_시나리오'!$J$5-'d_시나리오'!$I$5))))</f>
        <v/>
      </c>
      <c r="O1462">
        <f>RAND()</f>
        <v/>
      </c>
      <c r="P1462">
        <f>IF('d_시나리오'!$J$6='d_시나리오'!$H$6,'d_시나리오'!$I$6,IF(O1462&lt;('d_시나리오'!$I$6-'d_시나리오'!$H$6)/('d_시나리오'!$J$6-'d_시나리오'!$H$6),'d_시나리오'!$H$6+SQRT(O1462*('d_시나리오'!$J$6-'d_시나리오'!$H$6)*('d_시나리오'!$I$6-'d_시나리오'!$H$6)),'d_시나리오'!$J$6-SQRT((1-O1462)*('d_시나리오'!$J$6-'d_시나리오'!$H$6)*('d_시나리오'!$J$6-'d_시나리오'!$I$6))))</f>
        <v/>
      </c>
      <c r="Q1462">
        <f>INDEX('d_분포'!$B$2:$B$57,RANDBETWEEN(1,56))</f>
        <v/>
      </c>
      <c r="R1462">
        <f>BETAINV(RAND(),5,5)</f>
        <v/>
      </c>
      <c r="S1462">
        <f>'d_고정'!$B$1*'6_기대효과'!$H$7*('d_시나리오'!$I$7/'d_고정'!$B$2)*B1462</f>
        <v/>
      </c>
      <c r="T1462">
        <f>S1462*D1462</f>
        <v/>
      </c>
      <c r="U1462">
        <f>S1462*F1462*H1462</f>
        <v/>
      </c>
      <c r="V1462">
        <f>S1462*F1462*(H1462-1)</f>
        <v/>
      </c>
      <c r="W1462">
        <f>U1462*J1462</f>
        <v/>
      </c>
      <c r="X1462">
        <f>T1462+W1462</f>
        <v/>
      </c>
      <c r="Y1462">
        <f>(T1462*E1462+W1462*L1462)*(1-R1462-'d_고정'!$B$13)</f>
        <v/>
      </c>
      <c r="Z1462">
        <f>(U1462*N1462*Q1462+'d_고정'!$B$3*('6_기대효과'!$H$7/8)*Q1462*'d_고정'!$B$10*P1462*('6_기대효과'!$K$7/'d_고정'!$B$9))*(1-R1462)</f>
        <v/>
      </c>
      <c r="AA1462">
        <f>W1462*L1462*(1-R1462-'d_고정'!$B$13)+U1462*MAX(N1462-'d_고정'!$B$10*P1462*('6_기대효과'!$K$7/'d_고정'!$B$9),0)*Q1462*(1-R1462)</f>
        <v/>
      </c>
      <c r="AB1462">
        <f>Y1462+Z1462</f>
        <v/>
      </c>
      <c r="AC1462">
        <f>Y1462/('d_고정'!$B$5*'6_기대효과'!$H$7/8)/'d_고정'!$B$6</f>
        <v/>
      </c>
      <c r="AD1462">
        <f>Y1462/('d_고정'!$B$8*'6_기대효과'!$H$7/8)</f>
        <v/>
      </c>
    </row>
    <row r="1463">
      <c r="A1463">
        <f>RAND()</f>
        <v/>
      </c>
      <c r="B1463">
        <f>IF('d_시나리오'!$J$2='d_시나리오'!$H$2,'d_시나리오'!$I$2,IF(A1463&lt;('d_시나리오'!$I$2-'d_시나리오'!$H$2)/('d_시나리오'!$J$2-'d_시나리오'!$H$2),'d_시나리오'!$H$2+SQRT(A1463*('d_시나리오'!$J$2-'d_시나리오'!$H$2)*('d_시나리오'!$I$2-'d_시나리오'!$H$2)),'d_시나리오'!$J$2-SQRT((1-A1463)*('d_시나리오'!$J$2-'d_시나리오'!$H$2)*('d_시나리오'!$J$2-'d_시나리오'!$I$2))))</f>
        <v/>
      </c>
      <c r="C1463">
        <f>RAND()</f>
        <v/>
      </c>
      <c r="D1463">
        <f>BETAINV(RAND(),IF(C1463&lt;'d_고정'!$B$26,'d_고정'!$B$23,'d_고정'!$B$16)+1,'d_고정'!$B$17-IF(C1463&lt;'d_고정'!$B$26,'d_고정'!$B$23,'d_고정'!$B$16)+1)*('d_고정'!$B$14+('d_고정'!$B$15-'d_고정'!$B$14)*RAND())</f>
        <v/>
      </c>
      <c r="E1463">
        <f>INDEX('d_분포'!$A$2:$A$28,RANDBETWEEN(1,27))</f>
        <v/>
      </c>
      <c r="F1463">
        <f>INDEX('d_분포'!$C$2:$C$5,RANDBETWEEN(1,4))*(0.9+0.2*RAND())</f>
        <v/>
      </c>
      <c r="G1463">
        <f>RAND()</f>
        <v/>
      </c>
      <c r="H1463">
        <f>(F1463+(1-F1463)*('d_고정'!$B$22*BETAINV(RAND(),IF(G1463&lt;'d_고정'!$B$26,'d_고정'!$B$25,'d_고정'!$B$20)+1,'d_고정'!$B$21-IF(G1463&lt;'d_고정'!$B$26,'d_고정'!$B$25,'d_고정'!$B$20)+1)+(1-'d_고정'!$B$22)*BETAINV(RAND(),IF(G1463&lt;'d_고정'!$B$26,'d_고정'!$B$24,'d_고정'!$B$18)+1,'d_고정'!$B$19-IF(G1463&lt;'d_고정'!$B$26,'d_고정'!$B$24,'d_고정'!$B$18)+1))*('d_고정'!$B$14+('d_고정'!$B$15-'d_고정'!$B$14)*RAND()))/F1463</f>
        <v/>
      </c>
      <c r="I1463">
        <f>RAND()</f>
        <v/>
      </c>
      <c r="J1463">
        <f>IF('d_시나리오'!$J$3='d_시나리오'!$H$3,'d_시나리오'!$I$3,IF(I1463&lt;('d_시나리오'!$I$3-'d_시나리오'!$H$3)/('d_시나리오'!$J$3-'d_시나리오'!$H$3),'d_시나리오'!$H$3+SQRT(I1463*('d_시나리오'!$J$3-'d_시나리오'!$H$3)*('d_시나리오'!$I$3-'d_시나리오'!$H$3)),'d_시나리오'!$J$3-SQRT((1-I1463)*('d_시나리오'!$J$3-'d_시나리오'!$H$3)*('d_시나리오'!$J$3-'d_시나리오'!$I$3))))</f>
        <v/>
      </c>
      <c r="K1463">
        <f>RAND()</f>
        <v/>
      </c>
      <c r="L1463">
        <f>IF('d_시나리오'!$J$4='d_시나리오'!$H$4,'d_시나리오'!$I$4,IF(K1463&lt;('d_시나리오'!$I$4-'d_시나리오'!$H$4)/('d_시나리오'!$J$4-'d_시나리오'!$H$4),'d_시나리오'!$H$4+SQRT(K1463*('d_시나리오'!$J$4-'d_시나리오'!$H$4)*('d_시나리오'!$I$4-'d_시나리오'!$H$4)),'d_시나리오'!$J$4-SQRT((1-K1463)*('d_시나리오'!$J$4-'d_시나리오'!$H$4)*('d_시나리오'!$J$4-'d_시나리오'!$I$4))))</f>
        <v/>
      </c>
      <c r="M1463">
        <f>RAND()</f>
        <v/>
      </c>
      <c r="N1463">
        <f>IF('d_시나리오'!$J$5='d_시나리오'!$H$5,'d_시나리오'!$I$5,IF(M1463&lt;('d_시나리오'!$I$5-'d_시나리오'!$H$5)/('d_시나리오'!$J$5-'d_시나리오'!$H$5),'d_시나리오'!$H$5+SQRT(M1463*('d_시나리오'!$J$5-'d_시나리오'!$H$5)*('d_시나리오'!$I$5-'d_시나리오'!$H$5)),'d_시나리오'!$J$5-SQRT((1-M1463)*('d_시나리오'!$J$5-'d_시나리오'!$H$5)*('d_시나리오'!$J$5-'d_시나리오'!$I$5))))</f>
        <v/>
      </c>
      <c r="O1463">
        <f>RAND()</f>
        <v/>
      </c>
      <c r="P1463">
        <f>IF('d_시나리오'!$J$6='d_시나리오'!$H$6,'d_시나리오'!$I$6,IF(O1463&lt;('d_시나리오'!$I$6-'d_시나리오'!$H$6)/('d_시나리오'!$J$6-'d_시나리오'!$H$6),'d_시나리오'!$H$6+SQRT(O1463*('d_시나리오'!$J$6-'d_시나리오'!$H$6)*('d_시나리오'!$I$6-'d_시나리오'!$H$6)),'d_시나리오'!$J$6-SQRT((1-O1463)*('d_시나리오'!$J$6-'d_시나리오'!$H$6)*('d_시나리오'!$J$6-'d_시나리오'!$I$6))))</f>
        <v/>
      </c>
      <c r="Q1463">
        <f>INDEX('d_분포'!$B$2:$B$57,RANDBETWEEN(1,56))</f>
        <v/>
      </c>
      <c r="R1463">
        <f>BETAINV(RAND(),5,5)</f>
        <v/>
      </c>
      <c r="S1463">
        <f>'d_고정'!$B$1*'6_기대효과'!$H$7*('d_시나리오'!$I$7/'d_고정'!$B$2)*B1463</f>
        <v/>
      </c>
      <c r="T1463">
        <f>S1463*D1463</f>
        <v/>
      </c>
      <c r="U1463">
        <f>S1463*F1463*H1463</f>
        <v/>
      </c>
      <c r="V1463">
        <f>S1463*F1463*(H1463-1)</f>
        <v/>
      </c>
      <c r="W1463">
        <f>U1463*J1463</f>
        <v/>
      </c>
      <c r="X1463">
        <f>T1463+W1463</f>
        <v/>
      </c>
      <c r="Y1463">
        <f>(T1463*E1463+W1463*L1463)*(1-R1463-'d_고정'!$B$13)</f>
        <v/>
      </c>
      <c r="Z1463">
        <f>(U1463*N1463*Q1463+'d_고정'!$B$3*('6_기대효과'!$H$7/8)*Q1463*'d_고정'!$B$10*P1463*('6_기대효과'!$K$7/'d_고정'!$B$9))*(1-R1463)</f>
        <v/>
      </c>
      <c r="AA1463">
        <f>W1463*L1463*(1-R1463-'d_고정'!$B$13)+U1463*MAX(N1463-'d_고정'!$B$10*P1463*('6_기대효과'!$K$7/'d_고정'!$B$9),0)*Q1463*(1-R1463)</f>
        <v/>
      </c>
      <c r="AB1463">
        <f>Y1463+Z1463</f>
        <v/>
      </c>
      <c r="AC1463">
        <f>Y1463/('d_고정'!$B$5*'6_기대효과'!$H$7/8)/'d_고정'!$B$6</f>
        <v/>
      </c>
      <c r="AD1463">
        <f>Y1463/('d_고정'!$B$8*'6_기대효과'!$H$7/8)</f>
        <v/>
      </c>
    </row>
    <row r="1464">
      <c r="A1464">
        <f>RAND()</f>
        <v/>
      </c>
      <c r="B1464">
        <f>IF('d_시나리오'!$J$2='d_시나리오'!$H$2,'d_시나리오'!$I$2,IF(A1464&lt;('d_시나리오'!$I$2-'d_시나리오'!$H$2)/('d_시나리오'!$J$2-'d_시나리오'!$H$2),'d_시나리오'!$H$2+SQRT(A1464*('d_시나리오'!$J$2-'d_시나리오'!$H$2)*('d_시나리오'!$I$2-'d_시나리오'!$H$2)),'d_시나리오'!$J$2-SQRT((1-A1464)*('d_시나리오'!$J$2-'d_시나리오'!$H$2)*('d_시나리오'!$J$2-'d_시나리오'!$I$2))))</f>
        <v/>
      </c>
      <c r="C1464">
        <f>RAND()</f>
        <v/>
      </c>
      <c r="D1464">
        <f>BETAINV(RAND(),IF(C1464&lt;'d_고정'!$B$26,'d_고정'!$B$23,'d_고정'!$B$16)+1,'d_고정'!$B$17-IF(C1464&lt;'d_고정'!$B$26,'d_고정'!$B$23,'d_고정'!$B$16)+1)*('d_고정'!$B$14+('d_고정'!$B$15-'d_고정'!$B$14)*RAND())</f>
        <v/>
      </c>
      <c r="E1464">
        <f>INDEX('d_분포'!$A$2:$A$28,RANDBETWEEN(1,27))</f>
        <v/>
      </c>
      <c r="F1464">
        <f>INDEX('d_분포'!$C$2:$C$5,RANDBETWEEN(1,4))*(0.9+0.2*RAND())</f>
        <v/>
      </c>
      <c r="G1464">
        <f>RAND()</f>
        <v/>
      </c>
      <c r="H1464">
        <f>(F1464+(1-F1464)*('d_고정'!$B$22*BETAINV(RAND(),IF(G1464&lt;'d_고정'!$B$26,'d_고정'!$B$25,'d_고정'!$B$20)+1,'d_고정'!$B$21-IF(G1464&lt;'d_고정'!$B$26,'d_고정'!$B$25,'d_고정'!$B$20)+1)+(1-'d_고정'!$B$22)*BETAINV(RAND(),IF(G1464&lt;'d_고정'!$B$26,'d_고정'!$B$24,'d_고정'!$B$18)+1,'d_고정'!$B$19-IF(G1464&lt;'d_고정'!$B$26,'d_고정'!$B$24,'d_고정'!$B$18)+1))*('d_고정'!$B$14+('d_고정'!$B$15-'d_고정'!$B$14)*RAND()))/F1464</f>
        <v/>
      </c>
      <c r="I1464">
        <f>RAND()</f>
        <v/>
      </c>
      <c r="J1464">
        <f>IF('d_시나리오'!$J$3='d_시나리오'!$H$3,'d_시나리오'!$I$3,IF(I1464&lt;('d_시나리오'!$I$3-'d_시나리오'!$H$3)/('d_시나리오'!$J$3-'d_시나리오'!$H$3),'d_시나리오'!$H$3+SQRT(I1464*('d_시나리오'!$J$3-'d_시나리오'!$H$3)*('d_시나리오'!$I$3-'d_시나리오'!$H$3)),'d_시나리오'!$J$3-SQRT((1-I1464)*('d_시나리오'!$J$3-'d_시나리오'!$H$3)*('d_시나리오'!$J$3-'d_시나리오'!$I$3))))</f>
        <v/>
      </c>
      <c r="K1464">
        <f>RAND()</f>
        <v/>
      </c>
      <c r="L1464">
        <f>IF('d_시나리오'!$J$4='d_시나리오'!$H$4,'d_시나리오'!$I$4,IF(K1464&lt;('d_시나리오'!$I$4-'d_시나리오'!$H$4)/('d_시나리오'!$J$4-'d_시나리오'!$H$4),'d_시나리오'!$H$4+SQRT(K1464*('d_시나리오'!$J$4-'d_시나리오'!$H$4)*('d_시나리오'!$I$4-'d_시나리오'!$H$4)),'d_시나리오'!$J$4-SQRT((1-K1464)*('d_시나리오'!$J$4-'d_시나리오'!$H$4)*('d_시나리오'!$J$4-'d_시나리오'!$I$4))))</f>
        <v/>
      </c>
      <c r="M1464">
        <f>RAND()</f>
        <v/>
      </c>
      <c r="N1464">
        <f>IF('d_시나리오'!$J$5='d_시나리오'!$H$5,'d_시나리오'!$I$5,IF(M1464&lt;('d_시나리오'!$I$5-'d_시나리오'!$H$5)/('d_시나리오'!$J$5-'d_시나리오'!$H$5),'d_시나리오'!$H$5+SQRT(M1464*('d_시나리오'!$J$5-'d_시나리오'!$H$5)*('d_시나리오'!$I$5-'d_시나리오'!$H$5)),'d_시나리오'!$J$5-SQRT((1-M1464)*('d_시나리오'!$J$5-'d_시나리오'!$H$5)*('d_시나리오'!$J$5-'d_시나리오'!$I$5))))</f>
        <v/>
      </c>
      <c r="O1464">
        <f>RAND()</f>
        <v/>
      </c>
      <c r="P1464">
        <f>IF('d_시나리오'!$J$6='d_시나리오'!$H$6,'d_시나리오'!$I$6,IF(O1464&lt;('d_시나리오'!$I$6-'d_시나리오'!$H$6)/('d_시나리오'!$J$6-'d_시나리오'!$H$6),'d_시나리오'!$H$6+SQRT(O1464*('d_시나리오'!$J$6-'d_시나리오'!$H$6)*('d_시나리오'!$I$6-'d_시나리오'!$H$6)),'d_시나리오'!$J$6-SQRT((1-O1464)*('d_시나리오'!$J$6-'d_시나리오'!$H$6)*('d_시나리오'!$J$6-'d_시나리오'!$I$6))))</f>
        <v/>
      </c>
      <c r="Q1464">
        <f>INDEX('d_분포'!$B$2:$B$57,RANDBETWEEN(1,56))</f>
        <v/>
      </c>
      <c r="R1464">
        <f>BETAINV(RAND(),5,5)</f>
        <v/>
      </c>
      <c r="S1464">
        <f>'d_고정'!$B$1*'6_기대효과'!$H$7*('d_시나리오'!$I$7/'d_고정'!$B$2)*B1464</f>
        <v/>
      </c>
      <c r="T1464">
        <f>S1464*D1464</f>
        <v/>
      </c>
      <c r="U1464">
        <f>S1464*F1464*H1464</f>
        <v/>
      </c>
      <c r="V1464">
        <f>S1464*F1464*(H1464-1)</f>
        <v/>
      </c>
      <c r="W1464">
        <f>U1464*J1464</f>
        <v/>
      </c>
      <c r="X1464">
        <f>T1464+W1464</f>
        <v/>
      </c>
      <c r="Y1464">
        <f>(T1464*E1464+W1464*L1464)*(1-R1464-'d_고정'!$B$13)</f>
        <v/>
      </c>
      <c r="Z1464">
        <f>(U1464*N1464*Q1464+'d_고정'!$B$3*('6_기대효과'!$H$7/8)*Q1464*'d_고정'!$B$10*P1464*('6_기대효과'!$K$7/'d_고정'!$B$9))*(1-R1464)</f>
        <v/>
      </c>
      <c r="AA1464">
        <f>W1464*L1464*(1-R1464-'d_고정'!$B$13)+U1464*MAX(N1464-'d_고정'!$B$10*P1464*('6_기대효과'!$K$7/'d_고정'!$B$9),0)*Q1464*(1-R1464)</f>
        <v/>
      </c>
      <c r="AB1464">
        <f>Y1464+Z1464</f>
        <v/>
      </c>
      <c r="AC1464">
        <f>Y1464/('d_고정'!$B$5*'6_기대효과'!$H$7/8)/'d_고정'!$B$6</f>
        <v/>
      </c>
      <c r="AD1464">
        <f>Y1464/('d_고정'!$B$8*'6_기대효과'!$H$7/8)</f>
        <v/>
      </c>
    </row>
    <row r="1465">
      <c r="A1465">
        <f>RAND()</f>
        <v/>
      </c>
      <c r="B1465">
        <f>IF('d_시나리오'!$J$2='d_시나리오'!$H$2,'d_시나리오'!$I$2,IF(A1465&lt;('d_시나리오'!$I$2-'d_시나리오'!$H$2)/('d_시나리오'!$J$2-'d_시나리오'!$H$2),'d_시나리오'!$H$2+SQRT(A1465*('d_시나리오'!$J$2-'d_시나리오'!$H$2)*('d_시나리오'!$I$2-'d_시나리오'!$H$2)),'d_시나리오'!$J$2-SQRT((1-A1465)*('d_시나리오'!$J$2-'d_시나리오'!$H$2)*('d_시나리오'!$J$2-'d_시나리오'!$I$2))))</f>
        <v/>
      </c>
      <c r="C1465">
        <f>RAND()</f>
        <v/>
      </c>
      <c r="D1465">
        <f>BETAINV(RAND(),IF(C1465&lt;'d_고정'!$B$26,'d_고정'!$B$23,'d_고정'!$B$16)+1,'d_고정'!$B$17-IF(C1465&lt;'d_고정'!$B$26,'d_고정'!$B$23,'d_고정'!$B$16)+1)*('d_고정'!$B$14+('d_고정'!$B$15-'d_고정'!$B$14)*RAND())</f>
        <v/>
      </c>
      <c r="E1465">
        <f>INDEX('d_분포'!$A$2:$A$28,RANDBETWEEN(1,27))</f>
        <v/>
      </c>
      <c r="F1465">
        <f>INDEX('d_분포'!$C$2:$C$5,RANDBETWEEN(1,4))*(0.9+0.2*RAND())</f>
        <v/>
      </c>
      <c r="G1465">
        <f>RAND()</f>
        <v/>
      </c>
      <c r="H1465">
        <f>(F1465+(1-F1465)*('d_고정'!$B$22*BETAINV(RAND(),IF(G1465&lt;'d_고정'!$B$26,'d_고정'!$B$25,'d_고정'!$B$20)+1,'d_고정'!$B$21-IF(G1465&lt;'d_고정'!$B$26,'d_고정'!$B$25,'d_고정'!$B$20)+1)+(1-'d_고정'!$B$22)*BETAINV(RAND(),IF(G1465&lt;'d_고정'!$B$26,'d_고정'!$B$24,'d_고정'!$B$18)+1,'d_고정'!$B$19-IF(G1465&lt;'d_고정'!$B$26,'d_고정'!$B$24,'d_고정'!$B$18)+1))*('d_고정'!$B$14+('d_고정'!$B$15-'d_고정'!$B$14)*RAND()))/F1465</f>
        <v/>
      </c>
      <c r="I1465">
        <f>RAND()</f>
        <v/>
      </c>
      <c r="J1465">
        <f>IF('d_시나리오'!$J$3='d_시나리오'!$H$3,'d_시나리오'!$I$3,IF(I1465&lt;('d_시나리오'!$I$3-'d_시나리오'!$H$3)/('d_시나리오'!$J$3-'d_시나리오'!$H$3),'d_시나리오'!$H$3+SQRT(I1465*('d_시나리오'!$J$3-'d_시나리오'!$H$3)*('d_시나리오'!$I$3-'d_시나리오'!$H$3)),'d_시나리오'!$J$3-SQRT((1-I1465)*('d_시나리오'!$J$3-'d_시나리오'!$H$3)*('d_시나리오'!$J$3-'d_시나리오'!$I$3))))</f>
        <v/>
      </c>
      <c r="K1465">
        <f>RAND()</f>
        <v/>
      </c>
      <c r="L1465">
        <f>IF('d_시나리오'!$J$4='d_시나리오'!$H$4,'d_시나리오'!$I$4,IF(K1465&lt;('d_시나리오'!$I$4-'d_시나리오'!$H$4)/('d_시나리오'!$J$4-'d_시나리오'!$H$4),'d_시나리오'!$H$4+SQRT(K1465*('d_시나리오'!$J$4-'d_시나리오'!$H$4)*('d_시나리오'!$I$4-'d_시나리오'!$H$4)),'d_시나리오'!$J$4-SQRT((1-K1465)*('d_시나리오'!$J$4-'d_시나리오'!$H$4)*('d_시나리오'!$J$4-'d_시나리오'!$I$4))))</f>
        <v/>
      </c>
      <c r="M1465">
        <f>RAND()</f>
        <v/>
      </c>
      <c r="N1465">
        <f>IF('d_시나리오'!$J$5='d_시나리오'!$H$5,'d_시나리오'!$I$5,IF(M1465&lt;('d_시나리오'!$I$5-'d_시나리오'!$H$5)/('d_시나리오'!$J$5-'d_시나리오'!$H$5),'d_시나리오'!$H$5+SQRT(M1465*('d_시나리오'!$J$5-'d_시나리오'!$H$5)*('d_시나리오'!$I$5-'d_시나리오'!$H$5)),'d_시나리오'!$J$5-SQRT((1-M1465)*('d_시나리오'!$J$5-'d_시나리오'!$H$5)*('d_시나리오'!$J$5-'d_시나리오'!$I$5))))</f>
        <v/>
      </c>
      <c r="O1465">
        <f>RAND()</f>
        <v/>
      </c>
      <c r="P1465">
        <f>IF('d_시나리오'!$J$6='d_시나리오'!$H$6,'d_시나리오'!$I$6,IF(O1465&lt;('d_시나리오'!$I$6-'d_시나리오'!$H$6)/('d_시나리오'!$J$6-'d_시나리오'!$H$6),'d_시나리오'!$H$6+SQRT(O1465*('d_시나리오'!$J$6-'d_시나리오'!$H$6)*('d_시나리오'!$I$6-'d_시나리오'!$H$6)),'d_시나리오'!$J$6-SQRT((1-O1465)*('d_시나리오'!$J$6-'d_시나리오'!$H$6)*('d_시나리오'!$J$6-'d_시나리오'!$I$6))))</f>
        <v/>
      </c>
      <c r="Q1465">
        <f>INDEX('d_분포'!$B$2:$B$57,RANDBETWEEN(1,56))</f>
        <v/>
      </c>
      <c r="R1465">
        <f>BETAINV(RAND(),5,5)</f>
        <v/>
      </c>
      <c r="S1465">
        <f>'d_고정'!$B$1*'6_기대효과'!$H$7*('d_시나리오'!$I$7/'d_고정'!$B$2)*B1465</f>
        <v/>
      </c>
      <c r="T1465">
        <f>S1465*D1465</f>
        <v/>
      </c>
      <c r="U1465">
        <f>S1465*F1465*H1465</f>
        <v/>
      </c>
      <c r="V1465">
        <f>S1465*F1465*(H1465-1)</f>
        <v/>
      </c>
      <c r="W1465">
        <f>U1465*J1465</f>
        <v/>
      </c>
      <c r="X1465">
        <f>T1465+W1465</f>
        <v/>
      </c>
      <c r="Y1465">
        <f>(T1465*E1465+W1465*L1465)*(1-R1465-'d_고정'!$B$13)</f>
        <v/>
      </c>
      <c r="Z1465">
        <f>(U1465*N1465*Q1465+'d_고정'!$B$3*('6_기대효과'!$H$7/8)*Q1465*'d_고정'!$B$10*P1465*('6_기대효과'!$K$7/'d_고정'!$B$9))*(1-R1465)</f>
        <v/>
      </c>
      <c r="AA1465">
        <f>W1465*L1465*(1-R1465-'d_고정'!$B$13)+U1465*MAX(N1465-'d_고정'!$B$10*P1465*('6_기대효과'!$K$7/'d_고정'!$B$9),0)*Q1465*(1-R1465)</f>
        <v/>
      </c>
      <c r="AB1465">
        <f>Y1465+Z1465</f>
        <v/>
      </c>
      <c r="AC1465">
        <f>Y1465/('d_고정'!$B$5*'6_기대효과'!$H$7/8)/'d_고정'!$B$6</f>
        <v/>
      </c>
      <c r="AD1465">
        <f>Y1465/('d_고정'!$B$8*'6_기대효과'!$H$7/8)</f>
        <v/>
      </c>
    </row>
    <row r="1466">
      <c r="A1466">
        <f>RAND()</f>
        <v/>
      </c>
      <c r="B1466">
        <f>IF('d_시나리오'!$J$2='d_시나리오'!$H$2,'d_시나리오'!$I$2,IF(A1466&lt;('d_시나리오'!$I$2-'d_시나리오'!$H$2)/('d_시나리오'!$J$2-'d_시나리오'!$H$2),'d_시나리오'!$H$2+SQRT(A1466*('d_시나리오'!$J$2-'d_시나리오'!$H$2)*('d_시나리오'!$I$2-'d_시나리오'!$H$2)),'d_시나리오'!$J$2-SQRT((1-A1466)*('d_시나리오'!$J$2-'d_시나리오'!$H$2)*('d_시나리오'!$J$2-'d_시나리오'!$I$2))))</f>
        <v/>
      </c>
      <c r="C1466">
        <f>RAND()</f>
        <v/>
      </c>
      <c r="D1466">
        <f>BETAINV(RAND(),IF(C1466&lt;'d_고정'!$B$26,'d_고정'!$B$23,'d_고정'!$B$16)+1,'d_고정'!$B$17-IF(C1466&lt;'d_고정'!$B$26,'d_고정'!$B$23,'d_고정'!$B$16)+1)*('d_고정'!$B$14+('d_고정'!$B$15-'d_고정'!$B$14)*RAND())</f>
        <v/>
      </c>
      <c r="E1466">
        <f>INDEX('d_분포'!$A$2:$A$28,RANDBETWEEN(1,27))</f>
        <v/>
      </c>
      <c r="F1466">
        <f>INDEX('d_분포'!$C$2:$C$5,RANDBETWEEN(1,4))*(0.9+0.2*RAND())</f>
        <v/>
      </c>
      <c r="G1466">
        <f>RAND()</f>
        <v/>
      </c>
      <c r="H1466">
        <f>(F1466+(1-F1466)*('d_고정'!$B$22*BETAINV(RAND(),IF(G1466&lt;'d_고정'!$B$26,'d_고정'!$B$25,'d_고정'!$B$20)+1,'d_고정'!$B$21-IF(G1466&lt;'d_고정'!$B$26,'d_고정'!$B$25,'d_고정'!$B$20)+1)+(1-'d_고정'!$B$22)*BETAINV(RAND(),IF(G1466&lt;'d_고정'!$B$26,'d_고정'!$B$24,'d_고정'!$B$18)+1,'d_고정'!$B$19-IF(G1466&lt;'d_고정'!$B$26,'d_고정'!$B$24,'d_고정'!$B$18)+1))*('d_고정'!$B$14+('d_고정'!$B$15-'d_고정'!$B$14)*RAND()))/F1466</f>
        <v/>
      </c>
      <c r="I1466">
        <f>RAND()</f>
        <v/>
      </c>
      <c r="J1466">
        <f>IF('d_시나리오'!$J$3='d_시나리오'!$H$3,'d_시나리오'!$I$3,IF(I1466&lt;('d_시나리오'!$I$3-'d_시나리오'!$H$3)/('d_시나리오'!$J$3-'d_시나리오'!$H$3),'d_시나리오'!$H$3+SQRT(I1466*('d_시나리오'!$J$3-'d_시나리오'!$H$3)*('d_시나리오'!$I$3-'d_시나리오'!$H$3)),'d_시나리오'!$J$3-SQRT((1-I1466)*('d_시나리오'!$J$3-'d_시나리오'!$H$3)*('d_시나리오'!$J$3-'d_시나리오'!$I$3))))</f>
        <v/>
      </c>
      <c r="K1466">
        <f>RAND()</f>
        <v/>
      </c>
      <c r="L1466">
        <f>IF('d_시나리오'!$J$4='d_시나리오'!$H$4,'d_시나리오'!$I$4,IF(K1466&lt;('d_시나리오'!$I$4-'d_시나리오'!$H$4)/('d_시나리오'!$J$4-'d_시나리오'!$H$4),'d_시나리오'!$H$4+SQRT(K1466*('d_시나리오'!$J$4-'d_시나리오'!$H$4)*('d_시나리오'!$I$4-'d_시나리오'!$H$4)),'d_시나리오'!$J$4-SQRT((1-K1466)*('d_시나리오'!$J$4-'d_시나리오'!$H$4)*('d_시나리오'!$J$4-'d_시나리오'!$I$4))))</f>
        <v/>
      </c>
      <c r="M1466">
        <f>RAND()</f>
        <v/>
      </c>
      <c r="N1466">
        <f>IF('d_시나리오'!$J$5='d_시나리오'!$H$5,'d_시나리오'!$I$5,IF(M1466&lt;('d_시나리오'!$I$5-'d_시나리오'!$H$5)/('d_시나리오'!$J$5-'d_시나리오'!$H$5),'d_시나리오'!$H$5+SQRT(M1466*('d_시나리오'!$J$5-'d_시나리오'!$H$5)*('d_시나리오'!$I$5-'d_시나리오'!$H$5)),'d_시나리오'!$J$5-SQRT((1-M1466)*('d_시나리오'!$J$5-'d_시나리오'!$H$5)*('d_시나리오'!$J$5-'d_시나리오'!$I$5))))</f>
        <v/>
      </c>
      <c r="O1466">
        <f>RAND()</f>
        <v/>
      </c>
      <c r="P1466">
        <f>IF('d_시나리오'!$J$6='d_시나리오'!$H$6,'d_시나리오'!$I$6,IF(O1466&lt;('d_시나리오'!$I$6-'d_시나리오'!$H$6)/('d_시나리오'!$J$6-'d_시나리오'!$H$6),'d_시나리오'!$H$6+SQRT(O1466*('d_시나리오'!$J$6-'d_시나리오'!$H$6)*('d_시나리오'!$I$6-'d_시나리오'!$H$6)),'d_시나리오'!$J$6-SQRT((1-O1466)*('d_시나리오'!$J$6-'d_시나리오'!$H$6)*('d_시나리오'!$J$6-'d_시나리오'!$I$6))))</f>
        <v/>
      </c>
      <c r="Q1466">
        <f>INDEX('d_분포'!$B$2:$B$57,RANDBETWEEN(1,56))</f>
        <v/>
      </c>
      <c r="R1466">
        <f>BETAINV(RAND(),5,5)</f>
        <v/>
      </c>
      <c r="S1466">
        <f>'d_고정'!$B$1*'6_기대효과'!$H$7*('d_시나리오'!$I$7/'d_고정'!$B$2)*B1466</f>
        <v/>
      </c>
      <c r="T1466">
        <f>S1466*D1466</f>
        <v/>
      </c>
      <c r="U1466">
        <f>S1466*F1466*H1466</f>
        <v/>
      </c>
      <c r="V1466">
        <f>S1466*F1466*(H1466-1)</f>
        <v/>
      </c>
      <c r="W1466">
        <f>U1466*J1466</f>
        <v/>
      </c>
      <c r="X1466">
        <f>T1466+W1466</f>
        <v/>
      </c>
      <c r="Y1466">
        <f>(T1466*E1466+W1466*L1466)*(1-R1466-'d_고정'!$B$13)</f>
        <v/>
      </c>
      <c r="Z1466">
        <f>(U1466*N1466*Q1466+'d_고정'!$B$3*('6_기대효과'!$H$7/8)*Q1466*'d_고정'!$B$10*P1466*('6_기대효과'!$K$7/'d_고정'!$B$9))*(1-R1466)</f>
        <v/>
      </c>
      <c r="AA1466">
        <f>W1466*L1466*(1-R1466-'d_고정'!$B$13)+U1466*MAX(N1466-'d_고정'!$B$10*P1466*('6_기대효과'!$K$7/'d_고정'!$B$9),0)*Q1466*(1-R1466)</f>
        <v/>
      </c>
      <c r="AB1466">
        <f>Y1466+Z1466</f>
        <v/>
      </c>
      <c r="AC1466">
        <f>Y1466/('d_고정'!$B$5*'6_기대효과'!$H$7/8)/'d_고정'!$B$6</f>
        <v/>
      </c>
      <c r="AD1466">
        <f>Y1466/('d_고정'!$B$8*'6_기대효과'!$H$7/8)</f>
        <v/>
      </c>
    </row>
    <row r="1467">
      <c r="A1467">
        <f>RAND()</f>
        <v/>
      </c>
      <c r="B1467">
        <f>IF('d_시나리오'!$J$2='d_시나리오'!$H$2,'d_시나리오'!$I$2,IF(A1467&lt;('d_시나리오'!$I$2-'d_시나리오'!$H$2)/('d_시나리오'!$J$2-'d_시나리오'!$H$2),'d_시나리오'!$H$2+SQRT(A1467*('d_시나리오'!$J$2-'d_시나리오'!$H$2)*('d_시나리오'!$I$2-'d_시나리오'!$H$2)),'d_시나리오'!$J$2-SQRT((1-A1467)*('d_시나리오'!$J$2-'d_시나리오'!$H$2)*('d_시나리오'!$J$2-'d_시나리오'!$I$2))))</f>
        <v/>
      </c>
      <c r="C1467">
        <f>RAND()</f>
        <v/>
      </c>
      <c r="D1467">
        <f>BETAINV(RAND(),IF(C1467&lt;'d_고정'!$B$26,'d_고정'!$B$23,'d_고정'!$B$16)+1,'d_고정'!$B$17-IF(C1467&lt;'d_고정'!$B$26,'d_고정'!$B$23,'d_고정'!$B$16)+1)*('d_고정'!$B$14+('d_고정'!$B$15-'d_고정'!$B$14)*RAND())</f>
        <v/>
      </c>
      <c r="E1467">
        <f>INDEX('d_분포'!$A$2:$A$28,RANDBETWEEN(1,27))</f>
        <v/>
      </c>
      <c r="F1467">
        <f>INDEX('d_분포'!$C$2:$C$5,RANDBETWEEN(1,4))*(0.9+0.2*RAND())</f>
        <v/>
      </c>
      <c r="G1467">
        <f>RAND()</f>
        <v/>
      </c>
      <c r="H1467">
        <f>(F1467+(1-F1467)*('d_고정'!$B$22*BETAINV(RAND(),IF(G1467&lt;'d_고정'!$B$26,'d_고정'!$B$25,'d_고정'!$B$20)+1,'d_고정'!$B$21-IF(G1467&lt;'d_고정'!$B$26,'d_고정'!$B$25,'d_고정'!$B$20)+1)+(1-'d_고정'!$B$22)*BETAINV(RAND(),IF(G1467&lt;'d_고정'!$B$26,'d_고정'!$B$24,'d_고정'!$B$18)+1,'d_고정'!$B$19-IF(G1467&lt;'d_고정'!$B$26,'d_고정'!$B$24,'d_고정'!$B$18)+1))*('d_고정'!$B$14+('d_고정'!$B$15-'d_고정'!$B$14)*RAND()))/F1467</f>
        <v/>
      </c>
      <c r="I1467">
        <f>RAND()</f>
        <v/>
      </c>
      <c r="J1467">
        <f>IF('d_시나리오'!$J$3='d_시나리오'!$H$3,'d_시나리오'!$I$3,IF(I1467&lt;('d_시나리오'!$I$3-'d_시나리오'!$H$3)/('d_시나리오'!$J$3-'d_시나리오'!$H$3),'d_시나리오'!$H$3+SQRT(I1467*('d_시나리오'!$J$3-'d_시나리오'!$H$3)*('d_시나리오'!$I$3-'d_시나리오'!$H$3)),'d_시나리오'!$J$3-SQRT((1-I1467)*('d_시나리오'!$J$3-'d_시나리오'!$H$3)*('d_시나리오'!$J$3-'d_시나리오'!$I$3))))</f>
        <v/>
      </c>
      <c r="K1467">
        <f>RAND()</f>
        <v/>
      </c>
      <c r="L1467">
        <f>IF('d_시나리오'!$J$4='d_시나리오'!$H$4,'d_시나리오'!$I$4,IF(K1467&lt;('d_시나리오'!$I$4-'d_시나리오'!$H$4)/('d_시나리오'!$J$4-'d_시나리오'!$H$4),'d_시나리오'!$H$4+SQRT(K1467*('d_시나리오'!$J$4-'d_시나리오'!$H$4)*('d_시나리오'!$I$4-'d_시나리오'!$H$4)),'d_시나리오'!$J$4-SQRT((1-K1467)*('d_시나리오'!$J$4-'d_시나리오'!$H$4)*('d_시나리오'!$J$4-'d_시나리오'!$I$4))))</f>
        <v/>
      </c>
      <c r="M1467">
        <f>RAND()</f>
        <v/>
      </c>
      <c r="N1467">
        <f>IF('d_시나리오'!$J$5='d_시나리오'!$H$5,'d_시나리오'!$I$5,IF(M1467&lt;('d_시나리오'!$I$5-'d_시나리오'!$H$5)/('d_시나리오'!$J$5-'d_시나리오'!$H$5),'d_시나리오'!$H$5+SQRT(M1467*('d_시나리오'!$J$5-'d_시나리오'!$H$5)*('d_시나리오'!$I$5-'d_시나리오'!$H$5)),'d_시나리오'!$J$5-SQRT((1-M1467)*('d_시나리오'!$J$5-'d_시나리오'!$H$5)*('d_시나리오'!$J$5-'d_시나리오'!$I$5))))</f>
        <v/>
      </c>
      <c r="O1467">
        <f>RAND()</f>
        <v/>
      </c>
      <c r="P1467">
        <f>IF('d_시나리오'!$J$6='d_시나리오'!$H$6,'d_시나리오'!$I$6,IF(O1467&lt;('d_시나리오'!$I$6-'d_시나리오'!$H$6)/('d_시나리오'!$J$6-'d_시나리오'!$H$6),'d_시나리오'!$H$6+SQRT(O1467*('d_시나리오'!$J$6-'d_시나리오'!$H$6)*('d_시나리오'!$I$6-'d_시나리오'!$H$6)),'d_시나리오'!$J$6-SQRT((1-O1467)*('d_시나리오'!$J$6-'d_시나리오'!$H$6)*('d_시나리오'!$J$6-'d_시나리오'!$I$6))))</f>
        <v/>
      </c>
      <c r="Q1467">
        <f>INDEX('d_분포'!$B$2:$B$57,RANDBETWEEN(1,56))</f>
        <v/>
      </c>
      <c r="R1467">
        <f>BETAINV(RAND(),5,5)</f>
        <v/>
      </c>
      <c r="S1467">
        <f>'d_고정'!$B$1*'6_기대효과'!$H$7*('d_시나리오'!$I$7/'d_고정'!$B$2)*B1467</f>
        <v/>
      </c>
      <c r="T1467">
        <f>S1467*D1467</f>
        <v/>
      </c>
      <c r="U1467">
        <f>S1467*F1467*H1467</f>
        <v/>
      </c>
      <c r="V1467">
        <f>S1467*F1467*(H1467-1)</f>
        <v/>
      </c>
      <c r="W1467">
        <f>U1467*J1467</f>
        <v/>
      </c>
      <c r="X1467">
        <f>T1467+W1467</f>
        <v/>
      </c>
      <c r="Y1467">
        <f>(T1467*E1467+W1467*L1467)*(1-R1467-'d_고정'!$B$13)</f>
        <v/>
      </c>
      <c r="Z1467">
        <f>(U1467*N1467*Q1467+'d_고정'!$B$3*('6_기대효과'!$H$7/8)*Q1467*'d_고정'!$B$10*P1467*('6_기대효과'!$K$7/'d_고정'!$B$9))*(1-R1467)</f>
        <v/>
      </c>
      <c r="AA1467">
        <f>W1467*L1467*(1-R1467-'d_고정'!$B$13)+U1467*MAX(N1467-'d_고정'!$B$10*P1467*('6_기대효과'!$K$7/'d_고정'!$B$9),0)*Q1467*(1-R1467)</f>
        <v/>
      </c>
      <c r="AB1467">
        <f>Y1467+Z1467</f>
        <v/>
      </c>
      <c r="AC1467">
        <f>Y1467/('d_고정'!$B$5*'6_기대효과'!$H$7/8)/'d_고정'!$B$6</f>
        <v/>
      </c>
      <c r="AD1467">
        <f>Y1467/('d_고정'!$B$8*'6_기대효과'!$H$7/8)</f>
        <v/>
      </c>
    </row>
    <row r="1468">
      <c r="A1468">
        <f>RAND()</f>
        <v/>
      </c>
      <c r="B1468">
        <f>IF('d_시나리오'!$J$2='d_시나리오'!$H$2,'d_시나리오'!$I$2,IF(A1468&lt;('d_시나리오'!$I$2-'d_시나리오'!$H$2)/('d_시나리오'!$J$2-'d_시나리오'!$H$2),'d_시나리오'!$H$2+SQRT(A1468*('d_시나리오'!$J$2-'d_시나리오'!$H$2)*('d_시나리오'!$I$2-'d_시나리오'!$H$2)),'d_시나리오'!$J$2-SQRT((1-A1468)*('d_시나리오'!$J$2-'d_시나리오'!$H$2)*('d_시나리오'!$J$2-'d_시나리오'!$I$2))))</f>
        <v/>
      </c>
      <c r="C1468">
        <f>RAND()</f>
        <v/>
      </c>
      <c r="D1468">
        <f>BETAINV(RAND(),IF(C1468&lt;'d_고정'!$B$26,'d_고정'!$B$23,'d_고정'!$B$16)+1,'d_고정'!$B$17-IF(C1468&lt;'d_고정'!$B$26,'d_고정'!$B$23,'d_고정'!$B$16)+1)*('d_고정'!$B$14+('d_고정'!$B$15-'d_고정'!$B$14)*RAND())</f>
        <v/>
      </c>
      <c r="E1468">
        <f>INDEX('d_분포'!$A$2:$A$28,RANDBETWEEN(1,27))</f>
        <v/>
      </c>
      <c r="F1468">
        <f>INDEX('d_분포'!$C$2:$C$5,RANDBETWEEN(1,4))*(0.9+0.2*RAND())</f>
        <v/>
      </c>
      <c r="G1468">
        <f>RAND()</f>
        <v/>
      </c>
      <c r="H1468">
        <f>(F1468+(1-F1468)*('d_고정'!$B$22*BETAINV(RAND(),IF(G1468&lt;'d_고정'!$B$26,'d_고정'!$B$25,'d_고정'!$B$20)+1,'d_고정'!$B$21-IF(G1468&lt;'d_고정'!$B$26,'d_고정'!$B$25,'d_고정'!$B$20)+1)+(1-'d_고정'!$B$22)*BETAINV(RAND(),IF(G1468&lt;'d_고정'!$B$26,'d_고정'!$B$24,'d_고정'!$B$18)+1,'d_고정'!$B$19-IF(G1468&lt;'d_고정'!$B$26,'d_고정'!$B$24,'d_고정'!$B$18)+1))*('d_고정'!$B$14+('d_고정'!$B$15-'d_고정'!$B$14)*RAND()))/F1468</f>
        <v/>
      </c>
      <c r="I1468">
        <f>RAND()</f>
        <v/>
      </c>
      <c r="J1468">
        <f>IF('d_시나리오'!$J$3='d_시나리오'!$H$3,'d_시나리오'!$I$3,IF(I1468&lt;('d_시나리오'!$I$3-'d_시나리오'!$H$3)/('d_시나리오'!$J$3-'d_시나리오'!$H$3),'d_시나리오'!$H$3+SQRT(I1468*('d_시나리오'!$J$3-'d_시나리오'!$H$3)*('d_시나리오'!$I$3-'d_시나리오'!$H$3)),'d_시나리오'!$J$3-SQRT((1-I1468)*('d_시나리오'!$J$3-'d_시나리오'!$H$3)*('d_시나리오'!$J$3-'d_시나리오'!$I$3))))</f>
        <v/>
      </c>
      <c r="K1468">
        <f>RAND()</f>
        <v/>
      </c>
      <c r="L1468">
        <f>IF('d_시나리오'!$J$4='d_시나리오'!$H$4,'d_시나리오'!$I$4,IF(K1468&lt;('d_시나리오'!$I$4-'d_시나리오'!$H$4)/('d_시나리오'!$J$4-'d_시나리오'!$H$4),'d_시나리오'!$H$4+SQRT(K1468*('d_시나리오'!$J$4-'d_시나리오'!$H$4)*('d_시나리오'!$I$4-'d_시나리오'!$H$4)),'d_시나리오'!$J$4-SQRT((1-K1468)*('d_시나리오'!$J$4-'d_시나리오'!$H$4)*('d_시나리오'!$J$4-'d_시나리오'!$I$4))))</f>
        <v/>
      </c>
      <c r="M1468">
        <f>RAND()</f>
        <v/>
      </c>
      <c r="N1468">
        <f>IF('d_시나리오'!$J$5='d_시나리오'!$H$5,'d_시나리오'!$I$5,IF(M1468&lt;('d_시나리오'!$I$5-'d_시나리오'!$H$5)/('d_시나리오'!$J$5-'d_시나리오'!$H$5),'d_시나리오'!$H$5+SQRT(M1468*('d_시나리오'!$J$5-'d_시나리오'!$H$5)*('d_시나리오'!$I$5-'d_시나리오'!$H$5)),'d_시나리오'!$J$5-SQRT((1-M1468)*('d_시나리오'!$J$5-'d_시나리오'!$H$5)*('d_시나리오'!$J$5-'d_시나리오'!$I$5))))</f>
        <v/>
      </c>
      <c r="O1468">
        <f>RAND()</f>
        <v/>
      </c>
      <c r="P1468">
        <f>IF('d_시나리오'!$J$6='d_시나리오'!$H$6,'d_시나리오'!$I$6,IF(O1468&lt;('d_시나리오'!$I$6-'d_시나리오'!$H$6)/('d_시나리오'!$J$6-'d_시나리오'!$H$6),'d_시나리오'!$H$6+SQRT(O1468*('d_시나리오'!$J$6-'d_시나리오'!$H$6)*('d_시나리오'!$I$6-'d_시나리오'!$H$6)),'d_시나리오'!$J$6-SQRT((1-O1468)*('d_시나리오'!$J$6-'d_시나리오'!$H$6)*('d_시나리오'!$J$6-'d_시나리오'!$I$6))))</f>
        <v/>
      </c>
      <c r="Q1468">
        <f>INDEX('d_분포'!$B$2:$B$57,RANDBETWEEN(1,56))</f>
        <v/>
      </c>
      <c r="R1468">
        <f>BETAINV(RAND(),5,5)</f>
        <v/>
      </c>
      <c r="S1468">
        <f>'d_고정'!$B$1*'6_기대효과'!$H$7*('d_시나리오'!$I$7/'d_고정'!$B$2)*B1468</f>
        <v/>
      </c>
      <c r="T1468">
        <f>S1468*D1468</f>
        <v/>
      </c>
      <c r="U1468">
        <f>S1468*F1468*H1468</f>
        <v/>
      </c>
      <c r="V1468">
        <f>S1468*F1468*(H1468-1)</f>
        <v/>
      </c>
      <c r="W1468">
        <f>U1468*J1468</f>
        <v/>
      </c>
      <c r="X1468">
        <f>T1468+W1468</f>
        <v/>
      </c>
      <c r="Y1468">
        <f>(T1468*E1468+W1468*L1468)*(1-R1468-'d_고정'!$B$13)</f>
        <v/>
      </c>
      <c r="Z1468">
        <f>(U1468*N1468*Q1468+'d_고정'!$B$3*('6_기대효과'!$H$7/8)*Q1468*'d_고정'!$B$10*P1468*('6_기대효과'!$K$7/'d_고정'!$B$9))*(1-R1468)</f>
        <v/>
      </c>
      <c r="AA1468">
        <f>W1468*L1468*(1-R1468-'d_고정'!$B$13)+U1468*MAX(N1468-'d_고정'!$B$10*P1468*('6_기대효과'!$K$7/'d_고정'!$B$9),0)*Q1468*(1-R1468)</f>
        <v/>
      </c>
      <c r="AB1468">
        <f>Y1468+Z1468</f>
        <v/>
      </c>
      <c r="AC1468">
        <f>Y1468/('d_고정'!$B$5*'6_기대효과'!$H$7/8)/'d_고정'!$B$6</f>
        <v/>
      </c>
      <c r="AD1468">
        <f>Y1468/('d_고정'!$B$8*'6_기대효과'!$H$7/8)</f>
        <v/>
      </c>
    </row>
    <row r="1469">
      <c r="A1469">
        <f>RAND()</f>
        <v/>
      </c>
      <c r="B1469">
        <f>IF('d_시나리오'!$J$2='d_시나리오'!$H$2,'d_시나리오'!$I$2,IF(A1469&lt;('d_시나리오'!$I$2-'d_시나리오'!$H$2)/('d_시나리오'!$J$2-'d_시나리오'!$H$2),'d_시나리오'!$H$2+SQRT(A1469*('d_시나리오'!$J$2-'d_시나리오'!$H$2)*('d_시나리오'!$I$2-'d_시나리오'!$H$2)),'d_시나리오'!$J$2-SQRT((1-A1469)*('d_시나리오'!$J$2-'d_시나리오'!$H$2)*('d_시나리오'!$J$2-'d_시나리오'!$I$2))))</f>
        <v/>
      </c>
      <c r="C1469">
        <f>RAND()</f>
        <v/>
      </c>
      <c r="D1469">
        <f>BETAINV(RAND(),IF(C1469&lt;'d_고정'!$B$26,'d_고정'!$B$23,'d_고정'!$B$16)+1,'d_고정'!$B$17-IF(C1469&lt;'d_고정'!$B$26,'d_고정'!$B$23,'d_고정'!$B$16)+1)*('d_고정'!$B$14+('d_고정'!$B$15-'d_고정'!$B$14)*RAND())</f>
        <v/>
      </c>
      <c r="E1469">
        <f>INDEX('d_분포'!$A$2:$A$28,RANDBETWEEN(1,27))</f>
        <v/>
      </c>
      <c r="F1469">
        <f>INDEX('d_분포'!$C$2:$C$5,RANDBETWEEN(1,4))*(0.9+0.2*RAND())</f>
        <v/>
      </c>
      <c r="G1469">
        <f>RAND()</f>
        <v/>
      </c>
      <c r="H1469">
        <f>(F1469+(1-F1469)*('d_고정'!$B$22*BETAINV(RAND(),IF(G1469&lt;'d_고정'!$B$26,'d_고정'!$B$25,'d_고정'!$B$20)+1,'d_고정'!$B$21-IF(G1469&lt;'d_고정'!$B$26,'d_고정'!$B$25,'d_고정'!$B$20)+1)+(1-'d_고정'!$B$22)*BETAINV(RAND(),IF(G1469&lt;'d_고정'!$B$26,'d_고정'!$B$24,'d_고정'!$B$18)+1,'d_고정'!$B$19-IF(G1469&lt;'d_고정'!$B$26,'d_고정'!$B$24,'d_고정'!$B$18)+1))*('d_고정'!$B$14+('d_고정'!$B$15-'d_고정'!$B$14)*RAND()))/F1469</f>
        <v/>
      </c>
      <c r="I1469">
        <f>RAND()</f>
        <v/>
      </c>
      <c r="J1469">
        <f>IF('d_시나리오'!$J$3='d_시나리오'!$H$3,'d_시나리오'!$I$3,IF(I1469&lt;('d_시나리오'!$I$3-'d_시나리오'!$H$3)/('d_시나리오'!$J$3-'d_시나리오'!$H$3),'d_시나리오'!$H$3+SQRT(I1469*('d_시나리오'!$J$3-'d_시나리오'!$H$3)*('d_시나리오'!$I$3-'d_시나리오'!$H$3)),'d_시나리오'!$J$3-SQRT((1-I1469)*('d_시나리오'!$J$3-'d_시나리오'!$H$3)*('d_시나리오'!$J$3-'d_시나리오'!$I$3))))</f>
        <v/>
      </c>
      <c r="K1469">
        <f>RAND()</f>
        <v/>
      </c>
      <c r="L1469">
        <f>IF('d_시나리오'!$J$4='d_시나리오'!$H$4,'d_시나리오'!$I$4,IF(K1469&lt;('d_시나리오'!$I$4-'d_시나리오'!$H$4)/('d_시나리오'!$J$4-'d_시나리오'!$H$4),'d_시나리오'!$H$4+SQRT(K1469*('d_시나리오'!$J$4-'d_시나리오'!$H$4)*('d_시나리오'!$I$4-'d_시나리오'!$H$4)),'d_시나리오'!$J$4-SQRT((1-K1469)*('d_시나리오'!$J$4-'d_시나리오'!$H$4)*('d_시나리오'!$J$4-'d_시나리오'!$I$4))))</f>
        <v/>
      </c>
      <c r="M1469">
        <f>RAND()</f>
        <v/>
      </c>
      <c r="N1469">
        <f>IF('d_시나리오'!$J$5='d_시나리오'!$H$5,'d_시나리오'!$I$5,IF(M1469&lt;('d_시나리오'!$I$5-'d_시나리오'!$H$5)/('d_시나리오'!$J$5-'d_시나리오'!$H$5),'d_시나리오'!$H$5+SQRT(M1469*('d_시나리오'!$J$5-'d_시나리오'!$H$5)*('d_시나리오'!$I$5-'d_시나리오'!$H$5)),'d_시나리오'!$J$5-SQRT((1-M1469)*('d_시나리오'!$J$5-'d_시나리오'!$H$5)*('d_시나리오'!$J$5-'d_시나리오'!$I$5))))</f>
        <v/>
      </c>
      <c r="O1469">
        <f>RAND()</f>
        <v/>
      </c>
      <c r="P1469">
        <f>IF('d_시나리오'!$J$6='d_시나리오'!$H$6,'d_시나리오'!$I$6,IF(O1469&lt;('d_시나리오'!$I$6-'d_시나리오'!$H$6)/('d_시나리오'!$J$6-'d_시나리오'!$H$6),'d_시나리오'!$H$6+SQRT(O1469*('d_시나리오'!$J$6-'d_시나리오'!$H$6)*('d_시나리오'!$I$6-'d_시나리오'!$H$6)),'d_시나리오'!$J$6-SQRT((1-O1469)*('d_시나리오'!$J$6-'d_시나리오'!$H$6)*('d_시나리오'!$J$6-'d_시나리오'!$I$6))))</f>
        <v/>
      </c>
      <c r="Q1469">
        <f>INDEX('d_분포'!$B$2:$B$57,RANDBETWEEN(1,56))</f>
        <v/>
      </c>
      <c r="R1469">
        <f>BETAINV(RAND(),5,5)</f>
        <v/>
      </c>
      <c r="S1469">
        <f>'d_고정'!$B$1*'6_기대효과'!$H$7*('d_시나리오'!$I$7/'d_고정'!$B$2)*B1469</f>
        <v/>
      </c>
      <c r="T1469">
        <f>S1469*D1469</f>
        <v/>
      </c>
      <c r="U1469">
        <f>S1469*F1469*H1469</f>
        <v/>
      </c>
      <c r="V1469">
        <f>S1469*F1469*(H1469-1)</f>
        <v/>
      </c>
      <c r="W1469">
        <f>U1469*J1469</f>
        <v/>
      </c>
      <c r="X1469">
        <f>T1469+W1469</f>
        <v/>
      </c>
      <c r="Y1469">
        <f>(T1469*E1469+W1469*L1469)*(1-R1469-'d_고정'!$B$13)</f>
        <v/>
      </c>
      <c r="Z1469">
        <f>(U1469*N1469*Q1469+'d_고정'!$B$3*('6_기대효과'!$H$7/8)*Q1469*'d_고정'!$B$10*P1469*('6_기대효과'!$K$7/'d_고정'!$B$9))*(1-R1469)</f>
        <v/>
      </c>
      <c r="AA1469">
        <f>W1469*L1469*(1-R1469-'d_고정'!$B$13)+U1469*MAX(N1469-'d_고정'!$B$10*P1469*('6_기대효과'!$K$7/'d_고정'!$B$9),0)*Q1469*(1-R1469)</f>
        <v/>
      </c>
      <c r="AB1469">
        <f>Y1469+Z1469</f>
        <v/>
      </c>
      <c r="AC1469">
        <f>Y1469/('d_고정'!$B$5*'6_기대효과'!$H$7/8)/'d_고정'!$B$6</f>
        <v/>
      </c>
      <c r="AD1469">
        <f>Y1469/('d_고정'!$B$8*'6_기대효과'!$H$7/8)</f>
        <v/>
      </c>
    </row>
    <row r="1470">
      <c r="A1470">
        <f>RAND()</f>
        <v/>
      </c>
      <c r="B1470">
        <f>IF('d_시나리오'!$J$2='d_시나리오'!$H$2,'d_시나리오'!$I$2,IF(A1470&lt;('d_시나리오'!$I$2-'d_시나리오'!$H$2)/('d_시나리오'!$J$2-'d_시나리오'!$H$2),'d_시나리오'!$H$2+SQRT(A1470*('d_시나리오'!$J$2-'d_시나리오'!$H$2)*('d_시나리오'!$I$2-'d_시나리오'!$H$2)),'d_시나리오'!$J$2-SQRT((1-A1470)*('d_시나리오'!$J$2-'d_시나리오'!$H$2)*('d_시나리오'!$J$2-'d_시나리오'!$I$2))))</f>
        <v/>
      </c>
      <c r="C1470">
        <f>RAND()</f>
        <v/>
      </c>
      <c r="D1470">
        <f>BETAINV(RAND(),IF(C1470&lt;'d_고정'!$B$26,'d_고정'!$B$23,'d_고정'!$B$16)+1,'d_고정'!$B$17-IF(C1470&lt;'d_고정'!$B$26,'d_고정'!$B$23,'d_고정'!$B$16)+1)*('d_고정'!$B$14+('d_고정'!$B$15-'d_고정'!$B$14)*RAND())</f>
        <v/>
      </c>
      <c r="E1470">
        <f>INDEX('d_분포'!$A$2:$A$28,RANDBETWEEN(1,27))</f>
        <v/>
      </c>
      <c r="F1470">
        <f>INDEX('d_분포'!$C$2:$C$5,RANDBETWEEN(1,4))*(0.9+0.2*RAND())</f>
        <v/>
      </c>
      <c r="G1470">
        <f>RAND()</f>
        <v/>
      </c>
      <c r="H1470">
        <f>(F1470+(1-F1470)*('d_고정'!$B$22*BETAINV(RAND(),IF(G1470&lt;'d_고정'!$B$26,'d_고정'!$B$25,'d_고정'!$B$20)+1,'d_고정'!$B$21-IF(G1470&lt;'d_고정'!$B$26,'d_고정'!$B$25,'d_고정'!$B$20)+1)+(1-'d_고정'!$B$22)*BETAINV(RAND(),IF(G1470&lt;'d_고정'!$B$26,'d_고정'!$B$24,'d_고정'!$B$18)+1,'d_고정'!$B$19-IF(G1470&lt;'d_고정'!$B$26,'d_고정'!$B$24,'d_고정'!$B$18)+1))*('d_고정'!$B$14+('d_고정'!$B$15-'d_고정'!$B$14)*RAND()))/F1470</f>
        <v/>
      </c>
      <c r="I1470">
        <f>RAND()</f>
        <v/>
      </c>
      <c r="J1470">
        <f>IF('d_시나리오'!$J$3='d_시나리오'!$H$3,'d_시나리오'!$I$3,IF(I1470&lt;('d_시나리오'!$I$3-'d_시나리오'!$H$3)/('d_시나리오'!$J$3-'d_시나리오'!$H$3),'d_시나리오'!$H$3+SQRT(I1470*('d_시나리오'!$J$3-'d_시나리오'!$H$3)*('d_시나리오'!$I$3-'d_시나리오'!$H$3)),'d_시나리오'!$J$3-SQRT((1-I1470)*('d_시나리오'!$J$3-'d_시나리오'!$H$3)*('d_시나리오'!$J$3-'d_시나리오'!$I$3))))</f>
        <v/>
      </c>
      <c r="K1470">
        <f>RAND()</f>
        <v/>
      </c>
      <c r="L1470">
        <f>IF('d_시나리오'!$J$4='d_시나리오'!$H$4,'d_시나리오'!$I$4,IF(K1470&lt;('d_시나리오'!$I$4-'d_시나리오'!$H$4)/('d_시나리오'!$J$4-'d_시나리오'!$H$4),'d_시나리오'!$H$4+SQRT(K1470*('d_시나리오'!$J$4-'d_시나리오'!$H$4)*('d_시나리오'!$I$4-'d_시나리오'!$H$4)),'d_시나리오'!$J$4-SQRT((1-K1470)*('d_시나리오'!$J$4-'d_시나리오'!$H$4)*('d_시나리오'!$J$4-'d_시나리오'!$I$4))))</f>
        <v/>
      </c>
      <c r="M1470">
        <f>RAND()</f>
        <v/>
      </c>
      <c r="N1470">
        <f>IF('d_시나리오'!$J$5='d_시나리오'!$H$5,'d_시나리오'!$I$5,IF(M1470&lt;('d_시나리오'!$I$5-'d_시나리오'!$H$5)/('d_시나리오'!$J$5-'d_시나리오'!$H$5),'d_시나리오'!$H$5+SQRT(M1470*('d_시나리오'!$J$5-'d_시나리오'!$H$5)*('d_시나리오'!$I$5-'d_시나리오'!$H$5)),'d_시나리오'!$J$5-SQRT((1-M1470)*('d_시나리오'!$J$5-'d_시나리오'!$H$5)*('d_시나리오'!$J$5-'d_시나리오'!$I$5))))</f>
        <v/>
      </c>
      <c r="O1470">
        <f>RAND()</f>
        <v/>
      </c>
      <c r="P1470">
        <f>IF('d_시나리오'!$J$6='d_시나리오'!$H$6,'d_시나리오'!$I$6,IF(O1470&lt;('d_시나리오'!$I$6-'d_시나리오'!$H$6)/('d_시나리오'!$J$6-'d_시나리오'!$H$6),'d_시나리오'!$H$6+SQRT(O1470*('d_시나리오'!$J$6-'d_시나리오'!$H$6)*('d_시나리오'!$I$6-'d_시나리오'!$H$6)),'d_시나리오'!$J$6-SQRT((1-O1470)*('d_시나리오'!$J$6-'d_시나리오'!$H$6)*('d_시나리오'!$J$6-'d_시나리오'!$I$6))))</f>
        <v/>
      </c>
      <c r="Q1470">
        <f>INDEX('d_분포'!$B$2:$B$57,RANDBETWEEN(1,56))</f>
        <v/>
      </c>
      <c r="R1470">
        <f>BETAINV(RAND(),5,5)</f>
        <v/>
      </c>
      <c r="S1470">
        <f>'d_고정'!$B$1*'6_기대효과'!$H$7*('d_시나리오'!$I$7/'d_고정'!$B$2)*B1470</f>
        <v/>
      </c>
      <c r="T1470">
        <f>S1470*D1470</f>
        <v/>
      </c>
      <c r="U1470">
        <f>S1470*F1470*H1470</f>
        <v/>
      </c>
      <c r="V1470">
        <f>S1470*F1470*(H1470-1)</f>
        <v/>
      </c>
      <c r="W1470">
        <f>U1470*J1470</f>
        <v/>
      </c>
      <c r="X1470">
        <f>T1470+W1470</f>
        <v/>
      </c>
      <c r="Y1470">
        <f>(T1470*E1470+W1470*L1470)*(1-R1470-'d_고정'!$B$13)</f>
        <v/>
      </c>
      <c r="Z1470">
        <f>(U1470*N1470*Q1470+'d_고정'!$B$3*('6_기대효과'!$H$7/8)*Q1470*'d_고정'!$B$10*P1470*('6_기대효과'!$K$7/'d_고정'!$B$9))*(1-R1470)</f>
        <v/>
      </c>
      <c r="AA1470">
        <f>W1470*L1470*(1-R1470-'d_고정'!$B$13)+U1470*MAX(N1470-'d_고정'!$B$10*P1470*('6_기대효과'!$K$7/'d_고정'!$B$9),0)*Q1470*(1-R1470)</f>
        <v/>
      </c>
      <c r="AB1470">
        <f>Y1470+Z1470</f>
        <v/>
      </c>
      <c r="AC1470">
        <f>Y1470/('d_고정'!$B$5*'6_기대효과'!$H$7/8)/'d_고정'!$B$6</f>
        <v/>
      </c>
      <c r="AD1470">
        <f>Y1470/('d_고정'!$B$8*'6_기대효과'!$H$7/8)</f>
        <v/>
      </c>
    </row>
    <row r="1471">
      <c r="A1471">
        <f>RAND()</f>
        <v/>
      </c>
      <c r="B1471">
        <f>IF('d_시나리오'!$J$2='d_시나리오'!$H$2,'d_시나리오'!$I$2,IF(A1471&lt;('d_시나리오'!$I$2-'d_시나리오'!$H$2)/('d_시나리오'!$J$2-'d_시나리오'!$H$2),'d_시나리오'!$H$2+SQRT(A1471*('d_시나리오'!$J$2-'d_시나리오'!$H$2)*('d_시나리오'!$I$2-'d_시나리오'!$H$2)),'d_시나리오'!$J$2-SQRT((1-A1471)*('d_시나리오'!$J$2-'d_시나리오'!$H$2)*('d_시나리오'!$J$2-'d_시나리오'!$I$2))))</f>
        <v/>
      </c>
      <c r="C1471">
        <f>RAND()</f>
        <v/>
      </c>
      <c r="D1471">
        <f>BETAINV(RAND(),IF(C1471&lt;'d_고정'!$B$26,'d_고정'!$B$23,'d_고정'!$B$16)+1,'d_고정'!$B$17-IF(C1471&lt;'d_고정'!$B$26,'d_고정'!$B$23,'d_고정'!$B$16)+1)*('d_고정'!$B$14+('d_고정'!$B$15-'d_고정'!$B$14)*RAND())</f>
        <v/>
      </c>
      <c r="E1471">
        <f>INDEX('d_분포'!$A$2:$A$28,RANDBETWEEN(1,27))</f>
        <v/>
      </c>
      <c r="F1471">
        <f>INDEX('d_분포'!$C$2:$C$5,RANDBETWEEN(1,4))*(0.9+0.2*RAND())</f>
        <v/>
      </c>
      <c r="G1471">
        <f>RAND()</f>
        <v/>
      </c>
      <c r="H1471">
        <f>(F1471+(1-F1471)*('d_고정'!$B$22*BETAINV(RAND(),IF(G1471&lt;'d_고정'!$B$26,'d_고정'!$B$25,'d_고정'!$B$20)+1,'d_고정'!$B$21-IF(G1471&lt;'d_고정'!$B$26,'d_고정'!$B$25,'d_고정'!$B$20)+1)+(1-'d_고정'!$B$22)*BETAINV(RAND(),IF(G1471&lt;'d_고정'!$B$26,'d_고정'!$B$24,'d_고정'!$B$18)+1,'d_고정'!$B$19-IF(G1471&lt;'d_고정'!$B$26,'d_고정'!$B$24,'d_고정'!$B$18)+1))*('d_고정'!$B$14+('d_고정'!$B$15-'d_고정'!$B$14)*RAND()))/F1471</f>
        <v/>
      </c>
      <c r="I1471">
        <f>RAND()</f>
        <v/>
      </c>
      <c r="J1471">
        <f>IF('d_시나리오'!$J$3='d_시나리오'!$H$3,'d_시나리오'!$I$3,IF(I1471&lt;('d_시나리오'!$I$3-'d_시나리오'!$H$3)/('d_시나리오'!$J$3-'d_시나리오'!$H$3),'d_시나리오'!$H$3+SQRT(I1471*('d_시나리오'!$J$3-'d_시나리오'!$H$3)*('d_시나리오'!$I$3-'d_시나리오'!$H$3)),'d_시나리오'!$J$3-SQRT((1-I1471)*('d_시나리오'!$J$3-'d_시나리오'!$H$3)*('d_시나리오'!$J$3-'d_시나리오'!$I$3))))</f>
        <v/>
      </c>
      <c r="K1471">
        <f>RAND()</f>
        <v/>
      </c>
      <c r="L1471">
        <f>IF('d_시나리오'!$J$4='d_시나리오'!$H$4,'d_시나리오'!$I$4,IF(K1471&lt;('d_시나리오'!$I$4-'d_시나리오'!$H$4)/('d_시나리오'!$J$4-'d_시나리오'!$H$4),'d_시나리오'!$H$4+SQRT(K1471*('d_시나리오'!$J$4-'d_시나리오'!$H$4)*('d_시나리오'!$I$4-'d_시나리오'!$H$4)),'d_시나리오'!$J$4-SQRT((1-K1471)*('d_시나리오'!$J$4-'d_시나리오'!$H$4)*('d_시나리오'!$J$4-'d_시나리오'!$I$4))))</f>
        <v/>
      </c>
      <c r="M1471">
        <f>RAND()</f>
        <v/>
      </c>
      <c r="N1471">
        <f>IF('d_시나리오'!$J$5='d_시나리오'!$H$5,'d_시나리오'!$I$5,IF(M1471&lt;('d_시나리오'!$I$5-'d_시나리오'!$H$5)/('d_시나리오'!$J$5-'d_시나리오'!$H$5),'d_시나리오'!$H$5+SQRT(M1471*('d_시나리오'!$J$5-'d_시나리오'!$H$5)*('d_시나리오'!$I$5-'d_시나리오'!$H$5)),'d_시나리오'!$J$5-SQRT((1-M1471)*('d_시나리오'!$J$5-'d_시나리오'!$H$5)*('d_시나리오'!$J$5-'d_시나리오'!$I$5))))</f>
        <v/>
      </c>
      <c r="O1471">
        <f>RAND()</f>
        <v/>
      </c>
      <c r="P1471">
        <f>IF('d_시나리오'!$J$6='d_시나리오'!$H$6,'d_시나리오'!$I$6,IF(O1471&lt;('d_시나리오'!$I$6-'d_시나리오'!$H$6)/('d_시나리오'!$J$6-'d_시나리오'!$H$6),'d_시나리오'!$H$6+SQRT(O1471*('d_시나리오'!$J$6-'d_시나리오'!$H$6)*('d_시나리오'!$I$6-'d_시나리오'!$H$6)),'d_시나리오'!$J$6-SQRT((1-O1471)*('d_시나리오'!$J$6-'d_시나리오'!$H$6)*('d_시나리오'!$J$6-'d_시나리오'!$I$6))))</f>
        <v/>
      </c>
      <c r="Q1471">
        <f>INDEX('d_분포'!$B$2:$B$57,RANDBETWEEN(1,56))</f>
        <v/>
      </c>
      <c r="R1471">
        <f>BETAINV(RAND(),5,5)</f>
        <v/>
      </c>
      <c r="S1471">
        <f>'d_고정'!$B$1*'6_기대효과'!$H$7*('d_시나리오'!$I$7/'d_고정'!$B$2)*B1471</f>
        <v/>
      </c>
      <c r="T1471">
        <f>S1471*D1471</f>
        <v/>
      </c>
      <c r="U1471">
        <f>S1471*F1471*H1471</f>
        <v/>
      </c>
      <c r="V1471">
        <f>S1471*F1471*(H1471-1)</f>
        <v/>
      </c>
      <c r="W1471">
        <f>U1471*J1471</f>
        <v/>
      </c>
      <c r="X1471">
        <f>T1471+W1471</f>
        <v/>
      </c>
      <c r="Y1471">
        <f>(T1471*E1471+W1471*L1471)*(1-R1471-'d_고정'!$B$13)</f>
        <v/>
      </c>
      <c r="Z1471">
        <f>(U1471*N1471*Q1471+'d_고정'!$B$3*('6_기대효과'!$H$7/8)*Q1471*'d_고정'!$B$10*P1471*('6_기대효과'!$K$7/'d_고정'!$B$9))*(1-R1471)</f>
        <v/>
      </c>
      <c r="AA1471">
        <f>W1471*L1471*(1-R1471-'d_고정'!$B$13)+U1471*MAX(N1471-'d_고정'!$B$10*P1471*('6_기대효과'!$K$7/'d_고정'!$B$9),0)*Q1471*(1-R1471)</f>
        <v/>
      </c>
      <c r="AB1471">
        <f>Y1471+Z1471</f>
        <v/>
      </c>
      <c r="AC1471">
        <f>Y1471/('d_고정'!$B$5*'6_기대효과'!$H$7/8)/'d_고정'!$B$6</f>
        <v/>
      </c>
      <c r="AD1471">
        <f>Y1471/('d_고정'!$B$8*'6_기대효과'!$H$7/8)</f>
        <v/>
      </c>
    </row>
    <row r="1472">
      <c r="A1472">
        <f>RAND()</f>
        <v/>
      </c>
      <c r="B1472">
        <f>IF('d_시나리오'!$J$2='d_시나리오'!$H$2,'d_시나리오'!$I$2,IF(A1472&lt;('d_시나리오'!$I$2-'d_시나리오'!$H$2)/('d_시나리오'!$J$2-'d_시나리오'!$H$2),'d_시나리오'!$H$2+SQRT(A1472*('d_시나리오'!$J$2-'d_시나리오'!$H$2)*('d_시나리오'!$I$2-'d_시나리오'!$H$2)),'d_시나리오'!$J$2-SQRT((1-A1472)*('d_시나리오'!$J$2-'d_시나리오'!$H$2)*('d_시나리오'!$J$2-'d_시나리오'!$I$2))))</f>
        <v/>
      </c>
      <c r="C1472">
        <f>RAND()</f>
        <v/>
      </c>
      <c r="D1472">
        <f>BETAINV(RAND(),IF(C1472&lt;'d_고정'!$B$26,'d_고정'!$B$23,'d_고정'!$B$16)+1,'d_고정'!$B$17-IF(C1472&lt;'d_고정'!$B$26,'d_고정'!$B$23,'d_고정'!$B$16)+1)*('d_고정'!$B$14+('d_고정'!$B$15-'d_고정'!$B$14)*RAND())</f>
        <v/>
      </c>
      <c r="E1472">
        <f>INDEX('d_분포'!$A$2:$A$28,RANDBETWEEN(1,27))</f>
        <v/>
      </c>
      <c r="F1472">
        <f>INDEX('d_분포'!$C$2:$C$5,RANDBETWEEN(1,4))*(0.9+0.2*RAND())</f>
        <v/>
      </c>
      <c r="G1472">
        <f>RAND()</f>
        <v/>
      </c>
      <c r="H1472">
        <f>(F1472+(1-F1472)*('d_고정'!$B$22*BETAINV(RAND(),IF(G1472&lt;'d_고정'!$B$26,'d_고정'!$B$25,'d_고정'!$B$20)+1,'d_고정'!$B$21-IF(G1472&lt;'d_고정'!$B$26,'d_고정'!$B$25,'d_고정'!$B$20)+1)+(1-'d_고정'!$B$22)*BETAINV(RAND(),IF(G1472&lt;'d_고정'!$B$26,'d_고정'!$B$24,'d_고정'!$B$18)+1,'d_고정'!$B$19-IF(G1472&lt;'d_고정'!$B$26,'d_고정'!$B$24,'d_고정'!$B$18)+1))*('d_고정'!$B$14+('d_고정'!$B$15-'d_고정'!$B$14)*RAND()))/F1472</f>
        <v/>
      </c>
      <c r="I1472">
        <f>RAND()</f>
        <v/>
      </c>
      <c r="J1472">
        <f>IF('d_시나리오'!$J$3='d_시나리오'!$H$3,'d_시나리오'!$I$3,IF(I1472&lt;('d_시나리오'!$I$3-'d_시나리오'!$H$3)/('d_시나리오'!$J$3-'d_시나리오'!$H$3),'d_시나리오'!$H$3+SQRT(I1472*('d_시나리오'!$J$3-'d_시나리오'!$H$3)*('d_시나리오'!$I$3-'d_시나리오'!$H$3)),'d_시나리오'!$J$3-SQRT((1-I1472)*('d_시나리오'!$J$3-'d_시나리오'!$H$3)*('d_시나리오'!$J$3-'d_시나리오'!$I$3))))</f>
        <v/>
      </c>
      <c r="K1472">
        <f>RAND()</f>
        <v/>
      </c>
      <c r="L1472">
        <f>IF('d_시나리오'!$J$4='d_시나리오'!$H$4,'d_시나리오'!$I$4,IF(K1472&lt;('d_시나리오'!$I$4-'d_시나리오'!$H$4)/('d_시나리오'!$J$4-'d_시나리오'!$H$4),'d_시나리오'!$H$4+SQRT(K1472*('d_시나리오'!$J$4-'d_시나리오'!$H$4)*('d_시나리오'!$I$4-'d_시나리오'!$H$4)),'d_시나리오'!$J$4-SQRT((1-K1472)*('d_시나리오'!$J$4-'d_시나리오'!$H$4)*('d_시나리오'!$J$4-'d_시나리오'!$I$4))))</f>
        <v/>
      </c>
      <c r="M1472">
        <f>RAND()</f>
        <v/>
      </c>
      <c r="N1472">
        <f>IF('d_시나리오'!$J$5='d_시나리오'!$H$5,'d_시나리오'!$I$5,IF(M1472&lt;('d_시나리오'!$I$5-'d_시나리오'!$H$5)/('d_시나리오'!$J$5-'d_시나리오'!$H$5),'d_시나리오'!$H$5+SQRT(M1472*('d_시나리오'!$J$5-'d_시나리오'!$H$5)*('d_시나리오'!$I$5-'d_시나리오'!$H$5)),'d_시나리오'!$J$5-SQRT((1-M1472)*('d_시나리오'!$J$5-'d_시나리오'!$H$5)*('d_시나리오'!$J$5-'d_시나리오'!$I$5))))</f>
        <v/>
      </c>
      <c r="O1472">
        <f>RAND()</f>
        <v/>
      </c>
      <c r="P1472">
        <f>IF('d_시나리오'!$J$6='d_시나리오'!$H$6,'d_시나리오'!$I$6,IF(O1472&lt;('d_시나리오'!$I$6-'d_시나리오'!$H$6)/('d_시나리오'!$J$6-'d_시나리오'!$H$6),'d_시나리오'!$H$6+SQRT(O1472*('d_시나리오'!$J$6-'d_시나리오'!$H$6)*('d_시나리오'!$I$6-'d_시나리오'!$H$6)),'d_시나리오'!$J$6-SQRT((1-O1472)*('d_시나리오'!$J$6-'d_시나리오'!$H$6)*('d_시나리오'!$J$6-'d_시나리오'!$I$6))))</f>
        <v/>
      </c>
      <c r="Q1472">
        <f>INDEX('d_분포'!$B$2:$B$57,RANDBETWEEN(1,56))</f>
        <v/>
      </c>
      <c r="R1472">
        <f>BETAINV(RAND(),5,5)</f>
        <v/>
      </c>
      <c r="S1472">
        <f>'d_고정'!$B$1*'6_기대효과'!$H$7*('d_시나리오'!$I$7/'d_고정'!$B$2)*B1472</f>
        <v/>
      </c>
      <c r="T1472">
        <f>S1472*D1472</f>
        <v/>
      </c>
      <c r="U1472">
        <f>S1472*F1472*H1472</f>
        <v/>
      </c>
      <c r="V1472">
        <f>S1472*F1472*(H1472-1)</f>
        <v/>
      </c>
      <c r="W1472">
        <f>U1472*J1472</f>
        <v/>
      </c>
      <c r="X1472">
        <f>T1472+W1472</f>
        <v/>
      </c>
      <c r="Y1472">
        <f>(T1472*E1472+W1472*L1472)*(1-R1472-'d_고정'!$B$13)</f>
        <v/>
      </c>
      <c r="Z1472">
        <f>(U1472*N1472*Q1472+'d_고정'!$B$3*('6_기대효과'!$H$7/8)*Q1472*'d_고정'!$B$10*P1472*('6_기대효과'!$K$7/'d_고정'!$B$9))*(1-R1472)</f>
        <v/>
      </c>
      <c r="AA1472">
        <f>W1472*L1472*(1-R1472-'d_고정'!$B$13)+U1472*MAX(N1472-'d_고정'!$B$10*P1472*('6_기대효과'!$K$7/'d_고정'!$B$9),0)*Q1472*(1-R1472)</f>
        <v/>
      </c>
      <c r="AB1472">
        <f>Y1472+Z1472</f>
        <v/>
      </c>
      <c r="AC1472">
        <f>Y1472/('d_고정'!$B$5*'6_기대효과'!$H$7/8)/'d_고정'!$B$6</f>
        <v/>
      </c>
      <c r="AD1472">
        <f>Y1472/('d_고정'!$B$8*'6_기대효과'!$H$7/8)</f>
        <v/>
      </c>
    </row>
    <row r="1473">
      <c r="A1473">
        <f>RAND()</f>
        <v/>
      </c>
      <c r="B1473">
        <f>IF('d_시나리오'!$J$2='d_시나리오'!$H$2,'d_시나리오'!$I$2,IF(A1473&lt;('d_시나리오'!$I$2-'d_시나리오'!$H$2)/('d_시나리오'!$J$2-'d_시나리오'!$H$2),'d_시나리오'!$H$2+SQRT(A1473*('d_시나리오'!$J$2-'d_시나리오'!$H$2)*('d_시나리오'!$I$2-'d_시나리오'!$H$2)),'d_시나리오'!$J$2-SQRT((1-A1473)*('d_시나리오'!$J$2-'d_시나리오'!$H$2)*('d_시나리오'!$J$2-'d_시나리오'!$I$2))))</f>
        <v/>
      </c>
      <c r="C1473">
        <f>RAND()</f>
        <v/>
      </c>
      <c r="D1473">
        <f>BETAINV(RAND(),IF(C1473&lt;'d_고정'!$B$26,'d_고정'!$B$23,'d_고정'!$B$16)+1,'d_고정'!$B$17-IF(C1473&lt;'d_고정'!$B$26,'d_고정'!$B$23,'d_고정'!$B$16)+1)*('d_고정'!$B$14+('d_고정'!$B$15-'d_고정'!$B$14)*RAND())</f>
        <v/>
      </c>
      <c r="E1473">
        <f>INDEX('d_분포'!$A$2:$A$28,RANDBETWEEN(1,27))</f>
        <v/>
      </c>
      <c r="F1473">
        <f>INDEX('d_분포'!$C$2:$C$5,RANDBETWEEN(1,4))*(0.9+0.2*RAND())</f>
        <v/>
      </c>
      <c r="G1473">
        <f>RAND()</f>
        <v/>
      </c>
      <c r="H1473">
        <f>(F1473+(1-F1473)*('d_고정'!$B$22*BETAINV(RAND(),IF(G1473&lt;'d_고정'!$B$26,'d_고정'!$B$25,'d_고정'!$B$20)+1,'d_고정'!$B$21-IF(G1473&lt;'d_고정'!$B$26,'d_고정'!$B$25,'d_고정'!$B$20)+1)+(1-'d_고정'!$B$22)*BETAINV(RAND(),IF(G1473&lt;'d_고정'!$B$26,'d_고정'!$B$24,'d_고정'!$B$18)+1,'d_고정'!$B$19-IF(G1473&lt;'d_고정'!$B$26,'d_고정'!$B$24,'d_고정'!$B$18)+1))*('d_고정'!$B$14+('d_고정'!$B$15-'d_고정'!$B$14)*RAND()))/F1473</f>
        <v/>
      </c>
      <c r="I1473">
        <f>RAND()</f>
        <v/>
      </c>
      <c r="J1473">
        <f>IF('d_시나리오'!$J$3='d_시나리오'!$H$3,'d_시나리오'!$I$3,IF(I1473&lt;('d_시나리오'!$I$3-'d_시나리오'!$H$3)/('d_시나리오'!$J$3-'d_시나리오'!$H$3),'d_시나리오'!$H$3+SQRT(I1473*('d_시나리오'!$J$3-'d_시나리오'!$H$3)*('d_시나리오'!$I$3-'d_시나리오'!$H$3)),'d_시나리오'!$J$3-SQRT((1-I1473)*('d_시나리오'!$J$3-'d_시나리오'!$H$3)*('d_시나리오'!$J$3-'d_시나리오'!$I$3))))</f>
        <v/>
      </c>
      <c r="K1473">
        <f>RAND()</f>
        <v/>
      </c>
      <c r="L1473">
        <f>IF('d_시나리오'!$J$4='d_시나리오'!$H$4,'d_시나리오'!$I$4,IF(K1473&lt;('d_시나리오'!$I$4-'d_시나리오'!$H$4)/('d_시나리오'!$J$4-'d_시나리오'!$H$4),'d_시나리오'!$H$4+SQRT(K1473*('d_시나리오'!$J$4-'d_시나리오'!$H$4)*('d_시나리오'!$I$4-'d_시나리오'!$H$4)),'d_시나리오'!$J$4-SQRT((1-K1473)*('d_시나리오'!$J$4-'d_시나리오'!$H$4)*('d_시나리오'!$J$4-'d_시나리오'!$I$4))))</f>
        <v/>
      </c>
      <c r="M1473">
        <f>RAND()</f>
        <v/>
      </c>
      <c r="N1473">
        <f>IF('d_시나리오'!$J$5='d_시나리오'!$H$5,'d_시나리오'!$I$5,IF(M1473&lt;('d_시나리오'!$I$5-'d_시나리오'!$H$5)/('d_시나리오'!$J$5-'d_시나리오'!$H$5),'d_시나리오'!$H$5+SQRT(M1473*('d_시나리오'!$J$5-'d_시나리오'!$H$5)*('d_시나리오'!$I$5-'d_시나리오'!$H$5)),'d_시나리오'!$J$5-SQRT((1-M1473)*('d_시나리오'!$J$5-'d_시나리오'!$H$5)*('d_시나리오'!$J$5-'d_시나리오'!$I$5))))</f>
        <v/>
      </c>
      <c r="O1473">
        <f>RAND()</f>
        <v/>
      </c>
      <c r="P1473">
        <f>IF('d_시나리오'!$J$6='d_시나리오'!$H$6,'d_시나리오'!$I$6,IF(O1473&lt;('d_시나리오'!$I$6-'d_시나리오'!$H$6)/('d_시나리오'!$J$6-'d_시나리오'!$H$6),'d_시나리오'!$H$6+SQRT(O1473*('d_시나리오'!$J$6-'d_시나리오'!$H$6)*('d_시나리오'!$I$6-'d_시나리오'!$H$6)),'d_시나리오'!$J$6-SQRT((1-O1473)*('d_시나리오'!$J$6-'d_시나리오'!$H$6)*('d_시나리오'!$J$6-'d_시나리오'!$I$6))))</f>
        <v/>
      </c>
      <c r="Q1473">
        <f>INDEX('d_분포'!$B$2:$B$57,RANDBETWEEN(1,56))</f>
        <v/>
      </c>
      <c r="R1473">
        <f>BETAINV(RAND(),5,5)</f>
        <v/>
      </c>
      <c r="S1473">
        <f>'d_고정'!$B$1*'6_기대효과'!$H$7*('d_시나리오'!$I$7/'d_고정'!$B$2)*B1473</f>
        <v/>
      </c>
      <c r="T1473">
        <f>S1473*D1473</f>
        <v/>
      </c>
      <c r="U1473">
        <f>S1473*F1473*H1473</f>
        <v/>
      </c>
      <c r="V1473">
        <f>S1473*F1473*(H1473-1)</f>
        <v/>
      </c>
      <c r="W1473">
        <f>U1473*J1473</f>
        <v/>
      </c>
      <c r="X1473">
        <f>T1473+W1473</f>
        <v/>
      </c>
      <c r="Y1473">
        <f>(T1473*E1473+W1473*L1473)*(1-R1473-'d_고정'!$B$13)</f>
        <v/>
      </c>
      <c r="Z1473">
        <f>(U1473*N1473*Q1473+'d_고정'!$B$3*('6_기대효과'!$H$7/8)*Q1473*'d_고정'!$B$10*P1473*('6_기대효과'!$K$7/'d_고정'!$B$9))*(1-R1473)</f>
        <v/>
      </c>
      <c r="AA1473">
        <f>W1473*L1473*(1-R1473-'d_고정'!$B$13)+U1473*MAX(N1473-'d_고정'!$B$10*P1473*('6_기대효과'!$K$7/'d_고정'!$B$9),0)*Q1473*(1-R1473)</f>
        <v/>
      </c>
      <c r="AB1473">
        <f>Y1473+Z1473</f>
        <v/>
      </c>
      <c r="AC1473">
        <f>Y1473/('d_고정'!$B$5*'6_기대효과'!$H$7/8)/'d_고정'!$B$6</f>
        <v/>
      </c>
      <c r="AD1473">
        <f>Y1473/('d_고정'!$B$8*'6_기대효과'!$H$7/8)</f>
        <v/>
      </c>
    </row>
    <row r="1474">
      <c r="A1474">
        <f>RAND()</f>
        <v/>
      </c>
      <c r="B1474">
        <f>IF('d_시나리오'!$J$2='d_시나리오'!$H$2,'d_시나리오'!$I$2,IF(A1474&lt;('d_시나리오'!$I$2-'d_시나리오'!$H$2)/('d_시나리오'!$J$2-'d_시나리오'!$H$2),'d_시나리오'!$H$2+SQRT(A1474*('d_시나리오'!$J$2-'d_시나리오'!$H$2)*('d_시나리오'!$I$2-'d_시나리오'!$H$2)),'d_시나리오'!$J$2-SQRT((1-A1474)*('d_시나리오'!$J$2-'d_시나리오'!$H$2)*('d_시나리오'!$J$2-'d_시나리오'!$I$2))))</f>
        <v/>
      </c>
      <c r="C1474">
        <f>RAND()</f>
        <v/>
      </c>
      <c r="D1474">
        <f>BETAINV(RAND(),IF(C1474&lt;'d_고정'!$B$26,'d_고정'!$B$23,'d_고정'!$B$16)+1,'d_고정'!$B$17-IF(C1474&lt;'d_고정'!$B$26,'d_고정'!$B$23,'d_고정'!$B$16)+1)*('d_고정'!$B$14+('d_고정'!$B$15-'d_고정'!$B$14)*RAND())</f>
        <v/>
      </c>
      <c r="E1474">
        <f>INDEX('d_분포'!$A$2:$A$28,RANDBETWEEN(1,27))</f>
        <v/>
      </c>
      <c r="F1474">
        <f>INDEX('d_분포'!$C$2:$C$5,RANDBETWEEN(1,4))*(0.9+0.2*RAND())</f>
        <v/>
      </c>
      <c r="G1474">
        <f>RAND()</f>
        <v/>
      </c>
      <c r="H1474">
        <f>(F1474+(1-F1474)*('d_고정'!$B$22*BETAINV(RAND(),IF(G1474&lt;'d_고정'!$B$26,'d_고정'!$B$25,'d_고정'!$B$20)+1,'d_고정'!$B$21-IF(G1474&lt;'d_고정'!$B$26,'d_고정'!$B$25,'d_고정'!$B$20)+1)+(1-'d_고정'!$B$22)*BETAINV(RAND(),IF(G1474&lt;'d_고정'!$B$26,'d_고정'!$B$24,'d_고정'!$B$18)+1,'d_고정'!$B$19-IF(G1474&lt;'d_고정'!$B$26,'d_고정'!$B$24,'d_고정'!$B$18)+1))*('d_고정'!$B$14+('d_고정'!$B$15-'d_고정'!$B$14)*RAND()))/F1474</f>
        <v/>
      </c>
      <c r="I1474">
        <f>RAND()</f>
        <v/>
      </c>
      <c r="J1474">
        <f>IF('d_시나리오'!$J$3='d_시나리오'!$H$3,'d_시나리오'!$I$3,IF(I1474&lt;('d_시나리오'!$I$3-'d_시나리오'!$H$3)/('d_시나리오'!$J$3-'d_시나리오'!$H$3),'d_시나리오'!$H$3+SQRT(I1474*('d_시나리오'!$J$3-'d_시나리오'!$H$3)*('d_시나리오'!$I$3-'d_시나리오'!$H$3)),'d_시나리오'!$J$3-SQRT((1-I1474)*('d_시나리오'!$J$3-'d_시나리오'!$H$3)*('d_시나리오'!$J$3-'d_시나리오'!$I$3))))</f>
        <v/>
      </c>
      <c r="K1474">
        <f>RAND()</f>
        <v/>
      </c>
      <c r="L1474">
        <f>IF('d_시나리오'!$J$4='d_시나리오'!$H$4,'d_시나리오'!$I$4,IF(K1474&lt;('d_시나리오'!$I$4-'d_시나리오'!$H$4)/('d_시나리오'!$J$4-'d_시나리오'!$H$4),'d_시나리오'!$H$4+SQRT(K1474*('d_시나리오'!$J$4-'d_시나리오'!$H$4)*('d_시나리오'!$I$4-'d_시나리오'!$H$4)),'d_시나리오'!$J$4-SQRT((1-K1474)*('d_시나리오'!$J$4-'d_시나리오'!$H$4)*('d_시나리오'!$J$4-'d_시나리오'!$I$4))))</f>
        <v/>
      </c>
      <c r="M1474">
        <f>RAND()</f>
        <v/>
      </c>
      <c r="N1474">
        <f>IF('d_시나리오'!$J$5='d_시나리오'!$H$5,'d_시나리오'!$I$5,IF(M1474&lt;('d_시나리오'!$I$5-'d_시나리오'!$H$5)/('d_시나리오'!$J$5-'d_시나리오'!$H$5),'d_시나리오'!$H$5+SQRT(M1474*('d_시나리오'!$J$5-'d_시나리오'!$H$5)*('d_시나리오'!$I$5-'d_시나리오'!$H$5)),'d_시나리오'!$J$5-SQRT((1-M1474)*('d_시나리오'!$J$5-'d_시나리오'!$H$5)*('d_시나리오'!$J$5-'d_시나리오'!$I$5))))</f>
        <v/>
      </c>
      <c r="O1474">
        <f>RAND()</f>
        <v/>
      </c>
      <c r="P1474">
        <f>IF('d_시나리오'!$J$6='d_시나리오'!$H$6,'d_시나리오'!$I$6,IF(O1474&lt;('d_시나리오'!$I$6-'d_시나리오'!$H$6)/('d_시나리오'!$J$6-'d_시나리오'!$H$6),'d_시나리오'!$H$6+SQRT(O1474*('d_시나리오'!$J$6-'d_시나리오'!$H$6)*('d_시나리오'!$I$6-'d_시나리오'!$H$6)),'d_시나리오'!$J$6-SQRT((1-O1474)*('d_시나리오'!$J$6-'d_시나리오'!$H$6)*('d_시나리오'!$J$6-'d_시나리오'!$I$6))))</f>
        <v/>
      </c>
      <c r="Q1474">
        <f>INDEX('d_분포'!$B$2:$B$57,RANDBETWEEN(1,56))</f>
        <v/>
      </c>
      <c r="R1474">
        <f>BETAINV(RAND(),5,5)</f>
        <v/>
      </c>
      <c r="S1474">
        <f>'d_고정'!$B$1*'6_기대효과'!$H$7*('d_시나리오'!$I$7/'d_고정'!$B$2)*B1474</f>
        <v/>
      </c>
      <c r="T1474">
        <f>S1474*D1474</f>
        <v/>
      </c>
      <c r="U1474">
        <f>S1474*F1474*H1474</f>
        <v/>
      </c>
      <c r="V1474">
        <f>S1474*F1474*(H1474-1)</f>
        <v/>
      </c>
      <c r="W1474">
        <f>U1474*J1474</f>
        <v/>
      </c>
      <c r="X1474">
        <f>T1474+W1474</f>
        <v/>
      </c>
      <c r="Y1474">
        <f>(T1474*E1474+W1474*L1474)*(1-R1474-'d_고정'!$B$13)</f>
        <v/>
      </c>
      <c r="Z1474">
        <f>(U1474*N1474*Q1474+'d_고정'!$B$3*('6_기대효과'!$H$7/8)*Q1474*'d_고정'!$B$10*P1474*('6_기대효과'!$K$7/'d_고정'!$B$9))*(1-R1474)</f>
        <v/>
      </c>
      <c r="AA1474">
        <f>W1474*L1474*(1-R1474-'d_고정'!$B$13)+U1474*MAX(N1474-'d_고정'!$B$10*P1474*('6_기대효과'!$K$7/'d_고정'!$B$9),0)*Q1474*(1-R1474)</f>
        <v/>
      </c>
      <c r="AB1474">
        <f>Y1474+Z1474</f>
        <v/>
      </c>
      <c r="AC1474">
        <f>Y1474/('d_고정'!$B$5*'6_기대효과'!$H$7/8)/'d_고정'!$B$6</f>
        <v/>
      </c>
      <c r="AD1474">
        <f>Y1474/('d_고정'!$B$8*'6_기대효과'!$H$7/8)</f>
        <v/>
      </c>
    </row>
    <row r="1475">
      <c r="A1475">
        <f>RAND()</f>
        <v/>
      </c>
      <c r="B1475">
        <f>IF('d_시나리오'!$J$2='d_시나리오'!$H$2,'d_시나리오'!$I$2,IF(A1475&lt;('d_시나리오'!$I$2-'d_시나리오'!$H$2)/('d_시나리오'!$J$2-'d_시나리오'!$H$2),'d_시나리오'!$H$2+SQRT(A1475*('d_시나리오'!$J$2-'d_시나리오'!$H$2)*('d_시나리오'!$I$2-'d_시나리오'!$H$2)),'d_시나리오'!$J$2-SQRT((1-A1475)*('d_시나리오'!$J$2-'d_시나리오'!$H$2)*('d_시나리오'!$J$2-'d_시나리오'!$I$2))))</f>
        <v/>
      </c>
      <c r="C1475">
        <f>RAND()</f>
        <v/>
      </c>
      <c r="D1475">
        <f>BETAINV(RAND(),IF(C1475&lt;'d_고정'!$B$26,'d_고정'!$B$23,'d_고정'!$B$16)+1,'d_고정'!$B$17-IF(C1475&lt;'d_고정'!$B$26,'d_고정'!$B$23,'d_고정'!$B$16)+1)*('d_고정'!$B$14+('d_고정'!$B$15-'d_고정'!$B$14)*RAND())</f>
        <v/>
      </c>
      <c r="E1475">
        <f>INDEX('d_분포'!$A$2:$A$28,RANDBETWEEN(1,27))</f>
        <v/>
      </c>
      <c r="F1475">
        <f>INDEX('d_분포'!$C$2:$C$5,RANDBETWEEN(1,4))*(0.9+0.2*RAND())</f>
        <v/>
      </c>
      <c r="G1475">
        <f>RAND()</f>
        <v/>
      </c>
      <c r="H1475">
        <f>(F1475+(1-F1475)*('d_고정'!$B$22*BETAINV(RAND(),IF(G1475&lt;'d_고정'!$B$26,'d_고정'!$B$25,'d_고정'!$B$20)+1,'d_고정'!$B$21-IF(G1475&lt;'d_고정'!$B$26,'d_고정'!$B$25,'d_고정'!$B$20)+1)+(1-'d_고정'!$B$22)*BETAINV(RAND(),IF(G1475&lt;'d_고정'!$B$26,'d_고정'!$B$24,'d_고정'!$B$18)+1,'d_고정'!$B$19-IF(G1475&lt;'d_고정'!$B$26,'d_고정'!$B$24,'d_고정'!$B$18)+1))*('d_고정'!$B$14+('d_고정'!$B$15-'d_고정'!$B$14)*RAND()))/F1475</f>
        <v/>
      </c>
      <c r="I1475">
        <f>RAND()</f>
        <v/>
      </c>
      <c r="J1475">
        <f>IF('d_시나리오'!$J$3='d_시나리오'!$H$3,'d_시나리오'!$I$3,IF(I1475&lt;('d_시나리오'!$I$3-'d_시나리오'!$H$3)/('d_시나리오'!$J$3-'d_시나리오'!$H$3),'d_시나리오'!$H$3+SQRT(I1475*('d_시나리오'!$J$3-'d_시나리오'!$H$3)*('d_시나리오'!$I$3-'d_시나리오'!$H$3)),'d_시나리오'!$J$3-SQRT((1-I1475)*('d_시나리오'!$J$3-'d_시나리오'!$H$3)*('d_시나리오'!$J$3-'d_시나리오'!$I$3))))</f>
        <v/>
      </c>
      <c r="K1475">
        <f>RAND()</f>
        <v/>
      </c>
      <c r="L1475">
        <f>IF('d_시나리오'!$J$4='d_시나리오'!$H$4,'d_시나리오'!$I$4,IF(K1475&lt;('d_시나리오'!$I$4-'d_시나리오'!$H$4)/('d_시나리오'!$J$4-'d_시나리오'!$H$4),'d_시나리오'!$H$4+SQRT(K1475*('d_시나리오'!$J$4-'d_시나리오'!$H$4)*('d_시나리오'!$I$4-'d_시나리오'!$H$4)),'d_시나리오'!$J$4-SQRT((1-K1475)*('d_시나리오'!$J$4-'d_시나리오'!$H$4)*('d_시나리오'!$J$4-'d_시나리오'!$I$4))))</f>
        <v/>
      </c>
      <c r="M1475">
        <f>RAND()</f>
        <v/>
      </c>
      <c r="N1475">
        <f>IF('d_시나리오'!$J$5='d_시나리오'!$H$5,'d_시나리오'!$I$5,IF(M1475&lt;('d_시나리오'!$I$5-'d_시나리오'!$H$5)/('d_시나리오'!$J$5-'d_시나리오'!$H$5),'d_시나리오'!$H$5+SQRT(M1475*('d_시나리오'!$J$5-'d_시나리오'!$H$5)*('d_시나리오'!$I$5-'d_시나리오'!$H$5)),'d_시나리오'!$J$5-SQRT((1-M1475)*('d_시나리오'!$J$5-'d_시나리오'!$H$5)*('d_시나리오'!$J$5-'d_시나리오'!$I$5))))</f>
        <v/>
      </c>
      <c r="O1475">
        <f>RAND()</f>
        <v/>
      </c>
      <c r="P1475">
        <f>IF('d_시나리오'!$J$6='d_시나리오'!$H$6,'d_시나리오'!$I$6,IF(O1475&lt;('d_시나리오'!$I$6-'d_시나리오'!$H$6)/('d_시나리오'!$J$6-'d_시나리오'!$H$6),'d_시나리오'!$H$6+SQRT(O1475*('d_시나리오'!$J$6-'d_시나리오'!$H$6)*('d_시나리오'!$I$6-'d_시나리오'!$H$6)),'d_시나리오'!$J$6-SQRT((1-O1475)*('d_시나리오'!$J$6-'d_시나리오'!$H$6)*('d_시나리오'!$J$6-'d_시나리오'!$I$6))))</f>
        <v/>
      </c>
      <c r="Q1475">
        <f>INDEX('d_분포'!$B$2:$B$57,RANDBETWEEN(1,56))</f>
        <v/>
      </c>
      <c r="R1475">
        <f>BETAINV(RAND(),5,5)</f>
        <v/>
      </c>
      <c r="S1475">
        <f>'d_고정'!$B$1*'6_기대효과'!$H$7*('d_시나리오'!$I$7/'d_고정'!$B$2)*B1475</f>
        <v/>
      </c>
      <c r="T1475">
        <f>S1475*D1475</f>
        <v/>
      </c>
      <c r="U1475">
        <f>S1475*F1475*H1475</f>
        <v/>
      </c>
      <c r="V1475">
        <f>S1475*F1475*(H1475-1)</f>
        <v/>
      </c>
      <c r="W1475">
        <f>U1475*J1475</f>
        <v/>
      </c>
      <c r="X1475">
        <f>T1475+W1475</f>
        <v/>
      </c>
      <c r="Y1475">
        <f>(T1475*E1475+W1475*L1475)*(1-R1475-'d_고정'!$B$13)</f>
        <v/>
      </c>
      <c r="Z1475">
        <f>(U1475*N1475*Q1475+'d_고정'!$B$3*('6_기대효과'!$H$7/8)*Q1475*'d_고정'!$B$10*P1475*('6_기대효과'!$K$7/'d_고정'!$B$9))*(1-R1475)</f>
        <v/>
      </c>
      <c r="AA1475">
        <f>W1475*L1475*(1-R1475-'d_고정'!$B$13)+U1475*MAX(N1475-'d_고정'!$B$10*P1475*('6_기대효과'!$K$7/'d_고정'!$B$9),0)*Q1475*(1-R1475)</f>
        <v/>
      </c>
      <c r="AB1475">
        <f>Y1475+Z1475</f>
        <v/>
      </c>
      <c r="AC1475">
        <f>Y1475/('d_고정'!$B$5*'6_기대효과'!$H$7/8)/'d_고정'!$B$6</f>
        <v/>
      </c>
      <c r="AD1475">
        <f>Y1475/('d_고정'!$B$8*'6_기대효과'!$H$7/8)</f>
        <v/>
      </c>
    </row>
    <row r="1476">
      <c r="A1476">
        <f>RAND()</f>
        <v/>
      </c>
      <c r="B1476">
        <f>IF('d_시나리오'!$J$2='d_시나리오'!$H$2,'d_시나리오'!$I$2,IF(A1476&lt;('d_시나리오'!$I$2-'d_시나리오'!$H$2)/('d_시나리오'!$J$2-'d_시나리오'!$H$2),'d_시나리오'!$H$2+SQRT(A1476*('d_시나리오'!$J$2-'d_시나리오'!$H$2)*('d_시나리오'!$I$2-'d_시나리오'!$H$2)),'d_시나리오'!$J$2-SQRT((1-A1476)*('d_시나리오'!$J$2-'d_시나리오'!$H$2)*('d_시나리오'!$J$2-'d_시나리오'!$I$2))))</f>
        <v/>
      </c>
      <c r="C1476">
        <f>RAND()</f>
        <v/>
      </c>
      <c r="D1476">
        <f>BETAINV(RAND(),IF(C1476&lt;'d_고정'!$B$26,'d_고정'!$B$23,'d_고정'!$B$16)+1,'d_고정'!$B$17-IF(C1476&lt;'d_고정'!$B$26,'d_고정'!$B$23,'d_고정'!$B$16)+1)*('d_고정'!$B$14+('d_고정'!$B$15-'d_고정'!$B$14)*RAND())</f>
        <v/>
      </c>
      <c r="E1476">
        <f>INDEX('d_분포'!$A$2:$A$28,RANDBETWEEN(1,27))</f>
        <v/>
      </c>
      <c r="F1476">
        <f>INDEX('d_분포'!$C$2:$C$5,RANDBETWEEN(1,4))*(0.9+0.2*RAND())</f>
        <v/>
      </c>
      <c r="G1476">
        <f>RAND()</f>
        <v/>
      </c>
      <c r="H1476">
        <f>(F1476+(1-F1476)*('d_고정'!$B$22*BETAINV(RAND(),IF(G1476&lt;'d_고정'!$B$26,'d_고정'!$B$25,'d_고정'!$B$20)+1,'d_고정'!$B$21-IF(G1476&lt;'d_고정'!$B$26,'d_고정'!$B$25,'d_고정'!$B$20)+1)+(1-'d_고정'!$B$22)*BETAINV(RAND(),IF(G1476&lt;'d_고정'!$B$26,'d_고정'!$B$24,'d_고정'!$B$18)+1,'d_고정'!$B$19-IF(G1476&lt;'d_고정'!$B$26,'d_고정'!$B$24,'d_고정'!$B$18)+1))*('d_고정'!$B$14+('d_고정'!$B$15-'d_고정'!$B$14)*RAND()))/F1476</f>
        <v/>
      </c>
      <c r="I1476">
        <f>RAND()</f>
        <v/>
      </c>
      <c r="J1476">
        <f>IF('d_시나리오'!$J$3='d_시나리오'!$H$3,'d_시나리오'!$I$3,IF(I1476&lt;('d_시나리오'!$I$3-'d_시나리오'!$H$3)/('d_시나리오'!$J$3-'d_시나리오'!$H$3),'d_시나리오'!$H$3+SQRT(I1476*('d_시나리오'!$J$3-'d_시나리오'!$H$3)*('d_시나리오'!$I$3-'d_시나리오'!$H$3)),'d_시나리오'!$J$3-SQRT((1-I1476)*('d_시나리오'!$J$3-'d_시나리오'!$H$3)*('d_시나리오'!$J$3-'d_시나리오'!$I$3))))</f>
        <v/>
      </c>
      <c r="K1476">
        <f>RAND()</f>
        <v/>
      </c>
      <c r="L1476">
        <f>IF('d_시나리오'!$J$4='d_시나리오'!$H$4,'d_시나리오'!$I$4,IF(K1476&lt;('d_시나리오'!$I$4-'d_시나리오'!$H$4)/('d_시나리오'!$J$4-'d_시나리오'!$H$4),'d_시나리오'!$H$4+SQRT(K1476*('d_시나리오'!$J$4-'d_시나리오'!$H$4)*('d_시나리오'!$I$4-'d_시나리오'!$H$4)),'d_시나리오'!$J$4-SQRT((1-K1476)*('d_시나리오'!$J$4-'d_시나리오'!$H$4)*('d_시나리오'!$J$4-'d_시나리오'!$I$4))))</f>
        <v/>
      </c>
      <c r="M1476">
        <f>RAND()</f>
        <v/>
      </c>
      <c r="N1476">
        <f>IF('d_시나리오'!$J$5='d_시나리오'!$H$5,'d_시나리오'!$I$5,IF(M1476&lt;('d_시나리오'!$I$5-'d_시나리오'!$H$5)/('d_시나리오'!$J$5-'d_시나리오'!$H$5),'d_시나리오'!$H$5+SQRT(M1476*('d_시나리오'!$J$5-'d_시나리오'!$H$5)*('d_시나리오'!$I$5-'d_시나리오'!$H$5)),'d_시나리오'!$J$5-SQRT((1-M1476)*('d_시나리오'!$J$5-'d_시나리오'!$H$5)*('d_시나리오'!$J$5-'d_시나리오'!$I$5))))</f>
        <v/>
      </c>
      <c r="O1476">
        <f>RAND()</f>
        <v/>
      </c>
      <c r="P1476">
        <f>IF('d_시나리오'!$J$6='d_시나리오'!$H$6,'d_시나리오'!$I$6,IF(O1476&lt;('d_시나리오'!$I$6-'d_시나리오'!$H$6)/('d_시나리오'!$J$6-'d_시나리오'!$H$6),'d_시나리오'!$H$6+SQRT(O1476*('d_시나리오'!$J$6-'d_시나리오'!$H$6)*('d_시나리오'!$I$6-'d_시나리오'!$H$6)),'d_시나리오'!$J$6-SQRT((1-O1476)*('d_시나리오'!$J$6-'d_시나리오'!$H$6)*('d_시나리오'!$J$6-'d_시나리오'!$I$6))))</f>
        <v/>
      </c>
      <c r="Q1476">
        <f>INDEX('d_분포'!$B$2:$B$57,RANDBETWEEN(1,56))</f>
        <v/>
      </c>
      <c r="R1476">
        <f>BETAINV(RAND(),5,5)</f>
        <v/>
      </c>
      <c r="S1476">
        <f>'d_고정'!$B$1*'6_기대효과'!$H$7*('d_시나리오'!$I$7/'d_고정'!$B$2)*B1476</f>
        <v/>
      </c>
      <c r="T1476">
        <f>S1476*D1476</f>
        <v/>
      </c>
      <c r="U1476">
        <f>S1476*F1476*H1476</f>
        <v/>
      </c>
      <c r="V1476">
        <f>S1476*F1476*(H1476-1)</f>
        <v/>
      </c>
      <c r="W1476">
        <f>U1476*J1476</f>
        <v/>
      </c>
      <c r="X1476">
        <f>T1476+W1476</f>
        <v/>
      </c>
      <c r="Y1476">
        <f>(T1476*E1476+W1476*L1476)*(1-R1476-'d_고정'!$B$13)</f>
        <v/>
      </c>
      <c r="Z1476">
        <f>(U1476*N1476*Q1476+'d_고정'!$B$3*('6_기대효과'!$H$7/8)*Q1476*'d_고정'!$B$10*P1476*('6_기대효과'!$K$7/'d_고정'!$B$9))*(1-R1476)</f>
        <v/>
      </c>
      <c r="AA1476">
        <f>W1476*L1476*(1-R1476-'d_고정'!$B$13)+U1476*MAX(N1476-'d_고정'!$B$10*P1476*('6_기대효과'!$K$7/'d_고정'!$B$9),0)*Q1476*(1-R1476)</f>
        <v/>
      </c>
      <c r="AB1476">
        <f>Y1476+Z1476</f>
        <v/>
      </c>
      <c r="AC1476">
        <f>Y1476/('d_고정'!$B$5*'6_기대효과'!$H$7/8)/'d_고정'!$B$6</f>
        <v/>
      </c>
      <c r="AD1476">
        <f>Y1476/('d_고정'!$B$8*'6_기대효과'!$H$7/8)</f>
        <v/>
      </c>
    </row>
    <row r="1477">
      <c r="A1477">
        <f>RAND()</f>
        <v/>
      </c>
      <c r="B1477">
        <f>IF('d_시나리오'!$J$2='d_시나리오'!$H$2,'d_시나리오'!$I$2,IF(A1477&lt;('d_시나리오'!$I$2-'d_시나리오'!$H$2)/('d_시나리오'!$J$2-'d_시나리오'!$H$2),'d_시나리오'!$H$2+SQRT(A1477*('d_시나리오'!$J$2-'d_시나리오'!$H$2)*('d_시나리오'!$I$2-'d_시나리오'!$H$2)),'d_시나리오'!$J$2-SQRT((1-A1477)*('d_시나리오'!$J$2-'d_시나리오'!$H$2)*('d_시나리오'!$J$2-'d_시나리오'!$I$2))))</f>
        <v/>
      </c>
      <c r="C1477">
        <f>RAND()</f>
        <v/>
      </c>
      <c r="D1477">
        <f>BETAINV(RAND(),IF(C1477&lt;'d_고정'!$B$26,'d_고정'!$B$23,'d_고정'!$B$16)+1,'d_고정'!$B$17-IF(C1477&lt;'d_고정'!$B$26,'d_고정'!$B$23,'d_고정'!$B$16)+1)*('d_고정'!$B$14+('d_고정'!$B$15-'d_고정'!$B$14)*RAND())</f>
        <v/>
      </c>
      <c r="E1477">
        <f>INDEX('d_분포'!$A$2:$A$28,RANDBETWEEN(1,27))</f>
        <v/>
      </c>
      <c r="F1477">
        <f>INDEX('d_분포'!$C$2:$C$5,RANDBETWEEN(1,4))*(0.9+0.2*RAND())</f>
        <v/>
      </c>
      <c r="G1477">
        <f>RAND()</f>
        <v/>
      </c>
      <c r="H1477">
        <f>(F1477+(1-F1477)*('d_고정'!$B$22*BETAINV(RAND(),IF(G1477&lt;'d_고정'!$B$26,'d_고정'!$B$25,'d_고정'!$B$20)+1,'d_고정'!$B$21-IF(G1477&lt;'d_고정'!$B$26,'d_고정'!$B$25,'d_고정'!$B$20)+1)+(1-'d_고정'!$B$22)*BETAINV(RAND(),IF(G1477&lt;'d_고정'!$B$26,'d_고정'!$B$24,'d_고정'!$B$18)+1,'d_고정'!$B$19-IF(G1477&lt;'d_고정'!$B$26,'d_고정'!$B$24,'d_고정'!$B$18)+1))*('d_고정'!$B$14+('d_고정'!$B$15-'d_고정'!$B$14)*RAND()))/F1477</f>
        <v/>
      </c>
      <c r="I1477">
        <f>RAND()</f>
        <v/>
      </c>
      <c r="J1477">
        <f>IF('d_시나리오'!$J$3='d_시나리오'!$H$3,'d_시나리오'!$I$3,IF(I1477&lt;('d_시나리오'!$I$3-'d_시나리오'!$H$3)/('d_시나리오'!$J$3-'d_시나리오'!$H$3),'d_시나리오'!$H$3+SQRT(I1477*('d_시나리오'!$J$3-'d_시나리오'!$H$3)*('d_시나리오'!$I$3-'d_시나리오'!$H$3)),'d_시나리오'!$J$3-SQRT((1-I1477)*('d_시나리오'!$J$3-'d_시나리오'!$H$3)*('d_시나리오'!$J$3-'d_시나리오'!$I$3))))</f>
        <v/>
      </c>
      <c r="K1477">
        <f>RAND()</f>
        <v/>
      </c>
      <c r="L1477">
        <f>IF('d_시나리오'!$J$4='d_시나리오'!$H$4,'d_시나리오'!$I$4,IF(K1477&lt;('d_시나리오'!$I$4-'d_시나리오'!$H$4)/('d_시나리오'!$J$4-'d_시나리오'!$H$4),'d_시나리오'!$H$4+SQRT(K1477*('d_시나리오'!$J$4-'d_시나리오'!$H$4)*('d_시나리오'!$I$4-'d_시나리오'!$H$4)),'d_시나리오'!$J$4-SQRT((1-K1477)*('d_시나리오'!$J$4-'d_시나리오'!$H$4)*('d_시나리오'!$J$4-'d_시나리오'!$I$4))))</f>
        <v/>
      </c>
      <c r="M1477">
        <f>RAND()</f>
        <v/>
      </c>
      <c r="N1477">
        <f>IF('d_시나리오'!$J$5='d_시나리오'!$H$5,'d_시나리오'!$I$5,IF(M1477&lt;('d_시나리오'!$I$5-'d_시나리오'!$H$5)/('d_시나리오'!$J$5-'d_시나리오'!$H$5),'d_시나리오'!$H$5+SQRT(M1477*('d_시나리오'!$J$5-'d_시나리오'!$H$5)*('d_시나리오'!$I$5-'d_시나리오'!$H$5)),'d_시나리오'!$J$5-SQRT((1-M1477)*('d_시나리오'!$J$5-'d_시나리오'!$H$5)*('d_시나리오'!$J$5-'d_시나리오'!$I$5))))</f>
        <v/>
      </c>
      <c r="O1477">
        <f>RAND()</f>
        <v/>
      </c>
      <c r="P1477">
        <f>IF('d_시나리오'!$J$6='d_시나리오'!$H$6,'d_시나리오'!$I$6,IF(O1477&lt;('d_시나리오'!$I$6-'d_시나리오'!$H$6)/('d_시나리오'!$J$6-'d_시나리오'!$H$6),'d_시나리오'!$H$6+SQRT(O1477*('d_시나리오'!$J$6-'d_시나리오'!$H$6)*('d_시나리오'!$I$6-'d_시나리오'!$H$6)),'d_시나리오'!$J$6-SQRT((1-O1477)*('d_시나리오'!$J$6-'d_시나리오'!$H$6)*('d_시나리오'!$J$6-'d_시나리오'!$I$6))))</f>
        <v/>
      </c>
      <c r="Q1477">
        <f>INDEX('d_분포'!$B$2:$B$57,RANDBETWEEN(1,56))</f>
        <v/>
      </c>
      <c r="R1477">
        <f>BETAINV(RAND(),5,5)</f>
        <v/>
      </c>
      <c r="S1477">
        <f>'d_고정'!$B$1*'6_기대효과'!$H$7*('d_시나리오'!$I$7/'d_고정'!$B$2)*B1477</f>
        <v/>
      </c>
      <c r="T1477">
        <f>S1477*D1477</f>
        <v/>
      </c>
      <c r="U1477">
        <f>S1477*F1477*H1477</f>
        <v/>
      </c>
      <c r="V1477">
        <f>S1477*F1477*(H1477-1)</f>
        <v/>
      </c>
      <c r="W1477">
        <f>U1477*J1477</f>
        <v/>
      </c>
      <c r="X1477">
        <f>T1477+W1477</f>
        <v/>
      </c>
      <c r="Y1477">
        <f>(T1477*E1477+W1477*L1477)*(1-R1477-'d_고정'!$B$13)</f>
        <v/>
      </c>
      <c r="Z1477">
        <f>(U1477*N1477*Q1477+'d_고정'!$B$3*('6_기대효과'!$H$7/8)*Q1477*'d_고정'!$B$10*P1477*('6_기대효과'!$K$7/'d_고정'!$B$9))*(1-R1477)</f>
        <v/>
      </c>
      <c r="AA1477">
        <f>W1477*L1477*(1-R1477-'d_고정'!$B$13)+U1477*MAX(N1477-'d_고정'!$B$10*P1477*('6_기대효과'!$K$7/'d_고정'!$B$9),0)*Q1477*(1-R1477)</f>
        <v/>
      </c>
      <c r="AB1477">
        <f>Y1477+Z1477</f>
        <v/>
      </c>
      <c r="AC1477">
        <f>Y1477/('d_고정'!$B$5*'6_기대효과'!$H$7/8)/'d_고정'!$B$6</f>
        <v/>
      </c>
      <c r="AD1477">
        <f>Y1477/('d_고정'!$B$8*'6_기대효과'!$H$7/8)</f>
        <v/>
      </c>
    </row>
    <row r="1478">
      <c r="A1478">
        <f>RAND()</f>
        <v/>
      </c>
      <c r="B1478">
        <f>IF('d_시나리오'!$J$2='d_시나리오'!$H$2,'d_시나리오'!$I$2,IF(A1478&lt;('d_시나리오'!$I$2-'d_시나리오'!$H$2)/('d_시나리오'!$J$2-'d_시나리오'!$H$2),'d_시나리오'!$H$2+SQRT(A1478*('d_시나리오'!$J$2-'d_시나리오'!$H$2)*('d_시나리오'!$I$2-'d_시나리오'!$H$2)),'d_시나리오'!$J$2-SQRT((1-A1478)*('d_시나리오'!$J$2-'d_시나리오'!$H$2)*('d_시나리오'!$J$2-'d_시나리오'!$I$2))))</f>
        <v/>
      </c>
      <c r="C1478">
        <f>RAND()</f>
        <v/>
      </c>
      <c r="D1478">
        <f>BETAINV(RAND(),IF(C1478&lt;'d_고정'!$B$26,'d_고정'!$B$23,'d_고정'!$B$16)+1,'d_고정'!$B$17-IF(C1478&lt;'d_고정'!$B$26,'d_고정'!$B$23,'d_고정'!$B$16)+1)*('d_고정'!$B$14+('d_고정'!$B$15-'d_고정'!$B$14)*RAND())</f>
        <v/>
      </c>
      <c r="E1478">
        <f>INDEX('d_분포'!$A$2:$A$28,RANDBETWEEN(1,27))</f>
        <v/>
      </c>
      <c r="F1478">
        <f>INDEX('d_분포'!$C$2:$C$5,RANDBETWEEN(1,4))*(0.9+0.2*RAND())</f>
        <v/>
      </c>
      <c r="G1478">
        <f>RAND()</f>
        <v/>
      </c>
      <c r="H1478">
        <f>(F1478+(1-F1478)*('d_고정'!$B$22*BETAINV(RAND(),IF(G1478&lt;'d_고정'!$B$26,'d_고정'!$B$25,'d_고정'!$B$20)+1,'d_고정'!$B$21-IF(G1478&lt;'d_고정'!$B$26,'d_고정'!$B$25,'d_고정'!$B$20)+1)+(1-'d_고정'!$B$22)*BETAINV(RAND(),IF(G1478&lt;'d_고정'!$B$26,'d_고정'!$B$24,'d_고정'!$B$18)+1,'d_고정'!$B$19-IF(G1478&lt;'d_고정'!$B$26,'d_고정'!$B$24,'d_고정'!$B$18)+1))*('d_고정'!$B$14+('d_고정'!$B$15-'d_고정'!$B$14)*RAND()))/F1478</f>
        <v/>
      </c>
      <c r="I1478">
        <f>RAND()</f>
        <v/>
      </c>
      <c r="J1478">
        <f>IF('d_시나리오'!$J$3='d_시나리오'!$H$3,'d_시나리오'!$I$3,IF(I1478&lt;('d_시나리오'!$I$3-'d_시나리오'!$H$3)/('d_시나리오'!$J$3-'d_시나리오'!$H$3),'d_시나리오'!$H$3+SQRT(I1478*('d_시나리오'!$J$3-'d_시나리오'!$H$3)*('d_시나리오'!$I$3-'d_시나리오'!$H$3)),'d_시나리오'!$J$3-SQRT((1-I1478)*('d_시나리오'!$J$3-'d_시나리오'!$H$3)*('d_시나리오'!$J$3-'d_시나리오'!$I$3))))</f>
        <v/>
      </c>
      <c r="K1478">
        <f>RAND()</f>
        <v/>
      </c>
      <c r="L1478">
        <f>IF('d_시나리오'!$J$4='d_시나리오'!$H$4,'d_시나리오'!$I$4,IF(K1478&lt;('d_시나리오'!$I$4-'d_시나리오'!$H$4)/('d_시나리오'!$J$4-'d_시나리오'!$H$4),'d_시나리오'!$H$4+SQRT(K1478*('d_시나리오'!$J$4-'d_시나리오'!$H$4)*('d_시나리오'!$I$4-'d_시나리오'!$H$4)),'d_시나리오'!$J$4-SQRT((1-K1478)*('d_시나리오'!$J$4-'d_시나리오'!$H$4)*('d_시나리오'!$J$4-'d_시나리오'!$I$4))))</f>
        <v/>
      </c>
      <c r="M1478">
        <f>RAND()</f>
        <v/>
      </c>
      <c r="N1478">
        <f>IF('d_시나리오'!$J$5='d_시나리오'!$H$5,'d_시나리오'!$I$5,IF(M1478&lt;('d_시나리오'!$I$5-'d_시나리오'!$H$5)/('d_시나리오'!$J$5-'d_시나리오'!$H$5),'d_시나리오'!$H$5+SQRT(M1478*('d_시나리오'!$J$5-'d_시나리오'!$H$5)*('d_시나리오'!$I$5-'d_시나리오'!$H$5)),'d_시나리오'!$J$5-SQRT((1-M1478)*('d_시나리오'!$J$5-'d_시나리오'!$H$5)*('d_시나리오'!$J$5-'d_시나리오'!$I$5))))</f>
        <v/>
      </c>
      <c r="O1478">
        <f>RAND()</f>
        <v/>
      </c>
      <c r="P1478">
        <f>IF('d_시나리오'!$J$6='d_시나리오'!$H$6,'d_시나리오'!$I$6,IF(O1478&lt;('d_시나리오'!$I$6-'d_시나리오'!$H$6)/('d_시나리오'!$J$6-'d_시나리오'!$H$6),'d_시나리오'!$H$6+SQRT(O1478*('d_시나리오'!$J$6-'d_시나리오'!$H$6)*('d_시나리오'!$I$6-'d_시나리오'!$H$6)),'d_시나리오'!$J$6-SQRT((1-O1478)*('d_시나리오'!$J$6-'d_시나리오'!$H$6)*('d_시나리오'!$J$6-'d_시나리오'!$I$6))))</f>
        <v/>
      </c>
      <c r="Q1478">
        <f>INDEX('d_분포'!$B$2:$B$57,RANDBETWEEN(1,56))</f>
        <v/>
      </c>
      <c r="R1478">
        <f>BETAINV(RAND(),5,5)</f>
        <v/>
      </c>
      <c r="S1478">
        <f>'d_고정'!$B$1*'6_기대효과'!$H$7*('d_시나리오'!$I$7/'d_고정'!$B$2)*B1478</f>
        <v/>
      </c>
      <c r="T1478">
        <f>S1478*D1478</f>
        <v/>
      </c>
      <c r="U1478">
        <f>S1478*F1478*H1478</f>
        <v/>
      </c>
      <c r="V1478">
        <f>S1478*F1478*(H1478-1)</f>
        <v/>
      </c>
      <c r="W1478">
        <f>U1478*J1478</f>
        <v/>
      </c>
      <c r="X1478">
        <f>T1478+W1478</f>
        <v/>
      </c>
      <c r="Y1478">
        <f>(T1478*E1478+W1478*L1478)*(1-R1478-'d_고정'!$B$13)</f>
        <v/>
      </c>
      <c r="Z1478">
        <f>(U1478*N1478*Q1478+'d_고정'!$B$3*('6_기대효과'!$H$7/8)*Q1478*'d_고정'!$B$10*P1478*('6_기대효과'!$K$7/'d_고정'!$B$9))*(1-R1478)</f>
        <v/>
      </c>
      <c r="AA1478">
        <f>W1478*L1478*(1-R1478-'d_고정'!$B$13)+U1478*MAX(N1478-'d_고정'!$B$10*P1478*('6_기대효과'!$K$7/'d_고정'!$B$9),0)*Q1478*(1-R1478)</f>
        <v/>
      </c>
      <c r="AB1478">
        <f>Y1478+Z1478</f>
        <v/>
      </c>
      <c r="AC1478">
        <f>Y1478/('d_고정'!$B$5*'6_기대효과'!$H$7/8)/'d_고정'!$B$6</f>
        <v/>
      </c>
      <c r="AD1478">
        <f>Y1478/('d_고정'!$B$8*'6_기대효과'!$H$7/8)</f>
        <v/>
      </c>
    </row>
    <row r="1479">
      <c r="A1479">
        <f>RAND()</f>
        <v/>
      </c>
      <c r="B1479">
        <f>IF('d_시나리오'!$J$2='d_시나리오'!$H$2,'d_시나리오'!$I$2,IF(A1479&lt;('d_시나리오'!$I$2-'d_시나리오'!$H$2)/('d_시나리오'!$J$2-'d_시나리오'!$H$2),'d_시나리오'!$H$2+SQRT(A1479*('d_시나리오'!$J$2-'d_시나리오'!$H$2)*('d_시나리오'!$I$2-'d_시나리오'!$H$2)),'d_시나리오'!$J$2-SQRT((1-A1479)*('d_시나리오'!$J$2-'d_시나리오'!$H$2)*('d_시나리오'!$J$2-'d_시나리오'!$I$2))))</f>
        <v/>
      </c>
      <c r="C1479">
        <f>RAND()</f>
        <v/>
      </c>
      <c r="D1479">
        <f>BETAINV(RAND(),IF(C1479&lt;'d_고정'!$B$26,'d_고정'!$B$23,'d_고정'!$B$16)+1,'d_고정'!$B$17-IF(C1479&lt;'d_고정'!$B$26,'d_고정'!$B$23,'d_고정'!$B$16)+1)*('d_고정'!$B$14+('d_고정'!$B$15-'d_고정'!$B$14)*RAND())</f>
        <v/>
      </c>
      <c r="E1479">
        <f>INDEX('d_분포'!$A$2:$A$28,RANDBETWEEN(1,27))</f>
        <v/>
      </c>
      <c r="F1479">
        <f>INDEX('d_분포'!$C$2:$C$5,RANDBETWEEN(1,4))*(0.9+0.2*RAND())</f>
        <v/>
      </c>
      <c r="G1479">
        <f>RAND()</f>
        <v/>
      </c>
      <c r="H1479">
        <f>(F1479+(1-F1479)*('d_고정'!$B$22*BETAINV(RAND(),IF(G1479&lt;'d_고정'!$B$26,'d_고정'!$B$25,'d_고정'!$B$20)+1,'d_고정'!$B$21-IF(G1479&lt;'d_고정'!$B$26,'d_고정'!$B$25,'d_고정'!$B$20)+1)+(1-'d_고정'!$B$22)*BETAINV(RAND(),IF(G1479&lt;'d_고정'!$B$26,'d_고정'!$B$24,'d_고정'!$B$18)+1,'d_고정'!$B$19-IF(G1479&lt;'d_고정'!$B$26,'d_고정'!$B$24,'d_고정'!$B$18)+1))*('d_고정'!$B$14+('d_고정'!$B$15-'d_고정'!$B$14)*RAND()))/F1479</f>
        <v/>
      </c>
      <c r="I1479">
        <f>RAND()</f>
        <v/>
      </c>
      <c r="J1479">
        <f>IF('d_시나리오'!$J$3='d_시나리오'!$H$3,'d_시나리오'!$I$3,IF(I1479&lt;('d_시나리오'!$I$3-'d_시나리오'!$H$3)/('d_시나리오'!$J$3-'d_시나리오'!$H$3),'d_시나리오'!$H$3+SQRT(I1479*('d_시나리오'!$J$3-'d_시나리오'!$H$3)*('d_시나리오'!$I$3-'d_시나리오'!$H$3)),'d_시나리오'!$J$3-SQRT((1-I1479)*('d_시나리오'!$J$3-'d_시나리오'!$H$3)*('d_시나리오'!$J$3-'d_시나리오'!$I$3))))</f>
        <v/>
      </c>
      <c r="K1479">
        <f>RAND()</f>
        <v/>
      </c>
      <c r="L1479">
        <f>IF('d_시나리오'!$J$4='d_시나리오'!$H$4,'d_시나리오'!$I$4,IF(K1479&lt;('d_시나리오'!$I$4-'d_시나리오'!$H$4)/('d_시나리오'!$J$4-'d_시나리오'!$H$4),'d_시나리오'!$H$4+SQRT(K1479*('d_시나리오'!$J$4-'d_시나리오'!$H$4)*('d_시나리오'!$I$4-'d_시나리오'!$H$4)),'d_시나리오'!$J$4-SQRT((1-K1479)*('d_시나리오'!$J$4-'d_시나리오'!$H$4)*('d_시나리오'!$J$4-'d_시나리오'!$I$4))))</f>
        <v/>
      </c>
      <c r="M1479">
        <f>RAND()</f>
        <v/>
      </c>
      <c r="N1479">
        <f>IF('d_시나리오'!$J$5='d_시나리오'!$H$5,'d_시나리오'!$I$5,IF(M1479&lt;('d_시나리오'!$I$5-'d_시나리오'!$H$5)/('d_시나리오'!$J$5-'d_시나리오'!$H$5),'d_시나리오'!$H$5+SQRT(M1479*('d_시나리오'!$J$5-'d_시나리오'!$H$5)*('d_시나리오'!$I$5-'d_시나리오'!$H$5)),'d_시나리오'!$J$5-SQRT((1-M1479)*('d_시나리오'!$J$5-'d_시나리오'!$H$5)*('d_시나리오'!$J$5-'d_시나리오'!$I$5))))</f>
        <v/>
      </c>
      <c r="O1479">
        <f>RAND()</f>
        <v/>
      </c>
      <c r="P1479">
        <f>IF('d_시나리오'!$J$6='d_시나리오'!$H$6,'d_시나리오'!$I$6,IF(O1479&lt;('d_시나리오'!$I$6-'d_시나리오'!$H$6)/('d_시나리오'!$J$6-'d_시나리오'!$H$6),'d_시나리오'!$H$6+SQRT(O1479*('d_시나리오'!$J$6-'d_시나리오'!$H$6)*('d_시나리오'!$I$6-'d_시나리오'!$H$6)),'d_시나리오'!$J$6-SQRT((1-O1479)*('d_시나리오'!$J$6-'d_시나리오'!$H$6)*('d_시나리오'!$J$6-'d_시나리오'!$I$6))))</f>
        <v/>
      </c>
      <c r="Q1479">
        <f>INDEX('d_분포'!$B$2:$B$57,RANDBETWEEN(1,56))</f>
        <v/>
      </c>
      <c r="R1479">
        <f>BETAINV(RAND(),5,5)</f>
        <v/>
      </c>
      <c r="S1479">
        <f>'d_고정'!$B$1*'6_기대효과'!$H$7*('d_시나리오'!$I$7/'d_고정'!$B$2)*B1479</f>
        <v/>
      </c>
      <c r="T1479">
        <f>S1479*D1479</f>
        <v/>
      </c>
      <c r="U1479">
        <f>S1479*F1479*H1479</f>
        <v/>
      </c>
      <c r="V1479">
        <f>S1479*F1479*(H1479-1)</f>
        <v/>
      </c>
      <c r="W1479">
        <f>U1479*J1479</f>
        <v/>
      </c>
      <c r="X1479">
        <f>T1479+W1479</f>
        <v/>
      </c>
      <c r="Y1479">
        <f>(T1479*E1479+W1479*L1479)*(1-R1479-'d_고정'!$B$13)</f>
        <v/>
      </c>
      <c r="Z1479">
        <f>(U1479*N1479*Q1479+'d_고정'!$B$3*('6_기대효과'!$H$7/8)*Q1479*'d_고정'!$B$10*P1479*('6_기대효과'!$K$7/'d_고정'!$B$9))*(1-R1479)</f>
        <v/>
      </c>
      <c r="AA1479">
        <f>W1479*L1479*(1-R1479-'d_고정'!$B$13)+U1479*MAX(N1479-'d_고정'!$B$10*P1479*('6_기대효과'!$K$7/'d_고정'!$B$9),0)*Q1479*(1-R1479)</f>
        <v/>
      </c>
      <c r="AB1479">
        <f>Y1479+Z1479</f>
        <v/>
      </c>
      <c r="AC1479">
        <f>Y1479/('d_고정'!$B$5*'6_기대효과'!$H$7/8)/'d_고정'!$B$6</f>
        <v/>
      </c>
      <c r="AD1479">
        <f>Y1479/('d_고정'!$B$8*'6_기대효과'!$H$7/8)</f>
        <v/>
      </c>
    </row>
    <row r="1480">
      <c r="A1480">
        <f>RAND()</f>
        <v/>
      </c>
      <c r="B1480">
        <f>IF('d_시나리오'!$J$2='d_시나리오'!$H$2,'d_시나리오'!$I$2,IF(A1480&lt;('d_시나리오'!$I$2-'d_시나리오'!$H$2)/('d_시나리오'!$J$2-'d_시나리오'!$H$2),'d_시나리오'!$H$2+SQRT(A1480*('d_시나리오'!$J$2-'d_시나리오'!$H$2)*('d_시나리오'!$I$2-'d_시나리오'!$H$2)),'d_시나리오'!$J$2-SQRT((1-A1480)*('d_시나리오'!$J$2-'d_시나리오'!$H$2)*('d_시나리오'!$J$2-'d_시나리오'!$I$2))))</f>
        <v/>
      </c>
      <c r="C1480">
        <f>RAND()</f>
        <v/>
      </c>
      <c r="D1480">
        <f>BETAINV(RAND(),IF(C1480&lt;'d_고정'!$B$26,'d_고정'!$B$23,'d_고정'!$B$16)+1,'d_고정'!$B$17-IF(C1480&lt;'d_고정'!$B$26,'d_고정'!$B$23,'d_고정'!$B$16)+1)*('d_고정'!$B$14+('d_고정'!$B$15-'d_고정'!$B$14)*RAND())</f>
        <v/>
      </c>
      <c r="E1480">
        <f>INDEX('d_분포'!$A$2:$A$28,RANDBETWEEN(1,27))</f>
        <v/>
      </c>
      <c r="F1480">
        <f>INDEX('d_분포'!$C$2:$C$5,RANDBETWEEN(1,4))*(0.9+0.2*RAND())</f>
        <v/>
      </c>
      <c r="G1480">
        <f>RAND()</f>
        <v/>
      </c>
      <c r="H1480">
        <f>(F1480+(1-F1480)*('d_고정'!$B$22*BETAINV(RAND(),IF(G1480&lt;'d_고정'!$B$26,'d_고정'!$B$25,'d_고정'!$B$20)+1,'d_고정'!$B$21-IF(G1480&lt;'d_고정'!$B$26,'d_고정'!$B$25,'d_고정'!$B$20)+1)+(1-'d_고정'!$B$22)*BETAINV(RAND(),IF(G1480&lt;'d_고정'!$B$26,'d_고정'!$B$24,'d_고정'!$B$18)+1,'d_고정'!$B$19-IF(G1480&lt;'d_고정'!$B$26,'d_고정'!$B$24,'d_고정'!$B$18)+1))*('d_고정'!$B$14+('d_고정'!$B$15-'d_고정'!$B$14)*RAND()))/F1480</f>
        <v/>
      </c>
      <c r="I1480">
        <f>RAND()</f>
        <v/>
      </c>
      <c r="J1480">
        <f>IF('d_시나리오'!$J$3='d_시나리오'!$H$3,'d_시나리오'!$I$3,IF(I1480&lt;('d_시나리오'!$I$3-'d_시나리오'!$H$3)/('d_시나리오'!$J$3-'d_시나리오'!$H$3),'d_시나리오'!$H$3+SQRT(I1480*('d_시나리오'!$J$3-'d_시나리오'!$H$3)*('d_시나리오'!$I$3-'d_시나리오'!$H$3)),'d_시나리오'!$J$3-SQRT((1-I1480)*('d_시나리오'!$J$3-'d_시나리오'!$H$3)*('d_시나리오'!$J$3-'d_시나리오'!$I$3))))</f>
        <v/>
      </c>
      <c r="K1480">
        <f>RAND()</f>
        <v/>
      </c>
      <c r="L1480">
        <f>IF('d_시나리오'!$J$4='d_시나리오'!$H$4,'d_시나리오'!$I$4,IF(K1480&lt;('d_시나리오'!$I$4-'d_시나리오'!$H$4)/('d_시나리오'!$J$4-'d_시나리오'!$H$4),'d_시나리오'!$H$4+SQRT(K1480*('d_시나리오'!$J$4-'d_시나리오'!$H$4)*('d_시나리오'!$I$4-'d_시나리오'!$H$4)),'d_시나리오'!$J$4-SQRT((1-K1480)*('d_시나리오'!$J$4-'d_시나리오'!$H$4)*('d_시나리오'!$J$4-'d_시나리오'!$I$4))))</f>
        <v/>
      </c>
      <c r="M1480">
        <f>RAND()</f>
        <v/>
      </c>
      <c r="N1480">
        <f>IF('d_시나리오'!$J$5='d_시나리오'!$H$5,'d_시나리오'!$I$5,IF(M1480&lt;('d_시나리오'!$I$5-'d_시나리오'!$H$5)/('d_시나리오'!$J$5-'d_시나리오'!$H$5),'d_시나리오'!$H$5+SQRT(M1480*('d_시나리오'!$J$5-'d_시나리오'!$H$5)*('d_시나리오'!$I$5-'d_시나리오'!$H$5)),'d_시나리오'!$J$5-SQRT((1-M1480)*('d_시나리오'!$J$5-'d_시나리오'!$H$5)*('d_시나리오'!$J$5-'d_시나리오'!$I$5))))</f>
        <v/>
      </c>
      <c r="O1480">
        <f>RAND()</f>
        <v/>
      </c>
      <c r="P1480">
        <f>IF('d_시나리오'!$J$6='d_시나리오'!$H$6,'d_시나리오'!$I$6,IF(O1480&lt;('d_시나리오'!$I$6-'d_시나리오'!$H$6)/('d_시나리오'!$J$6-'d_시나리오'!$H$6),'d_시나리오'!$H$6+SQRT(O1480*('d_시나리오'!$J$6-'d_시나리오'!$H$6)*('d_시나리오'!$I$6-'d_시나리오'!$H$6)),'d_시나리오'!$J$6-SQRT((1-O1480)*('d_시나리오'!$J$6-'d_시나리오'!$H$6)*('d_시나리오'!$J$6-'d_시나리오'!$I$6))))</f>
        <v/>
      </c>
      <c r="Q1480">
        <f>INDEX('d_분포'!$B$2:$B$57,RANDBETWEEN(1,56))</f>
        <v/>
      </c>
      <c r="R1480">
        <f>BETAINV(RAND(),5,5)</f>
        <v/>
      </c>
      <c r="S1480">
        <f>'d_고정'!$B$1*'6_기대효과'!$H$7*('d_시나리오'!$I$7/'d_고정'!$B$2)*B1480</f>
        <v/>
      </c>
      <c r="T1480">
        <f>S1480*D1480</f>
        <v/>
      </c>
      <c r="U1480">
        <f>S1480*F1480*H1480</f>
        <v/>
      </c>
      <c r="V1480">
        <f>S1480*F1480*(H1480-1)</f>
        <v/>
      </c>
      <c r="W1480">
        <f>U1480*J1480</f>
        <v/>
      </c>
      <c r="X1480">
        <f>T1480+W1480</f>
        <v/>
      </c>
      <c r="Y1480">
        <f>(T1480*E1480+W1480*L1480)*(1-R1480-'d_고정'!$B$13)</f>
        <v/>
      </c>
      <c r="Z1480">
        <f>(U1480*N1480*Q1480+'d_고정'!$B$3*('6_기대효과'!$H$7/8)*Q1480*'d_고정'!$B$10*P1480*('6_기대효과'!$K$7/'d_고정'!$B$9))*(1-R1480)</f>
        <v/>
      </c>
      <c r="AA1480">
        <f>W1480*L1480*(1-R1480-'d_고정'!$B$13)+U1480*MAX(N1480-'d_고정'!$B$10*P1480*('6_기대효과'!$K$7/'d_고정'!$B$9),0)*Q1480*(1-R1480)</f>
        <v/>
      </c>
      <c r="AB1480">
        <f>Y1480+Z1480</f>
        <v/>
      </c>
      <c r="AC1480">
        <f>Y1480/('d_고정'!$B$5*'6_기대효과'!$H$7/8)/'d_고정'!$B$6</f>
        <v/>
      </c>
      <c r="AD1480">
        <f>Y1480/('d_고정'!$B$8*'6_기대효과'!$H$7/8)</f>
        <v/>
      </c>
    </row>
    <row r="1481">
      <c r="A1481">
        <f>RAND()</f>
        <v/>
      </c>
      <c r="B1481">
        <f>IF('d_시나리오'!$J$2='d_시나리오'!$H$2,'d_시나리오'!$I$2,IF(A1481&lt;('d_시나리오'!$I$2-'d_시나리오'!$H$2)/('d_시나리오'!$J$2-'d_시나리오'!$H$2),'d_시나리오'!$H$2+SQRT(A1481*('d_시나리오'!$J$2-'d_시나리오'!$H$2)*('d_시나리오'!$I$2-'d_시나리오'!$H$2)),'d_시나리오'!$J$2-SQRT((1-A1481)*('d_시나리오'!$J$2-'d_시나리오'!$H$2)*('d_시나리오'!$J$2-'d_시나리오'!$I$2))))</f>
        <v/>
      </c>
      <c r="C1481">
        <f>RAND()</f>
        <v/>
      </c>
      <c r="D1481">
        <f>BETAINV(RAND(),IF(C1481&lt;'d_고정'!$B$26,'d_고정'!$B$23,'d_고정'!$B$16)+1,'d_고정'!$B$17-IF(C1481&lt;'d_고정'!$B$26,'d_고정'!$B$23,'d_고정'!$B$16)+1)*('d_고정'!$B$14+('d_고정'!$B$15-'d_고정'!$B$14)*RAND())</f>
        <v/>
      </c>
      <c r="E1481">
        <f>INDEX('d_분포'!$A$2:$A$28,RANDBETWEEN(1,27))</f>
        <v/>
      </c>
      <c r="F1481">
        <f>INDEX('d_분포'!$C$2:$C$5,RANDBETWEEN(1,4))*(0.9+0.2*RAND())</f>
        <v/>
      </c>
      <c r="G1481">
        <f>RAND()</f>
        <v/>
      </c>
      <c r="H1481">
        <f>(F1481+(1-F1481)*('d_고정'!$B$22*BETAINV(RAND(),IF(G1481&lt;'d_고정'!$B$26,'d_고정'!$B$25,'d_고정'!$B$20)+1,'d_고정'!$B$21-IF(G1481&lt;'d_고정'!$B$26,'d_고정'!$B$25,'d_고정'!$B$20)+1)+(1-'d_고정'!$B$22)*BETAINV(RAND(),IF(G1481&lt;'d_고정'!$B$26,'d_고정'!$B$24,'d_고정'!$B$18)+1,'d_고정'!$B$19-IF(G1481&lt;'d_고정'!$B$26,'d_고정'!$B$24,'d_고정'!$B$18)+1))*('d_고정'!$B$14+('d_고정'!$B$15-'d_고정'!$B$14)*RAND()))/F1481</f>
        <v/>
      </c>
      <c r="I1481">
        <f>RAND()</f>
        <v/>
      </c>
      <c r="J1481">
        <f>IF('d_시나리오'!$J$3='d_시나리오'!$H$3,'d_시나리오'!$I$3,IF(I1481&lt;('d_시나리오'!$I$3-'d_시나리오'!$H$3)/('d_시나리오'!$J$3-'d_시나리오'!$H$3),'d_시나리오'!$H$3+SQRT(I1481*('d_시나리오'!$J$3-'d_시나리오'!$H$3)*('d_시나리오'!$I$3-'d_시나리오'!$H$3)),'d_시나리오'!$J$3-SQRT((1-I1481)*('d_시나리오'!$J$3-'d_시나리오'!$H$3)*('d_시나리오'!$J$3-'d_시나리오'!$I$3))))</f>
        <v/>
      </c>
      <c r="K1481">
        <f>RAND()</f>
        <v/>
      </c>
      <c r="L1481">
        <f>IF('d_시나리오'!$J$4='d_시나리오'!$H$4,'d_시나리오'!$I$4,IF(K1481&lt;('d_시나리오'!$I$4-'d_시나리오'!$H$4)/('d_시나리오'!$J$4-'d_시나리오'!$H$4),'d_시나리오'!$H$4+SQRT(K1481*('d_시나리오'!$J$4-'d_시나리오'!$H$4)*('d_시나리오'!$I$4-'d_시나리오'!$H$4)),'d_시나리오'!$J$4-SQRT((1-K1481)*('d_시나리오'!$J$4-'d_시나리오'!$H$4)*('d_시나리오'!$J$4-'d_시나리오'!$I$4))))</f>
        <v/>
      </c>
      <c r="M1481">
        <f>RAND()</f>
        <v/>
      </c>
      <c r="N1481">
        <f>IF('d_시나리오'!$J$5='d_시나리오'!$H$5,'d_시나리오'!$I$5,IF(M1481&lt;('d_시나리오'!$I$5-'d_시나리오'!$H$5)/('d_시나리오'!$J$5-'d_시나리오'!$H$5),'d_시나리오'!$H$5+SQRT(M1481*('d_시나리오'!$J$5-'d_시나리오'!$H$5)*('d_시나리오'!$I$5-'d_시나리오'!$H$5)),'d_시나리오'!$J$5-SQRT((1-M1481)*('d_시나리오'!$J$5-'d_시나리오'!$H$5)*('d_시나리오'!$J$5-'d_시나리오'!$I$5))))</f>
        <v/>
      </c>
      <c r="O1481">
        <f>RAND()</f>
        <v/>
      </c>
      <c r="P1481">
        <f>IF('d_시나리오'!$J$6='d_시나리오'!$H$6,'d_시나리오'!$I$6,IF(O1481&lt;('d_시나리오'!$I$6-'d_시나리오'!$H$6)/('d_시나리오'!$J$6-'d_시나리오'!$H$6),'d_시나리오'!$H$6+SQRT(O1481*('d_시나리오'!$J$6-'d_시나리오'!$H$6)*('d_시나리오'!$I$6-'d_시나리오'!$H$6)),'d_시나리오'!$J$6-SQRT((1-O1481)*('d_시나리오'!$J$6-'d_시나리오'!$H$6)*('d_시나리오'!$J$6-'d_시나리오'!$I$6))))</f>
        <v/>
      </c>
      <c r="Q1481">
        <f>INDEX('d_분포'!$B$2:$B$57,RANDBETWEEN(1,56))</f>
        <v/>
      </c>
      <c r="R1481">
        <f>BETAINV(RAND(),5,5)</f>
        <v/>
      </c>
      <c r="S1481">
        <f>'d_고정'!$B$1*'6_기대효과'!$H$7*('d_시나리오'!$I$7/'d_고정'!$B$2)*B1481</f>
        <v/>
      </c>
      <c r="T1481">
        <f>S1481*D1481</f>
        <v/>
      </c>
      <c r="U1481">
        <f>S1481*F1481*H1481</f>
        <v/>
      </c>
      <c r="V1481">
        <f>S1481*F1481*(H1481-1)</f>
        <v/>
      </c>
      <c r="W1481">
        <f>U1481*J1481</f>
        <v/>
      </c>
      <c r="X1481">
        <f>T1481+W1481</f>
        <v/>
      </c>
      <c r="Y1481">
        <f>(T1481*E1481+W1481*L1481)*(1-R1481-'d_고정'!$B$13)</f>
        <v/>
      </c>
      <c r="Z1481">
        <f>(U1481*N1481*Q1481+'d_고정'!$B$3*('6_기대효과'!$H$7/8)*Q1481*'d_고정'!$B$10*P1481*('6_기대효과'!$K$7/'d_고정'!$B$9))*(1-R1481)</f>
        <v/>
      </c>
      <c r="AA1481">
        <f>W1481*L1481*(1-R1481-'d_고정'!$B$13)+U1481*MAX(N1481-'d_고정'!$B$10*P1481*('6_기대효과'!$K$7/'d_고정'!$B$9),0)*Q1481*(1-R1481)</f>
        <v/>
      </c>
      <c r="AB1481">
        <f>Y1481+Z1481</f>
        <v/>
      </c>
      <c r="AC1481">
        <f>Y1481/('d_고정'!$B$5*'6_기대효과'!$H$7/8)/'d_고정'!$B$6</f>
        <v/>
      </c>
      <c r="AD1481">
        <f>Y1481/('d_고정'!$B$8*'6_기대효과'!$H$7/8)</f>
        <v/>
      </c>
    </row>
    <row r="1482">
      <c r="A1482">
        <f>RAND()</f>
        <v/>
      </c>
      <c r="B1482">
        <f>IF('d_시나리오'!$J$2='d_시나리오'!$H$2,'d_시나리오'!$I$2,IF(A1482&lt;('d_시나리오'!$I$2-'d_시나리오'!$H$2)/('d_시나리오'!$J$2-'d_시나리오'!$H$2),'d_시나리오'!$H$2+SQRT(A1482*('d_시나리오'!$J$2-'d_시나리오'!$H$2)*('d_시나리오'!$I$2-'d_시나리오'!$H$2)),'d_시나리오'!$J$2-SQRT((1-A1482)*('d_시나리오'!$J$2-'d_시나리오'!$H$2)*('d_시나리오'!$J$2-'d_시나리오'!$I$2))))</f>
        <v/>
      </c>
      <c r="C1482">
        <f>RAND()</f>
        <v/>
      </c>
      <c r="D1482">
        <f>BETAINV(RAND(),IF(C1482&lt;'d_고정'!$B$26,'d_고정'!$B$23,'d_고정'!$B$16)+1,'d_고정'!$B$17-IF(C1482&lt;'d_고정'!$B$26,'d_고정'!$B$23,'d_고정'!$B$16)+1)*('d_고정'!$B$14+('d_고정'!$B$15-'d_고정'!$B$14)*RAND())</f>
        <v/>
      </c>
      <c r="E1482">
        <f>INDEX('d_분포'!$A$2:$A$28,RANDBETWEEN(1,27))</f>
        <v/>
      </c>
      <c r="F1482">
        <f>INDEX('d_분포'!$C$2:$C$5,RANDBETWEEN(1,4))*(0.9+0.2*RAND())</f>
        <v/>
      </c>
      <c r="G1482">
        <f>RAND()</f>
        <v/>
      </c>
      <c r="H1482">
        <f>(F1482+(1-F1482)*('d_고정'!$B$22*BETAINV(RAND(),IF(G1482&lt;'d_고정'!$B$26,'d_고정'!$B$25,'d_고정'!$B$20)+1,'d_고정'!$B$21-IF(G1482&lt;'d_고정'!$B$26,'d_고정'!$B$25,'d_고정'!$B$20)+1)+(1-'d_고정'!$B$22)*BETAINV(RAND(),IF(G1482&lt;'d_고정'!$B$26,'d_고정'!$B$24,'d_고정'!$B$18)+1,'d_고정'!$B$19-IF(G1482&lt;'d_고정'!$B$26,'d_고정'!$B$24,'d_고정'!$B$18)+1))*('d_고정'!$B$14+('d_고정'!$B$15-'d_고정'!$B$14)*RAND()))/F1482</f>
        <v/>
      </c>
      <c r="I1482">
        <f>RAND()</f>
        <v/>
      </c>
      <c r="J1482">
        <f>IF('d_시나리오'!$J$3='d_시나리오'!$H$3,'d_시나리오'!$I$3,IF(I1482&lt;('d_시나리오'!$I$3-'d_시나리오'!$H$3)/('d_시나리오'!$J$3-'d_시나리오'!$H$3),'d_시나리오'!$H$3+SQRT(I1482*('d_시나리오'!$J$3-'d_시나리오'!$H$3)*('d_시나리오'!$I$3-'d_시나리오'!$H$3)),'d_시나리오'!$J$3-SQRT((1-I1482)*('d_시나리오'!$J$3-'d_시나리오'!$H$3)*('d_시나리오'!$J$3-'d_시나리오'!$I$3))))</f>
        <v/>
      </c>
      <c r="K1482">
        <f>RAND()</f>
        <v/>
      </c>
      <c r="L1482">
        <f>IF('d_시나리오'!$J$4='d_시나리오'!$H$4,'d_시나리오'!$I$4,IF(K1482&lt;('d_시나리오'!$I$4-'d_시나리오'!$H$4)/('d_시나리오'!$J$4-'d_시나리오'!$H$4),'d_시나리오'!$H$4+SQRT(K1482*('d_시나리오'!$J$4-'d_시나리오'!$H$4)*('d_시나리오'!$I$4-'d_시나리오'!$H$4)),'d_시나리오'!$J$4-SQRT((1-K1482)*('d_시나리오'!$J$4-'d_시나리오'!$H$4)*('d_시나리오'!$J$4-'d_시나리오'!$I$4))))</f>
        <v/>
      </c>
      <c r="M1482">
        <f>RAND()</f>
        <v/>
      </c>
      <c r="N1482">
        <f>IF('d_시나리오'!$J$5='d_시나리오'!$H$5,'d_시나리오'!$I$5,IF(M1482&lt;('d_시나리오'!$I$5-'d_시나리오'!$H$5)/('d_시나리오'!$J$5-'d_시나리오'!$H$5),'d_시나리오'!$H$5+SQRT(M1482*('d_시나리오'!$J$5-'d_시나리오'!$H$5)*('d_시나리오'!$I$5-'d_시나리오'!$H$5)),'d_시나리오'!$J$5-SQRT((1-M1482)*('d_시나리오'!$J$5-'d_시나리오'!$H$5)*('d_시나리오'!$J$5-'d_시나리오'!$I$5))))</f>
        <v/>
      </c>
      <c r="O1482">
        <f>RAND()</f>
        <v/>
      </c>
      <c r="P1482">
        <f>IF('d_시나리오'!$J$6='d_시나리오'!$H$6,'d_시나리오'!$I$6,IF(O1482&lt;('d_시나리오'!$I$6-'d_시나리오'!$H$6)/('d_시나리오'!$J$6-'d_시나리오'!$H$6),'d_시나리오'!$H$6+SQRT(O1482*('d_시나리오'!$J$6-'d_시나리오'!$H$6)*('d_시나리오'!$I$6-'d_시나리오'!$H$6)),'d_시나리오'!$J$6-SQRT((1-O1482)*('d_시나리오'!$J$6-'d_시나리오'!$H$6)*('d_시나리오'!$J$6-'d_시나리오'!$I$6))))</f>
        <v/>
      </c>
      <c r="Q1482">
        <f>INDEX('d_분포'!$B$2:$B$57,RANDBETWEEN(1,56))</f>
        <v/>
      </c>
      <c r="R1482">
        <f>BETAINV(RAND(),5,5)</f>
        <v/>
      </c>
      <c r="S1482">
        <f>'d_고정'!$B$1*'6_기대효과'!$H$7*('d_시나리오'!$I$7/'d_고정'!$B$2)*B1482</f>
        <v/>
      </c>
      <c r="T1482">
        <f>S1482*D1482</f>
        <v/>
      </c>
      <c r="U1482">
        <f>S1482*F1482*H1482</f>
        <v/>
      </c>
      <c r="V1482">
        <f>S1482*F1482*(H1482-1)</f>
        <v/>
      </c>
      <c r="W1482">
        <f>U1482*J1482</f>
        <v/>
      </c>
      <c r="X1482">
        <f>T1482+W1482</f>
        <v/>
      </c>
      <c r="Y1482">
        <f>(T1482*E1482+W1482*L1482)*(1-R1482-'d_고정'!$B$13)</f>
        <v/>
      </c>
      <c r="Z1482">
        <f>(U1482*N1482*Q1482+'d_고정'!$B$3*('6_기대효과'!$H$7/8)*Q1482*'d_고정'!$B$10*P1482*('6_기대효과'!$K$7/'d_고정'!$B$9))*(1-R1482)</f>
        <v/>
      </c>
      <c r="AA1482">
        <f>W1482*L1482*(1-R1482-'d_고정'!$B$13)+U1482*MAX(N1482-'d_고정'!$B$10*P1482*('6_기대효과'!$K$7/'d_고정'!$B$9),0)*Q1482*(1-R1482)</f>
        <v/>
      </c>
      <c r="AB1482">
        <f>Y1482+Z1482</f>
        <v/>
      </c>
      <c r="AC1482">
        <f>Y1482/('d_고정'!$B$5*'6_기대효과'!$H$7/8)/'d_고정'!$B$6</f>
        <v/>
      </c>
      <c r="AD1482">
        <f>Y1482/('d_고정'!$B$8*'6_기대효과'!$H$7/8)</f>
        <v/>
      </c>
    </row>
    <row r="1483">
      <c r="A1483">
        <f>RAND()</f>
        <v/>
      </c>
      <c r="B1483">
        <f>IF('d_시나리오'!$J$2='d_시나리오'!$H$2,'d_시나리오'!$I$2,IF(A1483&lt;('d_시나리오'!$I$2-'d_시나리오'!$H$2)/('d_시나리오'!$J$2-'d_시나리오'!$H$2),'d_시나리오'!$H$2+SQRT(A1483*('d_시나리오'!$J$2-'d_시나리오'!$H$2)*('d_시나리오'!$I$2-'d_시나리오'!$H$2)),'d_시나리오'!$J$2-SQRT((1-A1483)*('d_시나리오'!$J$2-'d_시나리오'!$H$2)*('d_시나리오'!$J$2-'d_시나리오'!$I$2))))</f>
        <v/>
      </c>
      <c r="C1483">
        <f>RAND()</f>
        <v/>
      </c>
      <c r="D1483">
        <f>BETAINV(RAND(),IF(C1483&lt;'d_고정'!$B$26,'d_고정'!$B$23,'d_고정'!$B$16)+1,'d_고정'!$B$17-IF(C1483&lt;'d_고정'!$B$26,'d_고정'!$B$23,'d_고정'!$B$16)+1)*('d_고정'!$B$14+('d_고정'!$B$15-'d_고정'!$B$14)*RAND())</f>
        <v/>
      </c>
      <c r="E1483">
        <f>INDEX('d_분포'!$A$2:$A$28,RANDBETWEEN(1,27))</f>
        <v/>
      </c>
      <c r="F1483">
        <f>INDEX('d_분포'!$C$2:$C$5,RANDBETWEEN(1,4))*(0.9+0.2*RAND())</f>
        <v/>
      </c>
      <c r="G1483">
        <f>RAND()</f>
        <v/>
      </c>
      <c r="H1483">
        <f>(F1483+(1-F1483)*('d_고정'!$B$22*BETAINV(RAND(),IF(G1483&lt;'d_고정'!$B$26,'d_고정'!$B$25,'d_고정'!$B$20)+1,'d_고정'!$B$21-IF(G1483&lt;'d_고정'!$B$26,'d_고정'!$B$25,'d_고정'!$B$20)+1)+(1-'d_고정'!$B$22)*BETAINV(RAND(),IF(G1483&lt;'d_고정'!$B$26,'d_고정'!$B$24,'d_고정'!$B$18)+1,'d_고정'!$B$19-IF(G1483&lt;'d_고정'!$B$26,'d_고정'!$B$24,'d_고정'!$B$18)+1))*('d_고정'!$B$14+('d_고정'!$B$15-'d_고정'!$B$14)*RAND()))/F1483</f>
        <v/>
      </c>
      <c r="I1483">
        <f>RAND()</f>
        <v/>
      </c>
      <c r="J1483">
        <f>IF('d_시나리오'!$J$3='d_시나리오'!$H$3,'d_시나리오'!$I$3,IF(I1483&lt;('d_시나리오'!$I$3-'d_시나리오'!$H$3)/('d_시나리오'!$J$3-'d_시나리오'!$H$3),'d_시나리오'!$H$3+SQRT(I1483*('d_시나리오'!$J$3-'d_시나리오'!$H$3)*('d_시나리오'!$I$3-'d_시나리오'!$H$3)),'d_시나리오'!$J$3-SQRT((1-I1483)*('d_시나리오'!$J$3-'d_시나리오'!$H$3)*('d_시나리오'!$J$3-'d_시나리오'!$I$3))))</f>
        <v/>
      </c>
      <c r="K1483">
        <f>RAND()</f>
        <v/>
      </c>
      <c r="L1483">
        <f>IF('d_시나리오'!$J$4='d_시나리오'!$H$4,'d_시나리오'!$I$4,IF(K1483&lt;('d_시나리오'!$I$4-'d_시나리오'!$H$4)/('d_시나리오'!$J$4-'d_시나리오'!$H$4),'d_시나리오'!$H$4+SQRT(K1483*('d_시나리오'!$J$4-'d_시나리오'!$H$4)*('d_시나리오'!$I$4-'d_시나리오'!$H$4)),'d_시나리오'!$J$4-SQRT((1-K1483)*('d_시나리오'!$J$4-'d_시나리오'!$H$4)*('d_시나리오'!$J$4-'d_시나리오'!$I$4))))</f>
        <v/>
      </c>
      <c r="M1483">
        <f>RAND()</f>
        <v/>
      </c>
      <c r="N1483">
        <f>IF('d_시나리오'!$J$5='d_시나리오'!$H$5,'d_시나리오'!$I$5,IF(M1483&lt;('d_시나리오'!$I$5-'d_시나리오'!$H$5)/('d_시나리오'!$J$5-'d_시나리오'!$H$5),'d_시나리오'!$H$5+SQRT(M1483*('d_시나리오'!$J$5-'d_시나리오'!$H$5)*('d_시나리오'!$I$5-'d_시나리오'!$H$5)),'d_시나리오'!$J$5-SQRT((1-M1483)*('d_시나리오'!$J$5-'d_시나리오'!$H$5)*('d_시나리오'!$J$5-'d_시나리오'!$I$5))))</f>
        <v/>
      </c>
      <c r="O1483">
        <f>RAND()</f>
        <v/>
      </c>
      <c r="P1483">
        <f>IF('d_시나리오'!$J$6='d_시나리오'!$H$6,'d_시나리오'!$I$6,IF(O1483&lt;('d_시나리오'!$I$6-'d_시나리오'!$H$6)/('d_시나리오'!$J$6-'d_시나리오'!$H$6),'d_시나리오'!$H$6+SQRT(O1483*('d_시나리오'!$J$6-'d_시나리오'!$H$6)*('d_시나리오'!$I$6-'d_시나리오'!$H$6)),'d_시나리오'!$J$6-SQRT((1-O1483)*('d_시나리오'!$J$6-'d_시나리오'!$H$6)*('d_시나리오'!$J$6-'d_시나리오'!$I$6))))</f>
        <v/>
      </c>
      <c r="Q1483">
        <f>INDEX('d_분포'!$B$2:$B$57,RANDBETWEEN(1,56))</f>
        <v/>
      </c>
      <c r="R1483">
        <f>BETAINV(RAND(),5,5)</f>
        <v/>
      </c>
      <c r="S1483">
        <f>'d_고정'!$B$1*'6_기대효과'!$H$7*('d_시나리오'!$I$7/'d_고정'!$B$2)*B1483</f>
        <v/>
      </c>
      <c r="T1483">
        <f>S1483*D1483</f>
        <v/>
      </c>
      <c r="U1483">
        <f>S1483*F1483*H1483</f>
        <v/>
      </c>
      <c r="V1483">
        <f>S1483*F1483*(H1483-1)</f>
        <v/>
      </c>
      <c r="W1483">
        <f>U1483*J1483</f>
        <v/>
      </c>
      <c r="X1483">
        <f>T1483+W1483</f>
        <v/>
      </c>
      <c r="Y1483">
        <f>(T1483*E1483+W1483*L1483)*(1-R1483-'d_고정'!$B$13)</f>
        <v/>
      </c>
      <c r="Z1483">
        <f>(U1483*N1483*Q1483+'d_고정'!$B$3*('6_기대효과'!$H$7/8)*Q1483*'d_고정'!$B$10*P1483*('6_기대효과'!$K$7/'d_고정'!$B$9))*(1-R1483)</f>
        <v/>
      </c>
      <c r="AA1483">
        <f>W1483*L1483*(1-R1483-'d_고정'!$B$13)+U1483*MAX(N1483-'d_고정'!$B$10*P1483*('6_기대효과'!$K$7/'d_고정'!$B$9),0)*Q1483*(1-R1483)</f>
        <v/>
      </c>
      <c r="AB1483">
        <f>Y1483+Z1483</f>
        <v/>
      </c>
      <c r="AC1483">
        <f>Y1483/('d_고정'!$B$5*'6_기대효과'!$H$7/8)/'d_고정'!$B$6</f>
        <v/>
      </c>
      <c r="AD1483">
        <f>Y1483/('d_고정'!$B$8*'6_기대효과'!$H$7/8)</f>
        <v/>
      </c>
    </row>
    <row r="1484">
      <c r="A1484">
        <f>RAND()</f>
        <v/>
      </c>
      <c r="B1484">
        <f>IF('d_시나리오'!$J$2='d_시나리오'!$H$2,'d_시나리오'!$I$2,IF(A1484&lt;('d_시나리오'!$I$2-'d_시나리오'!$H$2)/('d_시나리오'!$J$2-'d_시나리오'!$H$2),'d_시나리오'!$H$2+SQRT(A1484*('d_시나리오'!$J$2-'d_시나리오'!$H$2)*('d_시나리오'!$I$2-'d_시나리오'!$H$2)),'d_시나리오'!$J$2-SQRT((1-A1484)*('d_시나리오'!$J$2-'d_시나리오'!$H$2)*('d_시나리오'!$J$2-'d_시나리오'!$I$2))))</f>
        <v/>
      </c>
      <c r="C1484">
        <f>RAND()</f>
        <v/>
      </c>
      <c r="D1484">
        <f>BETAINV(RAND(),IF(C1484&lt;'d_고정'!$B$26,'d_고정'!$B$23,'d_고정'!$B$16)+1,'d_고정'!$B$17-IF(C1484&lt;'d_고정'!$B$26,'d_고정'!$B$23,'d_고정'!$B$16)+1)*('d_고정'!$B$14+('d_고정'!$B$15-'d_고정'!$B$14)*RAND())</f>
        <v/>
      </c>
      <c r="E1484">
        <f>INDEX('d_분포'!$A$2:$A$28,RANDBETWEEN(1,27))</f>
        <v/>
      </c>
      <c r="F1484">
        <f>INDEX('d_분포'!$C$2:$C$5,RANDBETWEEN(1,4))*(0.9+0.2*RAND())</f>
        <v/>
      </c>
      <c r="G1484">
        <f>RAND()</f>
        <v/>
      </c>
      <c r="H1484">
        <f>(F1484+(1-F1484)*('d_고정'!$B$22*BETAINV(RAND(),IF(G1484&lt;'d_고정'!$B$26,'d_고정'!$B$25,'d_고정'!$B$20)+1,'d_고정'!$B$21-IF(G1484&lt;'d_고정'!$B$26,'d_고정'!$B$25,'d_고정'!$B$20)+1)+(1-'d_고정'!$B$22)*BETAINV(RAND(),IF(G1484&lt;'d_고정'!$B$26,'d_고정'!$B$24,'d_고정'!$B$18)+1,'d_고정'!$B$19-IF(G1484&lt;'d_고정'!$B$26,'d_고정'!$B$24,'d_고정'!$B$18)+1))*('d_고정'!$B$14+('d_고정'!$B$15-'d_고정'!$B$14)*RAND()))/F1484</f>
        <v/>
      </c>
      <c r="I1484">
        <f>RAND()</f>
        <v/>
      </c>
      <c r="J1484">
        <f>IF('d_시나리오'!$J$3='d_시나리오'!$H$3,'d_시나리오'!$I$3,IF(I1484&lt;('d_시나리오'!$I$3-'d_시나리오'!$H$3)/('d_시나리오'!$J$3-'d_시나리오'!$H$3),'d_시나리오'!$H$3+SQRT(I1484*('d_시나리오'!$J$3-'d_시나리오'!$H$3)*('d_시나리오'!$I$3-'d_시나리오'!$H$3)),'d_시나리오'!$J$3-SQRT((1-I1484)*('d_시나리오'!$J$3-'d_시나리오'!$H$3)*('d_시나리오'!$J$3-'d_시나리오'!$I$3))))</f>
        <v/>
      </c>
      <c r="K1484">
        <f>RAND()</f>
        <v/>
      </c>
      <c r="L1484">
        <f>IF('d_시나리오'!$J$4='d_시나리오'!$H$4,'d_시나리오'!$I$4,IF(K1484&lt;('d_시나리오'!$I$4-'d_시나리오'!$H$4)/('d_시나리오'!$J$4-'d_시나리오'!$H$4),'d_시나리오'!$H$4+SQRT(K1484*('d_시나리오'!$J$4-'d_시나리오'!$H$4)*('d_시나리오'!$I$4-'d_시나리오'!$H$4)),'d_시나리오'!$J$4-SQRT((1-K1484)*('d_시나리오'!$J$4-'d_시나리오'!$H$4)*('d_시나리오'!$J$4-'d_시나리오'!$I$4))))</f>
        <v/>
      </c>
      <c r="M1484">
        <f>RAND()</f>
        <v/>
      </c>
      <c r="N1484">
        <f>IF('d_시나리오'!$J$5='d_시나리오'!$H$5,'d_시나리오'!$I$5,IF(M1484&lt;('d_시나리오'!$I$5-'d_시나리오'!$H$5)/('d_시나리오'!$J$5-'d_시나리오'!$H$5),'d_시나리오'!$H$5+SQRT(M1484*('d_시나리오'!$J$5-'d_시나리오'!$H$5)*('d_시나리오'!$I$5-'d_시나리오'!$H$5)),'d_시나리오'!$J$5-SQRT((1-M1484)*('d_시나리오'!$J$5-'d_시나리오'!$H$5)*('d_시나리오'!$J$5-'d_시나리오'!$I$5))))</f>
        <v/>
      </c>
      <c r="O1484">
        <f>RAND()</f>
        <v/>
      </c>
      <c r="P1484">
        <f>IF('d_시나리오'!$J$6='d_시나리오'!$H$6,'d_시나리오'!$I$6,IF(O1484&lt;('d_시나리오'!$I$6-'d_시나리오'!$H$6)/('d_시나리오'!$J$6-'d_시나리오'!$H$6),'d_시나리오'!$H$6+SQRT(O1484*('d_시나리오'!$J$6-'d_시나리오'!$H$6)*('d_시나리오'!$I$6-'d_시나리오'!$H$6)),'d_시나리오'!$J$6-SQRT((1-O1484)*('d_시나리오'!$J$6-'d_시나리오'!$H$6)*('d_시나리오'!$J$6-'d_시나리오'!$I$6))))</f>
        <v/>
      </c>
      <c r="Q1484">
        <f>INDEX('d_분포'!$B$2:$B$57,RANDBETWEEN(1,56))</f>
        <v/>
      </c>
      <c r="R1484">
        <f>BETAINV(RAND(),5,5)</f>
        <v/>
      </c>
      <c r="S1484">
        <f>'d_고정'!$B$1*'6_기대효과'!$H$7*('d_시나리오'!$I$7/'d_고정'!$B$2)*B1484</f>
        <v/>
      </c>
      <c r="T1484">
        <f>S1484*D1484</f>
        <v/>
      </c>
      <c r="U1484">
        <f>S1484*F1484*H1484</f>
        <v/>
      </c>
      <c r="V1484">
        <f>S1484*F1484*(H1484-1)</f>
        <v/>
      </c>
      <c r="W1484">
        <f>U1484*J1484</f>
        <v/>
      </c>
      <c r="X1484">
        <f>T1484+W1484</f>
        <v/>
      </c>
      <c r="Y1484">
        <f>(T1484*E1484+W1484*L1484)*(1-R1484-'d_고정'!$B$13)</f>
        <v/>
      </c>
      <c r="Z1484">
        <f>(U1484*N1484*Q1484+'d_고정'!$B$3*('6_기대효과'!$H$7/8)*Q1484*'d_고정'!$B$10*P1484*('6_기대효과'!$K$7/'d_고정'!$B$9))*(1-R1484)</f>
        <v/>
      </c>
      <c r="AA1484">
        <f>W1484*L1484*(1-R1484-'d_고정'!$B$13)+U1484*MAX(N1484-'d_고정'!$B$10*P1484*('6_기대효과'!$K$7/'d_고정'!$B$9),0)*Q1484*(1-R1484)</f>
        <v/>
      </c>
      <c r="AB1484">
        <f>Y1484+Z1484</f>
        <v/>
      </c>
      <c r="AC1484">
        <f>Y1484/('d_고정'!$B$5*'6_기대효과'!$H$7/8)/'d_고정'!$B$6</f>
        <v/>
      </c>
      <c r="AD1484">
        <f>Y1484/('d_고정'!$B$8*'6_기대효과'!$H$7/8)</f>
        <v/>
      </c>
    </row>
    <row r="1485">
      <c r="A1485">
        <f>RAND()</f>
        <v/>
      </c>
      <c r="B1485">
        <f>IF('d_시나리오'!$J$2='d_시나리오'!$H$2,'d_시나리오'!$I$2,IF(A1485&lt;('d_시나리오'!$I$2-'d_시나리오'!$H$2)/('d_시나리오'!$J$2-'d_시나리오'!$H$2),'d_시나리오'!$H$2+SQRT(A1485*('d_시나리오'!$J$2-'d_시나리오'!$H$2)*('d_시나리오'!$I$2-'d_시나리오'!$H$2)),'d_시나리오'!$J$2-SQRT((1-A1485)*('d_시나리오'!$J$2-'d_시나리오'!$H$2)*('d_시나리오'!$J$2-'d_시나리오'!$I$2))))</f>
        <v/>
      </c>
      <c r="C1485">
        <f>RAND()</f>
        <v/>
      </c>
      <c r="D1485">
        <f>BETAINV(RAND(),IF(C1485&lt;'d_고정'!$B$26,'d_고정'!$B$23,'d_고정'!$B$16)+1,'d_고정'!$B$17-IF(C1485&lt;'d_고정'!$B$26,'d_고정'!$B$23,'d_고정'!$B$16)+1)*('d_고정'!$B$14+('d_고정'!$B$15-'d_고정'!$B$14)*RAND())</f>
        <v/>
      </c>
      <c r="E1485">
        <f>INDEX('d_분포'!$A$2:$A$28,RANDBETWEEN(1,27))</f>
        <v/>
      </c>
      <c r="F1485">
        <f>INDEX('d_분포'!$C$2:$C$5,RANDBETWEEN(1,4))*(0.9+0.2*RAND())</f>
        <v/>
      </c>
      <c r="G1485">
        <f>RAND()</f>
        <v/>
      </c>
      <c r="H1485">
        <f>(F1485+(1-F1485)*('d_고정'!$B$22*BETAINV(RAND(),IF(G1485&lt;'d_고정'!$B$26,'d_고정'!$B$25,'d_고정'!$B$20)+1,'d_고정'!$B$21-IF(G1485&lt;'d_고정'!$B$26,'d_고정'!$B$25,'d_고정'!$B$20)+1)+(1-'d_고정'!$B$22)*BETAINV(RAND(),IF(G1485&lt;'d_고정'!$B$26,'d_고정'!$B$24,'d_고정'!$B$18)+1,'d_고정'!$B$19-IF(G1485&lt;'d_고정'!$B$26,'d_고정'!$B$24,'d_고정'!$B$18)+1))*('d_고정'!$B$14+('d_고정'!$B$15-'d_고정'!$B$14)*RAND()))/F1485</f>
        <v/>
      </c>
      <c r="I1485">
        <f>RAND()</f>
        <v/>
      </c>
      <c r="J1485">
        <f>IF('d_시나리오'!$J$3='d_시나리오'!$H$3,'d_시나리오'!$I$3,IF(I1485&lt;('d_시나리오'!$I$3-'d_시나리오'!$H$3)/('d_시나리오'!$J$3-'d_시나리오'!$H$3),'d_시나리오'!$H$3+SQRT(I1485*('d_시나리오'!$J$3-'d_시나리오'!$H$3)*('d_시나리오'!$I$3-'d_시나리오'!$H$3)),'d_시나리오'!$J$3-SQRT((1-I1485)*('d_시나리오'!$J$3-'d_시나리오'!$H$3)*('d_시나리오'!$J$3-'d_시나리오'!$I$3))))</f>
        <v/>
      </c>
      <c r="K1485">
        <f>RAND()</f>
        <v/>
      </c>
      <c r="L1485">
        <f>IF('d_시나리오'!$J$4='d_시나리오'!$H$4,'d_시나리오'!$I$4,IF(K1485&lt;('d_시나리오'!$I$4-'d_시나리오'!$H$4)/('d_시나리오'!$J$4-'d_시나리오'!$H$4),'d_시나리오'!$H$4+SQRT(K1485*('d_시나리오'!$J$4-'d_시나리오'!$H$4)*('d_시나리오'!$I$4-'d_시나리오'!$H$4)),'d_시나리오'!$J$4-SQRT((1-K1485)*('d_시나리오'!$J$4-'d_시나리오'!$H$4)*('d_시나리오'!$J$4-'d_시나리오'!$I$4))))</f>
        <v/>
      </c>
      <c r="M1485">
        <f>RAND()</f>
        <v/>
      </c>
      <c r="N1485">
        <f>IF('d_시나리오'!$J$5='d_시나리오'!$H$5,'d_시나리오'!$I$5,IF(M1485&lt;('d_시나리오'!$I$5-'d_시나리오'!$H$5)/('d_시나리오'!$J$5-'d_시나리오'!$H$5),'d_시나리오'!$H$5+SQRT(M1485*('d_시나리오'!$J$5-'d_시나리오'!$H$5)*('d_시나리오'!$I$5-'d_시나리오'!$H$5)),'d_시나리오'!$J$5-SQRT((1-M1485)*('d_시나리오'!$J$5-'d_시나리오'!$H$5)*('d_시나리오'!$J$5-'d_시나리오'!$I$5))))</f>
        <v/>
      </c>
      <c r="O1485">
        <f>RAND()</f>
        <v/>
      </c>
      <c r="P1485">
        <f>IF('d_시나리오'!$J$6='d_시나리오'!$H$6,'d_시나리오'!$I$6,IF(O1485&lt;('d_시나리오'!$I$6-'d_시나리오'!$H$6)/('d_시나리오'!$J$6-'d_시나리오'!$H$6),'d_시나리오'!$H$6+SQRT(O1485*('d_시나리오'!$J$6-'d_시나리오'!$H$6)*('d_시나리오'!$I$6-'d_시나리오'!$H$6)),'d_시나리오'!$J$6-SQRT((1-O1485)*('d_시나리오'!$J$6-'d_시나리오'!$H$6)*('d_시나리오'!$J$6-'d_시나리오'!$I$6))))</f>
        <v/>
      </c>
      <c r="Q1485">
        <f>INDEX('d_분포'!$B$2:$B$57,RANDBETWEEN(1,56))</f>
        <v/>
      </c>
      <c r="R1485">
        <f>BETAINV(RAND(),5,5)</f>
        <v/>
      </c>
      <c r="S1485">
        <f>'d_고정'!$B$1*'6_기대효과'!$H$7*('d_시나리오'!$I$7/'d_고정'!$B$2)*B1485</f>
        <v/>
      </c>
      <c r="T1485">
        <f>S1485*D1485</f>
        <v/>
      </c>
      <c r="U1485">
        <f>S1485*F1485*H1485</f>
        <v/>
      </c>
      <c r="V1485">
        <f>S1485*F1485*(H1485-1)</f>
        <v/>
      </c>
      <c r="W1485">
        <f>U1485*J1485</f>
        <v/>
      </c>
      <c r="X1485">
        <f>T1485+W1485</f>
        <v/>
      </c>
      <c r="Y1485">
        <f>(T1485*E1485+W1485*L1485)*(1-R1485-'d_고정'!$B$13)</f>
        <v/>
      </c>
      <c r="Z1485">
        <f>(U1485*N1485*Q1485+'d_고정'!$B$3*('6_기대효과'!$H$7/8)*Q1485*'d_고정'!$B$10*P1485*('6_기대효과'!$K$7/'d_고정'!$B$9))*(1-R1485)</f>
        <v/>
      </c>
      <c r="AA1485">
        <f>W1485*L1485*(1-R1485-'d_고정'!$B$13)+U1485*MAX(N1485-'d_고정'!$B$10*P1485*('6_기대효과'!$K$7/'d_고정'!$B$9),0)*Q1485*(1-R1485)</f>
        <v/>
      </c>
      <c r="AB1485">
        <f>Y1485+Z1485</f>
        <v/>
      </c>
      <c r="AC1485">
        <f>Y1485/('d_고정'!$B$5*'6_기대효과'!$H$7/8)/'d_고정'!$B$6</f>
        <v/>
      </c>
      <c r="AD1485">
        <f>Y1485/('d_고정'!$B$8*'6_기대효과'!$H$7/8)</f>
        <v/>
      </c>
    </row>
    <row r="1486">
      <c r="A1486">
        <f>RAND()</f>
        <v/>
      </c>
      <c r="B1486">
        <f>IF('d_시나리오'!$J$2='d_시나리오'!$H$2,'d_시나리오'!$I$2,IF(A1486&lt;('d_시나리오'!$I$2-'d_시나리오'!$H$2)/('d_시나리오'!$J$2-'d_시나리오'!$H$2),'d_시나리오'!$H$2+SQRT(A1486*('d_시나리오'!$J$2-'d_시나리오'!$H$2)*('d_시나리오'!$I$2-'d_시나리오'!$H$2)),'d_시나리오'!$J$2-SQRT((1-A1486)*('d_시나리오'!$J$2-'d_시나리오'!$H$2)*('d_시나리오'!$J$2-'d_시나리오'!$I$2))))</f>
        <v/>
      </c>
      <c r="C1486">
        <f>RAND()</f>
        <v/>
      </c>
      <c r="D1486">
        <f>BETAINV(RAND(),IF(C1486&lt;'d_고정'!$B$26,'d_고정'!$B$23,'d_고정'!$B$16)+1,'d_고정'!$B$17-IF(C1486&lt;'d_고정'!$B$26,'d_고정'!$B$23,'d_고정'!$B$16)+1)*('d_고정'!$B$14+('d_고정'!$B$15-'d_고정'!$B$14)*RAND())</f>
        <v/>
      </c>
      <c r="E1486">
        <f>INDEX('d_분포'!$A$2:$A$28,RANDBETWEEN(1,27))</f>
        <v/>
      </c>
      <c r="F1486">
        <f>INDEX('d_분포'!$C$2:$C$5,RANDBETWEEN(1,4))*(0.9+0.2*RAND())</f>
        <v/>
      </c>
      <c r="G1486">
        <f>RAND()</f>
        <v/>
      </c>
      <c r="H1486">
        <f>(F1486+(1-F1486)*('d_고정'!$B$22*BETAINV(RAND(),IF(G1486&lt;'d_고정'!$B$26,'d_고정'!$B$25,'d_고정'!$B$20)+1,'d_고정'!$B$21-IF(G1486&lt;'d_고정'!$B$26,'d_고정'!$B$25,'d_고정'!$B$20)+1)+(1-'d_고정'!$B$22)*BETAINV(RAND(),IF(G1486&lt;'d_고정'!$B$26,'d_고정'!$B$24,'d_고정'!$B$18)+1,'d_고정'!$B$19-IF(G1486&lt;'d_고정'!$B$26,'d_고정'!$B$24,'d_고정'!$B$18)+1))*('d_고정'!$B$14+('d_고정'!$B$15-'d_고정'!$B$14)*RAND()))/F1486</f>
        <v/>
      </c>
      <c r="I1486">
        <f>RAND()</f>
        <v/>
      </c>
      <c r="J1486">
        <f>IF('d_시나리오'!$J$3='d_시나리오'!$H$3,'d_시나리오'!$I$3,IF(I1486&lt;('d_시나리오'!$I$3-'d_시나리오'!$H$3)/('d_시나리오'!$J$3-'d_시나리오'!$H$3),'d_시나리오'!$H$3+SQRT(I1486*('d_시나리오'!$J$3-'d_시나리오'!$H$3)*('d_시나리오'!$I$3-'d_시나리오'!$H$3)),'d_시나리오'!$J$3-SQRT((1-I1486)*('d_시나리오'!$J$3-'d_시나리오'!$H$3)*('d_시나리오'!$J$3-'d_시나리오'!$I$3))))</f>
        <v/>
      </c>
      <c r="K1486">
        <f>RAND()</f>
        <v/>
      </c>
      <c r="L1486">
        <f>IF('d_시나리오'!$J$4='d_시나리오'!$H$4,'d_시나리오'!$I$4,IF(K1486&lt;('d_시나리오'!$I$4-'d_시나리오'!$H$4)/('d_시나리오'!$J$4-'d_시나리오'!$H$4),'d_시나리오'!$H$4+SQRT(K1486*('d_시나리오'!$J$4-'d_시나리오'!$H$4)*('d_시나리오'!$I$4-'d_시나리오'!$H$4)),'d_시나리오'!$J$4-SQRT((1-K1486)*('d_시나리오'!$J$4-'d_시나리오'!$H$4)*('d_시나리오'!$J$4-'d_시나리오'!$I$4))))</f>
        <v/>
      </c>
      <c r="M1486">
        <f>RAND()</f>
        <v/>
      </c>
      <c r="N1486">
        <f>IF('d_시나리오'!$J$5='d_시나리오'!$H$5,'d_시나리오'!$I$5,IF(M1486&lt;('d_시나리오'!$I$5-'d_시나리오'!$H$5)/('d_시나리오'!$J$5-'d_시나리오'!$H$5),'d_시나리오'!$H$5+SQRT(M1486*('d_시나리오'!$J$5-'d_시나리오'!$H$5)*('d_시나리오'!$I$5-'d_시나리오'!$H$5)),'d_시나리오'!$J$5-SQRT((1-M1486)*('d_시나리오'!$J$5-'d_시나리오'!$H$5)*('d_시나리오'!$J$5-'d_시나리오'!$I$5))))</f>
        <v/>
      </c>
      <c r="O1486">
        <f>RAND()</f>
        <v/>
      </c>
      <c r="P1486">
        <f>IF('d_시나리오'!$J$6='d_시나리오'!$H$6,'d_시나리오'!$I$6,IF(O1486&lt;('d_시나리오'!$I$6-'d_시나리오'!$H$6)/('d_시나리오'!$J$6-'d_시나리오'!$H$6),'d_시나리오'!$H$6+SQRT(O1486*('d_시나리오'!$J$6-'d_시나리오'!$H$6)*('d_시나리오'!$I$6-'d_시나리오'!$H$6)),'d_시나리오'!$J$6-SQRT((1-O1486)*('d_시나리오'!$J$6-'d_시나리오'!$H$6)*('d_시나리오'!$J$6-'d_시나리오'!$I$6))))</f>
        <v/>
      </c>
      <c r="Q1486">
        <f>INDEX('d_분포'!$B$2:$B$57,RANDBETWEEN(1,56))</f>
        <v/>
      </c>
      <c r="R1486">
        <f>BETAINV(RAND(),5,5)</f>
        <v/>
      </c>
      <c r="S1486">
        <f>'d_고정'!$B$1*'6_기대효과'!$H$7*('d_시나리오'!$I$7/'d_고정'!$B$2)*B1486</f>
        <v/>
      </c>
      <c r="T1486">
        <f>S1486*D1486</f>
        <v/>
      </c>
      <c r="U1486">
        <f>S1486*F1486*H1486</f>
        <v/>
      </c>
      <c r="V1486">
        <f>S1486*F1486*(H1486-1)</f>
        <v/>
      </c>
      <c r="W1486">
        <f>U1486*J1486</f>
        <v/>
      </c>
      <c r="X1486">
        <f>T1486+W1486</f>
        <v/>
      </c>
      <c r="Y1486">
        <f>(T1486*E1486+W1486*L1486)*(1-R1486-'d_고정'!$B$13)</f>
        <v/>
      </c>
      <c r="Z1486">
        <f>(U1486*N1486*Q1486+'d_고정'!$B$3*('6_기대효과'!$H$7/8)*Q1486*'d_고정'!$B$10*P1486*('6_기대효과'!$K$7/'d_고정'!$B$9))*(1-R1486)</f>
        <v/>
      </c>
      <c r="AA1486">
        <f>W1486*L1486*(1-R1486-'d_고정'!$B$13)+U1486*MAX(N1486-'d_고정'!$B$10*P1486*('6_기대효과'!$K$7/'d_고정'!$B$9),0)*Q1486*(1-R1486)</f>
        <v/>
      </c>
      <c r="AB1486">
        <f>Y1486+Z1486</f>
        <v/>
      </c>
      <c r="AC1486">
        <f>Y1486/('d_고정'!$B$5*'6_기대효과'!$H$7/8)/'d_고정'!$B$6</f>
        <v/>
      </c>
      <c r="AD1486">
        <f>Y1486/('d_고정'!$B$8*'6_기대효과'!$H$7/8)</f>
        <v/>
      </c>
    </row>
    <row r="1487">
      <c r="A1487">
        <f>RAND()</f>
        <v/>
      </c>
      <c r="B1487">
        <f>IF('d_시나리오'!$J$2='d_시나리오'!$H$2,'d_시나리오'!$I$2,IF(A1487&lt;('d_시나리오'!$I$2-'d_시나리오'!$H$2)/('d_시나리오'!$J$2-'d_시나리오'!$H$2),'d_시나리오'!$H$2+SQRT(A1487*('d_시나리오'!$J$2-'d_시나리오'!$H$2)*('d_시나리오'!$I$2-'d_시나리오'!$H$2)),'d_시나리오'!$J$2-SQRT((1-A1487)*('d_시나리오'!$J$2-'d_시나리오'!$H$2)*('d_시나리오'!$J$2-'d_시나리오'!$I$2))))</f>
        <v/>
      </c>
      <c r="C1487">
        <f>RAND()</f>
        <v/>
      </c>
      <c r="D1487">
        <f>BETAINV(RAND(),IF(C1487&lt;'d_고정'!$B$26,'d_고정'!$B$23,'d_고정'!$B$16)+1,'d_고정'!$B$17-IF(C1487&lt;'d_고정'!$B$26,'d_고정'!$B$23,'d_고정'!$B$16)+1)*('d_고정'!$B$14+('d_고정'!$B$15-'d_고정'!$B$14)*RAND())</f>
        <v/>
      </c>
      <c r="E1487">
        <f>INDEX('d_분포'!$A$2:$A$28,RANDBETWEEN(1,27))</f>
        <v/>
      </c>
      <c r="F1487">
        <f>INDEX('d_분포'!$C$2:$C$5,RANDBETWEEN(1,4))*(0.9+0.2*RAND())</f>
        <v/>
      </c>
      <c r="G1487">
        <f>RAND()</f>
        <v/>
      </c>
      <c r="H1487">
        <f>(F1487+(1-F1487)*('d_고정'!$B$22*BETAINV(RAND(),IF(G1487&lt;'d_고정'!$B$26,'d_고정'!$B$25,'d_고정'!$B$20)+1,'d_고정'!$B$21-IF(G1487&lt;'d_고정'!$B$26,'d_고정'!$B$25,'d_고정'!$B$20)+1)+(1-'d_고정'!$B$22)*BETAINV(RAND(),IF(G1487&lt;'d_고정'!$B$26,'d_고정'!$B$24,'d_고정'!$B$18)+1,'d_고정'!$B$19-IF(G1487&lt;'d_고정'!$B$26,'d_고정'!$B$24,'d_고정'!$B$18)+1))*('d_고정'!$B$14+('d_고정'!$B$15-'d_고정'!$B$14)*RAND()))/F1487</f>
        <v/>
      </c>
      <c r="I1487">
        <f>RAND()</f>
        <v/>
      </c>
      <c r="J1487">
        <f>IF('d_시나리오'!$J$3='d_시나리오'!$H$3,'d_시나리오'!$I$3,IF(I1487&lt;('d_시나리오'!$I$3-'d_시나리오'!$H$3)/('d_시나리오'!$J$3-'d_시나리오'!$H$3),'d_시나리오'!$H$3+SQRT(I1487*('d_시나리오'!$J$3-'d_시나리오'!$H$3)*('d_시나리오'!$I$3-'d_시나리오'!$H$3)),'d_시나리오'!$J$3-SQRT((1-I1487)*('d_시나리오'!$J$3-'d_시나리오'!$H$3)*('d_시나리오'!$J$3-'d_시나리오'!$I$3))))</f>
        <v/>
      </c>
      <c r="K1487">
        <f>RAND()</f>
        <v/>
      </c>
      <c r="L1487">
        <f>IF('d_시나리오'!$J$4='d_시나리오'!$H$4,'d_시나리오'!$I$4,IF(K1487&lt;('d_시나리오'!$I$4-'d_시나리오'!$H$4)/('d_시나리오'!$J$4-'d_시나리오'!$H$4),'d_시나리오'!$H$4+SQRT(K1487*('d_시나리오'!$J$4-'d_시나리오'!$H$4)*('d_시나리오'!$I$4-'d_시나리오'!$H$4)),'d_시나리오'!$J$4-SQRT((1-K1487)*('d_시나리오'!$J$4-'d_시나리오'!$H$4)*('d_시나리오'!$J$4-'d_시나리오'!$I$4))))</f>
        <v/>
      </c>
      <c r="M1487">
        <f>RAND()</f>
        <v/>
      </c>
      <c r="N1487">
        <f>IF('d_시나리오'!$J$5='d_시나리오'!$H$5,'d_시나리오'!$I$5,IF(M1487&lt;('d_시나리오'!$I$5-'d_시나리오'!$H$5)/('d_시나리오'!$J$5-'d_시나리오'!$H$5),'d_시나리오'!$H$5+SQRT(M1487*('d_시나리오'!$J$5-'d_시나리오'!$H$5)*('d_시나리오'!$I$5-'d_시나리오'!$H$5)),'d_시나리오'!$J$5-SQRT((1-M1487)*('d_시나리오'!$J$5-'d_시나리오'!$H$5)*('d_시나리오'!$J$5-'d_시나리오'!$I$5))))</f>
        <v/>
      </c>
      <c r="O1487">
        <f>RAND()</f>
        <v/>
      </c>
      <c r="P1487">
        <f>IF('d_시나리오'!$J$6='d_시나리오'!$H$6,'d_시나리오'!$I$6,IF(O1487&lt;('d_시나리오'!$I$6-'d_시나리오'!$H$6)/('d_시나리오'!$J$6-'d_시나리오'!$H$6),'d_시나리오'!$H$6+SQRT(O1487*('d_시나리오'!$J$6-'d_시나리오'!$H$6)*('d_시나리오'!$I$6-'d_시나리오'!$H$6)),'d_시나리오'!$J$6-SQRT((1-O1487)*('d_시나리오'!$J$6-'d_시나리오'!$H$6)*('d_시나리오'!$J$6-'d_시나리오'!$I$6))))</f>
        <v/>
      </c>
      <c r="Q1487">
        <f>INDEX('d_분포'!$B$2:$B$57,RANDBETWEEN(1,56))</f>
        <v/>
      </c>
      <c r="R1487">
        <f>BETAINV(RAND(),5,5)</f>
        <v/>
      </c>
      <c r="S1487">
        <f>'d_고정'!$B$1*'6_기대효과'!$H$7*('d_시나리오'!$I$7/'d_고정'!$B$2)*B1487</f>
        <v/>
      </c>
      <c r="T1487">
        <f>S1487*D1487</f>
        <v/>
      </c>
      <c r="U1487">
        <f>S1487*F1487*H1487</f>
        <v/>
      </c>
      <c r="V1487">
        <f>S1487*F1487*(H1487-1)</f>
        <v/>
      </c>
      <c r="W1487">
        <f>U1487*J1487</f>
        <v/>
      </c>
      <c r="X1487">
        <f>T1487+W1487</f>
        <v/>
      </c>
      <c r="Y1487">
        <f>(T1487*E1487+W1487*L1487)*(1-R1487-'d_고정'!$B$13)</f>
        <v/>
      </c>
      <c r="Z1487">
        <f>(U1487*N1487*Q1487+'d_고정'!$B$3*('6_기대효과'!$H$7/8)*Q1487*'d_고정'!$B$10*P1487*('6_기대효과'!$K$7/'d_고정'!$B$9))*(1-R1487)</f>
        <v/>
      </c>
      <c r="AA1487">
        <f>W1487*L1487*(1-R1487-'d_고정'!$B$13)+U1487*MAX(N1487-'d_고정'!$B$10*P1487*('6_기대효과'!$K$7/'d_고정'!$B$9),0)*Q1487*(1-R1487)</f>
        <v/>
      </c>
      <c r="AB1487">
        <f>Y1487+Z1487</f>
        <v/>
      </c>
      <c r="AC1487">
        <f>Y1487/('d_고정'!$B$5*'6_기대효과'!$H$7/8)/'d_고정'!$B$6</f>
        <v/>
      </c>
      <c r="AD1487">
        <f>Y1487/('d_고정'!$B$8*'6_기대효과'!$H$7/8)</f>
        <v/>
      </c>
    </row>
    <row r="1488">
      <c r="A1488">
        <f>RAND()</f>
        <v/>
      </c>
      <c r="B1488">
        <f>IF('d_시나리오'!$J$2='d_시나리오'!$H$2,'d_시나리오'!$I$2,IF(A1488&lt;('d_시나리오'!$I$2-'d_시나리오'!$H$2)/('d_시나리오'!$J$2-'d_시나리오'!$H$2),'d_시나리오'!$H$2+SQRT(A1488*('d_시나리오'!$J$2-'d_시나리오'!$H$2)*('d_시나리오'!$I$2-'d_시나리오'!$H$2)),'d_시나리오'!$J$2-SQRT((1-A1488)*('d_시나리오'!$J$2-'d_시나리오'!$H$2)*('d_시나리오'!$J$2-'d_시나리오'!$I$2))))</f>
        <v/>
      </c>
      <c r="C1488">
        <f>RAND()</f>
        <v/>
      </c>
      <c r="D1488">
        <f>BETAINV(RAND(),IF(C1488&lt;'d_고정'!$B$26,'d_고정'!$B$23,'d_고정'!$B$16)+1,'d_고정'!$B$17-IF(C1488&lt;'d_고정'!$B$26,'d_고정'!$B$23,'d_고정'!$B$16)+1)*('d_고정'!$B$14+('d_고정'!$B$15-'d_고정'!$B$14)*RAND())</f>
        <v/>
      </c>
      <c r="E1488">
        <f>INDEX('d_분포'!$A$2:$A$28,RANDBETWEEN(1,27))</f>
        <v/>
      </c>
      <c r="F1488">
        <f>INDEX('d_분포'!$C$2:$C$5,RANDBETWEEN(1,4))*(0.9+0.2*RAND())</f>
        <v/>
      </c>
      <c r="G1488">
        <f>RAND()</f>
        <v/>
      </c>
      <c r="H1488">
        <f>(F1488+(1-F1488)*('d_고정'!$B$22*BETAINV(RAND(),IF(G1488&lt;'d_고정'!$B$26,'d_고정'!$B$25,'d_고정'!$B$20)+1,'d_고정'!$B$21-IF(G1488&lt;'d_고정'!$B$26,'d_고정'!$B$25,'d_고정'!$B$20)+1)+(1-'d_고정'!$B$22)*BETAINV(RAND(),IF(G1488&lt;'d_고정'!$B$26,'d_고정'!$B$24,'d_고정'!$B$18)+1,'d_고정'!$B$19-IF(G1488&lt;'d_고정'!$B$26,'d_고정'!$B$24,'d_고정'!$B$18)+1))*('d_고정'!$B$14+('d_고정'!$B$15-'d_고정'!$B$14)*RAND()))/F1488</f>
        <v/>
      </c>
      <c r="I1488">
        <f>RAND()</f>
        <v/>
      </c>
      <c r="J1488">
        <f>IF('d_시나리오'!$J$3='d_시나리오'!$H$3,'d_시나리오'!$I$3,IF(I1488&lt;('d_시나리오'!$I$3-'d_시나리오'!$H$3)/('d_시나리오'!$J$3-'d_시나리오'!$H$3),'d_시나리오'!$H$3+SQRT(I1488*('d_시나리오'!$J$3-'d_시나리오'!$H$3)*('d_시나리오'!$I$3-'d_시나리오'!$H$3)),'d_시나리오'!$J$3-SQRT((1-I1488)*('d_시나리오'!$J$3-'d_시나리오'!$H$3)*('d_시나리오'!$J$3-'d_시나리오'!$I$3))))</f>
        <v/>
      </c>
      <c r="K1488">
        <f>RAND()</f>
        <v/>
      </c>
      <c r="L1488">
        <f>IF('d_시나리오'!$J$4='d_시나리오'!$H$4,'d_시나리오'!$I$4,IF(K1488&lt;('d_시나리오'!$I$4-'d_시나리오'!$H$4)/('d_시나리오'!$J$4-'d_시나리오'!$H$4),'d_시나리오'!$H$4+SQRT(K1488*('d_시나리오'!$J$4-'d_시나리오'!$H$4)*('d_시나리오'!$I$4-'d_시나리오'!$H$4)),'d_시나리오'!$J$4-SQRT((1-K1488)*('d_시나리오'!$J$4-'d_시나리오'!$H$4)*('d_시나리오'!$J$4-'d_시나리오'!$I$4))))</f>
        <v/>
      </c>
      <c r="M1488">
        <f>RAND()</f>
        <v/>
      </c>
      <c r="N1488">
        <f>IF('d_시나리오'!$J$5='d_시나리오'!$H$5,'d_시나리오'!$I$5,IF(M1488&lt;('d_시나리오'!$I$5-'d_시나리오'!$H$5)/('d_시나리오'!$J$5-'d_시나리오'!$H$5),'d_시나리오'!$H$5+SQRT(M1488*('d_시나리오'!$J$5-'d_시나리오'!$H$5)*('d_시나리오'!$I$5-'d_시나리오'!$H$5)),'d_시나리오'!$J$5-SQRT((1-M1488)*('d_시나리오'!$J$5-'d_시나리오'!$H$5)*('d_시나리오'!$J$5-'d_시나리오'!$I$5))))</f>
        <v/>
      </c>
      <c r="O1488">
        <f>RAND()</f>
        <v/>
      </c>
      <c r="P1488">
        <f>IF('d_시나리오'!$J$6='d_시나리오'!$H$6,'d_시나리오'!$I$6,IF(O1488&lt;('d_시나리오'!$I$6-'d_시나리오'!$H$6)/('d_시나리오'!$J$6-'d_시나리오'!$H$6),'d_시나리오'!$H$6+SQRT(O1488*('d_시나리오'!$J$6-'d_시나리오'!$H$6)*('d_시나리오'!$I$6-'d_시나리오'!$H$6)),'d_시나리오'!$J$6-SQRT((1-O1488)*('d_시나리오'!$J$6-'d_시나리오'!$H$6)*('d_시나리오'!$J$6-'d_시나리오'!$I$6))))</f>
        <v/>
      </c>
      <c r="Q1488">
        <f>INDEX('d_분포'!$B$2:$B$57,RANDBETWEEN(1,56))</f>
        <v/>
      </c>
      <c r="R1488">
        <f>BETAINV(RAND(),5,5)</f>
        <v/>
      </c>
      <c r="S1488">
        <f>'d_고정'!$B$1*'6_기대효과'!$H$7*('d_시나리오'!$I$7/'d_고정'!$B$2)*B1488</f>
        <v/>
      </c>
      <c r="T1488">
        <f>S1488*D1488</f>
        <v/>
      </c>
      <c r="U1488">
        <f>S1488*F1488*H1488</f>
        <v/>
      </c>
      <c r="V1488">
        <f>S1488*F1488*(H1488-1)</f>
        <v/>
      </c>
      <c r="W1488">
        <f>U1488*J1488</f>
        <v/>
      </c>
      <c r="X1488">
        <f>T1488+W1488</f>
        <v/>
      </c>
      <c r="Y1488">
        <f>(T1488*E1488+W1488*L1488)*(1-R1488-'d_고정'!$B$13)</f>
        <v/>
      </c>
      <c r="Z1488">
        <f>(U1488*N1488*Q1488+'d_고정'!$B$3*('6_기대효과'!$H$7/8)*Q1488*'d_고정'!$B$10*P1488*('6_기대효과'!$K$7/'d_고정'!$B$9))*(1-R1488)</f>
        <v/>
      </c>
      <c r="AA1488">
        <f>W1488*L1488*(1-R1488-'d_고정'!$B$13)+U1488*MAX(N1488-'d_고정'!$B$10*P1488*('6_기대효과'!$K$7/'d_고정'!$B$9),0)*Q1488*(1-R1488)</f>
        <v/>
      </c>
      <c r="AB1488">
        <f>Y1488+Z1488</f>
        <v/>
      </c>
      <c r="AC1488">
        <f>Y1488/('d_고정'!$B$5*'6_기대효과'!$H$7/8)/'d_고정'!$B$6</f>
        <v/>
      </c>
      <c r="AD1488">
        <f>Y1488/('d_고정'!$B$8*'6_기대효과'!$H$7/8)</f>
        <v/>
      </c>
    </row>
    <row r="1489">
      <c r="A1489">
        <f>RAND()</f>
        <v/>
      </c>
      <c r="B1489">
        <f>IF('d_시나리오'!$J$2='d_시나리오'!$H$2,'d_시나리오'!$I$2,IF(A1489&lt;('d_시나리오'!$I$2-'d_시나리오'!$H$2)/('d_시나리오'!$J$2-'d_시나리오'!$H$2),'d_시나리오'!$H$2+SQRT(A1489*('d_시나리오'!$J$2-'d_시나리오'!$H$2)*('d_시나리오'!$I$2-'d_시나리오'!$H$2)),'d_시나리오'!$J$2-SQRT((1-A1489)*('d_시나리오'!$J$2-'d_시나리오'!$H$2)*('d_시나리오'!$J$2-'d_시나리오'!$I$2))))</f>
        <v/>
      </c>
      <c r="C1489">
        <f>RAND()</f>
        <v/>
      </c>
      <c r="D1489">
        <f>BETAINV(RAND(),IF(C1489&lt;'d_고정'!$B$26,'d_고정'!$B$23,'d_고정'!$B$16)+1,'d_고정'!$B$17-IF(C1489&lt;'d_고정'!$B$26,'d_고정'!$B$23,'d_고정'!$B$16)+1)*('d_고정'!$B$14+('d_고정'!$B$15-'d_고정'!$B$14)*RAND())</f>
        <v/>
      </c>
      <c r="E1489">
        <f>INDEX('d_분포'!$A$2:$A$28,RANDBETWEEN(1,27))</f>
        <v/>
      </c>
      <c r="F1489">
        <f>INDEX('d_분포'!$C$2:$C$5,RANDBETWEEN(1,4))*(0.9+0.2*RAND())</f>
        <v/>
      </c>
      <c r="G1489">
        <f>RAND()</f>
        <v/>
      </c>
      <c r="H1489">
        <f>(F1489+(1-F1489)*('d_고정'!$B$22*BETAINV(RAND(),IF(G1489&lt;'d_고정'!$B$26,'d_고정'!$B$25,'d_고정'!$B$20)+1,'d_고정'!$B$21-IF(G1489&lt;'d_고정'!$B$26,'d_고정'!$B$25,'d_고정'!$B$20)+1)+(1-'d_고정'!$B$22)*BETAINV(RAND(),IF(G1489&lt;'d_고정'!$B$26,'d_고정'!$B$24,'d_고정'!$B$18)+1,'d_고정'!$B$19-IF(G1489&lt;'d_고정'!$B$26,'d_고정'!$B$24,'d_고정'!$B$18)+1))*('d_고정'!$B$14+('d_고정'!$B$15-'d_고정'!$B$14)*RAND()))/F1489</f>
        <v/>
      </c>
      <c r="I1489">
        <f>RAND()</f>
        <v/>
      </c>
      <c r="J1489">
        <f>IF('d_시나리오'!$J$3='d_시나리오'!$H$3,'d_시나리오'!$I$3,IF(I1489&lt;('d_시나리오'!$I$3-'d_시나리오'!$H$3)/('d_시나리오'!$J$3-'d_시나리오'!$H$3),'d_시나리오'!$H$3+SQRT(I1489*('d_시나리오'!$J$3-'d_시나리오'!$H$3)*('d_시나리오'!$I$3-'d_시나리오'!$H$3)),'d_시나리오'!$J$3-SQRT((1-I1489)*('d_시나리오'!$J$3-'d_시나리오'!$H$3)*('d_시나리오'!$J$3-'d_시나리오'!$I$3))))</f>
        <v/>
      </c>
      <c r="K1489">
        <f>RAND()</f>
        <v/>
      </c>
      <c r="L1489">
        <f>IF('d_시나리오'!$J$4='d_시나리오'!$H$4,'d_시나리오'!$I$4,IF(K1489&lt;('d_시나리오'!$I$4-'d_시나리오'!$H$4)/('d_시나리오'!$J$4-'d_시나리오'!$H$4),'d_시나리오'!$H$4+SQRT(K1489*('d_시나리오'!$J$4-'d_시나리오'!$H$4)*('d_시나리오'!$I$4-'d_시나리오'!$H$4)),'d_시나리오'!$J$4-SQRT((1-K1489)*('d_시나리오'!$J$4-'d_시나리오'!$H$4)*('d_시나리오'!$J$4-'d_시나리오'!$I$4))))</f>
        <v/>
      </c>
      <c r="M1489">
        <f>RAND()</f>
        <v/>
      </c>
      <c r="N1489">
        <f>IF('d_시나리오'!$J$5='d_시나리오'!$H$5,'d_시나리오'!$I$5,IF(M1489&lt;('d_시나리오'!$I$5-'d_시나리오'!$H$5)/('d_시나리오'!$J$5-'d_시나리오'!$H$5),'d_시나리오'!$H$5+SQRT(M1489*('d_시나리오'!$J$5-'d_시나리오'!$H$5)*('d_시나리오'!$I$5-'d_시나리오'!$H$5)),'d_시나리오'!$J$5-SQRT((1-M1489)*('d_시나리오'!$J$5-'d_시나리오'!$H$5)*('d_시나리오'!$J$5-'d_시나리오'!$I$5))))</f>
        <v/>
      </c>
      <c r="O1489">
        <f>RAND()</f>
        <v/>
      </c>
      <c r="P1489">
        <f>IF('d_시나리오'!$J$6='d_시나리오'!$H$6,'d_시나리오'!$I$6,IF(O1489&lt;('d_시나리오'!$I$6-'d_시나리오'!$H$6)/('d_시나리오'!$J$6-'d_시나리오'!$H$6),'d_시나리오'!$H$6+SQRT(O1489*('d_시나리오'!$J$6-'d_시나리오'!$H$6)*('d_시나리오'!$I$6-'d_시나리오'!$H$6)),'d_시나리오'!$J$6-SQRT((1-O1489)*('d_시나리오'!$J$6-'d_시나리오'!$H$6)*('d_시나리오'!$J$6-'d_시나리오'!$I$6))))</f>
        <v/>
      </c>
      <c r="Q1489">
        <f>INDEX('d_분포'!$B$2:$B$57,RANDBETWEEN(1,56))</f>
        <v/>
      </c>
      <c r="R1489">
        <f>BETAINV(RAND(),5,5)</f>
        <v/>
      </c>
      <c r="S1489">
        <f>'d_고정'!$B$1*'6_기대효과'!$H$7*('d_시나리오'!$I$7/'d_고정'!$B$2)*B1489</f>
        <v/>
      </c>
      <c r="T1489">
        <f>S1489*D1489</f>
        <v/>
      </c>
      <c r="U1489">
        <f>S1489*F1489*H1489</f>
        <v/>
      </c>
      <c r="V1489">
        <f>S1489*F1489*(H1489-1)</f>
        <v/>
      </c>
      <c r="W1489">
        <f>U1489*J1489</f>
        <v/>
      </c>
      <c r="X1489">
        <f>T1489+W1489</f>
        <v/>
      </c>
      <c r="Y1489">
        <f>(T1489*E1489+W1489*L1489)*(1-R1489-'d_고정'!$B$13)</f>
        <v/>
      </c>
      <c r="Z1489">
        <f>(U1489*N1489*Q1489+'d_고정'!$B$3*('6_기대효과'!$H$7/8)*Q1489*'d_고정'!$B$10*P1489*('6_기대효과'!$K$7/'d_고정'!$B$9))*(1-R1489)</f>
        <v/>
      </c>
      <c r="AA1489">
        <f>W1489*L1489*(1-R1489-'d_고정'!$B$13)+U1489*MAX(N1489-'d_고정'!$B$10*P1489*('6_기대효과'!$K$7/'d_고정'!$B$9),0)*Q1489*(1-R1489)</f>
        <v/>
      </c>
      <c r="AB1489">
        <f>Y1489+Z1489</f>
        <v/>
      </c>
      <c r="AC1489">
        <f>Y1489/('d_고정'!$B$5*'6_기대효과'!$H$7/8)/'d_고정'!$B$6</f>
        <v/>
      </c>
      <c r="AD1489">
        <f>Y1489/('d_고정'!$B$8*'6_기대효과'!$H$7/8)</f>
        <v/>
      </c>
    </row>
    <row r="1490">
      <c r="A1490">
        <f>RAND()</f>
        <v/>
      </c>
      <c r="B1490">
        <f>IF('d_시나리오'!$J$2='d_시나리오'!$H$2,'d_시나리오'!$I$2,IF(A1490&lt;('d_시나리오'!$I$2-'d_시나리오'!$H$2)/('d_시나리오'!$J$2-'d_시나리오'!$H$2),'d_시나리오'!$H$2+SQRT(A1490*('d_시나리오'!$J$2-'d_시나리오'!$H$2)*('d_시나리오'!$I$2-'d_시나리오'!$H$2)),'d_시나리오'!$J$2-SQRT((1-A1490)*('d_시나리오'!$J$2-'d_시나리오'!$H$2)*('d_시나리오'!$J$2-'d_시나리오'!$I$2))))</f>
        <v/>
      </c>
      <c r="C1490">
        <f>RAND()</f>
        <v/>
      </c>
      <c r="D1490">
        <f>BETAINV(RAND(),IF(C1490&lt;'d_고정'!$B$26,'d_고정'!$B$23,'d_고정'!$B$16)+1,'d_고정'!$B$17-IF(C1490&lt;'d_고정'!$B$26,'d_고정'!$B$23,'d_고정'!$B$16)+1)*('d_고정'!$B$14+('d_고정'!$B$15-'d_고정'!$B$14)*RAND())</f>
        <v/>
      </c>
      <c r="E1490">
        <f>INDEX('d_분포'!$A$2:$A$28,RANDBETWEEN(1,27))</f>
        <v/>
      </c>
      <c r="F1490">
        <f>INDEX('d_분포'!$C$2:$C$5,RANDBETWEEN(1,4))*(0.9+0.2*RAND())</f>
        <v/>
      </c>
      <c r="G1490">
        <f>RAND()</f>
        <v/>
      </c>
      <c r="H1490">
        <f>(F1490+(1-F1490)*('d_고정'!$B$22*BETAINV(RAND(),IF(G1490&lt;'d_고정'!$B$26,'d_고정'!$B$25,'d_고정'!$B$20)+1,'d_고정'!$B$21-IF(G1490&lt;'d_고정'!$B$26,'d_고정'!$B$25,'d_고정'!$B$20)+1)+(1-'d_고정'!$B$22)*BETAINV(RAND(),IF(G1490&lt;'d_고정'!$B$26,'d_고정'!$B$24,'d_고정'!$B$18)+1,'d_고정'!$B$19-IF(G1490&lt;'d_고정'!$B$26,'d_고정'!$B$24,'d_고정'!$B$18)+1))*('d_고정'!$B$14+('d_고정'!$B$15-'d_고정'!$B$14)*RAND()))/F1490</f>
        <v/>
      </c>
      <c r="I1490">
        <f>RAND()</f>
        <v/>
      </c>
      <c r="J1490">
        <f>IF('d_시나리오'!$J$3='d_시나리오'!$H$3,'d_시나리오'!$I$3,IF(I1490&lt;('d_시나리오'!$I$3-'d_시나리오'!$H$3)/('d_시나리오'!$J$3-'d_시나리오'!$H$3),'d_시나리오'!$H$3+SQRT(I1490*('d_시나리오'!$J$3-'d_시나리오'!$H$3)*('d_시나리오'!$I$3-'d_시나리오'!$H$3)),'d_시나리오'!$J$3-SQRT((1-I1490)*('d_시나리오'!$J$3-'d_시나리오'!$H$3)*('d_시나리오'!$J$3-'d_시나리오'!$I$3))))</f>
        <v/>
      </c>
      <c r="K1490">
        <f>RAND()</f>
        <v/>
      </c>
      <c r="L1490">
        <f>IF('d_시나리오'!$J$4='d_시나리오'!$H$4,'d_시나리오'!$I$4,IF(K1490&lt;('d_시나리오'!$I$4-'d_시나리오'!$H$4)/('d_시나리오'!$J$4-'d_시나리오'!$H$4),'d_시나리오'!$H$4+SQRT(K1490*('d_시나리오'!$J$4-'d_시나리오'!$H$4)*('d_시나리오'!$I$4-'d_시나리오'!$H$4)),'d_시나리오'!$J$4-SQRT((1-K1490)*('d_시나리오'!$J$4-'d_시나리오'!$H$4)*('d_시나리오'!$J$4-'d_시나리오'!$I$4))))</f>
        <v/>
      </c>
      <c r="M1490">
        <f>RAND()</f>
        <v/>
      </c>
      <c r="N1490">
        <f>IF('d_시나리오'!$J$5='d_시나리오'!$H$5,'d_시나리오'!$I$5,IF(M1490&lt;('d_시나리오'!$I$5-'d_시나리오'!$H$5)/('d_시나리오'!$J$5-'d_시나리오'!$H$5),'d_시나리오'!$H$5+SQRT(M1490*('d_시나리오'!$J$5-'d_시나리오'!$H$5)*('d_시나리오'!$I$5-'d_시나리오'!$H$5)),'d_시나리오'!$J$5-SQRT((1-M1490)*('d_시나리오'!$J$5-'d_시나리오'!$H$5)*('d_시나리오'!$J$5-'d_시나리오'!$I$5))))</f>
        <v/>
      </c>
      <c r="O1490">
        <f>RAND()</f>
        <v/>
      </c>
      <c r="P1490">
        <f>IF('d_시나리오'!$J$6='d_시나리오'!$H$6,'d_시나리오'!$I$6,IF(O1490&lt;('d_시나리오'!$I$6-'d_시나리오'!$H$6)/('d_시나리오'!$J$6-'d_시나리오'!$H$6),'d_시나리오'!$H$6+SQRT(O1490*('d_시나리오'!$J$6-'d_시나리오'!$H$6)*('d_시나리오'!$I$6-'d_시나리오'!$H$6)),'d_시나리오'!$J$6-SQRT((1-O1490)*('d_시나리오'!$J$6-'d_시나리오'!$H$6)*('d_시나리오'!$J$6-'d_시나리오'!$I$6))))</f>
        <v/>
      </c>
      <c r="Q1490">
        <f>INDEX('d_분포'!$B$2:$B$57,RANDBETWEEN(1,56))</f>
        <v/>
      </c>
      <c r="R1490">
        <f>BETAINV(RAND(),5,5)</f>
        <v/>
      </c>
      <c r="S1490">
        <f>'d_고정'!$B$1*'6_기대효과'!$H$7*('d_시나리오'!$I$7/'d_고정'!$B$2)*B1490</f>
        <v/>
      </c>
      <c r="T1490">
        <f>S1490*D1490</f>
        <v/>
      </c>
      <c r="U1490">
        <f>S1490*F1490*H1490</f>
        <v/>
      </c>
      <c r="V1490">
        <f>S1490*F1490*(H1490-1)</f>
        <v/>
      </c>
      <c r="W1490">
        <f>U1490*J1490</f>
        <v/>
      </c>
      <c r="X1490">
        <f>T1490+W1490</f>
        <v/>
      </c>
      <c r="Y1490">
        <f>(T1490*E1490+W1490*L1490)*(1-R1490-'d_고정'!$B$13)</f>
        <v/>
      </c>
      <c r="Z1490">
        <f>(U1490*N1490*Q1490+'d_고정'!$B$3*('6_기대효과'!$H$7/8)*Q1490*'d_고정'!$B$10*P1490*('6_기대효과'!$K$7/'d_고정'!$B$9))*(1-R1490)</f>
        <v/>
      </c>
      <c r="AA1490">
        <f>W1490*L1490*(1-R1490-'d_고정'!$B$13)+U1490*MAX(N1490-'d_고정'!$B$10*P1490*('6_기대효과'!$K$7/'d_고정'!$B$9),0)*Q1490*(1-R1490)</f>
        <v/>
      </c>
      <c r="AB1490">
        <f>Y1490+Z1490</f>
        <v/>
      </c>
      <c r="AC1490">
        <f>Y1490/('d_고정'!$B$5*'6_기대효과'!$H$7/8)/'d_고정'!$B$6</f>
        <v/>
      </c>
      <c r="AD1490">
        <f>Y1490/('d_고정'!$B$8*'6_기대효과'!$H$7/8)</f>
        <v/>
      </c>
    </row>
    <row r="1491">
      <c r="A1491">
        <f>RAND()</f>
        <v/>
      </c>
      <c r="B1491">
        <f>IF('d_시나리오'!$J$2='d_시나리오'!$H$2,'d_시나리오'!$I$2,IF(A1491&lt;('d_시나리오'!$I$2-'d_시나리오'!$H$2)/('d_시나리오'!$J$2-'d_시나리오'!$H$2),'d_시나리오'!$H$2+SQRT(A1491*('d_시나리오'!$J$2-'d_시나리오'!$H$2)*('d_시나리오'!$I$2-'d_시나리오'!$H$2)),'d_시나리오'!$J$2-SQRT((1-A1491)*('d_시나리오'!$J$2-'d_시나리오'!$H$2)*('d_시나리오'!$J$2-'d_시나리오'!$I$2))))</f>
        <v/>
      </c>
      <c r="C1491">
        <f>RAND()</f>
        <v/>
      </c>
      <c r="D1491">
        <f>BETAINV(RAND(),IF(C1491&lt;'d_고정'!$B$26,'d_고정'!$B$23,'d_고정'!$B$16)+1,'d_고정'!$B$17-IF(C1491&lt;'d_고정'!$B$26,'d_고정'!$B$23,'d_고정'!$B$16)+1)*('d_고정'!$B$14+('d_고정'!$B$15-'d_고정'!$B$14)*RAND())</f>
        <v/>
      </c>
      <c r="E1491">
        <f>INDEX('d_분포'!$A$2:$A$28,RANDBETWEEN(1,27))</f>
        <v/>
      </c>
      <c r="F1491">
        <f>INDEX('d_분포'!$C$2:$C$5,RANDBETWEEN(1,4))*(0.9+0.2*RAND())</f>
        <v/>
      </c>
      <c r="G1491">
        <f>RAND()</f>
        <v/>
      </c>
      <c r="H1491">
        <f>(F1491+(1-F1491)*('d_고정'!$B$22*BETAINV(RAND(),IF(G1491&lt;'d_고정'!$B$26,'d_고정'!$B$25,'d_고정'!$B$20)+1,'d_고정'!$B$21-IF(G1491&lt;'d_고정'!$B$26,'d_고정'!$B$25,'d_고정'!$B$20)+1)+(1-'d_고정'!$B$22)*BETAINV(RAND(),IF(G1491&lt;'d_고정'!$B$26,'d_고정'!$B$24,'d_고정'!$B$18)+1,'d_고정'!$B$19-IF(G1491&lt;'d_고정'!$B$26,'d_고정'!$B$24,'d_고정'!$B$18)+1))*('d_고정'!$B$14+('d_고정'!$B$15-'d_고정'!$B$14)*RAND()))/F1491</f>
        <v/>
      </c>
      <c r="I1491">
        <f>RAND()</f>
        <v/>
      </c>
      <c r="J1491">
        <f>IF('d_시나리오'!$J$3='d_시나리오'!$H$3,'d_시나리오'!$I$3,IF(I1491&lt;('d_시나리오'!$I$3-'d_시나리오'!$H$3)/('d_시나리오'!$J$3-'d_시나리오'!$H$3),'d_시나리오'!$H$3+SQRT(I1491*('d_시나리오'!$J$3-'d_시나리오'!$H$3)*('d_시나리오'!$I$3-'d_시나리오'!$H$3)),'d_시나리오'!$J$3-SQRT((1-I1491)*('d_시나리오'!$J$3-'d_시나리오'!$H$3)*('d_시나리오'!$J$3-'d_시나리오'!$I$3))))</f>
        <v/>
      </c>
      <c r="K1491">
        <f>RAND()</f>
        <v/>
      </c>
      <c r="L1491">
        <f>IF('d_시나리오'!$J$4='d_시나리오'!$H$4,'d_시나리오'!$I$4,IF(K1491&lt;('d_시나리오'!$I$4-'d_시나리오'!$H$4)/('d_시나리오'!$J$4-'d_시나리오'!$H$4),'d_시나리오'!$H$4+SQRT(K1491*('d_시나리오'!$J$4-'d_시나리오'!$H$4)*('d_시나리오'!$I$4-'d_시나리오'!$H$4)),'d_시나리오'!$J$4-SQRT((1-K1491)*('d_시나리오'!$J$4-'d_시나리오'!$H$4)*('d_시나리오'!$J$4-'d_시나리오'!$I$4))))</f>
        <v/>
      </c>
      <c r="M1491">
        <f>RAND()</f>
        <v/>
      </c>
      <c r="N1491">
        <f>IF('d_시나리오'!$J$5='d_시나리오'!$H$5,'d_시나리오'!$I$5,IF(M1491&lt;('d_시나리오'!$I$5-'d_시나리오'!$H$5)/('d_시나리오'!$J$5-'d_시나리오'!$H$5),'d_시나리오'!$H$5+SQRT(M1491*('d_시나리오'!$J$5-'d_시나리오'!$H$5)*('d_시나리오'!$I$5-'d_시나리오'!$H$5)),'d_시나리오'!$J$5-SQRT((1-M1491)*('d_시나리오'!$J$5-'d_시나리오'!$H$5)*('d_시나리오'!$J$5-'d_시나리오'!$I$5))))</f>
        <v/>
      </c>
      <c r="O1491">
        <f>RAND()</f>
        <v/>
      </c>
      <c r="P1491">
        <f>IF('d_시나리오'!$J$6='d_시나리오'!$H$6,'d_시나리오'!$I$6,IF(O1491&lt;('d_시나리오'!$I$6-'d_시나리오'!$H$6)/('d_시나리오'!$J$6-'d_시나리오'!$H$6),'d_시나리오'!$H$6+SQRT(O1491*('d_시나리오'!$J$6-'d_시나리오'!$H$6)*('d_시나리오'!$I$6-'d_시나리오'!$H$6)),'d_시나리오'!$J$6-SQRT((1-O1491)*('d_시나리오'!$J$6-'d_시나리오'!$H$6)*('d_시나리오'!$J$6-'d_시나리오'!$I$6))))</f>
        <v/>
      </c>
      <c r="Q1491">
        <f>INDEX('d_분포'!$B$2:$B$57,RANDBETWEEN(1,56))</f>
        <v/>
      </c>
      <c r="R1491">
        <f>BETAINV(RAND(),5,5)</f>
        <v/>
      </c>
      <c r="S1491">
        <f>'d_고정'!$B$1*'6_기대효과'!$H$7*('d_시나리오'!$I$7/'d_고정'!$B$2)*B1491</f>
        <v/>
      </c>
      <c r="T1491">
        <f>S1491*D1491</f>
        <v/>
      </c>
      <c r="U1491">
        <f>S1491*F1491*H1491</f>
        <v/>
      </c>
      <c r="V1491">
        <f>S1491*F1491*(H1491-1)</f>
        <v/>
      </c>
      <c r="W1491">
        <f>U1491*J1491</f>
        <v/>
      </c>
      <c r="X1491">
        <f>T1491+W1491</f>
        <v/>
      </c>
      <c r="Y1491">
        <f>(T1491*E1491+W1491*L1491)*(1-R1491-'d_고정'!$B$13)</f>
        <v/>
      </c>
      <c r="Z1491">
        <f>(U1491*N1491*Q1491+'d_고정'!$B$3*('6_기대효과'!$H$7/8)*Q1491*'d_고정'!$B$10*P1491*('6_기대효과'!$K$7/'d_고정'!$B$9))*(1-R1491)</f>
        <v/>
      </c>
      <c r="AA1491">
        <f>W1491*L1491*(1-R1491-'d_고정'!$B$13)+U1491*MAX(N1491-'d_고정'!$B$10*P1491*('6_기대효과'!$K$7/'d_고정'!$B$9),0)*Q1491*(1-R1491)</f>
        <v/>
      </c>
      <c r="AB1491">
        <f>Y1491+Z1491</f>
        <v/>
      </c>
      <c r="AC1491">
        <f>Y1491/('d_고정'!$B$5*'6_기대효과'!$H$7/8)/'d_고정'!$B$6</f>
        <v/>
      </c>
      <c r="AD1491">
        <f>Y1491/('d_고정'!$B$8*'6_기대효과'!$H$7/8)</f>
        <v/>
      </c>
    </row>
    <row r="1492">
      <c r="A1492">
        <f>RAND()</f>
        <v/>
      </c>
      <c r="B1492">
        <f>IF('d_시나리오'!$J$2='d_시나리오'!$H$2,'d_시나리오'!$I$2,IF(A1492&lt;('d_시나리오'!$I$2-'d_시나리오'!$H$2)/('d_시나리오'!$J$2-'d_시나리오'!$H$2),'d_시나리오'!$H$2+SQRT(A1492*('d_시나리오'!$J$2-'d_시나리오'!$H$2)*('d_시나리오'!$I$2-'d_시나리오'!$H$2)),'d_시나리오'!$J$2-SQRT((1-A1492)*('d_시나리오'!$J$2-'d_시나리오'!$H$2)*('d_시나리오'!$J$2-'d_시나리오'!$I$2))))</f>
        <v/>
      </c>
      <c r="C1492">
        <f>RAND()</f>
        <v/>
      </c>
      <c r="D1492">
        <f>BETAINV(RAND(),IF(C1492&lt;'d_고정'!$B$26,'d_고정'!$B$23,'d_고정'!$B$16)+1,'d_고정'!$B$17-IF(C1492&lt;'d_고정'!$B$26,'d_고정'!$B$23,'d_고정'!$B$16)+1)*('d_고정'!$B$14+('d_고정'!$B$15-'d_고정'!$B$14)*RAND())</f>
        <v/>
      </c>
      <c r="E1492">
        <f>INDEX('d_분포'!$A$2:$A$28,RANDBETWEEN(1,27))</f>
        <v/>
      </c>
      <c r="F1492">
        <f>INDEX('d_분포'!$C$2:$C$5,RANDBETWEEN(1,4))*(0.9+0.2*RAND())</f>
        <v/>
      </c>
      <c r="G1492">
        <f>RAND()</f>
        <v/>
      </c>
      <c r="H1492">
        <f>(F1492+(1-F1492)*('d_고정'!$B$22*BETAINV(RAND(),IF(G1492&lt;'d_고정'!$B$26,'d_고정'!$B$25,'d_고정'!$B$20)+1,'d_고정'!$B$21-IF(G1492&lt;'d_고정'!$B$26,'d_고정'!$B$25,'d_고정'!$B$20)+1)+(1-'d_고정'!$B$22)*BETAINV(RAND(),IF(G1492&lt;'d_고정'!$B$26,'d_고정'!$B$24,'d_고정'!$B$18)+1,'d_고정'!$B$19-IF(G1492&lt;'d_고정'!$B$26,'d_고정'!$B$24,'d_고정'!$B$18)+1))*('d_고정'!$B$14+('d_고정'!$B$15-'d_고정'!$B$14)*RAND()))/F1492</f>
        <v/>
      </c>
      <c r="I1492">
        <f>RAND()</f>
        <v/>
      </c>
      <c r="J1492">
        <f>IF('d_시나리오'!$J$3='d_시나리오'!$H$3,'d_시나리오'!$I$3,IF(I1492&lt;('d_시나리오'!$I$3-'d_시나리오'!$H$3)/('d_시나리오'!$J$3-'d_시나리오'!$H$3),'d_시나리오'!$H$3+SQRT(I1492*('d_시나리오'!$J$3-'d_시나리오'!$H$3)*('d_시나리오'!$I$3-'d_시나리오'!$H$3)),'d_시나리오'!$J$3-SQRT((1-I1492)*('d_시나리오'!$J$3-'d_시나리오'!$H$3)*('d_시나리오'!$J$3-'d_시나리오'!$I$3))))</f>
        <v/>
      </c>
      <c r="K1492">
        <f>RAND()</f>
        <v/>
      </c>
      <c r="L1492">
        <f>IF('d_시나리오'!$J$4='d_시나리오'!$H$4,'d_시나리오'!$I$4,IF(K1492&lt;('d_시나리오'!$I$4-'d_시나리오'!$H$4)/('d_시나리오'!$J$4-'d_시나리오'!$H$4),'d_시나리오'!$H$4+SQRT(K1492*('d_시나리오'!$J$4-'d_시나리오'!$H$4)*('d_시나리오'!$I$4-'d_시나리오'!$H$4)),'d_시나리오'!$J$4-SQRT((1-K1492)*('d_시나리오'!$J$4-'d_시나리오'!$H$4)*('d_시나리오'!$J$4-'d_시나리오'!$I$4))))</f>
        <v/>
      </c>
      <c r="M1492">
        <f>RAND()</f>
        <v/>
      </c>
      <c r="N1492">
        <f>IF('d_시나리오'!$J$5='d_시나리오'!$H$5,'d_시나리오'!$I$5,IF(M1492&lt;('d_시나리오'!$I$5-'d_시나리오'!$H$5)/('d_시나리오'!$J$5-'d_시나리오'!$H$5),'d_시나리오'!$H$5+SQRT(M1492*('d_시나리오'!$J$5-'d_시나리오'!$H$5)*('d_시나리오'!$I$5-'d_시나리오'!$H$5)),'d_시나리오'!$J$5-SQRT((1-M1492)*('d_시나리오'!$J$5-'d_시나리오'!$H$5)*('d_시나리오'!$J$5-'d_시나리오'!$I$5))))</f>
        <v/>
      </c>
      <c r="O1492">
        <f>RAND()</f>
        <v/>
      </c>
      <c r="P1492">
        <f>IF('d_시나리오'!$J$6='d_시나리오'!$H$6,'d_시나리오'!$I$6,IF(O1492&lt;('d_시나리오'!$I$6-'d_시나리오'!$H$6)/('d_시나리오'!$J$6-'d_시나리오'!$H$6),'d_시나리오'!$H$6+SQRT(O1492*('d_시나리오'!$J$6-'d_시나리오'!$H$6)*('d_시나리오'!$I$6-'d_시나리오'!$H$6)),'d_시나리오'!$J$6-SQRT((1-O1492)*('d_시나리오'!$J$6-'d_시나리오'!$H$6)*('d_시나리오'!$J$6-'d_시나리오'!$I$6))))</f>
        <v/>
      </c>
      <c r="Q1492">
        <f>INDEX('d_분포'!$B$2:$B$57,RANDBETWEEN(1,56))</f>
        <v/>
      </c>
      <c r="R1492">
        <f>BETAINV(RAND(),5,5)</f>
        <v/>
      </c>
      <c r="S1492">
        <f>'d_고정'!$B$1*'6_기대효과'!$H$7*('d_시나리오'!$I$7/'d_고정'!$B$2)*B1492</f>
        <v/>
      </c>
      <c r="T1492">
        <f>S1492*D1492</f>
        <v/>
      </c>
      <c r="U1492">
        <f>S1492*F1492*H1492</f>
        <v/>
      </c>
      <c r="V1492">
        <f>S1492*F1492*(H1492-1)</f>
        <v/>
      </c>
      <c r="W1492">
        <f>U1492*J1492</f>
        <v/>
      </c>
      <c r="X1492">
        <f>T1492+W1492</f>
        <v/>
      </c>
      <c r="Y1492">
        <f>(T1492*E1492+W1492*L1492)*(1-R1492-'d_고정'!$B$13)</f>
        <v/>
      </c>
      <c r="Z1492">
        <f>(U1492*N1492*Q1492+'d_고정'!$B$3*('6_기대효과'!$H$7/8)*Q1492*'d_고정'!$B$10*P1492*('6_기대효과'!$K$7/'d_고정'!$B$9))*(1-R1492)</f>
        <v/>
      </c>
      <c r="AA1492">
        <f>W1492*L1492*(1-R1492-'d_고정'!$B$13)+U1492*MAX(N1492-'d_고정'!$B$10*P1492*('6_기대효과'!$K$7/'d_고정'!$B$9),0)*Q1492*(1-R1492)</f>
        <v/>
      </c>
      <c r="AB1492">
        <f>Y1492+Z1492</f>
        <v/>
      </c>
      <c r="AC1492">
        <f>Y1492/('d_고정'!$B$5*'6_기대효과'!$H$7/8)/'d_고정'!$B$6</f>
        <v/>
      </c>
      <c r="AD1492">
        <f>Y1492/('d_고정'!$B$8*'6_기대효과'!$H$7/8)</f>
        <v/>
      </c>
    </row>
    <row r="1493">
      <c r="A1493">
        <f>RAND()</f>
        <v/>
      </c>
      <c r="B1493">
        <f>IF('d_시나리오'!$J$2='d_시나리오'!$H$2,'d_시나리오'!$I$2,IF(A1493&lt;('d_시나리오'!$I$2-'d_시나리오'!$H$2)/('d_시나리오'!$J$2-'d_시나리오'!$H$2),'d_시나리오'!$H$2+SQRT(A1493*('d_시나리오'!$J$2-'d_시나리오'!$H$2)*('d_시나리오'!$I$2-'d_시나리오'!$H$2)),'d_시나리오'!$J$2-SQRT((1-A1493)*('d_시나리오'!$J$2-'d_시나리오'!$H$2)*('d_시나리오'!$J$2-'d_시나리오'!$I$2))))</f>
        <v/>
      </c>
      <c r="C1493">
        <f>RAND()</f>
        <v/>
      </c>
      <c r="D1493">
        <f>BETAINV(RAND(),IF(C1493&lt;'d_고정'!$B$26,'d_고정'!$B$23,'d_고정'!$B$16)+1,'d_고정'!$B$17-IF(C1493&lt;'d_고정'!$B$26,'d_고정'!$B$23,'d_고정'!$B$16)+1)*('d_고정'!$B$14+('d_고정'!$B$15-'d_고정'!$B$14)*RAND())</f>
        <v/>
      </c>
      <c r="E1493">
        <f>INDEX('d_분포'!$A$2:$A$28,RANDBETWEEN(1,27))</f>
        <v/>
      </c>
      <c r="F1493">
        <f>INDEX('d_분포'!$C$2:$C$5,RANDBETWEEN(1,4))*(0.9+0.2*RAND())</f>
        <v/>
      </c>
      <c r="G1493">
        <f>RAND()</f>
        <v/>
      </c>
      <c r="H1493">
        <f>(F1493+(1-F1493)*('d_고정'!$B$22*BETAINV(RAND(),IF(G1493&lt;'d_고정'!$B$26,'d_고정'!$B$25,'d_고정'!$B$20)+1,'d_고정'!$B$21-IF(G1493&lt;'d_고정'!$B$26,'d_고정'!$B$25,'d_고정'!$B$20)+1)+(1-'d_고정'!$B$22)*BETAINV(RAND(),IF(G1493&lt;'d_고정'!$B$26,'d_고정'!$B$24,'d_고정'!$B$18)+1,'d_고정'!$B$19-IF(G1493&lt;'d_고정'!$B$26,'d_고정'!$B$24,'d_고정'!$B$18)+1))*('d_고정'!$B$14+('d_고정'!$B$15-'d_고정'!$B$14)*RAND()))/F1493</f>
        <v/>
      </c>
      <c r="I1493">
        <f>RAND()</f>
        <v/>
      </c>
      <c r="J1493">
        <f>IF('d_시나리오'!$J$3='d_시나리오'!$H$3,'d_시나리오'!$I$3,IF(I1493&lt;('d_시나리오'!$I$3-'d_시나리오'!$H$3)/('d_시나리오'!$J$3-'d_시나리오'!$H$3),'d_시나리오'!$H$3+SQRT(I1493*('d_시나리오'!$J$3-'d_시나리오'!$H$3)*('d_시나리오'!$I$3-'d_시나리오'!$H$3)),'d_시나리오'!$J$3-SQRT((1-I1493)*('d_시나리오'!$J$3-'d_시나리오'!$H$3)*('d_시나리오'!$J$3-'d_시나리오'!$I$3))))</f>
        <v/>
      </c>
      <c r="K1493">
        <f>RAND()</f>
        <v/>
      </c>
      <c r="L1493">
        <f>IF('d_시나리오'!$J$4='d_시나리오'!$H$4,'d_시나리오'!$I$4,IF(K1493&lt;('d_시나리오'!$I$4-'d_시나리오'!$H$4)/('d_시나리오'!$J$4-'d_시나리오'!$H$4),'d_시나리오'!$H$4+SQRT(K1493*('d_시나리오'!$J$4-'d_시나리오'!$H$4)*('d_시나리오'!$I$4-'d_시나리오'!$H$4)),'d_시나리오'!$J$4-SQRT((1-K1493)*('d_시나리오'!$J$4-'d_시나리오'!$H$4)*('d_시나리오'!$J$4-'d_시나리오'!$I$4))))</f>
        <v/>
      </c>
      <c r="M1493">
        <f>RAND()</f>
        <v/>
      </c>
      <c r="N1493">
        <f>IF('d_시나리오'!$J$5='d_시나리오'!$H$5,'d_시나리오'!$I$5,IF(M1493&lt;('d_시나리오'!$I$5-'d_시나리오'!$H$5)/('d_시나리오'!$J$5-'d_시나리오'!$H$5),'d_시나리오'!$H$5+SQRT(M1493*('d_시나리오'!$J$5-'d_시나리오'!$H$5)*('d_시나리오'!$I$5-'d_시나리오'!$H$5)),'d_시나리오'!$J$5-SQRT((1-M1493)*('d_시나리오'!$J$5-'d_시나리오'!$H$5)*('d_시나리오'!$J$5-'d_시나리오'!$I$5))))</f>
        <v/>
      </c>
      <c r="O1493">
        <f>RAND()</f>
        <v/>
      </c>
      <c r="P1493">
        <f>IF('d_시나리오'!$J$6='d_시나리오'!$H$6,'d_시나리오'!$I$6,IF(O1493&lt;('d_시나리오'!$I$6-'d_시나리오'!$H$6)/('d_시나리오'!$J$6-'d_시나리오'!$H$6),'d_시나리오'!$H$6+SQRT(O1493*('d_시나리오'!$J$6-'d_시나리오'!$H$6)*('d_시나리오'!$I$6-'d_시나리오'!$H$6)),'d_시나리오'!$J$6-SQRT((1-O1493)*('d_시나리오'!$J$6-'d_시나리오'!$H$6)*('d_시나리오'!$J$6-'d_시나리오'!$I$6))))</f>
        <v/>
      </c>
      <c r="Q1493">
        <f>INDEX('d_분포'!$B$2:$B$57,RANDBETWEEN(1,56))</f>
        <v/>
      </c>
      <c r="R1493">
        <f>BETAINV(RAND(),5,5)</f>
        <v/>
      </c>
      <c r="S1493">
        <f>'d_고정'!$B$1*'6_기대효과'!$H$7*('d_시나리오'!$I$7/'d_고정'!$B$2)*B1493</f>
        <v/>
      </c>
      <c r="T1493">
        <f>S1493*D1493</f>
        <v/>
      </c>
      <c r="U1493">
        <f>S1493*F1493*H1493</f>
        <v/>
      </c>
      <c r="V1493">
        <f>S1493*F1493*(H1493-1)</f>
        <v/>
      </c>
      <c r="W1493">
        <f>U1493*J1493</f>
        <v/>
      </c>
      <c r="X1493">
        <f>T1493+W1493</f>
        <v/>
      </c>
      <c r="Y1493">
        <f>(T1493*E1493+W1493*L1493)*(1-R1493-'d_고정'!$B$13)</f>
        <v/>
      </c>
      <c r="Z1493">
        <f>(U1493*N1493*Q1493+'d_고정'!$B$3*('6_기대효과'!$H$7/8)*Q1493*'d_고정'!$B$10*P1493*('6_기대효과'!$K$7/'d_고정'!$B$9))*(1-R1493)</f>
        <v/>
      </c>
      <c r="AA1493">
        <f>W1493*L1493*(1-R1493-'d_고정'!$B$13)+U1493*MAX(N1493-'d_고정'!$B$10*P1493*('6_기대효과'!$K$7/'d_고정'!$B$9),0)*Q1493*(1-R1493)</f>
        <v/>
      </c>
      <c r="AB1493">
        <f>Y1493+Z1493</f>
        <v/>
      </c>
      <c r="AC1493">
        <f>Y1493/('d_고정'!$B$5*'6_기대효과'!$H$7/8)/'d_고정'!$B$6</f>
        <v/>
      </c>
      <c r="AD1493">
        <f>Y1493/('d_고정'!$B$8*'6_기대효과'!$H$7/8)</f>
        <v/>
      </c>
    </row>
    <row r="1494">
      <c r="A1494">
        <f>RAND()</f>
        <v/>
      </c>
      <c r="B1494">
        <f>IF('d_시나리오'!$J$2='d_시나리오'!$H$2,'d_시나리오'!$I$2,IF(A1494&lt;('d_시나리오'!$I$2-'d_시나리오'!$H$2)/('d_시나리오'!$J$2-'d_시나리오'!$H$2),'d_시나리오'!$H$2+SQRT(A1494*('d_시나리오'!$J$2-'d_시나리오'!$H$2)*('d_시나리오'!$I$2-'d_시나리오'!$H$2)),'d_시나리오'!$J$2-SQRT((1-A1494)*('d_시나리오'!$J$2-'d_시나리오'!$H$2)*('d_시나리오'!$J$2-'d_시나리오'!$I$2))))</f>
        <v/>
      </c>
      <c r="C1494">
        <f>RAND()</f>
        <v/>
      </c>
      <c r="D1494">
        <f>BETAINV(RAND(),IF(C1494&lt;'d_고정'!$B$26,'d_고정'!$B$23,'d_고정'!$B$16)+1,'d_고정'!$B$17-IF(C1494&lt;'d_고정'!$B$26,'d_고정'!$B$23,'d_고정'!$B$16)+1)*('d_고정'!$B$14+('d_고정'!$B$15-'d_고정'!$B$14)*RAND())</f>
        <v/>
      </c>
      <c r="E1494">
        <f>INDEX('d_분포'!$A$2:$A$28,RANDBETWEEN(1,27))</f>
        <v/>
      </c>
      <c r="F1494">
        <f>INDEX('d_분포'!$C$2:$C$5,RANDBETWEEN(1,4))*(0.9+0.2*RAND())</f>
        <v/>
      </c>
      <c r="G1494">
        <f>RAND()</f>
        <v/>
      </c>
      <c r="H1494">
        <f>(F1494+(1-F1494)*('d_고정'!$B$22*BETAINV(RAND(),IF(G1494&lt;'d_고정'!$B$26,'d_고정'!$B$25,'d_고정'!$B$20)+1,'d_고정'!$B$21-IF(G1494&lt;'d_고정'!$B$26,'d_고정'!$B$25,'d_고정'!$B$20)+1)+(1-'d_고정'!$B$22)*BETAINV(RAND(),IF(G1494&lt;'d_고정'!$B$26,'d_고정'!$B$24,'d_고정'!$B$18)+1,'d_고정'!$B$19-IF(G1494&lt;'d_고정'!$B$26,'d_고정'!$B$24,'d_고정'!$B$18)+1))*('d_고정'!$B$14+('d_고정'!$B$15-'d_고정'!$B$14)*RAND()))/F1494</f>
        <v/>
      </c>
      <c r="I1494">
        <f>RAND()</f>
        <v/>
      </c>
      <c r="J1494">
        <f>IF('d_시나리오'!$J$3='d_시나리오'!$H$3,'d_시나리오'!$I$3,IF(I1494&lt;('d_시나리오'!$I$3-'d_시나리오'!$H$3)/('d_시나리오'!$J$3-'d_시나리오'!$H$3),'d_시나리오'!$H$3+SQRT(I1494*('d_시나리오'!$J$3-'d_시나리오'!$H$3)*('d_시나리오'!$I$3-'d_시나리오'!$H$3)),'d_시나리오'!$J$3-SQRT((1-I1494)*('d_시나리오'!$J$3-'d_시나리오'!$H$3)*('d_시나리오'!$J$3-'d_시나리오'!$I$3))))</f>
        <v/>
      </c>
      <c r="K1494">
        <f>RAND()</f>
        <v/>
      </c>
      <c r="L1494">
        <f>IF('d_시나리오'!$J$4='d_시나리오'!$H$4,'d_시나리오'!$I$4,IF(K1494&lt;('d_시나리오'!$I$4-'d_시나리오'!$H$4)/('d_시나리오'!$J$4-'d_시나리오'!$H$4),'d_시나리오'!$H$4+SQRT(K1494*('d_시나리오'!$J$4-'d_시나리오'!$H$4)*('d_시나리오'!$I$4-'d_시나리오'!$H$4)),'d_시나리오'!$J$4-SQRT((1-K1494)*('d_시나리오'!$J$4-'d_시나리오'!$H$4)*('d_시나리오'!$J$4-'d_시나리오'!$I$4))))</f>
        <v/>
      </c>
      <c r="M1494">
        <f>RAND()</f>
        <v/>
      </c>
      <c r="N1494">
        <f>IF('d_시나리오'!$J$5='d_시나리오'!$H$5,'d_시나리오'!$I$5,IF(M1494&lt;('d_시나리오'!$I$5-'d_시나리오'!$H$5)/('d_시나리오'!$J$5-'d_시나리오'!$H$5),'d_시나리오'!$H$5+SQRT(M1494*('d_시나리오'!$J$5-'d_시나리오'!$H$5)*('d_시나리오'!$I$5-'d_시나리오'!$H$5)),'d_시나리오'!$J$5-SQRT((1-M1494)*('d_시나리오'!$J$5-'d_시나리오'!$H$5)*('d_시나리오'!$J$5-'d_시나리오'!$I$5))))</f>
        <v/>
      </c>
      <c r="O1494">
        <f>RAND()</f>
        <v/>
      </c>
      <c r="P1494">
        <f>IF('d_시나리오'!$J$6='d_시나리오'!$H$6,'d_시나리오'!$I$6,IF(O1494&lt;('d_시나리오'!$I$6-'d_시나리오'!$H$6)/('d_시나리오'!$J$6-'d_시나리오'!$H$6),'d_시나리오'!$H$6+SQRT(O1494*('d_시나리오'!$J$6-'d_시나리오'!$H$6)*('d_시나리오'!$I$6-'d_시나리오'!$H$6)),'d_시나리오'!$J$6-SQRT((1-O1494)*('d_시나리오'!$J$6-'d_시나리오'!$H$6)*('d_시나리오'!$J$6-'d_시나리오'!$I$6))))</f>
        <v/>
      </c>
      <c r="Q1494">
        <f>INDEX('d_분포'!$B$2:$B$57,RANDBETWEEN(1,56))</f>
        <v/>
      </c>
      <c r="R1494">
        <f>BETAINV(RAND(),5,5)</f>
        <v/>
      </c>
      <c r="S1494">
        <f>'d_고정'!$B$1*'6_기대효과'!$H$7*('d_시나리오'!$I$7/'d_고정'!$B$2)*B1494</f>
        <v/>
      </c>
      <c r="T1494">
        <f>S1494*D1494</f>
        <v/>
      </c>
      <c r="U1494">
        <f>S1494*F1494*H1494</f>
        <v/>
      </c>
      <c r="V1494">
        <f>S1494*F1494*(H1494-1)</f>
        <v/>
      </c>
      <c r="W1494">
        <f>U1494*J1494</f>
        <v/>
      </c>
      <c r="X1494">
        <f>T1494+W1494</f>
        <v/>
      </c>
      <c r="Y1494">
        <f>(T1494*E1494+W1494*L1494)*(1-R1494-'d_고정'!$B$13)</f>
        <v/>
      </c>
      <c r="Z1494">
        <f>(U1494*N1494*Q1494+'d_고정'!$B$3*('6_기대효과'!$H$7/8)*Q1494*'d_고정'!$B$10*P1494*('6_기대효과'!$K$7/'d_고정'!$B$9))*(1-R1494)</f>
        <v/>
      </c>
      <c r="AA1494">
        <f>W1494*L1494*(1-R1494-'d_고정'!$B$13)+U1494*MAX(N1494-'d_고정'!$B$10*P1494*('6_기대효과'!$K$7/'d_고정'!$B$9),0)*Q1494*(1-R1494)</f>
        <v/>
      </c>
      <c r="AB1494">
        <f>Y1494+Z1494</f>
        <v/>
      </c>
      <c r="AC1494">
        <f>Y1494/('d_고정'!$B$5*'6_기대효과'!$H$7/8)/'d_고정'!$B$6</f>
        <v/>
      </c>
      <c r="AD1494">
        <f>Y1494/('d_고정'!$B$8*'6_기대효과'!$H$7/8)</f>
        <v/>
      </c>
    </row>
    <row r="1495">
      <c r="A1495">
        <f>RAND()</f>
        <v/>
      </c>
      <c r="B1495">
        <f>IF('d_시나리오'!$J$2='d_시나리오'!$H$2,'d_시나리오'!$I$2,IF(A1495&lt;('d_시나리오'!$I$2-'d_시나리오'!$H$2)/('d_시나리오'!$J$2-'d_시나리오'!$H$2),'d_시나리오'!$H$2+SQRT(A1495*('d_시나리오'!$J$2-'d_시나리오'!$H$2)*('d_시나리오'!$I$2-'d_시나리오'!$H$2)),'d_시나리오'!$J$2-SQRT((1-A1495)*('d_시나리오'!$J$2-'d_시나리오'!$H$2)*('d_시나리오'!$J$2-'d_시나리오'!$I$2))))</f>
        <v/>
      </c>
      <c r="C1495">
        <f>RAND()</f>
        <v/>
      </c>
      <c r="D1495">
        <f>BETAINV(RAND(),IF(C1495&lt;'d_고정'!$B$26,'d_고정'!$B$23,'d_고정'!$B$16)+1,'d_고정'!$B$17-IF(C1495&lt;'d_고정'!$B$26,'d_고정'!$B$23,'d_고정'!$B$16)+1)*('d_고정'!$B$14+('d_고정'!$B$15-'d_고정'!$B$14)*RAND())</f>
        <v/>
      </c>
      <c r="E1495">
        <f>INDEX('d_분포'!$A$2:$A$28,RANDBETWEEN(1,27))</f>
        <v/>
      </c>
      <c r="F1495">
        <f>INDEX('d_분포'!$C$2:$C$5,RANDBETWEEN(1,4))*(0.9+0.2*RAND())</f>
        <v/>
      </c>
      <c r="G1495">
        <f>RAND()</f>
        <v/>
      </c>
      <c r="H1495">
        <f>(F1495+(1-F1495)*('d_고정'!$B$22*BETAINV(RAND(),IF(G1495&lt;'d_고정'!$B$26,'d_고정'!$B$25,'d_고정'!$B$20)+1,'d_고정'!$B$21-IF(G1495&lt;'d_고정'!$B$26,'d_고정'!$B$25,'d_고정'!$B$20)+1)+(1-'d_고정'!$B$22)*BETAINV(RAND(),IF(G1495&lt;'d_고정'!$B$26,'d_고정'!$B$24,'d_고정'!$B$18)+1,'d_고정'!$B$19-IF(G1495&lt;'d_고정'!$B$26,'d_고정'!$B$24,'d_고정'!$B$18)+1))*('d_고정'!$B$14+('d_고정'!$B$15-'d_고정'!$B$14)*RAND()))/F1495</f>
        <v/>
      </c>
      <c r="I1495">
        <f>RAND()</f>
        <v/>
      </c>
      <c r="J1495">
        <f>IF('d_시나리오'!$J$3='d_시나리오'!$H$3,'d_시나리오'!$I$3,IF(I1495&lt;('d_시나리오'!$I$3-'d_시나리오'!$H$3)/('d_시나리오'!$J$3-'d_시나리오'!$H$3),'d_시나리오'!$H$3+SQRT(I1495*('d_시나리오'!$J$3-'d_시나리오'!$H$3)*('d_시나리오'!$I$3-'d_시나리오'!$H$3)),'d_시나리오'!$J$3-SQRT((1-I1495)*('d_시나리오'!$J$3-'d_시나리오'!$H$3)*('d_시나리오'!$J$3-'d_시나리오'!$I$3))))</f>
        <v/>
      </c>
      <c r="K1495">
        <f>RAND()</f>
        <v/>
      </c>
      <c r="L1495">
        <f>IF('d_시나리오'!$J$4='d_시나리오'!$H$4,'d_시나리오'!$I$4,IF(K1495&lt;('d_시나리오'!$I$4-'d_시나리오'!$H$4)/('d_시나리오'!$J$4-'d_시나리오'!$H$4),'d_시나리오'!$H$4+SQRT(K1495*('d_시나리오'!$J$4-'d_시나리오'!$H$4)*('d_시나리오'!$I$4-'d_시나리오'!$H$4)),'d_시나리오'!$J$4-SQRT((1-K1495)*('d_시나리오'!$J$4-'d_시나리오'!$H$4)*('d_시나리오'!$J$4-'d_시나리오'!$I$4))))</f>
        <v/>
      </c>
      <c r="M1495">
        <f>RAND()</f>
        <v/>
      </c>
      <c r="N1495">
        <f>IF('d_시나리오'!$J$5='d_시나리오'!$H$5,'d_시나리오'!$I$5,IF(M1495&lt;('d_시나리오'!$I$5-'d_시나리오'!$H$5)/('d_시나리오'!$J$5-'d_시나리오'!$H$5),'d_시나리오'!$H$5+SQRT(M1495*('d_시나리오'!$J$5-'d_시나리오'!$H$5)*('d_시나리오'!$I$5-'d_시나리오'!$H$5)),'d_시나리오'!$J$5-SQRT((1-M1495)*('d_시나리오'!$J$5-'d_시나리오'!$H$5)*('d_시나리오'!$J$5-'d_시나리오'!$I$5))))</f>
        <v/>
      </c>
      <c r="O1495">
        <f>RAND()</f>
        <v/>
      </c>
      <c r="P1495">
        <f>IF('d_시나리오'!$J$6='d_시나리오'!$H$6,'d_시나리오'!$I$6,IF(O1495&lt;('d_시나리오'!$I$6-'d_시나리오'!$H$6)/('d_시나리오'!$J$6-'d_시나리오'!$H$6),'d_시나리오'!$H$6+SQRT(O1495*('d_시나리오'!$J$6-'d_시나리오'!$H$6)*('d_시나리오'!$I$6-'d_시나리오'!$H$6)),'d_시나리오'!$J$6-SQRT((1-O1495)*('d_시나리오'!$J$6-'d_시나리오'!$H$6)*('d_시나리오'!$J$6-'d_시나리오'!$I$6))))</f>
        <v/>
      </c>
      <c r="Q1495">
        <f>INDEX('d_분포'!$B$2:$B$57,RANDBETWEEN(1,56))</f>
        <v/>
      </c>
      <c r="R1495">
        <f>BETAINV(RAND(),5,5)</f>
        <v/>
      </c>
      <c r="S1495">
        <f>'d_고정'!$B$1*'6_기대효과'!$H$7*('d_시나리오'!$I$7/'d_고정'!$B$2)*B1495</f>
        <v/>
      </c>
      <c r="T1495">
        <f>S1495*D1495</f>
        <v/>
      </c>
      <c r="U1495">
        <f>S1495*F1495*H1495</f>
        <v/>
      </c>
      <c r="V1495">
        <f>S1495*F1495*(H1495-1)</f>
        <v/>
      </c>
      <c r="W1495">
        <f>U1495*J1495</f>
        <v/>
      </c>
      <c r="X1495">
        <f>T1495+W1495</f>
        <v/>
      </c>
      <c r="Y1495">
        <f>(T1495*E1495+W1495*L1495)*(1-R1495-'d_고정'!$B$13)</f>
        <v/>
      </c>
      <c r="Z1495">
        <f>(U1495*N1495*Q1495+'d_고정'!$B$3*('6_기대효과'!$H$7/8)*Q1495*'d_고정'!$B$10*P1495*('6_기대효과'!$K$7/'d_고정'!$B$9))*(1-R1495)</f>
        <v/>
      </c>
      <c r="AA1495">
        <f>W1495*L1495*(1-R1495-'d_고정'!$B$13)+U1495*MAX(N1495-'d_고정'!$B$10*P1495*('6_기대효과'!$K$7/'d_고정'!$B$9),0)*Q1495*(1-R1495)</f>
        <v/>
      </c>
      <c r="AB1495">
        <f>Y1495+Z1495</f>
        <v/>
      </c>
      <c r="AC1495">
        <f>Y1495/('d_고정'!$B$5*'6_기대효과'!$H$7/8)/'d_고정'!$B$6</f>
        <v/>
      </c>
      <c r="AD1495">
        <f>Y1495/('d_고정'!$B$8*'6_기대효과'!$H$7/8)</f>
        <v/>
      </c>
    </row>
    <row r="1496">
      <c r="A1496">
        <f>RAND()</f>
        <v/>
      </c>
      <c r="B1496">
        <f>IF('d_시나리오'!$J$2='d_시나리오'!$H$2,'d_시나리오'!$I$2,IF(A1496&lt;('d_시나리오'!$I$2-'d_시나리오'!$H$2)/('d_시나리오'!$J$2-'d_시나리오'!$H$2),'d_시나리오'!$H$2+SQRT(A1496*('d_시나리오'!$J$2-'d_시나리오'!$H$2)*('d_시나리오'!$I$2-'d_시나리오'!$H$2)),'d_시나리오'!$J$2-SQRT((1-A1496)*('d_시나리오'!$J$2-'d_시나리오'!$H$2)*('d_시나리오'!$J$2-'d_시나리오'!$I$2))))</f>
        <v/>
      </c>
      <c r="C1496">
        <f>RAND()</f>
        <v/>
      </c>
      <c r="D1496">
        <f>BETAINV(RAND(),IF(C1496&lt;'d_고정'!$B$26,'d_고정'!$B$23,'d_고정'!$B$16)+1,'d_고정'!$B$17-IF(C1496&lt;'d_고정'!$B$26,'d_고정'!$B$23,'d_고정'!$B$16)+1)*('d_고정'!$B$14+('d_고정'!$B$15-'d_고정'!$B$14)*RAND())</f>
        <v/>
      </c>
      <c r="E1496">
        <f>INDEX('d_분포'!$A$2:$A$28,RANDBETWEEN(1,27))</f>
        <v/>
      </c>
      <c r="F1496">
        <f>INDEX('d_분포'!$C$2:$C$5,RANDBETWEEN(1,4))*(0.9+0.2*RAND())</f>
        <v/>
      </c>
      <c r="G1496">
        <f>RAND()</f>
        <v/>
      </c>
      <c r="H1496">
        <f>(F1496+(1-F1496)*('d_고정'!$B$22*BETAINV(RAND(),IF(G1496&lt;'d_고정'!$B$26,'d_고정'!$B$25,'d_고정'!$B$20)+1,'d_고정'!$B$21-IF(G1496&lt;'d_고정'!$B$26,'d_고정'!$B$25,'d_고정'!$B$20)+1)+(1-'d_고정'!$B$22)*BETAINV(RAND(),IF(G1496&lt;'d_고정'!$B$26,'d_고정'!$B$24,'d_고정'!$B$18)+1,'d_고정'!$B$19-IF(G1496&lt;'d_고정'!$B$26,'d_고정'!$B$24,'d_고정'!$B$18)+1))*('d_고정'!$B$14+('d_고정'!$B$15-'d_고정'!$B$14)*RAND()))/F1496</f>
        <v/>
      </c>
      <c r="I1496">
        <f>RAND()</f>
        <v/>
      </c>
      <c r="J1496">
        <f>IF('d_시나리오'!$J$3='d_시나리오'!$H$3,'d_시나리오'!$I$3,IF(I1496&lt;('d_시나리오'!$I$3-'d_시나리오'!$H$3)/('d_시나리오'!$J$3-'d_시나리오'!$H$3),'d_시나리오'!$H$3+SQRT(I1496*('d_시나리오'!$J$3-'d_시나리오'!$H$3)*('d_시나리오'!$I$3-'d_시나리오'!$H$3)),'d_시나리오'!$J$3-SQRT((1-I1496)*('d_시나리오'!$J$3-'d_시나리오'!$H$3)*('d_시나리오'!$J$3-'d_시나리오'!$I$3))))</f>
        <v/>
      </c>
      <c r="K1496">
        <f>RAND()</f>
        <v/>
      </c>
      <c r="L1496">
        <f>IF('d_시나리오'!$J$4='d_시나리오'!$H$4,'d_시나리오'!$I$4,IF(K1496&lt;('d_시나리오'!$I$4-'d_시나리오'!$H$4)/('d_시나리오'!$J$4-'d_시나리오'!$H$4),'d_시나리오'!$H$4+SQRT(K1496*('d_시나리오'!$J$4-'d_시나리오'!$H$4)*('d_시나리오'!$I$4-'d_시나리오'!$H$4)),'d_시나리오'!$J$4-SQRT((1-K1496)*('d_시나리오'!$J$4-'d_시나리오'!$H$4)*('d_시나리오'!$J$4-'d_시나리오'!$I$4))))</f>
        <v/>
      </c>
      <c r="M1496">
        <f>RAND()</f>
        <v/>
      </c>
      <c r="N1496">
        <f>IF('d_시나리오'!$J$5='d_시나리오'!$H$5,'d_시나리오'!$I$5,IF(M1496&lt;('d_시나리오'!$I$5-'d_시나리오'!$H$5)/('d_시나리오'!$J$5-'d_시나리오'!$H$5),'d_시나리오'!$H$5+SQRT(M1496*('d_시나리오'!$J$5-'d_시나리오'!$H$5)*('d_시나리오'!$I$5-'d_시나리오'!$H$5)),'d_시나리오'!$J$5-SQRT((1-M1496)*('d_시나리오'!$J$5-'d_시나리오'!$H$5)*('d_시나리오'!$J$5-'d_시나리오'!$I$5))))</f>
        <v/>
      </c>
      <c r="O1496">
        <f>RAND()</f>
        <v/>
      </c>
      <c r="P1496">
        <f>IF('d_시나리오'!$J$6='d_시나리오'!$H$6,'d_시나리오'!$I$6,IF(O1496&lt;('d_시나리오'!$I$6-'d_시나리오'!$H$6)/('d_시나리오'!$J$6-'d_시나리오'!$H$6),'d_시나리오'!$H$6+SQRT(O1496*('d_시나리오'!$J$6-'d_시나리오'!$H$6)*('d_시나리오'!$I$6-'d_시나리오'!$H$6)),'d_시나리오'!$J$6-SQRT((1-O1496)*('d_시나리오'!$J$6-'d_시나리오'!$H$6)*('d_시나리오'!$J$6-'d_시나리오'!$I$6))))</f>
        <v/>
      </c>
      <c r="Q1496">
        <f>INDEX('d_분포'!$B$2:$B$57,RANDBETWEEN(1,56))</f>
        <v/>
      </c>
      <c r="R1496">
        <f>BETAINV(RAND(),5,5)</f>
        <v/>
      </c>
      <c r="S1496">
        <f>'d_고정'!$B$1*'6_기대효과'!$H$7*('d_시나리오'!$I$7/'d_고정'!$B$2)*B1496</f>
        <v/>
      </c>
      <c r="T1496">
        <f>S1496*D1496</f>
        <v/>
      </c>
      <c r="U1496">
        <f>S1496*F1496*H1496</f>
        <v/>
      </c>
      <c r="V1496">
        <f>S1496*F1496*(H1496-1)</f>
        <v/>
      </c>
      <c r="W1496">
        <f>U1496*J1496</f>
        <v/>
      </c>
      <c r="X1496">
        <f>T1496+W1496</f>
        <v/>
      </c>
      <c r="Y1496">
        <f>(T1496*E1496+W1496*L1496)*(1-R1496-'d_고정'!$B$13)</f>
        <v/>
      </c>
      <c r="Z1496">
        <f>(U1496*N1496*Q1496+'d_고정'!$B$3*('6_기대효과'!$H$7/8)*Q1496*'d_고정'!$B$10*P1496*('6_기대효과'!$K$7/'d_고정'!$B$9))*(1-R1496)</f>
        <v/>
      </c>
      <c r="AA1496">
        <f>W1496*L1496*(1-R1496-'d_고정'!$B$13)+U1496*MAX(N1496-'d_고정'!$B$10*P1496*('6_기대효과'!$K$7/'d_고정'!$B$9),0)*Q1496*(1-R1496)</f>
        <v/>
      </c>
      <c r="AB1496">
        <f>Y1496+Z1496</f>
        <v/>
      </c>
      <c r="AC1496">
        <f>Y1496/('d_고정'!$B$5*'6_기대효과'!$H$7/8)/'d_고정'!$B$6</f>
        <v/>
      </c>
      <c r="AD1496">
        <f>Y1496/('d_고정'!$B$8*'6_기대효과'!$H$7/8)</f>
        <v/>
      </c>
    </row>
    <row r="1497">
      <c r="A1497">
        <f>RAND()</f>
        <v/>
      </c>
      <c r="B1497">
        <f>IF('d_시나리오'!$J$2='d_시나리오'!$H$2,'d_시나리오'!$I$2,IF(A1497&lt;('d_시나리오'!$I$2-'d_시나리오'!$H$2)/('d_시나리오'!$J$2-'d_시나리오'!$H$2),'d_시나리오'!$H$2+SQRT(A1497*('d_시나리오'!$J$2-'d_시나리오'!$H$2)*('d_시나리오'!$I$2-'d_시나리오'!$H$2)),'d_시나리오'!$J$2-SQRT((1-A1497)*('d_시나리오'!$J$2-'d_시나리오'!$H$2)*('d_시나리오'!$J$2-'d_시나리오'!$I$2))))</f>
        <v/>
      </c>
      <c r="C1497">
        <f>RAND()</f>
        <v/>
      </c>
      <c r="D1497">
        <f>BETAINV(RAND(),IF(C1497&lt;'d_고정'!$B$26,'d_고정'!$B$23,'d_고정'!$B$16)+1,'d_고정'!$B$17-IF(C1497&lt;'d_고정'!$B$26,'d_고정'!$B$23,'d_고정'!$B$16)+1)*('d_고정'!$B$14+('d_고정'!$B$15-'d_고정'!$B$14)*RAND())</f>
        <v/>
      </c>
      <c r="E1497">
        <f>INDEX('d_분포'!$A$2:$A$28,RANDBETWEEN(1,27))</f>
        <v/>
      </c>
      <c r="F1497">
        <f>INDEX('d_분포'!$C$2:$C$5,RANDBETWEEN(1,4))*(0.9+0.2*RAND())</f>
        <v/>
      </c>
      <c r="G1497">
        <f>RAND()</f>
        <v/>
      </c>
      <c r="H1497">
        <f>(F1497+(1-F1497)*('d_고정'!$B$22*BETAINV(RAND(),IF(G1497&lt;'d_고정'!$B$26,'d_고정'!$B$25,'d_고정'!$B$20)+1,'d_고정'!$B$21-IF(G1497&lt;'d_고정'!$B$26,'d_고정'!$B$25,'d_고정'!$B$20)+1)+(1-'d_고정'!$B$22)*BETAINV(RAND(),IF(G1497&lt;'d_고정'!$B$26,'d_고정'!$B$24,'d_고정'!$B$18)+1,'d_고정'!$B$19-IF(G1497&lt;'d_고정'!$B$26,'d_고정'!$B$24,'d_고정'!$B$18)+1))*('d_고정'!$B$14+('d_고정'!$B$15-'d_고정'!$B$14)*RAND()))/F1497</f>
        <v/>
      </c>
      <c r="I1497">
        <f>RAND()</f>
        <v/>
      </c>
      <c r="J1497">
        <f>IF('d_시나리오'!$J$3='d_시나리오'!$H$3,'d_시나리오'!$I$3,IF(I1497&lt;('d_시나리오'!$I$3-'d_시나리오'!$H$3)/('d_시나리오'!$J$3-'d_시나리오'!$H$3),'d_시나리오'!$H$3+SQRT(I1497*('d_시나리오'!$J$3-'d_시나리오'!$H$3)*('d_시나리오'!$I$3-'d_시나리오'!$H$3)),'d_시나리오'!$J$3-SQRT((1-I1497)*('d_시나리오'!$J$3-'d_시나리오'!$H$3)*('d_시나리오'!$J$3-'d_시나리오'!$I$3))))</f>
        <v/>
      </c>
      <c r="K1497">
        <f>RAND()</f>
        <v/>
      </c>
      <c r="L1497">
        <f>IF('d_시나리오'!$J$4='d_시나리오'!$H$4,'d_시나리오'!$I$4,IF(K1497&lt;('d_시나리오'!$I$4-'d_시나리오'!$H$4)/('d_시나리오'!$J$4-'d_시나리오'!$H$4),'d_시나리오'!$H$4+SQRT(K1497*('d_시나리오'!$J$4-'d_시나리오'!$H$4)*('d_시나리오'!$I$4-'d_시나리오'!$H$4)),'d_시나리오'!$J$4-SQRT((1-K1497)*('d_시나리오'!$J$4-'d_시나리오'!$H$4)*('d_시나리오'!$J$4-'d_시나리오'!$I$4))))</f>
        <v/>
      </c>
      <c r="M1497">
        <f>RAND()</f>
        <v/>
      </c>
      <c r="N1497">
        <f>IF('d_시나리오'!$J$5='d_시나리오'!$H$5,'d_시나리오'!$I$5,IF(M1497&lt;('d_시나리오'!$I$5-'d_시나리오'!$H$5)/('d_시나리오'!$J$5-'d_시나리오'!$H$5),'d_시나리오'!$H$5+SQRT(M1497*('d_시나리오'!$J$5-'d_시나리오'!$H$5)*('d_시나리오'!$I$5-'d_시나리오'!$H$5)),'d_시나리오'!$J$5-SQRT((1-M1497)*('d_시나리오'!$J$5-'d_시나리오'!$H$5)*('d_시나리오'!$J$5-'d_시나리오'!$I$5))))</f>
        <v/>
      </c>
      <c r="O1497">
        <f>RAND()</f>
        <v/>
      </c>
      <c r="P1497">
        <f>IF('d_시나리오'!$J$6='d_시나리오'!$H$6,'d_시나리오'!$I$6,IF(O1497&lt;('d_시나리오'!$I$6-'d_시나리오'!$H$6)/('d_시나리오'!$J$6-'d_시나리오'!$H$6),'d_시나리오'!$H$6+SQRT(O1497*('d_시나리오'!$J$6-'d_시나리오'!$H$6)*('d_시나리오'!$I$6-'d_시나리오'!$H$6)),'d_시나리오'!$J$6-SQRT((1-O1497)*('d_시나리오'!$J$6-'d_시나리오'!$H$6)*('d_시나리오'!$J$6-'d_시나리오'!$I$6))))</f>
        <v/>
      </c>
      <c r="Q1497">
        <f>INDEX('d_분포'!$B$2:$B$57,RANDBETWEEN(1,56))</f>
        <v/>
      </c>
      <c r="R1497">
        <f>BETAINV(RAND(),5,5)</f>
        <v/>
      </c>
      <c r="S1497">
        <f>'d_고정'!$B$1*'6_기대효과'!$H$7*('d_시나리오'!$I$7/'d_고정'!$B$2)*B1497</f>
        <v/>
      </c>
      <c r="T1497">
        <f>S1497*D1497</f>
        <v/>
      </c>
      <c r="U1497">
        <f>S1497*F1497*H1497</f>
        <v/>
      </c>
      <c r="V1497">
        <f>S1497*F1497*(H1497-1)</f>
        <v/>
      </c>
      <c r="W1497">
        <f>U1497*J1497</f>
        <v/>
      </c>
      <c r="X1497">
        <f>T1497+W1497</f>
        <v/>
      </c>
      <c r="Y1497">
        <f>(T1497*E1497+W1497*L1497)*(1-R1497-'d_고정'!$B$13)</f>
        <v/>
      </c>
      <c r="Z1497">
        <f>(U1497*N1497*Q1497+'d_고정'!$B$3*('6_기대효과'!$H$7/8)*Q1497*'d_고정'!$B$10*P1497*('6_기대효과'!$K$7/'d_고정'!$B$9))*(1-R1497)</f>
        <v/>
      </c>
      <c r="AA1497">
        <f>W1497*L1497*(1-R1497-'d_고정'!$B$13)+U1497*MAX(N1497-'d_고정'!$B$10*P1497*('6_기대효과'!$K$7/'d_고정'!$B$9),0)*Q1497*(1-R1497)</f>
        <v/>
      </c>
      <c r="AB1497">
        <f>Y1497+Z1497</f>
        <v/>
      </c>
      <c r="AC1497">
        <f>Y1497/('d_고정'!$B$5*'6_기대효과'!$H$7/8)/'d_고정'!$B$6</f>
        <v/>
      </c>
      <c r="AD1497">
        <f>Y1497/('d_고정'!$B$8*'6_기대효과'!$H$7/8)</f>
        <v/>
      </c>
    </row>
    <row r="1498">
      <c r="A1498">
        <f>RAND()</f>
        <v/>
      </c>
      <c r="B1498">
        <f>IF('d_시나리오'!$J$2='d_시나리오'!$H$2,'d_시나리오'!$I$2,IF(A1498&lt;('d_시나리오'!$I$2-'d_시나리오'!$H$2)/('d_시나리오'!$J$2-'d_시나리오'!$H$2),'d_시나리오'!$H$2+SQRT(A1498*('d_시나리오'!$J$2-'d_시나리오'!$H$2)*('d_시나리오'!$I$2-'d_시나리오'!$H$2)),'d_시나리오'!$J$2-SQRT((1-A1498)*('d_시나리오'!$J$2-'d_시나리오'!$H$2)*('d_시나리오'!$J$2-'d_시나리오'!$I$2))))</f>
        <v/>
      </c>
      <c r="C1498">
        <f>RAND()</f>
        <v/>
      </c>
      <c r="D1498">
        <f>BETAINV(RAND(),IF(C1498&lt;'d_고정'!$B$26,'d_고정'!$B$23,'d_고정'!$B$16)+1,'d_고정'!$B$17-IF(C1498&lt;'d_고정'!$B$26,'d_고정'!$B$23,'d_고정'!$B$16)+1)*('d_고정'!$B$14+('d_고정'!$B$15-'d_고정'!$B$14)*RAND())</f>
        <v/>
      </c>
      <c r="E1498">
        <f>INDEX('d_분포'!$A$2:$A$28,RANDBETWEEN(1,27))</f>
        <v/>
      </c>
      <c r="F1498">
        <f>INDEX('d_분포'!$C$2:$C$5,RANDBETWEEN(1,4))*(0.9+0.2*RAND())</f>
        <v/>
      </c>
      <c r="G1498">
        <f>RAND()</f>
        <v/>
      </c>
      <c r="H1498">
        <f>(F1498+(1-F1498)*('d_고정'!$B$22*BETAINV(RAND(),IF(G1498&lt;'d_고정'!$B$26,'d_고정'!$B$25,'d_고정'!$B$20)+1,'d_고정'!$B$21-IF(G1498&lt;'d_고정'!$B$26,'d_고정'!$B$25,'d_고정'!$B$20)+1)+(1-'d_고정'!$B$22)*BETAINV(RAND(),IF(G1498&lt;'d_고정'!$B$26,'d_고정'!$B$24,'d_고정'!$B$18)+1,'d_고정'!$B$19-IF(G1498&lt;'d_고정'!$B$26,'d_고정'!$B$24,'d_고정'!$B$18)+1))*('d_고정'!$B$14+('d_고정'!$B$15-'d_고정'!$B$14)*RAND()))/F1498</f>
        <v/>
      </c>
      <c r="I1498">
        <f>RAND()</f>
        <v/>
      </c>
      <c r="J1498">
        <f>IF('d_시나리오'!$J$3='d_시나리오'!$H$3,'d_시나리오'!$I$3,IF(I1498&lt;('d_시나리오'!$I$3-'d_시나리오'!$H$3)/('d_시나리오'!$J$3-'d_시나리오'!$H$3),'d_시나리오'!$H$3+SQRT(I1498*('d_시나리오'!$J$3-'d_시나리오'!$H$3)*('d_시나리오'!$I$3-'d_시나리오'!$H$3)),'d_시나리오'!$J$3-SQRT((1-I1498)*('d_시나리오'!$J$3-'d_시나리오'!$H$3)*('d_시나리오'!$J$3-'d_시나리오'!$I$3))))</f>
        <v/>
      </c>
      <c r="K1498">
        <f>RAND()</f>
        <v/>
      </c>
      <c r="L1498">
        <f>IF('d_시나리오'!$J$4='d_시나리오'!$H$4,'d_시나리오'!$I$4,IF(K1498&lt;('d_시나리오'!$I$4-'d_시나리오'!$H$4)/('d_시나리오'!$J$4-'d_시나리오'!$H$4),'d_시나리오'!$H$4+SQRT(K1498*('d_시나리오'!$J$4-'d_시나리오'!$H$4)*('d_시나리오'!$I$4-'d_시나리오'!$H$4)),'d_시나리오'!$J$4-SQRT((1-K1498)*('d_시나리오'!$J$4-'d_시나리오'!$H$4)*('d_시나리오'!$J$4-'d_시나리오'!$I$4))))</f>
        <v/>
      </c>
      <c r="M1498">
        <f>RAND()</f>
        <v/>
      </c>
      <c r="N1498">
        <f>IF('d_시나리오'!$J$5='d_시나리오'!$H$5,'d_시나리오'!$I$5,IF(M1498&lt;('d_시나리오'!$I$5-'d_시나리오'!$H$5)/('d_시나리오'!$J$5-'d_시나리오'!$H$5),'d_시나리오'!$H$5+SQRT(M1498*('d_시나리오'!$J$5-'d_시나리오'!$H$5)*('d_시나리오'!$I$5-'d_시나리오'!$H$5)),'d_시나리오'!$J$5-SQRT((1-M1498)*('d_시나리오'!$J$5-'d_시나리오'!$H$5)*('d_시나리오'!$J$5-'d_시나리오'!$I$5))))</f>
        <v/>
      </c>
      <c r="O1498">
        <f>RAND()</f>
        <v/>
      </c>
      <c r="P1498">
        <f>IF('d_시나리오'!$J$6='d_시나리오'!$H$6,'d_시나리오'!$I$6,IF(O1498&lt;('d_시나리오'!$I$6-'d_시나리오'!$H$6)/('d_시나리오'!$J$6-'d_시나리오'!$H$6),'d_시나리오'!$H$6+SQRT(O1498*('d_시나리오'!$J$6-'d_시나리오'!$H$6)*('d_시나리오'!$I$6-'d_시나리오'!$H$6)),'d_시나리오'!$J$6-SQRT((1-O1498)*('d_시나리오'!$J$6-'d_시나리오'!$H$6)*('d_시나리오'!$J$6-'d_시나리오'!$I$6))))</f>
        <v/>
      </c>
      <c r="Q1498">
        <f>INDEX('d_분포'!$B$2:$B$57,RANDBETWEEN(1,56))</f>
        <v/>
      </c>
      <c r="R1498">
        <f>BETAINV(RAND(),5,5)</f>
        <v/>
      </c>
      <c r="S1498">
        <f>'d_고정'!$B$1*'6_기대효과'!$H$7*('d_시나리오'!$I$7/'d_고정'!$B$2)*B1498</f>
        <v/>
      </c>
      <c r="T1498">
        <f>S1498*D1498</f>
        <v/>
      </c>
      <c r="U1498">
        <f>S1498*F1498*H1498</f>
        <v/>
      </c>
      <c r="V1498">
        <f>S1498*F1498*(H1498-1)</f>
        <v/>
      </c>
      <c r="W1498">
        <f>U1498*J1498</f>
        <v/>
      </c>
      <c r="X1498">
        <f>T1498+W1498</f>
        <v/>
      </c>
      <c r="Y1498">
        <f>(T1498*E1498+W1498*L1498)*(1-R1498-'d_고정'!$B$13)</f>
        <v/>
      </c>
      <c r="Z1498">
        <f>(U1498*N1498*Q1498+'d_고정'!$B$3*('6_기대효과'!$H$7/8)*Q1498*'d_고정'!$B$10*P1498*('6_기대효과'!$K$7/'d_고정'!$B$9))*(1-R1498)</f>
        <v/>
      </c>
      <c r="AA1498">
        <f>W1498*L1498*(1-R1498-'d_고정'!$B$13)+U1498*MAX(N1498-'d_고정'!$B$10*P1498*('6_기대효과'!$K$7/'d_고정'!$B$9),0)*Q1498*(1-R1498)</f>
        <v/>
      </c>
      <c r="AB1498">
        <f>Y1498+Z1498</f>
        <v/>
      </c>
      <c r="AC1498">
        <f>Y1498/('d_고정'!$B$5*'6_기대효과'!$H$7/8)/'d_고정'!$B$6</f>
        <v/>
      </c>
      <c r="AD1498">
        <f>Y1498/('d_고정'!$B$8*'6_기대효과'!$H$7/8)</f>
        <v/>
      </c>
    </row>
    <row r="1499">
      <c r="A1499">
        <f>RAND()</f>
        <v/>
      </c>
      <c r="B1499">
        <f>IF('d_시나리오'!$J$2='d_시나리오'!$H$2,'d_시나리오'!$I$2,IF(A1499&lt;('d_시나리오'!$I$2-'d_시나리오'!$H$2)/('d_시나리오'!$J$2-'d_시나리오'!$H$2),'d_시나리오'!$H$2+SQRT(A1499*('d_시나리오'!$J$2-'d_시나리오'!$H$2)*('d_시나리오'!$I$2-'d_시나리오'!$H$2)),'d_시나리오'!$J$2-SQRT((1-A1499)*('d_시나리오'!$J$2-'d_시나리오'!$H$2)*('d_시나리오'!$J$2-'d_시나리오'!$I$2))))</f>
        <v/>
      </c>
      <c r="C1499">
        <f>RAND()</f>
        <v/>
      </c>
      <c r="D1499">
        <f>BETAINV(RAND(),IF(C1499&lt;'d_고정'!$B$26,'d_고정'!$B$23,'d_고정'!$B$16)+1,'d_고정'!$B$17-IF(C1499&lt;'d_고정'!$B$26,'d_고정'!$B$23,'d_고정'!$B$16)+1)*('d_고정'!$B$14+('d_고정'!$B$15-'d_고정'!$B$14)*RAND())</f>
        <v/>
      </c>
      <c r="E1499">
        <f>INDEX('d_분포'!$A$2:$A$28,RANDBETWEEN(1,27))</f>
        <v/>
      </c>
      <c r="F1499">
        <f>INDEX('d_분포'!$C$2:$C$5,RANDBETWEEN(1,4))*(0.9+0.2*RAND())</f>
        <v/>
      </c>
      <c r="G1499">
        <f>RAND()</f>
        <v/>
      </c>
      <c r="H1499">
        <f>(F1499+(1-F1499)*('d_고정'!$B$22*BETAINV(RAND(),IF(G1499&lt;'d_고정'!$B$26,'d_고정'!$B$25,'d_고정'!$B$20)+1,'d_고정'!$B$21-IF(G1499&lt;'d_고정'!$B$26,'d_고정'!$B$25,'d_고정'!$B$20)+1)+(1-'d_고정'!$B$22)*BETAINV(RAND(),IF(G1499&lt;'d_고정'!$B$26,'d_고정'!$B$24,'d_고정'!$B$18)+1,'d_고정'!$B$19-IF(G1499&lt;'d_고정'!$B$26,'d_고정'!$B$24,'d_고정'!$B$18)+1))*('d_고정'!$B$14+('d_고정'!$B$15-'d_고정'!$B$14)*RAND()))/F1499</f>
        <v/>
      </c>
      <c r="I1499">
        <f>RAND()</f>
        <v/>
      </c>
      <c r="J1499">
        <f>IF('d_시나리오'!$J$3='d_시나리오'!$H$3,'d_시나리오'!$I$3,IF(I1499&lt;('d_시나리오'!$I$3-'d_시나리오'!$H$3)/('d_시나리오'!$J$3-'d_시나리오'!$H$3),'d_시나리오'!$H$3+SQRT(I1499*('d_시나리오'!$J$3-'d_시나리오'!$H$3)*('d_시나리오'!$I$3-'d_시나리오'!$H$3)),'d_시나리오'!$J$3-SQRT((1-I1499)*('d_시나리오'!$J$3-'d_시나리오'!$H$3)*('d_시나리오'!$J$3-'d_시나리오'!$I$3))))</f>
        <v/>
      </c>
      <c r="K1499">
        <f>RAND()</f>
        <v/>
      </c>
      <c r="L1499">
        <f>IF('d_시나리오'!$J$4='d_시나리오'!$H$4,'d_시나리오'!$I$4,IF(K1499&lt;('d_시나리오'!$I$4-'d_시나리오'!$H$4)/('d_시나리오'!$J$4-'d_시나리오'!$H$4),'d_시나리오'!$H$4+SQRT(K1499*('d_시나리오'!$J$4-'d_시나리오'!$H$4)*('d_시나리오'!$I$4-'d_시나리오'!$H$4)),'d_시나리오'!$J$4-SQRT((1-K1499)*('d_시나리오'!$J$4-'d_시나리오'!$H$4)*('d_시나리오'!$J$4-'d_시나리오'!$I$4))))</f>
        <v/>
      </c>
      <c r="M1499">
        <f>RAND()</f>
        <v/>
      </c>
      <c r="N1499">
        <f>IF('d_시나리오'!$J$5='d_시나리오'!$H$5,'d_시나리오'!$I$5,IF(M1499&lt;('d_시나리오'!$I$5-'d_시나리오'!$H$5)/('d_시나리오'!$J$5-'d_시나리오'!$H$5),'d_시나리오'!$H$5+SQRT(M1499*('d_시나리오'!$J$5-'d_시나리오'!$H$5)*('d_시나리오'!$I$5-'d_시나리오'!$H$5)),'d_시나리오'!$J$5-SQRT((1-M1499)*('d_시나리오'!$J$5-'d_시나리오'!$H$5)*('d_시나리오'!$J$5-'d_시나리오'!$I$5))))</f>
        <v/>
      </c>
      <c r="O1499">
        <f>RAND()</f>
        <v/>
      </c>
      <c r="P1499">
        <f>IF('d_시나리오'!$J$6='d_시나리오'!$H$6,'d_시나리오'!$I$6,IF(O1499&lt;('d_시나리오'!$I$6-'d_시나리오'!$H$6)/('d_시나리오'!$J$6-'d_시나리오'!$H$6),'d_시나리오'!$H$6+SQRT(O1499*('d_시나리오'!$J$6-'d_시나리오'!$H$6)*('d_시나리오'!$I$6-'d_시나리오'!$H$6)),'d_시나리오'!$J$6-SQRT((1-O1499)*('d_시나리오'!$J$6-'d_시나리오'!$H$6)*('d_시나리오'!$J$6-'d_시나리오'!$I$6))))</f>
        <v/>
      </c>
      <c r="Q1499">
        <f>INDEX('d_분포'!$B$2:$B$57,RANDBETWEEN(1,56))</f>
        <v/>
      </c>
      <c r="R1499">
        <f>BETAINV(RAND(),5,5)</f>
        <v/>
      </c>
      <c r="S1499">
        <f>'d_고정'!$B$1*'6_기대효과'!$H$7*('d_시나리오'!$I$7/'d_고정'!$B$2)*B1499</f>
        <v/>
      </c>
      <c r="T1499">
        <f>S1499*D1499</f>
        <v/>
      </c>
      <c r="U1499">
        <f>S1499*F1499*H1499</f>
        <v/>
      </c>
      <c r="V1499">
        <f>S1499*F1499*(H1499-1)</f>
        <v/>
      </c>
      <c r="W1499">
        <f>U1499*J1499</f>
        <v/>
      </c>
      <c r="X1499">
        <f>T1499+W1499</f>
        <v/>
      </c>
      <c r="Y1499">
        <f>(T1499*E1499+W1499*L1499)*(1-R1499-'d_고정'!$B$13)</f>
        <v/>
      </c>
      <c r="Z1499">
        <f>(U1499*N1499*Q1499+'d_고정'!$B$3*('6_기대효과'!$H$7/8)*Q1499*'d_고정'!$B$10*P1499*('6_기대효과'!$K$7/'d_고정'!$B$9))*(1-R1499)</f>
        <v/>
      </c>
      <c r="AA1499">
        <f>W1499*L1499*(1-R1499-'d_고정'!$B$13)+U1499*MAX(N1499-'d_고정'!$B$10*P1499*('6_기대효과'!$K$7/'d_고정'!$B$9),0)*Q1499*(1-R1499)</f>
        <v/>
      </c>
      <c r="AB1499">
        <f>Y1499+Z1499</f>
        <v/>
      </c>
      <c r="AC1499">
        <f>Y1499/('d_고정'!$B$5*'6_기대효과'!$H$7/8)/'d_고정'!$B$6</f>
        <v/>
      </c>
      <c r="AD1499">
        <f>Y1499/('d_고정'!$B$8*'6_기대효과'!$H$7/8)</f>
        <v/>
      </c>
    </row>
    <row r="1500">
      <c r="A1500">
        <f>RAND()</f>
        <v/>
      </c>
      <c r="B1500">
        <f>IF('d_시나리오'!$J$2='d_시나리오'!$H$2,'d_시나리오'!$I$2,IF(A1500&lt;('d_시나리오'!$I$2-'d_시나리오'!$H$2)/('d_시나리오'!$J$2-'d_시나리오'!$H$2),'d_시나리오'!$H$2+SQRT(A1500*('d_시나리오'!$J$2-'d_시나리오'!$H$2)*('d_시나리오'!$I$2-'d_시나리오'!$H$2)),'d_시나리오'!$J$2-SQRT((1-A1500)*('d_시나리오'!$J$2-'d_시나리오'!$H$2)*('d_시나리오'!$J$2-'d_시나리오'!$I$2))))</f>
        <v/>
      </c>
      <c r="C1500">
        <f>RAND()</f>
        <v/>
      </c>
      <c r="D1500">
        <f>BETAINV(RAND(),IF(C1500&lt;'d_고정'!$B$26,'d_고정'!$B$23,'d_고정'!$B$16)+1,'d_고정'!$B$17-IF(C1500&lt;'d_고정'!$B$26,'d_고정'!$B$23,'d_고정'!$B$16)+1)*('d_고정'!$B$14+('d_고정'!$B$15-'d_고정'!$B$14)*RAND())</f>
        <v/>
      </c>
      <c r="E1500">
        <f>INDEX('d_분포'!$A$2:$A$28,RANDBETWEEN(1,27))</f>
        <v/>
      </c>
      <c r="F1500">
        <f>INDEX('d_분포'!$C$2:$C$5,RANDBETWEEN(1,4))*(0.9+0.2*RAND())</f>
        <v/>
      </c>
      <c r="G1500">
        <f>RAND()</f>
        <v/>
      </c>
      <c r="H1500">
        <f>(F1500+(1-F1500)*('d_고정'!$B$22*BETAINV(RAND(),IF(G1500&lt;'d_고정'!$B$26,'d_고정'!$B$25,'d_고정'!$B$20)+1,'d_고정'!$B$21-IF(G1500&lt;'d_고정'!$B$26,'d_고정'!$B$25,'d_고정'!$B$20)+1)+(1-'d_고정'!$B$22)*BETAINV(RAND(),IF(G1500&lt;'d_고정'!$B$26,'d_고정'!$B$24,'d_고정'!$B$18)+1,'d_고정'!$B$19-IF(G1500&lt;'d_고정'!$B$26,'d_고정'!$B$24,'d_고정'!$B$18)+1))*('d_고정'!$B$14+('d_고정'!$B$15-'d_고정'!$B$14)*RAND()))/F1500</f>
        <v/>
      </c>
      <c r="I1500">
        <f>RAND()</f>
        <v/>
      </c>
      <c r="J1500">
        <f>IF('d_시나리오'!$J$3='d_시나리오'!$H$3,'d_시나리오'!$I$3,IF(I1500&lt;('d_시나리오'!$I$3-'d_시나리오'!$H$3)/('d_시나리오'!$J$3-'d_시나리오'!$H$3),'d_시나리오'!$H$3+SQRT(I1500*('d_시나리오'!$J$3-'d_시나리오'!$H$3)*('d_시나리오'!$I$3-'d_시나리오'!$H$3)),'d_시나리오'!$J$3-SQRT((1-I1500)*('d_시나리오'!$J$3-'d_시나리오'!$H$3)*('d_시나리오'!$J$3-'d_시나리오'!$I$3))))</f>
        <v/>
      </c>
      <c r="K1500">
        <f>RAND()</f>
        <v/>
      </c>
      <c r="L1500">
        <f>IF('d_시나리오'!$J$4='d_시나리오'!$H$4,'d_시나리오'!$I$4,IF(K1500&lt;('d_시나리오'!$I$4-'d_시나리오'!$H$4)/('d_시나리오'!$J$4-'d_시나리오'!$H$4),'d_시나리오'!$H$4+SQRT(K1500*('d_시나리오'!$J$4-'d_시나리오'!$H$4)*('d_시나리오'!$I$4-'d_시나리오'!$H$4)),'d_시나리오'!$J$4-SQRT((1-K1500)*('d_시나리오'!$J$4-'d_시나리오'!$H$4)*('d_시나리오'!$J$4-'d_시나리오'!$I$4))))</f>
        <v/>
      </c>
      <c r="M1500">
        <f>RAND()</f>
        <v/>
      </c>
      <c r="N1500">
        <f>IF('d_시나리오'!$J$5='d_시나리오'!$H$5,'d_시나리오'!$I$5,IF(M1500&lt;('d_시나리오'!$I$5-'d_시나리오'!$H$5)/('d_시나리오'!$J$5-'d_시나리오'!$H$5),'d_시나리오'!$H$5+SQRT(M1500*('d_시나리오'!$J$5-'d_시나리오'!$H$5)*('d_시나리오'!$I$5-'d_시나리오'!$H$5)),'d_시나리오'!$J$5-SQRT((1-M1500)*('d_시나리오'!$J$5-'d_시나리오'!$H$5)*('d_시나리오'!$J$5-'d_시나리오'!$I$5))))</f>
        <v/>
      </c>
      <c r="O1500">
        <f>RAND()</f>
        <v/>
      </c>
      <c r="P1500">
        <f>IF('d_시나리오'!$J$6='d_시나리오'!$H$6,'d_시나리오'!$I$6,IF(O1500&lt;('d_시나리오'!$I$6-'d_시나리오'!$H$6)/('d_시나리오'!$J$6-'d_시나리오'!$H$6),'d_시나리오'!$H$6+SQRT(O1500*('d_시나리오'!$J$6-'d_시나리오'!$H$6)*('d_시나리오'!$I$6-'d_시나리오'!$H$6)),'d_시나리오'!$J$6-SQRT((1-O1500)*('d_시나리오'!$J$6-'d_시나리오'!$H$6)*('d_시나리오'!$J$6-'d_시나리오'!$I$6))))</f>
        <v/>
      </c>
      <c r="Q1500">
        <f>INDEX('d_분포'!$B$2:$B$57,RANDBETWEEN(1,56))</f>
        <v/>
      </c>
      <c r="R1500">
        <f>BETAINV(RAND(),5,5)</f>
        <v/>
      </c>
      <c r="S1500">
        <f>'d_고정'!$B$1*'6_기대효과'!$H$7*('d_시나리오'!$I$7/'d_고정'!$B$2)*B1500</f>
        <v/>
      </c>
      <c r="T1500">
        <f>S1500*D1500</f>
        <v/>
      </c>
      <c r="U1500">
        <f>S1500*F1500*H1500</f>
        <v/>
      </c>
      <c r="V1500">
        <f>S1500*F1500*(H1500-1)</f>
        <v/>
      </c>
      <c r="W1500">
        <f>U1500*J1500</f>
        <v/>
      </c>
      <c r="X1500">
        <f>T1500+W1500</f>
        <v/>
      </c>
      <c r="Y1500">
        <f>(T1500*E1500+W1500*L1500)*(1-R1500-'d_고정'!$B$13)</f>
        <v/>
      </c>
      <c r="Z1500">
        <f>(U1500*N1500*Q1500+'d_고정'!$B$3*('6_기대효과'!$H$7/8)*Q1500*'d_고정'!$B$10*P1500*('6_기대효과'!$K$7/'d_고정'!$B$9))*(1-R1500)</f>
        <v/>
      </c>
      <c r="AA1500">
        <f>W1500*L1500*(1-R1500-'d_고정'!$B$13)+U1500*MAX(N1500-'d_고정'!$B$10*P1500*('6_기대효과'!$K$7/'d_고정'!$B$9),0)*Q1500*(1-R1500)</f>
        <v/>
      </c>
      <c r="AB1500">
        <f>Y1500+Z1500</f>
        <v/>
      </c>
      <c r="AC1500">
        <f>Y1500/('d_고정'!$B$5*'6_기대효과'!$H$7/8)/'d_고정'!$B$6</f>
        <v/>
      </c>
      <c r="AD1500">
        <f>Y1500/('d_고정'!$B$8*'6_기대효과'!$H$7/8)</f>
        <v/>
      </c>
    </row>
    <row r="1501">
      <c r="A1501">
        <f>RAND()</f>
        <v/>
      </c>
      <c r="B1501">
        <f>IF('d_시나리오'!$J$2='d_시나리오'!$H$2,'d_시나리오'!$I$2,IF(A1501&lt;('d_시나리오'!$I$2-'d_시나리오'!$H$2)/('d_시나리오'!$J$2-'d_시나리오'!$H$2),'d_시나리오'!$H$2+SQRT(A1501*('d_시나리오'!$J$2-'d_시나리오'!$H$2)*('d_시나리오'!$I$2-'d_시나리오'!$H$2)),'d_시나리오'!$J$2-SQRT((1-A1501)*('d_시나리오'!$J$2-'d_시나리오'!$H$2)*('d_시나리오'!$J$2-'d_시나리오'!$I$2))))</f>
        <v/>
      </c>
      <c r="C1501">
        <f>RAND()</f>
        <v/>
      </c>
      <c r="D1501">
        <f>BETAINV(RAND(),IF(C1501&lt;'d_고정'!$B$26,'d_고정'!$B$23,'d_고정'!$B$16)+1,'d_고정'!$B$17-IF(C1501&lt;'d_고정'!$B$26,'d_고정'!$B$23,'d_고정'!$B$16)+1)*('d_고정'!$B$14+('d_고정'!$B$15-'d_고정'!$B$14)*RAND())</f>
        <v/>
      </c>
      <c r="E1501">
        <f>INDEX('d_분포'!$A$2:$A$28,RANDBETWEEN(1,27))</f>
        <v/>
      </c>
      <c r="F1501">
        <f>INDEX('d_분포'!$C$2:$C$5,RANDBETWEEN(1,4))*(0.9+0.2*RAND())</f>
        <v/>
      </c>
      <c r="G1501">
        <f>RAND()</f>
        <v/>
      </c>
      <c r="H1501">
        <f>(F1501+(1-F1501)*('d_고정'!$B$22*BETAINV(RAND(),IF(G1501&lt;'d_고정'!$B$26,'d_고정'!$B$25,'d_고정'!$B$20)+1,'d_고정'!$B$21-IF(G1501&lt;'d_고정'!$B$26,'d_고정'!$B$25,'d_고정'!$B$20)+1)+(1-'d_고정'!$B$22)*BETAINV(RAND(),IF(G1501&lt;'d_고정'!$B$26,'d_고정'!$B$24,'d_고정'!$B$18)+1,'d_고정'!$B$19-IF(G1501&lt;'d_고정'!$B$26,'d_고정'!$B$24,'d_고정'!$B$18)+1))*('d_고정'!$B$14+('d_고정'!$B$15-'d_고정'!$B$14)*RAND()))/F1501</f>
        <v/>
      </c>
      <c r="I1501">
        <f>RAND()</f>
        <v/>
      </c>
      <c r="J1501">
        <f>IF('d_시나리오'!$J$3='d_시나리오'!$H$3,'d_시나리오'!$I$3,IF(I1501&lt;('d_시나리오'!$I$3-'d_시나리오'!$H$3)/('d_시나리오'!$J$3-'d_시나리오'!$H$3),'d_시나리오'!$H$3+SQRT(I1501*('d_시나리오'!$J$3-'d_시나리오'!$H$3)*('d_시나리오'!$I$3-'d_시나리오'!$H$3)),'d_시나리오'!$J$3-SQRT((1-I1501)*('d_시나리오'!$J$3-'d_시나리오'!$H$3)*('d_시나리오'!$J$3-'d_시나리오'!$I$3))))</f>
        <v/>
      </c>
      <c r="K1501">
        <f>RAND()</f>
        <v/>
      </c>
      <c r="L1501">
        <f>IF('d_시나리오'!$J$4='d_시나리오'!$H$4,'d_시나리오'!$I$4,IF(K1501&lt;('d_시나리오'!$I$4-'d_시나리오'!$H$4)/('d_시나리오'!$J$4-'d_시나리오'!$H$4),'d_시나리오'!$H$4+SQRT(K1501*('d_시나리오'!$J$4-'d_시나리오'!$H$4)*('d_시나리오'!$I$4-'d_시나리오'!$H$4)),'d_시나리오'!$J$4-SQRT((1-K1501)*('d_시나리오'!$J$4-'d_시나리오'!$H$4)*('d_시나리오'!$J$4-'d_시나리오'!$I$4))))</f>
        <v/>
      </c>
      <c r="M1501">
        <f>RAND()</f>
        <v/>
      </c>
      <c r="N1501">
        <f>IF('d_시나리오'!$J$5='d_시나리오'!$H$5,'d_시나리오'!$I$5,IF(M1501&lt;('d_시나리오'!$I$5-'d_시나리오'!$H$5)/('d_시나리오'!$J$5-'d_시나리오'!$H$5),'d_시나리오'!$H$5+SQRT(M1501*('d_시나리오'!$J$5-'d_시나리오'!$H$5)*('d_시나리오'!$I$5-'d_시나리오'!$H$5)),'d_시나리오'!$J$5-SQRT((1-M1501)*('d_시나리오'!$J$5-'d_시나리오'!$H$5)*('d_시나리오'!$J$5-'d_시나리오'!$I$5))))</f>
        <v/>
      </c>
      <c r="O1501">
        <f>RAND()</f>
        <v/>
      </c>
      <c r="P1501">
        <f>IF('d_시나리오'!$J$6='d_시나리오'!$H$6,'d_시나리오'!$I$6,IF(O1501&lt;('d_시나리오'!$I$6-'d_시나리오'!$H$6)/('d_시나리오'!$J$6-'d_시나리오'!$H$6),'d_시나리오'!$H$6+SQRT(O1501*('d_시나리오'!$J$6-'d_시나리오'!$H$6)*('d_시나리오'!$I$6-'d_시나리오'!$H$6)),'d_시나리오'!$J$6-SQRT((1-O1501)*('d_시나리오'!$J$6-'d_시나리오'!$H$6)*('d_시나리오'!$J$6-'d_시나리오'!$I$6))))</f>
        <v/>
      </c>
      <c r="Q1501">
        <f>INDEX('d_분포'!$B$2:$B$57,RANDBETWEEN(1,56))</f>
        <v/>
      </c>
      <c r="R1501">
        <f>BETAINV(RAND(),5,5)</f>
        <v/>
      </c>
      <c r="S1501">
        <f>'d_고정'!$B$1*'6_기대효과'!$H$7*('d_시나리오'!$I$7/'d_고정'!$B$2)*B1501</f>
        <v/>
      </c>
      <c r="T1501">
        <f>S1501*D1501</f>
        <v/>
      </c>
      <c r="U1501">
        <f>S1501*F1501*H1501</f>
        <v/>
      </c>
      <c r="V1501">
        <f>S1501*F1501*(H1501-1)</f>
        <v/>
      </c>
      <c r="W1501">
        <f>U1501*J1501</f>
        <v/>
      </c>
      <c r="X1501">
        <f>T1501+W1501</f>
        <v/>
      </c>
      <c r="Y1501">
        <f>(T1501*E1501+W1501*L1501)*(1-R1501-'d_고정'!$B$13)</f>
        <v/>
      </c>
      <c r="Z1501">
        <f>(U1501*N1501*Q1501+'d_고정'!$B$3*('6_기대효과'!$H$7/8)*Q1501*'d_고정'!$B$10*P1501*('6_기대효과'!$K$7/'d_고정'!$B$9))*(1-R1501)</f>
        <v/>
      </c>
      <c r="AA1501">
        <f>W1501*L1501*(1-R1501-'d_고정'!$B$13)+U1501*MAX(N1501-'d_고정'!$B$10*P1501*('6_기대효과'!$K$7/'d_고정'!$B$9),0)*Q1501*(1-R1501)</f>
        <v/>
      </c>
      <c r="AB1501">
        <f>Y1501+Z1501</f>
        <v/>
      </c>
      <c r="AC1501">
        <f>Y1501/('d_고정'!$B$5*'6_기대효과'!$H$7/8)/'d_고정'!$B$6</f>
        <v/>
      </c>
      <c r="AD1501">
        <f>Y1501/('d_고정'!$B$8*'6_기대효과'!$H$7/8)</f>
        <v/>
      </c>
    </row>
    <row r="1502">
      <c r="A1502">
        <f>RAND()</f>
        <v/>
      </c>
      <c r="B1502">
        <f>IF('d_시나리오'!$J$2='d_시나리오'!$H$2,'d_시나리오'!$I$2,IF(A1502&lt;('d_시나리오'!$I$2-'d_시나리오'!$H$2)/('d_시나리오'!$J$2-'d_시나리오'!$H$2),'d_시나리오'!$H$2+SQRT(A1502*('d_시나리오'!$J$2-'d_시나리오'!$H$2)*('d_시나리오'!$I$2-'d_시나리오'!$H$2)),'d_시나리오'!$J$2-SQRT((1-A1502)*('d_시나리오'!$J$2-'d_시나리오'!$H$2)*('d_시나리오'!$J$2-'d_시나리오'!$I$2))))</f>
        <v/>
      </c>
      <c r="C1502">
        <f>RAND()</f>
        <v/>
      </c>
      <c r="D1502">
        <f>BETAINV(RAND(),IF(C1502&lt;'d_고정'!$B$26,'d_고정'!$B$23,'d_고정'!$B$16)+1,'d_고정'!$B$17-IF(C1502&lt;'d_고정'!$B$26,'d_고정'!$B$23,'d_고정'!$B$16)+1)*('d_고정'!$B$14+('d_고정'!$B$15-'d_고정'!$B$14)*RAND())</f>
        <v/>
      </c>
      <c r="E1502">
        <f>INDEX('d_분포'!$A$2:$A$28,RANDBETWEEN(1,27))</f>
        <v/>
      </c>
      <c r="F1502">
        <f>INDEX('d_분포'!$C$2:$C$5,RANDBETWEEN(1,4))*(0.9+0.2*RAND())</f>
        <v/>
      </c>
      <c r="G1502">
        <f>RAND()</f>
        <v/>
      </c>
      <c r="H1502">
        <f>(F1502+(1-F1502)*('d_고정'!$B$22*BETAINV(RAND(),IF(G1502&lt;'d_고정'!$B$26,'d_고정'!$B$25,'d_고정'!$B$20)+1,'d_고정'!$B$21-IF(G1502&lt;'d_고정'!$B$26,'d_고정'!$B$25,'d_고정'!$B$20)+1)+(1-'d_고정'!$B$22)*BETAINV(RAND(),IF(G1502&lt;'d_고정'!$B$26,'d_고정'!$B$24,'d_고정'!$B$18)+1,'d_고정'!$B$19-IF(G1502&lt;'d_고정'!$B$26,'d_고정'!$B$24,'d_고정'!$B$18)+1))*('d_고정'!$B$14+('d_고정'!$B$15-'d_고정'!$B$14)*RAND()))/F1502</f>
        <v/>
      </c>
      <c r="I1502">
        <f>RAND()</f>
        <v/>
      </c>
      <c r="J1502">
        <f>IF('d_시나리오'!$J$3='d_시나리오'!$H$3,'d_시나리오'!$I$3,IF(I1502&lt;('d_시나리오'!$I$3-'d_시나리오'!$H$3)/('d_시나리오'!$J$3-'d_시나리오'!$H$3),'d_시나리오'!$H$3+SQRT(I1502*('d_시나리오'!$J$3-'d_시나리오'!$H$3)*('d_시나리오'!$I$3-'d_시나리오'!$H$3)),'d_시나리오'!$J$3-SQRT((1-I1502)*('d_시나리오'!$J$3-'d_시나리오'!$H$3)*('d_시나리오'!$J$3-'d_시나리오'!$I$3))))</f>
        <v/>
      </c>
      <c r="K1502">
        <f>RAND()</f>
        <v/>
      </c>
      <c r="L1502">
        <f>IF('d_시나리오'!$J$4='d_시나리오'!$H$4,'d_시나리오'!$I$4,IF(K1502&lt;('d_시나리오'!$I$4-'d_시나리오'!$H$4)/('d_시나리오'!$J$4-'d_시나리오'!$H$4),'d_시나리오'!$H$4+SQRT(K1502*('d_시나리오'!$J$4-'d_시나리오'!$H$4)*('d_시나리오'!$I$4-'d_시나리오'!$H$4)),'d_시나리오'!$J$4-SQRT((1-K1502)*('d_시나리오'!$J$4-'d_시나리오'!$H$4)*('d_시나리오'!$J$4-'d_시나리오'!$I$4))))</f>
        <v/>
      </c>
      <c r="M1502">
        <f>RAND()</f>
        <v/>
      </c>
      <c r="N1502">
        <f>IF('d_시나리오'!$J$5='d_시나리오'!$H$5,'d_시나리오'!$I$5,IF(M1502&lt;('d_시나리오'!$I$5-'d_시나리오'!$H$5)/('d_시나리오'!$J$5-'d_시나리오'!$H$5),'d_시나리오'!$H$5+SQRT(M1502*('d_시나리오'!$J$5-'d_시나리오'!$H$5)*('d_시나리오'!$I$5-'d_시나리오'!$H$5)),'d_시나리오'!$J$5-SQRT((1-M1502)*('d_시나리오'!$J$5-'d_시나리오'!$H$5)*('d_시나리오'!$J$5-'d_시나리오'!$I$5))))</f>
        <v/>
      </c>
      <c r="O1502">
        <f>RAND()</f>
        <v/>
      </c>
      <c r="P1502">
        <f>IF('d_시나리오'!$J$6='d_시나리오'!$H$6,'d_시나리오'!$I$6,IF(O1502&lt;('d_시나리오'!$I$6-'d_시나리오'!$H$6)/('d_시나리오'!$J$6-'d_시나리오'!$H$6),'d_시나리오'!$H$6+SQRT(O1502*('d_시나리오'!$J$6-'d_시나리오'!$H$6)*('d_시나리오'!$I$6-'d_시나리오'!$H$6)),'d_시나리오'!$J$6-SQRT((1-O1502)*('d_시나리오'!$J$6-'d_시나리오'!$H$6)*('d_시나리오'!$J$6-'d_시나리오'!$I$6))))</f>
        <v/>
      </c>
      <c r="Q1502">
        <f>INDEX('d_분포'!$B$2:$B$57,RANDBETWEEN(1,56))</f>
        <v/>
      </c>
      <c r="R1502">
        <f>BETAINV(RAND(),5,5)</f>
        <v/>
      </c>
      <c r="S1502">
        <f>'d_고정'!$B$1*'6_기대효과'!$H$7*('d_시나리오'!$I$7/'d_고정'!$B$2)*B1502</f>
        <v/>
      </c>
      <c r="T1502">
        <f>S1502*D1502</f>
        <v/>
      </c>
      <c r="U1502">
        <f>S1502*F1502*H1502</f>
        <v/>
      </c>
      <c r="V1502">
        <f>S1502*F1502*(H1502-1)</f>
        <v/>
      </c>
      <c r="W1502">
        <f>U1502*J1502</f>
        <v/>
      </c>
      <c r="X1502">
        <f>T1502+W1502</f>
        <v/>
      </c>
      <c r="Y1502">
        <f>(T1502*E1502+W1502*L1502)*(1-R1502-'d_고정'!$B$13)</f>
        <v/>
      </c>
      <c r="Z1502">
        <f>(U1502*N1502*Q1502+'d_고정'!$B$3*('6_기대효과'!$H$7/8)*Q1502*'d_고정'!$B$10*P1502*('6_기대효과'!$K$7/'d_고정'!$B$9))*(1-R1502)</f>
        <v/>
      </c>
      <c r="AA1502">
        <f>W1502*L1502*(1-R1502-'d_고정'!$B$13)+U1502*MAX(N1502-'d_고정'!$B$10*P1502*('6_기대효과'!$K$7/'d_고정'!$B$9),0)*Q1502*(1-R1502)</f>
        <v/>
      </c>
      <c r="AB1502">
        <f>Y1502+Z1502</f>
        <v/>
      </c>
      <c r="AC1502">
        <f>Y1502/('d_고정'!$B$5*'6_기대효과'!$H$7/8)/'d_고정'!$B$6</f>
        <v/>
      </c>
      <c r="AD1502">
        <f>Y1502/('d_고정'!$B$8*'6_기대효과'!$H$7/8)</f>
        <v/>
      </c>
    </row>
    <row r="1503">
      <c r="A1503">
        <f>RAND()</f>
        <v/>
      </c>
      <c r="B1503">
        <f>IF('d_시나리오'!$J$2='d_시나리오'!$H$2,'d_시나리오'!$I$2,IF(A1503&lt;('d_시나리오'!$I$2-'d_시나리오'!$H$2)/('d_시나리오'!$J$2-'d_시나리오'!$H$2),'d_시나리오'!$H$2+SQRT(A1503*('d_시나리오'!$J$2-'d_시나리오'!$H$2)*('d_시나리오'!$I$2-'d_시나리오'!$H$2)),'d_시나리오'!$J$2-SQRT((1-A1503)*('d_시나리오'!$J$2-'d_시나리오'!$H$2)*('d_시나리오'!$J$2-'d_시나리오'!$I$2))))</f>
        <v/>
      </c>
      <c r="C1503">
        <f>RAND()</f>
        <v/>
      </c>
      <c r="D1503">
        <f>BETAINV(RAND(),IF(C1503&lt;'d_고정'!$B$26,'d_고정'!$B$23,'d_고정'!$B$16)+1,'d_고정'!$B$17-IF(C1503&lt;'d_고정'!$B$26,'d_고정'!$B$23,'d_고정'!$B$16)+1)*('d_고정'!$B$14+('d_고정'!$B$15-'d_고정'!$B$14)*RAND())</f>
        <v/>
      </c>
      <c r="E1503">
        <f>INDEX('d_분포'!$A$2:$A$28,RANDBETWEEN(1,27))</f>
        <v/>
      </c>
      <c r="F1503">
        <f>INDEX('d_분포'!$C$2:$C$5,RANDBETWEEN(1,4))*(0.9+0.2*RAND())</f>
        <v/>
      </c>
      <c r="G1503">
        <f>RAND()</f>
        <v/>
      </c>
      <c r="H1503">
        <f>(F1503+(1-F1503)*('d_고정'!$B$22*BETAINV(RAND(),IF(G1503&lt;'d_고정'!$B$26,'d_고정'!$B$25,'d_고정'!$B$20)+1,'d_고정'!$B$21-IF(G1503&lt;'d_고정'!$B$26,'d_고정'!$B$25,'d_고정'!$B$20)+1)+(1-'d_고정'!$B$22)*BETAINV(RAND(),IF(G1503&lt;'d_고정'!$B$26,'d_고정'!$B$24,'d_고정'!$B$18)+1,'d_고정'!$B$19-IF(G1503&lt;'d_고정'!$B$26,'d_고정'!$B$24,'d_고정'!$B$18)+1))*('d_고정'!$B$14+('d_고정'!$B$15-'d_고정'!$B$14)*RAND()))/F1503</f>
        <v/>
      </c>
      <c r="I1503">
        <f>RAND()</f>
        <v/>
      </c>
      <c r="J1503">
        <f>IF('d_시나리오'!$J$3='d_시나리오'!$H$3,'d_시나리오'!$I$3,IF(I1503&lt;('d_시나리오'!$I$3-'d_시나리오'!$H$3)/('d_시나리오'!$J$3-'d_시나리오'!$H$3),'d_시나리오'!$H$3+SQRT(I1503*('d_시나리오'!$J$3-'d_시나리오'!$H$3)*('d_시나리오'!$I$3-'d_시나리오'!$H$3)),'d_시나리오'!$J$3-SQRT((1-I1503)*('d_시나리오'!$J$3-'d_시나리오'!$H$3)*('d_시나리오'!$J$3-'d_시나리오'!$I$3))))</f>
        <v/>
      </c>
      <c r="K1503">
        <f>RAND()</f>
        <v/>
      </c>
      <c r="L1503">
        <f>IF('d_시나리오'!$J$4='d_시나리오'!$H$4,'d_시나리오'!$I$4,IF(K1503&lt;('d_시나리오'!$I$4-'d_시나리오'!$H$4)/('d_시나리오'!$J$4-'d_시나리오'!$H$4),'d_시나리오'!$H$4+SQRT(K1503*('d_시나리오'!$J$4-'d_시나리오'!$H$4)*('d_시나리오'!$I$4-'d_시나리오'!$H$4)),'d_시나리오'!$J$4-SQRT((1-K1503)*('d_시나리오'!$J$4-'d_시나리오'!$H$4)*('d_시나리오'!$J$4-'d_시나리오'!$I$4))))</f>
        <v/>
      </c>
      <c r="M1503">
        <f>RAND()</f>
        <v/>
      </c>
      <c r="N1503">
        <f>IF('d_시나리오'!$J$5='d_시나리오'!$H$5,'d_시나리오'!$I$5,IF(M1503&lt;('d_시나리오'!$I$5-'d_시나리오'!$H$5)/('d_시나리오'!$J$5-'d_시나리오'!$H$5),'d_시나리오'!$H$5+SQRT(M1503*('d_시나리오'!$J$5-'d_시나리오'!$H$5)*('d_시나리오'!$I$5-'d_시나리오'!$H$5)),'d_시나리오'!$J$5-SQRT((1-M1503)*('d_시나리오'!$J$5-'d_시나리오'!$H$5)*('d_시나리오'!$J$5-'d_시나리오'!$I$5))))</f>
        <v/>
      </c>
      <c r="O1503">
        <f>RAND()</f>
        <v/>
      </c>
      <c r="P1503">
        <f>IF('d_시나리오'!$J$6='d_시나리오'!$H$6,'d_시나리오'!$I$6,IF(O1503&lt;('d_시나리오'!$I$6-'d_시나리오'!$H$6)/('d_시나리오'!$J$6-'d_시나리오'!$H$6),'d_시나리오'!$H$6+SQRT(O1503*('d_시나리오'!$J$6-'d_시나리오'!$H$6)*('d_시나리오'!$I$6-'d_시나리오'!$H$6)),'d_시나리오'!$J$6-SQRT((1-O1503)*('d_시나리오'!$J$6-'d_시나리오'!$H$6)*('d_시나리오'!$J$6-'d_시나리오'!$I$6))))</f>
        <v/>
      </c>
      <c r="Q1503">
        <f>INDEX('d_분포'!$B$2:$B$57,RANDBETWEEN(1,56))</f>
        <v/>
      </c>
      <c r="R1503">
        <f>BETAINV(RAND(),5,5)</f>
        <v/>
      </c>
      <c r="S1503">
        <f>'d_고정'!$B$1*'6_기대효과'!$H$7*('d_시나리오'!$I$7/'d_고정'!$B$2)*B1503</f>
        <v/>
      </c>
      <c r="T1503">
        <f>S1503*D1503</f>
        <v/>
      </c>
      <c r="U1503">
        <f>S1503*F1503*H1503</f>
        <v/>
      </c>
      <c r="V1503">
        <f>S1503*F1503*(H1503-1)</f>
        <v/>
      </c>
      <c r="W1503">
        <f>U1503*J1503</f>
        <v/>
      </c>
      <c r="X1503">
        <f>T1503+W1503</f>
        <v/>
      </c>
      <c r="Y1503">
        <f>(T1503*E1503+W1503*L1503)*(1-R1503-'d_고정'!$B$13)</f>
        <v/>
      </c>
      <c r="Z1503">
        <f>(U1503*N1503*Q1503+'d_고정'!$B$3*('6_기대효과'!$H$7/8)*Q1503*'d_고정'!$B$10*P1503*('6_기대효과'!$K$7/'d_고정'!$B$9))*(1-R1503)</f>
        <v/>
      </c>
      <c r="AA1503">
        <f>W1503*L1503*(1-R1503-'d_고정'!$B$13)+U1503*MAX(N1503-'d_고정'!$B$10*P1503*('6_기대효과'!$K$7/'d_고정'!$B$9),0)*Q1503*(1-R1503)</f>
        <v/>
      </c>
      <c r="AB1503">
        <f>Y1503+Z1503</f>
        <v/>
      </c>
      <c r="AC1503">
        <f>Y1503/('d_고정'!$B$5*'6_기대효과'!$H$7/8)/'d_고정'!$B$6</f>
        <v/>
      </c>
      <c r="AD1503">
        <f>Y1503/('d_고정'!$B$8*'6_기대효과'!$H$7/8)</f>
        <v/>
      </c>
    </row>
    <row r="1504">
      <c r="A1504">
        <f>RAND()</f>
        <v/>
      </c>
      <c r="B1504">
        <f>IF('d_시나리오'!$J$2='d_시나리오'!$H$2,'d_시나리오'!$I$2,IF(A1504&lt;('d_시나리오'!$I$2-'d_시나리오'!$H$2)/('d_시나리오'!$J$2-'d_시나리오'!$H$2),'d_시나리오'!$H$2+SQRT(A1504*('d_시나리오'!$J$2-'d_시나리오'!$H$2)*('d_시나리오'!$I$2-'d_시나리오'!$H$2)),'d_시나리오'!$J$2-SQRT((1-A1504)*('d_시나리오'!$J$2-'d_시나리오'!$H$2)*('d_시나리오'!$J$2-'d_시나리오'!$I$2))))</f>
        <v/>
      </c>
      <c r="C1504">
        <f>RAND()</f>
        <v/>
      </c>
      <c r="D1504">
        <f>BETAINV(RAND(),IF(C1504&lt;'d_고정'!$B$26,'d_고정'!$B$23,'d_고정'!$B$16)+1,'d_고정'!$B$17-IF(C1504&lt;'d_고정'!$B$26,'d_고정'!$B$23,'d_고정'!$B$16)+1)*('d_고정'!$B$14+('d_고정'!$B$15-'d_고정'!$B$14)*RAND())</f>
        <v/>
      </c>
      <c r="E1504">
        <f>INDEX('d_분포'!$A$2:$A$28,RANDBETWEEN(1,27))</f>
        <v/>
      </c>
      <c r="F1504">
        <f>INDEX('d_분포'!$C$2:$C$5,RANDBETWEEN(1,4))*(0.9+0.2*RAND())</f>
        <v/>
      </c>
      <c r="G1504">
        <f>RAND()</f>
        <v/>
      </c>
      <c r="H1504">
        <f>(F1504+(1-F1504)*('d_고정'!$B$22*BETAINV(RAND(),IF(G1504&lt;'d_고정'!$B$26,'d_고정'!$B$25,'d_고정'!$B$20)+1,'d_고정'!$B$21-IF(G1504&lt;'d_고정'!$B$26,'d_고정'!$B$25,'d_고정'!$B$20)+1)+(1-'d_고정'!$B$22)*BETAINV(RAND(),IF(G1504&lt;'d_고정'!$B$26,'d_고정'!$B$24,'d_고정'!$B$18)+1,'d_고정'!$B$19-IF(G1504&lt;'d_고정'!$B$26,'d_고정'!$B$24,'d_고정'!$B$18)+1))*('d_고정'!$B$14+('d_고정'!$B$15-'d_고정'!$B$14)*RAND()))/F1504</f>
        <v/>
      </c>
      <c r="I1504">
        <f>RAND()</f>
        <v/>
      </c>
      <c r="J1504">
        <f>IF('d_시나리오'!$J$3='d_시나리오'!$H$3,'d_시나리오'!$I$3,IF(I1504&lt;('d_시나리오'!$I$3-'d_시나리오'!$H$3)/('d_시나리오'!$J$3-'d_시나리오'!$H$3),'d_시나리오'!$H$3+SQRT(I1504*('d_시나리오'!$J$3-'d_시나리오'!$H$3)*('d_시나리오'!$I$3-'d_시나리오'!$H$3)),'d_시나리오'!$J$3-SQRT((1-I1504)*('d_시나리오'!$J$3-'d_시나리오'!$H$3)*('d_시나리오'!$J$3-'d_시나리오'!$I$3))))</f>
        <v/>
      </c>
      <c r="K1504">
        <f>RAND()</f>
        <v/>
      </c>
      <c r="L1504">
        <f>IF('d_시나리오'!$J$4='d_시나리오'!$H$4,'d_시나리오'!$I$4,IF(K1504&lt;('d_시나리오'!$I$4-'d_시나리오'!$H$4)/('d_시나리오'!$J$4-'d_시나리오'!$H$4),'d_시나리오'!$H$4+SQRT(K1504*('d_시나리오'!$J$4-'d_시나리오'!$H$4)*('d_시나리오'!$I$4-'d_시나리오'!$H$4)),'d_시나리오'!$J$4-SQRT((1-K1504)*('d_시나리오'!$J$4-'d_시나리오'!$H$4)*('d_시나리오'!$J$4-'d_시나리오'!$I$4))))</f>
        <v/>
      </c>
      <c r="M1504">
        <f>RAND()</f>
        <v/>
      </c>
      <c r="N1504">
        <f>IF('d_시나리오'!$J$5='d_시나리오'!$H$5,'d_시나리오'!$I$5,IF(M1504&lt;('d_시나리오'!$I$5-'d_시나리오'!$H$5)/('d_시나리오'!$J$5-'d_시나리오'!$H$5),'d_시나리오'!$H$5+SQRT(M1504*('d_시나리오'!$J$5-'d_시나리오'!$H$5)*('d_시나리오'!$I$5-'d_시나리오'!$H$5)),'d_시나리오'!$J$5-SQRT((1-M1504)*('d_시나리오'!$J$5-'d_시나리오'!$H$5)*('d_시나리오'!$J$5-'d_시나리오'!$I$5))))</f>
        <v/>
      </c>
      <c r="O1504">
        <f>RAND()</f>
        <v/>
      </c>
      <c r="P1504">
        <f>IF('d_시나리오'!$J$6='d_시나리오'!$H$6,'d_시나리오'!$I$6,IF(O1504&lt;('d_시나리오'!$I$6-'d_시나리오'!$H$6)/('d_시나리오'!$J$6-'d_시나리오'!$H$6),'d_시나리오'!$H$6+SQRT(O1504*('d_시나리오'!$J$6-'d_시나리오'!$H$6)*('d_시나리오'!$I$6-'d_시나리오'!$H$6)),'d_시나리오'!$J$6-SQRT((1-O1504)*('d_시나리오'!$J$6-'d_시나리오'!$H$6)*('d_시나리오'!$J$6-'d_시나리오'!$I$6))))</f>
        <v/>
      </c>
      <c r="Q1504">
        <f>INDEX('d_분포'!$B$2:$B$57,RANDBETWEEN(1,56))</f>
        <v/>
      </c>
      <c r="R1504">
        <f>BETAINV(RAND(),5,5)</f>
        <v/>
      </c>
      <c r="S1504">
        <f>'d_고정'!$B$1*'6_기대효과'!$H$7*('d_시나리오'!$I$7/'d_고정'!$B$2)*B1504</f>
        <v/>
      </c>
      <c r="T1504">
        <f>S1504*D1504</f>
        <v/>
      </c>
      <c r="U1504">
        <f>S1504*F1504*H1504</f>
        <v/>
      </c>
      <c r="V1504">
        <f>S1504*F1504*(H1504-1)</f>
        <v/>
      </c>
      <c r="W1504">
        <f>U1504*J1504</f>
        <v/>
      </c>
      <c r="X1504">
        <f>T1504+W1504</f>
        <v/>
      </c>
      <c r="Y1504">
        <f>(T1504*E1504+W1504*L1504)*(1-R1504-'d_고정'!$B$13)</f>
        <v/>
      </c>
      <c r="Z1504">
        <f>(U1504*N1504*Q1504+'d_고정'!$B$3*('6_기대효과'!$H$7/8)*Q1504*'d_고정'!$B$10*P1504*('6_기대효과'!$K$7/'d_고정'!$B$9))*(1-R1504)</f>
        <v/>
      </c>
      <c r="AA1504">
        <f>W1504*L1504*(1-R1504-'d_고정'!$B$13)+U1504*MAX(N1504-'d_고정'!$B$10*P1504*('6_기대효과'!$K$7/'d_고정'!$B$9),0)*Q1504*(1-R1504)</f>
        <v/>
      </c>
      <c r="AB1504">
        <f>Y1504+Z1504</f>
        <v/>
      </c>
      <c r="AC1504">
        <f>Y1504/('d_고정'!$B$5*'6_기대효과'!$H$7/8)/'d_고정'!$B$6</f>
        <v/>
      </c>
      <c r="AD1504">
        <f>Y1504/('d_고정'!$B$8*'6_기대효과'!$H$7/8)</f>
        <v/>
      </c>
    </row>
    <row r="1505">
      <c r="A1505">
        <f>RAND()</f>
        <v/>
      </c>
      <c r="B1505">
        <f>IF('d_시나리오'!$J$2='d_시나리오'!$H$2,'d_시나리오'!$I$2,IF(A1505&lt;('d_시나리오'!$I$2-'d_시나리오'!$H$2)/('d_시나리오'!$J$2-'d_시나리오'!$H$2),'d_시나리오'!$H$2+SQRT(A1505*('d_시나리오'!$J$2-'d_시나리오'!$H$2)*('d_시나리오'!$I$2-'d_시나리오'!$H$2)),'d_시나리오'!$J$2-SQRT((1-A1505)*('d_시나리오'!$J$2-'d_시나리오'!$H$2)*('d_시나리오'!$J$2-'d_시나리오'!$I$2))))</f>
        <v/>
      </c>
      <c r="C1505">
        <f>RAND()</f>
        <v/>
      </c>
      <c r="D1505">
        <f>BETAINV(RAND(),IF(C1505&lt;'d_고정'!$B$26,'d_고정'!$B$23,'d_고정'!$B$16)+1,'d_고정'!$B$17-IF(C1505&lt;'d_고정'!$B$26,'d_고정'!$B$23,'d_고정'!$B$16)+1)*('d_고정'!$B$14+('d_고정'!$B$15-'d_고정'!$B$14)*RAND())</f>
        <v/>
      </c>
      <c r="E1505">
        <f>INDEX('d_분포'!$A$2:$A$28,RANDBETWEEN(1,27))</f>
        <v/>
      </c>
      <c r="F1505">
        <f>INDEX('d_분포'!$C$2:$C$5,RANDBETWEEN(1,4))*(0.9+0.2*RAND())</f>
        <v/>
      </c>
      <c r="G1505">
        <f>RAND()</f>
        <v/>
      </c>
      <c r="H1505">
        <f>(F1505+(1-F1505)*('d_고정'!$B$22*BETAINV(RAND(),IF(G1505&lt;'d_고정'!$B$26,'d_고정'!$B$25,'d_고정'!$B$20)+1,'d_고정'!$B$21-IF(G1505&lt;'d_고정'!$B$26,'d_고정'!$B$25,'d_고정'!$B$20)+1)+(1-'d_고정'!$B$22)*BETAINV(RAND(),IF(G1505&lt;'d_고정'!$B$26,'d_고정'!$B$24,'d_고정'!$B$18)+1,'d_고정'!$B$19-IF(G1505&lt;'d_고정'!$B$26,'d_고정'!$B$24,'d_고정'!$B$18)+1))*('d_고정'!$B$14+('d_고정'!$B$15-'d_고정'!$B$14)*RAND()))/F1505</f>
        <v/>
      </c>
      <c r="I1505">
        <f>RAND()</f>
        <v/>
      </c>
      <c r="J1505">
        <f>IF('d_시나리오'!$J$3='d_시나리오'!$H$3,'d_시나리오'!$I$3,IF(I1505&lt;('d_시나리오'!$I$3-'d_시나리오'!$H$3)/('d_시나리오'!$J$3-'d_시나리오'!$H$3),'d_시나리오'!$H$3+SQRT(I1505*('d_시나리오'!$J$3-'d_시나리오'!$H$3)*('d_시나리오'!$I$3-'d_시나리오'!$H$3)),'d_시나리오'!$J$3-SQRT((1-I1505)*('d_시나리오'!$J$3-'d_시나리오'!$H$3)*('d_시나리오'!$J$3-'d_시나리오'!$I$3))))</f>
        <v/>
      </c>
      <c r="K1505">
        <f>RAND()</f>
        <v/>
      </c>
      <c r="L1505">
        <f>IF('d_시나리오'!$J$4='d_시나리오'!$H$4,'d_시나리오'!$I$4,IF(K1505&lt;('d_시나리오'!$I$4-'d_시나리오'!$H$4)/('d_시나리오'!$J$4-'d_시나리오'!$H$4),'d_시나리오'!$H$4+SQRT(K1505*('d_시나리오'!$J$4-'d_시나리오'!$H$4)*('d_시나리오'!$I$4-'d_시나리오'!$H$4)),'d_시나리오'!$J$4-SQRT((1-K1505)*('d_시나리오'!$J$4-'d_시나리오'!$H$4)*('d_시나리오'!$J$4-'d_시나리오'!$I$4))))</f>
        <v/>
      </c>
      <c r="M1505">
        <f>RAND()</f>
        <v/>
      </c>
      <c r="N1505">
        <f>IF('d_시나리오'!$J$5='d_시나리오'!$H$5,'d_시나리오'!$I$5,IF(M1505&lt;('d_시나리오'!$I$5-'d_시나리오'!$H$5)/('d_시나리오'!$J$5-'d_시나리오'!$H$5),'d_시나리오'!$H$5+SQRT(M1505*('d_시나리오'!$J$5-'d_시나리오'!$H$5)*('d_시나리오'!$I$5-'d_시나리오'!$H$5)),'d_시나리오'!$J$5-SQRT((1-M1505)*('d_시나리오'!$J$5-'d_시나리오'!$H$5)*('d_시나리오'!$J$5-'d_시나리오'!$I$5))))</f>
        <v/>
      </c>
      <c r="O1505">
        <f>RAND()</f>
        <v/>
      </c>
      <c r="P1505">
        <f>IF('d_시나리오'!$J$6='d_시나리오'!$H$6,'d_시나리오'!$I$6,IF(O1505&lt;('d_시나리오'!$I$6-'d_시나리오'!$H$6)/('d_시나리오'!$J$6-'d_시나리오'!$H$6),'d_시나리오'!$H$6+SQRT(O1505*('d_시나리오'!$J$6-'d_시나리오'!$H$6)*('d_시나리오'!$I$6-'d_시나리오'!$H$6)),'d_시나리오'!$J$6-SQRT((1-O1505)*('d_시나리오'!$J$6-'d_시나리오'!$H$6)*('d_시나리오'!$J$6-'d_시나리오'!$I$6))))</f>
        <v/>
      </c>
      <c r="Q1505">
        <f>INDEX('d_분포'!$B$2:$B$57,RANDBETWEEN(1,56))</f>
        <v/>
      </c>
      <c r="R1505">
        <f>BETAINV(RAND(),5,5)</f>
        <v/>
      </c>
      <c r="S1505">
        <f>'d_고정'!$B$1*'6_기대효과'!$H$7*('d_시나리오'!$I$7/'d_고정'!$B$2)*B1505</f>
        <v/>
      </c>
      <c r="T1505">
        <f>S1505*D1505</f>
        <v/>
      </c>
      <c r="U1505">
        <f>S1505*F1505*H1505</f>
        <v/>
      </c>
      <c r="V1505">
        <f>S1505*F1505*(H1505-1)</f>
        <v/>
      </c>
      <c r="W1505">
        <f>U1505*J1505</f>
        <v/>
      </c>
      <c r="X1505">
        <f>T1505+W1505</f>
        <v/>
      </c>
      <c r="Y1505">
        <f>(T1505*E1505+W1505*L1505)*(1-R1505-'d_고정'!$B$13)</f>
        <v/>
      </c>
      <c r="Z1505">
        <f>(U1505*N1505*Q1505+'d_고정'!$B$3*('6_기대효과'!$H$7/8)*Q1505*'d_고정'!$B$10*P1505*('6_기대효과'!$K$7/'d_고정'!$B$9))*(1-R1505)</f>
        <v/>
      </c>
      <c r="AA1505">
        <f>W1505*L1505*(1-R1505-'d_고정'!$B$13)+U1505*MAX(N1505-'d_고정'!$B$10*P1505*('6_기대효과'!$K$7/'d_고정'!$B$9),0)*Q1505*(1-R1505)</f>
        <v/>
      </c>
      <c r="AB1505">
        <f>Y1505+Z1505</f>
        <v/>
      </c>
      <c r="AC1505">
        <f>Y1505/('d_고정'!$B$5*'6_기대효과'!$H$7/8)/'d_고정'!$B$6</f>
        <v/>
      </c>
      <c r="AD1505">
        <f>Y1505/('d_고정'!$B$8*'6_기대효과'!$H$7/8)</f>
        <v/>
      </c>
    </row>
    <row r="1506">
      <c r="A1506">
        <f>RAND()</f>
        <v/>
      </c>
      <c r="B1506">
        <f>IF('d_시나리오'!$J$2='d_시나리오'!$H$2,'d_시나리오'!$I$2,IF(A1506&lt;('d_시나리오'!$I$2-'d_시나리오'!$H$2)/('d_시나리오'!$J$2-'d_시나리오'!$H$2),'d_시나리오'!$H$2+SQRT(A1506*('d_시나리오'!$J$2-'d_시나리오'!$H$2)*('d_시나리오'!$I$2-'d_시나리오'!$H$2)),'d_시나리오'!$J$2-SQRT((1-A1506)*('d_시나리오'!$J$2-'d_시나리오'!$H$2)*('d_시나리오'!$J$2-'d_시나리오'!$I$2))))</f>
        <v/>
      </c>
      <c r="C1506">
        <f>RAND()</f>
        <v/>
      </c>
      <c r="D1506">
        <f>BETAINV(RAND(),IF(C1506&lt;'d_고정'!$B$26,'d_고정'!$B$23,'d_고정'!$B$16)+1,'d_고정'!$B$17-IF(C1506&lt;'d_고정'!$B$26,'d_고정'!$B$23,'d_고정'!$B$16)+1)*('d_고정'!$B$14+('d_고정'!$B$15-'d_고정'!$B$14)*RAND())</f>
        <v/>
      </c>
      <c r="E1506">
        <f>INDEX('d_분포'!$A$2:$A$28,RANDBETWEEN(1,27))</f>
        <v/>
      </c>
      <c r="F1506">
        <f>INDEX('d_분포'!$C$2:$C$5,RANDBETWEEN(1,4))*(0.9+0.2*RAND())</f>
        <v/>
      </c>
      <c r="G1506">
        <f>RAND()</f>
        <v/>
      </c>
      <c r="H1506">
        <f>(F1506+(1-F1506)*('d_고정'!$B$22*BETAINV(RAND(),IF(G1506&lt;'d_고정'!$B$26,'d_고정'!$B$25,'d_고정'!$B$20)+1,'d_고정'!$B$21-IF(G1506&lt;'d_고정'!$B$26,'d_고정'!$B$25,'d_고정'!$B$20)+1)+(1-'d_고정'!$B$22)*BETAINV(RAND(),IF(G1506&lt;'d_고정'!$B$26,'d_고정'!$B$24,'d_고정'!$B$18)+1,'d_고정'!$B$19-IF(G1506&lt;'d_고정'!$B$26,'d_고정'!$B$24,'d_고정'!$B$18)+1))*('d_고정'!$B$14+('d_고정'!$B$15-'d_고정'!$B$14)*RAND()))/F1506</f>
        <v/>
      </c>
      <c r="I1506">
        <f>RAND()</f>
        <v/>
      </c>
      <c r="J1506">
        <f>IF('d_시나리오'!$J$3='d_시나리오'!$H$3,'d_시나리오'!$I$3,IF(I1506&lt;('d_시나리오'!$I$3-'d_시나리오'!$H$3)/('d_시나리오'!$J$3-'d_시나리오'!$H$3),'d_시나리오'!$H$3+SQRT(I1506*('d_시나리오'!$J$3-'d_시나리오'!$H$3)*('d_시나리오'!$I$3-'d_시나리오'!$H$3)),'d_시나리오'!$J$3-SQRT((1-I1506)*('d_시나리오'!$J$3-'d_시나리오'!$H$3)*('d_시나리오'!$J$3-'d_시나리오'!$I$3))))</f>
        <v/>
      </c>
      <c r="K1506">
        <f>RAND()</f>
        <v/>
      </c>
      <c r="L1506">
        <f>IF('d_시나리오'!$J$4='d_시나리오'!$H$4,'d_시나리오'!$I$4,IF(K1506&lt;('d_시나리오'!$I$4-'d_시나리오'!$H$4)/('d_시나리오'!$J$4-'d_시나리오'!$H$4),'d_시나리오'!$H$4+SQRT(K1506*('d_시나리오'!$J$4-'d_시나리오'!$H$4)*('d_시나리오'!$I$4-'d_시나리오'!$H$4)),'d_시나리오'!$J$4-SQRT((1-K1506)*('d_시나리오'!$J$4-'d_시나리오'!$H$4)*('d_시나리오'!$J$4-'d_시나리오'!$I$4))))</f>
        <v/>
      </c>
      <c r="M1506">
        <f>RAND()</f>
        <v/>
      </c>
      <c r="N1506">
        <f>IF('d_시나리오'!$J$5='d_시나리오'!$H$5,'d_시나리오'!$I$5,IF(M1506&lt;('d_시나리오'!$I$5-'d_시나리오'!$H$5)/('d_시나리오'!$J$5-'d_시나리오'!$H$5),'d_시나리오'!$H$5+SQRT(M1506*('d_시나리오'!$J$5-'d_시나리오'!$H$5)*('d_시나리오'!$I$5-'d_시나리오'!$H$5)),'d_시나리오'!$J$5-SQRT((1-M1506)*('d_시나리오'!$J$5-'d_시나리오'!$H$5)*('d_시나리오'!$J$5-'d_시나리오'!$I$5))))</f>
        <v/>
      </c>
      <c r="O1506">
        <f>RAND()</f>
        <v/>
      </c>
      <c r="P1506">
        <f>IF('d_시나리오'!$J$6='d_시나리오'!$H$6,'d_시나리오'!$I$6,IF(O1506&lt;('d_시나리오'!$I$6-'d_시나리오'!$H$6)/('d_시나리오'!$J$6-'d_시나리오'!$H$6),'d_시나리오'!$H$6+SQRT(O1506*('d_시나리오'!$J$6-'d_시나리오'!$H$6)*('d_시나리오'!$I$6-'d_시나리오'!$H$6)),'d_시나리오'!$J$6-SQRT((1-O1506)*('d_시나리오'!$J$6-'d_시나리오'!$H$6)*('d_시나리오'!$J$6-'d_시나리오'!$I$6))))</f>
        <v/>
      </c>
      <c r="Q1506">
        <f>INDEX('d_분포'!$B$2:$B$57,RANDBETWEEN(1,56))</f>
        <v/>
      </c>
      <c r="R1506">
        <f>BETAINV(RAND(),5,5)</f>
        <v/>
      </c>
      <c r="S1506">
        <f>'d_고정'!$B$1*'6_기대효과'!$H$7*('d_시나리오'!$I$7/'d_고정'!$B$2)*B1506</f>
        <v/>
      </c>
      <c r="T1506">
        <f>S1506*D1506</f>
        <v/>
      </c>
      <c r="U1506">
        <f>S1506*F1506*H1506</f>
        <v/>
      </c>
      <c r="V1506">
        <f>S1506*F1506*(H1506-1)</f>
        <v/>
      </c>
      <c r="W1506">
        <f>U1506*J1506</f>
        <v/>
      </c>
      <c r="X1506">
        <f>T1506+W1506</f>
        <v/>
      </c>
      <c r="Y1506">
        <f>(T1506*E1506+W1506*L1506)*(1-R1506-'d_고정'!$B$13)</f>
        <v/>
      </c>
      <c r="Z1506">
        <f>(U1506*N1506*Q1506+'d_고정'!$B$3*('6_기대효과'!$H$7/8)*Q1506*'d_고정'!$B$10*P1506*('6_기대효과'!$K$7/'d_고정'!$B$9))*(1-R1506)</f>
        <v/>
      </c>
      <c r="AA1506">
        <f>W1506*L1506*(1-R1506-'d_고정'!$B$13)+U1506*MAX(N1506-'d_고정'!$B$10*P1506*('6_기대효과'!$K$7/'d_고정'!$B$9),0)*Q1506*(1-R1506)</f>
        <v/>
      </c>
      <c r="AB1506">
        <f>Y1506+Z1506</f>
        <v/>
      </c>
      <c r="AC1506">
        <f>Y1506/('d_고정'!$B$5*'6_기대효과'!$H$7/8)/'d_고정'!$B$6</f>
        <v/>
      </c>
      <c r="AD1506">
        <f>Y1506/('d_고정'!$B$8*'6_기대효과'!$H$7/8)</f>
        <v/>
      </c>
    </row>
    <row r="1507">
      <c r="A1507">
        <f>RAND()</f>
        <v/>
      </c>
      <c r="B1507">
        <f>IF('d_시나리오'!$J$2='d_시나리오'!$H$2,'d_시나리오'!$I$2,IF(A1507&lt;('d_시나리오'!$I$2-'d_시나리오'!$H$2)/('d_시나리오'!$J$2-'d_시나리오'!$H$2),'d_시나리오'!$H$2+SQRT(A1507*('d_시나리오'!$J$2-'d_시나리오'!$H$2)*('d_시나리오'!$I$2-'d_시나리오'!$H$2)),'d_시나리오'!$J$2-SQRT((1-A1507)*('d_시나리오'!$J$2-'d_시나리오'!$H$2)*('d_시나리오'!$J$2-'d_시나리오'!$I$2))))</f>
        <v/>
      </c>
      <c r="C1507">
        <f>RAND()</f>
        <v/>
      </c>
      <c r="D1507">
        <f>BETAINV(RAND(),IF(C1507&lt;'d_고정'!$B$26,'d_고정'!$B$23,'d_고정'!$B$16)+1,'d_고정'!$B$17-IF(C1507&lt;'d_고정'!$B$26,'d_고정'!$B$23,'d_고정'!$B$16)+1)*('d_고정'!$B$14+('d_고정'!$B$15-'d_고정'!$B$14)*RAND())</f>
        <v/>
      </c>
      <c r="E1507">
        <f>INDEX('d_분포'!$A$2:$A$28,RANDBETWEEN(1,27))</f>
        <v/>
      </c>
      <c r="F1507">
        <f>INDEX('d_분포'!$C$2:$C$5,RANDBETWEEN(1,4))*(0.9+0.2*RAND())</f>
        <v/>
      </c>
      <c r="G1507">
        <f>RAND()</f>
        <v/>
      </c>
      <c r="H1507">
        <f>(F1507+(1-F1507)*('d_고정'!$B$22*BETAINV(RAND(),IF(G1507&lt;'d_고정'!$B$26,'d_고정'!$B$25,'d_고정'!$B$20)+1,'d_고정'!$B$21-IF(G1507&lt;'d_고정'!$B$26,'d_고정'!$B$25,'d_고정'!$B$20)+1)+(1-'d_고정'!$B$22)*BETAINV(RAND(),IF(G1507&lt;'d_고정'!$B$26,'d_고정'!$B$24,'d_고정'!$B$18)+1,'d_고정'!$B$19-IF(G1507&lt;'d_고정'!$B$26,'d_고정'!$B$24,'d_고정'!$B$18)+1))*('d_고정'!$B$14+('d_고정'!$B$15-'d_고정'!$B$14)*RAND()))/F1507</f>
        <v/>
      </c>
      <c r="I1507">
        <f>RAND()</f>
        <v/>
      </c>
      <c r="J1507">
        <f>IF('d_시나리오'!$J$3='d_시나리오'!$H$3,'d_시나리오'!$I$3,IF(I1507&lt;('d_시나리오'!$I$3-'d_시나리오'!$H$3)/('d_시나리오'!$J$3-'d_시나리오'!$H$3),'d_시나리오'!$H$3+SQRT(I1507*('d_시나리오'!$J$3-'d_시나리오'!$H$3)*('d_시나리오'!$I$3-'d_시나리오'!$H$3)),'d_시나리오'!$J$3-SQRT((1-I1507)*('d_시나리오'!$J$3-'d_시나리오'!$H$3)*('d_시나리오'!$J$3-'d_시나리오'!$I$3))))</f>
        <v/>
      </c>
      <c r="K1507">
        <f>RAND()</f>
        <v/>
      </c>
      <c r="L1507">
        <f>IF('d_시나리오'!$J$4='d_시나리오'!$H$4,'d_시나리오'!$I$4,IF(K1507&lt;('d_시나리오'!$I$4-'d_시나리오'!$H$4)/('d_시나리오'!$J$4-'d_시나리오'!$H$4),'d_시나리오'!$H$4+SQRT(K1507*('d_시나리오'!$J$4-'d_시나리오'!$H$4)*('d_시나리오'!$I$4-'d_시나리오'!$H$4)),'d_시나리오'!$J$4-SQRT((1-K1507)*('d_시나리오'!$J$4-'d_시나리오'!$H$4)*('d_시나리오'!$J$4-'d_시나리오'!$I$4))))</f>
        <v/>
      </c>
      <c r="M1507">
        <f>RAND()</f>
        <v/>
      </c>
      <c r="N1507">
        <f>IF('d_시나리오'!$J$5='d_시나리오'!$H$5,'d_시나리오'!$I$5,IF(M1507&lt;('d_시나리오'!$I$5-'d_시나리오'!$H$5)/('d_시나리오'!$J$5-'d_시나리오'!$H$5),'d_시나리오'!$H$5+SQRT(M1507*('d_시나리오'!$J$5-'d_시나리오'!$H$5)*('d_시나리오'!$I$5-'d_시나리오'!$H$5)),'d_시나리오'!$J$5-SQRT((1-M1507)*('d_시나리오'!$J$5-'d_시나리오'!$H$5)*('d_시나리오'!$J$5-'d_시나리오'!$I$5))))</f>
        <v/>
      </c>
      <c r="O1507">
        <f>RAND()</f>
        <v/>
      </c>
      <c r="P1507">
        <f>IF('d_시나리오'!$J$6='d_시나리오'!$H$6,'d_시나리오'!$I$6,IF(O1507&lt;('d_시나리오'!$I$6-'d_시나리오'!$H$6)/('d_시나리오'!$J$6-'d_시나리오'!$H$6),'d_시나리오'!$H$6+SQRT(O1507*('d_시나리오'!$J$6-'d_시나리오'!$H$6)*('d_시나리오'!$I$6-'d_시나리오'!$H$6)),'d_시나리오'!$J$6-SQRT((1-O1507)*('d_시나리오'!$J$6-'d_시나리오'!$H$6)*('d_시나리오'!$J$6-'d_시나리오'!$I$6))))</f>
        <v/>
      </c>
      <c r="Q1507">
        <f>INDEX('d_분포'!$B$2:$B$57,RANDBETWEEN(1,56))</f>
        <v/>
      </c>
      <c r="R1507">
        <f>BETAINV(RAND(),5,5)</f>
        <v/>
      </c>
      <c r="S1507">
        <f>'d_고정'!$B$1*'6_기대효과'!$H$7*('d_시나리오'!$I$7/'d_고정'!$B$2)*B1507</f>
        <v/>
      </c>
      <c r="T1507">
        <f>S1507*D1507</f>
        <v/>
      </c>
      <c r="U1507">
        <f>S1507*F1507*H1507</f>
        <v/>
      </c>
      <c r="V1507">
        <f>S1507*F1507*(H1507-1)</f>
        <v/>
      </c>
      <c r="W1507">
        <f>U1507*J1507</f>
        <v/>
      </c>
      <c r="X1507">
        <f>T1507+W1507</f>
        <v/>
      </c>
      <c r="Y1507">
        <f>(T1507*E1507+W1507*L1507)*(1-R1507-'d_고정'!$B$13)</f>
        <v/>
      </c>
      <c r="Z1507">
        <f>(U1507*N1507*Q1507+'d_고정'!$B$3*('6_기대효과'!$H$7/8)*Q1507*'d_고정'!$B$10*P1507*('6_기대효과'!$K$7/'d_고정'!$B$9))*(1-R1507)</f>
        <v/>
      </c>
      <c r="AA1507">
        <f>W1507*L1507*(1-R1507-'d_고정'!$B$13)+U1507*MAX(N1507-'d_고정'!$B$10*P1507*('6_기대효과'!$K$7/'d_고정'!$B$9),0)*Q1507*(1-R1507)</f>
        <v/>
      </c>
      <c r="AB1507">
        <f>Y1507+Z1507</f>
        <v/>
      </c>
      <c r="AC1507">
        <f>Y1507/('d_고정'!$B$5*'6_기대효과'!$H$7/8)/'d_고정'!$B$6</f>
        <v/>
      </c>
      <c r="AD1507">
        <f>Y1507/('d_고정'!$B$8*'6_기대효과'!$H$7/8)</f>
        <v/>
      </c>
    </row>
    <row r="1508">
      <c r="A1508">
        <f>RAND()</f>
        <v/>
      </c>
      <c r="B1508">
        <f>IF('d_시나리오'!$J$2='d_시나리오'!$H$2,'d_시나리오'!$I$2,IF(A1508&lt;('d_시나리오'!$I$2-'d_시나리오'!$H$2)/('d_시나리오'!$J$2-'d_시나리오'!$H$2),'d_시나리오'!$H$2+SQRT(A1508*('d_시나리오'!$J$2-'d_시나리오'!$H$2)*('d_시나리오'!$I$2-'d_시나리오'!$H$2)),'d_시나리오'!$J$2-SQRT((1-A1508)*('d_시나리오'!$J$2-'d_시나리오'!$H$2)*('d_시나리오'!$J$2-'d_시나리오'!$I$2))))</f>
        <v/>
      </c>
      <c r="C1508">
        <f>RAND()</f>
        <v/>
      </c>
      <c r="D1508">
        <f>BETAINV(RAND(),IF(C1508&lt;'d_고정'!$B$26,'d_고정'!$B$23,'d_고정'!$B$16)+1,'d_고정'!$B$17-IF(C1508&lt;'d_고정'!$B$26,'d_고정'!$B$23,'d_고정'!$B$16)+1)*('d_고정'!$B$14+('d_고정'!$B$15-'d_고정'!$B$14)*RAND())</f>
        <v/>
      </c>
      <c r="E1508">
        <f>INDEX('d_분포'!$A$2:$A$28,RANDBETWEEN(1,27))</f>
        <v/>
      </c>
      <c r="F1508">
        <f>INDEX('d_분포'!$C$2:$C$5,RANDBETWEEN(1,4))*(0.9+0.2*RAND())</f>
        <v/>
      </c>
      <c r="G1508">
        <f>RAND()</f>
        <v/>
      </c>
      <c r="H1508">
        <f>(F1508+(1-F1508)*('d_고정'!$B$22*BETAINV(RAND(),IF(G1508&lt;'d_고정'!$B$26,'d_고정'!$B$25,'d_고정'!$B$20)+1,'d_고정'!$B$21-IF(G1508&lt;'d_고정'!$B$26,'d_고정'!$B$25,'d_고정'!$B$20)+1)+(1-'d_고정'!$B$22)*BETAINV(RAND(),IF(G1508&lt;'d_고정'!$B$26,'d_고정'!$B$24,'d_고정'!$B$18)+1,'d_고정'!$B$19-IF(G1508&lt;'d_고정'!$B$26,'d_고정'!$B$24,'d_고정'!$B$18)+1))*('d_고정'!$B$14+('d_고정'!$B$15-'d_고정'!$B$14)*RAND()))/F1508</f>
        <v/>
      </c>
      <c r="I1508">
        <f>RAND()</f>
        <v/>
      </c>
      <c r="J1508">
        <f>IF('d_시나리오'!$J$3='d_시나리오'!$H$3,'d_시나리오'!$I$3,IF(I1508&lt;('d_시나리오'!$I$3-'d_시나리오'!$H$3)/('d_시나리오'!$J$3-'d_시나리오'!$H$3),'d_시나리오'!$H$3+SQRT(I1508*('d_시나리오'!$J$3-'d_시나리오'!$H$3)*('d_시나리오'!$I$3-'d_시나리오'!$H$3)),'d_시나리오'!$J$3-SQRT((1-I1508)*('d_시나리오'!$J$3-'d_시나리오'!$H$3)*('d_시나리오'!$J$3-'d_시나리오'!$I$3))))</f>
        <v/>
      </c>
      <c r="K1508">
        <f>RAND()</f>
        <v/>
      </c>
      <c r="L1508">
        <f>IF('d_시나리오'!$J$4='d_시나리오'!$H$4,'d_시나리오'!$I$4,IF(K1508&lt;('d_시나리오'!$I$4-'d_시나리오'!$H$4)/('d_시나리오'!$J$4-'d_시나리오'!$H$4),'d_시나리오'!$H$4+SQRT(K1508*('d_시나리오'!$J$4-'d_시나리오'!$H$4)*('d_시나리오'!$I$4-'d_시나리오'!$H$4)),'d_시나리오'!$J$4-SQRT((1-K1508)*('d_시나리오'!$J$4-'d_시나리오'!$H$4)*('d_시나리오'!$J$4-'d_시나리오'!$I$4))))</f>
        <v/>
      </c>
      <c r="M1508">
        <f>RAND()</f>
        <v/>
      </c>
      <c r="N1508">
        <f>IF('d_시나리오'!$J$5='d_시나리오'!$H$5,'d_시나리오'!$I$5,IF(M1508&lt;('d_시나리오'!$I$5-'d_시나리오'!$H$5)/('d_시나리오'!$J$5-'d_시나리오'!$H$5),'d_시나리오'!$H$5+SQRT(M1508*('d_시나리오'!$J$5-'d_시나리오'!$H$5)*('d_시나리오'!$I$5-'d_시나리오'!$H$5)),'d_시나리오'!$J$5-SQRT((1-M1508)*('d_시나리오'!$J$5-'d_시나리오'!$H$5)*('d_시나리오'!$J$5-'d_시나리오'!$I$5))))</f>
        <v/>
      </c>
      <c r="O1508">
        <f>RAND()</f>
        <v/>
      </c>
      <c r="P1508">
        <f>IF('d_시나리오'!$J$6='d_시나리오'!$H$6,'d_시나리오'!$I$6,IF(O1508&lt;('d_시나리오'!$I$6-'d_시나리오'!$H$6)/('d_시나리오'!$J$6-'d_시나리오'!$H$6),'d_시나리오'!$H$6+SQRT(O1508*('d_시나리오'!$J$6-'d_시나리오'!$H$6)*('d_시나리오'!$I$6-'d_시나리오'!$H$6)),'d_시나리오'!$J$6-SQRT((1-O1508)*('d_시나리오'!$J$6-'d_시나리오'!$H$6)*('d_시나리오'!$J$6-'d_시나리오'!$I$6))))</f>
        <v/>
      </c>
      <c r="Q1508">
        <f>INDEX('d_분포'!$B$2:$B$57,RANDBETWEEN(1,56))</f>
        <v/>
      </c>
      <c r="R1508">
        <f>BETAINV(RAND(),5,5)</f>
        <v/>
      </c>
      <c r="S1508">
        <f>'d_고정'!$B$1*'6_기대효과'!$H$7*('d_시나리오'!$I$7/'d_고정'!$B$2)*B1508</f>
        <v/>
      </c>
      <c r="T1508">
        <f>S1508*D1508</f>
        <v/>
      </c>
      <c r="U1508">
        <f>S1508*F1508*H1508</f>
        <v/>
      </c>
      <c r="V1508">
        <f>S1508*F1508*(H1508-1)</f>
        <v/>
      </c>
      <c r="W1508">
        <f>U1508*J1508</f>
        <v/>
      </c>
      <c r="X1508">
        <f>T1508+W1508</f>
        <v/>
      </c>
      <c r="Y1508">
        <f>(T1508*E1508+W1508*L1508)*(1-R1508-'d_고정'!$B$13)</f>
        <v/>
      </c>
      <c r="Z1508">
        <f>(U1508*N1508*Q1508+'d_고정'!$B$3*('6_기대효과'!$H$7/8)*Q1508*'d_고정'!$B$10*P1508*('6_기대효과'!$K$7/'d_고정'!$B$9))*(1-R1508)</f>
        <v/>
      </c>
      <c r="AA1508">
        <f>W1508*L1508*(1-R1508-'d_고정'!$B$13)+U1508*MAX(N1508-'d_고정'!$B$10*P1508*('6_기대효과'!$K$7/'d_고정'!$B$9),0)*Q1508*(1-R1508)</f>
        <v/>
      </c>
      <c r="AB1508">
        <f>Y1508+Z1508</f>
        <v/>
      </c>
      <c r="AC1508">
        <f>Y1508/('d_고정'!$B$5*'6_기대효과'!$H$7/8)/'d_고정'!$B$6</f>
        <v/>
      </c>
      <c r="AD1508">
        <f>Y1508/('d_고정'!$B$8*'6_기대효과'!$H$7/8)</f>
        <v/>
      </c>
    </row>
    <row r="1509">
      <c r="A1509">
        <f>RAND()</f>
        <v/>
      </c>
      <c r="B1509">
        <f>IF('d_시나리오'!$J$2='d_시나리오'!$H$2,'d_시나리오'!$I$2,IF(A1509&lt;('d_시나리오'!$I$2-'d_시나리오'!$H$2)/('d_시나리오'!$J$2-'d_시나리오'!$H$2),'d_시나리오'!$H$2+SQRT(A1509*('d_시나리오'!$J$2-'d_시나리오'!$H$2)*('d_시나리오'!$I$2-'d_시나리오'!$H$2)),'d_시나리오'!$J$2-SQRT((1-A1509)*('d_시나리오'!$J$2-'d_시나리오'!$H$2)*('d_시나리오'!$J$2-'d_시나리오'!$I$2))))</f>
        <v/>
      </c>
      <c r="C1509">
        <f>RAND()</f>
        <v/>
      </c>
      <c r="D1509">
        <f>BETAINV(RAND(),IF(C1509&lt;'d_고정'!$B$26,'d_고정'!$B$23,'d_고정'!$B$16)+1,'d_고정'!$B$17-IF(C1509&lt;'d_고정'!$B$26,'d_고정'!$B$23,'d_고정'!$B$16)+1)*('d_고정'!$B$14+('d_고정'!$B$15-'d_고정'!$B$14)*RAND())</f>
        <v/>
      </c>
      <c r="E1509">
        <f>INDEX('d_분포'!$A$2:$A$28,RANDBETWEEN(1,27))</f>
        <v/>
      </c>
      <c r="F1509">
        <f>INDEX('d_분포'!$C$2:$C$5,RANDBETWEEN(1,4))*(0.9+0.2*RAND())</f>
        <v/>
      </c>
      <c r="G1509">
        <f>RAND()</f>
        <v/>
      </c>
      <c r="H1509">
        <f>(F1509+(1-F1509)*('d_고정'!$B$22*BETAINV(RAND(),IF(G1509&lt;'d_고정'!$B$26,'d_고정'!$B$25,'d_고정'!$B$20)+1,'d_고정'!$B$21-IF(G1509&lt;'d_고정'!$B$26,'d_고정'!$B$25,'d_고정'!$B$20)+1)+(1-'d_고정'!$B$22)*BETAINV(RAND(),IF(G1509&lt;'d_고정'!$B$26,'d_고정'!$B$24,'d_고정'!$B$18)+1,'d_고정'!$B$19-IF(G1509&lt;'d_고정'!$B$26,'d_고정'!$B$24,'d_고정'!$B$18)+1))*('d_고정'!$B$14+('d_고정'!$B$15-'d_고정'!$B$14)*RAND()))/F1509</f>
        <v/>
      </c>
      <c r="I1509">
        <f>RAND()</f>
        <v/>
      </c>
      <c r="J1509">
        <f>IF('d_시나리오'!$J$3='d_시나리오'!$H$3,'d_시나리오'!$I$3,IF(I1509&lt;('d_시나리오'!$I$3-'d_시나리오'!$H$3)/('d_시나리오'!$J$3-'d_시나리오'!$H$3),'d_시나리오'!$H$3+SQRT(I1509*('d_시나리오'!$J$3-'d_시나리오'!$H$3)*('d_시나리오'!$I$3-'d_시나리오'!$H$3)),'d_시나리오'!$J$3-SQRT((1-I1509)*('d_시나리오'!$J$3-'d_시나리오'!$H$3)*('d_시나리오'!$J$3-'d_시나리오'!$I$3))))</f>
        <v/>
      </c>
      <c r="K1509">
        <f>RAND()</f>
        <v/>
      </c>
      <c r="L1509">
        <f>IF('d_시나리오'!$J$4='d_시나리오'!$H$4,'d_시나리오'!$I$4,IF(K1509&lt;('d_시나리오'!$I$4-'d_시나리오'!$H$4)/('d_시나리오'!$J$4-'d_시나리오'!$H$4),'d_시나리오'!$H$4+SQRT(K1509*('d_시나리오'!$J$4-'d_시나리오'!$H$4)*('d_시나리오'!$I$4-'d_시나리오'!$H$4)),'d_시나리오'!$J$4-SQRT((1-K1509)*('d_시나리오'!$J$4-'d_시나리오'!$H$4)*('d_시나리오'!$J$4-'d_시나리오'!$I$4))))</f>
        <v/>
      </c>
      <c r="M1509">
        <f>RAND()</f>
        <v/>
      </c>
      <c r="N1509">
        <f>IF('d_시나리오'!$J$5='d_시나리오'!$H$5,'d_시나리오'!$I$5,IF(M1509&lt;('d_시나리오'!$I$5-'d_시나리오'!$H$5)/('d_시나리오'!$J$5-'d_시나리오'!$H$5),'d_시나리오'!$H$5+SQRT(M1509*('d_시나리오'!$J$5-'d_시나리오'!$H$5)*('d_시나리오'!$I$5-'d_시나리오'!$H$5)),'d_시나리오'!$J$5-SQRT((1-M1509)*('d_시나리오'!$J$5-'d_시나리오'!$H$5)*('d_시나리오'!$J$5-'d_시나리오'!$I$5))))</f>
        <v/>
      </c>
      <c r="O1509">
        <f>RAND()</f>
        <v/>
      </c>
      <c r="P1509">
        <f>IF('d_시나리오'!$J$6='d_시나리오'!$H$6,'d_시나리오'!$I$6,IF(O1509&lt;('d_시나리오'!$I$6-'d_시나리오'!$H$6)/('d_시나리오'!$J$6-'d_시나리오'!$H$6),'d_시나리오'!$H$6+SQRT(O1509*('d_시나리오'!$J$6-'d_시나리오'!$H$6)*('d_시나리오'!$I$6-'d_시나리오'!$H$6)),'d_시나리오'!$J$6-SQRT((1-O1509)*('d_시나리오'!$J$6-'d_시나리오'!$H$6)*('d_시나리오'!$J$6-'d_시나리오'!$I$6))))</f>
        <v/>
      </c>
      <c r="Q1509">
        <f>INDEX('d_분포'!$B$2:$B$57,RANDBETWEEN(1,56))</f>
        <v/>
      </c>
      <c r="R1509">
        <f>BETAINV(RAND(),5,5)</f>
        <v/>
      </c>
      <c r="S1509">
        <f>'d_고정'!$B$1*'6_기대효과'!$H$7*('d_시나리오'!$I$7/'d_고정'!$B$2)*B1509</f>
        <v/>
      </c>
      <c r="T1509">
        <f>S1509*D1509</f>
        <v/>
      </c>
      <c r="U1509">
        <f>S1509*F1509*H1509</f>
        <v/>
      </c>
      <c r="V1509">
        <f>S1509*F1509*(H1509-1)</f>
        <v/>
      </c>
      <c r="W1509">
        <f>U1509*J1509</f>
        <v/>
      </c>
      <c r="X1509">
        <f>T1509+W1509</f>
        <v/>
      </c>
      <c r="Y1509">
        <f>(T1509*E1509+W1509*L1509)*(1-R1509-'d_고정'!$B$13)</f>
        <v/>
      </c>
      <c r="Z1509">
        <f>(U1509*N1509*Q1509+'d_고정'!$B$3*('6_기대효과'!$H$7/8)*Q1509*'d_고정'!$B$10*P1509*('6_기대효과'!$K$7/'d_고정'!$B$9))*(1-R1509)</f>
        <v/>
      </c>
      <c r="AA1509">
        <f>W1509*L1509*(1-R1509-'d_고정'!$B$13)+U1509*MAX(N1509-'d_고정'!$B$10*P1509*('6_기대효과'!$K$7/'d_고정'!$B$9),0)*Q1509*(1-R1509)</f>
        <v/>
      </c>
      <c r="AB1509">
        <f>Y1509+Z1509</f>
        <v/>
      </c>
      <c r="AC1509">
        <f>Y1509/('d_고정'!$B$5*'6_기대효과'!$H$7/8)/'d_고정'!$B$6</f>
        <v/>
      </c>
      <c r="AD1509">
        <f>Y1509/('d_고정'!$B$8*'6_기대효과'!$H$7/8)</f>
        <v/>
      </c>
    </row>
    <row r="1510">
      <c r="A1510">
        <f>RAND()</f>
        <v/>
      </c>
      <c r="B1510">
        <f>IF('d_시나리오'!$J$2='d_시나리오'!$H$2,'d_시나리오'!$I$2,IF(A1510&lt;('d_시나리오'!$I$2-'d_시나리오'!$H$2)/('d_시나리오'!$J$2-'d_시나리오'!$H$2),'d_시나리오'!$H$2+SQRT(A1510*('d_시나리오'!$J$2-'d_시나리오'!$H$2)*('d_시나리오'!$I$2-'d_시나리오'!$H$2)),'d_시나리오'!$J$2-SQRT((1-A1510)*('d_시나리오'!$J$2-'d_시나리오'!$H$2)*('d_시나리오'!$J$2-'d_시나리오'!$I$2))))</f>
        <v/>
      </c>
      <c r="C1510">
        <f>RAND()</f>
        <v/>
      </c>
      <c r="D1510">
        <f>BETAINV(RAND(),IF(C1510&lt;'d_고정'!$B$26,'d_고정'!$B$23,'d_고정'!$B$16)+1,'d_고정'!$B$17-IF(C1510&lt;'d_고정'!$B$26,'d_고정'!$B$23,'d_고정'!$B$16)+1)*('d_고정'!$B$14+('d_고정'!$B$15-'d_고정'!$B$14)*RAND())</f>
        <v/>
      </c>
      <c r="E1510">
        <f>INDEX('d_분포'!$A$2:$A$28,RANDBETWEEN(1,27))</f>
        <v/>
      </c>
      <c r="F1510">
        <f>INDEX('d_분포'!$C$2:$C$5,RANDBETWEEN(1,4))*(0.9+0.2*RAND())</f>
        <v/>
      </c>
      <c r="G1510">
        <f>RAND()</f>
        <v/>
      </c>
      <c r="H1510">
        <f>(F1510+(1-F1510)*('d_고정'!$B$22*BETAINV(RAND(),IF(G1510&lt;'d_고정'!$B$26,'d_고정'!$B$25,'d_고정'!$B$20)+1,'d_고정'!$B$21-IF(G1510&lt;'d_고정'!$B$26,'d_고정'!$B$25,'d_고정'!$B$20)+1)+(1-'d_고정'!$B$22)*BETAINV(RAND(),IF(G1510&lt;'d_고정'!$B$26,'d_고정'!$B$24,'d_고정'!$B$18)+1,'d_고정'!$B$19-IF(G1510&lt;'d_고정'!$B$26,'d_고정'!$B$24,'d_고정'!$B$18)+1))*('d_고정'!$B$14+('d_고정'!$B$15-'d_고정'!$B$14)*RAND()))/F1510</f>
        <v/>
      </c>
      <c r="I1510">
        <f>RAND()</f>
        <v/>
      </c>
      <c r="J1510">
        <f>IF('d_시나리오'!$J$3='d_시나리오'!$H$3,'d_시나리오'!$I$3,IF(I1510&lt;('d_시나리오'!$I$3-'d_시나리오'!$H$3)/('d_시나리오'!$J$3-'d_시나리오'!$H$3),'d_시나리오'!$H$3+SQRT(I1510*('d_시나리오'!$J$3-'d_시나리오'!$H$3)*('d_시나리오'!$I$3-'d_시나리오'!$H$3)),'d_시나리오'!$J$3-SQRT((1-I1510)*('d_시나리오'!$J$3-'d_시나리오'!$H$3)*('d_시나리오'!$J$3-'d_시나리오'!$I$3))))</f>
        <v/>
      </c>
      <c r="K1510">
        <f>RAND()</f>
        <v/>
      </c>
      <c r="L1510">
        <f>IF('d_시나리오'!$J$4='d_시나리오'!$H$4,'d_시나리오'!$I$4,IF(K1510&lt;('d_시나리오'!$I$4-'d_시나리오'!$H$4)/('d_시나리오'!$J$4-'d_시나리오'!$H$4),'d_시나리오'!$H$4+SQRT(K1510*('d_시나리오'!$J$4-'d_시나리오'!$H$4)*('d_시나리오'!$I$4-'d_시나리오'!$H$4)),'d_시나리오'!$J$4-SQRT((1-K1510)*('d_시나리오'!$J$4-'d_시나리오'!$H$4)*('d_시나리오'!$J$4-'d_시나리오'!$I$4))))</f>
        <v/>
      </c>
      <c r="M1510">
        <f>RAND()</f>
        <v/>
      </c>
      <c r="N1510">
        <f>IF('d_시나리오'!$J$5='d_시나리오'!$H$5,'d_시나리오'!$I$5,IF(M1510&lt;('d_시나리오'!$I$5-'d_시나리오'!$H$5)/('d_시나리오'!$J$5-'d_시나리오'!$H$5),'d_시나리오'!$H$5+SQRT(M1510*('d_시나리오'!$J$5-'d_시나리오'!$H$5)*('d_시나리오'!$I$5-'d_시나리오'!$H$5)),'d_시나리오'!$J$5-SQRT((1-M1510)*('d_시나리오'!$J$5-'d_시나리오'!$H$5)*('d_시나리오'!$J$5-'d_시나리오'!$I$5))))</f>
        <v/>
      </c>
      <c r="O1510">
        <f>RAND()</f>
        <v/>
      </c>
      <c r="P1510">
        <f>IF('d_시나리오'!$J$6='d_시나리오'!$H$6,'d_시나리오'!$I$6,IF(O1510&lt;('d_시나리오'!$I$6-'d_시나리오'!$H$6)/('d_시나리오'!$J$6-'d_시나리오'!$H$6),'d_시나리오'!$H$6+SQRT(O1510*('d_시나리오'!$J$6-'d_시나리오'!$H$6)*('d_시나리오'!$I$6-'d_시나리오'!$H$6)),'d_시나리오'!$J$6-SQRT((1-O1510)*('d_시나리오'!$J$6-'d_시나리오'!$H$6)*('d_시나리오'!$J$6-'d_시나리오'!$I$6))))</f>
        <v/>
      </c>
      <c r="Q1510">
        <f>INDEX('d_분포'!$B$2:$B$57,RANDBETWEEN(1,56))</f>
        <v/>
      </c>
      <c r="R1510">
        <f>BETAINV(RAND(),5,5)</f>
        <v/>
      </c>
      <c r="S1510">
        <f>'d_고정'!$B$1*'6_기대효과'!$H$7*('d_시나리오'!$I$7/'d_고정'!$B$2)*B1510</f>
        <v/>
      </c>
      <c r="T1510">
        <f>S1510*D1510</f>
        <v/>
      </c>
      <c r="U1510">
        <f>S1510*F1510*H1510</f>
        <v/>
      </c>
      <c r="V1510">
        <f>S1510*F1510*(H1510-1)</f>
        <v/>
      </c>
      <c r="W1510">
        <f>U1510*J1510</f>
        <v/>
      </c>
      <c r="X1510">
        <f>T1510+W1510</f>
        <v/>
      </c>
      <c r="Y1510">
        <f>(T1510*E1510+W1510*L1510)*(1-R1510-'d_고정'!$B$13)</f>
        <v/>
      </c>
      <c r="Z1510">
        <f>(U1510*N1510*Q1510+'d_고정'!$B$3*('6_기대효과'!$H$7/8)*Q1510*'d_고정'!$B$10*P1510*('6_기대효과'!$K$7/'d_고정'!$B$9))*(1-R1510)</f>
        <v/>
      </c>
      <c r="AA1510">
        <f>W1510*L1510*(1-R1510-'d_고정'!$B$13)+U1510*MAX(N1510-'d_고정'!$B$10*P1510*('6_기대효과'!$K$7/'d_고정'!$B$9),0)*Q1510*(1-R1510)</f>
        <v/>
      </c>
      <c r="AB1510">
        <f>Y1510+Z1510</f>
        <v/>
      </c>
      <c r="AC1510">
        <f>Y1510/('d_고정'!$B$5*'6_기대효과'!$H$7/8)/'d_고정'!$B$6</f>
        <v/>
      </c>
      <c r="AD1510">
        <f>Y1510/('d_고정'!$B$8*'6_기대효과'!$H$7/8)</f>
        <v/>
      </c>
    </row>
    <row r="1511">
      <c r="A1511">
        <f>RAND()</f>
        <v/>
      </c>
      <c r="B1511">
        <f>IF('d_시나리오'!$J$2='d_시나리오'!$H$2,'d_시나리오'!$I$2,IF(A1511&lt;('d_시나리오'!$I$2-'d_시나리오'!$H$2)/('d_시나리오'!$J$2-'d_시나리오'!$H$2),'d_시나리오'!$H$2+SQRT(A1511*('d_시나리오'!$J$2-'d_시나리오'!$H$2)*('d_시나리오'!$I$2-'d_시나리오'!$H$2)),'d_시나리오'!$J$2-SQRT((1-A1511)*('d_시나리오'!$J$2-'d_시나리오'!$H$2)*('d_시나리오'!$J$2-'d_시나리오'!$I$2))))</f>
        <v/>
      </c>
      <c r="C1511">
        <f>RAND()</f>
        <v/>
      </c>
      <c r="D1511">
        <f>BETAINV(RAND(),IF(C1511&lt;'d_고정'!$B$26,'d_고정'!$B$23,'d_고정'!$B$16)+1,'d_고정'!$B$17-IF(C1511&lt;'d_고정'!$B$26,'d_고정'!$B$23,'d_고정'!$B$16)+1)*('d_고정'!$B$14+('d_고정'!$B$15-'d_고정'!$B$14)*RAND())</f>
        <v/>
      </c>
      <c r="E1511">
        <f>INDEX('d_분포'!$A$2:$A$28,RANDBETWEEN(1,27))</f>
        <v/>
      </c>
      <c r="F1511">
        <f>INDEX('d_분포'!$C$2:$C$5,RANDBETWEEN(1,4))*(0.9+0.2*RAND())</f>
        <v/>
      </c>
      <c r="G1511">
        <f>RAND()</f>
        <v/>
      </c>
      <c r="H1511">
        <f>(F1511+(1-F1511)*('d_고정'!$B$22*BETAINV(RAND(),IF(G1511&lt;'d_고정'!$B$26,'d_고정'!$B$25,'d_고정'!$B$20)+1,'d_고정'!$B$21-IF(G1511&lt;'d_고정'!$B$26,'d_고정'!$B$25,'d_고정'!$B$20)+1)+(1-'d_고정'!$B$22)*BETAINV(RAND(),IF(G1511&lt;'d_고정'!$B$26,'d_고정'!$B$24,'d_고정'!$B$18)+1,'d_고정'!$B$19-IF(G1511&lt;'d_고정'!$B$26,'d_고정'!$B$24,'d_고정'!$B$18)+1))*('d_고정'!$B$14+('d_고정'!$B$15-'d_고정'!$B$14)*RAND()))/F1511</f>
        <v/>
      </c>
      <c r="I1511">
        <f>RAND()</f>
        <v/>
      </c>
      <c r="J1511">
        <f>IF('d_시나리오'!$J$3='d_시나리오'!$H$3,'d_시나리오'!$I$3,IF(I1511&lt;('d_시나리오'!$I$3-'d_시나리오'!$H$3)/('d_시나리오'!$J$3-'d_시나리오'!$H$3),'d_시나리오'!$H$3+SQRT(I1511*('d_시나리오'!$J$3-'d_시나리오'!$H$3)*('d_시나리오'!$I$3-'d_시나리오'!$H$3)),'d_시나리오'!$J$3-SQRT((1-I1511)*('d_시나리오'!$J$3-'d_시나리오'!$H$3)*('d_시나리오'!$J$3-'d_시나리오'!$I$3))))</f>
        <v/>
      </c>
      <c r="K1511">
        <f>RAND()</f>
        <v/>
      </c>
      <c r="L1511">
        <f>IF('d_시나리오'!$J$4='d_시나리오'!$H$4,'d_시나리오'!$I$4,IF(K1511&lt;('d_시나리오'!$I$4-'d_시나리오'!$H$4)/('d_시나리오'!$J$4-'d_시나리오'!$H$4),'d_시나리오'!$H$4+SQRT(K1511*('d_시나리오'!$J$4-'d_시나리오'!$H$4)*('d_시나리오'!$I$4-'d_시나리오'!$H$4)),'d_시나리오'!$J$4-SQRT((1-K1511)*('d_시나리오'!$J$4-'d_시나리오'!$H$4)*('d_시나리오'!$J$4-'d_시나리오'!$I$4))))</f>
        <v/>
      </c>
      <c r="M1511">
        <f>RAND()</f>
        <v/>
      </c>
      <c r="N1511">
        <f>IF('d_시나리오'!$J$5='d_시나리오'!$H$5,'d_시나리오'!$I$5,IF(M1511&lt;('d_시나리오'!$I$5-'d_시나리오'!$H$5)/('d_시나리오'!$J$5-'d_시나리오'!$H$5),'d_시나리오'!$H$5+SQRT(M1511*('d_시나리오'!$J$5-'d_시나리오'!$H$5)*('d_시나리오'!$I$5-'d_시나리오'!$H$5)),'d_시나리오'!$J$5-SQRT((1-M1511)*('d_시나리오'!$J$5-'d_시나리오'!$H$5)*('d_시나리오'!$J$5-'d_시나리오'!$I$5))))</f>
        <v/>
      </c>
      <c r="O1511">
        <f>RAND()</f>
        <v/>
      </c>
      <c r="P1511">
        <f>IF('d_시나리오'!$J$6='d_시나리오'!$H$6,'d_시나리오'!$I$6,IF(O1511&lt;('d_시나리오'!$I$6-'d_시나리오'!$H$6)/('d_시나리오'!$J$6-'d_시나리오'!$H$6),'d_시나리오'!$H$6+SQRT(O1511*('d_시나리오'!$J$6-'d_시나리오'!$H$6)*('d_시나리오'!$I$6-'d_시나리오'!$H$6)),'d_시나리오'!$J$6-SQRT((1-O1511)*('d_시나리오'!$J$6-'d_시나리오'!$H$6)*('d_시나리오'!$J$6-'d_시나리오'!$I$6))))</f>
        <v/>
      </c>
      <c r="Q1511">
        <f>INDEX('d_분포'!$B$2:$B$57,RANDBETWEEN(1,56))</f>
        <v/>
      </c>
      <c r="R1511">
        <f>BETAINV(RAND(),5,5)</f>
        <v/>
      </c>
      <c r="S1511">
        <f>'d_고정'!$B$1*'6_기대효과'!$H$7*('d_시나리오'!$I$7/'d_고정'!$B$2)*B1511</f>
        <v/>
      </c>
      <c r="T1511">
        <f>S1511*D1511</f>
        <v/>
      </c>
      <c r="U1511">
        <f>S1511*F1511*H1511</f>
        <v/>
      </c>
      <c r="V1511">
        <f>S1511*F1511*(H1511-1)</f>
        <v/>
      </c>
      <c r="W1511">
        <f>U1511*J1511</f>
        <v/>
      </c>
      <c r="X1511">
        <f>T1511+W1511</f>
        <v/>
      </c>
      <c r="Y1511">
        <f>(T1511*E1511+W1511*L1511)*(1-R1511-'d_고정'!$B$13)</f>
        <v/>
      </c>
      <c r="Z1511">
        <f>(U1511*N1511*Q1511+'d_고정'!$B$3*('6_기대효과'!$H$7/8)*Q1511*'d_고정'!$B$10*P1511*('6_기대효과'!$K$7/'d_고정'!$B$9))*(1-R1511)</f>
        <v/>
      </c>
      <c r="AA1511">
        <f>W1511*L1511*(1-R1511-'d_고정'!$B$13)+U1511*MAX(N1511-'d_고정'!$B$10*P1511*('6_기대효과'!$K$7/'d_고정'!$B$9),0)*Q1511*(1-R1511)</f>
        <v/>
      </c>
      <c r="AB1511">
        <f>Y1511+Z1511</f>
        <v/>
      </c>
      <c r="AC1511">
        <f>Y1511/('d_고정'!$B$5*'6_기대효과'!$H$7/8)/'d_고정'!$B$6</f>
        <v/>
      </c>
      <c r="AD1511">
        <f>Y1511/('d_고정'!$B$8*'6_기대효과'!$H$7/8)</f>
        <v/>
      </c>
    </row>
    <row r="1512">
      <c r="A1512">
        <f>RAND()</f>
        <v/>
      </c>
      <c r="B1512">
        <f>IF('d_시나리오'!$J$2='d_시나리오'!$H$2,'d_시나리오'!$I$2,IF(A1512&lt;('d_시나리오'!$I$2-'d_시나리오'!$H$2)/('d_시나리오'!$J$2-'d_시나리오'!$H$2),'d_시나리오'!$H$2+SQRT(A1512*('d_시나리오'!$J$2-'d_시나리오'!$H$2)*('d_시나리오'!$I$2-'d_시나리오'!$H$2)),'d_시나리오'!$J$2-SQRT((1-A1512)*('d_시나리오'!$J$2-'d_시나리오'!$H$2)*('d_시나리오'!$J$2-'d_시나리오'!$I$2))))</f>
        <v/>
      </c>
      <c r="C1512">
        <f>RAND()</f>
        <v/>
      </c>
      <c r="D1512">
        <f>BETAINV(RAND(),IF(C1512&lt;'d_고정'!$B$26,'d_고정'!$B$23,'d_고정'!$B$16)+1,'d_고정'!$B$17-IF(C1512&lt;'d_고정'!$B$26,'d_고정'!$B$23,'d_고정'!$B$16)+1)*('d_고정'!$B$14+('d_고정'!$B$15-'d_고정'!$B$14)*RAND())</f>
        <v/>
      </c>
      <c r="E1512">
        <f>INDEX('d_분포'!$A$2:$A$28,RANDBETWEEN(1,27))</f>
        <v/>
      </c>
      <c r="F1512">
        <f>INDEX('d_분포'!$C$2:$C$5,RANDBETWEEN(1,4))*(0.9+0.2*RAND())</f>
        <v/>
      </c>
      <c r="G1512">
        <f>RAND()</f>
        <v/>
      </c>
      <c r="H1512">
        <f>(F1512+(1-F1512)*('d_고정'!$B$22*BETAINV(RAND(),IF(G1512&lt;'d_고정'!$B$26,'d_고정'!$B$25,'d_고정'!$B$20)+1,'d_고정'!$B$21-IF(G1512&lt;'d_고정'!$B$26,'d_고정'!$B$25,'d_고정'!$B$20)+1)+(1-'d_고정'!$B$22)*BETAINV(RAND(),IF(G1512&lt;'d_고정'!$B$26,'d_고정'!$B$24,'d_고정'!$B$18)+1,'d_고정'!$B$19-IF(G1512&lt;'d_고정'!$B$26,'d_고정'!$B$24,'d_고정'!$B$18)+1))*('d_고정'!$B$14+('d_고정'!$B$15-'d_고정'!$B$14)*RAND()))/F1512</f>
        <v/>
      </c>
      <c r="I1512">
        <f>RAND()</f>
        <v/>
      </c>
      <c r="J1512">
        <f>IF('d_시나리오'!$J$3='d_시나리오'!$H$3,'d_시나리오'!$I$3,IF(I1512&lt;('d_시나리오'!$I$3-'d_시나리오'!$H$3)/('d_시나리오'!$J$3-'d_시나리오'!$H$3),'d_시나리오'!$H$3+SQRT(I1512*('d_시나리오'!$J$3-'d_시나리오'!$H$3)*('d_시나리오'!$I$3-'d_시나리오'!$H$3)),'d_시나리오'!$J$3-SQRT((1-I1512)*('d_시나리오'!$J$3-'d_시나리오'!$H$3)*('d_시나리오'!$J$3-'d_시나리오'!$I$3))))</f>
        <v/>
      </c>
      <c r="K1512">
        <f>RAND()</f>
        <v/>
      </c>
      <c r="L1512">
        <f>IF('d_시나리오'!$J$4='d_시나리오'!$H$4,'d_시나리오'!$I$4,IF(K1512&lt;('d_시나리오'!$I$4-'d_시나리오'!$H$4)/('d_시나리오'!$J$4-'d_시나리오'!$H$4),'d_시나리오'!$H$4+SQRT(K1512*('d_시나리오'!$J$4-'d_시나리오'!$H$4)*('d_시나리오'!$I$4-'d_시나리오'!$H$4)),'d_시나리오'!$J$4-SQRT((1-K1512)*('d_시나리오'!$J$4-'d_시나리오'!$H$4)*('d_시나리오'!$J$4-'d_시나리오'!$I$4))))</f>
        <v/>
      </c>
      <c r="M1512">
        <f>RAND()</f>
        <v/>
      </c>
      <c r="N1512">
        <f>IF('d_시나리오'!$J$5='d_시나리오'!$H$5,'d_시나리오'!$I$5,IF(M1512&lt;('d_시나리오'!$I$5-'d_시나리오'!$H$5)/('d_시나리오'!$J$5-'d_시나리오'!$H$5),'d_시나리오'!$H$5+SQRT(M1512*('d_시나리오'!$J$5-'d_시나리오'!$H$5)*('d_시나리오'!$I$5-'d_시나리오'!$H$5)),'d_시나리오'!$J$5-SQRT((1-M1512)*('d_시나리오'!$J$5-'d_시나리오'!$H$5)*('d_시나리오'!$J$5-'d_시나리오'!$I$5))))</f>
        <v/>
      </c>
      <c r="O1512">
        <f>RAND()</f>
        <v/>
      </c>
      <c r="P1512">
        <f>IF('d_시나리오'!$J$6='d_시나리오'!$H$6,'d_시나리오'!$I$6,IF(O1512&lt;('d_시나리오'!$I$6-'d_시나리오'!$H$6)/('d_시나리오'!$J$6-'d_시나리오'!$H$6),'d_시나리오'!$H$6+SQRT(O1512*('d_시나리오'!$J$6-'d_시나리오'!$H$6)*('d_시나리오'!$I$6-'d_시나리오'!$H$6)),'d_시나리오'!$J$6-SQRT((1-O1512)*('d_시나리오'!$J$6-'d_시나리오'!$H$6)*('d_시나리오'!$J$6-'d_시나리오'!$I$6))))</f>
        <v/>
      </c>
      <c r="Q1512">
        <f>INDEX('d_분포'!$B$2:$B$57,RANDBETWEEN(1,56))</f>
        <v/>
      </c>
      <c r="R1512">
        <f>BETAINV(RAND(),5,5)</f>
        <v/>
      </c>
      <c r="S1512">
        <f>'d_고정'!$B$1*'6_기대효과'!$H$7*('d_시나리오'!$I$7/'d_고정'!$B$2)*B1512</f>
        <v/>
      </c>
      <c r="T1512">
        <f>S1512*D1512</f>
        <v/>
      </c>
      <c r="U1512">
        <f>S1512*F1512*H1512</f>
        <v/>
      </c>
      <c r="V1512">
        <f>S1512*F1512*(H1512-1)</f>
        <v/>
      </c>
      <c r="W1512">
        <f>U1512*J1512</f>
        <v/>
      </c>
      <c r="X1512">
        <f>T1512+W1512</f>
        <v/>
      </c>
      <c r="Y1512">
        <f>(T1512*E1512+W1512*L1512)*(1-R1512-'d_고정'!$B$13)</f>
        <v/>
      </c>
      <c r="Z1512">
        <f>(U1512*N1512*Q1512+'d_고정'!$B$3*('6_기대효과'!$H$7/8)*Q1512*'d_고정'!$B$10*P1512*('6_기대효과'!$K$7/'d_고정'!$B$9))*(1-R1512)</f>
        <v/>
      </c>
      <c r="AA1512">
        <f>W1512*L1512*(1-R1512-'d_고정'!$B$13)+U1512*MAX(N1512-'d_고정'!$B$10*P1512*('6_기대효과'!$K$7/'d_고정'!$B$9),0)*Q1512*(1-R1512)</f>
        <v/>
      </c>
      <c r="AB1512">
        <f>Y1512+Z1512</f>
        <v/>
      </c>
      <c r="AC1512">
        <f>Y1512/('d_고정'!$B$5*'6_기대효과'!$H$7/8)/'d_고정'!$B$6</f>
        <v/>
      </c>
      <c r="AD1512">
        <f>Y1512/('d_고정'!$B$8*'6_기대효과'!$H$7/8)</f>
        <v/>
      </c>
    </row>
    <row r="1513">
      <c r="A1513">
        <f>RAND()</f>
        <v/>
      </c>
      <c r="B1513">
        <f>IF('d_시나리오'!$J$2='d_시나리오'!$H$2,'d_시나리오'!$I$2,IF(A1513&lt;('d_시나리오'!$I$2-'d_시나리오'!$H$2)/('d_시나리오'!$J$2-'d_시나리오'!$H$2),'d_시나리오'!$H$2+SQRT(A1513*('d_시나리오'!$J$2-'d_시나리오'!$H$2)*('d_시나리오'!$I$2-'d_시나리오'!$H$2)),'d_시나리오'!$J$2-SQRT((1-A1513)*('d_시나리오'!$J$2-'d_시나리오'!$H$2)*('d_시나리오'!$J$2-'d_시나리오'!$I$2))))</f>
        <v/>
      </c>
      <c r="C1513">
        <f>RAND()</f>
        <v/>
      </c>
      <c r="D1513">
        <f>BETAINV(RAND(),IF(C1513&lt;'d_고정'!$B$26,'d_고정'!$B$23,'d_고정'!$B$16)+1,'d_고정'!$B$17-IF(C1513&lt;'d_고정'!$B$26,'d_고정'!$B$23,'d_고정'!$B$16)+1)*('d_고정'!$B$14+('d_고정'!$B$15-'d_고정'!$B$14)*RAND())</f>
        <v/>
      </c>
      <c r="E1513">
        <f>INDEX('d_분포'!$A$2:$A$28,RANDBETWEEN(1,27))</f>
        <v/>
      </c>
      <c r="F1513">
        <f>INDEX('d_분포'!$C$2:$C$5,RANDBETWEEN(1,4))*(0.9+0.2*RAND())</f>
        <v/>
      </c>
      <c r="G1513">
        <f>RAND()</f>
        <v/>
      </c>
      <c r="H1513">
        <f>(F1513+(1-F1513)*('d_고정'!$B$22*BETAINV(RAND(),IF(G1513&lt;'d_고정'!$B$26,'d_고정'!$B$25,'d_고정'!$B$20)+1,'d_고정'!$B$21-IF(G1513&lt;'d_고정'!$B$26,'d_고정'!$B$25,'d_고정'!$B$20)+1)+(1-'d_고정'!$B$22)*BETAINV(RAND(),IF(G1513&lt;'d_고정'!$B$26,'d_고정'!$B$24,'d_고정'!$B$18)+1,'d_고정'!$B$19-IF(G1513&lt;'d_고정'!$B$26,'d_고정'!$B$24,'d_고정'!$B$18)+1))*('d_고정'!$B$14+('d_고정'!$B$15-'d_고정'!$B$14)*RAND()))/F1513</f>
        <v/>
      </c>
      <c r="I1513">
        <f>RAND()</f>
        <v/>
      </c>
      <c r="J1513">
        <f>IF('d_시나리오'!$J$3='d_시나리오'!$H$3,'d_시나리오'!$I$3,IF(I1513&lt;('d_시나리오'!$I$3-'d_시나리오'!$H$3)/('d_시나리오'!$J$3-'d_시나리오'!$H$3),'d_시나리오'!$H$3+SQRT(I1513*('d_시나리오'!$J$3-'d_시나리오'!$H$3)*('d_시나리오'!$I$3-'d_시나리오'!$H$3)),'d_시나리오'!$J$3-SQRT((1-I1513)*('d_시나리오'!$J$3-'d_시나리오'!$H$3)*('d_시나리오'!$J$3-'d_시나리오'!$I$3))))</f>
        <v/>
      </c>
      <c r="K1513">
        <f>RAND()</f>
        <v/>
      </c>
      <c r="L1513">
        <f>IF('d_시나리오'!$J$4='d_시나리오'!$H$4,'d_시나리오'!$I$4,IF(K1513&lt;('d_시나리오'!$I$4-'d_시나리오'!$H$4)/('d_시나리오'!$J$4-'d_시나리오'!$H$4),'d_시나리오'!$H$4+SQRT(K1513*('d_시나리오'!$J$4-'d_시나리오'!$H$4)*('d_시나리오'!$I$4-'d_시나리오'!$H$4)),'d_시나리오'!$J$4-SQRT((1-K1513)*('d_시나리오'!$J$4-'d_시나리오'!$H$4)*('d_시나리오'!$J$4-'d_시나리오'!$I$4))))</f>
        <v/>
      </c>
      <c r="M1513">
        <f>RAND()</f>
        <v/>
      </c>
      <c r="N1513">
        <f>IF('d_시나리오'!$J$5='d_시나리오'!$H$5,'d_시나리오'!$I$5,IF(M1513&lt;('d_시나리오'!$I$5-'d_시나리오'!$H$5)/('d_시나리오'!$J$5-'d_시나리오'!$H$5),'d_시나리오'!$H$5+SQRT(M1513*('d_시나리오'!$J$5-'d_시나리오'!$H$5)*('d_시나리오'!$I$5-'d_시나리오'!$H$5)),'d_시나리오'!$J$5-SQRT((1-M1513)*('d_시나리오'!$J$5-'d_시나리오'!$H$5)*('d_시나리오'!$J$5-'d_시나리오'!$I$5))))</f>
        <v/>
      </c>
      <c r="O1513">
        <f>RAND()</f>
        <v/>
      </c>
      <c r="P1513">
        <f>IF('d_시나리오'!$J$6='d_시나리오'!$H$6,'d_시나리오'!$I$6,IF(O1513&lt;('d_시나리오'!$I$6-'d_시나리오'!$H$6)/('d_시나리오'!$J$6-'d_시나리오'!$H$6),'d_시나리오'!$H$6+SQRT(O1513*('d_시나리오'!$J$6-'d_시나리오'!$H$6)*('d_시나리오'!$I$6-'d_시나리오'!$H$6)),'d_시나리오'!$J$6-SQRT((1-O1513)*('d_시나리오'!$J$6-'d_시나리오'!$H$6)*('d_시나리오'!$J$6-'d_시나리오'!$I$6))))</f>
        <v/>
      </c>
      <c r="Q1513">
        <f>INDEX('d_분포'!$B$2:$B$57,RANDBETWEEN(1,56))</f>
        <v/>
      </c>
      <c r="R1513">
        <f>BETAINV(RAND(),5,5)</f>
        <v/>
      </c>
      <c r="S1513">
        <f>'d_고정'!$B$1*'6_기대효과'!$H$7*('d_시나리오'!$I$7/'d_고정'!$B$2)*B1513</f>
        <v/>
      </c>
      <c r="T1513">
        <f>S1513*D1513</f>
        <v/>
      </c>
      <c r="U1513">
        <f>S1513*F1513*H1513</f>
        <v/>
      </c>
      <c r="V1513">
        <f>S1513*F1513*(H1513-1)</f>
        <v/>
      </c>
      <c r="W1513">
        <f>U1513*J1513</f>
        <v/>
      </c>
      <c r="X1513">
        <f>T1513+W1513</f>
        <v/>
      </c>
      <c r="Y1513">
        <f>(T1513*E1513+W1513*L1513)*(1-R1513-'d_고정'!$B$13)</f>
        <v/>
      </c>
      <c r="Z1513">
        <f>(U1513*N1513*Q1513+'d_고정'!$B$3*('6_기대효과'!$H$7/8)*Q1513*'d_고정'!$B$10*P1513*('6_기대효과'!$K$7/'d_고정'!$B$9))*(1-R1513)</f>
        <v/>
      </c>
      <c r="AA1513">
        <f>W1513*L1513*(1-R1513-'d_고정'!$B$13)+U1513*MAX(N1513-'d_고정'!$B$10*P1513*('6_기대효과'!$K$7/'d_고정'!$B$9),0)*Q1513*(1-R1513)</f>
        <v/>
      </c>
      <c r="AB1513">
        <f>Y1513+Z1513</f>
        <v/>
      </c>
      <c r="AC1513">
        <f>Y1513/('d_고정'!$B$5*'6_기대효과'!$H$7/8)/'d_고정'!$B$6</f>
        <v/>
      </c>
      <c r="AD1513">
        <f>Y1513/('d_고정'!$B$8*'6_기대효과'!$H$7/8)</f>
        <v/>
      </c>
    </row>
    <row r="1514">
      <c r="A1514">
        <f>RAND()</f>
        <v/>
      </c>
      <c r="B1514">
        <f>IF('d_시나리오'!$J$2='d_시나리오'!$H$2,'d_시나리오'!$I$2,IF(A1514&lt;('d_시나리오'!$I$2-'d_시나리오'!$H$2)/('d_시나리오'!$J$2-'d_시나리오'!$H$2),'d_시나리오'!$H$2+SQRT(A1514*('d_시나리오'!$J$2-'d_시나리오'!$H$2)*('d_시나리오'!$I$2-'d_시나리오'!$H$2)),'d_시나리오'!$J$2-SQRT((1-A1514)*('d_시나리오'!$J$2-'d_시나리오'!$H$2)*('d_시나리오'!$J$2-'d_시나리오'!$I$2))))</f>
        <v/>
      </c>
      <c r="C1514">
        <f>RAND()</f>
        <v/>
      </c>
      <c r="D1514">
        <f>BETAINV(RAND(),IF(C1514&lt;'d_고정'!$B$26,'d_고정'!$B$23,'d_고정'!$B$16)+1,'d_고정'!$B$17-IF(C1514&lt;'d_고정'!$B$26,'d_고정'!$B$23,'d_고정'!$B$16)+1)*('d_고정'!$B$14+('d_고정'!$B$15-'d_고정'!$B$14)*RAND())</f>
        <v/>
      </c>
      <c r="E1514">
        <f>INDEX('d_분포'!$A$2:$A$28,RANDBETWEEN(1,27))</f>
        <v/>
      </c>
      <c r="F1514">
        <f>INDEX('d_분포'!$C$2:$C$5,RANDBETWEEN(1,4))*(0.9+0.2*RAND())</f>
        <v/>
      </c>
      <c r="G1514">
        <f>RAND()</f>
        <v/>
      </c>
      <c r="H1514">
        <f>(F1514+(1-F1514)*('d_고정'!$B$22*BETAINV(RAND(),IF(G1514&lt;'d_고정'!$B$26,'d_고정'!$B$25,'d_고정'!$B$20)+1,'d_고정'!$B$21-IF(G1514&lt;'d_고정'!$B$26,'d_고정'!$B$25,'d_고정'!$B$20)+1)+(1-'d_고정'!$B$22)*BETAINV(RAND(),IF(G1514&lt;'d_고정'!$B$26,'d_고정'!$B$24,'d_고정'!$B$18)+1,'d_고정'!$B$19-IF(G1514&lt;'d_고정'!$B$26,'d_고정'!$B$24,'d_고정'!$B$18)+1))*('d_고정'!$B$14+('d_고정'!$B$15-'d_고정'!$B$14)*RAND()))/F1514</f>
        <v/>
      </c>
      <c r="I1514">
        <f>RAND()</f>
        <v/>
      </c>
      <c r="J1514">
        <f>IF('d_시나리오'!$J$3='d_시나리오'!$H$3,'d_시나리오'!$I$3,IF(I1514&lt;('d_시나리오'!$I$3-'d_시나리오'!$H$3)/('d_시나리오'!$J$3-'d_시나리오'!$H$3),'d_시나리오'!$H$3+SQRT(I1514*('d_시나리오'!$J$3-'d_시나리오'!$H$3)*('d_시나리오'!$I$3-'d_시나리오'!$H$3)),'d_시나리오'!$J$3-SQRT((1-I1514)*('d_시나리오'!$J$3-'d_시나리오'!$H$3)*('d_시나리오'!$J$3-'d_시나리오'!$I$3))))</f>
        <v/>
      </c>
      <c r="K1514">
        <f>RAND()</f>
        <v/>
      </c>
      <c r="L1514">
        <f>IF('d_시나리오'!$J$4='d_시나리오'!$H$4,'d_시나리오'!$I$4,IF(K1514&lt;('d_시나리오'!$I$4-'d_시나리오'!$H$4)/('d_시나리오'!$J$4-'d_시나리오'!$H$4),'d_시나리오'!$H$4+SQRT(K1514*('d_시나리오'!$J$4-'d_시나리오'!$H$4)*('d_시나리오'!$I$4-'d_시나리오'!$H$4)),'d_시나리오'!$J$4-SQRT((1-K1514)*('d_시나리오'!$J$4-'d_시나리오'!$H$4)*('d_시나리오'!$J$4-'d_시나리오'!$I$4))))</f>
        <v/>
      </c>
      <c r="M1514">
        <f>RAND()</f>
        <v/>
      </c>
      <c r="N1514">
        <f>IF('d_시나리오'!$J$5='d_시나리오'!$H$5,'d_시나리오'!$I$5,IF(M1514&lt;('d_시나리오'!$I$5-'d_시나리오'!$H$5)/('d_시나리오'!$J$5-'d_시나리오'!$H$5),'d_시나리오'!$H$5+SQRT(M1514*('d_시나리오'!$J$5-'d_시나리오'!$H$5)*('d_시나리오'!$I$5-'d_시나리오'!$H$5)),'d_시나리오'!$J$5-SQRT((1-M1514)*('d_시나리오'!$J$5-'d_시나리오'!$H$5)*('d_시나리오'!$J$5-'d_시나리오'!$I$5))))</f>
        <v/>
      </c>
      <c r="O1514">
        <f>RAND()</f>
        <v/>
      </c>
      <c r="P1514">
        <f>IF('d_시나리오'!$J$6='d_시나리오'!$H$6,'d_시나리오'!$I$6,IF(O1514&lt;('d_시나리오'!$I$6-'d_시나리오'!$H$6)/('d_시나리오'!$J$6-'d_시나리오'!$H$6),'d_시나리오'!$H$6+SQRT(O1514*('d_시나리오'!$J$6-'d_시나리오'!$H$6)*('d_시나리오'!$I$6-'d_시나리오'!$H$6)),'d_시나리오'!$J$6-SQRT((1-O1514)*('d_시나리오'!$J$6-'d_시나리오'!$H$6)*('d_시나리오'!$J$6-'d_시나리오'!$I$6))))</f>
        <v/>
      </c>
      <c r="Q1514">
        <f>INDEX('d_분포'!$B$2:$B$57,RANDBETWEEN(1,56))</f>
        <v/>
      </c>
      <c r="R1514">
        <f>BETAINV(RAND(),5,5)</f>
        <v/>
      </c>
      <c r="S1514">
        <f>'d_고정'!$B$1*'6_기대효과'!$H$7*('d_시나리오'!$I$7/'d_고정'!$B$2)*B1514</f>
        <v/>
      </c>
      <c r="T1514">
        <f>S1514*D1514</f>
        <v/>
      </c>
      <c r="U1514">
        <f>S1514*F1514*H1514</f>
        <v/>
      </c>
      <c r="V1514">
        <f>S1514*F1514*(H1514-1)</f>
        <v/>
      </c>
      <c r="W1514">
        <f>U1514*J1514</f>
        <v/>
      </c>
      <c r="X1514">
        <f>T1514+W1514</f>
        <v/>
      </c>
      <c r="Y1514">
        <f>(T1514*E1514+W1514*L1514)*(1-R1514-'d_고정'!$B$13)</f>
        <v/>
      </c>
      <c r="Z1514">
        <f>(U1514*N1514*Q1514+'d_고정'!$B$3*('6_기대효과'!$H$7/8)*Q1514*'d_고정'!$B$10*P1514*('6_기대효과'!$K$7/'d_고정'!$B$9))*(1-R1514)</f>
        <v/>
      </c>
      <c r="AA1514">
        <f>W1514*L1514*(1-R1514-'d_고정'!$B$13)+U1514*MAX(N1514-'d_고정'!$B$10*P1514*('6_기대효과'!$K$7/'d_고정'!$B$9),0)*Q1514*(1-R1514)</f>
        <v/>
      </c>
      <c r="AB1514">
        <f>Y1514+Z1514</f>
        <v/>
      </c>
      <c r="AC1514">
        <f>Y1514/('d_고정'!$B$5*'6_기대효과'!$H$7/8)/'d_고정'!$B$6</f>
        <v/>
      </c>
      <c r="AD1514">
        <f>Y1514/('d_고정'!$B$8*'6_기대효과'!$H$7/8)</f>
        <v/>
      </c>
    </row>
    <row r="1515">
      <c r="A1515">
        <f>RAND()</f>
        <v/>
      </c>
      <c r="B1515">
        <f>IF('d_시나리오'!$J$2='d_시나리오'!$H$2,'d_시나리오'!$I$2,IF(A1515&lt;('d_시나리오'!$I$2-'d_시나리오'!$H$2)/('d_시나리오'!$J$2-'d_시나리오'!$H$2),'d_시나리오'!$H$2+SQRT(A1515*('d_시나리오'!$J$2-'d_시나리오'!$H$2)*('d_시나리오'!$I$2-'d_시나리오'!$H$2)),'d_시나리오'!$J$2-SQRT((1-A1515)*('d_시나리오'!$J$2-'d_시나리오'!$H$2)*('d_시나리오'!$J$2-'d_시나리오'!$I$2))))</f>
        <v/>
      </c>
      <c r="C1515">
        <f>RAND()</f>
        <v/>
      </c>
      <c r="D1515">
        <f>BETAINV(RAND(),IF(C1515&lt;'d_고정'!$B$26,'d_고정'!$B$23,'d_고정'!$B$16)+1,'d_고정'!$B$17-IF(C1515&lt;'d_고정'!$B$26,'d_고정'!$B$23,'d_고정'!$B$16)+1)*('d_고정'!$B$14+('d_고정'!$B$15-'d_고정'!$B$14)*RAND())</f>
        <v/>
      </c>
      <c r="E1515">
        <f>INDEX('d_분포'!$A$2:$A$28,RANDBETWEEN(1,27))</f>
        <v/>
      </c>
      <c r="F1515">
        <f>INDEX('d_분포'!$C$2:$C$5,RANDBETWEEN(1,4))*(0.9+0.2*RAND())</f>
        <v/>
      </c>
      <c r="G1515">
        <f>RAND()</f>
        <v/>
      </c>
      <c r="H1515">
        <f>(F1515+(1-F1515)*('d_고정'!$B$22*BETAINV(RAND(),IF(G1515&lt;'d_고정'!$B$26,'d_고정'!$B$25,'d_고정'!$B$20)+1,'d_고정'!$B$21-IF(G1515&lt;'d_고정'!$B$26,'d_고정'!$B$25,'d_고정'!$B$20)+1)+(1-'d_고정'!$B$22)*BETAINV(RAND(),IF(G1515&lt;'d_고정'!$B$26,'d_고정'!$B$24,'d_고정'!$B$18)+1,'d_고정'!$B$19-IF(G1515&lt;'d_고정'!$B$26,'d_고정'!$B$24,'d_고정'!$B$18)+1))*('d_고정'!$B$14+('d_고정'!$B$15-'d_고정'!$B$14)*RAND()))/F1515</f>
        <v/>
      </c>
      <c r="I1515">
        <f>RAND()</f>
        <v/>
      </c>
      <c r="J1515">
        <f>IF('d_시나리오'!$J$3='d_시나리오'!$H$3,'d_시나리오'!$I$3,IF(I1515&lt;('d_시나리오'!$I$3-'d_시나리오'!$H$3)/('d_시나리오'!$J$3-'d_시나리오'!$H$3),'d_시나리오'!$H$3+SQRT(I1515*('d_시나리오'!$J$3-'d_시나리오'!$H$3)*('d_시나리오'!$I$3-'d_시나리오'!$H$3)),'d_시나리오'!$J$3-SQRT((1-I1515)*('d_시나리오'!$J$3-'d_시나리오'!$H$3)*('d_시나리오'!$J$3-'d_시나리오'!$I$3))))</f>
        <v/>
      </c>
      <c r="K1515">
        <f>RAND()</f>
        <v/>
      </c>
      <c r="L1515">
        <f>IF('d_시나리오'!$J$4='d_시나리오'!$H$4,'d_시나리오'!$I$4,IF(K1515&lt;('d_시나리오'!$I$4-'d_시나리오'!$H$4)/('d_시나리오'!$J$4-'d_시나리오'!$H$4),'d_시나리오'!$H$4+SQRT(K1515*('d_시나리오'!$J$4-'d_시나리오'!$H$4)*('d_시나리오'!$I$4-'d_시나리오'!$H$4)),'d_시나리오'!$J$4-SQRT((1-K1515)*('d_시나리오'!$J$4-'d_시나리오'!$H$4)*('d_시나리오'!$J$4-'d_시나리오'!$I$4))))</f>
        <v/>
      </c>
      <c r="M1515">
        <f>RAND()</f>
        <v/>
      </c>
      <c r="N1515">
        <f>IF('d_시나리오'!$J$5='d_시나리오'!$H$5,'d_시나리오'!$I$5,IF(M1515&lt;('d_시나리오'!$I$5-'d_시나리오'!$H$5)/('d_시나리오'!$J$5-'d_시나리오'!$H$5),'d_시나리오'!$H$5+SQRT(M1515*('d_시나리오'!$J$5-'d_시나리오'!$H$5)*('d_시나리오'!$I$5-'d_시나리오'!$H$5)),'d_시나리오'!$J$5-SQRT((1-M1515)*('d_시나리오'!$J$5-'d_시나리오'!$H$5)*('d_시나리오'!$J$5-'d_시나리오'!$I$5))))</f>
        <v/>
      </c>
      <c r="O1515">
        <f>RAND()</f>
        <v/>
      </c>
      <c r="P1515">
        <f>IF('d_시나리오'!$J$6='d_시나리오'!$H$6,'d_시나리오'!$I$6,IF(O1515&lt;('d_시나리오'!$I$6-'d_시나리오'!$H$6)/('d_시나리오'!$J$6-'d_시나리오'!$H$6),'d_시나리오'!$H$6+SQRT(O1515*('d_시나리오'!$J$6-'d_시나리오'!$H$6)*('d_시나리오'!$I$6-'d_시나리오'!$H$6)),'d_시나리오'!$J$6-SQRT((1-O1515)*('d_시나리오'!$J$6-'d_시나리오'!$H$6)*('d_시나리오'!$J$6-'d_시나리오'!$I$6))))</f>
        <v/>
      </c>
      <c r="Q1515">
        <f>INDEX('d_분포'!$B$2:$B$57,RANDBETWEEN(1,56))</f>
        <v/>
      </c>
      <c r="R1515">
        <f>BETAINV(RAND(),5,5)</f>
        <v/>
      </c>
      <c r="S1515">
        <f>'d_고정'!$B$1*'6_기대효과'!$H$7*('d_시나리오'!$I$7/'d_고정'!$B$2)*B1515</f>
        <v/>
      </c>
      <c r="T1515">
        <f>S1515*D1515</f>
        <v/>
      </c>
      <c r="U1515">
        <f>S1515*F1515*H1515</f>
        <v/>
      </c>
      <c r="V1515">
        <f>S1515*F1515*(H1515-1)</f>
        <v/>
      </c>
      <c r="W1515">
        <f>U1515*J1515</f>
        <v/>
      </c>
      <c r="X1515">
        <f>T1515+W1515</f>
        <v/>
      </c>
      <c r="Y1515">
        <f>(T1515*E1515+W1515*L1515)*(1-R1515-'d_고정'!$B$13)</f>
        <v/>
      </c>
      <c r="Z1515">
        <f>(U1515*N1515*Q1515+'d_고정'!$B$3*('6_기대효과'!$H$7/8)*Q1515*'d_고정'!$B$10*P1515*('6_기대효과'!$K$7/'d_고정'!$B$9))*(1-R1515)</f>
        <v/>
      </c>
      <c r="AA1515">
        <f>W1515*L1515*(1-R1515-'d_고정'!$B$13)+U1515*MAX(N1515-'d_고정'!$B$10*P1515*('6_기대효과'!$K$7/'d_고정'!$B$9),0)*Q1515*(1-R1515)</f>
        <v/>
      </c>
      <c r="AB1515">
        <f>Y1515+Z1515</f>
        <v/>
      </c>
      <c r="AC1515">
        <f>Y1515/('d_고정'!$B$5*'6_기대효과'!$H$7/8)/'d_고정'!$B$6</f>
        <v/>
      </c>
      <c r="AD1515">
        <f>Y1515/('d_고정'!$B$8*'6_기대효과'!$H$7/8)</f>
        <v/>
      </c>
    </row>
    <row r="1516">
      <c r="A1516">
        <f>RAND()</f>
        <v/>
      </c>
      <c r="B1516">
        <f>IF('d_시나리오'!$J$2='d_시나리오'!$H$2,'d_시나리오'!$I$2,IF(A1516&lt;('d_시나리오'!$I$2-'d_시나리오'!$H$2)/('d_시나리오'!$J$2-'d_시나리오'!$H$2),'d_시나리오'!$H$2+SQRT(A1516*('d_시나리오'!$J$2-'d_시나리오'!$H$2)*('d_시나리오'!$I$2-'d_시나리오'!$H$2)),'d_시나리오'!$J$2-SQRT((1-A1516)*('d_시나리오'!$J$2-'d_시나리오'!$H$2)*('d_시나리오'!$J$2-'d_시나리오'!$I$2))))</f>
        <v/>
      </c>
      <c r="C1516">
        <f>RAND()</f>
        <v/>
      </c>
      <c r="D1516">
        <f>BETAINV(RAND(),IF(C1516&lt;'d_고정'!$B$26,'d_고정'!$B$23,'d_고정'!$B$16)+1,'d_고정'!$B$17-IF(C1516&lt;'d_고정'!$B$26,'d_고정'!$B$23,'d_고정'!$B$16)+1)*('d_고정'!$B$14+('d_고정'!$B$15-'d_고정'!$B$14)*RAND())</f>
        <v/>
      </c>
      <c r="E1516">
        <f>INDEX('d_분포'!$A$2:$A$28,RANDBETWEEN(1,27))</f>
        <v/>
      </c>
      <c r="F1516">
        <f>INDEX('d_분포'!$C$2:$C$5,RANDBETWEEN(1,4))*(0.9+0.2*RAND())</f>
        <v/>
      </c>
      <c r="G1516">
        <f>RAND()</f>
        <v/>
      </c>
      <c r="H1516">
        <f>(F1516+(1-F1516)*('d_고정'!$B$22*BETAINV(RAND(),IF(G1516&lt;'d_고정'!$B$26,'d_고정'!$B$25,'d_고정'!$B$20)+1,'d_고정'!$B$21-IF(G1516&lt;'d_고정'!$B$26,'d_고정'!$B$25,'d_고정'!$B$20)+1)+(1-'d_고정'!$B$22)*BETAINV(RAND(),IF(G1516&lt;'d_고정'!$B$26,'d_고정'!$B$24,'d_고정'!$B$18)+1,'d_고정'!$B$19-IF(G1516&lt;'d_고정'!$B$26,'d_고정'!$B$24,'d_고정'!$B$18)+1))*('d_고정'!$B$14+('d_고정'!$B$15-'d_고정'!$B$14)*RAND()))/F1516</f>
        <v/>
      </c>
      <c r="I1516">
        <f>RAND()</f>
        <v/>
      </c>
      <c r="J1516">
        <f>IF('d_시나리오'!$J$3='d_시나리오'!$H$3,'d_시나리오'!$I$3,IF(I1516&lt;('d_시나리오'!$I$3-'d_시나리오'!$H$3)/('d_시나리오'!$J$3-'d_시나리오'!$H$3),'d_시나리오'!$H$3+SQRT(I1516*('d_시나리오'!$J$3-'d_시나리오'!$H$3)*('d_시나리오'!$I$3-'d_시나리오'!$H$3)),'d_시나리오'!$J$3-SQRT((1-I1516)*('d_시나리오'!$J$3-'d_시나리오'!$H$3)*('d_시나리오'!$J$3-'d_시나리오'!$I$3))))</f>
        <v/>
      </c>
      <c r="K1516">
        <f>RAND()</f>
        <v/>
      </c>
      <c r="L1516">
        <f>IF('d_시나리오'!$J$4='d_시나리오'!$H$4,'d_시나리오'!$I$4,IF(K1516&lt;('d_시나리오'!$I$4-'d_시나리오'!$H$4)/('d_시나리오'!$J$4-'d_시나리오'!$H$4),'d_시나리오'!$H$4+SQRT(K1516*('d_시나리오'!$J$4-'d_시나리오'!$H$4)*('d_시나리오'!$I$4-'d_시나리오'!$H$4)),'d_시나리오'!$J$4-SQRT((1-K1516)*('d_시나리오'!$J$4-'d_시나리오'!$H$4)*('d_시나리오'!$J$4-'d_시나리오'!$I$4))))</f>
        <v/>
      </c>
      <c r="M1516">
        <f>RAND()</f>
        <v/>
      </c>
      <c r="N1516">
        <f>IF('d_시나리오'!$J$5='d_시나리오'!$H$5,'d_시나리오'!$I$5,IF(M1516&lt;('d_시나리오'!$I$5-'d_시나리오'!$H$5)/('d_시나리오'!$J$5-'d_시나리오'!$H$5),'d_시나리오'!$H$5+SQRT(M1516*('d_시나리오'!$J$5-'d_시나리오'!$H$5)*('d_시나리오'!$I$5-'d_시나리오'!$H$5)),'d_시나리오'!$J$5-SQRT((1-M1516)*('d_시나리오'!$J$5-'d_시나리오'!$H$5)*('d_시나리오'!$J$5-'d_시나리오'!$I$5))))</f>
        <v/>
      </c>
      <c r="O1516">
        <f>RAND()</f>
        <v/>
      </c>
      <c r="P1516">
        <f>IF('d_시나리오'!$J$6='d_시나리오'!$H$6,'d_시나리오'!$I$6,IF(O1516&lt;('d_시나리오'!$I$6-'d_시나리오'!$H$6)/('d_시나리오'!$J$6-'d_시나리오'!$H$6),'d_시나리오'!$H$6+SQRT(O1516*('d_시나리오'!$J$6-'d_시나리오'!$H$6)*('d_시나리오'!$I$6-'d_시나리오'!$H$6)),'d_시나리오'!$J$6-SQRT((1-O1516)*('d_시나리오'!$J$6-'d_시나리오'!$H$6)*('d_시나리오'!$J$6-'d_시나리오'!$I$6))))</f>
        <v/>
      </c>
      <c r="Q1516">
        <f>INDEX('d_분포'!$B$2:$B$57,RANDBETWEEN(1,56))</f>
        <v/>
      </c>
      <c r="R1516">
        <f>BETAINV(RAND(),5,5)</f>
        <v/>
      </c>
      <c r="S1516">
        <f>'d_고정'!$B$1*'6_기대효과'!$H$7*('d_시나리오'!$I$7/'d_고정'!$B$2)*B1516</f>
        <v/>
      </c>
      <c r="T1516">
        <f>S1516*D1516</f>
        <v/>
      </c>
      <c r="U1516">
        <f>S1516*F1516*H1516</f>
        <v/>
      </c>
      <c r="V1516">
        <f>S1516*F1516*(H1516-1)</f>
        <v/>
      </c>
      <c r="W1516">
        <f>U1516*J1516</f>
        <v/>
      </c>
      <c r="X1516">
        <f>T1516+W1516</f>
        <v/>
      </c>
      <c r="Y1516">
        <f>(T1516*E1516+W1516*L1516)*(1-R1516-'d_고정'!$B$13)</f>
        <v/>
      </c>
      <c r="Z1516">
        <f>(U1516*N1516*Q1516+'d_고정'!$B$3*('6_기대효과'!$H$7/8)*Q1516*'d_고정'!$B$10*P1516*('6_기대효과'!$K$7/'d_고정'!$B$9))*(1-R1516)</f>
        <v/>
      </c>
      <c r="AA1516">
        <f>W1516*L1516*(1-R1516-'d_고정'!$B$13)+U1516*MAX(N1516-'d_고정'!$B$10*P1516*('6_기대효과'!$K$7/'d_고정'!$B$9),0)*Q1516*(1-R1516)</f>
        <v/>
      </c>
      <c r="AB1516">
        <f>Y1516+Z1516</f>
        <v/>
      </c>
      <c r="AC1516">
        <f>Y1516/('d_고정'!$B$5*'6_기대효과'!$H$7/8)/'d_고정'!$B$6</f>
        <v/>
      </c>
      <c r="AD1516">
        <f>Y1516/('d_고정'!$B$8*'6_기대효과'!$H$7/8)</f>
        <v/>
      </c>
    </row>
    <row r="1517">
      <c r="A1517">
        <f>RAND()</f>
        <v/>
      </c>
      <c r="B1517">
        <f>IF('d_시나리오'!$J$2='d_시나리오'!$H$2,'d_시나리오'!$I$2,IF(A1517&lt;('d_시나리오'!$I$2-'d_시나리오'!$H$2)/('d_시나리오'!$J$2-'d_시나리오'!$H$2),'d_시나리오'!$H$2+SQRT(A1517*('d_시나리오'!$J$2-'d_시나리오'!$H$2)*('d_시나리오'!$I$2-'d_시나리오'!$H$2)),'d_시나리오'!$J$2-SQRT((1-A1517)*('d_시나리오'!$J$2-'d_시나리오'!$H$2)*('d_시나리오'!$J$2-'d_시나리오'!$I$2))))</f>
        <v/>
      </c>
      <c r="C1517">
        <f>RAND()</f>
        <v/>
      </c>
      <c r="D1517">
        <f>BETAINV(RAND(),IF(C1517&lt;'d_고정'!$B$26,'d_고정'!$B$23,'d_고정'!$B$16)+1,'d_고정'!$B$17-IF(C1517&lt;'d_고정'!$B$26,'d_고정'!$B$23,'d_고정'!$B$16)+1)*('d_고정'!$B$14+('d_고정'!$B$15-'d_고정'!$B$14)*RAND())</f>
        <v/>
      </c>
      <c r="E1517">
        <f>INDEX('d_분포'!$A$2:$A$28,RANDBETWEEN(1,27))</f>
        <v/>
      </c>
      <c r="F1517">
        <f>INDEX('d_분포'!$C$2:$C$5,RANDBETWEEN(1,4))*(0.9+0.2*RAND())</f>
        <v/>
      </c>
      <c r="G1517">
        <f>RAND()</f>
        <v/>
      </c>
      <c r="H1517">
        <f>(F1517+(1-F1517)*('d_고정'!$B$22*BETAINV(RAND(),IF(G1517&lt;'d_고정'!$B$26,'d_고정'!$B$25,'d_고정'!$B$20)+1,'d_고정'!$B$21-IF(G1517&lt;'d_고정'!$B$26,'d_고정'!$B$25,'d_고정'!$B$20)+1)+(1-'d_고정'!$B$22)*BETAINV(RAND(),IF(G1517&lt;'d_고정'!$B$26,'d_고정'!$B$24,'d_고정'!$B$18)+1,'d_고정'!$B$19-IF(G1517&lt;'d_고정'!$B$26,'d_고정'!$B$24,'d_고정'!$B$18)+1))*('d_고정'!$B$14+('d_고정'!$B$15-'d_고정'!$B$14)*RAND()))/F1517</f>
        <v/>
      </c>
      <c r="I1517">
        <f>RAND()</f>
        <v/>
      </c>
      <c r="J1517">
        <f>IF('d_시나리오'!$J$3='d_시나리오'!$H$3,'d_시나리오'!$I$3,IF(I1517&lt;('d_시나리오'!$I$3-'d_시나리오'!$H$3)/('d_시나리오'!$J$3-'d_시나리오'!$H$3),'d_시나리오'!$H$3+SQRT(I1517*('d_시나리오'!$J$3-'d_시나리오'!$H$3)*('d_시나리오'!$I$3-'d_시나리오'!$H$3)),'d_시나리오'!$J$3-SQRT((1-I1517)*('d_시나리오'!$J$3-'d_시나리오'!$H$3)*('d_시나리오'!$J$3-'d_시나리오'!$I$3))))</f>
        <v/>
      </c>
      <c r="K1517">
        <f>RAND()</f>
        <v/>
      </c>
      <c r="L1517">
        <f>IF('d_시나리오'!$J$4='d_시나리오'!$H$4,'d_시나리오'!$I$4,IF(K1517&lt;('d_시나리오'!$I$4-'d_시나리오'!$H$4)/('d_시나리오'!$J$4-'d_시나리오'!$H$4),'d_시나리오'!$H$4+SQRT(K1517*('d_시나리오'!$J$4-'d_시나리오'!$H$4)*('d_시나리오'!$I$4-'d_시나리오'!$H$4)),'d_시나리오'!$J$4-SQRT((1-K1517)*('d_시나리오'!$J$4-'d_시나리오'!$H$4)*('d_시나리오'!$J$4-'d_시나리오'!$I$4))))</f>
        <v/>
      </c>
      <c r="M1517">
        <f>RAND()</f>
        <v/>
      </c>
      <c r="N1517">
        <f>IF('d_시나리오'!$J$5='d_시나리오'!$H$5,'d_시나리오'!$I$5,IF(M1517&lt;('d_시나리오'!$I$5-'d_시나리오'!$H$5)/('d_시나리오'!$J$5-'d_시나리오'!$H$5),'d_시나리오'!$H$5+SQRT(M1517*('d_시나리오'!$J$5-'d_시나리오'!$H$5)*('d_시나리오'!$I$5-'d_시나리오'!$H$5)),'d_시나리오'!$J$5-SQRT((1-M1517)*('d_시나리오'!$J$5-'d_시나리오'!$H$5)*('d_시나리오'!$J$5-'d_시나리오'!$I$5))))</f>
        <v/>
      </c>
      <c r="O1517">
        <f>RAND()</f>
        <v/>
      </c>
      <c r="P1517">
        <f>IF('d_시나리오'!$J$6='d_시나리오'!$H$6,'d_시나리오'!$I$6,IF(O1517&lt;('d_시나리오'!$I$6-'d_시나리오'!$H$6)/('d_시나리오'!$J$6-'d_시나리오'!$H$6),'d_시나리오'!$H$6+SQRT(O1517*('d_시나리오'!$J$6-'d_시나리오'!$H$6)*('d_시나리오'!$I$6-'d_시나리오'!$H$6)),'d_시나리오'!$J$6-SQRT((1-O1517)*('d_시나리오'!$J$6-'d_시나리오'!$H$6)*('d_시나리오'!$J$6-'d_시나리오'!$I$6))))</f>
        <v/>
      </c>
      <c r="Q1517">
        <f>INDEX('d_분포'!$B$2:$B$57,RANDBETWEEN(1,56))</f>
        <v/>
      </c>
      <c r="R1517">
        <f>BETAINV(RAND(),5,5)</f>
        <v/>
      </c>
      <c r="S1517">
        <f>'d_고정'!$B$1*'6_기대효과'!$H$7*('d_시나리오'!$I$7/'d_고정'!$B$2)*B1517</f>
        <v/>
      </c>
      <c r="T1517">
        <f>S1517*D1517</f>
        <v/>
      </c>
      <c r="U1517">
        <f>S1517*F1517*H1517</f>
        <v/>
      </c>
      <c r="V1517">
        <f>S1517*F1517*(H1517-1)</f>
        <v/>
      </c>
      <c r="W1517">
        <f>U1517*J1517</f>
        <v/>
      </c>
      <c r="X1517">
        <f>T1517+W1517</f>
        <v/>
      </c>
      <c r="Y1517">
        <f>(T1517*E1517+W1517*L1517)*(1-R1517-'d_고정'!$B$13)</f>
        <v/>
      </c>
      <c r="Z1517">
        <f>(U1517*N1517*Q1517+'d_고정'!$B$3*('6_기대효과'!$H$7/8)*Q1517*'d_고정'!$B$10*P1517*('6_기대효과'!$K$7/'d_고정'!$B$9))*(1-R1517)</f>
        <v/>
      </c>
      <c r="AA1517">
        <f>W1517*L1517*(1-R1517-'d_고정'!$B$13)+U1517*MAX(N1517-'d_고정'!$B$10*P1517*('6_기대효과'!$K$7/'d_고정'!$B$9),0)*Q1517*(1-R1517)</f>
        <v/>
      </c>
      <c r="AB1517">
        <f>Y1517+Z1517</f>
        <v/>
      </c>
      <c r="AC1517">
        <f>Y1517/('d_고정'!$B$5*'6_기대효과'!$H$7/8)/'d_고정'!$B$6</f>
        <v/>
      </c>
      <c r="AD1517">
        <f>Y1517/('d_고정'!$B$8*'6_기대효과'!$H$7/8)</f>
        <v/>
      </c>
    </row>
    <row r="1518">
      <c r="A1518">
        <f>RAND()</f>
        <v/>
      </c>
      <c r="B1518">
        <f>IF('d_시나리오'!$J$2='d_시나리오'!$H$2,'d_시나리오'!$I$2,IF(A1518&lt;('d_시나리오'!$I$2-'d_시나리오'!$H$2)/('d_시나리오'!$J$2-'d_시나리오'!$H$2),'d_시나리오'!$H$2+SQRT(A1518*('d_시나리오'!$J$2-'d_시나리오'!$H$2)*('d_시나리오'!$I$2-'d_시나리오'!$H$2)),'d_시나리오'!$J$2-SQRT((1-A1518)*('d_시나리오'!$J$2-'d_시나리오'!$H$2)*('d_시나리오'!$J$2-'d_시나리오'!$I$2))))</f>
        <v/>
      </c>
      <c r="C1518">
        <f>RAND()</f>
        <v/>
      </c>
      <c r="D1518">
        <f>BETAINV(RAND(),IF(C1518&lt;'d_고정'!$B$26,'d_고정'!$B$23,'d_고정'!$B$16)+1,'d_고정'!$B$17-IF(C1518&lt;'d_고정'!$B$26,'d_고정'!$B$23,'d_고정'!$B$16)+1)*('d_고정'!$B$14+('d_고정'!$B$15-'d_고정'!$B$14)*RAND())</f>
        <v/>
      </c>
      <c r="E1518">
        <f>INDEX('d_분포'!$A$2:$A$28,RANDBETWEEN(1,27))</f>
        <v/>
      </c>
      <c r="F1518">
        <f>INDEX('d_분포'!$C$2:$C$5,RANDBETWEEN(1,4))*(0.9+0.2*RAND())</f>
        <v/>
      </c>
      <c r="G1518">
        <f>RAND()</f>
        <v/>
      </c>
      <c r="H1518">
        <f>(F1518+(1-F1518)*('d_고정'!$B$22*BETAINV(RAND(),IF(G1518&lt;'d_고정'!$B$26,'d_고정'!$B$25,'d_고정'!$B$20)+1,'d_고정'!$B$21-IF(G1518&lt;'d_고정'!$B$26,'d_고정'!$B$25,'d_고정'!$B$20)+1)+(1-'d_고정'!$B$22)*BETAINV(RAND(),IF(G1518&lt;'d_고정'!$B$26,'d_고정'!$B$24,'d_고정'!$B$18)+1,'d_고정'!$B$19-IF(G1518&lt;'d_고정'!$B$26,'d_고정'!$B$24,'d_고정'!$B$18)+1))*('d_고정'!$B$14+('d_고정'!$B$15-'d_고정'!$B$14)*RAND()))/F1518</f>
        <v/>
      </c>
      <c r="I1518">
        <f>RAND()</f>
        <v/>
      </c>
      <c r="J1518">
        <f>IF('d_시나리오'!$J$3='d_시나리오'!$H$3,'d_시나리오'!$I$3,IF(I1518&lt;('d_시나리오'!$I$3-'d_시나리오'!$H$3)/('d_시나리오'!$J$3-'d_시나리오'!$H$3),'d_시나리오'!$H$3+SQRT(I1518*('d_시나리오'!$J$3-'d_시나리오'!$H$3)*('d_시나리오'!$I$3-'d_시나리오'!$H$3)),'d_시나리오'!$J$3-SQRT((1-I1518)*('d_시나리오'!$J$3-'d_시나리오'!$H$3)*('d_시나리오'!$J$3-'d_시나리오'!$I$3))))</f>
        <v/>
      </c>
      <c r="K1518">
        <f>RAND()</f>
        <v/>
      </c>
      <c r="L1518">
        <f>IF('d_시나리오'!$J$4='d_시나리오'!$H$4,'d_시나리오'!$I$4,IF(K1518&lt;('d_시나리오'!$I$4-'d_시나리오'!$H$4)/('d_시나리오'!$J$4-'d_시나리오'!$H$4),'d_시나리오'!$H$4+SQRT(K1518*('d_시나리오'!$J$4-'d_시나리오'!$H$4)*('d_시나리오'!$I$4-'d_시나리오'!$H$4)),'d_시나리오'!$J$4-SQRT((1-K1518)*('d_시나리오'!$J$4-'d_시나리오'!$H$4)*('d_시나리오'!$J$4-'d_시나리오'!$I$4))))</f>
        <v/>
      </c>
      <c r="M1518">
        <f>RAND()</f>
        <v/>
      </c>
      <c r="N1518">
        <f>IF('d_시나리오'!$J$5='d_시나리오'!$H$5,'d_시나리오'!$I$5,IF(M1518&lt;('d_시나리오'!$I$5-'d_시나리오'!$H$5)/('d_시나리오'!$J$5-'d_시나리오'!$H$5),'d_시나리오'!$H$5+SQRT(M1518*('d_시나리오'!$J$5-'d_시나리오'!$H$5)*('d_시나리오'!$I$5-'d_시나리오'!$H$5)),'d_시나리오'!$J$5-SQRT((1-M1518)*('d_시나리오'!$J$5-'d_시나리오'!$H$5)*('d_시나리오'!$J$5-'d_시나리오'!$I$5))))</f>
        <v/>
      </c>
      <c r="O1518">
        <f>RAND()</f>
        <v/>
      </c>
      <c r="P1518">
        <f>IF('d_시나리오'!$J$6='d_시나리오'!$H$6,'d_시나리오'!$I$6,IF(O1518&lt;('d_시나리오'!$I$6-'d_시나리오'!$H$6)/('d_시나리오'!$J$6-'d_시나리오'!$H$6),'d_시나리오'!$H$6+SQRT(O1518*('d_시나리오'!$J$6-'d_시나리오'!$H$6)*('d_시나리오'!$I$6-'d_시나리오'!$H$6)),'d_시나리오'!$J$6-SQRT((1-O1518)*('d_시나리오'!$J$6-'d_시나리오'!$H$6)*('d_시나리오'!$J$6-'d_시나리오'!$I$6))))</f>
        <v/>
      </c>
      <c r="Q1518">
        <f>INDEX('d_분포'!$B$2:$B$57,RANDBETWEEN(1,56))</f>
        <v/>
      </c>
      <c r="R1518">
        <f>BETAINV(RAND(),5,5)</f>
        <v/>
      </c>
      <c r="S1518">
        <f>'d_고정'!$B$1*'6_기대효과'!$H$7*('d_시나리오'!$I$7/'d_고정'!$B$2)*B1518</f>
        <v/>
      </c>
      <c r="T1518">
        <f>S1518*D1518</f>
        <v/>
      </c>
      <c r="U1518">
        <f>S1518*F1518*H1518</f>
        <v/>
      </c>
      <c r="V1518">
        <f>S1518*F1518*(H1518-1)</f>
        <v/>
      </c>
      <c r="W1518">
        <f>U1518*J1518</f>
        <v/>
      </c>
      <c r="X1518">
        <f>T1518+W1518</f>
        <v/>
      </c>
      <c r="Y1518">
        <f>(T1518*E1518+W1518*L1518)*(1-R1518-'d_고정'!$B$13)</f>
        <v/>
      </c>
      <c r="Z1518">
        <f>(U1518*N1518*Q1518+'d_고정'!$B$3*('6_기대효과'!$H$7/8)*Q1518*'d_고정'!$B$10*P1518*('6_기대효과'!$K$7/'d_고정'!$B$9))*(1-R1518)</f>
        <v/>
      </c>
      <c r="AA1518">
        <f>W1518*L1518*(1-R1518-'d_고정'!$B$13)+U1518*MAX(N1518-'d_고정'!$B$10*P1518*('6_기대효과'!$K$7/'d_고정'!$B$9),0)*Q1518*(1-R1518)</f>
        <v/>
      </c>
      <c r="AB1518">
        <f>Y1518+Z1518</f>
        <v/>
      </c>
      <c r="AC1518">
        <f>Y1518/('d_고정'!$B$5*'6_기대효과'!$H$7/8)/'d_고정'!$B$6</f>
        <v/>
      </c>
      <c r="AD1518">
        <f>Y1518/('d_고정'!$B$8*'6_기대효과'!$H$7/8)</f>
        <v/>
      </c>
    </row>
    <row r="1519">
      <c r="A1519">
        <f>RAND()</f>
        <v/>
      </c>
      <c r="B1519">
        <f>IF('d_시나리오'!$J$2='d_시나리오'!$H$2,'d_시나리오'!$I$2,IF(A1519&lt;('d_시나리오'!$I$2-'d_시나리오'!$H$2)/('d_시나리오'!$J$2-'d_시나리오'!$H$2),'d_시나리오'!$H$2+SQRT(A1519*('d_시나리오'!$J$2-'d_시나리오'!$H$2)*('d_시나리오'!$I$2-'d_시나리오'!$H$2)),'d_시나리오'!$J$2-SQRT((1-A1519)*('d_시나리오'!$J$2-'d_시나리오'!$H$2)*('d_시나리오'!$J$2-'d_시나리오'!$I$2))))</f>
        <v/>
      </c>
      <c r="C1519">
        <f>RAND()</f>
        <v/>
      </c>
      <c r="D1519">
        <f>BETAINV(RAND(),IF(C1519&lt;'d_고정'!$B$26,'d_고정'!$B$23,'d_고정'!$B$16)+1,'d_고정'!$B$17-IF(C1519&lt;'d_고정'!$B$26,'d_고정'!$B$23,'d_고정'!$B$16)+1)*('d_고정'!$B$14+('d_고정'!$B$15-'d_고정'!$B$14)*RAND())</f>
        <v/>
      </c>
      <c r="E1519">
        <f>INDEX('d_분포'!$A$2:$A$28,RANDBETWEEN(1,27))</f>
        <v/>
      </c>
      <c r="F1519">
        <f>INDEX('d_분포'!$C$2:$C$5,RANDBETWEEN(1,4))*(0.9+0.2*RAND())</f>
        <v/>
      </c>
      <c r="G1519">
        <f>RAND()</f>
        <v/>
      </c>
      <c r="H1519">
        <f>(F1519+(1-F1519)*('d_고정'!$B$22*BETAINV(RAND(),IF(G1519&lt;'d_고정'!$B$26,'d_고정'!$B$25,'d_고정'!$B$20)+1,'d_고정'!$B$21-IF(G1519&lt;'d_고정'!$B$26,'d_고정'!$B$25,'d_고정'!$B$20)+1)+(1-'d_고정'!$B$22)*BETAINV(RAND(),IF(G1519&lt;'d_고정'!$B$26,'d_고정'!$B$24,'d_고정'!$B$18)+1,'d_고정'!$B$19-IF(G1519&lt;'d_고정'!$B$26,'d_고정'!$B$24,'d_고정'!$B$18)+1))*('d_고정'!$B$14+('d_고정'!$B$15-'d_고정'!$B$14)*RAND()))/F1519</f>
        <v/>
      </c>
      <c r="I1519">
        <f>RAND()</f>
        <v/>
      </c>
      <c r="J1519">
        <f>IF('d_시나리오'!$J$3='d_시나리오'!$H$3,'d_시나리오'!$I$3,IF(I1519&lt;('d_시나리오'!$I$3-'d_시나리오'!$H$3)/('d_시나리오'!$J$3-'d_시나리오'!$H$3),'d_시나리오'!$H$3+SQRT(I1519*('d_시나리오'!$J$3-'d_시나리오'!$H$3)*('d_시나리오'!$I$3-'d_시나리오'!$H$3)),'d_시나리오'!$J$3-SQRT((1-I1519)*('d_시나리오'!$J$3-'d_시나리오'!$H$3)*('d_시나리오'!$J$3-'d_시나리오'!$I$3))))</f>
        <v/>
      </c>
      <c r="K1519">
        <f>RAND()</f>
        <v/>
      </c>
      <c r="L1519">
        <f>IF('d_시나리오'!$J$4='d_시나리오'!$H$4,'d_시나리오'!$I$4,IF(K1519&lt;('d_시나리오'!$I$4-'d_시나리오'!$H$4)/('d_시나리오'!$J$4-'d_시나리오'!$H$4),'d_시나리오'!$H$4+SQRT(K1519*('d_시나리오'!$J$4-'d_시나리오'!$H$4)*('d_시나리오'!$I$4-'d_시나리오'!$H$4)),'d_시나리오'!$J$4-SQRT((1-K1519)*('d_시나리오'!$J$4-'d_시나리오'!$H$4)*('d_시나리오'!$J$4-'d_시나리오'!$I$4))))</f>
        <v/>
      </c>
      <c r="M1519">
        <f>RAND()</f>
        <v/>
      </c>
      <c r="N1519">
        <f>IF('d_시나리오'!$J$5='d_시나리오'!$H$5,'d_시나리오'!$I$5,IF(M1519&lt;('d_시나리오'!$I$5-'d_시나리오'!$H$5)/('d_시나리오'!$J$5-'d_시나리오'!$H$5),'d_시나리오'!$H$5+SQRT(M1519*('d_시나리오'!$J$5-'d_시나리오'!$H$5)*('d_시나리오'!$I$5-'d_시나리오'!$H$5)),'d_시나리오'!$J$5-SQRT((1-M1519)*('d_시나리오'!$J$5-'d_시나리오'!$H$5)*('d_시나리오'!$J$5-'d_시나리오'!$I$5))))</f>
        <v/>
      </c>
      <c r="O1519">
        <f>RAND()</f>
        <v/>
      </c>
      <c r="P1519">
        <f>IF('d_시나리오'!$J$6='d_시나리오'!$H$6,'d_시나리오'!$I$6,IF(O1519&lt;('d_시나리오'!$I$6-'d_시나리오'!$H$6)/('d_시나리오'!$J$6-'d_시나리오'!$H$6),'d_시나리오'!$H$6+SQRT(O1519*('d_시나리오'!$J$6-'d_시나리오'!$H$6)*('d_시나리오'!$I$6-'d_시나리오'!$H$6)),'d_시나리오'!$J$6-SQRT((1-O1519)*('d_시나리오'!$J$6-'d_시나리오'!$H$6)*('d_시나리오'!$J$6-'d_시나리오'!$I$6))))</f>
        <v/>
      </c>
      <c r="Q1519">
        <f>INDEX('d_분포'!$B$2:$B$57,RANDBETWEEN(1,56))</f>
        <v/>
      </c>
      <c r="R1519">
        <f>BETAINV(RAND(),5,5)</f>
        <v/>
      </c>
      <c r="S1519">
        <f>'d_고정'!$B$1*'6_기대효과'!$H$7*('d_시나리오'!$I$7/'d_고정'!$B$2)*B1519</f>
        <v/>
      </c>
      <c r="T1519">
        <f>S1519*D1519</f>
        <v/>
      </c>
      <c r="U1519">
        <f>S1519*F1519*H1519</f>
        <v/>
      </c>
      <c r="V1519">
        <f>S1519*F1519*(H1519-1)</f>
        <v/>
      </c>
      <c r="W1519">
        <f>U1519*J1519</f>
        <v/>
      </c>
      <c r="X1519">
        <f>T1519+W1519</f>
        <v/>
      </c>
      <c r="Y1519">
        <f>(T1519*E1519+W1519*L1519)*(1-R1519-'d_고정'!$B$13)</f>
        <v/>
      </c>
      <c r="Z1519">
        <f>(U1519*N1519*Q1519+'d_고정'!$B$3*('6_기대효과'!$H$7/8)*Q1519*'d_고정'!$B$10*P1519*('6_기대효과'!$K$7/'d_고정'!$B$9))*(1-R1519)</f>
        <v/>
      </c>
      <c r="AA1519">
        <f>W1519*L1519*(1-R1519-'d_고정'!$B$13)+U1519*MAX(N1519-'d_고정'!$B$10*P1519*('6_기대효과'!$K$7/'d_고정'!$B$9),0)*Q1519*(1-R1519)</f>
        <v/>
      </c>
      <c r="AB1519">
        <f>Y1519+Z1519</f>
        <v/>
      </c>
      <c r="AC1519">
        <f>Y1519/('d_고정'!$B$5*'6_기대효과'!$H$7/8)/'d_고정'!$B$6</f>
        <v/>
      </c>
      <c r="AD1519">
        <f>Y1519/('d_고정'!$B$8*'6_기대효과'!$H$7/8)</f>
        <v/>
      </c>
    </row>
    <row r="1520">
      <c r="A1520">
        <f>RAND()</f>
        <v/>
      </c>
      <c r="B1520">
        <f>IF('d_시나리오'!$J$2='d_시나리오'!$H$2,'d_시나리오'!$I$2,IF(A1520&lt;('d_시나리오'!$I$2-'d_시나리오'!$H$2)/('d_시나리오'!$J$2-'d_시나리오'!$H$2),'d_시나리오'!$H$2+SQRT(A1520*('d_시나리오'!$J$2-'d_시나리오'!$H$2)*('d_시나리오'!$I$2-'d_시나리오'!$H$2)),'d_시나리오'!$J$2-SQRT((1-A1520)*('d_시나리오'!$J$2-'d_시나리오'!$H$2)*('d_시나리오'!$J$2-'d_시나리오'!$I$2))))</f>
        <v/>
      </c>
      <c r="C1520">
        <f>RAND()</f>
        <v/>
      </c>
      <c r="D1520">
        <f>BETAINV(RAND(),IF(C1520&lt;'d_고정'!$B$26,'d_고정'!$B$23,'d_고정'!$B$16)+1,'d_고정'!$B$17-IF(C1520&lt;'d_고정'!$B$26,'d_고정'!$B$23,'d_고정'!$B$16)+1)*('d_고정'!$B$14+('d_고정'!$B$15-'d_고정'!$B$14)*RAND())</f>
        <v/>
      </c>
      <c r="E1520">
        <f>INDEX('d_분포'!$A$2:$A$28,RANDBETWEEN(1,27))</f>
        <v/>
      </c>
      <c r="F1520">
        <f>INDEX('d_분포'!$C$2:$C$5,RANDBETWEEN(1,4))*(0.9+0.2*RAND())</f>
        <v/>
      </c>
      <c r="G1520">
        <f>RAND()</f>
        <v/>
      </c>
      <c r="H1520">
        <f>(F1520+(1-F1520)*('d_고정'!$B$22*BETAINV(RAND(),IF(G1520&lt;'d_고정'!$B$26,'d_고정'!$B$25,'d_고정'!$B$20)+1,'d_고정'!$B$21-IF(G1520&lt;'d_고정'!$B$26,'d_고정'!$B$25,'d_고정'!$B$20)+1)+(1-'d_고정'!$B$22)*BETAINV(RAND(),IF(G1520&lt;'d_고정'!$B$26,'d_고정'!$B$24,'d_고정'!$B$18)+1,'d_고정'!$B$19-IF(G1520&lt;'d_고정'!$B$26,'d_고정'!$B$24,'d_고정'!$B$18)+1))*('d_고정'!$B$14+('d_고정'!$B$15-'d_고정'!$B$14)*RAND()))/F1520</f>
        <v/>
      </c>
      <c r="I1520">
        <f>RAND()</f>
        <v/>
      </c>
      <c r="J1520">
        <f>IF('d_시나리오'!$J$3='d_시나리오'!$H$3,'d_시나리오'!$I$3,IF(I1520&lt;('d_시나리오'!$I$3-'d_시나리오'!$H$3)/('d_시나리오'!$J$3-'d_시나리오'!$H$3),'d_시나리오'!$H$3+SQRT(I1520*('d_시나리오'!$J$3-'d_시나리오'!$H$3)*('d_시나리오'!$I$3-'d_시나리오'!$H$3)),'d_시나리오'!$J$3-SQRT((1-I1520)*('d_시나리오'!$J$3-'d_시나리오'!$H$3)*('d_시나리오'!$J$3-'d_시나리오'!$I$3))))</f>
        <v/>
      </c>
      <c r="K1520">
        <f>RAND()</f>
        <v/>
      </c>
      <c r="L1520">
        <f>IF('d_시나리오'!$J$4='d_시나리오'!$H$4,'d_시나리오'!$I$4,IF(K1520&lt;('d_시나리오'!$I$4-'d_시나리오'!$H$4)/('d_시나리오'!$J$4-'d_시나리오'!$H$4),'d_시나리오'!$H$4+SQRT(K1520*('d_시나리오'!$J$4-'d_시나리오'!$H$4)*('d_시나리오'!$I$4-'d_시나리오'!$H$4)),'d_시나리오'!$J$4-SQRT((1-K1520)*('d_시나리오'!$J$4-'d_시나리오'!$H$4)*('d_시나리오'!$J$4-'d_시나리오'!$I$4))))</f>
        <v/>
      </c>
      <c r="M1520">
        <f>RAND()</f>
        <v/>
      </c>
      <c r="N1520">
        <f>IF('d_시나리오'!$J$5='d_시나리오'!$H$5,'d_시나리오'!$I$5,IF(M1520&lt;('d_시나리오'!$I$5-'d_시나리오'!$H$5)/('d_시나리오'!$J$5-'d_시나리오'!$H$5),'d_시나리오'!$H$5+SQRT(M1520*('d_시나리오'!$J$5-'d_시나리오'!$H$5)*('d_시나리오'!$I$5-'d_시나리오'!$H$5)),'d_시나리오'!$J$5-SQRT((1-M1520)*('d_시나리오'!$J$5-'d_시나리오'!$H$5)*('d_시나리오'!$J$5-'d_시나리오'!$I$5))))</f>
        <v/>
      </c>
      <c r="O1520">
        <f>RAND()</f>
        <v/>
      </c>
      <c r="P1520">
        <f>IF('d_시나리오'!$J$6='d_시나리오'!$H$6,'d_시나리오'!$I$6,IF(O1520&lt;('d_시나리오'!$I$6-'d_시나리오'!$H$6)/('d_시나리오'!$J$6-'d_시나리오'!$H$6),'d_시나리오'!$H$6+SQRT(O1520*('d_시나리오'!$J$6-'d_시나리오'!$H$6)*('d_시나리오'!$I$6-'d_시나리오'!$H$6)),'d_시나리오'!$J$6-SQRT((1-O1520)*('d_시나리오'!$J$6-'d_시나리오'!$H$6)*('d_시나리오'!$J$6-'d_시나리오'!$I$6))))</f>
        <v/>
      </c>
      <c r="Q1520">
        <f>INDEX('d_분포'!$B$2:$B$57,RANDBETWEEN(1,56))</f>
        <v/>
      </c>
      <c r="R1520">
        <f>BETAINV(RAND(),5,5)</f>
        <v/>
      </c>
      <c r="S1520">
        <f>'d_고정'!$B$1*'6_기대효과'!$H$7*('d_시나리오'!$I$7/'d_고정'!$B$2)*B1520</f>
        <v/>
      </c>
      <c r="T1520">
        <f>S1520*D1520</f>
        <v/>
      </c>
      <c r="U1520">
        <f>S1520*F1520*H1520</f>
        <v/>
      </c>
      <c r="V1520">
        <f>S1520*F1520*(H1520-1)</f>
        <v/>
      </c>
      <c r="W1520">
        <f>U1520*J1520</f>
        <v/>
      </c>
      <c r="X1520">
        <f>T1520+W1520</f>
        <v/>
      </c>
      <c r="Y1520">
        <f>(T1520*E1520+W1520*L1520)*(1-R1520-'d_고정'!$B$13)</f>
        <v/>
      </c>
      <c r="Z1520">
        <f>(U1520*N1520*Q1520+'d_고정'!$B$3*('6_기대효과'!$H$7/8)*Q1520*'d_고정'!$B$10*P1520*('6_기대효과'!$K$7/'d_고정'!$B$9))*(1-R1520)</f>
        <v/>
      </c>
      <c r="AA1520">
        <f>W1520*L1520*(1-R1520-'d_고정'!$B$13)+U1520*MAX(N1520-'d_고정'!$B$10*P1520*('6_기대효과'!$K$7/'d_고정'!$B$9),0)*Q1520*(1-R1520)</f>
        <v/>
      </c>
      <c r="AB1520">
        <f>Y1520+Z1520</f>
        <v/>
      </c>
      <c r="AC1520">
        <f>Y1520/('d_고정'!$B$5*'6_기대효과'!$H$7/8)/'d_고정'!$B$6</f>
        <v/>
      </c>
      <c r="AD1520">
        <f>Y1520/('d_고정'!$B$8*'6_기대효과'!$H$7/8)</f>
        <v/>
      </c>
    </row>
    <row r="1521">
      <c r="A1521">
        <f>RAND()</f>
        <v/>
      </c>
      <c r="B1521">
        <f>IF('d_시나리오'!$J$2='d_시나리오'!$H$2,'d_시나리오'!$I$2,IF(A1521&lt;('d_시나리오'!$I$2-'d_시나리오'!$H$2)/('d_시나리오'!$J$2-'d_시나리오'!$H$2),'d_시나리오'!$H$2+SQRT(A1521*('d_시나리오'!$J$2-'d_시나리오'!$H$2)*('d_시나리오'!$I$2-'d_시나리오'!$H$2)),'d_시나리오'!$J$2-SQRT((1-A1521)*('d_시나리오'!$J$2-'d_시나리오'!$H$2)*('d_시나리오'!$J$2-'d_시나리오'!$I$2))))</f>
        <v/>
      </c>
      <c r="C1521">
        <f>RAND()</f>
        <v/>
      </c>
      <c r="D1521">
        <f>BETAINV(RAND(),IF(C1521&lt;'d_고정'!$B$26,'d_고정'!$B$23,'d_고정'!$B$16)+1,'d_고정'!$B$17-IF(C1521&lt;'d_고정'!$B$26,'d_고정'!$B$23,'d_고정'!$B$16)+1)*('d_고정'!$B$14+('d_고정'!$B$15-'d_고정'!$B$14)*RAND())</f>
        <v/>
      </c>
      <c r="E1521">
        <f>INDEX('d_분포'!$A$2:$A$28,RANDBETWEEN(1,27))</f>
        <v/>
      </c>
      <c r="F1521">
        <f>INDEX('d_분포'!$C$2:$C$5,RANDBETWEEN(1,4))*(0.9+0.2*RAND())</f>
        <v/>
      </c>
      <c r="G1521">
        <f>RAND()</f>
        <v/>
      </c>
      <c r="H1521">
        <f>(F1521+(1-F1521)*('d_고정'!$B$22*BETAINV(RAND(),IF(G1521&lt;'d_고정'!$B$26,'d_고정'!$B$25,'d_고정'!$B$20)+1,'d_고정'!$B$21-IF(G1521&lt;'d_고정'!$B$26,'d_고정'!$B$25,'d_고정'!$B$20)+1)+(1-'d_고정'!$B$22)*BETAINV(RAND(),IF(G1521&lt;'d_고정'!$B$26,'d_고정'!$B$24,'d_고정'!$B$18)+1,'d_고정'!$B$19-IF(G1521&lt;'d_고정'!$B$26,'d_고정'!$B$24,'d_고정'!$B$18)+1))*('d_고정'!$B$14+('d_고정'!$B$15-'d_고정'!$B$14)*RAND()))/F1521</f>
        <v/>
      </c>
      <c r="I1521">
        <f>RAND()</f>
        <v/>
      </c>
      <c r="J1521">
        <f>IF('d_시나리오'!$J$3='d_시나리오'!$H$3,'d_시나리오'!$I$3,IF(I1521&lt;('d_시나리오'!$I$3-'d_시나리오'!$H$3)/('d_시나리오'!$J$3-'d_시나리오'!$H$3),'d_시나리오'!$H$3+SQRT(I1521*('d_시나리오'!$J$3-'d_시나리오'!$H$3)*('d_시나리오'!$I$3-'d_시나리오'!$H$3)),'d_시나리오'!$J$3-SQRT((1-I1521)*('d_시나리오'!$J$3-'d_시나리오'!$H$3)*('d_시나리오'!$J$3-'d_시나리오'!$I$3))))</f>
        <v/>
      </c>
      <c r="K1521">
        <f>RAND()</f>
        <v/>
      </c>
      <c r="L1521">
        <f>IF('d_시나리오'!$J$4='d_시나리오'!$H$4,'d_시나리오'!$I$4,IF(K1521&lt;('d_시나리오'!$I$4-'d_시나리오'!$H$4)/('d_시나리오'!$J$4-'d_시나리오'!$H$4),'d_시나리오'!$H$4+SQRT(K1521*('d_시나리오'!$J$4-'d_시나리오'!$H$4)*('d_시나리오'!$I$4-'d_시나리오'!$H$4)),'d_시나리오'!$J$4-SQRT((1-K1521)*('d_시나리오'!$J$4-'d_시나리오'!$H$4)*('d_시나리오'!$J$4-'d_시나리오'!$I$4))))</f>
        <v/>
      </c>
      <c r="M1521">
        <f>RAND()</f>
        <v/>
      </c>
      <c r="N1521">
        <f>IF('d_시나리오'!$J$5='d_시나리오'!$H$5,'d_시나리오'!$I$5,IF(M1521&lt;('d_시나리오'!$I$5-'d_시나리오'!$H$5)/('d_시나리오'!$J$5-'d_시나리오'!$H$5),'d_시나리오'!$H$5+SQRT(M1521*('d_시나리오'!$J$5-'d_시나리오'!$H$5)*('d_시나리오'!$I$5-'d_시나리오'!$H$5)),'d_시나리오'!$J$5-SQRT((1-M1521)*('d_시나리오'!$J$5-'d_시나리오'!$H$5)*('d_시나리오'!$J$5-'d_시나리오'!$I$5))))</f>
        <v/>
      </c>
      <c r="O1521">
        <f>RAND()</f>
        <v/>
      </c>
      <c r="P1521">
        <f>IF('d_시나리오'!$J$6='d_시나리오'!$H$6,'d_시나리오'!$I$6,IF(O1521&lt;('d_시나리오'!$I$6-'d_시나리오'!$H$6)/('d_시나리오'!$J$6-'d_시나리오'!$H$6),'d_시나리오'!$H$6+SQRT(O1521*('d_시나리오'!$J$6-'d_시나리오'!$H$6)*('d_시나리오'!$I$6-'d_시나리오'!$H$6)),'d_시나리오'!$J$6-SQRT((1-O1521)*('d_시나리오'!$J$6-'d_시나리오'!$H$6)*('d_시나리오'!$J$6-'d_시나리오'!$I$6))))</f>
        <v/>
      </c>
      <c r="Q1521">
        <f>INDEX('d_분포'!$B$2:$B$57,RANDBETWEEN(1,56))</f>
        <v/>
      </c>
      <c r="R1521">
        <f>BETAINV(RAND(),5,5)</f>
        <v/>
      </c>
      <c r="S1521">
        <f>'d_고정'!$B$1*'6_기대효과'!$H$7*('d_시나리오'!$I$7/'d_고정'!$B$2)*B1521</f>
        <v/>
      </c>
      <c r="T1521">
        <f>S1521*D1521</f>
        <v/>
      </c>
      <c r="U1521">
        <f>S1521*F1521*H1521</f>
        <v/>
      </c>
      <c r="V1521">
        <f>S1521*F1521*(H1521-1)</f>
        <v/>
      </c>
      <c r="W1521">
        <f>U1521*J1521</f>
        <v/>
      </c>
      <c r="X1521">
        <f>T1521+W1521</f>
        <v/>
      </c>
      <c r="Y1521">
        <f>(T1521*E1521+W1521*L1521)*(1-R1521-'d_고정'!$B$13)</f>
        <v/>
      </c>
      <c r="Z1521">
        <f>(U1521*N1521*Q1521+'d_고정'!$B$3*('6_기대효과'!$H$7/8)*Q1521*'d_고정'!$B$10*P1521*('6_기대효과'!$K$7/'d_고정'!$B$9))*(1-R1521)</f>
        <v/>
      </c>
      <c r="AA1521">
        <f>W1521*L1521*(1-R1521-'d_고정'!$B$13)+U1521*MAX(N1521-'d_고정'!$B$10*P1521*('6_기대효과'!$K$7/'d_고정'!$B$9),0)*Q1521*(1-R1521)</f>
        <v/>
      </c>
      <c r="AB1521">
        <f>Y1521+Z1521</f>
        <v/>
      </c>
      <c r="AC1521">
        <f>Y1521/('d_고정'!$B$5*'6_기대효과'!$H$7/8)/'d_고정'!$B$6</f>
        <v/>
      </c>
      <c r="AD1521">
        <f>Y1521/('d_고정'!$B$8*'6_기대효과'!$H$7/8)</f>
        <v/>
      </c>
    </row>
    <row r="1522">
      <c r="A1522">
        <f>RAND()</f>
        <v/>
      </c>
      <c r="B1522">
        <f>IF('d_시나리오'!$J$2='d_시나리오'!$H$2,'d_시나리오'!$I$2,IF(A1522&lt;('d_시나리오'!$I$2-'d_시나리오'!$H$2)/('d_시나리오'!$J$2-'d_시나리오'!$H$2),'d_시나리오'!$H$2+SQRT(A1522*('d_시나리오'!$J$2-'d_시나리오'!$H$2)*('d_시나리오'!$I$2-'d_시나리오'!$H$2)),'d_시나리오'!$J$2-SQRT((1-A1522)*('d_시나리오'!$J$2-'d_시나리오'!$H$2)*('d_시나리오'!$J$2-'d_시나리오'!$I$2))))</f>
        <v/>
      </c>
      <c r="C1522">
        <f>RAND()</f>
        <v/>
      </c>
      <c r="D1522">
        <f>BETAINV(RAND(),IF(C1522&lt;'d_고정'!$B$26,'d_고정'!$B$23,'d_고정'!$B$16)+1,'d_고정'!$B$17-IF(C1522&lt;'d_고정'!$B$26,'d_고정'!$B$23,'d_고정'!$B$16)+1)*('d_고정'!$B$14+('d_고정'!$B$15-'d_고정'!$B$14)*RAND())</f>
        <v/>
      </c>
      <c r="E1522">
        <f>INDEX('d_분포'!$A$2:$A$28,RANDBETWEEN(1,27))</f>
        <v/>
      </c>
      <c r="F1522">
        <f>INDEX('d_분포'!$C$2:$C$5,RANDBETWEEN(1,4))*(0.9+0.2*RAND())</f>
        <v/>
      </c>
      <c r="G1522">
        <f>RAND()</f>
        <v/>
      </c>
      <c r="H1522">
        <f>(F1522+(1-F1522)*('d_고정'!$B$22*BETAINV(RAND(),IF(G1522&lt;'d_고정'!$B$26,'d_고정'!$B$25,'d_고정'!$B$20)+1,'d_고정'!$B$21-IF(G1522&lt;'d_고정'!$B$26,'d_고정'!$B$25,'d_고정'!$B$20)+1)+(1-'d_고정'!$B$22)*BETAINV(RAND(),IF(G1522&lt;'d_고정'!$B$26,'d_고정'!$B$24,'d_고정'!$B$18)+1,'d_고정'!$B$19-IF(G1522&lt;'d_고정'!$B$26,'d_고정'!$B$24,'d_고정'!$B$18)+1))*('d_고정'!$B$14+('d_고정'!$B$15-'d_고정'!$B$14)*RAND()))/F1522</f>
        <v/>
      </c>
      <c r="I1522">
        <f>RAND()</f>
        <v/>
      </c>
      <c r="J1522">
        <f>IF('d_시나리오'!$J$3='d_시나리오'!$H$3,'d_시나리오'!$I$3,IF(I1522&lt;('d_시나리오'!$I$3-'d_시나리오'!$H$3)/('d_시나리오'!$J$3-'d_시나리오'!$H$3),'d_시나리오'!$H$3+SQRT(I1522*('d_시나리오'!$J$3-'d_시나리오'!$H$3)*('d_시나리오'!$I$3-'d_시나리오'!$H$3)),'d_시나리오'!$J$3-SQRT((1-I1522)*('d_시나리오'!$J$3-'d_시나리오'!$H$3)*('d_시나리오'!$J$3-'d_시나리오'!$I$3))))</f>
        <v/>
      </c>
      <c r="K1522">
        <f>RAND()</f>
        <v/>
      </c>
      <c r="L1522">
        <f>IF('d_시나리오'!$J$4='d_시나리오'!$H$4,'d_시나리오'!$I$4,IF(K1522&lt;('d_시나리오'!$I$4-'d_시나리오'!$H$4)/('d_시나리오'!$J$4-'d_시나리오'!$H$4),'d_시나리오'!$H$4+SQRT(K1522*('d_시나리오'!$J$4-'d_시나리오'!$H$4)*('d_시나리오'!$I$4-'d_시나리오'!$H$4)),'d_시나리오'!$J$4-SQRT((1-K1522)*('d_시나리오'!$J$4-'d_시나리오'!$H$4)*('d_시나리오'!$J$4-'d_시나리오'!$I$4))))</f>
        <v/>
      </c>
      <c r="M1522">
        <f>RAND()</f>
        <v/>
      </c>
      <c r="N1522">
        <f>IF('d_시나리오'!$J$5='d_시나리오'!$H$5,'d_시나리오'!$I$5,IF(M1522&lt;('d_시나리오'!$I$5-'d_시나리오'!$H$5)/('d_시나리오'!$J$5-'d_시나리오'!$H$5),'d_시나리오'!$H$5+SQRT(M1522*('d_시나리오'!$J$5-'d_시나리오'!$H$5)*('d_시나리오'!$I$5-'d_시나리오'!$H$5)),'d_시나리오'!$J$5-SQRT((1-M1522)*('d_시나리오'!$J$5-'d_시나리오'!$H$5)*('d_시나리오'!$J$5-'d_시나리오'!$I$5))))</f>
        <v/>
      </c>
      <c r="O1522">
        <f>RAND()</f>
        <v/>
      </c>
      <c r="P1522">
        <f>IF('d_시나리오'!$J$6='d_시나리오'!$H$6,'d_시나리오'!$I$6,IF(O1522&lt;('d_시나리오'!$I$6-'d_시나리오'!$H$6)/('d_시나리오'!$J$6-'d_시나리오'!$H$6),'d_시나리오'!$H$6+SQRT(O1522*('d_시나리오'!$J$6-'d_시나리오'!$H$6)*('d_시나리오'!$I$6-'d_시나리오'!$H$6)),'d_시나리오'!$J$6-SQRT((1-O1522)*('d_시나리오'!$J$6-'d_시나리오'!$H$6)*('d_시나리오'!$J$6-'d_시나리오'!$I$6))))</f>
        <v/>
      </c>
      <c r="Q1522">
        <f>INDEX('d_분포'!$B$2:$B$57,RANDBETWEEN(1,56))</f>
        <v/>
      </c>
      <c r="R1522">
        <f>BETAINV(RAND(),5,5)</f>
        <v/>
      </c>
      <c r="S1522">
        <f>'d_고정'!$B$1*'6_기대효과'!$H$7*('d_시나리오'!$I$7/'d_고정'!$B$2)*B1522</f>
        <v/>
      </c>
      <c r="T1522">
        <f>S1522*D1522</f>
        <v/>
      </c>
      <c r="U1522">
        <f>S1522*F1522*H1522</f>
        <v/>
      </c>
      <c r="V1522">
        <f>S1522*F1522*(H1522-1)</f>
        <v/>
      </c>
      <c r="W1522">
        <f>U1522*J1522</f>
        <v/>
      </c>
      <c r="X1522">
        <f>T1522+W1522</f>
        <v/>
      </c>
      <c r="Y1522">
        <f>(T1522*E1522+W1522*L1522)*(1-R1522-'d_고정'!$B$13)</f>
        <v/>
      </c>
      <c r="Z1522">
        <f>(U1522*N1522*Q1522+'d_고정'!$B$3*('6_기대효과'!$H$7/8)*Q1522*'d_고정'!$B$10*P1522*('6_기대효과'!$K$7/'d_고정'!$B$9))*(1-R1522)</f>
        <v/>
      </c>
      <c r="AA1522">
        <f>W1522*L1522*(1-R1522-'d_고정'!$B$13)+U1522*MAX(N1522-'d_고정'!$B$10*P1522*('6_기대효과'!$K$7/'d_고정'!$B$9),0)*Q1522*(1-R1522)</f>
        <v/>
      </c>
      <c r="AB1522">
        <f>Y1522+Z1522</f>
        <v/>
      </c>
      <c r="AC1522">
        <f>Y1522/('d_고정'!$B$5*'6_기대효과'!$H$7/8)/'d_고정'!$B$6</f>
        <v/>
      </c>
      <c r="AD1522">
        <f>Y1522/('d_고정'!$B$8*'6_기대효과'!$H$7/8)</f>
        <v/>
      </c>
    </row>
    <row r="1523">
      <c r="A1523">
        <f>RAND()</f>
        <v/>
      </c>
      <c r="B1523">
        <f>IF('d_시나리오'!$J$2='d_시나리오'!$H$2,'d_시나리오'!$I$2,IF(A1523&lt;('d_시나리오'!$I$2-'d_시나리오'!$H$2)/('d_시나리오'!$J$2-'d_시나리오'!$H$2),'d_시나리오'!$H$2+SQRT(A1523*('d_시나리오'!$J$2-'d_시나리오'!$H$2)*('d_시나리오'!$I$2-'d_시나리오'!$H$2)),'d_시나리오'!$J$2-SQRT((1-A1523)*('d_시나리오'!$J$2-'d_시나리오'!$H$2)*('d_시나리오'!$J$2-'d_시나리오'!$I$2))))</f>
        <v/>
      </c>
      <c r="C1523">
        <f>RAND()</f>
        <v/>
      </c>
      <c r="D1523">
        <f>BETAINV(RAND(),IF(C1523&lt;'d_고정'!$B$26,'d_고정'!$B$23,'d_고정'!$B$16)+1,'d_고정'!$B$17-IF(C1523&lt;'d_고정'!$B$26,'d_고정'!$B$23,'d_고정'!$B$16)+1)*('d_고정'!$B$14+('d_고정'!$B$15-'d_고정'!$B$14)*RAND())</f>
        <v/>
      </c>
      <c r="E1523">
        <f>INDEX('d_분포'!$A$2:$A$28,RANDBETWEEN(1,27))</f>
        <v/>
      </c>
      <c r="F1523">
        <f>INDEX('d_분포'!$C$2:$C$5,RANDBETWEEN(1,4))*(0.9+0.2*RAND())</f>
        <v/>
      </c>
      <c r="G1523">
        <f>RAND()</f>
        <v/>
      </c>
      <c r="H1523">
        <f>(F1523+(1-F1523)*('d_고정'!$B$22*BETAINV(RAND(),IF(G1523&lt;'d_고정'!$B$26,'d_고정'!$B$25,'d_고정'!$B$20)+1,'d_고정'!$B$21-IF(G1523&lt;'d_고정'!$B$26,'d_고정'!$B$25,'d_고정'!$B$20)+1)+(1-'d_고정'!$B$22)*BETAINV(RAND(),IF(G1523&lt;'d_고정'!$B$26,'d_고정'!$B$24,'d_고정'!$B$18)+1,'d_고정'!$B$19-IF(G1523&lt;'d_고정'!$B$26,'d_고정'!$B$24,'d_고정'!$B$18)+1))*('d_고정'!$B$14+('d_고정'!$B$15-'d_고정'!$B$14)*RAND()))/F1523</f>
        <v/>
      </c>
      <c r="I1523">
        <f>RAND()</f>
        <v/>
      </c>
      <c r="J1523">
        <f>IF('d_시나리오'!$J$3='d_시나리오'!$H$3,'d_시나리오'!$I$3,IF(I1523&lt;('d_시나리오'!$I$3-'d_시나리오'!$H$3)/('d_시나리오'!$J$3-'d_시나리오'!$H$3),'d_시나리오'!$H$3+SQRT(I1523*('d_시나리오'!$J$3-'d_시나리오'!$H$3)*('d_시나리오'!$I$3-'d_시나리오'!$H$3)),'d_시나리오'!$J$3-SQRT((1-I1523)*('d_시나리오'!$J$3-'d_시나리오'!$H$3)*('d_시나리오'!$J$3-'d_시나리오'!$I$3))))</f>
        <v/>
      </c>
      <c r="K1523">
        <f>RAND()</f>
        <v/>
      </c>
      <c r="L1523">
        <f>IF('d_시나리오'!$J$4='d_시나리오'!$H$4,'d_시나리오'!$I$4,IF(K1523&lt;('d_시나리오'!$I$4-'d_시나리오'!$H$4)/('d_시나리오'!$J$4-'d_시나리오'!$H$4),'d_시나리오'!$H$4+SQRT(K1523*('d_시나리오'!$J$4-'d_시나리오'!$H$4)*('d_시나리오'!$I$4-'d_시나리오'!$H$4)),'d_시나리오'!$J$4-SQRT((1-K1523)*('d_시나리오'!$J$4-'d_시나리오'!$H$4)*('d_시나리오'!$J$4-'d_시나리오'!$I$4))))</f>
        <v/>
      </c>
      <c r="M1523">
        <f>RAND()</f>
        <v/>
      </c>
      <c r="N1523">
        <f>IF('d_시나리오'!$J$5='d_시나리오'!$H$5,'d_시나리오'!$I$5,IF(M1523&lt;('d_시나리오'!$I$5-'d_시나리오'!$H$5)/('d_시나리오'!$J$5-'d_시나리오'!$H$5),'d_시나리오'!$H$5+SQRT(M1523*('d_시나리오'!$J$5-'d_시나리오'!$H$5)*('d_시나리오'!$I$5-'d_시나리오'!$H$5)),'d_시나리오'!$J$5-SQRT((1-M1523)*('d_시나리오'!$J$5-'d_시나리오'!$H$5)*('d_시나리오'!$J$5-'d_시나리오'!$I$5))))</f>
        <v/>
      </c>
      <c r="O1523">
        <f>RAND()</f>
        <v/>
      </c>
      <c r="P1523">
        <f>IF('d_시나리오'!$J$6='d_시나리오'!$H$6,'d_시나리오'!$I$6,IF(O1523&lt;('d_시나리오'!$I$6-'d_시나리오'!$H$6)/('d_시나리오'!$J$6-'d_시나리오'!$H$6),'d_시나리오'!$H$6+SQRT(O1523*('d_시나리오'!$J$6-'d_시나리오'!$H$6)*('d_시나리오'!$I$6-'d_시나리오'!$H$6)),'d_시나리오'!$J$6-SQRT((1-O1523)*('d_시나리오'!$J$6-'d_시나리오'!$H$6)*('d_시나리오'!$J$6-'d_시나리오'!$I$6))))</f>
        <v/>
      </c>
      <c r="Q1523">
        <f>INDEX('d_분포'!$B$2:$B$57,RANDBETWEEN(1,56))</f>
        <v/>
      </c>
      <c r="R1523">
        <f>BETAINV(RAND(),5,5)</f>
        <v/>
      </c>
      <c r="S1523">
        <f>'d_고정'!$B$1*'6_기대효과'!$H$7*('d_시나리오'!$I$7/'d_고정'!$B$2)*B1523</f>
        <v/>
      </c>
      <c r="T1523">
        <f>S1523*D1523</f>
        <v/>
      </c>
      <c r="U1523">
        <f>S1523*F1523*H1523</f>
        <v/>
      </c>
      <c r="V1523">
        <f>S1523*F1523*(H1523-1)</f>
        <v/>
      </c>
      <c r="W1523">
        <f>U1523*J1523</f>
        <v/>
      </c>
      <c r="X1523">
        <f>T1523+W1523</f>
        <v/>
      </c>
      <c r="Y1523">
        <f>(T1523*E1523+W1523*L1523)*(1-R1523-'d_고정'!$B$13)</f>
        <v/>
      </c>
      <c r="Z1523">
        <f>(U1523*N1523*Q1523+'d_고정'!$B$3*('6_기대효과'!$H$7/8)*Q1523*'d_고정'!$B$10*P1523*('6_기대효과'!$K$7/'d_고정'!$B$9))*(1-R1523)</f>
        <v/>
      </c>
      <c r="AA1523">
        <f>W1523*L1523*(1-R1523-'d_고정'!$B$13)+U1523*MAX(N1523-'d_고정'!$B$10*P1523*('6_기대효과'!$K$7/'d_고정'!$B$9),0)*Q1523*(1-R1523)</f>
        <v/>
      </c>
      <c r="AB1523">
        <f>Y1523+Z1523</f>
        <v/>
      </c>
      <c r="AC1523">
        <f>Y1523/('d_고정'!$B$5*'6_기대효과'!$H$7/8)/'d_고정'!$B$6</f>
        <v/>
      </c>
      <c r="AD1523">
        <f>Y1523/('d_고정'!$B$8*'6_기대효과'!$H$7/8)</f>
        <v/>
      </c>
    </row>
    <row r="1524">
      <c r="A1524">
        <f>RAND()</f>
        <v/>
      </c>
      <c r="B1524">
        <f>IF('d_시나리오'!$J$2='d_시나리오'!$H$2,'d_시나리오'!$I$2,IF(A1524&lt;('d_시나리오'!$I$2-'d_시나리오'!$H$2)/('d_시나리오'!$J$2-'d_시나리오'!$H$2),'d_시나리오'!$H$2+SQRT(A1524*('d_시나리오'!$J$2-'d_시나리오'!$H$2)*('d_시나리오'!$I$2-'d_시나리오'!$H$2)),'d_시나리오'!$J$2-SQRT((1-A1524)*('d_시나리오'!$J$2-'d_시나리오'!$H$2)*('d_시나리오'!$J$2-'d_시나리오'!$I$2))))</f>
        <v/>
      </c>
      <c r="C1524">
        <f>RAND()</f>
        <v/>
      </c>
      <c r="D1524">
        <f>BETAINV(RAND(),IF(C1524&lt;'d_고정'!$B$26,'d_고정'!$B$23,'d_고정'!$B$16)+1,'d_고정'!$B$17-IF(C1524&lt;'d_고정'!$B$26,'d_고정'!$B$23,'d_고정'!$B$16)+1)*('d_고정'!$B$14+('d_고정'!$B$15-'d_고정'!$B$14)*RAND())</f>
        <v/>
      </c>
      <c r="E1524">
        <f>INDEX('d_분포'!$A$2:$A$28,RANDBETWEEN(1,27))</f>
        <v/>
      </c>
      <c r="F1524">
        <f>INDEX('d_분포'!$C$2:$C$5,RANDBETWEEN(1,4))*(0.9+0.2*RAND())</f>
        <v/>
      </c>
      <c r="G1524">
        <f>RAND()</f>
        <v/>
      </c>
      <c r="H1524">
        <f>(F1524+(1-F1524)*('d_고정'!$B$22*BETAINV(RAND(),IF(G1524&lt;'d_고정'!$B$26,'d_고정'!$B$25,'d_고정'!$B$20)+1,'d_고정'!$B$21-IF(G1524&lt;'d_고정'!$B$26,'d_고정'!$B$25,'d_고정'!$B$20)+1)+(1-'d_고정'!$B$22)*BETAINV(RAND(),IF(G1524&lt;'d_고정'!$B$26,'d_고정'!$B$24,'d_고정'!$B$18)+1,'d_고정'!$B$19-IF(G1524&lt;'d_고정'!$B$26,'d_고정'!$B$24,'d_고정'!$B$18)+1))*('d_고정'!$B$14+('d_고정'!$B$15-'d_고정'!$B$14)*RAND()))/F1524</f>
        <v/>
      </c>
      <c r="I1524">
        <f>RAND()</f>
        <v/>
      </c>
      <c r="J1524">
        <f>IF('d_시나리오'!$J$3='d_시나리오'!$H$3,'d_시나리오'!$I$3,IF(I1524&lt;('d_시나리오'!$I$3-'d_시나리오'!$H$3)/('d_시나리오'!$J$3-'d_시나리오'!$H$3),'d_시나리오'!$H$3+SQRT(I1524*('d_시나리오'!$J$3-'d_시나리오'!$H$3)*('d_시나리오'!$I$3-'d_시나리오'!$H$3)),'d_시나리오'!$J$3-SQRT((1-I1524)*('d_시나리오'!$J$3-'d_시나리오'!$H$3)*('d_시나리오'!$J$3-'d_시나리오'!$I$3))))</f>
        <v/>
      </c>
      <c r="K1524">
        <f>RAND()</f>
        <v/>
      </c>
      <c r="L1524">
        <f>IF('d_시나리오'!$J$4='d_시나리오'!$H$4,'d_시나리오'!$I$4,IF(K1524&lt;('d_시나리오'!$I$4-'d_시나리오'!$H$4)/('d_시나리오'!$J$4-'d_시나리오'!$H$4),'d_시나리오'!$H$4+SQRT(K1524*('d_시나리오'!$J$4-'d_시나리오'!$H$4)*('d_시나리오'!$I$4-'d_시나리오'!$H$4)),'d_시나리오'!$J$4-SQRT((1-K1524)*('d_시나리오'!$J$4-'d_시나리오'!$H$4)*('d_시나리오'!$J$4-'d_시나리오'!$I$4))))</f>
        <v/>
      </c>
      <c r="M1524">
        <f>RAND()</f>
        <v/>
      </c>
      <c r="N1524">
        <f>IF('d_시나리오'!$J$5='d_시나리오'!$H$5,'d_시나리오'!$I$5,IF(M1524&lt;('d_시나리오'!$I$5-'d_시나리오'!$H$5)/('d_시나리오'!$J$5-'d_시나리오'!$H$5),'d_시나리오'!$H$5+SQRT(M1524*('d_시나리오'!$J$5-'d_시나리오'!$H$5)*('d_시나리오'!$I$5-'d_시나리오'!$H$5)),'d_시나리오'!$J$5-SQRT((1-M1524)*('d_시나리오'!$J$5-'d_시나리오'!$H$5)*('d_시나리오'!$J$5-'d_시나리오'!$I$5))))</f>
        <v/>
      </c>
      <c r="O1524">
        <f>RAND()</f>
        <v/>
      </c>
      <c r="P1524">
        <f>IF('d_시나리오'!$J$6='d_시나리오'!$H$6,'d_시나리오'!$I$6,IF(O1524&lt;('d_시나리오'!$I$6-'d_시나리오'!$H$6)/('d_시나리오'!$J$6-'d_시나리오'!$H$6),'d_시나리오'!$H$6+SQRT(O1524*('d_시나리오'!$J$6-'d_시나리오'!$H$6)*('d_시나리오'!$I$6-'d_시나리오'!$H$6)),'d_시나리오'!$J$6-SQRT((1-O1524)*('d_시나리오'!$J$6-'d_시나리오'!$H$6)*('d_시나리오'!$J$6-'d_시나리오'!$I$6))))</f>
        <v/>
      </c>
      <c r="Q1524">
        <f>INDEX('d_분포'!$B$2:$B$57,RANDBETWEEN(1,56))</f>
        <v/>
      </c>
      <c r="R1524">
        <f>BETAINV(RAND(),5,5)</f>
        <v/>
      </c>
      <c r="S1524">
        <f>'d_고정'!$B$1*'6_기대효과'!$H$7*('d_시나리오'!$I$7/'d_고정'!$B$2)*B1524</f>
        <v/>
      </c>
      <c r="T1524">
        <f>S1524*D1524</f>
        <v/>
      </c>
      <c r="U1524">
        <f>S1524*F1524*H1524</f>
        <v/>
      </c>
      <c r="V1524">
        <f>S1524*F1524*(H1524-1)</f>
        <v/>
      </c>
      <c r="W1524">
        <f>U1524*J1524</f>
        <v/>
      </c>
      <c r="X1524">
        <f>T1524+W1524</f>
        <v/>
      </c>
      <c r="Y1524">
        <f>(T1524*E1524+W1524*L1524)*(1-R1524-'d_고정'!$B$13)</f>
        <v/>
      </c>
      <c r="Z1524">
        <f>(U1524*N1524*Q1524+'d_고정'!$B$3*('6_기대효과'!$H$7/8)*Q1524*'d_고정'!$B$10*P1524*('6_기대효과'!$K$7/'d_고정'!$B$9))*(1-R1524)</f>
        <v/>
      </c>
      <c r="AA1524">
        <f>W1524*L1524*(1-R1524-'d_고정'!$B$13)+U1524*MAX(N1524-'d_고정'!$B$10*P1524*('6_기대효과'!$K$7/'d_고정'!$B$9),0)*Q1524*(1-R1524)</f>
        <v/>
      </c>
      <c r="AB1524">
        <f>Y1524+Z1524</f>
        <v/>
      </c>
      <c r="AC1524">
        <f>Y1524/('d_고정'!$B$5*'6_기대효과'!$H$7/8)/'d_고정'!$B$6</f>
        <v/>
      </c>
      <c r="AD1524">
        <f>Y1524/('d_고정'!$B$8*'6_기대효과'!$H$7/8)</f>
        <v/>
      </c>
    </row>
    <row r="1525">
      <c r="A1525">
        <f>RAND()</f>
        <v/>
      </c>
      <c r="B1525">
        <f>IF('d_시나리오'!$J$2='d_시나리오'!$H$2,'d_시나리오'!$I$2,IF(A1525&lt;('d_시나리오'!$I$2-'d_시나리오'!$H$2)/('d_시나리오'!$J$2-'d_시나리오'!$H$2),'d_시나리오'!$H$2+SQRT(A1525*('d_시나리오'!$J$2-'d_시나리오'!$H$2)*('d_시나리오'!$I$2-'d_시나리오'!$H$2)),'d_시나리오'!$J$2-SQRT((1-A1525)*('d_시나리오'!$J$2-'d_시나리오'!$H$2)*('d_시나리오'!$J$2-'d_시나리오'!$I$2))))</f>
        <v/>
      </c>
      <c r="C1525">
        <f>RAND()</f>
        <v/>
      </c>
      <c r="D1525">
        <f>BETAINV(RAND(),IF(C1525&lt;'d_고정'!$B$26,'d_고정'!$B$23,'d_고정'!$B$16)+1,'d_고정'!$B$17-IF(C1525&lt;'d_고정'!$B$26,'d_고정'!$B$23,'d_고정'!$B$16)+1)*('d_고정'!$B$14+('d_고정'!$B$15-'d_고정'!$B$14)*RAND())</f>
        <v/>
      </c>
      <c r="E1525">
        <f>INDEX('d_분포'!$A$2:$A$28,RANDBETWEEN(1,27))</f>
        <v/>
      </c>
      <c r="F1525">
        <f>INDEX('d_분포'!$C$2:$C$5,RANDBETWEEN(1,4))*(0.9+0.2*RAND())</f>
        <v/>
      </c>
      <c r="G1525">
        <f>RAND()</f>
        <v/>
      </c>
      <c r="H1525">
        <f>(F1525+(1-F1525)*('d_고정'!$B$22*BETAINV(RAND(),IF(G1525&lt;'d_고정'!$B$26,'d_고정'!$B$25,'d_고정'!$B$20)+1,'d_고정'!$B$21-IF(G1525&lt;'d_고정'!$B$26,'d_고정'!$B$25,'d_고정'!$B$20)+1)+(1-'d_고정'!$B$22)*BETAINV(RAND(),IF(G1525&lt;'d_고정'!$B$26,'d_고정'!$B$24,'d_고정'!$B$18)+1,'d_고정'!$B$19-IF(G1525&lt;'d_고정'!$B$26,'d_고정'!$B$24,'d_고정'!$B$18)+1))*('d_고정'!$B$14+('d_고정'!$B$15-'d_고정'!$B$14)*RAND()))/F1525</f>
        <v/>
      </c>
      <c r="I1525">
        <f>RAND()</f>
        <v/>
      </c>
      <c r="J1525">
        <f>IF('d_시나리오'!$J$3='d_시나리오'!$H$3,'d_시나리오'!$I$3,IF(I1525&lt;('d_시나리오'!$I$3-'d_시나리오'!$H$3)/('d_시나리오'!$J$3-'d_시나리오'!$H$3),'d_시나리오'!$H$3+SQRT(I1525*('d_시나리오'!$J$3-'d_시나리오'!$H$3)*('d_시나리오'!$I$3-'d_시나리오'!$H$3)),'d_시나리오'!$J$3-SQRT((1-I1525)*('d_시나리오'!$J$3-'d_시나리오'!$H$3)*('d_시나리오'!$J$3-'d_시나리오'!$I$3))))</f>
        <v/>
      </c>
      <c r="K1525">
        <f>RAND()</f>
        <v/>
      </c>
      <c r="L1525">
        <f>IF('d_시나리오'!$J$4='d_시나리오'!$H$4,'d_시나리오'!$I$4,IF(K1525&lt;('d_시나리오'!$I$4-'d_시나리오'!$H$4)/('d_시나리오'!$J$4-'d_시나리오'!$H$4),'d_시나리오'!$H$4+SQRT(K1525*('d_시나리오'!$J$4-'d_시나리오'!$H$4)*('d_시나리오'!$I$4-'d_시나리오'!$H$4)),'d_시나리오'!$J$4-SQRT((1-K1525)*('d_시나리오'!$J$4-'d_시나리오'!$H$4)*('d_시나리오'!$J$4-'d_시나리오'!$I$4))))</f>
        <v/>
      </c>
      <c r="M1525">
        <f>RAND()</f>
        <v/>
      </c>
      <c r="N1525">
        <f>IF('d_시나리오'!$J$5='d_시나리오'!$H$5,'d_시나리오'!$I$5,IF(M1525&lt;('d_시나리오'!$I$5-'d_시나리오'!$H$5)/('d_시나리오'!$J$5-'d_시나리오'!$H$5),'d_시나리오'!$H$5+SQRT(M1525*('d_시나리오'!$J$5-'d_시나리오'!$H$5)*('d_시나리오'!$I$5-'d_시나리오'!$H$5)),'d_시나리오'!$J$5-SQRT((1-M1525)*('d_시나리오'!$J$5-'d_시나리오'!$H$5)*('d_시나리오'!$J$5-'d_시나리오'!$I$5))))</f>
        <v/>
      </c>
      <c r="O1525">
        <f>RAND()</f>
        <v/>
      </c>
      <c r="P1525">
        <f>IF('d_시나리오'!$J$6='d_시나리오'!$H$6,'d_시나리오'!$I$6,IF(O1525&lt;('d_시나리오'!$I$6-'d_시나리오'!$H$6)/('d_시나리오'!$J$6-'d_시나리오'!$H$6),'d_시나리오'!$H$6+SQRT(O1525*('d_시나리오'!$J$6-'d_시나리오'!$H$6)*('d_시나리오'!$I$6-'d_시나리오'!$H$6)),'d_시나리오'!$J$6-SQRT((1-O1525)*('d_시나리오'!$J$6-'d_시나리오'!$H$6)*('d_시나리오'!$J$6-'d_시나리오'!$I$6))))</f>
        <v/>
      </c>
      <c r="Q1525">
        <f>INDEX('d_분포'!$B$2:$B$57,RANDBETWEEN(1,56))</f>
        <v/>
      </c>
      <c r="R1525">
        <f>BETAINV(RAND(),5,5)</f>
        <v/>
      </c>
      <c r="S1525">
        <f>'d_고정'!$B$1*'6_기대효과'!$H$7*('d_시나리오'!$I$7/'d_고정'!$B$2)*B1525</f>
        <v/>
      </c>
      <c r="T1525">
        <f>S1525*D1525</f>
        <v/>
      </c>
      <c r="U1525">
        <f>S1525*F1525*H1525</f>
        <v/>
      </c>
      <c r="V1525">
        <f>S1525*F1525*(H1525-1)</f>
        <v/>
      </c>
      <c r="W1525">
        <f>U1525*J1525</f>
        <v/>
      </c>
      <c r="X1525">
        <f>T1525+W1525</f>
        <v/>
      </c>
      <c r="Y1525">
        <f>(T1525*E1525+W1525*L1525)*(1-R1525-'d_고정'!$B$13)</f>
        <v/>
      </c>
      <c r="Z1525">
        <f>(U1525*N1525*Q1525+'d_고정'!$B$3*('6_기대효과'!$H$7/8)*Q1525*'d_고정'!$B$10*P1525*('6_기대효과'!$K$7/'d_고정'!$B$9))*(1-R1525)</f>
        <v/>
      </c>
      <c r="AA1525">
        <f>W1525*L1525*(1-R1525-'d_고정'!$B$13)+U1525*MAX(N1525-'d_고정'!$B$10*P1525*('6_기대효과'!$K$7/'d_고정'!$B$9),0)*Q1525*(1-R1525)</f>
        <v/>
      </c>
      <c r="AB1525">
        <f>Y1525+Z1525</f>
        <v/>
      </c>
      <c r="AC1525">
        <f>Y1525/('d_고정'!$B$5*'6_기대효과'!$H$7/8)/'d_고정'!$B$6</f>
        <v/>
      </c>
      <c r="AD1525">
        <f>Y1525/('d_고정'!$B$8*'6_기대효과'!$H$7/8)</f>
        <v/>
      </c>
    </row>
    <row r="1526">
      <c r="A1526">
        <f>RAND()</f>
        <v/>
      </c>
      <c r="B1526">
        <f>IF('d_시나리오'!$J$2='d_시나리오'!$H$2,'d_시나리오'!$I$2,IF(A1526&lt;('d_시나리오'!$I$2-'d_시나리오'!$H$2)/('d_시나리오'!$J$2-'d_시나리오'!$H$2),'d_시나리오'!$H$2+SQRT(A1526*('d_시나리오'!$J$2-'d_시나리오'!$H$2)*('d_시나리오'!$I$2-'d_시나리오'!$H$2)),'d_시나리오'!$J$2-SQRT((1-A1526)*('d_시나리오'!$J$2-'d_시나리오'!$H$2)*('d_시나리오'!$J$2-'d_시나리오'!$I$2))))</f>
        <v/>
      </c>
      <c r="C1526">
        <f>RAND()</f>
        <v/>
      </c>
      <c r="D1526">
        <f>BETAINV(RAND(),IF(C1526&lt;'d_고정'!$B$26,'d_고정'!$B$23,'d_고정'!$B$16)+1,'d_고정'!$B$17-IF(C1526&lt;'d_고정'!$B$26,'d_고정'!$B$23,'d_고정'!$B$16)+1)*('d_고정'!$B$14+('d_고정'!$B$15-'d_고정'!$B$14)*RAND())</f>
        <v/>
      </c>
      <c r="E1526">
        <f>INDEX('d_분포'!$A$2:$A$28,RANDBETWEEN(1,27))</f>
        <v/>
      </c>
      <c r="F1526">
        <f>INDEX('d_분포'!$C$2:$C$5,RANDBETWEEN(1,4))*(0.9+0.2*RAND())</f>
        <v/>
      </c>
      <c r="G1526">
        <f>RAND()</f>
        <v/>
      </c>
      <c r="H1526">
        <f>(F1526+(1-F1526)*('d_고정'!$B$22*BETAINV(RAND(),IF(G1526&lt;'d_고정'!$B$26,'d_고정'!$B$25,'d_고정'!$B$20)+1,'d_고정'!$B$21-IF(G1526&lt;'d_고정'!$B$26,'d_고정'!$B$25,'d_고정'!$B$20)+1)+(1-'d_고정'!$B$22)*BETAINV(RAND(),IF(G1526&lt;'d_고정'!$B$26,'d_고정'!$B$24,'d_고정'!$B$18)+1,'d_고정'!$B$19-IF(G1526&lt;'d_고정'!$B$26,'d_고정'!$B$24,'d_고정'!$B$18)+1))*('d_고정'!$B$14+('d_고정'!$B$15-'d_고정'!$B$14)*RAND()))/F1526</f>
        <v/>
      </c>
      <c r="I1526">
        <f>RAND()</f>
        <v/>
      </c>
      <c r="J1526">
        <f>IF('d_시나리오'!$J$3='d_시나리오'!$H$3,'d_시나리오'!$I$3,IF(I1526&lt;('d_시나리오'!$I$3-'d_시나리오'!$H$3)/('d_시나리오'!$J$3-'d_시나리오'!$H$3),'d_시나리오'!$H$3+SQRT(I1526*('d_시나리오'!$J$3-'d_시나리오'!$H$3)*('d_시나리오'!$I$3-'d_시나리오'!$H$3)),'d_시나리오'!$J$3-SQRT((1-I1526)*('d_시나리오'!$J$3-'d_시나리오'!$H$3)*('d_시나리오'!$J$3-'d_시나리오'!$I$3))))</f>
        <v/>
      </c>
      <c r="K1526">
        <f>RAND()</f>
        <v/>
      </c>
      <c r="L1526">
        <f>IF('d_시나리오'!$J$4='d_시나리오'!$H$4,'d_시나리오'!$I$4,IF(K1526&lt;('d_시나리오'!$I$4-'d_시나리오'!$H$4)/('d_시나리오'!$J$4-'d_시나리오'!$H$4),'d_시나리오'!$H$4+SQRT(K1526*('d_시나리오'!$J$4-'d_시나리오'!$H$4)*('d_시나리오'!$I$4-'d_시나리오'!$H$4)),'d_시나리오'!$J$4-SQRT((1-K1526)*('d_시나리오'!$J$4-'d_시나리오'!$H$4)*('d_시나리오'!$J$4-'d_시나리오'!$I$4))))</f>
        <v/>
      </c>
      <c r="M1526">
        <f>RAND()</f>
        <v/>
      </c>
      <c r="N1526">
        <f>IF('d_시나리오'!$J$5='d_시나리오'!$H$5,'d_시나리오'!$I$5,IF(M1526&lt;('d_시나리오'!$I$5-'d_시나리오'!$H$5)/('d_시나리오'!$J$5-'d_시나리오'!$H$5),'d_시나리오'!$H$5+SQRT(M1526*('d_시나리오'!$J$5-'d_시나리오'!$H$5)*('d_시나리오'!$I$5-'d_시나리오'!$H$5)),'d_시나리오'!$J$5-SQRT((1-M1526)*('d_시나리오'!$J$5-'d_시나리오'!$H$5)*('d_시나리오'!$J$5-'d_시나리오'!$I$5))))</f>
        <v/>
      </c>
      <c r="O1526">
        <f>RAND()</f>
        <v/>
      </c>
      <c r="P1526">
        <f>IF('d_시나리오'!$J$6='d_시나리오'!$H$6,'d_시나리오'!$I$6,IF(O1526&lt;('d_시나리오'!$I$6-'d_시나리오'!$H$6)/('d_시나리오'!$J$6-'d_시나리오'!$H$6),'d_시나리오'!$H$6+SQRT(O1526*('d_시나리오'!$J$6-'d_시나리오'!$H$6)*('d_시나리오'!$I$6-'d_시나리오'!$H$6)),'d_시나리오'!$J$6-SQRT((1-O1526)*('d_시나리오'!$J$6-'d_시나리오'!$H$6)*('d_시나리오'!$J$6-'d_시나리오'!$I$6))))</f>
        <v/>
      </c>
      <c r="Q1526">
        <f>INDEX('d_분포'!$B$2:$B$57,RANDBETWEEN(1,56))</f>
        <v/>
      </c>
      <c r="R1526">
        <f>BETAINV(RAND(),5,5)</f>
        <v/>
      </c>
      <c r="S1526">
        <f>'d_고정'!$B$1*'6_기대효과'!$H$7*('d_시나리오'!$I$7/'d_고정'!$B$2)*B1526</f>
        <v/>
      </c>
      <c r="T1526">
        <f>S1526*D1526</f>
        <v/>
      </c>
      <c r="U1526">
        <f>S1526*F1526*H1526</f>
        <v/>
      </c>
      <c r="V1526">
        <f>S1526*F1526*(H1526-1)</f>
        <v/>
      </c>
      <c r="W1526">
        <f>U1526*J1526</f>
        <v/>
      </c>
      <c r="X1526">
        <f>T1526+W1526</f>
        <v/>
      </c>
      <c r="Y1526">
        <f>(T1526*E1526+W1526*L1526)*(1-R1526-'d_고정'!$B$13)</f>
        <v/>
      </c>
      <c r="Z1526">
        <f>(U1526*N1526*Q1526+'d_고정'!$B$3*('6_기대효과'!$H$7/8)*Q1526*'d_고정'!$B$10*P1526*('6_기대효과'!$K$7/'d_고정'!$B$9))*(1-R1526)</f>
        <v/>
      </c>
      <c r="AA1526">
        <f>W1526*L1526*(1-R1526-'d_고정'!$B$13)+U1526*MAX(N1526-'d_고정'!$B$10*P1526*('6_기대효과'!$K$7/'d_고정'!$B$9),0)*Q1526*(1-R1526)</f>
        <v/>
      </c>
      <c r="AB1526">
        <f>Y1526+Z1526</f>
        <v/>
      </c>
      <c r="AC1526">
        <f>Y1526/('d_고정'!$B$5*'6_기대효과'!$H$7/8)/'d_고정'!$B$6</f>
        <v/>
      </c>
      <c r="AD1526">
        <f>Y1526/('d_고정'!$B$8*'6_기대효과'!$H$7/8)</f>
        <v/>
      </c>
    </row>
    <row r="1527">
      <c r="A1527">
        <f>RAND()</f>
        <v/>
      </c>
      <c r="B1527">
        <f>IF('d_시나리오'!$J$2='d_시나리오'!$H$2,'d_시나리오'!$I$2,IF(A1527&lt;('d_시나리오'!$I$2-'d_시나리오'!$H$2)/('d_시나리오'!$J$2-'d_시나리오'!$H$2),'d_시나리오'!$H$2+SQRT(A1527*('d_시나리오'!$J$2-'d_시나리오'!$H$2)*('d_시나리오'!$I$2-'d_시나리오'!$H$2)),'d_시나리오'!$J$2-SQRT((1-A1527)*('d_시나리오'!$J$2-'d_시나리오'!$H$2)*('d_시나리오'!$J$2-'d_시나리오'!$I$2))))</f>
        <v/>
      </c>
      <c r="C1527">
        <f>RAND()</f>
        <v/>
      </c>
      <c r="D1527">
        <f>BETAINV(RAND(),IF(C1527&lt;'d_고정'!$B$26,'d_고정'!$B$23,'d_고정'!$B$16)+1,'d_고정'!$B$17-IF(C1527&lt;'d_고정'!$B$26,'d_고정'!$B$23,'d_고정'!$B$16)+1)*('d_고정'!$B$14+('d_고정'!$B$15-'d_고정'!$B$14)*RAND())</f>
        <v/>
      </c>
      <c r="E1527">
        <f>INDEX('d_분포'!$A$2:$A$28,RANDBETWEEN(1,27))</f>
        <v/>
      </c>
      <c r="F1527">
        <f>INDEX('d_분포'!$C$2:$C$5,RANDBETWEEN(1,4))*(0.9+0.2*RAND())</f>
        <v/>
      </c>
      <c r="G1527">
        <f>RAND()</f>
        <v/>
      </c>
      <c r="H1527">
        <f>(F1527+(1-F1527)*('d_고정'!$B$22*BETAINV(RAND(),IF(G1527&lt;'d_고정'!$B$26,'d_고정'!$B$25,'d_고정'!$B$20)+1,'d_고정'!$B$21-IF(G1527&lt;'d_고정'!$B$26,'d_고정'!$B$25,'d_고정'!$B$20)+1)+(1-'d_고정'!$B$22)*BETAINV(RAND(),IF(G1527&lt;'d_고정'!$B$26,'d_고정'!$B$24,'d_고정'!$B$18)+1,'d_고정'!$B$19-IF(G1527&lt;'d_고정'!$B$26,'d_고정'!$B$24,'d_고정'!$B$18)+1))*('d_고정'!$B$14+('d_고정'!$B$15-'d_고정'!$B$14)*RAND()))/F1527</f>
        <v/>
      </c>
      <c r="I1527">
        <f>RAND()</f>
        <v/>
      </c>
      <c r="J1527">
        <f>IF('d_시나리오'!$J$3='d_시나리오'!$H$3,'d_시나리오'!$I$3,IF(I1527&lt;('d_시나리오'!$I$3-'d_시나리오'!$H$3)/('d_시나리오'!$J$3-'d_시나리오'!$H$3),'d_시나리오'!$H$3+SQRT(I1527*('d_시나리오'!$J$3-'d_시나리오'!$H$3)*('d_시나리오'!$I$3-'d_시나리오'!$H$3)),'d_시나리오'!$J$3-SQRT((1-I1527)*('d_시나리오'!$J$3-'d_시나리오'!$H$3)*('d_시나리오'!$J$3-'d_시나리오'!$I$3))))</f>
        <v/>
      </c>
      <c r="K1527">
        <f>RAND()</f>
        <v/>
      </c>
      <c r="L1527">
        <f>IF('d_시나리오'!$J$4='d_시나리오'!$H$4,'d_시나리오'!$I$4,IF(K1527&lt;('d_시나리오'!$I$4-'d_시나리오'!$H$4)/('d_시나리오'!$J$4-'d_시나리오'!$H$4),'d_시나리오'!$H$4+SQRT(K1527*('d_시나리오'!$J$4-'d_시나리오'!$H$4)*('d_시나리오'!$I$4-'d_시나리오'!$H$4)),'d_시나리오'!$J$4-SQRT((1-K1527)*('d_시나리오'!$J$4-'d_시나리오'!$H$4)*('d_시나리오'!$J$4-'d_시나리오'!$I$4))))</f>
        <v/>
      </c>
      <c r="M1527">
        <f>RAND()</f>
        <v/>
      </c>
      <c r="N1527">
        <f>IF('d_시나리오'!$J$5='d_시나리오'!$H$5,'d_시나리오'!$I$5,IF(M1527&lt;('d_시나리오'!$I$5-'d_시나리오'!$H$5)/('d_시나리오'!$J$5-'d_시나리오'!$H$5),'d_시나리오'!$H$5+SQRT(M1527*('d_시나리오'!$J$5-'d_시나리오'!$H$5)*('d_시나리오'!$I$5-'d_시나리오'!$H$5)),'d_시나리오'!$J$5-SQRT((1-M1527)*('d_시나리오'!$J$5-'d_시나리오'!$H$5)*('d_시나리오'!$J$5-'d_시나리오'!$I$5))))</f>
        <v/>
      </c>
      <c r="O1527">
        <f>RAND()</f>
        <v/>
      </c>
      <c r="P1527">
        <f>IF('d_시나리오'!$J$6='d_시나리오'!$H$6,'d_시나리오'!$I$6,IF(O1527&lt;('d_시나리오'!$I$6-'d_시나리오'!$H$6)/('d_시나리오'!$J$6-'d_시나리오'!$H$6),'d_시나리오'!$H$6+SQRT(O1527*('d_시나리오'!$J$6-'d_시나리오'!$H$6)*('d_시나리오'!$I$6-'d_시나리오'!$H$6)),'d_시나리오'!$J$6-SQRT((1-O1527)*('d_시나리오'!$J$6-'d_시나리오'!$H$6)*('d_시나리오'!$J$6-'d_시나리오'!$I$6))))</f>
        <v/>
      </c>
      <c r="Q1527">
        <f>INDEX('d_분포'!$B$2:$B$57,RANDBETWEEN(1,56))</f>
        <v/>
      </c>
      <c r="R1527">
        <f>BETAINV(RAND(),5,5)</f>
        <v/>
      </c>
      <c r="S1527">
        <f>'d_고정'!$B$1*'6_기대효과'!$H$7*('d_시나리오'!$I$7/'d_고정'!$B$2)*B1527</f>
        <v/>
      </c>
      <c r="T1527">
        <f>S1527*D1527</f>
        <v/>
      </c>
      <c r="U1527">
        <f>S1527*F1527*H1527</f>
        <v/>
      </c>
      <c r="V1527">
        <f>S1527*F1527*(H1527-1)</f>
        <v/>
      </c>
      <c r="W1527">
        <f>U1527*J1527</f>
        <v/>
      </c>
      <c r="X1527">
        <f>T1527+W1527</f>
        <v/>
      </c>
      <c r="Y1527">
        <f>(T1527*E1527+W1527*L1527)*(1-R1527-'d_고정'!$B$13)</f>
        <v/>
      </c>
      <c r="Z1527">
        <f>(U1527*N1527*Q1527+'d_고정'!$B$3*('6_기대효과'!$H$7/8)*Q1527*'d_고정'!$B$10*P1527*('6_기대효과'!$K$7/'d_고정'!$B$9))*(1-R1527)</f>
        <v/>
      </c>
      <c r="AA1527">
        <f>W1527*L1527*(1-R1527-'d_고정'!$B$13)+U1527*MAX(N1527-'d_고정'!$B$10*P1527*('6_기대효과'!$K$7/'d_고정'!$B$9),0)*Q1527*(1-R1527)</f>
        <v/>
      </c>
      <c r="AB1527">
        <f>Y1527+Z1527</f>
        <v/>
      </c>
      <c r="AC1527">
        <f>Y1527/('d_고정'!$B$5*'6_기대효과'!$H$7/8)/'d_고정'!$B$6</f>
        <v/>
      </c>
      <c r="AD1527">
        <f>Y1527/('d_고정'!$B$8*'6_기대효과'!$H$7/8)</f>
        <v/>
      </c>
    </row>
    <row r="1528">
      <c r="A1528">
        <f>RAND()</f>
        <v/>
      </c>
      <c r="B1528">
        <f>IF('d_시나리오'!$J$2='d_시나리오'!$H$2,'d_시나리오'!$I$2,IF(A1528&lt;('d_시나리오'!$I$2-'d_시나리오'!$H$2)/('d_시나리오'!$J$2-'d_시나리오'!$H$2),'d_시나리오'!$H$2+SQRT(A1528*('d_시나리오'!$J$2-'d_시나리오'!$H$2)*('d_시나리오'!$I$2-'d_시나리오'!$H$2)),'d_시나리오'!$J$2-SQRT((1-A1528)*('d_시나리오'!$J$2-'d_시나리오'!$H$2)*('d_시나리오'!$J$2-'d_시나리오'!$I$2))))</f>
        <v/>
      </c>
      <c r="C1528">
        <f>RAND()</f>
        <v/>
      </c>
      <c r="D1528">
        <f>BETAINV(RAND(),IF(C1528&lt;'d_고정'!$B$26,'d_고정'!$B$23,'d_고정'!$B$16)+1,'d_고정'!$B$17-IF(C1528&lt;'d_고정'!$B$26,'d_고정'!$B$23,'d_고정'!$B$16)+1)*('d_고정'!$B$14+('d_고정'!$B$15-'d_고정'!$B$14)*RAND())</f>
        <v/>
      </c>
      <c r="E1528">
        <f>INDEX('d_분포'!$A$2:$A$28,RANDBETWEEN(1,27))</f>
        <v/>
      </c>
      <c r="F1528">
        <f>INDEX('d_분포'!$C$2:$C$5,RANDBETWEEN(1,4))*(0.9+0.2*RAND())</f>
        <v/>
      </c>
      <c r="G1528">
        <f>RAND()</f>
        <v/>
      </c>
      <c r="H1528">
        <f>(F1528+(1-F1528)*('d_고정'!$B$22*BETAINV(RAND(),IF(G1528&lt;'d_고정'!$B$26,'d_고정'!$B$25,'d_고정'!$B$20)+1,'d_고정'!$B$21-IF(G1528&lt;'d_고정'!$B$26,'d_고정'!$B$25,'d_고정'!$B$20)+1)+(1-'d_고정'!$B$22)*BETAINV(RAND(),IF(G1528&lt;'d_고정'!$B$26,'d_고정'!$B$24,'d_고정'!$B$18)+1,'d_고정'!$B$19-IF(G1528&lt;'d_고정'!$B$26,'d_고정'!$B$24,'d_고정'!$B$18)+1))*('d_고정'!$B$14+('d_고정'!$B$15-'d_고정'!$B$14)*RAND()))/F1528</f>
        <v/>
      </c>
      <c r="I1528">
        <f>RAND()</f>
        <v/>
      </c>
      <c r="J1528">
        <f>IF('d_시나리오'!$J$3='d_시나리오'!$H$3,'d_시나리오'!$I$3,IF(I1528&lt;('d_시나리오'!$I$3-'d_시나리오'!$H$3)/('d_시나리오'!$J$3-'d_시나리오'!$H$3),'d_시나리오'!$H$3+SQRT(I1528*('d_시나리오'!$J$3-'d_시나리오'!$H$3)*('d_시나리오'!$I$3-'d_시나리오'!$H$3)),'d_시나리오'!$J$3-SQRT((1-I1528)*('d_시나리오'!$J$3-'d_시나리오'!$H$3)*('d_시나리오'!$J$3-'d_시나리오'!$I$3))))</f>
        <v/>
      </c>
      <c r="K1528">
        <f>RAND()</f>
        <v/>
      </c>
      <c r="L1528">
        <f>IF('d_시나리오'!$J$4='d_시나리오'!$H$4,'d_시나리오'!$I$4,IF(K1528&lt;('d_시나리오'!$I$4-'d_시나리오'!$H$4)/('d_시나리오'!$J$4-'d_시나리오'!$H$4),'d_시나리오'!$H$4+SQRT(K1528*('d_시나리오'!$J$4-'d_시나리오'!$H$4)*('d_시나리오'!$I$4-'d_시나리오'!$H$4)),'d_시나리오'!$J$4-SQRT((1-K1528)*('d_시나리오'!$J$4-'d_시나리오'!$H$4)*('d_시나리오'!$J$4-'d_시나리오'!$I$4))))</f>
        <v/>
      </c>
      <c r="M1528">
        <f>RAND()</f>
        <v/>
      </c>
      <c r="N1528">
        <f>IF('d_시나리오'!$J$5='d_시나리오'!$H$5,'d_시나리오'!$I$5,IF(M1528&lt;('d_시나리오'!$I$5-'d_시나리오'!$H$5)/('d_시나리오'!$J$5-'d_시나리오'!$H$5),'d_시나리오'!$H$5+SQRT(M1528*('d_시나리오'!$J$5-'d_시나리오'!$H$5)*('d_시나리오'!$I$5-'d_시나리오'!$H$5)),'d_시나리오'!$J$5-SQRT((1-M1528)*('d_시나리오'!$J$5-'d_시나리오'!$H$5)*('d_시나리오'!$J$5-'d_시나리오'!$I$5))))</f>
        <v/>
      </c>
      <c r="O1528">
        <f>RAND()</f>
        <v/>
      </c>
      <c r="P1528">
        <f>IF('d_시나리오'!$J$6='d_시나리오'!$H$6,'d_시나리오'!$I$6,IF(O1528&lt;('d_시나리오'!$I$6-'d_시나리오'!$H$6)/('d_시나리오'!$J$6-'d_시나리오'!$H$6),'d_시나리오'!$H$6+SQRT(O1528*('d_시나리오'!$J$6-'d_시나리오'!$H$6)*('d_시나리오'!$I$6-'d_시나리오'!$H$6)),'d_시나리오'!$J$6-SQRT((1-O1528)*('d_시나리오'!$J$6-'d_시나리오'!$H$6)*('d_시나리오'!$J$6-'d_시나리오'!$I$6))))</f>
        <v/>
      </c>
      <c r="Q1528">
        <f>INDEX('d_분포'!$B$2:$B$57,RANDBETWEEN(1,56))</f>
        <v/>
      </c>
      <c r="R1528">
        <f>BETAINV(RAND(),5,5)</f>
        <v/>
      </c>
      <c r="S1528">
        <f>'d_고정'!$B$1*'6_기대효과'!$H$7*('d_시나리오'!$I$7/'d_고정'!$B$2)*B1528</f>
        <v/>
      </c>
      <c r="T1528">
        <f>S1528*D1528</f>
        <v/>
      </c>
      <c r="U1528">
        <f>S1528*F1528*H1528</f>
        <v/>
      </c>
      <c r="V1528">
        <f>S1528*F1528*(H1528-1)</f>
        <v/>
      </c>
      <c r="W1528">
        <f>U1528*J1528</f>
        <v/>
      </c>
      <c r="X1528">
        <f>T1528+W1528</f>
        <v/>
      </c>
      <c r="Y1528">
        <f>(T1528*E1528+W1528*L1528)*(1-R1528-'d_고정'!$B$13)</f>
        <v/>
      </c>
      <c r="Z1528">
        <f>(U1528*N1528*Q1528+'d_고정'!$B$3*('6_기대효과'!$H$7/8)*Q1528*'d_고정'!$B$10*P1528*('6_기대효과'!$K$7/'d_고정'!$B$9))*(1-R1528)</f>
        <v/>
      </c>
      <c r="AA1528">
        <f>W1528*L1528*(1-R1528-'d_고정'!$B$13)+U1528*MAX(N1528-'d_고정'!$B$10*P1528*('6_기대효과'!$K$7/'d_고정'!$B$9),0)*Q1528*(1-R1528)</f>
        <v/>
      </c>
      <c r="AB1528">
        <f>Y1528+Z1528</f>
        <v/>
      </c>
      <c r="AC1528">
        <f>Y1528/('d_고정'!$B$5*'6_기대효과'!$H$7/8)/'d_고정'!$B$6</f>
        <v/>
      </c>
      <c r="AD1528">
        <f>Y1528/('d_고정'!$B$8*'6_기대효과'!$H$7/8)</f>
        <v/>
      </c>
    </row>
    <row r="1529">
      <c r="A1529">
        <f>RAND()</f>
        <v/>
      </c>
      <c r="B1529">
        <f>IF('d_시나리오'!$J$2='d_시나리오'!$H$2,'d_시나리오'!$I$2,IF(A1529&lt;('d_시나리오'!$I$2-'d_시나리오'!$H$2)/('d_시나리오'!$J$2-'d_시나리오'!$H$2),'d_시나리오'!$H$2+SQRT(A1529*('d_시나리오'!$J$2-'d_시나리오'!$H$2)*('d_시나리오'!$I$2-'d_시나리오'!$H$2)),'d_시나리오'!$J$2-SQRT((1-A1529)*('d_시나리오'!$J$2-'d_시나리오'!$H$2)*('d_시나리오'!$J$2-'d_시나리오'!$I$2))))</f>
        <v/>
      </c>
      <c r="C1529">
        <f>RAND()</f>
        <v/>
      </c>
      <c r="D1529">
        <f>BETAINV(RAND(),IF(C1529&lt;'d_고정'!$B$26,'d_고정'!$B$23,'d_고정'!$B$16)+1,'d_고정'!$B$17-IF(C1529&lt;'d_고정'!$B$26,'d_고정'!$B$23,'d_고정'!$B$16)+1)*('d_고정'!$B$14+('d_고정'!$B$15-'d_고정'!$B$14)*RAND())</f>
        <v/>
      </c>
      <c r="E1529">
        <f>INDEX('d_분포'!$A$2:$A$28,RANDBETWEEN(1,27))</f>
        <v/>
      </c>
      <c r="F1529">
        <f>INDEX('d_분포'!$C$2:$C$5,RANDBETWEEN(1,4))*(0.9+0.2*RAND())</f>
        <v/>
      </c>
      <c r="G1529">
        <f>RAND()</f>
        <v/>
      </c>
      <c r="H1529">
        <f>(F1529+(1-F1529)*('d_고정'!$B$22*BETAINV(RAND(),IF(G1529&lt;'d_고정'!$B$26,'d_고정'!$B$25,'d_고정'!$B$20)+1,'d_고정'!$B$21-IF(G1529&lt;'d_고정'!$B$26,'d_고정'!$B$25,'d_고정'!$B$20)+1)+(1-'d_고정'!$B$22)*BETAINV(RAND(),IF(G1529&lt;'d_고정'!$B$26,'d_고정'!$B$24,'d_고정'!$B$18)+1,'d_고정'!$B$19-IF(G1529&lt;'d_고정'!$B$26,'d_고정'!$B$24,'d_고정'!$B$18)+1))*('d_고정'!$B$14+('d_고정'!$B$15-'d_고정'!$B$14)*RAND()))/F1529</f>
        <v/>
      </c>
      <c r="I1529">
        <f>RAND()</f>
        <v/>
      </c>
      <c r="J1529">
        <f>IF('d_시나리오'!$J$3='d_시나리오'!$H$3,'d_시나리오'!$I$3,IF(I1529&lt;('d_시나리오'!$I$3-'d_시나리오'!$H$3)/('d_시나리오'!$J$3-'d_시나리오'!$H$3),'d_시나리오'!$H$3+SQRT(I1529*('d_시나리오'!$J$3-'d_시나리오'!$H$3)*('d_시나리오'!$I$3-'d_시나리오'!$H$3)),'d_시나리오'!$J$3-SQRT((1-I1529)*('d_시나리오'!$J$3-'d_시나리오'!$H$3)*('d_시나리오'!$J$3-'d_시나리오'!$I$3))))</f>
        <v/>
      </c>
      <c r="K1529">
        <f>RAND()</f>
        <v/>
      </c>
      <c r="L1529">
        <f>IF('d_시나리오'!$J$4='d_시나리오'!$H$4,'d_시나리오'!$I$4,IF(K1529&lt;('d_시나리오'!$I$4-'d_시나리오'!$H$4)/('d_시나리오'!$J$4-'d_시나리오'!$H$4),'d_시나리오'!$H$4+SQRT(K1529*('d_시나리오'!$J$4-'d_시나리오'!$H$4)*('d_시나리오'!$I$4-'d_시나리오'!$H$4)),'d_시나리오'!$J$4-SQRT((1-K1529)*('d_시나리오'!$J$4-'d_시나리오'!$H$4)*('d_시나리오'!$J$4-'d_시나리오'!$I$4))))</f>
        <v/>
      </c>
      <c r="M1529">
        <f>RAND()</f>
        <v/>
      </c>
      <c r="N1529">
        <f>IF('d_시나리오'!$J$5='d_시나리오'!$H$5,'d_시나리오'!$I$5,IF(M1529&lt;('d_시나리오'!$I$5-'d_시나리오'!$H$5)/('d_시나리오'!$J$5-'d_시나리오'!$H$5),'d_시나리오'!$H$5+SQRT(M1529*('d_시나리오'!$J$5-'d_시나리오'!$H$5)*('d_시나리오'!$I$5-'d_시나리오'!$H$5)),'d_시나리오'!$J$5-SQRT((1-M1529)*('d_시나리오'!$J$5-'d_시나리오'!$H$5)*('d_시나리오'!$J$5-'d_시나리오'!$I$5))))</f>
        <v/>
      </c>
      <c r="O1529">
        <f>RAND()</f>
        <v/>
      </c>
      <c r="P1529">
        <f>IF('d_시나리오'!$J$6='d_시나리오'!$H$6,'d_시나리오'!$I$6,IF(O1529&lt;('d_시나리오'!$I$6-'d_시나리오'!$H$6)/('d_시나리오'!$J$6-'d_시나리오'!$H$6),'d_시나리오'!$H$6+SQRT(O1529*('d_시나리오'!$J$6-'d_시나리오'!$H$6)*('d_시나리오'!$I$6-'d_시나리오'!$H$6)),'d_시나리오'!$J$6-SQRT((1-O1529)*('d_시나리오'!$J$6-'d_시나리오'!$H$6)*('d_시나리오'!$J$6-'d_시나리오'!$I$6))))</f>
        <v/>
      </c>
      <c r="Q1529">
        <f>INDEX('d_분포'!$B$2:$B$57,RANDBETWEEN(1,56))</f>
        <v/>
      </c>
      <c r="R1529">
        <f>BETAINV(RAND(),5,5)</f>
        <v/>
      </c>
      <c r="S1529">
        <f>'d_고정'!$B$1*'6_기대효과'!$H$7*('d_시나리오'!$I$7/'d_고정'!$B$2)*B1529</f>
        <v/>
      </c>
      <c r="T1529">
        <f>S1529*D1529</f>
        <v/>
      </c>
      <c r="U1529">
        <f>S1529*F1529*H1529</f>
        <v/>
      </c>
      <c r="V1529">
        <f>S1529*F1529*(H1529-1)</f>
        <v/>
      </c>
      <c r="W1529">
        <f>U1529*J1529</f>
        <v/>
      </c>
      <c r="X1529">
        <f>T1529+W1529</f>
        <v/>
      </c>
      <c r="Y1529">
        <f>(T1529*E1529+W1529*L1529)*(1-R1529-'d_고정'!$B$13)</f>
        <v/>
      </c>
      <c r="Z1529">
        <f>(U1529*N1529*Q1529+'d_고정'!$B$3*('6_기대효과'!$H$7/8)*Q1529*'d_고정'!$B$10*P1529*('6_기대효과'!$K$7/'d_고정'!$B$9))*(1-R1529)</f>
        <v/>
      </c>
      <c r="AA1529">
        <f>W1529*L1529*(1-R1529-'d_고정'!$B$13)+U1529*MAX(N1529-'d_고정'!$B$10*P1529*('6_기대효과'!$K$7/'d_고정'!$B$9),0)*Q1529*(1-R1529)</f>
        <v/>
      </c>
      <c r="AB1529">
        <f>Y1529+Z1529</f>
        <v/>
      </c>
      <c r="AC1529">
        <f>Y1529/('d_고정'!$B$5*'6_기대효과'!$H$7/8)/'d_고정'!$B$6</f>
        <v/>
      </c>
      <c r="AD1529">
        <f>Y1529/('d_고정'!$B$8*'6_기대효과'!$H$7/8)</f>
        <v/>
      </c>
    </row>
    <row r="1530">
      <c r="A1530">
        <f>RAND()</f>
        <v/>
      </c>
      <c r="B1530">
        <f>IF('d_시나리오'!$J$2='d_시나리오'!$H$2,'d_시나리오'!$I$2,IF(A1530&lt;('d_시나리오'!$I$2-'d_시나리오'!$H$2)/('d_시나리오'!$J$2-'d_시나리오'!$H$2),'d_시나리오'!$H$2+SQRT(A1530*('d_시나리오'!$J$2-'d_시나리오'!$H$2)*('d_시나리오'!$I$2-'d_시나리오'!$H$2)),'d_시나리오'!$J$2-SQRT((1-A1530)*('d_시나리오'!$J$2-'d_시나리오'!$H$2)*('d_시나리오'!$J$2-'d_시나리오'!$I$2))))</f>
        <v/>
      </c>
      <c r="C1530">
        <f>RAND()</f>
        <v/>
      </c>
      <c r="D1530">
        <f>BETAINV(RAND(),IF(C1530&lt;'d_고정'!$B$26,'d_고정'!$B$23,'d_고정'!$B$16)+1,'d_고정'!$B$17-IF(C1530&lt;'d_고정'!$B$26,'d_고정'!$B$23,'d_고정'!$B$16)+1)*('d_고정'!$B$14+('d_고정'!$B$15-'d_고정'!$B$14)*RAND())</f>
        <v/>
      </c>
      <c r="E1530">
        <f>INDEX('d_분포'!$A$2:$A$28,RANDBETWEEN(1,27))</f>
        <v/>
      </c>
      <c r="F1530">
        <f>INDEX('d_분포'!$C$2:$C$5,RANDBETWEEN(1,4))*(0.9+0.2*RAND())</f>
        <v/>
      </c>
      <c r="G1530">
        <f>RAND()</f>
        <v/>
      </c>
      <c r="H1530">
        <f>(F1530+(1-F1530)*('d_고정'!$B$22*BETAINV(RAND(),IF(G1530&lt;'d_고정'!$B$26,'d_고정'!$B$25,'d_고정'!$B$20)+1,'d_고정'!$B$21-IF(G1530&lt;'d_고정'!$B$26,'d_고정'!$B$25,'d_고정'!$B$20)+1)+(1-'d_고정'!$B$22)*BETAINV(RAND(),IF(G1530&lt;'d_고정'!$B$26,'d_고정'!$B$24,'d_고정'!$B$18)+1,'d_고정'!$B$19-IF(G1530&lt;'d_고정'!$B$26,'d_고정'!$B$24,'d_고정'!$B$18)+1))*('d_고정'!$B$14+('d_고정'!$B$15-'d_고정'!$B$14)*RAND()))/F1530</f>
        <v/>
      </c>
      <c r="I1530">
        <f>RAND()</f>
        <v/>
      </c>
      <c r="J1530">
        <f>IF('d_시나리오'!$J$3='d_시나리오'!$H$3,'d_시나리오'!$I$3,IF(I1530&lt;('d_시나리오'!$I$3-'d_시나리오'!$H$3)/('d_시나리오'!$J$3-'d_시나리오'!$H$3),'d_시나리오'!$H$3+SQRT(I1530*('d_시나리오'!$J$3-'d_시나리오'!$H$3)*('d_시나리오'!$I$3-'d_시나리오'!$H$3)),'d_시나리오'!$J$3-SQRT((1-I1530)*('d_시나리오'!$J$3-'d_시나리오'!$H$3)*('d_시나리오'!$J$3-'d_시나리오'!$I$3))))</f>
        <v/>
      </c>
      <c r="K1530">
        <f>RAND()</f>
        <v/>
      </c>
      <c r="L1530">
        <f>IF('d_시나리오'!$J$4='d_시나리오'!$H$4,'d_시나리오'!$I$4,IF(K1530&lt;('d_시나리오'!$I$4-'d_시나리오'!$H$4)/('d_시나리오'!$J$4-'d_시나리오'!$H$4),'d_시나리오'!$H$4+SQRT(K1530*('d_시나리오'!$J$4-'d_시나리오'!$H$4)*('d_시나리오'!$I$4-'d_시나리오'!$H$4)),'d_시나리오'!$J$4-SQRT((1-K1530)*('d_시나리오'!$J$4-'d_시나리오'!$H$4)*('d_시나리오'!$J$4-'d_시나리오'!$I$4))))</f>
        <v/>
      </c>
      <c r="M1530">
        <f>RAND()</f>
        <v/>
      </c>
      <c r="N1530">
        <f>IF('d_시나리오'!$J$5='d_시나리오'!$H$5,'d_시나리오'!$I$5,IF(M1530&lt;('d_시나리오'!$I$5-'d_시나리오'!$H$5)/('d_시나리오'!$J$5-'d_시나리오'!$H$5),'d_시나리오'!$H$5+SQRT(M1530*('d_시나리오'!$J$5-'d_시나리오'!$H$5)*('d_시나리오'!$I$5-'d_시나리오'!$H$5)),'d_시나리오'!$J$5-SQRT((1-M1530)*('d_시나리오'!$J$5-'d_시나리오'!$H$5)*('d_시나리오'!$J$5-'d_시나리오'!$I$5))))</f>
        <v/>
      </c>
      <c r="O1530">
        <f>RAND()</f>
        <v/>
      </c>
      <c r="P1530">
        <f>IF('d_시나리오'!$J$6='d_시나리오'!$H$6,'d_시나리오'!$I$6,IF(O1530&lt;('d_시나리오'!$I$6-'d_시나리오'!$H$6)/('d_시나리오'!$J$6-'d_시나리오'!$H$6),'d_시나리오'!$H$6+SQRT(O1530*('d_시나리오'!$J$6-'d_시나리오'!$H$6)*('d_시나리오'!$I$6-'d_시나리오'!$H$6)),'d_시나리오'!$J$6-SQRT((1-O1530)*('d_시나리오'!$J$6-'d_시나리오'!$H$6)*('d_시나리오'!$J$6-'d_시나리오'!$I$6))))</f>
        <v/>
      </c>
      <c r="Q1530">
        <f>INDEX('d_분포'!$B$2:$B$57,RANDBETWEEN(1,56))</f>
        <v/>
      </c>
      <c r="R1530">
        <f>BETAINV(RAND(),5,5)</f>
        <v/>
      </c>
      <c r="S1530">
        <f>'d_고정'!$B$1*'6_기대효과'!$H$7*('d_시나리오'!$I$7/'d_고정'!$B$2)*B1530</f>
        <v/>
      </c>
      <c r="T1530">
        <f>S1530*D1530</f>
        <v/>
      </c>
      <c r="U1530">
        <f>S1530*F1530*H1530</f>
        <v/>
      </c>
      <c r="V1530">
        <f>S1530*F1530*(H1530-1)</f>
        <v/>
      </c>
      <c r="W1530">
        <f>U1530*J1530</f>
        <v/>
      </c>
      <c r="X1530">
        <f>T1530+W1530</f>
        <v/>
      </c>
      <c r="Y1530">
        <f>(T1530*E1530+W1530*L1530)*(1-R1530-'d_고정'!$B$13)</f>
        <v/>
      </c>
      <c r="Z1530">
        <f>(U1530*N1530*Q1530+'d_고정'!$B$3*('6_기대효과'!$H$7/8)*Q1530*'d_고정'!$B$10*P1530*('6_기대효과'!$K$7/'d_고정'!$B$9))*(1-R1530)</f>
        <v/>
      </c>
      <c r="AA1530">
        <f>W1530*L1530*(1-R1530-'d_고정'!$B$13)+U1530*MAX(N1530-'d_고정'!$B$10*P1530*('6_기대효과'!$K$7/'d_고정'!$B$9),0)*Q1530*(1-R1530)</f>
        <v/>
      </c>
      <c r="AB1530">
        <f>Y1530+Z1530</f>
        <v/>
      </c>
      <c r="AC1530">
        <f>Y1530/('d_고정'!$B$5*'6_기대효과'!$H$7/8)/'d_고정'!$B$6</f>
        <v/>
      </c>
      <c r="AD1530">
        <f>Y1530/('d_고정'!$B$8*'6_기대효과'!$H$7/8)</f>
        <v/>
      </c>
    </row>
    <row r="1531">
      <c r="A1531">
        <f>RAND()</f>
        <v/>
      </c>
      <c r="B1531">
        <f>IF('d_시나리오'!$J$2='d_시나리오'!$H$2,'d_시나리오'!$I$2,IF(A1531&lt;('d_시나리오'!$I$2-'d_시나리오'!$H$2)/('d_시나리오'!$J$2-'d_시나리오'!$H$2),'d_시나리오'!$H$2+SQRT(A1531*('d_시나리오'!$J$2-'d_시나리오'!$H$2)*('d_시나리오'!$I$2-'d_시나리오'!$H$2)),'d_시나리오'!$J$2-SQRT((1-A1531)*('d_시나리오'!$J$2-'d_시나리오'!$H$2)*('d_시나리오'!$J$2-'d_시나리오'!$I$2))))</f>
        <v/>
      </c>
      <c r="C1531">
        <f>RAND()</f>
        <v/>
      </c>
      <c r="D1531">
        <f>BETAINV(RAND(),IF(C1531&lt;'d_고정'!$B$26,'d_고정'!$B$23,'d_고정'!$B$16)+1,'d_고정'!$B$17-IF(C1531&lt;'d_고정'!$B$26,'d_고정'!$B$23,'d_고정'!$B$16)+1)*('d_고정'!$B$14+('d_고정'!$B$15-'d_고정'!$B$14)*RAND())</f>
        <v/>
      </c>
      <c r="E1531">
        <f>INDEX('d_분포'!$A$2:$A$28,RANDBETWEEN(1,27))</f>
        <v/>
      </c>
      <c r="F1531">
        <f>INDEX('d_분포'!$C$2:$C$5,RANDBETWEEN(1,4))*(0.9+0.2*RAND())</f>
        <v/>
      </c>
      <c r="G1531">
        <f>RAND()</f>
        <v/>
      </c>
      <c r="H1531">
        <f>(F1531+(1-F1531)*('d_고정'!$B$22*BETAINV(RAND(),IF(G1531&lt;'d_고정'!$B$26,'d_고정'!$B$25,'d_고정'!$B$20)+1,'d_고정'!$B$21-IF(G1531&lt;'d_고정'!$B$26,'d_고정'!$B$25,'d_고정'!$B$20)+1)+(1-'d_고정'!$B$22)*BETAINV(RAND(),IF(G1531&lt;'d_고정'!$B$26,'d_고정'!$B$24,'d_고정'!$B$18)+1,'d_고정'!$B$19-IF(G1531&lt;'d_고정'!$B$26,'d_고정'!$B$24,'d_고정'!$B$18)+1))*('d_고정'!$B$14+('d_고정'!$B$15-'d_고정'!$B$14)*RAND()))/F1531</f>
        <v/>
      </c>
      <c r="I1531">
        <f>RAND()</f>
        <v/>
      </c>
      <c r="J1531">
        <f>IF('d_시나리오'!$J$3='d_시나리오'!$H$3,'d_시나리오'!$I$3,IF(I1531&lt;('d_시나리오'!$I$3-'d_시나리오'!$H$3)/('d_시나리오'!$J$3-'d_시나리오'!$H$3),'d_시나리오'!$H$3+SQRT(I1531*('d_시나리오'!$J$3-'d_시나리오'!$H$3)*('d_시나리오'!$I$3-'d_시나리오'!$H$3)),'d_시나리오'!$J$3-SQRT((1-I1531)*('d_시나리오'!$J$3-'d_시나리오'!$H$3)*('d_시나리오'!$J$3-'d_시나리오'!$I$3))))</f>
        <v/>
      </c>
      <c r="K1531">
        <f>RAND()</f>
        <v/>
      </c>
      <c r="L1531">
        <f>IF('d_시나리오'!$J$4='d_시나리오'!$H$4,'d_시나리오'!$I$4,IF(K1531&lt;('d_시나리오'!$I$4-'d_시나리오'!$H$4)/('d_시나리오'!$J$4-'d_시나리오'!$H$4),'d_시나리오'!$H$4+SQRT(K1531*('d_시나리오'!$J$4-'d_시나리오'!$H$4)*('d_시나리오'!$I$4-'d_시나리오'!$H$4)),'d_시나리오'!$J$4-SQRT((1-K1531)*('d_시나리오'!$J$4-'d_시나리오'!$H$4)*('d_시나리오'!$J$4-'d_시나리오'!$I$4))))</f>
        <v/>
      </c>
      <c r="M1531">
        <f>RAND()</f>
        <v/>
      </c>
      <c r="N1531">
        <f>IF('d_시나리오'!$J$5='d_시나리오'!$H$5,'d_시나리오'!$I$5,IF(M1531&lt;('d_시나리오'!$I$5-'d_시나리오'!$H$5)/('d_시나리오'!$J$5-'d_시나리오'!$H$5),'d_시나리오'!$H$5+SQRT(M1531*('d_시나리오'!$J$5-'d_시나리오'!$H$5)*('d_시나리오'!$I$5-'d_시나리오'!$H$5)),'d_시나리오'!$J$5-SQRT((1-M1531)*('d_시나리오'!$J$5-'d_시나리오'!$H$5)*('d_시나리오'!$J$5-'d_시나리오'!$I$5))))</f>
        <v/>
      </c>
      <c r="O1531">
        <f>RAND()</f>
        <v/>
      </c>
      <c r="P1531">
        <f>IF('d_시나리오'!$J$6='d_시나리오'!$H$6,'d_시나리오'!$I$6,IF(O1531&lt;('d_시나리오'!$I$6-'d_시나리오'!$H$6)/('d_시나리오'!$J$6-'d_시나리오'!$H$6),'d_시나리오'!$H$6+SQRT(O1531*('d_시나리오'!$J$6-'d_시나리오'!$H$6)*('d_시나리오'!$I$6-'d_시나리오'!$H$6)),'d_시나리오'!$J$6-SQRT((1-O1531)*('d_시나리오'!$J$6-'d_시나리오'!$H$6)*('d_시나리오'!$J$6-'d_시나리오'!$I$6))))</f>
        <v/>
      </c>
      <c r="Q1531">
        <f>INDEX('d_분포'!$B$2:$B$57,RANDBETWEEN(1,56))</f>
        <v/>
      </c>
      <c r="R1531">
        <f>BETAINV(RAND(),5,5)</f>
        <v/>
      </c>
      <c r="S1531">
        <f>'d_고정'!$B$1*'6_기대효과'!$H$7*('d_시나리오'!$I$7/'d_고정'!$B$2)*B1531</f>
        <v/>
      </c>
      <c r="T1531">
        <f>S1531*D1531</f>
        <v/>
      </c>
      <c r="U1531">
        <f>S1531*F1531*H1531</f>
        <v/>
      </c>
      <c r="V1531">
        <f>S1531*F1531*(H1531-1)</f>
        <v/>
      </c>
      <c r="W1531">
        <f>U1531*J1531</f>
        <v/>
      </c>
      <c r="X1531">
        <f>T1531+W1531</f>
        <v/>
      </c>
      <c r="Y1531">
        <f>(T1531*E1531+W1531*L1531)*(1-R1531-'d_고정'!$B$13)</f>
        <v/>
      </c>
      <c r="Z1531">
        <f>(U1531*N1531*Q1531+'d_고정'!$B$3*('6_기대효과'!$H$7/8)*Q1531*'d_고정'!$B$10*P1531*('6_기대효과'!$K$7/'d_고정'!$B$9))*(1-R1531)</f>
        <v/>
      </c>
      <c r="AA1531">
        <f>W1531*L1531*(1-R1531-'d_고정'!$B$13)+U1531*MAX(N1531-'d_고정'!$B$10*P1531*('6_기대효과'!$K$7/'d_고정'!$B$9),0)*Q1531*(1-R1531)</f>
        <v/>
      </c>
      <c r="AB1531">
        <f>Y1531+Z1531</f>
        <v/>
      </c>
      <c r="AC1531">
        <f>Y1531/('d_고정'!$B$5*'6_기대효과'!$H$7/8)/'d_고정'!$B$6</f>
        <v/>
      </c>
      <c r="AD1531">
        <f>Y1531/('d_고정'!$B$8*'6_기대효과'!$H$7/8)</f>
        <v/>
      </c>
    </row>
    <row r="1532">
      <c r="A1532">
        <f>RAND()</f>
        <v/>
      </c>
      <c r="B1532">
        <f>IF('d_시나리오'!$J$2='d_시나리오'!$H$2,'d_시나리오'!$I$2,IF(A1532&lt;('d_시나리오'!$I$2-'d_시나리오'!$H$2)/('d_시나리오'!$J$2-'d_시나리오'!$H$2),'d_시나리오'!$H$2+SQRT(A1532*('d_시나리오'!$J$2-'d_시나리오'!$H$2)*('d_시나리오'!$I$2-'d_시나리오'!$H$2)),'d_시나리오'!$J$2-SQRT((1-A1532)*('d_시나리오'!$J$2-'d_시나리오'!$H$2)*('d_시나리오'!$J$2-'d_시나리오'!$I$2))))</f>
        <v/>
      </c>
      <c r="C1532">
        <f>RAND()</f>
        <v/>
      </c>
      <c r="D1532">
        <f>BETAINV(RAND(),IF(C1532&lt;'d_고정'!$B$26,'d_고정'!$B$23,'d_고정'!$B$16)+1,'d_고정'!$B$17-IF(C1532&lt;'d_고정'!$B$26,'d_고정'!$B$23,'d_고정'!$B$16)+1)*('d_고정'!$B$14+('d_고정'!$B$15-'d_고정'!$B$14)*RAND())</f>
        <v/>
      </c>
      <c r="E1532">
        <f>INDEX('d_분포'!$A$2:$A$28,RANDBETWEEN(1,27))</f>
        <v/>
      </c>
      <c r="F1532">
        <f>INDEX('d_분포'!$C$2:$C$5,RANDBETWEEN(1,4))*(0.9+0.2*RAND())</f>
        <v/>
      </c>
      <c r="G1532">
        <f>RAND()</f>
        <v/>
      </c>
      <c r="H1532">
        <f>(F1532+(1-F1532)*('d_고정'!$B$22*BETAINV(RAND(),IF(G1532&lt;'d_고정'!$B$26,'d_고정'!$B$25,'d_고정'!$B$20)+1,'d_고정'!$B$21-IF(G1532&lt;'d_고정'!$B$26,'d_고정'!$B$25,'d_고정'!$B$20)+1)+(1-'d_고정'!$B$22)*BETAINV(RAND(),IF(G1532&lt;'d_고정'!$B$26,'d_고정'!$B$24,'d_고정'!$B$18)+1,'d_고정'!$B$19-IF(G1532&lt;'d_고정'!$B$26,'d_고정'!$B$24,'d_고정'!$B$18)+1))*('d_고정'!$B$14+('d_고정'!$B$15-'d_고정'!$B$14)*RAND()))/F1532</f>
        <v/>
      </c>
      <c r="I1532">
        <f>RAND()</f>
        <v/>
      </c>
      <c r="J1532">
        <f>IF('d_시나리오'!$J$3='d_시나리오'!$H$3,'d_시나리오'!$I$3,IF(I1532&lt;('d_시나리오'!$I$3-'d_시나리오'!$H$3)/('d_시나리오'!$J$3-'d_시나리오'!$H$3),'d_시나리오'!$H$3+SQRT(I1532*('d_시나리오'!$J$3-'d_시나리오'!$H$3)*('d_시나리오'!$I$3-'d_시나리오'!$H$3)),'d_시나리오'!$J$3-SQRT((1-I1532)*('d_시나리오'!$J$3-'d_시나리오'!$H$3)*('d_시나리오'!$J$3-'d_시나리오'!$I$3))))</f>
        <v/>
      </c>
      <c r="K1532">
        <f>RAND()</f>
        <v/>
      </c>
      <c r="L1532">
        <f>IF('d_시나리오'!$J$4='d_시나리오'!$H$4,'d_시나리오'!$I$4,IF(K1532&lt;('d_시나리오'!$I$4-'d_시나리오'!$H$4)/('d_시나리오'!$J$4-'d_시나리오'!$H$4),'d_시나리오'!$H$4+SQRT(K1532*('d_시나리오'!$J$4-'d_시나리오'!$H$4)*('d_시나리오'!$I$4-'d_시나리오'!$H$4)),'d_시나리오'!$J$4-SQRT((1-K1532)*('d_시나리오'!$J$4-'d_시나리오'!$H$4)*('d_시나리오'!$J$4-'d_시나리오'!$I$4))))</f>
        <v/>
      </c>
      <c r="M1532">
        <f>RAND()</f>
        <v/>
      </c>
      <c r="N1532">
        <f>IF('d_시나리오'!$J$5='d_시나리오'!$H$5,'d_시나리오'!$I$5,IF(M1532&lt;('d_시나리오'!$I$5-'d_시나리오'!$H$5)/('d_시나리오'!$J$5-'d_시나리오'!$H$5),'d_시나리오'!$H$5+SQRT(M1532*('d_시나리오'!$J$5-'d_시나리오'!$H$5)*('d_시나리오'!$I$5-'d_시나리오'!$H$5)),'d_시나리오'!$J$5-SQRT((1-M1532)*('d_시나리오'!$J$5-'d_시나리오'!$H$5)*('d_시나리오'!$J$5-'d_시나리오'!$I$5))))</f>
        <v/>
      </c>
      <c r="O1532">
        <f>RAND()</f>
        <v/>
      </c>
      <c r="P1532">
        <f>IF('d_시나리오'!$J$6='d_시나리오'!$H$6,'d_시나리오'!$I$6,IF(O1532&lt;('d_시나리오'!$I$6-'d_시나리오'!$H$6)/('d_시나리오'!$J$6-'d_시나리오'!$H$6),'d_시나리오'!$H$6+SQRT(O1532*('d_시나리오'!$J$6-'d_시나리오'!$H$6)*('d_시나리오'!$I$6-'d_시나리오'!$H$6)),'d_시나리오'!$J$6-SQRT((1-O1532)*('d_시나리오'!$J$6-'d_시나리오'!$H$6)*('d_시나리오'!$J$6-'d_시나리오'!$I$6))))</f>
        <v/>
      </c>
      <c r="Q1532">
        <f>INDEX('d_분포'!$B$2:$B$57,RANDBETWEEN(1,56))</f>
        <v/>
      </c>
      <c r="R1532">
        <f>BETAINV(RAND(),5,5)</f>
        <v/>
      </c>
      <c r="S1532">
        <f>'d_고정'!$B$1*'6_기대효과'!$H$7*('d_시나리오'!$I$7/'d_고정'!$B$2)*B1532</f>
        <v/>
      </c>
      <c r="T1532">
        <f>S1532*D1532</f>
        <v/>
      </c>
      <c r="U1532">
        <f>S1532*F1532*H1532</f>
        <v/>
      </c>
      <c r="V1532">
        <f>S1532*F1532*(H1532-1)</f>
        <v/>
      </c>
      <c r="W1532">
        <f>U1532*J1532</f>
        <v/>
      </c>
      <c r="X1532">
        <f>T1532+W1532</f>
        <v/>
      </c>
      <c r="Y1532">
        <f>(T1532*E1532+W1532*L1532)*(1-R1532-'d_고정'!$B$13)</f>
        <v/>
      </c>
      <c r="Z1532">
        <f>(U1532*N1532*Q1532+'d_고정'!$B$3*('6_기대효과'!$H$7/8)*Q1532*'d_고정'!$B$10*P1532*('6_기대효과'!$K$7/'d_고정'!$B$9))*(1-R1532)</f>
        <v/>
      </c>
      <c r="AA1532">
        <f>W1532*L1532*(1-R1532-'d_고정'!$B$13)+U1532*MAX(N1532-'d_고정'!$B$10*P1532*('6_기대효과'!$K$7/'d_고정'!$B$9),0)*Q1532*(1-R1532)</f>
        <v/>
      </c>
      <c r="AB1532">
        <f>Y1532+Z1532</f>
        <v/>
      </c>
      <c r="AC1532">
        <f>Y1532/('d_고정'!$B$5*'6_기대효과'!$H$7/8)/'d_고정'!$B$6</f>
        <v/>
      </c>
      <c r="AD1532">
        <f>Y1532/('d_고정'!$B$8*'6_기대효과'!$H$7/8)</f>
        <v/>
      </c>
    </row>
    <row r="1533">
      <c r="A1533">
        <f>RAND()</f>
        <v/>
      </c>
      <c r="B1533">
        <f>IF('d_시나리오'!$J$2='d_시나리오'!$H$2,'d_시나리오'!$I$2,IF(A1533&lt;('d_시나리오'!$I$2-'d_시나리오'!$H$2)/('d_시나리오'!$J$2-'d_시나리오'!$H$2),'d_시나리오'!$H$2+SQRT(A1533*('d_시나리오'!$J$2-'d_시나리오'!$H$2)*('d_시나리오'!$I$2-'d_시나리오'!$H$2)),'d_시나리오'!$J$2-SQRT((1-A1533)*('d_시나리오'!$J$2-'d_시나리오'!$H$2)*('d_시나리오'!$J$2-'d_시나리오'!$I$2))))</f>
        <v/>
      </c>
      <c r="C1533">
        <f>RAND()</f>
        <v/>
      </c>
      <c r="D1533">
        <f>BETAINV(RAND(),IF(C1533&lt;'d_고정'!$B$26,'d_고정'!$B$23,'d_고정'!$B$16)+1,'d_고정'!$B$17-IF(C1533&lt;'d_고정'!$B$26,'d_고정'!$B$23,'d_고정'!$B$16)+1)*('d_고정'!$B$14+('d_고정'!$B$15-'d_고정'!$B$14)*RAND())</f>
        <v/>
      </c>
      <c r="E1533">
        <f>INDEX('d_분포'!$A$2:$A$28,RANDBETWEEN(1,27))</f>
        <v/>
      </c>
      <c r="F1533">
        <f>INDEX('d_분포'!$C$2:$C$5,RANDBETWEEN(1,4))*(0.9+0.2*RAND())</f>
        <v/>
      </c>
      <c r="G1533">
        <f>RAND()</f>
        <v/>
      </c>
      <c r="H1533">
        <f>(F1533+(1-F1533)*('d_고정'!$B$22*BETAINV(RAND(),IF(G1533&lt;'d_고정'!$B$26,'d_고정'!$B$25,'d_고정'!$B$20)+1,'d_고정'!$B$21-IF(G1533&lt;'d_고정'!$B$26,'d_고정'!$B$25,'d_고정'!$B$20)+1)+(1-'d_고정'!$B$22)*BETAINV(RAND(),IF(G1533&lt;'d_고정'!$B$26,'d_고정'!$B$24,'d_고정'!$B$18)+1,'d_고정'!$B$19-IF(G1533&lt;'d_고정'!$B$26,'d_고정'!$B$24,'d_고정'!$B$18)+1))*('d_고정'!$B$14+('d_고정'!$B$15-'d_고정'!$B$14)*RAND()))/F1533</f>
        <v/>
      </c>
      <c r="I1533">
        <f>RAND()</f>
        <v/>
      </c>
      <c r="J1533">
        <f>IF('d_시나리오'!$J$3='d_시나리오'!$H$3,'d_시나리오'!$I$3,IF(I1533&lt;('d_시나리오'!$I$3-'d_시나리오'!$H$3)/('d_시나리오'!$J$3-'d_시나리오'!$H$3),'d_시나리오'!$H$3+SQRT(I1533*('d_시나리오'!$J$3-'d_시나리오'!$H$3)*('d_시나리오'!$I$3-'d_시나리오'!$H$3)),'d_시나리오'!$J$3-SQRT((1-I1533)*('d_시나리오'!$J$3-'d_시나리오'!$H$3)*('d_시나리오'!$J$3-'d_시나리오'!$I$3))))</f>
        <v/>
      </c>
      <c r="K1533">
        <f>RAND()</f>
        <v/>
      </c>
      <c r="L1533">
        <f>IF('d_시나리오'!$J$4='d_시나리오'!$H$4,'d_시나리오'!$I$4,IF(K1533&lt;('d_시나리오'!$I$4-'d_시나리오'!$H$4)/('d_시나리오'!$J$4-'d_시나리오'!$H$4),'d_시나리오'!$H$4+SQRT(K1533*('d_시나리오'!$J$4-'d_시나리오'!$H$4)*('d_시나리오'!$I$4-'d_시나리오'!$H$4)),'d_시나리오'!$J$4-SQRT((1-K1533)*('d_시나리오'!$J$4-'d_시나리오'!$H$4)*('d_시나리오'!$J$4-'d_시나리오'!$I$4))))</f>
        <v/>
      </c>
      <c r="M1533">
        <f>RAND()</f>
        <v/>
      </c>
      <c r="N1533">
        <f>IF('d_시나리오'!$J$5='d_시나리오'!$H$5,'d_시나리오'!$I$5,IF(M1533&lt;('d_시나리오'!$I$5-'d_시나리오'!$H$5)/('d_시나리오'!$J$5-'d_시나리오'!$H$5),'d_시나리오'!$H$5+SQRT(M1533*('d_시나리오'!$J$5-'d_시나리오'!$H$5)*('d_시나리오'!$I$5-'d_시나리오'!$H$5)),'d_시나리오'!$J$5-SQRT((1-M1533)*('d_시나리오'!$J$5-'d_시나리오'!$H$5)*('d_시나리오'!$J$5-'d_시나리오'!$I$5))))</f>
        <v/>
      </c>
      <c r="O1533">
        <f>RAND()</f>
        <v/>
      </c>
      <c r="P1533">
        <f>IF('d_시나리오'!$J$6='d_시나리오'!$H$6,'d_시나리오'!$I$6,IF(O1533&lt;('d_시나리오'!$I$6-'d_시나리오'!$H$6)/('d_시나리오'!$J$6-'d_시나리오'!$H$6),'d_시나리오'!$H$6+SQRT(O1533*('d_시나리오'!$J$6-'d_시나리오'!$H$6)*('d_시나리오'!$I$6-'d_시나리오'!$H$6)),'d_시나리오'!$J$6-SQRT((1-O1533)*('d_시나리오'!$J$6-'d_시나리오'!$H$6)*('d_시나리오'!$J$6-'d_시나리오'!$I$6))))</f>
        <v/>
      </c>
      <c r="Q1533">
        <f>INDEX('d_분포'!$B$2:$B$57,RANDBETWEEN(1,56))</f>
        <v/>
      </c>
      <c r="R1533">
        <f>BETAINV(RAND(),5,5)</f>
        <v/>
      </c>
      <c r="S1533">
        <f>'d_고정'!$B$1*'6_기대효과'!$H$7*('d_시나리오'!$I$7/'d_고정'!$B$2)*B1533</f>
        <v/>
      </c>
      <c r="T1533">
        <f>S1533*D1533</f>
        <v/>
      </c>
      <c r="U1533">
        <f>S1533*F1533*H1533</f>
        <v/>
      </c>
      <c r="V1533">
        <f>S1533*F1533*(H1533-1)</f>
        <v/>
      </c>
      <c r="W1533">
        <f>U1533*J1533</f>
        <v/>
      </c>
      <c r="X1533">
        <f>T1533+W1533</f>
        <v/>
      </c>
      <c r="Y1533">
        <f>(T1533*E1533+W1533*L1533)*(1-R1533-'d_고정'!$B$13)</f>
        <v/>
      </c>
      <c r="Z1533">
        <f>(U1533*N1533*Q1533+'d_고정'!$B$3*('6_기대효과'!$H$7/8)*Q1533*'d_고정'!$B$10*P1533*('6_기대효과'!$K$7/'d_고정'!$B$9))*(1-R1533)</f>
        <v/>
      </c>
      <c r="AA1533">
        <f>W1533*L1533*(1-R1533-'d_고정'!$B$13)+U1533*MAX(N1533-'d_고정'!$B$10*P1533*('6_기대효과'!$K$7/'d_고정'!$B$9),0)*Q1533*(1-R1533)</f>
        <v/>
      </c>
      <c r="AB1533">
        <f>Y1533+Z1533</f>
        <v/>
      </c>
      <c r="AC1533">
        <f>Y1533/('d_고정'!$B$5*'6_기대효과'!$H$7/8)/'d_고정'!$B$6</f>
        <v/>
      </c>
      <c r="AD1533">
        <f>Y1533/('d_고정'!$B$8*'6_기대효과'!$H$7/8)</f>
        <v/>
      </c>
    </row>
    <row r="1534">
      <c r="A1534">
        <f>RAND()</f>
        <v/>
      </c>
      <c r="B1534">
        <f>IF('d_시나리오'!$J$2='d_시나리오'!$H$2,'d_시나리오'!$I$2,IF(A1534&lt;('d_시나리오'!$I$2-'d_시나리오'!$H$2)/('d_시나리오'!$J$2-'d_시나리오'!$H$2),'d_시나리오'!$H$2+SQRT(A1534*('d_시나리오'!$J$2-'d_시나리오'!$H$2)*('d_시나리오'!$I$2-'d_시나리오'!$H$2)),'d_시나리오'!$J$2-SQRT((1-A1534)*('d_시나리오'!$J$2-'d_시나리오'!$H$2)*('d_시나리오'!$J$2-'d_시나리오'!$I$2))))</f>
        <v/>
      </c>
      <c r="C1534">
        <f>RAND()</f>
        <v/>
      </c>
      <c r="D1534">
        <f>BETAINV(RAND(),IF(C1534&lt;'d_고정'!$B$26,'d_고정'!$B$23,'d_고정'!$B$16)+1,'d_고정'!$B$17-IF(C1534&lt;'d_고정'!$B$26,'d_고정'!$B$23,'d_고정'!$B$16)+1)*('d_고정'!$B$14+('d_고정'!$B$15-'d_고정'!$B$14)*RAND())</f>
        <v/>
      </c>
      <c r="E1534">
        <f>INDEX('d_분포'!$A$2:$A$28,RANDBETWEEN(1,27))</f>
        <v/>
      </c>
      <c r="F1534">
        <f>INDEX('d_분포'!$C$2:$C$5,RANDBETWEEN(1,4))*(0.9+0.2*RAND())</f>
        <v/>
      </c>
      <c r="G1534">
        <f>RAND()</f>
        <v/>
      </c>
      <c r="H1534">
        <f>(F1534+(1-F1534)*('d_고정'!$B$22*BETAINV(RAND(),IF(G1534&lt;'d_고정'!$B$26,'d_고정'!$B$25,'d_고정'!$B$20)+1,'d_고정'!$B$21-IF(G1534&lt;'d_고정'!$B$26,'d_고정'!$B$25,'d_고정'!$B$20)+1)+(1-'d_고정'!$B$22)*BETAINV(RAND(),IF(G1534&lt;'d_고정'!$B$26,'d_고정'!$B$24,'d_고정'!$B$18)+1,'d_고정'!$B$19-IF(G1534&lt;'d_고정'!$B$26,'d_고정'!$B$24,'d_고정'!$B$18)+1))*('d_고정'!$B$14+('d_고정'!$B$15-'d_고정'!$B$14)*RAND()))/F1534</f>
        <v/>
      </c>
      <c r="I1534">
        <f>RAND()</f>
        <v/>
      </c>
      <c r="J1534">
        <f>IF('d_시나리오'!$J$3='d_시나리오'!$H$3,'d_시나리오'!$I$3,IF(I1534&lt;('d_시나리오'!$I$3-'d_시나리오'!$H$3)/('d_시나리오'!$J$3-'d_시나리오'!$H$3),'d_시나리오'!$H$3+SQRT(I1534*('d_시나리오'!$J$3-'d_시나리오'!$H$3)*('d_시나리오'!$I$3-'d_시나리오'!$H$3)),'d_시나리오'!$J$3-SQRT((1-I1534)*('d_시나리오'!$J$3-'d_시나리오'!$H$3)*('d_시나리오'!$J$3-'d_시나리오'!$I$3))))</f>
        <v/>
      </c>
      <c r="K1534">
        <f>RAND()</f>
        <v/>
      </c>
      <c r="L1534">
        <f>IF('d_시나리오'!$J$4='d_시나리오'!$H$4,'d_시나리오'!$I$4,IF(K1534&lt;('d_시나리오'!$I$4-'d_시나리오'!$H$4)/('d_시나리오'!$J$4-'d_시나리오'!$H$4),'d_시나리오'!$H$4+SQRT(K1534*('d_시나리오'!$J$4-'d_시나리오'!$H$4)*('d_시나리오'!$I$4-'d_시나리오'!$H$4)),'d_시나리오'!$J$4-SQRT((1-K1534)*('d_시나리오'!$J$4-'d_시나리오'!$H$4)*('d_시나리오'!$J$4-'d_시나리오'!$I$4))))</f>
        <v/>
      </c>
      <c r="M1534">
        <f>RAND()</f>
        <v/>
      </c>
      <c r="N1534">
        <f>IF('d_시나리오'!$J$5='d_시나리오'!$H$5,'d_시나리오'!$I$5,IF(M1534&lt;('d_시나리오'!$I$5-'d_시나리오'!$H$5)/('d_시나리오'!$J$5-'d_시나리오'!$H$5),'d_시나리오'!$H$5+SQRT(M1534*('d_시나리오'!$J$5-'d_시나리오'!$H$5)*('d_시나리오'!$I$5-'d_시나리오'!$H$5)),'d_시나리오'!$J$5-SQRT((1-M1534)*('d_시나리오'!$J$5-'d_시나리오'!$H$5)*('d_시나리오'!$J$5-'d_시나리오'!$I$5))))</f>
        <v/>
      </c>
      <c r="O1534">
        <f>RAND()</f>
        <v/>
      </c>
      <c r="P1534">
        <f>IF('d_시나리오'!$J$6='d_시나리오'!$H$6,'d_시나리오'!$I$6,IF(O1534&lt;('d_시나리오'!$I$6-'d_시나리오'!$H$6)/('d_시나리오'!$J$6-'d_시나리오'!$H$6),'d_시나리오'!$H$6+SQRT(O1534*('d_시나리오'!$J$6-'d_시나리오'!$H$6)*('d_시나리오'!$I$6-'d_시나리오'!$H$6)),'d_시나리오'!$J$6-SQRT((1-O1534)*('d_시나리오'!$J$6-'d_시나리오'!$H$6)*('d_시나리오'!$J$6-'d_시나리오'!$I$6))))</f>
        <v/>
      </c>
      <c r="Q1534">
        <f>INDEX('d_분포'!$B$2:$B$57,RANDBETWEEN(1,56))</f>
        <v/>
      </c>
      <c r="R1534">
        <f>BETAINV(RAND(),5,5)</f>
        <v/>
      </c>
      <c r="S1534">
        <f>'d_고정'!$B$1*'6_기대효과'!$H$7*('d_시나리오'!$I$7/'d_고정'!$B$2)*B1534</f>
        <v/>
      </c>
      <c r="T1534">
        <f>S1534*D1534</f>
        <v/>
      </c>
      <c r="U1534">
        <f>S1534*F1534*H1534</f>
        <v/>
      </c>
      <c r="V1534">
        <f>S1534*F1534*(H1534-1)</f>
        <v/>
      </c>
      <c r="W1534">
        <f>U1534*J1534</f>
        <v/>
      </c>
      <c r="X1534">
        <f>T1534+W1534</f>
        <v/>
      </c>
      <c r="Y1534">
        <f>(T1534*E1534+W1534*L1534)*(1-R1534-'d_고정'!$B$13)</f>
        <v/>
      </c>
      <c r="Z1534">
        <f>(U1534*N1534*Q1534+'d_고정'!$B$3*('6_기대효과'!$H$7/8)*Q1534*'d_고정'!$B$10*P1534*('6_기대효과'!$K$7/'d_고정'!$B$9))*(1-R1534)</f>
        <v/>
      </c>
      <c r="AA1534">
        <f>W1534*L1534*(1-R1534-'d_고정'!$B$13)+U1534*MAX(N1534-'d_고정'!$B$10*P1534*('6_기대효과'!$K$7/'d_고정'!$B$9),0)*Q1534*(1-R1534)</f>
        <v/>
      </c>
      <c r="AB1534">
        <f>Y1534+Z1534</f>
        <v/>
      </c>
      <c r="AC1534">
        <f>Y1534/('d_고정'!$B$5*'6_기대효과'!$H$7/8)/'d_고정'!$B$6</f>
        <v/>
      </c>
      <c r="AD1534">
        <f>Y1534/('d_고정'!$B$8*'6_기대효과'!$H$7/8)</f>
        <v/>
      </c>
    </row>
    <row r="1535">
      <c r="A1535">
        <f>RAND()</f>
        <v/>
      </c>
      <c r="B1535">
        <f>IF('d_시나리오'!$J$2='d_시나리오'!$H$2,'d_시나리오'!$I$2,IF(A1535&lt;('d_시나리오'!$I$2-'d_시나리오'!$H$2)/('d_시나리오'!$J$2-'d_시나리오'!$H$2),'d_시나리오'!$H$2+SQRT(A1535*('d_시나리오'!$J$2-'d_시나리오'!$H$2)*('d_시나리오'!$I$2-'d_시나리오'!$H$2)),'d_시나리오'!$J$2-SQRT((1-A1535)*('d_시나리오'!$J$2-'d_시나리오'!$H$2)*('d_시나리오'!$J$2-'d_시나리오'!$I$2))))</f>
        <v/>
      </c>
      <c r="C1535">
        <f>RAND()</f>
        <v/>
      </c>
      <c r="D1535">
        <f>BETAINV(RAND(),IF(C1535&lt;'d_고정'!$B$26,'d_고정'!$B$23,'d_고정'!$B$16)+1,'d_고정'!$B$17-IF(C1535&lt;'d_고정'!$B$26,'d_고정'!$B$23,'d_고정'!$B$16)+1)*('d_고정'!$B$14+('d_고정'!$B$15-'d_고정'!$B$14)*RAND())</f>
        <v/>
      </c>
      <c r="E1535">
        <f>INDEX('d_분포'!$A$2:$A$28,RANDBETWEEN(1,27))</f>
        <v/>
      </c>
      <c r="F1535">
        <f>INDEX('d_분포'!$C$2:$C$5,RANDBETWEEN(1,4))*(0.9+0.2*RAND())</f>
        <v/>
      </c>
      <c r="G1535">
        <f>RAND()</f>
        <v/>
      </c>
      <c r="H1535">
        <f>(F1535+(1-F1535)*('d_고정'!$B$22*BETAINV(RAND(),IF(G1535&lt;'d_고정'!$B$26,'d_고정'!$B$25,'d_고정'!$B$20)+1,'d_고정'!$B$21-IF(G1535&lt;'d_고정'!$B$26,'d_고정'!$B$25,'d_고정'!$B$20)+1)+(1-'d_고정'!$B$22)*BETAINV(RAND(),IF(G1535&lt;'d_고정'!$B$26,'d_고정'!$B$24,'d_고정'!$B$18)+1,'d_고정'!$B$19-IF(G1535&lt;'d_고정'!$B$26,'d_고정'!$B$24,'d_고정'!$B$18)+1))*('d_고정'!$B$14+('d_고정'!$B$15-'d_고정'!$B$14)*RAND()))/F1535</f>
        <v/>
      </c>
      <c r="I1535">
        <f>RAND()</f>
        <v/>
      </c>
      <c r="J1535">
        <f>IF('d_시나리오'!$J$3='d_시나리오'!$H$3,'d_시나리오'!$I$3,IF(I1535&lt;('d_시나리오'!$I$3-'d_시나리오'!$H$3)/('d_시나리오'!$J$3-'d_시나리오'!$H$3),'d_시나리오'!$H$3+SQRT(I1535*('d_시나리오'!$J$3-'d_시나리오'!$H$3)*('d_시나리오'!$I$3-'d_시나리오'!$H$3)),'d_시나리오'!$J$3-SQRT((1-I1535)*('d_시나리오'!$J$3-'d_시나리오'!$H$3)*('d_시나리오'!$J$3-'d_시나리오'!$I$3))))</f>
        <v/>
      </c>
      <c r="K1535">
        <f>RAND()</f>
        <v/>
      </c>
      <c r="L1535">
        <f>IF('d_시나리오'!$J$4='d_시나리오'!$H$4,'d_시나리오'!$I$4,IF(K1535&lt;('d_시나리오'!$I$4-'d_시나리오'!$H$4)/('d_시나리오'!$J$4-'d_시나리오'!$H$4),'d_시나리오'!$H$4+SQRT(K1535*('d_시나리오'!$J$4-'d_시나리오'!$H$4)*('d_시나리오'!$I$4-'d_시나리오'!$H$4)),'d_시나리오'!$J$4-SQRT((1-K1535)*('d_시나리오'!$J$4-'d_시나리오'!$H$4)*('d_시나리오'!$J$4-'d_시나리오'!$I$4))))</f>
        <v/>
      </c>
      <c r="M1535">
        <f>RAND()</f>
        <v/>
      </c>
      <c r="N1535">
        <f>IF('d_시나리오'!$J$5='d_시나리오'!$H$5,'d_시나리오'!$I$5,IF(M1535&lt;('d_시나리오'!$I$5-'d_시나리오'!$H$5)/('d_시나리오'!$J$5-'d_시나리오'!$H$5),'d_시나리오'!$H$5+SQRT(M1535*('d_시나리오'!$J$5-'d_시나리오'!$H$5)*('d_시나리오'!$I$5-'d_시나리오'!$H$5)),'d_시나리오'!$J$5-SQRT((1-M1535)*('d_시나리오'!$J$5-'d_시나리오'!$H$5)*('d_시나리오'!$J$5-'d_시나리오'!$I$5))))</f>
        <v/>
      </c>
      <c r="O1535">
        <f>RAND()</f>
        <v/>
      </c>
      <c r="P1535">
        <f>IF('d_시나리오'!$J$6='d_시나리오'!$H$6,'d_시나리오'!$I$6,IF(O1535&lt;('d_시나리오'!$I$6-'d_시나리오'!$H$6)/('d_시나리오'!$J$6-'d_시나리오'!$H$6),'d_시나리오'!$H$6+SQRT(O1535*('d_시나리오'!$J$6-'d_시나리오'!$H$6)*('d_시나리오'!$I$6-'d_시나리오'!$H$6)),'d_시나리오'!$J$6-SQRT((1-O1535)*('d_시나리오'!$J$6-'d_시나리오'!$H$6)*('d_시나리오'!$J$6-'d_시나리오'!$I$6))))</f>
        <v/>
      </c>
      <c r="Q1535">
        <f>INDEX('d_분포'!$B$2:$B$57,RANDBETWEEN(1,56))</f>
        <v/>
      </c>
      <c r="R1535">
        <f>BETAINV(RAND(),5,5)</f>
        <v/>
      </c>
      <c r="S1535">
        <f>'d_고정'!$B$1*'6_기대효과'!$H$7*('d_시나리오'!$I$7/'d_고정'!$B$2)*B1535</f>
        <v/>
      </c>
      <c r="T1535">
        <f>S1535*D1535</f>
        <v/>
      </c>
      <c r="U1535">
        <f>S1535*F1535*H1535</f>
        <v/>
      </c>
      <c r="V1535">
        <f>S1535*F1535*(H1535-1)</f>
        <v/>
      </c>
      <c r="W1535">
        <f>U1535*J1535</f>
        <v/>
      </c>
      <c r="X1535">
        <f>T1535+W1535</f>
        <v/>
      </c>
      <c r="Y1535">
        <f>(T1535*E1535+W1535*L1535)*(1-R1535-'d_고정'!$B$13)</f>
        <v/>
      </c>
      <c r="Z1535">
        <f>(U1535*N1535*Q1535+'d_고정'!$B$3*('6_기대효과'!$H$7/8)*Q1535*'d_고정'!$B$10*P1535*('6_기대효과'!$K$7/'d_고정'!$B$9))*(1-R1535)</f>
        <v/>
      </c>
      <c r="AA1535">
        <f>W1535*L1535*(1-R1535-'d_고정'!$B$13)+U1535*MAX(N1535-'d_고정'!$B$10*P1535*('6_기대효과'!$K$7/'d_고정'!$B$9),0)*Q1535*(1-R1535)</f>
        <v/>
      </c>
      <c r="AB1535">
        <f>Y1535+Z1535</f>
        <v/>
      </c>
      <c r="AC1535">
        <f>Y1535/('d_고정'!$B$5*'6_기대효과'!$H$7/8)/'d_고정'!$B$6</f>
        <v/>
      </c>
      <c r="AD1535">
        <f>Y1535/('d_고정'!$B$8*'6_기대효과'!$H$7/8)</f>
        <v/>
      </c>
    </row>
    <row r="1536">
      <c r="A1536">
        <f>RAND()</f>
        <v/>
      </c>
      <c r="B1536">
        <f>IF('d_시나리오'!$J$2='d_시나리오'!$H$2,'d_시나리오'!$I$2,IF(A1536&lt;('d_시나리오'!$I$2-'d_시나리오'!$H$2)/('d_시나리오'!$J$2-'d_시나리오'!$H$2),'d_시나리오'!$H$2+SQRT(A1536*('d_시나리오'!$J$2-'d_시나리오'!$H$2)*('d_시나리오'!$I$2-'d_시나리오'!$H$2)),'d_시나리오'!$J$2-SQRT((1-A1536)*('d_시나리오'!$J$2-'d_시나리오'!$H$2)*('d_시나리오'!$J$2-'d_시나리오'!$I$2))))</f>
        <v/>
      </c>
      <c r="C1536">
        <f>RAND()</f>
        <v/>
      </c>
      <c r="D1536">
        <f>BETAINV(RAND(),IF(C1536&lt;'d_고정'!$B$26,'d_고정'!$B$23,'d_고정'!$B$16)+1,'d_고정'!$B$17-IF(C1536&lt;'d_고정'!$B$26,'d_고정'!$B$23,'d_고정'!$B$16)+1)*('d_고정'!$B$14+('d_고정'!$B$15-'d_고정'!$B$14)*RAND())</f>
        <v/>
      </c>
      <c r="E1536">
        <f>INDEX('d_분포'!$A$2:$A$28,RANDBETWEEN(1,27))</f>
        <v/>
      </c>
      <c r="F1536">
        <f>INDEX('d_분포'!$C$2:$C$5,RANDBETWEEN(1,4))*(0.9+0.2*RAND())</f>
        <v/>
      </c>
      <c r="G1536">
        <f>RAND()</f>
        <v/>
      </c>
      <c r="H1536">
        <f>(F1536+(1-F1536)*('d_고정'!$B$22*BETAINV(RAND(),IF(G1536&lt;'d_고정'!$B$26,'d_고정'!$B$25,'d_고정'!$B$20)+1,'d_고정'!$B$21-IF(G1536&lt;'d_고정'!$B$26,'d_고정'!$B$25,'d_고정'!$B$20)+1)+(1-'d_고정'!$B$22)*BETAINV(RAND(),IF(G1536&lt;'d_고정'!$B$26,'d_고정'!$B$24,'d_고정'!$B$18)+1,'d_고정'!$B$19-IF(G1536&lt;'d_고정'!$B$26,'d_고정'!$B$24,'d_고정'!$B$18)+1))*('d_고정'!$B$14+('d_고정'!$B$15-'d_고정'!$B$14)*RAND()))/F1536</f>
        <v/>
      </c>
      <c r="I1536">
        <f>RAND()</f>
        <v/>
      </c>
      <c r="J1536">
        <f>IF('d_시나리오'!$J$3='d_시나리오'!$H$3,'d_시나리오'!$I$3,IF(I1536&lt;('d_시나리오'!$I$3-'d_시나리오'!$H$3)/('d_시나리오'!$J$3-'d_시나리오'!$H$3),'d_시나리오'!$H$3+SQRT(I1536*('d_시나리오'!$J$3-'d_시나리오'!$H$3)*('d_시나리오'!$I$3-'d_시나리오'!$H$3)),'d_시나리오'!$J$3-SQRT((1-I1536)*('d_시나리오'!$J$3-'d_시나리오'!$H$3)*('d_시나리오'!$J$3-'d_시나리오'!$I$3))))</f>
        <v/>
      </c>
      <c r="K1536">
        <f>RAND()</f>
        <v/>
      </c>
      <c r="L1536">
        <f>IF('d_시나리오'!$J$4='d_시나리오'!$H$4,'d_시나리오'!$I$4,IF(K1536&lt;('d_시나리오'!$I$4-'d_시나리오'!$H$4)/('d_시나리오'!$J$4-'d_시나리오'!$H$4),'d_시나리오'!$H$4+SQRT(K1536*('d_시나리오'!$J$4-'d_시나리오'!$H$4)*('d_시나리오'!$I$4-'d_시나리오'!$H$4)),'d_시나리오'!$J$4-SQRT((1-K1536)*('d_시나리오'!$J$4-'d_시나리오'!$H$4)*('d_시나리오'!$J$4-'d_시나리오'!$I$4))))</f>
        <v/>
      </c>
      <c r="M1536">
        <f>RAND()</f>
        <v/>
      </c>
      <c r="N1536">
        <f>IF('d_시나리오'!$J$5='d_시나리오'!$H$5,'d_시나리오'!$I$5,IF(M1536&lt;('d_시나리오'!$I$5-'d_시나리오'!$H$5)/('d_시나리오'!$J$5-'d_시나리오'!$H$5),'d_시나리오'!$H$5+SQRT(M1536*('d_시나리오'!$J$5-'d_시나리오'!$H$5)*('d_시나리오'!$I$5-'d_시나리오'!$H$5)),'d_시나리오'!$J$5-SQRT((1-M1536)*('d_시나리오'!$J$5-'d_시나리오'!$H$5)*('d_시나리오'!$J$5-'d_시나리오'!$I$5))))</f>
        <v/>
      </c>
      <c r="O1536">
        <f>RAND()</f>
        <v/>
      </c>
      <c r="P1536">
        <f>IF('d_시나리오'!$J$6='d_시나리오'!$H$6,'d_시나리오'!$I$6,IF(O1536&lt;('d_시나리오'!$I$6-'d_시나리오'!$H$6)/('d_시나리오'!$J$6-'d_시나리오'!$H$6),'d_시나리오'!$H$6+SQRT(O1536*('d_시나리오'!$J$6-'d_시나리오'!$H$6)*('d_시나리오'!$I$6-'d_시나리오'!$H$6)),'d_시나리오'!$J$6-SQRT((1-O1536)*('d_시나리오'!$J$6-'d_시나리오'!$H$6)*('d_시나리오'!$J$6-'d_시나리오'!$I$6))))</f>
        <v/>
      </c>
      <c r="Q1536">
        <f>INDEX('d_분포'!$B$2:$B$57,RANDBETWEEN(1,56))</f>
        <v/>
      </c>
      <c r="R1536">
        <f>BETAINV(RAND(),5,5)</f>
        <v/>
      </c>
      <c r="S1536">
        <f>'d_고정'!$B$1*'6_기대효과'!$H$7*('d_시나리오'!$I$7/'d_고정'!$B$2)*B1536</f>
        <v/>
      </c>
      <c r="T1536">
        <f>S1536*D1536</f>
        <v/>
      </c>
      <c r="U1536">
        <f>S1536*F1536*H1536</f>
        <v/>
      </c>
      <c r="V1536">
        <f>S1536*F1536*(H1536-1)</f>
        <v/>
      </c>
      <c r="W1536">
        <f>U1536*J1536</f>
        <v/>
      </c>
      <c r="X1536">
        <f>T1536+W1536</f>
        <v/>
      </c>
      <c r="Y1536">
        <f>(T1536*E1536+W1536*L1536)*(1-R1536-'d_고정'!$B$13)</f>
        <v/>
      </c>
      <c r="Z1536">
        <f>(U1536*N1536*Q1536+'d_고정'!$B$3*('6_기대효과'!$H$7/8)*Q1536*'d_고정'!$B$10*P1536*('6_기대효과'!$K$7/'d_고정'!$B$9))*(1-R1536)</f>
        <v/>
      </c>
      <c r="AA1536">
        <f>W1536*L1536*(1-R1536-'d_고정'!$B$13)+U1536*MAX(N1536-'d_고정'!$B$10*P1536*('6_기대효과'!$K$7/'d_고정'!$B$9),0)*Q1536*(1-R1536)</f>
        <v/>
      </c>
      <c r="AB1536">
        <f>Y1536+Z1536</f>
        <v/>
      </c>
      <c r="AC1536">
        <f>Y1536/('d_고정'!$B$5*'6_기대효과'!$H$7/8)/'d_고정'!$B$6</f>
        <v/>
      </c>
      <c r="AD1536">
        <f>Y1536/('d_고정'!$B$8*'6_기대효과'!$H$7/8)</f>
        <v/>
      </c>
    </row>
    <row r="1537">
      <c r="A1537">
        <f>RAND()</f>
        <v/>
      </c>
      <c r="B1537">
        <f>IF('d_시나리오'!$J$2='d_시나리오'!$H$2,'d_시나리오'!$I$2,IF(A1537&lt;('d_시나리오'!$I$2-'d_시나리오'!$H$2)/('d_시나리오'!$J$2-'d_시나리오'!$H$2),'d_시나리오'!$H$2+SQRT(A1537*('d_시나리오'!$J$2-'d_시나리오'!$H$2)*('d_시나리오'!$I$2-'d_시나리오'!$H$2)),'d_시나리오'!$J$2-SQRT((1-A1537)*('d_시나리오'!$J$2-'d_시나리오'!$H$2)*('d_시나리오'!$J$2-'d_시나리오'!$I$2))))</f>
        <v/>
      </c>
      <c r="C1537">
        <f>RAND()</f>
        <v/>
      </c>
      <c r="D1537">
        <f>BETAINV(RAND(),IF(C1537&lt;'d_고정'!$B$26,'d_고정'!$B$23,'d_고정'!$B$16)+1,'d_고정'!$B$17-IF(C1537&lt;'d_고정'!$B$26,'d_고정'!$B$23,'d_고정'!$B$16)+1)*('d_고정'!$B$14+('d_고정'!$B$15-'d_고정'!$B$14)*RAND())</f>
        <v/>
      </c>
      <c r="E1537">
        <f>INDEX('d_분포'!$A$2:$A$28,RANDBETWEEN(1,27))</f>
        <v/>
      </c>
      <c r="F1537">
        <f>INDEX('d_분포'!$C$2:$C$5,RANDBETWEEN(1,4))*(0.9+0.2*RAND())</f>
        <v/>
      </c>
      <c r="G1537">
        <f>RAND()</f>
        <v/>
      </c>
      <c r="H1537">
        <f>(F1537+(1-F1537)*('d_고정'!$B$22*BETAINV(RAND(),IF(G1537&lt;'d_고정'!$B$26,'d_고정'!$B$25,'d_고정'!$B$20)+1,'d_고정'!$B$21-IF(G1537&lt;'d_고정'!$B$26,'d_고정'!$B$25,'d_고정'!$B$20)+1)+(1-'d_고정'!$B$22)*BETAINV(RAND(),IF(G1537&lt;'d_고정'!$B$26,'d_고정'!$B$24,'d_고정'!$B$18)+1,'d_고정'!$B$19-IF(G1537&lt;'d_고정'!$B$26,'d_고정'!$B$24,'d_고정'!$B$18)+1))*('d_고정'!$B$14+('d_고정'!$B$15-'d_고정'!$B$14)*RAND()))/F1537</f>
        <v/>
      </c>
      <c r="I1537">
        <f>RAND()</f>
        <v/>
      </c>
      <c r="J1537">
        <f>IF('d_시나리오'!$J$3='d_시나리오'!$H$3,'d_시나리오'!$I$3,IF(I1537&lt;('d_시나리오'!$I$3-'d_시나리오'!$H$3)/('d_시나리오'!$J$3-'d_시나리오'!$H$3),'d_시나리오'!$H$3+SQRT(I1537*('d_시나리오'!$J$3-'d_시나리오'!$H$3)*('d_시나리오'!$I$3-'d_시나리오'!$H$3)),'d_시나리오'!$J$3-SQRT((1-I1537)*('d_시나리오'!$J$3-'d_시나리오'!$H$3)*('d_시나리오'!$J$3-'d_시나리오'!$I$3))))</f>
        <v/>
      </c>
      <c r="K1537">
        <f>RAND()</f>
        <v/>
      </c>
      <c r="L1537">
        <f>IF('d_시나리오'!$J$4='d_시나리오'!$H$4,'d_시나리오'!$I$4,IF(K1537&lt;('d_시나리오'!$I$4-'d_시나리오'!$H$4)/('d_시나리오'!$J$4-'d_시나리오'!$H$4),'d_시나리오'!$H$4+SQRT(K1537*('d_시나리오'!$J$4-'d_시나리오'!$H$4)*('d_시나리오'!$I$4-'d_시나리오'!$H$4)),'d_시나리오'!$J$4-SQRT((1-K1537)*('d_시나리오'!$J$4-'d_시나리오'!$H$4)*('d_시나리오'!$J$4-'d_시나리오'!$I$4))))</f>
        <v/>
      </c>
      <c r="M1537">
        <f>RAND()</f>
        <v/>
      </c>
      <c r="N1537">
        <f>IF('d_시나리오'!$J$5='d_시나리오'!$H$5,'d_시나리오'!$I$5,IF(M1537&lt;('d_시나리오'!$I$5-'d_시나리오'!$H$5)/('d_시나리오'!$J$5-'d_시나리오'!$H$5),'d_시나리오'!$H$5+SQRT(M1537*('d_시나리오'!$J$5-'d_시나리오'!$H$5)*('d_시나리오'!$I$5-'d_시나리오'!$H$5)),'d_시나리오'!$J$5-SQRT((1-M1537)*('d_시나리오'!$J$5-'d_시나리오'!$H$5)*('d_시나리오'!$J$5-'d_시나리오'!$I$5))))</f>
        <v/>
      </c>
      <c r="O1537">
        <f>RAND()</f>
        <v/>
      </c>
      <c r="P1537">
        <f>IF('d_시나리오'!$J$6='d_시나리오'!$H$6,'d_시나리오'!$I$6,IF(O1537&lt;('d_시나리오'!$I$6-'d_시나리오'!$H$6)/('d_시나리오'!$J$6-'d_시나리오'!$H$6),'d_시나리오'!$H$6+SQRT(O1537*('d_시나리오'!$J$6-'d_시나리오'!$H$6)*('d_시나리오'!$I$6-'d_시나리오'!$H$6)),'d_시나리오'!$J$6-SQRT((1-O1537)*('d_시나리오'!$J$6-'d_시나리오'!$H$6)*('d_시나리오'!$J$6-'d_시나리오'!$I$6))))</f>
        <v/>
      </c>
      <c r="Q1537">
        <f>INDEX('d_분포'!$B$2:$B$57,RANDBETWEEN(1,56))</f>
        <v/>
      </c>
      <c r="R1537">
        <f>BETAINV(RAND(),5,5)</f>
        <v/>
      </c>
      <c r="S1537">
        <f>'d_고정'!$B$1*'6_기대효과'!$H$7*('d_시나리오'!$I$7/'d_고정'!$B$2)*B1537</f>
        <v/>
      </c>
      <c r="T1537">
        <f>S1537*D1537</f>
        <v/>
      </c>
      <c r="U1537">
        <f>S1537*F1537*H1537</f>
        <v/>
      </c>
      <c r="V1537">
        <f>S1537*F1537*(H1537-1)</f>
        <v/>
      </c>
      <c r="W1537">
        <f>U1537*J1537</f>
        <v/>
      </c>
      <c r="X1537">
        <f>T1537+W1537</f>
        <v/>
      </c>
      <c r="Y1537">
        <f>(T1537*E1537+W1537*L1537)*(1-R1537-'d_고정'!$B$13)</f>
        <v/>
      </c>
      <c r="Z1537">
        <f>(U1537*N1537*Q1537+'d_고정'!$B$3*('6_기대효과'!$H$7/8)*Q1537*'d_고정'!$B$10*P1537*('6_기대효과'!$K$7/'d_고정'!$B$9))*(1-R1537)</f>
        <v/>
      </c>
      <c r="AA1537">
        <f>W1537*L1537*(1-R1537-'d_고정'!$B$13)+U1537*MAX(N1537-'d_고정'!$B$10*P1537*('6_기대효과'!$K$7/'d_고정'!$B$9),0)*Q1537*(1-R1537)</f>
        <v/>
      </c>
      <c r="AB1537">
        <f>Y1537+Z1537</f>
        <v/>
      </c>
      <c r="AC1537">
        <f>Y1537/('d_고정'!$B$5*'6_기대효과'!$H$7/8)/'d_고정'!$B$6</f>
        <v/>
      </c>
      <c r="AD1537">
        <f>Y1537/('d_고정'!$B$8*'6_기대효과'!$H$7/8)</f>
        <v/>
      </c>
    </row>
    <row r="1538">
      <c r="A1538">
        <f>RAND()</f>
        <v/>
      </c>
      <c r="B1538">
        <f>IF('d_시나리오'!$J$2='d_시나리오'!$H$2,'d_시나리오'!$I$2,IF(A1538&lt;('d_시나리오'!$I$2-'d_시나리오'!$H$2)/('d_시나리오'!$J$2-'d_시나리오'!$H$2),'d_시나리오'!$H$2+SQRT(A1538*('d_시나리오'!$J$2-'d_시나리오'!$H$2)*('d_시나리오'!$I$2-'d_시나리오'!$H$2)),'d_시나리오'!$J$2-SQRT((1-A1538)*('d_시나리오'!$J$2-'d_시나리오'!$H$2)*('d_시나리오'!$J$2-'d_시나리오'!$I$2))))</f>
        <v/>
      </c>
      <c r="C1538">
        <f>RAND()</f>
        <v/>
      </c>
      <c r="D1538">
        <f>BETAINV(RAND(),IF(C1538&lt;'d_고정'!$B$26,'d_고정'!$B$23,'d_고정'!$B$16)+1,'d_고정'!$B$17-IF(C1538&lt;'d_고정'!$B$26,'d_고정'!$B$23,'d_고정'!$B$16)+1)*('d_고정'!$B$14+('d_고정'!$B$15-'d_고정'!$B$14)*RAND())</f>
        <v/>
      </c>
      <c r="E1538">
        <f>INDEX('d_분포'!$A$2:$A$28,RANDBETWEEN(1,27))</f>
        <v/>
      </c>
      <c r="F1538">
        <f>INDEX('d_분포'!$C$2:$C$5,RANDBETWEEN(1,4))*(0.9+0.2*RAND())</f>
        <v/>
      </c>
      <c r="G1538">
        <f>RAND()</f>
        <v/>
      </c>
      <c r="H1538">
        <f>(F1538+(1-F1538)*('d_고정'!$B$22*BETAINV(RAND(),IF(G1538&lt;'d_고정'!$B$26,'d_고정'!$B$25,'d_고정'!$B$20)+1,'d_고정'!$B$21-IF(G1538&lt;'d_고정'!$B$26,'d_고정'!$B$25,'d_고정'!$B$20)+1)+(1-'d_고정'!$B$22)*BETAINV(RAND(),IF(G1538&lt;'d_고정'!$B$26,'d_고정'!$B$24,'d_고정'!$B$18)+1,'d_고정'!$B$19-IF(G1538&lt;'d_고정'!$B$26,'d_고정'!$B$24,'d_고정'!$B$18)+1))*('d_고정'!$B$14+('d_고정'!$B$15-'d_고정'!$B$14)*RAND()))/F1538</f>
        <v/>
      </c>
      <c r="I1538">
        <f>RAND()</f>
        <v/>
      </c>
      <c r="J1538">
        <f>IF('d_시나리오'!$J$3='d_시나리오'!$H$3,'d_시나리오'!$I$3,IF(I1538&lt;('d_시나리오'!$I$3-'d_시나리오'!$H$3)/('d_시나리오'!$J$3-'d_시나리오'!$H$3),'d_시나리오'!$H$3+SQRT(I1538*('d_시나리오'!$J$3-'d_시나리오'!$H$3)*('d_시나리오'!$I$3-'d_시나리오'!$H$3)),'d_시나리오'!$J$3-SQRT((1-I1538)*('d_시나리오'!$J$3-'d_시나리오'!$H$3)*('d_시나리오'!$J$3-'d_시나리오'!$I$3))))</f>
        <v/>
      </c>
      <c r="K1538">
        <f>RAND()</f>
        <v/>
      </c>
      <c r="L1538">
        <f>IF('d_시나리오'!$J$4='d_시나리오'!$H$4,'d_시나리오'!$I$4,IF(K1538&lt;('d_시나리오'!$I$4-'d_시나리오'!$H$4)/('d_시나리오'!$J$4-'d_시나리오'!$H$4),'d_시나리오'!$H$4+SQRT(K1538*('d_시나리오'!$J$4-'d_시나리오'!$H$4)*('d_시나리오'!$I$4-'d_시나리오'!$H$4)),'d_시나리오'!$J$4-SQRT((1-K1538)*('d_시나리오'!$J$4-'d_시나리오'!$H$4)*('d_시나리오'!$J$4-'d_시나리오'!$I$4))))</f>
        <v/>
      </c>
      <c r="M1538">
        <f>RAND()</f>
        <v/>
      </c>
      <c r="N1538">
        <f>IF('d_시나리오'!$J$5='d_시나리오'!$H$5,'d_시나리오'!$I$5,IF(M1538&lt;('d_시나리오'!$I$5-'d_시나리오'!$H$5)/('d_시나리오'!$J$5-'d_시나리오'!$H$5),'d_시나리오'!$H$5+SQRT(M1538*('d_시나리오'!$J$5-'d_시나리오'!$H$5)*('d_시나리오'!$I$5-'d_시나리오'!$H$5)),'d_시나리오'!$J$5-SQRT((1-M1538)*('d_시나리오'!$J$5-'d_시나리오'!$H$5)*('d_시나리오'!$J$5-'d_시나리오'!$I$5))))</f>
        <v/>
      </c>
      <c r="O1538">
        <f>RAND()</f>
        <v/>
      </c>
      <c r="P1538">
        <f>IF('d_시나리오'!$J$6='d_시나리오'!$H$6,'d_시나리오'!$I$6,IF(O1538&lt;('d_시나리오'!$I$6-'d_시나리오'!$H$6)/('d_시나리오'!$J$6-'d_시나리오'!$H$6),'d_시나리오'!$H$6+SQRT(O1538*('d_시나리오'!$J$6-'d_시나리오'!$H$6)*('d_시나리오'!$I$6-'d_시나리오'!$H$6)),'d_시나리오'!$J$6-SQRT((1-O1538)*('d_시나리오'!$J$6-'d_시나리오'!$H$6)*('d_시나리오'!$J$6-'d_시나리오'!$I$6))))</f>
        <v/>
      </c>
      <c r="Q1538">
        <f>INDEX('d_분포'!$B$2:$B$57,RANDBETWEEN(1,56))</f>
        <v/>
      </c>
      <c r="R1538">
        <f>BETAINV(RAND(),5,5)</f>
        <v/>
      </c>
      <c r="S1538">
        <f>'d_고정'!$B$1*'6_기대효과'!$H$7*('d_시나리오'!$I$7/'d_고정'!$B$2)*B1538</f>
        <v/>
      </c>
      <c r="T1538">
        <f>S1538*D1538</f>
        <v/>
      </c>
      <c r="U1538">
        <f>S1538*F1538*H1538</f>
        <v/>
      </c>
      <c r="V1538">
        <f>S1538*F1538*(H1538-1)</f>
        <v/>
      </c>
      <c r="W1538">
        <f>U1538*J1538</f>
        <v/>
      </c>
      <c r="X1538">
        <f>T1538+W1538</f>
        <v/>
      </c>
      <c r="Y1538">
        <f>(T1538*E1538+W1538*L1538)*(1-R1538-'d_고정'!$B$13)</f>
        <v/>
      </c>
      <c r="Z1538">
        <f>(U1538*N1538*Q1538+'d_고정'!$B$3*('6_기대효과'!$H$7/8)*Q1538*'d_고정'!$B$10*P1538*('6_기대효과'!$K$7/'d_고정'!$B$9))*(1-R1538)</f>
        <v/>
      </c>
      <c r="AA1538">
        <f>W1538*L1538*(1-R1538-'d_고정'!$B$13)+U1538*MAX(N1538-'d_고정'!$B$10*P1538*('6_기대효과'!$K$7/'d_고정'!$B$9),0)*Q1538*(1-R1538)</f>
        <v/>
      </c>
      <c r="AB1538">
        <f>Y1538+Z1538</f>
        <v/>
      </c>
      <c r="AC1538">
        <f>Y1538/('d_고정'!$B$5*'6_기대효과'!$H$7/8)/'d_고정'!$B$6</f>
        <v/>
      </c>
      <c r="AD1538">
        <f>Y1538/('d_고정'!$B$8*'6_기대효과'!$H$7/8)</f>
        <v/>
      </c>
    </row>
    <row r="1539">
      <c r="A1539">
        <f>RAND()</f>
        <v/>
      </c>
      <c r="B1539">
        <f>IF('d_시나리오'!$J$2='d_시나리오'!$H$2,'d_시나리오'!$I$2,IF(A1539&lt;('d_시나리오'!$I$2-'d_시나리오'!$H$2)/('d_시나리오'!$J$2-'d_시나리오'!$H$2),'d_시나리오'!$H$2+SQRT(A1539*('d_시나리오'!$J$2-'d_시나리오'!$H$2)*('d_시나리오'!$I$2-'d_시나리오'!$H$2)),'d_시나리오'!$J$2-SQRT((1-A1539)*('d_시나리오'!$J$2-'d_시나리오'!$H$2)*('d_시나리오'!$J$2-'d_시나리오'!$I$2))))</f>
        <v/>
      </c>
      <c r="C1539">
        <f>RAND()</f>
        <v/>
      </c>
      <c r="D1539">
        <f>BETAINV(RAND(),IF(C1539&lt;'d_고정'!$B$26,'d_고정'!$B$23,'d_고정'!$B$16)+1,'d_고정'!$B$17-IF(C1539&lt;'d_고정'!$B$26,'d_고정'!$B$23,'d_고정'!$B$16)+1)*('d_고정'!$B$14+('d_고정'!$B$15-'d_고정'!$B$14)*RAND())</f>
        <v/>
      </c>
      <c r="E1539">
        <f>INDEX('d_분포'!$A$2:$A$28,RANDBETWEEN(1,27))</f>
        <v/>
      </c>
      <c r="F1539">
        <f>INDEX('d_분포'!$C$2:$C$5,RANDBETWEEN(1,4))*(0.9+0.2*RAND())</f>
        <v/>
      </c>
      <c r="G1539">
        <f>RAND()</f>
        <v/>
      </c>
      <c r="H1539">
        <f>(F1539+(1-F1539)*('d_고정'!$B$22*BETAINV(RAND(),IF(G1539&lt;'d_고정'!$B$26,'d_고정'!$B$25,'d_고정'!$B$20)+1,'d_고정'!$B$21-IF(G1539&lt;'d_고정'!$B$26,'d_고정'!$B$25,'d_고정'!$B$20)+1)+(1-'d_고정'!$B$22)*BETAINV(RAND(),IF(G1539&lt;'d_고정'!$B$26,'d_고정'!$B$24,'d_고정'!$B$18)+1,'d_고정'!$B$19-IF(G1539&lt;'d_고정'!$B$26,'d_고정'!$B$24,'d_고정'!$B$18)+1))*('d_고정'!$B$14+('d_고정'!$B$15-'d_고정'!$B$14)*RAND()))/F1539</f>
        <v/>
      </c>
      <c r="I1539">
        <f>RAND()</f>
        <v/>
      </c>
      <c r="J1539">
        <f>IF('d_시나리오'!$J$3='d_시나리오'!$H$3,'d_시나리오'!$I$3,IF(I1539&lt;('d_시나리오'!$I$3-'d_시나리오'!$H$3)/('d_시나리오'!$J$3-'d_시나리오'!$H$3),'d_시나리오'!$H$3+SQRT(I1539*('d_시나리오'!$J$3-'d_시나리오'!$H$3)*('d_시나리오'!$I$3-'d_시나리오'!$H$3)),'d_시나리오'!$J$3-SQRT((1-I1539)*('d_시나리오'!$J$3-'d_시나리오'!$H$3)*('d_시나리오'!$J$3-'d_시나리오'!$I$3))))</f>
        <v/>
      </c>
      <c r="K1539">
        <f>RAND()</f>
        <v/>
      </c>
      <c r="L1539">
        <f>IF('d_시나리오'!$J$4='d_시나리오'!$H$4,'d_시나리오'!$I$4,IF(K1539&lt;('d_시나리오'!$I$4-'d_시나리오'!$H$4)/('d_시나리오'!$J$4-'d_시나리오'!$H$4),'d_시나리오'!$H$4+SQRT(K1539*('d_시나리오'!$J$4-'d_시나리오'!$H$4)*('d_시나리오'!$I$4-'d_시나리오'!$H$4)),'d_시나리오'!$J$4-SQRT((1-K1539)*('d_시나리오'!$J$4-'d_시나리오'!$H$4)*('d_시나리오'!$J$4-'d_시나리오'!$I$4))))</f>
        <v/>
      </c>
      <c r="M1539">
        <f>RAND()</f>
        <v/>
      </c>
      <c r="N1539">
        <f>IF('d_시나리오'!$J$5='d_시나리오'!$H$5,'d_시나리오'!$I$5,IF(M1539&lt;('d_시나리오'!$I$5-'d_시나리오'!$H$5)/('d_시나리오'!$J$5-'d_시나리오'!$H$5),'d_시나리오'!$H$5+SQRT(M1539*('d_시나리오'!$J$5-'d_시나리오'!$H$5)*('d_시나리오'!$I$5-'d_시나리오'!$H$5)),'d_시나리오'!$J$5-SQRT((1-M1539)*('d_시나리오'!$J$5-'d_시나리오'!$H$5)*('d_시나리오'!$J$5-'d_시나리오'!$I$5))))</f>
        <v/>
      </c>
      <c r="O1539">
        <f>RAND()</f>
        <v/>
      </c>
      <c r="P1539">
        <f>IF('d_시나리오'!$J$6='d_시나리오'!$H$6,'d_시나리오'!$I$6,IF(O1539&lt;('d_시나리오'!$I$6-'d_시나리오'!$H$6)/('d_시나리오'!$J$6-'d_시나리오'!$H$6),'d_시나리오'!$H$6+SQRT(O1539*('d_시나리오'!$J$6-'d_시나리오'!$H$6)*('d_시나리오'!$I$6-'d_시나리오'!$H$6)),'d_시나리오'!$J$6-SQRT((1-O1539)*('d_시나리오'!$J$6-'d_시나리오'!$H$6)*('d_시나리오'!$J$6-'d_시나리오'!$I$6))))</f>
        <v/>
      </c>
      <c r="Q1539">
        <f>INDEX('d_분포'!$B$2:$B$57,RANDBETWEEN(1,56))</f>
        <v/>
      </c>
      <c r="R1539">
        <f>BETAINV(RAND(),5,5)</f>
        <v/>
      </c>
      <c r="S1539">
        <f>'d_고정'!$B$1*'6_기대효과'!$H$7*('d_시나리오'!$I$7/'d_고정'!$B$2)*B1539</f>
        <v/>
      </c>
      <c r="T1539">
        <f>S1539*D1539</f>
        <v/>
      </c>
      <c r="U1539">
        <f>S1539*F1539*H1539</f>
        <v/>
      </c>
      <c r="V1539">
        <f>S1539*F1539*(H1539-1)</f>
        <v/>
      </c>
      <c r="W1539">
        <f>U1539*J1539</f>
        <v/>
      </c>
      <c r="X1539">
        <f>T1539+W1539</f>
        <v/>
      </c>
      <c r="Y1539">
        <f>(T1539*E1539+W1539*L1539)*(1-R1539-'d_고정'!$B$13)</f>
        <v/>
      </c>
      <c r="Z1539">
        <f>(U1539*N1539*Q1539+'d_고정'!$B$3*('6_기대효과'!$H$7/8)*Q1539*'d_고정'!$B$10*P1539*('6_기대효과'!$K$7/'d_고정'!$B$9))*(1-R1539)</f>
        <v/>
      </c>
      <c r="AA1539">
        <f>W1539*L1539*(1-R1539-'d_고정'!$B$13)+U1539*MAX(N1539-'d_고정'!$B$10*P1539*('6_기대효과'!$K$7/'d_고정'!$B$9),0)*Q1539*(1-R1539)</f>
        <v/>
      </c>
      <c r="AB1539">
        <f>Y1539+Z1539</f>
        <v/>
      </c>
      <c r="AC1539">
        <f>Y1539/('d_고정'!$B$5*'6_기대효과'!$H$7/8)/'d_고정'!$B$6</f>
        <v/>
      </c>
      <c r="AD1539">
        <f>Y1539/('d_고정'!$B$8*'6_기대효과'!$H$7/8)</f>
        <v/>
      </c>
    </row>
    <row r="1540">
      <c r="A1540">
        <f>RAND()</f>
        <v/>
      </c>
      <c r="B1540">
        <f>IF('d_시나리오'!$J$2='d_시나리오'!$H$2,'d_시나리오'!$I$2,IF(A1540&lt;('d_시나리오'!$I$2-'d_시나리오'!$H$2)/('d_시나리오'!$J$2-'d_시나리오'!$H$2),'d_시나리오'!$H$2+SQRT(A1540*('d_시나리오'!$J$2-'d_시나리오'!$H$2)*('d_시나리오'!$I$2-'d_시나리오'!$H$2)),'d_시나리오'!$J$2-SQRT((1-A1540)*('d_시나리오'!$J$2-'d_시나리오'!$H$2)*('d_시나리오'!$J$2-'d_시나리오'!$I$2))))</f>
        <v/>
      </c>
      <c r="C1540">
        <f>RAND()</f>
        <v/>
      </c>
      <c r="D1540">
        <f>BETAINV(RAND(),IF(C1540&lt;'d_고정'!$B$26,'d_고정'!$B$23,'d_고정'!$B$16)+1,'d_고정'!$B$17-IF(C1540&lt;'d_고정'!$B$26,'d_고정'!$B$23,'d_고정'!$B$16)+1)*('d_고정'!$B$14+('d_고정'!$B$15-'d_고정'!$B$14)*RAND())</f>
        <v/>
      </c>
      <c r="E1540">
        <f>INDEX('d_분포'!$A$2:$A$28,RANDBETWEEN(1,27))</f>
        <v/>
      </c>
      <c r="F1540">
        <f>INDEX('d_분포'!$C$2:$C$5,RANDBETWEEN(1,4))*(0.9+0.2*RAND())</f>
        <v/>
      </c>
      <c r="G1540">
        <f>RAND()</f>
        <v/>
      </c>
      <c r="H1540">
        <f>(F1540+(1-F1540)*('d_고정'!$B$22*BETAINV(RAND(),IF(G1540&lt;'d_고정'!$B$26,'d_고정'!$B$25,'d_고정'!$B$20)+1,'d_고정'!$B$21-IF(G1540&lt;'d_고정'!$B$26,'d_고정'!$B$25,'d_고정'!$B$20)+1)+(1-'d_고정'!$B$22)*BETAINV(RAND(),IF(G1540&lt;'d_고정'!$B$26,'d_고정'!$B$24,'d_고정'!$B$18)+1,'d_고정'!$B$19-IF(G1540&lt;'d_고정'!$B$26,'d_고정'!$B$24,'d_고정'!$B$18)+1))*('d_고정'!$B$14+('d_고정'!$B$15-'d_고정'!$B$14)*RAND()))/F1540</f>
        <v/>
      </c>
      <c r="I1540">
        <f>RAND()</f>
        <v/>
      </c>
      <c r="J1540">
        <f>IF('d_시나리오'!$J$3='d_시나리오'!$H$3,'d_시나리오'!$I$3,IF(I1540&lt;('d_시나리오'!$I$3-'d_시나리오'!$H$3)/('d_시나리오'!$J$3-'d_시나리오'!$H$3),'d_시나리오'!$H$3+SQRT(I1540*('d_시나리오'!$J$3-'d_시나리오'!$H$3)*('d_시나리오'!$I$3-'d_시나리오'!$H$3)),'d_시나리오'!$J$3-SQRT((1-I1540)*('d_시나리오'!$J$3-'d_시나리오'!$H$3)*('d_시나리오'!$J$3-'d_시나리오'!$I$3))))</f>
        <v/>
      </c>
      <c r="K1540">
        <f>RAND()</f>
        <v/>
      </c>
      <c r="L1540">
        <f>IF('d_시나리오'!$J$4='d_시나리오'!$H$4,'d_시나리오'!$I$4,IF(K1540&lt;('d_시나리오'!$I$4-'d_시나리오'!$H$4)/('d_시나리오'!$J$4-'d_시나리오'!$H$4),'d_시나리오'!$H$4+SQRT(K1540*('d_시나리오'!$J$4-'d_시나리오'!$H$4)*('d_시나리오'!$I$4-'d_시나리오'!$H$4)),'d_시나리오'!$J$4-SQRT((1-K1540)*('d_시나리오'!$J$4-'d_시나리오'!$H$4)*('d_시나리오'!$J$4-'d_시나리오'!$I$4))))</f>
        <v/>
      </c>
      <c r="M1540">
        <f>RAND()</f>
        <v/>
      </c>
      <c r="N1540">
        <f>IF('d_시나리오'!$J$5='d_시나리오'!$H$5,'d_시나리오'!$I$5,IF(M1540&lt;('d_시나리오'!$I$5-'d_시나리오'!$H$5)/('d_시나리오'!$J$5-'d_시나리오'!$H$5),'d_시나리오'!$H$5+SQRT(M1540*('d_시나리오'!$J$5-'d_시나리오'!$H$5)*('d_시나리오'!$I$5-'d_시나리오'!$H$5)),'d_시나리오'!$J$5-SQRT((1-M1540)*('d_시나리오'!$J$5-'d_시나리오'!$H$5)*('d_시나리오'!$J$5-'d_시나리오'!$I$5))))</f>
        <v/>
      </c>
      <c r="O1540">
        <f>RAND()</f>
        <v/>
      </c>
      <c r="P1540">
        <f>IF('d_시나리오'!$J$6='d_시나리오'!$H$6,'d_시나리오'!$I$6,IF(O1540&lt;('d_시나리오'!$I$6-'d_시나리오'!$H$6)/('d_시나리오'!$J$6-'d_시나리오'!$H$6),'d_시나리오'!$H$6+SQRT(O1540*('d_시나리오'!$J$6-'d_시나리오'!$H$6)*('d_시나리오'!$I$6-'d_시나리오'!$H$6)),'d_시나리오'!$J$6-SQRT((1-O1540)*('d_시나리오'!$J$6-'d_시나리오'!$H$6)*('d_시나리오'!$J$6-'d_시나리오'!$I$6))))</f>
        <v/>
      </c>
      <c r="Q1540">
        <f>INDEX('d_분포'!$B$2:$B$57,RANDBETWEEN(1,56))</f>
        <v/>
      </c>
      <c r="R1540">
        <f>BETAINV(RAND(),5,5)</f>
        <v/>
      </c>
      <c r="S1540">
        <f>'d_고정'!$B$1*'6_기대효과'!$H$7*('d_시나리오'!$I$7/'d_고정'!$B$2)*B1540</f>
        <v/>
      </c>
      <c r="T1540">
        <f>S1540*D1540</f>
        <v/>
      </c>
      <c r="U1540">
        <f>S1540*F1540*H1540</f>
        <v/>
      </c>
      <c r="V1540">
        <f>S1540*F1540*(H1540-1)</f>
        <v/>
      </c>
      <c r="W1540">
        <f>U1540*J1540</f>
        <v/>
      </c>
      <c r="X1540">
        <f>T1540+W1540</f>
        <v/>
      </c>
      <c r="Y1540">
        <f>(T1540*E1540+W1540*L1540)*(1-R1540-'d_고정'!$B$13)</f>
        <v/>
      </c>
      <c r="Z1540">
        <f>(U1540*N1540*Q1540+'d_고정'!$B$3*('6_기대효과'!$H$7/8)*Q1540*'d_고정'!$B$10*P1540*('6_기대효과'!$K$7/'d_고정'!$B$9))*(1-R1540)</f>
        <v/>
      </c>
      <c r="AA1540">
        <f>W1540*L1540*(1-R1540-'d_고정'!$B$13)+U1540*MAX(N1540-'d_고정'!$B$10*P1540*('6_기대효과'!$K$7/'d_고정'!$B$9),0)*Q1540*(1-R1540)</f>
        <v/>
      </c>
      <c r="AB1540">
        <f>Y1540+Z1540</f>
        <v/>
      </c>
      <c r="AC1540">
        <f>Y1540/('d_고정'!$B$5*'6_기대효과'!$H$7/8)/'d_고정'!$B$6</f>
        <v/>
      </c>
      <c r="AD1540">
        <f>Y1540/('d_고정'!$B$8*'6_기대효과'!$H$7/8)</f>
        <v/>
      </c>
    </row>
    <row r="1541">
      <c r="A1541">
        <f>RAND()</f>
        <v/>
      </c>
      <c r="B1541">
        <f>IF('d_시나리오'!$J$2='d_시나리오'!$H$2,'d_시나리오'!$I$2,IF(A1541&lt;('d_시나리오'!$I$2-'d_시나리오'!$H$2)/('d_시나리오'!$J$2-'d_시나리오'!$H$2),'d_시나리오'!$H$2+SQRT(A1541*('d_시나리오'!$J$2-'d_시나리오'!$H$2)*('d_시나리오'!$I$2-'d_시나리오'!$H$2)),'d_시나리오'!$J$2-SQRT((1-A1541)*('d_시나리오'!$J$2-'d_시나리오'!$H$2)*('d_시나리오'!$J$2-'d_시나리오'!$I$2))))</f>
        <v/>
      </c>
      <c r="C1541">
        <f>RAND()</f>
        <v/>
      </c>
      <c r="D1541">
        <f>BETAINV(RAND(),IF(C1541&lt;'d_고정'!$B$26,'d_고정'!$B$23,'d_고정'!$B$16)+1,'d_고정'!$B$17-IF(C1541&lt;'d_고정'!$B$26,'d_고정'!$B$23,'d_고정'!$B$16)+1)*('d_고정'!$B$14+('d_고정'!$B$15-'d_고정'!$B$14)*RAND())</f>
        <v/>
      </c>
      <c r="E1541">
        <f>INDEX('d_분포'!$A$2:$A$28,RANDBETWEEN(1,27))</f>
        <v/>
      </c>
      <c r="F1541">
        <f>INDEX('d_분포'!$C$2:$C$5,RANDBETWEEN(1,4))*(0.9+0.2*RAND())</f>
        <v/>
      </c>
      <c r="G1541">
        <f>RAND()</f>
        <v/>
      </c>
      <c r="H1541">
        <f>(F1541+(1-F1541)*('d_고정'!$B$22*BETAINV(RAND(),IF(G1541&lt;'d_고정'!$B$26,'d_고정'!$B$25,'d_고정'!$B$20)+1,'d_고정'!$B$21-IF(G1541&lt;'d_고정'!$B$26,'d_고정'!$B$25,'d_고정'!$B$20)+1)+(1-'d_고정'!$B$22)*BETAINV(RAND(),IF(G1541&lt;'d_고정'!$B$26,'d_고정'!$B$24,'d_고정'!$B$18)+1,'d_고정'!$B$19-IF(G1541&lt;'d_고정'!$B$26,'d_고정'!$B$24,'d_고정'!$B$18)+1))*('d_고정'!$B$14+('d_고정'!$B$15-'d_고정'!$B$14)*RAND()))/F1541</f>
        <v/>
      </c>
      <c r="I1541">
        <f>RAND()</f>
        <v/>
      </c>
      <c r="J1541">
        <f>IF('d_시나리오'!$J$3='d_시나리오'!$H$3,'d_시나리오'!$I$3,IF(I1541&lt;('d_시나리오'!$I$3-'d_시나리오'!$H$3)/('d_시나리오'!$J$3-'d_시나리오'!$H$3),'d_시나리오'!$H$3+SQRT(I1541*('d_시나리오'!$J$3-'d_시나리오'!$H$3)*('d_시나리오'!$I$3-'d_시나리오'!$H$3)),'d_시나리오'!$J$3-SQRT((1-I1541)*('d_시나리오'!$J$3-'d_시나리오'!$H$3)*('d_시나리오'!$J$3-'d_시나리오'!$I$3))))</f>
        <v/>
      </c>
      <c r="K1541">
        <f>RAND()</f>
        <v/>
      </c>
      <c r="L1541">
        <f>IF('d_시나리오'!$J$4='d_시나리오'!$H$4,'d_시나리오'!$I$4,IF(K1541&lt;('d_시나리오'!$I$4-'d_시나리오'!$H$4)/('d_시나리오'!$J$4-'d_시나리오'!$H$4),'d_시나리오'!$H$4+SQRT(K1541*('d_시나리오'!$J$4-'d_시나리오'!$H$4)*('d_시나리오'!$I$4-'d_시나리오'!$H$4)),'d_시나리오'!$J$4-SQRT((1-K1541)*('d_시나리오'!$J$4-'d_시나리오'!$H$4)*('d_시나리오'!$J$4-'d_시나리오'!$I$4))))</f>
        <v/>
      </c>
      <c r="M1541">
        <f>RAND()</f>
        <v/>
      </c>
      <c r="N1541">
        <f>IF('d_시나리오'!$J$5='d_시나리오'!$H$5,'d_시나리오'!$I$5,IF(M1541&lt;('d_시나리오'!$I$5-'d_시나리오'!$H$5)/('d_시나리오'!$J$5-'d_시나리오'!$H$5),'d_시나리오'!$H$5+SQRT(M1541*('d_시나리오'!$J$5-'d_시나리오'!$H$5)*('d_시나리오'!$I$5-'d_시나리오'!$H$5)),'d_시나리오'!$J$5-SQRT((1-M1541)*('d_시나리오'!$J$5-'d_시나리오'!$H$5)*('d_시나리오'!$J$5-'d_시나리오'!$I$5))))</f>
        <v/>
      </c>
      <c r="O1541">
        <f>RAND()</f>
        <v/>
      </c>
      <c r="P1541">
        <f>IF('d_시나리오'!$J$6='d_시나리오'!$H$6,'d_시나리오'!$I$6,IF(O1541&lt;('d_시나리오'!$I$6-'d_시나리오'!$H$6)/('d_시나리오'!$J$6-'d_시나리오'!$H$6),'d_시나리오'!$H$6+SQRT(O1541*('d_시나리오'!$J$6-'d_시나리오'!$H$6)*('d_시나리오'!$I$6-'d_시나리오'!$H$6)),'d_시나리오'!$J$6-SQRT((1-O1541)*('d_시나리오'!$J$6-'d_시나리오'!$H$6)*('d_시나리오'!$J$6-'d_시나리오'!$I$6))))</f>
        <v/>
      </c>
      <c r="Q1541">
        <f>INDEX('d_분포'!$B$2:$B$57,RANDBETWEEN(1,56))</f>
        <v/>
      </c>
      <c r="R1541">
        <f>BETAINV(RAND(),5,5)</f>
        <v/>
      </c>
      <c r="S1541">
        <f>'d_고정'!$B$1*'6_기대효과'!$H$7*('d_시나리오'!$I$7/'d_고정'!$B$2)*B1541</f>
        <v/>
      </c>
      <c r="T1541">
        <f>S1541*D1541</f>
        <v/>
      </c>
      <c r="U1541">
        <f>S1541*F1541*H1541</f>
        <v/>
      </c>
      <c r="V1541">
        <f>S1541*F1541*(H1541-1)</f>
        <v/>
      </c>
      <c r="W1541">
        <f>U1541*J1541</f>
        <v/>
      </c>
      <c r="X1541">
        <f>T1541+W1541</f>
        <v/>
      </c>
      <c r="Y1541">
        <f>(T1541*E1541+W1541*L1541)*(1-R1541-'d_고정'!$B$13)</f>
        <v/>
      </c>
      <c r="Z1541">
        <f>(U1541*N1541*Q1541+'d_고정'!$B$3*('6_기대효과'!$H$7/8)*Q1541*'d_고정'!$B$10*P1541*('6_기대효과'!$K$7/'d_고정'!$B$9))*(1-R1541)</f>
        <v/>
      </c>
      <c r="AA1541">
        <f>W1541*L1541*(1-R1541-'d_고정'!$B$13)+U1541*MAX(N1541-'d_고정'!$B$10*P1541*('6_기대효과'!$K$7/'d_고정'!$B$9),0)*Q1541*(1-R1541)</f>
        <v/>
      </c>
      <c r="AB1541">
        <f>Y1541+Z1541</f>
        <v/>
      </c>
      <c r="AC1541">
        <f>Y1541/('d_고정'!$B$5*'6_기대효과'!$H$7/8)/'d_고정'!$B$6</f>
        <v/>
      </c>
      <c r="AD1541">
        <f>Y1541/('d_고정'!$B$8*'6_기대효과'!$H$7/8)</f>
        <v/>
      </c>
    </row>
    <row r="1542">
      <c r="A1542">
        <f>RAND()</f>
        <v/>
      </c>
      <c r="B1542">
        <f>IF('d_시나리오'!$J$2='d_시나리오'!$H$2,'d_시나리오'!$I$2,IF(A1542&lt;('d_시나리오'!$I$2-'d_시나리오'!$H$2)/('d_시나리오'!$J$2-'d_시나리오'!$H$2),'d_시나리오'!$H$2+SQRT(A1542*('d_시나리오'!$J$2-'d_시나리오'!$H$2)*('d_시나리오'!$I$2-'d_시나리오'!$H$2)),'d_시나리오'!$J$2-SQRT((1-A1542)*('d_시나리오'!$J$2-'d_시나리오'!$H$2)*('d_시나리오'!$J$2-'d_시나리오'!$I$2))))</f>
        <v/>
      </c>
      <c r="C1542">
        <f>RAND()</f>
        <v/>
      </c>
      <c r="D1542">
        <f>BETAINV(RAND(),IF(C1542&lt;'d_고정'!$B$26,'d_고정'!$B$23,'d_고정'!$B$16)+1,'d_고정'!$B$17-IF(C1542&lt;'d_고정'!$B$26,'d_고정'!$B$23,'d_고정'!$B$16)+1)*('d_고정'!$B$14+('d_고정'!$B$15-'d_고정'!$B$14)*RAND())</f>
        <v/>
      </c>
      <c r="E1542">
        <f>INDEX('d_분포'!$A$2:$A$28,RANDBETWEEN(1,27))</f>
        <v/>
      </c>
      <c r="F1542">
        <f>INDEX('d_분포'!$C$2:$C$5,RANDBETWEEN(1,4))*(0.9+0.2*RAND())</f>
        <v/>
      </c>
      <c r="G1542">
        <f>RAND()</f>
        <v/>
      </c>
      <c r="H1542">
        <f>(F1542+(1-F1542)*('d_고정'!$B$22*BETAINV(RAND(),IF(G1542&lt;'d_고정'!$B$26,'d_고정'!$B$25,'d_고정'!$B$20)+1,'d_고정'!$B$21-IF(G1542&lt;'d_고정'!$B$26,'d_고정'!$B$25,'d_고정'!$B$20)+1)+(1-'d_고정'!$B$22)*BETAINV(RAND(),IF(G1542&lt;'d_고정'!$B$26,'d_고정'!$B$24,'d_고정'!$B$18)+1,'d_고정'!$B$19-IF(G1542&lt;'d_고정'!$B$26,'d_고정'!$B$24,'d_고정'!$B$18)+1))*('d_고정'!$B$14+('d_고정'!$B$15-'d_고정'!$B$14)*RAND()))/F1542</f>
        <v/>
      </c>
      <c r="I1542">
        <f>RAND()</f>
        <v/>
      </c>
      <c r="J1542">
        <f>IF('d_시나리오'!$J$3='d_시나리오'!$H$3,'d_시나리오'!$I$3,IF(I1542&lt;('d_시나리오'!$I$3-'d_시나리오'!$H$3)/('d_시나리오'!$J$3-'d_시나리오'!$H$3),'d_시나리오'!$H$3+SQRT(I1542*('d_시나리오'!$J$3-'d_시나리오'!$H$3)*('d_시나리오'!$I$3-'d_시나리오'!$H$3)),'d_시나리오'!$J$3-SQRT((1-I1542)*('d_시나리오'!$J$3-'d_시나리오'!$H$3)*('d_시나리오'!$J$3-'d_시나리오'!$I$3))))</f>
        <v/>
      </c>
      <c r="K1542">
        <f>RAND()</f>
        <v/>
      </c>
      <c r="L1542">
        <f>IF('d_시나리오'!$J$4='d_시나리오'!$H$4,'d_시나리오'!$I$4,IF(K1542&lt;('d_시나리오'!$I$4-'d_시나리오'!$H$4)/('d_시나리오'!$J$4-'d_시나리오'!$H$4),'d_시나리오'!$H$4+SQRT(K1542*('d_시나리오'!$J$4-'d_시나리오'!$H$4)*('d_시나리오'!$I$4-'d_시나리오'!$H$4)),'d_시나리오'!$J$4-SQRT((1-K1542)*('d_시나리오'!$J$4-'d_시나리오'!$H$4)*('d_시나리오'!$J$4-'d_시나리오'!$I$4))))</f>
        <v/>
      </c>
      <c r="M1542">
        <f>RAND()</f>
        <v/>
      </c>
      <c r="N1542">
        <f>IF('d_시나리오'!$J$5='d_시나리오'!$H$5,'d_시나리오'!$I$5,IF(M1542&lt;('d_시나리오'!$I$5-'d_시나리오'!$H$5)/('d_시나리오'!$J$5-'d_시나리오'!$H$5),'d_시나리오'!$H$5+SQRT(M1542*('d_시나리오'!$J$5-'d_시나리오'!$H$5)*('d_시나리오'!$I$5-'d_시나리오'!$H$5)),'d_시나리오'!$J$5-SQRT((1-M1542)*('d_시나리오'!$J$5-'d_시나리오'!$H$5)*('d_시나리오'!$J$5-'d_시나리오'!$I$5))))</f>
        <v/>
      </c>
      <c r="O1542">
        <f>RAND()</f>
        <v/>
      </c>
      <c r="P1542">
        <f>IF('d_시나리오'!$J$6='d_시나리오'!$H$6,'d_시나리오'!$I$6,IF(O1542&lt;('d_시나리오'!$I$6-'d_시나리오'!$H$6)/('d_시나리오'!$J$6-'d_시나리오'!$H$6),'d_시나리오'!$H$6+SQRT(O1542*('d_시나리오'!$J$6-'d_시나리오'!$H$6)*('d_시나리오'!$I$6-'d_시나리오'!$H$6)),'d_시나리오'!$J$6-SQRT((1-O1542)*('d_시나리오'!$J$6-'d_시나리오'!$H$6)*('d_시나리오'!$J$6-'d_시나리오'!$I$6))))</f>
        <v/>
      </c>
      <c r="Q1542">
        <f>INDEX('d_분포'!$B$2:$B$57,RANDBETWEEN(1,56))</f>
        <v/>
      </c>
      <c r="R1542">
        <f>BETAINV(RAND(),5,5)</f>
        <v/>
      </c>
      <c r="S1542">
        <f>'d_고정'!$B$1*'6_기대효과'!$H$7*('d_시나리오'!$I$7/'d_고정'!$B$2)*B1542</f>
        <v/>
      </c>
      <c r="T1542">
        <f>S1542*D1542</f>
        <v/>
      </c>
      <c r="U1542">
        <f>S1542*F1542*H1542</f>
        <v/>
      </c>
      <c r="V1542">
        <f>S1542*F1542*(H1542-1)</f>
        <v/>
      </c>
      <c r="W1542">
        <f>U1542*J1542</f>
        <v/>
      </c>
      <c r="X1542">
        <f>T1542+W1542</f>
        <v/>
      </c>
      <c r="Y1542">
        <f>(T1542*E1542+W1542*L1542)*(1-R1542-'d_고정'!$B$13)</f>
        <v/>
      </c>
      <c r="Z1542">
        <f>(U1542*N1542*Q1542+'d_고정'!$B$3*('6_기대효과'!$H$7/8)*Q1542*'d_고정'!$B$10*P1542*('6_기대효과'!$K$7/'d_고정'!$B$9))*(1-R1542)</f>
        <v/>
      </c>
      <c r="AA1542">
        <f>W1542*L1542*(1-R1542-'d_고정'!$B$13)+U1542*MAX(N1542-'d_고정'!$B$10*P1542*('6_기대효과'!$K$7/'d_고정'!$B$9),0)*Q1542*(1-R1542)</f>
        <v/>
      </c>
      <c r="AB1542">
        <f>Y1542+Z1542</f>
        <v/>
      </c>
      <c r="AC1542">
        <f>Y1542/('d_고정'!$B$5*'6_기대효과'!$H$7/8)/'d_고정'!$B$6</f>
        <v/>
      </c>
      <c r="AD1542">
        <f>Y1542/('d_고정'!$B$8*'6_기대효과'!$H$7/8)</f>
        <v/>
      </c>
    </row>
    <row r="1543">
      <c r="A1543">
        <f>RAND()</f>
        <v/>
      </c>
      <c r="B1543">
        <f>IF('d_시나리오'!$J$2='d_시나리오'!$H$2,'d_시나리오'!$I$2,IF(A1543&lt;('d_시나리오'!$I$2-'d_시나리오'!$H$2)/('d_시나리오'!$J$2-'d_시나리오'!$H$2),'d_시나리오'!$H$2+SQRT(A1543*('d_시나리오'!$J$2-'d_시나리오'!$H$2)*('d_시나리오'!$I$2-'d_시나리오'!$H$2)),'d_시나리오'!$J$2-SQRT((1-A1543)*('d_시나리오'!$J$2-'d_시나리오'!$H$2)*('d_시나리오'!$J$2-'d_시나리오'!$I$2))))</f>
        <v/>
      </c>
      <c r="C1543">
        <f>RAND()</f>
        <v/>
      </c>
      <c r="D1543">
        <f>BETAINV(RAND(),IF(C1543&lt;'d_고정'!$B$26,'d_고정'!$B$23,'d_고정'!$B$16)+1,'d_고정'!$B$17-IF(C1543&lt;'d_고정'!$B$26,'d_고정'!$B$23,'d_고정'!$B$16)+1)*('d_고정'!$B$14+('d_고정'!$B$15-'d_고정'!$B$14)*RAND())</f>
        <v/>
      </c>
      <c r="E1543">
        <f>INDEX('d_분포'!$A$2:$A$28,RANDBETWEEN(1,27))</f>
        <v/>
      </c>
      <c r="F1543">
        <f>INDEX('d_분포'!$C$2:$C$5,RANDBETWEEN(1,4))*(0.9+0.2*RAND())</f>
        <v/>
      </c>
      <c r="G1543">
        <f>RAND()</f>
        <v/>
      </c>
      <c r="H1543">
        <f>(F1543+(1-F1543)*('d_고정'!$B$22*BETAINV(RAND(),IF(G1543&lt;'d_고정'!$B$26,'d_고정'!$B$25,'d_고정'!$B$20)+1,'d_고정'!$B$21-IF(G1543&lt;'d_고정'!$B$26,'d_고정'!$B$25,'d_고정'!$B$20)+1)+(1-'d_고정'!$B$22)*BETAINV(RAND(),IF(G1543&lt;'d_고정'!$B$26,'d_고정'!$B$24,'d_고정'!$B$18)+1,'d_고정'!$B$19-IF(G1543&lt;'d_고정'!$B$26,'d_고정'!$B$24,'d_고정'!$B$18)+1))*('d_고정'!$B$14+('d_고정'!$B$15-'d_고정'!$B$14)*RAND()))/F1543</f>
        <v/>
      </c>
      <c r="I1543">
        <f>RAND()</f>
        <v/>
      </c>
      <c r="J1543">
        <f>IF('d_시나리오'!$J$3='d_시나리오'!$H$3,'d_시나리오'!$I$3,IF(I1543&lt;('d_시나리오'!$I$3-'d_시나리오'!$H$3)/('d_시나리오'!$J$3-'d_시나리오'!$H$3),'d_시나리오'!$H$3+SQRT(I1543*('d_시나리오'!$J$3-'d_시나리오'!$H$3)*('d_시나리오'!$I$3-'d_시나리오'!$H$3)),'d_시나리오'!$J$3-SQRT((1-I1543)*('d_시나리오'!$J$3-'d_시나리오'!$H$3)*('d_시나리오'!$J$3-'d_시나리오'!$I$3))))</f>
        <v/>
      </c>
      <c r="K1543">
        <f>RAND()</f>
        <v/>
      </c>
      <c r="L1543">
        <f>IF('d_시나리오'!$J$4='d_시나리오'!$H$4,'d_시나리오'!$I$4,IF(K1543&lt;('d_시나리오'!$I$4-'d_시나리오'!$H$4)/('d_시나리오'!$J$4-'d_시나리오'!$H$4),'d_시나리오'!$H$4+SQRT(K1543*('d_시나리오'!$J$4-'d_시나리오'!$H$4)*('d_시나리오'!$I$4-'d_시나리오'!$H$4)),'d_시나리오'!$J$4-SQRT((1-K1543)*('d_시나리오'!$J$4-'d_시나리오'!$H$4)*('d_시나리오'!$J$4-'d_시나리오'!$I$4))))</f>
        <v/>
      </c>
      <c r="M1543">
        <f>RAND()</f>
        <v/>
      </c>
      <c r="N1543">
        <f>IF('d_시나리오'!$J$5='d_시나리오'!$H$5,'d_시나리오'!$I$5,IF(M1543&lt;('d_시나리오'!$I$5-'d_시나리오'!$H$5)/('d_시나리오'!$J$5-'d_시나리오'!$H$5),'d_시나리오'!$H$5+SQRT(M1543*('d_시나리오'!$J$5-'d_시나리오'!$H$5)*('d_시나리오'!$I$5-'d_시나리오'!$H$5)),'d_시나리오'!$J$5-SQRT((1-M1543)*('d_시나리오'!$J$5-'d_시나리오'!$H$5)*('d_시나리오'!$J$5-'d_시나리오'!$I$5))))</f>
        <v/>
      </c>
      <c r="O1543">
        <f>RAND()</f>
        <v/>
      </c>
      <c r="P1543">
        <f>IF('d_시나리오'!$J$6='d_시나리오'!$H$6,'d_시나리오'!$I$6,IF(O1543&lt;('d_시나리오'!$I$6-'d_시나리오'!$H$6)/('d_시나리오'!$J$6-'d_시나리오'!$H$6),'d_시나리오'!$H$6+SQRT(O1543*('d_시나리오'!$J$6-'d_시나리오'!$H$6)*('d_시나리오'!$I$6-'d_시나리오'!$H$6)),'d_시나리오'!$J$6-SQRT((1-O1543)*('d_시나리오'!$J$6-'d_시나리오'!$H$6)*('d_시나리오'!$J$6-'d_시나리오'!$I$6))))</f>
        <v/>
      </c>
      <c r="Q1543">
        <f>INDEX('d_분포'!$B$2:$B$57,RANDBETWEEN(1,56))</f>
        <v/>
      </c>
      <c r="R1543">
        <f>BETAINV(RAND(),5,5)</f>
        <v/>
      </c>
      <c r="S1543">
        <f>'d_고정'!$B$1*'6_기대효과'!$H$7*('d_시나리오'!$I$7/'d_고정'!$B$2)*B1543</f>
        <v/>
      </c>
      <c r="T1543">
        <f>S1543*D1543</f>
        <v/>
      </c>
      <c r="U1543">
        <f>S1543*F1543*H1543</f>
        <v/>
      </c>
      <c r="V1543">
        <f>S1543*F1543*(H1543-1)</f>
        <v/>
      </c>
      <c r="W1543">
        <f>U1543*J1543</f>
        <v/>
      </c>
      <c r="X1543">
        <f>T1543+W1543</f>
        <v/>
      </c>
      <c r="Y1543">
        <f>(T1543*E1543+W1543*L1543)*(1-R1543-'d_고정'!$B$13)</f>
        <v/>
      </c>
      <c r="Z1543">
        <f>(U1543*N1543*Q1543+'d_고정'!$B$3*('6_기대효과'!$H$7/8)*Q1543*'d_고정'!$B$10*P1543*('6_기대효과'!$K$7/'d_고정'!$B$9))*(1-R1543)</f>
        <v/>
      </c>
      <c r="AA1543">
        <f>W1543*L1543*(1-R1543-'d_고정'!$B$13)+U1543*MAX(N1543-'d_고정'!$B$10*P1543*('6_기대효과'!$K$7/'d_고정'!$B$9),0)*Q1543*(1-R1543)</f>
        <v/>
      </c>
      <c r="AB1543">
        <f>Y1543+Z1543</f>
        <v/>
      </c>
      <c r="AC1543">
        <f>Y1543/('d_고정'!$B$5*'6_기대효과'!$H$7/8)/'d_고정'!$B$6</f>
        <v/>
      </c>
      <c r="AD1543">
        <f>Y1543/('d_고정'!$B$8*'6_기대효과'!$H$7/8)</f>
        <v/>
      </c>
    </row>
    <row r="1544">
      <c r="A1544">
        <f>RAND()</f>
        <v/>
      </c>
      <c r="B1544">
        <f>IF('d_시나리오'!$J$2='d_시나리오'!$H$2,'d_시나리오'!$I$2,IF(A1544&lt;('d_시나리오'!$I$2-'d_시나리오'!$H$2)/('d_시나리오'!$J$2-'d_시나리오'!$H$2),'d_시나리오'!$H$2+SQRT(A1544*('d_시나리오'!$J$2-'d_시나리오'!$H$2)*('d_시나리오'!$I$2-'d_시나리오'!$H$2)),'d_시나리오'!$J$2-SQRT((1-A1544)*('d_시나리오'!$J$2-'d_시나리오'!$H$2)*('d_시나리오'!$J$2-'d_시나리오'!$I$2))))</f>
        <v/>
      </c>
      <c r="C1544">
        <f>RAND()</f>
        <v/>
      </c>
      <c r="D1544">
        <f>BETAINV(RAND(),IF(C1544&lt;'d_고정'!$B$26,'d_고정'!$B$23,'d_고정'!$B$16)+1,'d_고정'!$B$17-IF(C1544&lt;'d_고정'!$B$26,'d_고정'!$B$23,'d_고정'!$B$16)+1)*('d_고정'!$B$14+('d_고정'!$B$15-'d_고정'!$B$14)*RAND())</f>
        <v/>
      </c>
      <c r="E1544">
        <f>INDEX('d_분포'!$A$2:$A$28,RANDBETWEEN(1,27))</f>
        <v/>
      </c>
      <c r="F1544">
        <f>INDEX('d_분포'!$C$2:$C$5,RANDBETWEEN(1,4))*(0.9+0.2*RAND())</f>
        <v/>
      </c>
      <c r="G1544">
        <f>RAND()</f>
        <v/>
      </c>
      <c r="H1544">
        <f>(F1544+(1-F1544)*('d_고정'!$B$22*BETAINV(RAND(),IF(G1544&lt;'d_고정'!$B$26,'d_고정'!$B$25,'d_고정'!$B$20)+1,'d_고정'!$B$21-IF(G1544&lt;'d_고정'!$B$26,'d_고정'!$B$25,'d_고정'!$B$20)+1)+(1-'d_고정'!$B$22)*BETAINV(RAND(),IF(G1544&lt;'d_고정'!$B$26,'d_고정'!$B$24,'d_고정'!$B$18)+1,'d_고정'!$B$19-IF(G1544&lt;'d_고정'!$B$26,'d_고정'!$B$24,'d_고정'!$B$18)+1))*('d_고정'!$B$14+('d_고정'!$B$15-'d_고정'!$B$14)*RAND()))/F1544</f>
        <v/>
      </c>
      <c r="I1544">
        <f>RAND()</f>
        <v/>
      </c>
      <c r="J1544">
        <f>IF('d_시나리오'!$J$3='d_시나리오'!$H$3,'d_시나리오'!$I$3,IF(I1544&lt;('d_시나리오'!$I$3-'d_시나리오'!$H$3)/('d_시나리오'!$J$3-'d_시나리오'!$H$3),'d_시나리오'!$H$3+SQRT(I1544*('d_시나리오'!$J$3-'d_시나리오'!$H$3)*('d_시나리오'!$I$3-'d_시나리오'!$H$3)),'d_시나리오'!$J$3-SQRT((1-I1544)*('d_시나리오'!$J$3-'d_시나리오'!$H$3)*('d_시나리오'!$J$3-'d_시나리오'!$I$3))))</f>
        <v/>
      </c>
      <c r="K1544">
        <f>RAND()</f>
        <v/>
      </c>
      <c r="L1544">
        <f>IF('d_시나리오'!$J$4='d_시나리오'!$H$4,'d_시나리오'!$I$4,IF(K1544&lt;('d_시나리오'!$I$4-'d_시나리오'!$H$4)/('d_시나리오'!$J$4-'d_시나리오'!$H$4),'d_시나리오'!$H$4+SQRT(K1544*('d_시나리오'!$J$4-'d_시나리오'!$H$4)*('d_시나리오'!$I$4-'d_시나리오'!$H$4)),'d_시나리오'!$J$4-SQRT((1-K1544)*('d_시나리오'!$J$4-'d_시나리오'!$H$4)*('d_시나리오'!$J$4-'d_시나리오'!$I$4))))</f>
        <v/>
      </c>
      <c r="M1544">
        <f>RAND()</f>
        <v/>
      </c>
      <c r="N1544">
        <f>IF('d_시나리오'!$J$5='d_시나리오'!$H$5,'d_시나리오'!$I$5,IF(M1544&lt;('d_시나리오'!$I$5-'d_시나리오'!$H$5)/('d_시나리오'!$J$5-'d_시나리오'!$H$5),'d_시나리오'!$H$5+SQRT(M1544*('d_시나리오'!$J$5-'d_시나리오'!$H$5)*('d_시나리오'!$I$5-'d_시나리오'!$H$5)),'d_시나리오'!$J$5-SQRT((1-M1544)*('d_시나리오'!$J$5-'d_시나리오'!$H$5)*('d_시나리오'!$J$5-'d_시나리오'!$I$5))))</f>
        <v/>
      </c>
      <c r="O1544">
        <f>RAND()</f>
        <v/>
      </c>
      <c r="P1544">
        <f>IF('d_시나리오'!$J$6='d_시나리오'!$H$6,'d_시나리오'!$I$6,IF(O1544&lt;('d_시나리오'!$I$6-'d_시나리오'!$H$6)/('d_시나리오'!$J$6-'d_시나리오'!$H$6),'d_시나리오'!$H$6+SQRT(O1544*('d_시나리오'!$J$6-'d_시나리오'!$H$6)*('d_시나리오'!$I$6-'d_시나리오'!$H$6)),'d_시나리오'!$J$6-SQRT((1-O1544)*('d_시나리오'!$J$6-'d_시나리오'!$H$6)*('d_시나리오'!$J$6-'d_시나리오'!$I$6))))</f>
        <v/>
      </c>
      <c r="Q1544">
        <f>INDEX('d_분포'!$B$2:$B$57,RANDBETWEEN(1,56))</f>
        <v/>
      </c>
      <c r="R1544">
        <f>BETAINV(RAND(),5,5)</f>
        <v/>
      </c>
      <c r="S1544">
        <f>'d_고정'!$B$1*'6_기대효과'!$H$7*('d_시나리오'!$I$7/'d_고정'!$B$2)*B1544</f>
        <v/>
      </c>
      <c r="T1544">
        <f>S1544*D1544</f>
        <v/>
      </c>
      <c r="U1544">
        <f>S1544*F1544*H1544</f>
        <v/>
      </c>
      <c r="V1544">
        <f>S1544*F1544*(H1544-1)</f>
        <v/>
      </c>
      <c r="W1544">
        <f>U1544*J1544</f>
        <v/>
      </c>
      <c r="X1544">
        <f>T1544+W1544</f>
        <v/>
      </c>
      <c r="Y1544">
        <f>(T1544*E1544+W1544*L1544)*(1-R1544-'d_고정'!$B$13)</f>
        <v/>
      </c>
      <c r="Z1544">
        <f>(U1544*N1544*Q1544+'d_고정'!$B$3*('6_기대효과'!$H$7/8)*Q1544*'d_고정'!$B$10*P1544*('6_기대효과'!$K$7/'d_고정'!$B$9))*(1-R1544)</f>
        <v/>
      </c>
      <c r="AA1544">
        <f>W1544*L1544*(1-R1544-'d_고정'!$B$13)+U1544*MAX(N1544-'d_고정'!$B$10*P1544*('6_기대효과'!$K$7/'d_고정'!$B$9),0)*Q1544*(1-R1544)</f>
        <v/>
      </c>
      <c r="AB1544">
        <f>Y1544+Z1544</f>
        <v/>
      </c>
      <c r="AC1544">
        <f>Y1544/('d_고정'!$B$5*'6_기대효과'!$H$7/8)/'d_고정'!$B$6</f>
        <v/>
      </c>
      <c r="AD1544">
        <f>Y1544/('d_고정'!$B$8*'6_기대효과'!$H$7/8)</f>
        <v/>
      </c>
    </row>
    <row r="1545">
      <c r="A1545">
        <f>RAND()</f>
        <v/>
      </c>
      <c r="B1545">
        <f>IF('d_시나리오'!$J$2='d_시나리오'!$H$2,'d_시나리오'!$I$2,IF(A1545&lt;('d_시나리오'!$I$2-'d_시나리오'!$H$2)/('d_시나리오'!$J$2-'d_시나리오'!$H$2),'d_시나리오'!$H$2+SQRT(A1545*('d_시나리오'!$J$2-'d_시나리오'!$H$2)*('d_시나리오'!$I$2-'d_시나리오'!$H$2)),'d_시나리오'!$J$2-SQRT((1-A1545)*('d_시나리오'!$J$2-'d_시나리오'!$H$2)*('d_시나리오'!$J$2-'d_시나리오'!$I$2))))</f>
        <v/>
      </c>
      <c r="C1545">
        <f>RAND()</f>
        <v/>
      </c>
      <c r="D1545">
        <f>BETAINV(RAND(),IF(C1545&lt;'d_고정'!$B$26,'d_고정'!$B$23,'d_고정'!$B$16)+1,'d_고정'!$B$17-IF(C1545&lt;'d_고정'!$B$26,'d_고정'!$B$23,'d_고정'!$B$16)+1)*('d_고정'!$B$14+('d_고정'!$B$15-'d_고정'!$B$14)*RAND())</f>
        <v/>
      </c>
      <c r="E1545">
        <f>INDEX('d_분포'!$A$2:$A$28,RANDBETWEEN(1,27))</f>
        <v/>
      </c>
      <c r="F1545">
        <f>INDEX('d_분포'!$C$2:$C$5,RANDBETWEEN(1,4))*(0.9+0.2*RAND())</f>
        <v/>
      </c>
      <c r="G1545">
        <f>RAND()</f>
        <v/>
      </c>
      <c r="H1545">
        <f>(F1545+(1-F1545)*('d_고정'!$B$22*BETAINV(RAND(),IF(G1545&lt;'d_고정'!$B$26,'d_고정'!$B$25,'d_고정'!$B$20)+1,'d_고정'!$B$21-IF(G1545&lt;'d_고정'!$B$26,'d_고정'!$B$25,'d_고정'!$B$20)+1)+(1-'d_고정'!$B$22)*BETAINV(RAND(),IF(G1545&lt;'d_고정'!$B$26,'d_고정'!$B$24,'d_고정'!$B$18)+1,'d_고정'!$B$19-IF(G1545&lt;'d_고정'!$B$26,'d_고정'!$B$24,'d_고정'!$B$18)+1))*('d_고정'!$B$14+('d_고정'!$B$15-'d_고정'!$B$14)*RAND()))/F1545</f>
        <v/>
      </c>
      <c r="I1545">
        <f>RAND()</f>
        <v/>
      </c>
      <c r="J1545">
        <f>IF('d_시나리오'!$J$3='d_시나리오'!$H$3,'d_시나리오'!$I$3,IF(I1545&lt;('d_시나리오'!$I$3-'d_시나리오'!$H$3)/('d_시나리오'!$J$3-'d_시나리오'!$H$3),'d_시나리오'!$H$3+SQRT(I1545*('d_시나리오'!$J$3-'d_시나리오'!$H$3)*('d_시나리오'!$I$3-'d_시나리오'!$H$3)),'d_시나리오'!$J$3-SQRT((1-I1545)*('d_시나리오'!$J$3-'d_시나리오'!$H$3)*('d_시나리오'!$J$3-'d_시나리오'!$I$3))))</f>
        <v/>
      </c>
      <c r="K1545">
        <f>RAND()</f>
        <v/>
      </c>
      <c r="L1545">
        <f>IF('d_시나리오'!$J$4='d_시나리오'!$H$4,'d_시나리오'!$I$4,IF(K1545&lt;('d_시나리오'!$I$4-'d_시나리오'!$H$4)/('d_시나리오'!$J$4-'d_시나리오'!$H$4),'d_시나리오'!$H$4+SQRT(K1545*('d_시나리오'!$J$4-'d_시나리오'!$H$4)*('d_시나리오'!$I$4-'d_시나리오'!$H$4)),'d_시나리오'!$J$4-SQRT((1-K1545)*('d_시나리오'!$J$4-'d_시나리오'!$H$4)*('d_시나리오'!$J$4-'d_시나리오'!$I$4))))</f>
        <v/>
      </c>
      <c r="M1545">
        <f>RAND()</f>
        <v/>
      </c>
      <c r="N1545">
        <f>IF('d_시나리오'!$J$5='d_시나리오'!$H$5,'d_시나리오'!$I$5,IF(M1545&lt;('d_시나리오'!$I$5-'d_시나리오'!$H$5)/('d_시나리오'!$J$5-'d_시나리오'!$H$5),'d_시나리오'!$H$5+SQRT(M1545*('d_시나리오'!$J$5-'d_시나리오'!$H$5)*('d_시나리오'!$I$5-'d_시나리오'!$H$5)),'d_시나리오'!$J$5-SQRT((1-M1545)*('d_시나리오'!$J$5-'d_시나리오'!$H$5)*('d_시나리오'!$J$5-'d_시나리오'!$I$5))))</f>
        <v/>
      </c>
      <c r="O1545">
        <f>RAND()</f>
        <v/>
      </c>
      <c r="P1545">
        <f>IF('d_시나리오'!$J$6='d_시나리오'!$H$6,'d_시나리오'!$I$6,IF(O1545&lt;('d_시나리오'!$I$6-'d_시나리오'!$H$6)/('d_시나리오'!$J$6-'d_시나리오'!$H$6),'d_시나리오'!$H$6+SQRT(O1545*('d_시나리오'!$J$6-'d_시나리오'!$H$6)*('d_시나리오'!$I$6-'d_시나리오'!$H$6)),'d_시나리오'!$J$6-SQRT((1-O1545)*('d_시나리오'!$J$6-'d_시나리오'!$H$6)*('d_시나리오'!$J$6-'d_시나리오'!$I$6))))</f>
        <v/>
      </c>
      <c r="Q1545">
        <f>INDEX('d_분포'!$B$2:$B$57,RANDBETWEEN(1,56))</f>
        <v/>
      </c>
      <c r="R1545">
        <f>BETAINV(RAND(),5,5)</f>
        <v/>
      </c>
      <c r="S1545">
        <f>'d_고정'!$B$1*'6_기대효과'!$H$7*('d_시나리오'!$I$7/'d_고정'!$B$2)*B1545</f>
        <v/>
      </c>
      <c r="T1545">
        <f>S1545*D1545</f>
        <v/>
      </c>
      <c r="U1545">
        <f>S1545*F1545*H1545</f>
        <v/>
      </c>
      <c r="V1545">
        <f>S1545*F1545*(H1545-1)</f>
        <v/>
      </c>
      <c r="W1545">
        <f>U1545*J1545</f>
        <v/>
      </c>
      <c r="X1545">
        <f>T1545+W1545</f>
        <v/>
      </c>
      <c r="Y1545">
        <f>(T1545*E1545+W1545*L1545)*(1-R1545-'d_고정'!$B$13)</f>
        <v/>
      </c>
      <c r="Z1545">
        <f>(U1545*N1545*Q1545+'d_고정'!$B$3*('6_기대효과'!$H$7/8)*Q1545*'d_고정'!$B$10*P1545*('6_기대효과'!$K$7/'d_고정'!$B$9))*(1-R1545)</f>
        <v/>
      </c>
      <c r="AA1545">
        <f>W1545*L1545*(1-R1545-'d_고정'!$B$13)+U1545*MAX(N1545-'d_고정'!$B$10*P1545*('6_기대효과'!$K$7/'d_고정'!$B$9),0)*Q1545*(1-R1545)</f>
        <v/>
      </c>
      <c r="AB1545">
        <f>Y1545+Z1545</f>
        <v/>
      </c>
      <c r="AC1545">
        <f>Y1545/('d_고정'!$B$5*'6_기대효과'!$H$7/8)/'d_고정'!$B$6</f>
        <v/>
      </c>
      <c r="AD1545">
        <f>Y1545/('d_고정'!$B$8*'6_기대효과'!$H$7/8)</f>
        <v/>
      </c>
    </row>
    <row r="1546">
      <c r="A1546">
        <f>RAND()</f>
        <v/>
      </c>
      <c r="B1546">
        <f>IF('d_시나리오'!$J$2='d_시나리오'!$H$2,'d_시나리오'!$I$2,IF(A1546&lt;('d_시나리오'!$I$2-'d_시나리오'!$H$2)/('d_시나리오'!$J$2-'d_시나리오'!$H$2),'d_시나리오'!$H$2+SQRT(A1546*('d_시나리오'!$J$2-'d_시나리오'!$H$2)*('d_시나리오'!$I$2-'d_시나리오'!$H$2)),'d_시나리오'!$J$2-SQRT((1-A1546)*('d_시나리오'!$J$2-'d_시나리오'!$H$2)*('d_시나리오'!$J$2-'d_시나리오'!$I$2))))</f>
        <v/>
      </c>
      <c r="C1546">
        <f>RAND()</f>
        <v/>
      </c>
      <c r="D1546">
        <f>BETAINV(RAND(),IF(C1546&lt;'d_고정'!$B$26,'d_고정'!$B$23,'d_고정'!$B$16)+1,'d_고정'!$B$17-IF(C1546&lt;'d_고정'!$B$26,'d_고정'!$B$23,'d_고정'!$B$16)+1)*('d_고정'!$B$14+('d_고정'!$B$15-'d_고정'!$B$14)*RAND())</f>
        <v/>
      </c>
      <c r="E1546">
        <f>INDEX('d_분포'!$A$2:$A$28,RANDBETWEEN(1,27))</f>
        <v/>
      </c>
      <c r="F1546">
        <f>INDEX('d_분포'!$C$2:$C$5,RANDBETWEEN(1,4))*(0.9+0.2*RAND())</f>
        <v/>
      </c>
      <c r="G1546">
        <f>RAND()</f>
        <v/>
      </c>
      <c r="H1546">
        <f>(F1546+(1-F1546)*('d_고정'!$B$22*BETAINV(RAND(),IF(G1546&lt;'d_고정'!$B$26,'d_고정'!$B$25,'d_고정'!$B$20)+1,'d_고정'!$B$21-IF(G1546&lt;'d_고정'!$B$26,'d_고정'!$B$25,'d_고정'!$B$20)+1)+(1-'d_고정'!$B$22)*BETAINV(RAND(),IF(G1546&lt;'d_고정'!$B$26,'d_고정'!$B$24,'d_고정'!$B$18)+1,'d_고정'!$B$19-IF(G1546&lt;'d_고정'!$B$26,'d_고정'!$B$24,'d_고정'!$B$18)+1))*('d_고정'!$B$14+('d_고정'!$B$15-'d_고정'!$B$14)*RAND()))/F1546</f>
        <v/>
      </c>
      <c r="I1546">
        <f>RAND()</f>
        <v/>
      </c>
      <c r="J1546">
        <f>IF('d_시나리오'!$J$3='d_시나리오'!$H$3,'d_시나리오'!$I$3,IF(I1546&lt;('d_시나리오'!$I$3-'d_시나리오'!$H$3)/('d_시나리오'!$J$3-'d_시나리오'!$H$3),'d_시나리오'!$H$3+SQRT(I1546*('d_시나리오'!$J$3-'d_시나리오'!$H$3)*('d_시나리오'!$I$3-'d_시나리오'!$H$3)),'d_시나리오'!$J$3-SQRT((1-I1546)*('d_시나리오'!$J$3-'d_시나리오'!$H$3)*('d_시나리오'!$J$3-'d_시나리오'!$I$3))))</f>
        <v/>
      </c>
      <c r="K1546">
        <f>RAND()</f>
        <v/>
      </c>
      <c r="L1546">
        <f>IF('d_시나리오'!$J$4='d_시나리오'!$H$4,'d_시나리오'!$I$4,IF(K1546&lt;('d_시나리오'!$I$4-'d_시나리오'!$H$4)/('d_시나리오'!$J$4-'d_시나리오'!$H$4),'d_시나리오'!$H$4+SQRT(K1546*('d_시나리오'!$J$4-'d_시나리오'!$H$4)*('d_시나리오'!$I$4-'d_시나리오'!$H$4)),'d_시나리오'!$J$4-SQRT((1-K1546)*('d_시나리오'!$J$4-'d_시나리오'!$H$4)*('d_시나리오'!$J$4-'d_시나리오'!$I$4))))</f>
        <v/>
      </c>
      <c r="M1546">
        <f>RAND()</f>
        <v/>
      </c>
      <c r="N1546">
        <f>IF('d_시나리오'!$J$5='d_시나리오'!$H$5,'d_시나리오'!$I$5,IF(M1546&lt;('d_시나리오'!$I$5-'d_시나리오'!$H$5)/('d_시나리오'!$J$5-'d_시나리오'!$H$5),'d_시나리오'!$H$5+SQRT(M1546*('d_시나리오'!$J$5-'d_시나리오'!$H$5)*('d_시나리오'!$I$5-'d_시나리오'!$H$5)),'d_시나리오'!$J$5-SQRT((1-M1546)*('d_시나리오'!$J$5-'d_시나리오'!$H$5)*('d_시나리오'!$J$5-'d_시나리오'!$I$5))))</f>
        <v/>
      </c>
      <c r="O1546">
        <f>RAND()</f>
        <v/>
      </c>
      <c r="P1546">
        <f>IF('d_시나리오'!$J$6='d_시나리오'!$H$6,'d_시나리오'!$I$6,IF(O1546&lt;('d_시나리오'!$I$6-'d_시나리오'!$H$6)/('d_시나리오'!$J$6-'d_시나리오'!$H$6),'d_시나리오'!$H$6+SQRT(O1546*('d_시나리오'!$J$6-'d_시나리오'!$H$6)*('d_시나리오'!$I$6-'d_시나리오'!$H$6)),'d_시나리오'!$J$6-SQRT((1-O1546)*('d_시나리오'!$J$6-'d_시나리오'!$H$6)*('d_시나리오'!$J$6-'d_시나리오'!$I$6))))</f>
        <v/>
      </c>
      <c r="Q1546">
        <f>INDEX('d_분포'!$B$2:$B$57,RANDBETWEEN(1,56))</f>
        <v/>
      </c>
      <c r="R1546">
        <f>BETAINV(RAND(),5,5)</f>
        <v/>
      </c>
      <c r="S1546">
        <f>'d_고정'!$B$1*'6_기대효과'!$H$7*('d_시나리오'!$I$7/'d_고정'!$B$2)*B1546</f>
        <v/>
      </c>
      <c r="T1546">
        <f>S1546*D1546</f>
        <v/>
      </c>
      <c r="U1546">
        <f>S1546*F1546*H1546</f>
        <v/>
      </c>
      <c r="V1546">
        <f>S1546*F1546*(H1546-1)</f>
        <v/>
      </c>
      <c r="W1546">
        <f>U1546*J1546</f>
        <v/>
      </c>
      <c r="X1546">
        <f>T1546+W1546</f>
        <v/>
      </c>
      <c r="Y1546">
        <f>(T1546*E1546+W1546*L1546)*(1-R1546-'d_고정'!$B$13)</f>
        <v/>
      </c>
      <c r="Z1546">
        <f>(U1546*N1546*Q1546+'d_고정'!$B$3*('6_기대효과'!$H$7/8)*Q1546*'d_고정'!$B$10*P1546*('6_기대효과'!$K$7/'d_고정'!$B$9))*(1-R1546)</f>
        <v/>
      </c>
      <c r="AA1546">
        <f>W1546*L1546*(1-R1546-'d_고정'!$B$13)+U1546*MAX(N1546-'d_고정'!$B$10*P1546*('6_기대효과'!$K$7/'d_고정'!$B$9),0)*Q1546*(1-R1546)</f>
        <v/>
      </c>
      <c r="AB1546">
        <f>Y1546+Z1546</f>
        <v/>
      </c>
      <c r="AC1546">
        <f>Y1546/('d_고정'!$B$5*'6_기대효과'!$H$7/8)/'d_고정'!$B$6</f>
        <v/>
      </c>
      <c r="AD1546">
        <f>Y1546/('d_고정'!$B$8*'6_기대효과'!$H$7/8)</f>
        <v/>
      </c>
    </row>
    <row r="1547">
      <c r="A1547">
        <f>RAND()</f>
        <v/>
      </c>
      <c r="B1547">
        <f>IF('d_시나리오'!$J$2='d_시나리오'!$H$2,'d_시나리오'!$I$2,IF(A1547&lt;('d_시나리오'!$I$2-'d_시나리오'!$H$2)/('d_시나리오'!$J$2-'d_시나리오'!$H$2),'d_시나리오'!$H$2+SQRT(A1547*('d_시나리오'!$J$2-'d_시나리오'!$H$2)*('d_시나리오'!$I$2-'d_시나리오'!$H$2)),'d_시나리오'!$J$2-SQRT((1-A1547)*('d_시나리오'!$J$2-'d_시나리오'!$H$2)*('d_시나리오'!$J$2-'d_시나리오'!$I$2))))</f>
        <v/>
      </c>
      <c r="C1547">
        <f>RAND()</f>
        <v/>
      </c>
      <c r="D1547">
        <f>BETAINV(RAND(),IF(C1547&lt;'d_고정'!$B$26,'d_고정'!$B$23,'d_고정'!$B$16)+1,'d_고정'!$B$17-IF(C1547&lt;'d_고정'!$B$26,'d_고정'!$B$23,'d_고정'!$B$16)+1)*('d_고정'!$B$14+('d_고정'!$B$15-'d_고정'!$B$14)*RAND())</f>
        <v/>
      </c>
      <c r="E1547">
        <f>INDEX('d_분포'!$A$2:$A$28,RANDBETWEEN(1,27))</f>
        <v/>
      </c>
      <c r="F1547">
        <f>INDEX('d_분포'!$C$2:$C$5,RANDBETWEEN(1,4))*(0.9+0.2*RAND())</f>
        <v/>
      </c>
      <c r="G1547">
        <f>RAND()</f>
        <v/>
      </c>
      <c r="H1547">
        <f>(F1547+(1-F1547)*('d_고정'!$B$22*BETAINV(RAND(),IF(G1547&lt;'d_고정'!$B$26,'d_고정'!$B$25,'d_고정'!$B$20)+1,'d_고정'!$B$21-IF(G1547&lt;'d_고정'!$B$26,'d_고정'!$B$25,'d_고정'!$B$20)+1)+(1-'d_고정'!$B$22)*BETAINV(RAND(),IF(G1547&lt;'d_고정'!$B$26,'d_고정'!$B$24,'d_고정'!$B$18)+1,'d_고정'!$B$19-IF(G1547&lt;'d_고정'!$B$26,'d_고정'!$B$24,'d_고정'!$B$18)+1))*('d_고정'!$B$14+('d_고정'!$B$15-'d_고정'!$B$14)*RAND()))/F1547</f>
        <v/>
      </c>
      <c r="I1547">
        <f>RAND()</f>
        <v/>
      </c>
      <c r="J1547">
        <f>IF('d_시나리오'!$J$3='d_시나리오'!$H$3,'d_시나리오'!$I$3,IF(I1547&lt;('d_시나리오'!$I$3-'d_시나리오'!$H$3)/('d_시나리오'!$J$3-'d_시나리오'!$H$3),'d_시나리오'!$H$3+SQRT(I1547*('d_시나리오'!$J$3-'d_시나리오'!$H$3)*('d_시나리오'!$I$3-'d_시나리오'!$H$3)),'d_시나리오'!$J$3-SQRT((1-I1547)*('d_시나리오'!$J$3-'d_시나리오'!$H$3)*('d_시나리오'!$J$3-'d_시나리오'!$I$3))))</f>
        <v/>
      </c>
      <c r="K1547">
        <f>RAND()</f>
        <v/>
      </c>
      <c r="L1547">
        <f>IF('d_시나리오'!$J$4='d_시나리오'!$H$4,'d_시나리오'!$I$4,IF(K1547&lt;('d_시나리오'!$I$4-'d_시나리오'!$H$4)/('d_시나리오'!$J$4-'d_시나리오'!$H$4),'d_시나리오'!$H$4+SQRT(K1547*('d_시나리오'!$J$4-'d_시나리오'!$H$4)*('d_시나리오'!$I$4-'d_시나리오'!$H$4)),'d_시나리오'!$J$4-SQRT((1-K1547)*('d_시나리오'!$J$4-'d_시나리오'!$H$4)*('d_시나리오'!$J$4-'d_시나리오'!$I$4))))</f>
        <v/>
      </c>
      <c r="M1547">
        <f>RAND()</f>
        <v/>
      </c>
      <c r="N1547">
        <f>IF('d_시나리오'!$J$5='d_시나리오'!$H$5,'d_시나리오'!$I$5,IF(M1547&lt;('d_시나리오'!$I$5-'d_시나리오'!$H$5)/('d_시나리오'!$J$5-'d_시나리오'!$H$5),'d_시나리오'!$H$5+SQRT(M1547*('d_시나리오'!$J$5-'d_시나리오'!$H$5)*('d_시나리오'!$I$5-'d_시나리오'!$H$5)),'d_시나리오'!$J$5-SQRT((1-M1547)*('d_시나리오'!$J$5-'d_시나리오'!$H$5)*('d_시나리오'!$J$5-'d_시나리오'!$I$5))))</f>
        <v/>
      </c>
      <c r="O1547">
        <f>RAND()</f>
        <v/>
      </c>
      <c r="P1547">
        <f>IF('d_시나리오'!$J$6='d_시나리오'!$H$6,'d_시나리오'!$I$6,IF(O1547&lt;('d_시나리오'!$I$6-'d_시나리오'!$H$6)/('d_시나리오'!$J$6-'d_시나리오'!$H$6),'d_시나리오'!$H$6+SQRT(O1547*('d_시나리오'!$J$6-'d_시나리오'!$H$6)*('d_시나리오'!$I$6-'d_시나리오'!$H$6)),'d_시나리오'!$J$6-SQRT((1-O1547)*('d_시나리오'!$J$6-'d_시나리오'!$H$6)*('d_시나리오'!$J$6-'d_시나리오'!$I$6))))</f>
        <v/>
      </c>
      <c r="Q1547">
        <f>INDEX('d_분포'!$B$2:$B$57,RANDBETWEEN(1,56))</f>
        <v/>
      </c>
      <c r="R1547">
        <f>BETAINV(RAND(),5,5)</f>
        <v/>
      </c>
      <c r="S1547">
        <f>'d_고정'!$B$1*'6_기대효과'!$H$7*('d_시나리오'!$I$7/'d_고정'!$B$2)*B1547</f>
        <v/>
      </c>
      <c r="T1547">
        <f>S1547*D1547</f>
        <v/>
      </c>
      <c r="U1547">
        <f>S1547*F1547*H1547</f>
        <v/>
      </c>
      <c r="V1547">
        <f>S1547*F1547*(H1547-1)</f>
        <v/>
      </c>
      <c r="W1547">
        <f>U1547*J1547</f>
        <v/>
      </c>
      <c r="X1547">
        <f>T1547+W1547</f>
        <v/>
      </c>
      <c r="Y1547">
        <f>(T1547*E1547+W1547*L1547)*(1-R1547-'d_고정'!$B$13)</f>
        <v/>
      </c>
      <c r="Z1547">
        <f>(U1547*N1547*Q1547+'d_고정'!$B$3*('6_기대효과'!$H$7/8)*Q1547*'d_고정'!$B$10*P1547*('6_기대효과'!$K$7/'d_고정'!$B$9))*(1-R1547)</f>
        <v/>
      </c>
      <c r="AA1547">
        <f>W1547*L1547*(1-R1547-'d_고정'!$B$13)+U1547*MAX(N1547-'d_고정'!$B$10*P1547*('6_기대효과'!$K$7/'d_고정'!$B$9),0)*Q1547*(1-R1547)</f>
        <v/>
      </c>
      <c r="AB1547">
        <f>Y1547+Z1547</f>
        <v/>
      </c>
      <c r="AC1547">
        <f>Y1547/('d_고정'!$B$5*'6_기대효과'!$H$7/8)/'d_고정'!$B$6</f>
        <v/>
      </c>
      <c r="AD1547">
        <f>Y1547/('d_고정'!$B$8*'6_기대효과'!$H$7/8)</f>
        <v/>
      </c>
    </row>
    <row r="1548">
      <c r="A1548">
        <f>RAND()</f>
        <v/>
      </c>
      <c r="B1548">
        <f>IF('d_시나리오'!$J$2='d_시나리오'!$H$2,'d_시나리오'!$I$2,IF(A1548&lt;('d_시나리오'!$I$2-'d_시나리오'!$H$2)/('d_시나리오'!$J$2-'d_시나리오'!$H$2),'d_시나리오'!$H$2+SQRT(A1548*('d_시나리오'!$J$2-'d_시나리오'!$H$2)*('d_시나리오'!$I$2-'d_시나리오'!$H$2)),'d_시나리오'!$J$2-SQRT((1-A1548)*('d_시나리오'!$J$2-'d_시나리오'!$H$2)*('d_시나리오'!$J$2-'d_시나리오'!$I$2))))</f>
        <v/>
      </c>
      <c r="C1548">
        <f>RAND()</f>
        <v/>
      </c>
      <c r="D1548">
        <f>BETAINV(RAND(),IF(C1548&lt;'d_고정'!$B$26,'d_고정'!$B$23,'d_고정'!$B$16)+1,'d_고정'!$B$17-IF(C1548&lt;'d_고정'!$B$26,'d_고정'!$B$23,'d_고정'!$B$16)+1)*('d_고정'!$B$14+('d_고정'!$B$15-'d_고정'!$B$14)*RAND())</f>
        <v/>
      </c>
      <c r="E1548">
        <f>INDEX('d_분포'!$A$2:$A$28,RANDBETWEEN(1,27))</f>
        <v/>
      </c>
      <c r="F1548">
        <f>INDEX('d_분포'!$C$2:$C$5,RANDBETWEEN(1,4))*(0.9+0.2*RAND())</f>
        <v/>
      </c>
      <c r="G1548">
        <f>RAND()</f>
        <v/>
      </c>
      <c r="H1548">
        <f>(F1548+(1-F1548)*('d_고정'!$B$22*BETAINV(RAND(),IF(G1548&lt;'d_고정'!$B$26,'d_고정'!$B$25,'d_고정'!$B$20)+1,'d_고정'!$B$21-IF(G1548&lt;'d_고정'!$B$26,'d_고정'!$B$25,'d_고정'!$B$20)+1)+(1-'d_고정'!$B$22)*BETAINV(RAND(),IF(G1548&lt;'d_고정'!$B$26,'d_고정'!$B$24,'d_고정'!$B$18)+1,'d_고정'!$B$19-IF(G1548&lt;'d_고정'!$B$26,'d_고정'!$B$24,'d_고정'!$B$18)+1))*('d_고정'!$B$14+('d_고정'!$B$15-'d_고정'!$B$14)*RAND()))/F1548</f>
        <v/>
      </c>
      <c r="I1548">
        <f>RAND()</f>
        <v/>
      </c>
      <c r="J1548">
        <f>IF('d_시나리오'!$J$3='d_시나리오'!$H$3,'d_시나리오'!$I$3,IF(I1548&lt;('d_시나리오'!$I$3-'d_시나리오'!$H$3)/('d_시나리오'!$J$3-'d_시나리오'!$H$3),'d_시나리오'!$H$3+SQRT(I1548*('d_시나리오'!$J$3-'d_시나리오'!$H$3)*('d_시나리오'!$I$3-'d_시나리오'!$H$3)),'d_시나리오'!$J$3-SQRT((1-I1548)*('d_시나리오'!$J$3-'d_시나리오'!$H$3)*('d_시나리오'!$J$3-'d_시나리오'!$I$3))))</f>
        <v/>
      </c>
      <c r="K1548">
        <f>RAND()</f>
        <v/>
      </c>
      <c r="L1548">
        <f>IF('d_시나리오'!$J$4='d_시나리오'!$H$4,'d_시나리오'!$I$4,IF(K1548&lt;('d_시나리오'!$I$4-'d_시나리오'!$H$4)/('d_시나리오'!$J$4-'d_시나리오'!$H$4),'d_시나리오'!$H$4+SQRT(K1548*('d_시나리오'!$J$4-'d_시나리오'!$H$4)*('d_시나리오'!$I$4-'d_시나리오'!$H$4)),'d_시나리오'!$J$4-SQRT((1-K1548)*('d_시나리오'!$J$4-'d_시나리오'!$H$4)*('d_시나리오'!$J$4-'d_시나리오'!$I$4))))</f>
        <v/>
      </c>
      <c r="M1548">
        <f>RAND()</f>
        <v/>
      </c>
      <c r="N1548">
        <f>IF('d_시나리오'!$J$5='d_시나리오'!$H$5,'d_시나리오'!$I$5,IF(M1548&lt;('d_시나리오'!$I$5-'d_시나리오'!$H$5)/('d_시나리오'!$J$5-'d_시나리오'!$H$5),'d_시나리오'!$H$5+SQRT(M1548*('d_시나리오'!$J$5-'d_시나리오'!$H$5)*('d_시나리오'!$I$5-'d_시나리오'!$H$5)),'d_시나리오'!$J$5-SQRT((1-M1548)*('d_시나리오'!$J$5-'d_시나리오'!$H$5)*('d_시나리오'!$J$5-'d_시나리오'!$I$5))))</f>
        <v/>
      </c>
      <c r="O1548">
        <f>RAND()</f>
        <v/>
      </c>
      <c r="P1548">
        <f>IF('d_시나리오'!$J$6='d_시나리오'!$H$6,'d_시나리오'!$I$6,IF(O1548&lt;('d_시나리오'!$I$6-'d_시나리오'!$H$6)/('d_시나리오'!$J$6-'d_시나리오'!$H$6),'d_시나리오'!$H$6+SQRT(O1548*('d_시나리오'!$J$6-'d_시나리오'!$H$6)*('d_시나리오'!$I$6-'d_시나리오'!$H$6)),'d_시나리오'!$J$6-SQRT((1-O1548)*('d_시나리오'!$J$6-'d_시나리오'!$H$6)*('d_시나리오'!$J$6-'d_시나리오'!$I$6))))</f>
        <v/>
      </c>
      <c r="Q1548">
        <f>INDEX('d_분포'!$B$2:$B$57,RANDBETWEEN(1,56))</f>
        <v/>
      </c>
      <c r="R1548">
        <f>BETAINV(RAND(),5,5)</f>
        <v/>
      </c>
      <c r="S1548">
        <f>'d_고정'!$B$1*'6_기대효과'!$H$7*('d_시나리오'!$I$7/'d_고정'!$B$2)*B1548</f>
        <v/>
      </c>
      <c r="T1548">
        <f>S1548*D1548</f>
        <v/>
      </c>
      <c r="U1548">
        <f>S1548*F1548*H1548</f>
        <v/>
      </c>
      <c r="V1548">
        <f>S1548*F1548*(H1548-1)</f>
        <v/>
      </c>
      <c r="W1548">
        <f>U1548*J1548</f>
        <v/>
      </c>
      <c r="X1548">
        <f>T1548+W1548</f>
        <v/>
      </c>
      <c r="Y1548">
        <f>(T1548*E1548+W1548*L1548)*(1-R1548-'d_고정'!$B$13)</f>
        <v/>
      </c>
      <c r="Z1548">
        <f>(U1548*N1548*Q1548+'d_고정'!$B$3*('6_기대효과'!$H$7/8)*Q1548*'d_고정'!$B$10*P1548*('6_기대효과'!$K$7/'d_고정'!$B$9))*(1-R1548)</f>
        <v/>
      </c>
      <c r="AA1548">
        <f>W1548*L1548*(1-R1548-'d_고정'!$B$13)+U1548*MAX(N1548-'d_고정'!$B$10*P1548*('6_기대효과'!$K$7/'d_고정'!$B$9),0)*Q1548*(1-R1548)</f>
        <v/>
      </c>
      <c r="AB1548">
        <f>Y1548+Z1548</f>
        <v/>
      </c>
      <c r="AC1548">
        <f>Y1548/('d_고정'!$B$5*'6_기대효과'!$H$7/8)/'d_고정'!$B$6</f>
        <v/>
      </c>
      <c r="AD1548">
        <f>Y1548/('d_고정'!$B$8*'6_기대효과'!$H$7/8)</f>
        <v/>
      </c>
    </row>
    <row r="1549">
      <c r="A1549">
        <f>RAND()</f>
        <v/>
      </c>
      <c r="B1549">
        <f>IF('d_시나리오'!$J$2='d_시나리오'!$H$2,'d_시나리오'!$I$2,IF(A1549&lt;('d_시나리오'!$I$2-'d_시나리오'!$H$2)/('d_시나리오'!$J$2-'d_시나리오'!$H$2),'d_시나리오'!$H$2+SQRT(A1549*('d_시나리오'!$J$2-'d_시나리오'!$H$2)*('d_시나리오'!$I$2-'d_시나리오'!$H$2)),'d_시나리오'!$J$2-SQRT((1-A1549)*('d_시나리오'!$J$2-'d_시나리오'!$H$2)*('d_시나리오'!$J$2-'d_시나리오'!$I$2))))</f>
        <v/>
      </c>
      <c r="C1549">
        <f>RAND()</f>
        <v/>
      </c>
      <c r="D1549">
        <f>BETAINV(RAND(),IF(C1549&lt;'d_고정'!$B$26,'d_고정'!$B$23,'d_고정'!$B$16)+1,'d_고정'!$B$17-IF(C1549&lt;'d_고정'!$B$26,'d_고정'!$B$23,'d_고정'!$B$16)+1)*('d_고정'!$B$14+('d_고정'!$B$15-'d_고정'!$B$14)*RAND())</f>
        <v/>
      </c>
      <c r="E1549">
        <f>INDEX('d_분포'!$A$2:$A$28,RANDBETWEEN(1,27))</f>
        <v/>
      </c>
      <c r="F1549">
        <f>INDEX('d_분포'!$C$2:$C$5,RANDBETWEEN(1,4))*(0.9+0.2*RAND())</f>
        <v/>
      </c>
      <c r="G1549">
        <f>RAND()</f>
        <v/>
      </c>
      <c r="H1549">
        <f>(F1549+(1-F1549)*('d_고정'!$B$22*BETAINV(RAND(),IF(G1549&lt;'d_고정'!$B$26,'d_고정'!$B$25,'d_고정'!$B$20)+1,'d_고정'!$B$21-IF(G1549&lt;'d_고정'!$B$26,'d_고정'!$B$25,'d_고정'!$B$20)+1)+(1-'d_고정'!$B$22)*BETAINV(RAND(),IF(G1549&lt;'d_고정'!$B$26,'d_고정'!$B$24,'d_고정'!$B$18)+1,'d_고정'!$B$19-IF(G1549&lt;'d_고정'!$B$26,'d_고정'!$B$24,'d_고정'!$B$18)+1))*('d_고정'!$B$14+('d_고정'!$B$15-'d_고정'!$B$14)*RAND()))/F1549</f>
        <v/>
      </c>
      <c r="I1549">
        <f>RAND()</f>
        <v/>
      </c>
      <c r="J1549">
        <f>IF('d_시나리오'!$J$3='d_시나리오'!$H$3,'d_시나리오'!$I$3,IF(I1549&lt;('d_시나리오'!$I$3-'d_시나리오'!$H$3)/('d_시나리오'!$J$3-'d_시나리오'!$H$3),'d_시나리오'!$H$3+SQRT(I1549*('d_시나리오'!$J$3-'d_시나리오'!$H$3)*('d_시나리오'!$I$3-'d_시나리오'!$H$3)),'d_시나리오'!$J$3-SQRT((1-I1549)*('d_시나리오'!$J$3-'d_시나리오'!$H$3)*('d_시나리오'!$J$3-'d_시나리오'!$I$3))))</f>
        <v/>
      </c>
      <c r="K1549">
        <f>RAND()</f>
        <v/>
      </c>
      <c r="L1549">
        <f>IF('d_시나리오'!$J$4='d_시나리오'!$H$4,'d_시나리오'!$I$4,IF(K1549&lt;('d_시나리오'!$I$4-'d_시나리오'!$H$4)/('d_시나리오'!$J$4-'d_시나리오'!$H$4),'d_시나리오'!$H$4+SQRT(K1549*('d_시나리오'!$J$4-'d_시나리오'!$H$4)*('d_시나리오'!$I$4-'d_시나리오'!$H$4)),'d_시나리오'!$J$4-SQRT((1-K1549)*('d_시나리오'!$J$4-'d_시나리오'!$H$4)*('d_시나리오'!$J$4-'d_시나리오'!$I$4))))</f>
        <v/>
      </c>
      <c r="M1549">
        <f>RAND()</f>
        <v/>
      </c>
      <c r="N1549">
        <f>IF('d_시나리오'!$J$5='d_시나리오'!$H$5,'d_시나리오'!$I$5,IF(M1549&lt;('d_시나리오'!$I$5-'d_시나리오'!$H$5)/('d_시나리오'!$J$5-'d_시나리오'!$H$5),'d_시나리오'!$H$5+SQRT(M1549*('d_시나리오'!$J$5-'d_시나리오'!$H$5)*('d_시나리오'!$I$5-'d_시나리오'!$H$5)),'d_시나리오'!$J$5-SQRT((1-M1549)*('d_시나리오'!$J$5-'d_시나리오'!$H$5)*('d_시나리오'!$J$5-'d_시나리오'!$I$5))))</f>
        <v/>
      </c>
      <c r="O1549">
        <f>RAND()</f>
        <v/>
      </c>
      <c r="P1549">
        <f>IF('d_시나리오'!$J$6='d_시나리오'!$H$6,'d_시나리오'!$I$6,IF(O1549&lt;('d_시나리오'!$I$6-'d_시나리오'!$H$6)/('d_시나리오'!$J$6-'d_시나리오'!$H$6),'d_시나리오'!$H$6+SQRT(O1549*('d_시나리오'!$J$6-'d_시나리오'!$H$6)*('d_시나리오'!$I$6-'d_시나리오'!$H$6)),'d_시나리오'!$J$6-SQRT((1-O1549)*('d_시나리오'!$J$6-'d_시나리오'!$H$6)*('d_시나리오'!$J$6-'d_시나리오'!$I$6))))</f>
        <v/>
      </c>
      <c r="Q1549">
        <f>INDEX('d_분포'!$B$2:$B$57,RANDBETWEEN(1,56))</f>
        <v/>
      </c>
      <c r="R1549">
        <f>BETAINV(RAND(),5,5)</f>
        <v/>
      </c>
      <c r="S1549">
        <f>'d_고정'!$B$1*'6_기대효과'!$H$7*('d_시나리오'!$I$7/'d_고정'!$B$2)*B1549</f>
        <v/>
      </c>
      <c r="T1549">
        <f>S1549*D1549</f>
        <v/>
      </c>
      <c r="U1549">
        <f>S1549*F1549*H1549</f>
        <v/>
      </c>
      <c r="V1549">
        <f>S1549*F1549*(H1549-1)</f>
        <v/>
      </c>
      <c r="W1549">
        <f>U1549*J1549</f>
        <v/>
      </c>
      <c r="X1549">
        <f>T1549+W1549</f>
        <v/>
      </c>
      <c r="Y1549">
        <f>(T1549*E1549+W1549*L1549)*(1-R1549-'d_고정'!$B$13)</f>
        <v/>
      </c>
      <c r="Z1549">
        <f>(U1549*N1549*Q1549+'d_고정'!$B$3*('6_기대효과'!$H$7/8)*Q1549*'d_고정'!$B$10*P1549*('6_기대효과'!$K$7/'d_고정'!$B$9))*(1-R1549)</f>
        <v/>
      </c>
      <c r="AA1549">
        <f>W1549*L1549*(1-R1549-'d_고정'!$B$13)+U1549*MAX(N1549-'d_고정'!$B$10*P1549*('6_기대효과'!$K$7/'d_고정'!$B$9),0)*Q1549*(1-R1549)</f>
        <v/>
      </c>
      <c r="AB1549">
        <f>Y1549+Z1549</f>
        <v/>
      </c>
      <c r="AC1549">
        <f>Y1549/('d_고정'!$B$5*'6_기대효과'!$H$7/8)/'d_고정'!$B$6</f>
        <v/>
      </c>
      <c r="AD1549">
        <f>Y1549/('d_고정'!$B$8*'6_기대효과'!$H$7/8)</f>
        <v/>
      </c>
    </row>
    <row r="1550">
      <c r="A1550">
        <f>RAND()</f>
        <v/>
      </c>
      <c r="B1550">
        <f>IF('d_시나리오'!$J$2='d_시나리오'!$H$2,'d_시나리오'!$I$2,IF(A1550&lt;('d_시나리오'!$I$2-'d_시나리오'!$H$2)/('d_시나리오'!$J$2-'d_시나리오'!$H$2),'d_시나리오'!$H$2+SQRT(A1550*('d_시나리오'!$J$2-'d_시나리오'!$H$2)*('d_시나리오'!$I$2-'d_시나리오'!$H$2)),'d_시나리오'!$J$2-SQRT((1-A1550)*('d_시나리오'!$J$2-'d_시나리오'!$H$2)*('d_시나리오'!$J$2-'d_시나리오'!$I$2))))</f>
        <v/>
      </c>
      <c r="C1550">
        <f>RAND()</f>
        <v/>
      </c>
      <c r="D1550">
        <f>BETAINV(RAND(),IF(C1550&lt;'d_고정'!$B$26,'d_고정'!$B$23,'d_고정'!$B$16)+1,'d_고정'!$B$17-IF(C1550&lt;'d_고정'!$B$26,'d_고정'!$B$23,'d_고정'!$B$16)+1)*('d_고정'!$B$14+('d_고정'!$B$15-'d_고정'!$B$14)*RAND())</f>
        <v/>
      </c>
      <c r="E1550">
        <f>INDEX('d_분포'!$A$2:$A$28,RANDBETWEEN(1,27))</f>
        <v/>
      </c>
      <c r="F1550">
        <f>INDEX('d_분포'!$C$2:$C$5,RANDBETWEEN(1,4))*(0.9+0.2*RAND())</f>
        <v/>
      </c>
      <c r="G1550">
        <f>RAND()</f>
        <v/>
      </c>
      <c r="H1550">
        <f>(F1550+(1-F1550)*('d_고정'!$B$22*BETAINV(RAND(),IF(G1550&lt;'d_고정'!$B$26,'d_고정'!$B$25,'d_고정'!$B$20)+1,'d_고정'!$B$21-IF(G1550&lt;'d_고정'!$B$26,'d_고정'!$B$25,'d_고정'!$B$20)+1)+(1-'d_고정'!$B$22)*BETAINV(RAND(),IF(G1550&lt;'d_고정'!$B$26,'d_고정'!$B$24,'d_고정'!$B$18)+1,'d_고정'!$B$19-IF(G1550&lt;'d_고정'!$B$26,'d_고정'!$B$24,'d_고정'!$B$18)+1))*('d_고정'!$B$14+('d_고정'!$B$15-'d_고정'!$B$14)*RAND()))/F1550</f>
        <v/>
      </c>
      <c r="I1550">
        <f>RAND()</f>
        <v/>
      </c>
      <c r="J1550">
        <f>IF('d_시나리오'!$J$3='d_시나리오'!$H$3,'d_시나리오'!$I$3,IF(I1550&lt;('d_시나리오'!$I$3-'d_시나리오'!$H$3)/('d_시나리오'!$J$3-'d_시나리오'!$H$3),'d_시나리오'!$H$3+SQRT(I1550*('d_시나리오'!$J$3-'d_시나리오'!$H$3)*('d_시나리오'!$I$3-'d_시나리오'!$H$3)),'d_시나리오'!$J$3-SQRT((1-I1550)*('d_시나리오'!$J$3-'d_시나리오'!$H$3)*('d_시나리오'!$J$3-'d_시나리오'!$I$3))))</f>
        <v/>
      </c>
      <c r="K1550">
        <f>RAND()</f>
        <v/>
      </c>
      <c r="L1550">
        <f>IF('d_시나리오'!$J$4='d_시나리오'!$H$4,'d_시나리오'!$I$4,IF(K1550&lt;('d_시나리오'!$I$4-'d_시나리오'!$H$4)/('d_시나리오'!$J$4-'d_시나리오'!$H$4),'d_시나리오'!$H$4+SQRT(K1550*('d_시나리오'!$J$4-'d_시나리오'!$H$4)*('d_시나리오'!$I$4-'d_시나리오'!$H$4)),'d_시나리오'!$J$4-SQRT((1-K1550)*('d_시나리오'!$J$4-'d_시나리오'!$H$4)*('d_시나리오'!$J$4-'d_시나리오'!$I$4))))</f>
        <v/>
      </c>
      <c r="M1550">
        <f>RAND()</f>
        <v/>
      </c>
      <c r="N1550">
        <f>IF('d_시나리오'!$J$5='d_시나리오'!$H$5,'d_시나리오'!$I$5,IF(M1550&lt;('d_시나리오'!$I$5-'d_시나리오'!$H$5)/('d_시나리오'!$J$5-'d_시나리오'!$H$5),'d_시나리오'!$H$5+SQRT(M1550*('d_시나리오'!$J$5-'d_시나리오'!$H$5)*('d_시나리오'!$I$5-'d_시나리오'!$H$5)),'d_시나리오'!$J$5-SQRT((1-M1550)*('d_시나리오'!$J$5-'d_시나리오'!$H$5)*('d_시나리오'!$J$5-'d_시나리오'!$I$5))))</f>
        <v/>
      </c>
      <c r="O1550">
        <f>RAND()</f>
        <v/>
      </c>
      <c r="P1550">
        <f>IF('d_시나리오'!$J$6='d_시나리오'!$H$6,'d_시나리오'!$I$6,IF(O1550&lt;('d_시나리오'!$I$6-'d_시나리오'!$H$6)/('d_시나리오'!$J$6-'d_시나리오'!$H$6),'d_시나리오'!$H$6+SQRT(O1550*('d_시나리오'!$J$6-'d_시나리오'!$H$6)*('d_시나리오'!$I$6-'d_시나리오'!$H$6)),'d_시나리오'!$J$6-SQRT((1-O1550)*('d_시나리오'!$J$6-'d_시나리오'!$H$6)*('d_시나리오'!$J$6-'d_시나리오'!$I$6))))</f>
        <v/>
      </c>
      <c r="Q1550">
        <f>INDEX('d_분포'!$B$2:$B$57,RANDBETWEEN(1,56))</f>
        <v/>
      </c>
      <c r="R1550">
        <f>BETAINV(RAND(),5,5)</f>
        <v/>
      </c>
      <c r="S1550">
        <f>'d_고정'!$B$1*'6_기대효과'!$H$7*('d_시나리오'!$I$7/'d_고정'!$B$2)*B1550</f>
        <v/>
      </c>
      <c r="T1550">
        <f>S1550*D1550</f>
        <v/>
      </c>
      <c r="U1550">
        <f>S1550*F1550*H1550</f>
        <v/>
      </c>
      <c r="V1550">
        <f>S1550*F1550*(H1550-1)</f>
        <v/>
      </c>
      <c r="W1550">
        <f>U1550*J1550</f>
        <v/>
      </c>
      <c r="X1550">
        <f>T1550+W1550</f>
        <v/>
      </c>
      <c r="Y1550">
        <f>(T1550*E1550+W1550*L1550)*(1-R1550-'d_고정'!$B$13)</f>
        <v/>
      </c>
      <c r="Z1550">
        <f>(U1550*N1550*Q1550+'d_고정'!$B$3*('6_기대효과'!$H$7/8)*Q1550*'d_고정'!$B$10*P1550*('6_기대효과'!$K$7/'d_고정'!$B$9))*(1-R1550)</f>
        <v/>
      </c>
      <c r="AA1550">
        <f>W1550*L1550*(1-R1550-'d_고정'!$B$13)+U1550*MAX(N1550-'d_고정'!$B$10*P1550*('6_기대효과'!$K$7/'d_고정'!$B$9),0)*Q1550*(1-R1550)</f>
        <v/>
      </c>
      <c r="AB1550">
        <f>Y1550+Z1550</f>
        <v/>
      </c>
      <c r="AC1550">
        <f>Y1550/('d_고정'!$B$5*'6_기대효과'!$H$7/8)/'d_고정'!$B$6</f>
        <v/>
      </c>
      <c r="AD1550">
        <f>Y1550/('d_고정'!$B$8*'6_기대효과'!$H$7/8)</f>
        <v/>
      </c>
    </row>
    <row r="1551">
      <c r="A1551">
        <f>RAND()</f>
        <v/>
      </c>
      <c r="B1551">
        <f>IF('d_시나리오'!$J$2='d_시나리오'!$H$2,'d_시나리오'!$I$2,IF(A1551&lt;('d_시나리오'!$I$2-'d_시나리오'!$H$2)/('d_시나리오'!$J$2-'d_시나리오'!$H$2),'d_시나리오'!$H$2+SQRT(A1551*('d_시나리오'!$J$2-'d_시나리오'!$H$2)*('d_시나리오'!$I$2-'d_시나리오'!$H$2)),'d_시나리오'!$J$2-SQRT((1-A1551)*('d_시나리오'!$J$2-'d_시나리오'!$H$2)*('d_시나리오'!$J$2-'d_시나리오'!$I$2))))</f>
        <v/>
      </c>
      <c r="C1551">
        <f>RAND()</f>
        <v/>
      </c>
      <c r="D1551">
        <f>BETAINV(RAND(),IF(C1551&lt;'d_고정'!$B$26,'d_고정'!$B$23,'d_고정'!$B$16)+1,'d_고정'!$B$17-IF(C1551&lt;'d_고정'!$B$26,'d_고정'!$B$23,'d_고정'!$B$16)+1)*('d_고정'!$B$14+('d_고정'!$B$15-'d_고정'!$B$14)*RAND())</f>
        <v/>
      </c>
      <c r="E1551">
        <f>INDEX('d_분포'!$A$2:$A$28,RANDBETWEEN(1,27))</f>
        <v/>
      </c>
      <c r="F1551">
        <f>INDEX('d_분포'!$C$2:$C$5,RANDBETWEEN(1,4))*(0.9+0.2*RAND())</f>
        <v/>
      </c>
      <c r="G1551">
        <f>RAND()</f>
        <v/>
      </c>
      <c r="H1551">
        <f>(F1551+(1-F1551)*('d_고정'!$B$22*BETAINV(RAND(),IF(G1551&lt;'d_고정'!$B$26,'d_고정'!$B$25,'d_고정'!$B$20)+1,'d_고정'!$B$21-IF(G1551&lt;'d_고정'!$B$26,'d_고정'!$B$25,'d_고정'!$B$20)+1)+(1-'d_고정'!$B$22)*BETAINV(RAND(),IF(G1551&lt;'d_고정'!$B$26,'d_고정'!$B$24,'d_고정'!$B$18)+1,'d_고정'!$B$19-IF(G1551&lt;'d_고정'!$B$26,'d_고정'!$B$24,'d_고정'!$B$18)+1))*('d_고정'!$B$14+('d_고정'!$B$15-'d_고정'!$B$14)*RAND()))/F1551</f>
        <v/>
      </c>
      <c r="I1551">
        <f>RAND()</f>
        <v/>
      </c>
      <c r="J1551">
        <f>IF('d_시나리오'!$J$3='d_시나리오'!$H$3,'d_시나리오'!$I$3,IF(I1551&lt;('d_시나리오'!$I$3-'d_시나리오'!$H$3)/('d_시나리오'!$J$3-'d_시나리오'!$H$3),'d_시나리오'!$H$3+SQRT(I1551*('d_시나리오'!$J$3-'d_시나리오'!$H$3)*('d_시나리오'!$I$3-'d_시나리오'!$H$3)),'d_시나리오'!$J$3-SQRT((1-I1551)*('d_시나리오'!$J$3-'d_시나리오'!$H$3)*('d_시나리오'!$J$3-'d_시나리오'!$I$3))))</f>
        <v/>
      </c>
      <c r="K1551">
        <f>RAND()</f>
        <v/>
      </c>
      <c r="L1551">
        <f>IF('d_시나리오'!$J$4='d_시나리오'!$H$4,'d_시나리오'!$I$4,IF(K1551&lt;('d_시나리오'!$I$4-'d_시나리오'!$H$4)/('d_시나리오'!$J$4-'d_시나리오'!$H$4),'d_시나리오'!$H$4+SQRT(K1551*('d_시나리오'!$J$4-'d_시나리오'!$H$4)*('d_시나리오'!$I$4-'d_시나리오'!$H$4)),'d_시나리오'!$J$4-SQRT((1-K1551)*('d_시나리오'!$J$4-'d_시나리오'!$H$4)*('d_시나리오'!$J$4-'d_시나리오'!$I$4))))</f>
        <v/>
      </c>
      <c r="M1551">
        <f>RAND()</f>
        <v/>
      </c>
      <c r="N1551">
        <f>IF('d_시나리오'!$J$5='d_시나리오'!$H$5,'d_시나리오'!$I$5,IF(M1551&lt;('d_시나리오'!$I$5-'d_시나리오'!$H$5)/('d_시나리오'!$J$5-'d_시나리오'!$H$5),'d_시나리오'!$H$5+SQRT(M1551*('d_시나리오'!$J$5-'d_시나리오'!$H$5)*('d_시나리오'!$I$5-'d_시나리오'!$H$5)),'d_시나리오'!$J$5-SQRT((1-M1551)*('d_시나리오'!$J$5-'d_시나리오'!$H$5)*('d_시나리오'!$J$5-'d_시나리오'!$I$5))))</f>
        <v/>
      </c>
      <c r="O1551">
        <f>RAND()</f>
        <v/>
      </c>
      <c r="P1551">
        <f>IF('d_시나리오'!$J$6='d_시나리오'!$H$6,'d_시나리오'!$I$6,IF(O1551&lt;('d_시나리오'!$I$6-'d_시나리오'!$H$6)/('d_시나리오'!$J$6-'d_시나리오'!$H$6),'d_시나리오'!$H$6+SQRT(O1551*('d_시나리오'!$J$6-'d_시나리오'!$H$6)*('d_시나리오'!$I$6-'d_시나리오'!$H$6)),'d_시나리오'!$J$6-SQRT((1-O1551)*('d_시나리오'!$J$6-'d_시나리오'!$H$6)*('d_시나리오'!$J$6-'d_시나리오'!$I$6))))</f>
        <v/>
      </c>
      <c r="Q1551">
        <f>INDEX('d_분포'!$B$2:$B$57,RANDBETWEEN(1,56))</f>
        <v/>
      </c>
      <c r="R1551">
        <f>BETAINV(RAND(),5,5)</f>
        <v/>
      </c>
      <c r="S1551">
        <f>'d_고정'!$B$1*'6_기대효과'!$H$7*('d_시나리오'!$I$7/'d_고정'!$B$2)*B1551</f>
        <v/>
      </c>
      <c r="T1551">
        <f>S1551*D1551</f>
        <v/>
      </c>
      <c r="U1551">
        <f>S1551*F1551*H1551</f>
        <v/>
      </c>
      <c r="V1551">
        <f>S1551*F1551*(H1551-1)</f>
        <v/>
      </c>
      <c r="W1551">
        <f>U1551*J1551</f>
        <v/>
      </c>
      <c r="X1551">
        <f>T1551+W1551</f>
        <v/>
      </c>
      <c r="Y1551">
        <f>(T1551*E1551+W1551*L1551)*(1-R1551-'d_고정'!$B$13)</f>
        <v/>
      </c>
      <c r="Z1551">
        <f>(U1551*N1551*Q1551+'d_고정'!$B$3*('6_기대효과'!$H$7/8)*Q1551*'d_고정'!$B$10*P1551*('6_기대효과'!$K$7/'d_고정'!$B$9))*(1-R1551)</f>
        <v/>
      </c>
      <c r="AA1551">
        <f>W1551*L1551*(1-R1551-'d_고정'!$B$13)+U1551*MAX(N1551-'d_고정'!$B$10*P1551*('6_기대효과'!$K$7/'d_고정'!$B$9),0)*Q1551*(1-R1551)</f>
        <v/>
      </c>
      <c r="AB1551">
        <f>Y1551+Z1551</f>
        <v/>
      </c>
      <c r="AC1551">
        <f>Y1551/('d_고정'!$B$5*'6_기대효과'!$H$7/8)/'d_고정'!$B$6</f>
        <v/>
      </c>
      <c r="AD1551">
        <f>Y1551/('d_고정'!$B$8*'6_기대효과'!$H$7/8)</f>
        <v/>
      </c>
    </row>
    <row r="1552">
      <c r="A1552">
        <f>RAND()</f>
        <v/>
      </c>
      <c r="B1552">
        <f>IF('d_시나리오'!$J$2='d_시나리오'!$H$2,'d_시나리오'!$I$2,IF(A1552&lt;('d_시나리오'!$I$2-'d_시나리오'!$H$2)/('d_시나리오'!$J$2-'d_시나리오'!$H$2),'d_시나리오'!$H$2+SQRT(A1552*('d_시나리오'!$J$2-'d_시나리오'!$H$2)*('d_시나리오'!$I$2-'d_시나리오'!$H$2)),'d_시나리오'!$J$2-SQRT((1-A1552)*('d_시나리오'!$J$2-'d_시나리오'!$H$2)*('d_시나리오'!$J$2-'d_시나리오'!$I$2))))</f>
        <v/>
      </c>
      <c r="C1552">
        <f>RAND()</f>
        <v/>
      </c>
      <c r="D1552">
        <f>BETAINV(RAND(),IF(C1552&lt;'d_고정'!$B$26,'d_고정'!$B$23,'d_고정'!$B$16)+1,'d_고정'!$B$17-IF(C1552&lt;'d_고정'!$B$26,'d_고정'!$B$23,'d_고정'!$B$16)+1)*('d_고정'!$B$14+('d_고정'!$B$15-'d_고정'!$B$14)*RAND())</f>
        <v/>
      </c>
      <c r="E1552">
        <f>INDEX('d_분포'!$A$2:$A$28,RANDBETWEEN(1,27))</f>
        <v/>
      </c>
      <c r="F1552">
        <f>INDEX('d_분포'!$C$2:$C$5,RANDBETWEEN(1,4))*(0.9+0.2*RAND())</f>
        <v/>
      </c>
      <c r="G1552">
        <f>RAND()</f>
        <v/>
      </c>
      <c r="H1552">
        <f>(F1552+(1-F1552)*('d_고정'!$B$22*BETAINV(RAND(),IF(G1552&lt;'d_고정'!$B$26,'d_고정'!$B$25,'d_고정'!$B$20)+1,'d_고정'!$B$21-IF(G1552&lt;'d_고정'!$B$26,'d_고정'!$B$25,'d_고정'!$B$20)+1)+(1-'d_고정'!$B$22)*BETAINV(RAND(),IF(G1552&lt;'d_고정'!$B$26,'d_고정'!$B$24,'d_고정'!$B$18)+1,'d_고정'!$B$19-IF(G1552&lt;'d_고정'!$B$26,'d_고정'!$B$24,'d_고정'!$B$18)+1))*('d_고정'!$B$14+('d_고정'!$B$15-'d_고정'!$B$14)*RAND()))/F1552</f>
        <v/>
      </c>
      <c r="I1552">
        <f>RAND()</f>
        <v/>
      </c>
      <c r="J1552">
        <f>IF('d_시나리오'!$J$3='d_시나리오'!$H$3,'d_시나리오'!$I$3,IF(I1552&lt;('d_시나리오'!$I$3-'d_시나리오'!$H$3)/('d_시나리오'!$J$3-'d_시나리오'!$H$3),'d_시나리오'!$H$3+SQRT(I1552*('d_시나리오'!$J$3-'d_시나리오'!$H$3)*('d_시나리오'!$I$3-'d_시나리오'!$H$3)),'d_시나리오'!$J$3-SQRT((1-I1552)*('d_시나리오'!$J$3-'d_시나리오'!$H$3)*('d_시나리오'!$J$3-'d_시나리오'!$I$3))))</f>
        <v/>
      </c>
      <c r="K1552">
        <f>RAND()</f>
        <v/>
      </c>
      <c r="L1552">
        <f>IF('d_시나리오'!$J$4='d_시나리오'!$H$4,'d_시나리오'!$I$4,IF(K1552&lt;('d_시나리오'!$I$4-'d_시나리오'!$H$4)/('d_시나리오'!$J$4-'d_시나리오'!$H$4),'d_시나리오'!$H$4+SQRT(K1552*('d_시나리오'!$J$4-'d_시나리오'!$H$4)*('d_시나리오'!$I$4-'d_시나리오'!$H$4)),'d_시나리오'!$J$4-SQRT((1-K1552)*('d_시나리오'!$J$4-'d_시나리오'!$H$4)*('d_시나리오'!$J$4-'d_시나리오'!$I$4))))</f>
        <v/>
      </c>
      <c r="M1552">
        <f>RAND()</f>
        <v/>
      </c>
      <c r="N1552">
        <f>IF('d_시나리오'!$J$5='d_시나리오'!$H$5,'d_시나리오'!$I$5,IF(M1552&lt;('d_시나리오'!$I$5-'d_시나리오'!$H$5)/('d_시나리오'!$J$5-'d_시나리오'!$H$5),'d_시나리오'!$H$5+SQRT(M1552*('d_시나리오'!$J$5-'d_시나리오'!$H$5)*('d_시나리오'!$I$5-'d_시나리오'!$H$5)),'d_시나리오'!$J$5-SQRT((1-M1552)*('d_시나리오'!$J$5-'d_시나리오'!$H$5)*('d_시나리오'!$J$5-'d_시나리오'!$I$5))))</f>
        <v/>
      </c>
      <c r="O1552">
        <f>RAND()</f>
        <v/>
      </c>
      <c r="P1552">
        <f>IF('d_시나리오'!$J$6='d_시나리오'!$H$6,'d_시나리오'!$I$6,IF(O1552&lt;('d_시나리오'!$I$6-'d_시나리오'!$H$6)/('d_시나리오'!$J$6-'d_시나리오'!$H$6),'d_시나리오'!$H$6+SQRT(O1552*('d_시나리오'!$J$6-'d_시나리오'!$H$6)*('d_시나리오'!$I$6-'d_시나리오'!$H$6)),'d_시나리오'!$J$6-SQRT((1-O1552)*('d_시나리오'!$J$6-'d_시나리오'!$H$6)*('d_시나리오'!$J$6-'d_시나리오'!$I$6))))</f>
        <v/>
      </c>
      <c r="Q1552">
        <f>INDEX('d_분포'!$B$2:$B$57,RANDBETWEEN(1,56))</f>
        <v/>
      </c>
      <c r="R1552">
        <f>BETAINV(RAND(),5,5)</f>
        <v/>
      </c>
      <c r="S1552">
        <f>'d_고정'!$B$1*'6_기대효과'!$H$7*('d_시나리오'!$I$7/'d_고정'!$B$2)*B1552</f>
        <v/>
      </c>
      <c r="T1552">
        <f>S1552*D1552</f>
        <v/>
      </c>
      <c r="U1552">
        <f>S1552*F1552*H1552</f>
        <v/>
      </c>
      <c r="V1552">
        <f>S1552*F1552*(H1552-1)</f>
        <v/>
      </c>
      <c r="W1552">
        <f>U1552*J1552</f>
        <v/>
      </c>
      <c r="X1552">
        <f>T1552+W1552</f>
        <v/>
      </c>
      <c r="Y1552">
        <f>(T1552*E1552+W1552*L1552)*(1-R1552-'d_고정'!$B$13)</f>
        <v/>
      </c>
      <c r="Z1552">
        <f>(U1552*N1552*Q1552+'d_고정'!$B$3*('6_기대효과'!$H$7/8)*Q1552*'d_고정'!$B$10*P1552*('6_기대효과'!$K$7/'d_고정'!$B$9))*(1-R1552)</f>
        <v/>
      </c>
      <c r="AA1552">
        <f>W1552*L1552*(1-R1552-'d_고정'!$B$13)+U1552*MAX(N1552-'d_고정'!$B$10*P1552*('6_기대효과'!$K$7/'d_고정'!$B$9),0)*Q1552*(1-R1552)</f>
        <v/>
      </c>
      <c r="AB1552">
        <f>Y1552+Z1552</f>
        <v/>
      </c>
      <c r="AC1552">
        <f>Y1552/('d_고정'!$B$5*'6_기대효과'!$H$7/8)/'d_고정'!$B$6</f>
        <v/>
      </c>
      <c r="AD1552">
        <f>Y1552/('d_고정'!$B$8*'6_기대효과'!$H$7/8)</f>
        <v/>
      </c>
    </row>
    <row r="1553">
      <c r="A1553">
        <f>RAND()</f>
        <v/>
      </c>
      <c r="B1553">
        <f>IF('d_시나리오'!$J$2='d_시나리오'!$H$2,'d_시나리오'!$I$2,IF(A1553&lt;('d_시나리오'!$I$2-'d_시나리오'!$H$2)/('d_시나리오'!$J$2-'d_시나리오'!$H$2),'d_시나리오'!$H$2+SQRT(A1553*('d_시나리오'!$J$2-'d_시나리오'!$H$2)*('d_시나리오'!$I$2-'d_시나리오'!$H$2)),'d_시나리오'!$J$2-SQRT((1-A1553)*('d_시나리오'!$J$2-'d_시나리오'!$H$2)*('d_시나리오'!$J$2-'d_시나리오'!$I$2))))</f>
        <v/>
      </c>
      <c r="C1553">
        <f>RAND()</f>
        <v/>
      </c>
      <c r="D1553">
        <f>BETAINV(RAND(),IF(C1553&lt;'d_고정'!$B$26,'d_고정'!$B$23,'d_고정'!$B$16)+1,'d_고정'!$B$17-IF(C1553&lt;'d_고정'!$B$26,'d_고정'!$B$23,'d_고정'!$B$16)+1)*('d_고정'!$B$14+('d_고정'!$B$15-'d_고정'!$B$14)*RAND())</f>
        <v/>
      </c>
      <c r="E1553">
        <f>INDEX('d_분포'!$A$2:$A$28,RANDBETWEEN(1,27))</f>
        <v/>
      </c>
      <c r="F1553">
        <f>INDEX('d_분포'!$C$2:$C$5,RANDBETWEEN(1,4))*(0.9+0.2*RAND())</f>
        <v/>
      </c>
      <c r="G1553">
        <f>RAND()</f>
        <v/>
      </c>
      <c r="H1553">
        <f>(F1553+(1-F1553)*('d_고정'!$B$22*BETAINV(RAND(),IF(G1553&lt;'d_고정'!$B$26,'d_고정'!$B$25,'d_고정'!$B$20)+1,'d_고정'!$B$21-IF(G1553&lt;'d_고정'!$B$26,'d_고정'!$B$25,'d_고정'!$B$20)+1)+(1-'d_고정'!$B$22)*BETAINV(RAND(),IF(G1553&lt;'d_고정'!$B$26,'d_고정'!$B$24,'d_고정'!$B$18)+1,'d_고정'!$B$19-IF(G1553&lt;'d_고정'!$B$26,'d_고정'!$B$24,'d_고정'!$B$18)+1))*('d_고정'!$B$14+('d_고정'!$B$15-'d_고정'!$B$14)*RAND()))/F1553</f>
        <v/>
      </c>
      <c r="I1553">
        <f>RAND()</f>
        <v/>
      </c>
      <c r="J1553">
        <f>IF('d_시나리오'!$J$3='d_시나리오'!$H$3,'d_시나리오'!$I$3,IF(I1553&lt;('d_시나리오'!$I$3-'d_시나리오'!$H$3)/('d_시나리오'!$J$3-'d_시나리오'!$H$3),'d_시나리오'!$H$3+SQRT(I1553*('d_시나리오'!$J$3-'d_시나리오'!$H$3)*('d_시나리오'!$I$3-'d_시나리오'!$H$3)),'d_시나리오'!$J$3-SQRT((1-I1553)*('d_시나리오'!$J$3-'d_시나리오'!$H$3)*('d_시나리오'!$J$3-'d_시나리오'!$I$3))))</f>
        <v/>
      </c>
      <c r="K1553">
        <f>RAND()</f>
        <v/>
      </c>
      <c r="L1553">
        <f>IF('d_시나리오'!$J$4='d_시나리오'!$H$4,'d_시나리오'!$I$4,IF(K1553&lt;('d_시나리오'!$I$4-'d_시나리오'!$H$4)/('d_시나리오'!$J$4-'d_시나리오'!$H$4),'d_시나리오'!$H$4+SQRT(K1553*('d_시나리오'!$J$4-'d_시나리오'!$H$4)*('d_시나리오'!$I$4-'d_시나리오'!$H$4)),'d_시나리오'!$J$4-SQRT((1-K1553)*('d_시나리오'!$J$4-'d_시나리오'!$H$4)*('d_시나리오'!$J$4-'d_시나리오'!$I$4))))</f>
        <v/>
      </c>
      <c r="M1553">
        <f>RAND()</f>
        <v/>
      </c>
      <c r="N1553">
        <f>IF('d_시나리오'!$J$5='d_시나리오'!$H$5,'d_시나리오'!$I$5,IF(M1553&lt;('d_시나리오'!$I$5-'d_시나리오'!$H$5)/('d_시나리오'!$J$5-'d_시나리오'!$H$5),'d_시나리오'!$H$5+SQRT(M1553*('d_시나리오'!$J$5-'d_시나리오'!$H$5)*('d_시나리오'!$I$5-'d_시나리오'!$H$5)),'d_시나리오'!$J$5-SQRT((1-M1553)*('d_시나리오'!$J$5-'d_시나리오'!$H$5)*('d_시나리오'!$J$5-'d_시나리오'!$I$5))))</f>
        <v/>
      </c>
      <c r="O1553">
        <f>RAND()</f>
        <v/>
      </c>
      <c r="P1553">
        <f>IF('d_시나리오'!$J$6='d_시나리오'!$H$6,'d_시나리오'!$I$6,IF(O1553&lt;('d_시나리오'!$I$6-'d_시나리오'!$H$6)/('d_시나리오'!$J$6-'d_시나리오'!$H$6),'d_시나리오'!$H$6+SQRT(O1553*('d_시나리오'!$J$6-'d_시나리오'!$H$6)*('d_시나리오'!$I$6-'d_시나리오'!$H$6)),'d_시나리오'!$J$6-SQRT((1-O1553)*('d_시나리오'!$J$6-'d_시나리오'!$H$6)*('d_시나리오'!$J$6-'d_시나리오'!$I$6))))</f>
        <v/>
      </c>
      <c r="Q1553">
        <f>INDEX('d_분포'!$B$2:$B$57,RANDBETWEEN(1,56))</f>
        <v/>
      </c>
      <c r="R1553">
        <f>BETAINV(RAND(),5,5)</f>
        <v/>
      </c>
      <c r="S1553">
        <f>'d_고정'!$B$1*'6_기대효과'!$H$7*('d_시나리오'!$I$7/'d_고정'!$B$2)*B1553</f>
        <v/>
      </c>
      <c r="T1553">
        <f>S1553*D1553</f>
        <v/>
      </c>
      <c r="U1553">
        <f>S1553*F1553*H1553</f>
        <v/>
      </c>
      <c r="V1553">
        <f>S1553*F1553*(H1553-1)</f>
        <v/>
      </c>
      <c r="W1553">
        <f>U1553*J1553</f>
        <v/>
      </c>
      <c r="X1553">
        <f>T1553+W1553</f>
        <v/>
      </c>
      <c r="Y1553">
        <f>(T1553*E1553+W1553*L1553)*(1-R1553-'d_고정'!$B$13)</f>
        <v/>
      </c>
      <c r="Z1553">
        <f>(U1553*N1553*Q1553+'d_고정'!$B$3*('6_기대효과'!$H$7/8)*Q1553*'d_고정'!$B$10*P1553*('6_기대효과'!$K$7/'d_고정'!$B$9))*(1-R1553)</f>
        <v/>
      </c>
      <c r="AA1553">
        <f>W1553*L1553*(1-R1553-'d_고정'!$B$13)+U1553*MAX(N1553-'d_고정'!$B$10*P1553*('6_기대효과'!$K$7/'d_고정'!$B$9),0)*Q1553*(1-R1553)</f>
        <v/>
      </c>
      <c r="AB1553">
        <f>Y1553+Z1553</f>
        <v/>
      </c>
      <c r="AC1553">
        <f>Y1553/('d_고정'!$B$5*'6_기대효과'!$H$7/8)/'d_고정'!$B$6</f>
        <v/>
      </c>
      <c r="AD1553">
        <f>Y1553/('d_고정'!$B$8*'6_기대효과'!$H$7/8)</f>
        <v/>
      </c>
    </row>
    <row r="1554">
      <c r="A1554">
        <f>RAND()</f>
        <v/>
      </c>
      <c r="B1554">
        <f>IF('d_시나리오'!$J$2='d_시나리오'!$H$2,'d_시나리오'!$I$2,IF(A1554&lt;('d_시나리오'!$I$2-'d_시나리오'!$H$2)/('d_시나리오'!$J$2-'d_시나리오'!$H$2),'d_시나리오'!$H$2+SQRT(A1554*('d_시나리오'!$J$2-'d_시나리오'!$H$2)*('d_시나리오'!$I$2-'d_시나리오'!$H$2)),'d_시나리오'!$J$2-SQRT((1-A1554)*('d_시나리오'!$J$2-'d_시나리오'!$H$2)*('d_시나리오'!$J$2-'d_시나리오'!$I$2))))</f>
        <v/>
      </c>
      <c r="C1554">
        <f>RAND()</f>
        <v/>
      </c>
      <c r="D1554">
        <f>BETAINV(RAND(),IF(C1554&lt;'d_고정'!$B$26,'d_고정'!$B$23,'d_고정'!$B$16)+1,'d_고정'!$B$17-IF(C1554&lt;'d_고정'!$B$26,'d_고정'!$B$23,'d_고정'!$B$16)+1)*('d_고정'!$B$14+('d_고정'!$B$15-'d_고정'!$B$14)*RAND())</f>
        <v/>
      </c>
      <c r="E1554">
        <f>INDEX('d_분포'!$A$2:$A$28,RANDBETWEEN(1,27))</f>
        <v/>
      </c>
      <c r="F1554">
        <f>INDEX('d_분포'!$C$2:$C$5,RANDBETWEEN(1,4))*(0.9+0.2*RAND())</f>
        <v/>
      </c>
      <c r="G1554">
        <f>RAND()</f>
        <v/>
      </c>
      <c r="H1554">
        <f>(F1554+(1-F1554)*('d_고정'!$B$22*BETAINV(RAND(),IF(G1554&lt;'d_고정'!$B$26,'d_고정'!$B$25,'d_고정'!$B$20)+1,'d_고정'!$B$21-IF(G1554&lt;'d_고정'!$B$26,'d_고정'!$B$25,'d_고정'!$B$20)+1)+(1-'d_고정'!$B$22)*BETAINV(RAND(),IF(G1554&lt;'d_고정'!$B$26,'d_고정'!$B$24,'d_고정'!$B$18)+1,'d_고정'!$B$19-IF(G1554&lt;'d_고정'!$B$26,'d_고정'!$B$24,'d_고정'!$B$18)+1))*('d_고정'!$B$14+('d_고정'!$B$15-'d_고정'!$B$14)*RAND()))/F1554</f>
        <v/>
      </c>
      <c r="I1554">
        <f>RAND()</f>
        <v/>
      </c>
      <c r="J1554">
        <f>IF('d_시나리오'!$J$3='d_시나리오'!$H$3,'d_시나리오'!$I$3,IF(I1554&lt;('d_시나리오'!$I$3-'d_시나리오'!$H$3)/('d_시나리오'!$J$3-'d_시나리오'!$H$3),'d_시나리오'!$H$3+SQRT(I1554*('d_시나리오'!$J$3-'d_시나리오'!$H$3)*('d_시나리오'!$I$3-'d_시나리오'!$H$3)),'d_시나리오'!$J$3-SQRT((1-I1554)*('d_시나리오'!$J$3-'d_시나리오'!$H$3)*('d_시나리오'!$J$3-'d_시나리오'!$I$3))))</f>
        <v/>
      </c>
      <c r="K1554">
        <f>RAND()</f>
        <v/>
      </c>
      <c r="L1554">
        <f>IF('d_시나리오'!$J$4='d_시나리오'!$H$4,'d_시나리오'!$I$4,IF(K1554&lt;('d_시나리오'!$I$4-'d_시나리오'!$H$4)/('d_시나리오'!$J$4-'d_시나리오'!$H$4),'d_시나리오'!$H$4+SQRT(K1554*('d_시나리오'!$J$4-'d_시나리오'!$H$4)*('d_시나리오'!$I$4-'d_시나리오'!$H$4)),'d_시나리오'!$J$4-SQRT((1-K1554)*('d_시나리오'!$J$4-'d_시나리오'!$H$4)*('d_시나리오'!$J$4-'d_시나리오'!$I$4))))</f>
        <v/>
      </c>
      <c r="M1554">
        <f>RAND()</f>
        <v/>
      </c>
      <c r="N1554">
        <f>IF('d_시나리오'!$J$5='d_시나리오'!$H$5,'d_시나리오'!$I$5,IF(M1554&lt;('d_시나리오'!$I$5-'d_시나리오'!$H$5)/('d_시나리오'!$J$5-'d_시나리오'!$H$5),'d_시나리오'!$H$5+SQRT(M1554*('d_시나리오'!$J$5-'d_시나리오'!$H$5)*('d_시나리오'!$I$5-'d_시나리오'!$H$5)),'d_시나리오'!$J$5-SQRT((1-M1554)*('d_시나리오'!$J$5-'d_시나리오'!$H$5)*('d_시나리오'!$J$5-'d_시나리오'!$I$5))))</f>
        <v/>
      </c>
      <c r="O1554">
        <f>RAND()</f>
        <v/>
      </c>
      <c r="P1554">
        <f>IF('d_시나리오'!$J$6='d_시나리오'!$H$6,'d_시나리오'!$I$6,IF(O1554&lt;('d_시나리오'!$I$6-'d_시나리오'!$H$6)/('d_시나리오'!$J$6-'d_시나리오'!$H$6),'d_시나리오'!$H$6+SQRT(O1554*('d_시나리오'!$J$6-'d_시나리오'!$H$6)*('d_시나리오'!$I$6-'d_시나리오'!$H$6)),'d_시나리오'!$J$6-SQRT((1-O1554)*('d_시나리오'!$J$6-'d_시나리오'!$H$6)*('d_시나리오'!$J$6-'d_시나리오'!$I$6))))</f>
        <v/>
      </c>
      <c r="Q1554">
        <f>INDEX('d_분포'!$B$2:$B$57,RANDBETWEEN(1,56))</f>
        <v/>
      </c>
      <c r="R1554">
        <f>BETAINV(RAND(),5,5)</f>
        <v/>
      </c>
      <c r="S1554">
        <f>'d_고정'!$B$1*'6_기대효과'!$H$7*('d_시나리오'!$I$7/'d_고정'!$B$2)*B1554</f>
        <v/>
      </c>
      <c r="T1554">
        <f>S1554*D1554</f>
        <v/>
      </c>
      <c r="U1554">
        <f>S1554*F1554*H1554</f>
        <v/>
      </c>
      <c r="V1554">
        <f>S1554*F1554*(H1554-1)</f>
        <v/>
      </c>
      <c r="W1554">
        <f>U1554*J1554</f>
        <v/>
      </c>
      <c r="X1554">
        <f>T1554+W1554</f>
        <v/>
      </c>
      <c r="Y1554">
        <f>(T1554*E1554+W1554*L1554)*(1-R1554-'d_고정'!$B$13)</f>
        <v/>
      </c>
      <c r="Z1554">
        <f>(U1554*N1554*Q1554+'d_고정'!$B$3*('6_기대효과'!$H$7/8)*Q1554*'d_고정'!$B$10*P1554*('6_기대효과'!$K$7/'d_고정'!$B$9))*(1-R1554)</f>
        <v/>
      </c>
      <c r="AA1554">
        <f>W1554*L1554*(1-R1554-'d_고정'!$B$13)+U1554*MAX(N1554-'d_고정'!$B$10*P1554*('6_기대효과'!$K$7/'d_고정'!$B$9),0)*Q1554*(1-R1554)</f>
        <v/>
      </c>
      <c r="AB1554">
        <f>Y1554+Z1554</f>
        <v/>
      </c>
      <c r="AC1554">
        <f>Y1554/('d_고정'!$B$5*'6_기대효과'!$H$7/8)/'d_고정'!$B$6</f>
        <v/>
      </c>
      <c r="AD1554">
        <f>Y1554/('d_고정'!$B$8*'6_기대효과'!$H$7/8)</f>
        <v/>
      </c>
    </row>
    <row r="1555">
      <c r="A1555">
        <f>RAND()</f>
        <v/>
      </c>
      <c r="B1555">
        <f>IF('d_시나리오'!$J$2='d_시나리오'!$H$2,'d_시나리오'!$I$2,IF(A1555&lt;('d_시나리오'!$I$2-'d_시나리오'!$H$2)/('d_시나리오'!$J$2-'d_시나리오'!$H$2),'d_시나리오'!$H$2+SQRT(A1555*('d_시나리오'!$J$2-'d_시나리오'!$H$2)*('d_시나리오'!$I$2-'d_시나리오'!$H$2)),'d_시나리오'!$J$2-SQRT((1-A1555)*('d_시나리오'!$J$2-'d_시나리오'!$H$2)*('d_시나리오'!$J$2-'d_시나리오'!$I$2))))</f>
        <v/>
      </c>
      <c r="C1555">
        <f>RAND()</f>
        <v/>
      </c>
      <c r="D1555">
        <f>BETAINV(RAND(),IF(C1555&lt;'d_고정'!$B$26,'d_고정'!$B$23,'d_고정'!$B$16)+1,'d_고정'!$B$17-IF(C1555&lt;'d_고정'!$B$26,'d_고정'!$B$23,'d_고정'!$B$16)+1)*('d_고정'!$B$14+('d_고정'!$B$15-'d_고정'!$B$14)*RAND())</f>
        <v/>
      </c>
      <c r="E1555">
        <f>INDEX('d_분포'!$A$2:$A$28,RANDBETWEEN(1,27))</f>
        <v/>
      </c>
      <c r="F1555">
        <f>INDEX('d_분포'!$C$2:$C$5,RANDBETWEEN(1,4))*(0.9+0.2*RAND())</f>
        <v/>
      </c>
      <c r="G1555">
        <f>RAND()</f>
        <v/>
      </c>
      <c r="H1555">
        <f>(F1555+(1-F1555)*('d_고정'!$B$22*BETAINV(RAND(),IF(G1555&lt;'d_고정'!$B$26,'d_고정'!$B$25,'d_고정'!$B$20)+1,'d_고정'!$B$21-IF(G1555&lt;'d_고정'!$B$26,'d_고정'!$B$25,'d_고정'!$B$20)+1)+(1-'d_고정'!$B$22)*BETAINV(RAND(),IF(G1555&lt;'d_고정'!$B$26,'d_고정'!$B$24,'d_고정'!$B$18)+1,'d_고정'!$B$19-IF(G1555&lt;'d_고정'!$B$26,'d_고정'!$B$24,'d_고정'!$B$18)+1))*('d_고정'!$B$14+('d_고정'!$B$15-'d_고정'!$B$14)*RAND()))/F1555</f>
        <v/>
      </c>
      <c r="I1555">
        <f>RAND()</f>
        <v/>
      </c>
      <c r="J1555">
        <f>IF('d_시나리오'!$J$3='d_시나리오'!$H$3,'d_시나리오'!$I$3,IF(I1555&lt;('d_시나리오'!$I$3-'d_시나리오'!$H$3)/('d_시나리오'!$J$3-'d_시나리오'!$H$3),'d_시나리오'!$H$3+SQRT(I1555*('d_시나리오'!$J$3-'d_시나리오'!$H$3)*('d_시나리오'!$I$3-'d_시나리오'!$H$3)),'d_시나리오'!$J$3-SQRT((1-I1555)*('d_시나리오'!$J$3-'d_시나리오'!$H$3)*('d_시나리오'!$J$3-'d_시나리오'!$I$3))))</f>
        <v/>
      </c>
      <c r="K1555">
        <f>RAND()</f>
        <v/>
      </c>
      <c r="L1555">
        <f>IF('d_시나리오'!$J$4='d_시나리오'!$H$4,'d_시나리오'!$I$4,IF(K1555&lt;('d_시나리오'!$I$4-'d_시나리오'!$H$4)/('d_시나리오'!$J$4-'d_시나리오'!$H$4),'d_시나리오'!$H$4+SQRT(K1555*('d_시나리오'!$J$4-'d_시나리오'!$H$4)*('d_시나리오'!$I$4-'d_시나리오'!$H$4)),'d_시나리오'!$J$4-SQRT((1-K1555)*('d_시나리오'!$J$4-'d_시나리오'!$H$4)*('d_시나리오'!$J$4-'d_시나리오'!$I$4))))</f>
        <v/>
      </c>
      <c r="M1555">
        <f>RAND()</f>
        <v/>
      </c>
      <c r="N1555">
        <f>IF('d_시나리오'!$J$5='d_시나리오'!$H$5,'d_시나리오'!$I$5,IF(M1555&lt;('d_시나리오'!$I$5-'d_시나리오'!$H$5)/('d_시나리오'!$J$5-'d_시나리오'!$H$5),'d_시나리오'!$H$5+SQRT(M1555*('d_시나리오'!$J$5-'d_시나리오'!$H$5)*('d_시나리오'!$I$5-'d_시나리오'!$H$5)),'d_시나리오'!$J$5-SQRT((1-M1555)*('d_시나리오'!$J$5-'d_시나리오'!$H$5)*('d_시나리오'!$J$5-'d_시나리오'!$I$5))))</f>
        <v/>
      </c>
      <c r="O1555">
        <f>RAND()</f>
        <v/>
      </c>
      <c r="P1555">
        <f>IF('d_시나리오'!$J$6='d_시나리오'!$H$6,'d_시나리오'!$I$6,IF(O1555&lt;('d_시나리오'!$I$6-'d_시나리오'!$H$6)/('d_시나리오'!$J$6-'d_시나리오'!$H$6),'d_시나리오'!$H$6+SQRT(O1555*('d_시나리오'!$J$6-'d_시나리오'!$H$6)*('d_시나리오'!$I$6-'d_시나리오'!$H$6)),'d_시나리오'!$J$6-SQRT((1-O1555)*('d_시나리오'!$J$6-'d_시나리오'!$H$6)*('d_시나리오'!$J$6-'d_시나리오'!$I$6))))</f>
        <v/>
      </c>
      <c r="Q1555">
        <f>INDEX('d_분포'!$B$2:$B$57,RANDBETWEEN(1,56))</f>
        <v/>
      </c>
      <c r="R1555">
        <f>BETAINV(RAND(),5,5)</f>
        <v/>
      </c>
      <c r="S1555">
        <f>'d_고정'!$B$1*'6_기대효과'!$H$7*('d_시나리오'!$I$7/'d_고정'!$B$2)*B1555</f>
        <v/>
      </c>
      <c r="T1555">
        <f>S1555*D1555</f>
        <v/>
      </c>
      <c r="U1555">
        <f>S1555*F1555*H1555</f>
        <v/>
      </c>
      <c r="V1555">
        <f>S1555*F1555*(H1555-1)</f>
        <v/>
      </c>
      <c r="W1555">
        <f>U1555*J1555</f>
        <v/>
      </c>
      <c r="X1555">
        <f>T1555+W1555</f>
        <v/>
      </c>
      <c r="Y1555">
        <f>(T1555*E1555+W1555*L1555)*(1-R1555-'d_고정'!$B$13)</f>
        <v/>
      </c>
      <c r="Z1555">
        <f>(U1555*N1555*Q1555+'d_고정'!$B$3*('6_기대효과'!$H$7/8)*Q1555*'d_고정'!$B$10*P1555*('6_기대효과'!$K$7/'d_고정'!$B$9))*(1-R1555)</f>
        <v/>
      </c>
      <c r="AA1555">
        <f>W1555*L1555*(1-R1555-'d_고정'!$B$13)+U1555*MAX(N1555-'d_고정'!$B$10*P1555*('6_기대효과'!$K$7/'d_고정'!$B$9),0)*Q1555*(1-R1555)</f>
        <v/>
      </c>
      <c r="AB1555">
        <f>Y1555+Z1555</f>
        <v/>
      </c>
      <c r="AC1555">
        <f>Y1555/('d_고정'!$B$5*'6_기대효과'!$H$7/8)/'d_고정'!$B$6</f>
        <v/>
      </c>
      <c r="AD1555">
        <f>Y1555/('d_고정'!$B$8*'6_기대효과'!$H$7/8)</f>
        <v/>
      </c>
    </row>
    <row r="1556">
      <c r="A1556">
        <f>RAND()</f>
        <v/>
      </c>
      <c r="B1556">
        <f>IF('d_시나리오'!$J$2='d_시나리오'!$H$2,'d_시나리오'!$I$2,IF(A1556&lt;('d_시나리오'!$I$2-'d_시나리오'!$H$2)/('d_시나리오'!$J$2-'d_시나리오'!$H$2),'d_시나리오'!$H$2+SQRT(A1556*('d_시나리오'!$J$2-'d_시나리오'!$H$2)*('d_시나리오'!$I$2-'d_시나리오'!$H$2)),'d_시나리오'!$J$2-SQRT((1-A1556)*('d_시나리오'!$J$2-'d_시나리오'!$H$2)*('d_시나리오'!$J$2-'d_시나리오'!$I$2))))</f>
        <v/>
      </c>
      <c r="C1556">
        <f>RAND()</f>
        <v/>
      </c>
      <c r="D1556">
        <f>BETAINV(RAND(),IF(C1556&lt;'d_고정'!$B$26,'d_고정'!$B$23,'d_고정'!$B$16)+1,'d_고정'!$B$17-IF(C1556&lt;'d_고정'!$B$26,'d_고정'!$B$23,'d_고정'!$B$16)+1)*('d_고정'!$B$14+('d_고정'!$B$15-'d_고정'!$B$14)*RAND())</f>
        <v/>
      </c>
      <c r="E1556">
        <f>INDEX('d_분포'!$A$2:$A$28,RANDBETWEEN(1,27))</f>
        <v/>
      </c>
      <c r="F1556">
        <f>INDEX('d_분포'!$C$2:$C$5,RANDBETWEEN(1,4))*(0.9+0.2*RAND())</f>
        <v/>
      </c>
      <c r="G1556">
        <f>RAND()</f>
        <v/>
      </c>
      <c r="H1556">
        <f>(F1556+(1-F1556)*('d_고정'!$B$22*BETAINV(RAND(),IF(G1556&lt;'d_고정'!$B$26,'d_고정'!$B$25,'d_고정'!$B$20)+1,'d_고정'!$B$21-IF(G1556&lt;'d_고정'!$B$26,'d_고정'!$B$25,'d_고정'!$B$20)+1)+(1-'d_고정'!$B$22)*BETAINV(RAND(),IF(G1556&lt;'d_고정'!$B$26,'d_고정'!$B$24,'d_고정'!$B$18)+1,'d_고정'!$B$19-IF(G1556&lt;'d_고정'!$B$26,'d_고정'!$B$24,'d_고정'!$B$18)+1))*('d_고정'!$B$14+('d_고정'!$B$15-'d_고정'!$B$14)*RAND()))/F1556</f>
        <v/>
      </c>
      <c r="I1556">
        <f>RAND()</f>
        <v/>
      </c>
      <c r="J1556">
        <f>IF('d_시나리오'!$J$3='d_시나리오'!$H$3,'d_시나리오'!$I$3,IF(I1556&lt;('d_시나리오'!$I$3-'d_시나리오'!$H$3)/('d_시나리오'!$J$3-'d_시나리오'!$H$3),'d_시나리오'!$H$3+SQRT(I1556*('d_시나리오'!$J$3-'d_시나리오'!$H$3)*('d_시나리오'!$I$3-'d_시나리오'!$H$3)),'d_시나리오'!$J$3-SQRT((1-I1556)*('d_시나리오'!$J$3-'d_시나리오'!$H$3)*('d_시나리오'!$J$3-'d_시나리오'!$I$3))))</f>
        <v/>
      </c>
      <c r="K1556">
        <f>RAND()</f>
        <v/>
      </c>
      <c r="L1556">
        <f>IF('d_시나리오'!$J$4='d_시나리오'!$H$4,'d_시나리오'!$I$4,IF(K1556&lt;('d_시나리오'!$I$4-'d_시나리오'!$H$4)/('d_시나리오'!$J$4-'d_시나리오'!$H$4),'d_시나리오'!$H$4+SQRT(K1556*('d_시나리오'!$J$4-'d_시나리오'!$H$4)*('d_시나리오'!$I$4-'d_시나리오'!$H$4)),'d_시나리오'!$J$4-SQRT((1-K1556)*('d_시나리오'!$J$4-'d_시나리오'!$H$4)*('d_시나리오'!$J$4-'d_시나리오'!$I$4))))</f>
        <v/>
      </c>
      <c r="M1556">
        <f>RAND()</f>
        <v/>
      </c>
      <c r="N1556">
        <f>IF('d_시나리오'!$J$5='d_시나리오'!$H$5,'d_시나리오'!$I$5,IF(M1556&lt;('d_시나리오'!$I$5-'d_시나리오'!$H$5)/('d_시나리오'!$J$5-'d_시나리오'!$H$5),'d_시나리오'!$H$5+SQRT(M1556*('d_시나리오'!$J$5-'d_시나리오'!$H$5)*('d_시나리오'!$I$5-'d_시나리오'!$H$5)),'d_시나리오'!$J$5-SQRT((1-M1556)*('d_시나리오'!$J$5-'d_시나리오'!$H$5)*('d_시나리오'!$J$5-'d_시나리오'!$I$5))))</f>
        <v/>
      </c>
      <c r="O1556">
        <f>RAND()</f>
        <v/>
      </c>
      <c r="P1556">
        <f>IF('d_시나리오'!$J$6='d_시나리오'!$H$6,'d_시나리오'!$I$6,IF(O1556&lt;('d_시나리오'!$I$6-'d_시나리오'!$H$6)/('d_시나리오'!$J$6-'d_시나리오'!$H$6),'d_시나리오'!$H$6+SQRT(O1556*('d_시나리오'!$J$6-'d_시나리오'!$H$6)*('d_시나리오'!$I$6-'d_시나리오'!$H$6)),'d_시나리오'!$J$6-SQRT((1-O1556)*('d_시나리오'!$J$6-'d_시나리오'!$H$6)*('d_시나리오'!$J$6-'d_시나리오'!$I$6))))</f>
        <v/>
      </c>
      <c r="Q1556">
        <f>INDEX('d_분포'!$B$2:$B$57,RANDBETWEEN(1,56))</f>
        <v/>
      </c>
      <c r="R1556">
        <f>BETAINV(RAND(),5,5)</f>
        <v/>
      </c>
      <c r="S1556">
        <f>'d_고정'!$B$1*'6_기대효과'!$H$7*('d_시나리오'!$I$7/'d_고정'!$B$2)*B1556</f>
        <v/>
      </c>
      <c r="T1556">
        <f>S1556*D1556</f>
        <v/>
      </c>
      <c r="U1556">
        <f>S1556*F1556*H1556</f>
        <v/>
      </c>
      <c r="V1556">
        <f>S1556*F1556*(H1556-1)</f>
        <v/>
      </c>
      <c r="W1556">
        <f>U1556*J1556</f>
        <v/>
      </c>
      <c r="X1556">
        <f>T1556+W1556</f>
        <v/>
      </c>
      <c r="Y1556">
        <f>(T1556*E1556+W1556*L1556)*(1-R1556-'d_고정'!$B$13)</f>
        <v/>
      </c>
      <c r="Z1556">
        <f>(U1556*N1556*Q1556+'d_고정'!$B$3*('6_기대효과'!$H$7/8)*Q1556*'d_고정'!$B$10*P1556*('6_기대효과'!$K$7/'d_고정'!$B$9))*(1-R1556)</f>
        <v/>
      </c>
      <c r="AA1556">
        <f>W1556*L1556*(1-R1556-'d_고정'!$B$13)+U1556*MAX(N1556-'d_고정'!$B$10*P1556*('6_기대효과'!$K$7/'d_고정'!$B$9),0)*Q1556*(1-R1556)</f>
        <v/>
      </c>
      <c r="AB1556">
        <f>Y1556+Z1556</f>
        <v/>
      </c>
      <c r="AC1556">
        <f>Y1556/('d_고정'!$B$5*'6_기대효과'!$H$7/8)/'d_고정'!$B$6</f>
        <v/>
      </c>
      <c r="AD1556">
        <f>Y1556/('d_고정'!$B$8*'6_기대효과'!$H$7/8)</f>
        <v/>
      </c>
    </row>
    <row r="1557">
      <c r="A1557">
        <f>RAND()</f>
        <v/>
      </c>
      <c r="B1557">
        <f>IF('d_시나리오'!$J$2='d_시나리오'!$H$2,'d_시나리오'!$I$2,IF(A1557&lt;('d_시나리오'!$I$2-'d_시나리오'!$H$2)/('d_시나리오'!$J$2-'d_시나리오'!$H$2),'d_시나리오'!$H$2+SQRT(A1557*('d_시나리오'!$J$2-'d_시나리오'!$H$2)*('d_시나리오'!$I$2-'d_시나리오'!$H$2)),'d_시나리오'!$J$2-SQRT((1-A1557)*('d_시나리오'!$J$2-'d_시나리오'!$H$2)*('d_시나리오'!$J$2-'d_시나리오'!$I$2))))</f>
        <v/>
      </c>
      <c r="C1557">
        <f>RAND()</f>
        <v/>
      </c>
      <c r="D1557">
        <f>BETAINV(RAND(),IF(C1557&lt;'d_고정'!$B$26,'d_고정'!$B$23,'d_고정'!$B$16)+1,'d_고정'!$B$17-IF(C1557&lt;'d_고정'!$B$26,'d_고정'!$B$23,'d_고정'!$B$16)+1)*('d_고정'!$B$14+('d_고정'!$B$15-'d_고정'!$B$14)*RAND())</f>
        <v/>
      </c>
      <c r="E1557">
        <f>INDEX('d_분포'!$A$2:$A$28,RANDBETWEEN(1,27))</f>
        <v/>
      </c>
      <c r="F1557">
        <f>INDEX('d_분포'!$C$2:$C$5,RANDBETWEEN(1,4))*(0.9+0.2*RAND())</f>
        <v/>
      </c>
      <c r="G1557">
        <f>RAND()</f>
        <v/>
      </c>
      <c r="H1557">
        <f>(F1557+(1-F1557)*('d_고정'!$B$22*BETAINV(RAND(),IF(G1557&lt;'d_고정'!$B$26,'d_고정'!$B$25,'d_고정'!$B$20)+1,'d_고정'!$B$21-IF(G1557&lt;'d_고정'!$B$26,'d_고정'!$B$25,'d_고정'!$B$20)+1)+(1-'d_고정'!$B$22)*BETAINV(RAND(),IF(G1557&lt;'d_고정'!$B$26,'d_고정'!$B$24,'d_고정'!$B$18)+1,'d_고정'!$B$19-IF(G1557&lt;'d_고정'!$B$26,'d_고정'!$B$24,'d_고정'!$B$18)+1))*('d_고정'!$B$14+('d_고정'!$B$15-'d_고정'!$B$14)*RAND()))/F1557</f>
        <v/>
      </c>
      <c r="I1557">
        <f>RAND()</f>
        <v/>
      </c>
      <c r="J1557">
        <f>IF('d_시나리오'!$J$3='d_시나리오'!$H$3,'d_시나리오'!$I$3,IF(I1557&lt;('d_시나리오'!$I$3-'d_시나리오'!$H$3)/('d_시나리오'!$J$3-'d_시나리오'!$H$3),'d_시나리오'!$H$3+SQRT(I1557*('d_시나리오'!$J$3-'d_시나리오'!$H$3)*('d_시나리오'!$I$3-'d_시나리오'!$H$3)),'d_시나리오'!$J$3-SQRT((1-I1557)*('d_시나리오'!$J$3-'d_시나리오'!$H$3)*('d_시나리오'!$J$3-'d_시나리오'!$I$3))))</f>
        <v/>
      </c>
      <c r="K1557">
        <f>RAND()</f>
        <v/>
      </c>
      <c r="L1557">
        <f>IF('d_시나리오'!$J$4='d_시나리오'!$H$4,'d_시나리오'!$I$4,IF(K1557&lt;('d_시나리오'!$I$4-'d_시나리오'!$H$4)/('d_시나리오'!$J$4-'d_시나리오'!$H$4),'d_시나리오'!$H$4+SQRT(K1557*('d_시나리오'!$J$4-'d_시나리오'!$H$4)*('d_시나리오'!$I$4-'d_시나리오'!$H$4)),'d_시나리오'!$J$4-SQRT((1-K1557)*('d_시나리오'!$J$4-'d_시나리오'!$H$4)*('d_시나리오'!$J$4-'d_시나리오'!$I$4))))</f>
        <v/>
      </c>
      <c r="M1557">
        <f>RAND()</f>
        <v/>
      </c>
      <c r="N1557">
        <f>IF('d_시나리오'!$J$5='d_시나리오'!$H$5,'d_시나리오'!$I$5,IF(M1557&lt;('d_시나리오'!$I$5-'d_시나리오'!$H$5)/('d_시나리오'!$J$5-'d_시나리오'!$H$5),'d_시나리오'!$H$5+SQRT(M1557*('d_시나리오'!$J$5-'d_시나리오'!$H$5)*('d_시나리오'!$I$5-'d_시나리오'!$H$5)),'d_시나리오'!$J$5-SQRT((1-M1557)*('d_시나리오'!$J$5-'d_시나리오'!$H$5)*('d_시나리오'!$J$5-'d_시나리오'!$I$5))))</f>
        <v/>
      </c>
      <c r="O1557">
        <f>RAND()</f>
        <v/>
      </c>
      <c r="P1557">
        <f>IF('d_시나리오'!$J$6='d_시나리오'!$H$6,'d_시나리오'!$I$6,IF(O1557&lt;('d_시나리오'!$I$6-'d_시나리오'!$H$6)/('d_시나리오'!$J$6-'d_시나리오'!$H$6),'d_시나리오'!$H$6+SQRT(O1557*('d_시나리오'!$J$6-'d_시나리오'!$H$6)*('d_시나리오'!$I$6-'d_시나리오'!$H$6)),'d_시나리오'!$J$6-SQRT((1-O1557)*('d_시나리오'!$J$6-'d_시나리오'!$H$6)*('d_시나리오'!$J$6-'d_시나리오'!$I$6))))</f>
        <v/>
      </c>
      <c r="Q1557">
        <f>INDEX('d_분포'!$B$2:$B$57,RANDBETWEEN(1,56))</f>
        <v/>
      </c>
      <c r="R1557">
        <f>BETAINV(RAND(),5,5)</f>
        <v/>
      </c>
      <c r="S1557">
        <f>'d_고정'!$B$1*'6_기대효과'!$H$7*('d_시나리오'!$I$7/'d_고정'!$B$2)*B1557</f>
        <v/>
      </c>
      <c r="T1557">
        <f>S1557*D1557</f>
        <v/>
      </c>
      <c r="U1557">
        <f>S1557*F1557*H1557</f>
        <v/>
      </c>
      <c r="V1557">
        <f>S1557*F1557*(H1557-1)</f>
        <v/>
      </c>
      <c r="W1557">
        <f>U1557*J1557</f>
        <v/>
      </c>
      <c r="X1557">
        <f>T1557+W1557</f>
        <v/>
      </c>
      <c r="Y1557">
        <f>(T1557*E1557+W1557*L1557)*(1-R1557-'d_고정'!$B$13)</f>
        <v/>
      </c>
      <c r="Z1557">
        <f>(U1557*N1557*Q1557+'d_고정'!$B$3*('6_기대효과'!$H$7/8)*Q1557*'d_고정'!$B$10*P1557*('6_기대효과'!$K$7/'d_고정'!$B$9))*(1-R1557)</f>
        <v/>
      </c>
      <c r="AA1557">
        <f>W1557*L1557*(1-R1557-'d_고정'!$B$13)+U1557*MAX(N1557-'d_고정'!$B$10*P1557*('6_기대효과'!$K$7/'d_고정'!$B$9),0)*Q1557*(1-R1557)</f>
        <v/>
      </c>
      <c r="AB1557">
        <f>Y1557+Z1557</f>
        <v/>
      </c>
      <c r="AC1557">
        <f>Y1557/('d_고정'!$B$5*'6_기대효과'!$H$7/8)/'d_고정'!$B$6</f>
        <v/>
      </c>
      <c r="AD1557">
        <f>Y1557/('d_고정'!$B$8*'6_기대효과'!$H$7/8)</f>
        <v/>
      </c>
    </row>
    <row r="1558">
      <c r="A1558">
        <f>RAND()</f>
        <v/>
      </c>
      <c r="B1558">
        <f>IF('d_시나리오'!$J$2='d_시나리오'!$H$2,'d_시나리오'!$I$2,IF(A1558&lt;('d_시나리오'!$I$2-'d_시나리오'!$H$2)/('d_시나리오'!$J$2-'d_시나리오'!$H$2),'d_시나리오'!$H$2+SQRT(A1558*('d_시나리오'!$J$2-'d_시나리오'!$H$2)*('d_시나리오'!$I$2-'d_시나리오'!$H$2)),'d_시나리오'!$J$2-SQRT((1-A1558)*('d_시나리오'!$J$2-'d_시나리오'!$H$2)*('d_시나리오'!$J$2-'d_시나리오'!$I$2))))</f>
        <v/>
      </c>
      <c r="C1558">
        <f>RAND()</f>
        <v/>
      </c>
      <c r="D1558">
        <f>BETAINV(RAND(),IF(C1558&lt;'d_고정'!$B$26,'d_고정'!$B$23,'d_고정'!$B$16)+1,'d_고정'!$B$17-IF(C1558&lt;'d_고정'!$B$26,'d_고정'!$B$23,'d_고정'!$B$16)+1)*('d_고정'!$B$14+('d_고정'!$B$15-'d_고정'!$B$14)*RAND())</f>
        <v/>
      </c>
      <c r="E1558">
        <f>INDEX('d_분포'!$A$2:$A$28,RANDBETWEEN(1,27))</f>
        <v/>
      </c>
      <c r="F1558">
        <f>INDEX('d_분포'!$C$2:$C$5,RANDBETWEEN(1,4))*(0.9+0.2*RAND())</f>
        <v/>
      </c>
      <c r="G1558">
        <f>RAND()</f>
        <v/>
      </c>
      <c r="H1558">
        <f>(F1558+(1-F1558)*('d_고정'!$B$22*BETAINV(RAND(),IF(G1558&lt;'d_고정'!$B$26,'d_고정'!$B$25,'d_고정'!$B$20)+1,'d_고정'!$B$21-IF(G1558&lt;'d_고정'!$B$26,'d_고정'!$B$25,'d_고정'!$B$20)+1)+(1-'d_고정'!$B$22)*BETAINV(RAND(),IF(G1558&lt;'d_고정'!$B$26,'d_고정'!$B$24,'d_고정'!$B$18)+1,'d_고정'!$B$19-IF(G1558&lt;'d_고정'!$B$26,'d_고정'!$B$24,'d_고정'!$B$18)+1))*('d_고정'!$B$14+('d_고정'!$B$15-'d_고정'!$B$14)*RAND()))/F1558</f>
        <v/>
      </c>
      <c r="I1558">
        <f>RAND()</f>
        <v/>
      </c>
      <c r="J1558">
        <f>IF('d_시나리오'!$J$3='d_시나리오'!$H$3,'d_시나리오'!$I$3,IF(I1558&lt;('d_시나리오'!$I$3-'d_시나리오'!$H$3)/('d_시나리오'!$J$3-'d_시나리오'!$H$3),'d_시나리오'!$H$3+SQRT(I1558*('d_시나리오'!$J$3-'d_시나리오'!$H$3)*('d_시나리오'!$I$3-'d_시나리오'!$H$3)),'d_시나리오'!$J$3-SQRT((1-I1558)*('d_시나리오'!$J$3-'d_시나리오'!$H$3)*('d_시나리오'!$J$3-'d_시나리오'!$I$3))))</f>
        <v/>
      </c>
      <c r="K1558">
        <f>RAND()</f>
        <v/>
      </c>
      <c r="L1558">
        <f>IF('d_시나리오'!$J$4='d_시나리오'!$H$4,'d_시나리오'!$I$4,IF(K1558&lt;('d_시나리오'!$I$4-'d_시나리오'!$H$4)/('d_시나리오'!$J$4-'d_시나리오'!$H$4),'d_시나리오'!$H$4+SQRT(K1558*('d_시나리오'!$J$4-'d_시나리오'!$H$4)*('d_시나리오'!$I$4-'d_시나리오'!$H$4)),'d_시나리오'!$J$4-SQRT((1-K1558)*('d_시나리오'!$J$4-'d_시나리오'!$H$4)*('d_시나리오'!$J$4-'d_시나리오'!$I$4))))</f>
        <v/>
      </c>
      <c r="M1558">
        <f>RAND()</f>
        <v/>
      </c>
      <c r="N1558">
        <f>IF('d_시나리오'!$J$5='d_시나리오'!$H$5,'d_시나리오'!$I$5,IF(M1558&lt;('d_시나리오'!$I$5-'d_시나리오'!$H$5)/('d_시나리오'!$J$5-'d_시나리오'!$H$5),'d_시나리오'!$H$5+SQRT(M1558*('d_시나리오'!$J$5-'d_시나리오'!$H$5)*('d_시나리오'!$I$5-'d_시나리오'!$H$5)),'d_시나리오'!$J$5-SQRT((1-M1558)*('d_시나리오'!$J$5-'d_시나리오'!$H$5)*('d_시나리오'!$J$5-'d_시나리오'!$I$5))))</f>
        <v/>
      </c>
      <c r="O1558">
        <f>RAND()</f>
        <v/>
      </c>
      <c r="P1558">
        <f>IF('d_시나리오'!$J$6='d_시나리오'!$H$6,'d_시나리오'!$I$6,IF(O1558&lt;('d_시나리오'!$I$6-'d_시나리오'!$H$6)/('d_시나리오'!$J$6-'d_시나리오'!$H$6),'d_시나리오'!$H$6+SQRT(O1558*('d_시나리오'!$J$6-'d_시나리오'!$H$6)*('d_시나리오'!$I$6-'d_시나리오'!$H$6)),'d_시나리오'!$J$6-SQRT((1-O1558)*('d_시나리오'!$J$6-'d_시나리오'!$H$6)*('d_시나리오'!$J$6-'d_시나리오'!$I$6))))</f>
        <v/>
      </c>
      <c r="Q1558">
        <f>INDEX('d_분포'!$B$2:$B$57,RANDBETWEEN(1,56))</f>
        <v/>
      </c>
      <c r="R1558">
        <f>BETAINV(RAND(),5,5)</f>
        <v/>
      </c>
      <c r="S1558">
        <f>'d_고정'!$B$1*'6_기대효과'!$H$7*('d_시나리오'!$I$7/'d_고정'!$B$2)*B1558</f>
        <v/>
      </c>
      <c r="T1558">
        <f>S1558*D1558</f>
        <v/>
      </c>
      <c r="U1558">
        <f>S1558*F1558*H1558</f>
        <v/>
      </c>
      <c r="V1558">
        <f>S1558*F1558*(H1558-1)</f>
        <v/>
      </c>
      <c r="W1558">
        <f>U1558*J1558</f>
        <v/>
      </c>
      <c r="X1558">
        <f>T1558+W1558</f>
        <v/>
      </c>
      <c r="Y1558">
        <f>(T1558*E1558+W1558*L1558)*(1-R1558-'d_고정'!$B$13)</f>
        <v/>
      </c>
      <c r="Z1558">
        <f>(U1558*N1558*Q1558+'d_고정'!$B$3*('6_기대효과'!$H$7/8)*Q1558*'d_고정'!$B$10*P1558*('6_기대효과'!$K$7/'d_고정'!$B$9))*(1-R1558)</f>
        <v/>
      </c>
      <c r="AA1558">
        <f>W1558*L1558*(1-R1558-'d_고정'!$B$13)+U1558*MAX(N1558-'d_고정'!$B$10*P1558*('6_기대효과'!$K$7/'d_고정'!$B$9),0)*Q1558*(1-R1558)</f>
        <v/>
      </c>
      <c r="AB1558">
        <f>Y1558+Z1558</f>
        <v/>
      </c>
      <c r="AC1558">
        <f>Y1558/('d_고정'!$B$5*'6_기대효과'!$H$7/8)/'d_고정'!$B$6</f>
        <v/>
      </c>
      <c r="AD1558">
        <f>Y1558/('d_고정'!$B$8*'6_기대효과'!$H$7/8)</f>
        <v/>
      </c>
    </row>
    <row r="1559">
      <c r="A1559">
        <f>RAND()</f>
        <v/>
      </c>
      <c r="B1559">
        <f>IF('d_시나리오'!$J$2='d_시나리오'!$H$2,'d_시나리오'!$I$2,IF(A1559&lt;('d_시나리오'!$I$2-'d_시나리오'!$H$2)/('d_시나리오'!$J$2-'d_시나리오'!$H$2),'d_시나리오'!$H$2+SQRT(A1559*('d_시나리오'!$J$2-'d_시나리오'!$H$2)*('d_시나리오'!$I$2-'d_시나리오'!$H$2)),'d_시나리오'!$J$2-SQRT((1-A1559)*('d_시나리오'!$J$2-'d_시나리오'!$H$2)*('d_시나리오'!$J$2-'d_시나리오'!$I$2))))</f>
        <v/>
      </c>
      <c r="C1559">
        <f>RAND()</f>
        <v/>
      </c>
      <c r="D1559">
        <f>BETAINV(RAND(),IF(C1559&lt;'d_고정'!$B$26,'d_고정'!$B$23,'d_고정'!$B$16)+1,'d_고정'!$B$17-IF(C1559&lt;'d_고정'!$B$26,'d_고정'!$B$23,'d_고정'!$B$16)+1)*('d_고정'!$B$14+('d_고정'!$B$15-'d_고정'!$B$14)*RAND())</f>
        <v/>
      </c>
      <c r="E1559">
        <f>INDEX('d_분포'!$A$2:$A$28,RANDBETWEEN(1,27))</f>
        <v/>
      </c>
      <c r="F1559">
        <f>INDEX('d_분포'!$C$2:$C$5,RANDBETWEEN(1,4))*(0.9+0.2*RAND())</f>
        <v/>
      </c>
      <c r="G1559">
        <f>RAND()</f>
        <v/>
      </c>
      <c r="H1559">
        <f>(F1559+(1-F1559)*('d_고정'!$B$22*BETAINV(RAND(),IF(G1559&lt;'d_고정'!$B$26,'d_고정'!$B$25,'d_고정'!$B$20)+1,'d_고정'!$B$21-IF(G1559&lt;'d_고정'!$B$26,'d_고정'!$B$25,'d_고정'!$B$20)+1)+(1-'d_고정'!$B$22)*BETAINV(RAND(),IF(G1559&lt;'d_고정'!$B$26,'d_고정'!$B$24,'d_고정'!$B$18)+1,'d_고정'!$B$19-IF(G1559&lt;'d_고정'!$B$26,'d_고정'!$B$24,'d_고정'!$B$18)+1))*('d_고정'!$B$14+('d_고정'!$B$15-'d_고정'!$B$14)*RAND()))/F1559</f>
        <v/>
      </c>
      <c r="I1559">
        <f>RAND()</f>
        <v/>
      </c>
      <c r="J1559">
        <f>IF('d_시나리오'!$J$3='d_시나리오'!$H$3,'d_시나리오'!$I$3,IF(I1559&lt;('d_시나리오'!$I$3-'d_시나리오'!$H$3)/('d_시나리오'!$J$3-'d_시나리오'!$H$3),'d_시나리오'!$H$3+SQRT(I1559*('d_시나리오'!$J$3-'d_시나리오'!$H$3)*('d_시나리오'!$I$3-'d_시나리오'!$H$3)),'d_시나리오'!$J$3-SQRT((1-I1559)*('d_시나리오'!$J$3-'d_시나리오'!$H$3)*('d_시나리오'!$J$3-'d_시나리오'!$I$3))))</f>
        <v/>
      </c>
      <c r="K1559">
        <f>RAND()</f>
        <v/>
      </c>
      <c r="L1559">
        <f>IF('d_시나리오'!$J$4='d_시나리오'!$H$4,'d_시나리오'!$I$4,IF(K1559&lt;('d_시나리오'!$I$4-'d_시나리오'!$H$4)/('d_시나리오'!$J$4-'d_시나리오'!$H$4),'d_시나리오'!$H$4+SQRT(K1559*('d_시나리오'!$J$4-'d_시나리오'!$H$4)*('d_시나리오'!$I$4-'d_시나리오'!$H$4)),'d_시나리오'!$J$4-SQRT((1-K1559)*('d_시나리오'!$J$4-'d_시나리오'!$H$4)*('d_시나리오'!$J$4-'d_시나리오'!$I$4))))</f>
        <v/>
      </c>
      <c r="M1559">
        <f>RAND()</f>
        <v/>
      </c>
      <c r="N1559">
        <f>IF('d_시나리오'!$J$5='d_시나리오'!$H$5,'d_시나리오'!$I$5,IF(M1559&lt;('d_시나리오'!$I$5-'d_시나리오'!$H$5)/('d_시나리오'!$J$5-'d_시나리오'!$H$5),'d_시나리오'!$H$5+SQRT(M1559*('d_시나리오'!$J$5-'d_시나리오'!$H$5)*('d_시나리오'!$I$5-'d_시나리오'!$H$5)),'d_시나리오'!$J$5-SQRT((1-M1559)*('d_시나리오'!$J$5-'d_시나리오'!$H$5)*('d_시나리오'!$J$5-'d_시나리오'!$I$5))))</f>
        <v/>
      </c>
      <c r="O1559">
        <f>RAND()</f>
        <v/>
      </c>
      <c r="P1559">
        <f>IF('d_시나리오'!$J$6='d_시나리오'!$H$6,'d_시나리오'!$I$6,IF(O1559&lt;('d_시나리오'!$I$6-'d_시나리오'!$H$6)/('d_시나리오'!$J$6-'d_시나리오'!$H$6),'d_시나리오'!$H$6+SQRT(O1559*('d_시나리오'!$J$6-'d_시나리오'!$H$6)*('d_시나리오'!$I$6-'d_시나리오'!$H$6)),'d_시나리오'!$J$6-SQRT((1-O1559)*('d_시나리오'!$J$6-'d_시나리오'!$H$6)*('d_시나리오'!$J$6-'d_시나리오'!$I$6))))</f>
        <v/>
      </c>
      <c r="Q1559">
        <f>INDEX('d_분포'!$B$2:$B$57,RANDBETWEEN(1,56))</f>
        <v/>
      </c>
      <c r="R1559">
        <f>BETAINV(RAND(),5,5)</f>
        <v/>
      </c>
      <c r="S1559">
        <f>'d_고정'!$B$1*'6_기대효과'!$H$7*('d_시나리오'!$I$7/'d_고정'!$B$2)*B1559</f>
        <v/>
      </c>
      <c r="T1559">
        <f>S1559*D1559</f>
        <v/>
      </c>
      <c r="U1559">
        <f>S1559*F1559*H1559</f>
        <v/>
      </c>
      <c r="V1559">
        <f>S1559*F1559*(H1559-1)</f>
        <v/>
      </c>
      <c r="W1559">
        <f>U1559*J1559</f>
        <v/>
      </c>
      <c r="X1559">
        <f>T1559+W1559</f>
        <v/>
      </c>
      <c r="Y1559">
        <f>(T1559*E1559+W1559*L1559)*(1-R1559-'d_고정'!$B$13)</f>
        <v/>
      </c>
      <c r="Z1559">
        <f>(U1559*N1559*Q1559+'d_고정'!$B$3*('6_기대효과'!$H$7/8)*Q1559*'d_고정'!$B$10*P1559*('6_기대효과'!$K$7/'d_고정'!$B$9))*(1-R1559)</f>
        <v/>
      </c>
      <c r="AA1559">
        <f>W1559*L1559*(1-R1559-'d_고정'!$B$13)+U1559*MAX(N1559-'d_고정'!$B$10*P1559*('6_기대효과'!$K$7/'d_고정'!$B$9),0)*Q1559*(1-R1559)</f>
        <v/>
      </c>
      <c r="AB1559">
        <f>Y1559+Z1559</f>
        <v/>
      </c>
      <c r="AC1559">
        <f>Y1559/('d_고정'!$B$5*'6_기대효과'!$H$7/8)/'d_고정'!$B$6</f>
        <v/>
      </c>
      <c r="AD1559">
        <f>Y1559/('d_고정'!$B$8*'6_기대효과'!$H$7/8)</f>
        <v/>
      </c>
    </row>
    <row r="1560">
      <c r="A1560">
        <f>RAND()</f>
        <v/>
      </c>
      <c r="B1560">
        <f>IF('d_시나리오'!$J$2='d_시나리오'!$H$2,'d_시나리오'!$I$2,IF(A1560&lt;('d_시나리오'!$I$2-'d_시나리오'!$H$2)/('d_시나리오'!$J$2-'d_시나리오'!$H$2),'d_시나리오'!$H$2+SQRT(A1560*('d_시나리오'!$J$2-'d_시나리오'!$H$2)*('d_시나리오'!$I$2-'d_시나리오'!$H$2)),'d_시나리오'!$J$2-SQRT((1-A1560)*('d_시나리오'!$J$2-'d_시나리오'!$H$2)*('d_시나리오'!$J$2-'d_시나리오'!$I$2))))</f>
        <v/>
      </c>
      <c r="C1560">
        <f>RAND()</f>
        <v/>
      </c>
      <c r="D1560">
        <f>BETAINV(RAND(),IF(C1560&lt;'d_고정'!$B$26,'d_고정'!$B$23,'d_고정'!$B$16)+1,'d_고정'!$B$17-IF(C1560&lt;'d_고정'!$B$26,'d_고정'!$B$23,'d_고정'!$B$16)+1)*('d_고정'!$B$14+('d_고정'!$B$15-'d_고정'!$B$14)*RAND())</f>
        <v/>
      </c>
      <c r="E1560">
        <f>INDEX('d_분포'!$A$2:$A$28,RANDBETWEEN(1,27))</f>
        <v/>
      </c>
      <c r="F1560">
        <f>INDEX('d_분포'!$C$2:$C$5,RANDBETWEEN(1,4))*(0.9+0.2*RAND())</f>
        <v/>
      </c>
      <c r="G1560">
        <f>RAND()</f>
        <v/>
      </c>
      <c r="H1560">
        <f>(F1560+(1-F1560)*('d_고정'!$B$22*BETAINV(RAND(),IF(G1560&lt;'d_고정'!$B$26,'d_고정'!$B$25,'d_고정'!$B$20)+1,'d_고정'!$B$21-IF(G1560&lt;'d_고정'!$B$26,'d_고정'!$B$25,'d_고정'!$B$20)+1)+(1-'d_고정'!$B$22)*BETAINV(RAND(),IF(G1560&lt;'d_고정'!$B$26,'d_고정'!$B$24,'d_고정'!$B$18)+1,'d_고정'!$B$19-IF(G1560&lt;'d_고정'!$B$26,'d_고정'!$B$24,'d_고정'!$B$18)+1))*('d_고정'!$B$14+('d_고정'!$B$15-'d_고정'!$B$14)*RAND()))/F1560</f>
        <v/>
      </c>
      <c r="I1560">
        <f>RAND()</f>
        <v/>
      </c>
      <c r="J1560">
        <f>IF('d_시나리오'!$J$3='d_시나리오'!$H$3,'d_시나리오'!$I$3,IF(I1560&lt;('d_시나리오'!$I$3-'d_시나리오'!$H$3)/('d_시나리오'!$J$3-'d_시나리오'!$H$3),'d_시나리오'!$H$3+SQRT(I1560*('d_시나리오'!$J$3-'d_시나리오'!$H$3)*('d_시나리오'!$I$3-'d_시나리오'!$H$3)),'d_시나리오'!$J$3-SQRT((1-I1560)*('d_시나리오'!$J$3-'d_시나리오'!$H$3)*('d_시나리오'!$J$3-'d_시나리오'!$I$3))))</f>
        <v/>
      </c>
      <c r="K1560">
        <f>RAND()</f>
        <v/>
      </c>
      <c r="L1560">
        <f>IF('d_시나리오'!$J$4='d_시나리오'!$H$4,'d_시나리오'!$I$4,IF(K1560&lt;('d_시나리오'!$I$4-'d_시나리오'!$H$4)/('d_시나리오'!$J$4-'d_시나리오'!$H$4),'d_시나리오'!$H$4+SQRT(K1560*('d_시나리오'!$J$4-'d_시나리오'!$H$4)*('d_시나리오'!$I$4-'d_시나리오'!$H$4)),'d_시나리오'!$J$4-SQRT((1-K1560)*('d_시나리오'!$J$4-'d_시나리오'!$H$4)*('d_시나리오'!$J$4-'d_시나리오'!$I$4))))</f>
        <v/>
      </c>
      <c r="M1560">
        <f>RAND()</f>
        <v/>
      </c>
      <c r="N1560">
        <f>IF('d_시나리오'!$J$5='d_시나리오'!$H$5,'d_시나리오'!$I$5,IF(M1560&lt;('d_시나리오'!$I$5-'d_시나리오'!$H$5)/('d_시나리오'!$J$5-'d_시나리오'!$H$5),'d_시나리오'!$H$5+SQRT(M1560*('d_시나리오'!$J$5-'d_시나리오'!$H$5)*('d_시나리오'!$I$5-'d_시나리오'!$H$5)),'d_시나리오'!$J$5-SQRT((1-M1560)*('d_시나리오'!$J$5-'d_시나리오'!$H$5)*('d_시나리오'!$J$5-'d_시나리오'!$I$5))))</f>
        <v/>
      </c>
      <c r="O1560">
        <f>RAND()</f>
        <v/>
      </c>
      <c r="P1560">
        <f>IF('d_시나리오'!$J$6='d_시나리오'!$H$6,'d_시나리오'!$I$6,IF(O1560&lt;('d_시나리오'!$I$6-'d_시나리오'!$H$6)/('d_시나리오'!$J$6-'d_시나리오'!$H$6),'d_시나리오'!$H$6+SQRT(O1560*('d_시나리오'!$J$6-'d_시나리오'!$H$6)*('d_시나리오'!$I$6-'d_시나리오'!$H$6)),'d_시나리오'!$J$6-SQRT((1-O1560)*('d_시나리오'!$J$6-'d_시나리오'!$H$6)*('d_시나리오'!$J$6-'d_시나리오'!$I$6))))</f>
        <v/>
      </c>
      <c r="Q1560">
        <f>INDEX('d_분포'!$B$2:$B$57,RANDBETWEEN(1,56))</f>
        <v/>
      </c>
      <c r="R1560">
        <f>BETAINV(RAND(),5,5)</f>
        <v/>
      </c>
      <c r="S1560">
        <f>'d_고정'!$B$1*'6_기대효과'!$H$7*('d_시나리오'!$I$7/'d_고정'!$B$2)*B1560</f>
        <v/>
      </c>
      <c r="T1560">
        <f>S1560*D1560</f>
        <v/>
      </c>
      <c r="U1560">
        <f>S1560*F1560*H1560</f>
        <v/>
      </c>
      <c r="V1560">
        <f>S1560*F1560*(H1560-1)</f>
        <v/>
      </c>
      <c r="W1560">
        <f>U1560*J1560</f>
        <v/>
      </c>
      <c r="X1560">
        <f>T1560+W1560</f>
        <v/>
      </c>
      <c r="Y1560">
        <f>(T1560*E1560+W1560*L1560)*(1-R1560-'d_고정'!$B$13)</f>
        <v/>
      </c>
      <c r="Z1560">
        <f>(U1560*N1560*Q1560+'d_고정'!$B$3*('6_기대효과'!$H$7/8)*Q1560*'d_고정'!$B$10*P1560*('6_기대효과'!$K$7/'d_고정'!$B$9))*(1-R1560)</f>
        <v/>
      </c>
      <c r="AA1560">
        <f>W1560*L1560*(1-R1560-'d_고정'!$B$13)+U1560*MAX(N1560-'d_고정'!$B$10*P1560*('6_기대효과'!$K$7/'d_고정'!$B$9),0)*Q1560*(1-R1560)</f>
        <v/>
      </c>
      <c r="AB1560">
        <f>Y1560+Z1560</f>
        <v/>
      </c>
      <c r="AC1560">
        <f>Y1560/('d_고정'!$B$5*'6_기대효과'!$H$7/8)/'d_고정'!$B$6</f>
        <v/>
      </c>
      <c r="AD1560">
        <f>Y1560/('d_고정'!$B$8*'6_기대효과'!$H$7/8)</f>
        <v/>
      </c>
    </row>
    <row r="1561">
      <c r="A1561">
        <f>RAND()</f>
        <v/>
      </c>
      <c r="B1561">
        <f>IF('d_시나리오'!$J$2='d_시나리오'!$H$2,'d_시나리오'!$I$2,IF(A1561&lt;('d_시나리오'!$I$2-'d_시나리오'!$H$2)/('d_시나리오'!$J$2-'d_시나리오'!$H$2),'d_시나리오'!$H$2+SQRT(A1561*('d_시나리오'!$J$2-'d_시나리오'!$H$2)*('d_시나리오'!$I$2-'d_시나리오'!$H$2)),'d_시나리오'!$J$2-SQRT((1-A1561)*('d_시나리오'!$J$2-'d_시나리오'!$H$2)*('d_시나리오'!$J$2-'d_시나리오'!$I$2))))</f>
        <v/>
      </c>
      <c r="C1561">
        <f>RAND()</f>
        <v/>
      </c>
      <c r="D1561">
        <f>BETAINV(RAND(),IF(C1561&lt;'d_고정'!$B$26,'d_고정'!$B$23,'d_고정'!$B$16)+1,'d_고정'!$B$17-IF(C1561&lt;'d_고정'!$B$26,'d_고정'!$B$23,'d_고정'!$B$16)+1)*('d_고정'!$B$14+('d_고정'!$B$15-'d_고정'!$B$14)*RAND())</f>
        <v/>
      </c>
      <c r="E1561">
        <f>INDEX('d_분포'!$A$2:$A$28,RANDBETWEEN(1,27))</f>
        <v/>
      </c>
      <c r="F1561">
        <f>INDEX('d_분포'!$C$2:$C$5,RANDBETWEEN(1,4))*(0.9+0.2*RAND())</f>
        <v/>
      </c>
      <c r="G1561">
        <f>RAND()</f>
        <v/>
      </c>
      <c r="H1561">
        <f>(F1561+(1-F1561)*('d_고정'!$B$22*BETAINV(RAND(),IF(G1561&lt;'d_고정'!$B$26,'d_고정'!$B$25,'d_고정'!$B$20)+1,'d_고정'!$B$21-IF(G1561&lt;'d_고정'!$B$26,'d_고정'!$B$25,'d_고정'!$B$20)+1)+(1-'d_고정'!$B$22)*BETAINV(RAND(),IF(G1561&lt;'d_고정'!$B$26,'d_고정'!$B$24,'d_고정'!$B$18)+1,'d_고정'!$B$19-IF(G1561&lt;'d_고정'!$B$26,'d_고정'!$B$24,'d_고정'!$B$18)+1))*('d_고정'!$B$14+('d_고정'!$B$15-'d_고정'!$B$14)*RAND()))/F1561</f>
        <v/>
      </c>
      <c r="I1561">
        <f>RAND()</f>
        <v/>
      </c>
      <c r="J1561">
        <f>IF('d_시나리오'!$J$3='d_시나리오'!$H$3,'d_시나리오'!$I$3,IF(I1561&lt;('d_시나리오'!$I$3-'d_시나리오'!$H$3)/('d_시나리오'!$J$3-'d_시나리오'!$H$3),'d_시나리오'!$H$3+SQRT(I1561*('d_시나리오'!$J$3-'d_시나리오'!$H$3)*('d_시나리오'!$I$3-'d_시나리오'!$H$3)),'d_시나리오'!$J$3-SQRT((1-I1561)*('d_시나리오'!$J$3-'d_시나리오'!$H$3)*('d_시나리오'!$J$3-'d_시나리오'!$I$3))))</f>
        <v/>
      </c>
      <c r="K1561">
        <f>RAND()</f>
        <v/>
      </c>
      <c r="L1561">
        <f>IF('d_시나리오'!$J$4='d_시나리오'!$H$4,'d_시나리오'!$I$4,IF(K1561&lt;('d_시나리오'!$I$4-'d_시나리오'!$H$4)/('d_시나리오'!$J$4-'d_시나리오'!$H$4),'d_시나리오'!$H$4+SQRT(K1561*('d_시나리오'!$J$4-'d_시나리오'!$H$4)*('d_시나리오'!$I$4-'d_시나리오'!$H$4)),'d_시나리오'!$J$4-SQRT((1-K1561)*('d_시나리오'!$J$4-'d_시나리오'!$H$4)*('d_시나리오'!$J$4-'d_시나리오'!$I$4))))</f>
        <v/>
      </c>
      <c r="M1561">
        <f>RAND()</f>
        <v/>
      </c>
      <c r="N1561">
        <f>IF('d_시나리오'!$J$5='d_시나리오'!$H$5,'d_시나리오'!$I$5,IF(M1561&lt;('d_시나리오'!$I$5-'d_시나리오'!$H$5)/('d_시나리오'!$J$5-'d_시나리오'!$H$5),'d_시나리오'!$H$5+SQRT(M1561*('d_시나리오'!$J$5-'d_시나리오'!$H$5)*('d_시나리오'!$I$5-'d_시나리오'!$H$5)),'d_시나리오'!$J$5-SQRT((1-M1561)*('d_시나리오'!$J$5-'d_시나리오'!$H$5)*('d_시나리오'!$J$5-'d_시나리오'!$I$5))))</f>
        <v/>
      </c>
      <c r="O1561">
        <f>RAND()</f>
        <v/>
      </c>
      <c r="P1561">
        <f>IF('d_시나리오'!$J$6='d_시나리오'!$H$6,'d_시나리오'!$I$6,IF(O1561&lt;('d_시나리오'!$I$6-'d_시나리오'!$H$6)/('d_시나리오'!$J$6-'d_시나리오'!$H$6),'d_시나리오'!$H$6+SQRT(O1561*('d_시나리오'!$J$6-'d_시나리오'!$H$6)*('d_시나리오'!$I$6-'d_시나리오'!$H$6)),'d_시나리오'!$J$6-SQRT((1-O1561)*('d_시나리오'!$J$6-'d_시나리오'!$H$6)*('d_시나리오'!$J$6-'d_시나리오'!$I$6))))</f>
        <v/>
      </c>
      <c r="Q1561">
        <f>INDEX('d_분포'!$B$2:$B$57,RANDBETWEEN(1,56))</f>
        <v/>
      </c>
      <c r="R1561">
        <f>BETAINV(RAND(),5,5)</f>
        <v/>
      </c>
      <c r="S1561">
        <f>'d_고정'!$B$1*'6_기대효과'!$H$7*('d_시나리오'!$I$7/'d_고정'!$B$2)*B1561</f>
        <v/>
      </c>
      <c r="T1561">
        <f>S1561*D1561</f>
        <v/>
      </c>
      <c r="U1561">
        <f>S1561*F1561*H1561</f>
        <v/>
      </c>
      <c r="V1561">
        <f>S1561*F1561*(H1561-1)</f>
        <v/>
      </c>
      <c r="W1561">
        <f>U1561*J1561</f>
        <v/>
      </c>
      <c r="X1561">
        <f>T1561+W1561</f>
        <v/>
      </c>
      <c r="Y1561">
        <f>(T1561*E1561+W1561*L1561)*(1-R1561-'d_고정'!$B$13)</f>
        <v/>
      </c>
      <c r="Z1561">
        <f>(U1561*N1561*Q1561+'d_고정'!$B$3*('6_기대효과'!$H$7/8)*Q1561*'d_고정'!$B$10*P1561*('6_기대효과'!$K$7/'d_고정'!$B$9))*(1-R1561)</f>
        <v/>
      </c>
      <c r="AA1561">
        <f>W1561*L1561*(1-R1561-'d_고정'!$B$13)+U1561*MAX(N1561-'d_고정'!$B$10*P1561*('6_기대효과'!$K$7/'d_고정'!$B$9),0)*Q1561*(1-R1561)</f>
        <v/>
      </c>
      <c r="AB1561">
        <f>Y1561+Z1561</f>
        <v/>
      </c>
      <c r="AC1561">
        <f>Y1561/('d_고정'!$B$5*'6_기대효과'!$H$7/8)/'d_고정'!$B$6</f>
        <v/>
      </c>
      <c r="AD1561">
        <f>Y1561/('d_고정'!$B$8*'6_기대효과'!$H$7/8)</f>
        <v/>
      </c>
    </row>
    <row r="1562">
      <c r="A1562">
        <f>RAND()</f>
        <v/>
      </c>
      <c r="B1562">
        <f>IF('d_시나리오'!$J$2='d_시나리오'!$H$2,'d_시나리오'!$I$2,IF(A1562&lt;('d_시나리오'!$I$2-'d_시나리오'!$H$2)/('d_시나리오'!$J$2-'d_시나리오'!$H$2),'d_시나리오'!$H$2+SQRT(A1562*('d_시나리오'!$J$2-'d_시나리오'!$H$2)*('d_시나리오'!$I$2-'d_시나리오'!$H$2)),'d_시나리오'!$J$2-SQRT((1-A1562)*('d_시나리오'!$J$2-'d_시나리오'!$H$2)*('d_시나리오'!$J$2-'d_시나리오'!$I$2))))</f>
        <v/>
      </c>
      <c r="C1562">
        <f>RAND()</f>
        <v/>
      </c>
      <c r="D1562">
        <f>BETAINV(RAND(),IF(C1562&lt;'d_고정'!$B$26,'d_고정'!$B$23,'d_고정'!$B$16)+1,'d_고정'!$B$17-IF(C1562&lt;'d_고정'!$B$26,'d_고정'!$B$23,'d_고정'!$B$16)+1)*('d_고정'!$B$14+('d_고정'!$B$15-'d_고정'!$B$14)*RAND())</f>
        <v/>
      </c>
      <c r="E1562">
        <f>INDEX('d_분포'!$A$2:$A$28,RANDBETWEEN(1,27))</f>
        <v/>
      </c>
      <c r="F1562">
        <f>INDEX('d_분포'!$C$2:$C$5,RANDBETWEEN(1,4))*(0.9+0.2*RAND())</f>
        <v/>
      </c>
      <c r="G1562">
        <f>RAND()</f>
        <v/>
      </c>
      <c r="H1562">
        <f>(F1562+(1-F1562)*('d_고정'!$B$22*BETAINV(RAND(),IF(G1562&lt;'d_고정'!$B$26,'d_고정'!$B$25,'d_고정'!$B$20)+1,'d_고정'!$B$21-IF(G1562&lt;'d_고정'!$B$26,'d_고정'!$B$25,'d_고정'!$B$20)+1)+(1-'d_고정'!$B$22)*BETAINV(RAND(),IF(G1562&lt;'d_고정'!$B$26,'d_고정'!$B$24,'d_고정'!$B$18)+1,'d_고정'!$B$19-IF(G1562&lt;'d_고정'!$B$26,'d_고정'!$B$24,'d_고정'!$B$18)+1))*('d_고정'!$B$14+('d_고정'!$B$15-'d_고정'!$B$14)*RAND()))/F1562</f>
        <v/>
      </c>
      <c r="I1562">
        <f>RAND()</f>
        <v/>
      </c>
      <c r="J1562">
        <f>IF('d_시나리오'!$J$3='d_시나리오'!$H$3,'d_시나리오'!$I$3,IF(I1562&lt;('d_시나리오'!$I$3-'d_시나리오'!$H$3)/('d_시나리오'!$J$3-'d_시나리오'!$H$3),'d_시나리오'!$H$3+SQRT(I1562*('d_시나리오'!$J$3-'d_시나리오'!$H$3)*('d_시나리오'!$I$3-'d_시나리오'!$H$3)),'d_시나리오'!$J$3-SQRT((1-I1562)*('d_시나리오'!$J$3-'d_시나리오'!$H$3)*('d_시나리오'!$J$3-'d_시나리오'!$I$3))))</f>
        <v/>
      </c>
      <c r="K1562">
        <f>RAND()</f>
        <v/>
      </c>
      <c r="L1562">
        <f>IF('d_시나리오'!$J$4='d_시나리오'!$H$4,'d_시나리오'!$I$4,IF(K1562&lt;('d_시나리오'!$I$4-'d_시나리오'!$H$4)/('d_시나리오'!$J$4-'d_시나리오'!$H$4),'d_시나리오'!$H$4+SQRT(K1562*('d_시나리오'!$J$4-'d_시나리오'!$H$4)*('d_시나리오'!$I$4-'d_시나리오'!$H$4)),'d_시나리오'!$J$4-SQRT((1-K1562)*('d_시나리오'!$J$4-'d_시나리오'!$H$4)*('d_시나리오'!$J$4-'d_시나리오'!$I$4))))</f>
        <v/>
      </c>
      <c r="M1562">
        <f>RAND()</f>
        <v/>
      </c>
      <c r="N1562">
        <f>IF('d_시나리오'!$J$5='d_시나리오'!$H$5,'d_시나리오'!$I$5,IF(M1562&lt;('d_시나리오'!$I$5-'d_시나리오'!$H$5)/('d_시나리오'!$J$5-'d_시나리오'!$H$5),'d_시나리오'!$H$5+SQRT(M1562*('d_시나리오'!$J$5-'d_시나리오'!$H$5)*('d_시나리오'!$I$5-'d_시나리오'!$H$5)),'d_시나리오'!$J$5-SQRT((1-M1562)*('d_시나리오'!$J$5-'d_시나리오'!$H$5)*('d_시나리오'!$J$5-'d_시나리오'!$I$5))))</f>
        <v/>
      </c>
      <c r="O1562">
        <f>RAND()</f>
        <v/>
      </c>
      <c r="P1562">
        <f>IF('d_시나리오'!$J$6='d_시나리오'!$H$6,'d_시나리오'!$I$6,IF(O1562&lt;('d_시나리오'!$I$6-'d_시나리오'!$H$6)/('d_시나리오'!$J$6-'d_시나리오'!$H$6),'d_시나리오'!$H$6+SQRT(O1562*('d_시나리오'!$J$6-'d_시나리오'!$H$6)*('d_시나리오'!$I$6-'d_시나리오'!$H$6)),'d_시나리오'!$J$6-SQRT((1-O1562)*('d_시나리오'!$J$6-'d_시나리오'!$H$6)*('d_시나리오'!$J$6-'d_시나리오'!$I$6))))</f>
        <v/>
      </c>
      <c r="Q1562">
        <f>INDEX('d_분포'!$B$2:$B$57,RANDBETWEEN(1,56))</f>
        <v/>
      </c>
      <c r="R1562">
        <f>BETAINV(RAND(),5,5)</f>
        <v/>
      </c>
      <c r="S1562">
        <f>'d_고정'!$B$1*'6_기대효과'!$H$7*('d_시나리오'!$I$7/'d_고정'!$B$2)*B1562</f>
        <v/>
      </c>
      <c r="T1562">
        <f>S1562*D1562</f>
        <v/>
      </c>
      <c r="U1562">
        <f>S1562*F1562*H1562</f>
        <v/>
      </c>
      <c r="V1562">
        <f>S1562*F1562*(H1562-1)</f>
        <v/>
      </c>
      <c r="W1562">
        <f>U1562*J1562</f>
        <v/>
      </c>
      <c r="X1562">
        <f>T1562+W1562</f>
        <v/>
      </c>
      <c r="Y1562">
        <f>(T1562*E1562+W1562*L1562)*(1-R1562-'d_고정'!$B$13)</f>
        <v/>
      </c>
      <c r="Z1562">
        <f>(U1562*N1562*Q1562+'d_고정'!$B$3*('6_기대효과'!$H$7/8)*Q1562*'d_고정'!$B$10*P1562*('6_기대효과'!$K$7/'d_고정'!$B$9))*(1-R1562)</f>
        <v/>
      </c>
      <c r="AA1562">
        <f>W1562*L1562*(1-R1562-'d_고정'!$B$13)+U1562*MAX(N1562-'d_고정'!$B$10*P1562*('6_기대효과'!$K$7/'d_고정'!$B$9),0)*Q1562*(1-R1562)</f>
        <v/>
      </c>
      <c r="AB1562">
        <f>Y1562+Z1562</f>
        <v/>
      </c>
      <c r="AC1562">
        <f>Y1562/('d_고정'!$B$5*'6_기대효과'!$H$7/8)/'d_고정'!$B$6</f>
        <v/>
      </c>
      <c r="AD1562">
        <f>Y1562/('d_고정'!$B$8*'6_기대효과'!$H$7/8)</f>
        <v/>
      </c>
    </row>
    <row r="1563">
      <c r="A1563">
        <f>RAND()</f>
        <v/>
      </c>
      <c r="B1563">
        <f>IF('d_시나리오'!$J$2='d_시나리오'!$H$2,'d_시나리오'!$I$2,IF(A1563&lt;('d_시나리오'!$I$2-'d_시나리오'!$H$2)/('d_시나리오'!$J$2-'d_시나리오'!$H$2),'d_시나리오'!$H$2+SQRT(A1563*('d_시나리오'!$J$2-'d_시나리오'!$H$2)*('d_시나리오'!$I$2-'d_시나리오'!$H$2)),'d_시나리오'!$J$2-SQRT((1-A1563)*('d_시나리오'!$J$2-'d_시나리오'!$H$2)*('d_시나리오'!$J$2-'d_시나리오'!$I$2))))</f>
        <v/>
      </c>
      <c r="C1563">
        <f>RAND()</f>
        <v/>
      </c>
      <c r="D1563">
        <f>BETAINV(RAND(),IF(C1563&lt;'d_고정'!$B$26,'d_고정'!$B$23,'d_고정'!$B$16)+1,'d_고정'!$B$17-IF(C1563&lt;'d_고정'!$B$26,'d_고정'!$B$23,'d_고정'!$B$16)+1)*('d_고정'!$B$14+('d_고정'!$B$15-'d_고정'!$B$14)*RAND())</f>
        <v/>
      </c>
      <c r="E1563">
        <f>INDEX('d_분포'!$A$2:$A$28,RANDBETWEEN(1,27))</f>
        <v/>
      </c>
      <c r="F1563">
        <f>INDEX('d_분포'!$C$2:$C$5,RANDBETWEEN(1,4))*(0.9+0.2*RAND())</f>
        <v/>
      </c>
      <c r="G1563">
        <f>RAND()</f>
        <v/>
      </c>
      <c r="H1563">
        <f>(F1563+(1-F1563)*('d_고정'!$B$22*BETAINV(RAND(),IF(G1563&lt;'d_고정'!$B$26,'d_고정'!$B$25,'d_고정'!$B$20)+1,'d_고정'!$B$21-IF(G1563&lt;'d_고정'!$B$26,'d_고정'!$B$25,'d_고정'!$B$20)+1)+(1-'d_고정'!$B$22)*BETAINV(RAND(),IF(G1563&lt;'d_고정'!$B$26,'d_고정'!$B$24,'d_고정'!$B$18)+1,'d_고정'!$B$19-IF(G1563&lt;'d_고정'!$B$26,'d_고정'!$B$24,'d_고정'!$B$18)+1))*('d_고정'!$B$14+('d_고정'!$B$15-'d_고정'!$B$14)*RAND()))/F1563</f>
        <v/>
      </c>
      <c r="I1563">
        <f>RAND()</f>
        <v/>
      </c>
      <c r="J1563">
        <f>IF('d_시나리오'!$J$3='d_시나리오'!$H$3,'d_시나리오'!$I$3,IF(I1563&lt;('d_시나리오'!$I$3-'d_시나리오'!$H$3)/('d_시나리오'!$J$3-'d_시나리오'!$H$3),'d_시나리오'!$H$3+SQRT(I1563*('d_시나리오'!$J$3-'d_시나리오'!$H$3)*('d_시나리오'!$I$3-'d_시나리오'!$H$3)),'d_시나리오'!$J$3-SQRT((1-I1563)*('d_시나리오'!$J$3-'d_시나리오'!$H$3)*('d_시나리오'!$J$3-'d_시나리오'!$I$3))))</f>
        <v/>
      </c>
      <c r="K1563">
        <f>RAND()</f>
        <v/>
      </c>
      <c r="L1563">
        <f>IF('d_시나리오'!$J$4='d_시나리오'!$H$4,'d_시나리오'!$I$4,IF(K1563&lt;('d_시나리오'!$I$4-'d_시나리오'!$H$4)/('d_시나리오'!$J$4-'d_시나리오'!$H$4),'d_시나리오'!$H$4+SQRT(K1563*('d_시나리오'!$J$4-'d_시나리오'!$H$4)*('d_시나리오'!$I$4-'d_시나리오'!$H$4)),'d_시나리오'!$J$4-SQRT((1-K1563)*('d_시나리오'!$J$4-'d_시나리오'!$H$4)*('d_시나리오'!$J$4-'d_시나리오'!$I$4))))</f>
        <v/>
      </c>
      <c r="M1563">
        <f>RAND()</f>
        <v/>
      </c>
      <c r="N1563">
        <f>IF('d_시나리오'!$J$5='d_시나리오'!$H$5,'d_시나리오'!$I$5,IF(M1563&lt;('d_시나리오'!$I$5-'d_시나리오'!$H$5)/('d_시나리오'!$J$5-'d_시나리오'!$H$5),'d_시나리오'!$H$5+SQRT(M1563*('d_시나리오'!$J$5-'d_시나리오'!$H$5)*('d_시나리오'!$I$5-'d_시나리오'!$H$5)),'d_시나리오'!$J$5-SQRT((1-M1563)*('d_시나리오'!$J$5-'d_시나리오'!$H$5)*('d_시나리오'!$J$5-'d_시나리오'!$I$5))))</f>
        <v/>
      </c>
      <c r="O1563">
        <f>RAND()</f>
        <v/>
      </c>
      <c r="P1563">
        <f>IF('d_시나리오'!$J$6='d_시나리오'!$H$6,'d_시나리오'!$I$6,IF(O1563&lt;('d_시나리오'!$I$6-'d_시나리오'!$H$6)/('d_시나리오'!$J$6-'d_시나리오'!$H$6),'d_시나리오'!$H$6+SQRT(O1563*('d_시나리오'!$J$6-'d_시나리오'!$H$6)*('d_시나리오'!$I$6-'d_시나리오'!$H$6)),'d_시나리오'!$J$6-SQRT((1-O1563)*('d_시나리오'!$J$6-'d_시나리오'!$H$6)*('d_시나리오'!$J$6-'d_시나리오'!$I$6))))</f>
        <v/>
      </c>
      <c r="Q1563">
        <f>INDEX('d_분포'!$B$2:$B$57,RANDBETWEEN(1,56))</f>
        <v/>
      </c>
      <c r="R1563">
        <f>BETAINV(RAND(),5,5)</f>
        <v/>
      </c>
      <c r="S1563">
        <f>'d_고정'!$B$1*'6_기대효과'!$H$7*('d_시나리오'!$I$7/'d_고정'!$B$2)*B1563</f>
        <v/>
      </c>
      <c r="T1563">
        <f>S1563*D1563</f>
        <v/>
      </c>
      <c r="U1563">
        <f>S1563*F1563*H1563</f>
        <v/>
      </c>
      <c r="V1563">
        <f>S1563*F1563*(H1563-1)</f>
        <v/>
      </c>
      <c r="W1563">
        <f>U1563*J1563</f>
        <v/>
      </c>
      <c r="X1563">
        <f>T1563+W1563</f>
        <v/>
      </c>
      <c r="Y1563">
        <f>(T1563*E1563+W1563*L1563)*(1-R1563-'d_고정'!$B$13)</f>
        <v/>
      </c>
      <c r="Z1563">
        <f>(U1563*N1563*Q1563+'d_고정'!$B$3*('6_기대효과'!$H$7/8)*Q1563*'d_고정'!$B$10*P1563*('6_기대효과'!$K$7/'d_고정'!$B$9))*(1-R1563)</f>
        <v/>
      </c>
      <c r="AA1563">
        <f>W1563*L1563*(1-R1563-'d_고정'!$B$13)+U1563*MAX(N1563-'d_고정'!$B$10*P1563*('6_기대효과'!$K$7/'d_고정'!$B$9),0)*Q1563*(1-R1563)</f>
        <v/>
      </c>
      <c r="AB1563">
        <f>Y1563+Z1563</f>
        <v/>
      </c>
      <c r="AC1563">
        <f>Y1563/('d_고정'!$B$5*'6_기대효과'!$H$7/8)/'d_고정'!$B$6</f>
        <v/>
      </c>
      <c r="AD1563">
        <f>Y1563/('d_고정'!$B$8*'6_기대효과'!$H$7/8)</f>
        <v/>
      </c>
    </row>
    <row r="1564">
      <c r="A1564">
        <f>RAND()</f>
        <v/>
      </c>
      <c r="B1564">
        <f>IF('d_시나리오'!$J$2='d_시나리오'!$H$2,'d_시나리오'!$I$2,IF(A1564&lt;('d_시나리오'!$I$2-'d_시나리오'!$H$2)/('d_시나리오'!$J$2-'d_시나리오'!$H$2),'d_시나리오'!$H$2+SQRT(A1564*('d_시나리오'!$J$2-'d_시나리오'!$H$2)*('d_시나리오'!$I$2-'d_시나리오'!$H$2)),'d_시나리오'!$J$2-SQRT((1-A1564)*('d_시나리오'!$J$2-'d_시나리오'!$H$2)*('d_시나리오'!$J$2-'d_시나리오'!$I$2))))</f>
        <v/>
      </c>
      <c r="C1564">
        <f>RAND()</f>
        <v/>
      </c>
      <c r="D1564">
        <f>BETAINV(RAND(),IF(C1564&lt;'d_고정'!$B$26,'d_고정'!$B$23,'d_고정'!$B$16)+1,'d_고정'!$B$17-IF(C1564&lt;'d_고정'!$B$26,'d_고정'!$B$23,'d_고정'!$B$16)+1)*('d_고정'!$B$14+('d_고정'!$B$15-'d_고정'!$B$14)*RAND())</f>
        <v/>
      </c>
      <c r="E1564">
        <f>INDEX('d_분포'!$A$2:$A$28,RANDBETWEEN(1,27))</f>
        <v/>
      </c>
      <c r="F1564">
        <f>INDEX('d_분포'!$C$2:$C$5,RANDBETWEEN(1,4))*(0.9+0.2*RAND())</f>
        <v/>
      </c>
      <c r="G1564">
        <f>RAND()</f>
        <v/>
      </c>
      <c r="H1564">
        <f>(F1564+(1-F1564)*('d_고정'!$B$22*BETAINV(RAND(),IF(G1564&lt;'d_고정'!$B$26,'d_고정'!$B$25,'d_고정'!$B$20)+1,'d_고정'!$B$21-IF(G1564&lt;'d_고정'!$B$26,'d_고정'!$B$25,'d_고정'!$B$20)+1)+(1-'d_고정'!$B$22)*BETAINV(RAND(),IF(G1564&lt;'d_고정'!$B$26,'d_고정'!$B$24,'d_고정'!$B$18)+1,'d_고정'!$B$19-IF(G1564&lt;'d_고정'!$B$26,'d_고정'!$B$24,'d_고정'!$B$18)+1))*('d_고정'!$B$14+('d_고정'!$B$15-'d_고정'!$B$14)*RAND()))/F1564</f>
        <v/>
      </c>
      <c r="I1564">
        <f>RAND()</f>
        <v/>
      </c>
      <c r="J1564">
        <f>IF('d_시나리오'!$J$3='d_시나리오'!$H$3,'d_시나리오'!$I$3,IF(I1564&lt;('d_시나리오'!$I$3-'d_시나리오'!$H$3)/('d_시나리오'!$J$3-'d_시나리오'!$H$3),'d_시나리오'!$H$3+SQRT(I1564*('d_시나리오'!$J$3-'d_시나리오'!$H$3)*('d_시나리오'!$I$3-'d_시나리오'!$H$3)),'d_시나리오'!$J$3-SQRT((1-I1564)*('d_시나리오'!$J$3-'d_시나리오'!$H$3)*('d_시나리오'!$J$3-'d_시나리오'!$I$3))))</f>
        <v/>
      </c>
      <c r="K1564">
        <f>RAND()</f>
        <v/>
      </c>
      <c r="L1564">
        <f>IF('d_시나리오'!$J$4='d_시나리오'!$H$4,'d_시나리오'!$I$4,IF(K1564&lt;('d_시나리오'!$I$4-'d_시나리오'!$H$4)/('d_시나리오'!$J$4-'d_시나리오'!$H$4),'d_시나리오'!$H$4+SQRT(K1564*('d_시나리오'!$J$4-'d_시나리오'!$H$4)*('d_시나리오'!$I$4-'d_시나리오'!$H$4)),'d_시나리오'!$J$4-SQRT((1-K1564)*('d_시나리오'!$J$4-'d_시나리오'!$H$4)*('d_시나리오'!$J$4-'d_시나리오'!$I$4))))</f>
        <v/>
      </c>
      <c r="M1564">
        <f>RAND()</f>
        <v/>
      </c>
      <c r="N1564">
        <f>IF('d_시나리오'!$J$5='d_시나리오'!$H$5,'d_시나리오'!$I$5,IF(M1564&lt;('d_시나리오'!$I$5-'d_시나리오'!$H$5)/('d_시나리오'!$J$5-'d_시나리오'!$H$5),'d_시나리오'!$H$5+SQRT(M1564*('d_시나리오'!$J$5-'d_시나리오'!$H$5)*('d_시나리오'!$I$5-'d_시나리오'!$H$5)),'d_시나리오'!$J$5-SQRT((1-M1564)*('d_시나리오'!$J$5-'d_시나리오'!$H$5)*('d_시나리오'!$J$5-'d_시나리오'!$I$5))))</f>
        <v/>
      </c>
      <c r="O1564">
        <f>RAND()</f>
        <v/>
      </c>
      <c r="P1564">
        <f>IF('d_시나리오'!$J$6='d_시나리오'!$H$6,'d_시나리오'!$I$6,IF(O1564&lt;('d_시나리오'!$I$6-'d_시나리오'!$H$6)/('d_시나리오'!$J$6-'d_시나리오'!$H$6),'d_시나리오'!$H$6+SQRT(O1564*('d_시나리오'!$J$6-'d_시나리오'!$H$6)*('d_시나리오'!$I$6-'d_시나리오'!$H$6)),'d_시나리오'!$J$6-SQRT((1-O1564)*('d_시나리오'!$J$6-'d_시나리오'!$H$6)*('d_시나리오'!$J$6-'d_시나리오'!$I$6))))</f>
        <v/>
      </c>
      <c r="Q1564">
        <f>INDEX('d_분포'!$B$2:$B$57,RANDBETWEEN(1,56))</f>
        <v/>
      </c>
      <c r="R1564">
        <f>BETAINV(RAND(),5,5)</f>
        <v/>
      </c>
      <c r="S1564">
        <f>'d_고정'!$B$1*'6_기대효과'!$H$7*('d_시나리오'!$I$7/'d_고정'!$B$2)*B1564</f>
        <v/>
      </c>
      <c r="T1564">
        <f>S1564*D1564</f>
        <v/>
      </c>
      <c r="U1564">
        <f>S1564*F1564*H1564</f>
        <v/>
      </c>
      <c r="V1564">
        <f>S1564*F1564*(H1564-1)</f>
        <v/>
      </c>
      <c r="W1564">
        <f>U1564*J1564</f>
        <v/>
      </c>
      <c r="X1564">
        <f>T1564+W1564</f>
        <v/>
      </c>
      <c r="Y1564">
        <f>(T1564*E1564+W1564*L1564)*(1-R1564-'d_고정'!$B$13)</f>
        <v/>
      </c>
      <c r="Z1564">
        <f>(U1564*N1564*Q1564+'d_고정'!$B$3*('6_기대효과'!$H$7/8)*Q1564*'d_고정'!$B$10*P1564*('6_기대효과'!$K$7/'d_고정'!$B$9))*(1-R1564)</f>
        <v/>
      </c>
      <c r="AA1564">
        <f>W1564*L1564*(1-R1564-'d_고정'!$B$13)+U1564*MAX(N1564-'d_고정'!$B$10*P1564*('6_기대효과'!$K$7/'d_고정'!$B$9),0)*Q1564*(1-R1564)</f>
        <v/>
      </c>
      <c r="AB1564">
        <f>Y1564+Z1564</f>
        <v/>
      </c>
      <c r="AC1564">
        <f>Y1564/('d_고정'!$B$5*'6_기대효과'!$H$7/8)/'d_고정'!$B$6</f>
        <v/>
      </c>
      <c r="AD1564">
        <f>Y1564/('d_고정'!$B$8*'6_기대효과'!$H$7/8)</f>
        <v/>
      </c>
    </row>
    <row r="1565">
      <c r="A1565">
        <f>RAND()</f>
        <v/>
      </c>
      <c r="B1565">
        <f>IF('d_시나리오'!$J$2='d_시나리오'!$H$2,'d_시나리오'!$I$2,IF(A1565&lt;('d_시나리오'!$I$2-'d_시나리오'!$H$2)/('d_시나리오'!$J$2-'d_시나리오'!$H$2),'d_시나리오'!$H$2+SQRT(A1565*('d_시나리오'!$J$2-'d_시나리오'!$H$2)*('d_시나리오'!$I$2-'d_시나리오'!$H$2)),'d_시나리오'!$J$2-SQRT((1-A1565)*('d_시나리오'!$J$2-'d_시나리오'!$H$2)*('d_시나리오'!$J$2-'d_시나리오'!$I$2))))</f>
        <v/>
      </c>
      <c r="C1565">
        <f>RAND()</f>
        <v/>
      </c>
      <c r="D1565">
        <f>BETAINV(RAND(),IF(C1565&lt;'d_고정'!$B$26,'d_고정'!$B$23,'d_고정'!$B$16)+1,'d_고정'!$B$17-IF(C1565&lt;'d_고정'!$B$26,'d_고정'!$B$23,'d_고정'!$B$16)+1)*('d_고정'!$B$14+('d_고정'!$B$15-'d_고정'!$B$14)*RAND())</f>
        <v/>
      </c>
      <c r="E1565">
        <f>INDEX('d_분포'!$A$2:$A$28,RANDBETWEEN(1,27))</f>
        <v/>
      </c>
      <c r="F1565">
        <f>INDEX('d_분포'!$C$2:$C$5,RANDBETWEEN(1,4))*(0.9+0.2*RAND())</f>
        <v/>
      </c>
      <c r="G1565">
        <f>RAND()</f>
        <v/>
      </c>
      <c r="H1565">
        <f>(F1565+(1-F1565)*('d_고정'!$B$22*BETAINV(RAND(),IF(G1565&lt;'d_고정'!$B$26,'d_고정'!$B$25,'d_고정'!$B$20)+1,'d_고정'!$B$21-IF(G1565&lt;'d_고정'!$B$26,'d_고정'!$B$25,'d_고정'!$B$20)+1)+(1-'d_고정'!$B$22)*BETAINV(RAND(),IF(G1565&lt;'d_고정'!$B$26,'d_고정'!$B$24,'d_고정'!$B$18)+1,'d_고정'!$B$19-IF(G1565&lt;'d_고정'!$B$26,'d_고정'!$B$24,'d_고정'!$B$18)+1))*('d_고정'!$B$14+('d_고정'!$B$15-'d_고정'!$B$14)*RAND()))/F1565</f>
        <v/>
      </c>
      <c r="I1565">
        <f>RAND()</f>
        <v/>
      </c>
      <c r="J1565">
        <f>IF('d_시나리오'!$J$3='d_시나리오'!$H$3,'d_시나리오'!$I$3,IF(I1565&lt;('d_시나리오'!$I$3-'d_시나리오'!$H$3)/('d_시나리오'!$J$3-'d_시나리오'!$H$3),'d_시나리오'!$H$3+SQRT(I1565*('d_시나리오'!$J$3-'d_시나리오'!$H$3)*('d_시나리오'!$I$3-'d_시나리오'!$H$3)),'d_시나리오'!$J$3-SQRT((1-I1565)*('d_시나리오'!$J$3-'d_시나리오'!$H$3)*('d_시나리오'!$J$3-'d_시나리오'!$I$3))))</f>
        <v/>
      </c>
      <c r="K1565">
        <f>RAND()</f>
        <v/>
      </c>
      <c r="L1565">
        <f>IF('d_시나리오'!$J$4='d_시나리오'!$H$4,'d_시나리오'!$I$4,IF(K1565&lt;('d_시나리오'!$I$4-'d_시나리오'!$H$4)/('d_시나리오'!$J$4-'d_시나리오'!$H$4),'d_시나리오'!$H$4+SQRT(K1565*('d_시나리오'!$J$4-'d_시나리오'!$H$4)*('d_시나리오'!$I$4-'d_시나리오'!$H$4)),'d_시나리오'!$J$4-SQRT((1-K1565)*('d_시나리오'!$J$4-'d_시나리오'!$H$4)*('d_시나리오'!$J$4-'d_시나리오'!$I$4))))</f>
        <v/>
      </c>
      <c r="M1565">
        <f>RAND()</f>
        <v/>
      </c>
      <c r="N1565">
        <f>IF('d_시나리오'!$J$5='d_시나리오'!$H$5,'d_시나리오'!$I$5,IF(M1565&lt;('d_시나리오'!$I$5-'d_시나리오'!$H$5)/('d_시나리오'!$J$5-'d_시나리오'!$H$5),'d_시나리오'!$H$5+SQRT(M1565*('d_시나리오'!$J$5-'d_시나리오'!$H$5)*('d_시나리오'!$I$5-'d_시나리오'!$H$5)),'d_시나리오'!$J$5-SQRT((1-M1565)*('d_시나리오'!$J$5-'d_시나리오'!$H$5)*('d_시나리오'!$J$5-'d_시나리오'!$I$5))))</f>
        <v/>
      </c>
      <c r="O1565">
        <f>RAND()</f>
        <v/>
      </c>
      <c r="P1565">
        <f>IF('d_시나리오'!$J$6='d_시나리오'!$H$6,'d_시나리오'!$I$6,IF(O1565&lt;('d_시나리오'!$I$6-'d_시나리오'!$H$6)/('d_시나리오'!$J$6-'d_시나리오'!$H$6),'d_시나리오'!$H$6+SQRT(O1565*('d_시나리오'!$J$6-'d_시나리오'!$H$6)*('d_시나리오'!$I$6-'d_시나리오'!$H$6)),'d_시나리오'!$J$6-SQRT((1-O1565)*('d_시나리오'!$J$6-'d_시나리오'!$H$6)*('d_시나리오'!$J$6-'d_시나리오'!$I$6))))</f>
        <v/>
      </c>
      <c r="Q1565">
        <f>INDEX('d_분포'!$B$2:$B$57,RANDBETWEEN(1,56))</f>
        <v/>
      </c>
      <c r="R1565">
        <f>BETAINV(RAND(),5,5)</f>
        <v/>
      </c>
      <c r="S1565">
        <f>'d_고정'!$B$1*'6_기대효과'!$H$7*('d_시나리오'!$I$7/'d_고정'!$B$2)*B1565</f>
        <v/>
      </c>
      <c r="T1565">
        <f>S1565*D1565</f>
        <v/>
      </c>
      <c r="U1565">
        <f>S1565*F1565*H1565</f>
        <v/>
      </c>
      <c r="V1565">
        <f>S1565*F1565*(H1565-1)</f>
        <v/>
      </c>
      <c r="W1565">
        <f>U1565*J1565</f>
        <v/>
      </c>
      <c r="X1565">
        <f>T1565+W1565</f>
        <v/>
      </c>
      <c r="Y1565">
        <f>(T1565*E1565+W1565*L1565)*(1-R1565-'d_고정'!$B$13)</f>
        <v/>
      </c>
      <c r="Z1565">
        <f>(U1565*N1565*Q1565+'d_고정'!$B$3*('6_기대효과'!$H$7/8)*Q1565*'d_고정'!$B$10*P1565*('6_기대효과'!$K$7/'d_고정'!$B$9))*(1-R1565)</f>
        <v/>
      </c>
      <c r="AA1565">
        <f>W1565*L1565*(1-R1565-'d_고정'!$B$13)+U1565*MAX(N1565-'d_고정'!$B$10*P1565*('6_기대효과'!$K$7/'d_고정'!$B$9),0)*Q1565*(1-R1565)</f>
        <v/>
      </c>
      <c r="AB1565">
        <f>Y1565+Z1565</f>
        <v/>
      </c>
      <c r="AC1565">
        <f>Y1565/('d_고정'!$B$5*'6_기대효과'!$H$7/8)/'d_고정'!$B$6</f>
        <v/>
      </c>
      <c r="AD1565">
        <f>Y1565/('d_고정'!$B$8*'6_기대효과'!$H$7/8)</f>
        <v/>
      </c>
    </row>
    <row r="1566">
      <c r="A1566">
        <f>RAND()</f>
        <v/>
      </c>
      <c r="B1566">
        <f>IF('d_시나리오'!$J$2='d_시나리오'!$H$2,'d_시나리오'!$I$2,IF(A1566&lt;('d_시나리오'!$I$2-'d_시나리오'!$H$2)/('d_시나리오'!$J$2-'d_시나리오'!$H$2),'d_시나리오'!$H$2+SQRT(A1566*('d_시나리오'!$J$2-'d_시나리오'!$H$2)*('d_시나리오'!$I$2-'d_시나리오'!$H$2)),'d_시나리오'!$J$2-SQRT((1-A1566)*('d_시나리오'!$J$2-'d_시나리오'!$H$2)*('d_시나리오'!$J$2-'d_시나리오'!$I$2))))</f>
        <v/>
      </c>
      <c r="C1566">
        <f>RAND()</f>
        <v/>
      </c>
      <c r="D1566">
        <f>BETAINV(RAND(),IF(C1566&lt;'d_고정'!$B$26,'d_고정'!$B$23,'d_고정'!$B$16)+1,'d_고정'!$B$17-IF(C1566&lt;'d_고정'!$B$26,'d_고정'!$B$23,'d_고정'!$B$16)+1)*('d_고정'!$B$14+('d_고정'!$B$15-'d_고정'!$B$14)*RAND())</f>
        <v/>
      </c>
      <c r="E1566">
        <f>INDEX('d_분포'!$A$2:$A$28,RANDBETWEEN(1,27))</f>
        <v/>
      </c>
      <c r="F1566">
        <f>INDEX('d_분포'!$C$2:$C$5,RANDBETWEEN(1,4))*(0.9+0.2*RAND())</f>
        <v/>
      </c>
      <c r="G1566">
        <f>RAND()</f>
        <v/>
      </c>
      <c r="H1566">
        <f>(F1566+(1-F1566)*('d_고정'!$B$22*BETAINV(RAND(),IF(G1566&lt;'d_고정'!$B$26,'d_고정'!$B$25,'d_고정'!$B$20)+1,'d_고정'!$B$21-IF(G1566&lt;'d_고정'!$B$26,'d_고정'!$B$25,'d_고정'!$B$20)+1)+(1-'d_고정'!$B$22)*BETAINV(RAND(),IF(G1566&lt;'d_고정'!$B$26,'d_고정'!$B$24,'d_고정'!$B$18)+1,'d_고정'!$B$19-IF(G1566&lt;'d_고정'!$B$26,'d_고정'!$B$24,'d_고정'!$B$18)+1))*('d_고정'!$B$14+('d_고정'!$B$15-'d_고정'!$B$14)*RAND()))/F1566</f>
        <v/>
      </c>
      <c r="I1566">
        <f>RAND()</f>
        <v/>
      </c>
      <c r="J1566">
        <f>IF('d_시나리오'!$J$3='d_시나리오'!$H$3,'d_시나리오'!$I$3,IF(I1566&lt;('d_시나리오'!$I$3-'d_시나리오'!$H$3)/('d_시나리오'!$J$3-'d_시나리오'!$H$3),'d_시나리오'!$H$3+SQRT(I1566*('d_시나리오'!$J$3-'d_시나리오'!$H$3)*('d_시나리오'!$I$3-'d_시나리오'!$H$3)),'d_시나리오'!$J$3-SQRT((1-I1566)*('d_시나리오'!$J$3-'d_시나리오'!$H$3)*('d_시나리오'!$J$3-'d_시나리오'!$I$3))))</f>
        <v/>
      </c>
      <c r="K1566">
        <f>RAND()</f>
        <v/>
      </c>
      <c r="L1566">
        <f>IF('d_시나리오'!$J$4='d_시나리오'!$H$4,'d_시나리오'!$I$4,IF(K1566&lt;('d_시나리오'!$I$4-'d_시나리오'!$H$4)/('d_시나리오'!$J$4-'d_시나리오'!$H$4),'d_시나리오'!$H$4+SQRT(K1566*('d_시나리오'!$J$4-'d_시나리오'!$H$4)*('d_시나리오'!$I$4-'d_시나리오'!$H$4)),'d_시나리오'!$J$4-SQRT((1-K1566)*('d_시나리오'!$J$4-'d_시나리오'!$H$4)*('d_시나리오'!$J$4-'d_시나리오'!$I$4))))</f>
        <v/>
      </c>
      <c r="M1566">
        <f>RAND()</f>
        <v/>
      </c>
      <c r="N1566">
        <f>IF('d_시나리오'!$J$5='d_시나리오'!$H$5,'d_시나리오'!$I$5,IF(M1566&lt;('d_시나리오'!$I$5-'d_시나리오'!$H$5)/('d_시나리오'!$J$5-'d_시나리오'!$H$5),'d_시나리오'!$H$5+SQRT(M1566*('d_시나리오'!$J$5-'d_시나리오'!$H$5)*('d_시나리오'!$I$5-'d_시나리오'!$H$5)),'d_시나리오'!$J$5-SQRT((1-M1566)*('d_시나리오'!$J$5-'d_시나리오'!$H$5)*('d_시나리오'!$J$5-'d_시나리오'!$I$5))))</f>
        <v/>
      </c>
      <c r="O1566">
        <f>RAND()</f>
        <v/>
      </c>
      <c r="P1566">
        <f>IF('d_시나리오'!$J$6='d_시나리오'!$H$6,'d_시나리오'!$I$6,IF(O1566&lt;('d_시나리오'!$I$6-'d_시나리오'!$H$6)/('d_시나리오'!$J$6-'d_시나리오'!$H$6),'d_시나리오'!$H$6+SQRT(O1566*('d_시나리오'!$J$6-'d_시나리오'!$H$6)*('d_시나리오'!$I$6-'d_시나리오'!$H$6)),'d_시나리오'!$J$6-SQRT((1-O1566)*('d_시나리오'!$J$6-'d_시나리오'!$H$6)*('d_시나리오'!$J$6-'d_시나리오'!$I$6))))</f>
        <v/>
      </c>
      <c r="Q1566">
        <f>INDEX('d_분포'!$B$2:$B$57,RANDBETWEEN(1,56))</f>
        <v/>
      </c>
      <c r="R1566">
        <f>BETAINV(RAND(),5,5)</f>
        <v/>
      </c>
      <c r="S1566">
        <f>'d_고정'!$B$1*'6_기대효과'!$H$7*('d_시나리오'!$I$7/'d_고정'!$B$2)*B1566</f>
        <v/>
      </c>
      <c r="T1566">
        <f>S1566*D1566</f>
        <v/>
      </c>
      <c r="U1566">
        <f>S1566*F1566*H1566</f>
        <v/>
      </c>
      <c r="V1566">
        <f>S1566*F1566*(H1566-1)</f>
        <v/>
      </c>
      <c r="W1566">
        <f>U1566*J1566</f>
        <v/>
      </c>
      <c r="X1566">
        <f>T1566+W1566</f>
        <v/>
      </c>
      <c r="Y1566">
        <f>(T1566*E1566+W1566*L1566)*(1-R1566-'d_고정'!$B$13)</f>
        <v/>
      </c>
      <c r="Z1566">
        <f>(U1566*N1566*Q1566+'d_고정'!$B$3*('6_기대효과'!$H$7/8)*Q1566*'d_고정'!$B$10*P1566*('6_기대효과'!$K$7/'d_고정'!$B$9))*(1-R1566)</f>
        <v/>
      </c>
      <c r="AA1566">
        <f>W1566*L1566*(1-R1566-'d_고정'!$B$13)+U1566*MAX(N1566-'d_고정'!$B$10*P1566*('6_기대효과'!$K$7/'d_고정'!$B$9),0)*Q1566*(1-R1566)</f>
        <v/>
      </c>
      <c r="AB1566">
        <f>Y1566+Z1566</f>
        <v/>
      </c>
      <c r="AC1566">
        <f>Y1566/('d_고정'!$B$5*'6_기대효과'!$H$7/8)/'d_고정'!$B$6</f>
        <v/>
      </c>
      <c r="AD1566">
        <f>Y1566/('d_고정'!$B$8*'6_기대효과'!$H$7/8)</f>
        <v/>
      </c>
    </row>
    <row r="1567">
      <c r="A1567">
        <f>RAND()</f>
        <v/>
      </c>
      <c r="B1567">
        <f>IF('d_시나리오'!$J$2='d_시나리오'!$H$2,'d_시나리오'!$I$2,IF(A1567&lt;('d_시나리오'!$I$2-'d_시나리오'!$H$2)/('d_시나리오'!$J$2-'d_시나리오'!$H$2),'d_시나리오'!$H$2+SQRT(A1567*('d_시나리오'!$J$2-'d_시나리오'!$H$2)*('d_시나리오'!$I$2-'d_시나리오'!$H$2)),'d_시나리오'!$J$2-SQRT((1-A1567)*('d_시나리오'!$J$2-'d_시나리오'!$H$2)*('d_시나리오'!$J$2-'d_시나리오'!$I$2))))</f>
        <v/>
      </c>
      <c r="C1567">
        <f>RAND()</f>
        <v/>
      </c>
      <c r="D1567">
        <f>BETAINV(RAND(),IF(C1567&lt;'d_고정'!$B$26,'d_고정'!$B$23,'d_고정'!$B$16)+1,'d_고정'!$B$17-IF(C1567&lt;'d_고정'!$B$26,'d_고정'!$B$23,'d_고정'!$B$16)+1)*('d_고정'!$B$14+('d_고정'!$B$15-'d_고정'!$B$14)*RAND())</f>
        <v/>
      </c>
      <c r="E1567">
        <f>INDEX('d_분포'!$A$2:$A$28,RANDBETWEEN(1,27))</f>
        <v/>
      </c>
      <c r="F1567">
        <f>INDEX('d_분포'!$C$2:$C$5,RANDBETWEEN(1,4))*(0.9+0.2*RAND())</f>
        <v/>
      </c>
      <c r="G1567">
        <f>RAND()</f>
        <v/>
      </c>
      <c r="H1567">
        <f>(F1567+(1-F1567)*('d_고정'!$B$22*BETAINV(RAND(),IF(G1567&lt;'d_고정'!$B$26,'d_고정'!$B$25,'d_고정'!$B$20)+1,'d_고정'!$B$21-IF(G1567&lt;'d_고정'!$B$26,'d_고정'!$B$25,'d_고정'!$B$20)+1)+(1-'d_고정'!$B$22)*BETAINV(RAND(),IF(G1567&lt;'d_고정'!$B$26,'d_고정'!$B$24,'d_고정'!$B$18)+1,'d_고정'!$B$19-IF(G1567&lt;'d_고정'!$B$26,'d_고정'!$B$24,'d_고정'!$B$18)+1))*('d_고정'!$B$14+('d_고정'!$B$15-'d_고정'!$B$14)*RAND()))/F1567</f>
        <v/>
      </c>
      <c r="I1567">
        <f>RAND()</f>
        <v/>
      </c>
      <c r="J1567">
        <f>IF('d_시나리오'!$J$3='d_시나리오'!$H$3,'d_시나리오'!$I$3,IF(I1567&lt;('d_시나리오'!$I$3-'d_시나리오'!$H$3)/('d_시나리오'!$J$3-'d_시나리오'!$H$3),'d_시나리오'!$H$3+SQRT(I1567*('d_시나리오'!$J$3-'d_시나리오'!$H$3)*('d_시나리오'!$I$3-'d_시나리오'!$H$3)),'d_시나리오'!$J$3-SQRT((1-I1567)*('d_시나리오'!$J$3-'d_시나리오'!$H$3)*('d_시나리오'!$J$3-'d_시나리오'!$I$3))))</f>
        <v/>
      </c>
      <c r="K1567">
        <f>RAND()</f>
        <v/>
      </c>
      <c r="L1567">
        <f>IF('d_시나리오'!$J$4='d_시나리오'!$H$4,'d_시나리오'!$I$4,IF(K1567&lt;('d_시나리오'!$I$4-'d_시나리오'!$H$4)/('d_시나리오'!$J$4-'d_시나리오'!$H$4),'d_시나리오'!$H$4+SQRT(K1567*('d_시나리오'!$J$4-'d_시나리오'!$H$4)*('d_시나리오'!$I$4-'d_시나리오'!$H$4)),'d_시나리오'!$J$4-SQRT((1-K1567)*('d_시나리오'!$J$4-'d_시나리오'!$H$4)*('d_시나리오'!$J$4-'d_시나리오'!$I$4))))</f>
        <v/>
      </c>
      <c r="M1567">
        <f>RAND()</f>
        <v/>
      </c>
      <c r="N1567">
        <f>IF('d_시나리오'!$J$5='d_시나리오'!$H$5,'d_시나리오'!$I$5,IF(M1567&lt;('d_시나리오'!$I$5-'d_시나리오'!$H$5)/('d_시나리오'!$J$5-'d_시나리오'!$H$5),'d_시나리오'!$H$5+SQRT(M1567*('d_시나리오'!$J$5-'d_시나리오'!$H$5)*('d_시나리오'!$I$5-'d_시나리오'!$H$5)),'d_시나리오'!$J$5-SQRT((1-M1567)*('d_시나리오'!$J$5-'d_시나리오'!$H$5)*('d_시나리오'!$J$5-'d_시나리오'!$I$5))))</f>
        <v/>
      </c>
      <c r="O1567">
        <f>RAND()</f>
        <v/>
      </c>
      <c r="P1567">
        <f>IF('d_시나리오'!$J$6='d_시나리오'!$H$6,'d_시나리오'!$I$6,IF(O1567&lt;('d_시나리오'!$I$6-'d_시나리오'!$H$6)/('d_시나리오'!$J$6-'d_시나리오'!$H$6),'d_시나리오'!$H$6+SQRT(O1567*('d_시나리오'!$J$6-'d_시나리오'!$H$6)*('d_시나리오'!$I$6-'d_시나리오'!$H$6)),'d_시나리오'!$J$6-SQRT((1-O1567)*('d_시나리오'!$J$6-'d_시나리오'!$H$6)*('d_시나리오'!$J$6-'d_시나리오'!$I$6))))</f>
        <v/>
      </c>
      <c r="Q1567">
        <f>INDEX('d_분포'!$B$2:$B$57,RANDBETWEEN(1,56))</f>
        <v/>
      </c>
      <c r="R1567">
        <f>BETAINV(RAND(),5,5)</f>
        <v/>
      </c>
      <c r="S1567">
        <f>'d_고정'!$B$1*'6_기대효과'!$H$7*('d_시나리오'!$I$7/'d_고정'!$B$2)*B1567</f>
        <v/>
      </c>
      <c r="T1567">
        <f>S1567*D1567</f>
        <v/>
      </c>
      <c r="U1567">
        <f>S1567*F1567*H1567</f>
        <v/>
      </c>
      <c r="V1567">
        <f>S1567*F1567*(H1567-1)</f>
        <v/>
      </c>
      <c r="W1567">
        <f>U1567*J1567</f>
        <v/>
      </c>
      <c r="X1567">
        <f>T1567+W1567</f>
        <v/>
      </c>
      <c r="Y1567">
        <f>(T1567*E1567+W1567*L1567)*(1-R1567-'d_고정'!$B$13)</f>
        <v/>
      </c>
      <c r="Z1567">
        <f>(U1567*N1567*Q1567+'d_고정'!$B$3*('6_기대효과'!$H$7/8)*Q1567*'d_고정'!$B$10*P1567*('6_기대효과'!$K$7/'d_고정'!$B$9))*(1-R1567)</f>
        <v/>
      </c>
      <c r="AA1567">
        <f>W1567*L1567*(1-R1567-'d_고정'!$B$13)+U1567*MAX(N1567-'d_고정'!$B$10*P1567*('6_기대효과'!$K$7/'d_고정'!$B$9),0)*Q1567*(1-R1567)</f>
        <v/>
      </c>
      <c r="AB1567">
        <f>Y1567+Z1567</f>
        <v/>
      </c>
      <c r="AC1567">
        <f>Y1567/('d_고정'!$B$5*'6_기대효과'!$H$7/8)/'d_고정'!$B$6</f>
        <v/>
      </c>
      <c r="AD1567">
        <f>Y1567/('d_고정'!$B$8*'6_기대효과'!$H$7/8)</f>
        <v/>
      </c>
    </row>
    <row r="1568">
      <c r="A1568">
        <f>RAND()</f>
        <v/>
      </c>
      <c r="B1568">
        <f>IF('d_시나리오'!$J$2='d_시나리오'!$H$2,'d_시나리오'!$I$2,IF(A1568&lt;('d_시나리오'!$I$2-'d_시나리오'!$H$2)/('d_시나리오'!$J$2-'d_시나리오'!$H$2),'d_시나리오'!$H$2+SQRT(A1568*('d_시나리오'!$J$2-'d_시나리오'!$H$2)*('d_시나리오'!$I$2-'d_시나리오'!$H$2)),'d_시나리오'!$J$2-SQRT((1-A1568)*('d_시나리오'!$J$2-'d_시나리오'!$H$2)*('d_시나리오'!$J$2-'d_시나리오'!$I$2))))</f>
        <v/>
      </c>
      <c r="C1568">
        <f>RAND()</f>
        <v/>
      </c>
      <c r="D1568">
        <f>BETAINV(RAND(),IF(C1568&lt;'d_고정'!$B$26,'d_고정'!$B$23,'d_고정'!$B$16)+1,'d_고정'!$B$17-IF(C1568&lt;'d_고정'!$B$26,'d_고정'!$B$23,'d_고정'!$B$16)+1)*('d_고정'!$B$14+('d_고정'!$B$15-'d_고정'!$B$14)*RAND())</f>
        <v/>
      </c>
      <c r="E1568">
        <f>INDEX('d_분포'!$A$2:$A$28,RANDBETWEEN(1,27))</f>
        <v/>
      </c>
      <c r="F1568">
        <f>INDEX('d_분포'!$C$2:$C$5,RANDBETWEEN(1,4))*(0.9+0.2*RAND())</f>
        <v/>
      </c>
      <c r="G1568">
        <f>RAND()</f>
        <v/>
      </c>
      <c r="H1568">
        <f>(F1568+(1-F1568)*('d_고정'!$B$22*BETAINV(RAND(),IF(G1568&lt;'d_고정'!$B$26,'d_고정'!$B$25,'d_고정'!$B$20)+1,'d_고정'!$B$21-IF(G1568&lt;'d_고정'!$B$26,'d_고정'!$B$25,'d_고정'!$B$20)+1)+(1-'d_고정'!$B$22)*BETAINV(RAND(),IF(G1568&lt;'d_고정'!$B$26,'d_고정'!$B$24,'d_고정'!$B$18)+1,'d_고정'!$B$19-IF(G1568&lt;'d_고정'!$B$26,'d_고정'!$B$24,'d_고정'!$B$18)+1))*('d_고정'!$B$14+('d_고정'!$B$15-'d_고정'!$B$14)*RAND()))/F1568</f>
        <v/>
      </c>
      <c r="I1568">
        <f>RAND()</f>
        <v/>
      </c>
      <c r="J1568">
        <f>IF('d_시나리오'!$J$3='d_시나리오'!$H$3,'d_시나리오'!$I$3,IF(I1568&lt;('d_시나리오'!$I$3-'d_시나리오'!$H$3)/('d_시나리오'!$J$3-'d_시나리오'!$H$3),'d_시나리오'!$H$3+SQRT(I1568*('d_시나리오'!$J$3-'d_시나리오'!$H$3)*('d_시나리오'!$I$3-'d_시나리오'!$H$3)),'d_시나리오'!$J$3-SQRT((1-I1568)*('d_시나리오'!$J$3-'d_시나리오'!$H$3)*('d_시나리오'!$J$3-'d_시나리오'!$I$3))))</f>
        <v/>
      </c>
      <c r="K1568">
        <f>RAND()</f>
        <v/>
      </c>
      <c r="L1568">
        <f>IF('d_시나리오'!$J$4='d_시나리오'!$H$4,'d_시나리오'!$I$4,IF(K1568&lt;('d_시나리오'!$I$4-'d_시나리오'!$H$4)/('d_시나리오'!$J$4-'d_시나리오'!$H$4),'d_시나리오'!$H$4+SQRT(K1568*('d_시나리오'!$J$4-'d_시나리오'!$H$4)*('d_시나리오'!$I$4-'d_시나리오'!$H$4)),'d_시나리오'!$J$4-SQRT((1-K1568)*('d_시나리오'!$J$4-'d_시나리오'!$H$4)*('d_시나리오'!$J$4-'d_시나리오'!$I$4))))</f>
        <v/>
      </c>
      <c r="M1568">
        <f>RAND()</f>
        <v/>
      </c>
      <c r="N1568">
        <f>IF('d_시나리오'!$J$5='d_시나리오'!$H$5,'d_시나리오'!$I$5,IF(M1568&lt;('d_시나리오'!$I$5-'d_시나리오'!$H$5)/('d_시나리오'!$J$5-'d_시나리오'!$H$5),'d_시나리오'!$H$5+SQRT(M1568*('d_시나리오'!$J$5-'d_시나리오'!$H$5)*('d_시나리오'!$I$5-'d_시나리오'!$H$5)),'d_시나리오'!$J$5-SQRT((1-M1568)*('d_시나리오'!$J$5-'d_시나리오'!$H$5)*('d_시나리오'!$J$5-'d_시나리오'!$I$5))))</f>
        <v/>
      </c>
      <c r="O1568">
        <f>RAND()</f>
        <v/>
      </c>
      <c r="P1568">
        <f>IF('d_시나리오'!$J$6='d_시나리오'!$H$6,'d_시나리오'!$I$6,IF(O1568&lt;('d_시나리오'!$I$6-'d_시나리오'!$H$6)/('d_시나리오'!$J$6-'d_시나리오'!$H$6),'d_시나리오'!$H$6+SQRT(O1568*('d_시나리오'!$J$6-'d_시나리오'!$H$6)*('d_시나리오'!$I$6-'d_시나리오'!$H$6)),'d_시나리오'!$J$6-SQRT((1-O1568)*('d_시나리오'!$J$6-'d_시나리오'!$H$6)*('d_시나리오'!$J$6-'d_시나리오'!$I$6))))</f>
        <v/>
      </c>
      <c r="Q1568">
        <f>INDEX('d_분포'!$B$2:$B$57,RANDBETWEEN(1,56))</f>
        <v/>
      </c>
      <c r="R1568">
        <f>BETAINV(RAND(),5,5)</f>
        <v/>
      </c>
      <c r="S1568">
        <f>'d_고정'!$B$1*'6_기대효과'!$H$7*('d_시나리오'!$I$7/'d_고정'!$B$2)*B1568</f>
        <v/>
      </c>
      <c r="T1568">
        <f>S1568*D1568</f>
        <v/>
      </c>
      <c r="U1568">
        <f>S1568*F1568*H1568</f>
        <v/>
      </c>
      <c r="V1568">
        <f>S1568*F1568*(H1568-1)</f>
        <v/>
      </c>
      <c r="W1568">
        <f>U1568*J1568</f>
        <v/>
      </c>
      <c r="X1568">
        <f>T1568+W1568</f>
        <v/>
      </c>
      <c r="Y1568">
        <f>(T1568*E1568+W1568*L1568)*(1-R1568-'d_고정'!$B$13)</f>
        <v/>
      </c>
      <c r="Z1568">
        <f>(U1568*N1568*Q1568+'d_고정'!$B$3*('6_기대효과'!$H$7/8)*Q1568*'d_고정'!$B$10*P1568*('6_기대효과'!$K$7/'d_고정'!$B$9))*(1-R1568)</f>
        <v/>
      </c>
      <c r="AA1568">
        <f>W1568*L1568*(1-R1568-'d_고정'!$B$13)+U1568*MAX(N1568-'d_고정'!$B$10*P1568*('6_기대효과'!$K$7/'d_고정'!$B$9),0)*Q1568*(1-R1568)</f>
        <v/>
      </c>
      <c r="AB1568">
        <f>Y1568+Z1568</f>
        <v/>
      </c>
      <c r="AC1568">
        <f>Y1568/('d_고정'!$B$5*'6_기대효과'!$H$7/8)/'d_고정'!$B$6</f>
        <v/>
      </c>
      <c r="AD1568">
        <f>Y1568/('d_고정'!$B$8*'6_기대효과'!$H$7/8)</f>
        <v/>
      </c>
    </row>
    <row r="1569">
      <c r="A1569">
        <f>RAND()</f>
        <v/>
      </c>
      <c r="B1569">
        <f>IF('d_시나리오'!$J$2='d_시나리오'!$H$2,'d_시나리오'!$I$2,IF(A1569&lt;('d_시나리오'!$I$2-'d_시나리오'!$H$2)/('d_시나리오'!$J$2-'d_시나리오'!$H$2),'d_시나리오'!$H$2+SQRT(A1569*('d_시나리오'!$J$2-'d_시나리오'!$H$2)*('d_시나리오'!$I$2-'d_시나리오'!$H$2)),'d_시나리오'!$J$2-SQRT((1-A1569)*('d_시나리오'!$J$2-'d_시나리오'!$H$2)*('d_시나리오'!$J$2-'d_시나리오'!$I$2))))</f>
        <v/>
      </c>
      <c r="C1569">
        <f>RAND()</f>
        <v/>
      </c>
      <c r="D1569">
        <f>BETAINV(RAND(),IF(C1569&lt;'d_고정'!$B$26,'d_고정'!$B$23,'d_고정'!$B$16)+1,'d_고정'!$B$17-IF(C1569&lt;'d_고정'!$B$26,'d_고정'!$B$23,'d_고정'!$B$16)+1)*('d_고정'!$B$14+('d_고정'!$B$15-'d_고정'!$B$14)*RAND())</f>
        <v/>
      </c>
      <c r="E1569">
        <f>INDEX('d_분포'!$A$2:$A$28,RANDBETWEEN(1,27))</f>
        <v/>
      </c>
      <c r="F1569">
        <f>INDEX('d_분포'!$C$2:$C$5,RANDBETWEEN(1,4))*(0.9+0.2*RAND())</f>
        <v/>
      </c>
      <c r="G1569">
        <f>RAND()</f>
        <v/>
      </c>
      <c r="H1569">
        <f>(F1569+(1-F1569)*('d_고정'!$B$22*BETAINV(RAND(),IF(G1569&lt;'d_고정'!$B$26,'d_고정'!$B$25,'d_고정'!$B$20)+1,'d_고정'!$B$21-IF(G1569&lt;'d_고정'!$B$26,'d_고정'!$B$25,'d_고정'!$B$20)+1)+(1-'d_고정'!$B$22)*BETAINV(RAND(),IF(G1569&lt;'d_고정'!$B$26,'d_고정'!$B$24,'d_고정'!$B$18)+1,'d_고정'!$B$19-IF(G1569&lt;'d_고정'!$B$26,'d_고정'!$B$24,'d_고정'!$B$18)+1))*('d_고정'!$B$14+('d_고정'!$B$15-'d_고정'!$B$14)*RAND()))/F1569</f>
        <v/>
      </c>
      <c r="I1569">
        <f>RAND()</f>
        <v/>
      </c>
      <c r="J1569">
        <f>IF('d_시나리오'!$J$3='d_시나리오'!$H$3,'d_시나리오'!$I$3,IF(I1569&lt;('d_시나리오'!$I$3-'d_시나리오'!$H$3)/('d_시나리오'!$J$3-'d_시나리오'!$H$3),'d_시나리오'!$H$3+SQRT(I1569*('d_시나리오'!$J$3-'d_시나리오'!$H$3)*('d_시나리오'!$I$3-'d_시나리오'!$H$3)),'d_시나리오'!$J$3-SQRT((1-I1569)*('d_시나리오'!$J$3-'d_시나리오'!$H$3)*('d_시나리오'!$J$3-'d_시나리오'!$I$3))))</f>
        <v/>
      </c>
      <c r="K1569">
        <f>RAND()</f>
        <v/>
      </c>
      <c r="L1569">
        <f>IF('d_시나리오'!$J$4='d_시나리오'!$H$4,'d_시나리오'!$I$4,IF(K1569&lt;('d_시나리오'!$I$4-'d_시나리오'!$H$4)/('d_시나리오'!$J$4-'d_시나리오'!$H$4),'d_시나리오'!$H$4+SQRT(K1569*('d_시나리오'!$J$4-'d_시나리오'!$H$4)*('d_시나리오'!$I$4-'d_시나리오'!$H$4)),'d_시나리오'!$J$4-SQRT((1-K1569)*('d_시나리오'!$J$4-'d_시나리오'!$H$4)*('d_시나리오'!$J$4-'d_시나리오'!$I$4))))</f>
        <v/>
      </c>
      <c r="M1569">
        <f>RAND()</f>
        <v/>
      </c>
      <c r="N1569">
        <f>IF('d_시나리오'!$J$5='d_시나리오'!$H$5,'d_시나리오'!$I$5,IF(M1569&lt;('d_시나리오'!$I$5-'d_시나리오'!$H$5)/('d_시나리오'!$J$5-'d_시나리오'!$H$5),'d_시나리오'!$H$5+SQRT(M1569*('d_시나리오'!$J$5-'d_시나리오'!$H$5)*('d_시나리오'!$I$5-'d_시나리오'!$H$5)),'d_시나리오'!$J$5-SQRT((1-M1569)*('d_시나리오'!$J$5-'d_시나리오'!$H$5)*('d_시나리오'!$J$5-'d_시나리오'!$I$5))))</f>
        <v/>
      </c>
      <c r="O1569">
        <f>RAND()</f>
        <v/>
      </c>
      <c r="P1569">
        <f>IF('d_시나리오'!$J$6='d_시나리오'!$H$6,'d_시나리오'!$I$6,IF(O1569&lt;('d_시나리오'!$I$6-'d_시나리오'!$H$6)/('d_시나리오'!$J$6-'d_시나리오'!$H$6),'d_시나리오'!$H$6+SQRT(O1569*('d_시나리오'!$J$6-'d_시나리오'!$H$6)*('d_시나리오'!$I$6-'d_시나리오'!$H$6)),'d_시나리오'!$J$6-SQRT((1-O1569)*('d_시나리오'!$J$6-'d_시나리오'!$H$6)*('d_시나리오'!$J$6-'d_시나리오'!$I$6))))</f>
        <v/>
      </c>
      <c r="Q1569">
        <f>INDEX('d_분포'!$B$2:$B$57,RANDBETWEEN(1,56))</f>
        <v/>
      </c>
      <c r="R1569">
        <f>BETAINV(RAND(),5,5)</f>
        <v/>
      </c>
      <c r="S1569">
        <f>'d_고정'!$B$1*'6_기대효과'!$H$7*('d_시나리오'!$I$7/'d_고정'!$B$2)*B1569</f>
        <v/>
      </c>
      <c r="T1569">
        <f>S1569*D1569</f>
        <v/>
      </c>
      <c r="U1569">
        <f>S1569*F1569*H1569</f>
        <v/>
      </c>
      <c r="V1569">
        <f>S1569*F1569*(H1569-1)</f>
        <v/>
      </c>
      <c r="W1569">
        <f>U1569*J1569</f>
        <v/>
      </c>
      <c r="X1569">
        <f>T1569+W1569</f>
        <v/>
      </c>
      <c r="Y1569">
        <f>(T1569*E1569+W1569*L1569)*(1-R1569-'d_고정'!$B$13)</f>
        <v/>
      </c>
      <c r="Z1569">
        <f>(U1569*N1569*Q1569+'d_고정'!$B$3*('6_기대효과'!$H$7/8)*Q1569*'d_고정'!$B$10*P1569*('6_기대효과'!$K$7/'d_고정'!$B$9))*(1-R1569)</f>
        <v/>
      </c>
      <c r="AA1569">
        <f>W1569*L1569*(1-R1569-'d_고정'!$B$13)+U1569*MAX(N1569-'d_고정'!$B$10*P1569*('6_기대효과'!$K$7/'d_고정'!$B$9),0)*Q1569*(1-R1569)</f>
        <v/>
      </c>
      <c r="AB1569">
        <f>Y1569+Z1569</f>
        <v/>
      </c>
      <c r="AC1569">
        <f>Y1569/('d_고정'!$B$5*'6_기대효과'!$H$7/8)/'d_고정'!$B$6</f>
        <v/>
      </c>
      <c r="AD1569">
        <f>Y1569/('d_고정'!$B$8*'6_기대효과'!$H$7/8)</f>
        <v/>
      </c>
    </row>
    <row r="1570">
      <c r="A1570">
        <f>RAND()</f>
        <v/>
      </c>
      <c r="B1570">
        <f>IF('d_시나리오'!$J$2='d_시나리오'!$H$2,'d_시나리오'!$I$2,IF(A1570&lt;('d_시나리오'!$I$2-'d_시나리오'!$H$2)/('d_시나리오'!$J$2-'d_시나리오'!$H$2),'d_시나리오'!$H$2+SQRT(A1570*('d_시나리오'!$J$2-'d_시나리오'!$H$2)*('d_시나리오'!$I$2-'d_시나리오'!$H$2)),'d_시나리오'!$J$2-SQRT((1-A1570)*('d_시나리오'!$J$2-'d_시나리오'!$H$2)*('d_시나리오'!$J$2-'d_시나리오'!$I$2))))</f>
        <v/>
      </c>
      <c r="C1570">
        <f>RAND()</f>
        <v/>
      </c>
      <c r="D1570">
        <f>BETAINV(RAND(),IF(C1570&lt;'d_고정'!$B$26,'d_고정'!$B$23,'d_고정'!$B$16)+1,'d_고정'!$B$17-IF(C1570&lt;'d_고정'!$B$26,'d_고정'!$B$23,'d_고정'!$B$16)+1)*('d_고정'!$B$14+('d_고정'!$B$15-'d_고정'!$B$14)*RAND())</f>
        <v/>
      </c>
      <c r="E1570">
        <f>INDEX('d_분포'!$A$2:$A$28,RANDBETWEEN(1,27))</f>
        <v/>
      </c>
      <c r="F1570">
        <f>INDEX('d_분포'!$C$2:$C$5,RANDBETWEEN(1,4))*(0.9+0.2*RAND())</f>
        <v/>
      </c>
      <c r="G1570">
        <f>RAND()</f>
        <v/>
      </c>
      <c r="H1570">
        <f>(F1570+(1-F1570)*('d_고정'!$B$22*BETAINV(RAND(),IF(G1570&lt;'d_고정'!$B$26,'d_고정'!$B$25,'d_고정'!$B$20)+1,'d_고정'!$B$21-IF(G1570&lt;'d_고정'!$B$26,'d_고정'!$B$25,'d_고정'!$B$20)+1)+(1-'d_고정'!$B$22)*BETAINV(RAND(),IF(G1570&lt;'d_고정'!$B$26,'d_고정'!$B$24,'d_고정'!$B$18)+1,'d_고정'!$B$19-IF(G1570&lt;'d_고정'!$B$26,'d_고정'!$B$24,'d_고정'!$B$18)+1))*('d_고정'!$B$14+('d_고정'!$B$15-'d_고정'!$B$14)*RAND()))/F1570</f>
        <v/>
      </c>
      <c r="I1570">
        <f>RAND()</f>
        <v/>
      </c>
      <c r="J1570">
        <f>IF('d_시나리오'!$J$3='d_시나리오'!$H$3,'d_시나리오'!$I$3,IF(I1570&lt;('d_시나리오'!$I$3-'d_시나리오'!$H$3)/('d_시나리오'!$J$3-'d_시나리오'!$H$3),'d_시나리오'!$H$3+SQRT(I1570*('d_시나리오'!$J$3-'d_시나리오'!$H$3)*('d_시나리오'!$I$3-'d_시나리오'!$H$3)),'d_시나리오'!$J$3-SQRT((1-I1570)*('d_시나리오'!$J$3-'d_시나리오'!$H$3)*('d_시나리오'!$J$3-'d_시나리오'!$I$3))))</f>
        <v/>
      </c>
      <c r="K1570">
        <f>RAND()</f>
        <v/>
      </c>
      <c r="L1570">
        <f>IF('d_시나리오'!$J$4='d_시나리오'!$H$4,'d_시나리오'!$I$4,IF(K1570&lt;('d_시나리오'!$I$4-'d_시나리오'!$H$4)/('d_시나리오'!$J$4-'d_시나리오'!$H$4),'d_시나리오'!$H$4+SQRT(K1570*('d_시나리오'!$J$4-'d_시나리오'!$H$4)*('d_시나리오'!$I$4-'d_시나리오'!$H$4)),'d_시나리오'!$J$4-SQRT((1-K1570)*('d_시나리오'!$J$4-'d_시나리오'!$H$4)*('d_시나리오'!$J$4-'d_시나리오'!$I$4))))</f>
        <v/>
      </c>
      <c r="M1570">
        <f>RAND()</f>
        <v/>
      </c>
      <c r="N1570">
        <f>IF('d_시나리오'!$J$5='d_시나리오'!$H$5,'d_시나리오'!$I$5,IF(M1570&lt;('d_시나리오'!$I$5-'d_시나리오'!$H$5)/('d_시나리오'!$J$5-'d_시나리오'!$H$5),'d_시나리오'!$H$5+SQRT(M1570*('d_시나리오'!$J$5-'d_시나리오'!$H$5)*('d_시나리오'!$I$5-'d_시나리오'!$H$5)),'d_시나리오'!$J$5-SQRT((1-M1570)*('d_시나리오'!$J$5-'d_시나리오'!$H$5)*('d_시나리오'!$J$5-'d_시나리오'!$I$5))))</f>
        <v/>
      </c>
      <c r="O1570">
        <f>RAND()</f>
        <v/>
      </c>
      <c r="P1570">
        <f>IF('d_시나리오'!$J$6='d_시나리오'!$H$6,'d_시나리오'!$I$6,IF(O1570&lt;('d_시나리오'!$I$6-'d_시나리오'!$H$6)/('d_시나리오'!$J$6-'d_시나리오'!$H$6),'d_시나리오'!$H$6+SQRT(O1570*('d_시나리오'!$J$6-'d_시나리오'!$H$6)*('d_시나리오'!$I$6-'d_시나리오'!$H$6)),'d_시나리오'!$J$6-SQRT((1-O1570)*('d_시나리오'!$J$6-'d_시나리오'!$H$6)*('d_시나리오'!$J$6-'d_시나리오'!$I$6))))</f>
        <v/>
      </c>
      <c r="Q1570">
        <f>INDEX('d_분포'!$B$2:$B$57,RANDBETWEEN(1,56))</f>
        <v/>
      </c>
      <c r="R1570">
        <f>BETAINV(RAND(),5,5)</f>
        <v/>
      </c>
      <c r="S1570">
        <f>'d_고정'!$B$1*'6_기대효과'!$H$7*('d_시나리오'!$I$7/'d_고정'!$B$2)*B1570</f>
        <v/>
      </c>
      <c r="T1570">
        <f>S1570*D1570</f>
        <v/>
      </c>
      <c r="U1570">
        <f>S1570*F1570*H1570</f>
        <v/>
      </c>
      <c r="V1570">
        <f>S1570*F1570*(H1570-1)</f>
        <v/>
      </c>
      <c r="W1570">
        <f>U1570*J1570</f>
        <v/>
      </c>
      <c r="X1570">
        <f>T1570+W1570</f>
        <v/>
      </c>
      <c r="Y1570">
        <f>(T1570*E1570+W1570*L1570)*(1-R1570-'d_고정'!$B$13)</f>
        <v/>
      </c>
      <c r="Z1570">
        <f>(U1570*N1570*Q1570+'d_고정'!$B$3*('6_기대효과'!$H$7/8)*Q1570*'d_고정'!$B$10*P1570*('6_기대효과'!$K$7/'d_고정'!$B$9))*(1-R1570)</f>
        <v/>
      </c>
      <c r="AA1570">
        <f>W1570*L1570*(1-R1570-'d_고정'!$B$13)+U1570*MAX(N1570-'d_고정'!$B$10*P1570*('6_기대효과'!$K$7/'d_고정'!$B$9),0)*Q1570*(1-R1570)</f>
        <v/>
      </c>
      <c r="AB1570">
        <f>Y1570+Z1570</f>
        <v/>
      </c>
      <c r="AC1570">
        <f>Y1570/('d_고정'!$B$5*'6_기대효과'!$H$7/8)/'d_고정'!$B$6</f>
        <v/>
      </c>
      <c r="AD1570">
        <f>Y1570/('d_고정'!$B$8*'6_기대효과'!$H$7/8)</f>
        <v/>
      </c>
    </row>
    <row r="1571">
      <c r="A1571">
        <f>RAND()</f>
        <v/>
      </c>
      <c r="B1571">
        <f>IF('d_시나리오'!$J$2='d_시나리오'!$H$2,'d_시나리오'!$I$2,IF(A1571&lt;('d_시나리오'!$I$2-'d_시나리오'!$H$2)/('d_시나리오'!$J$2-'d_시나리오'!$H$2),'d_시나리오'!$H$2+SQRT(A1571*('d_시나리오'!$J$2-'d_시나리오'!$H$2)*('d_시나리오'!$I$2-'d_시나리오'!$H$2)),'d_시나리오'!$J$2-SQRT((1-A1571)*('d_시나리오'!$J$2-'d_시나리오'!$H$2)*('d_시나리오'!$J$2-'d_시나리오'!$I$2))))</f>
        <v/>
      </c>
      <c r="C1571">
        <f>RAND()</f>
        <v/>
      </c>
      <c r="D1571">
        <f>BETAINV(RAND(),IF(C1571&lt;'d_고정'!$B$26,'d_고정'!$B$23,'d_고정'!$B$16)+1,'d_고정'!$B$17-IF(C1571&lt;'d_고정'!$B$26,'d_고정'!$B$23,'d_고정'!$B$16)+1)*('d_고정'!$B$14+('d_고정'!$B$15-'d_고정'!$B$14)*RAND())</f>
        <v/>
      </c>
      <c r="E1571">
        <f>INDEX('d_분포'!$A$2:$A$28,RANDBETWEEN(1,27))</f>
        <v/>
      </c>
      <c r="F1571">
        <f>INDEX('d_분포'!$C$2:$C$5,RANDBETWEEN(1,4))*(0.9+0.2*RAND())</f>
        <v/>
      </c>
      <c r="G1571">
        <f>RAND()</f>
        <v/>
      </c>
      <c r="H1571">
        <f>(F1571+(1-F1571)*('d_고정'!$B$22*BETAINV(RAND(),IF(G1571&lt;'d_고정'!$B$26,'d_고정'!$B$25,'d_고정'!$B$20)+1,'d_고정'!$B$21-IF(G1571&lt;'d_고정'!$B$26,'d_고정'!$B$25,'d_고정'!$B$20)+1)+(1-'d_고정'!$B$22)*BETAINV(RAND(),IF(G1571&lt;'d_고정'!$B$26,'d_고정'!$B$24,'d_고정'!$B$18)+1,'d_고정'!$B$19-IF(G1571&lt;'d_고정'!$B$26,'d_고정'!$B$24,'d_고정'!$B$18)+1))*('d_고정'!$B$14+('d_고정'!$B$15-'d_고정'!$B$14)*RAND()))/F1571</f>
        <v/>
      </c>
      <c r="I1571">
        <f>RAND()</f>
        <v/>
      </c>
      <c r="J1571">
        <f>IF('d_시나리오'!$J$3='d_시나리오'!$H$3,'d_시나리오'!$I$3,IF(I1571&lt;('d_시나리오'!$I$3-'d_시나리오'!$H$3)/('d_시나리오'!$J$3-'d_시나리오'!$H$3),'d_시나리오'!$H$3+SQRT(I1571*('d_시나리오'!$J$3-'d_시나리오'!$H$3)*('d_시나리오'!$I$3-'d_시나리오'!$H$3)),'d_시나리오'!$J$3-SQRT((1-I1571)*('d_시나리오'!$J$3-'d_시나리오'!$H$3)*('d_시나리오'!$J$3-'d_시나리오'!$I$3))))</f>
        <v/>
      </c>
      <c r="K1571">
        <f>RAND()</f>
        <v/>
      </c>
      <c r="L1571">
        <f>IF('d_시나리오'!$J$4='d_시나리오'!$H$4,'d_시나리오'!$I$4,IF(K1571&lt;('d_시나리오'!$I$4-'d_시나리오'!$H$4)/('d_시나리오'!$J$4-'d_시나리오'!$H$4),'d_시나리오'!$H$4+SQRT(K1571*('d_시나리오'!$J$4-'d_시나리오'!$H$4)*('d_시나리오'!$I$4-'d_시나리오'!$H$4)),'d_시나리오'!$J$4-SQRT((1-K1571)*('d_시나리오'!$J$4-'d_시나리오'!$H$4)*('d_시나리오'!$J$4-'d_시나리오'!$I$4))))</f>
        <v/>
      </c>
      <c r="M1571">
        <f>RAND()</f>
        <v/>
      </c>
      <c r="N1571">
        <f>IF('d_시나리오'!$J$5='d_시나리오'!$H$5,'d_시나리오'!$I$5,IF(M1571&lt;('d_시나리오'!$I$5-'d_시나리오'!$H$5)/('d_시나리오'!$J$5-'d_시나리오'!$H$5),'d_시나리오'!$H$5+SQRT(M1571*('d_시나리오'!$J$5-'d_시나리오'!$H$5)*('d_시나리오'!$I$5-'d_시나리오'!$H$5)),'d_시나리오'!$J$5-SQRT((1-M1571)*('d_시나리오'!$J$5-'d_시나리오'!$H$5)*('d_시나리오'!$J$5-'d_시나리오'!$I$5))))</f>
        <v/>
      </c>
      <c r="O1571">
        <f>RAND()</f>
        <v/>
      </c>
      <c r="P1571">
        <f>IF('d_시나리오'!$J$6='d_시나리오'!$H$6,'d_시나리오'!$I$6,IF(O1571&lt;('d_시나리오'!$I$6-'d_시나리오'!$H$6)/('d_시나리오'!$J$6-'d_시나리오'!$H$6),'d_시나리오'!$H$6+SQRT(O1571*('d_시나리오'!$J$6-'d_시나리오'!$H$6)*('d_시나리오'!$I$6-'d_시나리오'!$H$6)),'d_시나리오'!$J$6-SQRT((1-O1571)*('d_시나리오'!$J$6-'d_시나리오'!$H$6)*('d_시나리오'!$J$6-'d_시나리오'!$I$6))))</f>
        <v/>
      </c>
      <c r="Q1571">
        <f>INDEX('d_분포'!$B$2:$B$57,RANDBETWEEN(1,56))</f>
        <v/>
      </c>
      <c r="R1571">
        <f>BETAINV(RAND(),5,5)</f>
        <v/>
      </c>
      <c r="S1571">
        <f>'d_고정'!$B$1*'6_기대효과'!$H$7*('d_시나리오'!$I$7/'d_고정'!$B$2)*B1571</f>
        <v/>
      </c>
      <c r="T1571">
        <f>S1571*D1571</f>
        <v/>
      </c>
      <c r="U1571">
        <f>S1571*F1571*H1571</f>
        <v/>
      </c>
      <c r="V1571">
        <f>S1571*F1571*(H1571-1)</f>
        <v/>
      </c>
      <c r="W1571">
        <f>U1571*J1571</f>
        <v/>
      </c>
      <c r="X1571">
        <f>T1571+W1571</f>
        <v/>
      </c>
      <c r="Y1571">
        <f>(T1571*E1571+W1571*L1571)*(1-R1571-'d_고정'!$B$13)</f>
        <v/>
      </c>
      <c r="Z1571">
        <f>(U1571*N1571*Q1571+'d_고정'!$B$3*('6_기대효과'!$H$7/8)*Q1571*'d_고정'!$B$10*P1571*('6_기대효과'!$K$7/'d_고정'!$B$9))*(1-R1571)</f>
        <v/>
      </c>
      <c r="AA1571">
        <f>W1571*L1571*(1-R1571-'d_고정'!$B$13)+U1571*MAX(N1571-'d_고정'!$B$10*P1571*('6_기대효과'!$K$7/'d_고정'!$B$9),0)*Q1571*(1-R1571)</f>
        <v/>
      </c>
      <c r="AB1571">
        <f>Y1571+Z1571</f>
        <v/>
      </c>
      <c r="AC1571">
        <f>Y1571/('d_고정'!$B$5*'6_기대효과'!$H$7/8)/'d_고정'!$B$6</f>
        <v/>
      </c>
      <c r="AD1571">
        <f>Y1571/('d_고정'!$B$8*'6_기대효과'!$H$7/8)</f>
        <v/>
      </c>
    </row>
    <row r="1572">
      <c r="A1572">
        <f>RAND()</f>
        <v/>
      </c>
      <c r="B1572">
        <f>IF('d_시나리오'!$J$2='d_시나리오'!$H$2,'d_시나리오'!$I$2,IF(A1572&lt;('d_시나리오'!$I$2-'d_시나리오'!$H$2)/('d_시나리오'!$J$2-'d_시나리오'!$H$2),'d_시나리오'!$H$2+SQRT(A1572*('d_시나리오'!$J$2-'d_시나리오'!$H$2)*('d_시나리오'!$I$2-'d_시나리오'!$H$2)),'d_시나리오'!$J$2-SQRT((1-A1572)*('d_시나리오'!$J$2-'d_시나리오'!$H$2)*('d_시나리오'!$J$2-'d_시나리오'!$I$2))))</f>
        <v/>
      </c>
      <c r="C1572">
        <f>RAND()</f>
        <v/>
      </c>
      <c r="D1572">
        <f>BETAINV(RAND(),IF(C1572&lt;'d_고정'!$B$26,'d_고정'!$B$23,'d_고정'!$B$16)+1,'d_고정'!$B$17-IF(C1572&lt;'d_고정'!$B$26,'d_고정'!$B$23,'d_고정'!$B$16)+1)*('d_고정'!$B$14+('d_고정'!$B$15-'d_고정'!$B$14)*RAND())</f>
        <v/>
      </c>
      <c r="E1572">
        <f>INDEX('d_분포'!$A$2:$A$28,RANDBETWEEN(1,27))</f>
        <v/>
      </c>
      <c r="F1572">
        <f>INDEX('d_분포'!$C$2:$C$5,RANDBETWEEN(1,4))*(0.9+0.2*RAND())</f>
        <v/>
      </c>
      <c r="G1572">
        <f>RAND()</f>
        <v/>
      </c>
      <c r="H1572">
        <f>(F1572+(1-F1572)*('d_고정'!$B$22*BETAINV(RAND(),IF(G1572&lt;'d_고정'!$B$26,'d_고정'!$B$25,'d_고정'!$B$20)+1,'d_고정'!$B$21-IF(G1572&lt;'d_고정'!$B$26,'d_고정'!$B$25,'d_고정'!$B$20)+1)+(1-'d_고정'!$B$22)*BETAINV(RAND(),IF(G1572&lt;'d_고정'!$B$26,'d_고정'!$B$24,'d_고정'!$B$18)+1,'d_고정'!$B$19-IF(G1572&lt;'d_고정'!$B$26,'d_고정'!$B$24,'d_고정'!$B$18)+1))*('d_고정'!$B$14+('d_고정'!$B$15-'d_고정'!$B$14)*RAND()))/F1572</f>
        <v/>
      </c>
      <c r="I1572">
        <f>RAND()</f>
        <v/>
      </c>
      <c r="J1572">
        <f>IF('d_시나리오'!$J$3='d_시나리오'!$H$3,'d_시나리오'!$I$3,IF(I1572&lt;('d_시나리오'!$I$3-'d_시나리오'!$H$3)/('d_시나리오'!$J$3-'d_시나리오'!$H$3),'d_시나리오'!$H$3+SQRT(I1572*('d_시나리오'!$J$3-'d_시나리오'!$H$3)*('d_시나리오'!$I$3-'d_시나리오'!$H$3)),'d_시나리오'!$J$3-SQRT((1-I1572)*('d_시나리오'!$J$3-'d_시나리오'!$H$3)*('d_시나리오'!$J$3-'d_시나리오'!$I$3))))</f>
        <v/>
      </c>
      <c r="K1572">
        <f>RAND()</f>
        <v/>
      </c>
      <c r="L1572">
        <f>IF('d_시나리오'!$J$4='d_시나리오'!$H$4,'d_시나리오'!$I$4,IF(K1572&lt;('d_시나리오'!$I$4-'d_시나리오'!$H$4)/('d_시나리오'!$J$4-'d_시나리오'!$H$4),'d_시나리오'!$H$4+SQRT(K1572*('d_시나리오'!$J$4-'d_시나리오'!$H$4)*('d_시나리오'!$I$4-'d_시나리오'!$H$4)),'d_시나리오'!$J$4-SQRT((1-K1572)*('d_시나리오'!$J$4-'d_시나리오'!$H$4)*('d_시나리오'!$J$4-'d_시나리오'!$I$4))))</f>
        <v/>
      </c>
      <c r="M1572">
        <f>RAND()</f>
        <v/>
      </c>
      <c r="N1572">
        <f>IF('d_시나리오'!$J$5='d_시나리오'!$H$5,'d_시나리오'!$I$5,IF(M1572&lt;('d_시나리오'!$I$5-'d_시나리오'!$H$5)/('d_시나리오'!$J$5-'d_시나리오'!$H$5),'d_시나리오'!$H$5+SQRT(M1572*('d_시나리오'!$J$5-'d_시나리오'!$H$5)*('d_시나리오'!$I$5-'d_시나리오'!$H$5)),'d_시나리오'!$J$5-SQRT((1-M1572)*('d_시나리오'!$J$5-'d_시나리오'!$H$5)*('d_시나리오'!$J$5-'d_시나리오'!$I$5))))</f>
        <v/>
      </c>
      <c r="O1572">
        <f>RAND()</f>
        <v/>
      </c>
      <c r="P1572">
        <f>IF('d_시나리오'!$J$6='d_시나리오'!$H$6,'d_시나리오'!$I$6,IF(O1572&lt;('d_시나리오'!$I$6-'d_시나리오'!$H$6)/('d_시나리오'!$J$6-'d_시나리오'!$H$6),'d_시나리오'!$H$6+SQRT(O1572*('d_시나리오'!$J$6-'d_시나리오'!$H$6)*('d_시나리오'!$I$6-'d_시나리오'!$H$6)),'d_시나리오'!$J$6-SQRT((1-O1572)*('d_시나리오'!$J$6-'d_시나리오'!$H$6)*('d_시나리오'!$J$6-'d_시나리오'!$I$6))))</f>
        <v/>
      </c>
      <c r="Q1572">
        <f>INDEX('d_분포'!$B$2:$B$57,RANDBETWEEN(1,56))</f>
        <v/>
      </c>
      <c r="R1572">
        <f>BETAINV(RAND(),5,5)</f>
        <v/>
      </c>
      <c r="S1572">
        <f>'d_고정'!$B$1*'6_기대효과'!$H$7*('d_시나리오'!$I$7/'d_고정'!$B$2)*B1572</f>
        <v/>
      </c>
      <c r="T1572">
        <f>S1572*D1572</f>
        <v/>
      </c>
      <c r="U1572">
        <f>S1572*F1572*H1572</f>
        <v/>
      </c>
      <c r="V1572">
        <f>S1572*F1572*(H1572-1)</f>
        <v/>
      </c>
      <c r="W1572">
        <f>U1572*J1572</f>
        <v/>
      </c>
      <c r="X1572">
        <f>T1572+W1572</f>
        <v/>
      </c>
      <c r="Y1572">
        <f>(T1572*E1572+W1572*L1572)*(1-R1572-'d_고정'!$B$13)</f>
        <v/>
      </c>
      <c r="Z1572">
        <f>(U1572*N1572*Q1572+'d_고정'!$B$3*('6_기대효과'!$H$7/8)*Q1572*'d_고정'!$B$10*P1572*('6_기대효과'!$K$7/'d_고정'!$B$9))*(1-R1572)</f>
        <v/>
      </c>
      <c r="AA1572">
        <f>W1572*L1572*(1-R1572-'d_고정'!$B$13)+U1572*MAX(N1572-'d_고정'!$B$10*P1572*('6_기대효과'!$K$7/'d_고정'!$B$9),0)*Q1572*(1-R1572)</f>
        <v/>
      </c>
      <c r="AB1572">
        <f>Y1572+Z1572</f>
        <v/>
      </c>
      <c r="AC1572">
        <f>Y1572/('d_고정'!$B$5*'6_기대효과'!$H$7/8)/'d_고정'!$B$6</f>
        <v/>
      </c>
      <c r="AD1572">
        <f>Y1572/('d_고정'!$B$8*'6_기대효과'!$H$7/8)</f>
        <v/>
      </c>
    </row>
    <row r="1573">
      <c r="A1573">
        <f>RAND()</f>
        <v/>
      </c>
      <c r="B1573">
        <f>IF('d_시나리오'!$J$2='d_시나리오'!$H$2,'d_시나리오'!$I$2,IF(A1573&lt;('d_시나리오'!$I$2-'d_시나리오'!$H$2)/('d_시나리오'!$J$2-'d_시나리오'!$H$2),'d_시나리오'!$H$2+SQRT(A1573*('d_시나리오'!$J$2-'d_시나리오'!$H$2)*('d_시나리오'!$I$2-'d_시나리오'!$H$2)),'d_시나리오'!$J$2-SQRT((1-A1573)*('d_시나리오'!$J$2-'d_시나리오'!$H$2)*('d_시나리오'!$J$2-'d_시나리오'!$I$2))))</f>
        <v/>
      </c>
      <c r="C1573">
        <f>RAND()</f>
        <v/>
      </c>
      <c r="D1573">
        <f>BETAINV(RAND(),IF(C1573&lt;'d_고정'!$B$26,'d_고정'!$B$23,'d_고정'!$B$16)+1,'d_고정'!$B$17-IF(C1573&lt;'d_고정'!$B$26,'d_고정'!$B$23,'d_고정'!$B$16)+1)*('d_고정'!$B$14+('d_고정'!$B$15-'d_고정'!$B$14)*RAND())</f>
        <v/>
      </c>
      <c r="E1573">
        <f>INDEX('d_분포'!$A$2:$A$28,RANDBETWEEN(1,27))</f>
        <v/>
      </c>
      <c r="F1573">
        <f>INDEX('d_분포'!$C$2:$C$5,RANDBETWEEN(1,4))*(0.9+0.2*RAND())</f>
        <v/>
      </c>
      <c r="G1573">
        <f>RAND()</f>
        <v/>
      </c>
      <c r="H1573">
        <f>(F1573+(1-F1573)*('d_고정'!$B$22*BETAINV(RAND(),IF(G1573&lt;'d_고정'!$B$26,'d_고정'!$B$25,'d_고정'!$B$20)+1,'d_고정'!$B$21-IF(G1573&lt;'d_고정'!$B$26,'d_고정'!$B$25,'d_고정'!$B$20)+1)+(1-'d_고정'!$B$22)*BETAINV(RAND(),IF(G1573&lt;'d_고정'!$B$26,'d_고정'!$B$24,'d_고정'!$B$18)+1,'d_고정'!$B$19-IF(G1573&lt;'d_고정'!$B$26,'d_고정'!$B$24,'d_고정'!$B$18)+1))*('d_고정'!$B$14+('d_고정'!$B$15-'d_고정'!$B$14)*RAND()))/F1573</f>
        <v/>
      </c>
      <c r="I1573">
        <f>RAND()</f>
        <v/>
      </c>
      <c r="J1573">
        <f>IF('d_시나리오'!$J$3='d_시나리오'!$H$3,'d_시나리오'!$I$3,IF(I1573&lt;('d_시나리오'!$I$3-'d_시나리오'!$H$3)/('d_시나리오'!$J$3-'d_시나리오'!$H$3),'d_시나리오'!$H$3+SQRT(I1573*('d_시나리오'!$J$3-'d_시나리오'!$H$3)*('d_시나리오'!$I$3-'d_시나리오'!$H$3)),'d_시나리오'!$J$3-SQRT((1-I1573)*('d_시나리오'!$J$3-'d_시나리오'!$H$3)*('d_시나리오'!$J$3-'d_시나리오'!$I$3))))</f>
        <v/>
      </c>
      <c r="K1573">
        <f>RAND()</f>
        <v/>
      </c>
      <c r="L1573">
        <f>IF('d_시나리오'!$J$4='d_시나리오'!$H$4,'d_시나리오'!$I$4,IF(K1573&lt;('d_시나리오'!$I$4-'d_시나리오'!$H$4)/('d_시나리오'!$J$4-'d_시나리오'!$H$4),'d_시나리오'!$H$4+SQRT(K1573*('d_시나리오'!$J$4-'d_시나리오'!$H$4)*('d_시나리오'!$I$4-'d_시나리오'!$H$4)),'d_시나리오'!$J$4-SQRT((1-K1573)*('d_시나리오'!$J$4-'d_시나리오'!$H$4)*('d_시나리오'!$J$4-'d_시나리오'!$I$4))))</f>
        <v/>
      </c>
      <c r="M1573">
        <f>RAND()</f>
        <v/>
      </c>
      <c r="N1573">
        <f>IF('d_시나리오'!$J$5='d_시나리오'!$H$5,'d_시나리오'!$I$5,IF(M1573&lt;('d_시나리오'!$I$5-'d_시나리오'!$H$5)/('d_시나리오'!$J$5-'d_시나리오'!$H$5),'d_시나리오'!$H$5+SQRT(M1573*('d_시나리오'!$J$5-'d_시나리오'!$H$5)*('d_시나리오'!$I$5-'d_시나리오'!$H$5)),'d_시나리오'!$J$5-SQRT((1-M1573)*('d_시나리오'!$J$5-'d_시나리오'!$H$5)*('d_시나리오'!$J$5-'d_시나리오'!$I$5))))</f>
        <v/>
      </c>
      <c r="O1573">
        <f>RAND()</f>
        <v/>
      </c>
      <c r="P1573">
        <f>IF('d_시나리오'!$J$6='d_시나리오'!$H$6,'d_시나리오'!$I$6,IF(O1573&lt;('d_시나리오'!$I$6-'d_시나리오'!$H$6)/('d_시나리오'!$J$6-'d_시나리오'!$H$6),'d_시나리오'!$H$6+SQRT(O1573*('d_시나리오'!$J$6-'d_시나리오'!$H$6)*('d_시나리오'!$I$6-'d_시나리오'!$H$6)),'d_시나리오'!$J$6-SQRT((1-O1573)*('d_시나리오'!$J$6-'d_시나리오'!$H$6)*('d_시나리오'!$J$6-'d_시나리오'!$I$6))))</f>
        <v/>
      </c>
      <c r="Q1573">
        <f>INDEX('d_분포'!$B$2:$B$57,RANDBETWEEN(1,56))</f>
        <v/>
      </c>
      <c r="R1573">
        <f>BETAINV(RAND(),5,5)</f>
        <v/>
      </c>
      <c r="S1573">
        <f>'d_고정'!$B$1*'6_기대효과'!$H$7*('d_시나리오'!$I$7/'d_고정'!$B$2)*B1573</f>
        <v/>
      </c>
      <c r="T1573">
        <f>S1573*D1573</f>
        <v/>
      </c>
      <c r="U1573">
        <f>S1573*F1573*H1573</f>
        <v/>
      </c>
      <c r="V1573">
        <f>S1573*F1573*(H1573-1)</f>
        <v/>
      </c>
      <c r="W1573">
        <f>U1573*J1573</f>
        <v/>
      </c>
      <c r="X1573">
        <f>T1573+W1573</f>
        <v/>
      </c>
      <c r="Y1573">
        <f>(T1573*E1573+W1573*L1573)*(1-R1573-'d_고정'!$B$13)</f>
        <v/>
      </c>
      <c r="Z1573">
        <f>(U1573*N1573*Q1573+'d_고정'!$B$3*('6_기대효과'!$H$7/8)*Q1573*'d_고정'!$B$10*P1573*('6_기대효과'!$K$7/'d_고정'!$B$9))*(1-R1573)</f>
        <v/>
      </c>
      <c r="AA1573">
        <f>W1573*L1573*(1-R1573-'d_고정'!$B$13)+U1573*MAX(N1573-'d_고정'!$B$10*P1573*('6_기대효과'!$K$7/'d_고정'!$B$9),0)*Q1573*(1-R1573)</f>
        <v/>
      </c>
      <c r="AB1573">
        <f>Y1573+Z1573</f>
        <v/>
      </c>
      <c r="AC1573">
        <f>Y1573/('d_고정'!$B$5*'6_기대효과'!$H$7/8)/'d_고정'!$B$6</f>
        <v/>
      </c>
      <c r="AD1573">
        <f>Y1573/('d_고정'!$B$8*'6_기대효과'!$H$7/8)</f>
        <v/>
      </c>
    </row>
    <row r="1574">
      <c r="A1574">
        <f>RAND()</f>
        <v/>
      </c>
      <c r="B1574">
        <f>IF('d_시나리오'!$J$2='d_시나리오'!$H$2,'d_시나리오'!$I$2,IF(A1574&lt;('d_시나리오'!$I$2-'d_시나리오'!$H$2)/('d_시나리오'!$J$2-'d_시나리오'!$H$2),'d_시나리오'!$H$2+SQRT(A1574*('d_시나리오'!$J$2-'d_시나리오'!$H$2)*('d_시나리오'!$I$2-'d_시나리오'!$H$2)),'d_시나리오'!$J$2-SQRT((1-A1574)*('d_시나리오'!$J$2-'d_시나리오'!$H$2)*('d_시나리오'!$J$2-'d_시나리오'!$I$2))))</f>
        <v/>
      </c>
      <c r="C1574">
        <f>RAND()</f>
        <v/>
      </c>
      <c r="D1574">
        <f>BETAINV(RAND(),IF(C1574&lt;'d_고정'!$B$26,'d_고정'!$B$23,'d_고정'!$B$16)+1,'d_고정'!$B$17-IF(C1574&lt;'d_고정'!$B$26,'d_고정'!$B$23,'d_고정'!$B$16)+1)*('d_고정'!$B$14+('d_고정'!$B$15-'d_고정'!$B$14)*RAND())</f>
        <v/>
      </c>
      <c r="E1574">
        <f>INDEX('d_분포'!$A$2:$A$28,RANDBETWEEN(1,27))</f>
        <v/>
      </c>
      <c r="F1574">
        <f>INDEX('d_분포'!$C$2:$C$5,RANDBETWEEN(1,4))*(0.9+0.2*RAND())</f>
        <v/>
      </c>
      <c r="G1574">
        <f>RAND()</f>
        <v/>
      </c>
      <c r="H1574">
        <f>(F1574+(1-F1574)*('d_고정'!$B$22*BETAINV(RAND(),IF(G1574&lt;'d_고정'!$B$26,'d_고정'!$B$25,'d_고정'!$B$20)+1,'d_고정'!$B$21-IF(G1574&lt;'d_고정'!$B$26,'d_고정'!$B$25,'d_고정'!$B$20)+1)+(1-'d_고정'!$B$22)*BETAINV(RAND(),IF(G1574&lt;'d_고정'!$B$26,'d_고정'!$B$24,'d_고정'!$B$18)+1,'d_고정'!$B$19-IF(G1574&lt;'d_고정'!$B$26,'d_고정'!$B$24,'d_고정'!$B$18)+1))*('d_고정'!$B$14+('d_고정'!$B$15-'d_고정'!$B$14)*RAND()))/F1574</f>
        <v/>
      </c>
      <c r="I1574">
        <f>RAND()</f>
        <v/>
      </c>
      <c r="J1574">
        <f>IF('d_시나리오'!$J$3='d_시나리오'!$H$3,'d_시나리오'!$I$3,IF(I1574&lt;('d_시나리오'!$I$3-'d_시나리오'!$H$3)/('d_시나리오'!$J$3-'d_시나리오'!$H$3),'d_시나리오'!$H$3+SQRT(I1574*('d_시나리오'!$J$3-'d_시나리오'!$H$3)*('d_시나리오'!$I$3-'d_시나리오'!$H$3)),'d_시나리오'!$J$3-SQRT((1-I1574)*('d_시나리오'!$J$3-'d_시나리오'!$H$3)*('d_시나리오'!$J$3-'d_시나리오'!$I$3))))</f>
        <v/>
      </c>
      <c r="K1574">
        <f>RAND()</f>
        <v/>
      </c>
      <c r="L1574">
        <f>IF('d_시나리오'!$J$4='d_시나리오'!$H$4,'d_시나리오'!$I$4,IF(K1574&lt;('d_시나리오'!$I$4-'d_시나리오'!$H$4)/('d_시나리오'!$J$4-'d_시나리오'!$H$4),'d_시나리오'!$H$4+SQRT(K1574*('d_시나리오'!$J$4-'d_시나리오'!$H$4)*('d_시나리오'!$I$4-'d_시나리오'!$H$4)),'d_시나리오'!$J$4-SQRT((1-K1574)*('d_시나리오'!$J$4-'d_시나리오'!$H$4)*('d_시나리오'!$J$4-'d_시나리오'!$I$4))))</f>
        <v/>
      </c>
      <c r="M1574">
        <f>RAND()</f>
        <v/>
      </c>
      <c r="N1574">
        <f>IF('d_시나리오'!$J$5='d_시나리오'!$H$5,'d_시나리오'!$I$5,IF(M1574&lt;('d_시나리오'!$I$5-'d_시나리오'!$H$5)/('d_시나리오'!$J$5-'d_시나리오'!$H$5),'d_시나리오'!$H$5+SQRT(M1574*('d_시나리오'!$J$5-'d_시나리오'!$H$5)*('d_시나리오'!$I$5-'d_시나리오'!$H$5)),'d_시나리오'!$J$5-SQRT((1-M1574)*('d_시나리오'!$J$5-'d_시나리오'!$H$5)*('d_시나리오'!$J$5-'d_시나리오'!$I$5))))</f>
        <v/>
      </c>
      <c r="O1574">
        <f>RAND()</f>
        <v/>
      </c>
      <c r="P1574">
        <f>IF('d_시나리오'!$J$6='d_시나리오'!$H$6,'d_시나리오'!$I$6,IF(O1574&lt;('d_시나리오'!$I$6-'d_시나리오'!$H$6)/('d_시나리오'!$J$6-'d_시나리오'!$H$6),'d_시나리오'!$H$6+SQRT(O1574*('d_시나리오'!$J$6-'d_시나리오'!$H$6)*('d_시나리오'!$I$6-'d_시나리오'!$H$6)),'d_시나리오'!$J$6-SQRT((1-O1574)*('d_시나리오'!$J$6-'d_시나리오'!$H$6)*('d_시나리오'!$J$6-'d_시나리오'!$I$6))))</f>
        <v/>
      </c>
      <c r="Q1574">
        <f>INDEX('d_분포'!$B$2:$B$57,RANDBETWEEN(1,56))</f>
        <v/>
      </c>
      <c r="R1574">
        <f>BETAINV(RAND(),5,5)</f>
        <v/>
      </c>
      <c r="S1574">
        <f>'d_고정'!$B$1*'6_기대효과'!$H$7*('d_시나리오'!$I$7/'d_고정'!$B$2)*B1574</f>
        <v/>
      </c>
      <c r="T1574">
        <f>S1574*D1574</f>
        <v/>
      </c>
      <c r="U1574">
        <f>S1574*F1574*H1574</f>
        <v/>
      </c>
      <c r="V1574">
        <f>S1574*F1574*(H1574-1)</f>
        <v/>
      </c>
      <c r="W1574">
        <f>U1574*J1574</f>
        <v/>
      </c>
      <c r="X1574">
        <f>T1574+W1574</f>
        <v/>
      </c>
      <c r="Y1574">
        <f>(T1574*E1574+W1574*L1574)*(1-R1574-'d_고정'!$B$13)</f>
        <v/>
      </c>
      <c r="Z1574">
        <f>(U1574*N1574*Q1574+'d_고정'!$B$3*('6_기대효과'!$H$7/8)*Q1574*'d_고정'!$B$10*P1574*('6_기대효과'!$K$7/'d_고정'!$B$9))*(1-R1574)</f>
        <v/>
      </c>
      <c r="AA1574">
        <f>W1574*L1574*(1-R1574-'d_고정'!$B$13)+U1574*MAX(N1574-'d_고정'!$B$10*P1574*('6_기대효과'!$K$7/'d_고정'!$B$9),0)*Q1574*(1-R1574)</f>
        <v/>
      </c>
      <c r="AB1574">
        <f>Y1574+Z1574</f>
        <v/>
      </c>
      <c r="AC1574">
        <f>Y1574/('d_고정'!$B$5*'6_기대효과'!$H$7/8)/'d_고정'!$B$6</f>
        <v/>
      </c>
      <c r="AD1574">
        <f>Y1574/('d_고정'!$B$8*'6_기대효과'!$H$7/8)</f>
        <v/>
      </c>
    </row>
    <row r="1575">
      <c r="A1575">
        <f>RAND()</f>
        <v/>
      </c>
      <c r="B1575">
        <f>IF('d_시나리오'!$J$2='d_시나리오'!$H$2,'d_시나리오'!$I$2,IF(A1575&lt;('d_시나리오'!$I$2-'d_시나리오'!$H$2)/('d_시나리오'!$J$2-'d_시나리오'!$H$2),'d_시나리오'!$H$2+SQRT(A1575*('d_시나리오'!$J$2-'d_시나리오'!$H$2)*('d_시나리오'!$I$2-'d_시나리오'!$H$2)),'d_시나리오'!$J$2-SQRT((1-A1575)*('d_시나리오'!$J$2-'d_시나리오'!$H$2)*('d_시나리오'!$J$2-'d_시나리오'!$I$2))))</f>
        <v/>
      </c>
      <c r="C1575">
        <f>RAND()</f>
        <v/>
      </c>
      <c r="D1575">
        <f>BETAINV(RAND(),IF(C1575&lt;'d_고정'!$B$26,'d_고정'!$B$23,'d_고정'!$B$16)+1,'d_고정'!$B$17-IF(C1575&lt;'d_고정'!$B$26,'d_고정'!$B$23,'d_고정'!$B$16)+1)*('d_고정'!$B$14+('d_고정'!$B$15-'d_고정'!$B$14)*RAND())</f>
        <v/>
      </c>
      <c r="E1575">
        <f>INDEX('d_분포'!$A$2:$A$28,RANDBETWEEN(1,27))</f>
        <v/>
      </c>
      <c r="F1575">
        <f>INDEX('d_분포'!$C$2:$C$5,RANDBETWEEN(1,4))*(0.9+0.2*RAND())</f>
        <v/>
      </c>
      <c r="G1575">
        <f>RAND()</f>
        <v/>
      </c>
      <c r="H1575">
        <f>(F1575+(1-F1575)*('d_고정'!$B$22*BETAINV(RAND(),IF(G1575&lt;'d_고정'!$B$26,'d_고정'!$B$25,'d_고정'!$B$20)+1,'d_고정'!$B$21-IF(G1575&lt;'d_고정'!$B$26,'d_고정'!$B$25,'d_고정'!$B$20)+1)+(1-'d_고정'!$B$22)*BETAINV(RAND(),IF(G1575&lt;'d_고정'!$B$26,'d_고정'!$B$24,'d_고정'!$B$18)+1,'d_고정'!$B$19-IF(G1575&lt;'d_고정'!$B$26,'d_고정'!$B$24,'d_고정'!$B$18)+1))*('d_고정'!$B$14+('d_고정'!$B$15-'d_고정'!$B$14)*RAND()))/F1575</f>
        <v/>
      </c>
      <c r="I1575">
        <f>RAND()</f>
        <v/>
      </c>
      <c r="J1575">
        <f>IF('d_시나리오'!$J$3='d_시나리오'!$H$3,'d_시나리오'!$I$3,IF(I1575&lt;('d_시나리오'!$I$3-'d_시나리오'!$H$3)/('d_시나리오'!$J$3-'d_시나리오'!$H$3),'d_시나리오'!$H$3+SQRT(I1575*('d_시나리오'!$J$3-'d_시나리오'!$H$3)*('d_시나리오'!$I$3-'d_시나리오'!$H$3)),'d_시나리오'!$J$3-SQRT((1-I1575)*('d_시나리오'!$J$3-'d_시나리오'!$H$3)*('d_시나리오'!$J$3-'d_시나리오'!$I$3))))</f>
        <v/>
      </c>
      <c r="K1575">
        <f>RAND()</f>
        <v/>
      </c>
      <c r="L1575">
        <f>IF('d_시나리오'!$J$4='d_시나리오'!$H$4,'d_시나리오'!$I$4,IF(K1575&lt;('d_시나리오'!$I$4-'d_시나리오'!$H$4)/('d_시나리오'!$J$4-'d_시나리오'!$H$4),'d_시나리오'!$H$4+SQRT(K1575*('d_시나리오'!$J$4-'d_시나리오'!$H$4)*('d_시나리오'!$I$4-'d_시나리오'!$H$4)),'d_시나리오'!$J$4-SQRT((1-K1575)*('d_시나리오'!$J$4-'d_시나리오'!$H$4)*('d_시나리오'!$J$4-'d_시나리오'!$I$4))))</f>
        <v/>
      </c>
      <c r="M1575">
        <f>RAND()</f>
        <v/>
      </c>
      <c r="N1575">
        <f>IF('d_시나리오'!$J$5='d_시나리오'!$H$5,'d_시나리오'!$I$5,IF(M1575&lt;('d_시나리오'!$I$5-'d_시나리오'!$H$5)/('d_시나리오'!$J$5-'d_시나리오'!$H$5),'d_시나리오'!$H$5+SQRT(M1575*('d_시나리오'!$J$5-'d_시나리오'!$H$5)*('d_시나리오'!$I$5-'d_시나리오'!$H$5)),'d_시나리오'!$J$5-SQRT((1-M1575)*('d_시나리오'!$J$5-'d_시나리오'!$H$5)*('d_시나리오'!$J$5-'d_시나리오'!$I$5))))</f>
        <v/>
      </c>
      <c r="O1575">
        <f>RAND()</f>
        <v/>
      </c>
      <c r="P1575">
        <f>IF('d_시나리오'!$J$6='d_시나리오'!$H$6,'d_시나리오'!$I$6,IF(O1575&lt;('d_시나리오'!$I$6-'d_시나리오'!$H$6)/('d_시나리오'!$J$6-'d_시나리오'!$H$6),'d_시나리오'!$H$6+SQRT(O1575*('d_시나리오'!$J$6-'d_시나리오'!$H$6)*('d_시나리오'!$I$6-'d_시나리오'!$H$6)),'d_시나리오'!$J$6-SQRT((1-O1575)*('d_시나리오'!$J$6-'d_시나리오'!$H$6)*('d_시나리오'!$J$6-'d_시나리오'!$I$6))))</f>
        <v/>
      </c>
      <c r="Q1575">
        <f>INDEX('d_분포'!$B$2:$B$57,RANDBETWEEN(1,56))</f>
        <v/>
      </c>
      <c r="R1575">
        <f>BETAINV(RAND(),5,5)</f>
        <v/>
      </c>
      <c r="S1575">
        <f>'d_고정'!$B$1*'6_기대효과'!$H$7*('d_시나리오'!$I$7/'d_고정'!$B$2)*B1575</f>
        <v/>
      </c>
      <c r="T1575">
        <f>S1575*D1575</f>
        <v/>
      </c>
      <c r="U1575">
        <f>S1575*F1575*H1575</f>
        <v/>
      </c>
      <c r="V1575">
        <f>S1575*F1575*(H1575-1)</f>
        <v/>
      </c>
      <c r="W1575">
        <f>U1575*J1575</f>
        <v/>
      </c>
      <c r="X1575">
        <f>T1575+W1575</f>
        <v/>
      </c>
      <c r="Y1575">
        <f>(T1575*E1575+W1575*L1575)*(1-R1575-'d_고정'!$B$13)</f>
        <v/>
      </c>
      <c r="Z1575">
        <f>(U1575*N1575*Q1575+'d_고정'!$B$3*('6_기대효과'!$H$7/8)*Q1575*'d_고정'!$B$10*P1575*('6_기대효과'!$K$7/'d_고정'!$B$9))*(1-R1575)</f>
        <v/>
      </c>
      <c r="AA1575">
        <f>W1575*L1575*(1-R1575-'d_고정'!$B$13)+U1575*MAX(N1575-'d_고정'!$B$10*P1575*('6_기대효과'!$K$7/'d_고정'!$B$9),0)*Q1575*(1-R1575)</f>
        <v/>
      </c>
      <c r="AB1575">
        <f>Y1575+Z1575</f>
        <v/>
      </c>
      <c r="AC1575">
        <f>Y1575/('d_고정'!$B$5*'6_기대효과'!$H$7/8)/'d_고정'!$B$6</f>
        <v/>
      </c>
      <c r="AD1575">
        <f>Y1575/('d_고정'!$B$8*'6_기대효과'!$H$7/8)</f>
        <v/>
      </c>
    </row>
    <row r="1576">
      <c r="A1576">
        <f>RAND()</f>
        <v/>
      </c>
      <c r="B1576">
        <f>IF('d_시나리오'!$J$2='d_시나리오'!$H$2,'d_시나리오'!$I$2,IF(A1576&lt;('d_시나리오'!$I$2-'d_시나리오'!$H$2)/('d_시나리오'!$J$2-'d_시나리오'!$H$2),'d_시나리오'!$H$2+SQRT(A1576*('d_시나리오'!$J$2-'d_시나리오'!$H$2)*('d_시나리오'!$I$2-'d_시나리오'!$H$2)),'d_시나리오'!$J$2-SQRT((1-A1576)*('d_시나리오'!$J$2-'d_시나리오'!$H$2)*('d_시나리오'!$J$2-'d_시나리오'!$I$2))))</f>
        <v/>
      </c>
      <c r="C1576">
        <f>RAND()</f>
        <v/>
      </c>
      <c r="D1576">
        <f>BETAINV(RAND(),IF(C1576&lt;'d_고정'!$B$26,'d_고정'!$B$23,'d_고정'!$B$16)+1,'d_고정'!$B$17-IF(C1576&lt;'d_고정'!$B$26,'d_고정'!$B$23,'d_고정'!$B$16)+1)*('d_고정'!$B$14+('d_고정'!$B$15-'d_고정'!$B$14)*RAND())</f>
        <v/>
      </c>
      <c r="E1576">
        <f>INDEX('d_분포'!$A$2:$A$28,RANDBETWEEN(1,27))</f>
        <v/>
      </c>
      <c r="F1576">
        <f>INDEX('d_분포'!$C$2:$C$5,RANDBETWEEN(1,4))*(0.9+0.2*RAND())</f>
        <v/>
      </c>
      <c r="G1576">
        <f>RAND()</f>
        <v/>
      </c>
      <c r="H1576">
        <f>(F1576+(1-F1576)*('d_고정'!$B$22*BETAINV(RAND(),IF(G1576&lt;'d_고정'!$B$26,'d_고정'!$B$25,'d_고정'!$B$20)+1,'d_고정'!$B$21-IF(G1576&lt;'d_고정'!$B$26,'d_고정'!$B$25,'d_고정'!$B$20)+1)+(1-'d_고정'!$B$22)*BETAINV(RAND(),IF(G1576&lt;'d_고정'!$B$26,'d_고정'!$B$24,'d_고정'!$B$18)+1,'d_고정'!$B$19-IF(G1576&lt;'d_고정'!$B$26,'d_고정'!$B$24,'d_고정'!$B$18)+1))*('d_고정'!$B$14+('d_고정'!$B$15-'d_고정'!$B$14)*RAND()))/F1576</f>
        <v/>
      </c>
      <c r="I1576">
        <f>RAND()</f>
        <v/>
      </c>
      <c r="J1576">
        <f>IF('d_시나리오'!$J$3='d_시나리오'!$H$3,'d_시나리오'!$I$3,IF(I1576&lt;('d_시나리오'!$I$3-'d_시나리오'!$H$3)/('d_시나리오'!$J$3-'d_시나리오'!$H$3),'d_시나리오'!$H$3+SQRT(I1576*('d_시나리오'!$J$3-'d_시나리오'!$H$3)*('d_시나리오'!$I$3-'d_시나리오'!$H$3)),'d_시나리오'!$J$3-SQRT((1-I1576)*('d_시나리오'!$J$3-'d_시나리오'!$H$3)*('d_시나리오'!$J$3-'d_시나리오'!$I$3))))</f>
        <v/>
      </c>
      <c r="K1576">
        <f>RAND()</f>
        <v/>
      </c>
      <c r="L1576">
        <f>IF('d_시나리오'!$J$4='d_시나리오'!$H$4,'d_시나리오'!$I$4,IF(K1576&lt;('d_시나리오'!$I$4-'d_시나리오'!$H$4)/('d_시나리오'!$J$4-'d_시나리오'!$H$4),'d_시나리오'!$H$4+SQRT(K1576*('d_시나리오'!$J$4-'d_시나리오'!$H$4)*('d_시나리오'!$I$4-'d_시나리오'!$H$4)),'d_시나리오'!$J$4-SQRT((1-K1576)*('d_시나리오'!$J$4-'d_시나리오'!$H$4)*('d_시나리오'!$J$4-'d_시나리오'!$I$4))))</f>
        <v/>
      </c>
      <c r="M1576">
        <f>RAND()</f>
        <v/>
      </c>
      <c r="N1576">
        <f>IF('d_시나리오'!$J$5='d_시나리오'!$H$5,'d_시나리오'!$I$5,IF(M1576&lt;('d_시나리오'!$I$5-'d_시나리오'!$H$5)/('d_시나리오'!$J$5-'d_시나리오'!$H$5),'d_시나리오'!$H$5+SQRT(M1576*('d_시나리오'!$J$5-'d_시나리오'!$H$5)*('d_시나리오'!$I$5-'d_시나리오'!$H$5)),'d_시나리오'!$J$5-SQRT((1-M1576)*('d_시나리오'!$J$5-'d_시나리오'!$H$5)*('d_시나리오'!$J$5-'d_시나리오'!$I$5))))</f>
        <v/>
      </c>
      <c r="O1576">
        <f>RAND()</f>
        <v/>
      </c>
      <c r="P1576">
        <f>IF('d_시나리오'!$J$6='d_시나리오'!$H$6,'d_시나리오'!$I$6,IF(O1576&lt;('d_시나리오'!$I$6-'d_시나리오'!$H$6)/('d_시나리오'!$J$6-'d_시나리오'!$H$6),'d_시나리오'!$H$6+SQRT(O1576*('d_시나리오'!$J$6-'d_시나리오'!$H$6)*('d_시나리오'!$I$6-'d_시나리오'!$H$6)),'d_시나리오'!$J$6-SQRT((1-O1576)*('d_시나리오'!$J$6-'d_시나리오'!$H$6)*('d_시나리오'!$J$6-'d_시나리오'!$I$6))))</f>
        <v/>
      </c>
      <c r="Q1576">
        <f>INDEX('d_분포'!$B$2:$B$57,RANDBETWEEN(1,56))</f>
        <v/>
      </c>
      <c r="R1576">
        <f>BETAINV(RAND(),5,5)</f>
        <v/>
      </c>
      <c r="S1576">
        <f>'d_고정'!$B$1*'6_기대효과'!$H$7*('d_시나리오'!$I$7/'d_고정'!$B$2)*B1576</f>
        <v/>
      </c>
      <c r="T1576">
        <f>S1576*D1576</f>
        <v/>
      </c>
      <c r="U1576">
        <f>S1576*F1576*H1576</f>
        <v/>
      </c>
      <c r="V1576">
        <f>S1576*F1576*(H1576-1)</f>
        <v/>
      </c>
      <c r="W1576">
        <f>U1576*J1576</f>
        <v/>
      </c>
      <c r="X1576">
        <f>T1576+W1576</f>
        <v/>
      </c>
      <c r="Y1576">
        <f>(T1576*E1576+W1576*L1576)*(1-R1576-'d_고정'!$B$13)</f>
        <v/>
      </c>
      <c r="Z1576">
        <f>(U1576*N1576*Q1576+'d_고정'!$B$3*('6_기대효과'!$H$7/8)*Q1576*'d_고정'!$B$10*P1576*('6_기대효과'!$K$7/'d_고정'!$B$9))*(1-R1576)</f>
        <v/>
      </c>
      <c r="AA1576">
        <f>W1576*L1576*(1-R1576-'d_고정'!$B$13)+U1576*MAX(N1576-'d_고정'!$B$10*P1576*('6_기대효과'!$K$7/'d_고정'!$B$9),0)*Q1576*(1-R1576)</f>
        <v/>
      </c>
      <c r="AB1576">
        <f>Y1576+Z1576</f>
        <v/>
      </c>
      <c r="AC1576">
        <f>Y1576/('d_고정'!$B$5*'6_기대효과'!$H$7/8)/'d_고정'!$B$6</f>
        <v/>
      </c>
      <c r="AD1576">
        <f>Y1576/('d_고정'!$B$8*'6_기대효과'!$H$7/8)</f>
        <v/>
      </c>
    </row>
    <row r="1577">
      <c r="A1577">
        <f>RAND()</f>
        <v/>
      </c>
      <c r="B1577">
        <f>IF('d_시나리오'!$J$2='d_시나리오'!$H$2,'d_시나리오'!$I$2,IF(A1577&lt;('d_시나리오'!$I$2-'d_시나리오'!$H$2)/('d_시나리오'!$J$2-'d_시나리오'!$H$2),'d_시나리오'!$H$2+SQRT(A1577*('d_시나리오'!$J$2-'d_시나리오'!$H$2)*('d_시나리오'!$I$2-'d_시나리오'!$H$2)),'d_시나리오'!$J$2-SQRT((1-A1577)*('d_시나리오'!$J$2-'d_시나리오'!$H$2)*('d_시나리오'!$J$2-'d_시나리오'!$I$2))))</f>
        <v/>
      </c>
      <c r="C1577">
        <f>RAND()</f>
        <v/>
      </c>
      <c r="D1577">
        <f>BETAINV(RAND(),IF(C1577&lt;'d_고정'!$B$26,'d_고정'!$B$23,'d_고정'!$B$16)+1,'d_고정'!$B$17-IF(C1577&lt;'d_고정'!$B$26,'d_고정'!$B$23,'d_고정'!$B$16)+1)*('d_고정'!$B$14+('d_고정'!$B$15-'d_고정'!$B$14)*RAND())</f>
        <v/>
      </c>
      <c r="E1577">
        <f>INDEX('d_분포'!$A$2:$A$28,RANDBETWEEN(1,27))</f>
        <v/>
      </c>
      <c r="F1577">
        <f>INDEX('d_분포'!$C$2:$C$5,RANDBETWEEN(1,4))*(0.9+0.2*RAND())</f>
        <v/>
      </c>
      <c r="G1577">
        <f>RAND()</f>
        <v/>
      </c>
      <c r="H1577">
        <f>(F1577+(1-F1577)*('d_고정'!$B$22*BETAINV(RAND(),IF(G1577&lt;'d_고정'!$B$26,'d_고정'!$B$25,'d_고정'!$B$20)+1,'d_고정'!$B$21-IF(G1577&lt;'d_고정'!$B$26,'d_고정'!$B$25,'d_고정'!$B$20)+1)+(1-'d_고정'!$B$22)*BETAINV(RAND(),IF(G1577&lt;'d_고정'!$B$26,'d_고정'!$B$24,'d_고정'!$B$18)+1,'d_고정'!$B$19-IF(G1577&lt;'d_고정'!$B$26,'d_고정'!$B$24,'d_고정'!$B$18)+1))*('d_고정'!$B$14+('d_고정'!$B$15-'d_고정'!$B$14)*RAND()))/F1577</f>
        <v/>
      </c>
      <c r="I1577">
        <f>RAND()</f>
        <v/>
      </c>
      <c r="J1577">
        <f>IF('d_시나리오'!$J$3='d_시나리오'!$H$3,'d_시나리오'!$I$3,IF(I1577&lt;('d_시나리오'!$I$3-'d_시나리오'!$H$3)/('d_시나리오'!$J$3-'d_시나리오'!$H$3),'d_시나리오'!$H$3+SQRT(I1577*('d_시나리오'!$J$3-'d_시나리오'!$H$3)*('d_시나리오'!$I$3-'d_시나리오'!$H$3)),'d_시나리오'!$J$3-SQRT((1-I1577)*('d_시나리오'!$J$3-'d_시나리오'!$H$3)*('d_시나리오'!$J$3-'d_시나리오'!$I$3))))</f>
        <v/>
      </c>
      <c r="K1577">
        <f>RAND()</f>
        <v/>
      </c>
      <c r="L1577">
        <f>IF('d_시나리오'!$J$4='d_시나리오'!$H$4,'d_시나리오'!$I$4,IF(K1577&lt;('d_시나리오'!$I$4-'d_시나리오'!$H$4)/('d_시나리오'!$J$4-'d_시나리오'!$H$4),'d_시나리오'!$H$4+SQRT(K1577*('d_시나리오'!$J$4-'d_시나리오'!$H$4)*('d_시나리오'!$I$4-'d_시나리오'!$H$4)),'d_시나리오'!$J$4-SQRT((1-K1577)*('d_시나리오'!$J$4-'d_시나리오'!$H$4)*('d_시나리오'!$J$4-'d_시나리오'!$I$4))))</f>
        <v/>
      </c>
      <c r="M1577">
        <f>RAND()</f>
        <v/>
      </c>
      <c r="N1577">
        <f>IF('d_시나리오'!$J$5='d_시나리오'!$H$5,'d_시나리오'!$I$5,IF(M1577&lt;('d_시나리오'!$I$5-'d_시나리오'!$H$5)/('d_시나리오'!$J$5-'d_시나리오'!$H$5),'d_시나리오'!$H$5+SQRT(M1577*('d_시나리오'!$J$5-'d_시나리오'!$H$5)*('d_시나리오'!$I$5-'d_시나리오'!$H$5)),'d_시나리오'!$J$5-SQRT((1-M1577)*('d_시나리오'!$J$5-'d_시나리오'!$H$5)*('d_시나리오'!$J$5-'d_시나리오'!$I$5))))</f>
        <v/>
      </c>
      <c r="O1577">
        <f>RAND()</f>
        <v/>
      </c>
      <c r="P1577">
        <f>IF('d_시나리오'!$J$6='d_시나리오'!$H$6,'d_시나리오'!$I$6,IF(O1577&lt;('d_시나리오'!$I$6-'d_시나리오'!$H$6)/('d_시나리오'!$J$6-'d_시나리오'!$H$6),'d_시나리오'!$H$6+SQRT(O1577*('d_시나리오'!$J$6-'d_시나리오'!$H$6)*('d_시나리오'!$I$6-'d_시나리오'!$H$6)),'d_시나리오'!$J$6-SQRT((1-O1577)*('d_시나리오'!$J$6-'d_시나리오'!$H$6)*('d_시나리오'!$J$6-'d_시나리오'!$I$6))))</f>
        <v/>
      </c>
      <c r="Q1577">
        <f>INDEX('d_분포'!$B$2:$B$57,RANDBETWEEN(1,56))</f>
        <v/>
      </c>
      <c r="R1577">
        <f>BETAINV(RAND(),5,5)</f>
        <v/>
      </c>
      <c r="S1577">
        <f>'d_고정'!$B$1*'6_기대효과'!$H$7*('d_시나리오'!$I$7/'d_고정'!$B$2)*B1577</f>
        <v/>
      </c>
      <c r="T1577">
        <f>S1577*D1577</f>
        <v/>
      </c>
      <c r="U1577">
        <f>S1577*F1577*H1577</f>
        <v/>
      </c>
      <c r="V1577">
        <f>S1577*F1577*(H1577-1)</f>
        <v/>
      </c>
      <c r="W1577">
        <f>U1577*J1577</f>
        <v/>
      </c>
      <c r="X1577">
        <f>T1577+W1577</f>
        <v/>
      </c>
      <c r="Y1577">
        <f>(T1577*E1577+W1577*L1577)*(1-R1577-'d_고정'!$B$13)</f>
        <v/>
      </c>
      <c r="Z1577">
        <f>(U1577*N1577*Q1577+'d_고정'!$B$3*('6_기대효과'!$H$7/8)*Q1577*'d_고정'!$B$10*P1577*('6_기대효과'!$K$7/'d_고정'!$B$9))*(1-R1577)</f>
        <v/>
      </c>
      <c r="AA1577">
        <f>W1577*L1577*(1-R1577-'d_고정'!$B$13)+U1577*MAX(N1577-'d_고정'!$B$10*P1577*('6_기대효과'!$K$7/'d_고정'!$B$9),0)*Q1577*(1-R1577)</f>
        <v/>
      </c>
      <c r="AB1577">
        <f>Y1577+Z1577</f>
        <v/>
      </c>
      <c r="AC1577">
        <f>Y1577/('d_고정'!$B$5*'6_기대효과'!$H$7/8)/'d_고정'!$B$6</f>
        <v/>
      </c>
      <c r="AD1577">
        <f>Y1577/('d_고정'!$B$8*'6_기대효과'!$H$7/8)</f>
        <v/>
      </c>
    </row>
    <row r="1578">
      <c r="A1578">
        <f>RAND()</f>
        <v/>
      </c>
      <c r="B1578">
        <f>IF('d_시나리오'!$J$2='d_시나리오'!$H$2,'d_시나리오'!$I$2,IF(A1578&lt;('d_시나리오'!$I$2-'d_시나리오'!$H$2)/('d_시나리오'!$J$2-'d_시나리오'!$H$2),'d_시나리오'!$H$2+SQRT(A1578*('d_시나리오'!$J$2-'d_시나리오'!$H$2)*('d_시나리오'!$I$2-'d_시나리오'!$H$2)),'d_시나리오'!$J$2-SQRT((1-A1578)*('d_시나리오'!$J$2-'d_시나리오'!$H$2)*('d_시나리오'!$J$2-'d_시나리오'!$I$2))))</f>
        <v/>
      </c>
      <c r="C1578">
        <f>RAND()</f>
        <v/>
      </c>
      <c r="D1578">
        <f>BETAINV(RAND(),IF(C1578&lt;'d_고정'!$B$26,'d_고정'!$B$23,'d_고정'!$B$16)+1,'d_고정'!$B$17-IF(C1578&lt;'d_고정'!$B$26,'d_고정'!$B$23,'d_고정'!$B$16)+1)*('d_고정'!$B$14+('d_고정'!$B$15-'d_고정'!$B$14)*RAND())</f>
        <v/>
      </c>
      <c r="E1578">
        <f>INDEX('d_분포'!$A$2:$A$28,RANDBETWEEN(1,27))</f>
        <v/>
      </c>
      <c r="F1578">
        <f>INDEX('d_분포'!$C$2:$C$5,RANDBETWEEN(1,4))*(0.9+0.2*RAND())</f>
        <v/>
      </c>
      <c r="G1578">
        <f>RAND()</f>
        <v/>
      </c>
      <c r="H1578">
        <f>(F1578+(1-F1578)*('d_고정'!$B$22*BETAINV(RAND(),IF(G1578&lt;'d_고정'!$B$26,'d_고정'!$B$25,'d_고정'!$B$20)+1,'d_고정'!$B$21-IF(G1578&lt;'d_고정'!$B$26,'d_고정'!$B$25,'d_고정'!$B$20)+1)+(1-'d_고정'!$B$22)*BETAINV(RAND(),IF(G1578&lt;'d_고정'!$B$26,'d_고정'!$B$24,'d_고정'!$B$18)+1,'d_고정'!$B$19-IF(G1578&lt;'d_고정'!$B$26,'d_고정'!$B$24,'d_고정'!$B$18)+1))*('d_고정'!$B$14+('d_고정'!$B$15-'d_고정'!$B$14)*RAND()))/F1578</f>
        <v/>
      </c>
      <c r="I1578">
        <f>RAND()</f>
        <v/>
      </c>
      <c r="J1578">
        <f>IF('d_시나리오'!$J$3='d_시나리오'!$H$3,'d_시나리오'!$I$3,IF(I1578&lt;('d_시나리오'!$I$3-'d_시나리오'!$H$3)/('d_시나리오'!$J$3-'d_시나리오'!$H$3),'d_시나리오'!$H$3+SQRT(I1578*('d_시나리오'!$J$3-'d_시나리오'!$H$3)*('d_시나리오'!$I$3-'d_시나리오'!$H$3)),'d_시나리오'!$J$3-SQRT((1-I1578)*('d_시나리오'!$J$3-'d_시나리오'!$H$3)*('d_시나리오'!$J$3-'d_시나리오'!$I$3))))</f>
        <v/>
      </c>
      <c r="K1578">
        <f>RAND()</f>
        <v/>
      </c>
      <c r="L1578">
        <f>IF('d_시나리오'!$J$4='d_시나리오'!$H$4,'d_시나리오'!$I$4,IF(K1578&lt;('d_시나리오'!$I$4-'d_시나리오'!$H$4)/('d_시나리오'!$J$4-'d_시나리오'!$H$4),'d_시나리오'!$H$4+SQRT(K1578*('d_시나리오'!$J$4-'d_시나리오'!$H$4)*('d_시나리오'!$I$4-'d_시나리오'!$H$4)),'d_시나리오'!$J$4-SQRT((1-K1578)*('d_시나리오'!$J$4-'d_시나리오'!$H$4)*('d_시나리오'!$J$4-'d_시나리오'!$I$4))))</f>
        <v/>
      </c>
      <c r="M1578">
        <f>RAND()</f>
        <v/>
      </c>
      <c r="N1578">
        <f>IF('d_시나리오'!$J$5='d_시나리오'!$H$5,'d_시나리오'!$I$5,IF(M1578&lt;('d_시나리오'!$I$5-'d_시나리오'!$H$5)/('d_시나리오'!$J$5-'d_시나리오'!$H$5),'d_시나리오'!$H$5+SQRT(M1578*('d_시나리오'!$J$5-'d_시나리오'!$H$5)*('d_시나리오'!$I$5-'d_시나리오'!$H$5)),'d_시나리오'!$J$5-SQRT((1-M1578)*('d_시나리오'!$J$5-'d_시나리오'!$H$5)*('d_시나리오'!$J$5-'d_시나리오'!$I$5))))</f>
        <v/>
      </c>
      <c r="O1578">
        <f>RAND()</f>
        <v/>
      </c>
      <c r="P1578">
        <f>IF('d_시나리오'!$J$6='d_시나리오'!$H$6,'d_시나리오'!$I$6,IF(O1578&lt;('d_시나리오'!$I$6-'d_시나리오'!$H$6)/('d_시나리오'!$J$6-'d_시나리오'!$H$6),'d_시나리오'!$H$6+SQRT(O1578*('d_시나리오'!$J$6-'d_시나리오'!$H$6)*('d_시나리오'!$I$6-'d_시나리오'!$H$6)),'d_시나리오'!$J$6-SQRT((1-O1578)*('d_시나리오'!$J$6-'d_시나리오'!$H$6)*('d_시나리오'!$J$6-'d_시나리오'!$I$6))))</f>
        <v/>
      </c>
      <c r="Q1578">
        <f>INDEX('d_분포'!$B$2:$B$57,RANDBETWEEN(1,56))</f>
        <v/>
      </c>
      <c r="R1578">
        <f>BETAINV(RAND(),5,5)</f>
        <v/>
      </c>
      <c r="S1578">
        <f>'d_고정'!$B$1*'6_기대효과'!$H$7*('d_시나리오'!$I$7/'d_고정'!$B$2)*B1578</f>
        <v/>
      </c>
      <c r="T1578">
        <f>S1578*D1578</f>
        <v/>
      </c>
      <c r="U1578">
        <f>S1578*F1578*H1578</f>
        <v/>
      </c>
      <c r="V1578">
        <f>S1578*F1578*(H1578-1)</f>
        <v/>
      </c>
      <c r="W1578">
        <f>U1578*J1578</f>
        <v/>
      </c>
      <c r="X1578">
        <f>T1578+W1578</f>
        <v/>
      </c>
      <c r="Y1578">
        <f>(T1578*E1578+W1578*L1578)*(1-R1578-'d_고정'!$B$13)</f>
        <v/>
      </c>
      <c r="Z1578">
        <f>(U1578*N1578*Q1578+'d_고정'!$B$3*('6_기대효과'!$H$7/8)*Q1578*'d_고정'!$B$10*P1578*('6_기대효과'!$K$7/'d_고정'!$B$9))*(1-R1578)</f>
        <v/>
      </c>
      <c r="AA1578">
        <f>W1578*L1578*(1-R1578-'d_고정'!$B$13)+U1578*MAX(N1578-'d_고정'!$B$10*P1578*('6_기대효과'!$K$7/'d_고정'!$B$9),0)*Q1578*(1-R1578)</f>
        <v/>
      </c>
      <c r="AB1578">
        <f>Y1578+Z1578</f>
        <v/>
      </c>
      <c r="AC1578">
        <f>Y1578/('d_고정'!$B$5*'6_기대효과'!$H$7/8)/'d_고정'!$B$6</f>
        <v/>
      </c>
      <c r="AD1578">
        <f>Y1578/('d_고정'!$B$8*'6_기대효과'!$H$7/8)</f>
        <v/>
      </c>
    </row>
    <row r="1579">
      <c r="A1579">
        <f>RAND()</f>
        <v/>
      </c>
      <c r="B1579">
        <f>IF('d_시나리오'!$J$2='d_시나리오'!$H$2,'d_시나리오'!$I$2,IF(A1579&lt;('d_시나리오'!$I$2-'d_시나리오'!$H$2)/('d_시나리오'!$J$2-'d_시나리오'!$H$2),'d_시나리오'!$H$2+SQRT(A1579*('d_시나리오'!$J$2-'d_시나리오'!$H$2)*('d_시나리오'!$I$2-'d_시나리오'!$H$2)),'d_시나리오'!$J$2-SQRT((1-A1579)*('d_시나리오'!$J$2-'d_시나리오'!$H$2)*('d_시나리오'!$J$2-'d_시나리오'!$I$2))))</f>
        <v/>
      </c>
      <c r="C1579">
        <f>RAND()</f>
        <v/>
      </c>
      <c r="D1579">
        <f>BETAINV(RAND(),IF(C1579&lt;'d_고정'!$B$26,'d_고정'!$B$23,'d_고정'!$B$16)+1,'d_고정'!$B$17-IF(C1579&lt;'d_고정'!$B$26,'d_고정'!$B$23,'d_고정'!$B$16)+1)*('d_고정'!$B$14+('d_고정'!$B$15-'d_고정'!$B$14)*RAND())</f>
        <v/>
      </c>
      <c r="E1579">
        <f>INDEX('d_분포'!$A$2:$A$28,RANDBETWEEN(1,27))</f>
        <v/>
      </c>
      <c r="F1579">
        <f>INDEX('d_분포'!$C$2:$C$5,RANDBETWEEN(1,4))*(0.9+0.2*RAND())</f>
        <v/>
      </c>
      <c r="G1579">
        <f>RAND()</f>
        <v/>
      </c>
      <c r="H1579">
        <f>(F1579+(1-F1579)*('d_고정'!$B$22*BETAINV(RAND(),IF(G1579&lt;'d_고정'!$B$26,'d_고정'!$B$25,'d_고정'!$B$20)+1,'d_고정'!$B$21-IF(G1579&lt;'d_고정'!$B$26,'d_고정'!$B$25,'d_고정'!$B$20)+1)+(1-'d_고정'!$B$22)*BETAINV(RAND(),IF(G1579&lt;'d_고정'!$B$26,'d_고정'!$B$24,'d_고정'!$B$18)+1,'d_고정'!$B$19-IF(G1579&lt;'d_고정'!$B$26,'d_고정'!$B$24,'d_고정'!$B$18)+1))*('d_고정'!$B$14+('d_고정'!$B$15-'d_고정'!$B$14)*RAND()))/F1579</f>
        <v/>
      </c>
      <c r="I1579">
        <f>RAND()</f>
        <v/>
      </c>
      <c r="J1579">
        <f>IF('d_시나리오'!$J$3='d_시나리오'!$H$3,'d_시나리오'!$I$3,IF(I1579&lt;('d_시나리오'!$I$3-'d_시나리오'!$H$3)/('d_시나리오'!$J$3-'d_시나리오'!$H$3),'d_시나리오'!$H$3+SQRT(I1579*('d_시나리오'!$J$3-'d_시나리오'!$H$3)*('d_시나리오'!$I$3-'d_시나리오'!$H$3)),'d_시나리오'!$J$3-SQRT((1-I1579)*('d_시나리오'!$J$3-'d_시나리오'!$H$3)*('d_시나리오'!$J$3-'d_시나리오'!$I$3))))</f>
        <v/>
      </c>
      <c r="K1579">
        <f>RAND()</f>
        <v/>
      </c>
      <c r="L1579">
        <f>IF('d_시나리오'!$J$4='d_시나리오'!$H$4,'d_시나리오'!$I$4,IF(K1579&lt;('d_시나리오'!$I$4-'d_시나리오'!$H$4)/('d_시나리오'!$J$4-'d_시나리오'!$H$4),'d_시나리오'!$H$4+SQRT(K1579*('d_시나리오'!$J$4-'d_시나리오'!$H$4)*('d_시나리오'!$I$4-'d_시나리오'!$H$4)),'d_시나리오'!$J$4-SQRT((1-K1579)*('d_시나리오'!$J$4-'d_시나리오'!$H$4)*('d_시나리오'!$J$4-'d_시나리오'!$I$4))))</f>
        <v/>
      </c>
      <c r="M1579">
        <f>RAND()</f>
        <v/>
      </c>
      <c r="N1579">
        <f>IF('d_시나리오'!$J$5='d_시나리오'!$H$5,'d_시나리오'!$I$5,IF(M1579&lt;('d_시나리오'!$I$5-'d_시나리오'!$H$5)/('d_시나리오'!$J$5-'d_시나리오'!$H$5),'d_시나리오'!$H$5+SQRT(M1579*('d_시나리오'!$J$5-'d_시나리오'!$H$5)*('d_시나리오'!$I$5-'d_시나리오'!$H$5)),'d_시나리오'!$J$5-SQRT((1-M1579)*('d_시나리오'!$J$5-'d_시나리오'!$H$5)*('d_시나리오'!$J$5-'d_시나리오'!$I$5))))</f>
        <v/>
      </c>
      <c r="O1579">
        <f>RAND()</f>
        <v/>
      </c>
      <c r="P1579">
        <f>IF('d_시나리오'!$J$6='d_시나리오'!$H$6,'d_시나리오'!$I$6,IF(O1579&lt;('d_시나리오'!$I$6-'d_시나리오'!$H$6)/('d_시나리오'!$J$6-'d_시나리오'!$H$6),'d_시나리오'!$H$6+SQRT(O1579*('d_시나리오'!$J$6-'d_시나리오'!$H$6)*('d_시나리오'!$I$6-'d_시나리오'!$H$6)),'d_시나리오'!$J$6-SQRT((1-O1579)*('d_시나리오'!$J$6-'d_시나리오'!$H$6)*('d_시나리오'!$J$6-'d_시나리오'!$I$6))))</f>
        <v/>
      </c>
      <c r="Q1579">
        <f>INDEX('d_분포'!$B$2:$B$57,RANDBETWEEN(1,56))</f>
        <v/>
      </c>
      <c r="R1579">
        <f>BETAINV(RAND(),5,5)</f>
        <v/>
      </c>
      <c r="S1579">
        <f>'d_고정'!$B$1*'6_기대효과'!$H$7*('d_시나리오'!$I$7/'d_고정'!$B$2)*B1579</f>
        <v/>
      </c>
      <c r="T1579">
        <f>S1579*D1579</f>
        <v/>
      </c>
      <c r="U1579">
        <f>S1579*F1579*H1579</f>
        <v/>
      </c>
      <c r="V1579">
        <f>S1579*F1579*(H1579-1)</f>
        <v/>
      </c>
      <c r="W1579">
        <f>U1579*J1579</f>
        <v/>
      </c>
      <c r="X1579">
        <f>T1579+W1579</f>
        <v/>
      </c>
      <c r="Y1579">
        <f>(T1579*E1579+W1579*L1579)*(1-R1579-'d_고정'!$B$13)</f>
        <v/>
      </c>
      <c r="Z1579">
        <f>(U1579*N1579*Q1579+'d_고정'!$B$3*('6_기대효과'!$H$7/8)*Q1579*'d_고정'!$B$10*P1579*('6_기대효과'!$K$7/'d_고정'!$B$9))*(1-R1579)</f>
        <v/>
      </c>
      <c r="AA1579">
        <f>W1579*L1579*(1-R1579-'d_고정'!$B$13)+U1579*MAX(N1579-'d_고정'!$B$10*P1579*('6_기대효과'!$K$7/'d_고정'!$B$9),0)*Q1579*(1-R1579)</f>
        <v/>
      </c>
      <c r="AB1579">
        <f>Y1579+Z1579</f>
        <v/>
      </c>
      <c r="AC1579">
        <f>Y1579/('d_고정'!$B$5*'6_기대효과'!$H$7/8)/'d_고정'!$B$6</f>
        <v/>
      </c>
      <c r="AD1579">
        <f>Y1579/('d_고정'!$B$8*'6_기대효과'!$H$7/8)</f>
        <v/>
      </c>
    </row>
    <row r="1580">
      <c r="A1580">
        <f>RAND()</f>
        <v/>
      </c>
      <c r="B1580">
        <f>IF('d_시나리오'!$J$2='d_시나리오'!$H$2,'d_시나리오'!$I$2,IF(A1580&lt;('d_시나리오'!$I$2-'d_시나리오'!$H$2)/('d_시나리오'!$J$2-'d_시나리오'!$H$2),'d_시나리오'!$H$2+SQRT(A1580*('d_시나리오'!$J$2-'d_시나리오'!$H$2)*('d_시나리오'!$I$2-'d_시나리오'!$H$2)),'d_시나리오'!$J$2-SQRT((1-A1580)*('d_시나리오'!$J$2-'d_시나리오'!$H$2)*('d_시나리오'!$J$2-'d_시나리오'!$I$2))))</f>
        <v/>
      </c>
      <c r="C1580">
        <f>RAND()</f>
        <v/>
      </c>
      <c r="D1580">
        <f>BETAINV(RAND(),IF(C1580&lt;'d_고정'!$B$26,'d_고정'!$B$23,'d_고정'!$B$16)+1,'d_고정'!$B$17-IF(C1580&lt;'d_고정'!$B$26,'d_고정'!$B$23,'d_고정'!$B$16)+1)*('d_고정'!$B$14+('d_고정'!$B$15-'d_고정'!$B$14)*RAND())</f>
        <v/>
      </c>
      <c r="E1580">
        <f>INDEX('d_분포'!$A$2:$A$28,RANDBETWEEN(1,27))</f>
        <v/>
      </c>
      <c r="F1580">
        <f>INDEX('d_분포'!$C$2:$C$5,RANDBETWEEN(1,4))*(0.9+0.2*RAND())</f>
        <v/>
      </c>
      <c r="G1580">
        <f>RAND()</f>
        <v/>
      </c>
      <c r="H1580">
        <f>(F1580+(1-F1580)*('d_고정'!$B$22*BETAINV(RAND(),IF(G1580&lt;'d_고정'!$B$26,'d_고정'!$B$25,'d_고정'!$B$20)+1,'d_고정'!$B$21-IF(G1580&lt;'d_고정'!$B$26,'d_고정'!$B$25,'d_고정'!$B$20)+1)+(1-'d_고정'!$B$22)*BETAINV(RAND(),IF(G1580&lt;'d_고정'!$B$26,'d_고정'!$B$24,'d_고정'!$B$18)+1,'d_고정'!$B$19-IF(G1580&lt;'d_고정'!$B$26,'d_고정'!$B$24,'d_고정'!$B$18)+1))*('d_고정'!$B$14+('d_고정'!$B$15-'d_고정'!$B$14)*RAND()))/F1580</f>
        <v/>
      </c>
      <c r="I1580">
        <f>RAND()</f>
        <v/>
      </c>
      <c r="J1580">
        <f>IF('d_시나리오'!$J$3='d_시나리오'!$H$3,'d_시나리오'!$I$3,IF(I1580&lt;('d_시나리오'!$I$3-'d_시나리오'!$H$3)/('d_시나리오'!$J$3-'d_시나리오'!$H$3),'d_시나리오'!$H$3+SQRT(I1580*('d_시나리오'!$J$3-'d_시나리오'!$H$3)*('d_시나리오'!$I$3-'d_시나리오'!$H$3)),'d_시나리오'!$J$3-SQRT((1-I1580)*('d_시나리오'!$J$3-'d_시나리오'!$H$3)*('d_시나리오'!$J$3-'d_시나리오'!$I$3))))</f>
        <v/>
      </c>
      <c r="K1580">
        <f>RAND()</f>
        <v/>
      </c>
      <c r="L1580">
        <f>IF('d_시나리오'!$J$4='d_시나리오'!$H$4,'d_시나리오'!$I$4,IF(K1580&lt;('d_시나리오'!$I$4-'d_시나리오'!$H$4)/('d_시나리오'!$J$4-'d_시나리오'!$H$4),'d_시나리오'!$H$4+SQRT(K1580*('d_시나리오'!$J$4-'d_시나리오'!$H$4)*('d_시나리오'!$I$4-'d_시나리오'!$H$4)),'d_시나리오'!$J$4-SQRT((1-K1580)*('d_시나리오'!$J$4-'d_시나리오'!$H$4)*('d_시나리오'!$J$4-'d_시나리오'!$I$4))))</f>
        <v/>
      </c>
      <c r="M1580">
        <f>RAND()</f>
        <v/>
      </c>
      <c r="N1580">
        <f>IF('d_시나리오'!$J$5='d_시나리오'!$H$5,'d_시나리오'!$I$5,IF(M1580&lt;('d_시나리오'!$I$5-'d_시나리오'!$H$5)/('d_시나리오'!$J$5-'d_시나리오'!$H$5),'d_시나리오'!$H$5+SQRT(M1580*('d_시나리오'!$J$5-'d_시나리오'!$H$5)*('d_시나리오'!$I$5-'d_시나리오'!$H$5)),'d_시나리오'!$J$5-SQRT((1-M1580)*('d_시나리오'!$J$5-'d_시나리오'!$H$5)*('d_시나리오'!$J$5-'d_시나리오'!$I$5))))</f>
        <v/>
      </c>
      <c r="O1580">
        <f>RAND()</f>
        <v/>
      </c>
      <c r="P1580">
        <f>IF('d_시나리오'!$J$6='d_시나리오'!$H$6,'d_시나리오'!$I$6,IF(O1580&lt;('d_시나리오'!$I$6-'d_시나리오'!$H$6)/('d_시나리오'!$J$6-'d_시나리오'!$H$6),'d_시나리오'!$H$6+SQRT(O1580*('d_시나리오'!$J$6-'d_시나리오'!$H$6)*('d_시나리오'!$I$6-'d_시나리오'!$H$6)),'d_시나리오'!$J$6-SQRT((1-O1580)*('d_시나리오'!$J$6-'d_시나리오'!$H$6)*('d_시나리오'!$J$6-'d_시나리오'!$I$6))))</f>
        <v/>
      </c>
      <c r="Q1580">
        <f>INDEX('d_분포'!$B$2:$B$57,RANDBETWEEN(1,56))</f>
        <v/>
      </c>
      <c r="R1580">
        <f>BETAINV(RAND(),5,5)</f>
        <v/>
      </c>
      <c r="S1580">
        <f>'d_고정'!$B$1*'6_기대효과'!$H$7*('d_시나리오'!$I$7/'d_고정'!$B$2)*B1580</f>
        <v/>
      </c>
      <c r="T1580">
        <f>S1580*D1580</f>
        <v/>
      </c>
      <c r="U1580">
        <f>S1580*F1580*H1580</f>
        <v/>
      </c>
      <c r="V1580">
        <f>S1580*F1580*(H1580-1)</f>
        <v/>
      </c>
      <c r="W1580">
        <f>U1580*J1580</f>
        <v/>
      </c>
      <c r="X1580">
        <f>T1580+W1580</f>
        <v/>
      </c>
      <c r="Y1580">
        <f>(T1580*E1580+W1580*L1580)*(1-R1580-'d_고정'!$B$13)</f>
        <v/>
      </c>
      <c r="Z1580">
        <f>(U1580*N1580*Q1580+'d_고정'!$B$3*('6_기대효과'!$H$7/8)*Q1580*'d_고정'!$B$10*P1580*('6_기대효과'!$K$7/'d_고정'!$B$9))*(1-R1580)</f>
        <v/>
      </c>
      <c r="AA1580">
        <f>W1580*L1580*(1-R1580-'d_고정'!$B$13)+U1580*MAX(N1580-'d_고정'!$B$10*P1580*('6_기대효과'!$K$7/'d_고정'!$B$9),0)*Q1580*(1-R1580)</f>
        <v/>
      </c>
      <c r="AB1580">
        <f>Y1580+Z1580</f>
        <v/>
      </c>
      <c r="AC1580">
        <f>Y1580/('d_고정'!$B$5*'6_기대효과'!$H$7/8)/'d_고정'!$B$6</f>
        <v/>
      </c>
      <c r="AD1580">
        <f>Y1580/('d_고정'!$B$8*'6_기대효과'!$H$7/8)</f>
        <v/>
      </c>
    </row>
    <row r="1581">
      <c r="A1581">
        <f>RAND()</f>
        <v/>
      </c>
      <c r="B1581">
        <f>IF('d_시나리오'!$J$2='d_시나리오'!$H$2,'d_시나리오'!$I$2,IF(A1581&lt;('d_시나리오'!$I$2-'d_시나리오'!$H$2)/('d_시나리오'!$J$2-'d_시나리오'!$H$2),'d_시나리오'!$H$2+SQRT(A1581*('d_시나리오'!$J$2-'d_시나리오'!$H$2)*('d_시나리오'!$I$2-'d_시나리오'!$H$2)),'d_시나리오'!$J$2-SQRT((1-A1581)*('d_시나리오'!$J$2-'d_시나리오'!$H$2)*('d_시나리오'!$J$2-'d_시나리오'!$I$2))))</f>
        <v/>
      </c>
      <c r="C1581">
        <f>RAND()</f>
        <v/>
      </c>
      <c r="D1581">
        <f>BETAINV(RAND(),IF(C1581&lt;'d_고정'!$B$26,'d_고정'!$B$23,'d_고정'!$B$16)+1,'d_고정'!$B$17-IF(C1581&lt;'d_고정'!$B$26,'d_고정'!$B$23,'d_고정'!$B$16)+1)*('d_고정'!$B$14+('d_고정'!$B$15-'d_고정'!$B$14)*RAND())</f>
        <v/>
      </c>
      <c r="E1581">
        <f>INDEX('d_분포'!$A$2:$A$28,RANDBETWEEN(1,27))</f>
        <v/>
      </c>
      <c r="F1581">
        <f>INDEX('d_분포'!$C$2:$C$5,RANDBETWEEN(1,4))*(0.9+0.2*RAND())</f>
        <v/>
      </c>
      <c r="G1581">
        <f>RAND()</f>
        <v/>
      </c>
      <c r="H1581">
        <f>(F1581+(1-F1581)*('d_고정'!$B$22*BETAINV(RAND(),IF(G1581&lt;'d_고정'!$B$26,'d_고정'!$B$25,'d_고정'!$B$20)+1,'d_고정'!$B$21-IF(G1581&lt;'d_고정'!$B$26,'d_고정'!$B$25,'d_고정'!$B$20)+1)+(1-'d_고정'!$B$22)*BETAINV(RAND(),IF(G1581&lt;'d_고정'!$B$26,'d_고정'!$B$24,'d_고정'!$B$18)+1,'d_고정'!$B$19-IF(G1581&lt;'d_고정'!$B$26,'d_고정'!$B$24,'d_고정'!$B$18)+1))*('d_고정'!$B$14+('d_고정'!$B$15-'d_고정'!$B$14)*RAND()))/F1581</f>
        <v/>
      </c>
      <c r="I1581">
        <f>RAND()</f>
        <v/>
      </c>
      <c r="J1581">
        <f>IF('d_시나리오'!$J$3='d_시나리오'!$H$3,'d_시나리오'!$I$3,IF(I1581&lt;('d_시나리오'!$I$3-'d_시나리오'!$H$3)/('d_시나리오'!$J$3-'d_시나리오'!$H$3),'d_시나리오'!$H$3+SQRT(I1581*('d_시나리오'!$J$3-'d_시나리오'!$H$3)*('d_시나리오'!$I$3-'d_시나리오'!$H$3)),'d_시나리오'!$J$3-SQRT((1-I1581)*('d_시나리오'!$J$3-'d_시나리오'!$H$3)*('d_시나리오'!$J$3-'d_시나리오'!$I$3))))</f>
        <v/>
      </c>
      <c r="K1581">
        <f>RAND()</f>
        <v/>
      </c>
      <c r="L1581">
        <f>IF('d_시나리오'!$J$4='d_시나리오'!$H$4,'d_시나리오'!$I$4,IF(K1581&lt;('d_시나리오'!$I$4-'d_시나리오'!$H$4)/('d_시나리오'!$J$4-'d_시나리오'!$H$4),'d_시나리오'!$H$4+SQRT(K1581*('d_시나리오'!$J$4-'d_시나리오'!$H$4)*('d_시나리오'!$I$4-'d_시나리오'!$H$4)),'d_시나리오'!$J$4-SQRT((1-K1581)*('d_시나리오'!$J$4-'d_시나리오'!$H$4)*('d_시나리오'!$J$4-'d_시나리오'!$I$4))))</f>
        <v/>
      </c>
      <c r="M1581">
        <f>RAND()</f>
        <v/>
      </c>
      <c r="N1581">
        <f>IF('d_시나리오'!$J$5='d_시나리오'!$H$5,'d_시나리오'!$I$5,IF(M1581&lt;('d_시나리오'!$I$5-'d_시나리오'!$H$5)/('d_시나리오'!$J$5-'d_시나리오'!$H$5),'d_시나리오'!$H$5+SQRT(M1581*('d_시나리오'!$J$5-'d_시나리오'!$H$5)*('d_시나리오'!$I$5-'d_시나리오'!$H$5)),'d_시나리오'!$J$5-SQRT((1-M1581)*('d_시나리오'!$J$5-'d_시나리오'!$H$5)*('d_시나리오'!$J$5-'d_시나리오'!$I$5))))</f>
        <v/>
      </c>
      <c r="O1581">
        <f>RAND()</f>
        <v/>
      </c>
      <c r="P1581">
        <f>IF('d_시나리오'!$J$6='d_시나리오'!$H$6,'d_시나리오'!$I$6,IF(O1581&lt;('d_시나리오'!$I$6-'d_시나리오'!$H$6)/('d_시나리오'!$J$6-'d_시나리오'!$H$6),'d_시나리오'!$H$6+SQRT(O1581*('d_시나리오'!$J$6-'d_시나리오'!$H$6)*('d_시나리오'!$I$6-'d_시나리오'!$H$6)),'d_시나리오'!$J$6-SQRT((1-O1581)*('d_시나리오'!$J$6-'d_시나리오'!$H$6)*('d_시나리오'!$J$6-'d_시나리오'!$I$6))))</f>
        <v/>
      </c>
      <c r="Q1581">
        <f>INDEX('d_분포'!$B$2:$B$57,RANDBETWEEN(1,56))</f>
        <v/>
      </c>
      <c r="R1581">
        <f>BETAINV(RAND(),5,5)</f>
        <v/>
      </c>
      <c r="S1581">
        <f>'d_고정'!$B$1*'6_기대효과'!$H$7*('d_시나리오'!$I$7/'d_고정'!$B$2)*B1581</f>
        <v/>
      </c>
      <c r="T1581">
        <f>S1581*D1581</f>
        <v/>
      </c>
      <c r="U1581">
        <f>S1581*F1581*H1581</f>
        <v/>
      </c>
      <c r="V1581">
        <f>S1581*F1581*(H1581-1)</f>
        <v/>
      </c>
      <c r="W1581">
        <f>U1581*J1581</f>
        <v/>
      </c>
      <c r="X1581">
        <f>T1581+W1581</f>
        <v/>
      </c>
      <c r="Y1581">
        <f>(T1581*E1581+W1581*L1581)*(1-R1581-'d_고정'!$B$13)</f>
        <v/>
      </c>
      <c r="Z1581">
        <f>(U1581*N1581*Q1581+'d_고정'!$B$3*('6_기대효과'!$H$7/8)*Q1581*'d_고정'!$B$10*P1581*('6_기대효과'!$K$7/'d_고정'!$B$9))*(1-R1581)</f>
        <v/>
      </c>
      <c r="AA1581">
        <f>W1581*L1581*(1-R1581-'d_고정'!$B$13)+U1581*MAX(N1581-'d_고정'!$B$10*P1581*('6_기대효과'!$K$7/'d_고정'!$B$9),0)*Q1581*(1-R1581)</f>
        <v/>
      </c>
      <c r="AB1581">
        <f>Y1581+Z1581</f>
        <v/>
      </c>
      <c r="AC1581">
        <f>Y1581/('d_고정'!$B$5*'6_기대효과'!$H$7/8)/'d_고정'!$B$6</f>
        <v/>
      </c>
      <c r="AD1581">
        <f>Y1581/('d_고정'!$B$8*'6_기대효과'!$H$7/8)</f>
        <v/>
      </c>
    </row>
    <row r="1582">
      <c r="A1582">
        <f>RAND()</f>
        <v/>
      </c>
      <c r="B1582">
        <f>IF('d_시나리오'!$J$2='d_시나리오'!$H$2,'d_시나리오'!$I$2,IF(A1582&lt;('d_시나리오'!$I$2-'d_시나리오'!$H$2)/('d_시나리오'!$J$2-'d_시나리오'!$H$2),'d_시나리오'!$H$2+SQRT(A1582*('d_시나리오'!$J$2-'d_시나리오'!$H$2)*('d_시나리오'!$I$2-'d_시나리오'!$H$2)),'d_시나리오'!$J$2-SQRT((1-A1582)*('d_시나리오'!$J$2-'d_시나리오'!$H$2)*('d_시나리오'!$J$2-'d_시나리오'!$I$2))))</f>
        <v/>
      </c>
      <c r="C1582">
        <f>RAND()</f>
        <v/>
      </c>
      <c r="D1582">
        <f>BETAINV(RAND(),IF(C1582&lt;'d_고정'!$B$26,'d_고정'!$B$23,'d_고정'!$B$16)+1,'d_고정'!$B$17-IF(C1582&lt;'d_고정'!$B$26,'d_고정'!$B$23,'d_고정'!$B$16)+1)*('d_고정'!$B$14+('d_고정'!$B$15-'d_고정'!$B$14)*RAND())</f>
        <v/>
      </c>
      <c r="E1582">
        <f>INDEX('d_분포'!$A$2:$A$28,RANDBETWEEN(1,27))</f>
        <v/>
      </c>
      <c r="F1582">
        <f>INDEX('d_분포'!$C$2:$C$5,RANDBETWEEN(1,4))*(0.9+0.2*RAND())</f>
        <v/>
      </c>
      <c r="G1582">
        <f>RAND()</f>
        <v/>
      </c>
      <c r="H1582">
        <f>(F1582+(1-F1582)*('d_고정'!$B$22*BETAINV(RAND(),IF(G1582&lt;'d_고정'!$B$26,'d_고정'!$B$25,'d_고정'!$B$20)+1,'d_고정'!$B$21-IF(G1582&lt;'d_고정'!$B$26,'d_고정'!$B$25,'d_고정'!$B$20)+1)+(1-'d_고정'!$B$22)*BETAINV(RAND(),IF(G1582&lt;'d_고정'!$B$26,'d_고정'!$B$24,'d_고정'!$B$18)+1,'d_고정'!$B$19-IF(G1582&lt;'d_고정'!$B$26,'d_고정'!$B$24,'d_고정'!$B$18)+1))*('d_고정'!$B$14+('d_고정'!$B$15-'d_고정'!$B$14)*RAND()))/F1582</f>
        <v/>
      </c>
      <c r="I1582">
        <f>RAND()</f>
        <v/>
      </c>
      <c r="J1582">
        <f>IF('d_시나리오'!$J$3='d_시나리오'!$H$3,'d_시나리오'!$I$3,IF(I1582&lt;('d_시나리오'!$I$3-'d_시나리오'!$H$3)/('d_시나리오'!$J$3-'d_시나리오'!$H$3),'d_시나리오'!$H$3+SQRT(I1582*('d_시나리오'!$J$3-'d_시나리오'!$H$3)*('d_시나리오'!$I$3-'d_시나리오'!$H$3)),'d_시나리오'!$J$3-SQRT((1-I1582)*('d_시나리오'!$J$3-'d_시나리오'!$H$3)*('d_시나리오'!$J$3-'d_시나리오'!$I$3))))</f>
        <v/>
      </c>
      <c r="K1582">
        <f>RAND()</f>
        <v/>
      </c>
      <c r="L1582">
        <f>IF('d_시나리오'!$J$4='d_시나리오'!$H$4,'d_시나리오'!$I$4,IF(K1582&lt;('d_시나리오'!$I$4-'d_시나리오'!$H$4)/('d_시나리오'!$J$4-'d_시나리오'!$H$4),'d_시나리오'!$H$4+SQRT(K1582*('d_시나리오'!$J$4-'d_시나리오'!$H$4)*('d_시나리오'!$I$4-'d_시나리오'!$H$4)),'d_시나리오'!$J$4-SQRT((1-K1582)*('d_시나리오'!$J$4-'d_시나리오'!$H$4)*('d_시나리오'!$J$4-'d_시나리오'!$I$4))))</f>
        <v/>
      </c>
      <c r="M1582">
        <f>RAND()</f>
        <v/>
      </c>
      <c r="N1582">
        <f>IF('d_시나리오'!$J$5='d_시나리오'!$H$5,'d_시나리오'!$I$5,IF(M1582&lt;('d_시나리오'!$I$5-'d_시나리오'!$H$5)/('d_시나리오'!$J$5-'d_시나리오'!$H$5),'d_시나리오'!$H$5+SQRT(M1582*('d_시나리오'!$J$5-'d_시나리오'!$H$5)*('d_시나리오'!$I$5-'d_시나리오'!$H$5)),'d_시나리오'!$J$5-SQRT((1-M1582)*('d_시나리오'!$J$5-'d_시나리오'!$H$5)*('d_시나리오'!$J$5-'d_시나리오'!$I$5))))</f>
        <v/>
      </c>
      <c r="O1582">
        <f>RAND()</f>
        <v/>
      </c>
      <c r="P1582">
        <f>IF('d_시나리오'!$J$6='d_시나리오'!$H$6,'d_시나리오'!$I$6,IF(O1582&lt;('d_시나리오'!$I$6-'d_시나리오'!$H$6)/('d_시나리오'!$J$6-'d_시나리오'!$H$6),'d_시나리오'!$H$6+SQRT(O1582*('d_시나리오'!$J$6-'d_시나리오'!$H$6)*('d_시나리오'!$I$6-'d_시나리오'!$H$6)),'d_시나리오'!$J$6-SQRT((1-O1582)*('d_시나리오'!$J$6-'d_시나리오'!$H$6)*('d_시나리오'!$J$6-'d_시나리오'!$I$6))))</f>
        <v/>
      </c>
      <c r="Q1582">
        <f>INDEX('d_분포'!$B$2:$B$57,RANDBETWEEN(1,56))</f>
        <v/>
      </c>
      <c r="R1582">
        <f>BETAINV(RAND(),5,5)</f>
        <v/>
      </c>
      <c r="S1582">
        <f>'d_고정'!$B$1*'6_기대효과'!$H$7*('d_시나리오'!$I$7/'d_고정'!$B$2)*B1582</f>
        <v/>
      </c>
      <c r="T1582">
        <f>S1582*D1582</f>
        <v/>
      </c>
      <c r="U1582">
        <f>S1582*F1582*H1582</f>
        <v/>
      </c>
      <c r="V1582">
        <f>S1582*F1582*(H1582-1)</f>
        <v/>
      </c>
      <c r="W1582">
        <f>U1582*J1582</f>
        <v/>
      </c>
      <c r="X1582">
        <f>T1582+W1582</f>
        <v/>
      </c>
      <c r="Y1582">
        <f>(T1582*E1582+W1582*L1582)*(1-R1582-'d_고정'!$B$13)</f>
        <v/>
      </c>
      <c r="Z1582">
        <f>(U1582*N1582*Q1582+'d_고정'!$B$3*('6_기대효과'!$H$7/8)*Q1582*'d_고정'!$B$10*P1582*('6_기대효과'!$K$7/'d_고정'!$B$9))*(1-R1582)</f>
        <v/>
      </c>
      <c r="AA1582">
        <f>W1582*L1582*(1-R1582-'d_고정'!$B$13)+U1582*MAX(N1582-'d_고정'!$B$10*P1582*('6_기대효과'!$K$7/'d_고정'!$B$9),0)*Q1582*(1-R1582)</f>
        <v/>
      </c>
      <c r="AB1582">
        <f>Y1582+Z1582</f>
        <v/>
      </c>
      <c r="AC1582">
        <f>Y1582/('d_고정'!$B$5*'6_기대효과'!$H$7/8)/'d_고정'!$B$6</f>
        <v/>
      </c>
      <c r="AD1582">
        <f>Y1582/('d_고정'!$B$8*'6_기대효과'!$H$7/8)</f>
        <v/>
      </c>
    </row>
    <row r="1583">
      <c r="A1583">
        <f>RAND()</f>
        <v/>
      </c>
      <c r="B1583">
        <f>IF('d_시나리오'!$J$2='d_시나리오'!$H$2,'d_시나리오'!$I$2,IF(A1583&lt;('d_시나리오'!$I$2-'d_시나리오'!$H$2)/('d_시나리오'!$J$2-'d_시나리오'!$H$2),'d_시나리오'!$H$2+SQRT(A1583*('d_시나리오'!$J$2-'d_시나리오'!$H$2)*('d_시나리오'!$I$2-'d_시나리오'!$H$2)),'d_시나리오'!$J$2-SQRT((1-A1583)*('d_시나리오'!$J$2-'d_시나리오'!$H$2)*('d_시나리오'!$J$2-'d_시나리오'!$I$2))))</f>
        <v/>
      </c>
      <c r="C1583">
        <f>RAND()</f>
        <v/>
      </c>
      <c r="D1583">
        <f>BETAINV(RAND(),IF(C1583&lt;'d_고정'!$B$26,'d_고정'!$B$23,'d_고정'!$B$16)+1,'d_고정'!$B$17-IF(C1583&lt;'d_고정'!$B$26,'d_고정'!$B$23,'d_고정'!$B$16)+1)*('d_고정'!$B$14+('d_고정'!$B$15-'d_고정'!$B$14)*RAND())</f>
        <v/>
      </c>
      <c r="E1583">
        <f>INDEX('d_분포'!$A$2:$A$28,RANDBETWEEN(1,27))</f>
        <v/>
      </c>
      <c r="F1583">
        <f>INDEX('d_분포'!$C$2:$C$5,RANDBETWEEN(1,4))*(0.9+0.2*RAND())</f>
        <v/>
      </c>
      <c r="G1583">
        <f>RAND()</f>
        <v/>
      </c>
      <c r="H1583">
        <f>(F1583+(1-F1583)*('d_고정'!$B$22*BETAINV(RAND(),IF(G1583&lt;'d_고정'!$B$26,'d_고정'!$B$25,'d_고정'!$B$20)+1,'d_고정'!$B$21-IF(G1583&lt;'d_고정'!$B$26,'d_고정'!$B$25,'d_고정'!$B$20)+1)+(1-'d_고정'!$B$22)*BETAINV(RAND(),IF(G1583&lt;'d_고정'!$B$26,'d_고정'!$B$24,'d_고정'!$B$18)+1,'d_고정'!$B$19-IF(G1583&lt;'d_고정'!$B$26,'d_고정'!$B$24,'d_고정'!$B$18)+1))*('d_고정'!$B$14+('d_고정'!$B$15-'d_고정'!$B$14)*RAND()))/F1583</f>
        <v/>
      </c>
      <c r="I1583">
        <f>RAND()</f>
        <v/>
      </c>
      <c r="J1583">
        <f>IF('d_시나리오'!$J$3='d_시나리오'!$H$3,'d_시나리오'!$I$3,IF(I1583&lt;('d_시나리오'!$I$3-'d_시나리오'!$H$3)/('d_시나리오'!$J$3-'d_시나리오'!$H$3),'d_시나리오'!$H$3+SQRT(I1583*('d_시나리오'!$J$3-'d_시나리오'!$H$3)*('d_시나리오'!$I$3-'d_시나리오'!$H$3)),'d_시나리오'!$J$3-SQRT((1-I1583)*('d_시나리오'!$J$3-'d_시나리오'!$H$3)*('d_시나리오'!$J$3-'d_시나리오'!$I$3))))</f>
        <v/>
      </c>
      <c r="K1583">
        <f>RAND()</f>
        <v/>
      </c>
      <c r="L1583">
        <f>IF('d_시나리오'!$J$4='d_시나리오'!$H$4,'d_시나리오'!$I$4,IF(K1583&lt;('d_시나리오'!$I$4-'d_시나리오'!$H$4)/('d_시나리오'!$J$4-'d_시나리오'!$H$4),'d_시나리오'!$H$4+SQRT(K1583*('d_시나리오'!$J$4-'d_시나리오'!$H$4)*('d_시나리오'!$I$4-'d_시나리오'!$H$4)),'d_시나리오'!$J$4-SQRT((1-K1583)*('d_시나리오'!$J$4-'d_시나리오'!$H$4)*('d_시나리오'!$J$4-'d_시나리오'!$I$4))))</f>
        <v/>
      </c>
      <c r="M1583">
        <f>RAND()</f>
        <v/>
      </c>
      <c r="N1583">
        <f>IF('d_시나리오'!$J$5='d_시나리오'!$H$5,'d_시나리오'!$I$5,IF(M1583&lt;('d_시나리오'!$I$5-'d_시나리오'!$H$5)/('d_시나리오'!$J$5-'d_시나리오'!$H$5),'d_시나리오'!$H$5+SQRT(M1583*('d_시나리오'!$J$5-'d_시나리오'!$H$5)*('d_시나리오'!$I$5-'d_시나리오'!$H$5)),'d_시나리오'!$J$5-SQRT((1-M1583)*('d_시나리오'!$J$5-'d_시나리오'!$H$5)*('d_시나리오'!$J$5-'d_시나리오'!$I$5))))</f>
        <v/>
      </c>
      <c r="O1583">
        <f>RAND()</f>
        <v/>
      </c>
      <c r="P1583">
        <f>IF('d_시나리오'!$J$6='d_시나리오'!$H$6,'d_시나리오'!$I$6,IF(O1583&lt;('d_시나리오'!$I$6-'d_시나리오'!$H$6)/('d_시나리오'!$J$6-'d_시나리오'!$H$6),'d_시나리오'!$H$6+SQRT(O1583*('d_시나리오'!$J$6-'d_시나리오'!$H$6)*('d_시나리오'!$I$6-'d_시나리오'!$H$6)),'d_시나리오'!$J$6-SQRT((1-O1583)*('d_시나리오'!$J$6-'d_시나리오'!$H$6)*('d_시나리오'!$J$6-'d_시나리오'!$I$6))))</f>
        <v/>
      </c>
      <c r="Q1583">
        <f>INDEX('d_분포'!$B$2:$B$57,RANDBETWEEN(1,56))</f>
        <v/>
      </c>
      <c r="R1583">
        <f>BETAINV(RAND(),5,5)</f>
        <v/>
      </c>
      <c r="S1583">
        <f>'d_고정'!$B$1*'6_기대효과'!$H$7*('d_시나리오'!$I$7/'d_고정'!$B$2)*B1583</f>
        <v/>
      </c>
      <c r="T1583">
        <f>S1583*D1583</f>
        <v/>
      </c>
      <c r="U1583">
        <f>S1583*F1583*H1583</f>
        <v/>
      </c>
      <c r="V1583">
        <f>S1583*F1583*(H1583-1)</f>
        <v/>
      </c>
      <c r="W1583">
        <f>U1583*J1583</f>
        <v/>
      </c>
      <c r="X1583">
        <f>T1583+W1583</f>
        <v/>
      </c>
      <c r="Y1583">
        <f>(T1583*E1583+W1583*L1583)*(1-R1583-'d_고정'!$B$13)</f>
        <v/>
      </c>
      <c r="Z1583">
        <f>(U1583*N1583*Q1583+'d_고정'!$B$3*('6_기대효과'!$H$7/8)*Q1583*'d_고정'!$B$10*P1583*('6_기대효과'!$K$7/'d_고정'!$B$9))*(1-R1583)</f>
        <v/>
      </c>
      <c r="AA1583">
        <f>W1583*L1583*(1-R1583-'d_고정'!$B$13)+U1583*MAX(N1583-'d_고정'!$B$10*P1583*('6_기대효과'!$K$7/'d_고정'!$B$9),0)*Q1583*(1-R1583)</f>
        <v/>
      </c>
      <c r="AB1583">
        <f>Y1583+Z1583</f>
        <v/>
      </c>
      <c r="AC1583">
        <f>Y1583/('d_고정'!$B$5*'6_기대효과'!$H$7/8)/'d_고정'!$B$6</f>
        <v/>
      </c>
      <c r="AD1583">
        <f>Y1583/('d_고정'!$B$8*'6_기대효과'!$H$7/8)</f>
        <v/>
      </c>
    </row>
    <row r="1584">
      <c r="A1584">
        <f>RAND()</f>
        <v/>
      </c>
      <c r="B1584">
        <f>IF('d_시나리오'!$J$2='d_시나리오'!$H$2,'d_시나리오'!$I$2,IF(A1584&lt;('d_시나리오'!$I$2-'d_시나리오'!$H$2)/('d_시나리오'!$J$2-'d_시나리오'!$H$2),'d_시나리오'!$H$2+SQRT(A1584*('d_시나리오'!$J$2-'d_시나리오'!$H$2)*('d_시나리오'!$I$2-'d_시나리오'!$H$2)),'d_시나리오'!$J$2-SQRT((1-A1584)*('d_시나리오'!$J$2-'d_시나리오'!$H$2)*('d_시나리오'!$J$2-'d_시나리오'!$I$2))))</f>
        <v/>
      </c>
      <c r="C1584">
        <f>RAND()</f>
        <v/>
      </c>
      <c r="D1584">
        <f>BETAINV(RAND(),IF(C1584&lt;'d_고정'!$B$26,'d_고정'!$B$23,'d_고정'!$B$16)+1,'d_고정'!$B$17-IF(C1584&lt;'d_고정'!$B$26,'d_고정'!$B$23,'d_고정'!$B$16)+1)*('d_고정'!$B$14+('d_고정'!$B$15-'d_고정'!$B$14)*RAND())</f>
        <v/>
      </c>
      <c r="E1584">
        <f>INDEX('d_분포'!$A$2:$A$28,RANDBETWEEN(1,27))</f>
        <v/>
      </c>
      <c r="F1584">
        <f>INDEX('d_분포'!$C$2:$C$5,RANDBETWEEN(1,4))*(0.9+0.2*RAND())</f>
        <v/>
      </c>
      <c r="G1584">
        <f>RAND()</f>
        <v/>
      </c>
      <c r="H1584">
        <f>(F1584+(1-F1584)*('d_고정'!$B$22*BETAINV(RAND(),IF(G1584&lt;'d_고정'!$B$26,'d_고정'!$B$25,'d_고정'!$B$20)+1,'d_고정'!$B$21-IF(G1584&lt;'d_고정'!$B$26,'d_고정'!$B$25,'d_고정'!$B$20)+1)+(1-'d_고정'!$B$22)*BETAINV(RAND(),IF(G1584&lt;'d_고정'!$B$26,'d_고정'!$B$24,'d_고정'!$B$18)+1,'d_고정'!$B$19-IF(G1584&lt;'d_고정'!$B$26,'d_고정'!$B$24,'d_고정'!$B$18)+1))*('d_고정'!$B$14+('d_고정'!$B$15-'d_고정'!$B$14)*RAND()))/F1584</f>
        <v/>
      </c>
      <c r="I1584">
        <f>RAND()</f>
        <v/>
      </c>
      <c r="J1584">
        <f>IF('d_시나리오'!$J$3='d_시나리오'!$H$3,'d_시나리오'!$I$3,IF(I1584&lt;('d_시나리오'!$I$3-'d_시나리오'!$H$3)/('d_시나리오'!$J$3-'d_시나리오'!$H$3),'d_시나리오'!$H$3+SQRT(I1584*('d_시나리오'!$J$3-'d_시나리오'!$H$3)*('d_시나리오'!$I$3-'d_시나리오'!$H$3)),'d_시나리오'!$J$3-SQRT((1-I1584)*('d_시나리오'!$J$3-'d_시나리오'!$H$3)*('d_시나리오'!$J$3-'d_시나리오'!$I$3))))</f>
        <v/>
      </c>
      <c r="K1584">
        <f>RAND()</f>
        <v/>
      </c>
      <c r="L1584">
        <f>IF('d_시나리오'!$J$4='d_시나리오'!$H$4,'d_시나리오'!$I$4,IF(K1584&lt;('d_시나리오'!$I$4-'d_시나리오'!$H$4)/('d_시나리오'!$J$4-'d_시나리오'!$H$4),'d_시나리오'!$H$4+SQRT(K1584*('d_시나리오'!$J$4-'d_시나리오'!$H$4)*('d_시나리오'!$I$4-'d_시나리오'!$H$4)),'d_시나리오'!$J$4-SQRT((1-K1584)*('d_시나리오'!$J$4-'d_시나리오'!$H$4)*('d_시나리오'!$J$4-'d_시나리오'!$I$4))))</f>
        <v/>
      </c>
      <c r="M1584">
        <f>RAND()</f>
        <v/>
      </c>
      <c r="N1584">
        <f>IF('d_시나리오'!$J$5='d_시나리오'!$H$5,'d_시나리오'!$I$5,IF(M1584&lt;('d_시나리오'!$I$5-'d_시나리오'!$H$5)/('d_시나리오'!$J$5-'d_시나리오'!$H$5),'d_시나리오'!$H$5+SQRT(M1584*('d_시나리오'!$J$5-'d_시나리오'!$H$5)*('d_시나리오'!$I$5-'d_시나리오'!$H$5)),'d_시나리오'!$J$5-SQRT((1-M1584)*('d_시나리오'!$J$5-'d_시나리오'!$H$5)*('d_시나리오'!$J$5-'d_시나리오'!$I$5))))</f>
        <v/>
      </c>
      <c r="O1584">
        <f>RAND()</f>
        <v/>
      </c>
      <c r="P1584">
        <f>IF('d_시나리오'!$J$6='d_시나리오'!$H$6,'d_시나리오'!$I$6,IF(O1584&lt;('d_시나리오'!$I$6-'d_시나리오'!$H$6)/('d_시나리오'!$J$6-'d_시나리오'!$H$6),'d_시나리오'!$H$6+SQRT(O1584*('d_시나리오'!$J$6-'d_시나리오'!$H$6)*('d_시나리오'!$I$6-'d_시나리오'!$H$6)),'d_시나리오'!$J$6-SQRT((1-O1584)*('d_시나리오'!$J$6-'d_시나리오'!$H$6)*('d_시나리오'!$J$6-'d_시나리오'!$I$6))))</f>
        <v/>
      </c>
      <c r="Q1584">
        <f>INDEX('d_분포'!$B$2:$B$57,RANDBETWEEN(1,56))</f>
        <v/>
      </c>
      <c r="R1584">
        <f>BETAINV(RAND(),5,5)</f>
        <v/>
      </c>
      <c r="S1584">
        <f>'d_고정'!$B$1*'6_기대효과'!$H$7*('d_시나리오'!$I$7/'d_고정'!$B$2)*B1584</f>
        <v/>
      </c>
      <c r="T1584">
        <f>S1584*D1584</f>
        <v/>
      </c>
      <c r="U1584">
        <f>S1584*F1584*H1584</f>
        <v/>
      </c>
      <c r="V1584">
        <f>S1584*F1584*(H1584-1)</f>
        <v/>
      </c>
      <c r="W1584">
        <f>U1584*J1584</f>
        <v/>
      </c>
      <c r="X1584">
        <f>T1584+W1584</f>
        <v/>
      </c>
      <c r="Y1584">
        <f>(T1584*E1584+W1584*L1584)*(1-R1584-'d_고정'!$B$13)</f>
        <v/>
      </c>
      <c r="Z1584">
        <f>(U1584*N1584*Q1584+'d_고정'!$B$3*('6_기대효과'!$H$7/8)*Q1584*'d_고정'!$B$10*P1584*('6_기대효과'!$K$7/'d_고정'!$B$9))*(1-R1584)</f>
        <v/>
      </c>
      <c r="AA1584">
        <f>W1584*L1584*(1-R1584-'d_고정'!$B$13)+U1584*MAX(N1584-'d_고정'!$B$10*P1584*('6_기대효과'!$K$7/'d_고정'!$B$9),0)*Q1584*(1-R1584)</f>
        <v/>
      </c>
      <c r="AB1584">
        <f>Y1584+Z1584</f>
        <v/>
      </c>
      <c r="AC1584">
        <f>Y1584/('d_고정'!$B$5*'6_기대효과'!$H$7/8)/'d_고정'!$B$6</f>
        <v/>
      </c>
      <c r="AD1584">
        <f>Y1584/('d_고정'!$B$8*'6_기대효과'!$H$7/8)</f>
        <v/>
      </c>
    </row>
    <row r="1585">
      <c r="A1585">
        <f>RAND()</f>
        <v/>
      </c>
      <c r="B1585">
        <f>IF('d_시나리오'!$J$2='d_시나리오'!$H$2,'d_시나리오'!$I$2,IF(A1585&lt;('d_시나리오'!$I$2-'d_시나리오'!$H$2)/('d_시나리오'!$J$2-'d_시나리오'!$H$2),'d_시나리오'!$H$2+SQRT(A1585*('d_시나리오'!$J$2-'d_시나리오'!$H$2)*('d_시나리오'!$I$2-'d_시나리오'!$H$2)),'d_시나리오'!$J$2-SQRT((1-A1585)*('d_시나리오'!$J$2-'d_시나리오'!$H$2)*('d_시나리오'!$J$2-'d_시나리오'!$I$2))))</f>
        <v/>
      </c>
      <c r="C1585">
        <f>RAND()</f>
        <v/>
      </c>
      <c r="D1585">
        <f>BETAINV(RAND(),IF(C1585&lt;'d_고정'!$B$26,'d_고정'!$B$23,'d_고정'!$B$16)+1,'d_고정'!$B$17-IF(C1585&lt;'d_고정'!$B$26,'d_고정'!$B$23,'d_고정'!$B$16)+1)*('d_고정'!$B$14+('d_고정'!$B$15-'d_고정'!$B$14)*RAND())</f>
        <v/>
      </c>
      <c r="E1585">
        <f>INDEX('d_분포'!$A$2:$A$28,RANDBETWEEN(1,27))</f>
        <v/>
      </c>
      <c r="F1585">
        <f>INDEX('d_분포'!$C$2:$C$5,RANDBETWEEN(1,4))*(0.9+0.2*RAND())</f>
        <v/>
      </c>
      <c r="G1585">
        <f>RAND()</f>
        <v/>
      </c>
      <c r="H1585">
        <f>(F1585+(1-F1585)*('d_고정'!$B$22*BETAINV(RAND(),IF(G1585&lt;'d_고정'!$B$26,'d_고정'!$B$25,'d_고정'!$B$20)+1,'d_고정'!$B$21-IF(G1585&lt;'d_고정'!$B$26,'d_고정'!$B$25,'d_고정'!$B$20)+1)+(1-'d_고정'!$B$22)*BETAINV(RAND(),IF(G1585&lt;'d_고정'!$B$26,'d_고정'!$B$24,'d_고정'!$B$18)+1,'d_고정'!$B$19-IF(G1585&lt;'d_고정'!$B$26,'d_고정'!$B$24,'d_고정'!$B$18)+1))*('d_고정'!$B$14+('d_고정'!$B$15-'d_고정'!$B$14)*RAND()))/F1585</f>
        <v/>
      </c>
      <c r="I1585">
        <f>RAND()</f>
        <v/>
      </c>
      <c r="J1585">
        <f>IF('d_시나리오'!$J$3='d_시나리오'!$H$3,'d_시나리오'!$I$3,IF(I1585&lt;('d_시나리오'!$I$3-'d_시나리오'!$H$3)/('d_시나리오'!$J$3-'d_시나리오'!$H$3),'d_시나리오'!$H$3+SQRT(I1585*('d_시나리오'!$J$3-'d_시나리오'!$H$3)*('d_시나리오'!$I$3-'d_시나리오'!$H$3)),'d_시나리오'!$J$3-SQRT((1-I1585)*('d_시나리오'!$J$3-'d_시나리오'!$H$3)*('d_시나리오'!$J$3-'d_시나리오'!$I$3))))</f>
        <v/>
      </c>
      <c r="K1585">
        <f>RAND()</f>
        <v/>
      </c>
      <c r="L1585">
        <f>IF('d_시나리오'!$J$4='d_시나리오'!$H$4,'d_시나리오'!$I$4,IF(K1585&lt;('d_시나리오'!$I$4-'d_시나리오'!$H$4)/('d_시나리오'!$J$4-'d_시나리오'!$H$4),'d_시나리오'!$H$4+SQRT(K1585*('d_시나리오'!$J$4-'d_시나리오'!$H$4)*('d_시나리오'!$I$4-'d_시나리오'!$H$4)),'d_시나리오'!$J$4-SQRT((1-K1585)*('d_시나리오'!$J$4-'d_시나리오'!$H$4)*('d_시나리오'!$J$4-'d_시나리오'!$I$4))))</f>
        <v/>
      </c>
      <c r="M1585">
        <f>RAND()</f>
        <v/>
      </c>
      <c r="N1585">
        <f>IF('d_시나리오'!$J$5='d_시나리오'!$H$5,'d_시나리오'!$I$5,IF(M1585&lt;('d_시나리오'!$I$5-'d_시나리오'!$H$5)/('d_시나리오'!$J$5-'d_시나리오'!$H$5),'d_시나리오'!$H$5+SQRT(M1585*('d_시나리오'!$J$5-'d_시나리오'!$H$5)*('d_시나리오'!$I$5-'d_시나리오'!$H$5)),'d_시나리오'!$J$5-SQRT((1-M1585)*('d_시나리오'!$J$5-'d_시나리오'!$H$5)*('d_시나리오'!$J$5-'d_시나리오'!$I$5))))</f>
        <v/>
      </c>
      <c r="O1585">
        <f>RAND()</f>
        <v/>
      </c>
      <c r="P1585">
        <f>IF('d_시나리오'!$J$6='d_시나리오'!$H$6,'d_시나리오'!$I$6,IF(O1585&lt;('d_시나리오'!$I$6-'d_시나리오'!$H$6)/('d_시나리오'!$J$6-'d_시나리오'!$H$6),'d_시나리오'!$H$6+SQRT(O1585*('d_시나리오'!$J$6-'d_시나리오'!$H$6)*('d_시나리오'!$I$6-'d_시나리오'!$H$6)),'d_시나리오'!$J$6-SQRT((1-O1585)*('d_시나리오'!$J$6-'d_시나리오'!$H$6)*('d_시나리오'!$J$6-'d_시나리오'!$I$6))))</f>
        <v/>
      </c>
      <c r="Q1585">
        <f>INDEX('d_분포'!$B$2:$B$57,RANDBETWEEN(1,56))</f>
        <v/>
      </c>
      <c r="R1585">
        <f>BETAINV(RAND(),5,5)</f>
        <v/>
      </c>
      <c r="S1585">
        <f>'d_고정'!$B$1*'6_기대효과'!$H$7*('d_시나리오'!$I$7/'d_고정'!$B$2)*B1585</f>
        <v/>
      </c>
      <c r="T1585">
        <f>S1585*D1585</f>
        <v/>
      </c>
      <c r="U1585">
        <f>S1585*F1585*H1585</f>
        <v/>
      </c>
      <c r="V1585">
        <f>S1585*F1585*(H1585-1)</f>
        <v/>
      </c>
      <c r="W1585">
        <f>U1585*J1585</f>
        <v/>
      </c>
      <c r="X1585">
        <f>T1585+W1585</f>
        <v/>
      </c>
      <c r="Y1585">
        <f>(T1585*E1585+W1585*L1585)*(1-R1585-'d_고정'!$B$13)</f>
        <v/>
      </c>
      <c r="Z1585">
        <f>(U1585*N1585*Q1585+'d_고정'!$B$3*('6_기대효과'!$H$7/8)*Q1585*'d_고정'!$B$10*P1585*('6_기대효과'!$K$7/'d_고정'!$B$9))*(1-R1585)</f>
        <v/>
      </c>
      <c r="AA1585">
        <f>W1585*L1585*(1-R1585-'d_고정'!$B$13)+U1585*MAX(N1585-'d_고정'!$B$10*P1585*('6_기대효과'!$K$7/'d_고정'!$B$9),0)*Q1585*(1-R1585)</f>
        <v/>
      </c>
      <c r="AB1585">
        <f>Y1585+Z1585</f>
        <v/>
      </c>
      <c r="AC1585">
        <f>Y1585/('d_고정'!$B$5*'6_기대효과'!$H$7/8)/'d_고정'!$B$6</f>
        <v/>
      </c>
      <c r="AD1585">
        <f>Y1585/('d_고정'!$B$8*'6_기대효과'!$H$7/8)</f>
        <v/>
      </c>
    </row>
    <row r="1586">
      <c r="A1586">
        <f>RAND()</f>
        <v/>
      </c>
      <c r="B1586">
        <f>IF('d_시나리오'!$J$2='d_시나리오'!$H$2,'d_시나리오'!$I$2,IF(A1586&lt;('d_시나리오'!$I$2-'d_시나리오'!$H$2)/('d_시나리오'!$J$2-'d_시나리오'!$H$2),'d_시나리오'!$H$2+SQRT(A1586*('d_시나리오'!$J$2-'d_시나리오'!$H$2)*('d_시나리오'!$I$2-'d_시나리오'!$H$2)),'d_시나리오'!$J$2-SQRT((1-A1586)*('d_시나리오'!$J$2-'d_시나리오'!$H$2)*('d_시나리오'!$J$2-'d_시나리오'!$I$2))))</f>
        <v/>
      </c>
      <c r="C1586">
        <f>RAND()</f>
        <v/>
      </c>
      <c r="D1586">
        <f>BETAINV(RAND(),IF(C1586&lt;'d_고정'!$B$26,'d_고정'!$B$23,'d_고정'!$B$16)+1,'d_고정'!$B$17-IF(C1586&lt;'d_고정'!$B$26,'d_고정'!$B$23,'d_고정'!$B$16)+1)*('d_고정'!$B$14+('d_고정'!$B$15-'d_고정'!$B$14)*RAND())</f>
        <v/>
      </c>
      <c r="E1586">
        <f>INDEX('d_분포'!$A$2:$A$28,RANDBETWEEN(1,27))</f>
        <v/>
      </c>
      <c r="F1586">
        <f>INDEX('d_분포'!$C$2:$C$5,RANDBETWEEN(1,4))*(0.9+0.2*RAND())</f>
        <v/>
      </c>
      <c r="G1586">
        <f>RAND()</f>
        <v/>
      </c>
      <c r="H1586">
        <f>(F1586+(1-F1586)*('d_고정'!$B$22*BETAINV(RAND(),IF(G1586&lt;'d_고정'!$B$26,'d_고정'!$B$25,'d_고정'!$B$20)+1,'d_고정'!$B$21-IF(G1586&lt;'d_고정'!$B$26,'d_고정'!$B$25,'d_고정'!$B$20)+1)+(1-'d_고정'!$B$22)*BETAINV(RAND(),IF(G1586&lt;'d_고정'!$B$26,'d_고정'!$B$24,'d_고정'!$B$18)+1,'d_고정'!$B$19-IF(G1586&lt;'d_고정'!$B$26,'d_고정'!$B$24,'d_고정'!$B$18)+1))*('d_고정'!$B$14+('d_고정'!$B$15-'d_고정'!$B$14)*RAND()))/F1586</f>
        <v/>
      </c>
      <c r="I1586">
        <f>RAND()</f>
        <v/>
      </c>
      <c r="J1586">
        <f>IF('d_시나리오'!$J$3='d_시나리오'!$H$3,'d_시나리오'!$I$3,IF(I1586&lt;('d_시나리오'!$I$3-'d_시나리오'!$H$3)/('d_시나리오'!$J$3-'d_시나리오'!$H$3),'d_시나리오'!$H$3+SQRT(I1586*('d_시나리오'!$J$3-'d_시나리오'!$H$3)*('d_시나리오'!$I$3-'d_시나리오'!$H$3)),'d_시나리오'!$J$3-SQRT((1-I1586)*('d_시나리오'!$J$3-'d_시나리오'!$H$3)*('d_시나리오'!$J$3-'d_시나리오'!$I$3))))</f>
        <v/>
      </c>
      <c r="K1586">
        <f>RAND()</f>
        <v/>
      </c>
      <c r="L1586">
        <f>IF('d_시나리오'!$J$4='d_시나리오'!$H$4,'d_시나리오'!$I$4,IF(K1586&lt;('d_시나리오'!$I$4-'d_시나리오'!$H$4)/('d_시나리오'!$J$4-'d_시나리오'!$H$4),'d_시나리오'!$H$4+SQRT(K1586*('d_시나리오'!$J$4-'d_시나리오'!$H$4)*('d_시나리오'!$I$4-'d_시나리오'!$H$4)),'d_시나리오'!$J$4-SQRT((1-K1586)*('d_시나리오'!$J$4-'d_시나리오'!$H$4)*('d_시나리오'!$J$4-'d_시나리오'!$I$4))))</f>
        <v/>
      </c>
      <c r="M1586">
        <f>RAND()</f>
        <v/>
      </c>
      <c r="N1586">
        <f>IF('d_시나리오'!$J$5='d_시나리오'!$H$5,'d_시나리오'!$I$5,IF(M1586&lt;('d_시나리오'!$I$5-'d_시나리오'!$H$5)/('d_시나리오'!$J$5-'d_시나리오'!$H$5),'d_시나리오'!$H$5+SQRT(M1586*('d_시나리오'!$J$5-'d_시나리오'!$H$5)*('d_시나리오'!$I$5-'d_시나리오'!$H$5)),'d_시나리오'!$J$5-SQRT((1-M1586)*('d_시나리오'!$J$5-'d_시나리오'!$H$5)*('d_시나리오'!$J$5-'d_시나리오'!$I$5))))</f>
        <v/>
      </c>
      <c r="O1586">
        <f>RAND()</f>
        <v/>
      </c>
      <c r="P1586">
        <f>IF('d_시나리오'!$J$6='d_시나리오'!$H$6,'d_시나리오'!$I$6,IF(O1586&lt;('d_시나리오'!$I$6-'d_시나리오'!$H$6)/('d_시나리오'!$J$6-'d_시나리오'!$H$6),'d_시나리오'!$H$6+SQRT(O1586*('d_시나리오'!$J$6-'d_시나리오'!$H$6)*('d_시나리오'!$I$6-'d_시나리오'!$H$6)),'d_시나리오'!$J$6-SQRT((1-O1586)*('d_시나리오'!$J$6-'d_시나리오'!$H$6)*('d_시나리오'!$J$6-'d_시나리오'!$I$6))))</f>
        <v/>
      </c>
      <c r="Q1586">
        <f>INDEX('d_분포'!$B$2:$B$57,RANDBETWEEN(1,56))</f>
        <v/>
      </c>
      <c r="R1586">
        <f>BETAINV(RAND(),5,5)</f>
        <v/>
      </c>
      <c r="S1586">
        <f>'d_고정'!$B$1*'6_기대효과'!$H$7*('d_시나리오'!$I$7/'d_고정'!$B$2)*B1586</f>
        <v/>
      </c>
      <c r="T1586">
        <f>S1586*D1586</f>
        <v/>
      </c>
      <c r="U1586">
        <f>S1586*F1586*H1586</f>
        <v/>
      </c>
      <c r="V1586">
        <f>S1586*F1586*(H1586-1)</f>
        <v/>
      </c>
      <c r="W1586">
        <f>U1586*J1586</f>
        <v/>
      </c>
      <c r="X1586">
        <f>T1586+W1586</f>
        <v/>
      </c>
      <c r="Y1586">
        <f>(T1586*E1586+W1586*L1586)*(1-R1586-'d_고정'!$B$13)</f>
        <v/>
      </c>
      <c r="Z1586">
        <f>(U1586*N1586*Q1586+'d_고정'!$B$3*('6_기대효과'!$H$7/8)*Q1586*'d_고정'!$B$10*P1586*('6_기대효과'!$K$7/'d_고정'!$B$9))*(1-R1586)</f>
        <v/>
      </c>
      <c r="AA1586">
        <f>W1586*L1586*(1-R1586-'d_고정'!$B$13)+U1586*MAX(N1586-'d_고정'!$B$10*P1586*('6_기대효과'!$K$7/'d_고정'!$B$9),0)*Q1586*(1-R1586)</f>
        <v/>
      </c>
      <c r="AB1586">
        <f>Y1586+Z1586</f>
        <v/>
      </c>
      <c r="AC1586">
        <f>Y1586/('d_고정'!$B$5*'6_기대효과'!$H$7/8)/'d_고정'!$B$6</f>
        <v/>
      </c>
      <c r="AD1586">
        <f>Y1586/('d_고정'!$B$8*'6_기대효과'!$H$7/8)</f>
        <v/>
      </c>
    </row>
    <row r="1587">
      <c r="A1587">
        <f>RAND()</f>
        <v/>
      </c>
      <c r="B1587">
        <f>IF('d_시나리오'!$J$2='d_시나리오'!$H$2,'d_시나리오'!$I$2,IF(A1587&lt;('d_시나리오'!$I$2-'d_시나리오'!$H$2)/('d_시나리오'!$J$2-'d_시나리오'!$H$2),'d_시나리오'!$H$2+SQRT(A1587*('d_시나리오'!$J$2-'d_시나리오'!$H$2)*('d_시나리오'!$I$2-'d_시나리오'!$H$2)),'d_시나리오'!$J$2-SQRT((1-A1587)*('d_시나리오'!$J$2-'d_시나리오'!$H$2)*('d_시나리오'!$J$2-'d_시나리오'!$I$2))))</f>
        <v/>
      </c>
      <c r="C1587">
        <f>RAND()</f>
        <v/>
      </c>
      <c r="D1587">
        <f>BETAINV(RAND(),IF(C1587&lt;'d_고정'!$B$26,'d_고정'!$B$23,'d_고정'!$B$16)+1,'d_고정'!$B$17-IF(C1587&lt;'d_고정'!$B$26,'d_고정'!$B$23,'d_고정'!$B$16)+1)*('d_고정'!$B$14+('d_고정'!$B$15-'d_고정'!$B$14)*RAND())</f>
        <v/>
      </c>
      <c r="E1587">
        <f>INDEX('d_분포'!$A$2:$A$28,RANDBETWEEN(1,27))</f>
        <v/>
      </c>
      <c r="F1587">
        <f>INDEX('d_분포'!$C$2:$C$5,RANDBETWEEN(1,4))*(0.9+0.2*RAND())</f>
        <v/>
      </c>
      <c r="G1587">
        <f>RAND()</f>
        <v/>
      </c>
      <c r="H1587">
        <f>(F1587+(1-F1587)*('d_고정'!$B$22*BETAINV(RAND(),IF(G1587&lt;'d_고정'!$B$26,'d_고정'!$B$25,'d_고정'!$B$20)+1,'d_고정'!$B$21-IF(G1587&lt;'d_고정'!$B$26,'d_고정'!$B$25,'d_고정'!$B$20)+1)+(1-'d_고정'!$B$22)*BETAINV(RAND(),IF(G1587&lt;'d_고정'!$B$26,'d_고정'!$B$24,'d_고정'!$B$18)+1,'d_고정'!$B$19-IF(G1587&lt;'d_고정'!$B$26,'d_고정'!$B$24,'d_고정'!$B$18)+1))*('d_고정'!$B$14+('d_고정'!$B$15-'d_고정'!$B$14)*RAND()))/F1587</f>
        <v/>
      </c>
      <c r="I1587">
        <f>RAND()</f>
        <v/>
      </c>
      <c r="J1587">
        <f>IF('d_시나리오'!$J$3='d_시나리오'!$H$3,'d_시나리오'!$I$3,IF(I1587&lt;('d_시나리오'!$I$3-'d_시나리오'!$H$3)/('d_시나리오'!$J$3-'d_시나리오'!$H$3),'d_시나리오'!$H$3+SQRT(I1587*('d_시나리오'!$J$3-'d_시나리오'!$H$3)*('d_시나리오'!$I$3-'d_시나리오'!$H$3)),'d_시나리오'!$J$3-SQRT((1-I1587)*('d_시나리오'!$J$3-'d_시나리오'!$H$3)*('d_시나리오'!$J$3-'d_시나리오'!$I$3))))</f>
        <v/>
      </c>
      <c r="K1587">
        <f>RAND()</f>
        <v/>
      </c>
      <c r="L1587">
        <f>IF('d_시나리오'!$J$4='d_시나리오'!$H$4,'d_시나리오'!$I$4,IF(K1587&lt;('d_시나리오'!$I$4-'d_시나리오'!$H$4)/('d_시나리오'!$J$4-'d_시나리오'!$H$4),'d_시나리오'!$H$4+SQRT(K1587*('d_시나리오'!$J$4-'d_시나리오'!$H$4)*('d_시나리오'!$I$4-'d_시나리오'!$H$4)),'d_시나리오'!$J$4-SQRT((1-K1587)*('d_시나리오'!$J$4-'d_시나리오'!$H$4)*('d_시나리오'!$J$4-'d_시나리오'!$I$4))))</f>
        <v/>
      </c>
      <c r="M1587">
        <f>RAND()</f>
        <v/>
      </c>
      <c r="N1587">
        <f>IF('d_시나리오'!$J$5='d_시나리오'!$H$5,'d_시나리오'!$I$5,IF(M1587&lt;('d_시나리오'!$I$5-'d_시나리오'!$H$5)/('d_시나리오'!$J$5-'d_시나리오'!$H$5),'d_시나리오'!$H$5+SQRT(M1587*('d_시나리오'!$J$5-'d_시나리오'!$H$5)*('d_시나리오'!$I$5-'d_시나리오'!$H$5)),'d_시나리오'!$J$5-SQRT((1-M1587)*('d_시나리오'!$J$5-'d_시나리오'!$H$5)*('d_시나리오'!$J$5-'d_시나리오'!$I$5))))</f>
        <v/>
      </c>
      <c r="O1587">
        <f>RAND()</f>
        <v/>
      </c>
      <c r="P1587">
        <f>IF('d_시나리오'!$J$6='d_시나리오'!$H$6,'d_시나리오'!$I$6,IF(O1587&lt;('d_시나리오'!$I$6-'d_시나리오'!$H$6)/('d_시나리오'!$J$6-'d_시나리오'!$H$6),'d_시나리오'!$H$6+SQRT(O1587*('d_시나리오'!$J$6-'d_시나리오'!$H$6)*('d_시나리오'!$I$6-'d_시나리오'!$H$6)),'d_시나리오'!$J$6-SQRT((1-O1587)*('d_시나리오'!$J$6-'d_시나리오'!$H$6)*('d_시나리오'!$J$6-'d_시나리오'!$I$6))))</f>
        <v/>
      </c>
      <c r="Q1587">
        <f>INDEX('d_분포'!$B$2:$B$57,RANDBETWEEN(1,56))</f>
        <v/>
      </c>
      <c r="R1587">
        <f>BETAINV(RAND(),5,5)</f>
        <v/>
      </c>
      <c r="S1587">
        <f>'d_고정'!$B$1*'6_기대효과'!$H$7*('d_시나리오'!$I$7/'d_고정'!$B$2)*B1587</f>
        <v/>
      </c>
      <c r="T1587">
        <f>S1587*D1587</f>
        <v/>
      </c>
      <c r="U1587">
        <f>S1587*F1587*H1587</f>
        <v/>
      </c>
      <c r="V1587">
        <f>S1587*F1587*(H1587-1)</f>
        <v/>
      </c>
      <c r="W1587">
        <f>U1587*J1587</f>
        <v/>
      </c>
      <c r="X1587">
        <f>T1587+W1587</f>
        <v/>
      </c>
      <c r="Y1587">
        <f>(T1587*E1587+W1587*L1587)*(1-R1587-'d_고정'!$B$13)</f>
        <v/>
      </c>
      <c r="Z1587">
        <f>(U1587*N1587*Q1587+'d_고정'!$B$3*('6_기대효과'!$H$7/8)*Q1587*'d_고정'!$B$10*P1587*('6_기대효과'!$K$7/'d_고정'!$B$9))*(1-R1587)</f>
        <v/>
      </c>
      <c r="AA1587">
        <f>W1587*L1587*(1-R1587-'d_고정'!$B$13)+U1587*MAX(N1587-'d_고정'!$B$10*P1587*('6_기대효과'!$K$7/'d_고정'!$B$9),0)*Q1587*(1-R1587)</f>
        <v/>
      </c>
      <c r="AB1587">
        <f>Y1587+Z1587</f>
        <v/>
      </c>
      <c r="AC1587">
        <f>Y1587/('d_고정'!$B$5*'6_기대효과'!$H$7/8)/'d_고정'!$B$6</f>
        <v/>
      </c>
      <c r="AD1587">
        <f>Y1587/('d_고정'!$B$8*'6_기대효과'!$H$7/8)</f>
        <v/>
      </c>
    </row>
    <row r="1588">
      <c r="A1588">
        <f>RAND()</f>
        <v/>
      </c>
      <c r="B1588">
        <f>IF('d_시나리오'!$J$2='d_시나리오'!$H$2,'d_시나리오'!$I$2,IF(A1588&lt;('d_시나리오'!$I$2-'d_시나리오'!$H$2)/('d_시나리오'!$J$2-'d_시나리오'!$H$2),'d_시나리오'!$H$2+SQRT(A1588*('d_시나리오'!$J$2-'d_시나리오'!$H$2)*('d_시나리오'!$I$2-'d_시나리오'!$H$2)),'d_시나리오'!$J$2-SQRT((1-A1588)*('d_시나리오'!$J$2-'d_시나리오'!$H$2)*('d_시나리오'!$J$2-'d_시나리오'!$I$2))))</f>
        <v/>
      </c>
      <c r="C1588">
        <f>RAND()</f>
        <v/>
      </c>
      <c r="D1588">
        <f>BETAINV(RAND(),IF(C1588&lt;'d_고정'!$B$26,'d_고정'!$B$23,'d_고정'!$B$16)+1,'d_고정'!$B$17-IF(C1588&lt;'d_고정'!$B$26,'d_고정'!$B$23,'d_고정'!$B$16)+1)*('d_고정'!$B$14+('d_고정'!$B$15-'d_고정'!$B$14)*RAND())</f>
        <v/>
      </c>
      <c r="E1588">
        <f>INDEX('d_분포'!$A$2:$A$28,RANDBETWEEN(1,27))</f>
        <v/>
      </c>
      <c r="F1588">
        <f>INDEX('d_분포'!$C$2:$C$5,RANDBETWEEN(1,4))*(0.9+0.2*RAND())</f>
        <v/>
      </c>
      <c r="G1588">
        <f>RAND()</f>
        <v/>
      </c>
      <c r="H1588">
        <f>(F1588+(1-F1588)*('d_고정'!$B$22*BETAINV(RAND(),IF(G1588&lt;'d_고정'!$B$26,'d_고정'!$B$25,'d_고정'!$B$20)+1,'d_고정'!$B$21-IF(G1588&lt;'d_고정'!$B$26,'d_고정'!$B$25,'d_고정'!$B$20)+1)+(1-'d_고정'!$B$22)*BETAINV(RAND(),IF(G1588&lt;'d_고정'!$B$26,'d_고정'!$B$24,'d_고정'!$B$18)+1,'d_고정'!$B$19-IF(G1588&lt;'d_고정'!$B$26,'d_고정'!$B$24,'d_고정'!$B$18)+1))*('d_고정'!$B$14+('d_고정'!$B$15-'d_고정'!$B$14)*RAND()))/F1588</f>
        <v/>
      </c>
      <c r="I1588">
        <f>RAND()</f>
        <v/>
      </c>
      <c r="J1588">
        <f>IF('d_시나리오'!$J$3='d_시나리오'!$H$3,'d_시나리오'!$I$3,IF(I1588&lt;('d_시나리오'!$I$3-'d_시나리오'!$H$3)/('d_시나리오'!$J$3-'d_시나리오'!$H$3),'d_시나리오'!$H$3+SQRT(I1588*('d_시나리오'!$J$3-'d_시나리오'!$H$3)*('d_시나리오'!$I$3-'d_시나리오'!$H$3)),'d_시나리오'!$J$3-SQRT((1-I1588)*('d_시나리오'!$J$3-'d_시나리오'!$H$3)*('d_시나리오'!$J$3-'d_시나리오'!$I$3))))</f>
        <v/>
      </c>
      <c r="K1588">
        <f>RAND()</f>
        <v/>
      </c>
      <c r="L1588">
        <f>IF('d_시나리오'!$J$4='d_시나리오'!$H$4,'d_시나리오'!$I$4,IF(K1588&lt;('d_시나리오'!$I$4-'d_시나리오'!$H$4)/('d_시나리오'!$J$4-'d_시나리오'!$H$4),'d_시나리오'!$H$4+SQRT(K1588*('d_시나리오'!$J$4-'d_시나리오'!$H$4)*('d_시나리오'!$I$4-'d_시나리오'!$H$4)),'d_시나리오'!$J$4-SQRT((1-K1588)*('d_시나리오'!$J$4-'d_시나리오'!$H$4)*('d_시나리오'!$J$4-'d_시나리오'!$I$4))))</f>
        <v/>
      </c>
      <c r="M1588">
        <f>RAND()</f>
        <v/>
      </c>
      <c r="N1588">
        <f>IF('d_시나리오'!$J$5='d_시나리오'!$H$5,'d_시나리오'!$I$5,IF(M1588&lt;('d_시나리오'!$I$5-'d_시나리오'!$H$5)/('d_시나리오'!$J$5-'d_시나리오'!$H$5),'d_시나리오'!$H$5+SQRT(M1588*('d_시나리오'!$J$5-'d_시나리오'!$H$5)*('d_시나리오'!$I$5-'d_시나리오'!$H$5)),'d_시나리오'!$J$5-SQRT((1-M1588)*('d_시나리오'!$J$5-'d_시나리오'!$H$5)*('d_시나리오'!$J$5-'d_시나리오'!$I$5))))</f>
        <v/>
      </c>
      <c r="O1588">
        <f>RAND()</f>
        <v/>
      </c>
      <c r="P1588">
        <f>IF('d_시나리오'!$J$6='d_시나리오'!$H$6,'d_시나리오'!$I$6,IF(O1588&lt;('d_시나리오'!$I$6-'d_시나리오'!$H$6)/('d_시나리오'!$J$6-'d_시나리오'!$H$6),'d_시나리오'!$H$6+SQRT(O1588*('d_시나리오'!$J$6-'d_시나리오'!$H$6)*('d_시나리오'!$I$6-'d_시나리오'!$H$6)),'d_시나리오'!$J$6-SQRT((1-O1588)*('d_시나리오'!$J$6-'d_시나리오'!$H$6)*('d_시나리오'!$J$6-'d_시나리오'!$I$6))))</f>
        <v/>
      </c>
      <c r="Q1588">
        <f>INDEX('d_분포'!$B$2:$B$57,RANDBETWEEN(1,56))</f>
        <v/>
      </c>
      <c r="R1588">
        <f>BETAINV(RAND(),5,5)</f>
        <v/>
      </c>
      <c r="S1588">
        <f>'d_고정'!$B$1*'6_기대효과'!$H$7*('d_시나리오'!$I$7/'d_고정'!$B$2)*B1588</f>
        <v/>
      </c>
      <c r="T1588">
        <f>S1588*D1588</f>
        <v/>
      </c>
      <c r="U1588">
        <f>S1588*F1588*H1588</f>
        <v/>
      </c>
      <c r="V1588">
        <f>S1588*F1588*(H1588-1)</f>
        <v/>
      </c>
      <c r="W1588">
        <f>U1588*J1588</f>
        <v/>
      </c>
      <c r="X1588">
        <f>T1588+W1588</f>
        <v/>
      </c>
      <c r="Y1588">
        <f>(T1588*E1588+W1588*L1588)*(1-R1588-'d_고정'!$B$13)</f>
        <v/>
      </c>
      <c r="Z1588">
        <f>(U1588*N1588*Q1588+'d_고정'!$B$3*('6_기대효과'!$H$7/8)*Q1588*'d_고정'!$B$10*P1588*('6_기대효과'!$K$7/'d_고정'!$B$9))*(1-R1588)</f>
        <v/>
      </c>
      <c r="AA1588">
        <f>W1588*L1588*(1-R1588-'d_고정'!$B$13)+U1588*MAX(N1588-'d_고정'!$B$10*P1588*('6_기대효과'!$K$7/'d_고정'!$B$9),0)*Q1588*(1-R1588)</f>
        <v/>
      </c>
      <c r="AB1588">
        <f>Y1588+Z1588</f>
        <v/>
      </c>
      <c r="AC1588">
        <f>Y1588/('d_고정'!$B$5*'6_기대효과'!$H$7/8)/'d_고정'!$B$6</f>
        <v/>
      </c>
      <c r="AD1588">
        <f>Y1588/('d_고정'!$B$8*'6_기대효과'!$H$7/8)</f>
        <v/>
      </c>
    </row>
    <row r="1589">
      <c r="A1589">
        <f>RAND()</f>
        <v/>
      </c>
      <c r="B1589">
        <f>IF('d_시나리오'!$J$2='d_시나리오'!$H$2,'d_시나리오'!$I$2,IF(A1589&lt;('d_시나리오'!$I$2-'d_시나리오'!$H$2)/('d_시나리오'!$J$2-'d_시나리오'!$H$2),'d_시나리오'!$H$2+SQRT(A1589*('d_시나리오'!$J$2-'d_시나리오'!$H$2)*('d_시나리오'!$I$2-'d_시나리오'!$H$2)),'d_시나리오'!$J$2-SQRT((1-A1589)*('d_시나리오'!$J$2-'d_시나리오'!$H$2)*('d_시나리오'!$J$2-'d_시나리오'!$I$2))))</f>
        <v/>
      </c>
      <c r="C1589">
        <f>RAND()</f>
        <v/>
      </c>
      <c r="D1589">
        <f>BETAINV(RAND(),IF(C1589&lt;'d_고정'!$B$26,'d_고정'!$B$23,'d_고정'!$B$16)+1,'d_고정'!$B$17-IF(C1589&lt;'d_고정'!$B$26,'d_고정'!$B$23,'d_고정'!$B$16)+1)*('d_고정'!$B$14+('d_고정'!$B$15-'d_고정'!$B$14)*RAND())</f>
        <v/>
      </c>
      <c r="E1589">
        <f>INDEX('d_분포'!$A$2:$A$28,RANDBETWEEN(1,27))</f>
        <v/>
      </c>
      <c r="F1589">
        <f>INDEX('d_분포'!$C$2:$C$5,RANDBETWEEN(1,4))*(0.9+0.2*RAND())</f>
        <v/>
      </c>
      <c r="G1589">
        <f>RAND()</f>
        <v/>
      </c>
      <c r="H1589">
        <f>(F1589+(1-F1589)*('d_고정'!$B$22*BETAINV(RAND(),IF(G1589&lt;'d_고정'!$B$26,'d_고정'!$B$25,'d_고정'!$B$20)+1,'d_고정'!$B$21-IF(G1589&lt;'d_고정'!$B$26,'d_고정'!$B$25,'d_고정'!$B$20)+1)+(1-'d_고정'!$B$22)*BETAINV(RAND(),IF(G1589&lt;'d_고정'!$B$26,'d_고정'!$B$24,'d_고정'!$B$18)+1,'d_고정'!$B$19-IF(G1589&lt;'d_고정'!$B$26,'d_고정'!$B$24,'d_고정'!$B$18)+1))*('d_고정'!$B$14+('d_고정'!$B$15-'d_고정'!$B$14)*RAND()))/F1589</f>
        <v/>
      </c>
      <c r="I1589">
        <f>RAND()</f>
        <v/>
      </c>
      <c r="J1589">
        <f>IF('d_시나리오'!$J$3='d_시나리오'!$H$3,'d_시나리오'!$I$3,IF(I1589&lt;('d_시나리오'!$I$3-'d_시나리오'!$H$3)/('d_시나리오'!$J$3-'d_시나리오'!$H$3),'d_시나리오'!$H$3+SQRT(I1589*('d_시나리오'!$J$3-'d_시나리오'!$H$3)*('d_시나리오'!$I$3-'d_시나리오'!$H$3)),'d_시나리오'!$J$3-SQRT((1-I1589)*('d_시나리오'!$J$3-'d_시나리오'!$H$3)*('d_시나리오'!$J$3-'d_시나리오'!$I$3))))</f>
        <v/>
      </c>
      <c r="K1589">
        <f>RAND()</f>
        <v/>
      </c>
      <c r="L1589">
        <f>IF('d_시나리오'!$J$4='d_시나리오'!$H$4,'d_시나리오'!$I$4,IF(K1589&lt;('d_시나리오'!$I$4-'d_시나리오'!$H$4)/('d_시나리오'!$J$4-'d_시나리오'!$H$4),'d_시나리오'!$H$4+SQRT(K1589*('d_시나리오'!$J$4-'d_시나리오'!$H$4)*('d_시나리오'!$I$4-'d_시나리오'!$H$4)),'d_시나리오'!$J$4-SQRT((1-K1589)*('d_시나리오'!$J$4-'d_시나리오'!$H$4)*('d_시나리오'!$J$4-'d_시나리오'!$I$4))))</f>
        <v/>
      </c>
      <c r="M1589">
        <f>RAND()</f>
        <v/>
      </c>
      <c r="N1589">
        <f>IF('d_시나리오'!$J$5='d_시나리오'!$H$5,'d_시나리오'!$I$5,IF(M1589&lt;('d_시나리오'!$I$5-'d_시나리오'!$H$5)/('d_시나리오'!$J$5-'d_시나리오'!$H$5),'d_시나리오'!$H$5+SQRT(M1589*('d_시나리오'!$J$5-'d_시나리오'!$H$5)*('d_시나리오'!$I$5-'d_시나리오'!$H$5)),'d_시나리오'!$J$5-SQRT((1-M1589)*('d_시나리오'!$J$5-'d_시나리오'!$H$5)*('d_시나리오'!$J$5-'d_시나리오'!$I$5))))</f>
        <v/>
      </c>
      <c r="O1589">
        <f>RAND()</f>
        <v/>
      </c>
      <c r="P1589">
        <f>IF('d_시나리오'!$J$6='d_시나리오'!$H$6,'d_시나리오'!$I$6,IF(O1589&lt;('d_시나리오'!$I$6-'d_시나리오'!$H$6)/('d_시나리오'!$J$6-'d_시나리오'!$H$6),'d_시나리오'!$H$6+SQRT(O1589*('d_시나리오'!$J$6-'d_시나리오'!$H$6)*('d_시나리오'!$I$6-'d_시나리오'!$H$6)),'d_시나리오'!$J$6-SQRT((1-O1589)*('d_시나리오'!$J$6-'d_시나리오'!$H$6)*('d_시나리오'!$J$6-'d_시나리오'!$I$6))))</f>
        <v/>
      </c>
      <c r="Q1589">
        <f>INDEX('d_분포'!$B$2:$B$57,RANDBETWEEN(1,56))</f>
        <v/>
      </c>
      <c r="R1589">
        <f>BETAINV(RAND(),5,5)</f>
        <v/>
      </c>
      <c r="S1589">
        <f>'d_고정'!$B$1*'6_기대효과'!$H$7*('d_시나리오'!$I$7/'d_고정'!$B$2)*B1589</f>
        <v/>
      </c>
      <c r="T1589">
        <f>S1589*D1589</f>
        <v/>
      </c>
      <c r="U1589">
        <f>S1589*F1589*H1589</f>
        <v/>
      </c>
      <c r="V1589">
        <f>S1589*F1589*(H1589-1)</f>
        <v/>
      </c>
      <c r="W1589">
        <f>U1589*J1589</f>
        <v/>
      </c>
      <c r="X1589">
        <f>T1589+W1589</f>
        <v/>
      </c>
      <c r="Y1589">
        <f>(T1589*E1589+W1589*L1589)*(1-R1589-'d_고정'!$B$13)</f>
        <v/>
      </c>
      <c r="Z1589">
        <f>(U1589*N1589*Q1589+'d_고정'!$B$3*('6_기대효과'!$H$7/8)*Q1589*'d_고정'!$B$10*P1589*('6_기대효과'!$K$7/'d_고정'!$B$9))*(1-R1589)</f>
        <v/>
      </c>
      <c r="AA1589">
        <f>W1589*L1589*(1-R1589-'d_고정'!$B$13)+U1589*MAX(N1589-'d_고정'!$B$10*P1589*('6_기대효과'!$K$7/'d_고정'!$B$9),0)*Q1589*(1-R1589)</f>
        <v/>
      </c>
      <c r="AB1589">
        <f>Y1589+Z1589</f>
        <v/>
      </c>
      <c r="AC1589">
        <f>Y1589/('d_고정'!$B$5*'6_기대효과'!$H$7/8)/'d_고정'!$B$6</f>
        <v/>
      </c>
      <c r="AD1589">
        <f>Y1589/('d_고정'!$B$8*'6_기대효과'!$H$7/8)</f>
        <v/>
      </c>
    </row>
    <row r="1590">
      <c r="A1590">
        <f>RAND()</f>
        <v/>
      </c>
      <c r="B1590">
        <f>IF('d_시나리오'!$J$2='d_시나리오'!$H$2,'d_시나리오'!$I$2,IF(A1590&lt;('d_시나리오'!$I$2-'d_시나리오'!$H$2)/('d_시나리오'!$J$2-'d_시나리오'!$H$2),'d_시나리오'!$H$2+SQRT(A1590*('d_시나리오'!$J$2-'d_시나리오'!$H$2)*('d_시나리오'!$I$2-'d_시나리오'!$H$2)),'d_시나리오'!$J$2-SQRT((1-A1590)*('d_시나리오'!$J$2-'d_시나리오'!$H$2)*('d_시나리오'!$J$2-'d_시나리오'!$I$2))))</f>
        <v/>
      </c>
      <c r="C1590">
        <f>RAND()</f>
        <v/>
      </c>
      <c r="D1590">
        <f>BETAINV(RAND(),IF(C1590&lt;'d_고정'!$B$26,'d_고정'!$B$23,'d_고정'!$B$16)+1,'d_고정'!$B$17-IF(C1590&lt;'d_고정'!$B$26,'d_고정'!$B$23,'d_고정'!$B$16)+1)*('d_고정'!$B$14+('d_고정'!$B$15-'d_고정'!$B$14)*RAND())</f>
        <v/>
      </c>
      <c r="E1590">
        <f>INDEX('d_분포'!$A$2:$A$28,RANDBETWEEN(1,27))</f>
        <v/>
      </c>
      <c r="F1590">
        <f>INDEX('d_분포'!$C$2:$C$5,RANDBETWEEN(1,4))*(0.9+0.2*RAND())</f>
        <v/>
      </c>
      <c r="G1590">
        <f>RAND()</f>
        <v/>
      </c>
      <c r="H1590">
        <f>(F1590+(1-F1590)*('d_고정'!$B$22*BETAINV(RAND(),IF(G1590&lt;'d_고정'!$B$26,'d_고정'!$B$25,'d_고정'!$B$20)+1,'d_고정'!$B$21-IF(G1590&lt;'d_고정'!$B$26,'d_고정'!$B$25,'d_고정'!$B$20)+1)+(1-'d_고정'!$B$22)*BETAINV(RAND(),IF(G1590&lt;'d_고정'!$B$26,'d_고정'!$B$24,'d_고정'!$B$18)+1,'d_고정'!$B$19-IF(G1590&lt;'d_고정'!$B$26,'d_고정'!$B$24,'d_고정'!$B$18)+1))*('d_고정'!$B$14+('d_고정'!$B$15-'d_고정'!$B$14)*RAND()))/F1590</f>
        <v/>
      </c>
      <c r="I1590">
        <f>RAND()</f>
        <v/>
      </c>
      <c r="J1590">
        <f>IF('d_시나리오'!$J$3='d_시나리오'!$H$3,'d_시나리오'!$I$3,IF(I1590&lt;('d_시나리오'!$I$3-'d_시나리오'!$H$3)/('d_시나리오'!$J$3-'d_시나리오'!$H$3),'d_시나리오'!$H$3+SQRT(I1590*('d_시나리오'!$J$3-'d_시나리오'!$H$3)*('d_시나리오'!$I$3-'d_시나리오'!$H$3)),'d_시나리오'!$J$3-SQRT((1-I1590)*('d_시나리오'!$J$3-'d_시나리오'!$H$3)*('d_시나리오'!$J$3-'d_시나리오'!$I$3))))</f>
        <v/>
      </c>
      <c r="K1590">
        <f>RAND()</f>
        <v/>
      </c>
      <c r="L1590">
        <f>IF('d_시나리오'!$J$4='d_시나리오'!$H$4,'d_시나리오'!$I$4,IF(K1590&lt;('d_시나리오'!$I$4-'d_시나리오'!$H$4)/('d_시나리오'!$J$4-'d_시나리오'!$H$4),'d_시나리오'!$H$4+SQRT(K1590*('d_시나리오'!$J$4-'d_시나리오'!$H$4)*('d_시나리오'!$I$4-'d_시나리오'!$H$4)),'d_시나리오'!$J$4-SQRT((1-K1590)*('d_시나리오'!$J$4-'d_시나리오'!$H$4)*('d_시나리오'!$J$4-'d_시나리오'!$I$4))))</f>
        <v/>
      </c>
      <c r="M1590">
        <f>RAND()</f>
        <v/>
      </c>
      <c r="N1590">
        <f>IF('d_시나리오'!$J$5='d_시나리오'!$H$5,'d_시나리오'!$I$5,IF(M1590&lt;('d_시나리오'!$I$5-'d_시나리오'!$H$5)/('d_시나리오'!$J$5-'d_시나리오'!$H$5),'d_시나리오'!$H$5+SQRT(M1590*('d_시나리오'!$J$5-'d_시나리오'!$H$5)*('d_시나리오'!$I$5-'d_시나리오'!$H$5)),'d_시나리오'!$J$5-SQRT((1-M1590)*('d_시나리오'!$J$5-'d_시나리오'!$H$5)*('d_시나리오'!$J$5-'d_시나리오'!$I$5))))</f>
        <v/>
      </c>
      <c r="O1590">
        <f>RAND()</f>
        <v/>
      </c>
      <c r="P1590">
        <f>IF('d_시나리오'!$J$6='d_시나리오'!$H$6,'d_시나리오'!$I$6,IF(O1590&lt;('d_시나리오'!$I$6-'d_시나리오'!$H$6)/('d_시나리오'!$J$6-'d_시나리오'!$H$6),'d_시나리오'!$H$6+SQRT(O1590*('d_시나리오'!$J$6-'d_시나리오'!$H$6)*('d_시나리오'!$I$6-'d_시나리오'!$H$6)),'d_시나리오'!$J$6-SQRT((1-O1590)*('d_시나리오'!$J$6-'d_시나리오'!$H$6)*('d_시나리오'!$J$6-'d_시나리오'!$I$6))))</f>
        <v/>
      </c>
      <c r="Q1590">
        <f>INDEX('d_분포'!$B$2:$B$57,RANDBETWEEN(1,56))</f>
        <v/>
      </c>
      <c r="R1590">
        <f>BETAINV(RAND(),5,5)</f>
        <v/>
      </c>
      <c r="S1590">
        <f>'d_고정'!$B$1*'6_기대효과'!$H$7*('d_시나리오'!$I$7/'d_고정'!$B$2)*B1590</f>
        <v/>
      </c>
      <c r="T1590">
        <f>S1590*D1590</f>
        <v/>
      </c>
      <c r="U1590">
        <f>S1590*F1590*H1590</f>
        <v/>
      </c>
      <c r="V1590">
        <f>S1590*F1590*(H1590-1)</f>
        <v/>
      </c>
      <c r="W1590">
        <f>U1590*J1590</f>
        <v/>
      </c>
      <c r="X1590">
        <f>T1590+W1590</f>
        <v/>
      </c>
      <c r="Y1590">
        <f>(T1590*E1590+W1590*L1590)*(1-R1590-'d_고정'!$B$13)</f>
        <v/>
      </c>
      <c r="Z1590">
        <f>(U1590*N1590*Q1590+'d_고정'!$B$3*('6_기대효과'!$H$7/8)*Q1590*'d_고정'!$B$10*P1590*('6_기대효과'!$K$7/'d_고정'!$B$9))*(1-R1590)</f>
        <v/>
      </c>
      <c r="AA1590">
        <f>W1590*L1590*(1-R1590-'d_고정'!$B$13)+U1590*MAX(N1590-'d_고정'!$B$10*P1590*('6_기대효과'!$K$7/'d_고정'!$B$9),0)*Q1590*(1-R1590)</f>
        <v/>
      </c>
      <c r="AB1590">
        <f>Y1590+Z1590</f>
        <v/>
      </c>
      <c r="AC1590">
        <f>Y1590/('d_고정'!$B$5*'6_기대효과'!$H$7/8)/'d_고정'!$B$6</f>
        <v/>
      </c>
      <c r="AD1590">
        <f>Y1590/('d_고정'!$B$8*'6_기대효과'!$H$7/8)</f>
        <v/>
      </c>
    </row>
    <row r="1591">
      <c r="A1591">
        <f>RAND()</f>
        <v/>
      </c>
      <c r="B1591">
        <f>IF('d_시나리오'!$J$2='d_시나리오'!$H$2,'d_시나리오'!$I$2,IF(A1591&lt;('d_시나리오'!$I$2-'d_시나리오'!$H$2)/('d_시나리오'!$J$2-'d_시나리오'!$H$2),'d_시나리오'!$H$2+SQRT(A1591*('d_시나리오'!$J$2-'d_시나리오'!$H$2)*('d_시나리오'!$I$2-'d_시나리오'!$H$2)),'d_시나리오'!$J$2-SQRT((1-A1591)*('d_시나리오'!$J$2-'d_시나리오'!$H$2)*('d_시나리오'!$J$2-'d_시나리오'!$I$2))))</f>
        <v/>
      </c>
      <c r="C1591">
        <f>RAND()</f>
        <v/>
      </c>
      <c r="D1591">
        <f>BETAINV(RAND(),IF(C1591&lt;'d_고정'!$B$26,'d_고정'!$B$23,'d_고정'!$B$16)+1,'d_고정'!$B$17-IF(C1591&lt;'d_고정'!$B$26,'d_고정'!$B$23,'d_고정'!$B$16)+1)*('d_고정'!$B$14+('d_고정'!$B$15-'d_고정'!$B$14)*RAND())</f>
        <v/>
      </c>
      <c r="E1591">
        <f>INDEX('d_분포'!$A$2:$A$28,RANDBETWEEN(1,27))</f>
        <v/>
      </c>
      <c r="F1591">
        <f>INDEX('d_분포'!$C$2:$C$5,RANDBETWEEN(1,4))*(0.9+0.2*RAND())</f>
        <v/>
      </c>
      <c r="G1591">
        <f>RAND()</f>
        <v/>
      </c>
      <c r="H1591">
        <f>(F1591+(1-F1591)*('d_고정'!$B$22*BETAINV(RAND(),IF(G1591&lt;'d_고정'!$B$26,'d_고정'!$B$25,'d_고정'!$B$20)+1,'d_고정'!$B$21-IF(G1591&lt;'d_고정'!$B$26,'d_고정'!$B$25,'d_고정'!$B$20)+1)+(1-'d_고정'!$B$22)*BETAINV(RAND(),IF(G1591&lt;'d_고정'!$B$26,'d_고정'!$B$24,'d_고정'!$B$18)+1,'d_고정'!$B$19-IF(G1591&lt;'d_고정'!$B$26,'d_고정'!$B$24,'d_고정'!$B$18)+1))*('d_고정'!$B$14+('d_고정'!$B$15-'d_고정'!$B$14)*RAND()))/F1591</f>
        <v/>
      </c>
      <c r="I1591">
        <f>RAND()</f>
        <v/>
      </c>
      <c r="J1591">
        <f>IF('d_시나리오'!$J$3='d_시나리오'!$H$3,'d_시나리오'!$I$3,IF(I1591&lt;('d_시나리오'!$I$3-'d_시나리오'!$H$3)/('d_시나리오'!$J$3-'d_시나리오'!$H$3),'d_시나리오'!$H$3+SQRT(I1591*('d_시나리오'!$J$3-'d_시나리오'!$H$3)*('d_시나리오'!$I$3-'d_시나리오'!$H$3)),'d_시나리오'!$J$3-SQRT((1-I1591)*('d_시나리오'!$J$3-'d_시나리오'!$H$3)*('d_시나리오'!$J$3-'d_시나리오'!$I$3))))</f>
        <v/>
      </c>
      <c r="K1591">
        <f>RAND()</f>
        <v/>
      </c>
      <c r="L1591">
        <f>IF('d_시나리오'!$J$4='d_시나리오'!$H$4,'d_시나리오'!$I$4,IF(K1591&lt;('d_시나리오'!$I$4-'d_시나리오'!$H$4)/('d_시나리오'!$J$4-'d_시나리오'!$H$4),'d_시나리오'!$H$4+SQRT(K1591*('d_시나리오'!$J$4-'d_시나리오'!$H$4)*('d_시나리오'!$I$4-'d_시나리오'!$H$4)),'d_시나리오'!$J$4-SQRT((1-K1591)*('d_시나리오'!$J$4-'d_시나리오'!$H$4)*('d_시나리오'!$J$4-'d_시나리오'!$I$4))))</f>
        <v/>
      </c>
      <c r="M1591">
        <f>RAND()</f>
        <v/>
      </c>
      <c r="N1591">
        <f>IF('d_시나리오'!$J$5='d_시나리오'!$H$5,'d_시나리오'!$I$5,IF(M1591&lt;('d_시나리오'!$I$5-'d_시나리오'!$H$5)/('d_시나리오'!$J$5-'d_시나리오'!$H$5),'d_시나리오'!$H$5+SQRT(M1591*('d_시나리오'!$J$5-'d_시나리오'!$H$5)*('d_시나리오'!$I$5-'d_시나리오'!$H$5)),'d_시나리오'!$J$5-SQRT((1-M1591)*('d_시나리오'!$J$5-'d_시나리오'!$H$5)*('d_시나리오'!$J$5-'d_시나리오'!$I$5))))</f>
        <v/>
      </c>
      <c r="O1591">
        <f>RAND()</f>
        <v/>
      </c>
      <c r="P1591">
        <f>IF('d_시나리오'!$J$6='d_시나리오'!$H$6,'d_시나리오'!$I$6,IF(O1591&lt;('d_시나리오'!$I$6-'d_시나리오'!$H$6)/('d_시나리오'!$J$6-'d_시나리오'!$H$6),'d_시나리오'!$H$6+SQRT(O1591*('d_시나리오'!$J$6-'d_시나리오'!$H$6)*('d_시나리오'!$I$6-'d_시나리오'!$H$6)),'d_시나리오'!$J$6-SQRT((1-O1591)*('d_시나리오'!$J$6-'d_시나리오'!$H$6)*('d_시나리오'!$J$6-'d_시나리오'!$I$6))))</f>
        <v/>
      </c>
      <c r="Q1591">
        <f>INDEX('d_분포'!$B$2:$B$57,RANDBETWEEN(1,56))</f>
        <v/>
      </c>
      <c r="R1591">
        <f>BETAINV(RAND(),5,5)</f>
        <v/>
      </c>
      <c r="S1591">
        <f>'d_고정'!$B$1*'6_기대효과'!$H$7*('d_시나리오'!$I$7/'d_고정'!$B$2)*B1591</f>
        <v/>
      </c>
      <c r="T1591">
        <f>S1591*D1591</f>
        <v/>
      </c>
      <c r="U1591">
        <f>S1591*F1591*H1591</f>
        <v/>
      </c>
      <c r="V1591">
        <f>S1591*F1591*(H1591-1)</f>
        <v/>
      </c>
      <c r="W1591">
        <f>U1591*J1591</f>
        <v/>
      </c>
      <c r="X1591">
        <f>T1591+W1591</f>
        <v/>
      </c>
      <c r="Y1591">
        <f>(T1591*E1591+W1591*L1591)*(1-R1591-'d_고정'!$B$13)</f>
        <v/>
      </c>
      <c r="Z1591">
        <f>(U1591*N1591*Q1591+'d_고정'!$B$3*('6_기대효과'!$H$7/8)*Q1591*'d_고정'!$B$10*P1591*('6_기대효과'!$K$7/'d_고정'!$B$9))*(1-R1591)</f>
        <v/>
      </c>
      <c r="AA1591">
        <f>W1591*L1591*(1-R1591-'d_고정'!$B$13)+U1591*MAX(N1591-'d_고정'!$B$10*P1591*('6_기대효과'!$K$7/'d_고정'!$B$9),0)*Q1591*(1-R1591)</f>
        <v/>
      </c>
      <c r="AB1591">
        <f>Y1591+Z1591</f>
        <v/>
      </c>
      <c r="AC1591">
        <f>Y1591/('d_고정'!$B$5*'6_기대효과'!$H$7/8)/'d_고정'!$B$6</f>
        <v/>
      </c>
      <c r="AD1591">
        <f>Y1591/('d_고정'!$B$8*'6_기대효과'!$H$7/8)</f>
        <v/>
      </c>
    </row>
    <row r="1592">
      <c r="A1592">
        <f>RAND()</f>
        <v/>
      </c>
      <c r="B1592">
        <f>IF('d_시나리오'!$J$2='d_시나리오'!$H$2,'d_시나리오'!$I$2,IF(A1592&lt;('d_시나리오'!$I$2-'d_시나리오'!$H$2)/('d_시나리오'!$J$2-'d_시나리오'!$H$2),'d_시나리오'!$H$2+SQRT(A1592*('d_시나리오'!$J$2-'d_시나리오'!$H$2)*('d_시나리오'!$I$2-'d_시나리오'!$H$2)),'d_시나리오'!$J$2-SQRT((1-A1592)*('d_시나리오'!$J$2-'d_시나리오'!$H$2)*('d_시나리오'!$J$2-'d_시나리오'!$I$2))))</f>
        <v/>
      </c>
      <c r="C1592">
        <f>RAND()</f>
        <v/>
      </c>
      <c r="D1592">
        <f>BETAINV(RAND(),IF(C1592&lt;'d_고정'!$B$26,'d_고정'!$B$23,'d_고정'!$B$16)+1,'d_고정'!$B$17-IF(C1592&lt;'d_고정'!$B$26,'d_고정'!$B$23,'d_고정'!$B$16)+1)*('d_고정'!$B$14+('d_고정'!$B$15-'d_고정'!$B$14)*RAND())</f>
        <v/>
      </c>
      <c r="E1592">
        <f>INDEX('d_분포'!$A$2:$A$28,RANDBETWEEN(1,27))</f>
        <v/>
      </c>
      <c r="F1592">
        <f>INDEX('d_분포'!$C$2:$C$5,RANDBETWEEN(1,4))*(0.9+0.2*RAND())</f>
        <v/>
      </c>
      <c r="G1592">
        <f>RAND()</f>
        <v/>
      </c>
      <c r="H1592">
        <f>(F1592+(1-F1592)*('d_고정'!$B$22*BETAINV(RAND(),IF(G1592&lt;'d_고정'!$B$26,'d_고정'!$B$25,'d_고정'!$B$20)+1,'d_고정'!$B$21-IF(G1592&lt;'d_고정'!$B$26,'d_고정'!$B$25,'d_고정'!$B$20)+1)+(1-'d_고정'!$B$22)*BETAINV(RAND(),IF(G1592&lt;'d_고정'!$B$26,'d_고정'!$B$24,'d_고정'!$B$18)+1,'d_고정'!$B$19-IF(G1592&lt;'d_고정'!$B$26,'d_고정'!$B$24,'d_고정'!$B$18)+1))*('d_고정'!$B$14+('d_고정'!$B$15-'d_고정'!$B$14)*RAND()))/F1592</f>
        <v/>
      </c>
      <c r="I1592">
        <f>RAND()</f>
        <v/>
      </c>
      <c r="J1592">
        <f>IF('d_시나리오'!$J$3='d_시나리오'!$H$3,'d_시나리오'!$I$3,IF(I1592&lt;('d_시나리오'!$I$3-'d_시나리오'!$H$3)/('d_시나리오'!$J$3-'d_시나리오'!$H$3),'d_시나리오'!$H$3+SQRT(I1592*('d_시나리오'!$J$3-'d_시나리오'!$H$3)*('d_시나리오'!$I$3-'d_시나리오'!$H$3)),'d_시나리오'!$J$3-SQRT((1-I1592)*('d_시나리오'!$J$3-'d_시나리오'!$H$3)*('d_시나리오'!$J$3-'d_시나리오'!$I$3))))</f>
        <v/>
      </c>
      <c r="K1592">
        <f>RAND()</f>
        <v/>
      </c>
      <c r="L1592">
        <f>IF('d_시나리오'!$J$4='d_시나리오'!$H$4,'d_시나리오'!$I$4,IF(K1592&lt;('d_시나리오'!$I$4-'d_시나리오'!$H$4)/('d_시나리오'!$J$4-'d_시나리오'!$H$4),'d_시나리오'!$H$4+SQRT(K1592*('d_시나리오'!$J$4-'d_시나리오'!$H$4)*('d_시나리오'!$I$4-'d_시나리오'!$H$4)),'d_시나리오'!$J$4-SQRT((1-K1592)*('d_시나리오'!$J$4-'d_시나리오'!$H$4)*('d_시나리오'!$J$4-'d_시나리오'!$I$4))))</f>
        <v/>
      </c>
      <c r="M1592">
        <f>RAND()</f>
        <v/>
      </c>
      <c r="N1592">
        <f>IF('d_시나리오'!$J$5='d_시나리오'!$H$5,'d_시나리오'!$I$5,IF(M1592&lt;('d_시나리오'!$I$5-'d_시나리오'!$H$5)/('d_시나리오'!$J$5-'d_시나리오'!$H$5),'d_시나리오'!$H$5+SQRT(M1592*('d_시나리오'!$J$5-'d_시나리오'!$H$5)*('d_시나리오'!$I$5-'d_시나리오'!$H$5)),'d_시나리오'!$J$5-SQRT((1-M1592)*('d_시나리오'!$J$5-'d_시나리오'!$H$5)*('d_시나리오'!$J$5-'d_시나리오'!$I$5))))</f>
        <v/>
      </c>
      <c r="O1592">
        <f>RAND()</f>
        <v/>
      </c>
      <c r="P1592">
        <f>IF('d_시나리오'!$J$6='d_시나리오'!$H$6,'d_시나리오'!$I$6,IF(O1592&lt;('d_시나리오'!$I$6-'d_시나리오'!$H$6)/('d_시나리오'!$J$6-'d_시나리오'!$H$6),'d_시나리오'!$H$6+SQRT(O1592*('d_시나리오'!$J$6-'d_시나리오'!$H$6)*('d_시나리오'!$I$6-'d_시나리오'!$H$6)),'d_시나리오'!$J$6-SQRT((1-O1592)*('d_시나리오'!$J$6-'d_시나리오'!$H$6)*('d_시나리오'!$J$6-'d_시나리오'!$I$6))))</f>
        <v/>
      </c>
      <c r="Q1592">
        <f>INDEX('d_분포'!$B$2:$B$57,RANDBETWEEN(1,56))</f>
        <v/>
      </c>
      <c r="R1592">
        <f>BETAINV(RAND(),5,5)</f>
        <v/>
      </c>
      <c r="S1592">
        <f>'d_고정'!$B$1*'6_기대효과'!$H$7*('d_시나리오'!$I$7/'d_고정'!$B$2)*B1592</f>
        <v/>
      </c>
      <c r="T1592">
        <f>S1592*D1592</f>
        <v/>
      </c>
      <c r="U1592">
        <f>S1592*F1592*H1592</f>
        <v/>
      </c>
      <c r="V1592">
        <f>S1592*F1592*(H1592-1)</f>
        <v/>
      </c>
      <c r="W1592">
        <f>U1592*J1592</f>
        <v/>
      </c>
      <c r="X1592">
        <f>T1592+W1592</f>
        <v/>
      </c>
      <c r="Y1592">
        <f>(T1592*E1592+W1592*L1592)*(1-R1592-'d_고정'!$B$13)</f>
        <v/>
      </c>
      <c r="Z1592">
        <f>(U1592*N1592*Q1592+'d_고정'!$B$3*('6_기대효과'!$H$7/8)*Q1592*'d_고정'!$B$10*P1592*('6_기대효과'!$K$7/'d_고정'!$B$9))*(1-R1592)</f>
        <v/>
      </c>
      <c r="AA1592">
        <f>W1592*L1592*(1-R1592-'d_고정'!$B$13)+U1592*MAX(N1592-'d_고정'!$B$10*P1592*('6_기대효과'!$K$7/'d_고정'!$B$9),0)*Q1592*(1-R1592)</f>
        <v/>
      </c>
      <c r="AB1592">
        <f>Y1592+Z1592</f>
        <v/>
      </c>
      <c r="AC1592">
        <f>Y1592/('d_고정'!$B$5*'6_기대효과'!$H$7/8)/'d_고정'!$B$6</f>
        <v/>
      </c>
      <c r="AD1592">
        <f>Y1592/('d_고정'!$B$8*'6_기대효과'!$H$7/8)</f>
        <v/>
      </c>
    </row>
    <row r="1593">
      <c r="A1593">
        <f>RAND()</f>
        <v/>
      </c>
      <c r="B1593">
        <f>IF('d_시나리오'!$J$2='d_시나리오'!$H$2,'d_시나리오'!$I$2,IF(A1593&lt;('d_시나리오'!$I$2-'d_시나리오'!$H$2)/('d_시나리오'!$J$2-'d_시나리오'!$H$2),'d_시나리오'!$H$2+SQRT(A1593*('d_시나리오'!$J$2-'d_시나리오'!$H$2)*('d_시나리오'!$I$2-'d_시나리오'!$H$2)),'d_시나리오'!$J$2-SQRT((1-A1593)*('d_시나리오'!$J$2-'d_시나리오'!$H$2)*('d_시나리오'!$J$2-'d_시나리오'!$I$2))))</f>
        <v/>
      </c>
      <c r="C1593">
        <f>RAND()</f>
        <v/>
      </c>
      <c r="D1593">
        <f>BETAINV(RAND(),IF(C1593&lt;'d_고정'!$B$26,'d_고정'!$B$23,'d_고정'!$B$16)+1,'d_고정'!$B$17-IF(C1593&lt;'d_고정'!$B$26,'d_고정'!$B$23,'d_고정'!$B$16)+1)*('d_고정'!$B$14+('d_고정'!$B$15-'d_고정'!$B$14)*RAND())</f>
        <v/>
      </c>
      <c r="E1593">
        <f>INDEX('d_분포'!$A$2:$A$28,RANDBETWEEN(1,27))</f>
        <v/>
      </c>
      <c r="F1593">
        <f>INDEX('d_분포'!$C$2:$C$5,RANDBETWEEN(1,4))*(0.9+0.2*RAND())</f>
        <v/>
      </c>
      <c r="G1593">
        <f>RAND()</f>
        <v/>
      </c>
      <c r="H1593">
        <f>(F1593+(1-F1593)*('d_고정'!$B$22*BETAINV(RAND(),IF(G1593&lt;'d_고정'!$B$26,'d_고정'!$B$25,'d_고정'!$B$20)+1,'d_고정'!$B$21-IF(G1593&lt;'d_고정'!$B$26,'d_고정'!$B$25,'d_고정'!$B$20)+1)+(1-'d_고정'!$B$22)*BETAINV(RAND(),IF(G1593&lt;'d_고정'!$B$26,'d_고정'!$B$24,'d_고정'!$B$18)+1,'d_고정'!$B$19-IF(G1593&lt;'d_고정'!$B$26,'d_고정'!$B$24,'d_고정'!$B$18)+1))*('d_고정'!$B$14+('d_고정'!$B$15-'d_고정'!$B$14)*RAND()))/F1593</f>
        <v/>
      </c>
      <c r="I1593">
        <f>RAND()</f>
        <v/>
      </c>
      <c r="J1593">
        <f>IF('d_시나리오'!$J$3='d_시나리오'!$H$3,'d_시나리오'!$I$3,IF(I1593&lt;('d_시나리오'!$I$3-'d_시나리오'!$H$3)/('d_시나리오'!$J$3-'d_시나리오'!$H$3),'d_시나리오'!$H$3+SQRT(I1593*('d_시나리오'!$J$3-'d_시나리오'!$H$3)*('d_시나리오'!$I$3-'d_시나리오'!$H$3)),'d_시나리오'!$J$3-SQRT((1-I1593)*('d_시나리오'!$J$3-'d_시나리오'!$H$3)*('d_시나리오'!$J$3-'d_시나리오'!$I$3))))</f>
        <v/>
      </c>
      <c r="K1593">
        <f>RAND()</f>
        <v/>
      </c>
      <c r="L1593">
        <f>IF('d_시나리오'!$J$4='d_시나리오'!$H$4,'d_시나리오'!$I$4,IF(K1593&lt;('d_시나리오'!$I$4-'d_시나리오'!$H$4)/('d_시나리오'!$J$4-'d_시나리오'!$H$4),'d_시나리오'!$H$4+SQRT(K1593*('d_시나리오'!$J$4-'d_시나리오'!$H$4)*('d_시나리오'!$I$4-'d_시나리오'!$H$4)),'d_시나리오'!$J$4-SQRT((1-K1593)*('d_시나리오'!$J$4-'d_시나리오'!$H$4)*('d_시나리오'!$J$4-'d_시나리오'!$I$4))))</f>
        <v/>
      </c>
      <c r="M1593">
        <f>RAND()</f>
        <v/>
      </c>
      <c r="N1593">
        <f>IF('d_시나리오'!$J$5='d_시나리오'!$H$5,'d_시나리오'!$I$5,IF(M1593&lt;('d_시나리오'!$I$5-'d_시나리오'!$H$5)/('d_시나리오'!$J$5-'d_시나리오'!$H$5),'d_시나리오'!$H$5+SQRT(M1593*('d_시나리오'!$J$5-'d_시나리오'!$H$5)*('d_시나리오'!$I$5-'d_시나리오'!$H$5)),'d_시나리오'!$J$5-SQRT((1-M1593)*('d_시나리오'!$J$5-'d_시나리오'!$H$5)*('d_시나리오'!$J$5-'d_시나리오'!$I$5))))</f>
        <v/>
      </c>
      <c r="O1593">
        <f>RAND()</f>
        <v/>
      </c>
      <c r="P1593">
        <f>IF('d_시나리오'!$J$6='d_시나리오'!$H$6,'d_시나리오'!$I$6,IF(O1593&lt;('d_시나리오'!$I$6-'d_시나리오'!$H$6)/('d_시나리오'!$J$6-'d_시나리오'!$H$6),'d_시나리오'!$H$6+SQRT(O1593*('d_시나리오'!$J$6-'d_시나리오'!$H$6)*('d_시나리오'!$I$6-'d_시나리오'!$H$6)),'d_시나리오'!$J$6-SQRT((1-O1593)*('d_시나리오'!$J$6-'d_시나리오'!$H$6)*('d_시나리오'!$J$6-'d_시나리오'!$I$6))))</f>
        <v/>
      </c>
      <c r="Q1593">
        <f>INDEX('d_분포'!$B$2:$B$57,RANDBETWEEN(1,56))</f>
        <v/>
      </c>
      <c r="R1593">
        <f>BETAINV(RAND(),5,5)</f>
        <v/>
      </c>
      <c r="S1593">
        <f>'d_고정'!$B$1*'6_기대효과'!$H$7*('d_시나리오'!$I$7/'d_고정'!$B$2)*B1593</f>
        <v/>
      </c>
      <c r="T1593">
        <f>S1593*D1593</f>
        <v/>
      </c>
      <c r="U1593">
        <f>S1593*F1593*H1593</f>
        <v/>
      </c>
      <c r="V1593">
        <f>S1593*F1593*(H1593-1)</f>
        <v/>
      </c>
      <c r="W1593">
        <f>U1593*J1593</f>
        <v/>
      </c>
      <c r="X1593">
        <f>T1593+W1593</f>
        <v/>
      </c>
      <c r="Y1593">
        <f>(T1593*E1593+W1593*L1593)*(1-R1593-'d_고정'!$B$13)</f>
        <v/>
      </c>
      <c r="Z1593">
        <f>(U1593*N1593*Q1593+'d_고정'!$B$3*('6_기대효과'!$H$7/8)*Q1593*'d_고정'!$B$10*P1593*('6_기대효과'!$K$7/'d_고정'!$B$9))*(1-R1593)</f>
        <v/>
      </c>
      <c r="AA1593">
        <f>W1593*L1593*(1-R1593-'d_고정'!$B$13)+U1593*MAX(N1593-'d_고정'!$B$10*P1593*('6_기대효과'!$K$7/'d_고정'!$B$9),0)*Q1593*(1-R1593)</f>
        <v/>
      </c>
      <c r="AB1593">
        <f>Y1593+Z1593</f>
        <v/>
      </c>
      <c r="AC1593">
        <f>Y1593/('d_고정'!$B$5*'6_기대효과'!$H$7/8)/'d_고정'!$B$6</f>
        <v/>
      </c>
      <c r="AD1593">
        <f>Y1593/('d_고정'!$B$8*'6_기대효과'!$H$7/8)</f>
        <v/>
      </c>
    </row>
    <row r="1594">
      <c r="A1594">
        <f>RAND()</f>
        <v/>
      </c>
      <c r="B1594">
        <f>IF('d_시나리오'!$J$2='d_시나리오'!$H$2,'d_시나리오'!$I$2,IF(A1594&lt;('d_시나리오'!$I$2-'d_시나리오'!$H$2)/('d_시나리오'!$J$2-'d_시나리오'!$H$2),'d_시나리오'!$H$2+SQRT(A1594*('d_시나리오'!$J$2-'d_시나리오'!$H$2)*('d_시나리오'!$I$2-'d_시나리오'!$H$2)),'d_시나리오'!$J$2-SQRT((1-A1594)*('d_시나리오'!$J$2-'d_시나리오'!$H$2)*('d_시나리오'!$J$2-'d_시나리오'!$I$2))))</f>
        <v/>
      </c>
      <c r="C1594">
        <f>RAND()</f>
        <v/>
      </c>
      <c r="D1594">
        <f>BETAINV(RAND(),IF(C1594&lt;'d_고정'!$B$26,'d_고정'!$B$23,'d_고정'!$B$16)+1,'d_고정'!$B$17-IF(C1594&lt;'d_고정'!$B$26,'d_고정'!$B$23,'d_고정'!$B$16)+1)*('d_고정'!$B$14+('d_고정'!$B$15-'d_고정'!$B$14)*RAND())</f>
        <v/>
      </c>
      <c r="E1594">
        <f>INDEX('d_분포'!$A$2:$A$28,RANDBETWEEN(1,27))</f>
        <v/>
      </c>
      <c r="F1594">
        <f>INDEX('d_분포'!$C$2:$C$5,RANDBETWEEN(1,4))*(0.9+0.2*RAND())</f>
        <v/>
      </c>
      <c r="G1594">
        <f>RAND()</f>
        <v/>
      </c>
      <c r="H1594">
        <f>(F1594+(1-F1594)*('d_고정'!$B$22*BETAINV(RAND(),IF(G1594&lt;'d_고정'!$B$26,'d_고정'!$B$25,'d_고정'!$B$20)+1,'d_고정'!$B$21-IF(G1594&lt;'d_고정'!$B$26,'d_고정'!$B$25,'d_고정'!$B$20)+1)+(1-'d_고정'!$B$22)*BETAINV(RAND(),IF(G1594&lt;'d_고정'!$B$26,'d_고정'!$B$24,'d_고정'!$B$18)+1,'d_고정'!$B$19-IF(G1594&lt;'d_고정'!$B$26,'d_고정'!$B$24,'d_고정'!$B$18)+1))*('d_고정'!$B$14+('d_고정'!$B$15-'d_고정'!$B$14)*RAND()))/F1594</f>
        <v/>
      </c>
      <c r="I1594">
        <f>RAND()</f>
        <v/>
      </c>
      <c r="J1594">
        <f>IF('d_시나리오'!$J$3='d_시나리오'!$H$3,'d_시나리오'!$I$3,IF(I1594&lt;('d_시나리오'!$I$3-'d_시나리오'!$H$3)/('d_시나리오'!$J$3-'d_시나리오'!$H$3),'d_시나리오'!$H$3+SQRT(I1594*('d_시나리오'!$J$3-'d_시나리오'!$H$3)*('d_시나리오'!$I$3-'d_시나리오'!$H$3)),'d_시나리오'!$J$3-SQRT((1-I1594)*('d_시나리오'!$J$3-'d_시나리오'!$H$3)*('d_시나리오'!$J$3-'d_시나리오'!$I$3))))</f>
        <v/>
      </c>
      <c r="K1594">
        <f>RAND()</f>
        <v/>
      </c>
      <c r="L1594">
        <f>IF('d_시나리오'!$J$4='d_시나리오'!$H$4,'d_시나리오'!$I$4,IF(K1594&lt;('d_시나리오'!$I$4-'d_시나리오'!$H$4)/('d_시나리오'!$J$4-'d_시나리오'!$H$4),'d_시나리오'!$H$4+SQRT(K1594*('d_시나리오'!$J$4-'d_시나리오'!$H$4)*('d_시나리오'!$I$4-'d_시나리오'!$H$4)),'d_시나리오'!$J$4-SQRT((1-K1594)*('d_시나리오'!$J$4-'d_시나리오'!$H$4)*('d_시나리오'!$J$4-'d_시나리오'!$I$4))))</f>
        <v/>
      </c>
      <c r="M1594">
        <f>RAND()</f>
        <v/>
      </c>
      <c r="N1594">
        <f>IF('d_시나리오'!$J$5='d_시나리오'!$H$5,'d_시나리오'!$I$5,IF(M1594&lt;('d_시나리오'!$I$5-'d_시나리오'!$H$5)/('d_시나리오'!$J$5-'d_시나리오'!$H$5),'d_시나리오'!$H$5+SQRT(M1594*('d_시나리오'!$J$5-'d_시나리오'!$H$5)*('d_시나리오'!$I$5-'d_시나리오'!$H$5)),'d_시나리오'!$J$5-SQRT((1-M1594)*('d_시나리오'!$J$5-'d_시나리오'!$H$5)*('d_시나리오'!$J$5-'d_시나리오'!$I$5))))</f>
        <v/>
      </c>
      <c r="O1594">
        <f>RAND()</f>
        <v/>
      </c>
      <c r="P1594">
        <f>IF('d_시나리오'!$J$6='d_시나리오'!$H$6,'d_시나리오'!$I$6,IF(O1594&lt;('d_시나리오'!$I$6-'d_시나리오'!$H$6)/('d_시나리오'!$J$6-'d_시나리오'!$H$6),'d_시나리오'!$H$6+SQRT(O1594*('d_시나리오'!$J$6-'d_시나리오'!$H$6)*('d_시나리오'!$I$6-'d_시나리오'!$H$6)),'d_시나리오'!$J$6-SQRT((1-O1594)*('d_시나리오'!$J$6-'d_시나리오'!$H$6)*('d_시나리오'!$J$6-'d_시나리오'!$I$6))))</f>
        <v/>
      </c>
      <c r="Q1594">
        <f>INDEX('d_분포'!$B$2:$B$57,RANDBETWEEN(1,56))</f>
        <v/>
      </c>
      <c r="R1594">
        <f>BETAINV(RAND(),5,5)</f>
        <v/>
      </c>
      <c r="S1594">
        <f>'d_고정'!$B$1*'6_기대효과'!$H$7*('d_시나리오'!$I$7/'d_고정'!$B$2)*B1594</f>
        <v/>
      </c>
      <c r="T1594">
        <f>S1594*D1594</f>
        <v/>
      </c>
      <c r="U1594">
        <f>S1594*F1594*H1594</f>
        <v/>
      </c>
      <c r="V1594">
        <f>S1594*F1594*(H1594-1)</f>
        <v/>
      </c>
      <c r="W1594">
        <f>U1594*J1594</f>
        <v/>
      </c>
      <c r="X1594">
        <f>T1594+W1594</f>
        <v/>
      </c>
      <c r="Y1594">
        <f>(T1594*E1594+W1594*L1594)*(1-R1594-'d_고정'!$B$13)</f>
        <v/>
      </c>
      <c r="Z1594">
        <f>(U1594*N1594*Q1594+'d_고정'!$B$3*('6_기대효과'!$H$7/8)*Q1594*'d_고정'!$B$10*P1594*('6_기대효과'!$K$7/'d_고정'!$B$9))*(1-R1594)</f>
        <v/>
      </c>
      <c r="AA1594">
        <f>W1594*L1594*(1-R1594-'d_고정'!$B$13)+U1594*MAX(N1594-'d_고정'!$B$10*P1594*('6_기대효과'!$K$7/'d_고정'!$B$9),0)*Q1594*(1-R1594)</f>
        <v/>
      </c>
      <c r="AB1594">
        <f>Y1594+Z1594</f>
        <v/>
      </c>
      <c r="AC1594">
        <f>Y1594/('d_고정'!$B$5*'6_기대효과'!$H$7/8)/'d_고정'!$B$6</f>
        <v/>
      </c>
      <c r="AD1594">
        <f>Y1594/('d_고정'!$B$8*'6_기대효과'!$H$7/8)</f>
        <v/>
      </c>
    </row>
    <row r="1595">
      <c r="A1595">
        <f>RAND()</f>
        <v/>
      </c>
      <c r="B1595">
        <f>IF('d_시나리오'!$J$2='d_시나리오'!$H$2,'d_시나리오'!$I$2,IF(A1595&lt;('d_시나리오'!$I$2-'d_시나리오'!$H$2)/('d_시나리오'!$J$2-'d_시나리오'!$H$2),'d_시나리오'!$H$2+SQRT(A1595*('d_시나리오'!$J$2-'d_시나리오'!$H$2)*('d_시나리오'!$I$2-'d_시나리오'!$H$2)),'d_시나리오'!$J$2-SQRT((1-A1595)*('d_시나리오'!$J$2-'d_시나리오'!$H$2)*('d_시나리오'!$J$2-'d_시나리오'!$I$2))))</f>
        <v/>
      </c>
      <c r="C1595">
        <f>RAND()</f>
        <v/>
      </c>
      <c r="D1595">
        <f>BETAINV(RAND(),IF(C1595&lt;'d_고정'!$B$26,'d_고정'!$B$23,'d_고정'!$B$16)+1,'d_고정'!$B$17-IF(C1595&lt;'d_고정'!$B$26,'d_고정'!$B$23,'d_고정'!$B$16)+1)*('d_고정'!$B$14+('d_고정'!$B$15-'d_고정'!$B$14)*RAND())</f>
        <v/>
      </c>
      <c r="E1595">
        <f>INDEX('d_분포'!$A$2:$A$28,RANDBETWEEN(1,27))</f>
        <v/>
      </c>
      <c r="F1595">
        <f>INDEX('d_분포'!$C$2:$C$5,RANDBETWEEN(1,4))*(0.9+0.2*RAND())</f>
        <v/>
      </c>
      <c r="G1595">
        <f>RAND()</f>
        <v/>
      </c>
      <c r="H1595">
        <f>(F1595+(1-F1595)*('d_고정'!$B$22*BETAINV(RAND(),IF(G1595&lt;'d_고정'!$B$26,'d_고정'!$B$25,'d_고정'!$B$20)+1,'d_고정'!$B$21-IF(G1595&lt;'d_고정'!$B$26,'d_고정'!$B$25,'d_고정'!$B$20)+1)+(1-'d_고정'!$B$22)*BETAINV(RAND(),IF(G1595&lt;'d_고정'!$B$26,'d_고정'!$B$24,'d_고정'!$B$18)+1,'d_고정'!$B$19-IF(G1595&lt;'d_고정'!$B$26,'d_고정'!$B$24,'d_고정'!$B$18)+1))*('d_고정'!$B$14+('d_고정'!$B$15-'d_고정'!$B$14)*RAND()))/F1595</f>
        <v/>
      </c>
      <c r="I1595">
        <f>RAND()</f>
        <v/>
      </c>
      <c r="J1595">
        <f>IF('d_시나리오'!$J$3='d_시나리오'!$H$3,'d_시나리오'!$I$3,IF(I1595&lt;('d_시나리오'!$I$3-'d_시나리오'!$H$3)/('d_시나리오'!$J$3-'d_시나리오'!$H$3),'d_시나리오'!$H$3+SQRT(I1595*('d_시나리오'!$J$3-'d_시나리오'!$H$3)*('d_시나리오'!$I$3-'d_시나리오'!$H$3)),'d_시나리오'!$J$3-SQRT((1-I1595)*('d_시나리오'!$J$3-'d_시나리오'!$H$3)*('d_시나리오'!$J$3-'d_시나리오'!$I$3))))</f>
        <v/>
      </c>
      <c r="K1595">
        <f>RAND()</f>
        <v/>
      </c>
      <c r="L1595">
        <f>IF('d_시나리오'!$J$4='d_시나리오'!$H$4,'d_시나리오'!$I$4,IF(K1595&lt;('d_시나리오'!$I$4-'d_시나리오'!$H$4)/('d_시나리오'!$J$4-'d_시나리오'!$H$4),'d_시나리오'!$H$4+SQRT(K1595*('d_시나리오'!$J$4-'d_시나리오'!$H$4)*('d_시나리오'!$I$4-'d_시나리오'!$H$4)),'d_시나리오'!$J$4-SQRT((1-K1595)*('d_시나리오'!$J$4-'d_시나리오'!$H$4)*('d_시나리오'!$J$4-'d_시나리오'!$I$4))))</f>
        <v/>
      </c>
      <c r="M1595">
        <f>RAND()</f>
        <v/>
      </c>
      <c r="N1595">
        <f>IF('d_시나리오'!$J$5='d_시나리오'!$H$5,'d_시나리오'!$I$5,IF(M1595&lt;('d_시나리오'!$I$5-'d_시나리오'!$H$5)/('d_시나리오'!$J$5-'d_시나리오'!$H$5),'d_시나리오'!$H$5+SQRT(M1595*('d_시나리오'!$J$5-'d_시나리오'!$H$5)*('d_시나리오'!$I$5-'d_시나리오'!$H$5)),'d_시나리오'!$J$5-SQRT((1-M1595)*('d_시나리오'!$J$5-'d_시나리오'!$H$5)*('d_시나리오'!$J$5-'d_시나리오'!$I$5))))</f>
        <v/>
      </c>
      <c r="O1595">
        <f>RAND()</f>
        <v/>
      </c>
      <c r="P1595">
        <f>IF('d_시나리오'!$J$6='d_시나리오'!$H$6,'d_시나리오'!$I$6,IF(O1595&lt;('d_시나리오'!$I$6-'d_시나리오'!$H$6)/('d_시나리오'!$J$6-'d_시나리오'!$H$6),'d_시나리오'!$H$6+SQRT(O1595*('d_시나리오'!$J$6-'d_시나리오'!$H$6)*('d_시나리오'!$I$6-'d_시나리오'!$H$6)),'d_시나리오'!$J$6-SQRT((1-O1595)*('d_시나리오'!$J$6-'d_시나리오'!$H$6)*('d_시나리오'!$J$6-'d_시나리오'!$I$6))))</f>
        <v/>
      </c>
      <c r="Q1595">
        <f>INDEX('d_분포'!$B$2:$B$57,RANDBETWEEN(1,56))</f>
        <v/>
      </c>
      <c r="R1595">
        <f>BETAINV(RAND(),5,5)</f>
        <v/>
      </c>
      <c r="S1595">
        <f>'d_고정'!$B$1*'6_기대효과'!$H$7*('d_시나리오'!$I$7/'d_고정'!$B$2)*B1595</f>
        <v/>
      </c>
      <c r="T1595">
        <f>S1595*D1595</f>
        <v/>
      </c>
      <c r="U1595">
        <f>S1595*F1595*H1595</f>
        <v/>
      </c>
      <c r="V1595">
        <f>S1595*F1595*(H1595-1)</f>
        <v/>
      </c>
      <c r="W1595">
        <f>U1595*J1595</f>
        <v/>
      </c>
      <c r="X1595">
        <f>T1595+W1595</f>
        <v/>
      </c>
      <c r="Y1595">
        <f>(T1595*E1595+W1595*L1595)*(1-R1595-'d_고정'!$B$13)</f>
        <v/>
      </c>
      <c r="Z1595">
        <f>(U1595*N1595*Q1595+'d_고정'!$B$3*('6_기대효과'!$H$7/8)*Q1595*'d_고정'!$B$10*P1595*('6_기대효과'!$K$7/'d_고정'!$B$9))*(1-R1595)</f>
        <v/>
      </c>
      <c r="AA1595">
        <f>W1595*L1595*(1-R1595-'d_고정'!$B$13)+U1595*MAX(N1595-'d_고정'!$B$10*P1595*('6_기대효과'!$K$7/'d_고정'!$B$9),0)*Q1595*(1-R1595)</f>
        <v/>
      </c>
      <c r="AB1595">
        <f>Y1595+Z1595</f>
        <v/>
      </c>
      <c r="AC1595">
        <f>Y1595/('d_고정'!$B$5*'6_기대효과'!$H$7/8)/'d_고정'!$B$6</f>
        <v/>
      </c>
      <c r="AD1595">
        <f>Y1595/('d_고정'!$B$8*'6_기대효과'!$H$7/8)</f>
        <v/>
      </c>
    </row>
    <row r="1596">
      <c r="A1596">
        <f>RAND()</f>
        <v/>
      </c>
      <c r="B1596">
        <f>IF('d_시나리오'!$J$2='d_시나리오'!$H$2,'d_시나리오'!$I$2,IF(A1596&lt;('d_시나리오'!$I$2-'d_시나리오'!$H$2)/('d_시나리오'!$J$2-'d_시나리오'!$H$2),'d_시나리오'!$H$2+SQRT(A1596*('d_시나리오'!$J$2-'d_시나리오'!$H$2)*('d_시나리오'!$I$2-'d_시나리오'!$H$2)),'d_시나리오'!$J$2-SQRT((1-A1596)*('d_시나리오'!$J$2-'d_시나리오'!$H$2)*('d_시나리오'!$J$2-'d_시나리오'!$I$2))))</f>
        <v/>
      </c>
      <c r="C1596">
        <f>RAND()</f>
        <v/>
      </c>
      <c r="D1596">
        <f>BETAINV(RAND(),IF(C1596&lt;'d_고정'!$B$26,'d_고정'!$B$23,'d_고정'!$B$16)+1,'d_고정'!$B$17-IF(C1596&lt;'d_고정'!$B$26,'d_고정'!$B$23,'d_고정'!$B$16)+1)*('d_고정'!$B$14+('d_고정'!$B$15-'d_고정'!$B$14)*RAND())</f>
        <v/>
      </c>
      <c r="E1596">
        <f>INDEX('d_분포'!$A$2:$A$28,RANDBETWEEN(1,27))</f>
        <v/>
      </c>
      <c r="F1596">
        <f>INDEX('d_분포'!$C$2:$C$5,RANDBETWEEN(1,4))*(0.9+0.2*RAND())</f>
        <v/>
      </c>
      <c r="G1596">
        <f>RAND()</f>
        <v/>
      </c>
      <c r="H1596">
        <f>(F1596+(1-F1596)*('d_고정'!$B$22*BETAINV(RAND(),IF(G1596&lt;'d_고정'!$B$26,'d_고정'!$B$25,'d_고정'!$B$20)+1,'d_고정'!$B$21-IF(G1596&lt;'d_고정'!$B$26,'d_고정'!$B$25,'d_고정'!$B$20)+1)+(1-'d_고정'!$B$22)*BETAINV(RAND(),IF(G1596&lt;'d_고정'!$B$26,'d_고정'!$B$24,'d_고정'!$B$18)+1,'d_고정'!$B$19-IF(G1596&lt;'d_고정'!$B$26,'d_고정'!$B$24,'d_고정'!$B$18)+1))*('d_고정'!$B$14+('d_고정'!$B$15-'d_고정'!$B$14)*RAND()))/F1596</f>
        <v/>
      </c>
      <c r="I1596">
        <f>RAND()</f>
        <v/>
      </c>
      <c r="J1596">
        <f>IF('d_시나리오'!$J$3='d_시나리오'!$H$3,'d_시나리오'!$I$3,IF(I1596&lt;('d_시나리오'!$I$3-'d_시나리오'!$H$3)/('d_시나리오'!$J$3-'d_시나리오'!$H$3),'d_시나리오'!$H$3+SQRT(I1596*('d_시나리오'!$J$3-'d_시나리오'!$H$3)*('d_시나리오'!$I$3-'d_시나리오'!$H$3)),'d_시나리오'!$J$3-SQRT((1-I1596)*('d_시나리오'!$J$3-'d_시나리오'!$H$3)*('d_시나리오'!$J$3-'d_시나리오'!$I$3))))</f>
        <v/>
      </c>
      <c r="K1596">
        <f>RAND()</f>
        <v/>
      </c>
      <c r="L1596">
        <f>IF('d_시나리오'!$J$4='d_시나리오'!$H$4,'d_시나리오'!$I$4,IF(K1596&lt;('d_시나리오'!$I$4-'d_시나리오'!$H$4)/('d_시나리오'!$J$4-'d_시나리오'!$H$4),'d_시나리오'!$H$4+SQRT(K1596*('d_시나리오'!$J$4-'d_시나리오'!$H$4)*('d_시나리오'!$I$4-'d_시나리오'!$H$4)),'d_시나리오'!$J$4-SQRT((1-K1596)*('d_시나리오'!$J$4-'d_시나리오'!$H$4)*('d_시나리오'!$J$4-'d_시나리오'!$I$4))))</f>
        <v/>
      </c>
      <c r="M1596">
        <f>RAND()</f>
        <v/>
      </c>
      <c r="N1596">
        <f>IF('d_시나리오'!$J$5='d_시나리오'!$H$5,'d_시나리오'!$I$5,IF(M1596&lt;('d_시나리오'!$I$5-'d_시나리오'!$H$5)/('d_시나리오'!$J$5-'d_시나리오'!$H$5),'d_시나리오'!$H$5+SQRT(M1596*('d_시나리오'!$J$5-'d_시나리오'!$H$5)*('d_시나리오'!$I$5-'d_시나리오'!$H$5)),'d_시나리오'!$J$5-SQRT((1-M1596)*('d_시나리오'!$J$5-'d_시나리오'!$H$5)*('d_시나리오'!$J$5-'d_시나리오'!$I$5))))</f>
        <v/>
      </c>
      <c r="O1596">
        <f>RAND()</f>
        <v/>
      </c>
      <c r="P1596">
        <f>IF('d_시나리오'!$J$6='d_시나리오'!$H$6,'d_시나리오'!$I$6,IF(O1596&lt;('d_시나리오'!$I$6-'d_시나리오'!$H$6)/('d_시나리오'!$J$6-'d_시나리오'!$H$6),'d_시나리오'!$H$6+SQRT(O1596*('d_시나리오'!$J$6-'d_시나리오'!$H$6)*('d_시나리오'!$I$6-'d_시나리오'!$H$6)),'d_시나리오'!$J$6-SQRT((1-O1596)*('d_시나리오'!$J$6-'d_시나리오'!$H$6)*('d_시나리오'!$J$6-'d_시나리오'!$I$6))))</f>
        <v/>
      </c>
      <c r="Q1596">
        <f>INDEX('d_분포'!$B$2:$B$57,RANDBETWEEN(1,56))</f>
        <v/>
      </c>
      <c r="R1596">
        <f>BETAINV(RAND(),5,5)</f>
        <v/>
      </c>
      <c r="S1596">
        <f>'d_고정'!$B$1*'6_기대효과'!$H$7*('d_시나리오'!$I$7/'d_고정'!$B$2)*B1596</f>
        <v/>
      </c>
      <c r="T1596">
        <f>S1596*D1596</f>
        <v/>
      </c>
      <c r="U1596">
        <f>S1596*F1596*H1596</f>
        <v/>
      </c>
      <c r="V1596">
        <f>S1596*F1596*(H1596-1)</f>
        <v/>
      </c>
      <c r="W1596">
        <f>U1596*J1596</f>
        <v/>
      </c>
      <c r="X1596">
        <f>T1596+W1596</f>
        <v/>
      </c>
      <c r="Y1596">
        <f>(T1596*E1596+W1596*L1596)*(1-R1596-'d_고정'!$B$13)</f>
        <v/>
      </c>
      <c r="Z1596">
        <f>(U1596*N1596*Q1596+'d_고정'!$B$3*('6_기대효과'!$H$7/8)*Q1596*'d_고정'!$B$10*P1596*('6_기대효과'!$K$7/'d_고정'!$B$9))*(1-R1596)</f>
        <v/>
      </c>
      <c r="AA1596">
        <f>W1596*L1596*(1-R1596-'d_고정'!$B$13)+U1596*MAX(N1596-'d_고정'!$B$10*P1596*('6_기대효과'!$K$7/'d_고정'!$B$9),0)*Q1596*(1-R1596)</f>
        <v/>
      </c>
      <c r="AB1596">
        <f>Y1596+Z1596</f>
        <v/>
      </c>
      <c r="AC1596">
        <f>Y1596/('d_고정'!$B$5*'6_기대효과'!$H$7/8)/'d_고정'!$B$6</f>
        <v/>
      </c>
      <c r="AD1596">
        <f>Y1596/('d_고정'!$B$8*'6_기대효과'!$H$7/8)</f>
        <v/>
      </c>
    </row>
    <row r="1597">
      <c r="A1597">
        <f>RAND()</f>
        <v/>
      </c>
      <c r="B1597">
        <f>IF('d_시나리오'!$J$2='d_시나리오'!$H$2,'d_시나리오'!$I$2,IF(A1597&lt;('d_시나리오'!$I$2-'d_시나리오'!$H$2)/('d_시나리오'!$J$2-'d_시나리오'!$H$2),'d_시나리오'!$H$2+SQRT(A1597*('d_시나리오'!$J$2-'d_시나리오'!$H$2)*('d_시나리오'!$I$2-'d_시나리오'!$H$2)),'d_시나리오'!$J$2-SQRT((1-A1597)*('d_시나리오'!$J$2-'d_시나리오'!$H$2)*('d_시나리오'!$J$2-'d_시나리오'!$I$2))))</f>
        <v/>
      </c>
      <c r="C1597">
        <f>RAND()</f>
        <v/>
      </c>
      <c r="D1597">
        <f>BETAINV(RAND(),IF(C1597&lt;'d_고정'!$B$26,'d_고정'!$B$23,'d_고정'!$B$16)+1,'d_고정'!$B$17-IF(C1597&lt;'d_고정'!$B$26,'d_고정'!$B$23,'d_고정'!$B$16)+1)*('d_고정'!$B$14+('d_고정'!$B$15-'d_고정'!$B$14)*RAND())</f>
        <v/>
      </c>
      <c r="E1597">
        <f>INDEX('d_분포'!$A$2:$A$28,RANDBETWEEN(1,27))</f>
        <v/>
      </c>
      <c r="F1597">
        <f>INDEX('d_분포'!$C$2:$C$5,RANDBETWEEN(1,4))*(0.9+0.2*RAND())</f>
        <v/>
      </c>
      <c r="G1597">
        <f>RAND()</f>
        <v/>
      </c>
      <c r="H1597">
        <f>(F1597+(1-F1597)*('d_고정'!$B$22*BETAINV(RAND(),IF(G1597&lt;'d_고정'!$B$26,'d_고정'!$B$25,'d_고정'!$B$20)+1,'d_고정'!$B$21-IF(G1597&lt;'d_고정'!$B$26,'d_고정'!$B$25,'d_고정'!$B$20)+1)+(1-'d_고정'!$B$22)*BETAINV(RAND(),IF(G1597&lt;'d_고정'!$B$26,'d_고정'!$B$24,'d_고정'!$B$18)+1,'d_고정'!$B$19-IF(G1597&lt;'d_고정'!$B$26,'d_고정'!$B$24,'d_고정'!$B$18)+1))*('d_고정'!$B$14+('d_고정'!$B$15-'d_고정'!$B$14)*RAND()))/F1597</f>
        <v/>
      </c>
      <c r="I1597">
        <f>RAND()</f>
        <v/>
      </c>
      <c r="J1597">
        <f>IF('d_시나리오'!$J$3='d_시나리오'!$H$3,'d_시나리오'!$I$3,IF(I1597&lt;('d_시나리오'!$I$3-'d_시나리오'!$H$3)/('d_시나리오'!$J$3-'d_시나리오'!$H$3),'d_시나리오'!$H$3+SQRT(I1597*('d_시나리오'!$J$3-'d_시나리오'!$H$3)*('d_시나리오'!$I$3-'d_시나리오'!$H$3)),'d_시나리오'!$J$3-SQRT((1-I1597)*('d_시나리오'!$J$3-'d_시나리오'!$H$3)*('d_시나리오'!$J$3-'d_시나리오'!$I$3))))</f>
        <v/>
      </c>
      <c r="K1597">
        <f>RAND()</f>
        <v/>
      </c>
      <c r="L1597">
        <f>IF('d_시나리오'!$J$4='d_시나리오'!$H$4,'d_시나리오'!$I$4,IF(K1597&lt;('d_시나리오'!$I$4-'d_시나리오'!$H$4)/('d_시나리오'!$J$4-'d_시나리오'!$H$4),'d_시나리오'!$H$4+SQRT(K1597*('d_시나리오'!$J$4-'d_시나리오'!$H$4)*('d_시나리오'!$I$4-'d_시나리오'!$H$4)),'d_시나리오'!$J$4-SQRT((1-K1597)*('d_시나리오'!$J$4-'d_시나리오'!$H$4)*('d_시나리오'!$J$4-'d_시나리오'!$I$4))))</f>
        <v/>
      </c>
      <c r="M1597">
        <f>RAND()</f>
        <v/>
      </c>
      <c r="N1597">
        <f>IF('d_시나리오'!$J$5='d_시나리오'!$H$5,'d_시나리오'!$I$5,IF(M1597&lt;('d_시나리오'!$I$5-'d_시나리오'!$H$5)/('d_시나리오'!$J$5-'d_시나리오'!$H$5),'d_시나리오'!$H$5+SQRT(M1597*('d_시나리오'!$J$5-'d_시나리오'!$H$5)*('d_시나리오'!$I$5-'d_시나리오'!$H$5)),'d_시나리오'!$J$5-SQRT((1-M1597)*('d_시나리오'!$J$5-'d_시나리오'!$H$5)*('d_시나리오'!$J$5-'d_시나리오'!$I$5))))</f>
        <v/>
      </c>
      <c r="O1597">
        <f>RAND()</f>
        <v/>
      </c>
      <c r="P1597">
        <f>IF('d_시나리오'!$J$6='d_시나리오'!$H$6,'d_시나리오'!$I$6,IF(O1597&lt;('d_시나리오'!$I$6-'d_시나리오'!$H$6)/('d_시나리오'!$J$6-'d_시나리오'!$H$6),'d_시나리오'!$H$6+SQRT(O1597*('d_시나리오'!$J$6-'d_시나리오'!$H$6)*('d_시나리오'!$I$6-'d_시나리오'!$H$6)),'d_시나리오'!$J$6-SQRT((1-O1597)*('d_시나리오'!$J$6-'d_시나리오'!$H$6)*('d_시나리오'!$J$6-'d_시나리오'!$I$6))))</f>
        <v/>
      </c>
      <c r="Q1597">
        <f>INDEX('d_분포'!$B$2:$B$57,RANDBETWEEN(1,56))</f>
        <v/>
      </c>
      <c r="R1597">
        <f>BETAINV(RAND(),5,5)</f>
        <v/>
      </c>
      <c r="S1597">
        <f>'d_고정'!$B$1*'6_기대효과'!$H$7*('d_시나리오'!$I$7/'d_고정'!$B$2)*B1597</f>
        <v/>
      </c>
      <c r="T1597">
        <f>S1597*D1597</f>
        <v/>
      </c>
      <c r="U1597">
        <f>S1597*F1597*H1597</f>
        <v/>
      </c>
      <c r="V1597">
        <f>S1597*F1597*(H1597-1)</f>
        <v/>
      </c>
      <c r="W1597">
        <f>U1597*J1597</f>
        <v/>
      </c>
      <c r="X1597">
        <f>T1597+W1597</f>
        <v/>
      </c>
      <c r="Y1597">
        <f>(T1597*E1597+W1597*L1597)*(1-R1597-'d_고정'!$B$13)</f>
        <v/>
      </c>
      <c r="Z1597">
        <f>(U1597*N1597*Q1597+'d_고정'!$B$3*('6_기대효과'!$H$7/8)*Q1597*'d_고정'!$B$10*P1597*('6_기대효과'!$K$7/'d_고정'!$B$9))*(1-R1597)</f>
        <v/>
      </c>
      <c r="AA1597">
        <f>W1597*L1597*(1-R1597-'d_고정'!$B$13)+U1597*MAX(N1597-'d_고정'!$B$10*P1597*('6_기대효과'!$K$7/'d_고정'!$B$9),0)*Q1597*(1-R1597)</f>
        <v/>
      </c>
      <c r="AB1597">
        <f>Y1597+Z1597</f>
        <v/>
      </c>
      <c r="AC1597">
        <f>Y1597/('d_고정'!$B$5*'6_기대효과'!$H$7/8)/'d_고정'!$B$6</f>
        <v/>
      </c>
      <c r="AD1597">
        <f>Y1597/('d_고정'!$B$8*'6_기대효과'!$H$7/8)</f>
        <v/>
      </c>
    </row>
    <row r="1598">
      <c r="A1598">
        <f>RAND()</f>
        <v/>
      </c>
      <c r="B1598">
        <f>IF('d_시나리오'!$J$2='d_시나리오'!$H$2,'d_시나리오'!$I$2,IF(A1598&lt;('d_시나리오'!$I$2-'d_시나리오'!$H$2)/('d_시나리오'!$J$2-'d_시나리오'!$H$2),'d_시나리오'!$H$2+SQRT(A1598*('d_시나리오'!$J$2-'d_시나리오'!$H$2)*('d_시나리오'!$I$2-'d_시나리오'!$H$2)),'d_시나리오'!$J$2-SQRT((1-A1598)*('d_시나리오'!$J$2-'d_시나리오'!$H$2)*('d_시나리오'!$J$2-'d_시나리오'!$I$2))))</f>
        <v/>
      </c>
      <c r="C1598">
        <f>RAND()</f>
        <v/>
      </c>
      <c r="D1598">
        <f>BETAINV(RAND(),IF(C1598&lt;'d_고정'!$B$26,'d_고정'!$B$23,'d_고정'!$B$16)+1,'d_고정'!$B$17-IF(C1598&lt;'d_고정'!$B$26,'d_고정'!$B$23,'d_고정'!$B$16)+1)*('d_고정'!$B$14+('d_고정'!$B$15-'d_고정'!$B$14)*RAND())</f>
        <v/>
      </c>
      <c r="E1598">
        <f>INDEX('d_분포'!$A$2:$A$28,RANDBETWEEN(1,27))</f>
        <v/>
      </c>
      <c r="F1598">
        <f>INDEX('d_분포'!$C$2:$C$5,RANDBETWEEN(1,4))*(0.9+0.2*RAND())</f>
        <v/>
      </c>
      <c r="G1598">
        <f>RAND()</f>
        <v/>
      </c>
      <c r="H1598">
        <f>(F1598+(1-F1598)*('d_고정'!$B$22*BETAINV(RAND(),IF(G1598&lt;'d_고정'!$B$26,'d_고정'!$B$25,'d_고정'!$B$20)+1,'d_고정'!$B$21-IF(G1598&lt;'d_고정'!$B$26,'d_고정'!$B$25,'d_고정'!$B$20)+1)+(1-'d_고정'!$B$22)*BETAINV(RAND(),IF(G1598&lt;'d_고정'!$B$26,'d_고정'!$B$24,'d_고정'!$B$18)+1,'d_고정'!$B$19-IF(G1598&lt;'d_고정'!$B$26,'d_고정'!$B$24,'d_고정'!$B$18)+1))*('d_고정'!$B$14+('d_고정'!$B$15-'d_고정'!$B$14)*RAND()))/F1598</f>
        <v/>
      </c>
      <c r="I1598">
        <f>RAND()</f>
        <v/>
      </c>
      <c r="J1598">
        <f>IF('d_시나리오'!$J$3='d_시나리오'!$H$3,'d_시나리오'!$I$3,IF(I1598&lt;('d_시나리오'!$I$3-'d_시나리오'!$H$3)/('d_시나리오'!$J$3-'d_시나리오'!$H$3),'d_시나리오'!$H$3+SQRT(I1598*('d_시나리오'!$J$3-'d_시나리오'!$H$3)*('d_시나리오'!$I$3-'d_시나리오'!$H$3)),'d_시나리오'!$J$3-SQRT((1-I1598)*('d_시나리오'!$J$3-'d_시나리오'!$H$3)*('d_시나리오'!$J$3-'d_시나리오'!$I$3))))</f>
        <v/>
      </c>
      <c r="K1598">
        <f>RAND()</f>
        <v/>
      </c>
      <c r="L1598">
        <f>IF('d_시나리오'!$J$4='d_시나리오'!$H$4,'d_시나리오'!$I$4,IF(K1598&lt;('d_시나리오'!$I$4-'d_시나리오'!$H$4)/('d_시나리오'!$J$4-'d_시나리오'!$H$4),'d_시나리오'!$H$4+SQRT(K1598*('d_시나리오'!$J$4-'d_시나리오'!$H$4)*('d_시나리오'!$I$4-'d_시나리오'!$H$4)),'d_시나리오'!$J$4-SQRT((1-K1598)*('d_시나리오'!$J$4-'d_시나리오'!$H$4)*('d_시나리오'!$J$4-'d_시나리오'!$I$4))))</f>
        <v/>
      </c>
      <c r="M1598">
        <f>RAND()</f>
        <v/>
      </c>
      <c r="N1598">
        <f>IF('d_시나리오'!$J$5='d_시나리오'!$H$5,'d_시나리오'!$I$5,IF(M1598&lt;('d_시나리오'!$I$5-'d_시나리오'!$H$5)/('d_시나리오'!$J$5-'d_시나리오'!$H$5),'d_시나리오'!$H$5+SQRT(M1598*('d_시나리오'!$J$5-'d_시나리오'!$H$5)*('d_시나리오'!$I$5-'d_시나리오'!$H$5)),'d_시나리오'!$J$5-SQRT((1-M1598)*('d_시나리오'!$J$5-'d_시나리오'!$H$5)*('d_시나리오'!$J$5-'d_시나리오'!$I$5))))</f>
        <v/>
      </c>
      <c r="O1598">
        <f>RAND()</f>
        <v/>
      </c>
      <c r="P1598">
        <f>IF('d_시나리오'!$J$6='d_시나리오'!$H$6,'d_시나리오'!$I$6,IF(O1598&lt;('d_시나리오'!$I$6-'d_시나리오'!$H$6)/('d_시나리오'!$J$6-'d_시나리오'!$H$6),'d_시나리오'!$H$6+SQRT(O1598*('d_시나리오'!$J$6-'d_시나리오'!$H$6)*('d_시나리오'!$I$6-'d_시나리오'!$H$6)),'d_시나리오'!$J$6-SQRT((1-O1598)*('d_시나리오'!$J$6-'d_시나리오'!$H$6)*('d_시나리오'!$J$6-'d_시나리오'!$I$6))))</f>
        <v/>
      </c>
      <c r="Q1598">
        <f>INDEX('d_분포'!$B$2:$B$57,RANDBETWEEN(1,56))</f>
        <v/>
      </c>
      <c r="R1598">
        <f>BETAINV(RAND(),5,5)</f>
        <v/>
      </c>
      <c r="S1598">
        <f>'d_고정'!$B$1*'6_기대효과'!$H$7*('d_시나리오'!$I$7/'d_고정'!$B$2)*B1598</f>
        <v/>
      </c>
      <c r="T1598">
        <f>S1598*D1598</f>
        <v/>
      </c>
      <c r="U1598">
        <f>S1598*F1598*H1598</f>
        <v/>
      </c>
      <c r="V1598">
        <f>S1598*F1598*(H1598-1)</f>
        <v/>
      </c>
      <c r="W1598">
        <f>U1598*J1598</f>
        <v/>
      </c>
      <c r="X1598">
        <f>T1598+W1598</f>
        <v/>
      </c>
      <c r="Y1598">
        <f>(T1598*E1598+W1598*L1598)*(1-R1598-'d_고정'!$B$13)</f>
        <v/>
      </c>
      <c r="Z1598">
        <f>(U1598*N1598*Q1598+'d_고정'!$B$3*('6_기대효과'!$H$7/8)*Q1598*'d_고정'!$B$10*P1598*('6_기대효과'!$K$7/'d_고정'!$B$9))*(1-R1598)</f>
        <v/>
      </c>
      <c r="AA1598">
        <f>W1598*L1598*(1-R1598-'d_고정'!$B$13)+U1598*MAX(N1598-'d_고정'!$B$10*P1598*('6_기대효과'!$K$7/'d_고정'!$B$9),0)*Q1598*(1-R1598)</f>
        <v/>
      </c>
      <c r="AB1598">
        <f>Y1598+Z1598</f>
        <v/>
      </c>
      <c r="AC1598">
        <f>Y1598/('d_고정'!$B$5*'6_기대효과'!$H$7/8)/'d_고정'!$B$6</f>
        <v/>
      </c>
      <c r="AD1598">
        <f>Y1598/('d_고정'!$B$8*'6_기대효과'!$H$7/8)</f>
        <v/>
      </c>
    </row>
    <row r="1599">
      <c r="A1599">
        <f>RAND()</f>
        <v/>
      </c>
      <c r="B1599">
        <f>IF('d_시나리오'!$J$2='d_시나리오'!$H$2,'d_시나리오'!$I$2,IF(A1599&lt;('d_시나리오'!$I$2-'d_시나리오'!$H$2)/('d_시나리오'!$J$2-'d_시나리오'!$H$2),'d_시나리오'!$H$2+SQRT(A1599*('d_시나리오'!$J$2-'d_시나리오'!$H$2)*('d_시나리오'!$I$2-'d_시나리오'!$H$2)),'d_시나리오'!$J$2-SQRT((1-A1599)*('d_시나리오'!$J$2-'d_시나리오'!$H$2)*('d_시나리오'!$J$2-'d_시나리오'!$I$2))))</f>
        <v/>
      </c>
      <c r="C1599">
        <f>RAND()</f>
        <v/>
      </c>
      <c r="D1599">
        <f>BETAINV(RAND(),IF(C1599&lt;'d_고정'!$B$26,'d_고정'!$B$23,'d_고정'!$B$16)+1,'d_고정'!$B$17-IF(C1599&lt;'d_고정'!$B$26,'d_고정'!$B$23,'d_고정'!$B$16)+1)*('d_고정'!$B$14+('d_고정'!$B$15-'d_고정'!$B$14)*RAND())</f>
        <v/>
      </c>
      <c r="E1599">
        <f>INDEX('d_분포'!$A$2:$A$28,RANDBETWEEN(1,27))</f>
        <v/>
      </c>
      <c r="F1599">
        <f>INDEX('d_분포'!$C$2:$C$5,RANDBETWEEN(1,4))*(0.9+0.2*RAND())</f>
        <v/>
      </c>
      <c r="G1599">
        <f>RAND()</f>
        <v/>
      </c>
      <c r="H1599">
        <f>(F1599+(1-F1599)*('d_고정'!$B$22*BETAINV(RAND(),IF(G1599&lt;'d_고정'!$B$26,'d_고정'!$B$25,'d_고정'!$B$20)+1,'d_고정'!$B$21-IF(G1599&lt;'d_고정'!$B$26,'d_고정'!$B$25,'d_고정'!$B$20)+1)+(1-'d_고정'!$B$22)*BETAINV(RAND(),IF(G1599&lt;'d_고정'!$B$26,'d_고정'!$B$24,'d_고정'!$B$18)+1,'d_고정'!$B$19-IF(G1599&lt;'d_고정'!$B$26,'d_고정'!$B$24,'d_고정'!$B$18)+1))*('d_고정'!$B$14+('d_고정'!$B$15-'d_고정'!$B$14)*RAND()))/F1599</f>
        <v/>
      </c>
      <c r="I1599">
        <f>RAND()</f>
        <v/>
      </c>
      <c r="J1599">
        <f>IF('d_시나리오'!$J$3='d_시나리오'!$H$3,'d_시나리오'!$I$3,IF(I1599&lt;('d_시나리오'!$I$3-'d_시나리오'!$H$3)/('d_시나리오'!$J$3-'d_시나리오'!$H$3),'d_시나리오'!$H$3+SQRT(I1599*('d_시나리오'!$J$3-'d_시나리오'!$H$3)*('d_시나리오'!$I$3-'d_시나리오'!$H$3)),'d_시나리오'!$J$3-SQRT((1-I1599)*('d_시나리오'!$J$3-'d_시나리오'!$H$3)*('d_시나리오'!$J$3-'d_시나리오'!$I$3))))</f>
        <v/>
      </c>
      <c r="K1599">
        <f>RAND()</f>
        <v/>
      </c>
      <c r="L1599">
        <f>IF('d_시나리오'!$J$4='d_시나리오'!$H$4,'d_시나리오'!$I$4,IF(K1599&lt;('d_시나리오'!$I$4-'d_시나리오'!$H$4)/('d_시나리오'!$J$4-'d_시나리오'!$H$4),'d_시나리오'!$H$4+SQRT(K1599*('d_시나리오'!$J$4-'d_시나리오'!$H$4)*('d_시나리오'!$I$4-'d_시나리오'!$H$4)),'d_시나리오'!$J$4-SQRT((1-K1599)*('d_시나리오'!$J$4-'d_시나리오'!$H$4)*('d_시나리오'!$J$4-'d_시나리오'!$I$4))))</f>
        <v/>
      </c>
      <c r="M1599">
        <f>RAND()</f>
        <v/>
      </c>
      <c r="N1599">
        <f>IF('d_시나리오'!$J$5='d_시나리오'!$H$5,'d_시나리오'!$I$5,IF(M1599&lt;('d_시나리오'!$I$5-'d_시나리오'!$H$5)/('d_시나리오'!$J$5-'d_시나리오'!$H$5),'d_시나리오'!$H$5+SQRT(M1599*('d_시나리오'!$J$5-'d_시나리오'!$H$5)*('d_시나리오'!$I$5-'d_시나리오'!$H$5)),'d_시나리오'!$J$5-SQRT((1-M1599)*('d_시나리오'!$J$5-'d_시나리오'!$H$5)*('d_시나리오'!$J$5-'d_시나리오'!$I$5))))</f>
        <v/>
      </c>
      <c r="O1599">
        <f>RAND()</f>
        <v/>
      </c>
      <c r="P1599">
        <f>IF('d_시나리오'!$J$6='d_시나리오'!$H$6,'d_시나리오'!$I$6,IF(O1599&lt;('d_시나리오'!$I$6-'d_시나리오'!$H$6)/('d_시나리오'!$J$6-'d_시나리오'!$H$6),'d_시나리오'!$H$6+SQRT(O1599*('d_시나리오'!$J$6-'d_시나리오'!$H$6)*('d_시나리오'!$I$6-'d_시나리오'!$H$6)),'d_시나리오'!$J$6-SQRT((1-O1599)*('d_시나리오'!$J$6-'d_시나리오'!$H$6)*('d_시나리오'!$J$6-'d_시나리오'!$I$6))))</f>
        <v/>
      </c>
      <c r="Q1599">
        <f>INDEX('d_분포'!$B$2:$B$57,RANDBETWEEN(1,56))</f>
        <v/>
      </c>
      <c r="R1599">
        <f>BETAINV(RAND(),5,5)</f>
        <v/>
      </c>
      <c r="S1599">
        <f>'d_고정'!$B$1*'6_기대효과'!$H$7*('d_시나리오'!$I$7/'d_고정'!$B$2)*B1599</f>
        <v/>
      </c>
      <c r="T1599">
        <f>S1599*D1599</f>
        <v/>
      </c>
      <c r="U1599">
        <f>S1599*F1599*H1599</f>
        <v/>
      </c>
      <c r="V1599">
        <f>S1599*F1599*(H1599-1)</f>
        <v/>
      </c>
      <c r="W1599">
        <f>U1599*J1599</f>
        <v/>
      </c>
      <c r="X1599">
        <f>T1599+W1599</f>
        <v/>
      </c>
      <c r="Y1599">
        <f>(T1599*E1599+W1599*L1599)*(1-R1599-'d_고정'!$B$13)</f>
        <v/>
      </c>
      <c r="Z1599">
        <f>(U1599*N1599*Q1599+'d_고정'!$B$3*('6_기대효과'!$H$7/8)*Q1599*'d_고정'!$B$10*P1599*('6_기대효과'!$K$7/'d_고정'!$B$9))*(1-R1599)</f>
        <v/>
      </c>
      <c r="AA1599">
        <f>W1599*L1599*(1-R1599-'d_고정'!$B$13)+U1599*MAX(N1599-'d_고정'!$B$10*P1599*('6_기대효과'!$K$7/'d_고정'!$B$9),0)*Q1599*(1-R1599)</f>
        <v/>
      </c>
      <c r="AB1599">
        <f>Y1599+Z1599</f>
        <v/>
      </c>
      <c r="AC1599">
        <f>Y1599/('d_고정'!$B$5*'6_기대효과'!$H$7/8)/'d_고정'!$B$6</f>
        <v/>
      </c>
      <c r="AD1599">
        <f>Y1599/('d_고정'!$B$8*'6_기대효과'!$H$7/8)</f>
        <v/>
      </c>
    </row>
    <row r="1600">
      <c r="A1600">
        <f>RAND()</f>
        <v/>
      </c>
      <c r="B1600">
        <f>IF('d_시나리오'!$J$2='d_시나리오'!$H$2,'d_시나리오'!$I$2,IF(A1600&lt;('d_시나리오'!$I$2-'d_시나리오'!$H$2)/('d_시나리오'!$J$2-'d_시나리오'!$H$2),'d_시나리오'!$H$2+SQRT(A1600*('d_시나리오'!$J$2-'d_시나리오'!$H$2)*('d_시나리오'!$I$2-'d_시나리오'!$H$2)),'d_시나리오'!$J$2-SQRT((1-A1600)*('d_시나리오'!$J$2-'d_시나리오'!$H$2)*('d_시나리오'!$J$2-'d_시나리오'!$I$2))))</f>
        <v/>
      </c>
      <c r="C1600">
        <f>RAND()</f>
        <v/>
      </c>
      <c r="D1600">
        <f>BETAINV(RAND(),IF(C1600&lt;'d_고정'!$B$26,'d_고정'!$B$23,'d_고정'!$B$16)+1,'d_고정'!$B$17-IF(C1600&lt;'d_고정'!$B$26,'d_고정'!$B$23,'d_고정'!$B$16)+1)*('d_고정'!$B$14+('d_고정'!$B$15-'d_고정'!$B$14)*RAND())</f>
        <v/>
      </c>
      <c r="E1600">
        <f>INDEX('d_분포'!$A$2:$A$28,RANDBETWEEN(1,27))</f>
        <v/>
      </c>
      <c r="F1600">
        <f>INDEX('d_분포'!$C$2:$C$5,RANDBETWEEN(1,4))*(0.9+0.2*RAND())</f>
        <v/>
      </c>
      <c r="G1600">
        <f>RAND()</f>
        <v/>
      </c>
      <c r="H1600">
        <f>(F1600+(1-F1600)*('d_고정'!$B$22*BETAINV(RAND(),IF(G1600&lt;'d_고정'!$B$26,'d_고정'!$B$25,'d_고정'!$B$20)+1,'d_고정'!$B$21-IF(G1600&lt;'d_고정'!$B$26,'d_고정'!$B$25,'d_고정'!$B$20)+1)+(1-'d_고정'!$B$22)*BETAINV(RAND(),IF(G1600&lt;'d_고정'!$B$26,'d_고정'!$B$24,'d_고정'!$B$18)+1,'d_고정'!$B$19-IF(G1600&lt;'d_고정'!$B$26,'d_고정'!$B$24,'d_고정'!$B$18)+1))*('d_고정'!$B$14+('d_고정'!$B$15-'d_고정'!$B$14)*RAND()))/F1600</f>
        <v/>
      </c>
      <c r="I1600">
        <f>RAND()</f>
        <v/>
      </c>
      <c r="J1600">
        <f>IF('d_시나리오'!$J$3='d_시나리오'!$H$3,'d_시나리오'!$I$3,IF(I1600&lt;('d_시나리오'!$I$3-'d_시나리오'!$H$3)/('d_시나리오'!$J$3-'d_시나리오'!$H$3),'d_시나리오'!$H$3+SQRT(I1600*('d_시나리오'!$J$3-'d_시나리오'!$H$3)*('d_시나리오'!$I$3-'d_시나리오'!$H$3)),'d_시나리오'!$J$3-SQRT((1-I1600)*('d_시나리오'!$J$3-'d_시나리오'!$H$3)*('d_시나리오'!$J$3-'d_시나리오'!$I$3))))</f>
        <v/>
      </c>
      <c r="K1600">
        <f>RAND()</f>
        <v/>
      </c>
      <c r="L1600">
        <f>IF('d_시나리오'!$J$4='d_시나리오'!$H$4,'d_시나리오'!$I$4,IF(K1600&lt;('d_시나리오'!$I$4-'d_시나리오'!$H$4)/('d_시나리오'!$J$4-'d_시나리오'!$H$4),'d_시나리오'!$H$4+SQRT(K1600*('d_시나리오'!$J$4-'d_시나리오'!$H$4)*('d_시나리오'!$I$4-'d_시나리오'!$H$4)),'d_시나리오'!$J$4-SQRT((1-K1600)*('d_시나리오'!$J$4-'d_시나리오'!$H$4)*('d_시나리오'!$J$4-'d_시나리오'!$I$4))))</f>
        <v/>
      </c>
      <c r="M1600">
        <f>RAND()</f>
        <v/>
      </c>
      <c r="N1600">
        <f>IF('d_시나리오'!$J$5='d_시나리오'!$H$5,'d_시나리오'!$I$5,IF(M1600&lt;('d_시나리오'!$I$5-'d_시나리오'!$H$5)/('d_시나리오'!$J$5-'d_시나리오'!$H$5),'d_시나리오'!$H$5+SQRT(M1600*('d_시나리오'!$J$5-'d_시나리오'!$H$5)*('d_시나리오'!$I$5-'d_시나리오'!$H$5)),'d_시나리오'!$J$5-SQRT((1-M1600)*('d_시나리오'!$J$5-'d_시나리오'!$H$5)*('d_시나리오'!$J$5-'d_시나리오'!$I$5))))</f>
        <v/>
      </c>
      <c r="O1600">
        <f>RAND()</f>
        <v/>
      </c>
      <c r="P1600">
        <f>IF('d_시나리오'!$J$6='d_시나리오'!$H$6,'d_시나리오'!$I$6,IF(O1600&lt;('d_시나리오'!$I$6-'d_시나리오'!$H$6)/('d_시나리오'!$J$6-'d_시나리오'!$H$6),'d_시나리오'!$H$6+SQRT(O1600*('d_시나리오'!$J$6-'d_시나리오'!$H$6)*('d_시나리오'!$I$6-'d_시나리오'!$H$6)),'d_시나리오'!$J$6-SQRT((1-O1600)*('d_시나리오'!$J$6-'d_시나리오'!$H$6)*('d_시나리오'!$J$6-'d_시나리오'!$I$6))))</f>
        <v/>
      </c>
      <c r="Q1600">
        <f>INDEX('d_분포'!$B$2:$B$57,RANDBETWEEN(1,56))</f>
        <v/>
      </c>
      <c r="R1600">
        <f>BETAINV(RAND(),5,5)</f>
        <v/>
      </c>
      <c r="S1600">
        <f>'d_고정'!$B$1*'6_기대효과'!$H$7*('d_시나리오'!$I$7/'d_고정'!$B$2)*B1600</f>
        <v/>
      </c>
      <c r="T1600">
        <f>S1600*D1600</f>
        <v/>
      </c>
      <c r="U1600">
        <f>S1600*F1600*H1600</f>
        <v/>
      </c>
      <c r="V1600">
        <f>S1600*F1600*(H1600-1)</f>
        <v/>
      </c>
      <c r="W1600">
        <f>U1600*J1600</f>
        <v/>
      </c>
      <c r="X1600">
        <f>T1600+W1600</f>
        <v/>
      </c>
      <c r="Y1600">
        <f>(T1600*E1600+W1600*L1600)*(1-R1600-'d_고정'!$B$13)</f>
        <v/>
      </c>
      <c r="Z1600">
        <f>(U1600*N1600*Q1600+'d_고정'!$B$3*('6_기대효과'!$H$7/8)*Q1600*'d_고정'!$B$10*P1600*('6_기대효과'!$K$7/'d_고정'!$B$9))*(1-R1600)</f>
        <v/>
      </c>
      <c r="AA1600">
        <f>W1600*L1600*(1-R1600-'d_고정'!$B$13)+U1600*MAX(N1600-'d_고정'!$B$10*P1600*('6_기대효과'!$K$7/'d_고정'!$B$9),0)*Q1600*(1-R1600)</f>
        <v/>
      </c>
      <c r="AB1600">
        <f>Y1600+Z1600</f>
        <v/>
      </c>
      <c r="AC1600">
        <f>Y1600/('d_고정'!$B$5*'6_기대효과'!$H$7/8)/'d_고정'!$B$6</f>
        <v/>
      </c>
      <c r="AD1600">
        <f>Y1600/('d_고정'!$B$8*'6_기대효과'!$H$7/8)</f>
        <v/>
      </c>
    </row>
    <row r="1601">
      <c r="A1601">
        <f>RAND()</f>
        <v/>
      </c>
      <c r="B1601">
        <f>IF('d_시나리오'!$J$2='d_시나리오'!$H$2,'d_시나리오'!$I$2,IF(A1601&lt;('d_시나리오'!$I$2-'d_시나리오'!$H$2)/('d_시나리오'!$J$2-'d_시나리오'!$H$2),'d_시나리오'!$H$2+SQRT(A1601*('d_시나리오'!$J$2-'d_시나리오'!$H$2)*('d_시나리오'!$I$2-'d_시나리오'!$H$2)),'d_시나리오'!$J$2-SQRT((1-A1601)*('d_시나리오'!$J$2-'d_시나리오'!$H$2)*('d_시나리오'!$J$2-'d_시나리오'!$I$2))))</f>
        <v/>
      </c>
      <c r="C1601">
        <f>RAND()</f>
        <v/>
      </c>
      <c r="D1601">
        <f>BETAINV(RAND(),IF(C1601&lt;'d_고정'!$B$26,'d_고정'!$B$23,'d_고정'!$B$16)+1,'d_고정'!$B$17-IF(C1601&lt;'d_고정'!$B$26,'d_고정'!$B$23,'d_고정'!$B$16)+1)*('d_고정'!$B$14+('d_고정'!$B$15-'d_고정'!$B$14)*RAND())</f>
        <v/>
      </c>
      <c r="E1601">
        <f>INDEX('d_분포'!$A$2:$A$28,RANDBETWEEN(1,27))</f>
        <v/>
      </c>
      <c r="F1601">
        <f>INDEX('d_분포'!$C$2:$C$5,RANDBETWEEN(1,4))*(0.9+0.2*RAND())</f>
        <v/>
      </c>
      <c r="G1601">
        <f>RAND()</f>
        <v/>
      </c>
      <c r="H1601">
        <f>(F1601+(1-F1601)*('d_고정'!$B$22*BETAINV(RAND(),IF(G1601&lt;'d_고정'!$B$26,'d_고정'!$B$25,'d_고정'!$B$20)+1,'d_고정'!$B$21-IF(G1601&lt;'d_고정'!$B$26,'d_고정'!$B$25,'d_고정'!$B$20)+1)+(1-'d_고정'!$B$22)*BETAINV(RAND(),IF(G1601&lt;'d_고정'!$B$26,'d_고정'!$B$24,'d_고정'!$B$18)+1,'d_고정'!$B$19-IF(G1601&lt;'d_고정'!$B$26,'d_고정'!$B$24,'d_고정'!$B$18)+1))*('d_고정'!$B$14+('d_고정'!$B$15-'d_고정'!$B$14)*RAND()))/F1601</f>
        <v/>
      </c>
      <c r="I1601">
        <f>RAND()</f>
        <v/>
      </c>
      <c r="J1601">
        <f>IF('d_시나리오'!$J$3='d_시나리오'!$H$3,'d_시나리오'!$I$3,IF(I1601&lt;('d_시나리오'!$I$3-'d_시나리오'!$H$3)/('d_시나리오'!$J$3-'d_시나리오'!$H$3),'d_시나리오'!$H$3+SQRT(I1601*('d_시나리오'!$J$3-'d_시나리오'!$H$3)*('d_시나리오'!$I$3-'d_시나리오'!$H$3)),'d_시나리오'!$J$3-SQRT((1-I1601)*('d_시나리오'!$J$3-'d_시나리오'!$H$3)*('d_시나리오'!$J$3-'d_시나리오'!$I$3))))</f>
        <v/>
      </c>
      <c r="K1601">
        <f>RAND()</f>
        <v/>
      </c>
      <c r="L1601">
        <f>IF('d_시나리오'!$J$4='d_시나리오'!$H$4,'d_시나리오'!$I$4,IF(K1601&lt;('d_시나리오'!$I$4-'d_시나리오'!$H$4)/('d_시나리오'!$J$4-'d_시나리오'!$H$4),'d_시나리오'!$H$4+SQRT(K1601*('d_시나리오'!$J$4-'d_시나리오'!$H$4)*('d_시나리오'!$I$4-'d_시나리오'!$H$4)),'d_시나리오'!$J$4-SQRT((1-K1601)*('d_시나리오'!$J$4-'d_시나리오'!$H$4)*('d_시나리오'!$J$4-'d_시나리오'!$I$4))))</f>
        <v/>
      </c>
      <c r="M1601">
        <f>RAND()</f>
        <v/>
      </c>
      <c r="N1601">
        <f>IF('d_시나리오'!$J$5='d_시나리오'!$H$5,'d_시나리오'!$I$5,IF(M1601&lt;('d_시나리오'!$I$5-'d_시나리오'!$H$5)/('d_시나리오'!$J$5-'d_시나리오'!$H$5),'d_시나리오'!$H$5+SQRT(M1601*('d_시나리오'!$J$5-'d_시나리오'!$H$5)*('d_시나리오'!$I$5-'d_시나리오'!$H$5)),'d_시나리오'!$J$5-SQRT((1-M1601)*('d_시나리오'!$J$5-'d_시나리오'!$H$5)*('d_시나리오'!$J$5-'d_시나리오'!$I$5))))</f>
        <v/>
      </c>
      <c r="O1601">
        <f>RAND()</f>
        <v/>
      </c>
      <c r="P1601">
        <f>IF('d_시나리오'!$J$6='d_시나리오'!$H$6,'d_시나리오'!$I$6,IF(O1601&lt;('d_시나리오'!$I$6-'d_시나리오'!$H$6)/('d_시나리오'!$J$6-'d_시나리오'!$H$6),'d_시나리오'!$H$6+SQRT(O1601*('d_시나리오'!$J$6-'d_시나리오'!$H$6)*('d_시나리오'!$I$6-'d_시나리오'!$H$6)),'d_시나리오'!$J$6-SQRT((1-O1601)*('d_시나리오'!$J$6-'d_시나리오'!$H$6)*('d_시나리오'!$J$6-'d_시나리오'!$I$6))))</f>
        <v/>
      </c>
      <c r="Q1601">
        <f>INDEX('d_분포'!$B$2:$B$57,RANDBETWEEN(1,56))</f>
        <v/>
      </c>
      <c r="R1601">
        <f>BETAINV(RAND(),5,5)</f>
        <v/>
      </c>
      <c r="S1601">
        <f>'d_고정'!$B$1*'6_기대효과'!$H$7*('d_시나리오'!$I$7/'d_고정'!$B$2)*B1601</f>
        <v/>
      </c>
      <c r="T1601">
        <f>S1601*D1601</f>
        <v/>
      </c>
      <c r="U1601">
        <f>S1601*F1601*H1601</f>
        <v/>
      </c>
      <c r="V1601">
        <f>S1601*F1601*(H1601-1)</f>
        <v/>
      </c>
      <c r="W1601">
        <f>U1601*J1601</f>
        <v/>
      </c>
      <c r="X1601">
        <f>T1601+W1601</f>
        <v/>
      </c>
      <c r="Y1601">
        <f>(T1601*E1601+W1601*L1601)*(1-R1601-'d_고정'!$B$13)</f>
        <v/>
      </c>
      <c r="Z1601">
        <f>(U1601*N1601*Q1601+'d_고정'!$B$3*('6_기대효과'!$H$7/8)*Q1601*'d_고정'!$B$10*P1601*('6_기대효과'!$K$7/'d_고정'!$B$9))*(1-R1601)</f>
        <v/>
      </c>
      <c r="AA1601">
        <f>W1601*L1601*(1-R1601-'d_고정'!$B$13)+U1601*MAX(N1601-'d_고정'!$B$10*P1601*('6_기대효과'!$K$7/'d_고정'!$B$9),0)*Q1601*(1-R1601)</f>
        <v/>
      </c>
      <c r="AB1601">
        <f>Y1601+Z1601</f>
        <v/>
      </c>
      <c r="AC1601">
        <f>Y1601/('d_고정'!$B$5*'6_기대효과'!$H$7/8)/'d_고정'!$B$6</f>
        <v/>
      </c>
      <c r="AD1601">
        <f>Y1601/('d_고정'!$B$8*'6_기대효과'!$H$7/8)</f>
        <v/>
      </c>
    </row>
    <row r="1602">
      <c r="A1602">
        <f>RAND()</f>
        <v/>
      </c>
      <c r="B1602">
        <f>IF('d_시나리오'!$J$2='d_시나리오'!$H$2,'d_시나리오'!$I$2,IF(A1602&lt;('d_시나리오'!$I$2-'d_시나리오'!$H$2)/('d_시나리오'!$J$2-'d_시나리오'!$H$2),'d_시나리오'!$H$2+SQRT(A1602*('d_시나리오'!$J$2-'d_시나리오'!$H$2)*('d_시나리오'!$I$2-'d_시나리오'!$H$2)),'d_시나리오'!$J$2-SQRT((1-A1602)*('d_시나리오'!$J$2-'d_시나리오'!$H$2)*('d_시나리오'!$J$2-'d_시나리오'!$I$2))))</f>
        <v/>
      </c>
      <c r="C1602">
        <f>RAND()</f>
        <v/>
      </c>
      <c r="D1602">
        <f>BETAINV(RAND(),IF(C1602&lt;'d_고정'!$B$26,'d_고정'!$B$23,'d_고정'!$B$16)+1,'d_고정'!$B$17-IF(C1602&lt;'d_고정'!$B$26,'d_고정'!$B$23,'d_고정'!$B$16)+1)*('d_고정'!$B$14+('d_고정'!$B$15-'d_고정'!$B$14)*RAND())</f>
        <v/>
      </c>
      <c r="E1602">
        <f>INDEX('d_분포'!$A$2:$A$28,RANDBETWEEN(1,27))</f>
        <v/>
      </c>
      <c r="F1602">
        <f>INDEX('d_분포'!$C$2:$C$5,RANDBETWEEN(1,4))*(0.9+0.2*RAND())</f>
        <v/>
      </c>
      <c r="G1602">
        <f>RAND()</f>
        <v/>
      </c>
      <c r="H1602">
        <f>(F1602+(1-F1602)*('d_고정'!$B$22*BETAINV(RAND(),IF(G1602&lt;'d_고정'!$B$26,'d_고정'!$B$25,'d_고정'!$B$20)+1,'d_고정'!$B$21-IF(G1602&lt;'d_고정'!$B$26,'d_고정'!$B$25,'d_고정'!$B$20)+1)+(1-'d_고정'!$B$22)*BETAINV(RAND(),IF(G1602&lt;'d_고정'!$B$26,'d_고정'!$B$24,'d_고정'!$B$18)+1,'d_고정'!$B$19-IF(G1602&lt;'d_고정'!$B$26,'d_고정'!$B$24,'d_고정'!$B$18)+1))*('d_고정'!$B$14+('d_고정'!$B$15-'d_고정'!$B$14)*RAND()))/F1602</f>
        <v/>
      </c>
      <c r="I1602">
        <f>RAND()</f>
        <v/>
      </c>
      <c r="J1602">
        <f>IF('d_시나리오'!$J$3='d_시나리오'!$H$3,'d_시나리오'!$I$3,IF(I1602&lt;('d_시나리오'!$I$3-'d_시나리오'!$H$3)/('d_시나리오'!$J$3-'d_시나리오'!$H$3),'d_시나리오'!$H$3+SQRT(I1602*('d_시나리오'!$J$3-'d_시나리오'!$H$3)*('d_시나리오'!$I$3-'d_시나리오'!$H$3)),'d_시나리오'!$J$3-SQRT((1-I1602)*('d_시나리오'!$J$3-'d_시나리오'!$H$3)*('d_시나리오'!$J$3-'d_시나리오'!$I$3))))</f>
        <v/>
      </c>
      <c r="K1602">
        <f>RAND()</f>
        <v/>
      </c>
      <c r="L1602">
        <f>IF('d_시나리오'!$J$4='d_시나리오'!$H$4,'d_시나리오'!$I$4,IF(K1602&lt;('d_시나리오'!$I$4-'d_시나리오'!$H$4)/('d_시나리오'!$J$4-'d_시나리오'!$H$4),'d_시나리오'!$H$4+SQRT(K1602*('d_시나리오'!$J$4-'d_시나리오'!$H$4)*('d_시나리오'!$I$4-'d_시나리오'!$H$4)),'d_시나리오'!$J$4-SQRT((1-K1602)*('d_시나리오'!$J$4-'d_시나리오'!$H$4)*('d_시나리오'!$J$4-'d_시나리오'!$I$4))))</f>
        <v/>
      </c>
      <c r="M1602">
        <f>RAND()</f>
        <v/>
      </c>
      <c r="N1602">
        <f>IF('d_시나리오'!$J$5='d_시나리오'!$H$5,'d_시나리오'!$I$5,IF(M1602&lt;('d_시나리오'!$I$5-'d_시나리오'!$H$5)/('d_시나리오'!$J$5-'d_시나리오'!$H$5),'d_시나리오'!$H$5+SQRT(M1602*('d_시나리오'!$J$5-'d_시나리오'!$H$5)*('d_시나리오'!$I$5-'d_시나리오'!$H$5)),'d_시나리오'!$J$5-SQRT((1-M1602)*('d_시나리오'!$J$5-'d_시나리오'!$H$5)*('d_시나리오'!$J$5-'d_시나리오'!$I$5))))</f>
        <v/>
      </c>
      <c r="O1602">
        <f>RAND()</f>
        <v/>
      </c>
      <c r="P1602">
        <f>IF('d_시나리오'!$J$6='d_시나리오'!$H$6,'d_시나리오'!$I$6,IF(O1602&lt;('d_시나리오'!$I$6-'d_시나리오'!$H$6)/('d_시나리오'!$J$6-'d_시나리오'!$H$6),'d_시나리오'!$H$6+SQRT(O1602*('d_시나리오'!$J$6-'d_시나리오'!$H$6)*('d_시나리오'!$I$6-'d_시나리오'!$H$6)),'d_시나리오'!$J$6-SQRT((1-O1602)*('d_시나리오'!$J$6-'d_시나리오'!$H$6)*('d_시나리오'!$J$6-'d_시나리오'!$I$6))))</f>
        <v/>
      </c>
      <c r="Q1602">
        <f>INDEX('d_분포'!$B$2:$B$57,RANDBETWEEN(1,56))</f>
        <v/>
      </c>
      <c r="R1602">
        <f>BETAINV(RAND(),5,5)</f>
        <v/>
      </c>
      <c r="S1602">
        <f>'d_고정'!$B$1*'6_기대효과'!$H$7*('d_시나리오'!$I$7/'d_고정'!$B$2)*B1602</f>
        <v/>
      </c>
      <c r="T1602">
        <f>S1602*D1602</f>
        <v/>
      </c>
      <c r="U1602">
        <f>S1602*F1602*H1602</f>
        <v/>
      </c>
      <c r="V1602">
        <f>S1602*F1602*(H1602-1)</f>
        <v/>
      </c>
      <c r="W1602">
        <f>U1602*J1602</f>
        <v/>
      </c>
      <c r="X1602">
        <f>T1602+W1602</f>
        <v/>
      </c>
      <c r="Y1602">
        <f>(T1602*E1602+W1602*L1602)*(1-R1602-'d_고정'!$B$13)</f>
        <v/>
      </c>
      <c r="Z1602">
        <f>(U1602*N1602*Q1602+'d_고정'!$B$3*('6_기대효과'!$H$7/8)*Q1602*'d_고정'!$B$10*P1602*('6_기대효과'!$K$7/'d_고정'!$B$9))*(1-R1602)</f>
        <v/>
      </c>
      <c r="AA1602">
        <f>W1602*L1602*(1-R1602-'d_고정'!$B$13)+U1602*MAX(N1602-'d_고정'!$B$10*P1602*('6_기대효과'!$K$7/'d_고정'!$B$9),0)*Q1602*(1-R1602)</f>
        <v/>
      </c>
      <c r="AB1602">
        <f>Y1602+Z1602</f>
        <v/>
      </c>
      <c r="AC1602">
        <f>Y1602/('d_고정'!$B$5*'6_기대효과'!$H$7/8)/'d_고정'!$B$6</f>
        <v/>
      </c>
      <c r="AD1602">
        <f>Y1602/('d_고정'!$B$8*'6_기대효과'!$H$7/8)</f>
        <v/>
      </c>
    </row>
    <row r="1603">
      <c r="A1603">
        <f>RAND()</f>
        <v/>
      </c>
      <c r="B1603">
        <f>IF('d_시나리오'!$J$2='d_시나리오'!$H$2,'d_시나리오'!$I$2,IF(A1603&lt;('d_시나리오'!$I$2-'d_시나리오'!$H$2)/('d_시나리오'!$J$2-'d_시나리오'!$H$2),'d_시나리오'!$H$2+SQRT(A1603*('d_시나리오'!$J$2-'d_시나리오'!$H$2)*('d_시나리오'!$I$2-'d_시나리오'!$H$2)),'d_시나리오'!$J$2-SQRT((1-A1603)*('d_시나리오'!$J$2-'d_시나리오'!$H$2)*('d_시나리오'!$J$2-'d_시나리오'!$I$2))))</f>
        <v/>
      </c>
      <c r="C1603">
        <f>RAND()</f>
        <v/>
      </c>
      <c r="D1603">
        <f>BETAINV(RAND(),IF(C1603&lt;'d_고정'!$B$26,'d_고정'!$B$23,'d_고정'!$B$16)+1,'d_고정'!$B$17-IF(C1603&lt;'d_고정'!$B$26,'d_고정'!$B$23,'d_고정'!$B$16)+1)*('d_고정'!$B$14+('d_고정'!$B$15-'d_고정'!$B$14)*RAND())</f>
        <v/>
      </c>
      <c r="E1603">
        <f>INDEX('d_분포'!$A$2:$A$28,RANDBETWEEN(1,27))</f>
        <v/>
      </c>
      <c r="F1603">
        <f>INDEX('d_분포'!$C$2:$C$5,RANDBETWEEN(1,4))*(0.9+0.2*RAND())</f>
        <v/>
      </c>
      <c r="G1603">
        <f>RAND()</f>
        <v/>
      </c>
      <c r="H1603">
        <f>(F1603+(1-F1603)*('d_고정'!$B$22*BETAINV(RAND(),IF(G1603&lt;'d_고정'!$B$26,'d_고정'!$B$25,'d_고정'!$B$20)+1,'d_고정'!$B$21-IF(G1603&lt;'d_고정'!$B$26,'d_고정'!$B$25,'d_고정'!$B$20)+1)+(1-'d_고정'!$B$22)*BETAINV(RAND(),IF(G1603&lt;'d_고정'!$B$26,'d_고정'!$B$24,'d_고정'!$B$18)+1,'d_고정'!$B$19-IF(G1603&lt;'d_고정'!$B$26,'d_고정'!$B$24,'d_고정'!$B$18)+1))*('d_고정'!$B$14+('d_고정'!$B$15-'d_고정'!$B$14)*RAND()))/F1603</f>
        <v/>
      </c>
      <c r="I1603">
        <f>RAND()</f>
        <v/>
      </c>
      <c r="J1603">
        <f>IF('d_시나리오'!$J$3='d_시나리오'!$H$3,'d_시나리오'!$I$3,IF(I1603&lt;('d_시나리오'!$I$3-'d_시나리오'!$H$3)/('d_시나리오'!$J$3-'d_시나리오'!$H$3),'d_시나리오'!$H$3+SQRT(I1603*('d_시나리오'!$J$3-'d_시나리오'!$H$3)*('d_시나리오'!$I$3-'d_시나리오'!$H$3)),'d_시나리오'!$J$3-SQRT((1-I1603)*('d_시나리오'!$J$3-'d_시나리오'!$H$3)*('d_시나리오'!$J$3-'d_시나리오'!$I$3))))</f>
        <v/>
      </c>
      <c r="K1603">
        <f>RAND()</f>
        <v/>
      </c>
      <c r="L1603">
        <f>IF('d_시나리오'!$J$4='d_시나리오'!$H$4,'d_시나리오'!$I$4,IF(K1603&lt;('d_시나리오'!$I$4-'d_시나리오'!$H$4)/('d_시나리오'!$J$4-'d_시나리오'!$H$4),'d_시나리오'!$H$4+SQRT(K1603*('d_시나리오'!$J$4-'d_시나리오'!$H$4)*('d_시나리오'!$I$4-'d_시나리오'!$H$4)),'d_시나리오'!$J$4-SQRT((1-K1603)*('d_시나리오'!$J$4-'d_시나리오'!$H$4)*('d_시나리오'!$J$4-'d_시나리오'!$I$4))))</f>
        <v/>
      </c>
      <c r="M1603">
        <f>RAND()</f>
        <v/>
      </c>
      <c r="N1603">
        <f>IF('d_시나리오'!$J$5='d_시나리오'!$H$5,'d_시나리오'!$I$5,IF(M1603&lt;('d_시나리오'!$I$5-'d_시나리오'!$H$5)/('d_시나리오'!$J$5-'d_시나리오'!$H$5),'d_시나리오'!$H$5+SQRT(M1603*('d_시나리오'!$J$5-'d_시나리오'!$H$5)*('d_시나리오'!$I$5-'d_시나리오'!$H$5)),'d_시나리오'!$J$5-SQRT((1-M1603)*('d_시나리오'!$J$5-'d_시나리오'!$H$5)*('d_시나리오'!$J$5-'d_시나리오'!$I$5))))</f>
        <v/>
      </c>
      <c r="O1603">
        <f>RAND()</f>
        <v/>
      </c>
      <c r="P1603">
        <f>IF('d_시나리오'!$J$6='d_시나리오'!$H$6,'d_시나리오'!$I$6,IF(O1603&lt;('d_시나리오'!$I$6-'d_시나리오'!$H$6)/('d_시나리오'!$J$6-'d_시나리오'!$H$6),'d_시나리오'!$H$6+SQRT(O1603*('d_시나리오'!$J$6-'d_시나리오'!$H$6)*('d_시나리오'!$I$6-'d_시나리오'!$H$6)),'d_시나리오'!$J$6-SQRT((1-O1603)*('d_시나리오'!$J$6-'d_시나리오'!$H$6)*('d_시나리오'!$J$6-'d_시나리오'!$I$6))))</f>
        <v/>
      </c>
      <c r="Q1603">
        <f>INDEX('d_분포'!$B$2:$B$57,RANDBETWEEN(1,56))</f>
        <v/>
      </c>
      <c r="R1603">
        <f>BETAINV(RAND(),5,5)</f>
        <v/>
      </c>
      <c r="S1603">
        <f>'d_고정'!$B$1*'6_기대효과'!$H$7*('d_시나리오'!$I$7/'d_고정'!$B$2)*B1603</f>
        <v/>
      </c>
      <c r="T1603">
        <f>S1603*D1603</f>
        <v/>
      </c>
      <c r="U1603">
        <f>S1603*F1603*H1603</f>
        <v/>
      </c>
      <c r="V1603">
        <f>S1603*F1603*(H1603-1)</f>
        <v/>
      </c>
      <c r="W1603">
        <f>U1603*J1603</f>
        <v/>
      </c>
      <c r="X1603">
        <f>T1603+W1603</f>
        <v/>
      </c>
      <c r="Y1603">
        <f>(T1603*E1603+W1603*L1603)*(1-R1603-'d_고정'!$B$13)</f>
        <v/>
      </c>
      <c r="Z1603">
        <f>(U1603*N1603*Q1603+'d_고정'!$B$3*('6_기대효과'!$H$7/8)*Q1603*'d_고정'!$B$10*P1603*('6_기대효과'!$K$7/'d_고정'!$B$9))*(1-R1603)</f>
        <v/>
      </c>
      <c r="AA1603">
        <f>W1603*L1603*(1-R1603-'d_고정'!$B$13)+U1603*MAX(N1603-'d_고정'!$B$10*P1603*('6_기대효과'!$K$7/'d_고정'!$B$9),0)*Q1603*(1-R1603)</f>
        <v/>
      </c>
      <c r="AB1603">
        <f>Y1603+Z1603</f>
        <v/>
      </c>
      <c r="AC1603">
        <f>Y1603/('d_고정'!$B$5*'6_기대효과'!$H$7/8)/'d_고정'!$B$6</f>
        <v/>
      </c>
      <c r="AD1603">
        <f>Y1603/('d_고정'!$B$8*'6_기대효과'!$H$7/8)</f>
        <v/>
      </c>
    </row>
    <row r="1604">
      <c r="A1604">
        <f>RAND()</f>
        <v/>
      </c>
      <c r="B1604">
        <f>IF('d_시나리오'!$J$2='d_시나리오'!$H$2,'d_시나리오'!$I$2,IF(A1604&lt;('d_시나리오'!$I$2-'d_시나리오'!$H$2)/('d_시나리오'!$J$2-'d_시나리오'!$H$2),'d_시나리오'!$H$2+SQRT(A1604*('d_시나리오'!$J$2-'d_시나리오'!$H$2)*('d_시나리오'!$I$2-'d_시나리오'!$H$2)),'d_시나리오'!$J$2-SQRT((1-A1604)*('d_시나리오'!$J$2-'d_시나리오'!$H$2)*('d_시나리오'!$J$2-'d_시나리오'!$I$2))))</f>
        <v/>
      </c>
      <c r="C1604">
        <f>RAND()</f>
        <v/>
      </c>
      <c r="D1604">
        <f>BETAINV(RAND(),IF(C1604&lt;'d_고정'!$B$26,'d_고정'!$B$23,'d_고정'!$B$16)+1,'d_고정'!$B$17-IF(C1604&lt;'d_고정'!$B$26,'d_고정'!$B$23,'d_고정'!$B$16)+1)*('d_고정'!$B$14+('d_고정'!$B$15-'d_고정'!$B$14)*RAND())</f>
        <v/>
      </c>
      <c r="E1604">
        <f>INDEX('d_분포'!$A$2:$A$28,RANDBETWEEN(1,27))</f>
        <v/>
      </c>
      <c r="F1604">
        <f>INDEX('d_분포'!$C$2:$C$5,RANDBETWEEN(1,4))*(0.9+0.2*RAND())</f>
        <v/>
      </c>
      <c r="G1604">
        <f>RAND()</f>
        <v/>
      </c>
      <c r="H1604">
        <f>(F1604+(1-F1604)*('d_고정'!$B$22*BETAINV(RAND(),IF(G1604&lt;'d_고정'!$B$26,'d_고정'!$B$25,'d_고정'!$B$20)+1,'d_고정'!$B$21-IF(G1604&lt;'d_고정'!$B$26,'d_고정'!$B$25,'d_고정'!$B$20)+1)+(1-'d_고정'!$B$22)*BETAINV(RAND(),IF(G1604&lt;'d_고정'!$B$26,'d_고정'!$B$24,'d_고정'!$B$18)+1,'d_고정'!$B$19-IF(G1604&lt;'d_고정'!$B$26,'d_고정'!$B$24,'d_고정'!$B$18)+1))*('d_고정'!$B$14+('d_고정'!$B$15-'d_고정'!$B$14)*RAND()))/F1604</f>
        <v/>
      </c>
      <c r="I1604">
        <f>RAND()</f>
        <v/>
      </c>
      <c r="J1604">
        <f>IF('d_시나리오'!$J$3='d_시나리오'!$H$3,'d_시나리오'!$I$3,IF(I1604&lt;('d_시나리오'!$I$3-'d_시나리오'!$H$3)/('d_시나리오'!$J$3-'d_시나리오'!$H$3),'d_시나리오'!$H$3+SQRT(I1604*('d_시나리오'!$J$3-'d_시나리오'!$H$3)*('d_시나리오'!$I$3-'d_시나리오'!$H$3)),'d_시나리오'!$J$3-SQRT((1-I1604)*('d_시나리오'!$J$3-'d_시나리오'!$H$3)*('d_시나리오'!$J$3-'d_시나리오'!$I$3))))</f>
        <v/>
      </c>
      <c r="K1604">
        <f>RAND()</f>
        <v/>
      </c>
      <c r="L1604">
        <f>IF('d_시나리오'!$J$4='d_시나리오'!$H$4,'d_시나리오'!$I$4,IF(K1604&lt;('d_시나리오'!$I$4-'d_시나리오'!$H$4)/('d_시나리오'!$J$4-'d_시나리오'!$H$4),'d_시나리오'!$H$4+SQRT(K1604*('d_시나리오'!$J$4-'d_시나리오'!$H$4)*('d_시나리오'!$I$4-'d_시나리오'!$H$4)),'d_시나리오'!$J$4-SQRT((1-K1604)*('d_시나리오'!$J$4-'d_시나리오'!$H$4)*('d_시나리오'!$J$4-'d_시나리오'!$I$4))))</f>
        <v/>
      </c>
      <c r="M1604">
        <f>RAND()</f>
        <v/>
      </c>
      <c r="N1604">
        <f>IF('d_시나리오'!$J$5='d_시나리오'!$H$5,'d_시나리오'!$I$5,IF(M1604&lt;('d_시나리오'!$I$5-'d_시나리오'!$H$5)/('d_시나리오'!$J$5-'d_시나리오'!$H$5),'d_시나리오'!$H$5+SQRT(M1604*('d_시나리오'!$J$5-'d_시나리오'!$H$5)*('d_시나리오'!$I$5-'d_시나리오'!$H$5)),'d_시나리오'!$J$5-SQRT((1-M1604)*('d_시나리오'!$J$5-'d_시나리오'!$H$5)*('d_시나리오'!$J$5-'d_시나리오'!$I$5))))</f>
        <v/>
      </c>
      <c r="O1604">
        <f>RAND()</f>
        <v/>
      </c>
      <c r="P1604">
        <f>IF('d_시나리오'!$J$6='d_시나리오'!$H$6,'d_시나리오'!$I$6,IF(O1604&lt;('d_시나리오'!$I$6-'d_시나리오'!$H$6)/('d_시나리오'!$J$6-'d_시나리오'!$H$6),'d_시나리오'!$H$6+SQRT(O1604*('d_시나리오'!$J$6-'d_시나리오'!$H$6)*('d_시나리오'!$I$6-'d_시나리오'!$H$6)),'d_시나리오'!$J$6-SQRT((1-O1604)*('d_시나리오'!$J$6-'d_시나리오'!$H$6)*('d_시나리오'!$J$6-'d_시나리오'!$I$6))))</f>
        <v/>
      </c>
      <c r="Q1604">
        <f>INDEX('d_분포'!$B$2:$B$57,RANDBETWEEN(1,56))</f>
        <v/>
      </c>
      <c r="R1604">
        <f>BETAINV(RAND(),5,5)</f>
        <v/>
      </c>
      <c r="S1604">
        <f>'d_고정'!$B$1*'6_기대효과'!$H$7*('d_시나리오'!$I$7/'d_고정'!$B$2)*B1604</f>
        <v/>
      </c>
      <c r="T1604">
        <f>S1604*D1604</f>
        <v/>
      </c>
      <c r="U1604">
        <f>S1604*F1604*H1604</f>
        <v/>
      </c>
      <c r="V1604">
        <f>S1604*F1604*(H1604-1)</f>
        <v/>
      </c>
      <c r="W1604">
        <f>U1604*J1604</f>
        <v/>
      </c>
      <c r="X1604">
        <f>T1604+W1604</f>
        <v/>
      </c>
      <c r="Y1604">
        <f>(T1604*E1604+W1604*L1604)*(1-R1604-'d_고정'!$B$13)</f>
        <v/>
      </c>
      <c r="Z1604">
        <f>(U1604*N1604*Q1604+'d_고정'!$B$3*('6_기대효과'!$H$7/8)*Q1604*'d_고정'!$B$10*P1604*('6_기대효과'!$K$7/'d_고정'!$B$9))*(1-R1604)</f>
        <v/>
      </c>
      <c r="AA1604">
        <f>W1604*L1604*(1-R1604-'d_고정'!$B$13)+U1604*MAX(N1604-'d_고정'!$B$10*P1604*('6_기대효과'!$K$7/'d_고정'!$B$9),0)*Q1604*(1-R1604)</f>
        <v/>
      </c>
      <c r="AB1604">
        <f>Y1604+Z1604</f>
        <v/>
      </c>
      <c r="AC1604">
        <f>Y1604/('d_고정'!$B$5*'6_기대효과'!$H$7/8)/'d_고정'!$B$6</f>
        <v/>
      </c>
      <c r="AD1604">
        <f>Y1604/('d_고정'!$B$8*'6_기대효과'!$H$7/8)</f>
        <v/>
      </c>
    </row>
    <row r="1605">
      <c r="A1605">
        <f>RAND()</f>
        <v/>
      </c>
      <c r="B1605">
        <f>IF('d_시나리오'!$J$2='d_시나리오'!$H$2,'d_시나리오'!$I$2,IF(A1605&lt;('d_시나리오'!$I$2-'d_시나리오'!$H$2)/('d_시나리오'!$J$2-'d_시나리오'!$H$2),'d_시나리오'!$H$2+SQRT(A1605*('d_시나리오'!$J$2-'d_시나리오'!$H$2)*('d_시나리오'!$I$2-'d_시나리오'!$H$2)),'d_시나리오'!$J$2-SQRT((1-A1605)*('d_시나리오'!$J$2-'d_시나리오'!$H$2)*('d_시나리오'!$J$2-'d_시나리오'!$I$2))))</f>
        <v/>
      </c>
      <c r="C1605">
        <f>RAND()</f>
        <v/>
      </c>
      <c r="D1605">
        <f>BETAINV(RAND(),IF(C1605&lt;'d_고정'!$B$26,'d_고정'!$B$23,'d_고정'!$B$16)+1,'d_고정'!$B$17-IF(C1605&lt;'d_고정'!$B$26,'d_고정'!$B$23,'d_고정'!$B$16)+1)*('d_고정'!$B$14+('d_고정'!$B$15-'d_고정'!$B$14)*RAND())</f>
        <v/>
      </c>
      <c r="E1605">
        <f>INDEX('d_분포'!$A$2:$A$28,RANDBETWEEN(1,27))</f>
        <v/>
      </c>
      <c r="F1605">
        <f>INDEX('d_분포'!$C$2:$C$5,RANDBETWEEN(1,4))*(0.9+0.2*RAND())</f>
        <v/>
      </c>
      <c r="G1605">
        <f>RAND()</f>
        <v/>
      </c>
      <c r="H1605">
        <f>(F1605+(1-F1605)*('d_고정'!$B$22*BETAINV(RAND(),IF(G1605&lt;'d_고정'!$B$26,'d_고정'!$B$25,'d_고정'!$B$20)+1,'d_고정'!$B$21-IF(G1605&lt;'d_고정'!$B$26,'d_고정'!$B$25,'d_고정'!$B$20)+1)+(1-'d_고정'!$B$22)*BETAINV(RAND(),IF(G1605&lt;'d_고정'!$B$26,'d_고정'!$B$24,'d_고정'!$B$18)+1,'d_고정'!$B$19-IF(G1605&lt;'d_고정'!$B$26,'d_고정'!$B$24,'d_고정'!$B$18)+1))*('d_고정'!$B$14+('d_고정'!$B$15-'d_고정'!$B$14)*RAND()))/F1605</f>
        <v/>
      </c>
      <c r="I1605">
        <f>RAND()</f>
        <v/>
      </c>
      <c r="J1605">
        <f>IF('d_시나리오'!$J$3='d_시나리오'!$H$3,'d_시나리오'!$I$3,IF(I1605&lt;('d_시나리오'!$I$3-'d_시나리오'!$H$3)/('d_시나리오'!$J$3-'d_시나리오'!$H$3),'d_시나리오'!$H$3+SQRT(I1605*('d_시나리오'!$J$3-'d_시나리오'!$H$3)*('d_시나리오'!$I$3-'d_시나리오'!$H$3)),'d_시나리오'!$J$3-SQRT((1-I1605)*('d_시나리오'!$J$3-'d_시나리오'!$H$3)*('d_시나리오'!$J$3-'d_시나리오'!$I$3))))</f>
        <v/>
      </c>
      <c r="K1605">
        <f>RAND()</f>
        <v/>
      </c>
      <c r="L1605">
        <f>IF('d_시나리오'!$J$4='d_시나리오'!$H$4,'d_시나리오'!$I$4,IF(K1605&lt;('d_시나리오'!$I$4-'d_시나리오'!$H$4)/('d_시나리오'!$J$4-'d_시나리오'!$H$4),'d_시나리오'!$H$4+SQRT(K1605*('d_시나리오'!$J$4-'d_시나리오'!$H$4)*('d_시나리오'!$I$4-'d_시나리오'!$H$4)),'d_시나리오'!$J$4-SQRT((1-K1605)*('d_시나리오'!$J$4-'d_시나리오'!$H$4)*('d_시나리오'!$J$4-'d_시나리오'!$I$4))))</f>
        <v/>
      </c>
      <c r="M1605">
        <f>RAND()</f>
        <v/>
      </c>
      <c r="N1605">
        <f>IF('d_시나리오'!$J$5='d_시나리오'!$H$5,'d_시나리오'!$I$5,IF(M1605&lt;('d_시나리오'!$I$5-'d_시나리오'!$H$5)/('d_시나리오'!$J$5-'d_시나리오'!$H$5),'d_시나리오'!$H$5+SQRT(M1605*('d_시나리오'!$J$5-'d_시나리오'!$H$5)*('d_시나리오'!$I$5-'d_시나리오'!$H$5)),'d_시나리오'!$J$5-SQRT((1-M1605)*('d_시나리오'!$J$5-'d_시나리오'!$H$5)*('d_시나리오'!$J$5-'d_시나리오'!$I$5))))</f>
        <v/>
      </c>
      <c r="O1605">
        <f>RAND()</f>
        <v/>
      </c>
      <c r="P1605">
        <f>IF('d_시나리오'!$J$6='d_시나리오'!$H$6,'d_시나리오'!$I$6,IF(O1605&lt;('d_시나리오'!$I$6-'d_시나리오'!$H$6)/('d_시나리오'!$J$6-'d_시나리오'!$H$6),'d_시나리오'!$H$6+SQRT(O1605*('d_시나리오'!$J$6-'d_시나리오'!$H$6)*('d_시나리오'!$I$6-'d_시나리오'!$H$6)),'d_시나리오'!$J$6-SQRT((1-O1605)*('d_시나리오'!$J$6-'d_시나리오'!$H$6)*('d_시나리오'!$J$6-'d_시나리오'!$I$6))))</f>
        <v/>
      </c>
      <c r="Q1605">
        <f>INDEX('d_분포'!$B$2:$B$57,RANDBETWEEN(1,56))</f>
        <v/>
      </c>
      <c r="R1605">
        <f>BETAINV(RAND(),5,5)</f>
        <v/>
      </c>
      <c r="S1605">
        <f>'d_고정'!$B$1*'6_기대효과'!$H$7*('d_시나리오'!$I$7/'d_고정'!$B$2)*B1605</f>
        <v/>
      </c>
      <c r="T1605">
        <f>S1605*D1605</f>
        <v/>
      </c>
      <c r="U1605">
        <f>S1605*F1605*H1605</f>
        <v/>
      </c>
      <c r="V1605">
        <f>S1605*F1605*(H1605-1)</f>
        <v/>
      </c>
      <c r="W1605">
        <f>U1605*J1605</f>
        <v/>
      </c>
      <c r="X1605">
        <f>T1605+W1605</f>
        <v/>
      </c>
      <c r="Y1605">
        <f>(T1605*E1605+W1605*L1605)*(1-R1605-'d_고정'!$B$13)</f>
        <v/>
      </c>
      <c r="Z1605">
        <f>(U1605*N1605*Q1605+'d_고정'!$B$3*('6_기대효과'!$H$7/8)*Q1605*'d_고정'!$B$10*P1605*('6_기대효과'!$K$7/'d_고정'!$B$9))*(1-R1605)</f>
        <v/>
      </c>
      <c r="AA1605">
        <f>W1605*L1605*(1-R1605-'d_고정'!$B$13)+U1605*MAX(N1605-'d_고정'!$B$10*P1605*('6_기대효과'!$K$7/'d_고정'!$B$9),0)*Q1605*(1-R1605)</f>
        <v/>
      </c>
      <c r="AB1605">
        <f>Y1605+Z1605</f>
        <v/>
      </c>
      <c r="AC1605">
        <f>Y1605/('d_고정'!$B$5*'6_기대효과'!$H$7/8)/'d_고정'!$B$6</f>
        <v/>
      </c>
      <c r="AD1605">
        <f>Y1605/('d_고정'!$B$8*'6_기대효과'!$H$7/8)</f>
        <v/>
      </c>
    </row>
    <row r="1606">
      <c r="A1606">
        <f>RAND()</f>
        <v/>
      </c>
      <c r="B1606">
        <f>IF('d_시나리오'!$J$2='d_시나리오'!$H$2,'d_시나리오'!$I$2,IF(A1606&lt;('d_시나리오'!$I$2-'d_시나리오'!$H$2)/('d_시나리오'!$J$2-'d_시나리오'!$H$2),'d_시나리오'!$H$2+SQRT(A1606*('d_시나리오'!$J$2-'d_시나리오'!$H$2)*('d_시나리오'!$I$2-'d_시나리오'!$H$2)),'d_시나리오'!$J$2-SQRT((1-A1606)*('d_시나리오'!$J$2-'d_시나리오'!$H$2)*('d_시나리오'!$J$2-'d_시나리오'!$I$2))))</f>
        <v/>
      </c>
      <c r="C1606">
        <f>RAND()</f>
        <v/>
      </c>
      <c r="D1606">
        <f>BETAINV(RAND(),IF(C1606&lt;'d_고정'!$B$26,'d_고정'!$B$23,'d_고정'!$B$16)+1,'d_고정'!$B$17-IF(C1606&lt;'d_고정'!$B$26,'d_고정'!$B$23,'d_고정'!$B$16)+1)*('d_고정'!$B$14+('d_고정'!$B$15-'d_고정'!$B$14)*RAND())</f>
        <v/>
      </c>
      <c r="E1606">
        <f>INDEX('d_분포'!$A$2:$A$28,RANDBETWEEN(1,27))</f>
        <v/>
      </c>
      <c r="F1606">
        <f>INDEX('d_분포'!$C$2:$C$5,RANDBETWEEN(1,4))*(0.9+0.2*RAND())</f>
        <v/>
      </c>
      <c r="G1606">
        <f>RAND()</f>
        <v/>
      </c>
      <c r="H1606">
        <f>(F1606+(1-F1606)*('d_고정'!$B$22*BETAINV(RAND(),IF(G1606&lt;'d_고정'!$B$26,'d_고정'!$B$25,'d_고정'!$B$20)+1,'d_고정'!$B$21-IF(G1606&lt;'d_고정'!$B$26,'d_고정'!$B$25,'d_고정'!$B$20)+1)+(1-'d_고정'!$B$22)*BETAINV(RAND(),IF(G1606&lt;'d_고정'!$B$26,'d_고정'!$B$24,'d_고정'!$B$18)+1,'d_고정'!$B$19-IF(G1606&lt;'d_고정'!$B$26,'d_고정'!$B$24,'d_고정'!$B$18)+1))*('d_고정'!$B$14+('d_고정'!$B$15-'d_고정'!$B$14)*RAND()))/F1606</f>
        <v/>
      </c>
      <c r="I1606">
        <f>RAND()</f>
        <v/>
      </c>
      <c r="J1606">
        <f>IF('d_시나리오'!$J$3='d_시나리오'!$H$3,'d_시나리오'!$I$3,IF(I1606&lt;('d_시나리오'!$I$3-'d_시나리오'!$H$3)/('d_시나리오'!$J$3-'d_시나리오'!$H$3),'d_시나리오'!$H$3+SQRT(I1606*('d_시나리오'!$J$3-'d_시나리오'!$H$3)*('d_시나리오'!$I$3-'d_시나리오'!$H$3)),'d_시나리오'!$J$3-SQRT((1-I1606)*('d_시나리오'!$J$3-'d_시나리오'!$H$3)*('d_시나리오'!$J$3-'d_시나리오'!$I$3))))</f>
        <v/>
      </c>
      <c r="K1606">
        <f>RAND()</f>
        <v/>
      </c>
      <c r="L1606">
        <f>IF('d_시나리오'!$J$4='d_시나리오'!$H$4,'d_시나리오'!$I$4,IF(K1606&lt;('d_시나리오'!$I$4-'d_시나리오'!$H$4)/('d_시나리오'!$J$4-'d_시나리오'!$H$4),'d_시나리오'!$H$4+SQRT(K1606*('d_시나리오'!$J$4-'d_시나리오'!$H$4)*('d_시나리오'!$I$4-'d_시나리오'!$H$4)),'d_시나리오'!$J$4-SQRT((1-K1606)*('d_시나리오'!$J$4-'d_시나리오'!$H$4)*('d_시나리오'!$J$4-'d_시나리오'!$I$4))))</f>
        <v/>
      </c>
      <c r="M1606">
        <f>RAND()</f>
        <v/>
      </c>
      <c r="N1606">
        <f>IF('d_시나리오'!$J$5='d_시나리오'!$H$5,'d_시나리오'!$I$5,IF(M1606&lt;('d_시나리오'!$I$5-'d_시나리오'!$H$5)/('d_시나리오'!$J$5-'d_시나리오'!$H$5),'d_시나리오'!$H$5+SQRT(M1606*('d_시나리오'!$J$5-'d_시나리오'!$H$5)*('d_시나리오'!$I$5-'d_시나리오'!$H$5)),'d_시나리오'!$J$5-SQRT((1-M1606)*('d_시나리오'!$J$5-'d_시나리오'!$H$5)*('d_시나리오'!$J$5-'d_시나리오'!$I$5))))</f>
        <v/>
      </c>
      <c r="O1606">
        <f>RAND()</f>
        <v/>
      </c>
      <c r="P1606">
        <f>IF('d_시나리오'!$J$6='d_시나리오'!$H$6,'d_시나리오'!$I$6,IF(O1606&lt;('d_시나리오'!$I$6-'d_시나리오'!$H$6)/('d_시나리오'!$J$6-'d_시나리오'!$H$6),'d_시나리오'!$H$6+SQRT(O1606*('d_시나리오'!$J$6-'d_시나리오'!$H$6)*('d_시나리오'!$I$6-'d_시나리오'!$H$6)),'d_시나리오'!$J$6-SQRT((1-O1606)*('d_시나리오'!$J$6-'d_시나리오'!$H$6)*('d_시나리오'!$J$6-'d_시나리오'!$I$6))))</f>
        <v/>
      </c>
      <c r="Q1606">
        <f>INDEX('d_분포'!$B$2:$B$57,RANDBETWEEN(1,56))</f>
        <v/>
      </c>
      <c r="R1606">
        <f>BETAINV(RAND(),5,5)</f>
        <v/>
      </c>
      <c r="S1606">
        <f>'d_고정'!$B$1*'6_기대효과'!$H$7*('d_시나리오'!$I$7/'d_고정'!$B$2)*B1606</f>
        <v/>
      </c>
      <c r="T1606">
        <f>S1606*D1606</f>
        <v/>
      </c>
      <c r="U1606">
        <f>S1606*F1606*H1606</f>
        <v/>
      </c>
      <c r="V1606">
        <f>S1606*F1606*(H1606-1)</f>
        <v/>
      </c>
      <c r="W1606">
        <f>U1606*J1606</f>
        <v/>
      </c>
      <c r="X1606">
        <f>T1606+W1606</f>
        <v/>
      </c>
      <c r="Y1606">
        <f>(T1606*E1606+W1606*L1606)*(1-R1606-'d_고정'!$B$13)</f>
        <v/>
      </c>
      <c r="Z1606">
        <f>(U1606*N1606*Q1606+'d_고정'!$B$3*('6_기대효과'!$H$7/8)*Q1606*'d_고정'!$B$10*P1606*('6_기대효과'!$K$7/'d_고정'!$B$9))*(1-R1606)</f>
        <v/>
      </c>
      <c r="AA1606">
        <f>W1606*L1606*(1-R1606-'d_고정'!$B$13)+U1606*MAX(N1606-'d_고정'!$B$10*P1606*('6_기대효과'!$K$7/'d_고정'!$B$9),0)*Q1606*(1-R1606)</f>
        <v/>
      </c>
      <c r="AB1606">
        <f>Y1606+Z1606</f>
        <v/>
      </c>
      <c r="AC1606">
        <f>Y1606/('d_고정'!$B$5*'6_기대효과'!$H$7/8)/'d_고정'!$B$6</f>
        <v/>
      </c>
      <c r="AD1606">
        <f>Y1606/('d_고정'!$B$8*'6_기대효과'!$H$7/8)</f>
        <v/>
      </c>
    </row>
    <row r="1607">
      <c r="A1607">
        <f>RAND()</f>
        <v/>
      </c>
      <c r="B1607">
        <f>IF('d_시나리오'!$J$2='d_시나리오'!$H$2,'d_시나리오'!$I$2,IF(A1607&lt;('d_시나리오'!$I$2-'d_시나리오'!$H$2)/('d_시나리오'!$J$2-'d_시나리오'!$H$2),'d_시나리오'!$H$2+SQRT(A1607*('d_시나리오'!$J$2-'d_시나리오'!$H$2)*('d_시나리오'!$I$2-'d_시나리오'!$H$2)),'d_시나리오'!$J$2-SQRT((1-A1607)*('d_시나리오'!$J$2-'d_시나리오'!$H$2)*('d_시나리오'!$J$2-'d_시나리오'!$I$2))))</f>
        <v/>
      </c>
      <c r="C1607">
        <f>RAND()</f>
        <v/>
      </c>
      <c r="D1607">
        <f>BETAINV(RAND(),IF(C1607&lt;'d_고정'!$B$26,'d_고정'!$B$23,'d_고정'!$B$16)+1,'d_고정'!$B$17-IF(C1607&lt;'d_고정'!$B$26,'d_고정'!$B$23,'d_고정'!$B$16)+1)*('d_고정'!$B$14+('d_고정'!$B$15-'d_고정'!$B$14)*RAND())</f>
        <v/>
      </c>
      <c r="E1607">
        <f>INDEX('d_분포'!$A$2:$A$28,RANDBETWEEN(1,27))</f>
        <v/>
      </c>
      <c r="F1607">
        <f>INDEX('d_분포'!$C$2:$C$5,RANDBETWEEN(1,4))*(0.9+0.2*RAND())</f>
        <v/>
      </c>
      <c r="G1607">
        <f>RAND()</f>
        <v/>
      </c>
      <c r="H1607">
        <f>(F1607+(1-F1607)*('d_고정'!$B$22*BETAINV(RAND(),IF(G1607&lt;'d_고정'!$B$26,'d_고정'!$B$25,'d_고정'!$B$20)+1,'d_고정'!$B$21-IF(G1607&lt;'d_고정'!$B$26,'d_고정'!$B$25,'d_고정'!$B$20)+1)+(1-'d_고정'!$B$22)*BETAINV(RAND(),IF(G1607&lt;'d_고정'!$B$26,'d_고정'!$B$24,'d_고정'!$B$18)+1,'d_고정'!$B$19-IF(G1607&lt;'d_고정'!$B$26,'d_고정'!$B$24,'d_고정'!$B$18)+1))*('d_고정'!$B$14+('d_고정'!$B$15-'d_고정'!$B$14)*RAND()))/F1607</f>
        <v/>
      </c>
      <c r="I1607">
        <f>RAND()</f>
        <v/>
      </c>
      <c r="J1607">
        <f>IF('d_시나리오'!$J$3='d_시나리오'!$H$3,'d_시나리오'!$I$3,IF(I1607&lt;('d_시나리오'!$I$3-'d_시나리오'!$H$3)/('d_시나리오'!$J$3-'d_시나리오'!$H$3),'d_시나리오'!$H$3+SQRT(I1607*('d_시나리오'!$J$3-'d_시나리오'!$H$3)*('d_시나리오'!$I$3-'d_시나리오'!$H$3)),'d_시나리오'!$J$3-SQRT((1-I1607)*('d_시나리오'!$J$3-'d_시나리오'!$H$3)*('d_시나리오'!$J$3-'d_시나리오'!$I$3))))</f>
        <v/>
      </c>
      <c r="K1607">
        <f>RAND()</f>
        <v/>
      </c>
      <c r="L1607">
        <f>IF('d_시나리오'!$J$4='d_시나리오'!$H$4,'d_시나리오'!$I$4,IF(K1607&lt;('d_시나리오'!$I$4-'d_시나리오'!$H$4)/('d_시나리오'!$J$4-'d_시나리오'!$H$4),'d_시나리오'!$H$4+SQRT(K1607*('d_시나리오'!$J$4-'d_시나리오'!$H$4)*('d_시나리오'!$I$4-'d_시나리오'!$H$4)),'d_시나리오'!$J$4-SQRT((1-K1607)*('d_시나리오'!$J$4-'d_시나리오'!$H$4)*('d_시나리오'!$J$4-'d_시나리오'!$I$4))))</f>
        <v/>
      </c>
      <c r="M1607">
        <f>RAND()</f>
        <v/>
      </c>
      <c r="N1607">
        <f>IF('d_시나리오'!$J$5='d_시나리오'!$H$5,'d_시나리오'!$I$5,IF(M1607&lt;('d_시나리오'!$I$5-'d_시나리오'!$H$5)/('d_시나리오'!$J$5-'d_시나리오'!$H$5),'d_시나리오'!$H$5+SQRT(M1607*('d_시나리오'!$J$5-'d_시나리오'!$H$5)*('d_시나리오'!$I$5-'d_시나리오'!$H$5)),'d_시나리오'!$J$5-SQRT((1-M1607)*('d_시나리오'!$J$5-'d_시나리오'!$H$5)*('d_시나리오'!$J$5-'d_시나리오'!$I$5))))</f>
        <v/>
      </c>
      <c r="O1607">
        <f>RAND()</f>
        <v/>
      </c>
      <c r="P1607">
        <f>IF('d_시나리오'!$J$6='d_시나리오'!$H$6,'d_시나리오'!$I$6,IF(O1607&lt;('d_시나리오'!$I$6-'d_시나리오'!$H$6)/('d_시나리오'!$J$6-'d_시나리오'!$H$6),'d_시나리오'!$H$6+SQRT(O1607*('d_시나리오'!$J$6-'d_시나리오'!$H$6)*('d_시나리오'!$I$6-'d_시나리오'!$H$6)),'d_시나리오'!$J$6-SQRT((1-O1607)*('d_시나리오'!$J$6-'d_시나리오'!$H$6)*('d_시나리오'!$J$6-'d_시나리오'!$I$6))))</f>
        <v/>
      </c>
      <c r="Q1607">
        <f>INDEX('d_분포'!$B$2:$B$57,RANDBETWEEN(1,56))</f>
        <v/>
      </c>
      <c r="R1607">
        <f>BETAINV(RAND(),5,5)</f>
        <v/>
      </c>
      <c r="S1607">
        <f>'d_고정'!$B$1*'6_기대효과'!$H$7*('d_시나리오'!$I$7/'d_고정'!$B$2)*B1607</f>
        <v/>
      </c>
      <c r="T1607">
        <f>S1607*D1607</f>
        <v/>
      </c>
      <c r="U1607">
        <f>S1607*F1607*H1607</f>
        <v/>
      </c>
      <c r="V1607">
        <f>S1607*F1607*(H1607-1)</f>
        <v/>
      </c>
      <c r="W1607">
        <f>U1607*J1607</f>
        <v/>
      </c>
      <c r="X1607">
        <f>T1607+W1607</f>
        <v/>
      </c>
      <c r="Y1607">
        <f>(T1607*E1607+W1607*L1607)*(1-R1607-'d_고정'!$B$13)</f>
        <v/>
      </c>
      <c r="Z1607">
        <f>(U1607*N1607*Q1607+'d_고정'!$B$3*('6_기대효과'!$H$7/8)*Q1607*'d_고정'!$B$10*P1607*('6_기대효과'!$K$7/'d_고정'!$B$9))*(1-R1607)</f>
        <v/>
      </c>
      <c r="AA1607">
        <f>W1607*L1607*(1-R1607-'d_고정'!$B$13)+U1607*MAX(N1607-'d_고정'!$B$10*P1607*('6_기대효과'!$K$7/'d_고정'!$B$9),0)*Q1607*(1-R1607)</f>
        <v/>
      </c>
      <c r="AB1607">
        <f>Y1607+Z1607</f>
        <v/>
      </c>
      <c r="AC1607">
        <f>Y1607/('d_고정'!$B$5*'6_기대효과'!$H$7/8)/'d_고정'!$B$6</f>
        <v/>
      </c>
      <c r="AD1607">
        <f>Y1607/('d_고정'!$B$8*'6_기대효과'!$H$7/8)</f>
        <v/>
      </c>
    </row>
    <row r="1608">
      <c r="A1608">
        <f>RAND()</f>
        <v/>
      </c>
      <c r="B1608">
        <f>IF('d_시나리오'!$J$2='d_시나리오'!$H$2,'d_시나리오'!$I$2,IF(A1608&lt;('d_시나리오'!$I$2-'d_시나리오'!$H$2)/('d_시나리오'!$J$2-'d_시나리오'!$H$2),'d_시나리오'!$H$2+SQRT(A1608*('d_시나리오'!$J$2-'d_시나리오'!$H$2)*('d_시나리오'!$I$2-'d_시나리오'!$H$2)),'d_시나리오'!$J$2-SQRT((1-A1608)*('d_시나리오'!$J$2-'d_시나리오'!$H$2)*('d_시나리오'!$J$2-'d_시나리오'!$I$2))))</f>
        <v/>
      </c>
      <c r="C1608">
        <f>RAND()</f>
        <v/>
      </c>
      <c r="D1608">
        <f>BETAINV(RAND(),IF(C1608&lt;'d_고정'!$B$26,'d_고정'!$B$23,'d_고정'!$B$16)+1,'d_고정'!$B$17-IF(C1608&lt;'d_고정'!$B$26,'d_고정'!$B$23,'d_고정'!$B$16)+1)*('d_고정'!$B$14+('d_고정'!$B$15-'d_고정'!$B$14)*RAND())</f>
        <v/>
      </c>
      <c r="E1608">
        <f>INDEX('d_분포'!$A$2:$A$28,RANDBETWEEN(1,27))</f>
        <v/>
      </c>
      <c r="F1608">
        <f>INDEX('d_분포'!$C$2:$C$5,RANDBETWEEN(1,4))*(0.9+0.2*RAND())</f>
        <v/>
      </c>
      <c r="G1608">
        <f>RAND()</f>
        <v/>
      </c>
      <c r="H1608">
        <f>(F1608+(1-F1608)*('d_고정'!$B$22*BETAINV(RAND(),IF(G1608&lt;'d_고정'!$B$26,'d_고정'!$B$25,'d_고정'!$B$20)+1,'d_고정'!$B$21-IF(G1608&lt;'d_고정'!$B$26,'d_고정'!$B$25,'d_고정'!$B$20)+1)+(1-'d_고정'!$B$22)*BETAINV(RAND(),IF(G1608&lt;'d_고정'!$B$26,'d_고정'!$B$24,'d_고정'!$B$18)+1,'d_고정'!$B$19-IF(G1608&lt;'d_고정'!$B$26,'d_고정'!$B$24,'d_고정'!$B$18)+1))*('d_고정'!$B$14+('d_고정'!$B$15-'d_고정'!$B$14)*RAND()))/F1608</f>
        <v/>
      </c>
      <c r="I1608">
        <f>RAND()</f>
        <v/>
      </c>
      <c r="J1608">
        <f>IF('d_시나리오'!$J$3='d_시나리오'!$H$3,'d_시나리오'!$I$3,IF(I1608&lt;('d_시나리오'!$I$3-'d_시나리오'!$H$3)/('d_시나리오'!$J$3-'d_시나리오'!$H$3),'d_시나리오'!$H$3+SQRT(I1608*('d_시나리오'!$J$3-'d_시나리오'!$H$3)*('d_시나리오'!$I$3-'d_시나리오'!$H$3)),'d_시나리오'!$J$3-SQRT((1-I1608)*('d_시나리오'!$J$3-'d_시나리오'!$H$3)*('d_시나리오'!$J$3-'d_시나리오'!$I$3))))</f>
        <v/>
      </c>
      <c r="K1608">
        <f>RAND()</f>
        <v/>
      </c>
      <c r="L1608">
        <f>IF('d_시나리오'!$J$4='d_시나리오'!$H$4,'d_시나리오'!$I$4,IF(K1608&lt;('d_시나리오'!$I$4-'d_시나리오'!$H$4)/('d_시나리오'!$J$4-'d_시나리오'!$H$4),'d_시나리오'!$H$4+SQRT(K1608*('d_시나리오'!$J$4-'d_시나리오'!$H$4)*('d_시나리오'!$I$4-'d_시나리오'!$H$4)),'d_시나리오'!$J$4-SQRT((1-K1608)*('d_시나리오'!$J$4-'d_시나리오'!$H$4)*('d_시나리오'!$J$4-'d_시나리오'!$I$4))))</f>
        <v/>
      </c>
      <c r="M1608">
        <f>RAND()</f>
        <v/>
      </c>
      <c r="N1608">
        <f>IF('d_시나리오'!$J$5='d_시나리오'!$H$5,'d_시나리오'!$I$5,IF(M1608&lt;('d_시나리오'!$I$5-'d_시나리오'!$H$5)/('d_시나리오'!$J$5-'d_시나리오'!$H$5),'d_시나리오'!$H$5+SQRT(M1608*('d_시나리오'!$J$5-'d_시나리오'!$H$5)*('d_시나리오'!$I$5-'d_시나리오'!$H$5)),'d_시나리오'!$J$5-SQRT((1-M1608)*('d_시나리오'!$J$5-'d_시나리오'!$H$5)*('d_시나리오'!$J$5-'d_시나리오'!$I$5))))</f>
        <v/>
      </c>
      <c r="O1608">
        <f>RAND()</f>
        <v/>
      </c>
      <c r="P1608">
        <f>IF('d_시나리오'!$J$6='d_시나리오'!$H$6,'d_시나리오'!$I$6,IF(O1608&lt;('d_시나리오'!$I$6-'d_시나리오'!$H$6)/('d_시나리오'!$J$6-'d_시나리오'!$H$6),'d_시나리오'!$H$6+SQRT(O1608*('d_시나리오'!$J$6-'d_시나리오'!$H$6)*('d_시나리오'!$I$6-'d_시나리오'!$H$6)),'d_시나리오'!$J$6-SQRT((1-O1608)*('d_시나리오'!$J$6-'d_시나리오'!$H$6)*('d_시나리오'!$J$6-'d_시나리오'!$I$6))))</f>
        <v/>
      </c>
      <c r="Q1608">
        <f>INDEX('d_분포'!$B$2:$B$57,RANDBETWEEN(1,56))</f>
        <v/>
      </c>
      <c r="R1608">
        <f>BETAINV(RAND(),5,5)</f>
        <v/>
      </c>
      <c r="S1608">
        <f>'d_고정'!$B$1*'6_기대효과'!$H$7*('d_시나리오'!$I$7/'d_고정'!$B$2)*B1608</f>
        <v/>
      </c>
      <c r="T1608">
        <f>S1608*D1608</f>
        <v/>
      </c>
      <c r="U1608">
        <f>S1608*F1608*H1608</f>
        <v/>
      </c>
      <c r="V1608">
        <f>S1608*F1608*(H1608-1)</f>
        <v/>
      </c>
      <c r="W1608">
        <f>U1608*J1608</f>
        <v/>
      </c>
      <c r="X1608">
        <f>T1608+W1608</f>
        <v/>
      </c>
      <c r="Y1608">
        <f>(T1608*E1608+W1608*L1608)*(1-R1608-'d_고정'!$B$13)</f>
        <v/>
      </c>
      <c r="Z1608">
        <f>(U1608*N1608*Q1608+'d_고정'!$B$3*('6_기대효과'!$H$7/8)*Q1608*'d_고정'!$B$10*P1608*('6_기대효과'!$K$7/'d_고정'!$B$9))*(1-R1608)</f>
        <v/>
      </c>
      <c r="AA1608">
        <f>W1608*L1608*(1-R1608-'d_고정'!$B$13)+U1608*MAX(N1608-'d_고정'!$B$10*P1608*('6_기대효과'!$K$7/'d_고정'!$B$9),0)*Q1608*(1-R1608)</f>
        <v/>
      </c>
      <c r="AB1608">
        <f>Y1608+Z1608</f>
        <v/>
      </c>
      <c r="AC1608">
        <f>Y1608/('d_고정'!$B$5*'6_기대효과'!$H$7/8)/'d_고정'!$B$6</f>
        <v/>
      </c>
      <c r="AD1608">
        <f>Y1608/('d_고정'!$B$8*'6_기대효과'!$H$7/8)</f>
        <v/>
      </c>
    </row>
    <row r="1609">
      <c r="A1609">
        <f>RAND()</f>
        <v/>
      </c>
      <c r="B1609">
        <f>IF('d_시나리오'!$J$2='d_시나리오'!$H$2,'d_시나리오'!$I$2,IF(A1609&lt;('d_시나리오'!$I$2-'d_시나리오'!$H$2)/('d_시나리오'!$J$2-'d_시나리오'!$H$2),'d_시나리오'!$H$2+SQRT(A1609*('d_시나리오'!$J$2-'d_시나리오'!$H$2)*('d_시나리오'!$I$2-'d_시나리오'!$H$2)),'d_시나리오'!$J$2-SQRT((1-A1609)*('d_시나리오'!$J$2-'d_시나리오'!$H$2)*('d_시나리오'!$J$2-'d_시나리오'!$I$2))))</f>
        <v/>
      </c>
      <c r="C1609">
        <f>RAND()</f>
        <v/>
      </c>
      <c r="D1609">
        <f>BETAINV(RAND(),IF(C1609&lt;'d_고정'!$B$26,'d_고정'!$B$23,'d_고정'!$B$16)+1,'d_고정'!$B$17-IF(C1609&lt;'d_고정'!$B$26,'d_고정'!$B$23,'d_고정'!$B$16)+1)*('d_고정'!$B$14+('d_고정'!$B$15-'d_고정'!$B$14)*RAND())</f>
        <v/>
      </c>
      <c r="E1609">
        <f>INDEX('d_분포'!$A$2:$A$28,RANDBETWEEN(1,27))</f>
        <v/>
      </c>
      <c r="F1609">
        <f>INDEX('d_분포'!$C$2:$C$5,RANDBETWEEN(1,4))*(0.9+0.2*RAND())</f>
        <v/>
      </c>
      <c r="G1609">
        <f>RAND()</f>
        <v/>
      </c>
      <c r="H1609">
        <f>(F1609+(1-F1609)*('d_고정'!$B$22*BETAINV(RAND(),IF(G1609&lt;'d_고정'!$B$26,'d_고정'!$B$25,'d_고정'!$B$20)+1,'d_고정'!$B$21-IF(G1609&lt;'d_고정'!$B$26,'d_고정'!$B$25,'d_고정'!$B$20)+1)+(1-'d_고정'!$B$22)*BETAINV(RAND(),IF(G1609&lt;'d_고정'!$B$26,'d_고정'!$B$24,'d_고정'!$B$18)+1,'d_고정'!$B$19-IF(G1609&lt;'d_고정'!$B$26,'d_고정'!$B$24,'d_고정'!$B$18)+1))*('d_고정'!$B$14+('d_고정'!$B$15-'d_고정'!$B$14)*RAND()))/F1609</f>
        <v/>
      </c>
      <c r="I1609">
        <f>RAND()</f>
        <v/>
      </c>
      <c r="J1609">
        <f>IF('d_시나리오'!$J$3='d_시나리오'!$H$3,'d_시나리오'!$I$3,IF(I1609&lt;('d_시나리오'!$I$3-'d_시나리오'!$H$3)/('d_시나리오'!$J$3-'d_시나리오'!$H$3),'d_시나리오'!$H$3+SQRT(I1609*('d_시나리오'!$J$3-'d_시나리오'!$H$3)*('d_시나리오'!$I$3-'d_시나리오'!$H$3)),'d_시나리오'!$J$3-SQRT((1-I1609)*('d_시나리오'!$J$3-'d_시나리오'!$H$3)*('d_시나리오'!$J$3-'d_시나리오'!$I$3))))</f>
        <v/>
      </c>
      <c r="K1609">
        <f>RAND()</f>
        <v/>
      </c>
      <c r="L1609">
        <f>IF('d_시나리오'!$J$4='d_시나리오'!$H$4,'d_시나리오'!$I$4,IF(K1609&lt;('d_시나리오'!$I$4-'d_시나리오'!$H$4)/('d_시나리오'!$J$4-'d_시나리오'!$H$4),'d_시나리오'!$H$4+SQRT(K1609*('d_시나리오'!$J$4-'d_시나리오'!$H$4)*('d_시나리오'!$I$4-'d_시나리오'!$H$4)),'d_시나리오'!$J$4-SQRT((1-K1609)*('d_시나리오'!$J$4-'d_시나리오'!$H$4)*('d_시나리오'!$J$4-'d_시나리오'!$I$4))))</f>
        <v/>
      </c>
      <c r="M1609">
        <f>RAND()</f>
        <v/>
      </c>
      <c r="N1609">
        <f>IF('d_시나리오'!$J$5='d_시나리오'!$H$5,'d_시나리오'!$I$5,IF(M1609&lt;('d_시나리오'!$I$5-'d_시나리오'!$H$5)/('d_시나리오'!$J$5-'d_시나리오'!$H$5),'d_시나리오'!$H$5+SQRT(M1609*('d_시나리오'!$J$5-'d_시나리오'!$H$5)*('d_시나리오'!$I$5-'d_시나리오'!$H$5)),'d_시나리오'!$J$5-SQRT((1-M1609)*('d_시나리오'!$J$5-'d_시나리오'!$H$5)*('d_시나리오'!$J$5-'d_시나리오'!$I$5))))</f>
        <v/>
      </c>
      <c r="O1609">
        <f>RAND()</f>
        <v/>
      </c>
      <c r="P1609">
        <f>IF('d_시나리오'!$J$6='d_시나리오'!$H$6,'d_시나리오'!$I$6,IF(O1609&lt;('d_시나리오'!$I$6-'d_시나리오'!$H$6)/('d_시나리오'!$J$6-'d_시나리오'!$H$6),'d_시나리오'!$H$6+SQRT(O1609*('d_시나리오'!$J$6-'d_시나리오'!$H$6)*('d_시나리오'!$I$6-'d_시나리오'!$H$6)),'d_시나리오'!$J$6-SQRT((1-O1609)*('d_시나리오'!$J$6-'d_시나리오'!$H$6)*('d_시나리오'!$J$6-'d_시나리오'!$I$6))))</f>
        <v/>
      </c>
      <c r="Q1609">
        <f>INDEX('d_분포'!$B$2:$B$57,RANDBETWEEN(1,56))</f>
        <v/>
      </c>
      <c r="R1609">
        <f>BETAINV(RAND(),5,5)</f>
        <v/>
      </c>
      <c r="S1609">
        <f>'d_고정'!$B$1*'6_기대효과'!$H$7*('d_시나리오'!$I$7/'d_고정'!$B$2)*B1609</f>
        <v/>
      </c>
      <c r="T1609">
        <f>S1609*D1609</f>
        <v/>
      </c>
      <c r="U1609">
        <f>S1609*F1609*H1609</f>
        <v/>
      </c>
      <c r="V1609">
        <f>S1609*F1609*(H1609-1)</f>
        <v/>
      </c>
      <c r="W1609">
        <f>U1609*J1609</f>
        <v/>
      </c>
      <c r="X1609">
        <f>T1609+W1609</f>
        <v/>
      </c>
      <c r="Y1609">
        <f>(T1609*E1609+W1609*L1609)*(1-R1609-'d_고정'!$B$13)</f>
        <v/>
      </c>
      <c r="Z1609">
        <f>(U1609*N1609*Q1609+'d_고정'!$B$3*('6_기대효과'!$H$7/8)*Q1609*'d_고정'!$B$10*P1609*('6_기대효과'!$K$7/'d_고정'!$B$9))*(1-R1609)</f>
        <v/>
      </c>
      <c r="AA1609">
        <f>W1609*L1609*(1-R1609-'d_고정'!$B$13)+U1609*MAX(N1609-'d_고정'!$B$10*P1609*('6_기대효과'!$K$7/'d_고정'!$B$9),0)*Q1609*(1-R1609)</f>
        <v/>
      </c>
      <c r="AB1609">
        <f>Y1609+Z1609</f>
        <v/>
      </c>
      <c r="AC1609">
        <f>Y1609/('d_고정'!$B$5*'6_기대효과'!$H$7/8)/'d_고정'!$B$6</f>
        <v/>
      </c>
      <c r="AD1609">
        <f>Y1609/('d_고정'!$B$8*'6_기대효과'!$H$7/8)</f>
        <v/>
      </c>
    </row>
    <row r="1610">
      <c r="A1610">
        <f>RAND()</f>
        <v/>
      </c>
      <c r="B1610">
        <f>IF('d_시나리오'!$J$2='d_시나리오'!$H$2,'d_시나리오'!$I$2,IF(A1610&lt;('d_시나리오'!$I$2-'d_시나리오'!$H$2)/('d_시나리오'!$J$2-'d_시나리오'!$H$2),'d_시나리오'!$H$2+SQRT(A1610*('d_시나리오'!$J$2-'d_시나리오'!$H$2)*('d_시나리오'!$I$2-'d_시나리오'!$H$2)),'d_시나리오'!$J$2-SQRT((1-A1610)*('d_시나리오'!$J$2-'d_시나리오'!$H$2)*('d_시나리오'!$J$2-'d_시나리오'!$I$2))))</f>
        <v/>
      </c>
      <c r="C1610">
        <f>RAND()</f>
        <v/>
      </c>
      <c r="D1610">
        <f>BETAINV(RAND(),IF(C1610&lt;'d_고정'!$B$26,'d_고정'!$B$23,'d_고정'!$B$16)+1,'d_고정'!$B$17-IF(C1610&lt;'d_고정'!$B$26,'d_고정'!$B$23,'d_고정'!$B$16)+1)*('d_고정'!$B$14+('d_고정'!$B$15-'d_고정'!$B$14)*RAND())</f>
        <v/>
      </c>
      <c r="E1610">
        <f>INDEX('d_분포'!$A$2:$A$28,RANDBETWEEN(1,27))</f>
        <v/>
      </c>
      <c r="F1610">
        <f>INDEX('d_분포'!$C$2:$C$5,RANDBETWEEN(1,4))*(0.9+0.2*RAND())</f>
        <v/>
      </c>
      <c r="G1610">
        <f>RAND()</f>
        <v/>
      </c>
      <c r="H1610">
        <f>(F1610+(1-F1610)*('d_고정'!$B$22*BETAINV(RAND(),IF(G1610&lt;'d_고정'!$B$26,'d_고정'!$B$25,'d_고정'!$B$20)+1,'d_고정'!$B$21-IF(G1610&lt;'d_고정'!$B$26,'d_고정'!$B$25,'d_고정'!$B$20)+1)+(1-'d_고정'!$B$22)*BETAINV(RAND(),IF(G1610&lt;'d_고정'!$B$26,'d_고정'!$B$24,'d_고정'!$B$18)+1,'d_고정'!$B$19-IF(G1610&lt;'d_고정'!$B$26,'d_고정'!$B$24,'d_고정'!$B$18)+1))*('d_고정'!$B$14+('d_고정'!$B$15-'d_고정'!$B$14)*RAND()))/F1610</f>
        <v/>
      </c>
      <c r="I1610">
        <f>RAND()</f>
        <v/>
      </c>
      <c r="J1610">
        <f>IF('d_시나리오'!$J$3='d_시나리오'!$H$3,'d_시나리오'!$I$3,IF(I1610&lt;('d_시나리오'!$I$3-'d_시나리오'!$H$3)/('d_시나리오'!$J$3-'d_시나리오'!$H$3),'d_시나리오'!$H$3+SQRT(I1610*('d_시나리오'!$J$3-'d_시나리오'!$H$3)*('d_시나리오'!$I$3-'d_시나리오'!$H$3)),'d_시나리오'!$J$3-SQRT((1-I1610)*('d_시나리오'!$J$3-'d_시나리오'!$H$3)*('d_시나리오'!$J$3-'d_시나리오'!$I$3))))</f>
        <v/>
      </c>
      <c r="K1610">
        <f>RAND()</f>
        <v/>
      </c>
      <c r="L1610">
        <f>IF('d_시나리오'!$J$4='d_시나리오'!$H$4,'d_시나리오'!$I$4,IF(K1610&lt;('d_시나리오'!$I$4-'d_시나리오'!$H$4)/('d_시나리오'!$J$4-'d_시나리오'!$H$4),'d_시나리오'!$H$4+SQRT(K1610*('d_시나리오'!$J$4-'d_시나리오'!$H$4)*('d_시나리오'!$I$4-'d_시나리오'!$H$4)),'d_시나리오'!$J$4-SQRT((1-K1610)*('d_시나리오'!$J$4-'d_시나리오'!$H$4)*('d_시나리오'!$J$4-'d_시나리오'!$I$4))))</f>
        <v/>
      </c>
      <c r="M1610">
        <f>RAND()</f>
        <v/>
      </c>
      <c r="N1610">
        <f>IF('d_시나리오'!$J$5='d_시나리오'!$H$5,'d_시나리오'!$I$5,IF(M1610&lt;('d_시나리오'!$I$5-'d_시나리오'!$H$5)/('d_시나리오'!$J$5-'d_시나리오'!$H$5),'d_시나리오'!$H$5+SQRT(M1610*('d_시나리오'!$J$5-'d_시나리오'!$H$5)*('d_시나리오'!$I$5-'d_시나리오'!$H$5)),'d_시나리오'!$J$5-SQRT((1-M1610)*('d_시나리오'!$J$5-'d_시나리오'!$H$5)*('d_시나리오'!$J$5-'d_시나리오'!$I$5))))</f>
        <v/>
      </c>
      <c r="O1610">
        <f>RAND()</f>
        <v/>
      </c>
      <c r="P1610">
        <f>IF('d_시나리오'!$J$6='d_시나리오'!$H$6,'d_시나리오'!$I$6,IF(O1610&lt;('d_시나리오'!$I$6-'d_시나리오'!$H$6)/('d_시나리오'!$J$6-'d_시나리오'!$H$6),'d_시나리오'!$H$6+SQRT(O1610*('d_시나리오'!$J$6-'d_시나리오'!$H$6)*('d_시나리오'!$I$6-'d_시나리오'!$H$6)),'d_시나리오'!$J$6-SQRT((1-O1610)*('d_시나리오'!$J$6-'d_시나리오'!$H$6)*('d_시나리오'!$J$6-'d_시나리오'!$I$6))))</f>
        <v/>
      </c>
      <c r="Q1610">
        <f>INDEX('d_분포'!$B$2:$B$57,RANDBETWEEN(1,56))</f>
        <v/>
      </c>
      <c r="R1610">
        <f>BETAINV(RAND(),5,5)</f>
        <v/>
      </c>
      <c r="S1610">
        <f>'d_고정'!$B$1*'6_기대효과'!$H$7*('d_시나리오'!$I$7/'d_고정'!$B$2)*B1610</f>
        <v/>
      </c>
      <c r="T1610">
        <f>S1610*D1610</f>
        <v/>
      </c>
      <c r="U1610">
        <f>S1610*F1610*H1610</f>
        <v/>
      </c>
      <c r="V1610">
        <f>S1610*F1610*(H1610-1)</f>
        <v/>
      </c>
      <c r="W1610">
        <f>U1610*J1610</f>
        <v/>
      </c>
      <c r="X1610">
        <f>T1610+W1610</f>
        <v/>
      </c>
      <c r="Y1610">
        <f>(T1610*E1610+W1610*L1610)*(1-R1610-'d_고정'!$B$13)</f>
        <v/>
      </c>
      <c r="Z1610">
        <f>(U1610*N1610*Q1610+'d_고정'!$B$3*('6_기대효과'!$H$7/8)*Q1610*'d_고정'!$B$10*P1610*('6_기대효과'!$K$7/'d_고정'!$B$9))*(1-R1610)</f>
        <v/>
      </c>
      <c r="AA1610">
        <f>W1610*L1610*(1-R1610-'d_고정'!$B$13)+U1610*MAX(N1610-'d_고정'!$B$10*P1610*('6_기대효과'!$K$7/'d_고정'!$B$9),0)*Q1610*(1-R1610)</f>
        <v/>
      </c>
      <c r="AB1610">
        <f>Y1610+Z1610</f>
        <v/>
      </c>
      <c r="AC1610">
        <f>Y1610/('d_고정'!$B$5*'6_기대효과'!$H$7/8)/'d_고정'!$B$6</f>
        <v/>
      </c>
      <c r="AD1610">
        <f>Y1610/('d_고정'!$B$8*'6_기대효과'!$H$7/8)</f>
        <v/>
      </c>
    </row>
    <row r="1611">
      <c r="A1611">
        <f>RAND()</f>
        <v/>
      </c>
      <c r="B1611">
        <f>IF('d_시나리오'!$J$2='d_시나리오'!$H$2,'d_시나리오'!$I$2,IF(A1611&lt;('d_시나리오'!$I$2-'d_시나리오'!$H$2)/('d_시나리오'!$J$2-'d_시나리오'!$H$2),'d_시나리오'!$H$2+SQRT(A1611*('d_시나리오'!$J$2-'d_시나리오'!$H$2)*('d_시나리오'!$I$2-'d_시나리오'!$H$2)),'d_시나리오'!$J$2-SQRT((1-A1611)*('d_시나리오'!$J$2-'d_시나리오'!$H$2)*('d_시나리오'!$J$2-'d_시나리오'!$I$2))))</f>
        <v/>
      </c>
      <c r="C1611">
        <f>RAND()</f>
        <v/>
      </c>
      <c r="D1611">
        <f>BETAINV(RAND(),IF(C1611&lt;'d_고정'!$B$26,'d_고정'!$B$23,'d_고정'!$B$16)+1,'d_고정'!$B$17-IF(C1611&lt;'d_고정'!$B$26,'d_고정'!$B$23,'d_고정'!$B$16)+1)*('d_고정'!$B$14+('d_고정'!$B$15-'d_고정'!$B$14)*RAND())</f>
        <v/>
      </c>
      <c r="E1611">
        <f>INDEX('d_분포'!$A$2:$A$28,RANDBETWEEN(1,27))</f>
        <v/>
      </c>
      <c r="F1611">
        <f>INDEX('d_분포'!$C$2:$C$5,RANDBETWEEN(1,4))*(0.9+0.2*RAND())</f>
        <v/>
      </c>
      <c r="G1611">
        <f>RAND()</f>
        <v/>
      </c>
      <c r="H1611">
        <f>(F1611+(1-F1611)*('d_고정'!$B$22*BETAINV(RAND(),IF(G1611&lt;'d_고정'!$B$26,'d_고정'!$B$25,'d_고정'!$B$20)+1,'d_고정'!$B$21-IF(G1611&lt;'d_고정'!$B$26,'d_고정'!$B$25,'d_고정'!$B$20)+1)+(1-'d_고정'!$B$22)*BETAINV(RAND(),IF(G1611&lt;'d_고정'!$B$26,'d_고정'!$B$24,'d_고정'!$B$18)+1,'d_고정'!$B$19-IF(G1611&lt;'d_고정'!$B$26,'d_고정'!$B$24,'d_고정'!$B$18)+1))*('d_고정'!$B$14+('d_고정'!$B$15-'d_고정'!$B$14)*RAND()))/F1611</f>
        <v/>
      </c>
      <c r="I1611">
        <f>RAND()</f>
        <v/>
      </c>
      <c r="J1611">
        <f>IF('d_시나리오'!$J$3='d_시나리오'!$H$3,'d_시나리오'!$I$3,IF(I1611&lt;('d_시나리오'!$I$3-'d_시나리오'!$H$3)/('d_시나리오'!$J$3-'d_시나리오'!$H$3),'d_시나리오'!$H$3+SQRT(I1611*('d_시나리오'!$J$3-'d_시나리오'!$H$3)*('d_시나리오'!$I$3-'d_시나리오'!$H$3)),'d_시나리오'!$J$3-SQRT((1-I1611)*('d_시나리오'!$J$3-'d_시나리오'!$H$3)*('d_시나리오'!$J$3-'d_시나리오'!$I$3))))</f>
        <v/>
      </c>
      <c r="K1611">
        <f>RAND()</f>
        <v/>
      </c>
      <c r="L1611">
        <f>IF('d_시나리오'!$J$4='d_시나리오'!$H$4,'d_시나리오'!$I$4,IF(K1611&lt;('d_시나리오'!$I$4-'d_시나리오'!$H$4)/('d_시나리오'!$J$4-'d_시나리오'!$H$4),'d_시나리오'!$H$4+SQRT(K1611*('d_시나리오'!$J$4-'d_시나리오'!$H$4)*('d_시나리오'!$I$4-'d_시나리오'!$H$4)),'d_시나리오'!$J$4-SQRT((1-K1611)*('d_시나리오'!$J$4-'d_시나리오'!$H$4)*('d_시나리오'!$J$4-'d_시나리오'!$I$4))))</f>
        <v/>
      </c>
      <c r="M1611">
        <f>RAND()</f>
        <v/>
      </c>
      <c r="N1611">
        <f>IF('d_시나리오'!$J$5='d_시나리오'!$H$5,'d_시나리오'!$I$5,IF(M1611&lt;('d_시나리오'!$I$5-'d_시나리오'!$H$5)/('d_시나리오'!$J$5-'d_시나리오'!$H$5),'d_시나리오'!$H$5+SQRT(M1611*('d_시나리오'!$J$5-'d_시나리오'!$H$5)*('d_시나리오'!$I$5-'d_시나리오'!$H$5)),'d_시나리오'!$J$5-SQRT((1-M1611)*('d_시나리오'!$J$5-'d_시나리오'!$H$5)*('d_시나리오'!$J$5-'d_시나리오'!$I$5))))</f>
        <v/>
      </c>
      <c r="O1611">
        <f>RAND()</f>
        <v/>
      </c>
      <c r="P1611">
        <f>IF('d_시나리오'!$J$6='d_시나리오'!$H$6,'d_시나리오'!$I$6,IF(O1611&lt;('d_시나리오'!$I$6-'d_시나리오'!$H$6)/('d_시나리오'!$J$6-'d_시나리오'!$H$6),'d_시나리오'!$H$6+SQRT(O1611*('d_시나리오'!$J$6-'d_시나리오'!$H$6)*('d_시나리오'!$I$6-'d_시나리오'!$H$6)),'d_시나리오'!$J$6-SQRT((1-O1611)*('d_시나리오'!$J$6-'d_시나리오'!$H$6)*('d_시나리오'!$J$6-'d_시나리오'!$I$6))))</f>
        <v/>
      </c>
      <c r="Q1611">
        <f>INDEX('d_분포'!$B$2:$B$57,RANDBETWEEN(1,56))</f>
        <v/>
      </c>
      <c r="R1611">
        <f>BETAINV(RAND(),5,5)</f>
        <v/>
      </c>
      <c r="S1611">
        <f>'d_고정'!$B$1*'6_기대효과'!$H$7*('d_시나리오'!$I$7/'d_고정'!$B$2)*B1611</f>
        <v/>
      </c>
      <c r="T1611">
        <f>S1611*D1611</f>
        <v/>
      </c>
      <c r="U1611">
        <f>S1611*F1611*H1611</f>
        <v/>
      </c>
      <c r="V1611">
        <f>S1611*F1611*(H1611-1)</f>
        <v/>
      </c>
      <c r="W1611">
        <f>U1611*J1611</f>
        <v/>
      </c>
      <c r="X1611">
        <f>T1611+W1611</f>
        <v/>
      </c>
      <c r="Y1611">
        <f>(T1611*E1611+W1611*L1611)*(1-R1611-'d_고정'!$B$13)</f>
        <v/>
      </c>
      <c r="Z1611">
        <f>(U1611*N1611*Q1611+'d_고정'!$B$3*('6_기대효과'!$H$7/8)*Q1611*'d_고정'!$B$10*P1611*('6_기대효과'!$K$7/'d_고정'!$B$9))*(1-R1611)</f>
        <v/>
      </c>
      <c r="AA1611">
        <f>W1611*L1611*(1-R1611-'d_고정'!$B$13)+U1611*MAX(N1611-'d_고정'!$B$10*P1611*('6_기대효과'!$K$7/'d_고정'!$B$9),0)*Q1611*(1-R1611)</f>
        <v/>
      </c>
      <c r="AB1611">
        <f>Y1611+Z1611</f>
        <v/>
      </c>
      <c r="AC1611">
        <f>Y1611/('d_고정'!$B$5*'6_기대효과'!$H$7/8)/'d_고정'!$B$6</f>
        <v/>
      </c>
      <c r="AD1611">
        <f>Y1611/('d_고정'!$B$8*'6_기대효과'!$H$7/8)</f>
        <v/>
      </c>
    </row>
    <row r="1612">
      <c r="A1612">
        <f>RAND()</f>
        <v/>
      </c>
      <c r="B1612">
        <f>IF('d_시나리오'!$J$2='d_시나리오'!$H$2,'d_시나리오'!$I$2,IF(A1612&lt;('d_시나리오'!$I$2-'d_시나리오'!$H$2)/('d_시나리오'!$J$2-'d_시나리오'!$H$2),'d_시나리오'!$H$2+SQRT(A1612*('d_시나리오'!$J$2-'d_시나리오'!$H$2)*('d_시나리오'!$I$2-'d_시나리오'!$H$2)),'d_시나리오'!$J$2-SQRT((1-A1612)*('d_시나리오'!$J$2-'d_시나리오'!$H$2)*('d_시나리오'!$J$2-'d_시나리오'!$I$2))))</f>
        <v/>
      </c>
      <c r="C1612">
        <f>RAND()</f>
        <v/>
      </c>
      <c r="D1612">
        <f>BETAINV(RAND(),IF(C1612&lt;'d_고정'!$B$26,'d_고정'!$B$23,'d_고정'!$B$16)+1,'d_고정'!$B$17-IF(C1612&lt;'d_고정'!$B$26,'d_고정'!$B$23,'d_고정'!$B$16)+1)*('d_고정'!$B$14+('d_고정'!$B$15-'d_고정'!$B$14)*RAND())</f>
        <v/>
      </c>
      <c r="E1612">
        <f>INDEX('d_분포'!$A$2:$A$28,RANDBETWEEN(1,27))</f>
        <v/>
      </c>
      <c r="F1612">
        <f>INDEX('d_분포'!$C$2:$C$5,RANDBETWEEN(1,4))*(0.9+0.2*RAND())</f>
        <v/>
      </c>
      <c r="G1612">
        <f>RAND()</f>
        <v/>
      </c>
      <c r="H1612">
        <f>(F1612+(1-F1612)*('d_고정'!$B$22*BETAINV(RAND(),IF(G1612&lt;'d_고정'!$B$26,'d_고정'!$B$25,'d_고정'!$B$20)+1,'d_고정'!$B$21-IF(G1612&lt;'d_고정'!$B$26,'d_고정'!$B$25,'d_고정'!$B$20)+1)+(1-'d_고정'!$B$22)*BETAINV(RAND(),IF(G1612&lt;'d_고정'!$B$26,'d_고정'!$B$24,'d_고정'!$B$18)+1,'d_고정'!$B$19-IF(G1612&lt;'d_고정'!$B$26,'d_고정'!$B$24,'d_고정'!$B$18)+1))*('d_고정'!$B$14+('d_고정'!$B$15-'d_고정'!$B$14)*RAND()))/F1612</f>
        <v/>
      </c>
      <c r="I1612">
        <f>RAND()</f>
        <v/>
      </c>
      <c r="J1612">
        <f>IF('d_시나리오'!$J$3='d_시나리오'!$H$3,'d_시나리오'!$I$3,IF(I1612&lt;('d_시나리오'!$I$3-'d_시나리오'!$H$3)/('d_시나리오'!$J$3-'d_시나리오'!$H$3),'d_시나리오'!$H$3+SQRT(I1612*('d_시나리오'!$J$3-'d_시나리오'!$H$3)*('d_시나리오'!$I$3-'d_시나리오'!$H$3)),'d_시나리오'!$J$3-SQRT((1-I1612)*('d_시나리오'!$J$3-'d_시나리오'!$H$3)*('d_시나리오'!$J$3-'d_시나리오'!$I$3))))</f>
        <v/>
      </c>
      <c r="K1612">
        <f>RAND()</f>
        <v/>
      </c>
      <c r="L1612">
        <f>IF('d_시나리오'!$J$4='d_시나리오'!$H$4,'d_시나리오'!$I$4,IF(K1612&lt;('d_시나리오'!$I$4-'d_시나리오'!$H$4)/('d_시나리오'!$J$4-'d_시나리오'!$H$4),'d_시나리오'!$H$4+SQRT(K1612*('d_시나리오'!$J$4-'d_시나리오'!$H$4)*('d_시나리오'!$I$4-'d_시나리오'!$H$4)),'d_시나리오'!$J$4-SQRT((1-K1612)*('d_시나리오'!$J$4-'d_시나리오'!$H$4)*('d_시나리오'!$J$4-'d_시나리오'!$I$4))))</f>
        <v/>
      </c>
      <c r="M1612">
        <f>RAND()</f>
        <v/>
      </c>
      <c r="N1612">
        <f>IF('d_시나리오'!$J$5='d_시나리오'!$H$5,'d_시나리오'!$I$5,IF(M1612&lt;('d_시나리오'!$I$5-'d_시나리오'!$H$5)/('d_시나리오'!$J$5-'d_시나리오'!$H$5),'d_시나리오'!$H$5+SQRT(M1612*('d_시나리오'!$J$5-'d_시나리오'!$H$5)*('d_시나리오'!$I$5-'d_시나리오'!$H$5)),'d_시나리오'!$J$5-SQRT((1-M1612)*('d_시나리오'!$J$5-'d_시나리오'!$H$5)*('d_시나리오'!$J$5-'d_시나리오'!$I$5))))</f>
        <v/>
      </c>
      <c r="O1612">
        <f>RAND()</f>
        <v/>
      </c>
      <c r="P1612">
        <f>IF('d_시나리오'!$J$6='d_시나리오'!$H$6,'d_시나리오'!$I$6,IF(O1612&lt;('d_시나리오'!$I$6-'d_시나리오'!$H$6)/('d_시나리오'!$J$6-'d_시나리오'!$H$6),'d_시나리오'!$H$6+SQRT(O1612*('d_시나리오'!$J$6-'d_시나리오'!$H$6)*('d_시나리오'!$I$6-'d_시나리오'!$H$6)),'d_시나리오'!$J$6-SQRT((1-O1612)*('d_시나리오'!$J$6-'d_시나리오'!$H$6)*('d_시나리오'!$J$6-'d_시나리오'!$I$6))))</f>
        <v/>
      </c>
      <c r="Q1612">
        <f>INDEX('d_분포'!$B$2:$B$57,RANDBETWEEN(1,56))</f>
        <v/>
      </c>
      <c r="R1612">
        <f>BETAINV(RAND(),5,5)</f>
        <v/>
      </c>
      <c r="S1612">
        <f>'d_고정'!$B$1*'6_기대효과'!$H$7*('d_시나리오'!$I$7/'d_고정'!$B$2)*B1612</f>
        <v/>
      </c>
      <c r="T1612">
        <f>S1612*D1612</f>
        <v/>
      </c>
      <c r="U1612">
        <f>S1612*F1612*H1612</f>
        <v/>
      </c>
      <c r="V1612">
        <f>S1612*F1612*(H1612-1)</f>
        <v/>
      </c>
      <c r="W1612">
        <f>U1612*J1612</f>
        <v/>
      </c>
      <c r="X1612">
        <f>T1612+W1612</f>
        <v/>
      </c>
      <c r="Y1612">
        <f>(T1612*E1612+W1612*L1612)*(1-R1612-'d_고정'!$B$13)</f>
        <v/>
      </c>
      <c r="Z1612">
        <f>(U1612*N1612*Q1612+'d_고정'!$B$3*('6_기대효과'!$H$7/8)*Q1612*'d_고정'!$B$10*P1612*('6_기대효과'!$K$7/'d_고정'!$B$9))*(1-R1612)</f>
        <v/>
      </c>
      <c r="AA1612">
        <f>W1612*L1612*(1-R1612-'d_고정'!$B$13)+U1612*MAX(N1612-'d_고정'!$B$10*P1612*('6_기대효과'!$K$7/'d_고정'!$B$9),0)*Q1612*(1-R1612)</f>
        <v/>
      </c>
      <c r="AB1612">
        <f>Y1612+Z1612</f>
        <v/>
      </c>
      <c r="AC1612">
        <f>Y1612/('d_고정'!$B$5*'6_기대효과'!$H$7/8)/'d_고정'!$B$6</f>
        <v/>
      </c>
      <c r="AD1612">
        <f>Y1612/('d_고정'!$B$8*'6_기대효과'!$H$7/8)</f>
        <v/>
      </c>
    </row>
    <row r="1613">
      <c r="A1613">
        <f>RAND()</f>
        <v/>
      </c>
      <c r="B1613">
        <f>IF('d_시나리오'!$J$2='d_시나리오'!$H$2,'d_시나리오'!$I$2,IF(A1613&lt;('d_시나리오'!$I$2-'d_시나리오'!$H$2)/('d_시나리오'!$J$2-'d_시나리오'!$H$2),'d_시나리오'!$H$2+SQRT(A1613*('d_시나리오'!$J$2-'d_시나리오'!$H$2)*('d_시나리오'!$I$2-'d_시나리오'!$H$2)),'d_시나리오'!$J$2-SQRT((1-A1613)*('d_시나리오'!$J$2-'d_시나리오'!$H$2)*('d_시나리오'!$J$2-'d_시나리오'!$I$2))))</f>
        <v/>
      </c>
      <c r="C1613">
        <f>RAND()</f>
        <v/>
      </c>
      <c r="D1613">
        <f>BETAINV(RAND(),IF(C1613&lt;'d_고정'!$B$26,'d_고정'!$B$23,'d_고정'!$B$16)+1,'d_고정'!$B$17-IF(C1613&lt;'d_고정'!$B$26,'d_고정'!$B$23,'d_고정'!$B$16)+1)*('d_고정'!$B$14+('d_고정'!$B$15-'d_고정'!$B$14)*RAND())</f>
        <v/>
      </c>
      <c r="E1613">
        <f>INDEX('d_분포'!$A$2:$A$28,RANDBETWEEN(1,27))</f>
        <v/>
      </c>
      <c r="F1613">
        <f>INDEX('d_분포'!$C$2:$C$5,RANDBETWEEN(1,4))*(0.9+0.2*RAND())</f>
        <v/>
      </c>
      <c r="G1613">
        <f>RAND()</f>
        <v/>
      </c>
      <c r="H1613">
        <f>(F1613+(1-F1613)*('d_고정'!$B$22*BETAINV(RAND(),IF(G1613&lt;'d_고정'!$B$26,'d_고정'!$B$25,'d_고정'!$B$20)+1,'d_고정'!$B$21-IF(G1613&lt;'d_고정'!$B$26,'d_고정'!$B$25,'d_고정'!$B$20)+1)+(1-'d_고정'!$B$22)*BETAINV(RAND(),IF(G1613&lt;'d_고정'!$B$26,'d_고정'!$B$24,'d_고정'!$B$18)+1,'d_고정'!$B$19-IF(G1613&lt;'d_고정'!$B$26,'d_고정'!$B$24,'d_고정'!$B$18)+1))*('d_고정'!$B$14+('d_고정'!$B$15-'d_고정'!$B$14)*RAND()))/F1613</f>
        <v/>
      </c>
      <c r="I1613">
        <f>RAND()</f>
        <v/>
      </c>
      <c r="J1613">
        <f>IF('d_시나리오'!$J$3='d_시나리오'!$H$3,'d_시나리오'!$I$3,IF(I1613&lt;('d_시나리오'!$I$3-'d_시나리오'!$H$3)/('d_시나리오'!$J$3-'d_시나리오'!$H$3),'d_시나리오'!$H$3+SQRT(I1613*('d_시나리오'!$J$3-'d_시나리오'!$H$3)*('d_시나리오'!$I$3-'d_시나리오'!$H$3)),'d_시나리오'!$J$3-SQRT((1-I1613)*('d_시나리오'!$J$3-'d_시나리오'!$H$3)*('d_시나리오'!$J$3-'d_시나리오'!$I$3))))</f>
        <v/>
      </c>
      <c r="K1613">
        <f>RAND()</f>
        <v/>
      </c>
      <c r="L1613">
        <f>IF('d_시나리오'!$J$4='d_시나리오'!$H$4,'d_시나리오'!$I$4,IF(K1613&lt;('d_시나리오'!$I$4-'d_시나리오'!$H$4)/('d_시나리오'!$J$4-'d_시나리오'!$H$4),'d_시나리오'!$H$4+SQRT(K1613*('d_시나리오'!$J$4-'d_시나리오'!$H$4)*('d_시나리오'!$I$4-'d_시나리오'!$H$4)),'d_시나리오'!$J$4-SQRT((1-K1613)*('d_시나리오'!$J$4-'d_시나리오'!$H$4)*('d_시나리오'!$J$4-'d_시나리오'!$I$4))))</f>
        <v/>
      </c>
      <c r="M1613">
        <f>RAND()</f>
        <v/>
      </c>
      <c r="N1613">
        <f>IF('d_시나리오'!$J$5='d_시나리오'!$H$5,'d_시나리오'!$I$5,IF(M1613&lt;('d_시나리오'!$I$5-'d_시나리오'!$H$5)/('d_시나리오'!$J$5-'d_시나리오'!$H$5),'d_시나리오'!$H$5+SQRT(M1613*('d_시나리오'!$J$5-'d_시나리오'!$H$5)*('d_시나리오'!$I$5-'d_시나리오'!$H$5)),'d_시나리오'!$J$5-SQRT((1-M1613)*('d_시나리오'!$J$5-'d_시나리오'!$H$5)*('d_시나리오'!$J$5-'d_시나리오'!$I$5))))</f>
        <v/>
      </c>
      <c r="O1613">
        <f>RAND()</f>
        <v/>
      </c>
      <c r="P1613">
        <f>IF('d_시나리오'!$J$6='d_시나리오'!$H$6,'d_시나리오'!$I$6,IF(O1613&lt;('d_시나리오'!$I$6-'d_시나리오'!$H$6)/('d_시나리오'!$J$6-'d_시나리오'!$H$6),'d_시나리오'!$H$6+SQRT(O1613*('d_시나리오'!$J$6-'d_시나리오'!$H$6)*('d_시나리오'!$I$6-'d_시나리오'!$H$6)),'d_시나리오'!$J$6-SQRT((1-O1613)*('d_시나리오'!$J$6-'d_시나리오'!$H$6)*('d_시나리오'!$J$6-'d_시나리오'!$I$6))))</f>
        <v/>
      </c>
      <c r="Q1613">
        <f>INDEX('d_분포'!$B$2:$B$57,RANDBETWEEN(1,56))</f>
        <v/>
      </c>
      <c r="R1613">
        <f>BETAINV(RAND(),5,5)</f>
        <v/>
      </c>
      <c r="S1613">
        <f>'d_고정'!$B$1*'6_기대효과'!$H$7*('d_시나리오'!$I$7/'d_고정'!$B$2)*B1613</f>
        <v/>
      </c>
      <c r="T1613">
        <f>S1613*D1613</f>
        <v/>
      </c>
      <c r="U1613">
        <f>S1613*F1613*H1613</f>
        <v/>
      </c>
      <c r="V1613">
        <f>S1613*F1613*(H1613-1)</f>
        <v/>
      </c>
      <c r="W1613">
        <f>U1613*J1613</f>
        <v/>
      </c>
      <c r="X1613">
        <f>T1613+W1613</f>
        <v/>
      </c>
      <c r="Y1613">
        <f>(T1613*E1613+W1613*L1613)*(1-R1613-'d_고정'!$B$13)</f>
        <v/>
      </c>
      <c r="Z1613">
        <f>(U1613*N1613*Q1613+'d_고정'!$B$3*('6_기대효과'!$H$7/8)*Q1613*'d_고정'!$B$10*P1613*('6_기대효과'!$K$7/'d_고정'!$B$9))*(1-R1613)</f>
        <v/>
      </c>
      <c r="AA1613">
        <f>W1613*L1613*(1-R1613-'d_고정'!$B$13)+U1613*MAX(N1613-'d_고정'!$B$10*P1613*('6_기대효과'!$K$7/'d_고정'!$B$9),0)*Q1613*(1-R1613)</f>
        <v/>
      </c>
      <c r="AB1613">
        <f>Y1613+Z1613</f>
        <v/>
      </c>
      <c r="AC1613">
        <f>Y1613/('d_고정'!$B$5*'6_기대효과'!$H$7/8)/'d_고정'!$B$6</f>
        <v/>
      </c>
      <c r="AD1613">
        <f>Y1613/('d_고정'!$B$8*'6_기대효과'!$H$7/8)</f>
        <v/>
      </c>
    </row>
    <row r="1614">
      <c r="A1614">
        <f>RAND()</f>
        <v/>
      </c>
      <c r="B1614">
        <f>IF('d_시나리오'!$J$2='d_시나리오'!$H$2,'d_시나리오'!$I$2,IF(A1614&lt;('d_시나리오'!$I$2-'d_시나리오'!$H$2)/('d_시나리오'!$J$2-'d_시나리오'!$H$2),'d_시나리오'!$H$2+SQRT(A1614*('d_시나리오'!$J$2-'d_시나리오'!$H$2)*('d_시나리오'!$I$2-'d_시나리오'!$H$2)),'d_시나리오'!$J$2-SQRT((1-A1614)*('d_시나리오'!$J$2-'d_시나리오'!$H$2)*('d_시나리오'!$J$2-'d_시나리오'!$I$2))))</f>
        <v/>
      </c>
      <c r="C1614">
        <f>RAND()</f>
        <v/>
      </c>
      <c r="D1614">
        <f>BETAINV(RAND(),IF(C1614&lt;'d_고정'!$B$26,'d_고정'!$B$23,'d_고정'!$B$16)+1,'d_고정'!$B$17-IF(C1614&lt;'d_고정'!$B$26,'d_고정'!$B$23,'d_고정'!$B$16)+1)*('d_고정'!$B$14+('d_고정'!$B$15-'d_고정'!$B$14)*RAND())</f>
        <v/>
      </c>
      <c r="E1614">
        <f>INDEX('d_분포'!$A$2:$A$28,RANDBETWEEN(1,27))</f>
        <v/>
      </c>
      <c r="F1614">
        <f>INDEX('d_분포'!$C$2:$C$5,RANDBETWEEN(1,4))*(0.9+0.2*RAND())</f>
        <v/>
      </c>
      <c r="G1614">
        <f>RAND()</f>
        <v/>
      </c>
      <c r="H1614">
        <f>(F1614+(1-F1614)*('d_고정'!$B$22*BETAINV(RAND(),IF(G1614&lt;'d_고정'!$B$26,'d_고정'!$B$25,'d_고정'!$B$20)+1,'d_고정'!$B$21-IF(G1614&lt;'d_고정'!$B$26,'d_고정'!$B$25,'d_고정'!$B$20)+1)+(1-'d_고정'!$B$22)*BETAINV(RAND(),IF(G1614&lt;'d_고정'!$B$26,'d_고정'!$B$24,'d_고정'!$B$18)+1,'d_고정'!$B$19-IF(G1614&lt;'d_고정'!$B$26,'d_고정'!$B$24,'d_고정'!$B$18)+1))*('d_고정'!$B$14+('d_고정'!$B$15-'d_고정'!$B$14)*RAND()))/F1614</f>
        <v/>
      </c>
      <c r="I1614">
        <f>RAND()</f>
        <v/>
      </c>
      <c r="J1614">
        <f>IF('d_시나리오'!$J$3='d_시나리오'!$H$3,'d_시나리오'!$I$3,IF(I1614&lt;('d_시나리오'!$I$3-'d_시나리오'!$H$3)/('d_시나리오'!$J$3-'d_시나리오'!$H$3),'d_시나리오'!$H$3+SQRT(I1614*('d_시나리오'!$J$3-'d_시나리오'!$H$3)*('d_시나리오'!$I$3-'d_시나리오'!$H$3)),'d_시나리오'!$J$3-SQRT((1-I1614)*('d_시나리오'!$J$3-'d_시나리오'!$H$3)*('d_시나리오'!$J$3-'d_시나리오'!$I$3))))</f>
        <v/>
      </c>
      <c r="K1614">
        <f>RAND()</f>
        <v/>
      </c>
      <c r="L1614">
        <f>IF('d_시나리오'!$J$4='d_시나리오'!$H$4,'d_시나리오'!$I$4,IF(K1614&lt;('d_시나리오'!$I$4-'d_시나리오'!$H$4)/('d_시나리오'!$J$4-'d_시나리오'!$H$4),'d_시나리오'!$H$4+SQRT(K1614*('d_시나리오'!$J$4-'d_시나리오'!$H$4)*('d_시나리오'!$I$4-'d_시나리오'!$H$4)),'d_시나리오'!$J$4-SQRT((1-K1614)*('d_시나리오'!$J$4-'d_시나리오'!$H$4)*('d_시나리오'!$J$4-'d_시나리오'!$I$4))))</f>
        <v/>
      </c>
      <c r="M1614">
        <f>RAND()</f>
        <v/>
      </c>
      <c r="N1614">
        <f>IF('d_시나리오'!$J$5='d_시나리오'!$H$5,'d_시나리오'!$I$5,IF(M1614&lt;('d_시나리오'!$I$5-'d_시나리오'!$H$5)/('d_시나리오'!$J$5-'d_시나리오'!$H$5),'d_시나리오'!$H$5+SQRT(M1614*('d_시나리오'!$J$5-'d_시나리오'!$H$5)*('d_시나리오'!$I$5-'d_시나리오'!$H$5)),'d_시나리오'!$J$5-SQRT((1-M1614)*('d_시나리오'!$J$5-'d_시나리오'!$H$5)*('d_시나리오'!$J$5-'d_시나리오'!$I$5))))</f>
        <v/>
      </c>
      <c r="O1614">
        <f>RAND()</f>
        <v/>
      </c>
      <c r="P1614">
        <f>IF('d_시나리오'!$J$6='d_시나리오'!$H$6,'d_시나리오'!$I$6,IF(O1614&lt;('d_시나리오'!$I$6-'d_시나리오'!$H$6)/('d_시나리오'!$J$6-'d_시나리오'!$H$6),'d_시나리오'!$H$6+SQRT(O1614*('d_시나리오'!$J$6-'d_시나리오'!$H$6)*('d_시나리오'!$I$6-'d_시나리오'!$H$6)),'d_시나리오'!$J$6-SQRT((1-O1614)*('d_시나리오'!$J$6-'d_시나리오'!$H$6)*('d_시나리오'!$J$6-'d_시나리오'!$I$6))))</f>
        <v/>
      </c>
      <c r="Q1614">
        <f>INDEX('d_분포'!$B$2:$B$57,RANDBETWEEN(1,56))</f>
        <v/>
      </c>
      <c r="R1614">
        <f>BETAINV(RAND(),5,5)</f>
        <v/>
      </c>
      <c r="S1614">
        <f>'d_고정'!$B$1*'6_기대효과'!$H$7*('d_시나리오'!$I$7/'d_고정'!$B$2)*B1614</f>
        <v/>
      </c>
      <c r="T1614">
        <f>S1614*D1614</f>
        <v/>
      </c>
      <c r="U1614">
        <f>S1614*F1614*H1614</f>
        <v/>
      </c>
      <c r="V1614">
        <f>S1614*F1614*(H1614-1)</f>
        <v/>
      </c>
      <c r="W1614">
        <f>U1614*J1614</f>
        <v/>
      </c>
      <c r="X1614">
        <f>T1614+W1614</f>
        <v/>
      </c>
      <c r="Y1614">
        <f>(T1614*E1614+W1614*L1614)*(1-R1614-'d_고정'!$B$13)</f>
        <v/>
      </c>
      <c r="Z1614">
        <f>(U1614*N1614*Q1614+'d_고정'!$B$3*('6_기대효과'!$H$7/8)*Q1614*'d_고정'!$B$10*P1614*('6_기대효과'!$K$7/'d_고정'!$B$9))*(1-R1614)</f>
        <v/>
      </c>
      <c r="AA1614">
        <f>W1614*L1614*(1-R1614-'d_고정'!$B$13)+U1614*MAX(N1614-'d_고정'!$B$10*P1614*('6_기대효과'!$K$7/'d_고정'!$B$9),0)*Q1614*(1-R1614)</f>
        <v/>
      </c>
      <c r="AB1614">
        <f>Y1614+Z1614</f>
        <v/>
      </c>
      <c r="AC1614">
        <f>Y1614/('d_고정'!$B$5*'6_기대효과'!$H$7/8)/'d_고정'!$B$6</f>
        <v/>
      </c>
      <c r="AD1614">
        <f>Y1614/('d_고정'!$B$8*'6_기대효과'!$H$7/8)</f>
        <v/>
      </c>
    </row>
    <row r="1615">
      <c r="A1615">
        <f>RAND()</f>
        <v/>
      </c>
      <c r="B1615">
        <f>IF('d_시나리오'!$J$2='d_시나리오'!$H$2,'d_시나리오'!$I$2,IF(A1615&lt;('d_시나리오'!$I$2-'d_시나리오'!$H$2)/('d_시나리오'!$J$2-'d_시나리오'!$H$2),'d_시나리오'!$H$2+SQRT(A1615*('d_시나리오'!$J$2-'d_시나리오'!$H$2)*('d_시나리오'!$I$2-'d_시나리오'!$H$2)),'d_시나리오'!$J$2-SQRT((1-A1615)*('d_시나리오'!$J$2-'d_시나리오'!$H$2)*('d_시나리오'!$J$2-'d_시나리오'!$I$2))))</f>
        <v/>
      </c>
      <c r="C1615">
        <f>RAND()</f>
        <v/>
      </c>
      <c r="D1615">
        <f>BETAINV(RAND(),IF(C1615&lt;'d_고정'!$B$26,'d_고정'!$B$23,'d_고정'!$B$16)+1,'d_고정'!$B$17-IF(C1615&lt;'d_고정'!$B$26,'d_고정'!$B$23,'d_고정'!$B$16)+1)*('d_고정'!$B$14+('d_고정'!$B$15-'d_고정'!$B$14)*RAND())</f>
        <v/>
      </c>
      <c r="E1615">
        <f>INDEX('d_분포'!$A$2:$A$28,RANDBETWEEN(1,27))</f>
        <v/>
      </c>
      <c r="F1615">
        <f>INDEX('d_분포'!$C$2:$C$5,RANDBETWEEN(1,4))*(0.9+0.2*RAND())</f>
        <v/>
      </c>
      <c r="G1615">
        <f>RAND()</f>
        <v/>
      </c>
      <c r="H1615">
        <f>(F1615+(1-F1615)*('d_고정'!$B$22*BETAINV(RAND(),IF(G1615&lt;'d_고정'!$B$26,'d_고정'!$B$25,'d_고정'!$B$20)+1,'d_고정'!$B$21-IF(G1615&lt;'d_고정'!$B$26,'d_고정'!$B$25,'d_고정'!$B$20)+1)+(1-'d_고정'!$B$22)*BETAINV(RAND(),IF(G1615&lt;'d_고정'!$B$26,'d_고정'!$B$24,'d_고정'!$B$18)+1,'d_고정'!$B$19-IF(G1615&lt;'d_고정'!$B$26,'d_고정'!$B$24,'d_고정'!$B$18)+1))*('d_고정'!$B$14+('d_고정'!$B$15-'d_고정'!$B$14)*RAND()))/F1615</f>
        <v/>
      </c>
      <c r="I1615">
        <f>RAND()</f>
        <v/>
      </c>
      <c r="J1615">
        <f>IF('d_시나리오'!$J$3='d_시나리오'!$H$3,'d_시나리오'!$I$3,IF(I1615&lt;('d_시나리오'!$I$3-'d_시나리오'!$H$3)/('d_시나리오'!$J$3-'d_시나리오'!$H$3),'d_시나리오'!$H$3+SQRT(I1615*('d_시나리오'!$J$3-'d_시나리오'!$H$3)*('d_시나리오'!$I$3-'d_시나리오'!$H$3)),'d_시나리오'!$J$3-SQRT((1-I1615)*('d_시나리오'!$J$3-'d_시나리오'!$H$3)*('d_시나리오'!$J$3-'d_시나리오'!$I$3))))</f>
        <v/>
      </c>
      <c r="K1615">
        <f>RAND()</f>
        <v/>
      </c>
      <c r="L1615">
        <f>IF('d_시나리오'!$J$4='d_시나리오'!$H$4,'d_시나리오'!$I$4,IF(K1615&lt;('d_시나리오'!$I$4-'d_시나리오'!$H$4)/('d_시나리오'!$J$4-'d_시나리오'!$H$4),'d_시나리오'!$H$4+SQRT(K1615*('d_시나리오'!$J$4-'d_시나리오'!$H$4)*('d_시나리오'!$I$4-'d_시나리오'!$H$4)),'d_시나리오'!$J$4-SQRT((1-K1615)*('d_시나리오'!$J$4-'d_시나리오'!$H$4)*('d_시나리오'!$J$4-'d_시나리오'!$I$4))))</f>
        <v/>
      </c>
      <c r="M1615">
        <f>RAND()</f>
        <v/>
      </c>
      <c r="N1615">
        <f>IF('d_시나리오'!$J$5='d_시나리오'!$H$5,'d_시나리오'!$I$5,IF(M1615&lt;('d_시나리오'!$I$5-'d_시나리오'!$H$5)/('d_시나리오'!$J$5-'d_시나리오'!$H$5),'d_시나리오'!$H$5+SQRT(M1615*('d_시나리오'!$J$5-'d_시나리오'!$H$5)*('d_시나리오'!$I$5-'d_시나리오'!$H$5)),'d_시나리오'!$J$5-SQRT((1-M1615)*('d_시나리오'!$J$5-'d_시나리오'!$H$5)*('d_시나리오'!$J$5-'d_시나리오'!$I$5))))</f>
        <v/>
      </c>
      <c r="O1615">
        <f>RAND()</f>
        <v/>
      </c>
      <c r="P1615">
        <f>IF('d_시나리오'!$J$6='d_시나리오'!$H$6,'d_시나리오'!$I$6,IF(O1615&lt;('d_시나리오'!$I$6-'d_시나리오'!$H$6)/('d_시나리오'!$J$6-'d_시나리오'!$H$6),'d_시나리오'!$H$6+SQRT(O1615*('d_시나리오'!$J$6-'d_시나리오'!$H$6)*('d_시나리오'!$I$6-'d_시나리오'!$H$6)),'d_시나리오'!$J$6-SQRT((1-O1615)*('d_시나리오'!$J$6-'d_시나리오'!$H$6)*('d_시나리오'!$J$6-'d_시나리오'!$I$6))))</f>
        <v/>
      </c>
      <c r="Q1615">
        <f>INDEX('d_분포'!$B$2:$B$57,RANDBETWEEN(1,56))</f>
        <v/>
      </c>
      <c r="R1615">
        <f>BETAINV(RAND(),5,5)</f>
        <v/>
      </c>
      <c r="S1615">
        <f>'d_고정'!$B$1*'6_기대효과'!$H$7*('d_시나리오'!$I$7/'d_고정'!$B$2)*B1615</f>
        <v/>
      </c>
      <c r="T1615">
        <f>S1615*D1615</f>
        <v/>
      </c>
      <c r="U1615">
        <f>S1615*F1615*H1615</f>
        <v/>
      </c>
      <c r="V1615">
        <f>S1615*F1615*(H1615-1)</f>
        <v/>
      </c>
      <c r="W1615">
        <f>U1615*J1615</f>
        <v/>
      </c>
      <c r="X1615">
        <f>T1615+W1615</f>
        <v/>
      </c>
      <c r="Y1615">
        <f>(T1615*E1615+W1615*L1615)*(1-R1615-'d_고정'!$B$13)</f>
        <v/>
      </c>
      <c r="Z1615">
        <f>(U1615*N1615*Q1615+'d_고정'!$B$3*('6_기대효과'!$H$7/8)*Q1615*'d_고정'!$B$10*P1615*('6_기대효과'!$K$7/'d_고정'!$B$9))*(1-R1615)</f>
        <v/>
      </c>
      <c r="AA1615">
        <f>W1615*L1615*(1-R1615-'d_고정'!$B$13)+U1615*MAX(N1615-'d_고정'!$B$10*P1615*('6_기대효과'!$K$7/'d_고정'!$B$9),0)*Q1615*(1-R1615)</f>
        <v/>
      </c>
      <c r="AB1615">
        <f>Y1615+Z1615</f>
        <v/>
      </c>
      <c r="AC1615">
        <f>Y1615/('d_고정'!$B$5*'6_기대효과'!$H$7/8)/'d_고정'!$B$6</f>
        <v/>
      </c>
      <c r="AD1615">
        <f>Y1615/('d_고정'!$B$8*'6_기대효과'!$H$7/8)</f>
        <v/>
      </c>
    </row>
    <row r="1616">
      <c r="A1616">
        <f>RAND()</f>
        <v/>
      </c>
      <c r="B1616">
        <f>IF('d_시나리오'!$J$2='d_시나리오'!$H$2,'d_시나리오'!$I$2,IF(A1616&lt;('d_시나리오'!$I$2-'d_시나리오'!$H$2)/('d_시나리오'!$J$2-'d_시나리오'!$H$2),'d_시나리오'!$H$2+SQRT(A1616*('d_시나리오'!$J$2-'d_시나리오'!$H$2)*('d_시나리오'!$I$2-'d_시나리오'!$H$2)),'d_시나리오'!$J$2-SQRT((1-A1616)*('d_시나리오'!$J$2-'d_시나리오'!$H$2)*('d_시나리오'!$J$2-'d_시나리오'!$I$2))))</f>
        <v/>
      </c>
      <c r="C1616">
        <f>RAND()</f>
        <v/>
      </c>
      <c r="D1616">
        <f>BETAINV(RAND(),IF(C1616&lt;'d_고정'!$B$26,'d_고정'!$B$23,'d_고정'!$B$16)+1,'d_고정'!$B$17-IF(C1616&lt;'d_고정'!$B$26,'d_고정'!$B$23,'d_고정'!$B$16)+1)*('d_고정'!$B$14+('d_고정'!$B$15-'d_고정'!$B$14)*RAND())</f>
        <v/>
      </c>
      <c r="E1616">
        <f>INDEX('d_분포'!$A$2:$A$28,RANDBETWEEN(1,27))</f>
        <v/>
      </c>
      <c r="F1616">
        <f>INDEX('d_분포'!$C$2:$C$5,RANDBETWEEN(1,4))*(0.9+0.2*RAND())</f>
        <v/>
      </c>
      <c r="G1616">
        <f>RAND()</f>
        <v/>
      </c>
      <c r="H1616">
        <f>(F1616+(1-F1616)*('d_고정'!$B$22*BETAINV(RAND(),IF(G1616&lt;'d_고정'!$B$26,'d_고정'!$B$25,'d_고정'!$B$20)+1,'d_고정'!$B$21-IF(G1616&lt;'d_고정'!$B$26,'d_고정'!$B$25,'d_고정'!$B$20)+1)+(1-'d_고정'!$B$22)*BETAINV(RAND(),IF(G1616&lt;'d_고정'!$B$26,'d_고정'!$B$24,'d_고정'!$B$18)+1,'d_고정'!$B$19-IF(G1616&lt;'d_고정'!$B$26,'d_고정'!$B$24,'d_고정'!$B$18)+1))*('d_고정'!$B$14+('d_고정'!$B$15-'d_고정'!$B$14)*RAND()))/F1616</f>
        <v/>
      </c>
      <c r="I1616">
        <f>RAND()</f>
        <v/>
      </c>
      <c r="J1616">
        <f>IF('d_시나리오'!$J$3='d_시나리오'!$H$3,'d_시나리오'!$I$3,IF(I1616&lt;('d_시나리오'!$I$3-'d_시나리오'!$H$3)/('d_시나리오'!$J$3-'d_시나리오'!$H$3),'d_시나리오'!$H$3+SQRT(I1616*('d_시나리오'!$J$3-'d_시나리오'!$H$3)*('d_시나리오'!$I$3-'d_시나리오'!$H$3)),'d_시나리오'!$J$3-SQRT((1-I1616)*('d_시나리오'!$J$3-'d_시나리오'!$H$3)*('d_시나리오'!$J$3-'d_시나리오'!$I$3))))</f>
        <v/>
      </c>
      <c r="K1616">
        <f>RAND()</f>
        <v/>
      </c>
      <c r="L1616">
        <f>IF('d_시나리오'!$J$4='d_시나리오'!$H$4,'d_시나리오'!$I$4,IF(K1616&lt;('d_시나리오'!$I$4-'d_시나리오'!$H$4)/('d_시나리오'!$J$4-'d_시나리오'!$H$4),'d_시나리오'!$H$4+SQRT(K1616*('d_시나리오'!$J$4-'d_시나리오'!$H$4)*('d_시나리오'!$I$4-'d_시나리오'!$H$4)),'d_시나리오'!$J$4-SQRT((1-K1616)*('d_시나리오'!$J$4-'d_시나리오'!$H$4)*('d_시나리오'!$J$4-'d_시나리오'!$I$4))))</f>
        <v/>
      </c>
      <c r="M1616">
        <f>RAND()</f>
        <v/>
      </c>
      <c r="N1616">
        <f>IF('d_시나리오'!$J$5='d_시나리오'!$H$5,'d_시나리오'!$I$5,IF(M1616&lt;('d_시나리오'!$I$5-'d_시나리오'!$H$5)/('d_시나리오'!$J$5-'d_시나리오'!$H$5),'d_시나리오'!$H$5+SQRT(M1616*('d_시나리오'!$J$5-'d_시나리오'!$H$5)*('d_시나리오'!$I$5-'d_시나리오'!$H$5)),'d_시나리오'!$J$5-SQRT((1-M1616)*('d_시나리오'!$J$5-'d_시나리오'!$H$5)*('d_시나리오'!$J$5-'d_시나리오'!$I$5))))</f>
        <v/>
      </c>
      <c r="O1616">
        <f>RAND()</f>
        <v/>
      </c>
      <c r="P1616">
        <f>IF('d_시나리오'!$J$6='d_시나리오'!$H$6,'d_시나리오'!$I$6,IF(O1616&lt;('d_시나리오'!$I$6-'d_시나리오'!$H$6)/('d_시나리오'!$J$6-'d_시나리오'!$H$6),'d_시나리오'!$H$6+SQRT(O1616*('d_시나리오'!$J$6-'d_시나리오'!$H$6)*('d_시나리오'!$I$6-'d_시나리오'!$H$6)),'d_시나리오'!$J$6-SQRT((1-O1616)*('d_시나리오'!$J$6-'d_시나리오'!$H$6)*('d_시나리오'!$J$6-'d_시나리오'!$I$6))))</f>
        <v/>
      </c>
      <c r="Q1616">
        <f>INDEX('d_분포'!$B$2:$B$57,RANDBETWEEN(1,56))</f>
        <v/>
      </c>
      <c r="R1616">
        <f>BETAINV(RAND(),5,5)</f>
        <v/>
      </c>
      <c r="S1616">
        <f>'d_고정'!$B$1*'6_기대효과'!$H$7*('d_시나리오'!$I$7/'d_고정'!$B$2)*B1616</f>
        <v/>
      </c>
      <c r="T1616">
        <f>S1616*D1616</f>
        <v/>
      </c>
      <c r="U1616">
        <f>S1616*F1616*H1616</f>
        <v/>
      </c>
      <c r="V1616">
        <f>S1616*F1616*(H1616-1)</f>
        <v/>
      </c>
      <c r="W1616">
        <f>U1616*J1616</f>
        <v/>
      </c>
      <c r="X1616">
        <f>T1616+W1616</f>
        <v/>
      </c>
      <c r="Y1616">
        <f>(T1616*E1616+W1616*L1616)*(1-R1616-'d_고정'!$B$13)</f>
        <v/>
      </c>
      <c r="Z1616">
        <f>(U1616*N1616*Q1616+'d_고정'!$B$3*('6_기대효과'!$H$7/8)*Q1616*'d_고정'!$B$10*P1616*('6_기대효과'!$K$7/'d_고정'!$B$9))*(1-R1616)</f>
        <v/>
      </c>
      <c r="AA1616">
        <f>W1616*L1616*(1-R1616-'d_고정'!$B$13)+U1616*MAX(N1616-'d_고정'!$B$10*P1616*('6_기대효과'!$K$7/'d_고정'!$B$9),0)*Q1616*(1-R1616)</f>
        <v/>
      </c>
      <c r="AB1616">
        <f>Y1616+Z1616</f>
        <v/>
      </c>
      <c r="AC1616">
        <f>Y1616/('d_고정'!$B$5*'6_기대효과'!$H$7/8)/'d_고정'!$B$6</f>
        <v/>
      </c>
      <c r="AD1616">
        <f>Y1616/('d_고정'!$B$8*'6_기대효과'!$H$7/8)</f>
        <v/>
      </c>
    </row>
    <row r="1617">
      <c r="A1617">
        <f>RAND()</f>
        <v/>
      </c>
      <c r="B1617">
        <f>IF('d_시나리오'!$J$2='d_시나리오'!$H$2,'d_시나리오'!$I$2,IF(A1617&lt;('d_시나리오'!$I$2-'d_시나리오'!$H$2)/('d_시나리오'!$J$2-'d_시나리오'!$H$2),'d_시나리오'!$H$2+SQRT(A1617*('d_시나리오'!$J$2-'d_시나리오'!$H$2)*('d_시나리오'!$I$2-'d_시나리오'!$H$2)),'d_시나리오'!$J$2-SQRT((1-A1617)*('d_시나리오'!$J$2-'d_시나리오'!$H$2)*('d_시나리오'!$J$2-'d_시나리오'!$I$2))))</f>
        <v/>
      </c>
      <c r="C1617">
        <f>RAND()</f>
        <v/>
      </c>
      <c r="D1617">
        <f>BETAINV(RAND(),IF(C1617&lt;'d_고정'!$B$26,'d_고정'!$B$23,'d_고정'!$B$16)+1,'d_고정'!$B$17-IF(C1617&lt;'d_고정'!$B$26,'d_고정'!$B$23,'d_고정'!$B$16)+1)*('d_고정'!$B$14+('d_고정'!$B$15-'d_고정'!$B$14)*RAND())</f>
        <v/>
      </c>
      <c r="E1617">
        <f>INDEX('d_분포'!$A$2:$A$28,RANDBETWEEN(1,27))</f>
        <v/>
      </c>
      <c r="F1617">
        <f>INDEX('d_분포'!$C$2:$C$5,RANDBETWEEN(1,4))*(0.9+0.2*RAND())</f>
        <v/>
      </c>
      <c r="G1617">
        <f>RAND()</f>
        <v/>
      </c>
      <c r="H1617">
        <f>(F1617+(1-F1617)*('d_고정'!$B$22*BETAINV(RAND(),IF(G1617&lt;'d_고정'!$B$26,'d_고정'!$B$25,'d_고정'!$B$20)+1,'d_고정'!$B$21-IF(G1617&lt;'d_고정'!$B$26,'d_고정'!$B$25,'d_고정'!$B$20)+1)+(1-'d_고정'!$B$22)*BETAINV(RAND(),IF(G1617&lt;'d_고정'!$B$26,'d_고정'!$B$24,'d_고정'!$B$18)+1,'d_고정'!$B$19-IF(G1617&lt;'d_고정'!$B$26,'d_고정'!$B$24,'d_고정'!$B$18)+1))*('d_고정'!$B$14+('d_고정'!$B$15-'d_고정'!$B$14)*RAND()))/F1617</f>
        <v/>
      </c>
      <c r="I1617">
        <f>RAND()</f>
        <v/>
      </c>
      <c r="J1617">
        <f>IF('d_시나리오'!$J$3='d_시나리오'!$H$3,'d_시나리오'!$I$3,IF(I1617&lt;('d_시나리오'!$I$3-'d_시나리오'!$H$3)/('d_시나리오'!$J$3-'d_시나리오'!$H$3),'d_시나리오'!$H$3+SQRT(I1617*('d_시나리오'!$J$3-'d_시나리오'!$H$3)*('d_시나리오'!$I$3-'d_시나리오'!$H$3)),'d_시나리오'!$J$3-SQRT((1-I1617)*('d_시나리오'!$J$3-'d_시나리오'!$H$3)*('d_시나리오'!$J$3-'d_시나리오'!$I$3))))</f>
        <v/>
      </c>
      <c r="K1617">
        <f>RAND()</f>
        <v/>
      </c>
      <c r="L1617">
        <f>IF('d_시나리오'!$J$4='d_시나리오'!$H$4,'d_시나리오'!$I$4,IF(K1617&lt;('d_시나리오'!$I$4-'d_시나리오'!$H$4)/('d_시나리오'!$J$4-'d_시나리오'!$H$4),'d_시나리오'!$H$4+SQRT(K1617*('d_시나리오'!$J$4-'d_시나리오'!$H$4)*('d_시나리오'!$I$4-'d_시나리오'!$H$4)),'d_시나리오'!$J$4-SQRT((1-K1617)*('d_시나리오'!$J$4-'d_시나리오'!$H$4)*('d_시나리오'!$J$4-'d_시나리오'!$I$4))))</f>
        <v/>
      </c>
      <c r="M1617">
        <f>RAND()</f>
        <v/>
      </c>
      <c r="N1617">
        <f>IF('d_시나리오'!$J$5='d_시나리오'!$H$5,'d_시나리오'!$I$5,IF(M1617&lt;('d_시나리오'!$I$5-'d_시나리오'!$H$5)/('d_시나리오'!$J$5-'d_시나리오'!$H$5),'d_시나리오'!$H$5+SQRT(M1617*('d_시나리오'!$J$5-'d_시나리오'!$H$5)*('d_시나리오'!$I$5-'d_시나리오'!$H$5)),'d_시나리오'!$J$5-SQRT((1-M1617)*('d_시나리오'!$J$5-'d_시나리오'!$H$5)*('d_시나리오'!$J$5-'d_시나리오'!$I$5))))</f>
        <v/>
      </c>
      <c r="O1617">
        <f>RAND()</f>
        <v/>
      </c>
      <c r="P1617">
        <f>IF('d_시나리오'!$J$6='d_시나리오'!$H$6,'d_시나리오'!$I$6,IF(O1617&lt;('d_시나리오'!$I$6-'d_시나리오'!$H$6)/('d_시나리오'!$J$6-'d_시나리오'!$H$6),'d_시나리오'!$H$6+SQRT(O1617*('d_시나리오'!$J$6-'d_시나리오'!$H$6)*('d_시나리오'!$I$6-'d_시나리오'!$H$6)),'d_시나리오'!$J$6-SQRT((1-O1617)*('d_시나리오'!$J$6-'d_시나리오'!$H$6)*('d_시나리오'!$J$6-'d_시나리오'!$I$6))))</f>
        <v/>
      </c>
      <c r="Q1617">
        <f>INDEX('d_분포'!$B$2:$B$57,RANDBETWEEN(1,56))</f>
        <v/>
      </c>
      <c r="R1617">
        <f>BETAINV(RAND(),5,5)</f>
        <v/>
      </c>
      <c r="S1617">
        <f>'d_고정'!$B$1*'6_기대효과'!$H$7*('d_시나리오'!$I$7/'d_고정'!$B$2)*B1617</f>
        <v/>
      </c>
      <c r="T1617">
        <f>S1617*D1617</f>
        <v/>
      </c>
      <c r="U1617">
        <f>S1617*F1617*H1617</f>
        <v/>
      </c>
      <c r="V1617">
        <f>S1617*F1617*(H1617-1)</f>
        <v/>
      </c>
      <c r="W1617">
        <f>U1617*J1617</f>
        <v/>
      </c>
      <c r="X1617">
        <f>T1617+W1617</f>
        <v/>
      </c>
      <c r="Y1617">
        <f>(T1617*E1617+W1617*L1617)*(1-R1617-'d_고정'!$B$13)</f>
        <v/>
      </c>
      <c r="Z1617">
        <f>(U1617*N1617*Q1617+'d_고정'!$B$3*('6_기대효과'!$H$7/8)*Q1617*'d_고정'!$B$10*P1617*('6_기대효과'!$K$7/'d_고정'!$B$9))*(1-R1617)</f>
        <v/>
      </c>
      <c r="AA1617">
        <f>W1617*L1617*(1-R1617-'d_고정'!$B$13)+U1617*MAX(N1617-'d_고정'!$B$10*P1617*('6_기대효과'!$K$7/'d_고정'!$B$9),0)*Q1617*(1-R1617)</f>
        <v/>
      </c>
      <c r="AB1617">
        <f>Y1617+Z1617</f>
        <v/>
      </c>
      <c r="AC1617">
        <f>Y1617/('d_고정'!$B$5*'6_기대효과'!$H$7/8)/'d_고정'!$B$6</f>
        <v/>
      </c>
      <c r="AD1617">
        <f>Y1617/('d_고정'!$B$8*'6_기대효과'!$H$7/8)</f>
        <v/>
      </c>
    </row>
    <row r="1618">
      <c r="A1618">
        <f>RAND()</f>
        <v/>
      </c>
      <c r="B1618">
        <f>IF('d_시나리오'!$J$2='d_시나리오'!$H$2,'d_시나리오'!$I$2,IF(A1618&lt;('d_시나리오'!$I$2-'d_시나리오'!$H$2)/('d_시나리오'!$J$2-'d_시나리오'!$H$2),'d_시나리오'!$H$2+SQRT(A1618*('d_시나리오'!$J$2-'d_시나리오'!$H$2)*('d_시나리오'!$I$2-'d_시나리오'!$H$2)),'d_시나리오'!$J$2-SQRT((1-A1618)*('d_시나리오'!$J$2-'d_시나리오'!$H$2)*('d_시나리오'!$J$2-'d_시나리오'!$I$2))))</f>
        <v/>
      </c>
      <c r="C1618">
        <f>RAND()</f>
        <v/>
      </c>
      <c r="D1618">
        <f>BETAINV(RAND(),IF(C1618&lt;'d_고정'!$B$26,'d_고정'!$B$23,'d_고정'!$B$16)+1,'d_고정'!$B$17-IF(C1618&lt;'d_고정'!$B$26,'d_고정'!$B$23,'d_고정'!$B$16)+1)*('d_고정'!$B$14+('d_고정'!$B$15-'d_고정'!$B$14)*RAND())</f>
        <v/>
      </c>
      <c r="E1618">
        <f>INDEX('d_분포'!$A$2:$A$28,RANDBETWEEN(1,27))</f>
        <v/>
      </c>
      <c r="F1618">
        <f>INDEX('d_분포'!$C$2:$C$5,RANDBETWEEN(1,4))*(0.9+0.2*RAND())</f>
        <v/>
      </c>
      <c r="G1618">
        <f>RAND()</f>
        <v/>
      </c>
      <c r="H1618">
        <f>(F1618+(1-F1618)*('d_고정'!$B$22*BETAINV(RAND(),IF(G1618&lt;'d_고정'!$B$26,'d_고정'!$B$25,'d_고정'!$B$20)+1,'d_고정'!$B$21-IF(G1618&lt;'d_고정'!$B$26,'d_고정'!$B$25,'d_고정'!$B$20)+1)+(1-'d_고정'!$B$22)*BETAINV(RAND(),IF(G1618&lt;'d_고정'!$B$26,'d_고정'!$B$24,'d_고정'!$B$18)+1,'d_고정'!$B$19-IF(G1618&lt;'d_고정'!$B$26,'d_고정'!$B$24,'d_고정'!$B$18)+1))*('d_고정'!$B$14+('d_고정'!$B$15-'d_고정'!$B$14)*RAND()))/F1618</f>
        <v/>
      </c>
      <c r="I1618">
        <f>RAND()</f>
        <v/>
      </c>
      <c r="J1618">
        <f>IF('d_시나리오'!$J$3='d_시나리오'!$H$3,'d_시나리오'!$I$3,IF(I1618&lt;('d_시나리오'!$I$3-'d_시나리오'!$H$3)/('d_시나리오'!$J$3-'d_시나리오'!$H$3),'d_시나리오'!$H$3+SQRT(I1618*('d_시나리오'!$J$3-'d_시나리오'!$H$3)*('d_시나리오'!$I$3-'d_시나리오'!$H$3)),'d_시나리오'!$J$3-SQRT((1-I1618)*('d_시나리오'!$J$3-'d_시나리오'!$H$3)*('d_시나리오'!$J$3-'d_시나리오'!$I$3))))</f>
        <v/>
      </c>
      <c r="K1618">
        <f>RAND()</f>
        <v/>
      </c>
      <c r="L1618">
        <f>IF('d_시나리오'!$J$4='d_시나리오'!$H$4,'d_시나리오'!$I$4,IF(K1618&lt;('d_시나리오'!$I$4-'d_시나리오'!$H$4)/('d_시나리오'!$J$4-'d_시나리오'!$H$4),'d_시나리오'!$H$4+SQRT(K1618*('d_시나리오'!$J$4-'d_시나리오'!$H$4)*('d_시나리오'!$I$4-'d_시나리오'!$H$4)),'d_시나리오'!$J$4-SQRT((1-K1618)*('d_시나리오'!$J$4-'d_시나리오'!$H$4)*('d_시나리오'!$J$4-'d_시나리오'!$I$4))))</f>
        <v/>
      </c>
      <c r="M1618">
        <f>RAND()</f>
        <v/>
      </c>
      <c r="N1618">
        <f>IF('d_시나리오'!$J$5='d_시나리오'!$H$5,'d_시나리오'!$I$5,IF(M1618&lt;('d_시나리오'!$I$5-'d_시나리오'!$H$5)/('d_시나리오'!$J$5-'d_시나리오'!$H$5),'d_시나리오'!$H$5+SQRT(M1618*('d_시나리오'!$J$5-'d_시나리오'!$H$5)*('d_시나리오'!$I$5-'d_시나리오'!$H$5)),'d_시나리오'!$J$5-SQRT((1-M1618)*('d_시나리오'!$J$5-'d_시나리오'!$H$5)*('d_시나리오'!$J$5-'d_시나리오'!$I$5))))</f>
        <v/>
      </c>
      <c r="O1618">
        <f>RAND()</f>
        <v/>
      </c>
      <c r="P1618">
        <f>IF('d_시나리오'!$J$6='d_시나리오'!$H$6,'d_시나리오'!$I$6,IF(O1618&lt;('d_시나리오'!$I$6-'d_시나리오'!$H$6)/('d_시나리오'!$J$6-'d_시나리오'!$H$6),'d_시나리오'!$H$6+SQRT(O1618*('d_시나리오'!$J$6-'d_시나리오'!$H$6)*('d_시나리오'!$I$6-'d_시나리오'!$H$6)),'d_시나리오'!$J$6-SQRT((1-O1618)*('d_시나리오'!$J$6-'d_시나리오'!$H$6)*('d_시나리오'!$J$6-'d_시나리오'!$I$6))))</f>
        <v/>
      </c>
      <c r="Q1618">
        <f>INDEX('d_분포'!$B$2:$B$57,RANDBETWEEN(1,56))</f>
        <v/>
      </c>
      <c r="R1618">
        <f>BETAINV(RAND(),5,5)</f>
        <v/>
      </c>
      <c r="S1618">
        <f>'d_고정'!$B$1*'6_기대효과'!$H$7*('d_시나리오'!$I$7/'d_고정'!$B$2)*B1618</f>
        <v/>
      </c>
      <c r="T1618">
        <f>S1618*D1618</f>
        <v/>
      </c>
      <c r="U1618">
        <f>S1618*F1618*H1618</f>
        <v/>
      </c>
      <c r="V1618">
        <f>S1618*F1618*(H1618-1)</f>
        <v/>
      </c>
      <c r="W1618">
        <f>U1618*J1618</f>
        <v/>
      </c>
      <c r="X1618">
        <f>T1618+W1618</f>
        <v/>
      </c>
      <c r="Y1618">
        <f>(T1618*E1618+W1618*L1618)*(1-R1618-'d_고정'!$B$13)</f>
        <v/>
      </c>
      <c r="Z1618">
        <f>(U1618*N1618*Q1618+'d_고정'!$B$3*('6_기대효과'!$H$7/8)*Q1618*'d_고정'!$B$10*P1618*('6_기대효과'!$K$7/'d_고정'!$B$9))*(1-R1618)</f>
        <v/>
      </c>
      <c r="AA1618">
        <f>W1618*L1618*(1-R1618-'d_고정'!$B$13)+U1618*MAX(N1618-'d_고정'!$B$10*P1618*('6_기대효과'!$K$7/'d_고정'!$B$9),0)*Q1618*(1-R1618)</f>
        <v/>
      </c>
      <c r="AB1618">
        <f>Y1618+Z1618</f>
        <v/>
      </c>
      <c r="AC1618">
        <f>Y1618/('d_고정'!$B$5*'6_기대효과'!$H$7/8)/'d_고정'!$B$6</f>
        <v/>
      </c>
      <c r="AD1618">
        <f>Y1618/('d_고정'!$B$8*'6_기대효과'!$H$7/8)</f>
        <v/>
      </c>
    </row>
    <row r="1619">
      <c r="A1619">
        <f>RAND()</f>
        <v/>
      </c>
      <c r="B1619">
        <f>IF('d_시나리오'!$J$2='d_시나리오'!$H$2,'d_시나리오'!$I$2,IF(A1619&lt;('d_시나리오'!$I$2-'d_시나리오'!$H$2)/('d_시나리오'!$J$2-'d_시나리오'!$H$2),'d_시나리오'!$H$2+SQRT(A1619*('d_시나리오'!$J$2-'d_시나리오'!$H$2)*('d_시나리오'!$I$2-'d_시나리오'!$H$2)),'d_시나리오'!$J$2-SQRT((1-A1619)*('d_시나리오'!$J$2-'d_시나리오'!$H$2)*('d_시나리오'!$J$2-'d_시나리오'!$I$2))))</f>
        <v/>
      </c>
      <c r="C1619">
        <f>RAND()</f>
        <v/>
      </c>
      <c r="D1619">
        <f>BETAINV(RAND(),IF(C1619&lt;'d_고정'!$B$26,'d_고정'!$B$23,'d_고정'!$B$16)+1,'d_고정'!$B$17-IF(C1619&lt;'d_고정'!$B$26,'d_고정'!$B$23,'d_고정'!$B$16)+1)*('d_고정'!$B$14+('d_고정'!$B$15-'d_고정'!$B$14)*RAND())</f>
        <v/>
      </c>
      <c r="E1619">
        <f>INDEX('d_분포'!$A$2:$A$28,RANDBETWEEN(1,27))</f>
        <v/>
      </c>
      <c r="F1619">
        <f>INDEX('d_분포'!$C$2:$C$5,RANDBETWEEN(1,4))*(0.9+0.2*RAND())</f>
        <v/>
      </c>
      <c r="G1619">
        <f>RAND()</f>
        <v/>
      </c>
      <c r="H1619">
        <f>(F1619+(1-F1619)*('d_고정'!$B$22*BETAINV(RAND(),IF(G1619&lt;'d_고정'!$B$26,'d_고정'!$B$25,'d_고정'!$B$20)+1,'d_고정'!$B$21-IF(G1619&lt;'d_고정'!$B$26,'d_고정'!$B$25,'d_고정'!$B$20)+1)+(1-'d_고정'!$B$22)*BETAINV(RAND(),IF(G1619&lt;'d_고정'!$B$26,'d_고정'!$B$24,'d_고정'!$B$18)+1,'d_고정'!$B$19-IF(G1619&lt;'d_고정'!$B$26,'d_고정'!$B$24,'d_고정'!$B$18)+1))*('d_고정'!$B$14+('d_고정'!$B$15-'d_고정'!$B$14)*RAND()))/F1619</f>
        <v/>
      </c>
      <c r="I1619">
        <f>RAND()</f>
        <v/>
      </c>
      <c r="J1619">
        <f>IF('d_시나리오'!$J$3='d_시나리오'!$H$3,'d_시나리오'!$I$3,IF(I1619&lt;('d_시나리오'!$I$3-'d_시나리오'!$H$3)/('d_시나리오'!$J$3-'d_시나리오'!$H$3),'d_시나리오'!$H$3+SQRT(I1619*('d_시나리오'!$J$3-'d_시나리오'!$H$3)*('d_시나리오'!$I$3-'d_시나리오'!$H$3)),'d_시나리오'!$J$3-SQRT((1-I1619)*('d_시나리오'!$J$3-'d_시나리오'!$H$3)*('d_시나리오'!$J$3-'d_시나리오'!$I$3))))</f>
        <v/>
      </c>
      <c r="K1619">
        <f>RAND()</f>
        <v/>
      </c>
      <c r="L1619">
        <f>IF('d_시나리오'!$J$4='d_시나리오'!$H$4,'d_시나리오'!$I$4,IF(K1619&lt;('d_시나리오'!$I$4-'d_시나리오'!$H$4)/('d_시나리오'!$J$4-'d_시나리오'!$H$4),'d_시나리오'!$H$4+SQRT(K1619*('d_시나리오'!$J$4-'d_시나리오'!$H$4)*('d_시나리오'!$I$4-'d_시나리오'!$H$4)),'d_시나리오'!$J$4-SQRT((1-K1619)*('d_시나리오'!$J$4-'d_시나리오'!$H$4)*('d_시나리오'!$J$4-'d_시나리오'!$I$4))))</f>
        <v/>
      </c>
      <c r="M1619">
        <f>RAND()</f>
        <v/>
      </c>
      <c r="N1619">
        <f>IF('d_시나리오'!$J$5='d_시나리오'!$H$5,'d_시나리오'!$I$5,IF(M1619&lt;('d_시나리오'!$I$5-'d_시나리오'!$H$5)/('d_시나리오'!$J$5-'d_시나리오'!$H$5),'d_시나리오'!$H$5+SQRT(M1619*('d_시나리오'!$J$5-'d_시나리오'!$H$5)*('d_시나리오'!$I$5-'d_시나리오'!$H$5)),'d_시나리오'!$J$5-SQRT((1-M1619)*('d_시나리오'!$J$5-'d_시나리오'!$H$5)*('d_시나리오'!$J$5-'d_시나리오'!$I$5))))</f>
        <v/>
      </c>
      <c r="O1619">
        <f>RAND()</f>
        <v/>
      </c>
      <c r="P1619">
        <f>IF('d_시나리오'!$J$6='d_시나리오'!$H$6,'d_시나리오'!$I$6,IF(O1619&lt;('d_시나리오'!$I$6-'d_시나리오'!$H$6)/('d_시나리오'!$J$6-'d_시나리오'!$H$6),'d_시나리오'!$H$6+SQRT(O1619*('d_시나리오'!$J$6-'d_시나리오'!$H$6)*('d_시나리오'!$I$6-'d_시나리오'!$H$6)),'d_시나리오'!$J$6-SQRT((1-O1619)*('d_시나리오'!$J$6-'d_시나리오'!$H$6)*('d_시나리오'!$J$6-'d_시나리오'!$I$6))))</f>
        <v/>
      </c>
      <c r="Q1619">
        <f>INDEX('d_분포'!$B$2:$B$57,RANDBETWEEN(1,56))</f>
        <v/>
      </c>
      <c r="R1619">
        <f>BETAINV(RAND(),5,5)</f>
        <v/>
      </c>
      <c r="S1619">
        <f>'d_고정'!$B$1*'6_기대효과'!$H$7*('d_시나리오'!$I$7/'d_고정'!$B$2)*B1619</f>
        <v/>
      </c>
      <c r="T1619">
        <f>S1619*D1619</f>
        <v/>
      </c>
      <c r="U1619">
        <f>S1619*F1619*H1619</f>
        <v/>
      </c>
      <c r="V1619">
        <f>S1619*F1619*(H1619-1)</f>
        <v/>
      </c>
      <c r="W1619">
        <f>U1619*J1619</f>
        <v/>
      </c>
      <c r="X1619">
        <f>T1619+W1619</f>
        <v/>
      </c>
      <c r="Y1619">
        <f>(T1619*E1619+W1619*L1619)*(1-R1619-'d_고정'!$B$13)</f>
        <v/>
      </c>
      <c r="Z1619">
        <f>(U1619*N1619*Q1619+'d_고정'!$B$3*('6_기대효과'!$H$7/8)*Q1619*'d_고정'!$B$10*P1619*('6_기대효과'!$K$7/'d_고정'!$B$9))*(1-R1619)</f>
        <v/>
      </c>
      <c r="AA1619">
        <f>W1619*L1619*(1-R1619-'d_고정'!$B$13)+U1619*MAX(N1619-'d_고정'!$B$10*P1619*('6_기대효과'!$K$7/'d_고정'!$B$9),0)*Q1619*(1-R1619)</f>
        <v/>
      </c>
      <c r="AB1619">
        <f>Y1619+Z1619</f>
        <v/>
      </c>
      <c r="AC1619">
        <f>Y1619/('d_고정'!$B$5*'6_기대효과'!$H$7/8)/'d_고정'!$B$6</f>
        <v/>
      </c>
      <c r="AD1619">
        <f>Y1619/('d_고정'!$B$8*'6_기대효과'!$H$7/8)</f>
        <v/>
      </c>
    </row>
    <row r="1620">
      <c r="A1620">
        <f>RAND()</f>
        <v/>
      </c>
      <c r="B1620">
        <f>IF('d_시나리오'!$J$2='d_시나리오'!$H$2,'d_시나리오'!$I$2,IF(A1620&lt;('d_시나리오'!$I$2-'d_시나리오'!$H$2)/('d_시나리오'!$J$2-'d_시나리오'!$H$2),'d_시나리오'!$H$2+SQRT(A1620*('d_시나리오'!$J$2-'d_시나리오'!$H$2)*('d_시나리오'!$I$2-'d_시나리오'!$H$2)),'d_시나리오'!$J$2-SQRT((1-A1620)*('d_시나리오'!$J$2-'d_시나리오'!$H$2)*('d_시나리오'!$J$2-'d_시나리오'!$I$2))))</f>
        <v/>
      </c>
      <c r="C1620">
        <f>RAND()</f>
        <v/>
      </c>
      <c r="D1620">
        <f>BETAINV(RAND(),IF(C1620&lt;'d_고정'!$B$26,'d_고정'!$B$23,'d_고정'!$B$16)+1,'d_고정'!$B$17-IF(C1620&lt;'d_고정'!$B$26,'d_고정'!$B$23,'d_고정'!$B$16)+1)*('d_고정'!$B$14+('d_고정'!$B$15-'d_고정'!$B$14)*RAND())</f>
        <v/>
      </c>
      <c r="E1620">
        <f>INDEX('d_분포'!$A$2:$A$28,RANDBETWEEN(1,27))</f>
        <v/>
      </c>
      <c r="F1620">
        <f>INDEX('d_분포'!$C$2:$C$5,RANDBETWEEN(1,4))*(0.9+0.2*RAND())</f>
        <v/>
      </c>
      <c r="G1620">
        <f>RAND()</f>
        <v/>
      </c>
      <c r="H1620">
        <f>(F1620+(1-F1620)*('d_고정'!$B$22*BETAINV(RAND(),IF(G1620&lt;'d_고정'!$B$26,'d_고정'!$B$25,'d_고정'!$B$20)+1,'d_고정'!$B$21-IF(G1620&lt;'d_고정'!$B$26,'d_고정'!$B$25,'d_고정'!$B$20)+1)+(1-'d_고정'!$B$22)*BETAINV(RAND(),IF(G1620&lt;'d_고정'!$B$26,'d_고정'!$B$24,'d_고정'!$B$18)+1,'d_고정'!$B$19-IF(G1620&lt;'d_고정'!$B$26,'d_고정'!$B$24,'d_고정'!$B$18)+1))*('d_고정'!$B$14+('d_고정'!$B$15-'d_고정'!$B$14)*RAND()))/F1620</f>
        <v/>
      </c>
      <c r="I1620">
        <f>RAND()</f>
        <v/>
      </c>
      <c r="J1620">
        <f>IF('d_시나리오'!$J$3='d_시나리오'!$H$3,'d_시나리오'!$I$3,IF(I1620&lt;('d_시나리오'!$I$3-'d_시나리오'!$H$3)/('d_시나리오'!$J$3-'d_시나리오'!$H$3),'d_시나리오'!$H$3+SQRT(I1620*('d_시나리오'!$J$3-'d_시나리오'!$H$3)*('d_시나리오'!$I$3-'d_시나리오'!$H$3)),'d_시나리오'!$J$3-SQRT((1-I1620)*('d_시나리오'!$J$3-'d_시나리오'!$H$3)*('d_시나리오'!$J$3-'d_시나리오'!$I$3))))</f>
        <v/>
      </c>
      <c r="K1620">
        <f>RAND()</f>
        <v/>
      </c>
      <c r="L1620">
        <f>IF('d_시나리오'!$J$4='d_시나리오'!$H$4,'d_시나리오'!$I$4,IF(K1620&lt;('d_시나리오'!$I$4-'d_시나리오'!$H$4)/('d_시나리오'!$J$4-'d_시나리오'!$H$4),'d_시나리오'!$H$4+SQRT(K1620*('d_시나리오'!$J$4-'d_시나리오'!$H$4)*('d_시나리오'!$I$4-'d_시나리오'!$H$4)),'d_시나리오'!$J$4-SQRT((1-K1620)*('d_시나리오'!$J$4-'d_시나리오'!$H$4)*('d_시나리오'!$J$4-'d_시나리오'!$I$4))))</f>
        <v/>
      </c>
      <c r="M1620">
        <f>RAND()</f>
        <v/>
      </c>
      <c r="N1620">
        <f>IF('d_시나리오'!$J$5='d_시나리오'!$H$5,'d_시나리오'!$I$5,IF(M1620&lt;('d_시나리오'!$I$5-'d_시나리오'!$H$5)/('d_시나리오'!$J$5-'d_시나리오'!$H$5),'d_시나리오'!$H$5+SQRT(M1620*('d_시나리오'!$J$5-'d_시나리오'!$H$5)*('d_시나리오'!$I$5-'d_시나리오'!$H$5)),'d_시나리오'!$J$5-SQRT((1-M1620)*('d_시나리오'!$J$5-'d_시나리오'!$H$5)*('d_시나리오'!$J$5-'d_시나리오'!$I$5))))</f>
        <v/>
      </c>
      <c r="O1620">
        <f>RAND()</f>
        <v/>
      </c>
      <c r="P1620">
        <f>IF('d_시나리오'!$J$6='d_시나리오'!$H$6,'d_시나리오'!$I$6,IF(O1620&lt;('d_시나리오'!$I$6-'d_시나리오'!$H$6)/('d_시나리오'!$J$6-'d_시나리오'!$H$6),'d_시나리오'!$H$6+SQRT(O1620*('d_시나리오'!$J$6-'d_시나리오'!$H$6)*('d_시나리오'!$I$6-'d_시나리오'!$H$6)),'d_시나리오'!$J$6-SQRT((1-O1620)*('d_시나리오'!$J$6-'d_시나리오'!$H$6)*('d_시나리오'!$J$6-'d_시나리오'!$I$6))))</f>
        <v/>
      </c>
      <c r="Q1620">
        <f>INDEX('d_분포'!$B$2:$B$57,RANDBETWEEN(1,56))</f>
        <v/>
      </c>
      <c r="R1620">
        <f>BETAINV(RAND(),5,5)</f>
        <v/>
      </c>
      <c r="S1620">
        <f>'d_고정'!$B$1*'6_기대효과'!$H$7*('d_시나리오'!$I$7/'d_고정'!$B$2)*B1620</f>
        <v/>
      </c>
      <c r="T1620">
        <f>S1620*D1620</f>
        <v/>
      </c>
      <c r="U1620">
        <f>S1620*F1620*H1620</f>
        <v/>
      </c>
      <c r="V1620">
        <f>S1620*F1620*(H1620-1)</f>
        <v/>
      </c>
      <c r="W1620">
        <f>U1620*J1620</f>
        <v/>
      </c>
      <c r="X1620">
        <f>T1620+W1620</f>
        <v/>
      </c>
      <c r="Y1620">
        <f>(T1620*E1620+W1620*L1620)*(1-R1620-'d_고정'!$B$13)</f>
        <v/>
      </c>
      <c r="Z1620">
        <f>(U1620*N1620*Q1620+'d_고정'!$B$3*('6_기대효과'!$H$7/8)*Q1620*'d_고정'!$B$10*P1620*('6_기대효과'!$K$7/'d_고정'!$B$9))*(1-R1620)</f>
        <v/>
      </c>
      <c r="AA1620">
        <f>W1620*L1620*(1-R1620-'d_고정'!$B$13)+U1620*MAX(N1620-'d_고정'!$B$10*P1620*('6_기대효과'!$K$7/'d_고정'!$B$9),0)*Q1620*(1-R1620)</f>
        <v/>
      </c>
      <c r="AB1620">
        <f>Y1620+Z1620</f>
        <v/>
      </c>
      <c r="AC1620">
        <f>Y1620/('d_고정'!$B$5*'6_기대효과'!$H$7/8)/'d_고정'!$B$6</f>
        <v/>
      </c>
      <c r="AD1620">
        <f>Y1620/('d_고정'!$B$8*'6_기대효과'!$H$7/8)</f>
        <v/>
      </c>
    </row>
    <row r="1621">
      <c r="A1621">
        <f>RAND()</f>
        <v/>
      </c>
      <c r="B1621">
        <f>IF('d_시나리오'!$J$2='d_시나리오'!$H$2,'d_시나리오'!$I$2,IF(A1621&lt;('d_시나리오'!$I$2-'d_시나리오'!$H$2)/('d_시나리오'!$J$2-'d_시나리오'!$H$2),'d_시나리오'!$H$2+SQRT(A1621*('d_시나리오'!$J$2-'d_시나리오'!$H$2)*('d_시나리오'!$I$2-'d_시나리오'!$H$2)),'d_시나리오'!$J$2-SQRT((1-A1621)*('d_시나리오'!$J$2-'d_시나리오'!$H$2)*('d_시나리오'!$J$2-'d_시나리오'!$I$2))))</f>
        <v/>
      </c>
      <c r="C1621">
        <f>RAND()</f>
        <v/>
      </c>
      <c r="D1621">
        <f>BETAINV(RAND(),IF(C1621&lt;'d_고정'!$B$26,'d_고정'!$B$23,'d_고정'!$B$16)+1,'d_고정'!$B$17-IF(C1621&lt;'d_고정'!$B$26,'d_고정'!$B$23,'d_고정'!$B$16)+1)*('d_고정'!$B$14+('d_고정'!$B$15-'d_고정'!$B$14)*RAND())</f>
        <v/>
      </c>
      <c r="E1621">
        <f>INDEX('d_분포'!$A$2:$A$28,RANDBETWEEN(1,27))</f>
        <v/>
      </c>
      <c r="F1621">
        <f>INDEX('d_분포'!$C$2:$C$5,RANDBETWEEN(1,4))*(0.9+0.2*RAND())</f>
        <v/>
      </c>
      <c r="G1621">
        <f>RAND()</f>
        <v/>
      </c>
      <c r="H1621">
        <f>(F1621+(1-F1621)*('d_고정'!$B$22*BETAINV(RAND(),IF(G1621&lt;'d_고정'!$B$26,'d_고정'!$B$25,'d_고정'!$B$20)+1,'d_고정'!$B$21-IF(G1621&lt;'d_고정'!$B$26,'d_고정'!$B$25,'d_고정'!$B$20)+1)+(1-'d_고정'!$B$22)*BETAINV(RAND(),IF(G1621&lt;'d_고정'!$B$26,'d_고정'!$B$24,'d_고정'!$B$18)+1,'d_고정'!$B$19-IF(G1621&lt;'d_고정'!$B$26,'d_고정'!$B$24,'d_고정'!$B$18)+1))*('d_고정'!$B$14+('d_고정'!$B$15-'d_고정'!$B$14)*RAND()))/F1621</f>
        <v/>
      </c>
      <c r="I1621">
        <f>RAND()</f>
        <v/>
      </c>
      <c r="J1621">
        <f>IF('d_시나리오'!$J$3='d_시나리오'!$H$3,'d_시나리오'!$I$3,IF(I1621&lt;('d_시나리오'!$I$3-'d_시나리오'!$H$3)/('d_시나리오'!$J$3-'d_시나리오'!$H$3),'d_시나리오'!$H$3+SQRT(I1621*('d_시나리오'!$J$3-'d_시나리오'!$H$3)*('d_시나리오'!$I$3-'d_시나리오'!$H$3)),'d_시나리오'!$J$3-SQRT((1-I1621)*('d_시나리오'!$J$3-'d_시나리오'!$H$3)*('d_시나리오'!$J$3-'d_시나리오'!$I$3))))</f>
        <v/>
      </c>
      <c r="K1621">
        <f>RAND()</f>
        <v/>
      </c>
      <c r="L1621">
        <f>IF('d_시나리오'!$J$4='d_시나리오'!$H$4,'d_시나리오'!$I$4,IF(K1621&lt;('d_시나리오'!$I$4-'d_시나리오'!$H$4)/('d_시나리오'!$J$4-'d_시나리오'!$H$4),'d_시나리오'!$H$4+SQRT(K1621*('d_시나리오'!$J$4-'d_시나리오'!$H$4)*('d_시나리오'!$I$4-'d_시나리오'!$H$4)),'d_시나리오'!$J$4-SQRT((1-K1621)*('d_시나리오'!$J$4-'d_시나리오'!$H$4)*('d_시나리오'!$J$4-'d_시나리오'!$I$4))))</f>
        <v/>
      </c>
      <c r="M1621">
        <f>RAND()</f>
        <v/>
      </c>
      <c r="N1621">
        <f>IF('d_시나리오'!$J$5='d_시나리오'!$H$5,'d_시나리오'!$I$5,IF(M1621&lt;('d_시나리오'!$I$5-'d_시나리오'!$H$5)/('d_시나리오'!$J$5-'d_시나리오'!$H$5),'d_시나리오'!$H$5+SQRT(M1621*('d_시나리오'!$J$5-'d_시나리오'!$H$5)*('d_시나리오'!$I$5-'d_시나리오'!$H$5)),'d_시나리오'!$J$5-SQRT((1-M1621)*('d_시나리오'!$J$5-'d_시나리오'!$H$5)*('d_시나리오'!$J$5-'d_시나리오'!$I$5))))</f>
        <v/>
      </c>
      <c r="O1621">
        <f>RAND()</f>
        <v/>
      </c>
      <c r="P1621">
        <f>IF('d_시나리오'!$J$6='d_시나리오'!$H$6,'d_시나리오'!$I$6,IF(O1621&lt;('d_시나리오'!$I$6-'d_시나리오'!$H$6)/('d_시나리오'!$J$6-'d_시나리오'!$H$6),'d_시나리오'!$H$6+SQRT(O1621*('d_시나리오'!$J$6-'d_시나리오'!$H$6)*('d_시나리오'!$I$6-'d_시나리오'!$H$6)),'d_시나리오'!$J$6-SQRT((1-O1621)*('d_시나리오'!$J$6-'d_시나리오'!$H$6)*('d_시나리오'!$J$6-'d_시나리오'!$I$6))))</f>
        <v/>
      </c>
      <c r="Q1621">
        <f>INDEX('d_분포'!$B$2:$B$57,RANDBETWEEN(1,56))</f>
        <v/>
      </c>
      <c r="R1621">
        <f>BETAINV(RAND(),5,5)</f>
        <v/>
      </c>
      <c r="S1621">
        <f>'d_고정'!$B$1*'6_기대효과'!$H$7*('d_시나리오'!$I$7/'d_고정'!$B$2)*B1621</f>
        <v/>
      </c>
      <c r="T1621">
        <f>S1621*D1621</f>
        <v/>
      </c>
      <c r="U1621">
        <f>S1621*F1621*H1621</f>
        <v/>
      </c>
      <c r="V1621">
        <f>S1621*F1621*(H1621-1)</f>
        <v/>
      </c>
      <c r="W1621">
        <f>U1621*J1621</f>
        <v/>
      </c>
      <c r="X1621">
        <f>T1621+W1621</f>
        <v/>
      </c>
      <c r="Y1621">
        <f>(T1621*E1621+W1621*L1621)*(1-R1621-'d_고정'!$B$13)</f>
        <v/>
      </c>
      <c r="Z1621">
        <f>(U1621*N1621*Q1621+'d_고정'!$B$3*('6_기대효과'!$H$7/8)*Q1621*'d_고정'!$B$10*P1621*('6_기대효과'!$K$7/'d_고정'!$B$9))*(1-R1621)</f>
        <v/>
      </c>
      <c r="AA1621">
        <f>W1621*L1621*(1-R1621-'d_고정'!$B$13)+U1621*MAX(N1621-'d_고정'!$B$10*P1621*('6_기대효과'!$K$7/'d_고정'!$B$9),0)*Q1621*(1-R1621)</f>
        <v/>
      </c>
      <c r="AB1621">
        <f>Y1621+Z1621</f>
        <v/>
      </c>
      <c r="AC1621">
        <f>Y1621/('d_고정'!$B$5*'6_기대효과'!$H$7/8)/'d_고정'!$B$6</f>
        <v/>
      </c>
      <c r="AD1621">
        <f>Y1621/('d_고정'!$B$8*'6_기대효과'!$H$7/8)</f>
        <v/>
      </c>
    </row>
    <row r="1622">
      <c r="A1622">
        <f>RAND()</f>
        <v/>
      </c>
      <c r="B1622">
        <f>IF('d_시나리오'!$J$2='d_시나리오'!$H$2,'d_시나리오'!$I$2,IF(A1622&lt;('d_시나리오'!$I$2-'d_시나리오'!$H$2)/('d_시나리오'!$J$2-'d_시나리오'!$H$2),'d_시나리오'!$H$2+SQRT(A1622*('d_시나리오'!$J$2-'d_시나리오'!$H$2)*('d_시나리오'!$I$2-'d_시나리오'!$H$2)),'d_시나리오'!$J$2-SQRT((1-A1622)*('d_시나리오'!$J$2-'d_시나리오'!$H$2)*('d_시나리오'!$J$2-'d_시나리오'!$I$2))))</f>
        <v/>
      </c>
      <c r="C1622">
        <f>RAND()</f>
        <v/>
      </c>
      <c r="D1622">
        <f>BETAINV(RAND(),IF(C1622&lt;'d_고정'!$B$26,'d_고정'!$B$23,'d_고정'!$B$16)+1,'d_고정'!$B$17-IF(C1622&lt;'d_고정'!$B$26,'d_고정'!$B$23,'d_고정'!$B$16)+1)*('d_고정'!$B$14+('d_고정'!$B$15-'d_고정'!$B$14)*RAND())</f>
        <v/>
      </c>
      <c r="E1622">
        <f>INDEX('d_분포'!$A$2:$A$28,RANDBETWEEN(1,27))</f>
        <v/>
      </c>
      <c r="F1622">
        <f>INDEX('d_분포'!$C$2:$C$5,RANDBETWEEN(1,4))*(0.9+0.2*RAND())</f>
        <v/>
      </c>
      <c r="G1622">
        <f>RAND()</f>
        <v/>
      </c>
      <c r="H1622">
        <f>(F1622+(1-F1622)*('d_고정'!$B$22*BETAINV(RAND(),IF(G1622&lt;'d_고정'!$B$26,'d_고정'!$B$25,'d_고정'!$B$20)+1,'d_고정'!$B$21-IF(G1622&lt;'d_고정'!$B$26,'d_고정'!$B$25,'d_고정'!$B$20)+1)+(1-'d_고정'!$B$22)*BETAINV(RAND(),IF(G1622&lt;'d_고정'!$B$26,'d_고정'!$B$24,'d_고정'!$B$18)+1,'d_고정'!$B$19-IF(G1622&lt;'d_고정'!$B$26,'d_고정'!$B$24,'d_고정'!$B$18)+1))*('d_고정'!$B$14+('d_고정'!$B$15-'d_고정'!$B$14)*RAND()))/F1622</f>
        <v/>
      </c>
      <c r="I1622">
        <f>RAND()</f>
        <v/>
      </c>
      <c r="J1622">
        <f>IF('d_시나리오'!$J$3='d_시나리오'!$H$3,'d_시나리오'!$I$3,IF(I1622&lt;('d_시나리오'!$I$3-'d_시나리오'!$H$3)/('d_시나리오'!$J$3-'d_시나리오'!$H$3),'d_시나리오'!$H$3+SQRT(I1622*('d_시나리오'!$J$3-'d_시나리오'!$H$3)*('d_시나리오'!$I$3-'d_시나리오'!$H$3)),'d_시나리오'!$J$3-SQRT((1-I1622)*('d_시나리오'!$J$3-'d_시나리오'!$H$3)*('d_시나리오'!$J$3-'d_시나리오'!$I$3))))</f>
        <v/>
      </c>
      <c r="K1622">
        <f>RAND()</f>
        <v/>
      </c>
      <c r="L1622">
        <f>IF('d_시나리오'!$J$4='d_시나리오'!$H$4,'d_시나리오'!$I$4,IF(K1622&lt;('d_시나리오'!$I$4-'d_시나리오'!$H$4)/('d_시나리오'!$J$4-'d_시나리오'!$H$4),'d_시나리오'!$H$4+SQRT(K1622*('d_시나리오'!$J$4-'d_시나리오'!$H$4)*('d_시나리오'!$I$4-'d_시나리오'!$H$4)),'d_시나리오'!$J$4-SQRT((1-K1622)*('d_시나리오'!$J$4-'d_시나리오'!$H$4)*('d_시나리오'!$J$4-'d_시나리오'!$I$4))))</f>
        <v/>
      </c>
      <c r="M1622">
        <f>RAND()</f>
        <v/>
      </c>
      <c r="N1622">
        <f>IF('d_시나리오'!$J$5='d_시나리오'!$H$5,'d_시나리오'!$I$5,IF(M1622&lt;('d_시나리오'!$I$5-'d_시나리오'!$H$5)/('d_시나리오'!$J$5-'d_시나리오'!$H$5),'d_시나리오'!$H$5+SQRT(M1622*('d_시나리오'!$J$5-'d_시나리오'!$H$5)*('d_시나리오'!$I$5-'d_시나리오'!$H$5)),'d_시나리오'!$J$5-SQRT((1-M1622)*('d_시나리오'!$J$5-'d_시나리오'!$H$5)*('d_시나리오'!$J$5-'d_시나리오'!$I$5))))</f>
        <v/>
      </c>
      <c r="O1622">
        <f>RAND()</f>
        <v/>
      </c>
      <c r="P1622">
        <f>IF('d_시나리오'!$J$6='d_시나리오'!$H$6,'d_시나리오'!$I$6,IF(O1622&lt;('d_시나리오'!$I$6-'d_시나리오'!$H$6)/('d_시나리오'!$J$6-'d_시나리오'!$H$6),'d_시나리오'!$H$6+SQRT(O1622*('d_시나리오'!$J$6-'d_시나리오'!$H$6)*('d_시나리오'!$I$6-'d_시나리오'!$H$6)),'d_시나리오'!$J$6-SQRT((1-O1622)*('d_시나리오'!$J$6-'d_시나리오'!$H$6)*('d_시나리오'!$J$6-'d_시나리오'!$I$6))))</f>
        <v/>
      </c>
      <c r="Q1622">
        <f>INDEX('d_분포'!$B$2:$B$57,RANDBETWEEN(1,56))</f>
        <v/>
      </c>
      <c r="R1622">
        <f>BETAINV(RAND(),5,5)</f>
        <v/>
      </c>
      <c r="S1622">
        <f>'d_고정'!$B$1*'6_기대효과'!$H$7*('d_시나리오'!$I$7/'d_고정'!$B$2)*B1622</f>
        <v/>
      </c>
      <c r="T1622">
        <f>S1622*D1622</f>
        <v/>
      </c>
      <c r="U1622">
        <f>S1622*F1622*H1622</f>
        <v/>
      </c>
      <c r="V1622">
        <f>S1622*F1622*(H1622-1)</f>
        <v/>
      </c>
      <c r="W1622">
        <f>U1622*J1622</f>
        <v/>
      </c>
      <c r="X1622">
        <f>T1622+W1622</f>
        <v/>
      </c>
      <c r="Y1622">
        <f>(T1622*E1622+W1622*L1622)*(1-R1622-'d_고정'!$B$13)</f>
        <v/>
      </c>
      <c r="Z1622">
        <f>(U1622*N1622*Q1622+'d_고정'!$B$3*('6_기대효과'!$H$7/8)*Q1622*'d_고정'!$B$10*P1622*('6_기대효과'!$K$7/'d_고정'!$B$9))*(1-R1622)</f>
        <v/>
      </c>
      <c r="AA1622">
        <f>W1622*L1622*(1-R1622-'d_고정'!$B$13)+U1622*MAX(N1622-'d_고정'!$B$10*P1622*('6_기대효과'!$K$7/'d_고정'!$B$9),0)*Q1622*(1-R1622)</f>
        <v/>
      </c>
      <c r="AB1622">
        <f>Y1622+Z1622</f>
        <v/>
      </c>
      <c r="AC1622">
        <f>Y1622/('d_고정'!$B$5*'6_기대효과'!$H$7/8)/'d_고정'!$B$6</f>
        <v/>
      </c>
      <c r="AD1622">
        <f>Y1622/('d_고정'!$B$8*'6_기대효과'!$H$7/8)</f>
        <v/>
      </c>
    </row>
    <row r="1623">
      <c r="A1623">
        <f>RAND()</f>
        <v/>
      </c>
      <c r="B1623">
        <f>IF('d_시나리오'!$J$2='d_시나리오'!$H$2,'d_시나리오'!$I$2,IF(A1623&lt;('d_시나리오'!$I$2-'d_시나리오'!$H$2)/('d_시나리오'!$J$2-'d_시나리오'!$H$2),'d_시나리오'!$H$2+SQRT(A1623*('d_시나리오'!$J$2-'d_시나리오'!$H$2)*('d_시나리오'!$I$2-'d_시나리오'!$H$2)),'d_시나리오'!$J$2-SQRT((1-A1623)*('d_시나리오'!$J$2-'d_시나리오'!$H$2)*('d_시나리오'!$J$2-'d_시나리오'!$I$2))))</f>
        <v/>
      </c>
      <c r="C1623">
        <f>RAND()</f>
        <v/>
      </c>
      <c r="D1623">
        <f>BETAINV(RAND(),IF(C1623&lt;'d_고정'!$B$26,'d_고정'!$B$23,'d_고정'!$B$16)+1,'d_고정'!$B$17-IF(C1623&lt;'d_고정'!$B$26,'d_고정'!$B$23,'d_고정'!$B$16)+1)*('d_고정'!$B$14+('d_고정'!$B$15-'d_고정'!$B$14)*RAND())</f>
        <v/>
      </c>
      <c r="E1623">
        <f>INDEX('d_분포'!$A$2:$A$28,RANDBETWEEN(1,27))</f>
        <v/>
      </c>
      <c r="F1623">
        <f>INDEX('d_분포'!$C$2:$C$5,RANDBETWEEN(1,4))*(0.9+0.2*RAND())</f>
        <v/>
      </c>
      <c r="G1623">
        <f>RAND()</f>
        <v/>
      </c>
      <c r="H1623">
        <f>(F1623+(1-F1623)*('d_고정'!$B$22*BETAINV(RAND(),IF(G1623&lt;'d_고정'!$B$26,'d_고정'!$B$25,'d_고정'!$B$20)+1,'d_고정'!$B$21-IF(G1623&lt;'d_고정'!$B$26,'d_고정'!$B$25,'d_고정'!$B$20)+1)+(1-'d_고정'!$B$22)*BETAINV(RAND(),IF(G1623&lt;'d_고정'!$B$26,'d_고정'!$B$24,'d_고정'!$B$18)+1,'d_고정'!$B$19-IF(G1623&lt;'d_고정'!$B$26,'d_고정'!$B$24,'d_고정'!$B$18)+1))*('d_고정'!$B$14+('d_고정'!$B$15-'d_고정'!$B$14)*RAND()))/F1623</f>
        <v/>
      </c>
      <c r="I1623">
        <f>RAND()</f>
        <v/>
      </c>
      <c r="J1623">
        <f>IF('d_시나리오'!$J$3='d_시나리오'!$H$3,'d_시나리오'!$I$3,IF(I1623&lt;('d_시나리오'!$I$3-'d_시나리오'!$H$3)/('d_시나리오'!$J$3-'d_시나리오'!$H$3),'d_시나리오'!$H$3+SQRT(I1623*('d_시나리오'!$J$3-'d_시나리오'!$H$3)*('d_시나리오'!$I$3-'d_시나리오'!$H$3)),'d_시나리오'!$J$3-SQRT((1-I1623)*('d_시나리오'!$J$3-'d_시나리오'!$H$3)*('d_시나리오'!$J$3-'d_시나리오'!$I$3))))</f>
        <v/>
      </c>
      <c r="K1623">
        <f>RAND()</f>
        <v/>
      </c>
      <c r="L1623">
        <f>IF('d_시나리오'!$J$4='d_시나리오'!$H$4,'d_시나리오'!$I$4,IF(K1623&lt;('d_시나리오'!$I$4-'d_시나리오'!$H$4)/('d_시나리오'!$J$4-'d_시나리오'!$H$4),'d_시나리오'!$H$4+SQRT(K1623*('d_시나리오'!$J$4-'d_시나리오'!$H$4)*('d_시나리오'!$I$4-'d_시나리오'!$H$4)),'d_시나리오'!$J$4-SQRT((1-K1623)*('d_시나리오'!$J$4-'d_시나리오'!$H$4)*('d_시나리오'!$J$4-'d_시나리오'!$I$4))))</f>
        <v/>
      </c>
      <c r="M1623">
        <f>RAND()</f>
        <v/>
      </c>
      <c r="N1623">
        <f>IF('d_시나리오'!$J$5='d_시나리오'!$H$5,'d_시나리오'!$I$5,IF(M1623&lt;('d_시나리오'!$I$5-'d_시나리오'!$H$5)/('d_시나리오'!$J$5-'d_시나리오'!$H$5),'d_시나리오'!$H$5+SQRT(M1623*('d_시나리오'!$J$5-'d_시나리오'!$H$5)*('d_시나리오'!$I$5-'d_시나리오'!$H$5)),'d_시나리오'!$J$5-SQRT((1-M1623)*('d_시나리오'!$J$5-'d_시나리오'!$H$5)*('d_시나리오'!$J$5-'d_시나리오'!$I$5))))</f>
        <v/>
      </c>
      <c r="O1623">
        <f>RAND()</f>
        <v/>
      </c>
      <c r="P1623">
        <f>IF('d_시나리오'!$J$6='d_시나리오'!$H$6,'d_시나리오'!$I$6,IF(O1623&lt;('d_시나리오'!$I$6-'d_시나리오'!$H$6)/('d_시나리오'!$J$6-'d_시나리오'!$H$6),'d_시나리오'!$H$6+SQRT(O1623*('d_시나리오'!$J$6-'d_시나리오'!$H$6)*('d_시나리오'!$I$6-'d_시나리오'!$H$6)),'d_시나리오'!$J$6-SQRT((1-O1623)*('d_시나리오'!$J$6-'d_시나리오'!$H$6)*('d_시나리오'!$J$6-'d_시나리오'!$I$6))))</f>
        <v/>
      </c>
      <c r="Q1623">
        <f>INDEX('d_분포'!$B$2:$B$57,RANDBETWEEN(1,56))</f>
        <v/>
      </c>
      <c r="R1623">
        <f>BETAINV(RAND(),5,5)</f>
        <v/>
      </c>
      <c r="S1623">
        <f>'d_고정'!$B$1*'6_기대효과'!$H$7*('d_시나리오'!$I$7/'d_고정'!$B$2)*B1623</f>
        <v/>
      </c>
      <c r="T1623">
        <f>S1623*D1623</f>
        <v/>
      </c>
      <c r="U1623">
        <f>S1623*F1623*H1623</f>
        <v/>
      </c>
      <c r="V1623">
        <f>S1623*F1623*(H1623-1)</f>
        <v/>
      </c>
      <c r="W1623">
        <f>U1623*J1623</f>
        <v/>
      </c>
      <c r="X1623">
        <f>T1623+W1623</f>
        <v/>
      </c>
      <c r="Y1623">
        <f>(T1623*E1623+W1623*L1623)*(1-R1623-'d_고정'!$B$13)</f>
        <v/>
      </c>
      <c r="Z1623">
        <f>(U1623*N1623*Q1623+'d_고정'!$B$3*('6_기대효과'!$H$7/8)*Q1623*'d_고정'!$B$10*P1623*('6_기대효과'!$K$7/'d_고정'!$B$9))*(1-R1623)</f>
        <v/>
      </c>
      <c r="AA1623">
        <f>W1623*L1623*(1-R1623-'d_고정'!$B$13)+U1623*MAX(N1623-'d_고정'!$B$10*P1623*('6_기대효과'!$K$7/'d_고정'!$B$9),0)*Q1623*(1-R1623)</f>
        <v/>
      </c>
      <c r="AB1623">
        <f>Y1623+Z1623</f>
        <v/>
      </c>
      <c r="AC1623">
        <f>Y1623/('d_고정'!$B$5*'6_기대효과'!$H$7/8)/'d_고정'!$B$6</f>
        <v/>
      </c>
      <c r="AD1623">
        <f>Y1623/('d_고정'!$B$8*'6_기대효과'!$H$7/8)</f>
        <v/>
      </c>
    </row>
    <row r="1624">
      <c r="A1624">
        <f>RAND()</f>
        <v/>
      </c>
      <c r="B1624">
        <f>IF('d_시나리오'!$J$2='d_시나리오'!$H$2,'d_시나리오'!$I$2,IF(A1624&lt;('d_시나리오'!$I$2-'d_시나리오'!$H$2)/('d_시나리오'!$J$2-'d_시나리오'!$H$2),'d_시나리오'!$H$2+SQRT(A1624*('d_시나리오'!$J$2-'d_시나리오'!$H$2)*('d_시나리오'!$I$2-'d_시나리오'!$H$2)),'d_시나리오'!$J$2-SQRT((1-A1624)*('d_시나리오'!$J$2-'d_시나리오'!$H$2)*('d_시나리오'!$J$2-'d_시나리오'!$I$2))))</f>
        <v/>
      </c>
      <c r="C1624">
        <f>RAND()</f>
        <v/>
      </c>
      <c r="D1624">
        <f>BETAINV(RAND(),IF(C1624&lt;'d_고정'!$B$26,'d_고정'!$B$23,'d_고정'!$B$16)+1,'d_고정'!$B$17-IF(C1624&lt;'d_고정'!$B$26,'d_고정'!$B$23,'d_고정'!$B$16)+1)*('d_고정'!$B$14+('d_고정'!$B$15-'d_고정'!$B$14)*RAND())</f>
        <v/>
      </c>
      <c r="E1624">
        <f>INDEX('d_분포'!$A$2:$A$28,RANDBETWEEN(1,27))</f>
        <v/>
      </c>
      <c r="F1624">
        <f>INDEX('d_분포'!$C$2:$C$5,RANDBETWEEN(1,4))*(0.9+0.2*RAND())</f>
        <v/>
      </c>
      <c r="G1624">
        <f>RAND()</f>
        <v/>
      </c>
      <c r="H1624">
        <f>(F1624+(1-F1624)*('d_고정'!$B$22*BETAINV(RAND(),IF(G1624&lt;'d_고정'!$B$26,'d_고정'!$B$25,'d_고정'!$B$20)+1,'d_고정'!$B$21-IF(G1624&lt;'d_고정'!$B$26,'d_고정'!$B$25,'d_고정'!$B$20)+1)+(1-'d_고정'!$B$22)*BETAINV(RAND(),IF(G1624&lt;'d_고정'!$B$26,'d_고정'!$B$24,'d_고정'!$B$18)+1,'d_고정'!$B$19-IF(G1624&lt;'d_고정'!$B$26,'d_고정'!$B$24,'d_고정'!$B$18)+1))*('d_고정'!$B$14+('d_고정'!$B$15-'d_고정'!$B$14)*RAND()))/F1624</f>
        <v/>
      </c>
      <c r="I1624">
        <f>RAND()</f>
        <v/>
      </c>
      <c r="J1624">
        <f>IF('d_시나리오'!$J$3='d_시나리오'!$H$3,'d_시나리오'!$I$3,IF(I1624&lt;('d_시나리오'!$I$3-'d_시나리오'!$H$3)/('d_시나리오'!$J$3-'d_시나리오'!$H$3),'d_시나리오'!$H$3+SQRT(I1624*('d_시나리오'!$J$3-'d_시나리오'!$H$3)*('d_시나리오'!$I$3-'d_시나리오'!$H$3)),'d_시나리오'!$J$3-SQRT((1-I1624)*('d_시나리오'!$J$3-'d_시나리오'!$H$3)*('d_시나리오'!$J$3-'d_시나리오'!$I$3))))</f>
        <v/>
      </c>
      <c r="K1624">
        <f>RAND()</f>
        <v/>
      </c>
      <c r="L1624">
        <f>IF('d_시나리오'!$J$4='d_시나리오'!$H$4,'d_시나리오'!$I$4,IF(K1624&lt;('d_시나리오'!$I$4-'d_시나리오'!$H$4)/('d_시나리오'!$J$4-'d_시나리오'!$H$4),'d_시나리오'!$H$4+SQRT(K1624*('d_시나리오'!$J$4-'d_시나리오'!$H$4)*('d_시나리오'!$I$4-'d_시나리오'!$H$4)),'d_시나리오'!$J$4-SQRT((1-K1624)*('d_시나리오'!$J$4-'d_시나리오'!$H$4)*('d_시나리오'!$J$4-'d_시나리오'!$I$4))))</f>
        <v/>
      </c>
      <c r="M1624">
        <f>RAND()</f>
        <v/>
      </c>
      <c r="N1624">
        <f>IF('d_시나리오'!$J$5='d_시나리오'!$H$5,'d_시나리오'!$I$5,IF(M1624&lt;('d_시나리오'!$I$5-'d_시나리오'!$H$5)/('d_시나리오'!$J$5-'d_시나리오'!$H$5),'d_시나리오'!$H$5+SQRT(M1624*('d_시나리오'!$J$5-'d_시나리오'!$H$5)*('d_시나리오'!$I$5-'d_시나리오'!$H$5)),'d_시나리오'!$J$5-SQRT((1-M1624)*('d_시나리오'!$J$5-'d_시나리오'!$H$5)*('d_시나리오'!$J$5-'d_시나리오'!$I$5))))</f>
        <v/>
      </c>
      <c r="O1624">
        <f>RAND()</f>
        <v/>
      </c>
      <c r="P1624">
        <f>IF('d_시나리오'!$J$6='d_시나리오'!$H$6,'d_시나리오'!$I$6,IF(O1624&lt;('d_시나리오'!$I$6-'d_시나리오'!$H$6)/('d_시나리오'!$J$6-'d_시나리오'!$H$6),'d_시나리오'!$H$6+SQRT(O1624*('d_시나리오'!$J$6-'d_시나리오'!$H$6)*('d_시나리오'!$I$6-'d_시나리오'!$H$6)),'d_시나리오'!$J$6-SQRT((1-O1624)*('d_시나리오'!$J$6-'d_시나리오'!$H$6)*('d_시나리오'!$J$6-'d_시나리오'!$I$6))))</f>
        <v/>
      </c>
      <c r="Q1624">
        <f>INDEX('d_분포'!$B$2:$B$57,RANDBETWEEN(1,56))</f>
        <v/>
      </c>
      <c r="R1624">
        <f>BETAINV(RAND(),5,5)</f>
        <v/>
      </c>
      <c r="S1624">
        <f>'d_고정'!$B$1*'6_기대효과'!$H$7*('d_시나리오'!$I$7/'d_고정'!$B$2)*B1624</f>
        <v/>
      </c>
      <c r="T1624">
        <f>S1624*D1624</f>
        <v/>
      </c>
      <c r="U1624">
        <f>S1624*F1624*H1624</f>
        <v/>
      </c>
      <c r="V1624">
        <f>S1624*F1624*(H1624-1)</f>
        <v/>
      </c>
      <c r="W1624">
        <f>U1624*J1624</f>
        <v/>
      </c>
      <c r="X1624">
        <f>T1624+W1624</f>
        <v/>
      </c>
      <c r="Y1624">
        <f>(T1624*E1624+W1624*L1624)*(1-R1624-'d_고정'!$B$13)</f>
        <v/>
      </c>
      <c r="Z1624">
        <f>(U1624*N1624*Q1624+'d_고정'!$B$3*('6_기대효과'!$H$7/8)*Q1624*'d_고정'!$B$10*P1624*('6_기대효과'!$K$7/'d_고정'!$B$9))*(1-R1624)</f>
        <v/>
      </c>
      <c r="AA1624">
        <f>W1624*L1624*(1-R1624-'d_고정'!$B$13)+U1624*MAX(N1624-'d_고정'!$B$10*P1624*('6_기대효과'!$K$7/'d_고정'!$B$9),0)*Q1624*(1-R1624)</f>
        <v/>
      </c>
      <c r="AB1624">
        <f>Y1624+Z1624</f>
        <v/>
      </c>
      <c r="AC1624">
        <f>Y1624/('d_고정'!$B$5*'6_기대효과'!$H$7/8)/'d_고정'!$B$6</f>
        <v/>
      </c>
      <c r="AD1624">
        <f>Y1624/('d_고정'!$B$8*'6_기대효과'!$H$7/8)</f>
        <v/>
      </c>
    </row>
    <row r="1625">
      <c r="A1625">
        <f>RAND()</f>
        <v/>
      </c>
      <c r="B1625">
        <f>IF('d_시나리오'!$J$2='d_시나리오'!$H$2,'d_시나리오'!$I$2,IF(A1625&lt;('d_시나리오'!$I$2-'d_시나리오'!$H$2)/('d_시나리오'!$J$2-'d_시나리오'!$H$2),'d_시나리오'!$H$2+SQRT(A1625*('d_시나리오'!$J$2-'d_시나리오'!$H$2)*('d_시나리오'!$I$2-'d_시나리오'!$H$2)),'d_시나리오'!$J$2-SQRT((1-A1625)*('d_시나리오'!$J$2-'d_시나리오'!$H$2)*('d_시나리오'!$J$2-'d_시나리오'!$I$2))))</f>
        <v/>
      </c>
      <c r="C1625">
        <f>RAND()</f>
        <v/>
      </c>
      <c r="D1625">
        <f>BETAINV(RAND(),IF(C1625&lt;'d_고정'!$B$26,'d_고정'!$B$23,'d_고정'!$B$16)+1,'d_고정'!$B$17-IF(C1625&lt;'d_고정'!$B$26,'d_고정'!$B$23,'d_고정'!$B$16)+1)*('d_고정'!$B$14+('d_고정'!$B$15-'d_고정'!$B$14)*RAND())</f>
        <v/>
      </c>
      <c r="E1625">
        <f>INDEX('d_분포'!$A$2:$A$28,RANDBETWEEN(1,27))</f>
        <v/>
      </c>
      <c r="F1625">
        <f>INDEX('d_분포'!$C$2:$C$5,RANDBETWEEN(1,4))*(0.9+0.2*RAND())</f>
        <v/>
      </c>
      <c r="G1625">
        <f>RAND()</f>
        <v/>
      </c>
      <c r="H1625">
        <f>(F1625+(1-F1625)*('d_고정'!$B$22*BETAINV(RAND(),IF(G1625&lt;'d_고정'!$B$26,'d_고정'!$B$25,'d_고정'!$B$20)+1,'d_고정'!$B$21-IF(G1625&lt;'d_고정'!$B$26,'d_고정'!$B$25,'d_고정'!$B$20)+1)+(1-'d_고정'!$B$22)*BETAINV(RAND(),IF(G1625&lt;'d_고정'!$B$26,'d_고정'!$B$24,'d_고정'!$B$18)+1,'d_고정'!$B$19-IF(G1625&lt;'d_고정'!$B$26,'d_고정'!$B$24,'d_고정'!$B$18)+1))*('d_고정'!$B$14+('d_고정'!$B$15-'d_고정'!$B$14)*RAND()))/F1625</f>
        <v/>
      </c>
      <c r="I1625">
        <f>RAND()</f>
        <v/>
      </c>
      <c r="J1625">
        <f>IF('d_시나리오'!$J$3='d_시나리오'!$H$3,'d_시나리오'!$I$3,IF(I1625&lt;('d_시나리오'!$I$3-'d_시나리오'!$H$3)/('d_시나리오'!$J$3-'d_시나리오'!$H$3),'d_시나리오'!$H$3+SQRT(I1625*('d_시나리오'!$J$3-'d_시나리오'!$H$3)*('d_시나리오'!$I$3-'d_시나리오'!$H$3)),'d_시나리오'!$J$3-SQRT((1-I1625)*('d_시나리오'!$J$3-'d_시나리오'!$H$3)*('d_시나리오'!$J$3-'d_시나리오'!$I$3))))</f>
        <v/>
      </c>
      <c r="K1625">
        <f>RAND()</f>
        <v/>
      </c>
      <c r="L1625">
        <f>IF('d_시나리오'!$J$4='d_시나리오'!$H$4,'d_시나리오'!$I$4,IF(K1625&lt;('d_시나리오'!$I$4-'d_시나리오'!$H$4)/('d_시나리오'!$J$4-'d_시나리오'!$H$4),'d_시나리오'!$H$4+SQRT(K1625*('d_시나리오'!$J$4-'d_시나리오'!$H$4)*('d_시나리오'!$I$4-'d_시나리오'!$H$4)),'d_시나리오'!$J$4-SQRT((1-K1625)*('d_시나리오'!$J$4-'d_시나리오'!$H$4)*('d_시나리오'!$J$4-'d_시나리오'!$I$4))))</f>
        <v/>
      </c>
      <c r="M1625">
        <f>RAND()</f>
        <v/>
      </c>
      <c r="N1625">
        <f>IF('d_시나리오'!$J$5='d_시나리오'!$H$5,'d_시나리오'!$I$5,IF(M1625&lt;('d_시나리오'!$I$5-'d_시나리오'!$H$5)/('d_시나리오'!$J$5-'d_시나리오'!$H$5),'d_시나리오'!$H$5+SQRT(M1625*('d_시나리오'!$J$5-'d_시나리오'!$H$5)*('d_시나리오'!$I$5-'d_시나리오'!$H$5)),'d_시나리오'!$J$5-SQRT((1-M1625)*('d_시나리오'!$J$5-'d_시나리오'!$H$5)*('d_시나리오'!$J$5-'d_시나리오'!$I$5))))</f>
        <v/>
      </c>
      <c r="O1625">
        <f>RAND()</f>
        <v/>
      </c>
      <c r="P1625">
        <f>IF('d_시나리오'!$J$6='d_시나리오'!$H$6,'d_시나리오'!$I$6,IF(O1625&lt;('d_시나리오'!$I$6-'d_시나리오'!$H$6)/('d_시나리오'!$J$6-'d_시나리오'!$H$6),'d_시나리오'!$H$6+SQRT(O1625*('d_시나리오'!$J$6-'d_시나리오'!$H$6)*('d_시나리오'!$I$6-'d_시나리오'!$H$6)),'d_시나리오'!$J$6-SQRT((1-O1625)*('d_시나리오'!$J$6-'d_시나리오'!$H$6)*('d_시나리오'!$J$6-'d_시나리오'!$I$6))))</f>
        <v/>
      </c>
      <c r="Q1625">
        <f>INDEX('d_분포'!$B$2:$B$57,RANDBETWEEN(1,56))</f>
        <v/>
      </c>
      <c r="R1625">
        <f>BETAINV(RAND(),5,5)</f>
        <v/>
      </c>
      <c r="S1625">
        <f>'d_고정'!$B$1*'6_기대효과'!$H$7*('d_시나리오'!$I$7/'d_고정'!$B$2)*B1625</f>
        <v/>
      </c>
      <c r="T1625">
        <f>S1625*D1625</f>
        <v/>
      </c>
      <c r="U1625">
        <f>S1625*F1625*H1625</f>
        <v/>
      </c>
      <c r="V1625">
        <f>S1625*F1625*(H1625-1)</f>
        <v/>
      </c>
      <c r="W1625">
        <f>U1625*J1625</f>
        <v/>
      </c>
      <c r="X1625">
        <f>T1625+W1625</f>
        <v/>
      </c>
      <c r="Y1625">
        <f>(T1625*E1625+W1625*L1625)*(1-R1625-'d_고정'!$B$13)</f>
        <v/>
      </c>
      <c r="Z1625">
        <f>(U1625*N1625*Q1625+'d_고정'!$B$3*('6_기대효과'!$H$7/8)*Q1625*'d_고정'!$B$10*P1625*('6_기대효과'!$K$7/'d_고정'!$B$9))*(1-R1625)</f>
        <v/>
      </c>
      <c r="AA1625">
        <f>W1625*L1625*(1-R1625-'d_고정'!$B$13)+U1625*MAX(N1625-'d_고정'!$B$10*P1625*('6_기대효과'!$K$7/'d_고정'!$B$9),0)*Q1625*(1-R1625)</f>
        <v/>
      </c>
      <c r="AB1625">
        <f>Y1625+Z1625</f>
        <v/>
      </c>
      <c r="AC1625">
        <f>Y1625/('d_고정'!$B$5*'6_기대효과'!$H$7/8)/'d_고정'!$B$6</f>
        <v/>
      </c>
      <c r="AD1625">
        <f>Y1625/('d_고정'!$B$8*'6_기대효과'!$H$7/8)</f>
        <v/>
      </c>
    </row>
    <row r="1626">
      <c r="A1626">
        <f>RAND()</f>
        <v/>
      </c>
      <c r="B1626">
        <f>IF('d_시나리오'!$J$2='d_시나리오'!$H$2,'d_시나리오'!$I$2,IF(A1626&lt;('d_시나리오'!$I$2-'d_시나리오'!$H$2)/('d_시나리오'!$J$2-'d_시나리오'!$H$2),'d_시나리오'!$H$2+SQRT(A1626*('d_시나리오'!$J$2-'d_시나리오'!$H$2)*('d_시나리오'!$I$2-'d_시나리오'!$H$2)),'d_시나리오'!$J$2-SQRT((1-A1626)*('d_시나리오'!$J$2-'d_시나리오'!$H$2)*('d_시나리오'!$J$2-'d_시나리오'!$I$2))))</f>
        <v/>
      </c>
      <c r="C1626">
        <f>RAND()</f>
        <v/>
      </c>
      <c r="D1626">
        <f>BETAINV(RAND(),IF(C1626&lt;'d_고정'!$B$26,'d_고정'!$B$23,'d_고정'!$B$16)+1,'d_고정'!$B$17-IF(C1626&lt;'d_고정'!$B$26,'d_고정'!$B$23,'d_고정'!$B$16)+1)*('d_고정'!$B$14+('d_고정'!$B$15-'d_고정'!$B$14)*RAND())</f>
        <v/>
      </c>
      <c r="E1626">
        <f>INDEX('d_분포'!$A$2:$A$28,RANDBETWEEN(1,27))</f>
        <v/>
      </c>
      <c r="F1626">
        <f>INDEX('d_분포'!$C$2:$C$5,RANDBETWEEN(1,4))*(0.9+0.2*RAND())</f>
        <v/>
      </c>
      <c r="G1626">
        <f>RAND()</f>
        <v/>
      </c>
      <c r="H1626">
        <f>(F1626+(1-F1626)*('d_고정'!$B$22*BETAINV(RAND(),IF(G1626&lt;'d_고정'!$B$26,'d_고정'!$B$25,'d_고정'!$B$20)+1,'d_고정'!$B$21-IF(G1626&lt;'d_고정'!$B$26,'d_고정'!$B$25,'d_고정'!$B$20)+1)+(1-'d_고정'!$B$22)*BETAINV(RAND(),IF(G1626&lt;'d_고정'!$B$26,'d_고정'!$B$24,'d_고정'!$B$18)+1,'d_고정'!$B$19-IF(G1626&lt;'d_고정'!$B$26,'d_고정'!$B$24,'d_고정'!$B$18)+1))*('d_고정'!$B$14+('d_고정'!$B$15-'d_고정'!$B$14)*RAND()))/F1626</f>
        <v/>
      </c>
      <c r="I1626">
        <f>RAND()</f>
        <v/>
      </c>
      <c r="J1626">
        <f>IF('d_시나리오'!$J$3='d_시나리오'!$H$3,'d_시나리오'!$I$3,IF(I1626&lt;('d_시나리오'!$I$3-'d_시나리오'!$H$3)/('d_시나리오'!$J$3-'d_시나리오'!$H$3),'d_시나리오'!$H$3+SQRT(I1626*('d_시나리오'!$J$3-'d_시나리오'!$H$3)*('d_시나리오'!$I$3-'d_시나리오'!$H$3)),'d_시나리오'!$J$3-SQRT((1-I1626)*('d_시나리오'!$J$3-'d_시나리오'!$H$3)*('d_시나리오'!$J$3-'d_시나리오'!$I$3))))</f>
        <v/>
      </c>
      <c r="K1626">
        <f>RAND()</f>
        <v/>
      </c>
      <c r="L1626">
        <f>IF('d_시나리오'!$J$4='d_시나리오'!$H$4,'d_시나리오'!$I$4,IF(K1626&lt;('d_시나리오'!$I$4-'d_시나리오'!$H$4)/('d_시나리오'!$J$4-'d_시나리오'!$H$4),'d_시나리오'!$H$4+SQRT(K1626*('d_시나리오'!$J$4-'d_시나리오'!$H$4)*('d_시나리오'!$I$4-'d_시나리오'!$H$4)),'d_시나리오'!$J$4-SQRT((1-K1626)*('d_시나리오'!$J$4-'d_시나리오'!$H$4)*('d_시나리오'!$J$4-'d_시나리오'!$I$4))))</f>
        <v/>
      </c>
      <c r="M1626">
        <f>RAND()</f>
        <v/>
      </c>
      <c r="N1626">
        <f>IF('d_시나리오'!$J$5='d_시나리오'!$H$5,'d_시나리오'!$I$5,IF(M1626&lt;('d_시나리오'!$I$5-'d_시나리오'!$H$5)/('d_시나리오'!$J$5-'d_시나리오'!$H$5),'d_시나리오'!$H$5+SQRT(M1626*('d_시나리오'!$J$5-'d_시나리오'!$H$5)*('d_시나리오'!$I$5-'d_시나리오'!$H$5)),'d_시나리오'!$J$5-SQRT((1-M1626)*('d_시나리오'!$J$5-'d_시나리오'!$H$5)*('d_시나리오'!$J$5-'d_시나리오'!$I$5))))</f>
        <v/>
      </c>
      <c r="O1626">
        <f>RAND()</f>
        <v/>
      </c>
      <c r="P1626">
        <f>IF('d_시나리오'!$J$6='d_시나리오'!$H$6,'d_시나리오'!$I$6,IF(O1626&lt;('d_시나리오'!$I$6-'d_시나리오'!$H$6)/('d_시나리오'!$J$6-'d_시나리오'!$H$6),'d_시나리오'!$H$6+SQRT(O1626*('d_시나리오'!$J$6-'d_시나리오'!$H$6)*('d_시나리오'!$I$6-'d_시나리오'!$H$6)),'d_시나리오'!$J$6-SQRT((1-O1626)*('d_시나리오'!$J$6-'d_시나리오'!$H$6)*('d_시나리오'!$J$6-'d_시나리오'!$I$6))))</f>
        <v/>
      </c>
      <c r="Q1626">
        <f>INDEX('d_분포'!$B$2:$B$57,RANDBETWEEN(1,56))</f>
        <v/>
      </c>
      <c r="R1626">
        <f>BETAINV(RAND(),5,5)</f>
        <v/>
      </c>
      <c r="S1626">
        <f>'d_고정'!$B$1*'6_기대효과'!$H$7*('d_시나리오'!$I$7/'d_고정'!$B$2)*B1626</f>
        <v/>
      </c>
      <c r="T1626">
        <f>S1626*D1626</f>
        <v/>
      </c>
      <c r="U1626">
        <f>S1626*F1626*H1626</f>
        <v/>
      </c>
      <c r="V1626">
        <f>S1626*F1626*(H1626-1)</f>
        <v/>
      </c>
      <c r="W1626">
        <f>U1626*J1626</f>
        <v/>
      </c>
      <c r="X1626">
        <f>T1626+W1626</f>
        <v/>
      </c>
      <c r="Y1626">
        <f>(T1626*E1626+W1626*L1626)*(1-R1626-'d_고정'!$B$13)</f>
        <v/>
      </c>
      <c r="Z1626">
        <f>(U1626*N1626*Q1626+'d_고정'!$B$3*('6_기대효과'!$H$7/8)*Q1626*'d_고정'!$B$10*P1626*('6_기대효과'!$K$7/'d_고정'!$B$9))*(1-R1626)</f>
        <v/>
      </c>
      <c r="AA1626">
        <f>W1626*L1626*(1-R1626-'d_고정'!$B$13)+U1626*MAX(N1626-'d_고정'!$B$10*P1626*('6_기대효과'!$K$7/'d_고정'!$B$9),0)*Q1626*(1-R1626)</f>
        <v/>
      </c>
      <c r="AB1626">
        <f>Y1626+Z1626</f>
        <v/>
      </c>
      <c r="AC1626">
        <f>Y1626/('d_고정'!$B$5*'6_기대효과'!$H$7/8)/'d_고정'!$B$6</f>
        <v/>
      </c>
      <c r="AD1626">
        <f>Y1626/('d_고정'!$B$8*'6_기대효과'!$H$7/8)</f>
        <v/>
      </c>
    </row>
    <row r="1627">
      <c r="A1627">
        <f>RAND()</f>
        <v/>
      </c>
      <c r="B1627">
        <f>IF('d_시나리오'!$J$2='d_시나리오'!$H$2,'d_시나리오'!$I$2,IF(A1627&lt;('d_시나리오'!$I$2-'d_시나리오'!$H$2)/('d_시나리오'!$J$2-'d_시나리오'!$H$2),'d_시나리오'!$H$2+SQRT(A1627*('d_시나리오'!$J$2-'d_시나리오'!$H$2)*('d_시나리오'!$I$2-'d_시나리오'!$H$2)),'d_시나리오'!$J$2-SQRT((1-A1627)*('d_시나리오'!$J$2-'d_시나리오'!$H$2)*('d_시나리오'!$J$2-'d_시나리오'!$I$2))))</f>
        <v/>
      </c>
      <c r="C1627">
        <f>RAND()</f>
        <v/>
      </c>
      <c r="D1627">
        <f>BETAINV(RAND(),IF(C1627&lt;'d_고정'!$B$26,'d_고정'!$B$23,'d_고정'!$B$16)+1,'d_고정'!$B$17-IF(C1627&lt;'d_고정'!$B$26,'d_고정'!$B$23,'d_고정'!$B$16)+1)*('d_고정'!$B$14+('d_고정'!$B$15-'d_고정'!$B$14)*RAND())</f>
        <v/>
      </c>
      <c r="E1627">
        <f>INDEX('d_분포'!$A$2:$A$28,RANDBETWEEN(1,27))</f>
        <v/>
      </c>
      <c r="F1627">
        <f>INDEX('d_분포'!$C$2:$C$5,RANDBETWEEN(1,4))*(0.9+0.2*RAND())</f>
        <v/>
      </c>
      <c r="G1627">
        <f>RAND()</f>
        <v/>
      </c>
      <c r="H1627">
        <f>(F1627+(1-F1627)*('d_고정'!$B$22*BETAINV(RAND(),IF(G1627&lt;'d_고정'!$B$26,'d_고정'!$B$25,'d_고정'!$B$20)+1,'d_고정'!$B$21-IF(G1627&lt;'d_고정'!$B$26,'d_고정'!$B$25,'d_고정'!$B$20)+1)+(1-'d_고정'!$B$22)*BETAINV(RAND(),IF(G1627&lt;'d_고정'!$B$26,'d_고정'!$B$24,'d_고정'!$B$18)+1,'d_고정'!$B$19-IF(G1627&lt;'d_고정'!$B$26,'d_고정'!$B$24,'d_고정'!$B$18)+1))*('d_고정'!$B$14+('d_고정'!$B$15-'d_고정'!$B$14)*RAND()))/F1627</f>
        <v/>
      </c>
      <c r="I1627">
        <f>RAND()</f>
        <v/>
      </c>
      <c r="J1627">
        <f>IF('d_시나리오'!$J$3='d_시나리오'!$H$3,'d_시나리오'!$I$3,IF(I1627&lt;('d_시나리오'!$I$3-'d_시나리오'!$H$3)/('d_시나리오'!$J$3-'d_시나리오'!$H$3),'d_시나리오'!$H$3+SQRT(I1627*('d_시나리오'!$J$3-'d_시나리오'!$H$3)*('d_시나리오'!$I$3-'d_시나리오'!$H$3)),'d_시나리오'!$J$3-SQRT((1-I1627)*('d_시나리오'!$J$3-'d_시나리오'!$H$3)*('d_시나리오'!$J$3-'d_시나리오'!$I$3))))</f>
        <v/>
      </c>
      <c r="K1627">
        <f>RAND()</f>
        <v/>
      </c>
      <c r="L1627">
        <f>IF('d_시나리오'!$J$4='d_시나리오'!$H$4,'d_시나리오'!$I$4,IF(K1627&lt;('d_시나리오'!$I$4-'d_시나리오'!$H$4)/('d_시나리오'!$J$4-'d_시나리오'!$H$4),'d_시나리오'!$H$4+SQRT(K1627*('d_시나리오'!$J$4-'d_시나리오'!$H$4)*('d_시나리오'!$I$4-'d_시나리오'!$H$4)),'d_시나리오'!$J$4-SQRT((1-K1627)*('d_시나리오'!$J$4-'d_시나리오'!$H$4)*('d_시나리오'!$J$4-'d_시나리오'!$I$4))))</f>
        <v/>
      </c>
      <c r="M1627">
        <f>RAND()</f>
        <v/>
      </c>
      <c r="N1627">
        <f>IF('d_시나리오'!$J$5='d_시나리오'!$H$5,'d_시나리오'!$I$5,IF(M1627&lt;('d_시나리오'!$I$5-'d_시나리오'!$H$5)/('d_시나리오'!$J$5-'d_시나리오'!$H$5),'d_시나리오'!$H$5+SQRT(M1627*('d_시나리오'!$J$5-'d_시나리오'!$H$5)*('d_시나리오'!$I$5-'d_시나리오'!$H$5)),'d_시나리오'!$J$5-SQRT((1-M1627)*('d_시나리오'!$J$5-'d_시나리오'!$H$5)*('d_시나리오'!$J$5-'d_시나리오'!$I$5))))</f>
        <v/>
      </c>
      <c r="O1627">
        <f>RAND()</f>
        <v/>
      </c>
      <c r="P1627">
        <f>IF('d_시나리오'!$J$6='d_시나리오'!$H$6,'d_시나리오'!$I$6,IF(O1627&lt;('d_시나리오'!$I$6-'d_시나리오'!$H$6)/('d_시나리오'!$J$6-'d_시나리오'!$H$6),'d_시나리오'!$H$6+SQRT(O1627*('d_시나리오'!$J$6-'d_시나리오'!$H$6)*('d_시나리오'!$I$6-'d_시나리오'!$H$6)),'d_시나리오'!$J$6-SQRT((1-O1627)*('d_시나리오'!$J$6-'d_시나리오'!$H$6)*('d_시나리오'!$J$6-'d_시나리오'!$I$6))))</f>
        <v/>
      </c>
      <c r="Q1627">
        <f>INDEX('d_분포'!$B$2:$B$57,RANDBETWEEN(1,56))</f>
        <v/>
      </c>
      <c r="R1627">
        <f>BETAINV(RAND(),5,5)</f>
        <v/>
      </c>
      <c r="S1627">
        <f>'d_고정'!$B$1*'6_기대효과'!$H$7*('d_시나리오'!$I$7/'d_고정'!$B$2)*B1627</f>
        <v/>
      </c>
      <c r="T1627">
        <f>S1627*D1627</f>
        <v/>
      </c>
      <c r="U1627">
        <f>S1627*F1627*H1627</f>
        <v/>
      </c>
      <c r="V1627">
        <f>S1627*F1627*(H1627-1)</f>
        <v/>
      </c>
      <c r="W1627">
        <f>U1627*J1627</f>
        <v/>
      </c>
      <c r="X1627">
        <f>T1627+W1627</f>
        <v/>
      </c>
      <c r="Y1627">
        <f>(T1627*E1627+W1627*L1627)*(1-R1627-'d_고정'!$B$13)</f>
        <v/>
      </c>
      <c r="Z1627">
        <f>(U1627*N1627*Q1627+'d_고정'!$B$3*('6_기대효과'!$H$7/8)*Q1627*'d_고정'!$B$10*P1627*('6_기대효과'!$K$7/'d_고정'!$B$9))*(1-R1627)</f>
        <v/>
      </c>
      <c r="AA1627">
        <f>W1627*L1627*(1-R1627-'d_고정'!$B$13)+U1627*MAX(N1627-'d_고정'!$B$10*P1627*('6_기대효과'!$K$7/'d_고정'!$B$9),0)*Q1627*(1-R1627)</f>
        <v/>
      </c>
      <c r="AB1627">
        <f>Y1627+Z1627</f>
        <v/>
      </c>
      <c r="AC1627">
        <f>Y1627/('d_고정'!$B$5*'6_기대효과'!$H$7/8)/'d_고정'!$B$6</f>
        <v/>
      </c>
      <c r="AD1627">
        <f>Y1627/('d_고정'!$B$8*'6_기대효과'!$H$7/8)</f>
        <v/>
      </c>
    </row>
    <row r="1628">
      <c r="A1628">
        <f>RAND()</f>
        <v/>
      </c>
      <c r="B1628">
        <f>IF('d_시나리오'!$J$2='d_시나리오'!$H$2,'d_시나리오'!$I$2,IF(A1628&lt;('d_시나리오'!$I$2-'d_시나리오'!$H$2)/('d_시나리오'!$J$2-'d_시나리오'!$H$2),'d_시나리오'!$H$2+SQRT(A1628*('d_시나리오'!$J$2-'d_시나리오'!$H$2)*('d_시나리오'!$I$2-'d_시나리오'!$H$2)),'d_시나리오'!$J$2-SQRT((1-A1628)*('d_시나리오'!$J$2-'d_시나리오'!$H$2)*('d_시나리오'!$J$2-'d_시나리오'!$I$2))))</f>
        <v/>
      </c>
      <c r="C1628">
        <f>RAND()</f>
        <v/>
      </c>
      <c r="D1628">
        <f>BETAINV(RAND(),IF(C1628&lt;'d_고정'!$B$26,'d_고정'!$B$23,'d_고정'!$B$16)+1,'d_고정'!$B$17-IF(C1628&lt;'d_고정'!$B$26,'d_고정'!$B$23,'d_고정'!$B$16)+1)*('d_고정'!$B$14+('d_고정'!$B$15-'d_고정'!$B$14)*RAND())</f>
        <v/>
      </c>
      <c r="E1628">
        <f>INDEX('d_분포'!$A$2:$A$28,RANDBETWEEN(1,27))</f>
        <v/>
      </c>
      <c r="F1628">
        <f>INDEX('d_분포'!$C$2:$C$5,RANDBETWEEN(1,4))*(0.9+0.2*RAND())</f>
        <v/>
      </c>
      <c r="G1628">
        <f>RAND()</f>
        <v/>
      </c>
      <c r="H1628">
        <f>(F1628+(1-F1628)*('d_고정'!$B$22*BETAINV(RAND(),IF(G1628&lt;'d_고정'!$B$26,'d_고정'!$B$25,'d_고정'!$B$20)+1,'d_고정'!$B$21-IF(G1628&lt;'d_고정'!$B$26,'d_고정'!$B$25,'d_고정'!$B$20)+1)+(1-'d_고정'!$B$22)*BETAINV(RAND(),IF(G1628&lt;'d_고정'!$B$26,'d_고정'!$B$24,'d_고정'!$B$18)+1,'d_고정'!$B$19-IF(G1628&lt;'d_고정'!$B$26,'d_고정'!$B$24,'d_고정'!$B$18)+1))*('d_고정'!$B$14+('d_고정'!$B$15-'d_고정'!$B$14)*RAND()))/F1628</f>
        <v/>
      </c>
      <c r="I1628">
        <f>RAND()</f>
        <v/>
      </c>
      <c r="J1628">
        <f>IF('d_시나리오'!$J$3='d_시나리오'!$H$3,'d_시나리오'!$I$3,IF(I1628&lt;('d_시나리오'!$I$3-'d_시나리오'!$H$3)/('d_시나리오'!$J$3-'d_시나리오'!$H$3),'d_시나리오'!$H$3+SQRT(I1628*('d_시나리오'!$J$3-'d_시나리오'!$H$3)*('d_시나리오'!$I$3-'d_시나리오'!$H$3)),'d_시나리오'!$J$3-SQRT((1-I1628)*('d_시나리오'!$J$3-'d_시나리오'!$H$3)*('d_시나리오'!$J$3-'d_시나리오'!$I$3))))</f>
        <v/>
      </c>
      <c r="K1628">
        <f>RAND()</f>
        <v/>
      </c>
      <c r="L1628">
        <f>IF('d_시나리오'!$J$4='d_시나리오'!$H$4,'d_시나리오'!$I$4,IF(K1628&lt;('d_시나리오'!$I$4-'d_시나리오'!$H$4)/('d_시나리오'!$J$4-'d_시나리오'!$H$4),'d_시나리오'!$H$4+SQRT(K1628*('d_시나리오'!$J$4-'d_시나리오'!$H$4)*('d_시나리오'!$I$4-'d_시나리오'!$H$4)),'d_시나리오'!$J$4-SQRT((1-K1628)*('d_시나리오'!$J$4-'d_시나리오'!$H$4)*('d_시나리오'!$J$4-'d_시나리오'!$I$4))))</f>
        <v/>
      </c>
      <c r="M1628">
        <f>RAND()</f>
        <v/>
      </c>
      <c r="N1628">
        <f>IF('d_시나리오'!$J$5='d_시나리오'!$H$5,'d_시나리오'!$I$5,IF(M1628&lt;('d_시나리오'!$I$5-'d_시나리오'!$H$5)/('d_시나리오'!$J$5-'d_시나리오'!$H$5),'d_시나리오'!$H$5+SQRT(M1628*('d_시나리오'!$J$5-'d_시나리오'!$H$5)*('d_시나리오'!$I$5-'d_시나리오'!$H$5)),'d_시나리오'!$J$5-SQRT((1-M1628)*('d_시나리오'!$J$5-'d_시나리오'!$H$5)*('d_시나리오'!$J$5-'d_시나리오'!$I$5))))</f>
        <v/>
      </c>
      <c r="O1628">
        <f>RAND()</f>
        <v/>
      </c>
      <c r="P1628">
        <f>IF('d_시나리오'!$J$6='d_시나리오'!$H$6,'d_시나리오'!$I$6,IF(O1628&lt;('d_시나리오'!$I$6-'d_시나리오'!$H$6)/('d_시나리오'!$J$6-'d_시나리오'!$H$6),'d_시나리오'!$H$6+SQRT(O1628*('d_시나리오'!$J$6-'d_시나리오'!$H$6)*('d_시나리오'!$I$6-'d_시나리오'!$H$6)),'d_시나리오'!$J$6-SQRT((1-O1628)*('d_시나리오'!$J$6-'d_시나리오'!$H$6)*('d_시나리오'!$J$6-'d_시나리오'!$I$6))))</f>
        <v/>
      </c>
      <c r="Q1628">
        <f>INDEX('d_분포'!$B$2:$B$57,RANDBETWEEN(1,56))</f>
        <v/>
      </c>
      <c r="R1628">
        <f>BETAINV(RAND(),5,5)</f>
        <v/>
      </c>
      <c r="S1628">
        <f>'d_고정'!$B$1*'6_기대효과'!$H$7*('d_시나리오'!$I$7/'d_고정'!$B$2)*B1628</f>
        <v/>
      </c>
      <c r="T1628">
        <f>S1628*D1628</f>
        <v/>
      </c>
      <c r="U1628">
        <f>S1628*F1628*H1628</f>
        <v/>
      </c>
      <c r="V1628">
        <f>S1628*F1628*(H1628-1)</f>
        <v/>
      </c>
      <c r="W1628">
        <f>U1628*J1628</f>
        <v/>
      </c>
      <c r="X1628">
        <f>T1628+W1628</f>
        <v/>
      </c>
      <c r="Y1628">
        <f>(T1628*E1628+W1628*L1628)*(1-R1628-'d_고정'!$B$13)</f>
        <v/>
      </c>
      <c r="Z1628">
        <f>(U1628*N1628*Q1628+'d_고정'!$B$3*('6_기대효과'!$H$7/8)*Q1628*'d_고정'!$B$10*P1628*('6_기대효과'!$K$7/'d_고정'!$B$9))*(1-R1628)</f>
        <v/>
      </c>
      <c r="AA1628">
        <f>W1628*L1628*(1-R1628-'d_고정'!$B$13)+U1628*MAX(N1628-'d_고정'!$B$10*P1628*('6_기대효과'!$K$7/'d_고정'!$B$9),0)*Q1628*(1-R1628)</f>
        <v/>
      </c>
      <c r="AB1628">
        <f>Y1628+Z1628</f>
        <v/>
      </c>
      <c r="AC1628">
        <f>Y1628/('d_고정'!$B$5*'6_기대효과'!$H$7/8)/'d_고정'!$B$6</f>
        <v/>
      </c>
      <c r="AD1628">
        <f>Y1628/('d_고정'!$B$8*'6_기대효과'!$H$7/8)</f>
        <v/>
      </c>
    </row>
    <row r="1629">
      <c r="A1629">
        <f>RAND()</f>
        <v/>
      </c>
      <c r="B1629">
        <f>IF('d_시나리오'!$J$2='d_시나리오'!$H$2,'d_시나리오'!$I$2,IF(A1629&lt;('d_시나리오'!$I$2-'d_시나리오'!$H$2)/('d_시나리오'!$J$2-'d_시나리오'!$H$2),'d_시나리오'!$H$2+SQRT(A1629*('d_시나리오'!$J$2-'d_시나리오'!$H$2)*('d_시나리오'!$I$2-'d_시나리오'!$H$2)),'d_시나리오'!$J$2-SQRT((1-A1629)*('d_시나리오'!$J$2-'d_시나리오'!$H$2)*('d_시나리오'!$J$2-'d_시나리오'!$I$2))))</f>
        <v/>
      </c>
      <c r="C1629">
        <f>RAND()</f>
        <v/>
      </c>
      <c r="D1629">
        <f>BETAINV(RAND(),IF(C1629&lt;'d_고정'!$B$26,'d_고정'!$B$23,'d_고정'!$B$16)+1,'d_고정'!$B$17-IF(C1629&lt;'d_고정'!$B$26,'d_고정'!$B$23,'d_고정'!$B$16)+1)*('d_고정'!$B$14+('d_고정'!$B$15-'d_고정'!$B$14)*RAND())</f>
        <v/>
      </c>
      <c r="E1629">
        <f>INDEX('d_분포'!$A$2:$A$28,RANDBETWEEN(1,27))</f>
        <v/>
      </c>
      <c r="F1629">
        <f>INDEX('d_분포'!$C$2:$C$5,RANDBETWEEN(1,4))*(0.9+0.2*RAND())</f>
        <v/>
      </c>
      <c r="G1629">
        <f>RAND()</f>
        <v/>
      </c>
      <c r="H1629">
        <f>(F1629+(1-F1629)*('d_고정'!$B$22*BETAINV(RAND(),IF(G1629&lt;'d_고정'!$B$26,'d_고정'!$B$25,'d_고정'!$B$20)+1,'d_고정'!$B$21-IF(G1629&lt;'d_고정'!$B$26,'d_고정'!$B$25,'d_고정'!$B$20)+1)+(1-'d_고정'!$B$22)*BETAINV(RAND(),IF(G1629&lt;'d_고정'!$B$26,'d_고정'!$B$24,'d_고정'!$B$18)+1,'d_고정'!$B$19-IF(G1629&lt;'d_고정'!$B$26,'d_고정'!$B$24,'d_고정'!$B$18)+1))*('d_고정'!$B$14+('d_고정'!$B$15-'d_고정'!$B$14)*RAND()))/F1629</f>
        <v/>
      </c>
      <c r="I1629">
        <f>RAND()</f>
        <v/>
      </c>
      <c r="J1629">
        <f>IF('d_시나리오'!$J$3='d_시나리오'!$H$3,'d_시나리오'!$I$3,IF(I1629&lt;('d_시나리오'!$I$3-'d_시나리오'!$H$3)/('d_시나리오'!$J$3-'d_시나리오'!$H$3),'d_시나리오'!$H$3+SQRT(I1629*('d_시나리오'!$J$3-'d_시나리오'!$H$3)*('d_시나리오'!$I$3-'d_시나리오'!$H$3)),'d_시나리오'!$J$3-SQRT((1-I1629)*('d_시나리오'!$J$3-'d_시나리오'!$H$3)*('d_시나리오'!$J$3-'d_시나리오'!$I$3))))</f>
        <v/>
      </c>
      <c r="K1629">
        <f>RAND()</f>
        <v/>
      </c>
      <c r="L1629">
        <f>IF('d_시나리오'!$J$4='d_시나리오'!$H$4,'d_시나리오'!$I$4,IF(K1629&lt;('d_시나리오'!$I$4-'d_시나리오'!$H$4)/('d_시나리오'!$J$4-'d_시나리오'!$H$4),'d_시나리오'!$H$4+SQRT(K1629*('d_시나리오'!$J$4-'d_시나리오'!$H$4)*('d_시나리오'!$I$4-'d_시나리오'!$H$4)),'d_시나리오'!$J$4-SQRT((1-K1629)*('d_시나리오'!$J$4-'d_시나리오'!$H$4)*('d_시나리오'!$J$4-'d_시나리오'!$I$4))))</f>
        <v/>
      </c>
      <c r="M1629">
        <f>RAND()</f>
        <v/>
      </c>
      <c r="N1629">
        <f>IF('d_시나리오'!$J$5='d_시나리오'!$H$5,'d_시나리오'!$I$5,IF(M1629&lt;('d_시나리오'!$I$5-'d_시나리오'!$H$5)/('d_시나리오'!$J$5-'d_시나리오'!$H$5),'d_시나리오'!$H$5+SQRT(M1629*('d_시나리오'!$J$5-'d_시나리오'!$H$5)*('d_시나리오'!$I$5-'d_시나리오'!$H$5)),'d_시나리오'!$J$5-SQRT((1-M1629)*('d_시나리오'!$J$5-'d_시나리오'!$H$5)*('d_시나리오'!$J$5-'d_시나리오'!$I$5))))</f>
        <v/>
      </c>
      <c r="O1629">
        <f>RAND()</f>
        <v/>
      </c>
      <c r="P1629">
        <f>IF('d_시나리오'!$J$6='d_시나리오'!$H$6,'d_시나리오'!$I$6,IF(O1629&lt;('d_시나리오'!$I$6-'d_시나리오'!$H$6)/('d_시나리오'!$J$6-'d_시나리오'!$H$6),'d_시나리오'!$H$6+SQRT(O1629*('d_시나리오'!$J$6-'d_시나리오'!$H$6)*('d_시나리오'!$I$6-'d_시나리오'!$H$6)),'d_시나리오'!$J$6-SQRT((1-O1629)*('d_시나리오'!$J$6-'d_시나리오'!$H$6)*('d_시나리오'!$J$6-'d_시나리오'!$I$6))))</f>
        <v/>
      </c>
      <c r="Q1629">
        <f>INDEX('d_분포'!$B$2:$B$57,RANDBETWEEN(1,56))</f>
        <v/>
      </c>
      <c r="R1629">
        <f>BETAINV(RAND(),5,5)</f>
        <v/>
      </c>
      <c r="S1629">
        <f>'d_고정'!$B$1*'6_기대효과'!$H$7*('d_시나리오'!$I$7/'d_고정'!$B$2)*B1629</f>
        <v/>
      </c>
      <c r="T1629">
        <f>S1629*D1629</f>
        <v/>
      </c>
      <c r="U1629">
        <f>S1629*F1629*H1629</f>
        <v/>
      </c>
      <c r="V1629">
        <f>S1629*F1629*(H1629-1)</f>
        <v/>
      </c>
      <c r="W1629">
        <f>U1629*J1629</f>
        <v/>
      </c>
      <c r="X1629">
        <f>T1629+W1629</f>
        <v/>
      </c>
      <c r="Y1629">
        <f>(T1629*E1629+W1629*L1629)*(1-R1629-'d_고정'!$B$13)</f>
        <v/>
      </c>
      <c r="Z1629">
        <f>(U1629*N1629*Q1629+'d_고정'!$B$3*('6_기대효과'!$H$7/8)*Q1629*'d_고정'!$B$10*P1629*('6_기대효과'!$K$7/'d_고정'!$B$9))*(1-R1629)</f>
        <v/>
      </c>
      <c r="AA1629">
        <f>W1629*L1629*(1-R1629-'d_고정'!$B$13)+U1629*MAX(N1629-'d_고정'!$B$10*P1629*('6_기대효과'!$K$7/'d_고정'!$B$9),0)*Q1629*(1-R1629)</f>
        <v/>
      </c>
      <c r="AB1629">
        <f>Y1629+Z1629</f>
        <v/>
      </c>
      <c r="AC1629">
        <f>Y1629/('d_고정'!$B$5*'6_기대효과'!$H$7/8)/'d_고정'!$B$6</f>
        <v/>
      </c>
      <c r="AD1629">
        <f>Y1629/('d_고정'!$B$8*'6_기대효과'!$H$7/8)</f>
        <v/>
      </c>
    </row>
    <row r="1630">
      <c r="A1630">
        <f>RAND()</f>
        <v/>
      </c>
      <c r="B1630">
        <f>IF('d_시나리오'!$J$2='d_시나리오'!$H$2,'d_시나리오'!$I$2,IF(A1630&lt;('d_시나리오'!$I$2-'d_시나리오'!$H$2)/('d_시나리오'!$J$2-'d_시나리오'!$H$2),'d_시나리오'!$H$2+SQRT(A1630*('d_시나리오'!$J$2-'d_시나리오'!$H$2)*('d_시나리오'!$I$2-'d_시나리오'!$H$2)),'d_시나리오'!$J$2-SQRT((1-A1630)*('d_시나리오'!$J$2-'d_시나리오'!$H$2)*('d_시나리오'!$J$2-'d_시나리오'!$I$2))))</f>
        <v/>
      </c>
      <c r="C1630">
        <f>RAND()</f>
        <v/>
      </c>
      <c r="D1630">
        <f>BETAINV(RAND(),IF(C1630&lt;'d_고정'!$B$26,'d_고정'!$B$23,'d_고정'!$B$16)+1,'d_고정'!$B$17-IF(C1630&lt;'d_고정'!$B$26,'d_고정'!$B$23,'d_고정'!$B$16)+1)*('d_고정'!$B$14+('d_고정'!$B$15-'d_고정'!$B$14)*RAND())</f>
        <v/>
      </c>
      <c r="E1630">
        <f>INDEX('d_분포'!$A$2:$A$28,RANDBETWEEN(1,27))</f>
        <v/>
      </c>
      <c r="F1630">
        <f>INDEX('d_분포'!$C$2:$C$5,RANDBETWEEN(1,4))*(0.9+0.2*RAND())</f>
        <v/>
      </c>
      <c r="G1630">
        <f>RAND()</f>
        <v/>
      </c>
      <c r="H1630">
        <f>(F1630+(1-F1630)*('d_고정'!$B$22*BETAINV(RAND(),IF(G1630&lt;'d_고정'!$B$26,'d_고정'!$B$25,'d_고정'!$B$20)+1,'d_고정'!$B$21-IF(G1630&lt;'d_고정'!$B$26,'d_고정'!$B$25,'d_고정'!$B$20)+1)+(1-'d_고정'!$B$22)*BETAINV(RAND(),IF(G1630&lt;'d_고정'!$B$26,'d_고정'!$B$24,'d_고정'!$B$18)+1,'d_고정'!$B$19-IF(G1630&lt;'d_고정'!$B$26,'d_고정'!$B$24,'d_고정'!$B$18)+1))*('d_고정'!$B$14+('d_고정'!$B$15-'d_고정'!$B$14)*RAND()))/F1630</f>
        <v/>
      </c>
      <c r="I1630">
        <f>RAND()</f>
        <v/>
      </c>
      <c r="J1630">
        <f>IF('d_시나리오'!$J$3='d_시나리오'!$H$3,'d_시나리오'!$I$3,IF(I1630&lt;('d_시나리오'!$I$3-'d_시나리오'!$H$3)/('d_시나리오'!$J$3-'d_시나리오'!$H$3),'d_시나리오'!$H$3+SQRT(I1630*('d_시나리오'!$J$3-'d_시나리오'!$H$3)*('d_시나리오'!$I$3-'d_시나리오'!$H$3)),'d_시나리오'!$J$3-SQRT((1-I1630)*('d_시나리오'!$J$3-'d_시나리오'!$H$3)*('d_시나리오'!$J$3-'d_시나리오'!$I$3))))</f>
        <v/>
      </c>
      <c r="K1630">
        <f>RAND()</f>
        <v/>
      </c>
      <c r="L1630">
        <f>IF('d_시나리오'!$J$4='d_시나리오'!$H$4,'d_시나리오'!$I$4,IF(K1630&lt;('d_시나리오'!$I$4-'d_시나리오'!$H$4)/('d_시나리오'!$J$4-'d_시나리오'!$H$4),'d_시나리오'!$H$4+SQRT(K1630*('d_시나리오'!$J$4-'d_시나리오'!$H$4)*('d_시나리오'!$I$4-'d_시나리오'!$H$4)),'d_시나리오'!$J$4-SQRT((1-K1630)*('d_시나리오'!$J$4-'d_시나리오'!$H$4)*('d_시나리오'!$J$4-'d_시나리오'!$I$4))))</f>
        <v/>
      </c>
      <c r="M1630">
        <f>RAND()</f>
        <v/>
      </c>
      <c r="N1630">
        <f>IF('d_시나리오'!$J$5='d_시나리오'!$H$5,'d_시나리오'!$I$5,IF(M1630&lt;('d_시나리오'!$I$5-'d_시나리오'!$H$5)/('d_시나리오'!$J$5-'d_시나리오'!$H$5),'d_시나리오'!$H$5+SQRT(M1630*('d_시나리오'!$J$5-'d_시나리오'!$H$5)*('d_시나리오'!$I$5-'d_시나리오'!$H$5)),'d_시나리오'!$J$5-SQRT((1-M1630)*('d_시나리오'!$J$5-'d_시나리오'!$H$5)*('d_시나리오'!$J$5-'d_시나리오'!$I$5))))</f>
        <v/>
      </c>
      <c r="O1630">
        <f>RAND()</f>
        <v/>
      </c>
      <c r="P1630">
        <f>IF('d_시나리오'!$J$6='d_시나리오'!$H$6,'d_시나리오'!$I$6,IF(O1630&lt;('d_시나리오'!$I$6-'d_시나리오'!$H$6)/('d_시나리오'!$J$6-'d_시나리오'!$H$6),'d_시나리오'!$H$6+SQRT(O1630*('d_시나리오'!$J$6-'d_시나리오'!$H$6)*('d_시나리오'!$I$6-'d_시나리오'!$H$6)),'d_시나리오'!$J$6-SQRT((1-O1630)*('d_시나리오'!$J$6-'d_시나리오'!$H$6)*('d_시나리오'!$J$6-'d_시나리오'!$I$6))))</f>
        <v/>
      </c>
      <c r="Q1630">
        <f>INDEX('d_분포'!$B$2:$B$57,RANDBETWEEN(1,56))</f>
        <v/>
      </c>
      <c r="R1630">
        <f>BETAINV(RAND(),5,5)</f>
        <v/>
      </c>
      <c r="S1630">
        <f>'d_고정'!$B$1*'6_기대효과'!$H$7*('d_시나리오'!$I$7/'d_고정'!$B$2)*B1630</f>
        <v/>
      </c>
      <c r="T1630">
        <f>S1630*D1630</f>
        <v/>
      </c>
      <c r="U1630">
        <f>S1630*F1630*H1630</f>
        <v/>
      </c>
      <c r="V1630">
        <f>S1630*F1630*(H1630-1)</f>
        <v/>
      </c>
      <c r="W1630">
        <f>U1630*J1630</f>
        <v/>
      </c>
      <c r="X1630">
        <f>T1630+W1630</f>
        <v/>
      </c>
      <c r="Y1630">
        <f>(T1630*E1630+W1630*L1630)*(1-R1630-'d_고정'!$B$13)</f>
        <v/>
      </c>
      <c r="Z1630">
        <f>(U1630*N1630*Q1630+'d_고정'!$B$3*('6_기대효과'!$H$7/8)*Q1630*'d_고정'!$B$10*P1630*('6_기대효과'!$K$7/'d_고정'!$B$9))*(1-R1630)</f>
        <v/>
      </c>
      <c r="AA1630">
        <f>W1630*L1630*(1-R1630-'d_고정'!$B$13)+U1630*MAX(N1630-'d_고정'!$B$10*P1630*('6_기대효과'!$K$7/'d_고정'!$B$9),0)*Q1630*(1-R1630)</f>
        <v/>
      </c>
      <c r="AB1630">
        <f>Y1630+Z1630</f>
        <v/>
      </c>
      <c r="AC1630">
        <f>Y1630/('d_고정'!$B$5*'6_기대효과'!$H$7/8)/'d_고정'!$B$6</f>
        <v/>
      </c>
      <c r="AD1630">
        <f>Y1630/('d_고정'!$B$8*'6_기대효과'!$H$7/8)</f>
        <v/>
      </c>
    </row>
    <row r="1631">
      <c r="A1631">
        <f>RAND()</f>
        <v/>
      </c>
      <c r="B1631">
        <f>IF('d_시나리오'!$J$2='d_시나리오'!$H$2,'d_시나리오'!$I$2,IF(A1631&lt;('d_시나리오'!$I$2-'d_시나리오'!$H$2)/('d_시나리오'!$J$2-'d_시나리오'!$H$2),'d_시나리오'!$H$2+SQRT(A1631*('d_시나리오'!$J$2-'d_시나리오'!$H$2)*('d_시나리오'!$I$2-'d_시나리오'!$H$2)),'d_시나리오'!$J$2-SQRT((1-A1631)*('d_시나리오'!$J$2-'d_시나리오'!$H$2)*('d_시나리오'!$J$2-'d_시나리오'!$I$2))))</f>
        <v/>
      </c>
      <c r="C1631">
        <f>RAND()</f>
        <v/>
      </c>
      <c r="D1631">
        <f>BETAINV(RAND(),IF(C1631&lt;'d_고정'!$B$26,'d_고정'!$B$23,'d_고정'!$B$16)+1,'d_고정'!$B$17-IF(C1631&lt;'d_고정'!$B$26,'d_고정'!$B$23,'d_고정'!$B$16)+1)*('d_고정'!$B$14+('d_고정'!$B$15-'d_고정'!$B$14)*RAND())</f>
        <v/>
      </c>
      <c r="E1631">
        <f>INDEX('d_분포'!$A$2:$A$28,RANDBETWEEN(1,27))</f>
        <v/>
      </c>
      <c r="F1631">
        <f>INDEX('d_분포'!$C$2:$C$5,RANDBETWEEN(1,4))*(0.9+0.2*RAND())</f>
        <v/>
      </c>
      <c r="G1631">
        <f>RAND()</f>
        <v/>
      </c>
      <c r="H1631">
        <f>(F1631+(1-F1631)*('d_고정'!$B$22*BETAINV(RAND(),IF(G1631&lt;'d_고정'!$B$26,'d_고정'!$B$25,'d_고정'!$B$20)+1,'d_고정'!$B$21-IF(G1631&lt;'d_고정'!$B$26,'d_고정'!$B$25,'d_고정'!$B$20)+1)+(1-'d_고정'!$B$22)*BETAINV(RAND(),IF(G1631&lt;'d_고정'!$B$26,'d_고정'!$B$24,'d_고정'!$B$18)+1,'d_고정'!$B$19-IF(G1631&lt;'d_고정'!$B$26,'d_고정'!$B$24,'d_고정'!$B$18)+1))*('d_고정'!$B$14+('d_고정'!$B$15-'d_고정'!$B$14)*RAND()))/F1631</f>
        <v/>
      </c>
      <c r="I1631">
        <f>RAND()</f>
        <v/>
      </c>
      <c r="J1631">
        <f>IF('d_시나리오'!$J$3='d_시나리오'!$H$3,'d_시나리오'!$I$3,IF(I1631&lt;('d_시나리오'!$I$3-'d_시나리오'!$H$3)/('d_시나리오'!$J$3-'d_시나리오'!$H$3),'d_시나리오'!$H$3+SQRT(I1631*('d_시나리오'!$J$3-'d_시나리오'!$H$3)*('d_시나리오'!$I$3-'d_시나리오'!$H$3)),'d_시나리오'!$J$3-SQRT((1-I1631)*('d_시나리오'!$J$3-'d_시나리오'!$H$3)*('d_시나리오'!$J$3-'d_시나리오'!$I$3))))</f>
        <v/>
      </c>
      <c r="K1631">
        <f>RAND()</f>
        <v/>
      </c>
      <c r="L1631">
        <f>IF('d_시나리오'!$J$4='d_시나리오'!$H$4,'d_시나리오'!$I$4,IF(K1631&lt;('d_시나리오'!$I$4-'d_시나리오'!$H$4)/('d_시나리오'!$J$4-'d_시나리오'!$H$4),'d_시나리오'!$H$4+SQRT(K1631*('d_시나리오'!$J$4-'d_시나리오'!$H$4)*('d_시나리오'!$I$4-'d_시나리오'!$H$4)),'d_시나리오'!$J$4-SQRT((1-K1631)*('d_시나리오'!$J$4-'d_시나리오'!$H$4)*('d_시나리오'!$J$4-'d_시나리오'!$I$4))))</f>
        <v/>
      </c>
      <c r="M1631">
        <f>RAND()</f>
        <v/>
      </c>
      <c r="N1631">
        <f>IF('d_시나리오'!$J$5='d_시나리오'!$H$5,'d_시나리오'!$I$5,IF(M1631&lt;('d_시나리오'!$I$5-'d_시나리오'!$H$5)/('d_시나리오'!$J$5-'d_시나리오'!$H$5),'d_시나리오'!$H$5+SQRT(M1631*('d_시나리오'!$J$5-'d_시나리오'!$H$5)*('d_시나리오'!$I$5-'d_시나리오'!$H$5)),'d_시나리오'!$J$5-SQRT((1-M1631)*('d_시나리오'!$J$5-'d_시나리오'!$H$5)*('d_시나리오'!$J$5-'d_시나리오'!$I$5))))</f>
        <v/>
      </c>
      <c r="O1631">
        <f>RAND()</f>
        <v/>
      </c>
      <c r="P1631">
        <f>IF('d_시나리오'!$J$6='d_시나리오'!$H$6,'d_시나리오'!$I$6,IF(O1631&lt;('d_시나리오'!$I$6-'d_시나리오'!$H$6)/('d_시나리오'!$J$6-'d_시나리오'!$H$6),'d_시나리오'!$H$6+SQRT(O1631*('d_시나리오'!$J$6-'d_시나리오'!$H$6)*('d_시나리오'!$I$6-'d_시나리오'!$H$6)),'d_시나리오'!$J$6-SQRT((1-O1631)*('d_시나리오'!$J$6-'d_시나리오'!$H$6)*('d_시나리오'!$J$6-'d_시나리오'!$I$6))))</f>
        <v/>
      </c>
      <c r="Q1631">
        <f>INDEX('d_분포'!$B$2:$B$57,RANDBETWEEN(1,56))</f>
        <v/>
      </c>
      <c r="R1631">
        <f>BETAINV(RAND(),5,5)</f>
        <v/>
      </c>
      <c r="S1631">
        <f>'d_고정'!$B$1*'6_기대효과'!$H$7*('d_시나리오'!$I$7/'d_고정'!$B$2)*B1631</f>
        <v/>
      </c>
      <c r="T1631">
        <f>S1631*D1631</f>
        <v/>
      </c>
      <c r="U1631">
        <f>S1631*F1631*H1631</f>
        <v/>
      </c>
      <c r="V1631">
        <f>S1631*F1631*(H1631-1)</f>
        <v/>
      </c>
      <c r="W1631">
        <f>U1631*J1631</f>
        <v/>
      </c>
      <c r="X1631">
        <f>T1631+W1631</f>
        <v/>
      </c>
      <c r="Y1631">
        <f>(T1631*E1631+W1631*L1631)*(1-R1631-'d_고정'!$B$13)</f>
        <v/>
      </c>
      <c r="Z1631">
        <f>(U1631*N1631*Q1631+'d_고정'!$B$3*('6_기대효과'!$H$7/8)*Q1631*'d_고정'!$B$10*P1631*('6_기대효과'!$K$7/'d_고정'!$B$9))*(1-R1631)</f>
        <v/>
      </c>
      <c r="AA1631">
        <f>W1631*L1631*(1-R1631-'d_고정'!$B$13)+U1631*MAX(N1631-'d_고정'!$B$10*P1631*('6_기대효과'!$K$7/'d_고정'!$B$9),0)*Q1631*(1-R1631)</f>
        <v/>
      </c>
      <c r="AB1631">
        <f>Y1631+Z1631</f>
        <v/>
      </c>
      <c r="AC1631">
        <f>Y1631/('d_고정'!$B$5*'6_기대효과'!$H$7/8)/'d_고정'!$B$6</f>
        <v/>
      </c>
      <c r="AD1631">
        <f>Y1631/('d_고정'!$B$8*'6_기대효과'!$H$7/8)</f>
        <v/>
      </c>
    </row>
    <row r="1632">
      <c r="A1632">
        <f>RAND()</f>
        <v/>
      </c>
      <c r="B1632">
        <f>IF('d_시나리오'!$J$2='d_시나리오'!$H$2,'d_시나리오'!$I$2,IF(A1632&lt;('d_시나리오'!$I$2-'d_시나리오'!$H$2)/('d_시나리오'!$J$2-'d_시나리오'!$H$2),'d_시나리오'!$H$2+SQRT(A1632*('d_시나리오'!$J$2-'d_시나리오'!$H$2)*('d_시나리오'!$I$2-'d_시나리오'!$H$2)),'d_시나리오'!$J$2-SQRT((1-A1632)*('d_시나리오'!$J$2-'d_시나리오'!$H$2)*('d_시나리오'!$J$2-'d_시나리오'!$I$2))))</f>
        <v/>
      </c>
      <c r="C1632">
        <f>RAND()</f>
        <v/>
      </c>
      <c r="D1632">
        <f>BETAINV(RAND(),IF(C1632&lt;'d_고정'!$B$26,'d_고정'!$B$23,'d_고정'!$B$16)+1,'d_고정'!$B$17-IF(C1632&lt;'d_고정'!$B$26,'d_고정'!$B$23,'d_고정'!$B$16)+1)*('d_고정'!$B$14+('d_고정'!$B$15-'d_고정'!$B$14)*RAND())</f>
        <v/>
      </c>
      <c r="E1632">
        <f>INDEX('d_분포'!$A$2:$A$28,RANDBETWEEN(1,27))</f>
        <v/>
      </c>
      <c r="F1632">
        <f>INDEX('d_분포'!$C$2:$C$5,RANDBETWEEN(1,4))*(0.9+0.2*RAND())</f>
        <v/>
      </c>
      <c r="G1632">
        <f>RAND()</f>
        <v/>
      </c>
      <c r="H1632">
        <f>(F1632+(1-F1632)*('d_고정'!$B$22*BETAINV(RAND(),IF(G1632&lt;'d_고정'!$B$26,'d_고정'!$B$25,'d_고정'!$B$20)+1,'d_고정'!$B$21-IF(G1632&lt;'d_고정'!$B$26,'d_고정'!$B$25,'d_고정'!$B$20)+1)+(1-'d_고정'!$B$22)*BETAINV(RAND(),IF(G1632&lt;'d_고정'!$B$26,'d_고정'!$B$24,'d_고정'!$B$18)+1,'d_고정'!$B$19-IF(G1632&lt;'d_고정'!$B$26,'d_고정'!$B$24,'d_고정'!$B$18)+1))*('d_고정'!$B$14+('d_고정'!$B$15-'d_고정'!$B$14)*RAND()))/F1632</f>
        <v/>
      </c>
      <c r="I1632">
        <f>RAND()</f>
        <v/>
      </c>
      <c r="J1632">
        <f>IF('d_시나리오'!$J$3='d_시나리오'!$H$3,'d_시나리오'!$I$3,IF(I1632&lt;('d_시나리오'!$I$3-'d_시나리오'!$H$3)/('d_시나리오'!$J$3-'d_시나리오'!$H$3),'d_시나리오'!$H$3+SQRT(I1632*('d_시나리오'!$J$3-'d_시나리오'!$H$3)*('d_시나리오'!$I$3-'d_시나리오'!$H$3)),'d_시나리오'!$J$3-SQRT((1-I1632)*('d_시나리오'!$J$3-'d_시나리오'!$H$3)*('d_시나리오'!$J$3-'d_시나리오'!$I$3))))</f>
        <v/>
      </c>
      <c r="K1632">
        <f>RAND()</f>
        <v/>
      </c>
      <c r="L1632">
        <f>IF('d_시나리오'!$J$4='d_시나리오'!$H$4,'d_시나리오'!$I$4,IF(K1632&lt;('d_시나리오'!$I$4-'d_시나리오'!$H$4)/('d_시나리오'!$J$4-'d_시나리오'!$H$4),'d_시나리오'!$H$4+SQRT(K1632*('d_시나리오'!$J$4-'d_시나리오'!$H$4)*('d_시나리오'!$I$4-'d_시나리오'!$H$4)),'d_시나리오'!$J$4-SQRT((1-K1632)*('d_시나리오'!$J$4-'d_시나리오'!$H$4)*('d_시나리오'!$J$4-'d_시나리오'!$I$4))))</f>
        <v/>
      </c>
      <c r="M1632">
        <f>RAND()</f>
        <v/>
      </c>
      <c r="N1632">
        <f>IF('d_시나리오'!$J$5='d_시나리오'!$H$5,'d_시나리오'!$I$5,IF(M1632&lt;('d_시나리오'!$I$5-'d_시나리오'!$H$5)/('d_시나리오'!$J$5-'d_시나리오'!$H$5),'d_시나리오'!$H$5+SQRT(M1632*('d_시나리오'!$J$5-'d_시나리오'!$H$5)*('d_시나리오'!$I$5-'d_시나리오'!$H$5)),'d_시나리오'!$J$5-SQRT((1-M1632)*('d_시나리오'!$J$5-'d_시나리오'!$H$5)*('d_시나리오'!$J$5-'d_시나리오'!$I$5))))</f>
        <v/>
      </c>
      <c r="O1632">
        <f>RAND()</f>
        <v/>
      </c>
      <c r="P1632">
        <f>IF('d_시나리오'!$J$6='d_시나리오'!$H$6,'d_시나리오'!$I$6,IF(O1632&lt;('d_시나리오'!$I$6-'d_시나리오'!$H$6)/('d_시나리오'!$J$6-'d_시나리오'!$H$6),'d_시나리오'!$H$6+SQRT(O1632*('d_시나리오'!$J$6-'d_시나리오'!$H$6)*('d_시나리오'!$I$6-'d_시나리오'!$H$6)),'d_시나리오'!$J$6-SQRT((1-O1632)*('d_시나리오'!$J$6-'d_시나리오'!$H$6)*('d_시나리오'!$J$6-'d_시나리오'!$I$6))))</f>
        <v/>
      </c>
      <c r="Q1632">
        <f>INDEX('d_분포'!$B$2:$B$57,RANDBETWEEN(1,56))</f>
        <v/>
      </c>
      <c r="R1632">
        <f>BETAINV(RAND(),5,5)</f>
        <v/>
      </c>
      <c r="S1632">
        <f>'d_고정'!$B$1*'6_기대효과'!$H$7*('d_시나리오'!$I$7/'d_고정'!$B$2)*B1632</f>
        <v/>
      </c>
      <c r="T1632">
        <f>S1632*D1632</f>
        <v/>
      </c>
      <c r="U1632">
        <f>S1632*F1632*H1632</f>
        <v/>
      </c>
      <c r="V1632">
        <f>S1632*F1632*(H1632-1)</f>
        <v/>
      </c>
      <c r="W1632">
        <f>U1632*J1632</f>
        <v/>
      </c>
      <c r="X1632">
        <f>T1632+W1632</f>
        <v/>
      </c>
      <c r="Y1632">
        <f>(T1632*E1632+W1632*L1632)*(1-R1632-'d_고정'!$B$13)</f>
        <v/>
      </c>
      <c r="Z1632">
        <f>(U1632*N1632*Q1632+'d_고정'!$B$3*('6_기대효과'!$H$7/8)*Q1632*'d_고정'!$B$10*P1632*('6_기대효과'!$K$7/'d_고정'!$B$9))*(1-R1632)</f>
        <v/>
      </c>
      <c r="AA1632">
        <f>W1632*L1632*(1-R1632-'d_고정'!$B$13)+U1632*MAX(N1632-'d_고정'!$B$10*P1632*('6_기대효과'!$K$7/'d_고정'!$B$9),0)*Q1632*(1-R1632)</f>
        <v/>
      </c>
      <c r="AB1632">
        <f>Y1632+Z1632</f>
        <v/>
      </c>
      <c r="AC1632">
        <f>Y1632/('d_고정'!$B$5*'6_기대효과'!$H$7/8)/'d_고정'!$B$6</f>
        <v/>
      </c>
      <c r="AD1632">
        <f>Y1632/('d_고정'!$B$8*'6_기대효과'!$H$7/8)</f>
        <v/>
      </c>
    </row>
    <row r="1633">
      <c r="A1633">
        <f>RAND()</f>
        <v/>
      </c>
      <c r="B1633">
        <f>IF('d_시나리오'!$J$2='d_시나리오'!$H$2,'d_시나리오'!$I$2,IF(A1633&lt;('d_시나리오'!$I$2-'d_시나리오'!$H$2)/('d_시나리오'!$J$2-'d_시나리오'!$H$2),'d_시나리오'!$H$2+SQRT(A1633*('d_시나리오'!$J$2-'d_시나리오'!$H$2)*('d_시나리오'!$I$2-'d_시나리오'!$H$2)),'d_시나리오'!$J$2-SQRT((1-A1633)*('d_시나리오'!$J$2-'d_시나리오'!$H$2)*('d_시나리오'!$J$2-'d_시나리오'!$I$2))))</f>
        <v/>
      </c>
      <c r="C1633">
        <f>RAND()</f>
        <v/>
      </c>
      <c r="D1633">
        <f>BETAINV(RAND(),IF(C1633&lt;'d_고정'!$B$26,'d_고정'!$B$23,'d_고정'!$B$16)+1,'d_고정'!$B$17-IF(C1633&lt;'d_고정'!$B$26,'d_고정'!$B$23,'d_고정'!$B$16)+1)*('d_고정'!$B$14+('d_고정'!$B$15-'d_고정'!$B$14)*RAND())</f>
        <v/>
      </c>
      <c r="E1633">
        <f>INDEX('d_분포'!$A$2:$A$28,RANDBETWEEN(1,27))</f>
        <v/>
      </c>
      <c r="F1633">
        <f>INDEX('d_분포'!$C$2:$C$5,RANDBETWEEN(1,4))*(0.9+0.2*RAND())</f>
        <v/>
      </c>
      <c r="G1633">
        <f>RAND()</f>
        <v/>
      </c>
      <c r="H1633">
        <f>(F1633+(1-F1633)*('d_고정'!$B$22*BETAINV(RAND(),IF(G1633&lt;'d_고정'!$B$26,'d_고정'!$B$25,'d_고정'!$B$20)+1,'d_고정'!$B$21-IF(G1633&lt;'d_고정'!$B$26,'d_고정'!$B$25,'d_고정'!$B$20)+1)+(1-'d_고정'!$B$22)*BETAINV(RAND(),IF(G1633&lt;'d_고정'!$B$26,'d_고정'!$B$24,'d_고정'!$B$18)+1,'d_고정'!$B$19-IF(G1633&lt;'d_고정'!$B$26,'d_고정'!$B$24,'d_고정'!$B$18)+1))*('d_고정'!$B$14+('d_고정'!$B$15-'d_고정'!$B$14)*RAND()))/F1633</f>
        <v/>
      </c>
      <c r="I1633">
        <f>RAND()</f>
        <v/>
      </c>
      <c r="J1633">
        <f>IF('d_시나리오'!$J$3='d_시나리오'!$H$3,'d_시나리오'!$I$3,IF(I1633&lt;('d_시나리오'!$I$3-'d_시나리오'!$H$3)/('d_시나리오'!$J$3-'d_시나리오'!$H$3),'d_시나리오'!$H$3+SQRT(I1633*('d_시나리오'!$J$3-'d_시나리오'!$H$3)*('d_시나리오'!$I$3-'d_시나리오'!$H$3)),'d_시나리오'!$J$3-SQRT((1-I1633)*('d_시나리오'!$J$3-'d_시나리오'!$H$3)*('d_시나리오'!$J$3-'d_시나리오'!$I$3))))</f>
        <v/>
      </c>
      <c r="K1633">
        <f>RAND()</f>
        <v/>
      </c>
      <c r="L1633">
        <f>IF('d_시나리오'!$J$4='d_시나리오'!$H$4,'d_시나리오'!$I$4,IF(K1633&lt;('d_시나리오'!$I$4-'d_시나리오'!$H$4)/('d_시나리오'!$J$4-'d_시나리오'!$H$4),'d_시나리오'!$H$4+SQRT(K1633*('d_시나리오'!$J$4-'d_시나리오'!$H$4)*('d_시나리오'!$I$4-'d_시나리오'!$H$4)),'d_시나리오'!$J$4-SQRT((1-K1633)*('d_시나리오'!$J$4-'d_시나리오'!$H$4)*('d_시나리오'!$J$4-'d_시나리오'!$I$4))))</f>
        <v/>
      </c>
      <c r="M1633">
        <f>RAND()</f>
        <v/>
      </c>
      <c r="N1633">
        <f>IF('d_시나리오'!$J$5='d_시나리오'!$H$5,'d_시나리오'!$I$5,IF(M1633&lt;('d_시나리오'!$I$5-'d_시나리오'!$H$5)/('d_시나리오'!$J$5-'d_시나리오'!$H$5),'d_시나리오'!$H$5+SQRT(M1633*('d_시나리오'!$J$5-'d_시나리오'!$H$5)*('d_시나리오'!$I$5-'d_시나리오'!$H$5)),'d_시나리오'!$J$5-SQRT((1-M1633)*('d_시나리오'!$J$5-'d_시나리오'!$H$5)*('d_시나리오'!$J$5-'d_시나리오'!$I$5))))</f>
        <v/>
      </c>
      <c r="O1633">
        <f>RAND()</f>
        <v/>
      </c>
      <c r="P1633">
        <f>IF('d_시나리오'!$J$6='d_시나리오'!$H$6,'d_시나리오'!$I$6,IF(O1633&lt;('d_시나리오'!$I$6-'d_시나리오'!$H$6)/('d_시나리오'!$J$6-'d_시나리오'!$H$6),'d_시나리오'!$H$6+SQRT(O1633*('d_시나리오'!$J$6-'d_시나리오'!$H$6)*('d_시나리오'!$I$6-'d_시나리오'!$H$6)),'d_시나리오'!$J$6-SQRT((1-O1633)*('d_시나리오'!$J$6-'d_시나리오'!$H$6)*('d_시나리오'!$J$6-'d_시나리오'!$I$6))))</f>
        <v/>
      </c>
      <c r="Q1633">
        <f>INDEX('d_분포'!$B$2:$B$57,RANDBETWEEN(1,56))</f>
        <v/>
      </c>
      <c r="R1633">
        <f>BETAINV(RAND(),5,5)</f>
        <v/>
      </c>
      <c r="S1633">
        <f>'d_고정'!$B$1*'6_기대효과'!$H$7*('d_시나리오'!$I$7/'d_고정'!$B$2)*B1633</f>
        <v/>
      </c>
      <c r="T1633">
        <f>S1633*D1633</f>
        <v/>
      </c>
      <c r="U1633">
        <f>S1633*F1633*H1633</f>
        <v/>
      </c>
      <c r="V1633">
        <f>S1633*F1633*(H1633-1)</f>
        <v/>
      </c>
      <c r="W1633">
        <f>U1633*J1633</f>
        <v/>
      </c>
      <c r="X1633">
        <f>T1633+W1633</f>
        <v/>
      </c>
      <c r="Y1633">
        <f>(T1633*E1633+W1633*L1633)*(1-R1633-'d_고정'!$B$13)</f>
        <v/>
      </c>
      <c r="Z1633">
        <f>(U1633*N1633*Q1633+'d_고정'!$B$3*('6_기대효과'!$H$7/8)*Q1633*'d_고정'!$B$10*P1633*('6_기대효과'!$K$7/'d_고정'!$B$9))*(1-R1633)</f>
        <v/>
      </c>
      <c r="AA1633">
        <f>W1633*L1633*(1-R1633-'d_고정'!$B$13)+U1633*MAX(N1633-'d_고정'!$B$10*P1633*('6_기대효과'!$K$7/'d_고정'!$B$9),0)*Q1633*(1-R1633)</f>
        <v/>
      </c>
      <c r="AB1633">
        <f>Y1633+Z1633</f>
        <v/>
      </c>
      <c r="AC1633">
        <f>Y1633/('d_고정'!$B$5*'6_기대효과'!$H$7/8)/'d_고정'!$B$6</f>
        <v/>
      </c>
      <c r="AD1633">
        <f>Y1633/('d_고정'!$B$8*'6_기대효과'!$H$7/8)</f>
        <v/>
      </c>
    </row>
    <row r="1634">
      <c r="A1634">
        <f>RAND()</f>
        <v/>
      </c>
      <c r="B1634">
        <f>IF('d_시나리오'!$J$2='d_시나리오'!$H$2,'d_시나리오'!$I$2,IF(A1634&lt;('d_시나리오'!$I$2-'d_시나리오'!$H$2)/('d_시나리오'!$J$2-'d_시나리오'!$H$2),'d_시나리오'!$H$2+SQRT(A1634*('d_시나리오'!$J$2-'d_시나리오'!$H$2)*('d_시나리오'!$I$2-'d_시나리오'!$H$2)),'d_시나리오'!$J$2-SQRT((1-A1634)*('d_시나리오'!$J$2-'d_시나리오'!$H$2)*('d_시나리오'!$J$2-'d_시나리오'!$I$2))))</f>
        <v/>
      </c>
      <c r="C1634">
        <f>RAND()</f>
        <v/>
      </c>
      <c r="D1634">
        <f>BETAINV(RAND(),IF(C1634&lt;'d_고정'!$B$26,'d_고정'!$B$23,'d_고정'!$B$16)+1,'d_고정'!$B$17-IF(C1634&lt;'d_고정'!$B$26,'d_고정'!$B$23,'d_고정'!$B$16)+1)*('d_고정'!$B$14+('d_고정'!$B$15-'d_고정'!$B$14)*RAND())</f>
        <v/>
      </c>
      <c r="E1634">
        <f>INDEX('d_분포'!$A$2:$A$28,RANDBETWEEN(1,27))</f>
        <v/>
      </c>
      <c r="F1634">
        <f>INDEX('d_분포'!$C$2:$C$5,RANDBETWEEN(1,4))*(0.9+0.2*RAND())</f>
        <v/>
      </c>
      <c r="G1634">
        <f>RAND()</f>
        <v/>
      </c>
      <c r="H1634">
        <f>(F1634+(1-F1634)*('d_고정'!$B$22*BETAINV(RAND(),IF(G1634&lt;'d_고정'!$B$26,'d_고정'!$B$25,'d_고정'!$B$20)+1,'d_고정'!$B$21-IF(G1634&lt;'d_고정'!$B$26,'d_고정'!$B$25,'d_고정'!$B$20)+1)+(1-'d_고정'!$B$22)*BETAINV(RAND(),IF(G1634&lt;'d_고정'!$B$26,'d_고정'!$B$24,'d_고정'!$B$18)+1,'d_고정'!$B$19-IF(G1634&lt;'d_고정'!$B$26,'d_고정'!$B$24,'d_고정'!$B$18)+1))*('d_고정'!$B$14+('d_고정'!$B$15-'d_고정'!$B$14)*RAND()))/F1634</f>
        <v/>
      </c>
      <c r="I1634">
        <f>RAND()</f>
        <v/>
      </c>
      <c r="J1634">
        <f>IF('d_시나리오'!$J$3='d_시나리오'!$H$3,'d_시나리오'!$I$3,IF(I1634&lt;('d_시나리오'!$I$3-'d_시나리오'!$H$3)/('d_시나리오'!$J$3-'d_시나리오'!$H$3),'d_시나리오'!$H$3+SQRT(I1634*('d_시나리오'!$J$3-'d_시나리오'!$H$3)*('d_시나리오'!$I$3-'d_시나리오'!$H$3)),'d_시나리오'!$J$3-SQRT((1-I1634)*('d_시나리오'!$J$3-'d_시나리오'!$H$3)*('d_시나리오'!$J$3-'d_시나리오'!$I$3))))</f>
        <v/>
      </c>
      <c r="K1634">
        <f>RAND()</f>
        <v/>
      </c>
      <c r="L1634">
        <f>IF('d_시나리오'!$J$4='d_시나리오'!$H$4,'d_시나리오'!$I$4,IF(K1634&lt;('d_시나리오'!$I$4-'d_시나리오'!$H$4)/('d_시나리오'!$J$4-'d_시나리오'!$H$4),'d_시나리오'!$H$4+SQRT(K1634*('d_시나리오'!$J$4-'d_시나리오'!$H$4)*('d_시나리오'!$I$4-'d_시나리오'!$H$4)),'d_시나리오'!$J$4-SQRT((1-K1634)*('d_시나리오'!$J$4-'d_시나리오'!$H$4)*('d_시나리오'!$J$4-'d_시나리오'!$I$4))))</f>
        <v/>
      </c>
      <c r="M1634">
        <f>RAND()</f>
        <v/>
      </c>
      <c r="N1634">
        <f>IF('d_시나리오'!$J$5='d_시나리오'!$H$5,'d_시나리오'!$I$5,IF(M1634&lt;('d_시나리오'!$I$5-'d_시나리오'!$H$5)/('d_시나리오'!$J$5-'d_시나리오'!$H$5),'d_시나리오'!$H$5+SQRT(M1634*('d_시나리오'!$J$5-'d_시나리오'!$H$5)*('d_시나리오'!$I$5-'d_시나리오'!$H$5)),'d_시나리오'!$J$5-SQRT((1-M1634)*('d_시나리오'!$J$5-'d_시나리오'!$H$5)*('d_시나리오'!$J$5-'d_시나리오'!$I$5))))</f>
        <v/>
      </c>
      <c r="O1634">
        <f>RAND()</f>
        <v/>
      </c>
      <c r="P1634">
        <f>IF('d_시나리오'!$J$6='d_시나리오'!$H$6,'d_시나리오'!$I$6,IF(O1634&lt;('d_시나리오'!$I$6-'d_시나리오'!$H$6)/('d_시나리오'!$J$6-'d_시나리오'!$H$6),'d_시나리오'!$H$6+SQRT(O1634*('d_시나리오'!$J$6-'d_시나리오'!$H$6)*('d_시나리오'!$I$6-'d_시나리오'!$H$6)),'d_시나리오'!$J$6-SQRT((1-O1634)*('d_시나리오'!$J$6-'d_시나리오'!$H$6)*('d_시나리오'!$J$6-'d_시나리오'!$I$6))))</f>
        <v/>
      </c>
      <c r="Q1634">
        <f>INDEX('d_분포'!$B$2:$B$57,RANDBETWEEN(1,56))</f>
        <v/>
      </c>
      <c r="R1634">
        <f>BETAINV(RAND(),5,5)</f>
        <v/>
      </c>
      <c r="S1634">
        <f>'d_고정'!$B$1*'6_기대효과'!$H$7*('d_시나리오'!$I$7/'d_고정'!$B$2)*B1634</f>
        <v/>
      </c>
      <c r="T1634">
        <f>S1634*D1634</f>
        <v/>
      </c>
      <c r="U1634">
        <f>S1634*F1634*H1634</f>
        <v/>
      </c>
      <c r="V1634">
        <f>S1634*F1634*(H1634-1)</f>
        <v/>
      </c>
      <c r="W1634">
        <f>U1634*J1634</f>
        <v/>
      </c>
      <c r="X1634">
        <f>T1634+W1634</f>
        <v/>
      </c>
      <c r="Y1634">
        <f>(T1634*E1634+W1634*L1634)*(1-R1634-'d_고정'!$B$13)</f>
        <v/>
      </c>
      <c r="Z1634">
        <f>(U1634*N1634*Q1634+'d_고정'!$B$3*('6_기대효과'!$H$7/8)*Q1634*'d_고정'!$B$10*P1634*('6_기대효과'!$K$7/'d_고정'!$B$9))*(1-R1634)</f>
        <v/>
      </c>
      <c r="AA1634">
        <f>W1634*L1634*(1-R1634-'d_고정'!$B$13)+U1634*MAX(N1634-'d_고정'!$B$10*P1634*('6_기대효과'!$K$7/'d_고정'!$B$9),0)*Q1634*(1-R1634)</f>
        <v/>
      </c>
      <c r="AB1634">
        <f>Y1634+Z1634</f>
        <v/>
      </c>
      <c r="AC1634">
        <f>Y1634/('d_고정'!$B$5*'6_기대효과'!$H$7/8)/'d_고정'!$B$6</f>
        <v/>
      </c>
      <c r="AD1634">
        <f>Y1634/('d_고정'!$B$8*'6_기대효과'!$H$7/8)</f>
        <v/>
      </c>
    </row>
    <row r="1635">
      <c r="A1635">
        <f>RAND()</f>
        <v/>
      </c>
      <c r="B1635">
        <f>IF('d_시나리오'!$J$2='d_시나리오'!$H$2,'d_시나리오'!$I$2,IF(A1635&lt;('d_시나리오'!$I$2-'d_시나리오'!$H$2)/('d_시나리오'!$J$2-'d_시나리오'!$H$2),'d_시나리오'!$H$2+SQRT(A1635*('d_시나리오'!$J$2-'d_시나리오'!$H$2)*('d_시나리오'!$I$2-'d_시나리오'!$H$2)),'d_시나리오'!$J$2-SQRT((1-A1635)*('d_시나리오'!$J$2-'d_시나리오'!$H$2)*('d_시나리오'!$J$2-'d_시나리오'!$I$2))))</f>
        <v/>
      </c>
      <c r="C1635">
        <f>RAND()</f>
        <v/>
      </c>
      <c r="D1635">
        <f>BETAINV(RAND(),IF(C1635&lt;'d_고정'!$B$26,'d_고정'!$B$23,'d_고정'!$B$16)+1,'d_고정'!$B$17-IF(C1635&lt;'d_고정'!$B$26,'d_고정'!$B$23,'d_고정'!$B$16)+1)*('d_고정'!$B$14+('d_고정'!$B$15-'d_고정'!$B$14)*RAND())</f>
        <v/>
      </c>
      <c r="E1635">
        <f>INDEX('d_분포'!$A$2:$A$28,RANDBETWEEN(1,27))</f>
        <v/>
      </c>
      <c r="F1635">
        <f>INDEX('d_분포'!$C$2:$C$5,RANDBETWEEN(1,4))*(0.9+0.2*RAND())</f>
        <v/>
      </c>
      <c r="G1635">
        <f>RAND()</f>
        <v/>
      </c>
      <c r="H1635">
        <f>(F1635+(1-F1635)*('d_고정'!$B$22*BETAINV(RAND(),IF(G1635&lt;'d_고정'!$B$26,'d_고정'!$B$25,'d_고정'!$B$20)+1,'d_고정'!$B$21-IF(G1635&lt;'d_고정'!$B$26,'d_고정'!$B$25,'d_고정'!$B$20)+1)+(1-'d_고정'!$B$22)*BETAINV(RAND(),IF(G1635&lt;'d_고정'!$B$26,'d_고정'!$B$24,'d_고정'!$B$18)+1,'d_고정'!$B$19-IF(G1635&lt;'d_고정'!$B$26,'d_고정'!$B$24,'d_고정'!$B$18)+1))*('d_고정'!$B$14+('d_고정'!$B$15-'d_고정'!$B$14)*RAND()))/F1635</f>
        <v/>
      </c>
      <c r="I1635">
        <f>RAND()</f>
        <v/>
      </c>
      <c r="J1635">
        <f>IF('d_시나리오'!$J$3='d_시나리오'!$H$3,'d_시나리오'!$I$3,IF(I1635&lt;('d_시나리오'!$I$3-'d_시나리오'!$H$3)/('d_시나리오'!$J$3-'d_시나리오'!$H$3),'d_시나리오'!$H$3+SQRT(I1635*('d_시나리오'!$J$3-'d_시나리오'!$H$3)*('d_시나리오'!$I$3-'d_시나리오'!$H$3)),'d_시나리오'!$J$3-SQRT((1-I1635)*('d_시나리오'!$J$3-'d_시나리오'!$H$3)*('d_시나리오'!$J$3-'d_시나리오'!$I$3))))</f>
        <v/>
      </c>
      <c r="K1635">
        <f>RAND()</f>
        <v/>
      </c>
      <c r="L1635">
        <f>IF('d_시나리오'!$J$4='d_시나리오'!$H$4,'d_시나리오'!$I$4,IF(K1635&lt;('d_시나리오'!$I$4-'d_시나리오'!$H$4)/('d_시나리오'!$J$4-'d_시나리오'!$H$4),'d_시나리오'!$H$4+SQRT(K1635*('d_시나리오'!$J$4-'d_시나리오'!$H$4)*('d_시나리오'!$I$4-'d_시나리오'!$H$4)),'d_시나리오'!$J$4-SQRT((1-K1635)*('d_시나리오'!$J$4-'d_시나리오'!$H$4)*('d_시나리오'!$J$4-'d_시나리오'!$I$4))))</f>
        <v/>
      </c>
      <c r="M1635">
        <f>RAND()</f>
        <v/>
      </c>
      <c r="N1635">
        <f>IF('d_시나리오'!$J$5='d_시나리오'!$H$5,'d_시나리오'!$I$5,IF(M1635&lt;('d_시나리오'!$I$5-'d_시나리오'!$H$5)/('d_시나리오'!$J$5-'d_시나리오'!$H$5),'d_시나리오'!$H$5+SQRT(M1635*('d_시나리오'!$J$5-'d_시나리오'!$H$5)*('d_시나리오'!$I$5-'d_시나리오'!$H$5)),'d_시나리오'!$J$5-SQRT((1-M1635)*('d_시나리오'!$J$5-'d_시나리오'!$H$5)*('d_시나리오'!$J$5-'d_시나리오'!$I$5))))</f>
        <v/>
      </c>
      <c r="O1635">
        <f>RAND()</f>
        <v/>
      </c>
      <c r="P1635">
        <f>IF('d_시나리오'!$J$6='d_시나리오'!$H$6,'d_시나리오'!$I$6,IF(O1635&lt;('d_시나리오'!$I$6-'d_시나리오'!$H$6)/('d_시나리오'!$J$6-'d_시나리오'!$H$6),'d_시나리오'!$H$6+SQRT(O1635*('d_시나리오'!$J$6-'d_시나리오'!$H$6)*('d_시나리오'!$I$6-'d_시나리오'!$H$6)),'d_시나리오'!$J$6-SQRT((1-O1635)*('d_시나리오'!$J$6-'d_시나리오'!$H$6)*('d_시나리오'!$J$6-'d_시나리오'!$I$6))))</f>
        <v/>
      </c>
      <c r="Q1635">
        <f>INDEX('d_분포'!$B$2:$B$57,RANDBETWEEN(1,56))</f>
        <v/>
      </c>
      <c r="R1635">
        <f>BETAINV(RAND(),5,5)</f>
        <v/>
      </c>
      <c r="S1635">
        <f>'d_고정'!$B$1*'6_기대효과'!$H$7*('d_시나리오'!$I$7/'d_고정'!$B$2)*B1635</f>
        <v/>
      </c>
      <c r="T1635">
        <f>S1635*D1635</f>
        <v/>
      </c>
      <c r="U1635">
        <f>S1635*F1635*H1635</f>
        <v/>
      </c>
      <c r="V1635">
        <f>S1635*F1635*(H1635-1)</f>
        <v/>
      </c>
      <c r="W1635">
        <f>U1635*J1635</f>
        <v/>
      </c>
      <c r="X1635">
        <f>T1635+W1635</f>
        <v/>
      </c>
      <c r="Y1635">
        <f>(T1635*E1635+W1635*L1635)*(1-R1635-'d_고정'!$B$13)</f>
        <v/>
      </c>
      <c r="Z1635">
        <f>(U1635*N1635*Q1635+'d_고정'!$B$3*('6_기대효과'!$H$7/8)*Q1635*'d_고정'!$B$10*P1635*('6_기대효과'!$K$7/'d_고정'!$B$9))*(1-R1635)</f>
        <v/>
      </c>
      <c r="AA1635">
        <f>W1635*L1635*(1-R1635-'d_고정'!$B$13)+U1635*MAX(N1635-'d_고정'!$B$10*P1635*('6_기대효과'!$K$7/'d_고정'!$B$9),0)*Q1635*(1-R1635)</f>
        <v/>
      </c>
      <c r="AB1635">
        <f>Y1635+Z1635</f>
        <v/>
      </c>
      <c r="AC1635">
        <f>Y1635/('d_고정'!$B$5*'6_기대효과'!$H$7/8)/'d_고정'!$B$6</f>
        <v/>
      </c>
      <c r="AD1635">
        <f>Y1635/('d_고정'!$B$8*'6_기대효과'!$H$7/8)</f>
        <v/>
      </c>
    </row>
    <row r="1636">
      <c r="A1636">
        <f>RAND()</f>
        <v/>
      </c>
      <c r="B1636">
        <f>IF('d_시나리오'!$J$2='d_시나리오'!$H$2,'d_시나리오'!$I$2,IF(A1636&lt;('d_시나리오'!$I$2-'d_시나리오'!$H$2)/('d_시나리오'!$J$2-'d_시나리오'!$H$2),'d_시나리오'!$H$2+SQRT(A1636*('d_시나리오'!$J$2-'d_시나리오'!$H$2)*('d_시나리오'!$I$2-'d_시나리오'!$H$2)),'d_시나리오'!$J$2-SQRT((1-A1636)*('d_시나리오'!$J$2-'d_시나리오'!$H$2)*('d_시나리오'!$J$2-'d_시나리오'!$I$2))))</f>
        <v/>
      </c>
      <c r="C1636">
        <f>RAND()</f>
        <v/>
      </c>
      <c r="D1636">
        <f>BETAINV(RAND(),IF(C1636&lt;'d_고정'!$B$26,'d_고정'!$B$23,'d_고정'!$B$16)+1,'d_고정'!$B$17-IF(C1636&lt;'d_고정'!$B$26,'d_고정'!$B$23,'d_고정'!$B$16)+1)*('d_고정'!$B$14+('d_고정'!$B$15-'d_고정'!$B$14)*RAND())</f>
        <v/>
      </c>
      <c r="E1636">
        <f>INDEX('d_분포'!$A$2:$A$28,RANDBETWEEN(1,27))</f>
        <v/>
      </c>
      <c r="F1636">
        <f>INDEX('d_분포'!$C$2:$C$5,RANDBETWEEN(1,4))*(0.9+0.2*RAND())</f>
        <v/>
      </c>
      <c r="G1636">
        <f>RAND()</f>
        <v/>
      </c>
      <c r="H1636">
        <f>(F1636+(1-F1636)*('d_고정'!$B$22*BETAINV(RAND(),IF(G1636&lt;'d_고정'!$B$26,'d_고정'!$B$25,'d_고정'!$B$20)+1,'d_고정'!$B$21-IF(G1636&lt;'d_고정'!$B$26,'d_고정'!$B$25,'d_고정'!$B$20)+1)+(1-'d_고정'!$B$22)*BETAINV(RAND(),IF(G1636&lt;'d_고정'!$B$26,'d_고정'!$B$24,'d_고정'!$B$18)+1,'d_고정'!$B$19-IF(G1636&lt;'d_고정'!$B$26,'d_고정'!$B$24,'d_고정'!$B$18)+1))*('d_고정'!$B$14+('d_고정'!$B$15-'d_고정'!$B$14)*RAND()))/F1636</f>
        <v/>
      </c>
      <c r="I1636">
        <f>RAND()</f>
        <v/>
      </c>
      <c r="J1636">
        <f>IF('d_시나리오'!$J$3='d_시나리오'!$H$3,'d_시나리오'!$I$3,IF(I1636&lt;('d_시나리오'!$I$3-'d_시나리오'!$H$3)/('d_시나리오'!$J$3-'d_시나리오'!$H$3),'d_시나리오'!$H$3+SQRT(I1636*('d_시나리오'!$J$3-'d_시나리오'!$H$3)*('d_시나리오'!$I$3-'d_시나리오'!$H$3)),'d_시나리오'!$J$3-SQRT((1-I1636)*('d_시나리오'!$J$3-'d_시나리오'!$H$3)*('d_시나리오'!$J$3-'d_시나리오'!$I$3))))</f>
        <v/>
      </c>
      <c r="K1636">
        <f>RAND()</f>
        <v/>
      </c>
      <c r="L1636">
        <f>IF('d_시나리오'!$J$4='d_시나리오'!$H$4,'d_시나리오'!$I$4,IF(K1636&lt;('d_시나리오'!$I$4-'d_시나리오'!$H$4)/('d_시나리오'!$J$4-'d_시나리오'!$H$4),'d_시나리오'!$H$4+SQRT(K1636*('d_시나리오'!$J$4-'d_시나리오'!$H$4)*('d_시나리오'!$I$4-'d_시나리오'!$H$4)),'d_시나리오'!$J$4-SQRT((1-K1636)*('d_시나리오'!$J$4-'d_시나리오'!$H$4)*('d_시나리오'!$J$4-'d_시나리오'!$I$4))))</f>
        <v/>
      </c>
      <c r="M1636">
        <f>RAND()</f>
        <v/>
      </c>
      <c r="N1636">
        <f>IF('d_시나리오'!$J$5='d_시나리오'!$H$5,'d_시나리오'!$I$5,IF(M1636&lt;('d_시나리오'!$I$5-'d_시나리오'!$H$5)/('d_시나리오'!$J$5-'d_시나리오'!$H$5),'d_시나리오'!$H$5+SQRT(M1636*('d_시나리오'!$J$5-'d_시나리오'!$H$5)*('d_시나리오'!$I$5-'d_시나리오'!$H$5)),'d_시나리오'!$J$5-SQRT((1-M1636)*('d_시나리오'!$J$5-'d_시나리오'!$H$5)*('d_시나리오'!$J$5-'d_시나리오'!$I$5))))</f>
        <v/>
      </c>
      <c r="O1636">
        <f>RAND()</f>
        <v/>
      </c>
      <c r="P1636">
        <f>IF('d_시나리오'!$J$6='d_시나리오'!$H$6,'d_시나리오'!$I$6,IF(O1636&lt;('d_시나리오'!$I$6-'d_시나리오'!$H$6)/('d_시나리오'!$J$6-'d_시나리오'!$H$6),'d_시나리오'!$H$6+SQRT(O1636*('d_시나리오'!$J$6-'d_시나리오'!$H$6)*('d_시나리오'!$I$6-'d_시나리오'!$H$6)),'d_시나리오'!$J$6-SQRT((1-O1636)*('d_시나리오'!$J$6-'d_시나리오'!$H$6)*('d_시나리오'!$J$6-'d_시나리오'!$I$6))))</f>
        <v/>
      </c>
      <c r="Q1636">
        <f>INDEX('d_분포'!$B$2:$B$57,RANDBETWEEN(1,56))</f>
        <v/>
      </c>
      <c r="R1636">
        <f>BETAINV(RAND(),5,5)</f>
        <v/>
      </c>
      <c r="S1636">
        <f>'d_고정'!$B$1*'6_기대효과'!$H$7*('d_시나리오'!$I$7/'d_고정'!$B$2)*B1636</f>
        <v/>
      </c>
      <c r="T1636">
        <f>S1636*D1636</f>
        <v/>
      </c>
      <c r="U1636">
        <f>S1636*F1636*H1636</f>
        <v/>
      </c>
      <c r="V1636">
        <f>S1636*F1636*(H1636-1)</f>
        <v/>
      </c>
      <c r="W1636">
        <f>U1636*J1636</f>
        <v/>
      </c>
      <c r="X1636">
        <f>T1636+W1636</f>
        <v/>
      </c>
      <c r="Y1636">
        <f>(T1636*E1636+W1636*L1636)*(1-R1636-'d_고정'!$B$13)</f>
        <v/>
      </c>
      <c r="Z1636">
        <f>(U1636*N1636*Q1636+'d_고정'!$B$3*('6_기대효과'!$H$7/8)*Q1636*'d_고정'!$B$10*P1636*('6_기대효과'!$K$7/'d_고정'!$B$9))*(1-R1636)</f>
        <v/>
      </c>
      <c r="AA1636">
        <f>W1636*L1636*(1-R1636-'d_고정'!$B$13)+U1636*MAX(N1636-'d_고정'!$B$10*P1636*('6_기대효과'!$K$7/'d_고정'!$B$9),0)*Q1636*(1-R1636)</f>
        <v/>
      </c>
      <c r="AB1636">
        <f>Y1636+Z1636</f>
        <v/>
      </c>
      <c r="AC1636">
        <f>Y1636/('d_고정'!$B$5*'6_기대효과'!$H$7/8)/'d_고정'!$B$6</f>
        <v/>
      </c>
      <c r="AD1636">
        <f>Y1636/('d_고정'!$B$8*'6_기대효과'!$H$7/8)</f>
        <v/>
      </c>
    </row>
    <row r="1637">
      <c r="A1637">
        <f>RAND()</f>
        <v/>
      </c>
      <c r="B1637">
        <f>IF('d_시나리오'!$J$2='d_시나리오'!$H$2,'d_시나리오'!$I$2,IF(A1637&lt;('d_시나리오'!$I$2-'d_시나리오'!$H$2)/('d_시나리오'!$J$2-'d_시나리오'!$H$2),'d_시나리오'!$H$2+SQRT(A1637*('d_시나리오'!$J$2-'d_시나리오'!$H$2)*('d_시나리오'!$I$2-'d_시나리오'!$H$2)),'d_시나리오'!$J$2-SQRT((1-A1637)*('d_시나리오'!$J$2-'d_시나리오'!$H$2)*('d_시나리오'!$J$2-'d_시나리오'!$I$2))))</f>
        <v/>
      </c>
      <c r="C1637">
        <f>RAND()</f>
        <v/>
      </c>
      <c r="D1637">
        <f>BETAINV(RAND(),IF(C1637&lt;'d_고정'!$B$26,'d_고정'!$B$23,'d_고정'!$B$16)+1,'d_고정'!$B$17-IF(C1637&lt;'d_고정'!$B$26,'d_고정'!$B$23,'d_고정'!$B$16)+1)*('d_고정'!$B$14+('d_고정'!$B$15-'d_고정'!$B$14)*RAND())</f>
        <v/>
      </c>
      <c r="E1637">
        <f>INDEX('d_분포'!$A$2:$A$28,RANDBETWEEN(1,27))</f>
        <v/>
      </c>
      <c r="F1637">
        <f>INDEX('d_분포'!$C$2:$C$5,RANDBETWEEN(1,4))*(0.9+0.2*RAND())</f>
        <v/>
      </c>
      <c r="G1637">
        <f>RAND()</f>
        <v/>
      </c>
      <c r="H1637">
        <f>(F1637+(1-F1637)*('d_고정'!$B$22*BETAINV(RAND(),IF(G1637&lt;'d_고정'!$B$26,'d_고정'!$B$25,'d_고정'!$B$20)+1,'d_고정'!$B$21-IF(G1637&lt;'d_고정'!$B$26,'d_고정'!$B$25,'d_고정'!$B$20)+1)+(1-'d_고정'!$B$22)*BETAINV(RAND(),IF(G1637&lt;'d_고정'!$B$26,'d_고정'!$B$24,'d_고정'!$B$18)+1,'d_고정'!$B$19-IF(G1637&lt;'d_고정'!$B$26,'d_고정'!$B$24,'d_고정'!$B$18)+1))*('d_고정'!$B$14+('d_고정'!$B$15-'d_고정'!$B$14)*RAND()))/F1637</f>
        <v/>
      </c>
      <c r="I1637">
        <f>RAND()</f>
        <v/>
      </c>
      <c r="J1637">
        <f>IF('d_시나리오'!$J$3='d_시나리오'!$H$3,'d_시나리오'!$I$3,IF(I1637&lt;('d_시나리오'!$I$3-'d_시나리오'!$H$3)/('d_시나리오'!$J$3-'d_시나리오'!$H$3),'d_시나리오'!$H$3+SQRT(I1637*('d_시나리오'!$J$3-'d_시나리오'!$H$3)*('d_시나리오'!$I$3-'d_시나리오'!$H$3)),'d_시나리오'!$J$3-SQRT((1-I1637)*('d_시나리오'!$J$3-'d_시나리오'!$H$3)*('d_시나리오'!$J$3-'d_시나리오'!$I$3))))</f>
        <v/>
      </c>
      <c r="K1637">
        <f>RAND()</f>
        <v/>
      </c>
      <c r="L1637">
        <f>IF('d_시나리오'!$J$4='d_시나리오'!$H$4,'d_시나리오'!$I$4,IF(K1637&lt;('d_시나리오'!$I$4-'d_시나리오'!$H$4)/('d_시나리오'!$J$4-'d_시나리오'!$H$4),'d_시나리오'!$H$4+SQRT(K1637*('d_시나리오'!$J$4-'d_시나리오'!$H$4)*('d_시나리오'!$I$4-'d_시나리오'!$H$4)),'d_시나리오'!$J$4-SQRT((1-K1637)*('d_시나리오'!$J$4-'d_시나리오'!$H$4)*('d_시나리오'!$J$4-'d_시나리오'!$I$4))))</f>
        <v/>
      </c>
      <c r="M1637">
        <f>RAND()</f>
        <v/>
      </c>
      <c r="N1637">
        <f>IF('d_시나리오'!$J$5='d_시나리오'!$H$5,'d_시나리오'!$I$5,IF(M1637&lt;('d_시나리오'!$I$5-'d_시나리오'!$H$5)/('d_시나리오'!$J$5-'d_시나리오'!$H$5),'d_시나리오'!$H$5+SQRT(M1637*('d_시나리오'!$J$5-'d_시나리오'!$H$5)*('d_시나리오'!$I$5-'d_시나리오'!$H$5)),'d_시나리오'!$J$5-SQRT((1-M1637)*('d_시나리오'!$J$5-'d_시나리오'!$H$5)*('d_시나리오'!$J$5-'d_시나리오'!$I$5))))</f>
        <v/>
      </c>
      <c r="O1637">
        <f>RAND()</f>
        <v/>
      </c>
      <c r="P1637">
        <f>IF('d_시나리오'!$J$6='d_시나리오'!$H$6,'d_시나리오'!$I$6,IF(O1637&lt;('d_시나리오'!$I$6-'d_시나리오'!$H$6)/('d_시나리오'!$J$6-'d_시나리오'!$H$6),'d_시나리오'!$H$6+SQRT(O1637*('d_시나리오'!$J$6-'d_시나리오'!$H$6)*('d_시나리오'!$I$6-'d_시나리오'!$H$6)),'d_시나리오'!$J$6-SQRT((1-O1637)*('d_시나리오'!$J$6-'d_시나리오'!$H$6)*('d_시나리오'!$J$6-'d_시나리오'!$I$6))))</f>
        <v/>
      </c>
      <c r="Q1637">
        <f>INDEX('d_분포'!$B$2:$B$57,RANDBETWEEN(1,56))</f>
        <v/>
      </c>
      <c r="R1637">
        <f>BETAINV(RAND(),5,5)</f>
        <v/>
      </c>
      <c r="S1637">
        <f>'d_고정'!$B$1*'6_기대효과'!$H$7*('d_시나리오'!$I$7/'d_고정'!$B$2)*B1637</f>
        <v/>
      </c>
      <c r="T1637">
        <f>S1637*D1637</f>
        <v/>
      </c>
      <c r="U1637">
        <f>S1637*F1637*H1637</f>
        <v/>
      </c>
      <c r="V1637">
        <f>S1637*F1637*(H1637-1)</f>
        <v/>
      </c>
      <c r="W1637">
        <f>U1637*J1637</f>
        <v/>
      </c>
      <c r="X1637">
        <f>T1637+W1637</f>
        <v/>
      </c>
      <c r="Y1637">
        <f>(T1637*E1637+W1637*L1637)*(1-R1637-'d_고정'!$B$13)</f>
        <v/>
      </c>
      <c r="Z1637">
        <f>(U1637*N1637*Q1637+'d_고정'!$B$3*('6_기대효과'!$H$7/8)*Q1637*'d_고정'!$B$10*P1637*('6_기대효과'!$K$7/'d_고정'!$B$9))*(1-R1637)</f>
        <v/>
      </c>
      <c r="AA1637">
        <f>W1637*L1637*(1-R1637-'d_고정'!$B$13)+U1637*MAX(N1637-'d_고정'!$B$10*P1637*('6_기대효과'!$K$7/'d_고정'!$B$9),0)*Q1637*(1-R1637)</f>
        <v/>
      </c>
      <c r="AB1637">
        <f>Y1637+Z1637</f>
        <v/>
      </c>
      <c r="AC1637">
        <f>Y1637/('d_고정'!$B$5*'6_기대효과'!$H$7/8)/'d_고정'!$B$6</f>
        <v/>
      </c>
      <c r="AD1637">
        <f>Y1637/('d_고정'!$B$8*'6_기대효과'!$H$7/8)</f>
        <v/>
      </c>
    </row>
    <row r="1638">
      <c r="A1638">
        <f>RAND()</f>
        <v/>
      </c>
      <c r="B1638">
        <f>IF('d_시나리오'!$J$2='d_시나리오'!$H$2,'d_시나리오'!$I$2,IF(A1638&lt;('d_시나리오'!$I$2-'d_시나리오'!$H$2)/('d_시나리오'!$J$2-'d_시나리오'!$H$2),'d_시나리오'!$H$2+SQRT(A1638*('d_시나리오'!$J$2-'d_시나리오'!$H$2)*('d_시나리오'!$I$2-'d_시나리오'!$H$2)),'d_시나리오'!$J$2-SQRT((1-A1638)*('d_시나리오'!$J$2-'d_시나리오'!$H$2)*('d_시나리오'!$J$2-'d_시나리오'!$I$2))))</f>
        <v/>
      </c>
      <c r="C1638">
        <f>RAND()</f>
        <v/>
      </c>
      <c r="D1638">
        <f>BETAINV(RAND(),IF(C1638&lt;'d_고정'!$B$26,'d_고정'!$B$23,'d_고정'!$B$16)+1,'d_고정'!$B$17-IF(C1638&lt;'d_고정'!$B$26,'d_고정'!$B$23,'d_고정'!$B$16)+1)*('d_고정'!$B$14+('d_고정'!$B$15-'d_고정'!$B$14)*RAND())</f>
        <v/>
      </c>
      <c r="E1638">
        <f>INDEX('d_분포'!$A$2:$A$28,RANDBETWEEN(1,27))</f>
        <v/>
      </c>
      <c r="F1638">
        <f>INDEX('d_분포'!$C$2:$C$5,RANDBETWEEN(1,4))*(0.9+0.2*RAND())</f>
        <v/>
      </c>
      <c r="G1638">
        <f>RAND()</f>
        <v/>
      </c>
      <c r="H1638">
        <f>(F1638+(1-F1638)*('d_고정'!$B$22*BETAINV(RAND(),IF(G1638&lt;'d_고정'!$B$26,'d_고정'!$B$25,'d_고정'!$B$20)+1,'d_고정'!$B$21-IF(G1638&lt;'d_고정'!$B$26,'d_고정'!$B$25,'d_고정'!$B$20)+1)+(1-'d_고정'!$B$22)*BETAINV(RAND(),IF(G1638&lt;'d_고정'!$B$26,'d_고정'!$B$24,'d_고정'!$B$18)+1,'d_고정'!$B$19-IF(G1638&lt;'d_고정'!$B$26,'d_고정'!$B$24,'d_고정'!$B$18)+1))*('d_고정'!$B$14+('d_고정'!$B$15-'d_고정'!$B$14)*RAND()))/F1638</f>
        <v/>
      </c>
      <c r="I1638">
        <f>RAND()</f>
        <v/>
      </c>
      <c r="J1638">
        <f>IF('d_시나리오'!$J$3='d_시나리오'!$H$3,'d_시나리오'!$I$3,IF(I1638&lt;('d_시나리오'!$I$3-'d_시나리오'!$H$3)/('d_시나리오'!$J$3-'d_시나리오'!$H$3),'d_시나리오'!$H$3+SQRT(I1638*('d_시나리오'!$J$3-'d_시나리오'!$H$3)*('d_시나리오'!$I$3-'d_시나리오'!$H$3)),'d_시나리오'!$J$3-SQRT((1-I1638)*('d_시나리오'!$J$3-'d_시나리오'!$H$3)*('d_시나리오'!$J$3-'d_시나리오'!$I$3))))</f>
        <v/>
      </c>
      <c r="K1638">
        <f>RAND()</f>
        <v/>
      </c>
      <c r="L1638">
        <f>IF('d_시나리오'!$J$4='d_시나리오'!$H$4,'d_시나리오'!$I$4,IF(K1638&lt;('d_시나리오'!$I$4-'d_시나리오'!$H$4)/('d_시나리오'!$J$4-'d_시나리오'!$H$4),'d_시나리오'!$H$4+SQRT(K1638*('d_시나리오'!$J$4-'d_시나리오'!$H$4)*('d_시나리오'!$I$4-'d_시나리오'!$H$4)),'d_시나리오'!$J$4-SQRT((1-K1638)*('d_시나리오'!$J$4-'d_시나리오'!$H$4)*('d_시나리오'!$J$4-'d_시나리오'!$I$4))))</f>
        <v/>
      </c>
      <c r="M1638">
        <f>RAND()</f>
        <v/>
      </c>
      <c r="N1638">
        <f>IF('d_시나리오'!$J$5='d_시나리오'!$H$5,'d_시나리오'!$I$5,IF(M1638&lt;('d_시나리오'!$I$5-'d_시나리오'!$H$5)/('d_시나리오'!$J$5-'d_시나리오'!$H$5),'d_시나리오'!$H$5+SQRT(M1638*('d_시나리오'!$J$5-'d_시나리오'!$H$5)*('d_시나리오'!$I$5-'d_시나리오'!$H$5)),'d_시나리오'!$J$5-SQRT((1-M1638)*('d_시나리오'!$J$5-'d_시나리오'!$H$5)*('d_시나리오'!$J$5-'d_시나리오'!$I$5))))</f>
        <v/>
      </c>
      <c r="O1638">
        <f>RAND()</f>
        <v/>
      </c>
      <c r="P1638">
        <f>IF('d_시나리오'!$J$6='d_시나리오'!$H$6,'d_시나리오'!$I$6,IF(O1638&lt;('d_시나리오'!$I$6-'d_시나리오'!$H$6)/('d_시나리오'!$J$6-'d_시나리오'!$H$6),'d_시나리오'!$H$6+SQRT(O1638*('d_시나리오'!$J$6-'d_시나리오'!$H$6)*('d_시나리오'!$I$6-'d_시나리오'!$H$6)),'d_시나리오'!$J$6-SQRT((1-O1638)*('d_시나리오'!$J$6-'d_시나리오'!$H$6)*('d_시나리오'!$J$6-'d_시나리오'!$I$6))))</f>
        <v/>
      </c>
      <c r="Q1638">
        <f>INDEX('d_분포'!$B$2:$B$57,RANDBETWEEN(1,56))</f>
        <v/>
      </c>
      <c r="R1638">
        <f>BETAINV(RAND(),5,5)</f>
        <v/>
      </c>
      <c r="S1638">
        <f>'d_고정'!$B$1*'6_기대효과'!$H$7*('d_시나리오'!$I$7/'d_고정'!$B$2)*B1638</f>
        <v/>
      </c>
      <c r="T1638">
        <f>S1638*D1638</f>
        <v/>
      </c>
      <c r="U1638">
        <f>S1638*F1638*H1638</f>
        <v/>
      </c>
      <c r="V1638">
        <f>S1638*F1638*(H1638-1)</f>
        <v/>
      </c>
      <c r="W1638">
        <f>U1638*J1638</f>
        <v/>
      </c>
      <c r="X1638">
        <f>T1638+W1638</f>
        <v/>
      </c>
      <c r="Y1638">
        <f>(T1638*E1638+W1638*L1638)*(1-R1638-'d_고정'!$B$13)</f>
        <v/>
      </c>
      <c r="Z1638">
        <f>(U1638*N1638*Q1638+'d_고정'!$B$3*('6_기대효과'!$H$7/8)*Q1638*'d_고정'!$B$10*P1638*('6_기대효과'!$K$7/'d_고정'!$B$9))*(1-R1638)</f>
        <v/>
      </c>
      <c r="AA1638">
        <f>W1638*L1638*(1-R1638-'d_고정'!$B$13)+U1638*MAX(N1638-'d_고정'!$B$10*P1638*('6_기대효과'!$K$7/'d_고정'!$B$9),0)*Q1638*(1-R1638)</f>
        <v/>
      </c>
      <c r="AB1638">
        <f>Y1638+Z1638</f>
        <v/>
      </c>
      <c r="AC1638">
        <f>Y1638/('d_고정'!$B$5*'6_기대효과'!$H$7/8)/'d_고정'!$B$6</f>
        <v/>
      </c>
      <c r="AD1638">
        <f>Y1638/('d_고정'!$B$8*'6_기대효과'!$H$7/8)</f>
        <v/>
      </c>
    </row>
    <row r="1639">
      <c r="A1639">
        <f>RAND()</f>
        <v/>
      </c>
      <c r="B1639">
        <f>IF('d_시나리오'!$J$2='d_시나리오'!$H$2,'d_시나리오'!$I$2,IF(A1639&lt;('d_시나리오'!$I$2-'d_시나리오'!$H$2)/('d_시나리오'!$J$2-'d_시나리오'!$H$2),'d_시나리오'!$H$2+SQRT(A1639*('d_시나리오'!$J$2-'d_시나리오'!$H$2)*('d_시나리오'!$I$2-'d_시나리오'!$H$2)),'d_시나리오'!$J$2-SQRT((1-A1639)*('d_시나리오'!$J$2-'d_시나리오'!$H$2)*('d_시나리오'!$J$2-'d_시나리오'!$I$2))))</f>
        <v/>
      </c>
      <c r="C1639">
        <f>RAND()</f>
        <v/>
      </c>
      <c r="D1639">
        <f>BETAINV(RAND(),IF(C1639&lt;'d_고정'!$B$26,'d_고정'!$B$23,'d_고정'!$B$16)+1,'d_고정'!$B$17-IF(C1639&lt;'d_고정'!$B$26,'d_고정'!$B$23,'d_고정'!$B$16)+1)*('d_고정'!$B$14+('d_고정'!$B$15-'d_고정'!$B$14)*RAND())</f>
        <v/>
      </c>
      <c r="E1639">
        <f>INDEX('d_분포'!$A$2:$A$28,RANDBETWEEN(1,27))</f>
        <v/>
      </c>
      <c r="F1639">
        <f>INDEX('d_분포'!$C$2:$C$5,RANDBETWEEN(1,4))*(0.9+0.2*RAND())</f>
        <v/>
      </c>
      <c r="G1639">
        <f>RAND()</f>
        <v/>
      </c>
      <c r="H1639">
        <f>(F1639+(1-F1639)*('d_고정'!$B$22*BETAINV(RAND(),IF(G1639&lt;'d_고정'!$B$26,'d_고정'!$B$25,'d_고정'!$B$20)+1,'d_고정'!$B$21-IF(G1639&lt;'d_고정'!$B$26,'d_고정'!$B$25,'d_고정'!$B$20)+1)+(1-'d_고정'!$B$22)*BETAINV(RAND(),IF(G1639&lt;'d_고정'!$B$26,'d_고정'!$B$24,'d_고정'!$B$18)+1,'d_고정'!$B$19-IF(G1639&lt;'d_고정'!$B$26,'d_고정'!$B$24,'d_고정'!$B$18)+1))*('d_고정'!$B$14+('d_고정'!$B$15-'d_고정'!$B$14)*RAND()))/F1639</f>
        <v/>
      </c>
      <c r="I1639">
        <f>RAND()</f>
        <v/>
      </c>
      <c r="J1639">
        <f>IF('d_시나리오'!$J$3='d_시나리오'!$H$3,'d_시나리오'!$I$3,IF(I1639&lt;('d_시나리오'!$I$3-'d_시나리오'!$H$3)/('d_시나리오'!$J$3-'d_시나리오'!$H$3),'d_시나리오'!$H$3+SQRT(I1639*('d_시나리오'!$J$3-'d_시나리오'!$H$3)*('d_시나리오'!$I$3-'d_시나리오'!$H$3)),'d_시나리오'!$J$3-SQRT((1-I1639)*('d_시나리오'!$J$3-'d_시나리오'!$H$3)*('d_시나리오'!$J$3-'d_시나리오'!$I$3))))</f>
        <v/>
      </c>
      <c r="K1639">
        <f>RAND()</f>
        <v/>
      </c>
      <c r="L1639">
        <f>IF('d_시나리오'!$J$4='d_시나리오'!$H$4,'d_시나리오'!$I$4,IF(K1639&lt;('d_시나리오'!$I$4-'d_시나리오'!$H$4)/('d_시나리오'!$J$4-'d_시나리오'!$H$4),'d_시나리오'!$H$4+SQRT(K1639*('d_시나리오'!$J$4-'d_시나리오'!$H$4)*('d_시나리오'!$I$4-'d_시나리오'!$H$4)),'d_시나리오'!$J$4-SQRT((1-K1639)*('d_시나리오'!$J$4-'d_시나리오'!$H$4)*('d_시나리오'!$J$4-'d_시나리오'!$I$4))))</f>
        <v/>
      </c>
      <c r="M1639">
        <f>RAND()</f>
        <v/>
      </c>
      <c r="N1639">
        <f>IF('d_시나리오'!$J$5='d_시나리오'!$H$5,'d_시나리오'!$I$5,IF(M1639&lt;('d_시나리오'!$I$5-'d_시나리오'!$H$5)/('d_시나리오'!$J$5-'d_시나리오'!$H$5),'d_시나리오'!$H$5+SQRT(M1639*('d_시나리오'!$J$5-'d_시나리오'!$H$5)*('d_시나리오'!$I$5-'d_시나리오'!$H$5)),'d_시나리오'!$J$5-SQRT((1-M1639)*('d_시나리오'!$J$5-'d_시나리오'!$H$5)*('d_시나리오'!$J$5-'d_시나리오'!$I$5))))</f>
        <v/>
      </c>
      <c r="O1639">
        <f>RAND()</f>
        <v/>
      </c>
      <c r="P1639">
        <f>IF('d_시나리오'!$J$6='d_시나리오'!$H$6,'d_시나리오'!$I$6,IF(O1639&lt;('d_시나리오'!$I$6-'d_시나리오'!$H$6)/('d_시나리오'!$J$6-'d_시나리오'!$H$6),'d_시나리오'!$H$6+SQRT(O1639*('d_시나리오'!$J$6-'d_시나리오'!$H$6)*('d_시나리오'!$I$6-'d_시나리오'!$H$6)),'d_시나리오'!$J$6-SQRT((1-O1639)*('d_시나리오'!$J$6-'d_시나리오'!$H$6)*('d_시나리오'!$J$6-'d_시나리오'!$I$6))))</f>
        <v/>
      </c>
      <c r="Q1639">
        <f>INDEX('d_분포'!$B$2:$B$57,RANDBETWEEN(1,56))</f>
        <v/>
      </c>
      <c r="R1639">
        <f>BETAINV(RAND(),5,5)</f>
        <v/>
      </c>
      <c r="S1639">
        <f>'d_고정'!$B$1*'6_기대효과'!$H$7*('d_시나리오'!$I$7/'d_고정'!$B$2)*B1639</f>
        <v/>
      </c>
      <c r="T1639">
        <f>S1639*D1639</f>
        <v/>
      </c>
      <c r="U1639">
        <f>S1639*F1639*H1639</f>
        <v/>
      </c>
      <c r="V1639">
        <f>S1639*F1639*(H1639-1)</f>
        <v/>
      </c>
      <c r="W1639">
        <f>U1639*J1639</f>
        <v/>
      </c>
      <c r="X1639">
        <f>T1639+W1639</f>
        <v/>
      </c>
      <c r="Y1639">
        <f>(T1639*E1639+W1639*L1639)*(1-R1639-'d_고정'!$B$13)</f>
        <v/>
      </c>
      <c r="Z1639">
        <f>(U1639*N1639*Q1639+'d_고정'!$B$3*('6_기대효과'!$H$7/8)*Q1639*'d_고정'!$B$10*P1639*('6_기대효과'!$K$7/'d_고정'!$B$9))*(1-R1639)</f>
        <v/>
      </c>
      <c r="AA1639">
        <f>W1639*L1639*(1-R1639-'d_고정'!$B$13)+U1639*MAX(N1639-'d_고정'!$B$10*P1639*('6_기대효과'!$K$7/'d_고정'!$B$9),0)*Q1639*(1-R1639)</f>
        <v/>
      </c>
      <c r="AB1639">
        <f>Y1639+Z1639</f>
        <v/>
      </c>
      <c r="AC1639">
        <f>Y1639/('d_고정'!$B$5*'6_기대효과'!$H$7/8)/'d_고정'!$B$6</f>
        <v/>
      </c>
      <c r="AD1639">
        <f>Y1639/('d_고정'!$B$8*'6_기대효과'!$H$7/8)</f>
        <v/>
      </c>
    </row>
    <row r="1640">
      <c r="A1640">
        <f>RAND()</f>
        <v/>
      </c>
      <c r="B1640">
        <f>IF('d_시나리오'!$J$2='d_시나리오'!$H$2,'d_시나리오'!$I$2,IF(A1640&lt;('d_시나리오'!$I$2-'d_시나리오'!$H$2)/('d_시나리오'!$J$2-'d_시나리오'!$H$2),'d_시나리오'!$H$2+SQRT(A1640*('d_시나리오'!$J$2-'d_시나리오'!$H$2)*('d_시나리오'!$I$2-'d_시나리오'!$H$2)),'d_시나리오'!$J$2-SQRT((1-A1640)*('d_시나리오'!$J$2-'d_시나리오'!$H$2)*('d_시나리오'!$J$2-'d_시나리오'!$I$2))))</f>
        <v/>
      </c>
      <c r="C1640">
        <f>RAND()</f>
        <v/>
      </c>
      <c r="D1640">
        <f>BETAINV(RAND(),IF(C1640&lt;'d_고정'!$B$26,'d_고정'!$B$23,'d_고정'!$B$16)+1,'d_고정'!$B$17-IF(C1640&lt;'d_고정'!$B$26,'d_고정'!$B$23,'d_고정'!$B$16)+1)*('d_고정'!$B$14+('d_고정'!$B$15-'d_고정'!$B$14)*RAND())</f>
        <v/>
      </c>
      <c r="E1640">
        <f>INDEX('d_분포'!$A$2:$A$28,RANDBETWEEN(1,27))</f>
        <v/>
      </c>
      <c r="F1640">
        <f>INDEX('d_분포'!$C$2:$C$5,RANDBETWEEN(1,4))*(0.9+0.2*RAND())</f>
        <v/>
      </c>
      <c r="G1640">
        <f>RAND()</f>
        <v/>
      </c>
      <c r="H1640">
        <f>(F1640+(1-F1640)*('d_고정'!$B$22*BETAINV(RAND(),IF(G1640&lt;'d_고정'!$B$26,'d_고정'!$B$25,'d_고정'!$B$20)+1,'d_고정'!$B$21-IF(G1640&lt;'d_고정'!$B$26,'d_고정'!$B$25,'d_고정'!$B$20)+1)+(1-'d_고정'!$B$22)*BETAINV(RAND(),IF(G1640&lt;'d_고정'!$B$26,'d_고정'!$B$24,'d_고정'!$B$18)+1,'d_고정'!$B$19-IF(G1640&lt;'d_고정'!$B$26,'d_고정'!$B$24,'d_고정'!$B$18)+1))*('d_고정'!$B$14+('d_고정'!$B$15-'d_고정'!$B$14)*RAND()))/F1640</f>
        <v/>
      </c>
      <c r="I1640">
        <f>RAND()</f>
        <v/>
      </c>
      <c r="J1640">
        <f>IF('d_시나리오'!$J$3='d_시나리오'!$H$3,'d_시나리오'!$I$3,IF(I1640&lt;('d_시나리오'!$I$3-'d_시나리오'!$H$3)/('d_시나리오'!$J$3-'d_시나리오'!$H$3),'d_시나리오'!$H$3+SQRT(I1640*('d_시나리오'!$J$3-'d_시나리오'!$H$3)*('d_시나리오'!$I$3-'d_시나리오'!$H$3)),'d_시나리오'!$J$3-SQRT((1-I1640)*('d_시나리오'!$J$3-'d_시나리오'!$H$3)*('d_시나리오'!$J$3-'d_시나리오'!$I$3))))</f>
        <v/>
      </c>
      <c r="K1640">
        <f>RAND()</f>
        <v/>
      </c>
      <c r="L1640">
        <f>IF('d_시나리오'!$J$4='d_시나리오'!$H$4,'d_시나리오'!$I$4,IF(K1640&lt;('d_시나리오'!$I$4-'d_시나리오'!$H$4)/('d_시나리오'!$J$4-'d_시나리오'!$H$4),'d_시나리오'!$H$4+SQRT(K1640*('d_시나리오'!$J$4-'d_시나리오'!$H$4)*('d_시나리오'!$I$4-'d_시나리오'!$H$4)),'d_시나리오'!$J$4-SQRT((1-K1640)*('d_시나리오'!$J$4-'d_시나리오'!$H$4)*('d_시나리오'!$J$4-'d_시나리오'!$I$4))))</f>
        <v/>
      </c>
      <c r="M1640">
        <f>RAND()</f>
        <v/>
      </c>
      <c r="N1640">
        <f>IF('d_시나리오'!$J$5='d_시나리오'!$H$5,'d_시나리오'!$I$5,IF(M1640&lt;('d_시나리오'!$I$5-'d_시나리오'!$H$5)/('d_시나리오'!$J$5-'d_시나리오'!$H$5),'d_시나리오'!$H$5+SQRT(M1640*('d_시나리오'!$J$5-'d_시나리오'!$H$5)*('d_시나리오'!$I$5-'d_시나리오'!$H$5)),'d_시나리오'!$J$5-SQRT((1-M1640)*('d_시나리오'!$J$5-'d_시나리오'!$H$5)*('d_시나리오'!$J$5-'d_시나리오'!$I$5))))</f>
        <v/>
      </c>
      <c r="O1640">
        <f>RAND()</f>
        <v/>
      </c>
      <c r="P1640">
        <f>IF('d_시나리오'!$J$6='d_시나리오'!$H$6,'d_시나리오'!$I$6,IF(O1640&lt;('d_시나리오'!$I$6-'d_시나리오'!$H$6)/('d_시나리오'!$J$6-'d_시나리오'!$H$6),'d_시나리오'!$H$6+SQRT(O1640*('d_시나리오'!$J$6-'d_시나리오'!$H$6)*('d_시나리오'!$I$6-'d_시나리오'!$H$6)),'d_시나리오'!$J$6-SQRT((1-O1640)*('d_시나리오'!$J$6-'d_시나리오'!$H$6)*('d_시나리오'!$J$6-'d_시나리오'!$I$6))))</f>
        <v/>
      </c>
      <c r="Q1640">
        <f>INDEX('d_분포'!$B$2:$B$57,RANDBETWEEN(1,56))</f>
        <v/>
      </c>
      <c r="R1640">
        <f>BETAINV(RAND(),5,5)</f>
        <v/>
      </c>
      <c r="S1640">
        <f>'d_고정'!$B$1*'6_기대효과'!$H$7*('d_시나리오'!$I$7/'d_고정'!$B$2)*B1640</f>
        <v/>
      </c>
      <c r="T1640">
        <f>S1640*D1640</f>
        <v/>
      </c>
      <c r="U1640">
        <f>S1640*F1640*H1640</f>
        <v/>
      </c>
      <c r="V1640">
        <f>S1640*F1640*(H1640-1)</f>
        <v/>
      </c>
      <c r="W1640">
        <f>U1640*J1640</f>
        <v/>
      </c>
      <c r="X1640">
        <f>T1640+W1640</f>
        <v/>
      </c>
      <c r="Y1640">
        <f>(T1640*E1640+W1640*L1640)*(1-R1640-'d_고정'!$B$13)</f>
        <v/>
      </c>
      <c r="Z1640">
        <f>(U1640*N1640*Q1640+'d_고정'!$B$3*('6_기대효과'!$H$7/8)*Q1640*'d_고정'!$B$10*P1640*('6_기대효과'!$K$7/'d_고정'!$B$9))*(1-R1640)</f>
        <v/>
      </c>
      <c r="AA1640">
        <f>W1640*L1640*(1-R1640-'d_고정'!$B$13)+U1640*MAX(N1640-'d_고정'!$B$10*P1640*('6_기대효과'!$K$7/'d_고정'!$B$9),0)*Q1640*(1-R1640)</f>
        <v/>
      </c>
      <c r="AB1640">
        <f>Y1640+Z1640</f>
        <v/>
      </c>
      <c r="AC1640">
        <f>Y1640/('d_고정'!$B$5*'6_기대효과'!$H$7/8)/'d_고정'!$B$6</f>
        <v/>
      </c>
      <c r="AD1640">
        <f>Y1640/('d_고정'!$B$8*'6_기대효과'!$H$7/8)</f>
        <v/>
      </c>
    </row>
    <row r="1641">
      <c r="A1641">
        <f>RAND()</f>
        <v/>
      </c>
      <c r="B1641">
        <f>IF('d_시나리오'!$J$2='d_시나리오'!$H$2,'d_시나리오'!$I$2,IF(A1641&lt;('d_시나리오'!$I$2-'d_시나리오'!$H$2)/('d_시나리오'!$J$2-'d_시나리오'!$H$2),'d_시나리오'!$H$2+SQRT(A1641*('d_시나리오'!$J$2-'d_시나리오'!$H$2)*('d_시나리오'!$I$2-'d_시나리오'!$H$2)),'d_시나리오'!$J$2-SQRT((1-A1641)*('d_시나리오'!$J$2-'d_시나리오'!$H$2)*('d_시나리오'!$J$2-'d_시나리오'!$I$2))))</f>
        <v/>
      </c>
      <c r="C1641">
        <f>RAND()</f>
        <v/>
      </c>
      <c r="D1641">
        <f>BETAINV(RAND(),IF(C1641&lt;'d_고정'!$B$26,'d_고정'!$B$23,'d_고정'!$B$16)+1,'d_고정'!$B$17-IF(C1641&lt;'d_고정'!$B$26,'d_고정'!$B$23,'d_고정'!$B$16)+1)*('d_고정'!$B$14+('d_고정'!$B$15-'d_고정'!$B$14)*RAND())</f>
        <v/>
      </c>
      <c r="E1641">
        <f>INDEX('d_분포'!$A$2:$A$28,RANDBETWEEN(1,27))</f>
        <v/>
      </c>
      <c r="F1641">
        <f>INDEX('d_분포'!$C$2:$C$5,RANDBETWEEN(1,4))*(0.9+0.2*RAND())</f>
        <v/>
      </c>
      <c r="G1641">
        <f>RAND()</f>
        <v/>
      </c>
      <c r="H1641">
        <f>(F1641+(1-F1641)*('d_고정'!$B$22*BETAINV(RAND(),IF(G1641&lt;'d_고정'!$B$26,'d_고정'!$B$25,'d_고정'!$B$20)+1,'d_고정'!$B$21-IF(G1641&lt;'d_고정'!$B$26,'d_고정'!$B$25,'d_고정'!$B$20)+1)+(1-'d_고정'!$B$22)*BETAINV(RAND(),IF(G1641&lt;'d_고정'!$B$26,'d_고정'!$B$24,'d_고정'!$B$18)+1,'d_고정'!$B$19-IF(G1641&lt;'d_고정'!$B$26,'d_고정'!$B$24,'d_고정'!$B$18)+1))*('d_고정'!$B$14+('d_고정'!$B$15-'d_고정'!$B$14)*RAND()))/F1641</f>
        <v/>
      </c>
      <c r="I1641">
        <f>RAND()</f>
        <v/>
      </c>
      <c r="J1641">
        <f>IF('d_시나리오'!$J$3='d_시나리오'!$H$3,'d_시나리오'!$I$3,IF(I1641&lt;('d_시나리오'!$I$3-'d_시나리오'!$H$3)/('d_시나리오'!$J$3-'d_시나리오'!$H$3),'d_시나리오'!$H$3+SQRT(I1641*('d_시나리오'!$J$3-'d_시나리오'!$H$3)*('d_시나리오'!$I$3-'d_시나리오'!$H$3)),'d_시나리오'!$J$3-SQRT((1-I1641)*('d_시나리오'!$J$3-'d_시나리오'!$H$3)*('d_시나리오'!$J$3-'d_시나리오'!$I$3))))</f>
        <v/>
      </c>
      <c r="K1641">
        <f>RAND()</f>
        <v/>
      </c>
      <c r="L1641">
        <f>IF('d_시나리오'!$J$4='d_시나리오'!$H$4,'d_시나리오'!$I$4,IF(K1641&lt;('d_시나리오'!$I$4-'d_시나리오'!$H$4)/('d_시나리오'!$J$4-'d_시나리오'!$H$4),'d_시나리오'!$H$4+SQRT(K1641*('d_시나리오'!$J$4-'d_시나리오'!$H$4)*('d_시나리오'!$I$4-'d_시나리오'!$H$4)),'d_시나리오'!$J$4-SQRT((1-K1641)*('d_시나리오'!$J$4-'d_시나리오'!$H$4)*('d_시나리오'!$J$4-'d_시나리오'!$I$4))))</f>
        <v/>
      </c>
      <c r="M1641">
        <f>RAND()</f>
        <v/>
      </c>
      <c r="N1641">
        <f>IF('d_시나리오'!$J$5='d_시나리오'!$H$5,'d_시나리오'!$I$5,IF(M1641&lt;('d_시나리오'!$I$5-'d_시나리오'!$H$5)/('d_시나리오'!$J$5-'d_시나리오'!$H$5),'d_시나리오'!$H$5+SQRT(M1641*('d_시나리오'!$J$5-'d_시나리오'!$H$5)*('d_시나리오'!$I$5-'d_시나리오'!$H$5)),'d_시나리오'!$J$5-SQRT((1-M1641)*('d_시나리오'!$J$5-'d_시나리오'!$H$5)*('d_시나리오'!$J$5-'d_시나리오'!$I$5))))</f>
        <v/>
      </c>
      <c r="O1641">
        <f>RAND()</f>
        <v/>
      </c>
      <c r="P1641">
        <f>IF('d_시나리오'!$J$6='d_시나리오'!$H$6,'d_시나리오'!$I$6,IF(O1641&lt;('d_시나리오'!$I$6-'d_시나리오'!$H$6)/('d_시나리오'!$J$6-'d_시나리오'!$H$6),'d_시나리오'!$H$6+SQRT(O1641*('d_시나리오'!$J$6-'d_시나리오'!$H$6)*('d_시나리오'!$I$6-'d_시나리오'!$H$6)),'d_시나리오'!$J$6-SQRT((1-O1641)*('d_시나리오'!$J$6-'d_시나리오'!$H$6)*('d_시나리오'!$J$6-'d_시나리오'!$I$6))))</f>
        <v/>
      </c>
      <c r="Q1641">
        <f>INDEX('d_분포'!$B$2:$B$57,RANDBETWEEN(1,56))</f>
        <v/>
      </c>
      <c r="R1641">
        <f>BETAINV(RAND(),5,5)</f>
        <v/>
      </c>
      <c r="S1641">
        <f>'d_고정'!$B$1*'6_기대효과'!$H$7*('d_시나리오'!$I$7/'d_고정'!$B$2)*B1641</f>
        <v/>
      </c>
      <c r="T1641">
        <f>S1641*D1641</f>
        <v/>
      </c>
      <c r="U1641">
        <f>S1641*F1641*H1641</f>
        <v/>
      </c>
      <c r="V1641">
        <f>S1641*F1641*(H1641-1)</f>
        <v/>
      </c>
      <c r="W1641">
        <f>U1641*J1641</f>
        <v/>
      </c>
      <c r="X1641">
        <f>T1641+W1641</f>
        <v/>
      </c>
      <c r="Y1641">
        <f>(T1641*E1641+W1641*L1641)*(1-R1641-'d_고정'!$B$13)</f>
        <v/>
      </c>
      <c r="Z1641">
        <f>(U1641*N1641*Q1641+'d_고정'!$B$3*('6_기대효과'!$H$7/8)*Q1641*'d_고정'!$B$10*P1641*('6_기대효과'!$K$7/'d_고정'!$B$9))*(1-R1641)</f>
        <v/>
      </c>
      <c r="AA1641">
        <f>W1641*L1641*(1-R1641-'d_고정'!$B$13)+U1641*MAX(N1641-'d_고정'!$B$10*P1641*('6_기대효과'!$K$7/'d_고정'!$B$9),0)*Q1641*(1-R1641)</f>
        <v/>
      </c>
      <c r="AB1641">
        <f>Y1641+Z1641</f>
        <v/>
      </c>
      <c r="AC1641">
        <f>Y1641/('d_고정'!$B$5*'6_기대효과'!$H$7/8)/'d_고정'!$B$6</f>
        <v/>
      </c>
      <c r="AD1641">
        <f>Y1641/('d_고정'!$B$8*'6_기대효과'!$H$7/8)</f>
        <v/>
      </c>
    </row>
    <row r="1642">
      <c r="A1642">
        <f>RAND()</f>
        <v/>
      </c>
      <c r="B1642">
        <f>IF('d_시나리오'!$J$2='d_시나리오'!$H$2,'d_시나리오'!$I$2,IF(A1642&lt;('d_시나리오'!$I$2-'d_시나리오'!$H$2)/('d_시나리오'!$J$2-'d_시나리오'!$H$2),'d_시나리오'!$H$2+SQRT(A1642*('d_시나리오'!$J$2-'d_시나리오'!$H$2)*('d_시나리오'!$I$2-'d_시나리오'!$H$2)),'d_시나리오'!$J$2-SQRT((1-A1642)*('d_시나리오'!$J$2-'d_시나리오'!$H$2)*('d_시나리오'!$J$2-'d_시나리오'!$I$2))))</f>
        <v/>
      </c>
      <c r="C1642">
        <f>RAND()</f>
        <v/>
      </c>
      <c r="D1642">
        <f>BETAINV(RAND(),IF(C1642&lt;'d_고정'!$B$26,'d_고정'!$B$23,'d_고정'!$B$16)+1,'d_고정'!$B$17-IF(C1642&lt;'d_고정'!$B$26,'d_고정'!$B$23,'d_고정'!$B$16)+1)*('d_고정'!$B$14+('d_고정'!$B$15-'d_고정'!$B$14)*RAND())</f>
        <v/>
      </c>
      <c r="E1642">
        <f>INDEX('d_분포'!$A$2:$A$28,RANDBETWEEN(1,27))</f>
        <v/>
      </c>
      <c r="F1642">
        <f>INDEX('d_분포'!$C$2:$C$5,RANDBETWEEN(1,4))*(0.9+0.2*RAND())</f>
        <v/>
      </c>
      <c r="G1642">
        <f>RAND()</f>
        <v/>
      </c>
      <c r="H1642">
        <f>(F1642+(1-F1642)*('d_고정'!$B$22*BETAINV(RAND(),IF(G1642&lt;'d_고정'!$B$26,'d_고정'!$B$25,'d_고정'!$B$20)+1,'d_고정'!$B$21-IF(G1642&lt;'d_고정'!$B$26,'d_고정'!$B$25,'d_고정'!$B$20)+1)+(1-'d_고정'!$B$22)*BETAINV(RAND(),IF(G1642&lt;'d_고정'!$B$26,'d_고정'!$B$24,'d_고정'!$B$18)+1,'d_고정'!$B$19-IF(G1642&lt;'d_고정'!$B$26,'d_고정'!$B$24,'d_고정'!$B$18)+1))*('d_고정'!$B$14+('d_고정'!$B$15-'d_고정'!$B$14)*RAND()))/F1642</f>
        <v/>
      </c>
      <c r="I1642">
        <f>RAND()</f>
        <v/>
      </c>
      <c r="J1642">
        <f>IF('d_시나리오'!$J$3='d_시나리오'!$H$3,'d_시나리오'!$I$3,IF(I1642&lt;('d_시나리오'!$I$3-'d_시나리오'!$H$3)/('d_시나리오'!$J$3-'d_시나리오'!$H$3),'d_시나리오'!$H$3+SQRT(I1642*('d_시나리오'!$J$3-'d_시나리오'!$H$3)*('d_시나리오'!$I$3-'d_시나리오'!$H$3)),'d_시나리오'!$J$3-SQRT((1-I1642)*('d_시나리오'!$J$3-'d_시나리오'!$H$3)*('d_시나리오'!$J$3-'d_시나리오'!$I$3))))</f>
        <v/>
      </c>
      <c r="K1642">
        <f>RAND()</f>
        <v/>
      </c>
      <c r="L1642">
        <f>IF('d_시나리오'!$J$4='d_시나리오'!$H$4,'d_시나리오'!$I$4,IF(K1642&lt;('d_시나리오'!$I$4-'d_시나리오'!$H$4)/('d_시나리오'!$J$4-'d_시나리오'!$H$4),'d_시나리오'!$H$4+SQRT(K1642*('d_시나리오'!$J$4-'d_시나리오'!$H$4)*('d_시나리오'!$I$4-'d_시나리오'!$H$4)),'d_시나리오'!$J$4-SQRT((1-K1642)*('d_시나리오'!$J$4-'d_시나리오'!$H$4)*('d_시나리오'!$J$4-'d_시나리오'!$I$4))))</f>
        <v/>
      </c>
      <c r="M1642">
        <f>RAND()</f>
        <v/>
      </c>
      <c r="N1642">
        <f>IF('d_시나리오'!$J$5='d_시나리오'!$H$5,'d_시나리오'!$I$5,IF(M1642&lt;('d_시나리오'!$I$5-'d_시나리오'!$H$5)/('d_시나리오'!$J$5-'d_시나리오'!$H$5),'d_시나리오'!$H$5+SQRT(M1642*('d_시나리오'!$J$5-'d_시나리오'!$H$5)*('d_시나리오'!$I$5-'d_시나리오'!$H$5)),'d_시나리오'!$J$5-SQRT((1-M1642)*('d_시나리오'!$J$5-'d_시나리오'!$H$5)*('d_시나리오'!$J$5-'d_시나리오'!$I$5))))</f>
        <v/>
      </c>
      <c r="O1642">
        <f>RAND()</f>
        <v/>
      </c>
      <c r="P1642">
        <f>IF('d_시나리오'!$J$6='d_시나리오'!$H$6,'d_시나리오'!$I$6,IF(O1642&lt;('d_시나리오'!$I$6-'d_시나리오'!$H$6)/('d_시나리오'!$J$6-'d_시나리오'!$H$6),'d_시나리오'!$H$6+SQRT(O1642*('d_시나리오'!$J$6-'d_시나리오'!$H$6)*('d_시나리오'!$I$6-'d_시나리오'!$H$6)),'d_시나리오'!$J$6-SQRT((1-O1642)*('d_시나리오'!$J$6-'d_시나리오'!$H$6)*('d_시나리오'!$J$6-'d_시나리오'!$I$6))))</f>
        <v/>
      </c>
      <c r="Q1642">
        <f>INDEX('d_분포'!$B$2:$B$57,RANDBETWEEN(1,56))</f>
        <v/>
      </c>
      <c r="R1642">
        <f>BETAINV(RAND(),5,5)</f>
        <v/>
      </c>
      <c r="S1642">
        <f>'d_고정'!$B$1*'6_기대효과'!$H$7*('d_시나리오'!$I$7/'d_고정'!$B$2)*B1642</f>
        <v/>
      </c>
      <c r="T1642">
        <f>S1642*D1642</f>
        <v/>
      </c>
      <c r="U1642">
        <f>S1642*F1642*H1642</f>
        <v/>
      </c>
      <c r="V1642">
        <f>S1642*F1642*(H1642-1)</f>
        <v/>
      </c>
      <c r="W1642">
        <f>U1642*J1642</f>
        <v/>
      </c>
      <c r="X1642">
        <f>T1642+W1642</f>
        <v/>
      </c>
      <c r="Y1642">
        <f>(T1642*E1642+W1642*L1642)*(1-R1642-'d_고정'!$B$13)</f>
        <v/>
      </c>
      <c r="Z1642">
        <f>(U1642*N1642*Q1642+'d_고정'!$B$3*('6_기대효과'!$H$7/8)*Q1642*'d_고정'!$B$10*P1642*('6_기대효과'!$K$7/'d_고정'!$B$9))*(1-R1642)</f>
        <v/>
      </c>
      <c r="AA1642">
        <f>W1642*L1642*(1-R1642-'d_고정'!$B$13)+U1642*MAX(N1642-'d_고정'!$B$10*P1642*('6_기대효과'!$K$7/'d_고정'!$B$9),0)*Q1642*(1-R1642)</f>
        <v/>
      </c>
      <c r="AB1642">
        <f>Y1642+Z1642</f>
        <v/>
      </c>
      <c r="AC1642">
        <f>Y1642/('d_고정'!$B$5*'6_기대효과'!$H$7/8)/'d_고정'!$B$6</f>
        <v/>
      </c>
      <c r="AD1642">
        <f>Y1642/('d_고정'!$B$8*'6_기대효과'!$H$7/8)</f>
        <v/>
      </c>
    </row>
    <row r="1643">
      <c r="A1643">
        <f>RAND()</f>
        <v/>
      </c>
      <c r="B1643">
        <f>IF('d_시나리오'!$J$2='d_시나리오'!$H$2,'d_시나리오'!$I$2,IF(A1643&lt;('d_시나리오'!$I$2-'d_시나리오'!$H$2)/('d_시나리오'!$J$2-'d_시나리오'!$H$2),'d_시나리오'!$H$2+SQRT(A1643*('d_시나리오'!$J$2-'d_시나리오'!$H$2)*('d_시나리오'!$I$2-'d_시나리오'!$H$2)),'d_시나리오'!$J$2-SQRT((1-A1643)*('d_시나리오'!$J$2-'d_시나리오'!$H$2)*('d_시나리오'!$J$2-'d_시나리오'!$I$2))))</f>
        <v/>
      </c>
      <c r="C1643">
        <f>RAND()</f>
        <v/>
      </c>
      <c r="D1643">
        <f>BETAINV(RAND(),IF(C1643&lt;'d_고정'!$B$26,'d_고정'!$B$23,'d_고정'!$B$16)+1,'d_고정'!$B$17-IF(C1643&lt;'d_고정'!$B$26,'d_고정'!$B$23,'d_고정'!$B$16)+1)*('d_고정'!$B$14+('d_고정'!$B$15-'d_고정'!$B$14)*RAND())</f>
        <v/>
      </c>
      <c r="E1643">
        <f>INDEX('d_분포'!$A$2:$A$28,RANDBETWEEN(1,27))</f>
        <v/>
      </c>
      <c r="F1643">
        <f>INDEX('d_분포'!$C$2:$C$5,RANDBETWEEN(1,4))*(0.9+0.2*RAND())</f>
        <v/>
      </c>
      <c r="G1643">
        <f>RAND()</f>
        <v/>
      </c>
      <c r="H1643">
        <f>(F1643+(1-F1643)*('d_고정'!$B$22*BETAINV(RAND(),IF(G1643&lt;'d_고정'!$B$26,'d_고정'!$B$25,'d_고정'!$B$20)+1,'d_고정'!$B$21-IF(G1643&lt;'d_고정'!$B$26,'d_고정'!$B$25,'d_고정'!$B$20)+1)+(1-'d_고정'!$B$22)*BETAINV(RAND(),IF(G1643&lt;'d_고정'!$B$26,'d_고정'!$B$24,'d_고정'!$B$18)+1,'d_고정'!$B$19-IF(G1643&lt;'d_고정'!$B$26,'d_고정'!$B$24,'d_고정'!$B$18)+1))*('d_고정'!$B$14+('d_고정'!$B$15-'d_고정'!$B$14)*RAND()))/F1643</f>
        <v/>
      </c>
      <c r="I1643">
        <f>RAND()</f>
        <v/>
      </c>
      <c r="J1643">
        <f>IF('d_시나리오'!$J$3='d_시나리오'!$H$3,'d_시나리오'!$I$3,IF(I1643&lt;('d_시나리오'!$I$3-'d_시나리오'!$H$3)/('d_시나리오'!$J$3-'d_시나리오'!$H$3),'d_시나리오'!$H$3+SQRT(I1643*('d_시나리오'!$J$3-'d_시나리오'!$H$3)*('d_시나리오'!$I$3-'d_시나리오'!$H$3)),'d_시나리오'!$J$3-SQRT((1-I1643)*('d_시나리오'!$J$3-'d_시나리오'!$H$3)*('d_시나리오'!$J$3-'d_시나리오'!$I$3))))</f>
        <v/>
      </c>
      <c r="K1643">
        <f>RAND()</f>
        <v/>
      </c>
      <c r="L1643">
        <f>IF('d_시나리오'!$J$4='d_시나리오'!$H$4,'d_시나리오'!$I$4,IF(K1643&lt;('d_시나리오'!$I$4-'d_시나리오'!$H$4)/('d_시나리오'!$J$4-'d_시나리오'!$H$4),'d_시나리오'!$H$4+SQRT(K1643*('d_시나리오'!$J$4-'d_시나리오'!$H$4)*('d_시나리오'!$I$4-'d_시나리오'!$H$4)),'d_시나리오'!$J$4-SQRT((1-K1643)*('d_시나리오'!$J$4-'d_시나리오'!$H$4)*('d_시나리오'!$J$4-'d_시나리오'!$I$4))))</f>
        <v/>
      </c>
      <c r="M1643">
        <f>RAND()</f>
        <v/>
      </c>
      <c r="N1643">
        <f>IF('d_시나리오'!$J$5='d_시나리오'!$H$5,'d_시나리오'!$I$5,IF(M1643&lt;('d_시나리오'!$I$5-'d_시나리오'!$H$5)/('d_시나리오'!$J$5-'d_시나리오'!$H$5),'d_시나리오'!$H$5+SQRT(M1643*('d_시나리오'!$J$5-'d_시나리오'!$H$5)*('d_시나리오'!$I$5-'d_시나리오'!$H$5)),'d_시나리오'!$J$5-SQRT((1-M1643)*('d_시나리오'!$J$5-'d_시나리오'!$H$5)*('d_시나리오'!$J$5-'d_시나리오'!$I$5))))</f>
        <v/>
      </c>
      <c r="O1643">
        <f>RAND()</f>
        <v/>
      </c>
      <c r="P1643">
        <f>IF('d_시나리오'!$J$6='d_시나리오'!$H$6,'d_시나리오'!$I$6,IF(O1643&lt;('d_시나리오'!$I$6-'d_시나리오'!$H$6)/('d_시나리오'!$J$6-'d_시나리오'!$H$6),'d_시나리오'!$H$6+SQRT(O1643*('d_시나리오'!$J$6-'d_시나리오'!$H$6)*('d_시나리오'!$I$6-'d_시나리오'!$H$6)),'d_시나리오'!$J$6-SQRT((1-O1643)*('d_시나리오'!$J$6-'d_시나리오'!$H$6)*('d_시나리오'!$J$6-'d_시나리오'!$I$6))))</f>
        <v/>
      </c>
      <c r="Q1643">
        <f>INDEX('d_분포'!$B$2:$B$57,RANDBETWEEN(1,56))</f>
        <v/>
      </c>
      <c r="R1643">
        <f>BETAINV(RAND(),5,5)</f>
        <v/>
      </c>
      <c r="S1643">
        <f>'d_고정'!$B$1*'6_기대효과'!$H$7*('d_시나리오'!$I$7/'d_고정'!$B$2)*B1643</f>
        <v/>
      </c>
      <c r="T1643">
        <f>S1643*D1643</f>
        <v/>
      </c>
      <c r="U1643">
        <f>S1643*F1643*H1643</f>
        <v/>
      </c>
      <c r="V1643">
        <f>S1643*F1643*(H1643-1)</f>
        <v/>
      </c>
      <c r="W1643">
        <f>U1643*J1643</f>
        <v/>
      </c>
      <c r="X1643">
        <f>T1643+W1643</f>
        <v/>
      </c>
      <c r="Y1643">
        <f>(T1643*E1643+W1643*L1643)*(1-R1643-'d_고정'!$B$13)</f>
        <v/>
      </c>
      <c r="Z1643">
        <f>(U1643*N1643*Q1643+'d_고정'!$B$3*('6_기대효과'!$H$7/8)*Q1643*'d_고정'!$B$10*P1643*('6_기대효과'!$K$7/'d_고정'!$B$9))*(1-R1643)</f>
        <v/>
      </c>
      <c r="AA1643">
        <f>W1643*L1643*(1-R1643-'d_고정'!$B$13)+U1643*MAX(N1643-'d_고정'!$B$10*P1643*('6_기대효과'!$K$7/'d_고정'!$B$9),0)*Q1643*(1-R1643)</f>
        <v/>
      </c>
      <c r="AB1643">
        <f>Y1643+Z1643</f>
        <v/>
      </c>
      <c r="AC1643">
        <f>Y1643/('d_고정'!$B$5*'6_기대효과'!$H$7/8)/'d_고정'!$B$6</f>
        <v/>
      </c>
      <c r="AD1643">
        <f>Y1643/('d_고정'!$B$8*'6_기대효과'!$H$7/8)</f>
        <v/>
      </c>
    </row>
    <row r="1644">
      <c r="A1644">
        <f>RAND()</f>
        <v/>
      </c>
      <c r="B1644">
        <f>IF('d_시나리오'!$J$2='d_시나리오'!$H$2,'d_시나리오'!$I$2,IF(A1644&lt;('d_시나리오'!$I$2-'d_시나리오'!$H$2)/('d_시나리오'!$J$2-'d_시나리오'!$H$2),'d_시나리오'!$H$2+SQRT(A1644*('d_시나리오'!$J$2-'d_시나리오'!$H$2)*('d_시나리오'!$I$2-'d_시나리오'!$H$2)),'d_시나리오'!$J$2-SQRT((1-A1644)*('d_시나리오'!$J$2-'d_시나리오'!$H$2)*('d_시나리오'!$J$2-'d_시나리오'!$I$2))))</f>
        <v/>
      </c>
      <c r="C1644">
        <f>RAND()</f>
        <v/>
      </c>
      <c r="D1644">
        <f>BETAINV(RAND(),IF(C1644&lt;'d_고정'!$B$26,'d_고정'!$B$23,'d_고정'!$B$16)+1,'d_고정'!$B$17-IF(C1644&lt;'d_고정'!$B$26,'d_고정'!$B$23,'d_고정'!$B$16)+1)*('d_고정'!$B$14+('d_고정'!$B$15-'d_고정'!$B$14)*RAND())</f>
        <v/>
      </c>
      <c r="E1644">
        <f>INDEX('d_분포'!$A$2:$A$28,RANDBETWEEN(1,27))</f>
        <v/>
      </c>
      <c r="F1644">
        <f>INDEX('d_분포'!$C$2:$C$5,RANDBETWEEN(1,4))*(0.9+0.2*RAND())</f>
        <v/>
      </c>
      <c r="G1644">
        <f>RAND()</f>
        <v/>
      </c>
      <c r="H1644">
        <f>(F1644+(1-F1644)*('d_고정'!$B$22*BETAINV(RAND(),IF(G1644&lt;'d_고정'!$B$26,'d_고정'!$B$25,'d_고정'!$B$20)+1,'d_고정'!$B$21-IF(G1644&lt;'d_고정'!$B$26,'d_고정'!$B$25,'d_고정'!$B$20)+1)+(1-'d_고정'!$B$22)*BETAINV(RAND(),IF(G1644&lt;'d_고정'!$B$26,'d_고정'!$B$24,'d_고정'!$B$18)+1,'d_고정'!$B$19-IF(G1644&lt;'d_고정'!$B$26,'d_고정'!$B$24,'d_고정'!$B$18)+1))*('d_고정'!$B$14+('d_고정'!$B$15-'d_고정'!$B$14)*RAND()))/F1644</f>
        <v/>
      </c>
      <c r="I1644">
        <f>RAND()</f>
        <v/>
      </c>
      <c r="J1644">
        <f>IF('d_시나리오'!$J$3='d_시나리오'!$H$3,'d_시나리오'!$I$3,IF(I1644&lt;('d_시나리오'!$I$3-'d_시나리오'!$H$3)/('d_시나리오'!$J$3-'d_시나리오'!$H$3),'d_시나리오'!$H$3+SQRT(I1644*('d_시나리오'!$J$3-'d_시나리오'!$H$3)*('d_시나리오'!$I$3-'d_시나리오'!$H$3)),'d_시나리오'!$J$3-SQRT((1-I1644)*('d_시나리오'!$J$3-'d_시나리오'!$H$3)*('d_시나리오'!$J$3-'d_시나리오'!$I$3))))</f>
        <v/>
      </c>
      <c r="K1644">
        <f>RAND()</f>
        <v/>
      </c>
      <c r="L1644">
        <f>IF('d_시나리오'!$J$4='d_시나리오'!$H$4,'d_시나리오'!$I$4,IF(K1644&lt;('d_시나리오'!$I$4-'d_시나리오'!$H$4)/('d_시나리오'!$J$4-'d_시나리오'!$H$4),'d_시나리오'!$H$4+SQRT(K1644*('d_시나리오'!$J$4-'d_시나리오'!$H$4)*('d_시나리오'!$I$4-'d_시나리오'!$H$4)),'d_시나리오'!$J$4-SQRT((1-K1644)*('d_시나리오'!$J$4-'d_시나리오'!$H$4)*('d_시나리오'!$J$4-'d_시나리오'!$I$4))))</f>
        <v/>
      </c>
      <c r="M1644">
        <f>RAND()</f>
        <v/>
      </c>
      <c r="N1644">
        <f>IF('d_시나리오'!$J$5='d_시나리오'!$H$5,'d_시나리오'!$I$5,IF(M1644&lt;('d_시나리오'!$I$5-'d_시나리오'!$H$5)/('d_시나리오'!$J$5-'d_시나리오'!$H$5),'d_시나리오'!$H$5+SQRT(M1644*('d_시나리오'!$J$5-'d_시나리오'!$H$5)*('d_시나리오'!$I$5-'d_시나리오'!$H$5)),'d_시나리오'!$J$5-SQRT((1-M1644)*('d_시나리오'!$J$5-'d_시나리오'!$H$5)*('d_시나리오'!$J$5-'d_시나리오'!$I$5))))</f>
        <v/>
      </c>
      <c r="O1644">
        <f>RAND()</f>
        <v/>
      </c>
      <c r="P1644">
        <f>IF('d_시나리오'!$J$6='d_시나리오'!$H$6,'d_시나리오'!$I$6,IF(O1644&lt;('d_시나리오'!$I$6-'d_시나리오'!$H$6)/('d_시나리오'!$J$6-'d_시나리오'!$H$6),'d_시나리오'!$H$6+SQRT(O1644*('d_시나리오'!$J$6-'d_시나리오'!$H$6)*('d_시나리오'!$I$6-'d_시나리오'!$H$6)),'d_시나리오'!$J$6-SQRT((1-O1644)*('d_시나리오'!$J$6-'d_시나리오'!$H$6)*('d_시나리오'!$J$6-'d_시나리오'!$I$6))))</f>
        <v/>
      </c>
      <c r="Q1644">
        <f>INDEX('d_분포'!$B$2:$B$57,RANDBETWEEN(1,56))</f>
        <v/>
      </c>
      <c r="R1644">
        <f>BETAINV(RAND(),5,5)</f>
        <v/>
      </c>
      <c r="S1644">
        <f>'d_고정'!$B$1*'6_기대효과'!$H$7*('d_시나리오'!$I$7/'d_고정'!$B$2)*B1644</f>
        <v/>
      </c>
      <c r="T1644">
        <f>S1644*D1644</f>
        <v/>
      </c>
      <c r="U1644">
        <f>S1644*F1644*H1644</f>
        <v/>
      </c>
      <c r="V1644">
        <f>S1644*F1644*(H1644-1)</f>
        <v/>
      </c>
      <c r="W1644">
        <f>U1644*J1644</f>
        <v/>
      </c>
      <c r="X1644">
        <f>T1644+W1644</f>
        <v/>
      </c>
      <c r="Y1644">
        <f>(T1644*E1644+W1644*L1644)*(1-R1644-'d_고정'!$B$13)</f>
        <v/>
      </c>
      <c r="Z1644">
        <f>(U1644*N1644*Q1644+'d_고정'!$B$3*('6_기대효과'!$H$7/8)*Q1644*'d_고정'!$B$10*P1644*('6_기대효과'!$K$7/'d_고정'!$B$9))*(1-R1644)</f>
        <v/>
      </c>
      <c r="AA1644">
        <f>W1644*L1644*(1-R1644-'d_고정'!$B$13)+U1644*MAX(N1644-'d_고정'!$B$10*P1644*('6_기대효과'!$K$7/'d_고정'!$B$9),0)*Q1644*(1-R1644)</f>
        <v/>
      </c>
      <c r="AB1644">
        <f>Y1644+Z1644</f>
        <v/>
      </c>
      <c r="AC1644">
        <f>Y1644/('d_고정'!$B$5*'6_기대효과'!$H$7/8)/'d_고정'!$B$6</f>
        <v/>
      </c>
      <c r="AD1644">
        <f>Y1644/('d_고정'!$B$8*'6_기대효과'!$H$7/8)</f>
        <v/>
      </c>
    </row>
    <row r="1645">
      <c r="A1645">
        <f>RAND()</f>
        <v/>
      </c>
      <c r="B1645">
        <f>IF('d_시나리오'!$J$2='d_시나리오'!$H$2,'d_시나리오'!$I$2,IF(A1645&lt;('d_시나리오'!$I$2-'d_시나리오'!$H$2)/('d_시나리오'!$J$2-'d_시나리오'!$H$2),'d_시나리오'!$H$2+SQRT(A1645*('d_시나리오'!$J$2-'d_시나리오'!$H$2)*('d_시나리오'!$I$2-'d_시나리오'!$H$2)),'d_시나리오'!$J$2-SQRT((1-A1645)*('d_시나리오'!$J$2-'d_시나리오'!$H$2)*('d_시나리오'!$J$2-'d_시나리오'!$I$2))))</f>
        <v/>
      </c>
      <c r="C1645">
        <f>RAND()</f>
        <v/>
      </c>
      <c r="D1645">
        <f>BETAINV(RAND(),IF(C1645&lt;'d_고정'!$B$26,'d_고정'!$B$23,'d_고정'!$B$16)+1,'d_고정'!$B$17-IF(C1645&lt;'d_고정'!$B$26,'d_고정'!$B$23,'d_고정'!$B$16)+1)*('d_고정'!$B$14+('d_고정'!$B$15-'d_고정'!$B$14)*RAND())</f>
        <v/>
      </c>
      <c r="E1645">
        <f>INDEX('d_분포'!$A$2:$A$28,RANDBETWEEN(1,27))</f>
        <v/>
      </c>
      <c r="F1645">
        <f>INDEX('d_분포'!$C$2:$C$5,RANDBETWEEN(1,4))*(0.9+0.2*RAND())</f>
        <v/>
      </c>
      <c r="G1645">
        <f>RAND()</f>
        <v/>
      </c>
      <c r="H1645">
        <f>(F1645+(1-F1645)*('d_고정'!$B$22*BETAINV(RAND(),IF(G1645&lt;'d_고정'!$B$26,'d_고정'!$B$25,'d_고정'!$B$20)+1,'d_고정'!$B$21-IF(G1645&lt;'d_고정'!$B$26,'d_고정'!$B$25,'d_고정'!$B$20)+1)+(1-'d_고정'!$B$22)*BETAINV(RAND(),IF(G1645&lt;'d_고정'!$B$26,'d_고정'!$B$24,'d_고정'!$B$18)+1,'d_고정'!$B$19-IF(G1645&lt;'d_고정'!$B$26,'d_고정'!$B$24,'d_고정'!$B$18)+1))*('d_고정'!$B$14+('d_고정'!$B$15-'d_고정'!$B$14)*RAND()))/F1645</f>
        <v/>
      </c>
      <c r="I1645">
        <f>RAND()</f>
        <v/>
      </c>
      <c r="J1645">
        <f>IF('d_시나리오'!$J$3='d_시나리오'!$H$3,'d_시나리오'!$I$3,IF(I1645&lt;('d_시나리오'!$I$3-'d_시나리오'!$H$3)/('d_시나리오'!$J$3-'d_시나리오'!$H$3),'d_시나리오'!$H$3+SQRT(I1645*('d_시나리오'!$J$3-'d_시나리오'!$H$3)*('d_시나리오'!$I$3-'d_시나리오'!$H$3)),'d_시나리오'!$J$3-SQRT((1-I1645)*('d_시나리오'!$J$3-'d_시나리오'!$H$3)*('d_시나리오'!$J$3-'d_시나리오'!$I$3))))</f>
        <v/>
      </c>
      <c r="K1645">
        <f>RAND()</f>
        <v/>
      </c>
      <c r="L1645">
        <f>IF('d_시나리오'!$J$4='d_시나리오'!$H$4,'d_시나리오'!$I$4,IF(K1645&lt;('d_시나리오'!$I$4-'d_시나리오'!$H$4)/('d_시나리오'!$J$4-'d_시나리오'!$H$4),'d_시나리오'!$H$4+SQRT(K1645*('d_시나리오'!$J$4-'d_시나리오'!$H$4)*('d_시나리오'!$I$4-'d_시나리오'!$H$4)),'d_시나리오'!$J$4-SQRT((1-K1645)*('d_시나리오'!$J$4-'d_시나리오'!$H$4)*('d_시나리오'!$J$4-'d_시나리오'!$I$4))))</f>
        <v/>
      </c>
      <c r="M1645">
        <f>RAND()</f>
        <v/>
      </c>
      <c r="N1645">
        <f>IF('d_시나리오'!$J$5='d_시나리오'!$H$5,'d_시나리오'!$I$5,IF(M1645&lt;('d_시나리오'!$I$5-'d_시나리오'!$H$5)/('d_시나리오'!$J$5-'d_시나리오'!$H$5),'d_시나리오'!$H$5+SQRT(M1645*('d_시나리오'!$J$5-'d_시나리오'!$H$5)*('d_시나리오'!$I$5-'d_시나리오'!$H$5)),'d_시나리오'!$J$5-SQRT((1-M1645)*('d_시나리오'!$J$5-'d_시나리오'!$H$5)*('d_시나리오'!$J$5-'d_시나리오'!$I$5))))</f>
        <v/>
      </c>
      <c r="O1645">
        <f>RAND()</f>
        <v/>
      </c>
      <c r="P1645">
        <f>IF('d_시나리오'!$J$6='d_시나리오'!$H$6,'d_시나리오'!$I$6,IF(O1645&lt;('d_시나리오'!$I$6-'d_시나리오'!$H$6)/('d_시나리오'!$J$6-'d_시나리오'!$H$6),'d_시나리오'!$H$6+SQRT(O1645*('d_시나리오'!$J$6-'d_시나리오'!$H$6)*('d_시나리오'!$I$6-'d_시나리오'!$H$6)),'d_시나리오'!$J$6-SQRT((1-O1645)*('d_시나리오'!$J$6-'d_시나리오'!$H$6)*('d_시나리오'!$J$6-'d_시나리오'!$I$6))))</f>
        <v/>
      </c>
      <c r="Q1645">
        <f>INDEX('d_분포'!$B$2:$B$57,RANDBETWEEN(1,56))</f>
        <v/>
      </c>
      <c r="R1645">
        <f>BETAINV(RAND(),5,5)</f>
        <v/>
      </c>
      <c r="S1645">
        <f>'d_고정'!$B$1*'6_기대효과'!$H$7*('d_시나리오'!$I$7/'d_고정'!$B$2)*B1645</f>
        <v/>
      </c>
      <c r="T1645">
        <f>S1645*D1645</f>
        <v/>
      </c>
      <c r="U1645">
        <f>S1645*F1645*H1645</f>
        <v/>
      </c>
      <c r="V1645">
        <f>S1645*F1645*(H1645-1)</f>
        <v/>
      </c>
      <c r="W1645">
        <f>U1645*J1645</f>
        <v/>
      </c>
      <c r="X1645">
        <f>T1645+W1645</f>
        <v/>
      </c>
      <c r="Y1645">
        <f>(T1645*E1645+W1645*L1645)*(1-R1645-'d_고정'!$B$13)</f>
        <v/>
      </c>
      <c r="Z1645">
        <f>(U1645*N1645*Q1645+'d_고정'!$B$3*('6_기대효과'!$H$7/8)*Q1645*'d_고정'!$B$10*P1645*('6_기대효과'!$K$7/'d_고정'!$B$9))*(1-R1645)</f>
        <v/>
      </c>
      <c r="AA1645">
        <f>W1645*L1645*(1-R1645-'d_고정'!$B$13)+U1645*MAX(N1645-'d_고정'!$B$10*P1645*('6_기대효과'!$K$7/'d_고정'!$B$9),0)*Q1645*(1-R1645)</f>
        <v/>
      </c>
      <c r="AB1645">
        <f>Y1645+Z1645</f>
        <v/>
      </c>
      <c r="AC1645">
        <f>Y1645/('d_고정'!$B$5*'6_기대효과'!$H$7/8)/'d_고정'!$B$6</f>
        <v/>
      </c>
      <c r="AD1645">
        <f>Y1645/('d_고정'!$B$8*'6_기대효과'!$H$7/8)</f>
        <v/>
      </c>
    </row>
    <row r="1646">
      <c r="A1646">
        <f>RAND()</f>
        <v/>
      </c>
      <c r="B1646">
        <f>IF('d_시나리오'!$J$2='d_시나리오'!$H$2,'d_시나리오'!$I$2,IF(A1646&lt;('d_시나리오'!$I$2-'d_시나리오'!$H$2)/('d_시나리오'!$J$2-'d_시나리오'!$H$2),'d_시나리오'!$H$2+SQRT(A1646*('d_시나리오'!$J$2-'d_시나리오'!$H$2)*('d_시나리오'!$I$2-'d_시나리오'!$H$2)),'d_시나리오'!$J$2-SQRT((1-A1646)*('d_시나리오'!$J$2-'d_시나리오'!$H$2)*('d_시나리오'!$J$2-'d_시나리오'!$I$2))))</f>
        <v/>
      </c>
      <c r="C1646">
        <f>RAND()</f>
        <v/>
      </c>
      <c r="D1646">
        <f>BETAINV(RAND(),IF(C1646&lt;'d_고정'!$B$26,'d_고정'!$B$23,'d_고정'!$B$16)+1,'d_고정'!$B$17-IF(C1646&lt;'d_고정'!$B$26,'d_고정'!$B$23,'d_고정'!$B$16)+1)*('d_고정'!$B$14+('d_고정'!$B$15-'d_고정'!$B$14)*RAND())</f>
        <v/>
      </c>
      <c r="E1646">
        <f>INDEX('d_분포'!$A$2:$A$28,RANDBETWEEN(1,27))</f>
        <v/>
      </c>
      <c r="F1646">
        <f>INDEX('d_분포'!$C$2:$C$5,RANDBETWEEN(1,4))*(0.9+0.2*RAND())</f>
        <v/>
      </c>
      <c r="G1646">
        <f>RAND()</f>
        <v/>
      </c>
      <c r="H1646">
        <f>(F1646+(1-F1646)*('d_고정'!$B$22*BETAINV(RAND(),IF(G1646&lt;'d_고정'!$B$26,'d_고정'!$B$25,'d_고정'!$B$20)+1,'d_고정'!$B$21-IF(G1646&lt;'d_고정'!$B$26,'d_고정'!$B$25,'d_고정'!$B$20)+1)+(1-'d_고정'!$B$22)*BETAINV(RAND(),IF(G1646&lt;'d_고정'!$B$26,'d_고정'!$B$24,'d_고정'!$B$18)+1,'d_고정'!$B$19-IF(G1646&lt;'d_고정'!$B$26,'d_고정'!$B$24,'d_고정'!$B$18)+1))*('d_고정'!$B$14+('d_고정'!$B$15-'d_고정'!$B$14)*RAND()))/F1646</f>
        <v/>
      </c>
      <c r="I1646">
        <f>RAND()</f>
        <v/>
      </c>
      <c r="J1646">
        <f>IF('d_시나리오'!$J$3='d_시나리오'!$H$3,'d_시나리오'!$I$3,IF(I1646&lt;('d_시나리오'!$I$3-'d_시나리오'!$H$3)/('d_시나리오'!$J$3-'d_시나리오'!$H$3),'d_시나리오'!$H$3+SQRT(I1646*('d_시나리오'!$J$3-'d_시나리오'!$H$3)*('d_시나리오'!$I$3-'d_시나리오'!$H$3)),'d_시나리오'!$J$3-SQRT((1-I1646)*('d_시나리오'!$J$3-'d_시나리오'!$H$3)*('d_시나리오'!$J$3-'d_시나리오'!$I$3))))</f>
        <v/>
      </c>
      <c r="K1646">
        <f>RAND()</f>
        <v/>
      </c>
      <c r="L1646">
        <f>IF('d_시나리오'!$J$4='d_시나리오'!$H$4,'d_시나리오'!$I$4,IF(K1646&lt;('d_시나리오'!$I$4-'d_시나리오'!$H$4)/('d_시나리오'!$J$4-'d_시나리오'!$H$4),'d_시나리오'!$H$4+SQRT(K1646*('d_시나리오'!$J$4-'d_시나리오'!$H$4)*('d_시나리오'!$I$4-'d_시나리오'!$H$4)),'d_시나리오'!$J$4-SQRT((1-K1646)*('d_시나리오'!$J$4-'d_시나리오'!$H$4)*('d_시나리오'!$J$4-'d_시나리오'!$I$4))))</f>
        <v/>
      </c>
      <c r="M1646">
        <f>RAND()</f>
        <v/>
      </c>
      <c r="N1646">
        <f>IF('d_시나리오'!$J$5='d_시나리오'!$H$5,'d_시나리오'!$I$5,IF(M1646&lt;('d_시나리오'!$I$5-'d_시나리오'!$H$5)/('d_시나리오'!$J$5-'d_시나리오'!$H$5),'d_시나리오'!$H$5+SQRT(M1646*('d_시나리오'!$J$5-'d_시나리오'!$H$5)*('d_시나리오'!$I$5-'d_시나리오'!$H$5)),'d_시나리오'!$J$5-SQRT((1-M1646)*('d_시나리오'!$J$5-'d_시나리오'!$H$5)*('d_시나리오'!$J$5-'d_시나리오'!$I$5))))</f>
        <v/>
      </c>
      <c r="O1646">
        <f>RAND()</f>
        <v/>
      </c>
      <c r="P1646">
        <f>IF('d_시나리오'!$J$6='d_시나리오'!$H$6,'d_시나리오'!$I$6,IF(O1646&lt;('d_시나리오'!$I$6-'d_시나리오'!$H$6)/('d_시나리오'!$J$6-'d_시나리오'!$H$6),'d_시나리오'!$H$6+SQRT(O1646*('d_시나리오'!$J$6-'d_시나리오'!$H$6)*('d_시나리오'!$I$6-'d_시나리오'!$H$6)),'d_시나리오'!$J$6-SQRT((1-O1646)*('d_시나리오'!$J$6-'d_시나리오'!$H$6)*('d_시나리오'!$J$6-'d_시나리오'!$I$6))))</f>
        <v/>
      </c>
      <c r="Q1646">
        <f>INDEX('d_분포'!$B$2:$B$57,RANDBETWEEN(1,56))</f>
        <v/>
      </c>
      <c r="R1646">
        <f>BETAINV(RAND(),5,5)</f>
        <v/>
      </c>
      <c r="S1646">
        <f>'d_고정'!$B$1*'6_기대효과'!$H$7*('d_시나리오'!$I$7/'d_고정'!$B$2)*B1646</f>
        <v/>
      </c>
      <c r="T1646">
        <f>S1646*D1646</f>
        <v/>
      </c>
      <c r="U1646">
        <f>S1646*F1646*H1646</f>
        <v/>
      </c>
      <c r="V1646">
        <f>S1646*F1646*(H1646-1)</f>
        <v/>
      </c>
      <c r="W1646">
        <f>U1646*J1646</f>
        <v/>
      </c>
      <c r="X1646">
        <f>T1646+W1646</f>
        <v/>
      </c>
      <c r="Y1646">
        <f>(T1646*E1646+W1646*L1646)*(1-R1646-'d_고정'!$B$13)</f>
        <v/>
      </c>
      <c r="Z1646">
        <f>(U1646*N1646*Q1646+'d_고정'!$B$3*('6_기대효과'!$H$7/8)*Q1646*'d_고정'!$B$10*P1646*('6_기대효과'!$K$7/'d_고정'!$B$9))*(1-R1646)</f>
        <v/>
      </c>
      <c r="AA1646">
        <f>W1646*L1646*(1-R1646-'d_고정'!$B$13)+U1646*MAX(N1646-'d_고정'!$B$10*P1646*('6_기대효과'!$K$7/'d_고정'!$B$9),0)*Q1646*(1-R1646)</f>
        <v/>
      </c>
      <c r="AB1646">
        <f>Y1646+Z1646</f>
        <v/>
      </c>
      <c r="AC1646">
        <f>Y1646/('d_고정'!$B$5*'6_기대효과'!$H$7/8)/'d_고정'!$B$6</f>
        <v/>
      </c>
      <c r="AD1646">
        <f>Y1646/('d_고정'!$B$8*'6_기대효과'!$H$7/8)</f>
        <v/>
      </c>
    </row>
    <row r="1647">
      <c r="A1647">
        <f>RAND()</f>
        <v/>
      </c>
      <c r="B1647">
        <f>IF('d_시나리오'!$J$2='d_시나리오'!$H$2,'d_시나리오'!$I$2,IF(A1647&lt;('d_시나리오'!$I$2-'d_시나리오'!$H$2)/('d_시나리오'!$J$2-'d_시나리오'!$H$2),'d_시나리오'!$H$2+SQRT(A1647*('d_시나리오'!$J$2-'d_시나리오'!$H$2)*('d_시나리오'!$I$2-'d_시나리오'!$H$2)),'d_시나리오'!$J$2-SQRT((1-A1647)*('d_시나리오'!$J$2-'d_시나리오'!$H$2)*('d_시나리오'!$J$2-'d_시나리오'!$I$2))))</f>
        <v/>
      </c>
      <c r="C1647">
        <f>RAND()</f>
        <v/>
      </c>
      <c r="D1647">
        <f>BETAINV(RAND(),IF(C1647&lt;'d_고정'!$B$26,'d_고정'!$B$23,'d_고정'!$B$16)+1,'d_고정'!$B$17-IF(C1647&lt;'d_고정'!$B$26,'d_고정'!$B$23,'d_고정'!$B$16)+1)*('d_고정'!$B$14+('d_고정'!$B$15-'d_고정'!$B$14)*RAND())</f>
        <v/>
      </c>
      <c r="E1647">
        <f>INDEX('d_분포'!$A$2:$A$28,RANDBETWEEN(1,27))</f>
        <v/>
      </c>
      <c r="F1647">
        <f>INDEX('d_분포'!$C$2:$C$5,RANDBETWEEN(1,4))*(0.9+0.2*RAND())</f>
        <v/>
      </c>
      <c r="G1647">
        <f>RAND()</f>
        <v/>
      </c>
      <c r="H1647">
        <f>(F1647+(1-F1647)*('d_고정'!$B$22*BETAINV(RAND(),IF(G1647&lt;'d_고정'!$B$26,'d_고정'!$B$25,'d_고정'!$B$20)+1,'d_고정'!$B$21-IF(G1647&lt;'d_고정'!$B$26,'d_고정'!$B$25,'d_고정'!$B$20)+1)+(1-'d_고정'!$B$22)*BETAINV(RAND(),IF(G1647&lt;'d_고정'!$B$26,'d_고정'!$B$24,'d_고정'!$B$18)+1,'d_고정'!$B$19-IF(G1647&lt;'d_고정'!$B$26,'d_고정'!$B$24,'d_고정'!$B$18)+1))*('d_고정'!$B$14+('d_고정'!$B$15-'d_고정'!$B$14)*RAND()))/F1647</f>
        <v/>
      </c>
      <c r="I1647">
        <f>RAND()</f>
        <v/>
      </c>
      <c r="J1647">
        <f>IF('d_시나리오'!$J$3='d_시나리오'!$H$3,'d_시나리오'!$I$3,IF(I1647&lt;('d_시나리오'!$I$3-'d_시나리오'!$H$3)/('d_시나리오'!$J$3-'d_시나리오'!$H$3),'d_시나리오'!$H$3+SQRT(I1647*('d_시나리오'!$J$3-'d_시나리오'!$H$3)*('d_시나리오'!$I$3-'d_시나리오'!$H$3)),'d_시나리오'!$J$3-SQRT((1-I1647)*('d_시나리오'!$J$3-'d_시나리오'!$H$3)*('d_시나리오'!$J$3-'d_시나리오'!$I$3))))</f>
        <v/>
      </c>
      <c r="K1647">
        <f>RAND()</f>
        <v/>
      </c>
      <c r="L1647">
        <f>IF('d_시나리오'!$J$4='d_시나리오'!$H$4,'d_시나리오'!$I$4,IF(K1647&lt;('d_시나리오'!$I$4-'d_시나리오'!$H$4)/('d_시나리오'!$J$4-'d_시나리오'!$H$4),'d_시나리오'!$H$4+SQRT(K1647*('d_시나리오'!$J$4-'d_시나리오'!$H$4)*('d_시나리오'!$I$4-'d_시나리오'!$H$4)),'d_시나리오'!$J$4-SQRT((1-K1647)*('d_시나리오'!$J$4-'d_시나리오'!$H$4)*('d_시나리오'!$J$4-'d_시나리오'!$I$4))))</f>
        <v/>
      </c>
      <c r="M1647">
        <f>RAND()</f>
        <v/>
      </c>
      <c r="N1647">
        <f>IF('d_시나리오'!$J$5='d_시나리오'!$H$5,'d_시나리오'!$I$5,IF(M1647&lt;('d_시나리오'!$I$5-'d_시나리오'!$H$5)/('d_시나리오'!$J$5-'d_시나리오'!$H$5),'d_시나리오'!$H$5+SQRT(M1647*('d_시나리오'!$J$5-'d_시나리오'!$H$5)*('d_시나리오'!$I$5-'d_시나리오'!$H$5)),'d_시나리오'!$J$5-SQRT((1-M1647)*('d_시나리오'!$J$5-'d_시나리오'!$H$5)*('d_시나리오'!$J$5-'d_시나리오'!$I$5))))</f>
        <v/>
      </c>
      <c r="O1647">
        <f>RAND()</f>
        <v/>
      </c>
      <c r="P1647">
        <f>IF('d_시나리오'!$J$6='d_시나리오'!$H$6,'d_시나리오'!$I$6,IF(O1647&lt;('d_시나리오'!$I$6-'d_시나리오'!$H$6)/('d_시나리오'!$J$6-'d_시나리오'!$H$6),'d_시나리오'!$H$6+SQRT(O1647*('d_시나리오'!$J$6-'d_시나리오'!$H$6)*('d_시나리오'!$I$6-'d_시나리오'!$H$6)),'d_시나리오'!$J$6-SQRT((1-O1647)*('d_시나리오'!$J$6-'d_시나리오'!$H$6)*('d_시나리오'!$J$6-'d_시나리오'!$I$6))))</f>
        <v/>
      </c>
      <c r="Q1647">
        <f>INDEX('d_분포'!$B$2:$B$57,RANDBETWEEN(1,56))</f>
        <v/>
      </c>
      <c r="R1647">
        <f>BETAINV(RAND(),5,5)</f>
        <v/>
      </c>
      <c r="S1647">
        <f>'d_고정'!$B$1*'6_기대효과'!$H$7*('d_시나리오'!$I$7/'d_고정'!$B$2)*B1647</f>
        <v/>
      </c>
      <c r="T1647">
        <f>S1647*D1647</f>
        <v/>
      </c>
      <c r="U1647">
        <f>S1647*F1647*H1647</f>
        <v/>
      </c>
      <c r="V1647">
        <f>S1647*F1647*(H1647-1)</f>
        <v/>
      </c>
      <c r="W1647">
        <f>U1647*J1647</f>
        <v/>
      </c>
      <c r="X1647">
        <f>T1647+W1647</f>
        <v/>
      </c>
      <c r="Y1647">
        <f>(T1647*E1647+W1647*L1647)*(1-R1647-'d_고정'!$B$13)</f>
        <v/>
      </c>
      <c r="Z1647">
        <f>(U1647*N1647*Q1647+'d_고정'!$B$3*('6_기대효과'!$H$7/8)*Q1647*'d_고정'!$B$10*P1647*('6_기대효과'!$K$7/'d_고정'!$B$9))*(1-R1647)</f>
        <v/>
      </c>
      <c r="AA1647">
        <f>W1647*L1647*(1-R1647-'d_고정'!$B$13)+U1647*MAX(N1647-'d_고정'!$B$10*P1647*('6_기대효과'!$K$7/'d_고정'!$B$9),0)*Q1647*(1-R1647)</f>
        <v/>
      </c>
      <c r="AB1647">
        <f>Y1647+Z1647</f>
        <v/>
      </c>
      <c r="AC1647">
        <f>Y1647/('d_고정'!$B$5*'6_기대효과'!$H$7/8)/'d_고정'!$B$6</f>
        <v/>
      </c>
      <c r="AD1647">
        <f>Y1647/('d_고정'!$B$8*'6_기대효과'!$H$7/8)</f>
        <v/>
      </c>
    </row>
    <row r="1648">
      <c r="A1648">
        <f>RAND()</f>
        <v/>
      </c>
      <c r="B1648">
        <f>IF('d_시나리오'!$J$2='d_시나리오'!$H$2,'d_시나리오'!$I$2,IF(A1648&lt;('d_시나리오'!$I$2-'d_시나리오'!$H$2)/('d_시나리오'!$J$2-'d_시나리오'!$H$2),'d_시나리오'!$H$2+SQRT(A1648*('d_시나리오'!$J$2-'d_시나리오'!$H$2)*('d_시나리오'!$I$2-'d_시나리오'!$H$2)),'d_시나리오'!$J$2-SQRT((1-A1648)*('d_시나리오'!$J$2-'d_시나리오'!$H$2)*('d_시나리오'!$J$2-'d_시나리오'!$I$2))))</f>
        <v/>
      </c>
      <c r="C1648">
        <f>RAND()</f>
        <v/>
      </c>
      <c r="D1648">
        <f>BETAINV(RAND(),IF(C1648&lt;'d_고정'!$B$26,'d_고정'!$B$23,'d_고정'!$B$16)+1,'d_고정'!$B$17-IF(C1648&lt;'d_고정'!$B$26,'d_고정'!$B$23,'d_고정'!$B$16)+1)*('d_고정'!$B$14+('d_고정'!$B$15-'d_고정'!$B$14)*RAND())</f>
        <v/>
      </c>
      <c r="E1648">
        <f>INDEX('d_분포'!$A$2:$A$28,RANDBETWEEN(1,27))</f>
        <v/>
      </c>
      <c r="F1648">
        <f>INDEX('d_분포'!$C$2:$C$5,RANDBETWEEN(1,4))*(0.9+0.2*RAND())</f>
        <v/>
      </c>
      <c r="G1648">
        <f>RAND()</f>
        <v/>
      </c>
      <c r="H1648">
        <f>(F1648+(1-F1648)*('d_고정'!$B$22*BETAINV(RAND(),IF(G1648&lt;'d_고정'!$B$26,'d_고정'!$B$25,'d_고정'!$B$20)+1,'d_고정'!$B$21-IF(G1648&lt;'d_고정'!$B$26,'d_고정'!$B$25,'d_고정'!$B$20)+1)+(1-'d_고정'!$B$22)*BETAINV(RAND(),IF(G1648&lt;'d_고정'!$B$26,'d_고정'!$B$24,'d_고정'!$B$18)+1,'d_고정'!$B$19-IF(G1648&lt;'d_고정'!$B$26,'d_고정'!$B$24,'d_고정'!$B$18)+1))*('d_고정'!$B$14+('d_고정'!$B$15-'d_고정'!$B$14)*RAND()))/F1648</f>
        <v/>
      </c>
      <c r="I1648">
        <f>RAND()</f>
        <v/>
      </c>
      <c r="J1648">
        <f>IF('d_시나리오'!$J$3='d_시나리오'!$H$3,'d_시나리오'!$I$3,IF(I1648&lt;('d_시나리오'!$I$3-'d_시나리오'!$H$3)/('d_시나리오'!$J$3-'d_시나리오'!$H$3),'d_시나리오'!$H$3+SQRT(I1648*('d_시나리오'!$J$3-'d_시나리오'!$H$3)*('d_시나리오'!$I$3-'d_시나리오'!$H$3)),'d_시나리오'!$J$3-SQRT((1-I1648)*('d_시나리오'!$J$3-'d_시나리오'!$H$3)*('d_시나리오'!$J$3-'d_시나리오'!$I$3))))</f>
        <v/>
      </c>
      <c r="K1648">
        <f>RAND()</f>
        <v/>
      </c>
      <c r="L1648">
        <f>IF('d_시나리오'!$J$4='d_시나리오'!$H$4,'d_시나리오'!$I$4,IF(K1648&lt;('d_시나리오'!$I$4-'d_시나리오'!$H$4)/('d_시나리오'!$J$4-'d_시나리오'!$H$4),'d_시나리오'!$H$4+SQRT(K1648*('d_시나리오'!$J$4-'d_시나리오'!$H$4)*('d_시나리오'!$I$4-'d_시나리오'!$H$4)),'d_시나리오'!$J$4-SQRT((1-K1648)*('d_시나리오'!$J$4-'d_시나리오'!$H$4)*('d_시나리오'!$J$4-'d_시나리오'!$I$4))))</f>
        <v/>
      </c>
      <c r="M1648">
        <f>RAND()</f>
        <v/>
      </c>
      <c r="N1648">
        <f>IF('d_시나리오'!$J$5='d_시나리오'!$H$5,'d_시나리오'!$I$5,IF(M1648&lt;('d_시나리오'!$I$5-'d_시나리오'!$H$5)/('d_시나리오'!$J$5-'d_시나리오'!$H$5),'d_시나리오'!$H$5+SQRT(M1648*('d_시나리오'!$J$5-'d_시나리오'!$H$5)*('d_시나리오'!$I$5-'d_시나리오'!$H$5)),'d_시나리오'!$J$5-SQRT((1-M1648)*('d_시나리오'!$J$5-'d_시나리오'!$H$5)*('d_시나리오'!$J$5-'d_시나리오'!$I$5))))</f>
        <v/>
      </c>
      <c r="O1648">
        <f>RAND()</f>
        <v/>
      </c>
      <c r="P1648">
        <f>IF('d_시나리오'!$J$6='d_시나리오'!$H$6,'d_시나리오'!$I$6,IF(O1648&lt;('d_시나리오'!$I$6-'d_시나리오'!$H$6)/('d_시나리오'!$J$6-'d_시나리오'!$H$6),'d_시나리오'!$H$6+SQRT(O1648*('d_시나리오'!$J$6-'d_시나리오'!$H$6)*('d_시나리오'!$I$6-'d_시나리오'!$H$6)),'d_시나리오'!$J$6-SQRT((1-O1648)*('d_시나리오'!$J$6-'d_시나리오'!$H$6)*('d_시나리오'!$J$6-'d_시나리오'!$I$6))))</f>
        <v/>
      </c>
      <c r="Q1648">
        <f>INDEX('d_분포'!$B$2:$B$57,RANDBETWEEN(1,56))</f>
        <v/>
      </c>
      <c r="R1648">
        <f>BETAINV(RAND(),5,5)</f>
        <v/>
      </c>
      <c r="S1648">
        <f>'d_고정'!$B$1*'6_기대효과'!$H$7*('d_시나리오'!$I$7/'d_고정'!$B$2)*B1648</f>
        <v/>
      </c>
      <c r="T1648">
        <f>S1648*D1648</f>
        <v/>
      </c>
      <c r="U1648">
        <f>S1648*F1648*H1648</f>
        <v/>
      </c>
      <c r="V1648">
        <f>S1648*F1648*(H1648-1)</f>
        <v/>
      </c>
      <c r="W1648">
        <f>U1648*J1648</f>
        <v/>
      </c>
      <c r="X1648">
        <f>T1648+W1648</f>
        <v/>
      </c>
      <c r="Y1648">
        <f>(T1648*E1648+W1648*L1648)*(1-R1648-'d_고정'!$B$13)</f>
        <v/>
      </c>
      <c r="Z1648">
        <f>(U1648*N1648*Q1648+'d_고정'!$B$3*('6_기대효과'!$H$7/8)*Q1648*'d_고정'!$B$10*P1648*('6_기대효과'!$K$7/'d_고정'!$B$9))*(1-R1648)</f>
        <v/>
      </c>
      <c r="AA1648">
        <f>W1648*L1648*(1-R1648-'d_고정'!$B$13)+U1648*MAX(N1648-'d_고정'!$B$10*P1648*('6_기대효과'!$K$7/'d_고정'!$B$9),0)*Q1648*(1-R1648)</f>
        <v/>
      </c>
      <c r="AB1648">
        <f>Y1648+Z1648</f>
        <v/>
      </c>
      <c r="AC1648">
        <f>Y1648/('d_고정'!$B$5*'6_기대효과'!$H$7/8)/'d_고정'!$B$6</f>
        <v/>
      </c>
      <c r="AD1648">
        <f>Y1648/('d_고정'!$B$8*'6_기대효과'!$H$7/8)</f>
        <v/>
      </c>
    </row>
    <row r="1649">
      <c r="A1649">
        <f>RAND()</f>
        <v/>
      </c>
      <c r="B1649">
        <f>IF('d_시나리오'!$J$2='d_시나리오'!$H$2,'d_시나리오'!$I$2,IF(A1649&lt;('d_시나리오'!$I$2-'d_시나리오'!$H$2)/('d_시나리오'!$J$2-'d_시나리오'!$H$2),'d_시나리오'!$H$2+SQRT(A1649*('d_시나리오'!$J$2-'d_시나리오'!$H$2)*('d_시나리오'!$I$2-'d_시나리오'!$H$2)),'d_시나리오'!$J$2-SQRT((1-A1649)*('d_시나리오'!$J$2-'d_시나리오'!$H$2)*('d_시나리오'!$J$2-'d_시나리오'!$I$2))))</f>
        <v/>
      </c>
      <c r="C1649">
        <f>RAND()</f>
        <v/>
      </c>
      <c r="D1649">
        <f>BETAINV(RAND(),IF(C1649&lt;'d_고정'!$B$26,'d_고정'!$B$23,'d_고정'!$B$16)+1,'d_고정'!$B$17-IF(C1649&lt;'d_고정'!$B$26,'d_고정'!$B$23,'d_고정'!$B$16)+1)*('d_고정'!$B$14+('d_고정'!$B$15-'d_고정'!$B$14)*RAND())</f>
        <v/>
      </c>
      <c r="E1649">
        <f>INDEX('d_분포'!$A$2:$A$28,RANDBETWEEN(1,27))</f>
        <v/>
      </c>
      <c r="F1649">
        <f>INDEX('d_분포'!$C$2:$C$5,RANDBETWEEN(1,4))*(0.9+0.2*RAND())</f>
        <v/>
      </c>
      <c r="G1649">
        <f>RAND()</f>
        <v/>
      </c>
      <c r="H1649">
        <f>(F1649+(1-F1649)*('d_고정'!$B$22*BETAINV(RAND(),IF(G1649&lt;'d_고정'!$B$26,'d_고정'!$B$25,'d_고정'!$B$20)+1,'d_고정'!$B$21-IF(G1649&lt;'d_고정'!$B$26,'d_고정'!$B$25,'d_고정'!$B$20)+1)+(1-'d_고정'!$B$22)*BETAINV(RAND(),IF(G1649&lt;'d_고정'!$B$26,'d_고정'!$B$24,'d_고정'!$B$18)+1,'d_고정'!$B$19-IF(G1649&lt;'d_고정'!$B$26,'d_고정'!$B$24,'d_고정'!$B$18)+1))*('d_고정'!$B$14+('d_고정'!$B$15-'d_고정'!$B$14)*RAND()))/F1649</f>
        <v/>
      </c>
      <c r="I1649">
        <f>RAND()</f>
        <v/>
      </c>
      <c r="J1649">
        <f>IF('d_시나리오'!$J$3='d_시나리오'!$H$3,'d_시나리오'!$I$3,IF(I1649&lt;('d_시나리오'!$I$3-'d_시나리오'!$H$3)/('d_시나리오'!$J$3-'d_시나리오'!$H$3),'d_시나리오'!$H$3+SQRT(I1649*('d_시나리오'!$J$3-'d_시나리오'!$H$3)*('d_시나리오'!$I$3-'d_시나리오'!$H$3)),'d_시나리오'!$J$3-SQRT((1-I1649)*('d_시나리오'!$J$3-'d_시나리오'!$H$3)*('d_시나리오'!$J$3-'d_시나리오'!$I$3))))</f>
        <v/>
      </c>
      <c r="K1649">
        <f>RAND()</f>
        <v/>
      </c>
      <c r="L1649">
        <f>IF('d_시나리오'!$J$4='d_시나리오'!$H$4,'d_시나리오'!$I$4,IF(K1649&lt;('d_시나리오'!$I$4-'d_시나리오'!$H$4)/('d_시나리오'!$J$4-'d_시나리오'!$H$4),'d_시나리오'!$H$4+SQRT(K1649*('d_시나리오'!$J$4-'d_시나리오'!$H$4)*('d_시나리오'!$I$4-'d_시나리오'!$H$4)),'d_시나리오'!$J$4-SQRT((1-K1649)*('d_시나리오'!$J$4-'d_시나리오'!$H$4)*('d_시나리오'!$J$4-'d_시나리오'!$I$4))))</f>
        <v/>
      </c>
      <c r="M1649">
        <f>RAND()</f>
        <v/>
      </c>
      <c r="N1649">
        <f>IF('d_시나리오'!$J$5='d_시나리오'!$H$5,'d_시나리오'!$I$5,IF(M1649&lt;('d_시나리오'!$I$5-'d_시나리오'!$H$5)/('d_시나리오'!$J$5-'d_시나리오'!$H$5),'d_시나리오'!$H$5+SQRT(M1649*('d_시나리오'!$J$5-'d_시나리오'!$H$5)*('d_시나리오'!$I$5-'d_시나리오'!$H$5)),'d_시나리오'!$J$5-SQRT((1-M1649)*('d_시나리오'!$J$5-'d_시나리오'!$H$5)*('d_시나리오'!$J$5-'d_시나리오'!$I$5))))</f>
        <v/>
      </c>
      <c r="O1649">
        <f>RAND()</f>
        <v/>
      </c>
      <c r="P1649">
        <f>IF('d_시나리오'!$J$6='d_시나리오'!$H$6,'d_시나리오'!$I$6,IF(O1649&lt;('d_시나리오'!$I$6-'d_시나리오'!$H$6)/('d_시나리오'!$J$6-'d_시나리오'!$H$6),'d_시나리오'!$H$6+SQRT(O1649*('d_시나리오'!$J$6-'d_시나리오'!$H$6)*('d_시나리오'!$I$6-'d_시나리오'!$H$6)),'d_시나리오'!$J$6-SQRT((1-O1649)*('d_시나리오'!$J$6-'d_시나리오'!$H$6)*('d_시나리오'!$J$6-'d_시나리오'!$I$6))))</f>
        <v/>
      </c>
      <c r="Q1649">
        <f>INDEX('d_분포'!$B$2:$B$57,RANDBETWEEN(1,56))</f>
        <v/>
      </c>
      <c r="R1649">
        <f>BETAINV(RAND(),5,5)</f>
        <v/>
      </c>
      <c r="S1649">
        <f>'d_고정'!$B$1*'6_기대효과'!$H$7*('d_시나리오'!$I$7/'d_고정'!$B$2)*B1649</f>
        <v/>
      </c>
      <c r="T1649">
        <f>S1649*D1649</f>
        <v/>
      </c>
      <c r="U1649">
        <f>S1649*F1649*H1649</f>
        <v/>
      </c>
      <c r="V1649">
        <f>S1649*F1649*(H1649-1)</f>
        <v/>
      </c>
      <c r="W1649">
        <f>U1649*J1649</f>
        <v/>
      </c>
      <c r="X1649">
        <f>T1649+W1649</f>
        <v/>
      </c>
      <c r="Y1649">
        <f>(T1649*E1649+W1649*L1649)*(1-R1649-'d_고정'!$B$13)</f>
        <v/>
      </c>
      <c r="Z1649">
        <f>(U1649*N1649*Q1649+'d_고정'!$B$3*('6_기대효과'!$H$7/8)*Q1649*'d_고정'!$B$10*P1649*('6_기대효과'!$K$7/'d_고정'!$B$9))*(1-R1649)</f>
        <v/>
      </c>
      <c r="AA1649">
        <f>W1649*L1649*(1-R1649-'d_고정'!$B$13)+U1649*MAX(N1649-'d_고정'!$B$10*P1649*('6_기대효과'!$K$7/'d_고정'!$B$9),0)*Q1649*(1-R1649)</f>
        <v/>
      </c>
      <c r="AB1649">
        <f>Y1649+Z1649</f>
        <v/>
      </c>
      <c r="AC1649">
        <f>Y1649/('d_고정'!$B$5*'6_기대효과'!$H$7/8)/'d_고정'!$B$6</f>
        <v/>
      </c>
      <c r="AD1649">
        <f>Y1649/('d_고정'!$B$8*'6_기대효과'!$H$7/8)</f>
        <v/>
      </c>
    </row>
    <row r="1650">
      <c r="A1650">
        <f>RAND()</f>
        <v/>
      </c>
      <c r="B1650">
        <f>IF('d_시나리오'!$J$2='d_시나리오'!$H$2,'d_시나리오'!$I$2,IF(A1650&lt;('d_시나리오'!$I$2-'d_시나리오'!$H$2)/('d_시나리오'!$J$2-'d_시나리오'!$H$2),'d_시나리오'!$H$2+SQRT(A1650*('d_시나리오'!$J$2-'d_시나리오'!$H$2)*('d_시나리오'!$I$2-'d_시나리오'!$H$2)),'d_시나리오'!$J$2-SQRT((1-A1650)*('d_시나리오'!$J$2-'d_시나리오'!$H$2)*('d_시나리오'!$J$2-'d_시나리오'!$I$2))))</f>
        <v/>
      </c>
      <c r="C1650">
        <f>RAND()</f>
        <v/>
      </c>
      <c r="D1650">
        <f>BETAINV(RAND(),IF(C1650&lt;'d_고정'!$B$26,'d_고정'!$B$23,'d_고정'!$B$16)+1,'d_고정'!$B$17-IF(C1650&lt;'d_고정'!$B$26,'d_고정'!$B$23,'d_고정'!$B$16)+1)*('d_고정'!$B$14+('d_고정'!$B$15-'d_고정'!$B$14)*RAND())</f>
        <v/>
      </c>
      <c r="E1650">
        <f>INDEX('d_분포'!$A$2:$A$28,RANDBETWEEN(1,27))</f>
        <v/>
      </c>
      <c r="F1650">
        <f>INDEX('d_분포'!$C$2:$C$5,RANDBETWEEN(1,4))*(0.9+0.2*RAND())</f>
        <v/>
      </c>
      <c r="G1650">
        <f>RAND()</f>
        <v/>
      </c>
      <c r="H1650">
        <f>(F1650+(1-F1650)*('d_고정'!$B$22*BETAINV(RAND(),IF(G1650&lt;'d_고정'!$B$26,'d_고정'!$B$25,'d_고정'!$B$20)+1,'d_고정'!$B$21-IF(G1650&lt;'d_고정'!$B$26,'d_고정'!$B$25,'d_고정'!$B$20)+1)+(1-'d_고정'!$B$22)*BETAINV(RAND(),IF(G1650&lt;'d_고정'!$B$26,'d_고정'!$B$24,'d_고정'!$B$18)+1,'d_고정'!$B$19-IF(G1650&lt;'d_고정'!$B$26,'d_고정'!$B$24,'d_고정'!$B$18)+1))*('d_고정'!$B$14+('d_고정'!$B$15-'d_고정'!$B$14)*RAND()))/F1650</f>
        <v/>
      </c>
      <c r="I1650">
        <f>RAND()</f>
        <v/>
      </c>
      <c r="J1650">
        <f>IF('d_시나리오'!$J$3='d_시나리오'!$H$3,'d_시나리오'!$I$3,IF(I1650&lt;('d_시나리오'!$I$3-'d_시나리오'!$H$3)/('d_시나리오'!$J$3-'d_시나리오'!$H$3),'d_시나리오'!$H$3+SQRT(I1650*('d_시나리오'!$J$3-'d_시나리오'!$H$3)*('d_시나리오'!$I$3-'d_시나리오'!$H$3)),'d_시나리오'!$J$3-SQRT((1-I1650)*('d_시나리오'!$J$3-'d_시나리오'!$H$3)*('d_시나리오'!$J$3-'d_시나리오'!$I$3))))</f>
        <v/>
      </c>
      <c r="K1650">
        <f>RAND()</f>
        <v/>
      </c>
      <c r="L1650">
        <f>IF('d_시나리오'!$J$4='d_시나리오'!$H$4,'d_시나리오'!$I$4,IF(K1650&lt;('d_시나리오'!$I$4-'d_시나리오'!$H$4)/('d_시나리오'!$J$4-'d_시나리오'!$H$4),'d_시나리오'!$H$4+SQRT(K1650*('d_시나리오'!$J$4-'d_시나리오'!$H$4)*('d_시나리오'!$I$4-'d_시나리오'!$H$4)),'d_시나리오'!$J$4-SQRT((1-K1650)*('d_시나리오'!$J$4-'d_시나리오'!$H$4)*('d_시나리오'!$J$4-'d_시나리오'!$I$4))))</f>
        <v/>
      </c>
      <c r="M1650">
        <f>RAND()</f>
        <v/>
      </c>
      <c r="N1650">
        <f>IF('d_시나리오'!$J$5='d_시나리오'!$H$5,'d_시나리오'!$I$5,IF(M1650&lt;('d_시나리오'!$I$5-'d_시나리오'!$H$5)/('d_시나리오'!$J$5-'d_시나리오'!$H$5),'d_시나리오'!$H$5+SQRT(M1650*('d_시나리오'!$J$5-'d_시나리오'!$H$5)*('d_시나리오'!$I$5-'d_시나리오'!$H$5)),'d_시나리오'!$J$5-SQRT((1-M1650)*('d_시나리오'!$J$5-'d_시나리오'!$H$5)*('d_시나리오'!$J$5-'d_시나리오'!$I$5))))</f>
        <v/>
      </c>
      <c r="O1650">
        <f>RAND()</f>
        <v/>
      </c>
      <c r="P1650">
        <f>IF('d_시나리오'!$J$6='d_시나리오'!$H$6,'d_시나리오'!$I$6,IF(O1650&lt;('d_시나리오'!$I$6-'d_시나리오'!$H$6)/('d_시나리오'!$J$6-'d_시나리오'!$H$6),'d_시나리오'!$H$6+SQRT(O1650*('d_시나리오'!$J$6-'d_시나리오'!$H$6)*('d_시나리오'!$I$6-'d_시나리오'!$H$6)),'d_시나리오'!$J$6-SQRT((1-O1650)*('d_시나리오'!$J$6-'d_시나리오'!$H$6)*('d_시나리오'!$J$6-'d_시나리오'!$I$6))))</f>
        <v/>
      </c>
      <c r="Q1650">
        <f>INDEX('d_분포'!$B$2:$B$57,RANDBETWEEN(1,56))</f>
        <v/>
      </c>
      <c r="R1650">
        <f>BETAINV(RAND(),5,5)</f>
        <v/>
      </c>
      <c r="S1650">
        <f>'d_고정'!$B$1*'6_기대효과'!$H$7*('d_시나리오'!$I$7/'d_고정'!$B$2)*B1650</f>
        <v/>
      </c>
      <c r="T1650">
        <f>S1650*D1650</f>
        <v/>
      </c>
      <c r="U1650">
        <f>S1650*F1650*H1650</f>
        <v/>
      </c>
      <c r="V1650">
        <f>S1650*F1650*(H1650-1)</f>
        <v/>
      </c>
      <c r="W1650">
        <f>U1650*J1650</f>
        <v/>
      </c>
      <c r="X1650">
        <f>T1650+W1650</f>
        <v/>
      </c>
      <c r="Y1650">
        <f>(T1650*E1650+W1650*L1650)*(1-R1650-'d_고정'!$B$13)</f>
        <v/>
      </c>
      <c r="Z1650">
        <f>(U1650*N1650*Q1650+'d_고정'!$B$3*('6_기대효과'!$H$7/8)*Q1650*'d_고정'!$B$10*P1650*('6_기대효과'!$K$7/'d_고정'!$B$9))*(1-R1650)</f>
        <v/>
      </c>
      <c r="AA1650">
        <f>W1650*L1650*(1-R1650-'d_고정'!$B$13)+U1650*MAX(N1650-'d_고정'!$B$10*P1650*('6_기대효과'!$K$7/'d_고정'!$B$9),0)*Q1650*(1-R1650)</f>
        <v/>
      </c>
      <c r="AB1650">
        <f>Y1650+Z1650</f>
        <v/>
      </c>
      <c r="AC1650">
        <f>Y1650/('d_고정'!$B$5*'6_기대효과'!$H$7/8)/'d_고정'!$B$6</f>
        <v/>
      </c>
      <c r="AD1650">
        <f>Y1650/('d_고정'!$B$8*'6_기대효과'!$H$7/8)</f>
        <v/>
      </c>
    </row>
    <row r="1651">
      <c r="A1651">
        <f>RAND()</f>
        <v/>
      </c>
      <c r="B1651">
        <f>IF('d_시나리오'!$J$2='d_시나리오'!$H$2,'d_시나리오'!$I$2,IF(A1651&lt;('d_시나리오'!$I$2-'d_시나리오'!$H$2)/('d_시나리오'!$J$2-'d_시나리오'!$H$2),'d_시나리오'!$H$2+SQRT(A1651*('d_시나리오'!$J$2-'d_시나리오'!$H$2)*('d_시나리오'!$I$2-'d_시나리오'!$H$2)),'d_시나리오'!$J$2-SQRT((1-A1651)*('d_시나리오'!$J$2-'d_시나리오'!$H$2)*('d_시나리오'!$J$2-'d_시나리오'!$I$2))))</f>
        <v/>
      </c>
      <c r="C1651">
        <f>RAND()</f>
        <v/>
      </c>
      <c r="D1651">
        <f>BETAINV(RAND(),IF(C1651&lt;'d_고정'!$B$26,'d_고정'!$B$23,'d_고정'!$B$16)+1,'d_고정'!$B$17-IF(C1651&lt;'d_고정'!$B$26,'d_고정'!$B$23,'d_고정'!$B$16)+1)*('d_고정'!$B$14+('d_고정'!$B$15-'d_고정'!$B$14)*RAND())</f>
        <v/>
      </c>
      <c r="E1651">
        <f>INDEX('d_분포'!$A$2:$A$28,RANDBETWEEN(1,27))</f>
        <v/>
      </c>
      <c r="F1651">
        <f>INDEX('d_분포'!$C$2:$C$5,RANDBETWEEN(1,4))*(0.9+0.2*RAND())</f>
        <v/>
      </c>
      <c r="G1651">
        <f>RAND()</f>
        <v/>
      </c>
      <c r="H1651">
        <f>(F1651+(1-F1651)*('d_고정'!$B$22*BETAINV(RAND(),IF(G1651&lt;'d_고정'!$B$26,'d_고정'!$B$25,'d_고정'!$B$20)+1,'d_고정'!$B$21-IF(G1651&lt;'d_고정'!$B$26,'d_고정'!$B$25,'d_고정'!$B$20)+1)+(1-'d_고정'!$B$22)*BETAINV(RAND(),IF(G1651&lt;'d_고정'!$B$26,'d_고정'!$B$24,'d_고정'!$B$18)+1,'d_고정'!$B$19-IF(G1651&lt;'d_고정'!$B$26,'d_고정'!$B$24,'d_고정'!$B$18)+1))*('d_고정'!$B$14+('d_고정'!$B$15-'d_고정'!$B$14)*RAND()))/F1651</f>
        <v/>
      </c>
      <c r="I1651">
        <f>RAND()</f>
        <v/>
      </c>
      <c r="J1651">
        <f>IF('d_시나리오'!$J$3='d_시나리오'!$H$3,'d_시나리오'!$I$3,IF(I1651&lt;('d_시나리오'!$I$3-'d_시나리오'!$H$3)/('d_시나리오'!$J$3-'d_시나리오'!$H$3),'d_시나리오'!$H$3+SQRT(I1651*('d_시나리오'!$J$3-'d_시나리오'!$H$3)*('d_시나리오'!$I$3-'d_시나리오'!$H$3)),'d_시나리오'!$J$3-SQRT((1-I1651)*('d_시나리오'!$J$3-'d_시나리오'!$H$3)*('d_시나리오'!$J$3-'d_시나리오'!$I$3))))</f>
        <v/>
      </c>
      <c r="K1651">
        <f>RAND()</f>
        <v/>
      </c>
      <c r="L1651">
        <f>IF('d_시나리오'!$J$4='d_시나리오'!$H$4,'d_시나리오'!$I$4,IF(K1651&lt;('d_시나리오'!$I$4-'d_시나리오'!$H$4)/('d_시나리오'!$J$4-'d_시나리오'!$H$4),'d_시나리오'!$H$4+SQRT(K1651*('d_시나리오'!$J$4-'d_시나리오'!$H$4)*('d_시나리오'!$I$4-'d_시나리오'!$H$4)),'d_시나리오'!$J$4-SQRT((1-K1651)*('d_시나리오'!$J$4-'d_시나리오'!$H$4)*('d_시나리오'!$J$4-'d_시나리오'!$I$4))))</f>
        <v/>
      </c>
      <c r="M1651">
        <f>RAND()</f>
        <v/>
      </c>
      <c r="N1651">
        <f>IF('d_시나리오'!$J$5='d_시나리오'!$H$5,'d_시나리오'!$I$5,IF(M1651&lt;('d_시나리오'!$I$5-'d_시나리오'!$H$5)/('d_시나리오'!$J$5-'d_시나리오'!$H$5),'d_시나리오'!$H$5+SQRT(M1651*('d_시나리오'!$J$5-'d_시나리오'!$H$5)*('d_시나리오'!$I$5-'d_시나리오'!$H$5)),'d_시나리오'!$J$5-SQRT((1-M1651)*('d_시나리오'!$J$5-'d_시나리오'!$H$5)*('d_시나리오'!$J$5-'d_시나리오'!$I$5))))</f>
        <v/>
      </c>
      <c r="O1651">
        <f>RAND()</f>
        <v/>
      </c>
      <c r="P1651">
        <f>IF('d_시나리오'!$J$6='d_시나리오'!$H$6,'d_시나리오'!$I$6,IF(O1651&lt;('d_시나리오'!$I$6-'d_시나리오'!$H$6)/('d_시나리오'!$J$6-'d_시나리오'!$H$6),'d_시나리오'!$H$6+SQRT(O1651*('d_시나리오'!$J$6-'d_시나리오'!$H$6)*('d_시나리오'!$I$6-'d_시나리오'!$H$6)),'d_시나리오'!$J$6-SQRT((1-O1651)*('d_시나리오'!$J$6-'d_시나리오'!$H$6)*('d_시나리오'!$J$6-'d_시나리오'!$I$6))))</f>
        <v/>
      </c>
      <c r="Q1651">
        <f>INDEX('d_분포'!$B$2:$B$57,RANDBETWEEN(1,56))</f>
        <v/>
      </c>
      <c r="R1651">
        <f>BETAINV(RAND(),5,5)</f>
        <v/>
      </c>
      <c r="S1651">
        <f>'d_고정'!$B$1*'6_기대효과'!$H$7*('d_시나리오'!$I$7/'d_고정'!$B$2)*B1651</f>
        <v/>
      </c>
      <c r="T1651">
        <f>S1651*D1651</f>
        <v/>
      </c>
      <c r="U1651">
        <f>S1651*F1651*H1651</f>
        <v/>
      </c>
      <c r="V1651">
        <f>S1651*F1651*(H1651-1)</f>
        <v/>
      </c>
      <c r="W1651">
        <f>U1651*J1651</f>
        <v/>
      </c>
      <c r="X1651">
        <f>T1651+W1651</f>
        <v/>
      </c>
      <c r="Y1651">
        <f>(T1651*E1651+W1651*L1651)*(1-R1651-'d_고정'!$B$13)</f>
        <v/>
      </c>
      <c r="Z1651">
        <f>(U1651*N1651*Q1651+'d_고정'!$B$3*('6_기대효과'!$H$7/8)*Q1651*'d_고정'!$B$10*P1651*('6_기대효과'!$K$7/'d_고정'!$B$9))*(1-R1651)</f>
        <v/>
      </c>
      <c r="AA1651">
        <f>W1651*L1651*(1-R1651-'d_고정'!$B$13)+U1651*MAX(N1651-'d_고정'!$B$10*P1651*('6_기대효과'!$K$7/'d_고정'!$B$9),0)*Q1651*(1-R1651)</f>
        <v/>
      </c>
      <c r="AB1651">
        <f>Y1651+Z1651</f>
        <v/>
      </c>
      <c r="AC1651">
        <f>Y1651/('d_고정'!$B$5*'6_기대효과'!$H$7/8)/'d_고정'!$B$6</f>
        <v/>
      </c>
      <c r="AD1651">
        <f>Y1651/('d_고정'!$B$8*'6_기대효과'!$H$7/8)</f>
        <v/>
      </c>
    </row>
    <row r="1652">
      <c r="A1652">
        <f>RAND()</f>
        <v/>
      </c>
      <c r="B1652">
        <f>IF('d_시나리오'!$J$2='d_시나리오'!$H$2,'d_시나리오'!$I$2,IF(A1652&lt;('d_시나리오'!$I$2-'d_시나리오'!$H$2)/('d_시나리오'!$J$2-'d_시나리오'!$H$2),'d_시나리오'!$H$2+SQRT(A1652*('d_시나리오'!$J$2-'d_시나리오'!$H$2)*('d_시나리오'!$I$2-'d_시나리오'!$H$2)),'d_시나리오'!$J$2-SQRT((1-A1652)*('d_시나리오'!$J$2-'d_시나리오'!$H$2)*('d_시나리오'!$J$2-'d_시나리오'!$I$2))))</f>
        <v/>
      </c>
      <c r="C1652">
        <f>RAND()</f>
        <v/>
      </c>
      <c r="D1652">
        <f>BETAINV(RAND(),IF(C1652&lt;'d_고정'!$B$26,'d_고정'!$B$23,'d_고정'!$B$16)+1,'d_고정'!$B$17-IF(C1652&lt;'d_고정'!$B$26,'d_고정'!$B$23,'d_고정'!$B$16)+1)*('d_고정'!$B$14+('d_고정'!$B$15-'d_고정'!$B$14)*RAND())</f>
        <v/>
      </c>
      <c r="E1652">
        <f>INDEX('d_분포'!$A$2:$A$28,RANDBETWEEN(1,27))</f>
        <v/>
      </c>
      <c r="F1652">
        <f>INDEX('d_분포'!$C$2:$C$5,RANDBETWEEN(1,4))*(0.9+0.2*RAND())</f>
        <v/>
      </c>
      <c r="G1652">
        <f>RAND()</f>
        <v/>
      </c>
      <c r="H1652">
        <f>(F1652+(1-F1652)*('d_고정'!$B$22*BETAINV(RAND(),IF(G1652&lt;'d_고정'!$B$26,'d_고정'!$B$25,'d_고정'!$B$20)+1,'d_고정'!$B$21-IF(G1652&lt;'d_고정'!$B$26,'d_고정'!$B$25,'d_고정'!$B$20)+1)+(1-'d_고정'!$B$22)*BETAINV(RAND(),IF(G1652&lt;'d_고정'!$B$26,'d_고정'!$B$24,'d_고정'!$B$18)+1,'d_고정'!$B$19-IF(G1652&lt;'d_고정'!$B$26,'d_고정'!$B$24,'d_고정'!$B$18)+1))*('d_고정'!$B$14+('d_고정'!$B$15-'d_고정'!$B$14)*RAND()))/F1652</f>
        <v/>
      </c>
      <c r="I1652">
        <f>RAND()</f>
        <v/>
      </c>
      <c r="J1652">
        <f>IF('d_시나리오'!$J$3='d_시나리오'!$H$3,'d_시나리오'!$I$3,IF(I1652&lt;('d_시나리오'!$I$3-'d_시나리오'!$H$3)/('d_시나리오'!$J$3-'d_시나리오'!$H$3),'d_시나리오'!$H$3+SQRT(I1652*('d_시나리오'!$J$3-'d_시나리오'!$H$3)*('d_시나리오'!$I$3-'d_시나리오'!$H$3)),'d_시나리오'!$J$3-SQRT((1-I1652)*('d_시나리오'!$J$3-'d_시나리오'!$H$3)*('d_시나리오'!$J$3-'d_시나리오'!$I$3))))</f>
        <v/>
      </c>
      <c r="K1652">
        <f>RAND()</f>
        <v/>
      </c>
      <c r="L1652">
        <f>IF('d_시나리오'!$J$4='d_시나리오'!$H$4,'d_시나리오'!$I$4,IF(K1652&lt;('d_시나리오'!$I$4-'d_시나리오'!$H$4)/('d_시나리오'!$J$4-'d_시나리오'!$H$4),'d_시나리오'!$H$4+SQRT(K1652*('d_시나리오'!$J$4-'d_시나리오'!$H$4)*('d_시나리오'!$I$4-'d_시나리오'!$H$4)),'d_시나리오'!$J$4-SQRT((1-K1652)*('d_시나리오'!$J$4-'d_시나리오'!$H$4)*('d_시나리오'!$J$4-'d_시나리오'!$I$4))))</f>
        <v/>
      </c>
      <c r="M1652">
        <f>RAND()</f>
        <v/>
      </c>
      <c r="N1652">
        <f>IF('d_시나리오'!$J$5='d_시나리오'!$H$5,'d_시나리오'!$I$5,IF(M1652&lt;('d_시나리오'!$I$5-'d_시나리오'!$H$5)/('d_시나리오'!$J$5-'d_시나리오'!$H$5),'d_시나리오'!$H$5+SQRT(M1652*('d_시나리오'!$J$5-'d_시나리오'!$H$5)*('d_시나리오'!$I$5-'d_시나리오'!$H$5)),'d_시나리오'!$J$5-SQRT((1-M1652)*('d_시나리오'!$J$5-'d_시나리오'!$H$5)*('d_시나리오'!$J$5-'d_시나리오'!$I$5))))</f>
        <v/>
      </c>
      <c r="O1652">
        <f>RAND()</f>
        <v/>
      </c>
      <c r="P1652">
        <f>IF('d_시나리오'!$J$6='d_시나리오'!$H$6,'d_시나리오'!$I$6,IF(O1652&lt;('d_시나리오'!$I$6-'d_시나리오'!$H$6)/('d_시나리오'!$J$6-'d_시나리오'!$H$6),'d_시나리오'!$H$6+SQRT(O1652*('d_시나리오'!$J$6-'d_시나리오'!$H$6)*('d_시나리오'!$I$6-'d_시나리오'!$H$6)),'d_시나리오'!$J$6-SQRT((1-O1652)*('d_시나리오'!$J$6-'d_시나리오'!$H$6)*('d_시나리오'!$J$6-'d_시나리오'!$I$6))))</f>
        <v/>
      </c>
      <c r="Q1652">
        <f>INDEX('d_분포'!$B$2:$B$57,RANDBETWEEN(1,56))</f>
        <v/>
      </c>
      <c r="R1652">
        <f>BETAINV(RAND(),5,5)</f>
        <v/>
      </c>
      <c r="S1652">
        <f>'d_고정'!$B$1*'6_기대효과'!$H$7*('d_시나리오'!$I$7/'d_고정'!$B$2)*B1652</f>
        <v/>
      </c>
      <c r="T1652">
        <f>S1652*D1652</f>
        <v/>
      </c>
      <c r="U1652">
        <f>S1652*F1652*H1652</f>
        <v/>
      </c>
      <c r="V1652">
        <f>S1652*F1652*(H1652-1)</f>
        <v/>
      </c>
      <c r="W1652">
        <f>U1652*J1652</f>
        <v/>
      </c>
      <c r="X1652">
        <f>T1652+W1652</f>
        <v/>
      </c>
      <c r="Y1652">
        <f>(T1652*E1652+W1652*L1652)*(1-R1652-'d_고정'!$B$13)</f>
        <v/>
      </c>
      <c r="Z1652">
        <f>(U1652*N1652*Q1652+'d_고정'!$B$3*('6_기대효과'!$H$7/8)*Q1652*'d_고정'!$B$10*P1652*('6_기대효과'!$K$7/'d_고정'!$B$9))*(1-R1652)</f>
        <v/>
      </c>
      <c r="AA1652">
        <f>W1652*L1652*(1-R1652-'d_고정'!$B$13)+U1652*MAX(N1652-'d_고정'!$B$10*P1652*('6_기대효과'!$K$7/'d_고정'!$B$9),0)*Q1652*(1-R1652)</f>
        <v/>
      </c>
      <c r="AB1652">
        <f>Y1652+Z1652</f>
        <v/>
      </c>
      <c r="AC1652">
        <f>Y1652/('d_고정'!$B$5*'6_기대효과'!$H$7/8)/'d_고정'!$B$6</f>
        <v/>
      </c>
      <c r="AD1652">
        <f>Y1652/('d_고정'!$B$8*'6_기대효과'!$H$7/8)</f>
        <v/>
      </c>
    </row>
    <row r="1653">
      <c r="A1653">
        <f>RAND()</f>
        <v/>
      </c>
      <c r="B1653">
        <f>IF('d_시나리오'!$J$2='d_시나리오'!$H$2,'d_시나리오'!$I$2,IF(A1653&lt;('d_시나리오'!$I$2-'d_시나리오'!$H$2)/('d_시나리오'!$J$2-'d_시나리오'!$H$2),'d_시나리오'!$H$2+SQRT(A1653*('d_시나리오'!$J$2-'d_시나리오'!$H$2)*('d_시나리오'!$I$2-'d_시나리오'!$H$2)),'d_시나리오'!$J$2-SQRT((1-A1653)*('d_시나리오'!$J$2-'d_시나리오'!$H$2)*('d_시나리오'!$J$2-'d_시나리오'!$I$2))))</f>
        <v/>
      </c>
      <c r="C1653">
        <f>RAND()</f>
        <v/>
      </c>
      <c r="D1653">
        <f>BETAINV(RAND(),IF(C1653&lt;'d_고정'!$B$26,'d_고정'!$B$23,'d_고정'!$B$16)+1,'d_고정'!$B$17-IF(C1653&lt;'d_고정'!$B$26,'d_고정'!$B$23,'d_고정'!$B$16)+1)*('d_고정'!$B$14+('d_고정'!$B$15-'d_고정'!$B$14)*RAND())</f>
        <v/>
      </c>
      <c r="E1653">
        <f>INDEX('d_분포'!$A$2:$A$28,RANDBETWEEN(1,27))</f>
        <v/>
      </c>
      <c r="F1653">
        <f>INDEX('d_분포'!$C$2:$C$5,RANDBETWEEN(1,4))*(0.9+0.2*RAND())</f>
        <v/>
      </c>
      <c r="G1653">
        <f>RAND()</f>
        <v/>
      </c>
      <c r="H1653">
        <f>(F1653+(1-F1653)*('d_고정'!$B$22*BETAINV(RAND(),IF(G1653&lt;'d_고정'!$B$26,'d_고정'!$B$25,'d_고정'!$B$20)+1,'d_고정'!$B$21-IF(G1653&lt;'d_고정'!$B$26,'d_고정'!$B$25,'d_고정'!$B$20)+1)+(1-'d_고정'!$B$22)*BETAINV(RAND(),IF(G1653&lt;'d_고정'!$B$26,'d_고정'!$B$24,'d_고정'!$B$18)+1,'d_고정'!$B$19-IF(G1653&lt;'d_고정'!$B$26,'d_고정'!$B$24,'d_고정'!$B$18)+1))*('d_고정'!$B$14+('d_고정'!$B$15-'d_고정'!$B$14)*RAND()))/F1653</f>
        <v/>
      </c>
      <c r="I1653">
        <f>RAND()</f>
        <v/>
      </c>
      <c r="J1653">
        <f>IF('d_시나리오'!$J$3='d_시나리오'!$H$3,'d_시나리오'!$I$3,IF(I1653&lt;('d_시나리오'!$I$3-'d_시나리오'!$H$3)/('d_시나리오'!$J$3-'d_시나리오'!$H$3),'d_시나리오'!$H$3+SQRT(I1653*('d_시나리오'!$J$3-'d_시나리오'!$H$3)*('d_시나리오'!$I$3-'d_시나리오'!$H$3)),'d_시나리오'!$J$3-SQRT((1-I1653)*('d_시나리오'!$J$3-'d_시나리오'!$H$3)*('d_시나리오'!$J$3-'d_시나리오'!$I$3))))</f>
        <v/>
      </c>
      <c r="K1653">
        <f>RAND()</f>
        <v/>
      </c>
      <c r="L1653">
        <f>IF('d_시나리오'!$J$4='d_시나리오'!$H$4,'d_시나리오'!$I$4,IF(K1653&lt;('d_시나리오'!$I$4-'d_시나리오'!$H$4)/('d_시나리오'!$J$4-'d_시나리오'!$H$4),'d_시나리오'!$H$4+SQRT(K1653*('d_시나리오'!$J$4-'d_시나리오'!$H$4)*('d_시나리오'!$I$4-'d_시나리오'!$H$4)),'d_시나리오'!$J$4-SQRT((1-K1653)*('d_시나리오'!$J$4-'d_시나리오'!$H$4)*('d_시나리오'!$J$4-'d_시나리오'!$I$4))))</f>
        <v/>
      </c>
      <c r="M1653">
        <f>RAND()</f>
        <v/>
      </c>
      <c r="N1653">
        <f>IF('d_시나리오'!$J$5='d_시나리오'!$H$5,'d_시나리오'!$I$5,IF(M1653&lt;('d_시나리오'!$I$5-'d_시나리오'!$H$5)/('d_시나리오'!$J$5-'d_시나리오'!$H$5),'d_시나리오'!$H$5+SQRT(M1653*('d_시나리오'!$J$5-'d_시나리오'!$H$5)*('d_시나리오'!$I$5-'d_시나리오'!$H$5)),'d_시나리오'!$J$5-SQRT((1-M1653)*('d_시나리오'!$J$5-'d_시나리오'!$H$5)*('d_시나리오'!$J$5-'d_시나리오'!$I$5))))</f>
        <v/>
      </c>
      <c r="O1653">
        <f>RAND()</f>
        <v/>
      </c>
      <c r="P1653">
        <f>IF('d_시나리오'!$J$6='d_시나리오'!$H$6,'d_시나리오'!$I$6,IF(O1653&lt;('d_시나리오'!$I$6-'d_시나리오'!$H$6)/('d_시나리오'!$J$6-'d_시나리오'!$H$6),'d_시나리오'!$H$6+SQRT(O1653*('d_시나리오'!$J$6-'d_시나리오'!$H$6)*('d_시나리오'!$I$6-'d_시나리오'!$H$6)),'d_시나리오'!$J$6-SQRT((1-O1653)*('d_시나리오'!$J$6-'d_시나리오'!$H$6)*('d_시나리오'!$J$6-'d_시나리오'!$I$6))))</f>
        <v/>
      </c>
      <c r="Q1653">
        <f>INDEX('d_분포'!$B$2:$B$57,RANDBETWEEN(1,56))</f>
        <v/>
      </c>
      <c r="R1653">
        <f>BETAINV(RAND(),5,5)</f>
        <v/>
      </c>
      <c r="S1653">
        <f>'d_고정'!$B$1*'6_기대효과'!$H$7*('d_시나리오'!$I$7/'d_고정'!$B$2)*B1653</f>
        <v/>
      </c>
      <c r="T1653">
        <f>S1653*D1653</f>
        <v/>
      </c>
      <c r="U1653">
        <f>S1653*F1653*H1653</f>
        <v/>
      </c>
      <c r="V1653">
        <f>S1653*F1653*(H1653-1)</f>
        <v/>
      </c>
      <c r="W1653">
        <f>U1653*J1653</f>
        <v/>
      </c>
      <c r="X1653">
        <f>T1653+W1653</f>
        <v/>
      </c>
      <c r="Y1653">
        <f>(T1653*E1653+W1653*L1653)*(1-R1653-'d_고정'!$B$13)</f>
        <v/>
      </c>
      <c r="Z1653">
        <f>(U1653*N1653*Q1653+'d_고정'!$B$3*('6_기대효과'!$H$7/8)*Q1653*'d_고정'!$B$10*P1653*('6_기대효과'!$K$7/'d_고정'!$B$9))*(1-R1653)</f>
        <v/>
      </c>
      <c r="AA1653">
        <f>W1653*L1653*(1-R1653-'d_고정'!$B$13)+U1653*MAX(N1653-'d_고정'!$B$10*P1653*('6_기대효과'!$K$7/'d_고정'!$B$9),0)*Q1653*(1-R1653)</f>
        <v/>
      </c>
      <c r="AB1653">
        <f>Y1653+Z1653</f>
        <v/>
      </c>
      <c r="AC1653">
        <f>Y1653/('d_고정'!$B$5*'6_기대효과'!$H$7/8)/'d_고정'!$B$6</f>
        <v/>
      </c>
      <c r="AD1653">
        <f>Y1653/('d_고정'!$B$8*'6_기대효과'!$H$7/8)</f>
        <v/>
      </c>
    </row>
    <row r="1654">
      <c r="A1654">
        <f>RAND()</f>
        <v/>
      </c>
      <c r="B1654">
        <f>IF('d_시나리오'!$J$2='d_시나리오'!$H$2,'d_시나리오'!$I$2,IF(A1654&lt;('d_시나리오'!$I$2-'d_시나리오'!$H$2)/('d_시나리오'!$J$2-'d_시나리오'!$H$2),'d_시나리오'!$H$2+SQRT(A1654*('d_시나리오'!$J$2-'d_시나리오'!$H$2)*('d_시나리오'!$I$2-'d_시나리오'!$H$2)),'d_시나리오'!$J$2-SQRT((1-A1654)*('d_시나리오'!$J$2-'d_시나리오'!$H$2)*('d_시나리오'!$J$2-'d_시나리오'!$I$2))))</f>
        <v/>
      </c>
      <c r="C1654">
        <f>RAND()</f>
        <v/>
      </c>
      <c r="D1654">
        <f>BETAINV(RAND(),IF(C1654&lt;'d_고정'!$B$26,'d_고정'!$B$23,'d_고정'!$B$16)+1,'d_고정'!$B$17-IF(C1654&lt;'d_고정'!$B$26,'d_고정'!$B$23,'d_고정'!$B$16)+1)*('d_고정'!$B$14+('d_고정'!$B$15-'d_고정'!$B$14)*RAND())</f>
        <v/>
      </c>
      <c r="E1654">
        <f>INDEX('d_분포'!$A$2:$A$28,RANDBETWEEN(1,27))</f>
        <v/>
      </c>
      <c r="F1654">
        <f>INDEX('d_분포'!$C$2:$C$5,RANDBETWEEN(1,4))*(0.9+0.2*RAND())</f>
        <v/>
      </c>
      <c r="G1654">
        <f>RAND()</f>
        <v/>
      </c>
      <c r="H1654">
        <f>(F1654+(1-F1654)*('d_고정'!$B$22*BETAINV(RAND(),IF(G1654&lt;'d_고정'!$B$26,'d_고정'!$B$25,'d_고정'!$B$20)+1,'d_고정'!$B$21-IF(G1654&lt;'d_고정'!$B$26,'d_고정'!$B$25,'d_고정'!$B$20)+1)+(1-'d_고정'!$B$22)*BETAINV(RAND(),IF(G1654&lt;'d_고정'!$B$26,'d_고정'!$B$24,'d_고정'!$B$18)+1,'d_고정'!$B$19-IF(G1654&lt;'d_고정'!$B$26,'d_고정'!$B$24,'d_고정'!$B$18)+1))*('d_고정'!$B$14+('d_고정'!$B$15-'d_고정'!$B$14)*RAND()))/F1654</f>
        <v/>
      </c>
      <c r="I1654">
        <f>RAND()</f>
        <v/>
      </c>
      <c r="J1654">
        <f>IF('d_시나리오'!$J$3='d_시나리오'!$H$3,'d_시나리오'!$I$3,IF(I1654&lt;('d_시나리오'!$I$3-'d_시나리오'!$H$3)/('d_시나리오'!$J$3-'d_시나리오'!$H$3),'d_시나리오'!$H$3+SQRT(I1654*('d_시나리오'!$J$3-'d_시나리오'!$H$3)*('d_시나리오'!$I$3-'d_시나리오'!$H$3)),'d_시나리오'!$J$3-SQRT((1-I1654)*('d_시나리오'!$J$3-'d_시나리오'!$H$3)*('d_시나리오'!$J$3-'d_시나리오'!$I$3))))</f>
        <v/>
      </c>
      <c r="K1654">
        <f>RAND()</f>
        <v/>
      </c>
      <c r="L1654">
        <f>IF('d_시나리오'!$J$4='d_시나리오'!$H$4,'d_시나리오'!$I$4,IF(K1654&lt;('d_시나리오'!$I$4-'d_시나리오'!$H$4)/('d_시나리오'!$J$4-'d_시나리오'!$H$4),'d_시나리오'!$H$4+SQRT(K1654*('d_시나리오'!$J$4-'d_시나리오'!$H$4)*('d_시나리오'!$I$4-'d_시나리오'!$H$4)),'d_시나리오'!$J$4-SQRT((1-K1654)*('d_시나리오'!$J$4-'d_시나리오'!$H$4)*('d_시나리오'!$J$4-'d_시나리오'!$I$4))))</f>
        <v/>
      </c>
      <c r="M1654">
        <f>RAND()</f>
        <v/>
      </c>
      <c r="N1654">
        <f>IF('d_시나리오'!$J$5='d_시나리오'!$H$5,'d_시나리오'!$I$5,IF(M1654&lt;('d_시나리오'!$I$5-'d_시나리오'!$H$5)/('d_시나리오'!$J$5-'d_시나리오'!$H$5),'d_시나리오'!$H$5+SQRT(M1654*('d_시나리오'!$J$5-'d_시나리오'!$H$5)*('d_시나리오'!$I$5-'d_시나리오'!$H$5)),'d_시나리오'!$J$5-SQRT((1-M1654)*('d_시나리오'!$J$5-'d_시나리오'!$H$5)*('d_시나리오'!$J$5-'d_시나리오'!$I$5))))</f>
        <v/>
      </c>
      <c r="O1654">
        <f>RAND()</f>
        <v/>
      </c>
      <c r="P1654">
        <f>IF('d_시나리오'!$J$6='d_시나리오'!$H$6,'d_시나리오'!$I$6,IF(O1654&lt;('d_시나리오'!$I$6-'d_시나리오'!$H$6)/('d_시나리오'!$J$6-'d_시나리오'!$H$6),'d_시나리오'!$H$6+SQRT(O1654*('d_시나리오'!$J$6-'d_시나리오'!$H$6)*('d_시나리오'!$I$6-'d_시나리오'!$H$6)),'d_시나리오'!$J$6-SQRT((1-O1654)*('d_시나리오'!$J$6-'d_시나리오'!$H$6)*('d_시나리오'!$J$6-'d_시나리오'!$I$6))))</f>
        <v/>
      </c>
      <c r="Q1654">
        <f>INDEX('d_분포'!$B$2:$B$57,RANDBETWEEN(1,56))</f>
        <v/>
      </c>
      <c r="R1654">
        <f>BETAINV(RAND(),5,5)</f>
        <v/>
      </c>
      <c r="S1654">
        <f>'d_고정'!$B$1*'6_기대효과'!$H$7*('d_시나리오'!$I$7/'d_고정'!$B$2)*B1654</f>
        <v/>
      </c>
      <c r="T1654">
        <f>S1654*D1654</f>
        <v/>
      </c>
      <c r="U1654">
        <f>S1654*F1654*H1654</f>
        <v/>
      </c>
      <c r="V1654">
        <f>S1654*F1654*(H1654-1)</f>
        <v/>
      </c>
      <c r="W1654">
        <f>U1654*J1654</f>
        <v/>
      </c>
      <c r="X1654">
        <f>T1654+W1654</f>
        <v/>
      </c>
      <c r="Y1654">
        <f>(T1654*E1654+W1654*L1654)*(1-R1654-'d_고정'!$B$13)</f>
        <v/>
      </c>
      <c r="Z1654">
        <f>(U1654*N1654*Q1654+'d_고정'!$B$3*('6_기대효과'!$H$7/8)*Q1654*'d_고정'!$B$10*P1654*('6_기대효과'!$K$7/'d_고정'!$B$9))*(1-R1654)</f>
        <v/>
      </c>
      <c r="AA1654">
        <f>W1654*L1654*(1-R1654-'d_고정'!$B$13)+U1654*MAX(N1654-'d_고정'!$B$10*P1654*('6_기대효과'!$K$7/'d_고정'!$B$9),0)*Q1654*(1-R1654)</f>
        <v/>
      </c>
      <c r="AB1654">
        <f>Y1654+Z1654</f>
        <v/>
      </c>
      <c r="AC1654">
        <f>Y1654/('d_고정'!$B$5*'6_기대효과'!$H$7/8)/'d_고정'!$B$6</f>
        <v/>
      </c>
      <c r="AD1654">
        <f>Y1654/('d_고정'!$B$8*'6_기대효과'!$H$7/8)</f>
        <v/>
      </c>
    </row>
    <row r="1655">
      <c r="A1655">
        <f>RAND()</f>
        <v/>
      </c>
      <c r="B1655">
        <f>IF('d_시나리오'!$J$2='d_시나리오'!$H$2,'d_시나리오'!$I$2,IF(A1655&lt;('d_시나리오'!$I$2-'d_시나리오'!$H$2)/('d_시나리오'!$J$2-'d_시나리오'!$H$2),'d_시나리오'!$H$2+SQRT(A1655*('d_시나리오'!$J$2-'d_시나리오'!$H$2)*('d_시나리오'!$I$2-'d_시나리오'!$H$2)),'d_시나리오'!$J$2-SQRT((1-A1655)*('d_시나리오'!$J$2-'d_시나리오'!$H$2)*('d_시나리오'!$J$2-'d_시나리오'!$I$2))))</f>
        <v/>
      </c>
      <c r="C1655">
        <f>RAND()</f>
        <v/>
      </c>
      <c r="D1655">
        <f>BETAINV(RAND(),IF(C1655&lt;'d_고정'!$B$26,'d_고정'!$B$23,'d_고정'!$B$16)+1,'d_고정'!$B$17-IF(C1655&lt;'d_고정'!$B$26,'d_고정'!$B$23,'d_고정'!$B$16)+1)*('d_고정'!$B$14+('d_고정'!$B$15-'d_고정'!$B$14)*RAND())</f>
        <v/>
      </c>
      <c r="E1655">
        <f>INDEX('d_분포'!$A$2:$A$28,RANDBETWEEN(1,27))</f>
        <v/>
      </c>
      <c r="F1655">
        <f>INDEX('d_분포'!$C$2:$C$5,RANDBETWEEN(1,4))*(0.9+0.2*RAND())</f>
        <v/>
      </c>
      <c r="G1655">
        <f>RAND()</f>
        <v/>
      </c>
      <c r="H1655">
        <f>(F1655+(1-F1655)*('d_고정'!$B$22*BETAINV(RAND(),IF(G1655&lt;'d_고정'!$B$26,'d_고정'!$B$25,'d_고정'!$B$20)+1,'d_고정'!$B$21-IF(G1655&lt;'d_고정'!$B$26,'d_고정'!$B$25,'d_고정'!$B$20)+1)+(1-'d_고정'!$B$22)*BETAINV(RAND(),IF(G1655&lt;'d_고정'!$B$26,'d_고정'!$B$24,'d_고정'!$B$18)+1,'d_고정'!$B$19-IF(G1655&lt;'d_고정'!$B$26,'d_고정'!$B$24,'d_고정'!$B$18)+1))*('d_고정'!$B$14+('d_고정'!$B$15-'d_고정'!$B$14)*RAND()))/F1655</f>
        <v/>
      </c>
      <c r="I1655">
        <f>RAND()</f>
        <v/>
      </c>
      <c r="J1655">
        <f>IF('d_시나리오'!$J$3='d_시나리오'!$H$3,'d_시나리오'!$I$3,IF(I1655&lt;('d_시나리오'!$I$3-'d_시나리오'!$H$3)/('d_시나리오'!$J$3-'d_시나리오'!$H$3),'d_시나리오'!$H$3+SQRT(I1655*('d_시나리오'!$J$3-'d_시나리오'!$H$3)*('d_시나리오'!$I$3-'d_시나리오'!$H$3)),'d_시나리오'!$J$3-SQRT((1-I1655)*('d_시나리오'!$J$3-'d_시나리오'!$H$3)*('d_시나리오'!$J$3-'d_시나리오'!$I$3))))</f>
        <v/>
      </c>
      <c r="K1655">
        <f>RAND()</f>
        <v/>
      </c>
      <c r="L1655">
        <f>IF('d_시나리오'!$J$4='d_시나리오'!$H$4,'d_시나리오'!$I$4,IF(K1655&lt;('d_시나리오'!$I$4-'d_시나리오'!$H$4)/('d_시나리오'!$J$4-'d_시나리오'!$H$4),'d_시나리오'!$H$4+SQRT(K1655*('d_시나리오'!$J$4-'d_시나리오'!$H$4)*('d_시나리오'!$I$4-'d_시나리오'!$H$4)),'d_시나리오'!$J$4-SQRT((1-K1655)*('d_시나리오'!$J$4-'d_시나리오'!$H$4)*('d_시나리오'!$J$4-'d_시나리오'!$I$4))))</f>
        <v/>
      </c>
      <c r="M1655">
        <f>RAND()</f>
        <v/>
      </c>
      <c r="N1655">
        <f>IF('d_시나리오'!$J$5='d_시나리오'!$H$5,'d_시나리오'!$I$5,IF(M1655&lt;('d_시나리오'!$I$5-'d_시나리오'!$H$5)/('d_시나리오'!$J$5-'d_시나리오'!$H$5),'d_시나리오'!$H$5+SQRT(M1655*('d_시나리오'!$J$5-'d_시나리오'!$H$5)*('d_시나리오'!$I$5-'d_시나리오'!$H$5)),'d_시나리오'!$J$5-SQRT((1-M1655)*('d_시나리오'!$J$5-'d_시나리오'!$H$5)*('d_시나리오'!$J$5-'d_시나리오'!$I$5))))</f>
        <v/>
      </c>
      <c r="O1655">
        <f>RAND()</f>
        <v/>
      </c>
      <c r="P1655">
        <f>IF('d_시나리오'!$J$6='d_시나리오'!$H$6,'d_시나리오'!$I$6,IF(O1655&lt;('d_시나리오'!$I$6-'d_시나리오'!$H$6)/('d_시나리오'!$J$6-'d_시나리오'!$H$6),'d_시나리오'!$H$6+SQRT(O1655*('d_시나리오'!$J$6-'d_시나리오'!$H$6)*('d_시나리오'!$I$6-'d_시나리오'!$H$6)),'d_시나리오'!$J$6-SQRT((1-O1655)*('d_시나리오'!$J$6-'d_시나리오'!$H$6)*('d_시나리오'!$J$6-'d_시나리오'!$I$6))))</f>
        <v/>
      </c>
      <c r="Q1655">
        <f>INDEX('d_분포'!$B$2:$B$57,RANDBETWEEN(1,56))</f>
        <v/>
      </c>
      <c r="R1655">
        <f>BETAINV(RAND(),5,5)</f>
        <v/>
      </c>
      <c r="S1655">
        <f>'d_고정'!$B$1*'6_기대효과'!$H$7*('d_시나리오'!$I$7/'d_고정'!$B$2)*B1655</f>
        <v/>
      </c>
      <c r="T1655">
        <f>S1655*D1655</f>
        <v/>
      </c>
      <c r="U1655">
        <f>S1655*F1655*H1655</f>
        <v/>
      </c>
      <c r="V1655">
        <f>S1655*F1655*(H1655-1)</f>
        <v/>
      </c>
      <c r="W1655">
        <f>U1655*J1655</f>
        <v/>
      </c>
      <c r="X1655">
        <f>T1655+W1655</f>
        <v/>
      </c>
      <c r="Y1655">
        <f>(T1655*E1655+W1655*L1655)*(1-R1655-'d_고정'!$B$13)</f>
        <v/>
      </c>
      <c r="Z1655">
        <f>(U1655*N1655*Q1655+'d_고정'!$B$3*('6_기대효과'!$H$7/8)*Q1655*'d_고정'!$B$10*P1655*('6_기대효과'!$K$7/'d_고정'!$B$9))*(1-R1655)</f>
        <v/>
      </c>
      <c r="AA1655">
        <f>W1655*L1655*(1-R1655-'d_고정'!$B$13)+U1655*MAX(N1655-'d_고정'!$B$10*P1655*('6_기대효과'!$K$7/'d_고정'!$B$9),0)*Q1655*(1-R1655)</f>
        <v/>
      </c>
      <c r="AB1655">
        <f>Y1655+Z1655</f>
        <v/>
      </c>
      <c r="AC1655">
        <f>Y1655/('d_고정'!$B$5*'6_기대효과'!$H$7/8)/'d_고정'!$B$6</f>
        <v/>
      </c>
      <c r="AD1655">
        <f>Y1655/('d_고정'!$B$8*'6_기대효과'!$H$7/8)</f>
        <v/>
      </c>
    </row>
    <row r="1656">
      <c r="A1656">
        <f>RAND()</f>
        <v/>
      </c>
      <c r="B1656">
        <f>IF('d_시나리오'!$J$2='d_시나리오'!$H$2,'d_시나리오'!$I$2,IF(A1656&lt;('d_시나리오'!$I$2-'d_시나리오'!$H$2)/('d_시나리오'!$J$2-'d_시나리오'!$H$2),'d_시나리오'!$H$2+SQRT(A1656*('d_시나리오'!$J$2-'d_시나리오'!$H$2)*('d_시나리오'!$I$2-'d_시나리오'!$H$2)),'d_시나리오'!$J$2-SQRT((1-A1656)*('d_시나리오'!$J$2-'d_시나리오'!$H$2)*('d_시나리오'!$J$2-'d_시나리오'!$I$2))))</f>
        <v/>
      </c>
      <c r="C1656">
        <f>RAND()</f>
        <v/>
      </c>
      <c r="D1656">
        <f>BETAINV(RAND(),IF(C1656&lt;'d_고정'!$B$26,'d_고정'!$B$23,'d_고정'!$B$16)+1,'d_고정'!$B$17-IF(C1656&lt;'d_고정'!$B$26,'d_고정'!$B$23,'d_고정'!$B$16)+1)*('d_고정'!$B$14+('d_고정'!$B$15-'d_고정'!$B$14)*RAND())</f>
        <v/>
      </c>
      <c r="E1656">
        <f>INDEX('d_분포'!$A$2:$A$28,RANDBETWEEN(1,27))</f>
        <v/>
      </c>
      <c r="F1656">
        <f>INDEX('d_분포'!$C$2:$C$5,RANDBETWEEN(1,4))*(0.9+0.2*RAND())</f>
        <v/>
      </c>
      <c r="G1656">
        <f>RAND()</f>
        <v/>
      </c>
      <c r="H1656">
        <f>(F1656+(1-F1656)*('d_고정'!$B$22*BETAINV(RAND(),IF(G1656&lt;'d_고정'!$B$26,'d_고정'!$B$25,'d_고정'!$B$20)+1,'d_고정'!$B$21-IF(G1656&lt;'d_고정'!$B$26,'d_고정'!$B$25,'d_고정'!$B$20)+1)+(1-'d_고정'!$B$22)*BETAINV(RAND(),IF(G1656&lt;'d_고정'!$B$26,'d_고정'!$B$24,'d_고정'!$B$18)+1,'d_고정'!$B$19-IF(G1656&lt;'d_고정'!$B$26,'d_고정'!$B$24,'d_고정'!$B$18)+1))*('d_고정'!$B$14+('d_고정'!$B$15-'d_고정'!$B$14)*RAND()))/F1656</f>
        <v/>
      </c>
      <c r="I1656">
        <f>RAND()</f>
        <v/>
      </c>
      <c r="J1656">
        <f>IF('d_시나리오'!$J$3='d_시나리오'!$H$3,'d_시나리오'!$I$3,IF(I1656&lt;('d_시나리오'!$I$3-'d_시나리오'!$H$3)/('d_시나리오'!$J$3-'d_시나리오'!$H$3),'d_시나리오'!$H$3+SQRT(I1656*('d_시나리오'!$J$3-'d_시나리오'!$H$3)*('d_시나리오'!$I$3-'d_시나리오'!$H$3)),'d_시나리오'!$J$3-SQRT((1-I1656)*('d_시나리오'!$J$3-'d_시나리오'!$H$3)*('d_시나리오'!$J$3-'d_시나리오'!$I$3))))</f>
        <v/>
      </c>
      <c r="K1656">
        <f>RAND()</f>
        <v/>
      </c>
      <c r="L1656">
        <f>IF('d_시나리오'!$J$4='d_시나리오'!$H$4,'d_시나리오'!$I$4,IF(K1656&lt;('d_시나리오'!$I$4-'d_시나리오'!$H$4)/('d_시나리오'!$J$4-'d_시나리오'!$H$4),'d_시나리오'!$H$4+SQRT(K1656*('d_시나리오'!$J$4-'d_시나리오'!$H$4)*('d_시나리오'!$I$4-'d_시나리오'!$H$4)),'d_시나리오'!$J$4-SQRT((1-K1656)*('d_시나리오'!$J$4-'d_시나리오'!$H$4)*('d_시나리오'!$J$4-'d_시나리오'!$I$4))))</f>
        <v/>
      </c>
      <c r="M1656">
        <f>RAND()</f>
        <v/>
      </c>
      <c r="N1656">
        <f>IF('d_시나리오'!$J$5='d_시나리오'!$H$5,'d_시나리오'!$I$5,IF(M1656&lt;('d_시나리오'!$I$5-'d_시나리오'!$H$5)/('d_시나리오'!$J$5-'d_시나리오'!$H$5),'d_시나리오'!$H$5+SQRT(M1656*('d_시나리오'!$J$5-'d_시나리오'!$H$5)*('d_시나리오'!$I$5-'d_시나리오'!$H$5)),'d_시나리오'!$J$5-SQRT((1-M1656)*('d_시나리오'!$J$5-'d_시나리오'!$H$5)*('d_시나리오'!$J$5-'d_시나리오'!$I$5))))</f>
        <v/>
      </c>
      <c r="O1656">
        <f>RAND()</f>
        <v/>
      </c>
      <c r="P1656">
        <f>IF('d_시나리오'!$J$6='d_시나리오'!$H$6,'d_시나리오'!$I$6,IF(O1656&lt;('d_시나리오'!$I$6-'d_시나리오'!$H$6)/('d_시나리오'!$J$6-'d_시나리오'!$H$6),'d_시나리오'!$H$6+SQRT(O1656*('d_시나리오'!$J$6-'d_시나리오'!$H$6)*('d_시나리오'!$I$6-'d_시나리오'!$H$6)),'d_시나리오'!$J$6-SQRT((1-O1656)*('d_시나리오'!$J$6-'d_시나리오'!$H$6)*('d_시나리오'!$J$6-'d_시나리오'!$I$6))))</f>
        <v/>
      </c>
      <c r="Q1656">
        <f>INDEX('d_분포'!$B$2:$B$57,RANDBETWEEN(1,56))</f>
        <v/>
      </c>
      <c r="R1656">
        <f>BETAINV(RAND(),5,5)</f>
        <v/>
      </c>
      <c r="S1656">
        <f>'d_고정'!$B$1*'6_기대효과'!$H$7*('d_시나리오'!$I$7/'d_고정'!$B$2)*B1656</f>
        <v/>
      </c>
      <c r="T1656">
        <f>S1656*D1656</f>
        <v/>
      </c>
      <c r="U1656">
        <f>S1656*F1656*H1656</f>
        <v/>
      </c>
      <c r="V1656">
        <f>S1656*F1656*(H1656-1)</f>
        <v/>
      </c>
      <c r="W1656">
        <f>U1656*J1656</f>
        <v/>
      </c>
      <c r="X1656">
        <f>T1656+W1656</f>
        <v/>
      </c>
      <c r="Y1656">
        <f>(T1656*E1656+W1656*L1656)*(1-R1656-'d_고정'!$B$13)</f>
        <v/>
      </c>
      <c r="Z1656">
        <f>(U1656*N1656*Q1656+'d_고정'!$B$3*('6_기대효과'!$H$7/8)*Q1656*'d_고정'!$B$10*P1656*('6_기대효과'!$K$7/'d_고정'!$B$9))*(1-R1656)</f>
        <v/>
      </c>
      <c r="AA1656">
        <f>W1656*L1656*(1-R1656-'d_고정'!$B$13)+U1656*MAX(N1656-'d_고정'!$B$10*P1656*('6_기대효과'!$K$7/'d_고정'!$B$9),0)*Q1656*(1-R1656)</f>
        <v/>
      </c>
      <c r="AB1656">
        <f>Y1656+Z1656</f>
        <v/>
      </c>
      <c r="AC1656">
        <f>Y1656/('d_고정'!$B$5*'6_기대효과'!$H$7/8)/'d_고정'!$B$6</f>
        <v/>
      </c>
      <c r="AD1656">
        <f>Y1656/('d_고정'!$B$8*'6_기대효과'!$H$7/8)</f>
        <v/>
      </c>
    </row>
    <row r="1657">
      <c r="A1657">
        <f>RAND()</f>
        <v/>
      </c>
      <c r="B1657">
        <f>IF('d_시나리오'!$J$2='d_시나리오'!$H$2,'d_시나리오'!$I$2,IF(A1657&lt;('d_시나리오'!$I$2-'d_시나리오'!$H$2)/('d_시나리오'!$J$2-'d_시나리오'!$H$2),'d_시나리오'!$H$2+SQRT(A1657*('d_시나리오'!$J$2-'d_시나리오'!$H$2)*('d_시나리오'!$I$2-'d_시나리오'!$H$2)),'d_시나리오'!$J$2-SQRT((1-A1657)*('d_시나리오'!$J$2-'d_시나리오'!$H$2)*('d_시나리오'!$J$2-'d_시나리오'!$I$2))))</f>
        <v/>
      </c>
      <c r="C1657">
        <f>RAND()</f>
        <v/>
      </c>
      <c r="D1657">
        <f>BETAINV(RAND(),IF(C1657&lt;'d_고정'!$B$26,'d_고정'!$B$23,'d_고정'!$B$16)+1,'d_고정'!$B$17-IF(C1657&lt;'d_고정'!$B$26,'d_고정'!$B$23,'d_고정'!$B$16)+1)*('d_고정'!$B$14+('d_고정'!$B$15-'d_고정'!$B$14)*RAND())</f>
        <v/>
      </c>
      <c r="E1657">
        <f>INDEX('d_분포'!$A$2:$A$28,RANDBETWEEN(1,27))</f>
        <v/>
      </c>
      <c r="F1657">
        <f>INDEX('d_분포'!$C$2:$C$5,RANDBETWEEN(1,4))*(0.9+0.2*RAND())</f>
        <v/>
      </c>
      <c r="G1657">
        <f>RAND()</f>
        <v/>
      </c>
      <c r="H1657">
        <f>(F1657+(1-F1657)*('d_고정'!$B$22*BETAINV(RAND(),IF(G1657&lt;'d_고정'!$B$26,'d_고정'!$B$25,'d_고정'!$B$20)+1,'d_고정'!$B$21-IF(G1657&lt;'d_고정'!$B$26,'d_고정'!$B$25,'d_고정'!$B$20)+1)+(1-'d_고정'!$B$22)*BETAINV(RAND(),IF(G1657&lt;'d_고정'!$B$26,'d_고정'!$B$24,'d_고정'!$B$18)+1,'d_고정'!$B$19-IF(G1657&lt;'d_고정'!$B$26,'d_고정'!$B$24,'d_고정'!$B$18)+1))*('d_고정'!$B$14+('d_고정'!$B$15-'d_고정'!$B$14)*RAND()))/F1657</f>
        <v/>
      </c>
      <c r="I1657">
        <f>RAND()</f>
        <v/>
      </c>
      <c r="J1657">
        <f>IF('d_시나리오'!$J$3='d_시나리오'!$H$3,'d_시나리오'!$I$3,IF(I1657&lt;('d_시나리오'!$I$3-'d_시나리오'!$H$3)/('d_시나리오'!$J$3-'d_시나리오'!$H$3),'d_시나리오'!$H$3+SQRT(I1657*('d_시나리오'!$J$3-'d_시나리오'!$H$3)*('d_시나리오'!$I$3-'d_시나리오'!$H$3)),'d_시나리오'!$J$3-SQRT((1-I1657)*('d_시나리오'!$J$3-'d_시나리오'!$H$3)*('d_시나리오'!$J$3-'d_시나리오'!$I$3))))</f>
        <v/>
      </c>
      <c r="K1657">
        <f>RAND()</f>
        <v/>
      </c>
      <c r="L1657">
        <f>IF('d_시나리오'!$J$4='d_시나리오'!$H$4,'d_시나리오'!$I$4,IF(K1657&lt;('d_시나리오'!$I$4-'d_시나리오'!$H$4)/('d_시나리오'!$J$4-'d_시나리오'!$H$4),'d_시나리오'!$H$4+SQRT(K1657*('d_시나리오'!$J$4-'d_시나리오'!$H$4)*('d_시나리오'!$I$4-'d_시나리오'!$H$4)),'d_시나리오'!$J$4-SQRT((1-K1657)*('d_시나리오'!$J$4-'d_시나리오'!$H$4)*('d_시나리오'!$J$4-'d_시나리오'!$I$4))))</f>
        <v/>
      </c>
      <c r="M1657">
        <f>RAND()</f>
        <v/>
      </c>
      <c r="N1657">
        <f>IF('d_시나리오'!$J$5='d_시나리오'!$H$5,'d_시나리오'!$I$5,IF(M1657&lt;('d_시나리오'!$I$5-'d_시나리오'!$H$5)/('d_시나리오'!$J$5-'d_시나리오'!$H$5),'d_시나리오'!$H$5+SQRT(M1657*('d_시나리오'!$J$5-'d_시나리오'!$H$5)*('d_시나리오'!$I$5-'d_시나리오'!$H$5)),'d_시나리오'!$J$5-SQRT((1-M1657)*('d_시나리오'!$J$5-'d_시나리오'!$H$5)*('d_시나리오'!$J$5-'d_시나리오'!$I$5))))</f>
        <v/>
      </c>
      <c r="O1657">
        <f>RAND()</f>
        <v/>
      </c>
      <c r="P1657">
        <f>IF('d_시나리오'!$J$6='d_시나리오'!$H$6,'d_시나리오'!$I$6,IF(O1657&lt;('d_시나리오'!$I$6-'d_시나리오'!$H$6)/('d_시나리오'!$J$6-'d_시나리오'!$H$6),'d_시나리오'!$H$6+SQRT(O1657*('d_시나리오'!$J$6-'d_시나리오'!$H$6)*('d_시나리오'!$I$6-'d_시나리오'!$H$6)),'d_시나리오'!$J$6-SQRT((1-O1657)*('d_시나리오'!$J$6-'d_시나리오'!$H$6)*('d_시나리오'!$J$6-'d_시나리오'!$I$6))))</f>
        <v/>
      </c>
      <c r="Q1657">
        <f>INDEX('d_분포'!$B$2:$B$57,RANDBETWEEN(1,56))</f>
        <v/>
      </c>
      <c r="R1657">
        <f>BETAINV(RAND(),5,5)</f>
        <v/>
      </c>
      <c r="S1657">
        <f>'d_고정'!$B$1*'6_기대효과'!$H$7*('d_시나리오'!$I$7/'d_고정'!$B$2)*B1657</f>
        <v/>
      </c>
      <c r="T1657">
        <f>S1657*D1657</f>
        <v/>
      </c>
      <c r="U1657">
        <f>S1657*F1657*H1657</f>
        <v/>
      </c>
      <c r="V1657">
        <f>S1657*F1657*(H1657-1)</f>
        <v/>
      </c>
      <c r="W1657">
        <f>U1657*J1657</f>
        <v/>
      </c>
      <c r="X1657">
        <f>T1657+W1657</f>
        <v/>
      </c>
      <c r="Y1657">
        <f>(T1657*E1657+W1657*L1657)*(1-R1657-'d_고정'!$B$13)</f>
        <v/>
      </c>
      <c r="Z1657">
        <f>(U1657*N1657*Q1657+'d_고정'!$B$3*('6_기대효과'!$H$7/8)*Q1657*'d_고정'!$B$10*P1657*('6_기대효과'!$K$7/'d_고정'!$B$9))*(1-R1657)</f>
        <v/>
      </c>
      <c r="AA1657">
        <f>W1657*L1657*(1-R1657-'d_고정'!$B$13)+U1657*MAX(N1657-'d_고정'!$B$10*P1657*('6_기대효과'!$K$7/'d_고정'!$B$9),0)*Q1657*(1-R1657)</f>
        <v/>
      </c>
      <c r="AB1657">
        <f>Y1657+Z1657</f>
        <v/>
      </c>
      <c r="AC1657">
        <f>Y1657/('d_고정'!$B$5*'6_기대효과'!$H$7/8)/'d_고정'!$B$6</f>
        <v/>
      </c>
      <c r="AD1657">
        <f>Y1657/('d_고정'!$B$8*'6_기대효과'!$H$7/8)</f>
        <v/>
      </c>
    </row>
    <row r="1658">
      <c r="A1658">
        <f>RAND()</f>
        <v/>
      </c>
      <c r="B1658">
        <f>IF('d_시나리오'!$J$2='d_시나리오'!$H$2,'d_시나리오'!$I$2,IF(A1658&lt;('d_시나리오'!$I$2-'d_시나리오'!$H$2)/('d_시나리오'!$J$2-'d_시나리오'!$H$2),'d_시나리오'!$H$2+SQRT(A1658*('d_시나리오'!$J$2-'d_시나리오'!$H$2)*('d_시나리오'!$I$2-'d_시나리오'!$H$2)),'d_시나리오'!$J$2-SQRT((1-A1658)*('d_시나리오'!$J$2-'d_시나리오'!$H$2)*('d_시나리오'!$J$2-'d_시나리오'!$I$2))))</f>
        <v/>
      </c>
      <c r="C1658">
        <f>RAND()</f>
        <v/>
      </c>
      <c r="D1658">
        <f>BETAINV(RAND(),IF(C1658&lt;'d_고정'!$B$26,'d_고정'!$B$23,'d_고정'!$B$16)+1,'d_고정'!$B$17-IF(C1658&lt;'d_고정'!$B$26,'d_고정'!$B$23,'d_고정'!$B$16)+1)*('d_고정'!$B$14+('d_고정'!$B$15-'d_고정'!$B$14)*RAND())</f>
        <v/>
      </c>
      <c r="E1658">
        <f>INDEX('d_분포'!$A$2:$A$28,RANDBETWEEN(1,27))</f>
        <v/>
      </c>
      <c r="F1658">
        <f>INDEX('d_분포'!$C$2:$C$5,RANDBETWEEN(1,4))*(0.9+0.2*RAND())</f>
        <v/>
      </c>
      <c r="G1658">
        <f>RAND()</f>
        <v/>
      </c>
      <c r="H1658">
        <f>(F1658+(1-F1658)*('d_고정'!$B$22*BETAINV(RAND(),IF(G1658&lt;'d_고정'!$B$26,'d_고정'!$B$25,'d_고정'!$B$20)+1,'d_고정'!$B$21-IF(G1658&lt;'d_고정'!$B$26,'d_고정'!$B$25,'d_고정'!$B$20)+1)+(1-'d_고정'!$B$22)*BETAINV(RAND(),IF(G1658&lt;'d_고정'!$B$26,'d_고정'!$B$24,'d_고정'!$B$18)+1,'d_고정'!$B$19-IF(G1658&lt;'d_고정'!$B$26,'d_고정'!$B$24,'d_고정'!$B$18)+1))*('d_고정'!$B$14+('d_고정'!$B$15-'d_고정'!$B$14)*RAND()))/F1658</f>
        <v/>
      </c>
      <c r="I1658">
        <f>RAND()</f>
        <v/>
      </c>
      <c r="J1658">
        <f>IF('d_시나리오'!$J$3='d_시나리오'!$H$3,'d_시나리오'!$I$3,IF(I1658&lt;('d_시나리오'!$I$3-'d_시나리오'!$H$3)/('d_시나리오'!$J$3-'d_시나리오'!$H$3),'d_시나리오'!$H$3+SQRT(I1658*('d_시나리오'!$J$3-'d_시나리오'!$H$3)*('d_시나리오'!$I$3-'d_시나리오'!$H$3)),'d_시나리오'!$J$3-SQRT((1-I1658)*('d_시나리오'!$J$3-'d_시나리오'!$H$3)*('d_시나리오'!$J$3-'d_시나리오'!$I$3))))</f>
        <v/>
      </c>
      <c r="K1658">
        <f>RAND()</f>
        <v/>
      </c>
      <c r="L1658">
        <f>IF('d_시나리오'!$J$4='d_시나리오'!$H$4,'d_시나리오'!$I$4,IF(K1658&lt;('d_시나리오'!$I$4-'d_시나리오'!$H$4)/('d_시나리오'!$J$4-'d_시나리오'!$H$4),'d_시나리오'!$H$4+SQRT(K1658*('d_시나리오'!$J$4-'d_시나리오'!$H$4)*('d_시나리오'!$I$4-'d_시나리오'!$H$4)),'d_시나리오'!$J$4-SQRT((1-K1658)*('d_시나리오'!$J$4-'d_시나리오'!$H$4)*('d_시나리오'!$J$4-'d_시나리오'!$I$4))))</f>
        <v/>
      </c>
      <c r="M1658">
        <f>RAND()</f>
        <v/>
      </c>
      <c r="N1658">
        <f>IF('d_시나리오'!$J$5='d_시나리오'!$H$5,'d_시나리오'!$I$5,IF(M1658&lt;('d_시나리오'!$I$5-'d_시나리오'!$H$5)/('d_시나리오'!$J$5-'d_시나리오'!$H$5),'d_시나리오'!$H$5+SQRT(M1658*('d_시나리오'!$J$5-'d_시나리오'!$H$5)*('d_시나리오'!$I$5-'d_시나리오'!$H$5)),'d_시나리오'!$J$5-SQRT((1-M1658)*('d_시나리오'!$J$5-'d_시나리오'!$H$5)*('d_시나리오'!$J$5-'d_시나리오'!$I$5))))</f>
        <v/>
      </c>
      <c r="O1658">
        <f>RAND()</f>
        <v/>
      </c>
      <c r="P1658">
        <f>IF('d_시나리오'!$J$6='d_시나리오'!$H$6,'d_시나리오'!$I$6,IF(O1658&lt;('d_시나리오'!$I$6-'d_시나리오'!$H$6)/('d_시나리오'!$J$6-'d_시나리오'!$H$6),'d_시나리오'!$H$6+SQRT(O1658*('d_시나리오'!$J$6-'d_시나리오'!$H$6)*('d_시나리오'!$I$6-'d_시나리오'!$H$6)),'d_시나리오'!$J$6-SQRT((1-O1658)*('d_시나리오'!$J$6-'d_시나리오'!$H$6)*('d_시나리오'!$J$6-'d_시나리오'!$I$6))))</f>
        <v/>
      </c>
      <c r="Q1658">
        <f>INDEX('d_분포'!$B$2:$B$57,RANDBETWEEN(1,56))</f>
        <v/>
      </c>
      <c r="R1658">
        <f>BETAINV(RAND(),5,5)</f>
        <v/>
      </c>
      <c r="S1658">
        <f>'d_고정'!$B$1*'6_기대효과'!$H$7*('d_시나리오'!$I$7/'d_고정'!$B$2)*B1658</f>
        <v/>
      </c>
      <c r="T1658">
        <f>S1658*D1658</f>
        <v/>
      </c>
      <c r="U1658">
        <f>S1658*F1658*H1658</f>
        <v/>
      </c>
      <c r="V1658">
        <f>S1658*F1658*(H1658-1)</f>
        <v/>
      </c>
      <c r="W1658">
        <f>U1658*J1658</f>
        <v/>
      </c>
      <c r="X1658">
        <f>T1658+W1658</f>
        <v/>
      </c>
      <c r="Y1658">
        <f>(T1658*E1658+W1658*L1658)*(1-R1658-'d_고정'!$B$13)</f>
        <v/>
      </c>
      <c r="Z1658">
        <f>(U1658*N1658*Q1658+'d_고정'!$B$3*('6_기대효과'!$H$7/8)*Q1658*'d_고정'!$B$10*P1658*('6_기대효과'!$K$7/'d_고정'!$B$9))*(1-R1658)</f>
        <v/>
      </c>
      <c r="AA1658">
        <f>W1658*L1658*(1-R1658-'d_고정'!$B$13)+U1658*MAX(N1658-'d_고정'!$B$10*P1658*('6_기대효과'!$K$7/'d_고정'!$B$9),0)*Q1658*(1-R1658)</f>
        <v/>
      </c>
      <c r="AB1658">
        <f>Y1658+Z1658</f>
        <v/>
      </c>
      <c r="AC1658">
        <f>Y1658/('d_고정'!$B$5*'6_기대효과'!$H$7/8)/'d_고정'!$B$6</f>
        <v/>
      </c>
      <c r="AD1658">
        <f>Y1658/('d_고정'!$B$8*'6_기대효과'!$H$7/8)</f>
        <v/>
      </c>
    </row>
    <row r="1659">
      <c r="A1659">
        <f>RAND()</f>
        <v/>
      </c>
      <c r="B1659">
        <f>IF('d_시나리오'!$J$2='d_시나리오'!$H$2,'d_시나리오'!$I$2,IF(A1659&lt;('d_시나리오'!$I$2-'d_시나리오'!$H$2)/('d_시나리오'!$J$2-'d_시나리오'!$H$2),'d_시나리오'!$H$2+SQRT(A1659*('d_시나리오'!$J$2-'d_시나리오'!$H$2)*('d_시나리오'!$I$2-'d_시나리오'!$H$2)),'d_시나리오'!$J$2-SQRT((1-A1659)*('d_시나리오'!$J$2-'d_시나리오'!$H$2)*('d_시나리오'!$J$2-'d_시나리오'!$I$2))))</f>
        <v/>
      </c>
      <c r="C1659">
        <f>RAND()</f>
        <v/>
      </c>
      <c r="D1659">
        <f>BETAINV(RAND(),IF(C1659&lt;'d_고정'!$B$26,'d_고정'!$B$23,'d_고정'!$B$16)+1,'d_고정'!$B$17-IF(C1659&lt;'d_고정'!$B$26,'d_고정'!$B$23,'d_고정'!$B$16)+1)*('d_고정'!$B$14+('d_고정'!$B$15-'d_고정'!$B$14)*RAND())</f>
        <v/>
      </c>
      <c r="E1659">
        <f>INDEX('d_분포'!$A$2:$A$28,RANDBETWEEN(1,27))</f>
        <v/>
      </c>
      <c r="F1659">
        <f>INDEX('d_분포'!$C$2:$C$5,RANDBETWEEN(1,4))*(0.9+0.2*RAND())</f>
        <v/>
      </c>
      <c r="G1659">
        <f>RAND()</f>
        <v/>
      </c>
      <c r="H1659">
        <f>(F1659+(1-F1659)*('d_고정'!$B$22*BETAINV(RAND(),IF(G1659&lt;'d_고정'!$B$26,'d_고정'!$B$25,'d_고정'!$B$20)+1,'d_고정'!$B$21-IF(G1659&lt;'d_고정'!$B$26,'d_고정'!$B$25,'d_고정'!$B$20)+1)+(1-'d_고정'!$B$22)*BETAINV(RAND(),IF(G1659&lt;'d_고정'!$B$26,'d_고정'!$B$24,'d_고정'!$B$18)+1,'d_고정'!$B$19-IF(G1659&lt;'d_고정'!$B$26,'d_고정'!$B$24,'d_고정'!$B$18)+1))*('d_고정'!$B$14+('d_고정'!$B$15-'d_고정'!$B$14)*RAND()))/F1659</f>
        <v/>
      </c>
      <c r="I1659">
        <f>RAND()</f>
        <v/>
      </c>
      <c r="J1659">
        <f>IF('d_시나리오'!$J$3='d_시나리오'!$H$3,'d_시나리오'!$I$3,IF(I1659&lt;('d_시나리오'!$I$3-'d_시나리오'!$H$3)/('d_시나리오'!$J$3-'d_시나리오'!$H$3),'d_시나리오'!$H$3+SQRT(I1659*('d_시나리오'!$J$3-'d_시나리오'!$H$3)*('d_시나리오'!$I$3-'d_시나리오'!$H$3)),'d_시나리오'!$J$3-SQRT((1-I1659)*('d_시나리오'!$J$3-'d_시나리오'!$H$3)*('d_시나리오'!$J$3-'d_시나리오'!$I$3))))</f>
        <v/>
      </c>
      <c r="K1659">
        <f>RAND()</f>
        <v/>
      </c>
      <c r="L1659">
        <f>IF('d_시나리오'!$J$4='d_시나리오'!$H$4,'d_시나리오'!$I$4,IF(K1659&lt;('d_시나리오'!$I$4-'d_시나리오'!$H$4)/('d_시나리오'!$J$4-'d_시나리오'!$H$4),'d_시나리오'!$H$4+SQRT(K1659*('d_시나리오'!$J$4-'d_시나리오'!$H$4)*('d_시나리오'!$I$4-'d_시나리오'!$H$4)),'d_시나리오'!$J$4-SQRT((1-K1659)*('d_시나리오'!$J$4-'d_시나리오'!$H$4)*('d_시나리오'!$J$4-'d_시나리오'!$I$4))))</f>
        <v/>
      </c>
      <c r="M1659">
        <f>RAND()</f>
        <v/>
      </c>
      <c r="N1659">
        <f>IF('d_시나리오'!$J$5='d_시나리오'!$H$5,'d_시나리오'!$I$5,IF(M1659&lt;('d_시나리오'!$I$5-'d_시나리오'!$H$5)/('d_시나리오'!$J$5-'d_시나리오'!$H$5),'d_시나리오'!$H$5+SQRT(M1659*('d_시나리오'!$J$5-'d_시나리오'!$H$5)*('d_시나리오'!$I$5-'d_시나리오'!$H$5)),'d_시나리오'!$J$5-SQRT((1-M1659)*('d_시나리오'!$J$5-'d_시나리오'!$H$5)*('d_시나리오'!$J$5-'d_시나리오'!$I$5))))</f>
        <v/>
      </c>
      <c r="O1659">
        <f>RAND()</f>
        <v/>
      </c>
      <c r="P1659">
        <f>IF('d_시나리오'!$J$6='d_시나리오'!$H$6,'d_시나리오'!$I$6,IF(O1659&lt;('d_시나리오'!$I$6-'d_시나리오'!$H$6)/('d_시나리오'!$J$6-'d_시나리오'!$H$6),'d_시나리오'!$H$6+SQRT(O1659*('d_시나리오'!$J$6-'d_시나리오'!$H$6)*('d_시나리오'!$I$6-'d_시나리오'!$H$6)),'d_시나리오'!$J$6-SQRT((1-O1659)*('d_시나리오'!$J$6-'d_시나리오'!$H$6)*('d_시나리오'!$J$6-'d_시나리오'!$I$6))))</f>
        <v/>
      </c>
      <c r="Q1659">
        <f>INDEX('d_분포'!$B$2:$B$57,RANDBETWEEN(1,56))</f>
        <v/>
      </c>
      <c r="R1659">
        <f>BETAINV(RAND(),5,5)</f>
        <v/>
      </c>
      <c r="S1659">
        <f>'d_고정'!$B$1*'6_기대효과'!$H$7*('d_시나리오'!$I$7/'d_고정'!$B$2)*B1659</f>
        <v/>
      </c>
      <c r="T1659">
        <f>S1659*D1659</f>
        <v/>
      </c>
      <c r="U1659">
        <f>S1659*F1659*H1659</f>
        <v/>
      </c>
      <c r="V1659">
        <f>S1659*F1659*(H1659-1)</f>
        <v/>
      </c>
      <c r="W1659">
        <f>U1659*J1659</f>
        <v/>
      </c>
      <c r="X1659">
        <f>T1659+W1659</f>
        <v/>
      </c>
      <c r="Y1659">
        <f>(T1659*E1659+W1659*L1659)*(1-R1659-'d_고정'!$B$13)</f>
        <v/>
      </c>
      <c r="Z1659">
        <f>(U1659*N1659*Q1659+'d_고정'!$B$3*('6_기대효과'!$H$7/8)*Q1659*'d_고정'!$B$10*P1659*('6_기대효과'!$K$7/'d_고정'!$B$9))*(1-R1659)</f>
        <v/>
      </c>
      <c r="AA1659">
        <f>W1659*L1659*(1-R1659-'d_고정'!$B$13)+U1659*MAX(N1659-'d_고정'!$B$10*P1659*('6_기대효과'!$K$7/'d_고정'!$B$9),0)*Q1659*(1-R1659)</f>
        <v/>
      </c>
      <c r="AB1659">
        <f>Y1659+Z1659</f>
        <v/>
      </c>
      <c r="AC1659">
        <f>Y1659/('d_고정'!$B$5*'6_기대효과'!$H$7/8)/'d_고정'!$B$6</f>
        <v/>
      </c>
      <c r="AD1659">
        <f>Y1659/('d_고정'!$B$8*'6_기대효과'!$H$7/8)</f>
        <v/>
      </c>
    </row>
    <row r="1660">
      <c r="A1660">
        <f>RAND()</f>
        <v/>
      </c>
      <c r="B1660">
        <f>IF('d_시나리오'!$J$2='d_시나리오'!$H$2,'d_시나리오'!$I$2,IF(A1660&lt;('d_시나리오'!$I$2-'d_시나리오'!$H$2)/('d_시나리오'!$J$2-'d_시나리오'!$H$2),'d_시나리오'!$H$2+SQRT(A1660*('d_시나리오'!$J$2-'d_시나리오'!$H$2)*('d_시나리오'!$I$2-'d_시나리오'!$H$2)),'d_시나리오'!$J$2-SQRT((1-A1660)*('d_시나리오'!$J$2-'d_시나리오'!$H$2)*('d_시나리오'!$J$2-'d_시나리오'!$I$2))))</f>
        <v/>
      </c>
      <c r="C1660">
        <f>RAND()</f>
        <v/>
      </c>
      <c r="D1660">
        <f>BETAINV(RAND(),IF(C1660&lt;'d_고정'!$B$26,'d_고정'!$B$23,'d_고정'!$B$16)+1,'d_고정'!$B$17-IF(C1660&lt;'d_고정'!$B$26,'d_고정'!$B$23,'d_고정'!$B$16)+1)*('d_고정'!$B$14+('d_고정'!$B$15-'d_고정'!$B$14)*RAND())</f>
        <v/>
      </c>
      <c r="E1660">
        <f>INDEX('d_분포'!$A$2:$A$28,RANDBETWEEN(1,27))</f>
        <v/>
      </c>
      <c r="F1660">
        <f>INDEX('d_분포'!$C$2:$C$5,RANDBETWEEN(1,4))*(0.9+0.2*RAND())</f>
        <v/>
      </c>
      <c r="G1660">
        <f>RAND()</f>
        <v/>
      </c>
      <c r="H1660">
        <f>(F1660+(1-F1660)*('d_고정'!$B$22*BETAINV(RAND(),IF(G1660&lt;'d_고정'!$B$26,'d_고정'!$B$25,'d_고정'!$B$20)+1,'d_고정'!$B$21-IF(G1660&lt;'d_고정'!$B$26,'d_고정'!$B$25,'d_고정'!$B$20)+1)+(1-'d_고정'!$B$22)*BETAINV(RAND(),IF(G1660&lt;'d_고정'!$B$26,'d_고정'!$B$24,'d_고정'!$B$18)+1,'d_고정'!$B$19-IF(G1660&lt;'d_고정'!$B$26,'d_고정'!$B$24,'d_고정'!$B$18)+1))*('d_고정'!$B$14+('d_고정'!$B$15-'d_고정'!$B$14)*RAND()))/F1660</f>
        <v/>
      </c>
      <c r="I1660">
        <f>RAND()</f>
        <v/>
      </c>
      <c r="J1660">
        <f>IF('d_시나리오'!$J$3='d_시나리오'!$H$3,'d_시나리오'!$I$3,IF(I1660&lt;('d_시나리오'!$I$3-'d_시나리오'!$H$3)/('d_시나리오'!$J$3-'d_시나리오'!$H$3),'d_시나리오'!$H$3+SQRT(I1660*('d_시나리오'!$J$3-'d_시나리오'!$H$3)*('d_시나리오'!$I$3-'d_시나리오'!$H$3)),'d_시나리오'!$J$3-SQRT((1-I1660)*('d_시나리오'!$J$3-'d_시나리오'!$H$3)*('d_시나리오'!$J$3-'d_시나리오'!$I$3))))</f>
        <v/>
      </c>
      <c r="K1660">
        <f>RAND()</f>
        <v/>
      </c>
      <c r="L1660">
        <f>IF('d_시나리오'!$J$4='d_시나리오'!$H$4,'d_시나리오'!$I$4,IF(K1660&lt;('d_시나리오'!$I$4-'d_시나리오'!$H$4)/('d_시나리오'!$J$4-'d_시나리오'!$H$4),'d_시나리오'!$H$4+SQRT(K1660*('d_시나리오'!$J$4-'d_시나리오'!$H$4)*('d_시나리오'!$I$4-'d_시나리오'!$H$4)),'d_시나리오'!$J$4-SQRT((1-K1660)*('d_시나리오'!$J$4-'d_시나리오'!$H$4)*('d_시나리오'!$J$4-'d_시나리오'!$I$4))))</f>
        <v/>
      </c>
      <c r="M1660">
        <f>RAND()</f>
        <v/>
      </c>
      <c r="N1660">
        <f>IF('d_시나리오'!$J$5='d_시나리오'!$H$5,'d_시나리오'!$I$5,IF(M1660&lt;('d_시나리오'!$I$5-'d_시나리오'!$H$5)/('d_시나리오'!$J$5-'d_시나리오'!$H$5),'d_시나리오'!$H$5+SQRT(M1660*('d_시나리오'!$J$5-'d_시나리오'!$H$5)*('d_시나리오'!$I$5-'d_시나리오'!$H$5)),'d_시나리오'!$J$5-SQRT((1-M1660)*('d_시나리오'!$J$5-'d_시나리오'!$H$5)*('d_시나리오'!$J$5-'d_시나리오'!$I$5))))</f>
        <v/>
      </c>
      <c r="O1660">
        <f>RAND()</f>
        <v/>
      </c>
      <c r="P1660">
        <f>IF('d_시나리오'!$J$6='d_시나리오'!$H$6,'d_시나리오'!$I$6,IF(O1660&lt;('d_시나리오'!$I$6-'d_시나리오'!$H$6)/('d_시나리오'!$J$6-'d_시나리오'!$H$6),'d_시나리오'!$H$6+SQRT(O1660*('d_시나리오'!$J$6-'d_시나리오'!$H$6)*('d_시나리오'!$I$6-'d_시나리오'!$H$6)),'d_시나리오'!$J$6-SQRT((1-O1660)*('d_시나리오'!$J$6-'d_시나리오'!$H$6)*('d_시나리오'!$J$6-'d_시나리오'!$I$6))))</f>
        <v/>
      </c>
      <c r="Q1660">
        <f>INDEX('d_분포'!$B$2:$B$57,RANDBETWEEN(1,56))</f>
        <v/>
      </c>
      <c r="R1660">
        <f>BETAINV(RAND(),5,5)</f>
        <v/>
      </c>
      <c r="S1660">
        <f>'d_고정'!$B$1*'6_기대효과'!$H$7*('d_시나리오'!$I$7/'d_고정'!$B$2)*B1660</f>
        <v/>
      </c>
      <c r="T1660">
        <f>S1660*D1660</f>
        <v/>
      </c>
      <c r="U1660">
        <f>S1660*F1660*H1660</f>
        <v/>
      </c>
      <c r="V1660">
        <f>S1660*F1660*(H1660-1)</f>
        <v/>
      </c>
      <c r="W1660">
        <f>U1660*J1660</f>
        <v/>
      </c>
      <c r="X1660">
        <f>T1660+W1660</f>
        <v/>
      </c>
      <c r="Y1660">
        <f>(T1660*E1660+W1660*L1660)*(1-R1660-'d_고정'!$B$13)</f>
        <v/>
      </c>
      <c r="Z1660">
        <f>(U1660*N1660*Q1660+'d_고정'!$B$3*('6_기대효과'!$H$7/8)*Q1660*'d_고정'!$B$10*P1660*('6_기대효과'!$K$7/'d_고정'!$B$9))*(1-R1660)</f>
        <v/>
      </c>
      <c r="AA1660">
        <f>W1660*L1660*(1-R1660-'d_고정'!$B$13)+U1660*MAX(N1660-'d_고정'!$B$10*P1660*('6_기대효과'!$K$7/'d_고정'!$B$9),0)*Q1660*(1-R1660)</f>
        <v/>
      </c>
      <c r="AB1660">
        <f>Y1660+Z1660</f>
        <v/>
      </c>
      <c r="AC1660">
        <f>Y1660/('d_고정'!$B$5*'6_기대효과'!$H$7/8)/'d_고정'!$B$6</f>
        <v/>
      </c>
      <c r="AD1660">
        <f>Y1660/('d_고정'!$B$8*'6_기대효과'!$H$7/8)</f>
        <v/>
      </c>
    </row>
    <row r="1661">
      <c r="A1661">
        <f>RAND()</f>
        <v/>
      </c>
      <c r="B1661">
        <f>IF('d_시나리오'!$J$2='d_시나리오'!$H$2,'d_시나리오'!$I$2,IF(A1661&lt;('d_시나리오'!$I$2-'d_시나리오'!$H$2)/('d_시나리오'!$J$2-'d_시나리오'!$H$2),'d_시나리오'!$H$2+SQRT(A1661*('d_시나리오'!$J$2-'d_시나리오'!$H$2)*('d_시나리오'!$I$2-'d_시나리오'!$H$2)),'d_시나리오'!$J$2-SQRT((1-A1661)*('d_시나리오'!$J$2-'d_시나리오'!$H$2)*('d_시나리오'!$J$2-'d_시나리오'!$I$2))))</f>
        <v/>
      </c>
      <c r="C1661">
        <f>RAND()</f>
        <v/>
      </c>
      <c r="D1661">
        <f>BETAINV(RAND(),IF(C1661&lt;'d_고정'!$B$26,'d_고정'!$B$23,'d_고정'!$B$16)+1,'d_고정'!$B$17-IF(C1661&lt;'d_고정'!$B$26,'d_고정'!$B$23,'d_고정'!$B$16)+1)*('d_고정'!$B$14+('d_고정'!$B$15-'d_고정'!$B$14)*RAND())</f>
        <v/>
      </c>
      <c r="E1661">
        <f>INDEX('d_분포'!$A$2:$A$28,RANDBETWEEN(1,27))</f>
        <v/>
      </c>
      <c r="F1661">
        <f>INDEX('d_분포'!$C$2:$C$5,RANDBETWEEN(1,4))*(0.9+0.2*RAND())</f>
        <v/>
      </c>
      <c r="G1661">
        <f>RAND()</f>
        <v/>
      </c>
      <c r="H1661">
        <f>(F1661+(1-F1661)*('d_고정'!$B$22*BETAINV(RAND(),IF(G1661&lt;'d_고정'!$B$26,'d_고정'!$B$25,'d_고정'!$B$20)+1,'d_고정'!$B$21-IF(G1661&lt;'d_고정'!$B$26,'d_고정'!$B$25,'d_고정'!$B$20)+1)+(1-'d_고정'!$B$22)*BETAINV(RAND(),IF(G1661&lt;'d_고정'!$B$26,'d_고정'!$B$24,'d_고정'!$B$18)+1,'d_고정'!$B$19-IF(G1661&lt;'d_고정'!$B$26,'d_고정'!$B$24,'d_고정'!$B$18)+1))*('d_고정'!$B$14+('d_고정'!$B$15-'d_고정'!$B$14)*RAND()))/F1661</f>
        <v/>
      </c>
      <c r="I1661">
        <f>RAND()</f>
        <v/>
      </c>
      <c r="J1661">
        <f>IF('d_시나리오'!$J$3='d_시나리오'!$H$3,'d_시나리오'!$I$3,IF(I1661&lt;('d_시나리오'!$I$3-'d_시나리오'!$H$3)/('d_시나리오'!$J$3-'d_시나리오'!$H$3),'d_시나리오'!$H$3+SQRT(I1661*('d_시나리오'!$J$3-'d_시나리오'!$H$3)*('d_시나리오'!$I$3-'d_시나리오'!$H$3)),'d_시나리오'!$J$3-SQRT((1-I1661)*('d_시나리오'!$J$3-'d_시나리오'!$H$3)*('d_시나리오'!$J$3-'d_시나리오'!$I$3))))</f>
        <v/>
      </c>
      <c r="K1661">
        <f>RAND()</f>
        <v/>
      </c>
      <c r="L1661">
        <f>IF('d_시나리오'!$J$4='d_시나리오'!$H$4,'d_시나리오'!$I$4,IF(K1661&lt;('d_시나리오'!$I$4-'d_시나리오'!$H$4)/('d_시나리오'!$J$4-'d_시나리오'!$H$4),'d_시나리오'!$H$4+SQRT(K1661*('d_시나리오'!$J$4-'d_시나리오'!$H$4)*('d_시나리오'!$I$4-'d_시나리오'!$H$4)),'d_시나리오'!$J$4-SQRT((1-K1661)*('d_시나리오'!$J$4-'d_시나리오'!$H$4)*('d_시나리오'!$J$4-'d_시나리오'!$I$4))))</f>
        <v/>
      </c>
      <c r="M1661">
        <f>RAND()</f>
        <v/>
      </c>
      <c r="N1661">
        <f>IF('d_시나리오'!$J$5='d_시나리오'!$H$5,'d_시나리오'!$I$5,IF(M1661&lt;('d_시나리오'!$I$5-'d_시나리오'!$H$5)/('d_시나리오'!$J$5-'d_시나리오'!$H$5),'d_시나리오'!$H$5+SQRT(M1661*('d_시나리오'!$J$5-'d_시나리오'!$H$5)*('d_시나리오'!$I$5-'d_시나리오'!$H$5)),'d_시나리오'!$J$5-SQRT((1-M1661)*('d_시나리오'!$J$5-'d_시나리오'!$H$5)*('d_시나리오'!$J$5-'d_시나리오'!$I$5))))</f>
        <v/>
      </c>
      <c r="O1661">
        <f>RAND()</f>
        <v/>
      </c>
      <c r="P1661">
        <f>IF('d_시나리오'!$J$6='d_시나리오'!$H$6,'d_시나리오'!$I$6,IF(O1661&lt;('d_시나리오'!$I$6-'d_시나리오'!$H$6)/('d_시나리오'!$J$6-'d_시나리오'!$H$6),'d_시나리오'!$H$6+SQRT(O1661*('d_시나리오'!$J$6-'d_시나리오'!$H$6)*('d_시나리오'!$I$6-'d_시나리오'!$H$6)),'d_시나리오'!$J$6-SQRT((1-O1661)*('d_시나리오'!$J$6-'d_시나리오'!$H$6)*('d_시나리오'!$J$6-'d_시나리오'!$I$6))))</f>
        <v/>
      </c>
      <c r="Q1661">
        <f>INDEX('d_분포'!$B$2:$B$57,RANDBETWEEN(1,56))</f>
        <v/>
      </c>
      <c r="R1661">
        <f>BETAINV(RAND(),5,5)</f>
        <v/>
      </c>
      <c r="S1661">
        <f>'d_고정'!$B$1*'6_기대효과'!$H$7*('d_시나리오'!$I$7/'d_고정'!$B$2)*B1661</f>
        <v/>
      </c>
      <c r="T1661">
        <f>S1661*D1661</f>
        <v/>
      </c>
      <c r="U1661">
        <f>S1661*F1661*H1661</f>
        <v/>
      </c>
      <c r="V1661">
        <f>S1661*F1661*(H1661-1)</f>
        <v/>
      </c>
      <c r="W1661">
        <f>U1661*J1661</f>
        <v/>
      </c>
      <c r="X1661">
        <f>T1661+W1661</f>
        <v/>
      </c>
      <c r="Y1661">
        <f>(T1661*E1661+W1661*L1661)*(1-R1661-'d_고정'!$B$13)</f>
        <v/>
      </c>
      <c r="Z1661">
        <f>(U1661*N1661*Q1661+'d_고정'!$B$3*('6_기대효과'!$H$7/8)*Q1661*'d_고정'!$B$10*P1661*('6_기대효과'!$K$7/'d_고정'!$B$9))*(1-R1661)</f>
        <v/>
      </c>
      <c r="AA1661">
        <f>W1661*L1661*(1-R1661-'d_고정'!$B$13)+U1661*MAX(N1661-'d_고정'!$B$10*P1661*('6_기대효과'!$K$7/'d_고정'!$B$9),0)*Q1661*(1-R1661)</f>
        <v/>
      </c>
      <c r="AB1661">
        <f>Y1661+Z1661</f>
        <v/>
      </c>
      <c r="AC1661">
        <f>Y1661/('d_고정'!$B$5*'6_기대효과'!$H$7/8)/'d_고정'!$B$6</f>
        <v/>
      </c>
      <c r="AD1661">
        <f>Y1661/('d_고정'!$B$8*'6_기대효과'!$H$7/8)</f>
        <v/>
      </c>
    </row>
    <row r="1662">
      <c r="A1662">
        <f>RAND()</f>
        <v/>
      </c>
      <c r="B1662">
        <f>IF('d_시나리오'!$J$2='d_시나리오'!$H$2,'d_시나리오'!$I$2,IF(A1662&lt;('d_시나리오'!$I$2-'d_시나리오'!$H$2)/('d_시나리오'!$J$2-'d_시나리오'!$H$2),'d_시나리오'!$H$2+SQRT(A1662*('d_시나리오'!$J$2-'d_시나리오'!$H$2)*('d_시나리오'!$I$2-'d_시나리오'!$H$2)),'d_시나리오'!$J$2-SQRT((1-A1662)*('d_시나리오'!$J$2-'d_시나리오'!$H$2)*('d_시나리오'!$J$2-'d_시나리오'!$I$2))))</f>
        <v/>
      </c>
      <c r="C1662">
        <f>RAND()</f>
        <v/>
      </c>
      <c r="D1662">
        <f>BETAINV(RAND(),IF(C1662&lt;'d_고정'!$B$26,'d_고정'!$B$23,'d_고정'!$B$16)+1,'d_고정'!$B$17-IF(C1662&lt;'d_고정'!$B$26,'d_고정'!$B$23,'d_고정'!$B$16)+1)*('d_고정'!$B$14+('d_고정'!$B$15-'d_고정'!$B$14)*RAND())</f>
        <v/>
      </c>
      <c r="E1662">
        <f>INDEX('d_분포'!$A$2:$A$28,RANDBETWEEN(1,27))</f>
        <v/>
      </c>
      <c r="F1662">
        <f>INDEX('d_분포'!$C$2:$C$5,RANDBETWEEN(1,4))*(0.9+0.2*RAND())</f>
        <v/>
      </c>
      <c r="G1662">
        <f>RAND()</f>
        <v/>
      </c>
      <c r="H1662">
        <f>(F1662+(1-F1662)*('d_고정'!$B$22*BETAINV(RAND(),IF(G1662&lt;'d_고정'!$B$26,'d_고정'!$B$25,'d_고정'!$B$20)+1,'d_고정'!$B$21-IF(G1662&lt;'d_고정'!$B$26,'d_고정'!$B$25,'d_고정'!$B$20)+1)+(1-'d_고정'!$B$22)*BETAINV(RAND(),IF(G1662&lt;'d_고정'!$B$26,'d_고정'!$B$24,'d_고정'!$B$18)+1,'d_고정'!$B$19-IF(G1662&lt;'d_고정'!$B$26,'d_고정'!$B$24,'d_고정'!$B$18)+1))*('d_고정'!$B$14+('d_고정'!$B$15-'d_고정'!$B$14)*RAND()))/F1662</f>
        <v/>
      </c>
      <c r="I1662">
        <f>RAND()</f>
        <v/>
      </c>
      <c r="J1662">
        <f>IF('d_시나리오'!$J$3='d_시나리오'!$H$3,'d_시나리오'!$I$3,IF(I1662&lt;('d_시나리오'!$I$3-'d_시나리오'!$H$3)/('d_시나리오'!$J$3-'d_시나리오'!$H$3),'d_시나리오'!$H$3+SQRT(I1662*('d_시나리오'!$J$3-'d_시나리오'!$H$3)*('d_시나리오'!$I$3-'d_시나리오'!$H$3)),'d_시나리오'!$J$3-SQRT((1-I1662)*('d_시나리오'!$J$3-'d_시나리오'!$H$3)*('d_시나리오'!$J$3-'d_시나리오'!$I$3))))</f>
        <v/>
      </c>
      <c r="K1662">
        <f>RAND()</f>
        <v/>
      </c>
      <c r="L1662">
        <f>IF('d_시나리오'!$J$4='d_시나리오'!$H$4,'d_시나리오'!$I$4,IF(K1662&lt;('d_시나리오'!$I$4-'d_시나리오'!$H$4)/('d_시나리오'!$J$4-'d_시나리오'!$H$4),'d_시나리오'!$H$4+SQRT(K1662*('d_시나리오'!$J$4-'d_시나리오'!$H$4)*('d_시나리오'!$I$4-'d_시나리오'!$H$4)),'d_시나리오'!$J$4-SQRT((1-K1662)*('d_시나리오'!$J$4-'d_시나리오'!$H$4)*('d_시나리오'!$J$4-'d_시나리오'!$I$4))))</f>
        <v/>
      </c>
      <c r="M1662">
        <f>RAND()</f>
        <v/>
      </c>
      <c r="N1662">
        <f>IF('d_시나리오'!$J$5='d_시나리오'!$H$5,'d_시나리오'!$I$5,IF(M1662&lt;('d_시나리오'!$I$5-'d_시나리오'!$H$5)/('d_시나리오'!$J$5-'d_시나리오'!$H$5),'d_시나리오'!$H$5+SQRT(M1662*('d_시나리오'!$J$5-'d_시나리오'!$H$5)*('d_시나리오'!$I$5-'d_시나리오'!$H$5)),'d_시나리오'!$J$5-SQRT((1-M1662)*('d_시나리오'!$J$5-'d_시나리오'!$H$5)*('d_시나리오'!$J$5-'d_시나리오'!$I$5))))</f>
        <v/>
      </c>
      <c r="O1662">
        <f>RAND()</f>
        <v/>
      </c>
      <c r="P1662">
        <f>IF('d_시나리오'!$J$6='d_시나리오'!$H$6,'d_시나리오'!$I$6,IF(O1662&lt;('d_시나리오'!$I$6-'d_시나리오'!$H$6)/('d_시나리오'!$J$6-'d_시나리오'!$H$6),'d_시나리오'!$H$6+SQRT(O1662*('d_시나리오'!$J$6-'d_시나리오'!$H$6)*('d_시나리오'!$I$6-'d_시나리오'!$H$6)),'d_시나리오'!$J$6-SQRT((1-O1662)*('d_시나리오'!$J$6-'d_시나리오'!$H$6)*('d_시나리오'!$J$6-'d_시나리오'!$I$6))))</f>
        <v/>
      </c>
      <c r="Q1662">
        <f>INDEX('d_분포'!$B$2:$B$57,RANDBETWEEN(1,56))</f>
        <v/>
      </c>
      <c r="R1662">
        <f>BETAINV(RAND(),5,5)</f>
        <v/>
      </c>
      <c r="S1662">
        <f>'d_고정'!$B$1*'6_기대효과'!$H$7*('d_시나리오'!$I$7/'d_고정'!$B$2)*B1662</f>
        <v/>
      </c>
      <c r="T1662">
        <f>S1662*D1662</f>
        <v/>
      </c>
      <c r="U1662">
        <f>S1662*F1662*H1662</f>
        <v/>
      </c>
      <c r="V1662">
        <f>S1662*F1662*(H1662-1)</f>
        <v/>
      </c>
      <c r="W1662">
        <f>U1662*J1662</f>
        <v/>
      </c>
      <c r="X1662">
        <f>T1662+W1662</f>
        <v/>
      </c>
      <c r="Y1662">
        <f>(T1662*E1662+W1662*L1662)*(1-R1662-'d_고정'!$B$13)</f>
        <v/>
      </c>
      <c r="Z1662">
        <f>(U1662*N1662*Q1662+'d_고정'!$B$3*('6_기대효과'!$H$7/8)*Q1662*'d_고정'!$B$10*P1662*('6_기대효과'!$K$7/'d_고정'!$B$9))*(1-R1662)</f>
        <v/>
      </c>
      <c r="AA1662">
        <f>W1662*L1662*(1-R1662-'d_고정'!$B$13)+U1662*MAX(N1662-'d_고정'!$B$10*P1662*('6_기대효과'!$K$7/'d_고정'!$B$9),0)*Q1662*(1-R1662)</f>
        <v/>
      </c>
      <c r="AB1662">
        <f>Y1662+Z1662</f>
        <v/>
      </c>
      <c r="AC1662">
        <f>Y1662/('d_고정'!$B$5*'6_기대효과'!$H$7/8)/'d_고정'!$B$6</f>
        <v/>
      </c>
      <c r="AD1662">
        <f>Y1662/('d_고정'!$B$8*'6_기대효과'!$H$7/8)</f>
        <v/>
      </c>
    </row>
    <row r="1663">
      <c r="A1663">
        <f>RAND()</f>
        <v/>
      </c>
      <c r="B1663">
        <f>IF('d_시나리오'!$J$2='d_시나리오'!$H$2,'d_시나리오'!$I$2,IF(A1663&lt;('d_시나리오'!$I$2-'d_시나리오'!$H$2)/('d_시나리오'!$J$2-'d_시나리오'!$H$2),'d_시나리오'!$H$2+SQRT(A1663*('d_시나리오'!$J$2-'d_시나리오'!$H$2)*('d_시나리오'!$I$2-'d_시나리오'!$H$2)),'d_시나리오'!$J$2-SQRT((1-A1663)*('d_시나리오'!$J$2-'d_시나리오'!$H$2)*('d_시나리오'!$J$2-'d_시나리오'!$I$2))))</f>
        <v/>
      </c>
      <c r="C1663">
        <f>RAND()</f>
        <v/>
      </c>
      <c r="D1663">
        <f>BETAINV(RAND(),IF(C1663&lt;'d_고정'!$B$26,'d_고정'!$B$23,'d_고정'!$B$16)+1,'d_고정'!$B$17-IF(C1663&lt;'d_고정'!$B$26,'d_고정'!$B$23,'d_고정'!$B$16)+1)*('d_고정'!$B$14+('d_고정'!$B$15-'d_고정'!$B$14)*RAND())</f>
        <v/>
      </c>
      <c r="E1663">
        <f>INDEX('d_분포'!$A$2:$A$28,RANDBETWEEN(1,27))</f>
        <v/>
      </c>
      <c r="F1663">
        <f>INDEX('d_분포'!$C$2:$C$5,RANDBETWEEN(1,4))*(0.9+0.2*RAND())</f>
        <v/>
      </c>
      <c r="G1663">
        <f>RAND()</f>
        <v/>
      </c>
      <c r="H1663">
        <f>(F1663+(1-F1663)*('d_고정'!$B$22*BETAINV(RAND(),IF(G1663&lt;'d_고정'!$B$26,'d_고정'!$B$25,'d_고정'!$B$20)+1,'d_고정'!$B$21-IF(G1663&lt;'d_고정'!$B$26,'d_고정'!$B$25,'d_고정'!$B$20)+1)+(1-'d_고정'!$B$22)*BETAINV(RAND(),IF(G1663&lt;'d_고정'!$B$26,'d_고정'!$B$24,'d_고정'!$B$18)+1,'d_고정'!$B$19-IF(G1663&lt;'d_고정'!$B$26,'d_고정'!$B$24,'d_고정'!$B$18)+1))*('d_고정'!$B$14+('d_고정'!$B$15-'d_고정'!$B$14)*RAND()))/F1663</f>
        <v/>
      </c>
      <c r="I1663">
        <f>RAND()</f>
        <v/>
      </c>
      <c r="J1663">
        <f>IF('d_시나리오'!$J$3='d_시나리오'!$H$3,'d_시나리오'!$I$3,IF(I1663&lt;('d_시나리오'!$I$3-'d_시나리오'!$H$3)/('d_시나리오'!$J$3-'d_시나리오'!$H$3),'d_시나리오'!$H$3+SQRT(I1663*('d_시나리오'!$J$3-'d_시나리오'!$H$3)*('d_시나리오'!$I$3-'d_시나리오'!$H$3)),'d_시나리오'!$J$3-SQRT((1-I1663)*('d_시나리오'!$J$3-'d_시나리오'!$H$3)*('d_시나리오'!$J$3-'d_시나리오'!$I$3))))</f>
        <v/>
      </c>
      <c r="K1663">
        <f>RAND()</f>
        <v/>
      </c>
      <c r="L1663">
        <f>IF('d_시나리오'!$J$4='d_시나리오'!$H$4,'d_시나리오'!$I$4,IF(K1663&lt;('d_시나리오'!$I$4-'d_시나리오'!$H$4)/('d_시나리오'!$J$4-'d_시나리오'!$H$4),'d_시나리오'!$H$4+SQRT(K1663*('d_시나리오'!$J$4-'d_시나리오'!$H$4)*('d_시나리오'!$I$4-'d_시나리오'!$H$4)),'d_시나리오'!$J$4-SQRT((1-K1663)*('d_시나리오'!$J$4-'d_시나리오'!$H$4)*('d_시나리오'!$J$4-'d_시나리오'!$I$4))))</f>
        <v/>
      </c>
      <c r="M1663">
        <f>RAND()</f>
        <v/>
      </c>
      <c r="N1663">
        <f>IF('d_시나리오'!$J$5='d_시나리오'!$H$5,'d_시나리오'!$I$5,IF(M1663&lt;('d_시나리오'!$I$5-'d_시나리오'!$H$5)/('d_시나리오'!$J$5-'d_시나리오'!$H$5),'d_시나리오'!$H$5+SQRT(M1663*('d_시나리오'!$J$5-'d_시나리오'!$H$5)*('d_시나리오'!$I$5-'d_시나리오'!$H$5)),'d_시나리오'!$J$5-SQRT((1-M1663)*('d_시나리오'!$J$5-'d_시나리오'!$H$5)*('d_시나리오'!$J$5-'d_시나리오'!$I$5))))</f>
        <v/>
      </c>
      <c r="O1663">
        <f>RAND()</f>
        <v/>
      </c>
      <c r="P1663">
        <f>IF('d_시나리오'!$J$6='d_시나리오'!$H$6,'d_시나리오'!$I$6,IF(O1663&lt;('d_시나리오'!$I$6-'d_시나리오'!$H$6)/('d_시나리오'!$J$6-'d_시나리오'!$H$6),'d_시나리오'!$H$6+SQRT(O1663*('d_시나리오'!$J$6-'d_시나리오'!$H$6)*('d_시나리오'!$I$6-'d_시나리오'!$H$6)),'d_시나리오'!$J$6-SQRT((1-O1663)*('d_시나리오'!$J$6-'d_시나리오'!$H$6)*('d_시나리오'!$J$6-'d_시나리오'!$I$6))))</f>
        <v/>
      </c>
      <c r="Q1663">
        <f>INDEX('d_분포'!$B$2:$B$57,RANDBETWEEN(1,56))</f>
        <v/>
      </c>
      <c r="R1663">
        <f>BETAINV(RAND(),5,5)</f>
        <v/>
      </c>
      <c r="S1663">
        <f>'d_고정'!$B$1*'6_기대효과'!$H$7*('d_시나리오'!$I$7/'d_고정'!$B$2)*B1663</f>
        <v/>
      </c>
      <c r="T1663">
        <f>S1663*D1663</f>
        <v/>
      </c>
      <c r="U1663">
        <f>S1663*F1663*H1663</f>
        <v/>
      </c>
      <c r="V1663">
        <f>S1663*F1663*(H1663-1)</f>
        <v/>
      </c>
      <c r="W1663">
        <f>U1663*J1663</f>
        <v/>
      </c>
      <c r="X1663">
        <f>T1663+W1663</f>
        <v/>
      </c>
      <c r="Y1663">
        <f>(T1663*E1663+W1663*L1663)*(1-R1663-'d_고정'!$B$13)</f>
        <v/>
      </c>
      <c r="Z1663">
        <f>(U1663*N1663*Q1663+'d_고정'!$B$3*('6_기대효과'!$H$7/8)*Q1663*'d_고정'!$B$10*P1663*('6_기대효과'!$K$7/'d_고정'!$B$9))*(1-R1663)</f>
        <v/>
      </c>
      <c r="AA1663">
        <f>W1663*L1663*(1-R1663-'d_고정'!$B$13)+U1663*MAX(N1663-'d_고정'!$B$10*P1663*('6_기대효과'!$K$7/'d_고정'!$B$9),0)*Q1663*(1-R1663)</f>
        <v/>
      </c>
      <c r="AB1663">
        <f>Y1663+Z1663</f>
        <v/>
      </c>
      <c r="AC1663">
        <f>Y1663/('d_고정'!$B$5*'6_기대효과'!$H$7/8)/'d_고정'!$B$6</f>
        <v/>
      </c>
      <c r="AD1663">
        <f>Y1663/('d_고정'!$B$8*'6_기대효과'!$H$7/8)</f>
        <v/>
      </c>
    </row>
    <row r="1664">
      <c r="A1664">
        <f>RAND()</f>
        <v/>
      </c>
      <c r="B1664">
        <f>IF('d_시나리오'!$J$2='d_시나리오'!$H$2,'d_시나리오'!$I$2,IF(A1664&lt;('d_시나리오'!$I$2-'d_시나리오'!$H$2)/('d_시나리오'!$J$2-'d_시나리오'!$H$2),'d_시나리오'!$H$2+SQRT(A1664*('d_시나리오'!$J$2-'d_시나리오'!$H$2)*('d_시나리오'!$I$2-'d_시나리오'!$H$2)),'d_시나리오'!$J$2-SQRT((1-A1664)*('d_시나리오'!$J$2-'d_시나리오'!$H$2)*('d_시나리오'!$J$2-'d_시나리오'!$I$2))))</f>
        <v/>
      </c>
      <c r="C1664">
        <f>RAND()</f>
        <v/>
      </c>
      <c r="D1664">
        <f>BETAINV(RAND(),IF(C1664&lt;'d_고정'!$B$26,'d_고정'!$B$23,'d_고정'!$B$16)+1,'d_고정'!$B$17-IF(C1664&lt;'d_고정'!$B$26,'d_고정'!$B$23,'d_고정'!$B$16)+1)*('d_고정'!$B$14+('d_고정'!$B$15-'d_고정'!$B$14)*RAND())</f>
        <v/>
      </c>
      <c r="E1664">
        <f>INDEX('d_분포'!$A$2:$A$28,RANDBETWEEN(1,27))</f>
        <v/>
      </c>
      <c r="F1664">
        <f>INDEX('d_분포'!$C$2:$C$5,RANDBETWEEN(1,4))*(0.9+0.2*RAND())</f>
        <v/>
      </c>
      <c r="G1664">
        <f>RAND()</f>
        <v/>
      </c>
      <c r="H1664">
        <f>(F1664+(1-F1664)*('d_고정'!$B$22*BETAINV(RAND(),IF(G1664&lt;'d_고정'!$B$26,'d_고정'!$B$25,'d_고정'!$B$20)+1,'d_고정'!$B$21-IF(G1664&lt;'d_고정'!$B$26,'d_고정'!$B$25,'d_고정'!$B$20)+1)+(1-'d_고정'!$B$22)*BETAINV(RAND(),IF(G1664&lt;'d_고정'!$B$26,'d_고정'!$B$24,'d_고정'!$B$18)+1,'d_고정'!$B$19-IF(G1664&lt;'d_고정'!$B$26,'d_고정'!$B$24,'d_고정'!$B$18)+1))*('d_고정'!$B$14+('d_고정'!$B$15-'d_고정'!$B$14)*RAND()))/F1664</f>
        <v/>
      </c>
      <c r="I1664">
        <f>RAND()</f>
        <v/>
      </c>
      <c r="J1664">
        <f>IF('d_시나리오'!$J$3='d_시나리오'!$H$3,'d_시나리오'!$I$3,IF(I1664&lt;('d_시나리오'!$I$3-'d_시나리오'!$H$3)/('d_시나리오'!$J$3-'d_시나리오'!$H$3),'d_시나리오'!$H$3+SQRT(I1664*('d_시나리오'!$J$3-'d_시나리오'!$H$3)*('d_시나리오'!$I$3-'d_시나리오'!$H$3)),'d_시나리오'!$J$3-SQRT((1-I1664)*('d_시나리오'!$J$3-'d_시나리오'!$H$3)*('d_시나리오'!$J$3-'d_시나리오'!$I$3))))</f>
        <v/>
      </c>
      <c r="K1664">
        <f>RAND()</f>
        <v/>
      </c>
      <c r="L1664">
        <f>IF('d_시나리오'!$J$4='d_시나리오'!$H$4,'d_시나리오'!$I$4,IF(K1664&lt;('d_시나리오'!$I$4-'d_시나리오'!$H$4)/('d_시나리오'!$J$4-'d_시나리오'!$H$4),'d_시나리오'!$H$4+SQRT(K1664*('d_시나리오'!$J$4-'d_시나리오'!$H$4)*('d_시나리오'!$I$4-'d_시나리오'!$H$4)),'d_시나리오'!$J$4-SQRT((1-K1664)*('d_시나리오'!$J$4-'d_시나리오'!$H$4)*('d_시나리오'!$J$4-'d_시나리오'!$I$4))))</f>
        <v/>
      </c>
      <c r="M1664">
        <f>RAND()</f>
        <v/>
      </c>
      <c r="N1664">
        <f>IF('d_시나리오'!$J$5='d_시나리오'!$H$5,'d_시나리오'!$I$5,IF(M1664&lt;('d_시나리오'!$I$5-'d_시나리오'!$H$5)/('d_시나리오'!$J$5-'d_시나리오'!$H$5),'d_시나리오'!$H$5+SQRT(M1664*('d_시나리오'!$J$5-'d_시나리오'!$H$5)*('d_시나리오'!$I$5-'d_시나리오'!$H$5)),'d_시나리오'!$J$5-SQRT((1-M1664)*('d_시나리오'!$J$5-'d_시나리오'!$H$5)*('d_시나리오'!$J$5-'d_시나리오'!$I$5))))</f>
        <v/>
      </c>
      <c r="O1664">
        <f>RAND()</f>
        <v/>
      </c>
      <c r="P1664">
        <f>IF('d_시나리오'!$J$6='d_시나리오'!$H$6,'d_시나리오'!$I$6,IF(O1664&lt;('d_시나리오'!$I$6-'d_시나리오'!$H$6)/('d_시나리오'!$J$6-'d_시나리오'!$H$6),'d_시나리오'!$H$6+SQRT(O1664*('d_시나리오'!$J$6-'d_시나리오'!$H$6)*('d_시나리오'!$I$6-'d_시나리오'!$H$6)),'d_시나리오'!$J$6-SQRT((1-O1664)*('d_시나리오'!$J$6-'d_시나리오'!$H$6)*('d_시나리오'!$J$6-'d_시나리오'!$I$6))))</f>
        <v/>
      </c>
      <c r="Q1664">
        <f>INDEX('d_분포'!$B$2:$B$57,RANDBETWEEN(1,56))</f>
        <v/>
      </c>
      <c r="R1664">
        <f>BETAINV(RAND(),5,5)</f>
        <v/>
      </c>
      <c r="S1664">
        <f>'d_고정'!$B$1*'6_기대효과'!$H$7*('d_시나리오'!$I$7/'d_고정'!$B$2)*B1664</f>
        <v/>
      </c>
      <c r="T1664">
        <f>S1664*D1664</f>
        <v/>
      </c>
      <c r="U1664">
        <f>S1664*F1664*H1664</f>
        <v/>
      </c>
      <c r="V1664">
        <f>S1664*F1664*(H1664-1)</f>
        <v/>
      </c>
      <c r="W1664">
        <f>U1664*J1664</f>
        <v/>
      </c>
      <c r="X1664">
        <f>T1664+W1664</f>
        <v/>
      </c>
      <c r="Y1664">
        <f>(T1664*E1664+W1664*L1664)*(1-R1664-'d_고정'!$B$13)</f>
        <v/>
      </c>
      <c r="Z1664">
        <f>(U1664*N1664*Q1664+'d_고정'!$B$3*('6_기대효과'!$H$7/8)*Q1664*'d_고정'!$B$10*P1664*('6_기대효과'!$K$7/'d_고정'!$B$9))*(1-R1664)</f>
        <v/>
      </c>
      <c r="AA1664">
        <f>W1664*L1664*(1-R1664-'d_고정'!$B$13)+U1664*MAX(N1664-'d_고정'!$B$10*P1664*('6_기대효과'!$K$7/'d_고정'!$B$9),0)*Q1664*(1-R1664)</f>
        <v/>
      </c>
      <c r="AB1664">
        <f>Y1664+Z1664</f>
        <v/>
      </c>
      <c r="AC1664">
        <f>Y1664/('d_고정'!$B$5*'6_기대효과'!$H$7/8)/'d_고정'!$B$6</f>
        <v/>
      </c>
      <c r="AD1664">
        <f>Y1664/('d_고정'!$B$8*'6_기대효과'!$H$7/8)</f>
        <v/>
      </c>
    </row>
    <row r="1665">
      <c r="A1665">
        <f>RAND()</f>
        <v/>
      </c>
      <c r="B1665">
        <f>IF('d_시나리오'!$J$2='d_시나리오'!$H$2,'d_시나리오'!$I$2,IF(A1665&lt;('d_시나리오'!$I$2-'d_시나리오'!$H$2)/('d_시나리오'!$J$2-'d_시나리오'!$H$2),'d_시나리오'!$H$2+SQRT(A1665*('d_시나리오'!$J$2-'d_시나리오'!$H$2)*('d_시나리오'!$I$2-'d_시나리오'!$H$2)),'d_시나리오'!$J$2-SQRT((1-A1665)*('d_시나리오'!$J$2-'d_시나리오'!$H$2)*('d_시나리오'!$J$2-'d_시나리오'!$I$2))))</f>
        <v/>
      </c>
      <c r="C1665">
        <f>RAND()</f>
        <v/>
      </c>
      <c r="D1665">
        <f>BETAINV(RAND(),IF(C1665&lt;'d_고정'!$B$26,'d_고정'!$B$23,'d_고정'!$B$16)+1,'d_고정'!$B$17-IF(C1665&lt;'d_고정'!$B$26,'d_고정'!$B$23,'d_고정'!$B$16)+1)*('d_고정'!$B$14+('d_고정'!$B$15-'d_고정'!$B$14)*RAND())</f>
        <v/>
      </c>
      <c r="E1665">
        <f>INDEX('d_분포'!$A$2:$A$28,RANDBETWEEN(1,27))</f>
        <v/>
      </c>
      <c r="F1665">
        <f>INDEX('d_분포'!$C$2:$C$5,RANDBETWEEN(1,4))*(0.9+0.2*RAND())</f>
        <v/>
      </c>
      <c r="G1665">
        <f>RAND()</f>
        <v/>
      </c>
      <c r="H1665">
        <f>(F1665+(1-F1665)*('d_고정'!$B$22*BETAINV(RAND(),IF(G1665&lt;'d_고정'!$B$26,'d_고정'!$B$25,'d_고정'!$B$20)+1,'d_고정'!$B$21-IF(G1665&lt;'d_고정'!$B$26,'d_고정'!$B$25,'d_고정'!$B$20)+1)+(1-'d_고정'!$B$22)*BETAINV(RAND(),IF(G1665&lt;'d_고정'!$B$26,'d_고정'!$B$24,'d_고정'!$B$18)+1,'d_고정'!$B$19-IF(G1665&lt;'d_고정'!$B$26,'d_고정'!$B$24,'d_고정'!$B$18)+1))*('d_고정'!$B$14+('d_고정'!$B$15-'d_고정'!$B$14)*RAND()))/F1665</f>
        <v/>
      </c>
      <c r="I1665">
        <f>RAND()</f>
        <v/>
      </c>
      <c r="J1665">
        <f>IF('d_시나리오'!$J$3='d_시나리오'!$H$3,'d_시나리오'!$I$3,IF(I1665&lt;('d_시나리오'!$I$3-'d_시나리오'!$H$3)/('d_시나리오'!$J$3-'d_시나리오'!$H$3),'d_시나리오'!$H$3+SQRT(I1665*('d_시나리오'!$J$3-'d_시나리오'!$H$3)*('d_시나리오'!$I$3-'d_시나리오'!$H$3)),'d_시나리오'!$J$3-SQRT((1-I1665)*('d_시나리오'!$J$3-'d_시나리오'!$H$3)*('d_시나리오'!$J$3-'d_시나리오'!$I$3))))</f>
        <v/>
      </c>
      <c r="K1665">
        <f>RAND()</f>
        <v/>
      </c>
      <c r="L1665">
        <f>IF('d_시나리오'!$J$4='d_시나리오'!$H$4,'d_시나리오'!$I$4,IF(K1665&lt;('d_시나리오'!$I$4-'d_시나리오'!$H$4)/('d_시나리오'!$J$4-'d_시나리오'!$H$4),'d_시나리오'!$H$4+SQRT(K1665*('d_시나리오'!$J$4-'d_시나리오'!$H$4)*('d_시나리오'!$I$4-'d_시나리오'!$H$4)),'d_시나리오'!$J$4-SQRT((1-K1665)*('d_시나리오'!$J$4-'d_시나리오'!$H$4)*('d_시나리오'!$J$4-'d_시나리오'!$I$4))))</f>
        <v/>
      </c>
      <c r="M1665">
        <f>RAND()</f>
        <v/>
      </c>
      <c r="N1665">
        <f>IF('d_시나리오'!$J$5='d_시나리오'!$H$5,'d_시나리오'!$I$5,IF(M1665&lt;('d_시나리오'!$I$5-'d_시나리오'!$H$5)/('d_시나리오'!$J$5-'d_시나리오'!$H$5),'d_시나리오'!$H$5+SQRT(M1665*('d_시나리오'!$J$5-'d_시나리오'!$H$5)*('d_시나리오'!$I$5-'d_시나리오'!$H$5)),'d_시나리오'!$J$5-SQRT((1-M1665)*('d_시나리오'!$J$5-'d_시나리오'!$H$5)*('d_시나리오'!$J$5-'d_시나리오'!$I$5))))</f>
        <v/>
      </c>
      <c r="O1665">
        <f>RAND()</f>
        <v/>
      </c>
      <c r="P1665">
        <f>IF('d_시나리오'!$J$6='d_시나리오'!$H$6,'d_시나리오'!$I$6,IF(O1665&lt;('d_시나리오'!$I$6-'d_시나리오'!$H$6)/('d_시나리오'!$J$6-'d_시나리오'!$H$6),'d_시나리오'!$H$6+SQRT(O1665*('d_시나리오'!$J$6-'d_시나리오'!$H$6)*('d_시나리오'!$I$6-'d_시나리오'!$H$6)),'d_시나리오'!$J$6-SQRT((1-O1665)*('d_시나리오'!$J$6-'d_시나리오'!$H$6)*('d_시나리오'!$J$6-'d_시나리오'!$I$6))))</f>
        <v/>
      </c>
      <c r="Q1665">
        <f>INDEX('d_분포'!$B$2:$B$57,RANDBETWEEN(1,56))</f>
        <v/>
      </c>
      <c r="R1665">
        <f>BETAINV(RAND(),5,5)</f>
        <v/>
      </c>
      <c r="S1665">
        <f>'d_고정'!$B$1*'6_기대효과'!$H$7*('d_시나리오'!$I$7/'d_고정'!$B$2)*B1665</f>
        <v/>
      </c>
      <c r="T1665">
        <f>S1665*D1665</f>
        <v/>
      </c>
      <c r="U1665">
        <f>S1665*F1665*H1665</f>
        <v/>
      </c>
      <c r="V1665">
        <f>S1665*F1665*(H1665-1)</f>
        <v/>
      </c>
      <c r="W1665">
        <f>U1665*J1665</f>
        <v/>
      </c>
      <c r="X1665">
        <f>T1665+W1665</f>
        <v/>
      </c>
      <c r="Y1665">
        <f>(T1665*E1665+W1665*L1665)*(1-R1665-'d_고정'!$B$13)</f>
        <v/>
      </c>
      <c r="Z1665">
        <f>(U1665*N1665*Q1665+'d_고정'!$B$3*('6_기대효과'!$H$7/8)*Q1665*'d_고정'!$B$10*P1665*('6_기대효과'!$K$7/'d_고정'!$B$9))*(1-R1665)</f>
        <v/>
      </c>
      <c r="AA1665">
        <f>W1665*L1665*(1-R1665-'d_고정'!$B$13)+U1665*MAX(N1665-'d_고정'!$B$10*P1665*('6_기대효과'!$K$7/'d_고정'!$B$9),0)*Q1665*(1-R1665)</f>
        <v/>
      </c>
      <c r="AB1665">
        <f>Y1665+Z1665</f>
        <v/>
      </c>
      <c r="AC1665">
        <f>Y1665/('d_고정'!$B$5*'6_기대효과'!$H$7/8)/'d_고정'!$B$6</f>
        <v/>
      </c>
      <c r="AD1665">
        <f>Y1665/('d_고정'!$B$8*'6_기대효과'!$H$7/8)</f>
        <v/>
      </c>
    </row>
    <row r="1666">
      <c r="A1666">
        <f>RAND()</f>
        <v/>
      </c>
      <c r="B1666">
        <f>IF('d_시나리오'!$J$2='d_시나리오'!$H$2,'d_시나리오'!$I$2,IF(A1666&lt;('d_시나리오'!$I$2-'d_시나리오'!$H$2)/('d_시나리오'!$J$2-'d_시나리오'!$H$2),'d_시나리오'!$H$2+SQRT(A1666*('d_시나리오'!$J$2-'d_시나리오'!$H$2)*('d_시나리오'!$I$2-'d_시나리오'!$H$2)),'d_시나리오'!$J$2-SQRT((1-A1666)*('d_시나리오'!$J$2-'d_시나리오'!$H$2)*('d_시나리오'!$J$2-'d_시나리오'!$I$2))))</f>
        <v/>
      </c>
      <c r="C1666">
        <f>RAND()</f>
        <v/>
      </c>
      <c r="D1666">
        <f>BETAINV(RAND(),IF(C1666&lt;'d_고정'!$B$26,'d_고정'!$B$23,'d_고정'!$B$16)+1,'d_고정'!$B$17-IF(C1666&lt;'d_고정'!$B$26,'d_고정'!$B$23,'d_고정'!$B$16)+1)*('d_고정'!$B$14+('d_고정'!$B$15-'d_고정'!$B$14)*RAND())</f>
        <v/>
      </c>
      <c r="E1666">
        <f>INDEX('d_분포'!$A$2:$A$28,RANDBETWEEN(1,27))</f>
        <v/>
      </c>
      <c r="F1666">
        <f>INDEX('d_분포'!$C$2:$C$5,RANDBETWEEN(1,4))*(0.9+0.2*RAND())</f>
        <v/>
      </c>
      <c r="G1666">
        <f>RAND()</f>
        <v/>
      </c>
      <c r="H1666">
        <f>(F1666+(1-F1666)*('d_고정'!$B$22*BETAINV(RAND(),IF(G1666&lt;'d_고정'!$B$26,'d_고정'!$B$25,'d_고정'!$B$20)+1,'d_고정'!$B$21-IF(G1666&lt;'d_고정'!$B$26,'d_고정'!$B$25,'d_고정'!$B$20)+1)+(1-'d_고정'!$B$22)*BETAINV(RAND(),IF(G1666&lt;'d_고정'!$B$26,'d_고정'!$B$24,'d_고정'!$B$18)+1,'d_고정'!$B$19-IF(G1666&lt;'d_고정'!$B$26,'d_고정'!$B$24,'d_고정'!$B$18)+1))*('d_고정'!$B$14+('d_고정'!$B$15-'d_고정'!$B$14)*RAND()))/F1666</f>
        <v/>
      </c>
      <c r="I1666">
        <f>RAND()</f>
        <v/>
      </c>
      <c r="J1666">
        <f>IF('d_시나리오'!$J$3='d_시나리오'!$H$3,'d_시나리오'!$I$3,IF(I1666&lt;('d_시나리오'!$I$3-'d_시나리오'!$H$3)/('d_시나리오'!$J$3-'d_시나리오'!$H$3),'d_시나리오'!$H$3+SQRT(I1666*('d_시나리오'!$J$3-'d_시나리오'!$H$3)*('d_시나리오'!$I$3-'d_시나리오'!$H$3)),'d_시나리오'!$J$3-SQRT((1-I1666)*('d_시나리오'!$J$3-'d_시나리오'!$H$3)*('d_시나리오'!$J$3-'d_시나리오'!$I$3))))</f>
        <v/>
      </c>
      <c r="K1666">
        <f>RAND()</f>
        <v/>
      </c>
      <c r="L1666">
        <f>IF('d_시나리오'!$J$4='d_시나리오'!$H$4,'d_시나리오'!$I$4,IF(K1666&lt;('d_시나리오'!$I$4-'d_시나리오'!$H$4)/('d_시나리오'!$J$4-'d_시나리오'!$H$4),'d_시나리오'!$H$4+SQRT(K1666*('d_시나리오'!$J$4-'d_시나리오'!$H$4)*('d_시나리오'!$I$4-'d_시나리오'!$H$4)),'d_시나리오'!$J$4-SQRT((1-K1666)*('d_시나리오'!$J$4-'d_시나리오'!$H$4)*('d_시나리오'!$J$4-'d_시나리오'!$I$4))))</f>
        <v/>
      </c>
      <c r="M1666">
        <f>RAND()</f>
        <v/>
      </c>
      <c r="N1666">
        <f>IF('d_시나리오'!$J$5='d_시나리오'!$H$5,'d_시나리오'!$I$5,IF(M1666&lt;('d_시나리오'!$I$5-'d_시나리오'!$H$5)/('d_시나리오'!$J$5-'d_시나리오'!$H$5),'d_시나리오'!$H$5+SQRT(M1666*('d_시나리오'!$J$5-'d_시나리오'!$H$5)*('d_시나리오'!$I$5-'d_시나리오'!$H$5)),'d_시나리오'!$J$5-SQRT((1-M1666)*('d_시나리오'!$J$5-'d_시나리오'!$H$5)*('d_시나리오'!$J$5-'d_시나리오'!$I$5))))</f>
        <v/>
      </c>
      <c r="O1666">
        <f>RAND()</f>
        <v/>
      </c>
      <c r="P1666">
        <f>IF('d_시나리오'!$J$6='d_시나리오'!$H$6,'d_시나리오'!$I$6,IF(O1666&lt;('d_시나리오'!$I$6-'d_시나리오'!$H$6)/('d_시나리오'!$J$6-'d_시나리오'!$H$6),'d_시나리오'!$H$6+SQRT(O1666*('d_시나리오'!$J$6-'d_시나리오'!$H$6)*('d_시나리오'!$I$6-'d_시나리오'!$H$6)),'d_시나리오'!$J$6-SQRT((1-O1666)*('d_시나리오'!$J$6-'d_시나리오'!$H$6)*('d_시나리오'!$J$6-'d_시나리오'!$I$6))))</f>
        <v/>
      </c>
      <c r="Q1666">
        <f>INDEX('d_분포'!$B$2:$B$57,RANDBETWEEN(1,56))</f>
        <v/>
      </c>
      <c r="R1666">
        <f>BETAINV(RAND(),5,5)</f>
        <v/>
      </c>
      <c r="S1666">
        <f>'d_고정'!$B$1*'6_기대효과'!$H$7*('d_시나리오'!$I$7/'d_고정'!$B$2)*B1666</f>
        <v/>
      </c>
      <c r="T1666">
        <f>S1666*D1666</f>
        <v/>
      </c>
      <c r="U1666">
        <f>S1666*F1666*H1666</f>
        <v/>
      </c>
      <c r="V1666">
        <f>S1666*F1666*(H1666-1)</f>
        <v/>
      </c>
      <c r="W1666">
        <f>U1666*J1666</f>
        <v/>
      </c>
      <c r="X1666">
        <f>T1666+W1666</f>
        <v/>
      </c>
      <c r="Y1666">
        <f>(T1666*E1666+W1666*L1666)*(1-R1666-'d_고정'!$B$13)</f>
        <v/>
      </c>
      <c r="Z1666">
        <f>(U1666*N1666*Q1666+'d_고정'!$B$3*('6_기대효과'!$H$7/8)*Q1666*'d_고정'!$B$10*P1666*('6_기대효과'!$K$7/'d_고정'!$B$9))*(1-R1666)</f>
        <v/>
      </c>
      <c r="AA1666">
        <f>W1666*L1666*(1-R1666-'d_고정'!$B$13)+U1666*MAX(N1666-'d_고정'!$B$10*P1666*('6_기대효과'!$K$7/'d_고정'!$B$9),0)*Q1666*(1-R1666)</f>
        <v/>
      </c>
      <c r="AB1666">
        <f>Y1666+Z1666</f>
        <v/>
      </c>
      <c r="AC1666">
        <f>Y1666/('d_고정'!$B$5*'6_기대효과'!$H$7/8)/'d_고정'!$B$6</f>
        <v/>
      </c>
      <c r="AD1666">
        <f>Y1666/('d_고정'!$B$8*'6_기대효과'!$H$7/8)</f>
        <v/>
      </c>
    </row>
    <row r="1667">
      <c r="A1667">
        <f>RAND()</f>
        <v/>
      </c>
      <c r="B1667">
        <f>IF('d_시나리오'!$J$2='d_시나리오'!$H$2,'d_시나리오'!$I$2,IF(A1667&lt;('d_시나리오'!$I$2-'d_시나리오'!$H$2)/('d_시나리오'!$J$2-'d_시나리오'!$H$2),'d_시나리오'!$H$2+SQRT(A1667*('d_시나리오'!$J$2-'d_시나리오'!$H$2)*('d_시나리오'!$I$2-'d_시나리오'!$H$2)),'d_시나리오'!$J$2-SQRT((1-A1667)*('d_시나리오'!$J$2-'d_시나리오'!$H$2)*('d_시나리오'!$J$2-'d_시나리오'!$I$2))))</f>
        <v/>
      </c>
      <c r="C1667">
        <f>RAND()</f>
        <v/>
      </c>
      <c r="D1667">
        <f>BETAINV(RAND(),IF(C1667&lt;'d_고정'!$B$26,'d_고정'!$B$23,'d_고정'!$B$16)+1,'d_고정'!$B$17-IF(C1667&lt;'d_고정'!$B$26,'d_고정'!$B$23,'d_고정'!$B$16)+1)*('d_고정'!$B$14+('d_고정'!$B$15-'d_고정'!$B$14)*RAND())</f>
        <v/>
      </c>
      <c r="E1667">
        <f>INDEX('d_분포'!$A$2:$A$28,RANDBETWEEN(1,27))</f>
        <v/>
      </c>
      <c r="F1667">
        <f>INDEX('d_분포'!$C$2:$C$5,RANDBETWEEN(1,4))*(0.9+0.2*RAND())</f>
        <v/>
      </c>
      <c r="G1667">
        <f>RAND()</f>
        <v/>
      </c>
      <c r="H1667">
        <f>(F1667+(1-F1667)*('d_고정'!$B$22*BETAINV(RAND(),IF(G1667&lt;'d_고정'!$B$26,'d_고정'!$B$25,'d_고정'!$B$20)+1,'d_고정'!$B$21-IF(G1667&lt;'d_고정'!$B$26,'d_고정'!$B$25,'d_고정'!$B$20)+1)+(1-'d_고정'!$B$22)*BETAINV(RAND(),IF(G1667&lt;'d_고정'!$B$26,'d_고정'!$B$24,'d_고정'!$B$18)+1,'d_고정'!$B$19-IF(G1667&lt;'d_고정'!$B$26,'d_고정'!$B$24,'d_고정'!$B$18)+1))*('d_고정'!$B$14+('d_고정'!$B$15-'d_고정'!$B$14)*RAND()))/F1667</f>
        <v/>
      </c>
      <c r="I1667">
        <f>RAND()</f>
        <v/>
      </c>
      <c r="J1667">
        <f>IF('d_시나리오'!$J$3='d_시나리오'!$H$3,'d_시나리오'!$I$3,IF(I1667&lt;('d_시나리오'!$I$3-'d_시나리오'!$H$3)/('d_시나리오'!$J$3-'d_시나리오'!$H$3),'d_시나리오'!$H$3+SQRT(I1667*('d_시나리오'!$J$3-'d_시나리오'!$H$3)*('d_시나리오'!$I$3-'d_시나리오'!$H$3)),'d_시나리오'!$J$3-SQRT((1-I1667)*('d_시나리오'!$J$3-'d_시나리오'!$H$3)*('d_시나리오'!$J$3-'d_시나리오'!$I$3))))</f>
        <v/>
      </c>
      <c r="K1667">
        <f>RAND()</f>
        <v/>
      </c>
      <c r="L1667">
        <f>IF('d_시나리오'!$J$4='d_시나리오'!$H$4,'d_시나리오'!$I$4,IF(K1667&lt;('d_시나리오'!$I$4-'d_시나리오'!$H$4)/('d_시나리오'!$J$4-'d_시나리오'!$H$4),'d_시나리오'!$H$4+SQRT(K1667*('d_시나리오'!$J$4-'d_시나리오'!$H$4)*('d_시나리오'!$I$4-'d_시나리오'!$H$4)),'d_시나리오'!$J$4-SQRT((1-K1667)*('d_시나리오'!$J$4-'d_시나리오'!$H$4)*('d_시나리오'!$J$4-'d_시나리오'!$I$4))))</f>
        <v/>
      </c>
      <c r="M1667">
        <f>RAND()</f>
        <v/>
      </c>
      <c r="N1667">
        <f>IF('d_시나리오'!$J$5='d_시나리오'!$H$5,'d_시나리오'!$I$5,IF(M1667&lt;('d_시나리오'!$I$5-'d_시나리오'!$H$5)/('d_시나리오'!$J$5-'d_시나리오'!$H$5),'d_시나리오'!$H$5+SQRT(M1667*('d_시나리오'!$J$5-'d_시나리오'!$H$5)*('d_시나리오'!$I$5-'d_시나리오'!$H$5)),'d_시나리오'!$J$5-SQRT((1-M1667)*('d_시나리오'!$J$5-'d_시나리오'!$H$5)*('d_시나리오'!$J$5-'d_시나리오'!$I$5))))</f>
        <v/>
      </c>
      <c r="O1667">
        <f>RAND()</f>
        <v/>
      </c>
      <c r="P1667">
        <f>IF('d_시나리오'!$J$6='d_시나리오'!$H$6,'d_시나리오'!$I$6,IF(O1667&lt;('d_시나리오'!$I$6-'d_시나리오'!$H$6)/('d_시나리오'!$J$6-'d_시나리오'!$H$6),'d_시나리오'!$H$6+SQRT(O1667*('d_시나리오'!$J$6-'d_시나리오'!$H$6)*('d_시나리오'!$I$6-'d_시나리오'!$H$6)),'d_시나리오'!$J$6-SQRT((1-O1667)*('d_시나리오'!$J$6-'d_시나리오'!$H$6)*('d_시나리오'!$J$6-'d_시나리오'!$I$6))))</f>
        <v/>
      </c>
      <c r="Q1667">
        <f>INDEX('d_분포'!$B$2:$B$57,RANDBETWEEN(1,56))</f>
        <v/>
      </c>
      <c r="R1667">
        <f>BETAINV(RAND(),5,5)</f>
        <v/>
      </c>
      <c r="S1667">
        <f>'d_고정'!$B$1*'6_기대효과'!$H$7*('d_시나리오'!$I$7/'d_고정'!$B$2)*B1667</f>
        <v/>
      </c>
      <c r="T1667">
        <f>S1667*D1667</f>
        <v/>
      </c>
      <c r="U1667">
        <f>S1667*F1667*H1667</f>
        <v/>
      </c>
      <c r="V1667">
        <f>S1667*F1667*(H1667-1)</f>
        <v/>
      </c>
      <c r="W1667">
        <f>U1667*J1667</f>
        <v/>
      </c>
      <c r="X1667">
        <f>T1667+W1667</f>
        <v/>
      </c>
      <c r="Y1667">
        <f>(T1667*E1667+W1667*L1667)*(1-R1667-'d_고정'!$B$13)</f>
        <v/>
      </c>
      <c r="Z1667">
        <f>(U1667*N1667*Q1667+'d_고정'!$B$3*('6_기대효과'!$H$7/8)*Q1667*'d_고정'!$B$10*P1667*('6_기대효과'!$K$7/'d_고정'!$B$9))*(1-R1667)</f>
        <v/>
      </c>
      <c r="AA1667">
        <f>W1667*L1667*(1-R1667-'d_고정'!$B$13)+U1667*MAX(N1667-'d_고정'!$B$10*P1667*('6_기대효과'!$K$7/'d_고정'!$B$9),0)*Q1667*(1-R1667)</f>
        <v/>
      </c>
      <c r="AB1667">
        <f>Y1667+Z1667</f>
        <v/>
      </c>
      <c r="AC1667">
        <f>Y1667/('d_고정'!$B$5*'6_기대효과'!$H$7/8)/'d_고정'!$B$6</f>
        <v/>
      </c>
      <c r="AD1667">
        <f>Y1667/('d_고정'!$B$8*'6_기대효과'!$H$7/8)</f>
        <v/>
      </c>
    </row>
    <row r="1668">
      <c r="A1668">
        <f>RAND()</f>
        <v/>
      </c>
      <c r="B1668">
        <f>IF('d_시나리오'!$J$2='d_시나리오'!$H$2,'d_시나리오'!$I$2,IF(A1668&lt;('d_시나리오'!$I$2-'d_시나리오'!$H$2)/('d_시나리오'!$J$2-'d_시나리오'!$H$2),'d_시나리오'!$H$2+SQRT(A1668*('d_시나리오'!$J$2-'d_시나리오'!$H$2)*('d_시나리오'!$I$2-'d_시나리오'!$H$2)),'d_시나리오'!$J$2-SQRT((1-A1668)*('d_시나리오'!$J$2-'d_시나리오'!$H$2)*('d_시나리오'!$J$2-'d_시나리오'!$I$2))))</f>
        <v/>
      </c>
      <c r="C1668">
        <f>RAND()</f>
        <v/>
      </c>
      <c r="D1668">
        <f>BETAINV(RAND(),IF(C1668&lt;'d_고정'!$B$26,'d_고정'!$B$23,'d_고정'!$B$16)+1,'d_고정'!$B$17-IF(C1668&lt;'d_고정'!$B$26,'d_고정'!$B$23,'d_고정'!$B$16)+1)*('d_고정'!$B$14+('d_고정'!$B$15-'d_고정'!$B$14)*RAND())</f>
        <v/>
      </c>
      <c r="E1668">
        <f>INDEX('d_분포'!$A$2:$A$28,RANDBETWEEN(1,27))</f>
        <v/>
      </c>
      <c r="F1668">
        <f>INDEX('d_분포'!$C$2:$C$5,RANDBETWEEN(1,4))*(0.9+0.2*RAND())</f>
        <v/>
      </c>
      <c r="G1668">
        <f>RAND()</f>
        <v/>
      </c>
      <c r="H1668">
        <f>(F1668+(1-F1668)*('d_고정'!$B$22*BETAINV(RAND(),IF(G1668&lt;'d_고정'!$B$26,'d_고정'!$B$25,'d_고정'!$B$20)+1,'d_고정'!$B$21-IF(G1668&lt;'d_고정'!$B$26,'d_고정'!$B$25,'d_고정'!$B$20)+1)+(1-'d_고정'!$B$22)*BETAINV(RAND(),IF(G1668&lt;'d_고정'!$B$26,'d_고정'!$B$24,'d_고정'!$B$18)+1,'d_고정'!$B$19-IF(G1668&lt;'d_고정'!$B$26,'d_고정'!$B$24,'d_고정'!$B$18)+1))*('d_고정'!$B$14+('d_고정'!$B$15-'d_고정'!$B$14)*RAND()))/F1668</f>
        <v/>
      </c>
      <c r="I1668">
        <f>RAND()</f>
        <v/>
      </c>
      <c r="J1668">
        <f>IF('d_시나리오'!$J$3='d_시나리오'!$H$3,'d_시나리오'!$I$3,IF(I1668&lt;('d_시나리오'!$I$3-'d_시나리오'!$H$3)/('d_시나리오'!$J$3-'d_시나리오'!$H$3),'d_시나리오'!$H$3+SQRT(I1668*('d_시나리오'!$J$3-'d_시나리오'!$H$3)*('d_시나리오'!$I$3-'d_시나리오'!$H$3)),'d_시나리오'!$J$3-SQRT((1-I1668)*('d_시나리오'!$J$3-'d_시나리오'!$H$3)*('d_시나리오'!$J$3-'d_시나리오'!$I$3))))</f>
        <v/>
      </c>
      <c r="K1668">
        <f>RAND()</f>
        <v/>
      </c>
      <c r="L1668">
        <f>IF('d_시나리오'!$J$4='d_시나리오'!$H$4,'d_시나리오'!$I$4,IF(K1668&lt;('d_시나리오'!$I$4-'d_시나리오'!$H$4)/('d_시나리오'!$J$4-'d_시나리오'!$H$4),'d_시나리오'!$H$4+SQRT(K1668*('d_시나리오'!$J$4-'d_시나리오'!$H$4)*('d_시나리오'!$I$4-'d_시나리오'!$H$4)),'d_시나리오'!$J$4-SQRT((1-K1668)*('d_시나리오'!$J$4-'d_시나리오'!$H$4)*('d_시나리오'!$J$4-'d_시나리오'!$I$4))))</f>
        <v/>
      </c>
      <c r="M1668">
        <f>RAND()</f>
        <v/>
      </c>
      <c r="N1668">
        <f>IF('d_시나리오'!$J$5='d_시나리오'!$H$5,'d_시나리오'!$I$5,IF(M1668&lt;('d_시나리오'!$I$5-'d_시나리오'!$H$5)/('d_시나리오'!$J$5-'d_시나리오'!$H$5),'d_시나리오'!$H$5+SQRT(M1668*('d_시나리오'!$J$5-'d_시나리오'!$H$5)*('d_시나리오'!$I$5-'d_시나리오'!$H$5)),'d_시나리오'!$J$5-SQRT((1-M1668)*('d_시나리오'!$J$5-'d_시나리오'!$H$5)*('d_시나리오'!$J$5-'d_시나리오'!$I$5))))</f>
        <v/>
      </c>
      <c r="O1668">
        <f>RAND()</f>
        <v/>
      </c>
      <c r="P1668">
        <f>IF('d_시나리오'!$J$6='d_시나리오'!$H$6,'d_시나리오'!$I$6,IF(O1668&lt;('d_시나리오'!$I$6-'d_시나리오'!$H$6)/('d_시나리오'!$J$6-'d_시나리오'!$H$6),'d_시나리오'!$H$6+SQRT(O1668*('d_시나리오'!$J$6-'d_시나리오'!$H$6)*('d_시나리오'!$I$6-'d_시나리오'!$H$6)),'d_시나리오'!$J$6-SQRT((1-O1668)*('d_시나리오'!$J$6-'d_시나리오'!$H$6)*('d_시나리오'!$J$6-'d_시나리오'!$I$6))))</f>
        <v/>
      </c>
      <c r="Q1668">
        <f>INDEX('d_분포'!$B$2:$B$57,RANDBETWEEN(1,56))</f>
        <v/>
      </c>
      <c r="R1668">
        <f>BETAINV(RAND(),5,5)</f>
        <v/>
      </c>
      <c r="S1668">
        <f>'d_고정'!$B$1*'6_기대효과'!$H$7*('d_시나리오'!$I$7/'d_고정'!$B$2)*B1668</f>
        <v/>
      </c>
      <c r="T1668">
        <f>S1668*D1668</f>
        <v/>
      </c>
      <c r="U1668">
        <f>S1668*F1668*H1668</f>
        <v/>
      </c>
      <c r="V1668">
        <f>S1668*F1668*(H1668-1)</f>
        <v/>
      </c>
      <c r="W1668">
        <f>U1668*J1668</f>
        <v/>
      </c>
      <c r="X1668">
        <f>T1668+W1668</f>
        <v/>
      </c>
      <c r="Y1668">
        <f>(T1668*E1668+W1668*L1668)*(1-R1668-'d_고정'!$B$13)</f>
        <v/>
      </c>
      <c r="Z1668">
        <f>(U1668*N1668*Q1668+'d_고정'!$B$3*('6_기대효과'!$H$7/8)*Q1668*'d_고정'!$B$10*P1668*('6_기대효과'!$K$7/'d_고정'!$B$9))*(1-R1668)</f>
        <v/>
      </c>
      <c r="AA1668">
        <f>W1668*L1668*(1-R1668-'d_고정'!$B$13)+U1668*MAX(N1668-'d_고정'!$B$10*P1668*('6_기대효과'!$K$7/'d_고정'!$B$9),0)*Q1668*(1-R1668)</f>
        <v/>
      </c>
      <c r="AB1668">
        <f>Y1668+Z1668</f>
        <v/>
      </c>
      <c r="AC1668">
        <f>Y1668/('d_고정'!$B$5*'6_기대효과'!$H$7/8)/'d_고정'!$B$6</f>
        <v/>
      </c>
      <c r="AD1668">
        <f>Y1668/('d_고정'!$B$8*'6_기대효과'!$H$7/8)</f>
        <v/>
      </c>
    </row>
    <row r="1669">
      <c r="A1669">
        <f>RAND()</f>
        <v/>
      </c>
      <c r="B1669">
        <f>IF('d_시나리오'!$J$2='d_시나리오'!$H$2,'d_시나리오'!$I$2,IF(A1669&lt;('d_시나리오'!$I$2-'d_시나리오'!$H$2)/('d_시나리오'!$J$2-'d_시나리오'!$H$2),'d_시나리오'!$H$2+SQRT(A1669*('d_시나리오'!$J$2-'d_시나리오'!$H$2)*('d_시나리오'!$I$2-'d_시나리오'!$H$2)),'d_시나리오'!$J$2-SQRT((1-A1669)*('d_시나리오'!$J$2-'d_시나리오'!$H$2)*('d_시나리오'!$J$2-'d_시나리오'!$I$2))))</f>
        <v/>
      </c>
      <c r="C1669">
        <f>RAND()</f>
        <v/>
      </c>
      <c r="D1669">
        <f>BETAINV(RAND(),IF(C1669&lt;'d_고정'!$B$26,'d_고정'!$B$23,'d_고정'!$B$16)+1,'d_고정'!$B$17-IF(C1669&lt;'d_고정'!$B$26,'d_고정'!$B$23,'d_고정'!$B$16)+1)*('d_고정'!$B$14+('d_고정'!$B$15-'d_고정'!$B$14)*RAND())</f>
        <v/>
      </c>
      <c r="E1669">
        <f>INDEX('d_분포'!$A$2:$A$28,RANDBETWEEN(1,27))</f>
        <v/>
      </c>
      <c r="F1669">
        <f>INDEX('d_분포'!$C$2:$C$5,RANDBETWEEN(1,4))*(0.9+0.2*RAND())</f>
        <v/>
      </c>
      <c r="G1669">
        <f>RAND()</f>
        <v/>
      </c>
      <c r="H1669">
        <f>(F1669+(1-F1669)*('d_고정'!$B$22*BETAINV(RAND(),IF(G1669&lt;'d_고정'!$B$26,'d_고정'!$B$25,'d_고정'!$B$20)+1,'d_고정'!$B$21-IF(G1669&lt;'d_고정'!$B$26,'d_고정'!$B$25,'d_고정'!$B$20)+1)+(1-'d_고정'!$B$22)*BETAINV(RAND(),IF(G1669&lt;'d_고정'!$B$26,'d_고정'!$B$24,'d_고정'!$B$18)+1,'d_고정'!$B$19-IF(G1669&lt;'d_고정'!$B$26,'d_고정'!$B$24,'d_고정'!$B$18)+1))*('d_고정'!$B$14+('d_고정'!$B$15-'d_고정'!$B$14)*RAND()))/F1669</f>
        <v/>
      </c>
      <c r="I1669">
        <f>RAND()</f>
        <v/>
      </c>
      <c r="J1669">
        <f>IF('d_시나리오'!$J$3='d_시나리오'!$H$3,'d_시나리오'!$I$3,IF(I1669&lt;('d_시나리오'!$I$3-'d_시나리오'!$H$3)/('d_시나리오'!$J$3-'d_시나리오'!$H$3),'d_시나리오'!$H$3+SQRT(I1669*('d_시나리오'!$J$3-'d_시나리오'!$H$3)*('d_시나리오'!$I$3-'d_시나리오'!$H$3)),'d_시나리오'!$J$3-SQRT((1-I1669)*('d_시나리오'!$J$3-'d_시나리오'!$H$3)*('d_시나리오'!$J$3-'d_시나리오'!$I$3))))</f>
        <v/>
      </c>
      <c r="K1669">
        <f>RAND()</f>
        <v/>
      </c>
      <c r="L1669">
        <f>IF('d_시나리오'!$J$4='d_시나리오'!$H$4,'d_시나리오'!$I$4,IF(K1669&lt;('d_시나리오'!$I$4-'d_시나리오'!$H$4)/('d_시나리오'!$J$4-'d_시나리오'!$H$4),'d_시나리오'!$H$4+SQRT(K1669*('d_시나리오'!$J$4-'d_시나리오'!$H$4)*('d_시나리오'!$I$4-'d_시나리오'!$H$4)),'d_시나리오'!$J$4-SQRT((1-K1669)*('d_시나리오'!$J$4-'d_시나리오'!$H$4)*('d_시나리오'!$J$4-'d_시나리오'!$I$4))))</f>
        <v/>
      </c>
      <c r="M1669">
        <f>RAND()</f>
        <v/>
      </c>
      <c r="N1669">
        <f>IF('d_시나리오'!$J$5='d_시나리오'!$H$5,'d_시나리오'!$I$5,IF(M1669&lt;('d_시나리오'!$I$5-'d_시나리오'!$H$5)/('d_시나리오'!$J$5-'d_시나리오'!$H$5),'d_시나리오'!$H$5+SQRT(M1669*('d_시나리오'!$J$5-'d_시나리오'!$H$5)*('d_시나리오'!$I$5-'d_시나리오'!$H$5)),'d_시나리오'!$J$5-SQRT((1-M1669)*('d_시나리오'!$J$5-'d_시나리오'!$H$5)*('d_시나리오'!$J$5-'d_시나리오'!$I$5))))</f>
        <v/>
      </c>
      <c r="O1669">
        <f>RAND()</f>
        <v/>
      </c>
      <c r="P1669">
        <f>IF('d_시나리오'!$J$6='d_시나리오'!$H$6,'d_시나리오'!$I$6,IF(O1669&lt;('d_시나리오'!$I$6-'d_시나리오'!$H$6)/('d_시나리오'!$J$6-'d_시나리오'!$H$6),'d_시나리오'!$H$6+SQRT(O1669*('d_시나리오'!$J$6-'d_시나리오'!$H$6)*('d_시나리오'!$I$6-'d_시나리오'!$H$6)),'d_시나리오'!$J$6-SQRT((1-O1669)*('d_시나리오'!$J$6-'d_시나리오'!$H$6)*('d_시나리오'!$J$6-'d_시나리오'!$I$6))))</f>
        <v/>
      </c>
      <c r="Q1669">
        <f>INDEX('d_분포'!$B$2:$B$57,RANDBETWEEN(1,56))</f>
        <v/>
      </c>
      <c r="R1669">
        <f>BETAINV(RAND(),5,5)</f>
        <v/>
      </c>
      <c r="S1669">
        <f>'d_고정'!$B$1*'6_기대효과'!$H$7*('d_시나리오'!$I$7/'d_고정'!$B$2)*B1669</f>
        <v/>
      </c>
      <c r="T1669">
        <f>S1669*D1669</f>
        <v/>
      </c>
      <c r="U1669">
        <f>S1669*F1669*H1669</f>
        <v/>
      </c>
      <c r="V1669">
        <f>S1669*F1669*(H1669-1)</f>
        <v/>
      </c>
      <c r="W1669">
        <f>U1669*J1669</f>
        <v/>
      </c>
      <c r="X1669">
        <f>T1669+W1669</f>
        <v/>
      </c>
      <c r="Y1669">
        <f>(T1669*E1669+W1669*L1669)*(1-R1669-'d_고정'!$B$13)</f>
        <v/>
      </c>
      <c r="Z1669">
        <f>(U1669*N1669*Q1669+'d_고정'!$B$3*('6_기대효과'!$H$7/8)*Q1669*'d_고정'!$B$10*P1669*('6_기대효과'!$K$7/'d_고정'!$B$9))*(1-R1669)</f>
        <v/>
      </c>
      <c r="AA1669">
        <f>W1669*L1669*(1-R1669-'d_고정'!$B$13)+U1669*MAX(N1669-'d_고정'!$B$10*P1669*('6_기대효과'!$K$7/'d_고정'!$B$9),0)*Q1669*(1-R1669)</f>
        <v/>
      </c>
      <c r="AB1669">
        <f>Y1669+Z1669</f>
        <v/>
      </c>
      <c r="AC1669">
        <f>Y1669/('d_고정'!$B$5*'6_기대효과'!$H$7/8)/'d_고정'!$B$6</f>
        <v/>
      </c>
      <c r="AD1669">
        <f>Y1669/('d_고정'!$B$8*'6_기대효과'!$H$7/8)</f>
        <v/>
      </c>
    </row>
    <row r="1670">
      <c r="A1670">
        <f>RAND()</f>
        <v/>
      </c>
      <c r="B1670">
        <f>IF('d_시나리오'!$J$2='d_시나리오'!$H$2,'d_시나리오'!$I$2,IF(A1670&lt;('d_시나리오'!$I$2-'d_시나리오'!$H$2)/('d_시나리오'!$J$2-'d_시나리오'!$H$2),'d_시나리오'!$H$2+SQRT(A1670*('d_시나리오'!$J$2-'d_시나리오'!$H$2)*('d_시나리오'!$I$2-'d_시나리오'!$H$2)),'d_시나리오'!$J$2-SQRT((1-A1670)*('d_시나리오'!$J$2-'d_시나리오'!$H$2)*('d_시나리오'!$J$2-'d_시나리오'!$I$2))))</f>
        <v/>
      </c>
      <c r="C1670">
        <f>RAND()</f>
        <v/>
      </c>
      <c r="D1670">
        <f>BETAINV(RAND(),IF(C1670&lt;'d_고정'!$B$26,'d_고정'!$B$23,'d_고정'!$B$16)+1,'d_고정'!$B$17-IF(C1670&lt;'d_고정'!$B$26,'d_고정'!$B$23,'d_고정'!$B$16)+1)*('d_고정'!$B$14+('d_고정'!$B$15-'d_고정'!$B$14)*RAND())</f>
        <v/>
      </c>
      <c r="E1670">
        <f>INDEX('d_분포'!$A$2:$A$28,RANDBETWEEN(1,27))</f>
        <v/>
      </c>
      <c r="F1670">
        <f>INDEX('d_분포'!$C$2:$C$5,RANDBETWEEN(1,4))*(0.9+0.2*RAND())</f>
        <v/>
      </c>
      <c r="G1670">
        <f>RAND()</f>
        <v/>
      </c>
      <c r="H1670">
        <f>(F1670+(1-F1670)*('d_고정'!$B$22*BETAINV(RAND(),IF(G1670&lt;'d_고정'!$B$26,'d_고정'!$B$25,'d_고정'!$B$20)+1,'d_고정'!$B$21-IF(G1670&lt;'d_고정'!$B$26,'d_고정'!$B$25,'d_고정'!$B$20)+1)+(1-'d_고정'!$B$22)*BETAINV(RAND(),IF(G1670&lt;'d_고정'!$B$26,'d_고정'!$B$24,'d_고정'!$B$18)+1,'d_고정'!$B$19-IF(G1670&lt;'d_고정'!$B$26,'d_고정'!$B$24,'d_고정'!$B$18)+1))*('d_고정'!$B$14+('d_고정'!$B$15-'d_고정'!$B$14)*RAND()))/F1670</f>
        <v/>
      </c>
      <c r="I1670">
        <f>RAND()</f>
        <v/>
      </c>
      <c r="J1670">
        <f>IF('d_시나리오'!$J$3='d_시나리오'!$H$3,'d_시나리오'!$I$3,IF(I1670&lt;('d_시나리오'!$I$3-'d_시나리오'!$H$3)/('d_시나리오'!$J$3-'d_시나리오'!$H$3),'d_시나리오'!$H$3+SQRT(I1670*('d_시나리오'!$J$3-'d_시나리오'!$H$3)*('d_시나리오'!$I$3-'d_시나리오'!$H$3)),'d_시나리오'!$J$3-SQRT((1-I1670)*('d_시나리오'!$J$3-'d_시나리오'!$H$3)*('d_시나리오'!$J$3-'d_시나리오'!$I$3))))</f>
        <v/>
      </c>
      <c r="K1670">
        <f>RAND()</f>
        <v/>
      </c>
      <c r="L1670">
        <f>IF('d_시나리오'!$J$4='d_시나리오'!$H$4,'d_시나리오'!$I$4,IF(K1670&lt;('d_시나리오'!$I$4-'d_시나리오'!$H$4)/('d_시나리오'!$J$4-'d_시나리오'!$H$4),'d_시나리오'!$H$4+SQRT(K1670*('d_시나리오'!$J$4-'d_시나리오'!$H$4)*('d_시나리오'!$I$4-'d_시나리오'!$H$4)),'d_시나리오'!$J$4-SQRT((1-K1670)*('d_시나리오'!$J$4-'d_시나리오'!$H$4)*('d_시나리오'!$J$4-'d_시나리오'!$I$4))))</f>
        <v/>
      </c>
      <c r="M1670">
        <f>RAND()</f>
        <v/>
      </c>
      <c r="N1670">
        <f>IF('d_시나리오'!$J$5='d_시나리오'!$H$5,'d_시나리오'!$I$5,IF(M1670&lt;('d_시나리오'!$I$5-'d_시나리오'!$H$5)/('d_시나리오'!$J$5-'d_시나리오'!$H$5),'d_시나리오'!$H$5+SQRT(M1670*('d_시나리오'!$J$5-'d_시나리오'!$H$5)*('d_시나리오'!$I$5-'d_시나리오'!$H$5)),'d_시나리오'!$J$5-SQRT((1-M1670)*('d_시나리오'!$J$5-'d_시나리오'!$H$5)*('d_시나리오'!$J$5-'d_시나리오'!$I$5))))</f>
        <v/>
      </c>
      <c r="O1670">
        <f>RAND()</f>
        <v/>
      </c>
      <c r="P1670">
        <f>IF('d_시나리오'!$J$6='d_시나리오'!$H$6,'d_시나리오'!$I$6,IF(O1670&lt;('d_시나리오'!$I$6-'d_시나리오'!$H$6)/('d_시나리오'!$J$6-'d_시나리오'!$H$6),'d_시나리오'!$H$6+SQRT(O1670*('d_시나리오'!$J$6-'d_시나리오'!$H$6)*('d_시나리오'!$I$6-'d_시나리오'!$H$6)),'d_시나리오'!$J$6-SQRT((1-O1670)*('d_시나리오'!$J$6-'d_시나리오'!$H$6)*('d_시나리오'!$J$6-'d_시나리오'!$I$6))))</f>
        <v/>
      </c>
      <c r="Q1670">
        <f>INDEX('d_분포'!$B$2:$B$57,RANDBETWEEN(1,56))</f>
        <v/>
      </c>
      <c r="R1670">
        <f>BETAINV(RAND(),5,5)</f>
        <v/>
      </c>
      <c r="S1670">
        <f>'d_고정'!$B$1*'6_기대효과'!$H$7*('d_시나리오'!$I$7/'d_고정'!$B$2)*B1670</f>
        <v/>
      </c>
      <c r="T1670">
        <f>S1670*D1670</f>
        <v/>
      </c>
      <c r="U1670">
        <f>S1670*F1670*H1670</f>
        <v/>
      </c>
      <c r="V1670">
        <f>S1670*F1670*(H1670-1)</f>
        <v/>
      </c>
      <c r="W1670">
        <f>U1670*J1670</f>
        <v/>
      </c>
      <c r="X1670">
        <f>T1670+W1670</f>
        <v/>
      </c>
      <c r="Y1670">
        <f>(T1670*E1670+W1670*L1670)*(1-R1670-'d_고정'!$B$13)</f>
        <v/>
      </c>
      <c r="Z1670">
        <f>(U1670*N1670*Q1670+'d_고정'!$B$3*('6_기대효과'!$H$7/8)*Q1670*'d_고정'!$B$10*P1670*('6_기대효과'!$K$7/'d_고정'!$B$9))*(1-R1670)</f>
        <v/>
      </c>
      <c r="AA1670">
        <f>W1670*L1670*(1-R1670-'d_고정'!$B$13)+U1670*MAX(N1670-'d_고정'!$B$10*P1670*('6_기대효과'!$K$7/'d_고정'!$B$9),0)*Q1670*(1-R1670)</f>
        <v/>
      </c>
      <c r="AB1670">
        <f>Y1670+Z1670</f>
        <v/>
      </c>
      <c r="AC1670">
        <f>Y1670/('d_고정'!$B$5*'6_기대효과'!$H$7/8)/'d_고정'!$B$6</f>
        <v/>
      </c>
      <c r="AD1670">
        <f>Y1670/('d_고정'!$B$8*'6_기대효과'!$H$7/8)</f>
        <v/>
      </c>
    </row>
    <row r="1671">
      <c r="A1671">
        <f>RAND()</f>
        <v/>
      </c>
      <c r="B1671">
        <f>IF('d_시나리오'!$J$2='d_시나리오'!$H$2,'d_시나리오'!$I$2,IF(A1671&lt;('d_시나리오'!$I$2-'d_시나리오'!$H$2)/('d_시나리오'!$J$2-'d_시나리오'!$H$2),'d_시나리오'!$H$2+SQRT(A1671*('d_시나리오'!$J$2-'d_시나리오'!$H$2)*('d_시나리오'!$I$2-'d_시나리오'!$H$2)),'d_시나리오'!$J$2-SQRT((1-A1671)*('d_시나리오'!$J$2-'d_시나리오'!$H$2)*('d_시나리오'!$J$2-'d_시나리오'!$I$2))))</f>
        <v/>
      </c>
      <c r="C1671">
        <f>RAND()</f>
        <v/>
      </c>
      <c r="D1671">
        <f>BETAINV(RAND(),IF(C1671&lt;'d_고정'!$B$26,'d_고정'!$B$23,'d_고정'!$B$16)+1,'d_고정'!$B$17-IF(C1671&lt;'d_고정'!$B$26,'d_고정'!$B$23,'d_고정'!$B$16)+1)*('d_고정'!$B$14+('d_고정'!$B$15-'d_고정'!$B$14)*RAND())</f>
        <v/>
      </c>
      <c r="E1671">
        <f>INDEX('d_분포'!$A$2:$A$28,RANDBETWEEN(1,27))</f>
        <v/>
      </c>
      <c r="F1671">
        <f>INDEX('d_분포'!$C$2:$C$5,RANDBETWEEN(1,4))*(0.9+0.2*RAND())</f>
        <v/>
      </c>
      <c r="G1671">
        <f>RAND()</f>
        <v/>
      </c>
      <c r="H1671">
        <f>(F1671+(1-F1671)*('d_고정'!$B$22*BETAINV(RAND(),IF(G1671&lt;'d_고정'!$B$26,'d_고정'!$B$25,'d_고정'!$B$20)+1,'d_고정'!$B$21-IF(G1671&lt;'d_고정'!$B$26,'d_고정'!$B$25,'d_고정'!$B$20)+1)+(1-'d_고정'!$B$22)*BETAINV(RAND(),IF(G1671&lt;'d_고정'!$B$26,'d_고정'!$B$24,'d_고정'!$B$18)+1,'d_고정'!$B$19-IF(G1671&lt;'d_고정'!$B$26,'d_고정'!$B$24,'d_고정'!$B$18)+1))*('d_고정'!$B$14+('d_고정'!$B$15-'d_고정'!$B$14)*RAND()))/F1671</f>
        <v/>
      </c>
      <c r="I1671">
        <f>RAND()</f>
        <v/>
      </c>
      <c r="J1671">
        <f>IF('d_시나리오'!$J$3='d_시나리오'!$H$3,'d_시나리오'!$I$3,IF(I1671&lt;('d_시나리오'!$I$3-'d_시나리오'!$H$3)/('d_시나리오'!$J$3-'d_시나리오'!$H$3),'d_시나리오'!$H$3+SQRT(I1671*('d_시나리오'!$J$3-'d_시나리오'!$H$3)*('d_시나리오'!$I$3-'d_시나리오'!$H$3)),'d_시나리오'!$J$3-SQRT((1-I1671)*('d_시나리오'!$J$3-'d_시나리오'!$H$3)*('d_시나리오'!$J$3-'d_시나리오'!$I$3))))</f>
        <v/>
      </c>
      <c r="K1671">
        <f>RAND()</f>
        <v/>
      </c>
      <c r="L1671">
        <f>IF('d_시나리오'!$J$4='d_시나리오'!$H$4,'d_시나리오'!$I$4,IF(K1671&lt;('d_시나리오'!$I$4-'d_시나리오'!$H$4)/('d_시나리오'!$J$4-'d_시나리오'!$H$4),'d_시나리오'!$H$4+SQRT(K1671*('d_시나리오'!$J$4-'d_시나리오'!$H$4)*('d_시나리오'!$I$4-'d_시나리오'!$H$4)),'d_시나리오'!$J$4-SQRT((1-K1671)*('d_시나리오'!$J$4-'d_시나리오'!$H$4)*('d_시나리오'!$J$4-'d_시나리오'!$I$4))))</f>
        <v/>
      </c>
      <c r="M1671">
        <f>RAND()</f>
        <v/>
      </c>
      <c r="N1671">
        <f>IF('d_시나리오'!$J$5='d_시나리오'!$H$5,'d_시나리오'!$I$5,IF(M1671&lt;('d_시나리오'!$I$5-'d_시나리오'!$H$5)/('d_시나리오'!$J$5-'d_시나리오'!$H$5),'d_시나리오'!$H$5+SQRT(M1671*('d_시나리오'!$J$5-'d_시나리오'!$H$5)*('d_시나리오'!$I$5-'d_시나리오'!$H$5)),'d_시나리오'!$J$5-SQRT((1-M1671)*('d_시나리오'!$J$5-'d_시나리오'!$H$5)*('d_시나리오'!$J$5-'d_시나리오'!$I$5))))</f>
        <v/>
      </c>
      <c r="O1671">
        <f>RAND()</f>
        <v/>
      </c>
      <c r="P1671">
        <f>IF('d_시나리오'!$J$6='d_시나리오'!$H$6,'d_시나리오'!$I$6,IF(O1671&lt;('d_시나리오'!$I$6-'d_시나리오'!$H$6)/('d_시나리오'!$J$6-'d_시나리오'!$H$6),'d_시나리오'!$H$6+SQRT(O1671*('d_시나리오'!$J$6-'d_시나리오'!$H$6)*('d_시나리오'!$I$6-'d_시나리오'!$H$6)),'d_시나리오'!$J$6-SQRT((1-O1671)*('d_시나리오'!$J$6-'d_시나리오'!$H$6)*('d_시나리오'!$J$6-'d_시나리오'!$I$6))))</f>
        <v/>
      </c>
      <c r="Q1671">
        <f>INDEX('d_분포'!$B$2:$B$57,RANDBETWEEN(1,56))</f>
        <v/>
      </c>
      <c r="R1671">
        <f>BETAINV(RAND(),5,5)</f>
        <v/>
      </c>
      <c r="S1671">
        <f>'d_고정'!$B$1*'6_기대효과'!$H$7*('d_시나리오'!$I$7/'d_고정'!$B$2)*B1671</f>
        <v/>
      </c>
      <c r="T1671">
        <f>S1671*D1671</f>
        <v/>
      </c>
      <c r="U1671">
        <f>S1671*F1671*H1671</f>
        <v/>
      </c>
      <c r="V1671">
        <f>S1671*F1671*(H1671-1)</f>
        <v/>
      </c>
      <c r="W1671">
        <f>U1671*J1671</f>
        <v/>
      </c>
      <c r="X1671">
        <f>T1671+W1671</f>
        <v/>
      </c>
      <c r="Y1671">
        <f>(T1671*E1671+W1671*L1671)*(1-R1671-'d_고정'!$B$13)</f>
        <v/>
      </c>
      <c r="Z1671">
        <f>(U1671*N1671*Q1671+'d_고정'!$B$3*('6_기대효과'!$H$7/8)*Q1671*'d_고정'!$B$10*P1671*('6_기대효과'!$K$7/'d_고정'!$B$9))*(1-R1671)</f>
        <v/>
      </c>
      <c r="AA1671">
        <f>W1671*L1671*(1-R1671-'d_고정'!$B$13)+U1671*MAX(N1671-'d_고정'!$B$10*P1671*('6_기대효과'!$K$7/'d_고정'!$B$9),0)*Q1671*(1-R1671)</f>
        <v/>
      </c>
      <c r="AB1671">
        <f>Y1671+Z1671</f>
        <v/>
      </c>
      <c r="AC1671">
        <f>Y1671/('d_고정'!$B$5*'6_기대효과'!$H$7/8)/'d_고정'!$B$6</f>
        <v/>
      </c>
      <c r="AD1671">
        <f>Y1671/('d_고정'!$B$8*'6_기대효과'!$H$7/8)</f>
        <v/>
      </c>
    </row>
    <row r="1672">
      <c r="A1672">
        <f>RAND()</f>
        <v/>
      </c>
      <c r="B1672">
        <f>IF('d_시나리오'!$J$2='d_시나리오'!$H$2,'d_시나리오'!$I$2,IF(A1672&lt;('d_시나리오'!$I$2-'d_시나리오'!$H$2)/('d_시나리오'!$J$2-'d_시나리오'!$H$2),'d_시나리오'!$H$2+SQRT(A1672*('d_시나리오'!$J$2-'d_시나리오'!$H$2)*('d_시나리오'!$I$2-'d_시나리오'!$H$2)),'d_시나리오'!$J$2-SQRT((1-A1672)*('d_시나리오'!$J$2-'d_시나리오'!$H$2)*('d_시나리오'!$J$2-'d_시나리오'!$I$2))))</f>
        <v/>
      </c>
      <c r="C1672">
        <f>RAND()</f>
        <v/>
      </c>
      <c r="D1672">
        <f>BETAINV(RAND(),IF(C1672&lt;'d_고정'!$B$26,'d_고정'!$B$23,'d_고정'!$B$16)+1,'d_고정'!$B$17-IF(C1672&lt;'d_고정'!$B$26,'d_고정'!$B$23,'d_고정'!$B$16)+1)*('d_고정'!$B$14+('d_고정'!$B$15-'d_고정'!$B$14)*RAND())</f>
        <v/>
      </c>
      <c r="E1672">
        <f>INDEX('d_분포'!$A$2:$A$28,RANDBETWEEN(1,27))</f>
        <v/>
      </c>
      <c r="F1672">
        <f>INDEX('d_분포'!$C$2:$C$5,RANDBETWEEN(1,4))*(0.9+0.2*RAND())</f>
        <v/>
      </c>
      <c r="G1672">
        <f>RAND()</f>
        <v/>
      </c>
      <c r="H1672">
        <f>(F1672+(1-F1672)*('d_고정'!$B$22*BETAINV(RAND(),IF(G1672&lt;'d_고정'!$B$26,'d_고정'!$B$25,'d_고정'!$B$20)+1,'d_고정'!$B$21-IF(G1672&lt;'d_고정'!$B$26,'d_고정'!$B$25,'d_고정'!$B$20)+1)+(1-'d_고정'!$B$22)*BETAINV(RAND(),IF(G1672&lt;'d_고정'!$B$26,'d_고정'!$B$24,'d_고정'!$B$18)+1,'d_고정'!$B$19-IF(G1672&lt;'d_고정'!$B$26,'d_고정'!$B$24,'d_고정'!$B$18)+1))*('d_고정'!$B$14+('d_고정'!$B$15-'d_고정'!$B$14)*RAND()))/F1672</f>
        <v/>
      </c>
      <c r="I1672">
        <f>RAND()</f>
        <v/>
      </c>
      <c r="J1672">
        <f>IF('d_시나리오'!$J$3='d_시나리오'!$H$3,'d_시나리오'!$I$3,IF(I1672&lt;('d_시나리오'!$I$3-'d_시나리오'!$H$3)/('d_시나리오'!$J$3-'d_시나리오'!$H$3),'d_시나리오'!$H$3+SQRT(I1672*('d_시나리오'!$J$3-'d_시나리오'!$H$3)*('d_시나리오'!$I$3-'d_시나리오'!$H$3)),'d_시나리오'!$J$3-SQRT((1-I1672)*('d_시나리오'!$J$3-'d_시나리오'!$H$3)*('d_시나리오'!$J$3-'d_시나리오'!$I$3))))</f>
        <v/>
      </c>
      <c r="K1672">
        <f>RAND()</f>
        <v/>
      </c>
      <c r="L1672">
        <f>IF('d_시나리오'!$J$4='d_시나리오'!$H$4,'d_시나리오'!$I$4,IF(K1672&lt;('d_시나리오'!$I$4-'d_시나리오'!$H$4)/('d_시나리오'!$J$4-'d_시나리오'!$H$4),'d_시나리오'!$H$4+SQRT(K1672*('d_시나리오'!$J$4-'d_시나리오'!$H$4)*('d_시나리오'!$I$4-'d_시나리오'!$H$4)),'d_시나리오'!$J$4-SQRT((1-K1672)*('d_시나리오'!$J$4-'d_시나리오'!$H$4)*('d_시나리오'!$J$4-'d_시나리오'!$I$4))))</f>
        <v/>
      </c>
      <c r="M1672">
        <f>RAND()</f>
        <v/>
      </c>
      <c r="N1672">
        <f>IF('d_시나리오'!$J$5='d_시나리오'!$H$5,'d_시나리오'!$I$5,IF(M1672&lt;('d_시나리오'!$I$5-'d_시나리오'!$H$5)/('d_시나리오'!$J$5-'d_시나리오'!$H$5),'d_시나리오'!$H$5+SQRT(M1672*('d_시나리오'!$J$5-'d_시나리오'!$H$5)*('d_시나리오'!$I$5-'d_시나리오'!$H$5)),'d_시나리오'!$J$5-SQRT((1-M1672)*('d_시나리오'!$J$5-'d_시나리오'!$H$5)*('d_시나리오'!$J$5-'d_시나리오'!$I$5))))</f>
        <v/>
      </c>
      <c r="O1672">
        <f>RAND()</f>
        <v/>
      </c>
      <c r="P1672">
        <f>IF('d_시나리오'!$J$6='d_시나리오'!$H$6,'d_시나리오'!$I$6,IF(O1672&lt;('d_시나리오'!$I$6-'d_시나리오'!$H$6)/('d_시나리오'!$J$6-'d_시나리오'!$H$6),'d_시나리오'!$H$6+SQRT(O1672*('d_시나리오'!$J$6-'d_시나리오'!$H$6)*('d_시나리오'!$I$6-'d_시나리오'!$H$6)),'d_시나리오'!$J$6-SQRT((1-O1672)*('d_시나리오'!$J$6-'d_시나리오'!$H$6)*('d_시나리오'!$J$6-'d_시나리오'!$I$6))))</f>
        <v/>
      </c>
      <c r="Q1672">
        <f>INDEX('d_분포'!$B$2:$B$57,RANDBETWEEN(1,56))</f>
        <v/>
      </c>
      <c r="R1672">
        <f>BETAINV(RAND(),5,5)</f>
        <v/>
      </c>
      <c r="S1672">
        <f>'d_고정'!$B$1*'6_기대효과'!$H$7*('d_시나리오'!$I$7/'d_고정'!$B$2)*B1672</f>
        <v/>
      </c>
      <c r="T1672">
        <f>S1672*D1672</f>
        <v/>
      </c>
      <c r="U1672">
        <f>S1672*F1672*H1672</f>
        <v/>
      </c>
      <c r="V1672">
        <f>S1672*F1672*(H1672-1)</f>
        <v/>
      </c>
      <c r="W1672">
        <f>U1672*J1672</f>
        <v/>
      </c>
      <c r="X1672">
        <f>T1672+W1672</f>
        <v/>
      </c>
      <c r="Y1672">
        <f>(T1672*E1672+W1672*L1672)*(1-R1672-'d_고정'!$B$13)</f>
        <v/>
      </c>
      <c r="Z1672">
        <f>(U1672*N1672*Q1672+'d_고정'!$B$3*('6_기대효과'!$H$7/8)*Q1672*'d_고정'!$B$10*P1672*('6_기대효과'!$K$7/'d_고정'!$B$9))*(1-R1672)</f>
        <v/>
      </c>
      <c r="AA1672">
        <f>W1672*L1672*(1-R1672-'d_고정'!$B$13)+U1672*MAX(N1672-'d_고정'!$B$10*P1672*('6_기대효과'!$K$7/'d_고정'!$B$9),0)*Q1672*(1-R1672)</f>
        <v/>
      </c>
      <c r="AB1672">
        <f>Y1672+Z1672</f>
        <v/>
      </c>
      <c r="AC1672">
        <f>Y1672/('d_고정'!$B$5*'6_기대효과'!$H$7/8)/'d_고정'!$B$6</f>
        <v/>
      </c>
      <c r="AD1672">
        <f>Y1672/('d_고정'!$B$8*'6_기대효과'!$H$7/8)</f>
        <v/>
      </c>
    </row>
    <row r="1673">
      <c r="A1673">
        <f>RAND()</f>
        <v/>
      </c>
      <c r="B1673">
        <f>IF('d_시나리오'!$J$2='d_시나리오'!$H$2,'d_시나리오'!$I$2,IF(A1673&lt;('d_시나리오'!$I$2-'d_시나리오'!$H$2)/('d_시나리오'!$J$2-'d_시나리오'!$H$2),'d_시나리오'!$H$2+SQRT(A1673*('d_시나리오'!$J$2-'d_시나리오'!$H$2)*('d_시나리오'!$I$2-'d_시나리오'!$H$2)),'d_시나리오'!$J$2-SQRT((1-A1673)*('d_시나리오'!$J$2-'d_시나리오'!$H$2)*('d_시나리오'!$J$2-'d_시나리오'!$I$2))))</f>
        <v/>
      </c>
      <c r="C1673">
        <f>RAND()</f>
        <v/>
      </c>
      <c r="D1673">
        <f>BETAINV(RAND(),IF(C1673&lt;'d_고정'!$B$26,'d_고정'!$B$23,'d_고정'!$B$16)+1,'d_고정'!$B$17-IF(C1673&lt;'d_고정'!$B$26,'d_고정'!$B$23,'d_고정'!$B$16)+1)*('d_고정'!$B$14+('d_고정'!$B$15-'d_고정'!$B$14)*RAND())</f>
        <v/>
      </c>
      <c r="E1673">
        <f>INDEX('d_분포'!$A$2:$A$28,RANDBETWEEN(1,27))</f>
        <v/>
      </c>
      <c r="F1673">
        <f>INDEX('d_분포'!$C$2:$C$5,RANDBETWEEN(1,4))*(0.9+0.2*RAND())</f>
        <v/>
      </c>
      <c r="G1673">
        <f>RAND()</f>
        <v/>
      </c>
      <c r="H1673">
        <f>(F1673+(1-F1673)*('d_고정'!$B$22*BETAINV(RAND(),IF(G1673&lt;'d_고정'!$B$26,'d_고정'!$B$25,'d_고정'!$B$20)+1,'d_고정'!$B$21-IF(G1673&lt;'d_고정'!$B$26,'d_고정'!$B$25,'d_고정'!$B$20)+1)+(1-'d_고정'!$B$22)*BETAINV(RAND(),IF(G1673&lt;'d_고정'!$B$26,'d_고정'!$B$24,'d_고정'!$B$18)+1,'d_고정'!$B$19-IF(G1673&lt;'d_고정'!$B$26,'d_고정'!$B$24,'d_고정'!$B$18)+1))*('d_고정'!$B$14+('d_고정'!$B$15-'d_고정'!$B$14)*RAND()))/F1673</f>
        <v/>
      </c>
      <c r="I1673">
        <f>RAND()</f>
        <v/>
      </c>
      <c r="J1673">
        <f>IF('d_시나리오'!$J$3='d_시나리오'!$H$3,'d_시나리오'!$I$3,IF(I1673&lt;('d_시나리오'!$I$3-'d_시나리오'!$H$3)/('d_시나리오'!$J$3-'d_시나리오'!$H$3),'d_시나리오'!$H$3+SQRT(I1673*('d_시나리오'!$J$3-'d_시나리오'!$H$3)*('d_시나리오'!$I$3-'d_시나리오'!$H$3)),'d_시나리오'!$J$3-SQRT((1-I1673)*('d_시나리오'!$J$3-'d_시나리오'!$H$3)*('d_시나리오'!$J$3-'d_시나리오'!$I$3))))</f>
        <v/>
      </c>
      <c r="K1673">
        <f>RAND()</f>
        <v/>
      </c>
      <c r="L1673">
        <f>IF('d_시나리오'!$J$4='d_시나리오'!$H$4,'d_시나리오'!$I$4,IF(K1673&lt;('d_시나리오'!$I$4-'d_시나리오'!$H$4)/('d_시나리오'!$J$4-'d_시나리오'!$H$4),'d_시나리오'!$H$4+SQRT(K1673*('d_시나리오'!$J$4-'d_시나리오'!$H$4)*('d_시나리오'!$I$4-'d_시나리오'!$H$4)),'d_시나리오'!$J$4-SQRT((1-K1673)*('d_시나리오'!$J$4-'d_시나리오'!$H$4)*('d_시나리오'!$J$4-'d_시나리오'!$I$4))))</f>
        <v/>
      </c>
      <c r="M1673">
        <f>RAND()</f>
        <v/>
      </c>
      <c r="N1673">
        <f>IF('d_시나리오'!$J$5='d_시나리오'!$H$5,'d_시나리오'!$I$5,IF(M1673&lt;('d_시나리오'!$I$5-'d_시나리오'!$H$5)/('d_시나리오'!$J$5-'d_시나리오'!$H$5),'d_시나리오'!$H$5+SQRT(M1673*('d_시나리오'!$J$5-'d_시나리오'!$H$5)*('d_시나리오'!$I$5-'d_시나리오'!$H$5)),'d_시나리오'!$J$5-SQRT((1-M1673)*('d_시나리오'!$J$5-'d_시나리오'!$H$5)*('d_시나리오'!$J$5-'d_시나리오'!$I$5))))</f>
        <v/>
      </c>
      <c r="O1673">
        <f>RAND()</f>
        <v/>
      </c>
      <c r="P1673">
        <f>IF('d_시나리오'!$J$6='d_시나리오'!$H$6,'d_시나리오'!$I$6,IF(O1673&lt;('d_시나리오'!$I$6-'d_시나리오'!$H$6)/('d_시나리오'!$J$6-'d_시나리오'!$H$6),'d_시나리오'!$H$6+SQRT(O1673*('d_시나리오'!$J$6-'d_시나리오'!$H$6)*('d_시나리오'!$I$6-'d_시나리오'!$H$6)),'d_시나리오'!$J$6-SQRT((1-O1673)*('d_시나리오'!$J$6-'d_시나리오'!$H$6)*('d_시나리오'!$J$6-'d_시나리오'!$I$6))))</f>
        <v/>
      </c>
      <c r="Q1673">
        <f>INDEX('d_분포'!$B$2:$B$57,RANDBETWEEN(1,56))</f>
        <v/>
      </c>
      <c r="R1673">
        <f>BETAINV(RAND(),5,5)</f>
        <v/>
      </c>
      <c r="S1673">
        <f>'d_고정'!$B$1*'6_기대효과'!$H$7*('d_시나리오'!$I$7/'d_고정'!$B$2)*B1673</f>
        <v/>
      </c>
      <c r="T1673">
        <f>S1673*D1673</f>
        <v/>
      </c>
      <c r="U1673">
        <f>S1673*F1673*H1673</f>
        <v/>
      </c>
      <c r="V1673">
        <f>S1673*F1673*(H1673-1)</f>
        <v/>
      </c>
      <c r="W1673">
        <f>U1673*J1673</f>
        <v/>
      </c>
      <c r="X1673">
        <f>T1673+W1673</f>
        <v/>
      </c>
      <c r="Y1673">
        <f>(T1673*E1673+W1673*L1673)*(1-R1673-'d_고정'!$B$13)</f>
        <v/>
      </c>
      <c r="Z1673">
        <f>(U1673*N1673*Q1673+'d_고정'!$B$3*('6_기대효과'!$H$7/8)*Q1673*'d_고정'!$B$10*P1673*('6_기대효과'!$K$7/'d_고정'!$B$9))*(1-R1673)</f>
        <v/>
      </c>
      <c r="AA1673">
        <f>W1673*L1673*(1-R1673-'d_고정'!$B$13)+U1673*MAX(N1673-'d_고정'!$B$10*P1673*('6_기대효과'!$K$7/'d_고정'!$B$9),0)*Q1673*(1-R1673)</f>
        <v/>
      </c>
      <c r="AB1673">
        <f>Y1673+Z1673</f>
        <v/>
      </c>
      <c r="AC1673">
        <f>Y1673/('d_고정'!$B$5*'6_기대효과'!$H$7/8)/'d_고정'!$B$6</f>
        <v/>
      </c>
      <c r="AD1673">
        <f>Y1673/('d_고정'!$B$8*'6_기대효과'!$H$7/8)</f>
        <v/>
      </c>
    </row>
    <row r="1674">
      <c r="A1674">
        <f>RAND()</f>
        <v/>
      </c>
      <c r="B1674">
        <f>IF('d_시나리오'!$J$2='d_시나리오'!$H$2,'d_시나리오'!$I$2,IF(A1674&lt;('d_시나리오'!$I$2-'d_시나리오'!$H$2)/('d_시나리오'!$J$2-'d_시나리오'!$H$2),'d_시나리오'!$H$2+SQRT(A1674*('d_시나리오'!$J$2-'d_시나리오'!$H$2)*('d_시나리오'!$I$2-'d_시나리오'!$H$2)),'d_시나리오'!$J$2-SQRT((1-A1674)*('d_시나리오'!$J$2-'d_시나리오'!$H$2)*('d_시나리오'!$J$2-'d_시나리오'!$I$2))))</f>
        <v/>
      </c>
      <c r="C1674">
        <f>RAND()</f>
        <v/>
      </c>
      <c r="D1674">
        <f>BETAINV(RAND(),IF(C1674&lt;'d_고정'!$B$26,'d_고정'!$B$23,'d_고정'!$B$16)+1,'d_고정'!$B$17-IF(C1674&lt;'d_고정'!$B$26,'d_고정'!$B$23,'d_고정'!$B$16)+1)*('d_고정'!$B$14+('d_고정'!$B$15-'d_고정'!$B$14)*RAND())</f>
        <v/>
      </c>
      <c r="E1674">
        <f>INDEX('d_분포'!$A$2:$A$28,RANDBETWEEN(1,27))</f>
        <v/>
      </c>
      <c r="F1674">
        <f>INDEX('d_분포'!$C$2:$C$5,RANDBETWEEN(1,4))*(0.9+0.2*RAND())</f>
        <v/>
      </c>
      <c r="G1674">
        <f>RAND()</f>
        <v/>
      </c>
      <c r="H1674">
        <f>(F1674+(1-F1674)*('d_고정'!$B$22*BETAINV(RAND(),IF(G1674&lt;'d_고정'!$B$26,'d_고정'!$B$25,'d_고정'!$B$20)+1,'d_고정'!$B$21-IF(G1674&lt;'d_고정'!$B$26,'d_고정'!$B$25,'d_고정'!$B$20)+1)+(1-'d_고정'!$B$22)*BETAINV(RAND(),IF(G1674&lt;'d_고정'!$B$26,'d_고정'!$B$24,'d_고정'!$B$18)+1,'d_고정'!$B$19-IF(G1674&lt;'d_고정'!$B$26,'d_고정'!$B$24,'d_고정'!$B$18)+1))*('d_고정'!$B$14+('d_고정'!$B$15-'d_고정'!$B$14)*RAND()))/F1674</f>
        <v/>
      </c>
      <c r="I1674">
        <f>RAND()</f>
        <v/>
      </c>
      <c r="J1674">
        <f>IF('d_시나리오'!$J$3='d_시나리오'!$H$3,'d_시나리오'!$I$3,IF(I1674&lt;('d_시나리오'!$I$3-'d_시나리오'!$H$3)/('d_시나리오'!$J$3-'d_시나리오'!$H$3),'d_시나리오'!$H$3+SQRT(I1674*('d_시나리오'!$J$3-'d_시나리오'!$H$3)*('d_시나리오'!$I$3-'d_시나리오'!$H$3)),'d_시나리오'!$J$3-SQRT((1-I1674)*('d_시나리오'!$J$3-'d_시나리오'!$H$3)*('d_시나리오'!$J$3-'d_시나리오'!$I$3))))</f>
        <v/>
      </c>
      <c r="K1674">
        <f>RAND()</f>
        <v/>
      </c>
      <c r="L1674">
        <f>IF('d_시나리오'!$J$4='d_시나리오'!$H$4,'d_시나리오'!$I$4,IF(K1674&lt;('d_시나리오'!$I$4-'d_시나리오'!$H$4)/('d_시나리오'!$J$4-'d_시나리오'!$H$4),'d_시나리오'!$H$4+SQRT(K1674*('d_시나리오'!$J$4-'d_시나리오'!$H$4)*('d_시나리오'!$I$4-'d_시나리오'!$H$4)),'d_시나리오'!$J$4-SQRT((1-K1674)*('d_시나리오'!$J$4-'d_시나리오'!$H$4)*('d_시나리오'!$J$4-'d_시나리오'!$I$4))))</f>
        <v/>
      </c>
      <c r="M1674">
        <f>RAND()</f>
        <v/>
      </c>
      <c r="N1674">
        <f>IF('d_시나리오'!$J$5='d_시나리오'!$H$5,'d_시나리오'!$I$5,IF(M1674&lt;('d_시나리오'!$I$5-'d_시나리오'!$H$5)/('d_시나리오'!$J$5-'d_시나리오'!$H$5),'d_시나리오'!$H$5+SQRT(M1674*('d_시나리오'!$J$5-'d_시나리오'!$H$5)*('d_시나리오'!$I$5-'d_시나리오'!$H$5)),'d_시나리오'!$J$5-SQRT((1-M1674)*('d_시나리오'!$J$5-'d_시나리오'!$H$5)*('d_시나리오'!$J$5-'d_시나리오'!$I$5))))</f>
        <v/>
      </c>
      <c r="O1674">
        <f>RAND()</f>
        <v/>
      </c>
      <c r="P1674">
        <f>IF('d_시나리오'!$J$6='d_시나리오'!$H$6,'d_시나리오'!$I$6,IF(O1674&lt;('d_시나리오'!$I$6-'d_시나리오'!$H$6)/('d_시나리오'!$J$6-'d_시나리오'!$H$6),'d_시나리오'!$H$6+SQRT(O1674*('d_시나리오'!$J$6-'d_시나리오'!$H$6)*('d_시나리오'!$I$6-'d_시나리오'!$H$6)),'d_시나리오'!$J$6-SQRT((1-O1674)*('d_시나리오'!$J$6-'d_시나리오'!$H$6)*('d_시나리오'!$J$6-'d_시나리오'!$I$6))))</f>
        <v/>
      </c>
      <c r="Q1674">
        <f>INDEX('d_분포'!$B$2:$B$57,RANDBETWEEN(1,56))</f>
        <v/>
      </c>
      <c r="R1674">
        <f>BETAINV(RAND(),5,5)</f>
        <v/>
      </c>
      <c r="S1674">
        <f>'d_고정'!$B$1*'6_기대효과'!$H$7*('d_시나리오'!$I$7/'d_고정'!$B$2)*B1674</f>
        <v/>
      </c>
      <c r="T1674">
        <f>S1674*D1674</f>
        <v/>
      </c>
      <c r="U1674">
        <f>S1674*F1674*H1674</f>
        <v/>
      </c>
      <c r="V1674">
        <f>S1674*F1674*(H1674-1)</f>
        <v/>
      </c>
      <c r="W1674">
        <f>U1674*J1674</f>
        <v/>
      </c>
      <c r="X1674">
        <f>T1674+W1674</f>
        <v/>
      </c>
      <c r="Y1674">
        <f>(T1674*E1674+W1674*L1674)*(1-R1674-'d_고정'!$B$13)</f>
        <v/>
      </c>
      <c r="Z1674">
        <f>(U1674*N1674*Q1674+'d_고정'!$B$3*('6_기대효과'!$H$7/8)*Q1674*'d_고정'!$B$10*P1674*('6_기대효과'!$K$7/'d_고정'!$B$9))*(1-R1674)</f>
        <v/>
      </c>
      <c r="AA1674">
        <f>W1674*L1674*(1-R1674-'d_고정'!$B$13)+U1674*MAX(N1674-'d_고정'!$B$10*P1674*('6_기대효과'!$K$7/'d_고정'!$B$9),0)*Q1674*(1-R1674)</f>
        <v/>
      </c>
      <c r="AB1674">
        <f>Y1674+Z1674</f>
        <v/>
      </c>
      <c r="AC1674">
        <f>Y1674/('d_고정'!$B$5*'6_기대효과'!$H$7/8)/'d_고정'!$B$6</f>
        <v/>
      </c>
      <c r="AD1674">
        <f>Y1674/('d_고정'!$B$8*'6_기대효과'!$H$7/8)</f>
        <v/>
      </c>
    </row>
    <row r="1675">
      <c r="A1675">
        <f>RAND()</f>
        <v/>
      </c>
      <c r="B1675">
        <f>IF('d_시나리오'!$J$2='d_시나리오'!$H$2,'d_시나리오'!$I$2,IF(A1675&lt;('d_시나리오'!$I$2-'d_시나리오'!$H$2)/('d_시나리오'!$J$2-'d_시나리오'!$H$2),'d_시나리오'!$H$2+SQRT(A1675*('d_시나리오'!$J$2-'d_시나리오'!$H$2)*('d_시나리오'!$I$2-'d_시나리오'!$H$2)),'d_시나리오'!$J$2-SQRT((1-A1675)*('d_시나리오'!$J$2-'d_시나리오'!$H$2)*('d_시나리오'!$J$2-'d_시나리오'!$I$2))))</f>
        <v/>
      </c>
      <c r="C1675">
        <f>RAND()</f>
        <v/>
      </c>
      <c r="D1675">
        <f>BETAINV(RAND(),IF(C1675&lt;'d_고정'!$B$26,'d_고정'!$B$23,'d_고정'!$B$16)+1,'d_고정'!$B$17-IF(C1675&lt;'d_고정'!$B$26,'d_고정'!$B$23,'d_고정'!$B$16)+1)*('d_고정'!$B$14+('d_고정'!$B$15-'d_고정'!$B$14)*RAND())</f>
        <v/>
      </c>
      <c r="E1675">
        <f>INDEX('d_분포'!$A$2:$A$28,RANDBETWEEN(1,27))</f>
        <v/>
      </c>
      <c r="F1675">
        <f>INDEX('d_분포'!$C$2:$C$5,RANDBETWEEN(1,4))*(0.9+0.2*RAND())</f>
        <v/>
      </c>
      <c r="G1675">
        <f>RAND()</f>
        <v/>
      </c>
      <c r="H1675">
        <f>(F1675+(1-F1675)*('d_고정'!$B$22*BETAINV(RAND(),IF(G1675&lt;'d_고정'!$B$26,'d_고정'!$B$25,'d_고정'!$B$20)+1,'d_고정'!$B$21-IF(G1675&lt;'d_고정'!$B$26,'d_고정'!$B$25,'d_고정'!$B$20)+1)+(1-'d_고정'!$B$22)*BETAINV(RAND(),IF(G1675&lt;'d_고정'!$B$26,'d_고정'!$B$24,'d_고정'!$B$18)+1,'d_고정'!$B$19-IF(G1675&lt;'d_고정'!$B$26,'d_고정'!$B$24,'d_고정'!$B$18)+1))*('d_고정'!$B$14+('d_고정'!$B$15-'d_고정'!$B$14)*RAND()))/F1675</f>
        <v/>
      </c>
      <c r="I1675">
        <f>RAND()</f>
        <v/>
      </c>
      <c r="J1675">
        <f>IF('d_시나리오'!$J$3='d_시나리오'!$H$3,'d_시나리오'!$I$3,IF(I1675&lt;('d_시나리오'!$I$3-'d_시나리오'!$H$3)/('d_시나리오'!$J$3-'d_시나리오'!$H$3),'d_시나리오'!$H$3+SQRT(I1675*('d_시나리오'!$J$3-'d_시나리오'!$H$3)*('d_시나리오'!$I$3-'d_시나리오'!$H$3)),'d_시나리오'!$J$3-SQRT((1-I1675)*('d_시나리오'!$J$3-'d_시나리오'!$H$3)*('d_시나리오'!$J$3-'d_시나리오'!$I$3))))</f>
        <v/>
      </c>
      <c r="K1675">
        <f>RAND()</f>
        <v/>
      </c>
      <c r="L1675">
        <f>IF('d_시나리오'!$J$4='d_시나리오'!$H$4,'d_시나리오'!$I$4,IF(K1675&lt;('d_시나리오'!$I$4-'d_시나리오'!$H$4)/('d_시나리오'!$J$4-'d_시나리오'!$H$4),'d_시나리오'!$H$4+SQRT(K1675*('d_시나리오'!$J$4-'d_시나리오'!$H$4)*('d_시나리오'!$I$4-'d_시나리오'!$H$4)),'d_시나리오'!$J$4-SQRT((1-K1675)*('d_시나리오'!$J$4-'d_시나리오'!$H$4)*('d_시나리오'!$J$4-'d_시나리오'!$I$4))))</f>
        <v/>
      </c>
      <c r="M1675">
        <f>RAND()</f>
        <v/>
      </c>
      <c r="N1675">
        <f>IF('d_시나리오'!$J$5='d_시나리오'!$H$5,'d_시나리오'!$I$5,IF(M1675&lt;('d_시나리오'!$I$5-'d_시나리오'!$H$5)/('d_시나리오'!$J$5-'d_시나리오'!$H$5),'d_시나리오'!$H$5+SQRT(M1675*('d_시나리오'!$J$5-'d_시나리오'!$H$5)*('d_시나리오'!$I$5-'d_시나리오'!$H$5)),'d_시나리오'!$J$5-SQRT((1-M1675)*('d_시나리오'!$J$5-'d_시나리오'!$H$5)*('d_시나리오'!$J$5-'d_시나리오'!$I$5))))</f>
        <v/>
      </c>
      <c r="O1675">
        <f>RAND()</f>
        <v/>
      </c>
      <c r="P1675">
        <f>IF('d_시나리오'!$J$6='d_시나리오'!$H$6,'d_시나리오'!$I$6,IF(O1675&lt;('d_시나리오'!$I$6-'d_시나리오'!$H$6)/('d_시나리오'!$J$6-'d_시나리오'!$H$6),'d_시나리오'!$H$6+SQRT(O1675*('d_시나리오'!$J$6-'d_시나리오'!$H$6)*('d_시나리오'!$I$6-'d_시나리오'!$H$6)),'d_시나리오'!$J$6-SQRT((1-O1675)*('d_시나리오'!$J$6-'d_시나리오'!$H$6)*('d_시나리오'!$J$6-'d_시나리오'!$I$6))))</f>
        <v/>
      </c>
      <c r="Q1675">
        <f>INDEX('d_분포'!$B$2:$B$57,RANDBETWEEN(1,56))</f>
        <v/>
      </c>
      <c r="R1675">
        <f>BETAINV(RAND(),5,5)</f>
        <v/>
      </c>
      <c r="S1675">
        <f>'d_고정'!$B$1*'6_기대효과'!$H$7*('d_시나리오'!$I$7/'d_고정'!$B$2)*B1675</f>
        <v/>
      </c>
      <c r="T1675">
        <f>S1675*D1675</f>
        <v/>
      </c>
      <c r="U1675">
        <f>S1675*F1675*H1675</f>
        <v/>
      </c>
      <c r="V1675">
        <f>S1675*F1675*(H1675-1)</f>
        <v/>
      </c>
      <c r="W1675">
        <f>U1675*J1675</f>
        <v/>
      </c>
      <c r="X1675">
        <f>T1675+W1675</f>
        <v/>
      </c>
      <c r="Y1675">
        <f>(T1675*E1675+W1675*L1675)*(1-R1675-'d_고정'!$B$13)</f>
        <v/>
      </c>
      <c r="Z1675">
        <f>(U1675*N1675*Q1675+'d_고정'!$B$3*('6_기대효과'!$H$7/8)*Q1675*'d_고정'!$B$10*P1675*('6_기대효과'!$K$7/'d_고정'!$B$9))*(1-R1675)</f>
        <v/>
      </c>
      <c r="AA1675">
        <f>W1675*L1675*(1-R1675-'d_고정'!$B$13)+U1675*MAX(N1675-'d_고정'!$B$10*P1675*('6_기대효과'!$K$7/'d_고정'!$B$9),0)*Q1675*(1-R1675)</f>
        <v/>
      </c>
      <c r="AB1675">
        <f>Y1675+Z1675</f>
        <v/>
      </c>
      <c r="AC1675">
        <f>Y1675/('d_고정'!$B$5*'6_기대효과'!$H$7/8)/'d_고정'!$B$6</f>
        <v/>
      </c>
      <c r="AD1675">
        <f>Y1675/('d_고정'!$B$8*'6_기대효과'!$H$7/8)</f>
        <v/>
      </c>
    </row>
    <row r="1676">
      <c r="A1676">
        <f>RAND()</f>
        <v/>
      </c>
      <c r="B1676">
        <f>IF('d_시나리오'!$J$2='d_시나리오'!$H$2,'d_시나리오'!$I$2,IF(A1676&lt;('d_시나리오'!$I$2-'d_시나리오'!$H$2)/('d_시나리오'!$J$2-'d_시나리오'!$H$2),'d_시나리오'!$H$2+SQRT(A1676*('d_시나리오'!$J$2-'d_시나리오'!$H$2)*('d_시나리오'!$I$2-'d_시나리오'!$H$2)),'d_시나리오'!$J$2-SQRT((1-A1676)*('d_시나리오'!$J$2-'d_시나리오'!$H$2)*('d_시나리오'!$J$2-'d_시나리오'!$I$2))))</f>
        <v/>
      </c>
      <c r="C1676">
        <f>RAND()</f>
        <v/>
      </c>
      <c r="D1676">
        <f>BETAINV(RAND(),IF(C1676&lt;'d_고정'!$B$26,'d_고정'!$B$23,'d_고정'!$B$16)+1,'d_고정'!$B$17-IF(C1676&lt;'d_고정'!$B$26,'d_고정'!$B$23,'d_고정'!$B$16)+1)*('d_고정'!$B$14+('d_고정'!$B$15-'d_고정'!$B$14)*RAND())</f>
        <v/>
      </c>
      <c r="E1676">
        <f>INDEX('d_분포'!$A$2:$A$28,RANDBETWEEN(1,27))</f>
        <v/>
      </c>
      <c r="F1676">
        <f>INDEX('d_분포'!$C$2:$C$5,RANDBETWEEN(1,4))*(0.9+0.2*RAND())</f>
        <v/>
      </c>
      <c r="G1676">
        <f>RAND()</f>
        <v/>
      </c>
      <c r="H1676">
        <f>(F1676+(1-F1676)*('d_고정'!$B$22*BETAINV(RAND(),IF(G1676&lt;'d_고정'!$B$26,'d_고정'!$B$25,'d_고정'!$B$20)+1,'d_고정'!$B$21-IF(G1676&lt;'d_고정'!$B$26,'d_고정'!$B$25,'d_고정'!$B$20)+1)+(1-'d_고정'!$B$22)*BETAINV(RAND(),IF(G1676&lt;'d_고정'!$B$26,'d_고정'!$B$24,'d_고정'!$B$18)+1,'d_고정'!$B$19-IF(G1676&lt;'d_고정'!$B$26,'d_고정'!$B$24,'d_고정'!$B$18)+1))*('d_고정'!$B$14+('d_고정'!$B$15-'d_고정'!$B$14)*RAND()))/F1676</f>
        <v/>
      </c>
      <c r="I1676">
        <f>RAND()</f>
        <v/>
      </c>
      <c r="J1676">
        <f>IF('d_시나리오'!$J$3='d_시나리오'!$H$3,'d_시나리오'!$I$3,IF(I1676&lt;('d_시나리오'!$I$3-'d_시나리오'!$H$3)/('d_시나리오'!$J$3-'d_시나리오'!$H$3),'d_시나리오'!$H$3+SQRT(I1676*('d_시나리오'!$J$3-'d_시나리오'!$H$3)*('d_시나리오'!$I$3-'d_시나리오'!$H$3)),'d_시나리오'!$J$3-SQRT((1-I1676)*('d_시나리오'!$J$3-'d_시나리오'!$H$3)*('d_시나리오'!$J$3-'d_시나리오'!$I$3))))</f>
        <v/>
      </c>
      <c r="K1676">
        <f>RAND()</f>
        <v/>
      </c>
      <c r="L1676">
        <f>IF('d_시나리오'!$J$4='d_시나리오'!$H$4,'d_시나리오'!$I$4,IF(K1676&lt;('d_시나리오'!$I$4-'d_시나리오'!$H$4)/('d_시나리오'!$J$4-'d_시나리오'!$H$4),'d_시나리오'!$H$4+SQRT(K1676*('d_시나리오'!$J$4-'d_시나리오'!$H$4)*('d_시나리오'!$I$4-'d_시나리오'!$H$4)),'d_시나리오'!$J$4-SQRT((1-K1676)*('d_시나리오'!$J$4-'d_시나리오'!$H$4)*('d_시나리오'!$J$4-'d_시나리오'!$I$4))))</f>
        <v/>
      </c>
      <c r="M1676">
        <f>RAND()</f>
        <v/>
      </c>
      <c r="N1676">
        <f>IF('d_시나리오'!$J$5='d_시나리오'!$H$5,'d_시나리오'!$I$5,IF(M1676&lt;('d_시나리오'!$I$5-'d_시나리오'!$H$5)/('d_시나리오'!$J$5-'d_시나리오'!$H$5),'d_시나리오'!$H$5+SQRT(M1676*('d_시나리오'!$J$5-'d_시나리오'!$H$5)*('d_시나리오'!$I$5-'d_시나리오'!$H$5)),'d_시나리오'!$J$5-SQRT((1-M1676)*('d_시나리오'!$J$5-'d_시나리오'!$H$5)*('d_시나리오'!$J$5-'d_시나리오'!$I$5))))</f>
        <v/>
      </c>
      <c r="O1676">
        <f>RAND()</f>
        <v/>
      </c>
      <c r="P1676">
        <f>IF('d_시나리오'!$J$6='d_시나리오'!$H$6,'d_시나리오'!$I$6,IF(O1676&lt;('d_시나리오'!$I$6-'d_시나리오'!$H$6)/('d_시나리오'!$J$6-'d_시나리오'!$H$6),'d_시나리오'!$H$6+SQRT(O1676*('d_시나리오'!$J$6-'d_시나리오'!$H$6)*('d_시나리오'!$I$6-'d_시나리오'!$H$6)),'d_시나리오'!$J$6-SQRT((1-O1676)*('d_시나리오'!$J$6-'d_시나리오'!$H$6)*('d_시나리오'!$J$6-'d_시나리오'!$I$6))))</f>
        <v/>
      </c>
      <c r="Q1676">
        <f>INDEX('d_분포'!$B$2:$B$57,RANDBETWEEN(1,56))</f>
        <v/>
      </c>
      <c r="R1676">
        <f>BETAINV(RAND(),5,5)</f>
        <v/>
      </c>
      <c r="S1676">
        <f>'d_고정'!$B$1*'6_기대효과'!$H$7*('d_시나리오'!$I$7/'d_고정'!$B$2)*B1676</f>
        <v/>
      </c>
      <c r="T1676">
        <f>S1676*D1676</f>
        <v/>
      </c>
      <c r="U1676">
        <f>S1676*F1676*H1676</f>
        <v/>
      </c>
      <c r="V1676">
        <f>S1676*F1676*(H1676-1)</f>
        <v/>
      </c>
      <c r="W1676">
        <f>U1676*J1676</f>
        <v/>
      </c>
      <c r="X1676">
        <f>T1676+W1676</f>
        <v/>
      </c>
      <c r="Y1676">
        <f>(T1676*E1676+W1676*L1676)*(1-R1676-'d_고정'!$B$13)</f>
        <v/>
      </c>
      <c r="Z1676">
        <f>(U1676*N1676*Q1676+'d_고정'!$B$3*('6_기대효과'!$H$7/8)*Q1676*'d_고정'!$B$10*P1676*('6_기대효과'!$K$7/'d_고정'!$B$9))*(1-R1676)</f>
        <v/>
      </c>
      <c r="AA1676">
        <f>W1676*L1676*(1-R1676-'d_고정'!$B$13)+U1676*MAX(N1676-'d_고정'!$B$10*P1676*('6_기대효과'!$K$7/'d_고정'!$B$9),0)*Q1676*(1-R1676)</f>
        <v/>
      </c>
      <c r="AB1676">
        <f>Y1676+Z1676</f>
        <v/>
      </c>
      <c r="AC1676">
        <f>Y1676/('d_고정'!$B$5*'6_기대효과'!$H$7/8)/'d_고정'!$B$6</f>
        <v/>
      </c>
      <c r="AD1676">
        <f>Y1676/('d_고정'!$B$8*'6_기대효과'!$H$7/8)</f>
        <v/>
      </c>
    </row>
    <row r="1677">
      <c r="A1677">
        <f>RAND()</f>
        <v/>
      </c>
      <c r="B1677">
        <f>IF('d_시나리오'!$J$2='d_시나리오'!$H$2,'d_시나리오'!$I$2,IF(A1677&lt;('d_시나리오'!$I$2-'d_시나리오'!$H$2)/('d_시나리오'!$J$2-'d_시나리오'!$H$2),'d_시나리오'!$H$2+SQRT(A1677*('d_시나리오'!$J$2-'d_시나리오'!$H$2)*('d_시나리오'!$I$2-'d_시나리오'!$H$2)),'d_시나리오'!$J$2-SQRT((1-A1677)*('d_시나리오'!$J$2-'d_시나리오'!$H$2)*('d_시나리오'!$J$2-'d_시나리오'!$I$2))))</f>
        <v/>
      </c>
      <c r="C1677">
        <f>RAND()</f>
        <v/>
      </c>
      <c r="D1677">
        <f>BETAINV(RAND(),IF(C1677&lt;'d_고정'!$B$26,'d_고정'!$B$23,'d_고정'!$B$16)+1,'d_고정'!$B$17-IF(C1677&lt;'d_고정'!$B$26,'d_고정'!$B$23,'d_고정'!$B$16)+1)*('d_고정'!$B$14+('d_고정'!$B$15-'d_고정'!$B$14)*RAND())</f>
        <v/>
      </c>
      <c r="E1677">
        <f>INDEX('d_분포'!$A$2:$A$28,RANDBETWEEN(1,27))</f>
        <v/>
      </c>
      <c r="F1677">
        <f>INDEX('d_분포'!$C$2:$C$5,RANDBETWEEN(1,4))*(0.9+0.2*RAND())</f>
        <v/>
      </c>
      <c r="G1677">
        <f>RAND()</f>
        <v/>
      </c>
      <c r="H1677">
        <f>(F1677+(1-F1677)*('d_고정'!$B$22*BETAINV(RAND(),IF(G1677&lt;'d_고정'!$B$26,'d_고정'!$B$25,'d_고정'!$B$20)+1,'d_고정'!$B$21-IF(G1677&lt;'d_고정'!$B$26,'d_고정'!$B$25,'d_고정'!$B$20)+1)+(1-'d_고정'!$B$22)*BETAINV(RAND(),IF(G1677&lt;'d_고정'!$B$26,'d_고정'!$B$24,'d_고정'!$B$18)+1,'d_고정'!$B$19-IF(G1677&lt;'d_고정'!$B$26,'d_고정'!$B$24,'d_고정'!$B$18)+1))*('d_고정'!$B$14+('d_고정'!$B$15-'d_고정'!$B$14)*RAND()))/F1677</f>
        <v/>
      </c>
      <c r="I1677">
        <f>RAND()</f>
        <v/>
      </c>
      <c r="J1677">
        <f>IF('d_시나리오'!$J$3='d_시나리오'!$H$3,'d_시나리오'!$I$3,IF(I1677&lt;('d_시나리오'!$I$3-'d_시나리오'!$H$3)/('d_시나리오'!$J$3-'d_시나리오'!$H$3),'d_시나리오'!$H$3+SQRT(I1677*('d_시나리오'!$J$3-'d_시나리오'!$H$3)*('d_시나리오'!$I$3-'d_시나리오'!$H$3)),'d_시나리오'!$J$3-SQRT((1-I1677)*('d_시나리오'!$J$3-'d_시나리오'!$H$3)*('d_시나리오'!$J$3-'d_시나리오'!$I$3))))</f>
        <v/>
      </c>
      <c r="K1677">
        <f>RAND()</f>
        <v/>
      </c>
      <c r="L1677">
        <f>IF('d_시나리오'!$J$4='d_시나리오'!$H$4,'d_시나리오'!$I$4,IF(K1677&lt;('d_시나리오'!$I$4-'d_시나리오'!$H$4)/('d_시나리오'!$J$4-'d_시나리오'!$H$4),'d_시나리오'!$H$4+SQRT(K1677*('d_시나리오'!$J$4-'d_시나리오'!$H$4)*('d_시나리오'!$I$4-'d_시나리오'!$H$4)),'d_시나리오'!$J$4-SQRT((1-K1677)*('d_시나리오'!$J$4-'d_시나리오'!$H$4)*('d_시나리오'!$J$4-'d_시나리오'!$I$4))))</f>
        <v/>
      </c>
      <c r="M1677">
        <f>RAND()</f>
        <v/>
      </c>
      <c r="N1677">
        <f>IF('d_시나리오'!$J$5='d_시나리오'!$H$5,'d_시나리오'!$I$5,IF(M1677&lt;('d_시나리오'!$I$5-'d_시나리오'!$H$5)/('d_시나리오'!$J$5-'d_시나리오'!$H$5),'d_시나리오'!$H$5+SQRT(M1677*('d_시나리오'!$J$5-'d_시나리오'!$H$5)*('d_시나리오'!$I$5-'d_시나리오'!$H$5)),'d_시나리오'!$J$5-SQRT((1-M1677)*('d_시나리오'!$J$5-'d_시나리오'!$H$5)*('d_시나리오'!$J$5-'d_시나리오'!$I$5))))</f>
        <v/>
      </c>
      <c r="O1677">
        <f>RAND()</f>
        <v/>
      </c>
      <c r="P1677">
        <f>IF('d_시나리오'!$J$6='d_시나리오'!$H$6,'d_시나리오'!$I$6,IF(O1677&lt;('d_시나리오'!$I$6-'d_시나리오'!$H$6)/('d_시나리오'!$J$6-'d_시나리오'!$H$6),'d_시나리오'!$H$6+SQRT(O1677*('d_시나리오'!$J$6-'d_시나리오'!$H$6)*('d_시나리오'!$I$6-'d_시나리오'!$H$6)),'d_시나리오'!$J$6-SQRT((1-O1677)*('d_시나리오'!$J$6-'d_시나리오'!$H$6)*('d_시나리오'!$J$6-'d_시나리오'!$I$6))))</f>
        <v/>
      </c>
      <c r="Q1677">
        <f>INDEX('d_분포'!$B$2:$B$57,RANDBETWEEN(1,56))</f>
        <v/>
      </c>
      <c r="R1677">
        <f>BETAINV(RAND(),5,5)</f>
        <v/>
      </c>
      <c r="S1677">
        <f>'d_고정'!$B$1*'6_기대효과'!$H$7*('d_시나리오'!$I$7/'d_고정'!$B$2)*B1677</f>
        <v/>
      </c>
      <c r="T1677">
        <f>S1677*D1677</f>
        <v/>
      </c>
      <c r="U1677">
        <f>S1677*F1677*H1677</f>
        <v/>
      </c>
      <c r="V1677">
        <f>S1677*F1677*(H1677-1)</f>
        <v/>
      </c>
      <c r="W1677">
        <f>U1677*J1677</f>
        <v/>
      </c>
      <c r="X1677">
        <f>T1677+W1677</f>
        <v/>
      </c>
      <c r="Y1677">
        <f>(T1677*E1677+W1677*L1677)*(1-R1677-'d_고정'!$B$13)</f>
        <v/>
      </c>
      <c r="Z1677">
        <f>(U1677*N1677*Q1677+'d_고정'!$B$3*('6_기대효과'!$H$7/8)*Q1677*'d_고정'!$B$10*P1677*('6_기대효과'!$K$7/'d_고정'!$B$9))*(1-R1677)</f>
        <v/>
      </c>
      <c r="AA1677">
        <f>W1677*L1677*(1-R1677-'d_고정'!$B$13)+U1677*MAX(N1677-'d_고정'!$B$10*P1677*('6_기대효과'!$K$7/'d_고정'!$B$9),0)*Q1677*(1-R1677)</f>
        <v/>
      </c>
      <c r="AB1677">
        <f>Y1677+Z1677</f>
        <v/>
      </c>
      <c r="AC1677">
        <f>Y1677/('d_고정'!$B$5*'6_기대효과'!$H$7/8)/'d_고정'!$B$6</f>
        <v/>
      </c>
      <c r="AD1677">
        <f>Y1677/('d_고정'!$B$8*'6_기대효과'!$H$7/8)</f>
        <v/>
      </c>
    </row>
    <row r="1678">
      <c r="A1678">
        <f>RAND()</f>
        <v/>
      </c>
      <c r="B1678">
        <f>IF('d_시나리오'!$J$2='d_시나리오'!$H$2,'d_시나리오'!$I$2,IF(A1678&lt;('d_시나리오'!$I$2-'d_시나리오'!$H$2)/('d_시나리오'!$J$2-'d_시나리오'!$H$2),'d_시나리오'!$H$2+SQRT(A1678*('d_시나리오'!$J$2-'d_시나리오'!$H$2)*('d_시나리오'!$I$2-'d_시나리오'!$H$2)),'d_시나리오'!$J$2-SQRT((1-A1678)*('d_시나리오'!$J$2-'d_시나리오'!$H$2)*('d_시나리오'!$J$2-'d_시나리오'!$I$2))))</f>
        <v/>
      </c>
      <c r="C1678">
        <f>RAND()</f>
        <v/>
      </c>
      <c r="D1678">
        <f>BETAINV(RAND(),IF(C1678&lt;'d_고정'!$B$26,'d_고정'!$B$23,'d_고정'!$B$16)+1,'d_고정'!$B$17-IF(C1678&lt;'d_고정'!$B$26,'d_고정'!$B$23,'d_고정'!$B$16)+1)*('d_고정'!$B$14+('d_고정'!$B$15-'d_고정'!$B$14)*RAND())</f>
        <v/>
      </c>
      <c r="E1678">
        <f>INDEX('d_분포'!$A$2:$A$28,RANDBETWEEN(1,27))</f>
        <v/>
      </c>
      <c r="F1678">
        <f>INDEX('d_분포'!$C$2:$C$5,RANDBETWEEN(1,4))*(0.9+0.2*RAND())</f>
        <v/>
      </c>
      <c r="G1678">
        <f>RAND()</f>
        <v/>
      </c>
      <c r="H1678">
        <f>(F1678+(1-F1678)*('d_고정'!$B$22*BETAINV(RAND(),IF(G1678&lt;'d_고정'!$B$26,'d_고정'!$B$25,'d_고정'!$B$20)+1,'d_고정'!$B$21-IF(G1678&lt;'d_고정'!$B$26,'d_고정'!$B$25,'d_고정'!$B$20)+1)+(1-'d_고정'!$B$22)*BETAINV(RAND(),IF(G1678&lt;'d_고정'!$B$26,'d_고정'!$B$24,'d_고정'!$B$18)+1,'d_고정'!$B$19-IF(G1678&lt;'d_고정'!$B$26,'d_고정'!$B$24,'d_고정'!$B$18)+1))*('d_고정'!$B$14+('d_고정'!$B$15-'d_고정'!$B$14)*RAND()))/F1678</f>
        <v/>
      </c>
      <c r="I1678">
        <f>RAND()</f>
        <v/>
      </c>
      <c r="J1678">
        <f>IF('d_시나리오'!$J$3='d_시나리오'!$H$3,'d_시나리오'!$I$3,IF(I1678&lt;('d_시나리오'!$I$3-'d_시나리오'!$H$3)/('d_시나리오'!$J$3-'d_시나리오'!$H$3),'d_시나리오'!$H$3+SQRT(I1678*('d_시나리오'!$J$3-'d_시나리오'!$H$3)*('d_시나리오'!$I$3-'d_시나리오'!$H$3)),'d_시나리오'!$J$3-SQRT((1-I1678)*('d_시나리오'!$J$3-'d_시나리오'!$H$3)*('d_시나리오'!$J$3-'d_시나리오'!$I$3))))</f>
        <v/>
      </c>
      <c r="K1678">
        <f>RAND()</f>
        <v/>
      </c>
      <c r="L1678">
        <f>IF('d_시나리오'!$J$4='d_시나리오'!$H$4,'d_시나리오'!$I$4,IF(K1678&lt;('d_시나리오'!$I$4-'d_시나리오'!$H$4)/('d_시나리오'!$J$4-'d_시나리오'!$H$4),'d_시나리오'!$H$4+SQRT(K1678*('d_시나리오'!$J$4-'d_시나리오'!$H$4)*('d_시나리오'!$I$4-'d_시나리오'!$H$4)),'d_시나리오'!$J$4-SQRT((1-K1678)*('d_시나리오'!$J$4-'d_시나리오'!$H$4)*('d_시나리오'!$J$4-'d_시나리오'!$I$4))))</f>
        <v/>
      </c>
      <c r="M1678">
        <f>RAND()</f>
        <v/>
      </c>
      <c r="N1678">
        <f>IF('d_시나리오'!$J$5='d_시나리오'!$H$5,'d_시나리오'!$I$5,IF(M1678&lt;('d_시나리오'!$I$5-'d_시나리오'!$H$5)/('d_시나리오'!$J$5-'d_시나리오'!$H$5),'d_시나리오'!$H$5+SQRT(M1678*('d_시나리오'!$J$5-'d_시나리오'!$H$5)*('d_시나리오'!$I$5-'d_시나리오'!$H$5)),'d_시나리오'!$J$5-SQRT((1-M1678)*('d_시나리오'!$J$5-'d_시나리오'!$H$5)*('d_시나리오'!$J$5-'d_시나리오'!$I$5))))</f>
        <v/>
      </c>
      <c r="O1678">
        <f>RAND()</f>
        <v/>
      </c>
      <c r="P1678">
        <f>IF('d_시나리오'!$J$6='d_시나리오'!$H$6,'d_시나리오'!$I$6,IF(O1678&lt;('d_시나리오'!$I$6-'d_시나리오'!$H$6)/('d_시나리오'!$J$6-'d_시나리오'!$H$6),'d_시나리오'!$H$6+SQRT(O1678*('d_시나리오'!$J$6-'d_시나리오'!$H$6)*('d_시나리오'!$I$6-'d_시나리오'!$H$6)),'d_시나리오'!$J$6-SQRT((1-O1678)*('d_시나리오'!$J$6-'d_시나리오'!$H$6)*('d_시나리오'!$J$6-'d_시나리오'!$I$6))))</f>
        <v/>
      </c>
      <c r="Q1678">
        <f>INDEX('d_분포'!$B$2:$B$57,RANDBETWEEN(1,56))</f>
        <v/>
      </c>
      <c r="R1678">
        <f>BETAINV(RAND(),5,5)</f>
        <v/>
      </c>
      <c r="S1678">
        <f>'d_고정'!$B$1*'6_기대효과'!$H$7*('d_시나리오'!$I$7/'d_고정'!$B$2)*B1678</f>
        <v/>
      </c>
      <c r="T1678">
        <f>S1678*D1678</f>
        <v/>
      </c>
      <c r="U1678">
        <f>S1678*F1678*H1678</f>
        <v/>
      </c>
      <c r="V1678">
        <f>S1678*F1678*(H1678-1)</f>
        <v/>
      </c>
      <c r="W1678">
        <f>U1678*J1678</f>
        <v/>
      </c>
      <c r="X1678">
        <f>T1678+W1678</f>
        <v/>
      </c>
      <c r="Y1678">
        <f>(T1678*E1678+W1678*L1678)*(1-R1678-'d_고정'!$B$13)</f>
        <v/>
      </c>
      <c r="Z1678">
        <f>(U1678*N1678*Q1678+'d_고정'!$B$3*('6_기대효과'!$H$7/8)*Q1678*'d_고정'!$B$10*P1678*('6_기대효과'!$K$7/'d_고정'!$B$9))*(1-R1678)</f>
        <v/>
      </c>
      <c r="AA1678">
        <f>W1678*L1678*(1-R1678-'d_고정'!$B$13)+U1678*MAX(N1678-'d_고정'!$B$10*P1678*('6_기대효과'!$K$7/'d_고정'!$B$9),0)*Q1678*(1-R1678)</f>
        <v/>
      </c>
      <c r="AB1678">
        <f>Y1678+Z1678</f>
        <v/>
      </c>
      <c r="AC1678">
        <f>Y1678/('d_고정'!$B$5*'6_기대효과'!$H$7/8)/'d_고정'!$B$6</f>
        <v/>
      </c>
      <c r="AD1678">
        <f>Y1678/('d_고정'!$B$8*'6_기대효과'!$H$7/8)</f>
        <v/>
      </c>
    </row>
    <row r="1679">
      <c r="A1679">
        <f>RAND()</f>
        <v/>
      </c>
      <c r="B1679">
        <f>IF('d_시나리오'!$J$2='d_시나리오'!$H$2,'d_시나리오'!$I$2,IF(A1679&lt;('d_시나리오'!$I$2-'d_시나리오'!$H$2)/('d_시나리오'!$J$2-'d_시나리오'!$H$2),'d_시나리오'!$H$2+SQRT(A1679*('d_시나리오'!$J$2-'d_시나리오'!$H$2)*('d_시나리오'!$I$2-'d_시나리오'!$H$2)),'d_시나리오'!$J$2-SQRT((1-A1679)*('d_시나리오'!$J$2-'d_시나리오'!$H$2)*('d_시나리오'!$J$2-'d_시나리오'!$I$2))))</f>
        <v/>
      </c>
      <c r="C1679">
        <f>RAND()</f>
        <v/>
      </c>
      <c r="D1679">
        <f>BETAINV(RAND(),IF(C1679&lt;'d_고정'!$B$26,'d_고정'!$B$23,'d_고정'!$B$16)+1,'d_고정'!$B$17-IF(C1679&lt;'d_고정'!$B$26,'d_고정'!$B$23,'d_고정'!$B$16)+1)*('d_고정'!$B$14+('d_고정'!$B$15-'d_고정'!$B$14)*RAND())</f>
        <v/>
      </c>
      <c r="E1679">
        <f>INDEX('d_분포'!$A$2:$A$28,RANDBETWEEN(1,27))</f>
        <v/>
      </c>
      <c r="F1679">
        <f>INDEX('d_분포'!$C$2:$C$5,RANDBETWEEN(1,4))*(0.9+0.2*RAND())</f>
        <v/>
      </c>
      <c r="G1679">
        <f>RAND()</f>
        <v/>
      </c>
      <c r="H1679">
        <f>(F1679+(1-F1679)*('d_고정'!$B$22*BETAINV(RAND(),IF(G1679&lt;'d_고정'!$B$26,'d_고정'!$B$25,'d_고정'!$B$20)+1,'d_고정'!$B$21-IF(G1679&lt;'d_고정'!$B$26,'d_고정'!$B$25,'d_고정'!$B$20)+1)+(1-'d_고정'!$B$22)*BETAINV(RAND(),IF(G1679&lt;'d_고정'!$B$26,'d_고정'!$B$24,'d_고정'!$B$18)+1,'d_고정'!$B$19-IF(G1679&lt;'d_고정'!$B$26,'d_고정'!$B$24,'d_고정'!$B$18)+1))*('d_고정'!$B$14+('d_고정'!$B$15-'d_고정'!$B$14)*RAND()))/F1679</f>
        <v/>
      </c>
      <c r="I1679">
        <f>RAND()</f>
        <v/>
      </c>
      <c r="J1679">
        <f>IF('d_시나리오'!$J$3='d_시나리오'!$H$3,'d_시나리오'!$I$3,IF(I1679&lt;('d_시나리오'!$I$3-'d_시나리오'!$H$3)/('d_시나리오'!$J$3-'d_시나리오'!$H$3),'d_시나리오'!$H$3+SQRT(I1679*('d_시나리오'!$J$3-'d_시나리오'!$H$3)*('d_시나리오'!$I$3-'d_시나리오'!$H$3)),'d_시나리오'!$J$3-SQRT((1-I1679)*('d_시나리오'!$J$3-'d_시나리오'!$H$3)*('d_시나리오'!$J$3-'d_시나리오'!$I$3))))</f>
        <v/>
      </c>
      <c r="K1679">
        <f>RAND()</f>
        <v/>
      </c>
      <c r="L1679">
        <f>IF('d_시나리오'!$J$4='d_시나리오'!$H$4,'d_시나리오'!$I$4,IF(K1679&lt;('d_시나리오'!$I$4-'d_시나리오'!$H$4)/('d_시나리오'!$J$4-'d_시나리오'!$H$4),'d_시나리오'!$H$4+SQRT(K1679*('d_시나리오'!$J$4-'d_시나리오'!$H$4)*('d_시나리오'!$I$4-'d_시나리오'!$H$4)),'d_시나리오'!$J$4-SQRT((1-K1679)*('d_시나리오'!$J$4-'d_시나리오'!$H$4)*('d_시나리오'!$J$4-'d_시나리오'!$I$4))))</f>
        <v/>
      </c>
      <c r="M1679">
        <f>RAND()</f>
        <v/>
      </c>
      <c r="N1679">
        <f>IF('d_시나리오'!$J$5='d_시나리오'!$H$5,'d_시나리오'!$I$5,IF(M1679&lt;('d_시나리오'!$I$5-'d_시나리오'!$H$5)/('d_시나리오'!$J$5-'d_시나리오'!$H$5),'d_시나리오'!$H$5+SQRT(M1679*('d_시나리오'!$J$5-'d_시나리오'!$H$5)*('d_시나리오'!$I$5-'d_시나리오'!$H$5)),'d_시나리오'!$J$5-SQRT((1-M1679)*('d_시나리오'!$J$5-'d_시나리오'!$H$5)*('d_시나리오'!$J$5-'d_시나리오'!$I$5))))</f>
        <v/>
      </c>
      <c r="O1679">
        <f>RAND()</f>
        <v/>
      </c>
      <c r="P1679">
        <f>IF('d_시나리오'!$J$6='d_시나리오'!$H$6,'d_시나리오'!$I$6,IF(O1679&lt;('d_시나리오'!$I$6-'d_시나리오'!$H$6)/('d_시나리오'!$J$6-'d_시나리오'!$H$6),'d_시나리오'!$H$6+SQRT(O1679*('d_시나리오'!$J$6-'d_시나리오'!$H$6)*('d_시나리오'!$I$6-'d_시나리오'!$H$6)),'d_시나리오'!$J$6-SQRT((1-O1679)*('d_시나리오'!$J$6-'d_시나리오'!$H$6)*('d_시나리오'!$J$6-'d_시나리오'!$I$6))))</f>
        <v/>
      </c>
      <c r="Q1679">
        <f>INDEX('d_분포'!$B$2:$B$57,RANDBETWEEN(1,56))</f>
        <v/>
      </c>
      <c r="R1679">
        <f>BETAINV(RAND(),5,5)</f>
        <v/>
      </c>
      <c r="S1679">
        <f>'d_고정'!$B$1*'6_기대효과'!$H$7*('d_시나리오'!$I$7/'d_고정'!$B$2)*B1679</f>
        <v/>
      </c>
      <c r="T1679">
        <f>S1679*D1679</f>
        <v/>
      </c>
      <c r="U1679">
        <f>S1679*F1679*H1679</f>
        <v/>
      </c>
      <c r="V1679">
        <f>S1679*F1679*(H1679-1)</f>
        <v/>
      </c>
      <c r="W1679">
        <f>U1679*J1679</f>
        <v/>
      </c>
      <c r="X1679">
        <f>T1679+W1679</f>
        <v/>
      </c>
      <c r="Y1679">
        <f>(T1679*E1679+W1679*L1679)*(1-R1679-'d_고정'!$B$13)</f>
        <v/>
      </c>
      <c r="Z1679">
        <f>(U1679*N1679*Q1679+'d_고정'!$B$3*('6_기대효과'!$H$7/8)*Q1679*'d_고정'!$B$10*P1679*('6_기대효과'!$K$7/'d_고정'!$B$9))*(1-R1679)</f>
        <v/>
      </c>
      <c r="AA1679">
        <f>W1679*L1679*(1-R1679-'d_고정'!$B$13)+U1679*MAX(N1679-'d_고정'!$B$10*P1679*('6_기대효과'!$K$7/'d_고정'!$B$9),0)*Q1679*(1-R1679)</f>
        <v/>
      </c>
      <c r="AB1679">
        <f>Y1679+Z1679</f>
        <v/>
      </c>
      <c r="AC1679">
        <f>Y1679/('d_고정'!$B$5*'6_기대효과'!$H$7/8)/'d_고정'!$B$6</f>
        <v/>
      </c>
      <c r="AD1679">
        <f>Y1679/('d_고정'!$B$8*'6_기대효과'!$H$7/8)</f>
        <v/>
      </c>
    </row>
    <row r="1680">
      <c r="A1680">
        <f>RAND()</f>
        <v/>
      </c>
      <c r="B1680">
        <f>IF('d_시나리오'!$J$2='d_시나리오'!$H$2,'d_시나리오'!$I$2,IF(A1680&lt;('d_시나리오'!$I$2-'d_시나리오'!$H$2)/('d_시나리오'!$J$2-'d_시나리오'!$H$2),'d_시나리오'!$H$2+SQRT(A1680*('d_시나리오'!$J$2-'d_시나리오'!$H$2)*('d_시나리오'!$I$2-'d_시나리오'!$H$2)),'d_시나리오'!$J$2-SQRT((1-A1680)*('d_시나리오'!$J$2-'d_시나리오'!$H$2)*('d_시나리오'!$J$2-'d_시나리오'!$I$2))))</f>
        <v/>
      </c>
      <c r="C1680">
        <f>RAND()</f>
        <v/>
      </c>
      <c r="D1680">
        <f>BETAINV(RAND(),IF(C1680&lt;'d_고정'!$B$26,'d_고정'!$B$23,'d_고정'!$B$16)+1,'d_고정'!$B$17-IF(C1680&lt;'d_고정'!$B$26,'d_고정'!$B$23,'d_고정'!$B$16)+1)*('d_고정'!$B$14+('d_고정'!$B$15-'d_고정'!$B$14)*RAND())</f>
        <v/>
      </c>
      <c r="E1680">
        <f>INDEX('d_분포'!$A$2:$A$28,RANDBETWEEN(1,27))</f>
        <v/>
      </c>
      <c r="F1680">
        <f>INDEX('d_분포'!$C$2:$C$5,RANDBETWEEN(1,4))*(0.9+0.2*RAND())</f>
        <v/>
      </c>
      <c r="G1680">
        <f>RAND()</f>
        <v/>
      </c>
      <c r="H1680">
        <f>(F1680+(1-F1680)*('d_고정'!$B$22*BETAINV(RAND(),IF(G1680&lt;'d_고정'!$B$26,'d_고정'!$B$25,'d_고정'!$B$20)+1,'d_고정'!$B$21-IF(G1680&lt;'d_고정'!$B$26,'d_고정'!$B$25,'d_고정'!$B$20)+1)+(1-'d_고정'!$B$22)*BETAINV(RAND(),IF(G1680&lt;'d_고정'!$B$26,'d_고정'!$B$24,'d_고정'!$B$18)+1,'d_고정'!$B$19-IF(G1680&lt;'d_고정'!$B$26,'d_고정'!$B$24,'d_고정'!$B$18)+1))*('d_고정'!$B$14+('d_고정'!$B$15-'d_고정'!$B$14)*RAND()))/F1680</f>
        <v/>
      </c>
      <c r="I1680">
        <f>RAND()</f>
        <v/>
      </c>
      <c r="J1680">
        <f>IF('d_시나리오'!$J$3='d_시나리오'!$H$3,'d_시나리오'!$I$3,IF(I1680&lt;('d_시나리오'!$I$3-'d_시나리오'!$H$3)/('d_시나리오'!$J$3-'d_시나리오'!$H$3),'d_시나리오'!$H$3+SQRT(I1680*('d_시나리오'!$J$3-'d_시나리오'!$H$3)*('d_시나리오'!$I$3-'d_시나리오'!$H$3)),'d_시나리오'!$J$3-SQRT((1-I1680)*('d_시나리오'!$J$3-'d_시나리오'!$H$3)*('d_시나리오'!$J$3-'d_시나리오'!$I$3))))</f>
        <v/>
      </c>
      <c r="K1680">
        <f>RAND()</f>
        <v/>
      </c>
      <c r="L1680">
        <f>IF('d_시나리오'!$J$4='d_시나리오'!$H$4,'d_시나리오'!$I$4,IF(K1680&lt;('d_시나리오'!$I$4-'d_시나리오'!$H$4)/('d_시나리오'!$J$4-'d_시나리오'!$H$4),'d_시나리오'!$H$4+SQRT(K1680*('d_시나리오'!$J$4-'d_시나리오'!$H$4)*('d_시나리오'!$I$4-'d_시나리오'!$H$4)),'d_시나리오'!$J$4-SQRT((1-K1680)*('d_시나리오'!$J$4-'d_시나리오'!$H$4)*('d_시나리오'!$J$4-'d_시나리오'!$I$4))))</f>
        <v/>
      </c>
      <c r="M1680">
        <f>RAND()</f>
        <v/>
      </c>
      <c r="N1680">
        <f>IF('d_시나리오'!$J$5='d_시나리오'!$H$5,'d_시나리오'!$I$5,IF(M1680&lt;('d_시나리오'!$I$5-'d_시나리오'!$H$5)/('d_시나리오'!$J$5-'d_시나리오'!$H$5),'d_시나리오'!$H$5+SQRT(M1680*('d_시나리오'!$J$5-'d_시나리오'!$H$5)*('d_시나리오'!$I$5-'d_시나리오'!$H$5)),'d_시나리오'!$J$5-SQRT((1-M1680)*('d_시나리오'!$J$5-'d_시나리오'!$H$5)*('d_시나리오'!$J$5-'d_시나리오'!$I$5))))</f>
        <v/>
      </c>
      <c r="O1680">
        <f>RAND()</f>
        <v/>
      </c>
      <c r="P1680">
        <f>IF('d_시나리오'!$J$6='d_시나리오'!$H$6,'d_시나리오'!$I$6,IF(O1680&lt;('d_시나리오'!$I$6-'d_시나리오'!$H$6)/('d_시나리오'!$J$6-'d_시나리오'!$H$6),'d_시나리오'!$H$6+SQRT(O1680*('d_시나리오'!$J$6-'d_시나리오'!$H$6)*('d_시나리오'!$I$6-'d_시나리오'!$H$6)),'d_시나리오'!$J$6-SQRT((1-O1680)*('d_시나리오'!$J$6-'d_시나리오'!$H$6)*('d_시나리오'!$J$6-'d_시나리오'!$I$6))))</f>
        <v/>
      </c>
      <c r="Q1680">
        <f>INDEX('d_분포'!$B$2:$B$57,RANDBETWEEN(1,56))</f>
        <v/>
      </c>
      <c r="R1680">
        <f>BETAINV(RAND(),5,5)</f>
        <v/>
      </c>
      <c r="S1680">
        <f>'d_고정'!$B$1*'6_기대효과'!$H$7*('d_시나리오'!$I$7/'d_고정'!$B$2)*B1680</f>
        <v/>
      </c>
      <c r="T1680">
        <f>S1680*D1680</f>
        <v/>
      </c>
      <c r="U1680">
        <f>S1680*F1680*H1680</f>
        <v/>
      </c>
      <c r="V1680">
        <f>S1680*F1680*(H1680-1)</f>
        <v/>
      </c>
      <c r="W1680">
        <f>U1680*J1680</f>
        <v/>
      </c>
      <c r="X1680">
        <f>T1680+W1680</f>
        <v/>
      </c>
      <c r="Y1680">
        <f>(T1680*E1680+W1680*L1680)*(1-R1680-'d_고정'!$B$13)</f>
        <v/>
      </c>
      <c r="Z1680">
        <f>(U1680*N1680*Q1680+'d_고정'!$B$3*('6_기대효과'!$H$7/8)*Q1680*'d_고정'!$B$10*P1680*('6_기대효과'!$K$7/'d_고정'!$B$9))*(1-R1680)</f>
        <v/>
      </c>
      <c r="AA1680">
        <f>W1680*L1680*(1-R1680-'d_고정'!$B$13)+U1680*MAX(N1680-'d_고정'!$B$10*P1680*('6_기대효과'!$K$7/'d_고정'!$B$9),0)*Q1680*(1-R1680)</f>
        <v/>
      </c>
      <c r="AB1680">
        <f>Y1680+Z1680</f>
        <v/>
      </c>
      <c r="AC1680">
        <f>Y1680/('d_고정'!$B$5*'6_기대효과'!$H$7/8)/'d_고정'!$B$6</f>
        <v/>
      </c>
      <c r="AD1680">
        <f>Y1680/('d_고정'!$B$8*'6_기대효과'!$H$7/8)</f>
        <v/>
      </c>
    </row>
    <row r="1681">
      <c r="A1681">
        <f>RAND()</f>
        <v/>
      </c>
      <c r="B1681">
        <f>IF('d_시나리오'!$J$2='d_시나리오'!$H$2,'d_시나리오'!$I$2,IF(A1681&lt;('d_시나리오'!$I$2-'d_시나리오'!$H$2)/('d_시나리오'!$J$2-'d_시나리오'!$H$2),'d_시나리오'!$H$2+SQRT(A1681*('d_시나리오'!$J$2-'d_시나리오'!$H$2)*('d_시나리오'!$I$2-'d_시나리오'!$H$2)),'d_시나리오'!$J$2-SQRT((1-A1681)*('d_시나리오'!$J$2-'d_시나리오'!$H$2)*('d_시나리오'!$J$2-'d_시나리오'!$I$2))))</f>
        <v/>
      </c>
      <c r="C1681">
        <f>RAND()</f>
        <v/>
      </c>
      <c r="D1681">
        <f>BETAINV(RAND(),IF(C1681&lt;'d_고정'!$B$26,'d_고정'!$B$23,'d_고정'!$B$16)+1,'d_고정'!$B$17-IF(C1681&lt;'d_고정'!$B$26,'d_고정'!$B$23,'d_고정'!$B$16)+1)*('d_고정'!$B$14+('d_고정'!$B$15-'d_고정'!$B$14)*RAND())</f>
        <v/>
      </c>
      <c r="E1681">
        <f>INDEX('d_분포'!$A$2:$A$28,RANDBETWEEN(1,27))</f>
        <v/>
      </c>
      <c r="F1681">
        <f>INDEX('d_분포'!$C$2:$C$5,RANDBETWEEN(1,4))*(0.9+0.2*RAND())</f>
        <v/>
      </c>
      <c r="G1681">
        <f>RAND()</f>
        <v/>
      </c>
      <c r="H1681">
        <f>(F1681+(1-F1681)*('d_고정'!$B$22*BETAINV(RAND(),IF(G1681&lt;'d_고정'!$B$26,'d_고정'!$B$25,'d_고정'!$B$20)+1,'d_고정'!$B$21-IF(G1681&lt;'d_고정'!$B$26,'d_고정'!$B$25,'d_고정'!$B$20)+1)+(1-'d_고정'!$B$22)*BETAINV(RAND(),IF(G1681&lt;'d_고정'!$B$26,'d_고정'!$B$24,'d_고정'!$B$18)+1,'d_고정'!$B$19-IF(G1681&lt;'d_고정'!$B$26,'d_고정'!$B$24,'d_고정'!$B$18)+1))*('d_고정'!$B$14+('d_고정'!$B$15-'d_고정'!$B$14)*RAND()))/F1681</f>
        <v/>
      </c>
      <c r="I1681">
        <f>RAND()</f>
        <v/>
      </c>
      <c r="J1681">
        <f>IF('d_시나리오'!$J$3='d_시나리오'!$H$3,'d_시나리오'!$I$3,IF(I1681&lt;('d_시나리오'!$I$3-'d_시나리오'!$H$3)/('d_시나리오'!$J$3-'d_시나리오'!$H$3),'d_시나리오'!$H$3+SQRT(I1681*('d_시나리오'!$J$3-'d_시나리오'!$H$3)*('d_시나리오'!$I$3-'d_시나리오'!$H$3)),'d_시나리오'!$J$3-SQRT((1-I1681)*('d_시나리오'!$J$3-'d_시나리오'!$H$3)*('d_시나리오'!$J$3-'d_시나리오'!$I$3))))</f>
        <v/>
      </c>
      <c r="K1681">
        <f>RAND()</f>
        <v/>
      </c>
      <c r="L1681">
        <f>IF('d_시나리오'!$J$4='d_시나리오'!$H$4,'d_시나리오'!$I$4,IF(K1681&lt;('d_시나리오'!$I$4-'d_시나리오'!$H$4)/('d_시나리오'!$J$4-'d_시나리오'!$H$4),'d_시나리오'!$H$4+SQRT(K1681*('d_시나리오'!$J$4-'d_시나리오'!$H$4)*('d_시나리오'!$I$4-'d_시나리오'!$H$4)),'d_시나리오'!$J$4-SQRT((1-K1681)*('d_시나리오'!$J$4-'d_시나리오'!$H$4)*('d_시나리오'!$J$4-'d_시나리오'!$I$4))))</f>
        <v/>
      </c>
      <c r="M1681">
        <f>RAND()</f>
        <v/>
      </c>
      <c r="N1681">
        <f>IF('d_시나리오'!$J$5='d_시나리오'!$H$5,'d_시나리오'!$I$5,IF(M1681&lt;('d_시나리오'!$I$5-'d_시나리오'!$H$5)/('d_시나리오'!$J$5-'d_시나리오'!$H$5),'d_시나리오'!$H$5+SQRT(M1681*('d_시나리오'!$J$5-'d_시나리오'!$H$5)*('d_시나리오'!$I$5-'d_시나리오'!$H$5)),'d_시나리오'!$J$5-SQRT((1-M1681)*('d_시나리오'!$J$5-'d_시나리오'!$H$5)*('d_시나리오'!$J$5-'d_시나리오'!$I$5))))</f>
        <v/>
      </c>
      <c r="O1681">
        <f>RAND()</f>
        <v/>
      </c>
      <c r="P1681">
        <f>IF('d_시나리오'!$J$6='d_시나리오'!$H$6,'d_시나리오'!$I$6,IF(O1681&lt;('d_시나리오'!$I$6-'d_시나리오'!$H$6)/('d_시나리오'!$J$6-'d_시나리오'!$H$6),'d_시나리오'!$H$6+SQRT(O1681*('d_시나리오'!$J$6-'d_시나리오'!$H$6)*('d_시나리오'!$I$6-'d_시나리오'!$H$6)),'d_시나리오'!$J$6-SQRT((1-O1681)*('d_시나리오'!$J$6-'d_시나리오'!$H$6)*('d_시나리오'!$J$6-'d_시나리오'!$I$6))))</f>
        <v/>
      </c>
      <c r="Q1681">
        <f>INDEX('d_분포'!$B$2:$B$57,RANDBETWEEN(1,56))</f>
        <v/>
      </c>
      <c r="R1681">
        <f>BETAINV(RAND(),5,5)</f>
        <v/>
      </c>
      <c r="S1681">
        <f>'d_고정'!$B$1*'6_기대효과'!$H$7*('d_시나리오'!$I$7/'d_고정'!$B$2)*B1681</f>
        <v/>
      </c>
      <c r="T1681">
        <f>S1681*D1681</f>
        <v/>
      </c>
      <c r="U1681">
        <f>S1681*F1681*H1681</f>
        <v/>
      </c>
      <c r="V1681">
        <f>S1681*F1681*(H1681-1)</f>
        <v/>
      </c>
      <c r="W1681">
        <f>U1681*J1681</f>
        <v/>
      </c>
      <c r="X1681">
        <f>T1681+W1681</f>
        <v/>
      </c>
      <c r="Y1681">
        <f>(T1681*E1681+W1681*L1681)*(1-R1681-'d_고정'!$B$13)</f>
        <v/>
      </c>
      <c r="Z1681">
        <f>(U1681*N1681*Q1681+'d_고정'!$B$3*('6_기대효과'!$H$7/8)*Q1681*'d_고정'!$B$10*P1681*('6_기대효과'!$K$7/'d_고정'!$B$9))*(1-R1681)</f>
        <v/>
      </c>
      <c r="AA1681">
        <f>W1681*L1681*(1-R1681-'d_고정'!$B$13)+U1681*MAX(N1681-'d_고정'!$B$10*P1681*('6_기대효과'!$K$7/'d_고정'!$B$9),0)*Q1681*(1-R1681)</f>
        <v/>
      </c>
      <c r="AB1681">
        <f>Y1681+Z1681</f>
        <v/>
      </c>
      <c r="AC1681">
        <f>Y1681/('d_고정'!$B$5*'6_기대효과'!$H$7/8)/'d_고정'!$B$6</f>
        <v/>
      </c>
      <c r="AD1681">
        <f>Y1681/('d_고정'!$B$8*'6_기대효과'!$H$7/8)</f>
        <v/>
      </c>
    </row>
    <row r="1682">
      <c r="A1682">
        <f>RAND()</f>
        <v/>
      </c>
      <c r="B1682">
        <f>IF('d_시나리오'!$J$2='d_시나리오'!$H$2,'d_시나리오'!$I$2,IF(A1682&lt;('d_시나리오'!$I$2-'d_시나리오'!$H$2)/('d_시나리오'!$J$2-'d_시나리오'!$H$2),'d_시나리오'!$H$2+SQRT(A1682*('d_시나리오'!$J$2-'d_시나리오'!$H$2)*('d_시나리오'!$I$2-'d_시나리오'!$H$2)),'d_시나리오'!$J$2-SQRT((1-A1682)*('d_시나리오'!$J$2-'d_시나리오'!$H$2)*('d_시나리오'!$J$2-'d_시나리오'!$I$2))))</f>
        <v/>
      </c>
      <c r="C1682">
        <f>RAND()</f>
        <v/>
      </c>
      <c r="D1682">
        <f>BETAINV(RAND(),IF(C1682&lt;'d_고정'!$B$26,'d_고정'!$B$23,'d_고정'!$B$16)+1,'d_고정'!$B$17-IF(C1682&lt;'d_고정'!$B$26,'d_고정'!$B$23,'d_고정'!$B$16)+1)*('d_고정'!$B$14+('d_고정'!$B$15-'d_고정'!$B$14)*RAND())</f>
        <v/>
      </c>
      <c r="E1682">
        <f>INDEX('d_분포'!$A$2:$A$28,RANDBETWEEN(1,27))</f>
        <v/>
      </c>
      <c r="F1682">
        <f>INDEX('d_분포'!$C$2:$C$5,RANDBETWEEN(1,4))*(0.9+0.2*RAND())</f>
        <v/>
      </c>
      <c r="G1682">
        <f>RAND()</f>
        <v/>
      </c>
      <c r="H1682">
        <f>(F1682+(1-F1682)*('d_고정'!$B$22*BETAINV(RAND(),IF(G1682&lt;'d_고정'!$B$26,'d_고정'!$B$25,'d_고정'!$B$20)+1,'d_고정'!$B$21-IF(G1682&lt;'d_고정'!$B$26,'d_고정'!$B$25,'d_고정'!$B$20)+1)+(1-'d_고정'!$B$22)*BETAINV(RAND(),IF(G1682&lt;'d_고정'!$B$26,'d_고정'!$B$24,'d_고정'!$B$18)+1,'d_고정'!$B$19-IF(G1682&lt;'d_고정'!$B$26,'d_고정'!$B$24,'d_고정'!$B$18)+1))*('d_고정'!$B$14+('d_고정'!$B$15-'d_고정'!$B$14)*RAND()))/F1682</f>
        <v/>
      </c>
      <c r="I1682">
        <f>RAND()</f>
        <v/>
      </c>
      <c r="J1682">
        <f>IF('d_시나리오'!$J$3='d_시나리오'!$H$3,'d_시나리오'!$I$3,IF(I1682&lt;('d_시나리오'!$I$3-'d_시나리오'!$H$3)/('d_시나리오'!$J$3-'d_시나리오'!$H$3),'d_시나리오'!$H$3+SQRT(I1682*('d_시나리오'!$J$3-'d_시나리오'!$H$3)*('d_시나리오'!$I$3-'d_시나리오'!$H$3)),'d_시나리오'!$J$3-SQRT((1-I1682)*('d_시나리오'!$J$3-'d_시나리오'!$H$3)*('d_시나리오'!$J$3-'d_시나리오'!$I$3))))</f>
        <v/>
      </c>
      <c r="K1682">
        <f>RAND()</f>
        <v/>
      </c>
      <c r="L1682">
        <f>IF('d_시나리오'!$J$4='d_시나리오'!$H$4,'d_시나리오'!$I$4,IF(K1682&lt;('d_시나리오'!$I$4-'d_시나리오'!$H$4)/('d_시나리오'!$J$4-'d_시나리오'!$H$4),'d_시나리오'!$H$4+SQRT(K1682*('d_시나리오'!$J$4-'d_시나리오'!$H$4)*('d_시나리오'!$I$4-'d_시나리오'!$H$4)),'d_시나리오'!$J$4-SQRT((1-K1682)*('d_시나리오'!$J$4-'d_시나리오'!$H$4)*('d_시나리오'!$J$4-'d_시나리오'!$I$4))))</f>
        <v/>
      </c>
      <c r="M1682">
        <f>RAND()</f>
        <v/>
      </c>
      <c r="N1682">
        <f>IF('d_시나리오'!$J$5='d_시나리오'!$H$5,'d_시나리오'!$I$5,IF(M1682&lt;('d_시나리오'!$I$5-'d_시나리오'!$H$5)/('d_시나리오'!$J$5-'d_시나리오'!$H$5),'d_시나리오'!$H$5+SQRT(M1682*('d_시나리오'!$J$5-'d_시나리오'!$H$5)*('d_시나리오'!$I$5-'d_시나리오'!$H$5)),'d_시나리오'!$J$5-SQRT((1-M1682)*('d_시나리오'!$J$5-'d_시나리오'!$H$5)*('d_시나리오'!$J$5-'d_시나리오'!$I$5))))</f>
        <v/>
      </c>
      <c r="O1682">
        <f>RAND()</f>
        <v/>
      </c>
      <c r="P1682">
        <f>IF('d_시나리오'!$J$6='d_시나리오'!$H$6,'d_시나리오'!$I$6,IF(O1682&lt;('d_시나리오'!$I$6-'d_시나리오'!$H$6)/('d_시나리오'!$J$6-'d_시나리오'!$H$6),'d_시나리오'!$H$6+SQRT(O1682*('d_시나리오'!$J$6-'d_시나리오'!$H$6)*('d_시나리오'!$I$6-'d_시나리오'!$H$6)),'d_시나리오'!$J$6-SQRT((1-O1682)*('d_시나리오'!$J$6-'d_시나리오'!$H$6)*('d_시나리오'!$J$6-'d_시나리오'!$I$6))))</f>
        <v/>
      </c>
      <c r="Q1682">
        <f>INDEX('d_분포'!$B$2:$B$57,RANDBETWEEN(1,56))</f>
        <v/>
      </c>
      <c r="R1682">
        <f>BETAINV(RAND(),5,5)</f>
        <v/>
      </c>
      <c r="S1682">
        <f>'d_고정'!$B$1*'6_기대효과'!$H$7*('d_시나리오'!$I$7/'d_고정'!$B$2)*B1682</f>
        <v/>
      </c>
      <c r="T1682">
        <f>S1682*D1682</f>
        <v/>
      </c>
      <c r="U1682">
        <f>S1682*F1682*H1682</f>
        <v/>
      </c>
      <c r="V1682">
        <f>S1682*F1682*(H1682-1)</f>
        <v/>
      </c>
      <c r="W1682">
        <f>U1682*J1682</f>
        <v/>
      </c>
      <c r="X1682">
        <f>T1682+W1682</f>
        <v/>
      </c>
      <c r="Y1682">
        <f>(T1682*E1682+W1682*L1682)*(1-R1682-'d_고정'!$B$13)</f>
        <v/>
      </c>
      <c r="Z1682">
        <f>(U1682*N1682*Q1682+'d_고정'!$B$3*('6_기대효과'!$H$7/8)*Q1682*'d_고정'!$B$10*P1682*('6_기대효과'!$K$7/'d_고정'!$B$9))*(1-R1682)</f>
        <v/>
      </c>
      <c r="AA1682">
        <f>W1682*L1682*(1-R1682-'d_고정'!$B$13)+U1682*MAX(N1682-'d_고정'!$B$10*P1682*('6_기대효과'!$K$7/'d_고정'!$B$9),0)*Q1682*(1-R1682)</f>
        <v/>
      </c>
      <c r="AB1682">
        <f>Y1682+Z1682</f>
        <v/>
      </c>
      <c r="AC1682">
        <f>Y1682/('d_고정'!$B$5*'6_기대효과'!$H$7/8)/'d_고정'!$B$6</f>
        <v/>
      </c>
      <c r="AD1682">
        <f>Y1682/('d_고정'!$B$8*'6_기대효과'!$H$7/8)</f>
        <v/>
      </c>
    </row>
    <row r="1683">
      <c r="A1683">
        <f>RAND()</f>
        <v/>
      </c>
      <c r="B1683">
        <f>IF('d_시나리오'!$J$2='d_시나리오'!$H$2,'d_시나리오'!$I$2,IF(A1683&lt;('d_시나리오'!$I$2-'d_시나리오'!$H$2)/('d_시나리오'!$J$2-'d_시나리오'!$H$2),'d_시나리오'!$H$2+SQRT(A1683*('d_시나리오'!$J$2-'d_시나리오'!$H$2)*('d_시나리오'!$I$2-'d_시나리오'!$H$2)),'d_시나리오'!$J$2-SQRT((1-A1683)*('d_시나리오'!$J$2-'d_시나리오'!$H$2)*('d_시나리오'!$J$2-'d_시나리오'!$I$2))))</f>
        <v/>
      </c>
      <c r="C1683">
        <f>RAND()</f>
        <v/>
      </c>
      <c r="D1683">
        <f>BETAINV(RAND(),IF(C1683&lt;'d_고정'!$B$26,'d_고정'!$B$23,'d_고정'!$B$16)+1,'d_고정'!$B$17-IF(C1683&lt;'d_고정'!$B$26,'d_고정'!$B$23,'d_고정'!$B$16)+1)*('d_고정'!$B$14+('d_고정'!$B$15-'d_고정'!$B$14)*RAND())</f>
        <v/>
      </c>
      <c r="E1683">
        <f>INDEX('d_분포'!$A$2:$A$28,RANDBETWEEN(1,27))</f>
        <v/>
      </c>
      <c r="F1683">
        <f>INDEX('d_분포'!$C$2:$C$5,RANDBETWEEN(1,4))*(0.9+0.2*RAND())</f>
        <v/>
      </c>
      <c r="G1683">
        <f>RAND()</f>
        <v/>
      </c>
      <c r="H1683">
        <f>(F1683+(1-F1683)*('d_고정'!$B$22*BETAINV(RAND(),IF(G1683&lt;'d_고정'!$B$26,'d_고정'!$B$25,'d_고정'!$B$20)+1,'d_고정'!$B$21-IF(G1683&lt;'d_고정'!$B$26,'d_고정'!$B$25,'d_고정'!$B$20)+1)+(1-'d_고정'!$B$22)*BETAINV(RAND(),IF(G1683&lt;'d_고정'!$B$26,'d_고정'!$B$24,'d_고정'!$B$18)+1,'d_고정'!$B$19-IF(G1683&lt;'d_고정'!$B$26,'d_고정'!$B$24,'d_고정'!$B$18)+1))*('d_고정'!$B$14+('d_고정'!$B$15-'d_고정'!$B$14)*RAND()))/F1683</f>
        <v/>
      </c>
      <c r="I1683">
        <f>RAND()</f>
        <v/>
      </c>
      <c r="J1683">
        <f>IF('d_시나리오'!$J$3='d_시나리오'!$H$3,'d_시나리오'!$I$3,IF(I1683&lt;('d_시나리오'!$I$3-'d_시나리오'!$H$3)/('d_시나리오'!$J$3-'d_시나리오'!$H$3),'d_시나리오'!$H$3+SQRT(I1683*('d_시나리오'!$J$3-'d_시나리오'!$H$3)*('d_시나리오'!$I$3-'d_시나리오'!$H$3)),'d_시나리오'!$J$3-SQRT((1-I1683)*('d_시나리오'!$J$3-'d_시나리오'!$H$3)*('d_시나리오'!$J$3-'d_시나리오'!$I$3))))</f>
        <v/>
      </c>
      <c r="K1683">
        <f>RAND()</f>
        <v/>
      </c>
      <c r="L1683">
        <f>IF('d_시나리오'!$J$4='d_시나리오'!$H$4,'d_시나리오'!$I$4,IF(K1683&lt;('d_시나리오'!$I$4-'d_시나리오'!$H$4)/('d_시나리오'!$J$4-'d_시나리오'!$H$4),'d_시나리오'!$H$4+SQRT(K1683*('d_시나리오'!$J$4-'d_시나리오'!$H$4)*('d_시나리오'!$I$4-'d_시나리오'!$H$4)),'d_시나리오'!$J$4-SQRT((1-K1683)*('d_시나리오'!$J$4-'d_시나리오'!$H$4)*('d_시나리오'!$J$4-'d_시나리오'!$I$4))))</f>
        <v/>
      </c>
      <c r="M1683">
        <f>RAND()</f>
        <v/>
      </c>
      <c r="N1683">
        <f>IF('d_시나리오'!$J$5='d_시나리오'!$H$5,'d_시나리오'!$I$5,IF(M1683&lt;('d_시나리오'!$I$5-'d_시나리오'!$H$5)/('d_시나리오'!$J$5-'d_시나리오'!$H$5),'d_시나리오'!$H$5+SQRT(M1683*('d_시나리오'!$J$5-'d_시나리오'!$H$5)*('d_시나리오'!$I$5-'d_시나리오'!$H$5)),'d_시나리오'!$J$5-SQRT((1-M1683)*('d_시나리오'!$J$5-'d_시나리오'!$H$5)*('d_시나리오'!$J$5-'d_시나리오'!$I$5))))</f>
        <v/>
      </c>
      <c r="O1683">
        <f>RAND()</f>
        <v/>
      </c>
      <c r="P1683">
        <f>IF('d_시나리오'!$J$6='d_시나리오'!$H$6,'d_시나리오'!$I$6,IF(O1683&lt;('d_시나리오'!$I$6-'d_시나리오'!$H$6)/('d_시나리오'!$J$6-'d_시나리오'!$H$6),'d_시나리오'!$H$6+SQRT(O1683*('d_시나리오'!$J$6-'d_시나리오'!$H$6)*('d_시나리오'!$I$6-'d_시나리오'!$H$6)),'d_시나리오'!$J$6-SQRT((1-O1683)*('d_시나리오'!$J$6-'d_시나리오'!$H$6)*('d_시나리오'!$J$6-'d_시나리오'!$I$6))))</f>
        <v/>
      </c>
      <c r="Q1683">
        <f>INDEX('d_분포'!$B$2:$B$57,RANDBETWEEN(1,56))</f>
        <v/>
      </c>
      <c r="R1683">
        <f>BETAINV(RAND(),5,5)</f>
        <v/>
      </c>
      <c r="S1683">
        <f>'d_고정'!$B$1*'6_기대효과'!$H$7*('d_시나리오'!$I$7/'d_고정'!$B$2)*B1683</f>
        <v/>
      </c>
      <c r="T1683">
        <f>S1683*D1683</f>
        <v/>
      </c>
      <c r="U1683">
        <f>S1683*F1683*H1683</f>
        <v/>
      </c>
      <c r="V1683">
        <f>S1683*F1683*(H1683-1)</f>
        <v/>
      </c>
      <c r="W1683">
        <f>U1683*J1683</f>
        <v/>
      </c>
      <c r="X1683">
        <f>T1683+W1683</f>
        <v/>
      </c>
      <c r="Y1683">
        <f>(T1683*E1683+W1683*L1683)*(1-R1683-'d_고정'!$B$13)</f>
        <v/>
      </c>
      <c r="Z1683">
        <f>(U1683*N1683*Q1683+'d_고정'!$B$3*('6_기대효과'!$H$7/8)*Q1683*'d_고정'!$B$10*P1683*('6_기대효과'!$K$7/'d_고정'!$B$9))*(1-R1683)</f>
        <v/>
      </c>
      <c r="AA1683">
        <f>W1683*L1683*(1-R1683-'d_고정'!$B$13)+U1683*MAX(N1683-'d_고정'!$B$10*P1683*('6_기대효과'!$K$7/'d_고정'!$B$9),0)*Q1683*(1-R1683)</f>
        <v/>
      </c>
      <c r="AB1683">
        <f>Y1683+Z1683</f>
        <v/>
      </c>
      <c r="AC1683">
        <f>Y1683/('d_고정'!$B$5*'6_기대효과'!$H$7/8)/'d_고정'!$B$6</f>
        <v/>
      </c>
      <c r="AD1683">
        <f>Y1683/('d_고정'!$B$8*'6_기대효과'!$H$7/8)</f>
        <v/>
      </c>
    </row>
    <row r="1684">
      <c r="A1684">
        <f>RAND()</f>
        <v/>
      </c>
      <c r="B1684">
        <f>IF('d_시나리오'!$J$2='d_시나리오'!$H$2,'d_시나리오'!$I$2,IF(A1684&lt;('d_시나리오'!$I$2-'d_시나리오'!$H$2)/('d_시나리오'!$J$2-'d_시나리오'!$H$2),'d_시나리오'!$H$2+SQRT(A1684*('d_시나리오'!$J$2-'d_시나리오'!$H$2)*('d_시나리오'!$I$2-'d_시나리오'!$H$2)),'d_시나리오'!$J$2-SQRT((1-A1684)*('d_시나리오'!$J$2-'d_시나리오'!$H$2)*('d_시나리오'!$J$2-'d_시나리오'!$I$2))))</f>
        <v/>
      </c>
      <c r="C1684">
        <f>RAND()</f>
        <v/>
      </c>
      <c r="D1684">
        <f>BETAINV(RAND(),IF(C1684&lt;'d_고정'!$B$26,'d_고정'!$B$23,'d_고정'!$B$16)+1,'d_고정'!$B$17-IF(C1684&lt;'d_고정'!$B$26,'d_고정'!$B$23,'d_고정'!$B$16)+1)*('d_고정'!$B$14+('d_고정'!$B$15-'d_고정'!$B$14)*RAND())</f>
        <v/>
      </c>
      <c r="E1684">
        <f>INDEX('d_분포'!$A$2:$A$28,RANDBETWEEN(1,27))</f>
        <v/>
      </c>
      <c r="F1684">
        <f>INDEX('d_분포'!$C$2:$C$5,RANDBETWEEN(1,4))*(0.9+0.2*RAND())</f>
        <v/>
      </c>
      <c r="G1684">
        <f>RAND()</f>
        <v/>
      </c>
      <c r="H1684">
        <f>(F1684+(1-F1684)*('d_고정'!$B$22*BETAINV(RAND(),IF(G1684&lt;'d_고정'!$B$26,'d_고정'!$B$25,'d_고정'!$B$20)+1,'d_고정'!$B$21-IF(G1684&lt;'d_고정'!$B$26,'d_고정'!$B$25,'d_고정'!$B$20)+1)+(1-'d_고정'!$B$22)*BETAINV(RAND(),IF(G1684&lt;'d_고정'!$B$26,'d_고정'!$B$24,'d_고정'!$B$18)+1,'d_고정'!$B$19-IF(G1684&lt;'d_고정'!$B$26,'d_고정'!$B$24,'d_고정'!$B$18)+1))*('d_고정'!$B$14+('d_고정'!$B$15-'d_고정'!$B$14)*RAND()))/F1684</f>
        <v/>
      </c>
      <c r="I1684">
        <f>RAND()</f>
        <v/>
      </c>
      <c r="J1684">
        <f>IF('d_시나리오'!$J$3='d_시나리오'!$H$3,'d_시나리오'!$I$3,IF(I1684&lt;('d_시나리오'!$I$3-'d_시나리오'!$H$3)/('d_시나리오'!$J$3-'d_시나리오'!$H$3),'d_시나리오'!$H$3+SQRT(I1684*('d_시나리오'!$J$3-'d_시나리오'!$H$3)*('d_시나리오'!$I$3-'d_시나리오'!$H$3)),'d_시나리오'!$J$3-SQRT((1-I1684)*('d_시나리오'!$J$3-'d_시나리오'!$H$3)*('d_시나리오'!$J$3-'d_시나리오'!$I$3))))</f>
        <v/>
      </c>
      <c r="K1684">
        <f>RAND()</f>
        <v/>
      </c>
      <c r="L1684">
        <f>IF('d_시나리오'!$J$4='d_시나리오'!$H$4,'d_시나리오'!$I$4,IF(K1684&lt;('d_시나리오'!$I$4-'d_시나리오'!$H$4)/('d_시나리오'!$J$4-'d_시나리오'!$H$4),'d_시나리오'!$H$4+SQRT(K1684*('d_시나리오'!$J$4-'d_시나리오'!$H$4)*('d_시나리오'!$I$4-'d_시나리오'!$H$4)),'d_시나리오'!$J$4-SQRT((1-K1684)*('d_시나리오'!$J$4-'d_시나리오'!$H$4)*('d_시나리오'!$J$4-'d_시나리오'!$I$4))))</f>
        <v/>
      </c>
      <c r="M1684">
        <f>RAND()</f>
        <v/>
      </c>
      <c r="N1684">
        <f>IF('d_시나리오'!$J$5='d_시나리오'!$H$5,'d_시나리오'!$I$5,IF(M1684&lt;('d_시나리오'!$I$5-'d_시나리오'!$H$5)/('d_시나리오'!$J$5-'d_시나리오'!$H$5),'d_시나리오'!$H$5+SQRT(M1684*('d_시나리오'!$J$5-'d_시나리오'!$H$5)*('d_시나리오'!$I$5-'d_시나리오'!$H$5)),'d_시나리오'!$J$5-SQRT((1-M1684)*('d_시나리오'!$J$5-'d_시나리오'!$H$5)*('d_시나리오'!$J$5-'d_시나리오'!$I$5))))</f>
        <v/>
      </c>
      <c r="O1684">
        <f>RAND()</f>
        <v/>
      </c>
      <c r="P1684">
        <f>IF('d_시나리오'!$J$6='d_시나리오'!$H$6,'d_시나리오'!$I$6,IF(O1684&lt;('d_시나리오'!$I$6-'d_시나리오'!$H$6)/('d_시나리오'!$J$6-'d_시나리오'!$H$6),'d_시나리오'!$H$6+SQRT(O1684*('d_시나리오'!$J$6-'d_시나리오'!$H$6)*('d_시나리오'!$I$6-'d_시나리오'!$H$6)),'d_시나리오'!$J$6-SQRT((1-O1684)*('d_시나리오'!$J$6-'d_시나리오'!$H$6)*('d_시나리오'!$J$6-'d_시나리오'!$I$6))))</f>
        <v/>
      </c>
      <c r="Q1684">
        <f>INDEX('d_분포'!$B$2:$B$57,RANDBETWEEN(1,56))</f>
        <v/>
      </c>
      <c r="R1684">
        <f>BETAINV(RAND(),5,5)</f>
        <v/>
      </c>
      <c r="S1684">
        <f>'d_고정'!$B$1*'6_기대효과'!$H$7*('d_시나리오'!$I$7/'d_고정'!$B$2)*B1684</f>
        <v/>
      </c>
      <c r="T1684">
        <f>S1684*D1684</f>
        <v/>
      </c>
      <c r="U1684">
        <f>S1684*F1684*H1684</f>
        <v/>
      </c>
      <c r="V1684">
        <f>S1684*F1684*(H1684-1)</f>
        <v/>
      </c>
      <c r="W1684">
        <f>U1684*J1684</f>
        <v/>
      </c>
      <c r="X1684">
        <f>T1684+W1684</f>
        <v/>
      </c>
      <c r="Y1684">
        <f>(T1684*E1684+W1684*L1684)*(1-R1684-'d_고정'!$B$13)</f>
        <v/>
      </c>
      <c r="Z1684">
        <f>(U1684*N1684*Q1684+'d_고정'!$B$3*('6_기대효과'!$H$7/8)*Q1684*'d_고정'!$B$10*P1684*('6_기대효과'!$K$7/'d_고정'!$B$9))*(1-R1684)</f>
        <v/>
      </c>
      <c r="AA1684">
        <f>W1684*L1684*(1-R1684-'d_고정'!$B$13)+U1684*MAX(N1684-'d_고정'!$B$10*P1684*('6_기대효과'!$K$7/'d_고정'!$B$9),0)*Q1684*(1-R1684)</f>
        <v/>
      </c>
      <c r="AB1684">
        <f>Y1684+Z1684</f>
        <v/>
      </c>
      <c r="AC1684">
        <f>Y1684/('d_고정'!$B$5*'6_기대효과'!$H$7/8)/'d_고정'!$B$6</f>
        <v/>
      </c>
      <c r="AD1684">
        <f>Y1684/('d_고정'!$B$8*'6_기대효과'!$H$7/8)</f>
        <v/>
      </c>
    </row>
    <row r="1685">
      <c r="A1685">
        <f>RAND()</f>
        <v/>
      </c>
      <c r="B1685">
        <f>IF('d_시나리오'!$J$2='d_시나리오'!$H$2,'d_시나리오'!$I$2,IF(A1685&lt;('d_시나리오'!$I$2-'d_시나리오'!$H$2)/('d_시나리오'!$J$2-'d_시나리오'!$H$2),'d_시나리오'!$H$2+SQRT(A1685*('d_시나리오'!$J$2-'d_시나리오'!$H$2)*('d_시나리오'!$I$2-'d_시나리오'!$H$2)),'d_시나리오'!$J$2-SQRT((1-A1685)*('d_시나리오'!$J$2-'d_시나리오'!$H$2)*('d_시나리오'!$J$2-'d_시나리오'!$I$2))))</f>
        <v/>
      </c>
      <c r="C1685">
        <f>RAND()</f>
        <v/>
      </c>
      <c r="D1685">
        <f>BETAINV(RAND(),IF(C1685&lt;'d_고정'!$B$26,'d_고정'!$B$23,'d_고정'!$B$16)+1,'d_고정'!$B$17-IF(C1685&lt;'d_고정'!$B$26,'d_고정'!$B$23,'d_고정'!$B$16)+1)*('d_고정'!$B$14+('d_고정'!$B$15-'d_고정'!$B$14)*RAND())</f>
        <v/>
      </c>
      <c r="E1685">
        <f>INDEX('d_분포'!$A$2:$A$28,RANDBETWEEN(1,27))</f>
        <v/>
      </c>
      <c r="F1685">
        <f>INDEX('d_분포'!$C$2:$C$5,RANDBETWEEN(1,4))*(0.9+0.2*RAND())</f>
        <v/>
      </c>
      <c r="G1685">
        <f>RAND()</f>
        <v/>
      </c>
      <c r="H1685">
        <f>(F1685+(1-F1685)*('d_고정'!$B$22*BETAINV(RAND(),IF(G1685&lt;'d_고정'!$B$26,'d_고정'!$B$25,'d_고정'!$B$20)+1,'d_고정'!$B$21-IF(G1685&lt;'d_고정'!$B$26,'d_고정'!$B$25,'d_고정'!$B$20)+1)+(1-'d_고정'!$B$22)*BETAINV(RAND(),IF(G1685&lt;'d_고정'!$B$26,'d_고정'!$B$24,'d_고정'!$B$18)+1,'d_고정'!$B$19-IF(G1685&lt;'d_고정'!$B$26,'d_고정'!$B$24,'d_고정'!$B$18)+1))*('d_고정'!$B$14+('d_고정'!$B$15-'d_고정'!$B$14)*RAND()))/F1685</f>
        <v/>
      </c>
      <c r="I1685">
        <f>RAND()</f>
        <v/>
      </c>
      <c r="J1685">
        <f>IF('d_시나리오'!$J$3='d_시나리오'!$H$3,'d_시나리오'!$I$3,IF(I1685&lt;('d_시나리오'!$I$3-'d_시나리오'!$H$3)/('d_시나리오'!$J$3-'d_시나리오'!$H$3),'d_시나리오'!$H$3+SQRT(I1685*('d_시나리오'!$J$3-'d_시나리오'!$H$3)*('d_시나리오'!$I$3-'d_시나리오'!$H$3)),'d_시나리오'!$J$3-SQRT((1-I1685)*('d_시나리오'!$J$3-'d_시나리오'!$H$3)*('d_시나리오'!$J$3-'d_시나리오'!$I$3))))</f>
        <v/>
      </c>
      <c r="K1685">
        <f>RAND()</f>
        <v/>
      </c>
      <c r="L1685">
        <f>IF('d_시나리오'!$J$4='d_시나리오'!$H$4,'d_시나리오'!$I$4,IF(K1685&lt;('d_시나리오'!$I$4-'d_시나리오'!$H$4)/('d_시나리오'!$J$4-'d_시나리오'!$H$4),'d_시나리오'!$H$4+SQRT(K1685*('d_시나리오'!$J$4-'d_시나리오'!$H$4)*('d_시나리오'!$I$4-'d_시나리오'!$H$4)),'d_시나리오'!$J$4-SQRT((1-K1685)*('d_시나리오'!$J$4-'d_시나리오'!$H$4)*('d_시나리오'!$J$4-'d_시나리오'!$I$4))))</f>
        <v/>
      </c>
      <c r="M1685">
        <f>RAND()</f>
        <v/>
      </c>
      <c r="N1685">
        <f>IF('d_시나리오'!$J$5='d_시나리오'!$H$5,'d_시나리오'!$I$5,IF(M1685&lt;('d_시나리오'!$I$5-'d_시나리오'!$H$5)/('d_시나리오'!$J$5-'d_시나리오'!$H$5),'d_시나리오'!$H$5+SQRT(M1685*('d_시나리오'!$J$5-'d_시나리오'!$H$5)*('d_시나리오'!$I$5-'d_시나리오'!$H$5)),'d_시나리오'!$J$5-SQRT((1-M1685)*('d_시나리오'!$J$5-'d_시나리오'!$H$5)*('d_시나리오'!$J$5-'d_시나리오'!$I$5))))</f>
        <v/>
      </c>
      <c r="O1685">
        <f>RAND()</f>
        <v/>
      </c>
      <c r="P1685">
        <f>IF('d_시나리오'!$J$6='d_시나리오'!$H$6,'d_시나리오'!$I$6,IF(O1685&lt;('d_시나리오'!$I$6-'d_시나리오'!$H$6)/('d_시나리오'!$J$6-'d_시나리오'!$H$6),'d_시나리오'!$H$6+SQRT(O1685*('d_시나리오'!$J$6-'d_시나리오'!$H$6)*('d_시나리오'!$I$6-'d_시나리오'!$H$6)),'d_시나리오'!$J$6-SQRT((1-O1685)*('d_시나리오'!$J$6-'d_시나리오'!$H$6)*('d_시나리오'!$J$6-'d_시나리오'!$I$6))))</f>
        <v/>
      </c>
      <c r="Q1685">
        <f>INDEX('d_분포'!$B$2:$B$57,RANDBETWEEN(1,56))</f>
        <v/>
      </c>
      <c r="R1685">
        <f>BETAINV(RAND(),5,5)</f>
        <v/>
      </c>
      <c r="S1685">
        <f>'d_고정'!$B$1*'6_기대효과'!$H$7*('d_시나리오'!$I$7/'d_고정'!$B$2)*B1685</f>
        <v/>
      </c>
      <c r="T1685">
        <f>S1685*D1685</f>
        <v/>
      </c>
      <c r="U1685">
        <f>S1685*F1685*H1685</f>
        <v/>
      </c>
      <c r="V1685">
        <f>S1685*F1685*(H1685-1)</f>
        <v/>
      </c>
      <c r="W1685">
        <f>U1685*J1685</f>
        <v/>
      </c>
      <c r="X1685">
        <f>T1685+W1685</f>
        <v/>
      </c>
      <c r="Y1685">
        <f>(T1685*E1685+W1685*L1685)*(1-R1685-'d_고정'!$B$13)</f>
        <v/>
      </c>
      <c r="Z1685">
        <f>(U1685*N1685*Q1685+'d_고정'!$B$3*('6_기대효과'!$H$7/8)*Q1685*'d_고정'!$B$10*P1685*('6_기대효과'!$K$7/'d_고정'!$B$9))*(1-R1685)</f>
        <v/>
      </c>
      <c r="AA1685">
        <f>W1685*L1685*(1-R1685-'d_고정'!$B$13)+U1685*MAX(N1685-'d_고정'!$B$10*P1685*('6_기대효과'!$K$7/'d_고정'!$B$9),0)*Q1685*(1-R1685)</f>
        <v/>
      </c>
      <c r="AB1685">
        <f>Y1685+Z1685</f>
        <v/>
      </c>
      <c r="AC1685">
        <f>Y1685/('d_고정'!$B$5*'6_기대효과'!$H$7/8)/'d_고정'!$B$6</f>
        <v/>
      </c>
      <c r="AD1685">
        <f>Y1685/('d_고정'!$B$8*'6_기대효과'!$H$7/8)</f>
        <v/>
      </c>
    </row>
    <row r="1686">
      <c r="A1686">
        <f>RAND()</f>
        <v/>
      </c>
      <c r="B1686">
        <f>IF('d_시나리오'!$J$2='d_시나리오'!$H$2,'d_시나리오'!$I$2,IF(A1686&lt;('d_시나리오'!$I$2-'d_시나리오'!$H$2)/('d_시나리오'!$J$2-'d_시나리오'!$H$2),'d_시나리오'!$H$2+SQRT(A1686*('d_시나리오'!$J$2-'d_시나리오'!$H$2)*('d_시나리오'!$I$2-'d_시나리오'!$H$2)),'d_시나리오'!$J$2-SQRT((1-A1686)*('d_시나리오'!$J$2-'d_시나리오'!$H$2)*('d_시나리오'!$J$2-'d_시나리오'!$I$2))))</f>
        <v/>
      </c>
      <c r="C1686">
        <f>RAND()</f>
        <v/>
      </c>
      <c r="D1686">
        <f>BETAINV(RAND(),IF(C1686&lt;'d_고정'!$B$26,'d_고정'!$B$23,'d_고정'!$B$16)+1,'d_고정'!$B$17-IF(C1686&lt;'d_고정'!$B$26,'d_고정'!$B$23,'d_고정'!$B$16)+1)*('d_고정'!$B$14+('d_고정'!$B$15-'d_고정'!$B$14)*RAND())</f>
        <v/>
      </c>
      <c r="E1686">
        <f>INDEX('d_분포'!$A$2:$A$28,RANDBETWEEN(1,27))</f>
        <v/>
      </c>
      <c r="F1686">
        <f>INDEX('d_분포'!$C$2:$C$5,RANDBETWEEN(1,4))*(0.9+0.2*RAND())</f>
        <v/>
      </c>
      <c r="G1686">
        <f>RAND()</f>
        <v/>
      </c>
      <c r="H1686">
        <f>(F1686+(1-F1686)*('d_고정'!$B$22*BETAINV(RAND(),IF(G1686&lt;'d_고정'!$B$26,'d_고정'!$B$25,'d_고정'!$B$20)+1,'d_고정'!$B$21-IF(G1686&lt;'d_고정'!$B$26,'d_고정'!$B$25,'d_고정'!$B$20)+1)+(1-'d_고정'!$B$22)*BETAINV(RAND(),IF(G1686&lt;'d_고정'!$B$26,'d_고정'!$B$24,'d_고정'!$B$18)+1,'d_고정'!$B$19-IF(G1686&lt;'d_고정'!$B$26,'d_고정'!$B$24,'d_고정'!$B$18)+1))*('d_고정'!$B$14+('d_고정'!$B$15-'d_고정'!$B$14)*RAND()))/F1686</f>
        <v/>
      </c>
      <c r="I1686">
        <f>RAND()</f>
        <v/>
      </c>
      <c r="J1686">
        <f>IF('d_시나리오'!$J$3='d_시나리오'!$H$3,'d_시나리오'!$I$3,IF(I1686&lt;('d_시나리오'!$I$3-'d_시나리오'!$H$3)/('d_시나리오'!$J$3-'d_시나리오'!$H$3),'d_시나리오'!$H$3+SQRT(I1686*('d_시나리오'!$J$3-'d_시나리오'!$H$3)*('d_시나리오'!$I$3-'d_시나리오'!$H$3)),'d_시나리오'!$J$3-SQRT((1-I1686)*('d_시나리오'!$J$3-'d_시나리오'!$H$3)*('d_시나리오'!$J$3-'d_시나리오'!$I$3))))</f>
        <v/>
      </c>
      <c r="K1686">
        <f>RAND()</f>
        <v/>
      </c>
      <c r="L1686">
        <f>IF('d_시나리오'!$J$4='d_시나리오'!$H$4,'d_시나리오'!$I$4,IF(K1686&lt;('d_시나리오'!$I$4-'d_시나리오'!$H$4)/('d_시나리오'!$J$4-'d_시나리오'!$H$4),'d_시나리오'!$H$4+SQRT(K1686*('d_시나리오'!$J$4-'d_시나리오'!$H$4)*('d_시나리오'!$I$4-'d_시나리오'!$H$4)),'d_시나리오'!$J$4-SQRT((1-K1686)*('d_시나리오'!$J$4-'d_시나리오'!$H$4)*('d_시나리오'!$J$4-'d_시나리오'!$I$4))))</f>
        <v/>
      </c>
      <c r="M1686">
        <f>RAND()</f>
        <v/>
      </c>
      <c r="N1686">
        <f>IF('d_시나리오'!$J$5='d_시나리오'!$H$5,'d_시나리오'!$I$5,IF(M1686&lt;('d_시나리오'!$I$5-'d_시나리오'!$H$5)/('d_시나리오'!$J$5-'d_시나리오'!$H$5),'d_시나리오'!$H$5+SQRT(M1686*('d_시나리오'!$J$5-'d_시나리오'!$H$5)*('d_시나리오'!$I$5-'d_시나리오'!$H$5)),'d_시나리오'!$J$5-SQRT((1-M1686)*('d_시나리오'!$J$5-'d_시나리오'!$H$5)*('d_시나리오'!$J$5-'d_시나리오'!$I$5))))</f>
        <v/>
      </c>
      <c r="O1686">
        <f>RAND()</f>
        <v/>
      </c>
      <c r="P1686">
        <f>IF('d_시나리오'!$J$6='d_시나리오'!$H$6,'d_시나리오'!$I$6,IF(O1686&lt;('d_시나리오'!$I$6-'d_시나리오'!$H$6)/('d_시나리오'!$J$6-'d_시나리오'!$H$6),'d_시나리오'!$H$6+SQRT(O1686*('d_시나리오'!$J$6-'d_시나리오'!$H$6)*('d_시나리오'!$I$6-'d_시나리오'!$H$6)),'d_시나리오'!$J$6-SQRT((1-O1686)*('d_시나리오'!$J$6-'d_시나리오'!$H$6)*('d_시나리오'!$J$6-'d_시나리오'!$I$6))))</f>
        <v/>
      </c>
      <c r="Q1686">
        <f>INDEX('d_분포'!$B$2:$B$57,RANDBETWEEN(1,56))</f>
        <v/>
      </c>
      <c r="R1686">
        <f>BETAINV(RAND(),5,5)</f>
        <v/>
      </c>
      <c r="S1686">
        <f>'d_고정'!$B$1*'6_기대효과'!$H$7*('d_시나리오'!$I$7/'d_고정'!$B$2)*B1686</f>
        <v/>
      </c>
      <c r="T1686">
        <f>S1686*D1686</f>
        <v/>
      </c>
      <c r="U1686">
        <f>S1686*F1686*H1686</f>
        <v/>
      </c>
      <c r="V1686">
        <f>S1686*F1686*(H1686-1)</f>
        <v/>
      </c>
      <c r="W1686">
        <f>U1686*J1686</f>
        <v/>
      </c>
      <c r="X1686">
        <f>T1686+W1686</f>
        <v/>
      </c>
      <c r="Y1686">
        <f>(T1686*E1686+W1686*L1686)*(1-R1686-'d_고정'!$B$13)</f>
        <v/>
      </c>
      <c r="Z1686">
        <f>(U1686*N1686*Q1686+'d_고정'!$B$3*('6_기대효과'!$H$7/8)*Q1686*'d_고정'!$B$10*P1686*('6_기대효과'!$K$7/'d_고정'!$B$9))*(1-R1686)</f>
        <v/>
      </c>
      <c r="AA1686">
        <f>W1686*L1686*(1-R1686-'d_고정'!$B$13)+U1686*MAX(N1686-'d_고정'!$B$10*P1686*('6_기대효과'!$K$7/'d_고정'!$B$9),0)*Q1686*(1-R1686)</f>
        <v/>
      </c>
      <c r="AB1686">
        <f>Y1686+Z1686</f>
        <v/>
      </c>
      <c r="AC1686">
        <f>Y1686/('d_고정'!$B$5*'6_기대효과'!$H$7/8)/'d_고정'!$B$6</f>
        <v/>
      </c>
      <c r="AD1686">
        <f>Y1686/('d_고정'!$B$8*'6_기대효과'!$H$7/8)</f>
        <v/>
      </c>
    </row>
    <row r="1687">
      <c r="A1687">
        <f>RAND()</f>
        <v/>
      </c>
      <c r="B1687">
        <f>IF('d_시나리오'!$J$2='d_시나리오'!$H$2,'d_시나리오'!$I$2,IF(A1687&lt;('d_시나리오'!$I$2-'d_시나리오'!$H$2)/('d_시나리오'!$J$2-'d_시나리오'!$H$2),'d_시나리오'!$H$2+SQRT(A1687*('d_시나리오'!$J$2-'d_시나리오'!$H$2)*('d_시나리오'!$I$2-'d_시나리오'!$H$2)),'d_시나리오'!$J$2-SQRT((1-A1687)*('d_시나리오'!$J$2-'d_시나리오'!$H$2)*('d_시나리오'!$J$2-'d_시나리오'!$I$2))))</f>
        <v/>
      </c>
      <c r="C1687">
        <f>RAND()</f>
        <v/>
      </c>
      <c r="D1687">
        <f>BETAINV(RAND(),IF(C1687&lt;'d_고정'!$B$26,'d_고정'!$B$23,'d_고정'!$B$16)+1,'d_고정'!$B$17-IF(C1687&lt;'d_고정'!$B$26,'d_고정'!$B$23,'d_고정'!$B$16)+1)*('d_고정'!$B$14+('d_고정'!$B$15-'d_고정'!$B$14)*RAND())</f>
        <v/>
      </c>
      <c r="E1687">
        <f>INDEX('d_분포'!$A$2:$A$28,RANDBETWEEN(1,27))</f>
        <v/>
      </c>
      <c r="F1687">
        <f>INDEX('d_분포'!$C$2:$C$5,RANDBETWEEN(1,4))*(0.9+0.2*RAND())</f>
        <v/>
      </c>
      <c r="G1687">
        <f>RAND()</f>
        <v/>
      </c>
      <c r="H1687">
        <f>(F1687+(1-F1687)*('d_고정'!$B$22*BETAINV(RAND(),IF(G1687&lt;'d_고정'!$B$26,'d_고정'!$B$25,'d_고정'!$B$20)+1,'d_고정'!$B$21-IF(G1687&lt;'d_고정'!$B$26,'d_고정'!$B$25,'d_고정'!$B$20)+1)+(1-'d_고정'!$B$22)*BETAINV(RAND(),IF(G1687&lt;'d_고정'!$B$26,'d_고정'!$B$24,'d_고정'!$B$18)+1,'d_고정'!$B$19-IF(G1687&lt;'d_고정'!$B$26,'d_고정'!$B$24,'d_고정'!$B$18)+1))*('d_고정'!$B$14+('d_고정'!$B$15-'d_고정'!$B$14)*RAND()))/F1687</f>
        <v/>
      </c>
      <c r="I1687">
        <f>RAND()</f>
        <v/>
      </c>
      <c r="J1687">
        <f>IF('d_시나리오'!$J$3='d_시나리오'!$H$3,'d_시나리오'!$I$3,IF(I1687&lt;('d_시나리오'!$I$3-'d_시나리오'!$H$3)/('d_시나리오'!$J$3-'d_시나리오'!$H$3),'d_시나리오'!$H$3+SQRT(I1687*('d_시나리오'!$J$3-'d_시나리오'!$H$3)*('d_시나리오'!$I$3-'d_시나리오'!$H$3)),'d_시나리오'!$J$3-SQRT((1-I1687)*('d_시나리오'!$J$3-'d_시나리오'!$H$3)*('d_시나리오'!$J$3-'d_시나리오'!$I$3))))</f>
        <v/>
      </c>
      <c r="K1687">
        <f>RAND()</f>
        <v/>
      </c>
      <c r="L1687">
        <f>IF('d_시나리오'!$J$4='d_시나리오'!$H$4,'d_시나리오'!$I$4,IF(K1687&lt;('d_시나리오'!$I$4-'d_시나리오'!$H$4)/('d_시나리오'!$J$4-'d_시나리오'!$H$4),'d_시나리오'!$H$4+SQRT(K1687*('d_시나리오'!$J$4-'d_시나리오'!$H$4)*('d_시나리오'!$I$4-'d_시나리오'!$H$4)),'d_시나리오'!$J$4-SQRT((1-K1687)*('d_시나리오'!$J$4-'d_시나리오'!$H$4)*('d_시나리오'!$J$4-'d_시나리오'!$I$4))))</f>
        <v/>
      </c>
      <c r="M1687">
        <f>RAND()</f>
        <v/>
      </c>
      <c r="N1687">
        <f>IF('d_시나리오'!$J$5='d_시나리오'!$H$5,'d_시나리오'!$I$5,IF(M1687&lt;('d_시나리오'!$I$5-'d_시나리오'!$H$5)/('d_시나리오'!$J$5-'d_시나리오'!$H$5),'d_시나리오'!$H$5+SQRT(M1687*('d_시나리오'!$J$5-'d_시나리오'!$H$5)*('d_시나리오'!$I$5-'d_시나리오'!$H$5)),'d_시나리오'!$J$5-SQRT((1-M1687)*('d_시나리오'!$J$5-'d_시나리오'!$H$5)*('d_시나리오'!$J$5-'d_시나리오'!$I$5))))</f>
        <v/>
      </c>
      <c r="O1687">
        <f>RAND()</f>
        <v/>
      </c>
      <c r="P1687">
        <f>IF('d_시나리오'!$J$6='d_시나리오'!$H$6,'d_시나리오'!$I$6,IF(O1687&lt;('d_시나리오'!$I$6-'d_시나리오'!$H$6)/('d_시나리오'!$J$6-'d_시나리오'!$H$6),'d_시나리오'!$H$6+SQRT(O1687*('d_시나리오'!$J$6-'d_시나리오'!$H$6)*('d_시나리오'!$I$6-'d_시나리오'!$H$6)),'d_시나리오'!$J$6-SQRT((1-O1687)*('d_시나리오'!$J$6-'d_시나리오'!$H$6)*('d_시나리오'!$J$6-'d_시나리오'!$I$6))))</f>
        <v/>
      </c>
      <c r="Q1687">
        <f>INDEX('d_분포'!$B$2:$B$57,RANDBETWEEN(1,56))</f>
        <v/>
      </c>
      <c r="R1687">
        <f>BETAINV(RAND(),5,5)</f>
        <v/>
      </c>
      <c r="S1687">
        <f>'d_고정'!$B$1*'6_기대효과'!$H$7*('d_시나리오'!$I$7/'d_고정'!$B$2)*B1687</f>
        <v/>
      </c>
      <c r="T1687">
        <f>S1687*D1687</f>
        <v/>
      </c>
      <c r="U1687">
        <f>S1687*F1687*H1687</f>
        <v/>
      </c>
      <c r="V1687">
        <f>S1687*F1687*(H1687-1)</f>
        <v/>
      </c>
      <c r="W1687">
        <f>U1687*J1687</f>
        <v/>
      </c>
      <c r="X1687">
        <f>T1687+W1687</f>
        <v/>
      </c>
      <c r="Y1687">
        <f>(T1687*E1687+W1687*L1687)*(1-R1687-'d_고정'!$B$13)</f>
        <v/>
      </c>
      <c r="Z1687">
        <f>(U1687*N1687*Q1687+'d_고정'!$B$3*('6_기대효과'!$H$7/8)*Q1687*'d_고정'!$B$10*P1687*('6_기대효과'!$K$7/'d_고정'!$B$9))*(1-R1687)</f>
        <v/>
      </c>
      <c r="AA1687">
        <f>W1687*L1687*(1-R1687-'d_고정'!$B$13)+U1687*MAX(N1687-'d_고정'!$B$10*P1687*('6_기대효과'!$K$7/'d_고정'!$B$9),0)*Q1687*(1-R1687)</f>
        <v/>
      </c>
      <c r="AB1687">
        <f>Y1687+Z1687</f>
        <v/>
      </c>
      <c r="AC1687">
        <f>Y1687/('d_고정'!$B$5*'6_기대효과'!$H$7/8)/'d_고정'!$B$6</f>
        <v/>
      </c>
      <c r="AD1687">
        <f>Y1687/('d_고정'!$B$8*'6_기대효과'!$H$7/8)</f>
        <v/>
      </c>
    </row>
    <row r="1688">
      <c r="A1688">
        <f>RAND()</f>
        <v/>
      </c>
      <c r="B1688">
        <f>IF('d_시나리오'!$J$2='d_시나리오'!$H$2,'d_시나리오'!$I$2,IF(A1688&lt;('d_시나리오'!$I$2-'d_시나리오'!$H$2)/('d_시나리오'!$J$2-'d_시나리오'!$H$2),'d_시나리오'!$H$2+SQRT(A1688*('d_시나리오'!$J$2-'d_시나리오'!$H$2)*('d_시나리오'!$I$2-'d_시나리오'!$H$2)),'d_시나리오'!$J$2-SQRT((1-A1688)*('d_시나리오'!$J$2-'d_시나리오'!$H$2)*('d_시나리오'!$J$2-'d_시나리오'!$I$2))))</f>
        <v/>
      </c>
      <c r="C1688">
        <f>RAND()</f>
        <v/>
      </c>
      <c r="D1688">
        <f>BETAINV(RAND(),IF(C1688&lt;'d_고정'!$B$26,'d_고정'!$B$23,'d_고정'!$B$16)+1,'d_고정'!$B$17-IF(C1688&lt;'d_고정'!$B$26,'d_고정'!$B$23,'d_고정'!$B$16)+1)*('d_고정'!$B$14+('d_고정'!$B$15-'d_고정'!$B$14)*RAND())</f>
        <v/>
      </c>
      <c r="E1688">
        <f>INDEX('d_분포'!$A$2:$A$28,RANDBETWEEN(1,27))</f>
        <v/>
      </c>
      <c r="F1688">
        <f>INDEX('d_분포'!$C$2:$C$5,RANDBETWEEN(1,4))*(0.9+0.2*RAND())</f>
        <v/>
      </c>
      <c r="G1688">
        <f>RAND()</f>
        <v/>
      </c>
      <c r="H1688">
        <f>(F1688+(1-F1688)*('d_고정'!$B$22*BETAINV(RAND(),IF(G1688&lt;'d_고정'!$B$26,'d_고정'!$B$25,'d_고정'!$B$20)+1,'d_고정'!$B$21-IF(G1688&lt;'d_고정'!$B$26,'d_고정'!$B$25,'d_고정'!$B$20)+1)+(1-'d_고정'!$B$22)*BETAINV(RAND(),IF(G1688&lt;'d_고정'!$B$26,'d_고정'!$B$24,'d_고정'!$B$18)+1,'d_고정'!$B$19-IF(G1688&lt;'d_고정'!$B$26,'d_고정'!$B$24,'d_고정'!$B$18)+1))*('d_고정'!$B$14+('d_고정'!$B$15-'d_고정'!$B$14)*RAND()))/F1688</f>
        <v/>
      </c>
      <c r="I1688">
        <f>RAND()</f>
        <v/>
      </c>
      <c r="J1688">
        <f>IF('d_시나리오'!$J$3='d_시나리오'!$H$3,'d_시나리오'!$I$3,IF(I1688&lt;('d_시나리오'!$I$3-'d_시나리오'!$H$3)/('d_시나리오'!$J$3-'d_시나리오'!$H$3),'d_시나리오'!$H$3+SQRT(I1688*('d_시나리오'!$J$3-'d_시나리오'!$H$3)*('d_시나리오'!$I$3-'d_시나리오'!$H$3)),'d_시나리오'!$J$3-SQRT((1-I1688)*('d_시나리오'!$J$3-'d_시나리오'!$H$3)*('d_시나리오'!$J$3-'d_시나리오'!$I$3))))</f>
        <v/>
      </c>
      <c r="K1688">
        <f>RAND()</f>
        <v/>
      </c>
      <c r="L1688">
        <f>IF('d_시나리오'!$J$4='d_시나리오'!$H$4,'d_시나리오'!$I$4,IF(K1688&lt;('d_시나리오'!$I$4-'d_시나리오'!$H$4)/('d_시나리오'!$J$4-'d_시나리오'!$H$4),'d_시나리오'!$H$4+SQRT(K1688*('d_시나리오'!$J$4-'d_시나리오'!$H$4)*('d_시나리오'!$I$4-'d_시나리오'!$H$4)),'d_시나리오'!$J$4-SQRT((1-K1688)*('d_시나리오'!$J$4-'d_시나리오'!$H$4)*('d_시나리오'!$J$4-'d_시나리오'!$I$4))))</f>
        <v/>
      </c>
      <c r="M1688">
        <f>RAND()</f>
        <v/>
      </c>
      <c r="N1688">
        <f>IF('d_시나리오'!$J$5='d_시나리오'!$H$5,'d_시나리오'!$I$5,IF(M1688&lt;('d_시나리오'!$I$5-'d_시나리오'!$H$5)/('d_시나리오'!$J$5-'d_시나리오'!$H$5),'d_시나리오'!$H$5+SQRT(M1688*('d_시나리오'!$J$5-'d_시나리오'!$H$5)*('d_시나리오'!$I$5-'d_시나리오'!$H$5)),'d_시나리오'!$J$5-SQRT((1-M1688)*('d_시나리오'!$J$5-'d_시나리오'!$H$5)*('d_시나리오'!$J$5-'d_시나리오'!$I$5))))</f>
        <v/>
      </c>
      <c r="O1688">
        <f>RAND()</f>
        <v/>
      </c>
      <c r="P1688">
        <f>IF('d_시나리오'!$J$6='d_시나리오'!$H$6,'d_시나리오'!$I$6,IF(O1688&lt;('d_시나리오'!$I$6-'d_시나리오'!$H$6)/('d_시나리오'!$J$6-'d_시나리오'!$H$6),'d_시나리오'!$H$6+SQRT(O1688*('d_시나리오'!$J$6-'d_시나리오'!$H$6)*('d_시나리오'!$I$6-'d_시나리오'!$H$6)),'d_시나리오'!$J$6-SQRT((1-O1688)*('d_시나리오'!$J$6-'d_시나리오'!$H$6)*('d_시나리오'!$J$6-'d_시나리오'!$I$6))))</f>
        <v/>
      </c>
      <c r="Q1688">
        <f>INDEX('d_분포'!$B$2:$B$57,RANDBETWEEN(1,56))</f>
        <v/>
      </c>
      <c r="R1688">
        <f>BETAINV(RAND(),5,5)</f>
        <v/>
      </c>
      <c r="S1688">
        <f>'d_고정'!$B$1*'6_기대효과'!$H$7*('d_시나리오'!$I$7/'d_고정'!$B$2)*B1688</f>
        <v/>
      </c>
      <c r="T1688">
        <f>S1688*D1688</f>
        <v/>
      </c>
      <c r="U1688">
        <f>S1688*F1688*H1688</f>
        <v/>
      </c>
      <c r="V1688">
        <f>S1688*F1688*(H1688-1)</f>
        <v/>
      </c>
      <c r="W1688">
        <f>U1688*J1688</f>
        <v/>
      </c>
      <c r="X1688">
        <f>T1688+W1688</f>
        <v/>
      </c>
      <c r="Y1688">
        <f>(T1688*E1688+W1688*L1688)*(1-R1688-'d_고정'!$B$13)</f>
        <v/>
      </c>
      <c r="Z1688">
        <f>(U1688*N1688*Q1688+'d_고정'!$B$3*('6_기대효과'!$H$7/8)*Q1688*'d_고정'!$B$10*P1688*('6_기대효과'!$K$7/'d_고정'!$B$9))*(1-R1688)</f>
        <v/>
      </c>
      <c r="AA1688">
        <f>W1688*L1688*(1-R1688-'d_고정'!$B$13)+U1688*MAX(N1688-'d_고정'!$B$10*P1688*('6_기대효과'!$K$7/'d_고정'!$B$9),0)*Q1688*(1-R1688)</f>
        <v/>
      </c>
      <c r="AB1688">
        <f>Y1688+Z1688</f>
        <v/>
      </c>
      <c r="AC1688">
        <f>Y1688/('d_고정'!$B$5*'6_기대효과'!$H$7/8)/'d_고정'!$B$6</f>
        <v/>
      </c>
      <c r="AD1688">
        <f>Y1688/('d_고정'!$B$8*'6_기대효과'!$H$7/8)</f>
        <v/>
      </c>
    </row>
    <row r="1689">
      <c r="A1689">
        <f>RAND()</f>
        <v/>
      </c>
      <c r="B1689">
        <f>IF('d_시나리오'!$J$2='d_시나리오'!$H$2,'d_시나리오'!$I$2,IF(A1689&lt;('d_시나리오'!$I$2-'d_시나리오'!$H$2)/('d_시나리오'!$J$2-'d_시나리오'!$H$2),'d_시나리오'!$H$2+SQRT(A1689*('d_시나리오'!$J$2-'d_시나리오'!$H$2)*('d_시나리오'!$I$2-'d_시나리오'!$H$2)),'d_시나리오'!$J$2-SQRT((1-A1689)*('d_시나리오'!$J$2-'d_시나리오'!$H$2)*('d_시나리오'!$J$2-'d_시나리오'!$I$2))))</f>
        <v/>
      </c>
      <c r="C1689">
        <f>RAND()</f>
        <v/>
      </c>
      <c r="D1689">
        <f>BETAINV(RAND(),IF(C1689&lt;'d_고정'!$B$26,'d_고정'!$B$23,'d_고정'!$B$16)+1,'d_고정'!$B$17-IF(C1689&lt;'d_고정'!$B$26,'d_고정'!$B$23,'d_고정'!$B$16)+1)*('d_고정'!$B$14+('d_고정'!$B$15-'d_고정'!$B$14)*RAND())</f>
        <v/>
      </c>
      <c r="E1689">
        <f>INDEX('d_분포'!$A$2:$A$28,RANDBETWEEN(1,27))</f>
        <v/>
      </c>
      <c r="F1689">
        <f>INDEX('d_분포'!$C$2:$C$5,RANDBETWEEN(1,4))*(0.9+0.2*RAND())</f>
        <v/>
      </c>
      <c r="G1689">
        <f>RAND()</f>
        <v/>
      </c>
      <c r="H1689">
        <f>(F1689+(1-F1689)*('d_고정'!$B$22*BETAINV(RAND(),IF(G1689&lt;'d_고정'!$B$26,'d_고정'!$B$25,'d_고정'!$B$20)+1,'d_고정'!$B$21-IF(G1689&lt;'d_고정'!$B$26,'d_고정'!$B$25,'d_고정'!$B$20)+1)+(1-'d_고정'!$B$22)*BETAINV(RAND(),IF(G1689&lt;'d_고정'!$B$26,'d_고정'!$B$24,'d_고정'!$B$18)+1,'d_고정'!$B$19-IF(G1689&lt;'d_고정'!$B$26,'d_고정'!$B$24,'d_고정'!$B$18)+1))*('d_고정'!$B$14+('d_고정'!$B$15-'d_고정'!$B$14)*RAND()))/F1689</f>
        <v/>
      </c>
      <c r="I1689">
        <f>RAND()</f>
        <v/>
      </c>
      <c r="J1689">
        <f>IF('d_시나리오'!$J$3='d_시나리오'!$H$3,'d_시나리오'!$I$3,IF(I1689&lt;('d_시나리오'!$I$3-'d_시나리오'!$H$3)/('d_시나리오'!$J$3-'d_시나리오'!$H$3),'d_시나리오'!$H$3+SQRT(I1689*('d_시나리오'!$J$3-'d_시나리오'!$H$3)*('d_시나리오'!$I$3-'d_시나리오'!$H$3)),'d_시나리오'!$J$3-SQRT((1-I1689)*('d_시나리오'!$J$3-'d_시나리오'!$H$3)*('d_시나리오'!$J$3-'d_시나리오'!$I$3))))</f>
        <v/>
      </c>
      <c r="K1689">
        <f>RAND()</f>
        <v/>
      </c>
      <c r="L1689">
        <f>IF('d_시나리오'!$J$4='d_시나리오'!$H$4,'d_시나리오'!$I$4,IF(K1689&lt;('d_시나리오'!$I$4-'d_시나리오'!$H$4)/('d_시나리오'!$J$4-'d_시나리오'!$H$4),'d_시나리오'!$H$4+SQRT(K1689*('d_시나리오'!$J$4-'d_시나리오'!$H$4)*('d_시나리오'!$I$4-'d_시나리오'!$H$4)),'d_시나리오'!$J$4-SQRT((1-K1689)*('d_시나리오'!$J$4-'d_시나리오'!$H$4)*('d_시나리오'!$J$4-'d_시나리오'!$I$4))))</f>
        <v/>
      </c>
      <c r="M1689">
        <f>RAND()</f>
        <v/>
      </c>
      <c r="N1689">
        <f>IF('d_시나리오'!$J$5='d_시나리오'!$H$5,'d_시나리오'!$I$5,IF(M1689&lt;('d_시나리오'!$I$5-'d_시나리오'!$H$5)/('d_시나리오'!$J$5-'d_시나리오'!$H$5),'d_시나리오'!$H$5+SQRT(M1689*('d_시나리오'!$J$5-'d_시나리오'!$H$5)*('d_시나리오'!$I$5-'d_시나리오'!$H$5)),'d_시나리오'!$J$5-SQRT((1-M1689)*('d_시나리오'!$J$5-'d_시나리오'!$H$5)*('d_시나리오'!$J$5-'d_시나리오'!$I$5))))</f>
        <v/>
      </c>
      <c r="O1689">
        <f>RAND()</f>
        <v/>
      </c>
      <c r="P1689">
        <f>IF('d_시나리오'!$J$6='d_시나리오'!$H$6,'d_시나리오'!$I$6,IF(O1689&lt;('d_시나리오'!$I$6-'d_시나리오'!$H$6)/('d_시나리오'!$J$6-'d_시나리오'!$H$6),'d_시나리오'!$H$6+SQRT(O1689*('d_시나리오'!$J$6-'d_시나리오'!$H$6)*('d_시나리오'!$I$6-'d_시나리오'!$H$6)),'d_시나리오'!$J$6-SQRT((1-O1689)*('d_시나리오'!$J$6-'d_시나리오'!$H$6)*('d_시나리오'!$J$6-'d_시나리오'!$I$6))))</f>
        <v/>
      </c>
      <c r="Q1689">
        <f>INDEX('d_분포'!$B$2:$B$57,RANDBETWEEN(1,56))</f>
        <v/>
      </c>
      <c r="R1689">
        <f>BETAINV(RAND(),5,5)</f>
        <v/>
      </c>
      <c r="S1689">
        <f>'d_고정'!$B$1*'6_기대효과'!$H$7*('d_시나리오'!$I$7/'d_고정'!$B$2)*B1689</f>
        <v/>
      </c>
      <c r="T1689">
        <f>S1689*D1689</f>
        <v/>
      </c>
      <c r="U1689">
        <f>S1689*F1689*H1689</f>
        <v/>
      </c>
      <c r="V1689">
        <f>S1689*F1689*(H1689-1)</f>
        <v/>
      </c>
      <c r="W1689">
        <f>U1689*J1689</f>
        <v/>
      </c>
      <c r="X1689">
        <f>T1689+W1689</f>
        <v/>
      </c>
      <c r="Y1689">
        <f>(T1689*E1689+W1689*L1689)*(1-R1689-'d_고정'!$B$13)</f>
        <v/>
      </c>
      <c r="Z1689">
        <f>(U1689*N1689*Q1689+'d_고정'!$B$3*('6_기대효과'!$H$7/8)*Q1689*'d_고정'!$B$10*P1689*('6_기대효과'!$K$7/'d_고정'!$B$9))*(1-R1689)</f>
        <v/>
      </c>
      <c r="AA1689">
        <f>W1689*L1689*(1-R1689-'d_고정'!$B$13)+U1689*MAX(N1689-'d_고정'!$B$10*P1689*('6_기대효과'!$K$7/'d_고정'!$B$9),0)*Q1689*(1-R1689)</f>
        <v/>
      </c>
      <c r="AB1689">
        <f>Y1689+Z1689</f>
        <v/>
      </c>
      <c r="AC1689">
        <f>Y1689/('d_고정'!$B$5*'6_기대효과'!$H$7/8)/'d_고정'!$B$6</f>
        <v/>
      </c>
      <c r="AD1689">
        <f>Y1689/('d_고정'!$B$8*'6_기대효과'!$H$7/8)</f>
        <v/>
      </c>
    </row>
    <row r="1690">
      <c r="A1690">
        <f>RAND()</f>
        <v/>
      </c>
      <c r="B1690">
        <f>IF('d_시나리오'!$J$2='d_시나리오'!$H$2,'d_시나리오'!$I$2,IF(A1690&lt;('d_시나리오'!$I$2-'d_시나리오'!$H$2)/('d_시나리오'!$J$2-'d_시나리오'!$H$2),'d_시나리오'!$H$2+SQRT(A1690*('d_시나리오'!$J$2-'d_시나리오'!$H$2)*('d_시나리오'!$I$2-'d_시나리오'!$H$2)),'d_시나리오'!$J$2-SQRT((1-A1690)*('d_시나리오'!$J$2-'d_시나리오'!$H$2)*('d_시나리오'!$J$2-'d_시나리오'!$I$2))))</f>
        <v/>
      </c>
      <c r="C1690">
        <f>RAND()</f>
        <v/>
      </c>
      <c r="D1690">
        <f>BETAINV(RAND(),IF(C1690&lt;'d_고정'!$B$26,'d_고정'!$B$23,'d_고정'!$B$16)+1,'d_고정'!$B$17-IF(C1690&lt;'d_고정'!$B$26,'d_고정'!$B$23,'d_고정'!$B$16)+1)*('d_고정'!$B$14+('d_고정'!$B$15-'d_고정'!$B$14)*RAND())</f>
        <v/>
      </c>
      <c r="E1690">
        <f>INDEX('d_분포'!$A$2:$A$28,RANDBETWEEN(1,27))</f>
        <v/>
      </c>
      <c r="F1690">
        <f>INDEX('d_분포'!$C$2:$C$5,RANDBETWEEN(1,4))*(0.9+0.2*RAND())</f>
        <v/>
      </c>
      <c r="G1690">
        <f>RAND()</f>
        <v/>
      </c>
      <c r="H1690">
        <f>(F1690+(1-F1690)*('d_고정'!$B$22*BETAINV(RAND(),IF(G1690&lt;'d_고정'!$B$26,'d_고정'!$B$25,'d_고정'!$B$20)+1,'d_고정'!$B$21-IF(G1690&lt;'d_고정'!$B$26,'d_고정'!$B$25,'d_고정'!$B$20)+1)+(1-'d_고정'!$B$22)*BETAINV(RAND(),IF(G1690&lt;'d_고정'!$B$26,'d_고정'!$B$24,'d_고정'!$B$18)+1,'d_고정'!$B$19-IF(G1690&lt;'d_고정'!$B$26,'d_고정'!$B$24,'d_고정'!$B$18)+1))*('d_고정'!$B$14+('d_고정'!$B$15-'d_고정'!$B$14)*RAND()))/F1690</f>
        <v/>
      </c>
      <c r="I1690">
        <f>RAND()</f>
        <v/>
      </c>
      <c r="J1690">
        <f>IF('d_시나리오'!$J$3='d_시나리오'!$H$3,'d_시나리오'!$I$3,IF(I1690&lt;('d_시나리오'!$I$3-'d_시나리오'!$H$3)/('d_시나리오'!$J$3-'d_시나리오'!$H$3),'d_시나리오'!$H$3+SQRT(I1690*('d_시나리오'!$J$3-'d_시나리오'!$H$3)*('d_시나리오'!$I$3-'d_시나리오'!$H$3)),'d_시나리오'!$J$3-SQRT((1-I1690)*('d_시나리오'!$J$3-'d_시나리오'!$H$3)*('d_시나리오'!$J$3-'d_시나리오'!$I$3))))</f>
        <v/>
      </c>
      <c r="K1690">
        <f>RAND()</f>
        <v/>
      </c>
      <c r="L1690">
        <f>IF('d_시나리오'!$J$4='d_시나리오'!$H$4,'d_시나리오'!$I$4,IF(K1690&lt;('d_시나리오'!$I$4-'d_시나리오'!$H$4)/('d_시나리오'!$J$4-'d_시나리오'!$H$4),'d_시나리오'!$H$4+SQRT(K1690*('d_시나리오'!$J$4-'d_시나리오'!$H$4)*('d_시나리오'!$I$4-'d_시나리오'!$H$4)),'d_시나리오'!$J$4-SQRT((1-K1690)*('d_시나리오'!$J$4-'d_시나리오'!$H$4)*('d_시나리오'!$J$4-'d_시나리오'!$I$4))))</f>
        <v/>
      </c>
      <c r="M1690">
        <f>RAND()</f>
        <v/>
      </c>
      <c r="N1690">
        <f>IF('d_시나리오'!$J$5='d_시나리오'!$H$5,'d_시나리오'!$I$5,IF(M1690&lt;('d_시나리오'!$I$5-'d_시나리오'!$H$5)/('d_시나리오'!$J$5-'d_시나리오'!$H$5),'d_시나리오'!$H$5+SQRT(M1690*('d_시나리오'!$J$5-'d_시나리오'!$H$5)*('d_시나리오'!$I$5-'d_시나리오'!$H$5)),'d_시나리오'!$J$5-SQRT((1-M1690)*('d_시나리오'!$J$5-'d_시나리오'!$H$5)*('d_시나리오'!$J$5-'d_시나리오'!$I$5))))</f>
        <v/>
      </c>
      <c r="O1690">
        <f>RAND()</f>
        <v/>
      </c>
      <c r="P1690">
        <f>IF('d_시나리오'!$J$6='d_시나리오'!$H$6,'d_시나리오'!$I$6,IF(O1690&lt;('d_시나리오'!$I$6-'d_시나리오'!$H$6)/('d_시나리오'!$J$6-'d_시나리오'!$H$6),'d_시나리오'!$H$6+SQRT(O1690*('d_시나리오'!$J$6-'d_시나리오'!$H$6)*('d_시나리오'!$I$6-'d_시나리오'!$H$6)),'d_시나리오'!$J$6-SQRT((1-O1690)*('d_시나리오'!$J$6-'d_시나리오'!$H$6)*('d_시나리오'!$J$6-'d_시나리오'!$I$6))))</f>
        <v/>
      </c>
      <c r="Q1690">
        <f>INDEX('d_분포'!$B$2:$B$57,RANDBETWEEN(1,56))</f>
        <v/>
      </c>
      <c r="R1690">
        <f>BETAINV(RAND(),5,5)</f>
        <v/>
      </c>
      <c r="S1690">
        <f>'d_고정'!$B$1*'6_기대효과'!$H$7*('d_시나리오'!$I$7/'d_고정'!$B$2)*B1690</f>
        <v/>
      </c>
      <c r="T1690">
        <f>S1690*D1690</f>
        <v/>
      </c>
      <c r="U1690">
        <f>S1690*F1690*H1690</f>
        <v/>
      </c>
      <c r="V1690">
        <f>S1690*F1690*(H1690-1)</f>
        <v/>
      </c>
      <c r="W1690">
        <f>U1690*J1690</f>
        <v/>
      </c>
      <c r="X1690">
        <f>T1690+W1690</f>
        <v/>
      </c>
      <c r="Y1690">
        <f>(T1690*E1690+W1690*L1690)*(1-R1690-'d_고정'!$B$13)</f>
        <v/>
      </c>
      <c r="Z1690">
        <f>(U1690*N1690*Q1690+'d_고정'!$B$3*('6_기대효과'!$H$7/8)*Q1690*'d_고정'!$B$10*P1690*('6_기대효과'!$K$7/'d_고정'!$B$9))*(1-R1690)</f>
        <v/>
      </c>
      <c r="AA1690">
        <f>W1690*L1690*(1-R1690-'d_고정'!$B$13)+U1690*MAX(N1690-'d_고정'!$B$10*P1690*('6_기대효과'!$K$7/'d_고정'!$B$9),0)*Q1690*(1-R1690)</f>
        <v/>
      </c>
      <c r="AB1690">
        <f>Y1690+Z1690</f>
        <v/>
      </c>
      <c r="AC1690">
        <f>Y1690/('d_고정'!$B$5*'6_기대효과'!$H$7/8)/'d_고정'!$B$6</f>
        <v/>
      </c>
      <c r="AD1690">
        <f>Y1690/('d_고정'!$B$8*'6_기대효과'!$H$7/8)</f>
        <v/>
      </c>
    </row>
    <row r="1691">
      <c r="A1691">
        <f>RAND()</f>
        <v/>
      </c>
      <c r="B1691">
        <f>IF('d_시나리오'!$J$2='d_시나리오'!$H$2,'d_시나리오'!$I$2,IF(A1691&lt;('d_시나리오'!$I$2-'d_시나리오'!$H$2)/('d_시나리오'!$J$2-'d_시나리오'!$H$2),'d_시나리오'!$H$2+SQRT(A1691*('d_시나리오'!$J$2-'d_시나리오'!$H$2)*('d_시나리오'!$I$2-'d_시나리오'!$H$2)),'d_시나리오'!$J$2-SQRT((1-A1691)*('d_시나리오'!$J$2-'d_시나리오'!$H$2)*('d_시나리오'!$J$2-'d_시나리오'!$I$2))))</f>
        <v/>
      </c>
      <c r="C1691">
        <f>RAND()</f>
        <v/>
      </c>
      <c r="D1691">
        <f>BETAINV(RAND(),IF(C1691&lt;'d_고정'!$B$26,'d_고정'!$B$23,'d_고정'!$B$16)+1,'d_고정'!$B$17-IF(C1691&lt;'d_고정'!$B$26,'d_고정'!$B$23,'d_고정'!$B$16)+1)*('d_고정'!$B$14+('d_고정'!$B$15-'d_고정'!$B$14)*RAND())</f>
        <v/>
      </c>
      <c r="E1691">
        <f>INDEX('d_분포'!$A$2:$A$28,RANDBETWEEN(1,27))</f>
        <v/>
      </c>
      <c r="F1691">
        <f>INDEX('d_분포'!$C$2:$C$5,RANDBETWEEN(1,4))*(0.9+0.2*RAND())</f>
        <v/>
      </c>
      <c r="G1691">
        <f>RAND()</f>
        <v/>
      </c>
      <c r="H1691">
        <f>(F1691+(1-F1691)*('d_고정'!$B$22*BETAINV(RAND(),IF(G1691&lt;'d_고정'!$B$26,'d_고정'!$B$25,'d_고정'!$B$20)+1,'d_고정'!$B$21-IF(G1691&lt;'d_고정'!$B$26,'d_고정'!$B$25,'d_고정'!$B$20)+1)+(1-'d_고정'!$B$22)*BETAINV(RAND(),IF(G1691&lt;'d_고정'!$B$26,'d_고정'!$B$24,'d_고정'!$B$18)+1,'d_고정'!$B$19-IF(G1691&lt;'d_고정'!$B$26,'d_고정'!$B$24,'d_고정'!$B$18)+1))*('d_고정'!$B$14+('d_고정'!$B$15-'d_고정'!$B$14)*RAND()))/F1691</f>
        <v/>
      </c>
      <c r="I1691">
        <f>RAND()</f>
        <v/>
      </c>
      <c r="J1691">
        <f>IF('d_시나리오'!$J$3='d_시나리오'!$H$3,'d_시나리오'!$I$3,IF(I1691&lt;('d_시나리오'!$I$3-'d_시나리오'!$H$3)/('d_시나리오'!$J$3-'d_시나리오'!$H$3),'d_시나리오'!$H$3+SQRT(I1691*('d_시나리오'!$J$3-'d_시나리오'!$H$3)*('d_시나리오'!$I$3-'d_시나리오'!$H$3)),'d_시나리오'!$J$3-SQRT((1-I1691)*('d_시나리오'!$J$3-'d_시나리오'!$H$3)*('d_시나리오'!$J$3-'d_시나리오'!$I$3))))</f>
        <v/>
      </c>
      <c r="K1691">
        <f>RAND()</f>
        <v/>
      </c>
      <c r="L1691">
        <f>IF('d_시나리오'!$J$4='d_시나리오'!$H$4,'d_시나리오'!$I$4,IF(K1691&lt;('d_시나리오'!$I$4-'d_시나리오'!$H$4)/('d_시나리오'!$J$4-'d_시나리오'!$H$4),'d_시나리오'!$H$4+SQRT(K1691*('d_시나리오'!$J$4-'d_시나리오'!$H$4)*('d_시나리오'!$I$4-'d_시나리오'!$H$4)),'d_시나리오'!$J$4-SQRT((1-K1691)*('d_시나리오'!$J$4-'d_시나리오'!$H$4)*('d_시나리오'!$J$4-'d_시나리오'!$I$4))))</f>
        <v/>
      </c>
      <c r="M1691">
        <f>RAND()</f>
        <v/>
      </c>
      <c r="N1691">
        <f>IF('d_시나리오'!$J$5='d_시나리오'!$H$5,'d_시나리오'!$I$5,IF(M1691&lt;('d_시나리오'!$I$5-'d_시나리오'!$H$5)/('d_시나리오'!$J$5-'d_시나리오'!$H$5),'d_시나리오'!$H$5+SQRT(M1691*('d_시나리오'!$J$5-'d_시나리오'!$H$5)*('d_시나리오'!$I$5-'d_시나리오'!$H$5)),'d_시나리오'!$J$5-SQRT((1-M1691)*('d_시나리오'!$J$5-'d_시나리오'!$H$5)*('d_시나리오'!$J$5-'d_시나리오'!$I$5))))</f>
        <v/>
      </c>
      <c r="O1691">
        <f>RAND()</f>
        <v/>
      </c>
      <c r="P1691">
        <f>IF('d_시나리오'!$J$6='d_시나리오'!$H$6,'d_시나리오'!$I$6,IF(O1691&lt;('d_시나리오'!$I$6-'d_시나리오'!$H$6)/('d_시나리오'!$J$6-'d_시나리오'!$H$6),'d_시나리오'!$H$6+SQRT(O1691*('d_시나리오'!$J$6-'d_시나리오'!$H$6)*('d_시나리오'!$I$6-'d_시나리오'!$H$6)),'d_시나리오'!$J$6-SQRT((1-O1691)*('d_시나리오'!$J$6-'d_시나리오'!$H$6)*('d_시나리오'!$J$6-'d_시나리오'!$I$6))))</f>
        <v/>
      </c>
      <c r="Q1691">
        <f>INDEX('d_분포'!$B$2:$B$57,RANDBETWEEN(1,56))</f>
        <v/>
      </c>
      <c r="R1691">
        <f>BETAINV(RAND(),5,5)</f>
        <v/>
      </c>
      <c r="S1691">
        <f>'d_고정'!$B$1*'6_기대효과'!$H$7*('d_시나리오'!$I$7/'d_고정'!$B$2)*B1691</f>
        <v/>
      </c>
      <c r="T1691">
        <f>S1691*D1691</f>
        <v/>
      </c>
      <c r="U1691">
        <f>S1691*F1691*H1691</f>
        <v/>
      </c>
      <c r="V1691">
        <f>S1691*F1691*(H1691-1)</f>
        <v/>
      </c>
      <c r="W1691">
        <f>U1691*J1691</f>
        <v/>
      </c>
      <c r="X1691">
        <f>T1691+W1691</f>
        <v/>
      </c>
      <c r="Y1691">
        <f>(T1691*E1691+W1691*L1691)*(1-R1691-'d_고정'!$B$13)</f>
        <v/>
      </c>
      <c r="Z1691">
        <f>(U1691*N1691*Q1691+'d_고정'!$B$3*('6_기대효과'!$H$7/8)*Q1691*'d_고정'!$B$10*P1691*('6_기대효과'!$K$7/'d_고정'!$B$9))*(1-R1691)</f>
        <v/>
      </c>
      <c r="AA1691">
        <f>W1691*L1691*(1-R1691-'d_고정'!$B$13)+U1691*MAX(N1691-'d_고정'!$B$10*P1691*('6_기대효과'!$K$7/'d_고정'!$B$9),0)*Q1691*(1-R1691)</f>
        <v/>
      </c>
      <c r="AB1691">
        <f>Y1691+Z1691</f>
        <v/>
      </c>
      <c r="AC1691">
        <f>Y1691/('d_고정'!$B$5*'6_기대효과'!$H$7/8)/'d_고정'!$B$6</f>
        <v/>
      </c>
      <c r="AD1691">
        <f>Y1691/('d_고정'!$B$8*'6_기대효과'!$H$7/8)</f>
        <v/>
      </c>
    </row>
    <row r="1692">
      <c r="A1692">
        <f>RAND()</f>
        <v/>
      </c>
      <c r="B1692">
        <f>IF('d_시나리오'!$J$2='d_시나리오'!$H$2,'d_시나리오'!$I$2,IF(A1692&lt;('d_시나리오'!$I$2-'d_시나리오'!$H$2)/('d_시나리오'!$J$2-'d_시나리오'!$H$2),'d_시나리오'!$H$2+SQRT(A1692*('d_시나리오'!$J$2-'d_시나리오'!$H$2)*('d_시나리오'!$I$2-'d_시나리오'!$H$2)),'d_시나리오'!$J$2-SQRT((1-A1692)*('d_시나리오'!$J$2-'d_시나리오'!$H$2)*('d_시나리오'!$J$2-'d_시나리오'!$I$2))))</f>
        <v/>
      </c>
      <c r="C1692">
        <f>RAND()</f>
        <v/>
      </c>
      <c r="D1692">
        <f>BETAINV(RAND(),IF(C1692&lt;'d_고정'!$B$26,'d_고정'!$B$23,'d_고정'!$B$16)+1,'d_고정'!$B$17-IF(C1692&lt;'d_고정'!$B$26,'d_고정'!$B$23,'d_고정'!$B$16)+1)*('d_고정'!$B$14+('d_고정'!$B$15-'d_고정'!$B$14)*RAND())</f>
        <v/>
      </c>
      <c r="E1692">
        <f>INDEX('d_분포'!$A$2:$A$28,RANDBETWEEN(1,27))</f>
        <v/>
      </c>
      <c r="F1692">
        <f>INDEX('d_분포'!$C$2:$C$5,RANDBETWEEN(1,4))*(0.9+0.2*RAND())</f>
        <v/>
      </c>
      <c r="G1692">
        <f>RAND()</f>
        <v/>
      </c>
      <c r="H1692">
        <f>(F1692+(1-F1692)*('d_고정'!$B$22*BETAINV(RAND(),IF(G1692&lt;'d_고정'!$B$26,'d_고정'!$B$25,'d_고정'!$B$20)+1,'d_고정'!$B$21-IF(G1692&lt;'d_고정'!$B$26,'d_고정'!$B$25,'d_고정'!$B$20)+1)+(1-'d_고정'!$B$22)*BETAINV(RAND(),IF(G1692&lt;'d_고정'!$B$26,'d_고정'!$B$24,'d_고정'!$B$18)+1,'d_고정'!$B$19-IF(G1692&lt;'d_고정'!$B$26,'d_고정'!$B$24,'d_고정'!$B$18)+1))*('d_고정'!$B$14+('d_고정'!$B$15-'d_고정'!$B$14)*RAND()))/F1692</f>
        <v/>
      </c>
      <c r="I1692">
        <f>RAND()</f>
        <v/>
      </c>
      <c r="J1692">
        <f>IF('d_시나리오'!$J$3='d_시나리오'!$H$3,'d_시나리오'!$I$3,IF(I1692&lt;('d_시나리오'!$I$3-'d_시나리오'!$H$3)/('d_시나리오'!$J$3-'d_시나리오'!$H$3),'d_시나리오'!$H$3+SQRT(I1692*('d_시나리오'!$J$3-'d_시나리오'!$H$3)*('d_시나리오'!$I$3-'d_시나리오'!$H$3)),'d_시나리오'!$J$3-SQRT((1-I1692)*('d_시나리오'!$J$3-'d_시나리오'!$H$3)*('d_시나리오'!$J$3-'d_시나리오'!$I$3))))</f>
        <v/>
      </c>
      <c r="K1692">
        <f>RAND()</f>
        <v/>
      </c>
      <c r="L1692">
        <f>IF('d_시나리오'!$J$4='d_시나리오'!$H$4,'d_시나리오'!$I$4,IF(K1692&lt;('d_시나리오'!$I$4-'d_시나리오'!$H$4)/('d_시나리오'!$J$4-'d_시나리오'!$H$4),'d_시나리오'!$H$4+SQRT(K1692*('d_시나리오'!$J$4-'d_시나리오'!$H$4)*('d_시나리오'!$I$4-'d_시나리오'!$H$4)),'d_시나리오'!$J$4-SQRT((1-K1692)*('d_시나리오'!$J$4-'d_시나리오'!$H$4)*('d_시나리오'!$J$4-'d_시나리오'!$I$4))))</f>
        <v/>
      </c>
      <c r="M1692">
        <f>RAND()</f>
        <v/>
      </c>
      <c r="N1692">
        <f>IF('d_시나리오'!$J$5='d_시나리오'!$H$5,'d_시나리오'!$I$5,IF(M1692&lt;('d_시나리오'!$I$5-'d_시나리오'!$H$5)/('d_시나리오'!$J$5-'d_시나리오'!$H$5),'d_시나리오'!$H$5+SQRT(M1692*('d_시나리오'!$J$5-'d_시나리오'!$H$5)*('d_시나리오'!$I$5-'d_시나리오'!$H$5)),'d_시나리오'!$J$5-SQRT((1-M1692)*('d_시나리오'!$J$5-'d_시나리오'!$H$5)*('d_시나리오'!$J$5-'d_시나리오'!$I$5))))</f>
        <v/>
      </c>
      <c r="O1692">
        <f>RAND()</f>
        <v/>
      </c>
      <c r="P1692">
        <f>IF('d_시나리오'!$J$6='d_시나리오'!$H$6,'d_시나리오'!$I$6,IF(O1692&lt;('d_시나리오'!$I$6-'d_시나리오'!$H$6)/('d_시나리오'!$J$6-'d_시나리오'!$H$6),'d_시나리오'!$H$6+SQRT(O1692*('d_시나리오'!$J$6-'d_시나리오'!$H$6)*('d_시나리오'!$I$6-'d_시나리오'!$H$6)),'d_시나리오'!$J$6-SQRT((1-O1692)*('d_시나리오'!$J$6-'d_시나리오'!$H$6)*('d_시나리오'!$J$6-'d_시나리오'!$I$6))))</f>
        <v/>
      </c>
      <c r="Q1692">
        <f>INDEX('d_분포'!$B$2:$B$57,RANDBETWEEN(1,56))</f>
        <v/>
      </c>
      <c r="R1692">
        <f>BETAINV(RAND(),5,5)</f>
        <v/>
      </c>
      <c r="S1692">
        <f>'d_고정'!$B$1*'6_기대효과'!$H$7*('d_시나리오'!$I$7/'d_고정'!$B$2)*B1692</f>
        <v/>
      </c>
      <c r="T1692">
        <f>S1692*D1692</f>
        <v/>
      </c>
      <c r="U1692">
        <f>S1692*F1692*H1692</f>
        <v/>
      </c>
      <c r="V1692">
        <f>S1692*F1692*(H1692-1)</f>
        <v/>
      </c>
      <c r="W1692">
        <f>U1692*J1692</f>
        <v/>
      </c>
      <c r="X1692">
        <f>T1692+W1692</f>
        <v/>
      </c>
      <c r="Y1692">
        <f>(T1692*E1692+W1692*L1692)*(1-R1692-'d_고정'!$B$13)</f>
        <v/>
      </c>
      <c r="Z1692">
        <f>(U1692*N1692*Q1692+'d_고정'!$B$3*('6_기대효과'!$H$7/8)*Q1692*'d_고정'!$B$10*P1692*('6_기대효과'!$K$7/'d_고정'!$B$9))*(1-R1692)</f>
        <v/>
      </c>
      <c r="AA1692">
        <f>W1692*L1692*(1-R1692-'d_고정'!$B$13)+U1692*MAX(N1692-'d_고정'!$B$10*P1692*('6_기대효과'!$K$7/'d_고정'!$B$9),0)*Q1692*(1-R1692)</f>
        <v/>
      </c>
      <c r="AB1692">
        <f>Y1692+Z1692</f>
        <v/>
      </c>
      <c r="AC1692">
        <f>Y1692/('d_고정'!$B$5*'6_기대효과'!$H$7/8)/'d_고정'!$B$6</f>
        <v/>
      </c>
      <c r="AD1692">
        <f>Y1692/('d_고정'!$B$8*'6_기대효과'!$H$7/8)</f>
        <v/>
      </c>
    </row>
    <row r="1693">
      <c r="A1693">
        <f>RAND()</f>
        <v/>
      </c>
      <c r="B1693">
        <f>IF('d_시나리오'!$J$2='d_시나리오'!$H$2,'d_시나리오'!$I$2,IF(A1693&lt;('d_시나리오'!$I$2-'d_시나리오'!$H$2)/('d_시나리오'!$J$2-'d_시나리오'!$H$2),'d_시나리오'!$H$2+SQRT(A1693*('d_시나리오'!$J$2-'d_시나리오'!$H$2)*('d_시나리오'!$I$2-'d_시나리오'!$H$2)),'d_시나리오'!$J$2-SQRT((1-A1693)*('d_시나리오'!$J$2-'d_시나리오'!$H$2)*('d_시나리오'!$J$2-'d_시나리오'!$I$2))))</f>
        <v/>
      </c>
      <c r="C1693">
        <f>RAND()</f>
        <v/>
      </c>
      <c r="D1693">
        <f>BETAINV(RAND(),IF(C1693&lt;'d_고정'!$B$26,'d_고정'!$B$23,'d_고정'!$B$16)+1,'d_고정'!$B$17-IF(C1693&lt;'d_고정'!$B$26,'d_고정'!$B$23,'d_고정'!$B$16)+1)*('d_고정'!$B$14+('d_고정'!$B$15-'d_고정'!$B$14)*RAND())</f>
        <v/>
      </c>
      <c r="E1693">
        <f>INDEX('d_분포'!$A$2:$A$28,RANDBETWEEN(1,27))</f>
        <v/>
      </c>
      <c r="F1693">
        <f>INDEX('d_분포'!$C$2:$C$5,RANDBETWEEN(1,4))*(0.9+0.2*RAND())</f>
        <v/>
      </c>
      <c r="G1693">
        <f>RAND()</f>
        <v/>
      </c>
      <c r="H1693">
        <f>(F1693+(1-F1693)*('d_고정'!$B$22*BETAINV(RAND(),IF(G1693&lt;'d_고정'!$B$26,'d_고정'!$B$25,'d_고정'!$B$20)+1,'d_고정'!$B$21-IF(G1693&lt;'d_고정'!$B$26,'d_고정'!$B$25,'d_고정'!$B$20)+1)+(1-'d_고정'!$B$22)*BETAINV(RAND(),IF(G1693&lt;'d_고정'!$B$26,'d_고정'!$B$24,'d_고정'!$B$18)+1,'d_고정'!$B$19-IF(G1693&lt;'d_고정'!$B$26,'d_고정'!$B$24,'d_고정'!$B$18)+1))*('d_고정'!$B$14+('d_고정'!$B$15-'d_고정'!$B$14)*RAND()))/F1693</f>
        <v/>
      </c>
      <c r="I1693">
        <f>RAND()</f>
        <v/>
      </c>
      <c r="J1693">
        <f>IF('d_시나리오'!$J$3='d_시나리오'!$H$3,'d_시나리오'!$I$3,IF(I1693&lt;('d_시나리오'!$I$3-'d_시나리오'!$H$3)/('d_시나리오'!$J$3-'d_시나리오'!$H$3),'d_시나리오'!$H$3+SQRT(I1693*('d_시나리오'!$J$3-'d_시나리오'!$H$3)*('d_시나리오'!$I$3-'d_시나리오'!$H$3)),'d_시나리오'!$J$3-SQRT((1-I1693)*('d_시나리오'!$J$3-'d_시나리오'!$H$3)*('d_시나리오'!$J$3-'d_시나리오'!$I$3))))</f>
        <v/>
      </c>
      <c r="K1693">
        <f>RAND()</f>
        <v/>
      </c>
      <c r="L1693">
        <f>IF('d_시나리오'!$J$4='d_시나리오'!$H$4,'d_시나리오'!$I$4,IF(K1693&lt;('d_시나리오'!$I$4-'d_시나리오'!$H$4)/('d_시나리오'!$J$4-'d_시나리오'!$H$4),'d_시나리오'!$H$4+SQRT(K1693*('d_시나리오'!$J$4-'d_시나리오'!$H$4)*('d_시나리오'!$I$4-'d_시나리오'!$H$4)),'d_시나리오'!$J$4-SQRT((1-K1693)*('d_시나리오'!$J$4-'d_시나리오'!$H$4)*('d_시나리오'!$J$4-'d_시나리오'!$I$4))))</f>
        <v/>
      </c>
      <c r="M1693">
        <f>RAND()</f>
        <v/>
      </c>
      <c r="N1693">
        <f>IF('d_시나리오'!$J$5='d_시나리오'!$H$5,'d_시나리오'!$I$5,IF(M1693&lt;('d_시나리오'!$I$5-'d_시나리오'!$H$5)/('d_시나리오'!$J$5-'d_시나리오'!$H$5),'d_시나리오'!$H$5+SQRT(M1693*('d_시나리오'!$J$5-'d_시나리오'!$H$5)*('d_시나리오'!$I$5-'d_시나리오'!$H$5)),'d_시나리오'!$J$5-SQRT((1-M1693)*('d_시나리오'!$J$5-'d_시나리오'!$H$5)*('d_시나리오'!$J$5-'d_시나리오'!$I$5))))</f>
        <v/>
      </c>
      <c r="O1693">
        <f>RAND()</f>
        <v/>
      </c>
      <c r="P1693">
        <f>IF('d_시나리오'!$J$6='d_시나리오'!$H$6,'d_시나리오'!$I$6,IF(O1693&lt;('d_시나리오'!$I$6-'d_시나리오'!$H$6)/('d_시나리오'!$J$6-'d_시나리오'!$H$6),'d_시나리오'!$H$6+SQRT(O1693*('d_시나리오'!$J$6-'d_시나리오'!$H$6)*('d_시나리오'!$I$6-'d_시나리오'!$H$6)),'d_시나리오'!$J$6-SQRT((1-O1693)*('d_시나리오'!$J$6-'d_시나리오'!$H$6)*('d_시나리오'!$J$6-'d_시나리오'!$I$6))))</f>
        <v/>
      </c>
      <c r="Q1693">
        <f>INDEX('d_분포'!$B$2:$B$57,RANDBETWEEN(1,56))</f>
        <v/>
      </c>
      <c r="R1693">
        <f>BETAINV(RAND(),5,5)</f>
        <v/>
      </c>
      <c r="S1693">
        <f>'d_고정'!$B$1*'6_기대효과'!$H$7*('d_시나리오'!$I$7/'d_고정'!$B$2)*B1693</f>
        <v/>
      </c>
      <c r="T1693">
        <f>S1693*D1693</f>
        <v/>
      </c>
      <c r="U1693">
        <f>S1693*F1693*H1693</f>
        <v/>
      </c>
      <c r="V1693">
        <f>S1693*F1693*(H1693-1)</f>
        <v/>
      </c>
      <c r="W1693">
        <f>U1693*J1693</f>
        <v/>
      </c>
      <c r="X1693">
        <f>T1693+W1693</f>
        <v/>
      </c>
      <c r="Y1693">
        <f>(T1693*E1693+W1693*L1693)*(1-R1693-'d_고정'!$B$13)</f>
        <v/>
      </c>
      <c r="Z1693">
        <f>(U1693*N1693*Q1693+'d_고정'!$B$3*('6_기대효과'!$H$7/8)*Q1693*'d_고정'!$B$10*P1693*('6_기대효과'!$K$7/'d_고정'!$B$9))*(1-R1693)</f>
        <v/>
      </c>
      <c r="AA1693">
        <f>W1693*L1693*(1-R1693-'d_고정'!$B$13)+U1693*MAX(N1693-'d_고정'!$B$10*P1693*('6_기대효과'!$K$7/'d_고정'!$B$9),0)*Q1693*(1-R1693)</f>
        <v/>
      </c>
      <c r="AB1693">
        <f>Y1693+Z1693</f>
        <v/>
      </c>
      <c r="AC1693">
        <f>Y1693/('d_고정'!$B$5*'6_기대효과'!$H$7/8)/'d_고정'!$B$6</f>
        <v/>
      </c>
      <c r="AD1693">
        <f>Y1693/('d_고정'!$B$8*'6_기대효과'!$H$7/8)</f>
        <v/>
      </c>
    </row>
    <row r="1694">
      <c r="A1694">
        <f>RAND()</f>
        <v/>
      </c>
      <c r="B1694">
        <f>IF('d_시나리오'!$J$2='d_시나리오'!$H$2,'d_시나리오'!$I$2,IF(A1694&lt;('d_시나리오'!$I$2-'d_시나리오'!$H$2)/('d_시나리오'!$J$2-'d_시나리오'!$H$2),'d_시나리오'!$H$2+SQRT(A1694*('d_시나리오'!$J$2-'d_시나리오'!$H$2)*('d_시나리오'!$I$2-'d_시나리오'!$H$2)),'d_시나리오'!$J$2-SQRT((1-A1694)*('d_시나리오'!$J$2-'d_시나리오'!$H$2)*('d_시나리오'!$J$2-'d_시나리오'!$I$2))))</f>
        <v/>
      </c>
      <c r="C1694">
        <f>RAND()</f>
        <v/>
      </c>
      <c r="D1694">
        <f>BETAINV(RAND(),IF(C1694&lt;'d_고정'!$B$26,'d_고정'!$B$23,'d_고정'!$B$16)+1,'d_고정'!$B$17-IF(C1694&lt;'d_고정'!$B$26,'d_고정'!$B$23,'d_고정'!$B$16)+1)*('d_고정'!$B$14+('d_고정'!$B$15-'d_고정'!$B$14)*RAND())</f>
        <v/>
      </c>
      <c r="E1694">
        <f>INDEX('d_분포'!$A$2:$A$28,RANDBETWEEN(1,27))</f>
        <v/>
      </c>
      <c r="F1694">
        <f>INDEX('d_분포'!$C$2:$C$5,RANDBETWEEN(1,4))*(0.9+0.2*RAND())</f>
        <v/>
      </c>
      <c r="G1694">
        <f>RAND()</f>
        <v/>
      </c>
      <c r="H1694">
        <f>(F1694+(1-F1694)*('d_고정'!$B$22*BETAINV(RAND(),IF(G1694&lt;'d_고정'!$B$26,'d_고정'!$B$25,'d_고정'!$B$20)+1,'d_고정'!$B$21-IF(G1694&lt;'d_고정'!$B$26,'d_고정'!$B$25,'d_고정'!$B$20)+1)+(1-'d_고정'!$B$22)*BETAINV(RAND(),IF(G1694&lt;'d_고정'!$B$26,'d_고정'!$B$24,'d_고정'!$B$18)+1,'d_고정'!$B$19-IF(G1694&lt;'d_고정'!$B$26,'d_고정'!$B$24,'d_고정'!$B$18)+1))*('d_고정'!$B$14+('d_고정'!$B$15-'d_고정'!$B$14)*RAND()))/F1694</f>
        <v/>
      </c>
      <c r="I1694">
        <f>RAND()</f>
        <v/>
      </c>
      <c r="J1694">
        <f>IF('d_시나리오'!$J$3='d_시나리오'!$H$3,'d_시나리오'!$I$3,IF(I1694&lt;('d_시나리오'!$I$3-'d_시나리오'!$H$3)/('d_시나리오'!$J$3-'d_시나리오'!$H$3),'d_시나리오'!$H$3+SQRT(I1694*('d_시나리오'!$J$3-'d_시나리오'!$H$3)*('d_시나리오'!$I$3-'d_시나리오'!$H$3)),'d_시나리오'!$J$3-SQRT((1-I1694)*('d_시나리오'!$J$3-'d_시나리오'!$H$3)*('d_시나리오'!$J$3-'d_시나리오'!$I$3))))</f>
        <v/>
      </c>
      <c r="K1694">
        <f>RAND()</f>
        <v/>
      </c>
      <c r="L1694">
        <f>IF('d_시나리오'!$J$4='d_시나리오'!$H$4,'d_시나리오'!$I$4,IF(K1694&lt;('d_시나리오'!$I$4-'d_시나리오'!$H$4)/('d_시나리오'!$J$4-'d_시나리오'!$H$4),'d_시나리오'!$H$4+SQRT(K1694*('d_시나리오'!$J$4-'d_시나리오'!$H$4)*('d_시나리오'!$I$4-'d_시나리오'!$H$4)),'d_시나리오'!$J$4-SQRT((1-K1694)*('d_시나리오'!$J$4-'d_시나리오'!$H$4)*('d_시나리오'!$J$4-'d_시나리오'!$I$4))))</f>
        <v/>
      </c>
      <c r="M1694">
        <f>RAND()</f>
        <v/>
      </c>
      <c r="N1694">
        <f>IF('d_시나리오'!$J$5='d_시나리오'!$H$5,'d_시나리오'!$I$5,IF(M1694&lt;('d_시나리오'!$I$5-'d_시나리오'!$H$5)/('d_시나리오'!$J$5-'d_시나리오'!$H$5),'d_시나리오'!$H$5+SQRT(M1694*('d_시나리오'!$J$5-'d_시나리오'!$H$5)*('d_시나리오'!$I$5-'d_시나리오'!$H$5)),'d_시나리오'!$J$5-SQRT((1-M1694)*('d_시나리오'!$J$5-'d_시나리오'!$H$5)*('d_시나리오'!$J$5-'d_시나리오'!$I$5))))</f>
        <v/>
      </c>
      <c r="O1694">
        <f>RAND()</f>
        <v/>
      </c>
      <c r="P1694">
        <f>IF('d_시나리오'!$J$6='d_시나리오'!$H$6,'d_시나리오'!$I$6,IF(O1694&lt;('d_시나리오'!$I$6-'d_시나리오'!$H$6)/('d_시나리오'!$J$6-'d_시나리오'!$H$6),'d_시나리오'!$H$6+SQRT(O1694*('d_시나리오'!$J$6-'d_시나리오'!$H$6)*('d_시나리오'!$I$6-'d_시나리오'!$H$6)),'d_시나리오'!$J$6-SQRT((1-O1694)*('d_시나리오'!$J$6-'d_시나리오'!$H$6)*('d_시나리오'!$J$6-'d_시나리오'!$I$6))))</f>
        <v/>
      </c>
      <c r="Q1694">
        <f>INDEX('d_분포'!$B$2:$B$57,RANDBETWEEN(1,56))</f>
        <v/>
      </c>
      <c r="R1694">
        <f>BETAINV(RAND(),5,5)</f>
        <v/>
      </c>
      <c r="S1694">
        <f>'d_고정'!$B$1*'6_기대효과'!$H$7*('d_시나리오'!$I$7/'d_고정'!$B$2)*B1694</f>
        <v/>
      </c>
      <c r="T1694">
        <f>S1694*D1694</f>
        <v/>
      </c>
      <c r="U1694">
        <f>S1694*F1694*H1694</f>
        <v/>
      </c>
      <c r="V1694">
        <f>S1694*F1694*(H1694-1)</f>
        <v/>
      </c>
      <c r="W1694">
        <f>U1694*J1694</f>
        <v/>
      </c>
      <c r="X1694">
        <f>T1694+W1694</f>
        <v/>
      </c>
      <c r="Y1694">
        <f>(T1694*E1694+W1694*L1694)*(1-R1694-'d_고정'!$B$13)</f>
        <v/>
      </c>
      <c r="Z1694">
        <f>(U1694*N1694*Q1694+'d_고정'!$B$3*('6_기대효과'!$H$7/8)*Q1694*'d_고정'!$B$10*P1694*('6_기대효과'!$K$7/'d_고정'!$B$9))*(1-R1694)</f>
        <v/>
      </c>
      <c r="AA1694">
        <f>W1694*L1694*(1-R1694-'d_고정'!$B$13)+U1694*MAX(N1694-'d_고정'!$B$10*P1694*('6_기대효과'!$K$7/'d_고정'!$B$9),0)*Q1694*(1-R1694)</f>
        <v/>
      </c>
      <c r="AB1694">
        <f>Y1694+Z1694</f>
        <v/>
      </c>
      <c r="AC1694">
        <f>Y1694/('d_고정'!$B$5*'6_기대효과'!$H$7/8)/'d_고정'!$B$6</f>
        <v/>
      </c>
      <c r="AD1694">
        <f>Y1694/('d_고정'!$B$8*'6_기대효과'!$H$7/8)</f>
        <v/>
      </c>
    </row>
    <row r="1695">
      <c r="A1695">
        <f>RAND()</f>
        <v/>
      </c>
      <c r="B1695">
        <f>IF('d_시나리오'!$J$2='d_시나리오'!$H$2,'d_시나리오'!$I$2,IF(A1695&lt;('d_시나리오'!$I$2-'d_시나리오'!$H$2)/('d_시나리오'!$J$2-'d_시나리오'!$H$2),'d_시나리오'!$H$2+SQRT(A1695*('d_시나리오'!$J$2-'d_시나리오'!$H$2)*('d_시나리오'!$I$2-'d_시나리오'!$H$2)),'d_시나리오'!$J$2-SQRT((1-A1695)*('d_시나리오'!$J$2-'d_시나리오'!$H$2)*('d_시나리오'!$J$2-'d_시나리오'!$I$2))))</f>
        <v/>
      </c>
      <c r="C1695">
        <f>RAND()</f>
        <v/>
      </c>
      <c r="D1695">
        <f>BETAINV(RAND(),IF(C1695&lt;'d_고정'!$B$26,'d_고정'!$B$23,'d_고정'!$B$16)+1,'d_고정'!$B$17-IF(C1695&lt;'d_고정'!$B$26,'d_고정'!$B$23,'d_고정'!$B$16)+1)*('d_고정'!$B$14+('d_고정'!$B$15-'d_고정'!$B$14)*RAND())</f>
        <v/>
      </c>
      <c r="E1695">
        <f>INDEX('d_분포'!$A$2:$A$28,RANDBETWEEN(1,27))</f>
        <v/>
      </c>
      <c r="F1695">
        <f>INDEX('d_분포'!$C$2:$C$5,RANDBETWEEN(1,4))*(0.9+0.2*RAND())</f>
        <v/>
      </c>
      <c r="G1695">
        <f>RAND()</f>
        <v/>
      </c>
      <c r="H1695">
        <f>(F1695+(1-F1695)*('d_고정'!$B$22*BETAINV(RAND(),IF(G1695&lt;'d_고정'!$B$26,'d_고정'!$B$25,'d_고정'!$B$20)+1,'d_고정'!$B$21-IF(G1695&lt;'d_고정'!$B$26,'d_고정'!$B$25,'d_고정'!$B$20)+1)+(1-'d_고정'!$B$22)*BETAINV(RAND(),IF(G1695&lt;'d_고정'!$B$26,'d_고정'!$B$24,'d_고정'!$B$18)+1,'d_고정'!$B$19-IF(G1695&lt;'d_고정'!$B$26,'d_고정'!$B$24,'d_고정'!$B$18)+1))*('d_고정'!$B$14+('d_고정'!$B$15-'d_고정'!$B$14)*RAND()))/F1695</f>
        <v/>
      </c>
      <c r="I1695">
        <f>RAND()</f>
        <v/>
      </c>
      <c r="J1695">
        <f>IF('d_시나리오'!$J$3='d_시나리오'!$H$3,'d_시나리오'!$I$3,IF(I1695&lt;('d_시나리오'!$I$3-'d_시나리오'!$H$3)/('d_시나리오'!$J$3-'d_시나리오'!$H$3),'d_시나리오'!$H$3+SQRT(I1695*('d_시나리오'!$J$3-'d_시나리오'!$H$3)*('d_시나리오'!$I$3-'d_시나리오'!$H$3)),'d_시나리오'!$J$3-SQRT((1-I1695)*('d_시나리오'!$J$3-'d_시나리오'!$H$3)*('d_시나리오'!$J$3-'d_시나리오'!$I$3))))</f>
        <v/>
      </c>
      <c r="K1695">
        <f>RAND()</f>
        <v/>
      </c>
      <c r="L1695">
        <f>IF('d_시나리오'!$J$4='d_시나리오'!$H$4,'d_시나리오'!$I$4,IF(K1695&lt;('d_시나리오'!$I$4-'d_시나리오'!$H$4)/('d_시나리오'!$J$4-'d_시나리오'!$H$4),'d_시나리오'!$H$4+SQRT(K1695*('d_시나리오'!$J$4-'d_시나리오'!$H$4)*('d_시나리오'!$I$4-'d_시나리오'!$H$4)),'d_시나리오'!$J$4-SQRT((1-K1695)*('d_시나리오'!$J$4-'d_시나리오'!$H$4)*('d_시나리오'!$J$4-'d_시나리오'!$I$4))))</f>
        <v/>
      </c>
      <c r="M1695">
        <f>RAND()</f>
        <v/>
      </c>
      <c r="N1695">
        <f>IF('d_시나리오'!$J$5='d_시나리오'!$H$5,'d_시나리오'!$I$5,IF(M1695&lt;('d_시나리오'!$I$5-'d_시나리오'!$H$5)/('d_시나리오'!$J$5-'d_시나리오'!$H$5),'d_시나리오'!$H$5+SQRT(M1695*('d_시나리오'!$J$5-'d_시나리오'!$H$5)*('d_시나리오'!$I$5-'d_시나리오'!$H$5)),'d_시나리오'!$J$5-SQRT((1-M1695)*('d_시나리오'!$J$5-'d_시나리오'!$H$5)*('d_시나리오'!$J$5-'d_시나리오'!$I$5))))</f>
        <v/>
      </c>
      <c r="O1695">
        <f>RAND()</f>
        <v/>
      </c>
      <c r="P1695">
        <f>IF('d_시나리오'!$J$6='d_시나리오'!$H$6,'d_시나리오'!$I$6,IF(O1695&lt;('d_시나리오'!$I$6-'d_시나리오'!$H$6)/('d_시나리오'!$J$6-'d_시나리오'!$H$6),'d_시나리오'!$H$6+SQRT(O1695*('d_시나리오'!$J$6-'d_시나리오'!$H$6)*('d_시나리오'!$I$6-'d_시나리오'!$H$6)),'d_시나리오'!$J$6-SQRT((1-O1695)*('d_시나리오'!$J$6-'d_시나리오'!$H$6)*('d_시나리오'!$J$6-'d_시나리오'!$I$6))))</f>
        <v/>
      </c>
      <c r="Q1695">
        <f>INDEX('d_분포'!$B$2:$B$57,RANDBETWEEN(1,56))</f>
        <v/>
      </c>
      <c r="R1695">
        <f>BETAINV(RAND(),5,5)</f>
        <v/>
      </c>
      <c r="S1695">
        <f>'d_고정'!$B$1*'6_기대효과'!$H$7*('d_시나리오'!$I$7/'d_고정'!$B$2)*B1695</f>
        <v/>
      </c>
      <c r="T1695">
        <f>S1695*D1695</f>
        <v/>
      </c>
      <c r="U1695">
        <f>S1695*F1695*H1695</f>
        <v/>
      </c>
      <c r="V1695">
        <f>S1695*F1695*(H1695-1)</f>
        <v/>
      </c>
      <c r="W1695">
        <f>U1695*J1695</f>
        <v/>
      </c>
      <c r="X1695">
        <f>T1695+W1695</f>
        <v/>
      </c>
      <c r="Y1695">
        <f>(T1695*E1695+W1695*L1695)*(1-R1695-'d_고정'!$B$13)</f>
        <v/>
      </c>
      <c r="Z1695">
        <f>(U1695*N1695*Q1695+'d_고정'!$B$3*('6_기대효과'!$H$7/8)*Q1695*'d_고정'!$B$10*P1695*('6_기대효과'!$K$7/'d_고정'!$B$9))*(1-R1695)</f>
        <v/>
      </c>
      <c r="AA1695">
        <f>W1695*L1695*(1-R1695-'d_고정'!$B$13)+U1695*MAX(N1695-'d_고정'!$B$10*P1695*('6_기대효과'!$K$7/'d_고정'!$B$9),0)*Q1695*(1-R1695)</f>
        <v/>
      </c>
      <c r="AB1695">
        <f>Y1695+Z1695</f>
        <v/>
      </c>
      <c r="AC1695">
        <f>Y1695/('d_고정'!$B$5*'6_기대효과'!$H$7/8)/'d_고정'!$B$6</f>
        <v/>
      </c>
      <c r="AD1695">
        <f>Y1695/('d_고정'!$B$8*'6_기대효과'!$H$7/8)</f>
        <v/>
      </c>
    </row>
    <row r="1696">
      <c r="A1696">
        <f>RAND()</f>
        <v/>
      </c>
      <c r="B1696">
        <f>IF('d_시나리오'!$J$2='d_시나리오'!$H$2,'d_시나리오'!$I$2,IF(A1696&lt;('d_시나리오'!$I$2-'d_시나리오'!$H$2)/('d_시나리오'!$J$2-'d_시나리오'!$H$2),'d_시나리오'!$H$2+SQRT(A1696*('d_시나리오'!$J$2-'d_시나리오'!$H$2)*('d_시나리오'!$I$2-'d_시나리오'!$H$2)),'d_시나리오'!$J$2-SQRT((1-A1696)*('d_시나리오'!$J$2-'d_시나리오'!$H$2)*('d_시나리오'!$J$2-'d_시나리오'!$I$2))))</f>
        <v/>
      </c>
      <c r="C1696">
        <f>RAND()</f>
        <v/>
      </c>
      <c r="D1696">
        <f>BETAINV(RAND(),IF(C1696&lt;'d_고정'!$B$26,'d_고정'!$B$23,'d_고정'!$B$16)+1,'d_고정'!$B$17-IF(C1696&lt;'d_고정'!$B$26,'d_고정'!$B$23,'d_고정'!$B$16)+1)*('d_고정'!$B$14+('d_고정'!$B$15-'d_고정'!$B$14)*RAND())</f>
        <v/>
      </c>
      <c r="E1696">
        <f>INDEX('d_분포'!$A$2:$A$28,RANDBETWEEN(1,27))</f>
        <v/>
      </c>
      <c r="F1696">
        <f>INDEX('d_분포'!$C$2:$C$5,RANDBETWEEN(1,4))*(0.9+0.2*RAND())</f>
        <v/>
      </c>
      <c r="G1696">
        <f>RAND()</f>
        <v/>
      </c>
      <c r="H1696">
        <f>(F1696+(1-F1696)*('d_고정'!$B$22*BETAINV(RAND(),IF(G1696&lt;'d_고정'!$B$26,'d_고정'!$B$25,'d_고정'!$B$20)+1,'d_고정'!$B$21-IF(G1696&lt;'d_고정'!$B$26,'d_고정'!$B$25,'d_고정'!$B$20)+1)+(1-'d_고정'!$B$22)*BETAINV(RAND(),IF(G1696&lt;'d_고정'!$B$26,'d_고정'!$B$24,'d_고정'!$B$18)+1,'d_고정'!$B$19-IF(G1696&lt;'d_고정'!$B$26,'d_고정'!$B$24,'d_고정'!$B$18)+1))*('d_고정'!$B$14+('d_고정'!$B$15-'d_고정'!$B$14)*RAND()))/F1696</f>
        <v/>
      </c>
      <c r="I1696">
        <f>RAND()</f>
        <v/>
      </c>
      <c r="J1696">
        <f>IF('d_시나리오'!$J$3='d_시나리오'!$H$3,'d_시나리오'!$I$3,IF(I1696&lt;('d_시나리오'!$I$3-'d_시나리오'!$H$3)/('d_시나리오'!$J$3-'d_시나리오'!$H$3),'d_시나리오'!$H$3+SQRT(I1696*('d_시나리오'!$J$3-'d_시나리오'!$H$3)*('d_시나리오'!$I$3-'d_시나리오'!$H$3)),'d_시나리오'!$J$3-SQRT((1-I1696)*('d_시나리오'!$J$3-'d_시나리오'!$H$3)*('d_시나리오'!$J$3-'d_시나리오'!$I$3))))</f>
        <v/>
      </c>
      <c r="K1696">
        <f>RAND()</f>
        <v/>
      </c>
      <c r="L1696">
        <f>IF('d_시나리오'!$J$4='d_시나리오'!$H$4,'d_시나리오'!$I$4,IF(K1696&lt;('d_시나리오'!$I$4-'d_시나리오'!$H$4)/('d_시나리오'!$J$4-'d_시나리오'!$H$4),'d_시나리오'!$H$4+SQRT(K1696*('d_시나리오'!$J$4-'d_시나리오'!$H$4)*('d_시나리오'!$I$4-'d_시나리오'!$H$4)),'d_시나리오'!$J$4-SQRT((1-K1696)*('d_시나리오'!$J$4-'d_시나리오'!$H$4)*('d_시나리오'!$J$4-'d_시나리오'!$I$4))))</f>
        <v/>
      </c>
      <c r="M1696">
        <f>RAND()</f>
        <v/>
      </c>
      <c r="N1696">
        <f>IF('d_시나리오'!$J$5='d_시나리오'!$H$5,'d_시나리오'!$I$5,IF(M1696&lt;('d_시나리오'!$I$5-'d_시나리오'!$H$5)/('d_시나리오'!$J$5-'d_시나리오'!$H$5),'d_시나리오'!$H$5+SQRT(M1696*('d_시나리오'!$J$5-'d_시나리오'!$H$5)*('d_시나리오'!$I$5-'d_시나리오'!$H$5)),'d_시나리오'!$J$5-SQRT((1-M1696)*('d_시나리오'!$J$5-'d_시나리오'!$H$5)*('d_시나리오'!$J$5-'d_시나리오'!$I$5))))</f>
        <v/>
      </c>
      <c r="O1696">
        <f>RAND()</f>
        <v/>
      </c>
      <c r="P1696">
        <f>IF('d_시나리오'!$J$6='d_시나리오'!$H$6,'d_시나리오'!$I$6,IF(O1696&lt;('d_시나리오'!$I$6-'d_시나리오'!$H$6)/('d_시나리오'!$J$6-'d_시나리오'!$H$6),'d_시나리오'!$H$6+SQRT(O1696*('d_시나리오'!$J$6-'d_시나리오'!$H$6)*('d_시나리오'!$I$6-'d_시나리오'!$H$6)),'d_시나리오'!$J$6-SQRT((1-O1696)*('d_시나리오'!$J$6-'d_시나리오'!$H$6)*('d_시나리오'!$J$6-'d_시나리오'!$I$6))))</f>
        <v/>
      </c>
      <c r="Q1696">
        <f>INDEX('d_분포'!$B$2:$B$57,RANDBETWEEN(1,56))</f>
        <v/>
      </c>
      <c r="R1696">
        <f>BETAINV(RAND(),5,5)</f>
        <v/>
      </c>
      <c r="S1696">
        <f>'d_고정'!$B$1*'6_기대효과'!$H$7*('d_시나리오'!$I$7/'d_고정'!$B$2)*B1696</f>
        <v/>
      </c>
      <c r="T1696">
        <f>S1696*D1696</f>
        <v/>
      </c>
      <c r="U1696">
        <f>S1696*F1696*H1696</f>
        <v/>
      </c>
      <c r="V1696">
        <f>S1696*F1696*(H1696-1)</f>
        <v/>
      </c>
      <c r="W1696">
        <f>U1696*J1696</f>
        <v/>
      </c>
      <c r="X1696">
        <f>T1696+W1696</f>
        <v/>
      </c>
      <c r="Y1696">
        <f>(T1696*E1696+W1696*L1696)*(1-R1696-'d_고정'!$B$13)</f>
        <v/>
      </c>
      <c r="Z1696">
        <f>(U1696*N1696*Q1696+'d_고정'!$B$3*('6_기대효과'!$H$7/8)*Q1696*'d_고정'!$B$10*P1696*('6_기대효과'!$K$7/'d_고정'!$B$9))*(1-R1696)</f>
        <v/>
      </c>
      <c r="AA1696">
        <f>W1696*L1696*(1-R1696-'d_고정'!$B$13)+U1696*MAX(N1696-'d_고정'!$B$10*P1696*('6_기대효과'!$K$7/'d_고정'!$B$9),0)*Q1696*(1-R1696)</f>
        <v/>
      </c>
      <c r="AB1696">
        <f>Y1696+Z1696</f>
        <v/>
      </c>
      <c r="AC1696">
        <f>Y1696/('d_고정'!$B$5*'6_기대효과'!$H$7/8)/'d_고정'!$B$6</f>
        <v/>
      </c>
      <c r="AD1696">
        <f>Y1696/('d_고정'!$B$8*'6_기대효과'!$H$7/8)</f>
        <v/>
      </c>
    </row>
    <row r="1697">
      <c r="A1697">
        <f>RAND()</f>
        <v/>
      </c>
      <c r="B1697">
        <f>IF('d_시나리오'!$J$2='d_시나리오'!$H$2,'d_시나리오'!$I$2,IF(A1697&lt;('d_시나리오'!$I$2-'d_시나리오'!$H$2)/('d_시나리오'!$J$2-'d_시나리오'!$H$2),'d_시나리오'!$H$2+SQRT(A1697*('d_시나리오'!$J$2-'d_시나리오'!$H$2)*('d_시나리오'!$I$2-'d_시나리오'!$H$2)),'d_시나리오'!$J$2-SQRT((1-A1697)*('d_시나리오'!$J$2-'d_시나리오'!$H$2)*('d_시나리오'!$J$2-'d_시나리오'!$I$2))))</f>
        <v/>
      </c>
      <c r="C1697">
        <f>RAND()</f>
        <v/>
      </c>
      <c r="D1697">
        <f>BETAINV(RAND(),IF(C1697&lt;'d_고정'!$B$26,'d_고정'!$B$23,'d_고정'!$B$16)+1,'d_고정'!$B$17-IF(C1697&lt;'d_고정'!$B$26,'d_고정'!$B$23,'d_고정'!$B$16)+1)*('d_고정'!$B$14+('d_고정'!$B$15-'d_고정'!$B$14)*RAND())</f>
        <v/>
      </c>
      <c r="E1697">
        <f>INDEX('d_분포'!$A$2:$A$28,RANDBETWEEN(1,27))</f>
        <v/>
      </c>
      <c r="F1697">
        <f>INDEX('d_분포'!$C$2:$C$5,RANDBETWEEN(1,4))*(0.9+0.2*RAND())</f>
        <v/>
      </c>
      <c r="G1697">
        <f>RAND()</f>
        <v/>
      </c>
      <c r="H1697">
        <f>(F1697+(1-F1697)*('d_고정'!$B$22*BETAINV(RAND(),IF(G1697&lt;'d_고정'!$B$26,'d_고정'!$B$25,'d_고정'!$B$20)+1,'d_고정'!$B$21-IF(G1697&lt;'d_고정'!$B$26,'d_고정'!$B$25,'d_고정'!$B$20)+1)+(1-'d_고정'!$B$22)*BETAINV(RAND(),IF(G1697&lt;'d_고정'!$B$26,'d_고정'!$B$24,'d_고정'!$B$18)+1,'d_고정'!$B$19-IF(G1697&lt;'d_고정'!$B$26,'d_고정'!$B$24,'d_고정'!$B$18)+1))*('d_고정'!$B$14+('d_고정'!$B$15-'d_고정'!$B$14)*RAND()))/F1697</f>
        <v/>
      </c>
      <c r="I1697">
        <f>RAND()</f>
        <v/>
      </c>
      <c r="J1697">
        <f>IF('d_시나리오'!$J$3='d_시나리오'!$H$3,'d_시나리오'!$I$3,IF(I1697&lt;('d_시나리오'!$I$3-'d_시나리오'!$H$3)/('d_시나리오'!$J$3-'d_시나리오'!$H$3),'d_시나리오'!$H$3+SQRT(I1697*('d_시나리오'!$J$3-'d_시나리오'!$H$3)*('d_시나리오'!$I$3-'d_시나리오'!$H$3)),'d_시나리오'!$J$3-SQRT((1-I1697)*('d_시나리오'!$J$3-'d_시나리오'!$H$3)*('d_시나리오'!$J$3-'d_시나리오'!$I$3))))</f>
        <v/>
      </c>
      <c r="K1697">
        <f>RAND()</f>
        <v/>
      </c>
      <c r="L1697">
        <f>IF('d_시나리오'!$J$4='d_시나리오'!$H$4,'d_시나리오'!$I$4,IF(K1697&lt;('d_시나리오'!$I$4-'d_시나리오'!$H$4)/('d_시나리오'!$J$4-'d_시나리오'!$H$4),'d_시나리오'!$H$4+SQRT(K1697*('d_시나리오'!$J$4-'d_시나리오'!$H$4)*('d_시나리오'!$I$4-'d_시나리오'!$H$4)),'d_시나리오'!$J$4-SQRT((1-K1697)*('d_시나리오'!$J$4-'d_시나리오'!$H$4)*('d_시나리오'!$J$4-'d_시나리오'!$I$4))))</f>
        <v/>
      </c>
      <c r="M1697">
        <f>RAND()</f>
        <v/>
      </c>
      <c r="N1697">
        <f>IF('d_시나리오'!$J$5='d_시나리오'!$H$5,'d_시나리오'!$I$5,IF(M1697&lt;('d_시나리오'!$I$5-'d_시나리오'!$H$5)/('d_시나리오'!$J$5-'d_시나리오'!$H$5),'d_시나리오'!$H$5+SQRT(M1697*('d_시나리오'!$J$5-'d_시나리오'!$H$5)*('d_시나리오'!$I$5-'d_시나리오'!$H$5)),'d_시나리오'!$J$5-SQRT((1-M1697)*('d_시나리오'!$J$5-'d_시나리오'!$H$5)*('d_시나리오'!$J$5-'d_시나리오'!$I$5))))</f>
        <v/>
      </c>
      <c r="O1697">
        <f>RAND()</f>
        <v/>
      </c>
      <c r="P1697">
        <f>IF('d_시나리오'!$J$6='d_시나리오'!$H$6,'d_시나리오'!$I$6,IF(O1697&lt;('d_시나리오'!$I$6-'d_시나리오'!$H$6)/('d_시나리오'!$J$6-'d_시나리오'!$H$6),'d_시나리오'!$H$6+SQRT(O1697*('d_시나리오'!$J$6-'d_시나리오'!$H$6)*('d_시나리오'!$I$6-'d_시나리오'!$H$6)),'d_시나리오'!$J$6-SQRT((1-O1697)*('d_시나리오'!$J$6-'d_시나리오'!$H$6)*('d_시나리오'!$J$6-'d_시나리오'!$I$6))))</f>
        <v/>
      </c>
      <c r="Q1697">
        <f>INDEX('d_분포'!$B$2:$B$57,RANDBETWEEN(1,56))</f>
        <v/>
      </c>
      <c r="R1697">
        <f>BETAINV(RAND(),5,5)</f>
        <v/>
      </c>
      <c r="S1697">
        <f>'d_고정'!$B$1*'6_기대효과'!$H$7*('d_시나리오'!$I$7/'d_고정'!$B$2)*B1697</f>
        <v/>
      </c>
      <c r="T1697">
        <f>S1697*D1697</f>
        <v/>
      </c>
      <c r="U1697">
        <f>S1697*F1697*H1697</f>
        <v/>
      </c>
      <c r="V1697">
        <f>S1697*F1697*(H1697-1)</f>
        <v/>
      </c>
      <c r="W1697">
        <f>U1697*J1697</f>
        <v/>
      </c>
      <c r="X1697">
        <f>T1697+W1697</f>
        <v/>
      </c>
      <c r="Y1697">
        <f>(T1697*E1697+W1697*L1697)*(1-R1697-'d_고정'!$B$13)</f>
        <v/>
      </c>
      <c r="Z1697">
        <f>(U1697*N1697*Q1697+'d_고정'!$B$3*('6_기대효과'!$H$7/8)*Q1697*'d_고정'!$B$10*P1697*('6_기대효과'!$K$7/'d_고정'!$B$9))*(1-R1697)</f>
        <v/>
      </c>
      <c r="AA1697">
        <f>W1697*L1697*(1-R1697-'d_고정'!$B$13)+U1697*MAX(N1697-'d_고정'!$B$10*P1697*('6_기대효과'!$K$7/'d_고정'!$B$9),0)*Q1697*(1-R1697)</f>
        <v/>
      </c>
      <c r="AB1697">
        <f>Y1697+Z1697</f>
        <v/>
      </c>
      <c r="AC1697">
        <f>Y1697/('d_고정'!$B$5*'6_기대효과'!$H$7/8)/'d_고정'!$B$6</f>
        <v/>
      </c>
      <c r="AD1697">
        <f>Y1697/('d_고정'!$B$8*'6_기대효과'!$H$7/8)</f>
        <v/>
      </c>
    </row>
    <row r="1698">
      <c r="A1698">
        <f>RAND()</f>
        <v/>
      </c>
      <c r="B1698">
        <f>IF('d_시나리오'!$J$2='d_시나리오'!$H$2,'d_시나리오'!$I$2,IF(A1698&lt;('d_시나리오'!$I$2-'d_시나리오'!$H$2)/('d_시나리오'!$J$2-'d_시나리오'!$H$2),'d_시나리오'!$H$2+SQRT(A1698*('d_시나리오'!$J$2-'d_시나리오'!$H$2)*('d_시나리오'!$I$2-'d_시나리오'!$H$2)),'d_시나리오'!$J$2-SQRT((1-A1698)*('d_시나리오'!$J$2-'d_시나리오'!$H$2)*('d_시나리오'!$J$2-'d_시나리오'!$I$2))))</f>
        <v/>
      </c>
      <c r="C1698">
        <f>RAND()</f>
        <v/>
      </c>
      <c r="D1698">
        <f>BETAINV(RAND(),IF(C1698&lt;'d_고정'!$B$26,'d_고정'!$B$23,'d_고정'!$B$16)+1,'d_고정'!$B$17-IF(C1698&lt;'d_고정'!$B$26,'d_고정'!$B$23,'d_고정'!$B$16)+1)*('d_고정'!$B$14+('d_고정'!$B$15-'d_고정'!$B$14)*RAND())</f>
        <v/>
      </c>
      <c r="E1698">
        <f>INDEX('d_분포'!$A$2:$A$28,RANDBETWEEN(1,27))</f>
        <v/>
      </c>
      <c r="F1698">
        <f>INDEX('d_분포'!$C$2:$C$5,RANDBETWEEN(1,4))*(0.9+0.2*RAND())</f>
        <v/>
      </c>
      <c r="G1698">
        <f>RAND()</f>
        <v/>
      </c>
      <c r="H1698">
        <f>(F1698+(1-F1698)*('d_고정'!$B$22*BETAINV(RAND(),IF(G1698&lt;'d_고정'!$B$26,'d_고정'!$B$25,'d_고정'!$B$20)+1,'d_고정'!$B$21-IF(G1698&lt;'d_고정'!$B$26,'d_고정'!$B$25,'d_고정'!$B$20)+1)+(1-'d_고정'!$B$22)*BETAINV(RAND(),IF(G1698&lt;'d_고정'!$B$26,'d_고정'!$B$24,'d_고정'!$B$18)+1,'d_고정'!$B$19-IF(G1698&lt;'d_고정'!$B$26,'d_고정'!$B$24,'d_고정'!$B$18)+1))*('d_고정'!$B$14+('d_고정'!$B$15-'d_고정'!$B$14)*RAND()))/F1698</f>
        <v/>
      </c>
      <c r="I1698">
        <f>RAND()</f>
        <v/>
      </c>
      <c r="J1698">
        <f>IF('d_시나리오'!$J$3='d_시나리오'!$H$3,'d_시나리오'!$I$3,IF(I1698&lt;('d_시나리오'!$I$3-'d_시나리오'!$H$3)/('d_시나리오'!$J$3-'d_시나리오'!$H$3),'d_시나리오'!$H$3+SQRT(I1698*('d_시나리오'!$J$3-'d_시나리오'!$H$3)*('d_시나리오'!$I$3-'d_시나리오'!$H$3)),'d_시나리오'!$J$3-SQRT((1-I1698)*('d_시나리오'!$J$3-'d_시나리오'!$H$3)*('d_시나리오'!$J$3-'d_시나리오'!$I$3))))</f>
        <v/>
      </c>
      <c r="K1698">
        <f>RAND()</f>
        <v/>
      </c>
      <c r="L1698">
        <f>IF('d_시나리오'!$J$4='d_시나리오'!$H$4,'d_시나리오'!$I$4,IF(K1698&lt;('d_시나리오'!$I$4-'d_시나리오'!$H$4)/('d_시나리오'!$J$4-'d_시나리오'!$H$4),'d_시나리오'!$H$4+SQRT(K1698*('d_시나리오'!$J$4-'d_시나리오'!$H$4)*('d_시나리오'!$I$4-'d_시나리오'!$H$4)),'d_시나리오'!$J$4-SQRT((1-K1698)*('d_시나리오'!$J$4-'d_시나리오'!$H$4)*('d_시나리오'!$J$4-'d_시나리오'!$I$4))))</f>
        <v/>
      </c>
      <c r="M1698">
        <f>RAND()</f>
        <v/>
      </c>
      <c r="N1698">
        <f>IF('d_시나리오'!$J$5='d_시나리오'!$H$5,'d_시나리오'!$I$5,IF(M1698&lt;('d_시나리오'!$I$5-'d_시나리오'!$H$5)/('d_시나리오'!$J$5-'d_시나리오'!$H$5),'d_시나리오'!$H$5+SQRT(M1698*('d_시나리오'!$J$5-'d_시나리오'!$H$5)*('d_시나리오'!$I$5-'d_시나리오'!$H$5)),'d_시나리오'!$J$5-SQRT((1-M1698)*('d_시나리오'!$J$5-'d_시나리오'!$H$5)*('d_시나리오'!$J$5-'d_시나리오'!$I$5))))</f>
        <v/>
      </c>
      <c r="O1698">
        <f>RAND()</f>
        <v/>
      </c>
      <c r="P1698">
        <f>IF('d_시나리오'!$J$6='d_시나리오'!$H$6,'d_시나리오'!$I$6,IF(O1698&lt;('d_시나리오'!$I$6-'d_시나리오'!$H$6)/('d_시나리오'!$J$6-'d_시나리오'!$H$6),'d_시나리오'!$H$6+SQRT(O1698*('d_시나리오'!$J$6-'d_시나리오'!$H$6)*('d_시나리오'!$I$6-'d_시나리오'!$H$6)),'d_시나리오'!$J$6-SQRT((1-O1698)*('d_시나리오'!$J$6-'d_시나리오'!$H$6)*('d_시나리오'!$J$6-'d_시나리오'!$I$6))))</f>
        <v/>
      </c>
      <c r="Q1698">
        <f>INDEX('d_분포'!$B$2:$B$57,RANDBETWEEN(1,56))</f>
        <v/>
      </c>
      <c r="R1698">
        <f>BETAINV(RAND(),5,5)</f>
        <v/>
      </c>
      <c r="S1698">
        <f>'d_고정'!$B$1*'6_기대효과'!$H$7*('d_시나리오'!$I$7/'d_고정'!$B$2)*B1698</f>
        <v/>
      </c>
      <c r="T1698">
        <f>S1698*D1698</f>
        <v/>
      </c>
      <c r="U1698">
        <f>S1698*F1698*H1698</f>
        <v/>
      </c>
      <c r="V1698">
        <f>S1698*F1698*(H1698-1)</f>
        <v/>
      </c>
      <c r="W1698">
        <f>U1698*J1698</f>
        <v/>
      </c>
      <c r="X1698">
        <f>T1698+W1698</f>
        <v/>
      </c>
      <c r="Y1698">
        <f>(T1698*E1698+W1698*L1698)*(1-R1698-'d_고정'!$B$13)</f>
        <v/>
      </c>
      <c r="Z1698">
        <f>(U1698*N1698*Q1698+'d_고정'!$B$3*('6_기대효과'!$H$7/8)*Q1698*'d_고정'!$B$10*P1698*('6_기대효과'!$K$7/'d_고정'!$B$9))*(1-R1698)</f>
        <v/>
      </c>
      <c r="AA1698">
        <f>W1698*L1698*(1-R1698-'d_고정'!$B$13)+U1698*MAX(N1698-'d_고정'!$B$10*P1698*('6_기대효과'!$K$7/'d_고정'!$B$9),0)*Q1698*(1-R1698)</f>
        <v/>
      </c>
      <c r="AB1698">
        <f>Y1698+Z1698</f>
        <v/>
      </c>
      <c r="AC1698">
        <f>Y1698/('d_고정'!$B$5*'6_기대효과'!$H$7/8)/'d_고정'!$B$6</f>
        <v/>
      </c>
      <c r="AD1698">
        <f>Y1698/('d_고정'!$B$8*'6_기대효과'!$H$7/8)</f>
        <v/>
      </c>
    </row>
    <row r="1699">
      <c r="A1699">
        <f>RAND()</f>
        <v/>
      </c>
      <c r="B1699">
        <f>IF('d_시나리오'!$J$2='d_시나리오'!$H$2,'d_시나리오'!$I$2,IF(A1699&lt;('d_시나리오'!$I$2-'d_시나리오'!$H$2)/('d_시나리오'!$J$2-'d_시나리오'!$H$2),'d_시나리오'!$H$2+SQRT(A1699*('d_시나리오'!$J$2-'d_시나리오'!$H$2)*('d_시나리오'!$I$2-'d_시나리오'!$H$2)),'d_시나리오'!$J$2-SQRT((1-A1699)*('d_시나리오'!$J$2-'d_시나리오'!$H$2)*('d_시나리오'!$J$2-'d_시나리오'!$I$2))))</f>
        <v/>
      </c>
      <c r="C1699">
        <f>RAND()</f>
        <v/>
      </c>
      <c r="D1699">
        <f>BETAINV(RAND(),IF(C1699&lt;'d_고정'!$B$26,'d_고정'!$B$23,'d_고정'!$B$16)+1,'d_고정'!$B$17-IF(C1699&lt;'d_고정'!$B$26,'d_고정'!$B$23,'d_고정'!$B$16)+1)*('d_고정'!$B$14+('d_고정'!$B$15-'d_고정'!$B$14)*RAND())</f>
        <v/>
      </c>
      <c r="E1699">
        <f>INDEX('d_분포'!$A$2:$A$28,RANDBETWEEN(1,27))</f>
        <v/>
      </c>
      <c r="F1699">
        <f>INDEX('d_분포'!$C$2:$C$5,RANDBETWEEN(1,4))*(0.9+0.2*RAND())</f>
        <v/>
      </c>
      <c r="G1699">
        <f>RAND()</f>
        <v/>
      </c>
      <c r="H1699">
        <f>(F1699+(1-F1699)*('d_고정'!$B$22*BETAINV(RAND(),IF(G1699&lt;'d_고정'!$B$26,'d_고정'!$B$25,'d_고정'!$B$20)+1,'d_고정'!$B$21-IF(G1699&lt;'d_고정'!$B$26,'d_고정'!$B$25,'d_고정'!$B$20)+1)+(1-'d_고정'!$B$22)*BETAINV(RAND(),IF(G1699&lt;'d_고정'!$B$26,'d_고정'!$B$24,'d_고정'!$B$18)+1,'d_고정'!$B$19-IF(G1699&lt;'d_고정'!$B$26,'d_고정'!$B$24,'d_고정'!$B$18)+1))*('d_고정'!$B$14+('d_고정'!$B$15-'d_고정'!$B$14)*RAND()))/F1699</f>
        <v/>
      </c>
      <c r="I1699">
        <f>RAND()</f>
        <v/>
      </c>
      <c r="J1699">
        <f>IF('d_시나리오'!$J$3='d_시나리오'!$H$3,'d_시나리오'!$I$3,IF(I1699&lt;('d_시나리오'!$I$3-'d_시나리오'!$H$3)/('d_시나리오'!$J$3-'d_시나리오'!$H$3),'d_시나리오'!$H$3+SQRT(I1699*('d_시나리오'!$J$3-'d_시나리오'!$H$3)*('d_시나리오'!$I$3-'d_시나리오'!$H$3)),'d_시나리오'!$J$3-SQRT((1-I1699)*('d_시나리오'!$J$3-'d_시나리오'!$H$3)*('d_시나리오'!$J$3-'d_시나리오'!$I$3))))</f>
        <v/>
      </c>
      <c r="K1699">
        <f>RAND()</f>
        <v/>
      </c>
      <c r="L1699">
        <f>IF('d_시나리오'!$J$4='d_시나리오'!$H$4,'d_시나리오'!$I$4,IF(K1699&lt;('d_시나리오'!$I$4-'d_시나리오'!$H$4)/('d_시나리오'!$J$4-'d_시나리오'!$H$4),'d_시나리오'!$H$4+SQRT(K1699*('d_시나리오'!$J$4-'d_시나리오'!$H$4)*('d_시나리오'!$I$4-'d_시나리오'!$H$4)),'d_시나리오'!$J$4-SQRT((1-K1699)*('d_시나리오'!$J$4-'d_시나리오'!$H$4)*('d_시나리오'!$J$4-'d_시나리오'!$I$4))))</f>
        <v/>
      </c>
      <c r="M1699">
        <f>RAND()</f>
        <v/>
      </c>
      <c r="N1699">
        <f>IF('d_시나리오'!$J$5='d_시나리오'!$H$5,'d_시나리오'!$I$5,IF(M1699&lt;('d_시나리오'!$I$5-'d_시나리오'!$H$5)/('d_시나리오'!$J$5-'d_시나리오'!$H$5),'d_시나리오'!$H$5+SQRT(M1699*('d_시나리오'!$J$5-'d_시나리오'!$H$5)*('d_시나리오'!$I$5-'d_시나리오'!$H$5)),'d_시나리오'!$J$5-SQRT((1-M1699)*('d_시나리오'!$J$5-'d_시나리오'!$H$5)*('d_시나리오'!$J$5-'d_시나리오'!$I$5))))</f>
        <v/>
      </c>
      <c r="O1699">
        <f>RAND()</f>
        <v/>
      </c>
      <c r="P1699">
        <f>IF('d_시나리오'!$J$6='d_시나리오'!$H$6,'d_시나리오'!$I$6,IF(O1699&lt;('d_시나리오'!$I$6-'d_시나리오'!$H$6)/('d_시나리오'!$J$6-'d_시나리오'!$H$6),'d_시나리오'!$H$6+SQRT(O1699*('d_시나리오'!$J$6-'d_시나리오'!$H$6)*('d_시나리오'!$I$6-'d_시나리오'!$H$6)),'d_시나리오'!$J$6-SQRT((1-O1699)*('d_시나리오'!$J$6-'d_시나리오'!$H$6)*('d_시나리오'!$J$6-'d_시나리오'!$I$6))))</f>
        <v/>
      </c>
      <c r="Q1699">
        <f>INDEX('d_분포'!$B$2:$B$57,RANDBETWEEN(1,56))</f>
        <v/>
      </c>
      <c r="R1699">
        <f>BETAINV(RAND(),5,5)</f>
        <v/>
      </c>
      <c r="S1699">
        <f>'d_고정'!$B$1*'6_기대효과'!$H$7*('d_시나리오'!$I$7/'d_고정'!$B$2)*B1699</f>
        <v/>
      </c>
      <c r="T1699">
        <f>S1699*D1699</f>
        <v/>
      </c>
      <c r="U1699">
        <f>S1699*F1699*H1699</f>
        <v/>
      </c>
      <c r="V1699">
        <f>S1699*F1699*(H1699-1)</f>
        <v/>
      </c>
      <c r="W1699">
        <f>U1699*J1699</f>
        <v/>
      </c>
      <c r="X1699">
        <f>T1699+W1699</f>
        <v/>
      </c>
      <c r="Y1699">
        <f>(T1699*E1699+W1699*L1699)*(1-R1699-'d_고정'!$B$13)</f>
        <v/>
      </c>
      <c r="Z1699">
        <f>(U1699*N1699*Q1699+'d_고정'!$B$3*('6_기대효과'!$H$7/8)*Q1699*'d_고정'!$B$10*P1699*('6_기대효과'!$K$7/'d_고정'!$B$9))*(1-R1699)</f>
        <v/>
      </c>
      <c r="AA1699">
        <f>W1699*L1699*(1-R1699-'d_고정'!$B$13)+U1699*MAX(N1699-'d_고정'!$B$10*P1699*('6_기대효과'!$K$7/'d_고정'!$B$9),0)*Q1699*(1-R1699)</f>
        <v/>
      </c>
      <c r="AB1699">
        <f>Y1699+Z1699</f>
        <v/>
      </c>
      <c r="AC1699">
        <f>Y1699/('d_고정'!$B$5*'6_기대효과'!$H$7/8)/'d_고정'!$B$6</f>
        <v/>
      </c>
      <c r="AD1699">
        <f>Y1699/('d_고정'!$B$8*'6_기대효과'!$H$7/8)</f>
        <v/>
      </c>
    </row>
    <row r="1700">
      <c r="A1700">
        <f>RAND()</f>
        <v/>
      </c>
      <c r="B1700">
        <f>IF('d_시나리오'!$J$2='d_시나리오'!$H$2,'d_시나리오'!$I$2,IF(A1700&lt;('d_시나리오'!$I$2-'d_시나리오'!$H$2)/('d_시나리오'!$J$2-'d_시나리오'!$H$2),'d_시나리오'!$H$2+SQRT(A1700*('d_시나리오'!$J$2-'d_시나리오'!$H$2)*('d_시나리오'!$I$2-'d_시나리오'!$H$2)),'d_시나리오'!$J$2-SQRT((1-A1700)*('d_시나리오'!$J$2-'d_시나리오'!$H$2)*('d_시나리오'!$J$2-'d_시나리오'!$I$2))))</f>
        <v/>
      </c>
      <c r="C1700">
        <f>RAND()</f>
        <v/>
      </c>
      <c r="D1700">
        <f>BETAINV(RAND(),IF(C1700&lt;'d_고정'!$B$26,'d_고정'!$B$23,'d_고정'!$B$16)+1,'d_고정'!$B$17-IF(C1700&lt;'d_고정'!$B$26,'d_고정'!$B$23,'d_고정'!$B$16)+1)*('d_고정'!$B$14+('d_고정'!$B$15-'d_고정'!$B$14)*RAND())</f>
        <v/>
      </c>
      <c r="E1700">
        <f>INDEX('d_분포'!$A$2:$A$28,RANDBETWEEN(1,27))</f>
        <v/>
      </c>
      <c r="F1700">
        <f>INDEX('d_분포'!$C$2:$C$5,RANDBETWEEN(1,4))*(0.9+0.2*RAND())</f>
        <v/>
      </c>
      <c r="G1700">
        <f>RAND()</f>
        <v/>
      </c>
      <c r="H1700">
        <f>(F1700+(1-F1700)*('d_고정'!$B$22*BETAINV(RAND(),IF(G1700&lt;'d_고정'!$B$26,'d_고정'!$B$25,'d_고정'!$B$20)+1,'d_고정'!$B$21-IF(G1700&lt;'d_고정'!$B$26,'d_고정'!$B$25,'d_고정'!$B$20)+1)+(1-'d_고정'!$B$22)*BETAINV(RAND(),IF(G1700&lt;'d_고정'!$B$26,'d_고정'!$B$24,'d_고정'!$B$18)+1,'d_고정'!$B$19-IF(G1700&lt;'d_고정'!$B$26,'d_고정'!$B$24,'d_고정'!$B$18)+1))*('d_고정'!$B$14+('d_고정'!$B$15-'d_고정'!$B$14)*RAND()))/F1700</f>
        <v/>
      </c>
      <c r="I1700">
        <f>RAND()</f>
        <v/>
      </c>
      <c r="J1700">
        <f>IF('d_시나리오'!$J$3='d_시나리오'!$H$3,'d_시나리오'!$I$3,IF(I1700&lt;('d_시나리오'!$I$3-'d_시나리오'!$H$3)/('d_시나리오'!$J$3-'d_시나리오'!$H$3),'d_시나리오'!$H$3+SQRT(I1700*('d_시나리오'!$J$3-'d_시나리오'!$H$3)*('d_시나리오'!$I$3-'d_시나리오'!$H$3)),'d_시나리오'!$J$3-SQRT((1-I1700)*('d_시나리오'!$J$3-'d_시나리오'!$H$3)*('d_시나리오'!$J$3-'d_시나리오'!$I$3))))</f>
        <v/>
      </c>
      <c r="K1700">
        <f>RAND()</f>
        <v/>
      </c>
      <c r="L1700">
        <f>IF('d_시나리오'!$J$4='d_시나리오'!$H$4,'d_시나리오'!$I$4,IF(K1700&lt;('d_시나리오'!$I$4-'d_시나리오'!$H$4)/('d_시나리오'!$J$4-'d_시나리오'!$H$4),'d_시나리오'!$H$4+SQRT(K1700*('d_시나리오'!$J$4-'d_시나리오'!$H$4)*('d_시나리오'!$I$4-'d_시나리오'!$H$4)),'d_시나리오'!$J$4-SQRT((1-K1700)*('d_시나리오'!$J$4-'d_시나리오'!$H$4)*('d_시나리오'!$J$4-'d_시나리오'!$I$4))))</f>
        <v/>
      </c>
      <c r="M1700">
        <f>RAND()</f>
        <v/>
      </c>
      <c r="N1700">
        <f>IF('d_시나리오'!$J$5='d_시나리오'!$H$5,'d_시나리오'!$I$5,IF(M1700&lt;('d_시나리오'!$I$5-'d_시나리오'!$H$5)/('d_시나리오'!$J$5-'d_시나리오'!$H$5),'d_시나리오'!$H$5+SQRT(M1700*('d_시나리오'!$J$5-'d_시나리오'!$H$5)*('d_시나리오'!$I$5-'d_시나리오'!$H$5)),'d_시나리오'!$J$5-SQRT((1-M1700)*('d_시나리오'!$J$5-'d_시나리오'!$H$5)*('d_시나리오'!$J$5-'d_시나리오'!$I$5))))</f>
        <v/>
      </c>
      <c r="O1700">
        <f>RAND()</f>
        <v/>
      </c>
      <c r="P1700">
        <f>IF('d_시나리오'!$J$6='d_시나리오'!$H$6,'d_시나리오'!$I$6,IF(O1700&lt;('d_시나리오'!$I$6-'d_시나리오'!$H$6)/('d_시나리오'!$J$6-'d_시나리오'!$H$6),'d_시나리오'!$H$6+SQRT(O1700*('d_시나리오'!$J$6-'d_시나리오'!$H$6)*('d_시나리오'!$I$6-'d_시나리오'!$H$6)),'d_시나리오'!$J$6-SQRT((1-O1700)*('d_시나리오'!$J$6-'d_시나리오'!$H$6)*('d_시나리오'!$J$6-'d_시나리오'!$I$6))))</f>
        <v/>
      </c>
      <c r="Q1700">
        <f>INDEX('d_분포'!$B$2:$B$57,RANDBETWEEN(1,56))</f>
        <v/>
      </c>
      <c r="R1700">
        <f>BETAINV(RAND(),5,5)</f>
        <v/>
      </c>
      <c r="S1700">
        <f>'d_고정'!$B$1*'6_기대효과'!$H$7*('d_시나리오'!$I$7/'d_고정'!$B$2)*B1700</f>
        <v/>
      </c>
      <c r="T1700">
        <f>S1700*D1700</f>
        <v/>
      </c>
      <c r="U1700">
        <f>S1700*F1700*H1700</f>
        <v/>
      </c>
      <c r="V1700">
        <f>S1700*F1700*(H1700-1)</f>
        <v/>
      </c>
      <c r="W1700">
        <f>U1700*J1700</f>
        <v/>
      </c>
      <c r="X1700">
        <f>T1700+W1700</f>
        <v/>
      </c>
      <c r="Y1700">
        <f>(T1700*E1700+W1700*L1700)*(1-R1700-'d_고정'!$B$13)</f>
        <v/>
      </c>
      <c r="Z1700">
        <f>(U1700*N1700*Q1700+'d_고정'!$B$3*('6_기대효과'!$H$7/8)*Q1700*'d_고정'!$B$10*P1700*('6_기대효과'!$K$7/'d_고정'!$B$9))*(1-R1700)</f>
        <v/>
      </c>
      <c r="AA1700">
        <f>W1700*L1700*(1-R1700-'d_고정'!$B$13)+U1700*MAX(N1700-'d_고정'!$B$10*P1700*('6_기대효과'!$K$7/'d_고정'!$B$9),0)*Q1700*(1-R1700)</f>
        <v/>
      </c>
      <c r="AB1700">
        <f>Y1700+Z1700</f>
        <v/>
      </c>
      <c r="AC1700">
        <f>Y1700/('d_고정'!$B$5*'6_기대효과'!$H$7/8)/'d_고정'!$B$6</f>
        <v/>
      </c>
      <c r="AD1700">
        <f>Y1700/('d_고정'!$B$8*'6_기대효과'!$H$7/8)</f>
        <v/>
      </c>
    </row>
    <row r="1701">
      <c r="A1701">
        <f>RAND()</f>
        <v/>
      </c>
      <c r="B1701">
        <f>IF('d_시나리오'!$J$2='d_시나리오'!$H$2,'d_시나리오'!$I$2,IF(A1701&lt;('d_시나리오'!$I$2-'d_시나리오'!$H$2)/('d_시나리오'!$J$2-'d_시나리오'!$H$2),'d_시나리오'!$H$2+SQRT(A1701*('d_시나리오'!$J$2-'d_시나리오'!$H$2)*('d_시나리오'!$I$2-'d_시나리오'!$H$2)),'d_시나리오'!$J$2-SQRT((1-A1701)*('d_시나리오'!$J$2-'d_시나리오'!$H$2)*('d_시나리오'!$J$2-'d_시나리오'!$I$2))))</f>
        <v/>
      </c>
      <c r="C1701">
        <f>RAND()</f>
        <v/>
      </c>
      <c r="D1701">
        <f>BETAINV(RAND(),IF(C1701&lt;'d_고정'!$B$26,'d_고정'!$B$23,'d_고정'!$B$16)+1,'d_고정'!$B$17-IF(C1701&lt;'d_고정'!$B$26,'d_고정'!$B$23,'d_고정'!$B$16)+1)*('d_고정'!$B$14+('d_고정'!$B$15-'d_고정'!$B$14)*RAND())</f>
        <v/>
      </c>
      <c r="E1701">
        <f>INDEX('d_분포'!$A$2:$A$28,RANDBETWEEN(1,27))</f>
        <v/>
      </c>
      <c r="F1701">
        <f>INDEX('d_분포'!$C$2:$C$5,RANDBETWEEN(1,4))*(0.9+0.2*RAND())</f>
        <v/>
      </c>
      <c r="G1701">
        <f>RAND()</f>
        <v/>
      </c>
      <c r="H1701">
        <f>(F1701+(1-F1701)*('d_고정'!$B$22*BETAINV(RAND(),IF(G1701&lt;'d_고정'!$B$26,'d_고정'!$B$25,'d_고정'!$B$20)+1,'d_고정'!$B$21-IF(G1701&lt;'d_고정'!$B$26,'d_고정'!$B$25,'d_고정'!$B$20)+1)+(1-'d_고정'!$B$22)*BETAINV(RAND(),IF(G1701&lt;'d_고정'!$B$26,'d_고정'!$B$24,'d_고정'!$B$18)+1,'d_고정'!$B$19-IF(G1701&lt;'d_고정'!$B$26,'d_고정'!$B$24,'d_고정'!$B$18)+1))*('d_고정'!$B$14+('d_고정'!$B$15-'d_고정'!$B$14)*RAND()))/F1701</f>
        <v/>
      </c>
      <c r="I1701">
        <f>RAND()</f>
        <v/>
      </c>
      <c r="J1701">
        <f>IF('d_시나리오'!$J$3='d_시나리오'!$H$3,'d_시나리오'!$I$3,IF(I1701&lt;('d_시나리오'!$I$3-'d_시나리오'!$H$3)/('d_시나리오'!$J$3-'d_시나리오'!$H$3),'d_시나리오'!$H$3+SQRT(I1701*('d_시나리오'!$J$3-'d_시나리오'!$H$3)*('d_시나리오'!$I$3-'d_시나리오'!$H$3)),'d_시나리오'!$J$3-SQRT((1-I1701)*('d_시나리오'!$J$3-'d_시나리오'!$H$3)*('d_시나리오'!$J$3-'d_시나리오'!$I$3))))</f>
        <v/>
      </c>
      <c r="K1701">
        <f>RAND()</f>
        <v/>
      </c>
      <c r="L1701">
        <f>IF('d_시나리오'!$J$4='d_시나리오'!$H$4,'d_시나리오'!$I$4,IF(K1701&lt;('d_시나리오'!$I$4-'d_시나리오'!$H$4)/('d_시나리오'!$J$4-'d_시나리오'!$H$4),'d_시나리오'!$H$4+SQRT(K1701*('d_시나리오'!$J$4-'d_시나리오'!$H$4)*('d_시나리오'!$I$4-'d_시나리오'!$H$4)),'d_시나리오'!$J$4-SQRT((1-K1701)*('d_시나리오'!$J$4-'d_시나리오'!$H$4)*('d_시나리오'!$J$4-'d_시나리오'!$I$4))))</f>
        <v/>
      </c>
      <c r="M1701">
        <f>RAND()</f>
        <v/>
      </c>
      <c r="N1701">
        <f>IF('d_시나리오'!$J$5='d_시나리오'!$H$5,'d_시나리오'!$I$5,IF(M1701&lt;('d_시나리오'!$I$5-'d_시나리오'!$H$5)/('d_시나리오'!$J$5-'d_시나리오'!$H$5),'d_시나리오'!$H$5+SQRT(M1701*('d_시나리오'!$J$5-'d_시나리오'!$H$5)*('d_시나리오'!$I$5-'d_시나리오'!$H$5)),'d_시나리오'!$J$5-SQRT((1-M1701)*('d_시나리오'!$J$5-'d_시나리오'!$H$5)*('d_시나리오'!$J$5-'d_시나리오'!$I$5))))</f>
        <v/>
      </c>
      <c r="O1701">
        <f>RAND()</f>
        <v/>
      </c>
      <c r="P1701">
        <f>IF('d_시나리오'!$J$6='d_시나리오'!$H$6,'d_시나리오'!$I$6,IF(O1701&lt;('d_시나리오'!$I$6-'d_시나리오'!$H$6)/('d_시나리오'!$J$6-'d_시나리오'!$H$6),'d_시나리오'!$H$6+SQRT(O1701*('d_시나리오'!$J$6-'d_시나리오'!$H$6)*('d_시나리오'!$I$6-'d_시나리오'!$H$6)),'d_시나리오'!$J$6-SQRT((1-O1701)*('d_시나리오'!$J$6-'d_시나리오'!$H$6)*('d_시나리오'!$J$6-'d_시나리오'!$I$6))))</f>
        <v/>
      </c>
      <c r="Q1701">
        <f>INDEX('d_분포'!$B$2:$B$57,RANDBETWEEN(1,56))</f>
        <v/>
      </c>
      <c r="R1701">
        <f>BETAINV(RAND(),5,5)</f>
        <v/>
      </c>
      <c r="S1701">
        <f>'d_고정'!$B$1*'6_기대효과'!$H$7*('d_시나리오'!$I$7/'d_고정'!$B$2)*B1701</f>
        <v/>
      </c>
      <c r="T1701">
        <f>S1701*D1701</f>
        <v/>
      </c>
      <c r="U1701">
        <f>S1701*F1701*H1701</f>
        <v/>
      </c>
      <c r="V1701">
        <f>S1701*F1701*(H1701-1)</f>
        <v/>
      </c>
      <c r="W1701">
        <f>U1701*J1701</f>
        <v/>
      </c>
      <c r="X1701">
        <f>T1701+W1701</f>
        <v/>
      </c>
      <c r="Y1701">
        <f>(T1701*E1701+W1701*L1701)*(1-R1701-'d_고정'!$B$13)</f>
        <v/>
      </c>
      <c r="Z1701">
        <f>(U1701*N1701*Q1701+'d_고정'!$B$3*('6_기대효과'!$H$7/8)*Q1701*'d_고정'!$B$10*P1701*('6_기대효과'!$K$7/'d_고정'!$B$9))*(1-R1701)</f>
        <v/>
      </c>
      <c r="AA1701">
        <f>W1701*L1701*(1-R1701-'d_고정'!$B$13)+U1701*MAX(N1701-'d_고정'!$B$10*P1701*('6_기대효과'!$K$7/'d_고정'!$B$9),0)*Q1701*(1-R1701)</f>
        <v/>
      </c>
      <c r="AB1701">
        <f>Y1701+Z1701</f>
        <v/>
      </c>
      <c r="AC1701">
        <f>Y1701/('d_고정'!$B$5*'6_기대효과'!$H$7/8)/'d_고정'!$B$6</f>
        <v/>
      </c>
      <c r="AD1701">
        <f>Y1701/('d_고정'!$B$8*'6_기대효과'!$H$7/8)</f>
        <v/>
      </c>
    </row>
    <row r="1702">
      <c r="A1702">
        <f>RAND()</f>
        <v/>
      </c>
      <c r="B1702">
        <f>IF('d_시나리오'!$J$2='d_시나리오'!$H$2,'d_시나리오'!$I$2,IF(A1702&lt;('d_시나리오'!$I$2-'d_시나리오'!$H$2)/('d_시나리오'!$J$2-'d_시나리오'!$H$2),'d_시나리오'!$H$2+SQRT(A1702*('d_시나리오'!$J$2-'d_시나리오'!$H$2)*('d_시나리오'!$I$2-'d_시나리오'!$H$2)),'d_시나리오'!$J$2-SQRT((1-A1702)*('d_시나리오'!$J$2-'d_시나리오'!$H$2)*('d_시나리오'!$J$2-'d_시나리오'!$I$2))))</f>
        <v/>
      </c>
      <c r="C1702">
        <f>RAND()</f>
        <v/>
      </c>
      <c r="D1702">
        <f>BETAINV(RAND(),IF(C1702&lt;'d_고정'!$B$26,'d_고정'!$B$23,'d_고정'!$B$16)+1,'d_고정'!$B$17-IF(C1702&lt;'d_고정'!$B$26,'d_고정'!$B$23,'d_고정'!$B$16)+1)*('d_고정'!$B$14+('d_고정'!$B$15-'d_고정'!$B$14)*RAND())</f>
        <v/>
      </c>
      <c r="E1702">
        <f>INDEX('d_분포'!$A$2:$A$28,RANDBETWEEN(1,27))</f>
        <v/>
      </c>
      <c r="F1702">
        <f>INDEX('d_분포'!$C$2:$C$5,RANDBETWEEN(1,4))*(0.9+0.2*RAND())</f>
        <v/>
      </c>
      <c r="G1702">
        <f>RAND()</f>
        <v/>
      </c>
      <c r="H1702">
        <f>(F1702+(1-F1702)*('d_고정'!$B$22*BETAINV(RAND(),IF(G1702&lt;'d_고정'!$B$26,'d_고정'!$B$25,'d_고정'!$B$20)+1,'d_고정'!$B$21-IF(G1702&lt;'d_고정'!$B$26,'d_고정'!$B$25,'d_고정'!$B$20)+1)+(1-'d_고정'!$B$22)*BETAINV(RAND(),IF(G1702&lt;'d_고정'!$B$26,'d_고정'!$B$24,'d_고정'!$B$18)+1,'d_고정'!$B$19-IF(G1702&lt;'d_고정'!$B$26,'d_고정'!$B$24,'d_고정'!$B$18)+1))*('d_고정'!$B$14+('d_고정'!$B$15-'d_고정'!$B$14)*RAND()))/F1702</f>
        <v/>
      </c>
      <c r="I1702">
        <f>RAND()</f>
        <v/>
      </c>
      <c r="J1702">
        <f>IF('d_시나리오'!$J$3='d_시나리오'!$H$3,'d_시나리오'!$I$3,IF(I1702&lt;('d_시나리오'!$I$3-'d_시나리오'!$H$3)/('d_시나리오'!$J$3-'d_시나리오'!$H$3),'d_시나리오'!$H$3+SQRT(I1702*('d_시나리오'!$J$3-'d_시나리오'!$H$3)*('d_시나리오'!$I$3-'d_시나리오'!$H$3)),'d_시나리오'!$J$3-SQRT((1-I1702)*('d_시나리오'!$J$3-'d_시나리오'!$H$3)*('d_시나리오'!$J$3-'d_시나리오'!$I$3))))</f>
        <v/>
      </c>
      <c r="K1702">
        <f>RAND()</f>
        <v/>
      </c>
      <c r="L1702">
        <f>IF('d_시나리오'!$J$4='d_시나리오'!$H$4,'d_시나리오'!$I$4,IF(K1702&lt;('d_시나리오'!$I$4-'d_시나리오'!$H$4)/('d_시나리오'!$J$4-'d_시나리오'!$H$4),'d_시나리오'!$H$4+SQRT(K1702*('d_시나리오'!$J$4-'d_시나리오'!$H$4)*('d_시나리오'!$I$4-'d_시나리오'!$H$4)),'d_시나리오'!$J$4-SQRT((1-K1702)*('d_시나리오'!$J$4-'d_시나리오'!$H$4)*('d_시나리오'!$J$4-'d_시나리오'!$I$4))))</f>
        <v/>
      </c>
      <c r="M1702">
        <f>RAND()</f>
        <v/>
      </c>
      <c r="N1702">
        <f>IF('d_시나리오'!$J$5='d_시나리오'!$H$5,'d_시나리오'!$I$5,IF(M1702&lt;('d_시나리오'!$I$5-'d_시나리오'!$H$5)/('d_시나리오'!$J$5-'d_시나리오'!$H$5),'d_시나리오'!$H$5+SQRT(M1702*('d_시나리오'!$J$5-'d_시나리오'!$H$5)*('d_시나리오'!$I$5-'d_시나리오'!$H$5)),'d_시나리오'!$J$5-SQRT((1-M1702)*('d_시나리오'!$J$5-'d_시나리오'!$H$5)*('d_시나리오'!$J$5-'d_시나리오'!$I$5))))</f>
        <v/>
      </c>
      <c r="O1702">
        <f>RAND()</f>
        <v/>
      </c>
      <c r="P1702">
        <f>IF('d_시나리오'!$J$6='d_시나리오'!$H$6,'d_시나리오'!$I$6,IF(O1702&lt;('d_시나리오'!$I$6-'d_시나리오'!$H$6)/('d_시나리오'!$J$6-'d_시나리오'!$H$6),'d_시나리오'!$H$6+SQRT(O1702*('d_시나리오'!$J$6-'d_시나리오'!$H$6)*('d_시나리오'!$I$6-'d_시나리오'!$H$6)),'d_시나리오'!$J$6-SQRT((1-O1702)*('d_시나리오'!$J$6-'d_시나리오'!$H$6)*('d_시나리오'!$J$6-'d_시나리오'!$I$6))))</f>
        <v/>
      </c>
      <c r="Q1702">
        <f>INDEX('d_분포'!$B$2:$B$57,RANDBETWEEN(1,56))</f>
        <v/>
      </c>
      <c r="R1702">
        <f>BETAINV(RAND(),5,5)</f>
        <v/>
      </c>
      <c r="S1702">
        <f>'d_고정'!$B$1*'6_기대효과'!$H$7*('d_시나리오'!$I$7/'d_고정'!$B$2)*B1702</f>
        <v/>
      </c>
      <c r="T1702">
        <f>S1702*D1702</f>
        <v/>
      </c>
      <c r="U1702">
        <f>S1702*F1702*H1702</f>
        <v/>
      </c>
      <c r="V1702">
        <f>S1702*F1702*(H1702-1)</f>
        <v/>
      </c>
      <c r="W1702">
        <f>U1702*J1702</f>
        <v/>
      </c>
      <c r="X1702">
        <f>T1702+W1702</f>
        <v/>
      </c>
      <c r="Y1702">
        <f>(T1702*E1702+W1702*L1702)*(1-R1702-'d_고정'!$B$13)</f>
        <v/>
      </c>
      <c r="Z1702">
        <f>(U1702*N1702*Q1702+'d_고정'!$B$3*('6_기대효과'!$H$7/8)*Q1702*'d_고정'!$B$10*P1702*('6_기대효과'!$K$7/'d_고정'!$B$9))*(1-R1702)</f>
        <v/>
      </c>
      <c r="AA1702">
        <f>W1702*L1702*(1-R1702-'d_고정'!$B$13)+U1702*MAX(N1702-'d_고정'!$B$10*P1702*('6_기대효과'!$K$7/'d_고정'!$B$9),0)*Q1702*(1-R1702)</f>
        <v/>
      </c>
      <c r="AB1702">
        <f>Y1702+Z1702</f>
        <v/>
      </c>
      <c r="AC1702">
        <f>Y1702/('d_고정'!$B$5*'6_기대효과'!$H$7/8)/'d_고정'!$B$6</f>
        <v/>
      </c>
      <c r="AD1702">
        <f>Y1702/('d_고정'!$B$8*'6_기대효과'!$H$7/8)</f>
        <v/>
      </c>
    </row>
    <row r="1703">
      <c r="A1703">
        <f>RAND()</f>
        <v/>
      </c>
      <c r="B1703">
        <f>IF('d_시나리오'!$J$2='d_시나리오'!$H$2,'d_시나리오'!$I$2,IF(A1703&lt;('d_시나리오'!$I$2-'d_시나리오'!$H$2)/('d_시나리오'!$J$2-'d_시나리오'!$H$2),'d_시나리오'!$H$2+SQRT(A1703*('d_시나리오'!$J$2-'d_시나리오'!$H$2)*('d_시나리오'!$I$2-'d_시나리오'!$H$2)),'d_시나리오'!$J$2-SQRT((1-A1703)*('d_시나리오'!$J$2-'d_시나리오'!$H$2)*('d_시나리오'!$J$2-'d_시나리오'!$I$2))))</f>
        <v/>
      </c>
      <c r="C1703">
        <f>RAND()</f>
        <v/>
      </c>
      <c r="D1703">
        <f>BETAINV(RAND(),IF(C1703&lt;'d_고정'!$B$26,'d_고정'!$B$23,'d_고정'!$B$16)+1,'d_고정'!$B$17-IF(C1703&lt;'d_고정'!$B$26,'d_고정'!$B$23,'d_고정'!$B$16)+1)*('d_고정'!$B$14+('d_고정'!$B$15-'d_고정'!$B$14)*RAND())</f>
        <v/>
      </c>
      <c r="E1703">
        <f>INDEX('d_분포'!$A$2:$A$28,RANDBETWEEN(1,27))</f>
        <v/>
      </c>
      <c r="F1703">
        <f>INDEX('d_분포'!$C$2:$C$5,RANDBETWEEN(1,4))*(0.9+0.2*RAND())</f>
        <v/>
      </c>
      <c r="G1703">
        <f>RAND()</f>
        <v/>
      </c>
      <c r="H1703">
        <f>(F1703+(1-F1703)*('d_고정'!$B$22*BETAINV(RAND(),IF(G1703&lt;'d_고정'!$B$26,'d_고정'!$B$25,'d_고정'!$B$20)+1,'d_고정'!$B$21-IF(G1703&lt;'d_고정'!$B$26,'d_고정'!$B$25,'d_고정'!$B$20)+1)+(1-'d_고정'!$B$22)*BETAINV(RAND(),IF(G1703&lt;'d_고정'!$B$26,'d_고정'!$B$24,'d_고정'!$B$18)+1,'d_고정'!$B$19-IF(G1703&lt;'d_고정'!$B$26,'d_고정'!$B$24,'d_고정'!$B$18)+1))*('d_고정'!$B$14+('d_고정'!$B$15-'d_고정'!$B$14)*RAND()))/F1703</f>
        <v/>
      </c>
      <c r="I1703">
        <f>RAND()</f>
        <v/>
      </c>
      <c r="J1703">
        <f>IF('d_시나리오'!$J$3='d_시나리오'!$H$3,'d_시나리오'!$I$3,IF(I1703&lt;('d_시나리오'!$I$3-'d_시나리오'!$H$3)/('d_시나리오'!$J$3-'d_시나리오'!$H$3),'d_시나리오'!$H$3+SQRT(I1703*('d_시나리오'!$J$3-'d_시나리오'!$H$3)*('d_시나리오'!$I$3-'d_시나리오'!$H$3)),'d_시나리오'!$J$3-SQRT((1-I1703)*('d_시나리오'!$J$3-'d_시나리오'!$H$3)*('d_시나리오'!$J$3-'d_시나리오'!$I$3))))</f>
        <v/>
      </c>
      <c r="K1703">
        <f>RAND()</f>
        <v/>
      </c>
      <c r="L1703">
        <f>IF('d_시나리오'!$J$4='d_시나리오'!$H$4,'d_시나리오'!$I$4,IF(K1703&lt;('d_시나리오'!$I$4-'d_시나리오'!$H$4)/('d_시나리오'!$J$4-'d_시나리오'!$H$4),'d_시나리오'!$H$4+SQRT(K1703*('d_시나리오'!$J$4-'d_시나리오'!$H$4)*('d_시나리오'!$I$4-'d_시나리오'!$H$4)),'d_시나리오'!$J$4-SQRT((1-K1703)*('d_시나리오'!$J$4-'d_시나리오'!$H$4)*('d_시나리오'!$J$4-'d_시나리오'!$I$4))))</f>
        <v/>
      </c>
      <c r="M1703">
        <f>RAND()</f>
        <v/>
      </c>
      <c r="N1703">
        <f>IF('d_시나리오'!$J$5='d_시나리오'!$H$5,'d_시나리오'!$I$5,IF(M1703&lt;('d_시나리오'!$I$5-'d_시나리오'!$H$5)/('d_시나리오'!$J$5-'d_시나리오'!$H$5),'d_시나리오'!$H$5+SQRT(M1703*('d_시나리오'!$J$5-'d_시나리오'!$H$5)*('d_시나리오'!$I$5-'d_시나리오'!$H$5)),'d_시나리오'!$J$5-SQRT((1-M1703)*('d_시나리오'!$J$5-'d_시나리오'!$H$5)*('d_시나리오'!$J$5-'d_시나리오'!$I$5))))</f>
        <v/>
      </c>
      <c r="O1703">
        <f>RAND()</f>
        <v/>
      </c>
      <c r="P1703">
        <f>IF('d_시나리오'!$J$6='d_시나리오'!$H$6,'d_시나리오'!$I$6,IF(O1703&lt;('d_시나리오'!$I$6-'d_시나리오'!$H$6)/('d_시나리오'!$J$6-'d_시나리오'!$H$6),'d_시나리오'!$H$6+SQRT(O1703*('d_시나리오'!$J$6-'d_시나리오'!$H$6)*('d_시나리오'!$I$6-'d_시나리오'!$H$6)),'d_시나리오'!$J$6-SQRT((1-O1703)*('d_시나리오'!$J$6-'d_시나리오'!$H$6)*('d_시나리오'!$J$6-'d_시나리오'!$I$6))))</f>
        <v/>
      </c>
      <c r="Q1703">
        <f>INDEX('d_분포'!$B$2:$B$57,RANDBETWEEN(1,56))</f>
        <v/>
      </c>
      <c r="R1703">
        <f>BETAINV(RAND(),5,5)</f>
        <v/>
      </c>
      <c r="S1703">
        <f>'d_고정'!$B$1*'6_기대효과'!$H$7*('d_시나리오'!$I$7/'d_고정'!$B$2)*B1703</f>
        <v/>
      </c>
      <c r="T1703">
        <f>S1703*D1703</f>
        <v/>
      </c>
      <c r="U1703">
        <f>S1703*F1703*H1703</f>
        <v/>
      </c>
      <c r="V1703">
        <f>S1703*F1703*(H1703-1)</f>
        <v/>
      </c>
      <c r="W1703">
        <f>U1703*J1703</f>
        <v/>
      </c>
      <c r="X1703">
        <f>T1703+W1703</f>
        <v/>
      </c>
      <c r="Y1703">
        <f>(T1703*E1703+W1703*L1703)*(1-R1703-'d_고정'!$B$13)</f>
        <v/>
      </c>
      <c r="Z1703">
        <f>(U1703*N1703*Q1703+'d_고정'!$B$3*('6_기대효과'!$H$7/8)*Q1703*'d_고정'!$B$10*P1703*('6_기대효과'!$K$7/'d_고정'!$B$9))*(1-R1703)</f>
        <v/>
      </c>
      <c r="AA1703">
        <f>W1703*L1703*(1-R1703-'d_고정'!$B$13)+U1703*MAX(N1703-'d_고정'!$B$10*P1703*('6_기대효과'!$K$7/'d_고정'!$B$9),0)*Q1703*(1-R1703)</f>
        <v/>
      </c>
      <c r="AB1703">
        <f>Y1703+Z1703</f>
        <v/>
      </c>
      <c r="AC1703">
        <f>Y1703/('d_고정'!$B$5*'6_기대효과'!$H$7/8)/'d_고정'!$B$6</f>
        <v/>
      </c>
      <c r="AD1703">
        <f>Y1703/('d_고정'!$B$8*'6_기대효과'!$H$7/8)</f>
        <v/>
      </c>
    </row>
    <row r="1704">
      <c r="A1704">
        <f>RAND()</f>
        <v/>
      </c>
      <c r="B1704">
        <f>IF('d_시나리오'!$J$2='d_시나리오'!$H$2,'d_시나리오'!$I$2,IF(A1704&lt;('d_시나리오'!$I$2-'d_시나리오'!$H$2)/('d_시나리오'!$J$2-'d_시나리오'!$H$2),'d_시나리오'!$H$2+SQRT(A1704*('d_시나리오'!$J$2-'d_시나리오'!$H$2)*('d_시나리오'!$I$2-'d_시나리오'!$H$2)),'d_시나리오'!$J$2-SQRT((1-A1704)*('d_시나리오'!$J$2-'d_시나리오'!$H$2)*('d_시나리오'!$J$2-'d_시나리오'!$I$2))))</f>
        <v/>
      </c>
      <c r="C1704">
        <f>RAND()</f>
        <v/>
      </c>
      <c r="D1704">
        <f>BETAINV(RAND(),IF(C1704&lt;'d_고정'!$B$26,'d_고정'!$B$23,'d_고정'!$B$16)+1,'d_고정'!$B$17-IF(C1704&lt;'d_고정'!$B$26,'d_고정'!$B$23,'d_고정'!$B$16)+1)*('d_고정'!$B$14+('d_고정'!$B$15-'d_고정'!$B$14)*RAND())</f>
        <v/>
      </c>
      <c r="E1704">
        <f>INDEX('d_분포'!$A$2:$A$28,RANDBETWEEN(1,27))</f>
        <v/>
      </c>
      <c r="F1704">
        <f>INDEX('d_분포'!$C$2:$C$5,RANDBETWEEN(1,4))*(0.9+0.2*RAND())</f>
        <v/>
      </c>
      <c r="G1704">
        <f>RAND()</f>
        <v/>
      </c>
      <c r="H1704">
        <f>(F1704+(1-F1704)*('d_고정'!$B$22*BETAINV(RAND(),IF(G1704&lt;'d_고정'!$B$26,'d_고정'!$B$25,'d_고정'!$B$20)+1,'d_고정'!$B$21-IF(G1704&lt;'d_고정'!$B$26,'d_고정'!$B$25,'d_고정'!$B$20)+1)+(1-'d_고정'!$B$22)*BETAINV(RAND(),IF(G1704&lt;'d_고정'!$B$26,'d_고정'!$B$24,'d_고정'!$B$18)+1,'d_고정'!$B$19-IF(G1704&lt;'d_고정'!$B$26,'d_고정'!$B$24,'d_고정'!$B$18)+1))*('d_고정'!$B$14+('d_고정'!$B$15-'d_고정'!$B$14)*RAND()))/F1704</f>
        <v/>
      </c>
      <c r="I1704">
        <f>RAND()</f>
        <v/>
      </c>
      <c r="J1704">
        <f>IF('d_시나리오'!$J$3='d_시나리오'!$H$3,'d_시나리오'!$I$3,IF(I1704&lt;('d_시나리오'!$I$3-'d_시나리오'!$H$3)/('d_시나리오'!$J$3-'d_시나리오'!$H$3),'d_시나리오'!$H$3+SQRT(I1704*('d_시나리오'!$J$3-'d_시나리오'!$H$3)*('d_시나리오'!$I$3-'d_시나리오'!$H$3)),'d_시나리오'!$J$3-SQRT((1-I1704)*('d_시나리오'!$J$3-'d_시나리오'!$H$3)*('d_시나리오'!$J$3-'d_시나리오'!$I$3))))</f>
        <v/>
      </c>
      <c r="K1704">
        <f>RAND()</f>
        <v/>
      </c>
      <c r="L1704">
        <f>IF('d_시나리오'!$J$4='d_시나리오'!$H$4,'d_시나리오'!$I$4,IF(K1704&lt;('d_시나리오'!$I$4-'d_시나리오'!$H$4)/('d_시나리오'!$J$4-'d_시나리오'!$H$4),'d_시나리오'!$H$4+SQRT(K1704*('d_시나리오'!$J$4-'d_시나리오'!$H$4)*('d_시나리오'!$I$4-'d_시나리오'!$H$4)),'d_시나리오'!$J$4-SQRT((1-K1704)*('d_시나리오'!$J$4-'d_시나리오'!$H$4)*('d_시나리오'!$J$4-'d_시나리오'!$I$4))))</f>
        <v/>
      </c>
      <c r="M1704">
        <f>RAND()</f>
        <v/>
      </c>
      <c r="N1704">
        <f>IF('d_시나리오'!$J$5='d_시나리오'!$H$5,'d_시나리오'!$I$5,IF(M1704&lt;('d_시나리오'!$I$5-'d_시나리오'!$H$5)/('d_시나리오'!$J$5-'d_시나리오'!$H$5),'d_시나리오'!$H$5+SQRT(M1704*('d_시나리오'!$J$5-'d_시나리오'!$H$5)*('d_시나리오'!$I$5-'d_시나리오'!$H$5)),'d_시나리오'!$J$5-SQRT((1-M1704)*('d_시나리오'!$J$5-'d_시나리오'!$H$5)*('d_시나리오'!$J$5-'d_시나리오'!$I$5))))</f>
        <v/>
      </c>
      <c r="O1704">
        <f>RAND()</f>
        <v/>
      </c>
      <c r="P1704">
        <f>IF('d_시나리오'!$J$6='d_시나리오'!$H$6,'d_시나리오'!$I$6,IF(O1704&lt;('d_시나리오'!$I$6-'d_시나리오'!$H$6)/('d_시나리오'!$J$6-'d_시나리오'!$H$6),'d_시나리오'!$H$6+SQRT(O1704*('d_시나리오'!$J$6-'d_시나리오'!$H$6)*('d_시나리오'!$I$6-'d_시나리오'!$H$6)),'d_시나리오'!$J$6-SQRT((1-O1704)*('d_시나리오'!$J$6-'d_시나리오'!$H$6)*('d_시나리오'!$J$6-'d_시나리오'!$I$6))))</f>
        <v/>
      </c>
      <c r="Q1704">
        <f>INDEX('d_분포'!$B$2:$B$57,RANDBETWEEN(1,56))</f>
        <v/>
      </c>
      <c r="R1704">
        <f>BETAINV(RAND(),5,5)</f>
        <v/>
      </c>
      <c r="S1704">
        <f>'d_고정'!$B$1*'6_기대효과'!$H$7*('d_시나리오'!$I$7/'d_고정'!$B$2)*B1704</f>
        <v/>
      </c>
      <c r="T1704">
        <f>S1704*D1704</f>
        <v/>
      </c>
      <c r="U1704">
        <f>S1704*F1704*H1704</f>
        <v/>
      </c>
      <c r="V1704">
        <f>S1704*F1704*(H1704-1)</f>
        <v/>
      </c>
      <c r="W1704">
        <f>U1704*J1704</f>
        <v/>
      </c>
      <c r="X1704">
        <f>T1704+W1704</f>
        <v/>
      </c>
      <c r="Y1704">
        <f>(T1704*E1704+W1704*L1704)*(1-R1704-'d_고정'!$B$13)</f>
        <v/>
      </c>
      <c r="Z1704">
        <f>(U1704*N1704*Q1704+'d_고정'!$B$3*('6_기대효과'!$H$7/8)*Q1704*'d_고정'!$B$10*P1704*('6_기대효과'!$K$7/'d_고정'!$B$9))*(1-R1704)</f>
        <v/>
      </c>
      <c r="AA1704">
        <f>W1704*L1704*(1-R1704-'d_고정'!$B$13)+U1704*MAX(N1704-'d_고정'!$B$10*P1704*('6_기대효과'!$K$7/'d_고정'!$B$9),0)*Q1704*(1-R1704)</f>
        <v/>
      </c>
      <c r="AB1704">
        <f>Y1704+Z1704</f>
        <v/>
      </c>
      <c r="AC1704">
        <f>Y1704/('d_고정'!$B$5*'6_기대효과'!$H$7/8)/'d_고정'!$B$6</f>
        <v/>
      </c>
      <c r="AD1704">
        <f>Y1704/('d_고정'!$B$8*'6_기대효과'!$H$7/8)</f>
        <v/>
      </c>
    </row>
    <row r="1705">
      <c r="A1705">
        <f>RAND()</f>
        <v/>
      </c>
      <c r="B1705">
        <f>IF('d_시나리오'!$J$2='d_시나리오'!$H$2,'d_시나리오'!$I$2,IF(A1705&lt;('d_시나리오'!$I$2-'d_시나리오'!$H$2)/('d_시나리오'!$J$2-'d_시나리오'!$H$2),'d_시나리오'!$H$2+SQRT(A1705*('d_시나리오'!$J$2-'d_시나리오'!$H$2)*('d_시나리오'!$I$2-'d_시나리오'!$H$2)),'d_시나리오'!$J$2-SQRT((1-A1705)*('d_시나리오'!$J$2-'d_시나리오'!$H$2)*('d_시나리오'!$J$2-'d_시나리오'!$I$2))))</f>
        <v/>
      </c>
      <c r="C1705">
        <f>RAND()</f>
        <v/>
      </c>
      <c r="D1705">
        <f>BETAINV(RAND(),IF(C1705&lt;'d_고정'!$B$26,'d_고정'!$B$23,'d_고정'!$B$16)+1,'d_고정'!$B$17-IF(C1705&lt;'d_고정'!$B$26,'d_고정'!$B$23,'d_고정'!$B$16)+1)*('d_고정'!$B$14+('d_고정'!$B$15-'d_고정'!$B$14)*RAND())</f>
        <v/>
      </c>
      <c r="E1705">
        <f>INDEX('d_분포'!$A$2:$A$28,RANDBETWEEN(1,27))</f>
        <v/>
      </c>
      <c r="F1705">
        <f>INDEX('d_분포'!$C$2:$C$5,RANDBETWEEN(1,4))*(0.9+0.2*RAND())</f>
        <v/>
      </c>
      <c r="G1705">
        <f>RAND()</f>
        <v/>
      </c>
      <c r="H1705">
        <f>(F1705+(1-F1705)*('d_고정'!$B$22*BETAINV(RAND(),IF(G1705&lt;'d_고정'!$B$26,'d_고정'!$B$25,'d_고정'!$B$20)+1,'d_고정'!$B$21-IF(G1705&lt;'d_고정'!$B$26,'d_고정'!$B$25,'d_고정'!$B$20)+1)+(1-'d_고정'!$B$22)*BETAINV(RAND(),IF(G1705&lt;'d_고정'!$B$26,'d_고정'!$B$24,'d_고정'!$B$18)+1,'d_고정'!$B$19-IF(G1705&lt;'d_고정'!$B$26,'d_고정'!$B$24,'d_고정'!$B$18)+1))*('d_고정'!$B$14+('d_고정'!$B$15-'d_고정'!$B$14)*RAND()))/F1705</f>
        <v/>
      </c>
      <c r="I1705">
        <f>RAND()</f>
        <v/>
      </c>
      <c r="J1705">
        <f>IF('d_시나리오'!$J$3='d_시나리오'!$H$3,'d_시나리오'!$I$3,IF(I1705&lt;('d_시나리오'!$I$3-'d_시나리오'!$H$3)/('d_시나리오'!$J$3-'d_시나리오'!$H$3),'d_시나리오'!$H$3+SQRT(I1705*('d_시나리오'!$J$3-'d_시나리오'!$H$3)*('d_시나리오'!$I$3-'d_시나리오'!$H$3)),'d_시나리오'!$J$3-SQRT((1-I1705)*('d_시나리오'!$J$3-'d_시나리오'!$H$3)*('d_시나리오'!$J$3-'d_시나리오'!$I$3))))</f>
        <v/>
      </c>
      <c r="K1705">
        <f>RAND()</f>
        <v/>
      </c>
      <c r="L1705">
        <f>IF('d_시나리오'!$J$4='d_시나리오'!$H$4,'d_시나리오'!$I$4,IF(K1705&lt;('d_시나리오'!$I$4-'d_시나리오'!$H$4)/('d_시나리오'!$J$4-'d_시나리오'!$H$4),'d_시나리오'!$H$4+SQRT(K1705*('d_시나리오'!$J$4-'d_시나리오'!$H$4)*('d_시나리오'!$I$4-'d_시나리오'!$H$4)),'d_시나리오'!$J$4-SQRT((1-K1705)*('d_시나리오'!$J$4-'d_시나리오'!$H$4)*('d_시나리오'!$J$4-'d_시나리오'!$I$4))))</f>
        <v/>
      </c>
      <c r="M1705">
        <f>RAND()</f>
        <v/>
      </c>
      <c r="N1705">
        <f>IF('d_시나리오'!$J$5='d_시나리오'!$H$5,'d_시나리오'!$I$5,IF(M1705&lt;('d_시나리오'!$I$5-'d_시나리오'!$H$5)/('d_시나리오'!$J$5-'d_시나리오'!$H$5),'d_시나리오'!$H$5+SQRT(M1705*('d_시나리오'!$J$5-'d_시나리오'!$H$5)*('d_시나리오'!$I$5-'d_시나리오'!$H$5)),'d_시나리오'!$J$5-SQRT((1-M1705)*('d_시나리오'!$J$5-'d_시나리오'!$H$5)*('d_시나리오'!$J$5-'d_시나리오'!$I$5))))</f>
        <v/>
      </c>
      <c r="O1705">
        <f>RAND()</f>
        <v/>
      </c>
      <c r="P1705">
        <f>IF('d_시나리오'!$J$6='d_시나리오'!$H$6,'d_시나리오'!$I$6,IF(O1705&lt;('d_시나리오'!$I$6-'d_시나리오'!$H$6)/('d_시나리오'!$J$6-'d_시나리오'!$H$6),'d_시나리오'!$H$6+SQRT(O1705*('d_시나리오'!$J$6-'d_시나리오'!$H$6)*('d_시나리오'!$I$6-'d_시나리오'!$H$6)),'d_시나리오'!$J$6-SQRT((1-O1705)*('d_시나리오'!$J$6-'d_시나리오'!$H$6)*('d_시나리오'!$J$6-'d_시나리오'!$I$6))))</f>
        <v/>
      </c>
      <c r="Q1705">
        <f>INDEX('d_분포'!$B$2:$B$57,RANDBETWEEN(1,56))</f>
        <v/>
      </c>
      <c r="R1705">
        <f>BETAINV(RAND(),5,5)</f>
        <v/>
      </c>
      <c r="S1705">
        <f>'d_고정'!$B$1*'6_기대효과'!$H$7*('d_시나리오'!$I$7/'d_고정'!$B$2)*B1705</f>
        <v/>
      </c>
      <c r="T1705">
        <f>S1705*D1705</f>
        <v/>
      </c>
      <c r="U1705">
        <f>S1705*F1705*H1705</f>
        <v/>
      </c>
      <c r="V1705">
        <f>S1705*F1705*(H1705-1)</f>
        <v/>
      </c>
      <c r="W1705">
        <f>U1705*J1705</f>
        <v/>
      </c>
      <c r="X1705">
        <f>T1705+W1705</f>
        <v/>
      </c>
      <c r="Y1705">
        <f>(T1705*E1705+W1705*L1705)*(1-R1705-'d_고정'!$B$13)</f>
        <v/>
      </c>
      <c r="Z1705">
        <f>(U1705*N1705*Q1705+'d_고정'!$B$3*('6_기대효과'!$H$7/8)*Q1705*'d_고정'!$B$10*P1705*('6_기대효과'!$K$7/'d_고정'!$B$9))*(1-R1705)</f>
        <v/>
      </c>
      <c r="AA1705">
        <f>W1705*L1705*(1-R1705-'d_고정'!$B$13)+U1705*MAX(N1705-'d_고정'!$B$10*P1705*('6_기대효과'!$K$7/'d_고정'!$B$9),0)*Q1705*(1-R1705)</f>
        <v/>
      </c>
      <c r="AB1705">
        <f>Y1705+Z1705</f>
        <v/>
      </c>
      <c r="AC1705">
        <f>Y1705/('d_고정'!$B$5*'6_기대효과'!$H$7/8)/'d_고정'!$B$6</f>
        <v/>
      </c>
      <c r="AD1705">
        <f>Y1705/('d_고정'!$B$8*'6_기대효과'!$H$7/8)</f>
        <v/>
      </c>
    </row>
    <row r="1706">
      <c r="A1706">
        <f>RAND()</f>
        <v/>
      </c>
      <c r="B1706">
        <f>IF('d_시나리오'!$J$2='d_시나리오'!$H$2,'d_시나리오'!$I$2,IF(A1706&lt;('d_시나리오'!$I$2-'d_시나리오'!$H$2)/('d_시나리오'!$J$2-'d_시나리오'!$H$2),'d_시나리오'!$H$2+SQRT(A1706*('d_시나리오'!$J$2-'d_시나리오'!$H$2)*('d_시나리오'!$I$2-'d_시나리오'!$H$2)),'d_시나리오'!$J$2-SQRT((1-A1706)*('d_시나리오'!$J$2-'d_시나리오'!$H$2)*('d_시나리오'!$J$2-'d_시나리오'!$I$2))))</f>
        <v/>
      </c>
      <c r="C1706">
        <f>RAND()</f>
        <v/>
      </c>
      <c r="D1706">
        <f>BETAINV(RAND(),IF(C1706&lt;'d_고정'!$B$26,'d_고정'!$B$23,'d_고정'!$B$16)+1,'d_고정'!$B$17-IF(C1706&lt;'d_고정'!$B$26,'d_고정'!$B$23,'d_고정'!$B$16)+1)*('d_고정'!$B$14+('d_고정'!$B$15-'d_고정'!$B$14)*RAND())</f>
        <v/>
      </c>
      <c r="E1706">
        <f>INDEX('d_분포'!$A$2:$A$28,RANDBETWEEN(1,27))</f>
        <v/>
      </c>
      <c r="F1706">
        <f>INDEX('d_분포'!$C$2:$C$5,RANDBETWEEN(1,4))*(0.9+0.2*RAND())</f>
        <v/>
      </c>
      <c r="G1706">
        <f>RAND()</f>
        <v/>
      </c>
      <c r="H1706">
        <f>(F1706+(1-F1706)*('d_고정'!$B$22*BETAINV(RAND(),IF(G1706&lt;'d_고정'!$B$26,'d_고정'!$B$25,'d_고정'!$B$20)+1,'d_고정'!$B$21-IF(G1706&lt;'d_고정'!$B$26,'d_고정'!$B$25,'d_고정'!$B$20)+1)+(1-'d_고정'!$B$22)*BETAINV(RAND(),IF(G1706&lt;'d_고정'!$B$26,'d_고정'!$B$24,'d_고정'!$B$18)+1,'d_고정'!$B$19-IF(G1706&lt;'d_고정'!$B$26,'d_고정'!$B$24,'d_고정'!$B$18)+1))*('d_고정'!$B$14+('d_고정'!$B$15-'d_고정'!$B$14)*RAND()))/F1706</f>
        <v/>
      </c>
      <c r="I1706">
        <f>RAND()</f>
        <v/>
      </c>
      <c r="J1706">
        <f>IF('d_시나리오'!$J$3='d_시나리오'!$H$3,'d_시나리오'!$I$3,IF(I1706&lt;('d_시나리오'!$I$3-'d_시나리오'!$H$3)/('d_시나리오'!$J$3-'d_시나리오'!$H$3),'d_시나리오'!$H$3+SQRT(I1706*('d_시나리오'!$J$3-'d_시나리오'!$H$3)*('d_시나리오'!$I$3-'d_시나리오'!$H$3)),'d_시나리오'!$J$3-SQRT((1-I1706)*('d_시나리오'!$J$3-'d_시나리오'!$H$3)*('d_시나리오'!$J$3-'d_시나리오'!$I$3))))</f>
        <v/>
      </c>
      <c r="K1706">
        <f>RAND()</f>
        <v/>
      </c>
      <c r="L1706">
        <f>IF('d_시나리오'!$J$4='d_시나리오'!$H$4,'d_시나리오'!$I$4,IF(K1706&lt;('d_시나리오'!$I$4-'d_시나리오'!$H$4)/('d_시나리오'!$J$4-'d_시나리오'!$H$4),'d_시나리오'!$H$4+SQRT(K1706*('d_시나리오'!$J$4-'d_시나리오'!$H$4)*('d_시나리오'!$I$4-'d_시나리오'!$H$4)),'d_시나리오'!$J$4-SQRT((1-K1706)*('d_시나리오'!$J$4-'d_시나리오'!$H$4)*('d_시나리오'!$J$4-'d_시나리오'!$I$4))))</f>
        <v/>
      </c>
      <c r="M1706">
        <f>RAND()</f>
        <v/>
      </c>
      <c r="N1706">
        <f>IF('d_시나리오'!$J$5='d_시나리오'!$H$5,'d_시나리오'!$I$5,IF(M1706&lt;('d_시나리오'!$I$5-'d_시나리오'!$H$5)/('d_시나리오'!$J$5-'d_시나리오'!$H$5),'d_시나리오'!$H$5+SQRT(M1706*('d_시나리오'!$J$5-'d_시나리오'!$H$5)*('d_시나리오'!$I$5-'d_시나리오'!$H$5)),'d_시나리오'!$J$5-SQRT((1-M1706)*('d_시나리오'!$J$5-'d_시나리오'!$H$5)*('d_시나리오'!$J$5-'d_시나리오'!$I$5))))</f>
        <v/>
      </c>
      <c r="O1706">
        <f>RAND()</f>
        <v/>
      </c>
      <c r="P1706">
        <f>IF('d_시나리오'!$J$6='d_시나리오'!$H$6,'d_시나리오'!$I$6,IF(O1706&lt;('d_시나리오'!$I$6-'d_시나리오'!$H$6)/('d_시나리오'!$J$6-'d_시나리오'!$H$6),'d_시나리오'!$H$6+SQRT(O1706*('d_시나리오'!$J$6-'d_시나리오'!$H$6)*('d_시나리오'!$I$6-'d_시나리오'!$H$6)),'d_시나리오'!$J$6-SQRT((1-O1706)*('d_시나리오'!$J$6-'d_시나리오'!$H$6)*('d_시나리오'!$J$6-'d_시나리오'!$I$6))))</f>
        <v/>
      </c>
      <c r="Q1706">
        <f>INDEX('d_분포'!$B$2:$B$57,RANDBETWEEN(1,56))</f>
        <v/>
      </c>
      <c r="R1706">
        <f>BETAINV(RAND(),5,5)</f>
        <v/>
      </c>
      <c r="S1706">
        <f>'d_고정'!$B$1*'6_기대효과'!$H$7*('d_시나리오'!$I$7/'d_고정'!$B$2)*B1706</f>
        <v/>
      </c>
      <c r="T1706">
        <f>S1706*D1706</f>
        <v/>
      </c>
      <c r="U1706">
        <f>S1706*F1706*H1706</f>
        <v/>
      </c>
      <c r="V1706">
        <f>S1706*F1706*(H1706-1)</f>
        <v/>
      </c>
      <c r="W1706">
        <f>U1706*J1706</f>
        <v/>
      </c>
      <c r="X1706">
        <f>T1706+W1706</f>
        <v/>
      </c>
      <c r="Y1706">
        <f>(T1706*E1706+W1706*L1706)*(1-R1706-'d_고정'!$B$13)</f>
        <v/>
      </c>
      <c r="Z1706">
        <f>(U1706*N1706*Q1706+'d_고정'!$B$3*('6_기대효과'!$H$7/8)*Q1706*'d_고정'!$B$10*P1706*('6_기대효과'!$K$7/'d_고정'!$B$9))*(1-R1706)</f>
        <v/>
      </c>
      <c r="AA1706">
        <f>W1706*L1706*(1-R1706-'d_고정'!$B$13)+U1706*MAX(N1706-'d_고정'!$B$10*P1706*('6_기대효과'!$K$7/'d_고정'!$B$9),0)*Q1706*(1-R1706)</f>
        <v/>
      </c>
      <c r="AB1706">
        <f>Y1706+Z1706</f>
        <v/>
      </c>
      <c r="AC1706">
        <f>Y1706/('d_고정'!$B$5*'6_기대효과'!$H$7/8)/'d_고정'!$B$6</f>
        <v/>
      </c>
      <c r="AD1706">
        <f>Y1706/('d_고정'!$B$8*'6_기대효과'!$H$7/8)</f>
        <v/>
      </c>
    </row>
    <row r="1707">
      <c r="A1707">
        <f>RAND()</f>
        <v/>
      </c>
      <c r="B1707">
        <f>IF('d_시나리오'!$J$2='d_시나리오'!$H$2,'d_시나리오'!$I$2,IF(A1707&lt;('d_시나리오'!$I$2-'d_시나리오'!$H$2)/('d_시나리오'!$J$2-'d_시나리오'!$H$2),'d_시나리오'!$H$2+SQRT(A1707*('d_시나리오'!$J$2-'d_시나리오'!$H$2)*('d_시나리오'!$I$2-'d_시나리오'!$H$2)),'d_시나리오'!$J$2-SQRT((1-A1707)*('d_시나리오'!$J$2-'d_시나리오'!$H$2)*('d_시나리오'!$J$2-'d_시나리오'!$I$2))))</f>
        <v/>
      </c>
      <c r="C1707">
        <f>RAND()</f>
        <v/>
      </c>
      <c r="D1707">
        <f>BETAINV(RAND(),IF(C1707&lt;'d_고정'!$B$26,'d_고정'!$B$23,'d_고정'!$B$16)+1,'d_고정'!$B$17-IF(C1707&lt;'d_고정'!$B$26,'d_고정'!$B$23,'d_고정'!$B$16)+1)*('d_고정'!$B$14+('d_고정'!$B$15-'d_고정'!$B$14)*RAND())</f>
        <v/>
      </c>
      <c r="E1707">
        <f>INDEX('d_분포'!$A$2:$A$28,RANDBETWEEN(1,27))</f>
        <v/>
      </c>
      <c r="F1707">
        <f>INDEX('d_분포'!$C$2:$C$5,RANDBETWEEN(1,4))*(0.9+0.2*RAND())</f>
        <v/>
      </c>
      <c r="G1707">
        <f>RAND()</f>
        <v/>
      </c>
      <c r="H1707">
        <f>(F1707+(1-F1707)*('d_고정'!$B$22*BETAINV(RAND(),IF(G1707&lt;'d_고정'!$B$26,'d_고정'!$B$25,'d_고정'!$B$20)+1,'d_고정'!$B$21-IF(G1707&lt;'d_고정'!$B$26,'d_고정'!$B$25,'d_고정'!$B$20)+1)+(1-'d_고정'!$B$22)*BETAINV(RAND(),IF(G1707&lt;'d_고정'!$B$26,'d_고정'!$B$24,'d_고정'!$B$18)+1,'d_고정'!$B$19-IF(G1707&lt;'d_고정'!$B$26,'d_고정'!$B$24,'d_고정'!$B$18)+1))*('d_고정'!$B$14+('d_고정'!$B$15-'d_고정'!$B$14)*RAND()))/F1707</f>
        <v/>
      </c>
      <c r="I1707">
        <f>RAND()</f>
        <v/>
      </c>
      <c r="J1707">
        <f>IF('d_시나리오'!$J$3='d_시나리오'!$H$3,'d_시나리오'!$I$3,IF(I1707&lt;('d_시나리오'!$I$3-'d_시나리오'!$H$3)/('d_시나리오'!$J$3-'d_시나리오'!$H$3),'d_시나리오'!$H$3+SQRT(I1707*('d_시나리오'!$J$3-'d_시나리오'!$H$3)*('d_시나리오'!$I$3-'d_시나리오'!$H$3)),'d_시나리오'!$J$3-SQRT((1-I1707)*('d_시나리오'!$J$3-'d_시나리오'!$H$3)*('d_시나리오'!$J$3-'d_시나리오'!$I$3))))</f>
        <v/>
      </c>
      <c r="K1707">
        <f>RAND()</f>
        <v/>
      </c>
      <c r="L1707">
        <f>IF('d_시나리오'!$J$4='d_시나리오'!$H$4,'d_시나리오'!$I$4,IF(K1707&lt;('d_시나리오'!$I$4-'d_시나리오'!$H$4)/('d_시나리오'!$J$4-'d_시나리오'!$H$4),'d_시나리오'!$H$4+SQRT(K1707*('d_시나리오'!$J$4-'d_시나리오'!$H$4)*('d_시나리오'!$I$4-'d_시나리오'!$H$4)),'d_시나리오'!$J$4-SQRT((1-K1707)*('d_시나리오'!$J$4-'d_시나리오'!$H$4)*('d_시나리오'!$J$4-'d_시나리오'!$I$4))))</f>
        <v/>
      </c>
      <c r="M1707">
        <f>RAND()</f>
        <v/>
      </c>
      <c r="N1707">
        <f>IF('d_시나리오'!$J$5='d_시나리오'!$H$5,'d_시나리오'!$I$5,IF(M1707&lt;('d_시나리오'!$I$5-'d_시나리오'!$H$5)/('d_시나리오'!$J$5-'d_시나리오'!$H$5),'d_시나리오'!$H$5+SQRT(M1707*('d_시나리오'!$J$5-'d_시나리오'!$H$5)*('d_시나리오'!$I$5-'d_시나리오'!$H$5)),'d_시나리오'!$J$5-SQRT((1-M1707)*('d_시나리오'!$J$5-'d_시나리오'!$H$5)*('d_시나리오'!$J$5-'d_시나리오'!$I$5))))</f>
        <v/>
      </c>
      <c r="O1707">
        <f>RAND()</f>
        <v/>
      </c>
      <c r="P1707">
        <f>IF('d_시나리오'!$J$6='d_시나리오'!$H$6,'d_시나리오'!$I$6,IF(O1707&lt;('d_시나리오'!$I$6-'d_시나리오'!$H$6)/('d_시나리오'!$J$6-'d_시나리오'!$H$6),'d_시나리오'!$H$6+SQRT(O1707*('d_시나리오'!$J$6-'d_시나리오'!$H$6)*('d_시나리오'!$I$6-'d_시나리오'!$H$6)),'d_시나리오'!$J$6-SQRT((1-O1707)*('d_시나리오'!$J$6-'d_시나리오'!$H$6)*('d_시나리오'!$J$6-'d_시나리오'!$I$6))))</f>
        <v/>
      </c>
      <c r="Q1707">
        <f>INDEX('d_분포'!$B$2:$B$57,RANDBETWEEN(1,56))</f>
        <v/>
      </c>
      <c r="R1707">
        <f>BETAINV(RAND(),5,5)</f>
        <v/>
      </c>
      <c r="S1707">
        <f>'d_고정'!$B$1*'6_기대효과'!$H$7*('d_시나리오'!$I$7/'d_고정'!$B$2)*B1707</f>
        <v/>
      </c>
      <c r="T1707">
        <f>S1707*D1707</f>
        <v/>
      </c>
      <c r="U1707">
        <f>S1707*F1707*H1707</f>
        <v/>
      </c>
      <c r="V1707">
        <f>S1707*F1707*(H1707-1)</f>
        <v/>
      </c>
      <c r="W1707">
        <f>U1707*J1707</f>
        <v/>
      </c>
      <c r="X1707">
        <f>T1707+W1707</f>
        <v/>
      </c>
      <c r="Y1707">
        <f>(T1707*E1707+W1707*L1707)*(1-R1707-'d_고정'!$B$13)</f>
        <v/>
      </c>
      <c r="Z1707">
        <f>(U1707*N1707*Q1707+'d_고정'!$B$3*('6_기대효과'!$H$7/8)*Q1707*'d_고정'!$B$10*P1707*('6_기대효과'!$K$7/'d_고정'!$B$9))*(1-R1707)</f>
        <v/>
      </c>
      <c r="AA1707">
        <f>W1707*L1707*(1-R1707-'d_고정'!$B$13)+U1707*MAX(N1707-'d_고정'!$B$10*P1707*('6_기대효과'!$K$7/'d_고정'!$B$9),0)*Q1707*(1-R1707)</f>
        <v/>
      </c>
      <c r="AB1707">
        <f>Y1707+Z1707</f>
        <v/>
      </c>
      <c r="AC1707">
        <f>Y1707/('d_고정'!$B$5*'6_기대효과'!$H$7/8)/'d_고정'!$B$6</f>
        <v/>
      </c>
      <c r="AD1707">
        <f>Y1707/('d_고정'!$B$8*'6_기대효과'!$H$7/8)</f>
        <v/>
      </c>
    </row>
    <row r="1708">
      <c r="A1708">
        <f>RAND()</f>
        <v/>
      </c>
      <c r="B1708">
        <f>IF('d_시나리오'!$J$2='d_시나리오'!$H$2,'d_시나리오'!$I$2,IF(A1708&lt;('d_시나리오'!$I$2-'d_시나리오'!$H$2)/('d_시나리오'!$J$2-'d_시나리오'!$H$2),'d_시나리오'!$H$2+SQRT(A1708*('d_시나리오'!$J$2-'d_시나리오'!$H$2)*('d_시나리오'!$I$2-'d_시나리오'!$H$2)),'d_시나리오'!$J$2-SQRT((1-A1708)*('d_시나리오'!$J$2-'d_시나리오'!$H$2)*('d_시나리오'!$J$2-'d_시나리오'!$I$2))))</f>
        <v/>
      </c>
      <c r="C1708">
        <f>RAND()</f>
        <v/>
      </c>
      <c r="D1708">
        <f>BETAINV(RAND(),IF(C1708&lt;'d_고정'!$B$26,'d_고정'!$B$23,'d_고정'!$B$16)+1,'d_고정'!$B$17-IF(C1708&lt;'d_고정'!$B$26,'d_고정'!$B$23,'d_고정'!$B$16)+1)*('d_고정'!$B$14+('d_고정'!$B$15-'d_고정'!$B$14)*RAND())</f>
        <v/>
      </c>
      <c r="E1708">
        <f>INDEX('d_분포'!$A$2:$A$28,RANDBETWEEN(1,27))</f>
        <v/>
      </c>
      <c r="F1708">
        <f>INDEX('d_분포'!$C$2:$C$5,RANDBETWEEN(1,4))*(0.9+0.2*RAND())</f>
        <v/>
      </c>
      <c r="G1708">
        <f>RAND()</f>
        <v/>
      </c>
      <c r="H1708">
        <f>(F1708+(1-F1708)*('d_고정'!$B$22*BETAINV(RAND(),IF(G1708&lt;'d_고정'!$B$26,'d_고정'!$B$25,'d_고정'!$B$20)+1,'d_고정'!$B$21-IF(G1708&lt;'d_고정'!$B$26,'d_고정'!$B$25,'d_고정'!$B$20)+1)+(1-'d_고정'!$B$22)*BETAINV(RAND(),IF(G1708&lt;'d_고정'!$B$26,'d_고정'!$B$24,'d_고정'!$B$18)+1,'d_고정'!$B$19-IF(G1708&lt;'d_고정'!$B$26,'d_고정'!$B$24,'d_고정'!$B$18)+1))*('d_고정'!$B$14+('d_고정'!$B$15-'d_고정'!$B$14)*RAND()))/F1708</f>
        <v/>
      </c>
      <c r="I1708">
        <f>RAND()</f>
        <v/>
      </c>
      <c r="J1708">
        <f>IF('d_시나리오'!$J$3='d_시나리오'!$H$3,'d_시나리오'!$I$3,IF(I1708&lt;('d_시나리오'!$I$3-'d_시나리오'!$H$3)/('d_시나리오'!$J$3-'d_시나리오'!$H$3),'d_시나리오'!$H$3+SQRT(I1708*('d_시나리오'!$J$3-'d_시나리오'!$H$3)*('d_시나리오'!$I$3-'d_시나리오'!$H$3)),'d_시나리오'!$J$3-SQRT((1-I1708)*('d_시나리오'!$J$3-'d_시나리오'!$H$3)*('d_시나리오'!$J$3-'d_시나리오'!$I$3))))</f>
        <v/>
      </c>
      <c r="K1708">
        <f>RAND()</f>
        <v/>
      </c>
      <c r="L1708">
        <f>IF('d_시나리오'!$J$4='d_시나리오'!$H$4,'d_시나리오'!$I$4,IF(K1708&lt;('d_시나리오'!$I$4-'d_시나리오'!$H$4)/('d_시나리오'!$J$4-'d_시나리오'!$H$4),'d_시나리오'!$H$4+SQRT(K1708*('d_시나리오'!$J$4-'d_시나리오'!$H$4)*('d_시나리오'!$I$4-'d_시나리오'!$H$4)),'d_시나리오'!$J$4-SQRT((1-K1708)*('d_시나리오'!$J$4-'d_시나리오'!$H$4)*('d_시나리오'!$J$4-'d_시나리오'!$I$4))))</f>
        <v/>
      </c>
      <c r="M1708">
        <f>RAND()</f>
        <v/>
      </c>
      <c r="N1708">
        <f>IF('d_시나리오'!$J$5='d_시나리오'!$H$5,'d_시나리오'!$I$5,IF(M1708&lt;('d_시나리오'!$I$5-'d_시나리오'!$H$5)/('d_시나리오'!$J$5-'d_시나리오'!$H$5),'d_시나리오'!$H$5+SQRT(M1708*('d_시나리오'!$J$5-'d_시나리오'!$H$5)*('d_시나리오'!$I$5-'d_시나리오'!$H$5)),'d_시나리오'!$J$5-SQRT((1-M1708)*('d_시나리오'!$J$5-'d_시나리오'!$H$5)*('d_시나리오'!$J$5-'d_시나리오'!$I$5))))</f>
        <v/>
      </c>
      <c r="O1708">
        <f>RAND()</f>
        <v/>
      </c>
      <c r="P1708">
        <f>IF('d_시나리오'!$J$6='d_시나리오'!$H$6,'d_시나리오'!$I$6,IF(O1708&lt;('d_시나리오'!$I$6-'d_시나리오'!$H$6)/('d_시나리오'!$J$6-'d_시나리오'!$H$6),'d_시나리오'!$H$6+SQRT(O1708*('d_시나리오'!$J$6-'d_시나리오'!$H$6)*('d_시나리오'!$I$6-'d_시나리오'!$H$6)),'d_시나리오'!$J$6-SQRT((1-O1708)*('d_시나리오'!$J$6-'d_시나리오'!$H$6)*('d_시나리오'!$J$6-'d_시나리오'!$I$6))))</f>
        <v/>
      </c>
      <c r="Q1708">
        <f>INDEX('d_분포'!$B$2:$B$57,RANDBETWEEN(1,56))</f>
        <v/>
      </c>
      <c r="R1708">
        <f>BETAINV(RAND(),5,5)</f>
        <v/>
      </c>
      <c r="S1708">
        <f>'d_고정'!$B$1*'6_기대효과'!$H$7*('d_시나리오'!$I$7/'d_고정'!$B$2)*B1708</f>
        <v/>
      </c>
      <c r="T1708">
        <f>S1708*D1708</f>
        <v/>
      </c>
      <c r="U1708">
        <f>S1708*F1708*H1708</f>
        <v/>
      </c>
      <c r="V1708">
        <f>S1708*F1708*(H1708-1)</f>
        <v/>
      </c>
      <c r="W1708">
        <f>U1708*J1708</f>
        <v/>
      </c>
      <c r="X1708">
        <f>T1708+W1708</f>
        <v/>
      </c>
      <c r="Y1708">
        <f>(T1708*E1708+W1708*L1708)*(1-R1708-'d_고정'!$B$13)</f>
        <v/>
      </c>
      <c r="Z1708">
        <f>(U1708*N1708*Q1708+'d_고정'!$B$3*('6_기대효과'!$H$7/8)*Q1708*'d_고정'!$B$10*P1708*('6_기대효과'!$K$7/'d_고정'!$B$9))*(1-R1708)</f>
        <v/>
      </c>
      <c r="AA1708">
        <f>W1708*L1708*(1-R1708-'d_고정'!$B$13)+U1708*MAX(N1708-'d_고정'!$B$10*P1708*('6_기대효과'!$K$7/'d_고정'!$B$9),0)*Q1708*(1-R1708)</f>
        <v/>
      </c>
      <c r="AB1708">
        <f>Y1708+Z1708</f>
        <v/>
      </c>
      <c r="AC1708">
        <f>Y1708/('d_고정'!$B$5*'6_기대효과'!$H$7/8)/'d_고정'!$B$6</f>
        <v/>
      </c>
      <c r="AD1708">
        <f>Y1708/('d_고정'!$B$8*'6_기대효과'!$H$7/8)</f>
        <v/>
      </c>
    </row>
    <row r="1709">
      <c r="A1709">
        <f>RAND()</f>
        <v/>
      </c>
      <c r="B1709">
        <f>IF('d_시나리오'!$J$2='d_시나리오'!$H$2,'d_시나리오'!$I$2,IF(A1709&lt;('d_시나리오'!$I$2-'d_시나리오'!$H$2)/('d_시나리오'!$J$2-'d_시나리오'!$H$2),'d_시나리오'!$H$2+SQRT(A1709*('d_시나리오'!$J$2-'d_시나리오'!$H$2)*('d_시나리오'!$I$2-'d_시나리오'!$H$2)),'d_시나리오'!$J$2-SQRT((1-A1709)*('d_시나리오'!$J$2-'d_시나리오'!$H$2)*('d_시나리오'!$J$2-'d_시나리오'!$I$2))))</f>
        <v/>
      </c>
      <c r="C1709">
        <f>RAND()</f>
        <v/>
      </c>
      <c r="D1709">
        <f>BETAINV(RAND(),IF(C1709&lt;'d_고정'!$B$26,'d_고정'!$B$23,'d_고정'!$B$16)+1,'d_고정'!$B$17-IF(C1709&lt;'d_고정'!$B$26,'d_고정'!$B$23,'d_고정'!$B$16)+1)*('d_고정'!$B$14+('d_고정'!$B$15-'d_고정'!$B$14)*RAND())</f>
        <v/>
      </c>
      <c r="E1709">
        <f>INDEX('d_분포'!$A$2:$A$28,RANDBETWEEN(1,27))</f>
        <v/>
      </c>
      <c r="F1709">
        <f>INDEX('d_분포'!$C$2:$C$5,RANDBETWEEN(1,4))*(0.9+0.2*RAND())</f>
        <v/>
      </c>
      <c r="G1709">
        <f>RAND()</f>
        <v/>
      </c>
      <c r="H1709">
        <f>(F1709+(1-F1709)*('d_고정'!$B$22*BETAINV(RAND(),IF(G1709&lt;'d_고정'!$B$26,'d_고정'!$B$25,'d_고정'!$B$20)+1,'d_고정'!$B$21-IF(G1709&lt;'d_고정'!$B$26,'d_고정'!$B$25,'d_고정'!$B$20)+1)+(1-'d_고정'!$B$22)*BETAINV(RAND(),IF(G1709&lt;'d_고정'!$B$26,'d_고정'!$B$24,'d_고정'!$B$18)+1,'d_고정'!$B$19-IF(G1709&lt;'d_고정'!$B$26,'d_고정'!$B$24,'d_고정'!$B$18)+1))*('d_고정'!$B$14+('d_고정'!$B$15-'d_고정'!$B$14)*RAND()))/F1709</f>
        <v/>
      </c>
      <c r="I1709">
        <f>RAND()</f>
        <v/>
      </c>
      <c r="J1709">
        <f>IF('d_시나리오'!$J$3='d_시나리오'!$H$3,'d_시나리오'!$I$3,IF(I1709&lt;('d_시나리오'!$I$3-'d_시나리오'!$H$3)/('d_시나리오'!$J$3-'d_시나리오'!$H$3),'d_시나리오'!$H$3+SQRT(I1709*('d_시나리오'!$J$3-'d_시나리오'!$H$3)*('d_시나리오'!$I$3-'d_시나리오'!$H$3)),'d_시나리오'!$J$3-SQRT((1-I1709)*('d_시나리오'!$J$3-'d_시나리오'!$H$3)*('d_시나리오'!$J$3-'d_시나리오'!$I$3))))</f>
        <v/>
      </c>
      <c r="K1709">
        <f>RAND()</f>
        <v/>
      </c>
      <c r="L1709">
        <f>IF('d_시나리오'!$J$4='d_시나리오'!$H$4,'d_시나리오'!$I$4,IF(K1709&lt;('d_시나리오'!$I$4-'d_시나리오'!$H$4)/('d_시나리오'!$J$4-'d_시나리오'!$H$4),'d_시나리오'!$H$4+SQRT(K1709*('d_시나리오'!$J$4-'d_시나리오'!$H$4)*('d_시나리오'!$I$4-'d_시나리오'!$H$4)),'d_시나리오'!$J$4-SQRT((1-K1709)*('d_시나리오'!$J$4-'d_시나리오'!$H$4)*('d_시나리오'!$J$4-'d_시나리오'!$I$4))))</f>
        <v/>
      </c>
      <c r="M1709">
        <f>RAND()</f>
        <v/>
      </c>
      <c r="N1709">
        <f>IF('d_시나리오'!$J$5='d_시나리오'!$H$5,'d_시나리오'!$I$5,IF(M1709&lt;('d_시나리오'!$I$5-'d_시나리오'!$H$5)/('d_시나리오'!$J$5-'d_시나리오'!$H$5),'d_시나리오'!$H$5+SQRT(M1709*('d_시나리오'!$J$5-'d_시나리오'!$H$5)*('d_시나리오'!$I$5-'d_시나리오'!$H$5)),'d_시나리오'!$J$5-SQRT((1-M1709)*('d_시나리오'!$J$5-'d_시나리오'!$H$5)*('d_시나리오'!$J$5-'d_시나리오'!$I$5))))</f>
        <v/>
      </c>
      <c r="O1709">
        <f>RAND()</f>
        <v/>
      </c>
      <c r="P1709">
        <f>IF('d_시나리오'!$J$6='d_시나리오'!$H$6,'d_시나리오'!$I$6,IF(O1709&lt;('d_시나리오'!$I$6-'d_시나리오'!$H$6)/('d_시나리오'!$J$6-'d_시나리오'!$H$6),'d_시나리오'!$H$6+SQRT(O1709*('d_시나리오'!$J$6-'d_시나리오'!$H$6)*('d_시나리오'!$I$6-'d_시나리오'!$H$6)),'d_시나리오'!$J$6-SQRT((1-O1709)*('d_시나리오'!$J$6-'d_시나리오'!$H$6)*('d_시나리오'!$J$6-'d_시나리오'!$I$6))))</f>
        <v/>
      </c>
      <c r="Q1709">
        <f>INDEX('d_분포'!$B$2:$B$57,RANDBETWEEN(1,56))</f>
        <v/>
      </c>
      <c r="R1709">
        <f>BETAINV(RAND(),5,5)</f>
        <v/>
      </c>
      <c r="S1709">
        <f>'d_고정'!$B$1*'6_기대효과'!$H$7*('d_시나리오'!$I$7/'d_고정'!$B$2)*B1709</f>
        <v/>
      </c>
      <c r="T1709">
        <f>S1709*D1709</f>
        <v/>
      </c>
      <c r="U1709">
        <f>S1709*F1709*H1709</f>
        <v/>
      </c>
      <c r="V1709">
        <f>S1709*F1709*(H1709-1)</f>
        <v/>
      </c>
      <c r="W1709">
        <f>U1709*J1709</f>
        <v/>
      </c>
      <c r="X1709">
        <f>T1709+W1709</f>
        <v/>
      </c>
      <c r="Y1709">
        <f>(T1709*E1709+W1709*L1709)*(1-R1709-'d_고정'!$B$13)</f>
        <v/>
      </c>
      <c r="Z1709">
        <f>(U1709*N1709*Q1709+'d_고정'!$B$3*('6_기대효과'!$H$7/8)*Q1709*'d_고정'!$B$10*P1709*('6_기대효과'!$K$7/'d_고정'!$B$9))*(1-R1709)</f>
        <v/>
      </c>
      <c r="AA1709">
        <f>W1709*L1709*(1-R1709-'d_고정'!$B$13)+U1709*MAX(N1709-'d_고정'!$B$10*P1709*('6_기대효과'!$K$7/'d_고정'!$B$9),0)*Q1709*(1-R1709)</f>
        <v/>
      </c>
      <c r="AB1709">
        <f>Y1709+Z1709</f>
        <v/>
      </c>
      <c r="AC1709">
        <f>Y1709/('d_고정'!$B$5*'6_기대효과'!$H$7/8)/'d_고정'!$B$6</f>
        <v/>
      </c>
      <c r="AD1709">
        <f>Y1709/('d_고정'!$B$8*'6_기대효과'!$H$7/8)</f>
        <v/>
      </c>
    </row>
    <row r="1710">
      <c r="A1710">
        <f>RAND()</f>
        <v/>
      </c>
      <c r="B1710">
        <f>IF('d_시나리오'!$J$2='d_시나리오'!$H$2,'d_시나리오'!$I$2,IF(A1710&lt;('d_시나리오'!$I$2-'d_시나리오'!$H$2)/('d_시나리오'!$J$2-'d_시나리오'!$H$2),'d_시나리오'!$H$2+SQRT(A1710*('d_시나리오'!$J$2-'d_시나리오'!$H$2)*('d_시나리오'!$I$2-'d_시나리오'!$H$2)),'d_시나리오'!$J$2-SQRT((1-A1710)*('d_시나리오'!$J$2-'d_시나리오'!$H$2)*('d_시나리오'!$J$2-'d_시나리오'!$I$2))))</f>
        <v/>
      </c>
      <c r="C1710">
        <f>RAND()</f>
        <v/>
      </c>
      <c r="D1710">
        <f>BETAINV(RAND(),IF(C1710&lt;'d_고정'!$B$26,'d_고정'!$B$23,'d_고정'!$B$16)+1,'d_고정'!$B$17-IF(C1710&lt;'d_고정'!$B$26,'d_고정'!$B$23,'d_고정'!$B$16)+1)*('d_고정'!$B$14+('d_고정'!$B$15-'d_고정'!$B$14)*RAND())</f>
        <v/>
      </c>
      <c r="E1710">
        <f>INDEX('d_분포'!$A$2:$A$28,RANDBETWEEN(1,27))</f>
        <v/>
      </c>
      <c r="F1710">
        <f>INDEX('d_분포'!$C$2:$C$5,RANDBETWEEN(1,4))*(0.9+0.2*RAND())</f>
        <v/>
      </c>
      <c r="G1710">
        <f>RAND()</f>
        <v/>
      </c>
      <c r="H1710">
        <f>(F1710+(1-F1710)*('d_고정'!$B$22*BETAINV(RAND(),IF(G1710&lt;'d_고정'!$B$26,'d_고정'!$B$25,'d_고정'!$B$20)+1,'d_고정'!$B$21-IF(G1710&lt;'d_고정'!$B$26,'d_고정'!$B$25,'d_고정'!$B$20)+1)+(1-'d_고정'!$B$22)*BETAINV(RAND(),IF(G1710&lt;'d_고정'!$B$26,'d_고정'!$B$24,'d_고정'!$B$18)+1,'d_고정'!$B$19-IF(G1710&lt;'d_고정'!$B$26,'d_고정'!$B$24,'d_고정'!$B$18)+1))*('d_고정'!$B$14+('d_고정'!$B$15-'d_고정'!$B$14)*RAND()))/F1710</f>
        <v/>
      </c>
      <c r="I1710">
        <f>RAND()</f>
        <v/>
      </c>
      <c r="J1710">
        <f>IF('d_시나리오'!$J$3='d_시나리오'!$H$3,'d_시나리오'!$I$3,IF(I1710&lt;('d_시나리오'!$I$3-'d_시나리오'!$H$3)/('d_시나리오'!$J$3-'d_시나리오'!$H$3),'d_시나리오'!$H$3+SQRT(I1710*('d_시나리오'!$J$3-'d_시나리오'!$H$3)*('d_시나리오'!$I$3-'d_시나리오'!$H$3)),'d_시나리오'!$J$3-SQRT((1-I1710)*('d_시나리오'!$J$3-'d_시나리오'!$H$3)*('d_시나리오'!$J$3-'d_시나리오'!$I$3))))</f>
        <v/>
      </c>
      <c r="K1710">
        <f>RAND()</f>
        <v/>
      </c>
      <c r="L1710">
        <f>IF('d_시나리오'!$J$4='d_시나리오'!$H$4,'d_시나리오'!$I$4,IF(K1710&lt;('d_시나리오'!$I$4-'d_시나리오'!$H$4)/('d_시나리오'!$J$4-'d_시나리오'!$H$4),'d_시나리오'!$H$4+SQRT(K1710*('d_시나리오'!$J$4-'d_시나리오'!$H$4)*('d_시나리오'!$I$4-'d_시나리오'!$H$4)),'d_시나리오'!$J$4-SQRT((1-K1710)*('d_시나리오'!$J$4-'d_시나리오'!$H$4)*('d_시나리오'!$J$4-'d_시나리오'!$I$4))))</f>
        <v/>
      </c>
      <c r="M1710">
        <f>RAND()</f>
        <v/>
      </c>
      <c r="N1710">
        <f>IF('d_시나리오'!$J$5='d_시나리오'!$H$5,'d_시나리오'!$I$5,IF(M1710&lt;('d_시나리오'!$I$5-'d_시나리오'!$H$5)/('d_시나리오'!$J$5-'d_시나리오'!$H$5),'d_시나리오'!$H$5+SQRT(M1710*('d_시나리오'!$J$5-'d_시나리오'!$H$5)*('d_시나리오'!$I$5-'d_시나리오'!$H$5)),'d_시나리오'!$J$5-SQRT((1-M1710)*('d_시나리오'!$J$5-'d_시나리오'!$H$5)*('d_시나리오'!$J$5-'d_시나리오'!$I$5))))</f>
        <v/>
      </c>
      <c r="O1710">
        <f>RAND()</f>
        <v/>
      </c>
      <c r="P1710">
        <f>IF('d_시나리오'!$J$6='d_시나리오'!$H$6,'d_시나리오'!$I$6,IF(O1710&lt;('d_시나리오'!$I$6-'d_시나리오'!$H$6)/('d_시나리오'!$J$6-'d_시나리오'!$H$6),'d_시나리오'!$H$6+SQRT(O1710*('d_시나리오'!$J$6-'d_시나리오'!$H$6)*('d_시나리오'!$I$6-'d_시나리오'!$H$6)),'d_시나리오'!$J$6-SQRT((1-O1710)*('d_시나리오'!$J$6-'d_시나리오'!$H$6)*('d_시나리오'!$J$6-'d_시나리오'!$I$6))))</f>
        <v/>
      </c>
      <c r="Q1710">
        <f>INDEX('d_분포'!$B$2:$B$57,RANDBETWEEN(1,56))</f>
        <v/>
      </c>
      <c r="R1710">
        <f>BETAINV(RAND(),5,5)</f>
        <v/>
      </c>
      <c r="S1710">
        <f>'d_고정'!$B$1*'6_기대효과'!$H$7*('d_시나리오'!$I$7/'d_고정'!$B$2)*B1710</f>
        <v/>
      </c>
      <c r="T1710">
        <f>S1710*D1710</f>
        <v/>
      </c>
      <c r="U1710">
        <f>S1710*F1710*H1710</f>
        <v/>
      </c>
      <c r="V1710">
        <f>S1710*F1710*(H1710-1)</f>
        <v/>
      </c>
      <c r="W1710">
        <f>U1710*J1710</f>
        <v/>
      </c>
      <c r="X1710">
        <f>T1710+W1710</f>
        <v/>
      </c>
      <c r="Y1710">
        <f>(T1710*E1710+W1710*L1710)*(1-R1710-'d_고정'!$B$13)</f>
        <v/>
      </c>
      <c r="Z1710">
        <f>(U1710*N1710*Q1710+'d_고정'!$B$3*('6_기대효과'!$H$7/8)*Q1710*'d_고정'!$B$10*P1710*('6_기대효과'!$K$7/'d_고정'!$B$9))*(1-R1710)</f>
        <v/>
      </c>
      <c r="AA1710">
        <f>W1710*L1710*(1-R1710-'d_고정'!$B$13)+U1710*MAX(N1710-'d_고정'!$B$10*P1710*('6_기대효과'!$K$7/'d_고정'!$B$9),0)*Q1710*(1-R1710)</f>
        <v/>
      </c>
      <c r="AB1710">
        <f>Y1710+Z1710</f>
        <v/>
      </c>
      <c r="AC1710">
        <f>Y1710/('d_고정'!$B$5*'6_기대효과'!$H$7/8)/'d_고정'!$B$6</f>
        <v/>
      </c>
      <c r="AD1710">
        <f>Y1710/('d_고정'!$B$8*'6_기대효과'!$H$7/8)</f>
        <v/>
      </c>
    </row>
    <row r="1711">
      <c r="A1711">
        <f>RAND()</f>
        <v/>
      </c>
      <c r="B1711">
        <f>IF('d_시나리오'!$J$2='d_시나리오'!$H$2,'d_시나리오'!$I$2,IF(A1711&lt;('d_시나리오'!$I$2-'d_시나리오'!$H$2)/('d_시나리오'!$J$2-'d_시나리오'!$H$2),'d_시나리오'!$H$2+SQRT(A1711*('d_시나리오'!$J$2-'d_시나리오'!$H$2)*('d_시나리오'!$I$2-'d_시나리오'!$H$2)),'d_시나리오'!$J$2-SQRT((1-A1711)*('d_시나리오'!$J$2-'d_시나리오'!$H$2)*('d_시나리오'!$J$2-'d_시나리오'!$I$2))))</f>
        <v/>
      </c>
      <c r="C1711">
        <f>RAND()</f>
        <v/>
      </c>
      <c r="D1711">
        <f>BETAINV(RAND(),IF(C1711&lt;'d_고정'!$B$26,'d_고정'!$B$23,'d_고정'!$B$16)+1,'d_고정'!$B$17-IF(C1711&lt;'d_고정'!$B$26,'d_고정'!$B$23,'d_고정'!$B$16)+1)*('d_고정'!$B$14+('d_고정'!$B$15-'d_고정'!$B$14)*RAND())</f>
        <v/>
      </c>
      <c r="E1711">
        <f>INDEX('d_분포'!$A$2:$A$28,RANDBETWEEN(1,27))</f>
        <v/>
      </c>
      <c r="F1711">
        <f>INDEX('d_분포'!$C$2:$C$5,RANDBETWEEN(1,4))*(0.9+0.2*RAND())</f>
        <v/>
      </c>
      <c r="G1711">
        <f>RAND()</f>
        <v/>
      </c>
      <c r="H1711">
        <f>(F1711+(1-F1711)*('d_고정'!$B$22*BETAINV(RAND(),IF(G1711&lt;'d_고정'!$B$26,'d_고정'!$B$25,'d_고정'!$B$20)+1,'d_고정'!$B$21-IF(G1711&lt;'d_고정'!$B$26,'d_고정'!$B$25,'d_고정'!$B$20)+1)+(1-'d_고정'!$B$22)*BETAINV(RAND(),IF(G1711&lt;'d_고정'!$B$26,'d_고정'!$B$24,'d_고정'!$B$18)+1,'d_고정'!$B$19-IF(G1711&lt;'d_고정'!$B$26,'d_고정'!$B$24,'d_고정'!$B$18)+1))*('d_고정'!$B$14+('d_고정'!$B$15-'d_고정'!$B$14)*RAND()))/F1711</f>
        <v/>
      </c>
      <c r="I1711">
        <f>RAND()</f>
        <v/>
      </c>
      <c r="J1711">
        <f>IF('d_시나리오'!$J$3='d_시나리오'!$H$3,'d_시나리오'!$I$3,IF(I1711&lt;('d_시나리오'!$I$3-'d_시나리오'!$H$3)/('d_시나리오'!$J$3-'d_시나리오'!$H$3),'d_시나리오'!$H$3+SQRT(I1711*('d_시나리오'!$J$3-'d_시나리오'!$H$3)*('d_시나리오'!$I$3-'d_시나리오'!$H$3)),'d_시나리오'!$J$3-SQRT((1-I1711)*('d_시나리오'!$J$3-'d_시나리오'!$H$3)*('d_시나리오'!$J$3-'d_시나리오'!$I$3))))</f>
        <v/>
      </c>
      <c r="K1711">
        <f>RAND()</f>
        <v/>
      </c>
      <c r="L1711">
        <f>IF('d_시나리오'!$J$4='d_시나리오'!$H$4,'d_시나리오'!$I$4,IF(K1711&lt;('d_시나리오'!$I$4-'d_시나리오'!$H$4)/('d_시나리오'!$J$4-'d_시나리오'!$H$4),'d_시나리오'!$H$4+SQRT(K1711*('d_시나리오'!$J$4-'d_시나리오'!$H$4)*('d_시나리오'!$I$4-'d_시나리오'!$H$4)),'d_시나리오'!$J$4-SQRT((1-K1711)*('d_시나리오'!$J$4-'d_시나리오'!$H$4)*('d_시나리오'!$J$4-'d_시나리오'!$I$4))))</f>
        <v/>
      </c>
      <c r="M1711">
        <f>RAND()</f>
        <v/>
      </c>
      <c r="N1711">
        <f>IF('d_시나리오'!$J$5='d_시나리오'!$H$5,'d_시나리오'!$I$5,IF(M1711&lt;('d_시나리오'!$I$5-'d_시나리오'!$H$5)/('d_시나리오'!$J$5-'d_시나리오'!$H$5),'d_시나리오'!$H$5+SQRT(M1711*('d_시나리오'!$J$5-'d_시나리오'!$H$5)*('d_시나리오'!$I$5-'d_시나리오'!$H$5)),'d_시나리오'!$J$5-SQRT((1-M1711)*('d_시나리오'!$J$5-'d_시나리오'!$H$5)*('d_시나리오'!$J$5-'d_시나리오'!$I$5))))</f>
        <v/>
      </c>
      <c r="O1711">
        <f>RAND()</f>
        <v/>
      </c>
      <c r="P1711">
        <f>IF('d_시나리오'!$J$6='d_시나리오'!$H$6,'d_시나리오'!$I$6,IF(O1711&lt;('d_시나리오'!$I$6-'d_시나리오'!$H$6)/('d_시나리오'!$J$6-'d_시나리오'!$H$6),'d_시나리오'!$H$6+SQRT(O1711*('d_시나리오'!$J$6-'d_시나리오'!$H$6)*('d_시나리오'!$I$6-'d_시나리오'!$H$6)),'d_시나리오'!$J$6-SQRT((1-O1711)*('d_시나리오'!$J$6-'d_시나리오'!$H$6)*('d_시나리오'!$J$6-'d_시나리오'!$I$6))))</f>
        <v/>
      </c>
      <c r="Q1711">
        <f>INDEX('d_분포'!$B$2:$B$57,RANDBETWEEN(1,56))</f>
        <v/>
      </c>
      <c r="R1711">
        <f>BETAINV(RAND(),5,5)</f>
        <v/>
      </c>
      <c r="S1711">
        <f>'d_고정'!$B$1*'6_기대효과'!$H$7*('d_시나리오'!$I$7/'d_고정'!$B$2)*B1711</f>
        <v/>
      </c>
      <c r="T1711">
        <f>S1711*D1711</f>
        <v/>
      </c>
      <c r="U1711">
        <f>S1711*F1711*H1711</f>
        <v/>
      </c>
      <c r="V1711">
        <f>S1711*F1711*(H1711-1)</f>
        <v/>
      </c>
      <c r="W1711">
        <f>U1711*J1711</f>
        <v/>
      </c>
      <c r="X1711">
        <f>T1711+W1711</f>
        <v/>
      </c>
      <c r="Y1711">
        <f>(T1711*E1711+W1711*L1711)*(1-R1711-'d_고정'!$B$13)</f>
        <v/>
      </c>
      <c r="Z1711">
        <f>(U1711*N1711*Q1711+'d_고정'!$B$3*('6_기대효과'!$H$7/8)*Q1711*'d_고정'!$B$10*P1711*('6_기대효과'!$K$7/'d_고정'!$B$9))*(1-R1711)</f>
        <v/>
      </c>
      <c r="AA1711">
        <f>W1711*L1711*(1-R1711-'d_고정'!$B$13)+U1711*MAX(N1711-'d_고정'!$B$10*P1711*('6_기대효과'!$K$7/'d_고정'!$B$9),0)*Q1711*(1-R1711)</f>
        <v/>
      </c>
      <c r="AB1711">
        <f>Y1711+Z1711</f>
        <v/>
      </c>
      <c r="AC1711">
        <f>Y1711/('d_고정'!$B$5*'6_기대효과'!$H$7/8)/'d_고정'!$B$6</f>
        <v/>
      </c>
      <c r="AD1711">
        <f>Y1711/('d_고정'!$B$8*'6_기대효과'!$H$7/8)</f>
        <v/>
      </c>
    </row>
    <row r="1712">
      <c r="A1712">
        <f>RAND()</f>
        <v/>
      </c>
      <c r="B1712">
        <f>IF('d_시나리오'!$J$2='d_시나리오'!$H$2,'d_시나리오'!$I$2,IF(A1712&lt;('d_시나리오'!$I$2-'d_시나리오'!$H$2)/('d_시나리오'!$J$2-'d_시나리오'!$H$2),'d_시나리오'!$H$2+SQRT(A1712*('d_시나리오'!$J$2-'d_시나리오'!$H$2)*('d_시나리오'!$I$2-'d_시나리오'!$H$2)),'d_시나리오'!$J$2-SQRT((1-A1712)*('d_시나리오'!$J$2-'d_시나리오'!$H$2)*('d_시나리오'!$J$2-'d_시나리오'!$I$2))))</f>
        <v/>
      </c>
      <c r="C1712">
        <f>RAND()</f>
        <v/>
      </c>
      <c r="D1712">
        <f>BETAINV(RAND(),IF(C1712&lt;'d_고정'!$B$26,'d_고정'!$B$23,'d_고정'!$B$16)+1,'d_고정'!$B$17-IF(C1712&lt;'d_고정'!$B$26,'d_고정'!$B$23,'d_고정'!$B$16)+1)*('d_고정'!$B$14+('d_고정'!$B$15-'d_고정'!$B$14)*RAND())</f>
        <v/>
      </c>
      <c r="E1712">
        <f>INDEX('d_분포'!$A$2:$A$28,RANDBETWEEN(1,27))</f>
        <v/>
      </c>
      <c r="F1712">
        <f>INDEX('d_분포'!$C$2:$C$5,RANDBETWEEN(1,4))*(0.9+0.2*RAND())</f>
        <v/>
      </c>
      <c r="G1712">
        <f>RAND()</f>
        <v/>
      </c>
      <c r="H1712">
        <f>(F1712+(1-F1712)*('d_고정'!$B$22*BETAINV(RAND(),IF(G1712&lt;'d_고정'!$B$26,'d_고정'!$B$25,'d_고정'!$B$20)+1,'d_고정'!$B$21-IF(G1712&lt;'d_고정'!$B$26,'d_고정'!$B$25,'d_고정'!$B$20)+1)+(1-'d_고정'!$B$22)*BETAINV(RAND(),IF(G1712&lt;'d_고정'!$B$26,'d_고정'!$B$24,'d_고정'!$B$18)+1,'d_고정'!$B$19-IF(G1712&lt;'d_고정'!$B$26,'d_고정'!$B$24,'d_고정'!$B$18)+1))*('d_고정'!$B$14+('d_고정'!$B$15-'d_고정'!$B$14)*RAND()))/F1712</f>
        <v/>
      </c>
      <c r="I1712">
        <f>RAND()</f>
        <v/>
      </c>
      <c r="J1712">
        <f>IF('d_시나리오'!$J$3='d_시나리오'!$H$3,'d_시나리오'!$I$3,IF(I1712&lt;('d_시나리오'!$I$3-'d_시나리오'!$H$3)/('d_시나리오'!$J$3-'d_시나리오'!$H$3),'d_시나리오'!$H$3+SQRT(I1712*('d_시나리오'!$J$3-'d_시나리오'!$H$3)*('d_시나리오'!$I$3-'d_시나리오'!$H$3)),'d_시나리오'!$J$3-SQRT((1-I1712)*('d_시나리오'!$J$3-'d_시나리오'!$H$3)*('d_시나리오'!$J$3-'d_시나리오'!$I$3))))</f>
        <v/>
      </c>
      <c r="K1712">
        <f>RAND()</f>
        <v/>
      </c>
      <c r="L1712">
        <f>IF('d_시나리오'!$J$4='d_시나리오'!$H$4,'d_시나리오'!$I$4,IF(K1712&lt;('d_시나리오'!$I$4-'d_시나리오'!$H$4)/('d_시나리오'!$J$4-'d_시나리오'!$H$4),'d_시나리오'!$H$4+SQRT(K1712*('d_시나리오'!$J$4-'d_시나리오'!$H$4)*('d_시나리오'!$I$4-'d_시나리오'!$H$4)),'d_시나리오'!$J$4-SQRT((1-K1712)*('d_시나리오'!$J$4-'d_시나리오'!$H$4)*('d_시나리오'!$J$4-'d_시나리오'!$I$4))))</f>
        <v/>
      </c>
      <c r="M1712">
        <f>RAND()</f>
        <v/>
      </c>
      <c r="N1712">
        <f>IF('d_시나리오'!$J$5='d_시나리오'!$H$5,'d_시나리오'!$I$5,IF(M1712&lt;('d_시나리오'!$I$5-'d_시나리오'!$H$5)/('d_시나리오'!$J$5-'d_시나리오'!$H$5),'d_시나리오'!$H$5+SQRT(M1712*('d_시나리오'!$J$5-'d_시나리오'!$H$5)*('d_시나리오'!$I$5-'d_시나리오'!$H$5)),'d_시나리오'!$J$5-SQRT((1-M1712)*('d_시나리오'!$J$5-'d_시나리오'!$H$5)*('d_시나리오'!$J$5-'d_시나리오'!$I$5))))</f>
        <v/>
      </c>
      <c r="O1712">
        <f>RAND()</f>
        <v/>
      </c>
      <c r="P1712">
        <f>IF('d_시나리오'!$J$6='d_시나리오'!$H$6,'d_시나리오'!$I$6,IF(O1712&lt;('d_시나리오'!$I$6-'d_시나리오'!$H$6)/('d_시나리오'!$J$6-'d_시나리오'!$H$6),'d_시나리오'!$H$6+SQRT(O1712*('d_시나리오'!$J$6-'d_시나리오'!$H$6)*('d_시나리오'!$I$6-'d_시나리오'!$H$6)),'d_시나리오'!$J$6-SQRT((1-O1712)*('d_시나리오'!$J$6-'d_시나리오'!$H$6)*('d_시나리오'!$J$6-'d_시나리오'!$I$6))))</f>
        <v/>
      </c>
      <c r="Q1712">
        <f>INDEX('d_분포'!$B$2:$B$57,RANDBETWEEN(1,56))</f>
        <v/>
      </c>
      <c r="R1712">
        <f>BETAINV(RAND(),5,5)</f>
        <v/>
      </c>
      <c r="S1712">
        <f>'d_고정'!$B$1*'6_기대효과'!$H$7*('d_시나리오'!$I$7/'d_고정'!$B$2)*B1712</f>
        <v/>
      </c>
      <c r="T1712">
        <f>S1712*D1712</f>
        <v/>
      </c>
      <c r="U1712">
        <f>S1712*F1712*H1712</f>
        <v/>
      </c>
      <c r="V1712">
        <f>S1712*F1712*(H1712-1)</f>
        <v/>
      </c>
      <c r="W1712">
        <f>U1712*J1712</f>
        <v/>
      </c>
      <c r="X1712">
        <f>T1712+W1712</f>
        <v/>
      </c>
      <c r="Y1712">
        <f>(T1712*E1712+W1712*L1712)*(1-R1712-'d_고정'!$B$13)</f>
        <v/>
      </c>
      <c r="Z1712">
        <f>(U1712*N1712*Q1712+'d_고정'!$B$3*('6_기대효과'!$H$7/8)*Q1712*'d_고정'!$B$10*P1712*('6_기대효과'!$K$7/'d_고정'!$B$9))*(1-R1712)</f>
        <v/>
      </c>
      <c r="AA1712">
        <f>W1712*L1712*(1-R1712-'d_고정'!$B$13)+U1712*MAX(N1712-'d_고정'!$B$10*P1712*('6_기대효과'!$K$7/'d_고정'!$B$9),0)*Q1712*(1-R1712)</f>
        <v/>
      </c>
      <c r="AB1712">
        <f>Y1712+Z1712</f>
        <v/>
      </c>
      <c r="AC1712">
        <f>Y1712/('d_고정'!$B$5*'6_기대효과'!$H$7/8)/'d_고정'!$B$6</f>
        <v/>
      </c>
      <c r="AD1712">
        <f>Y1712/('d_고정'!$B$8*'6_기대효과'!$H$7/8)</f>
        <v/>
      </c>
    </row>
    <row r="1713">
      <c r="A1713">
        <f>RAND()</f>
        <v/>
      </c>
      <c r="B1713">
        <f>IF('d_시나리오'!$J$2='d_시나리오'!$H$2,'d_시나리오'!$I$2,IF(A1713&lt;('d_시나리오'!$I$2-'d_시나리오'!$H$2)/('d_시나리오'!$J$2-'d_시나리오'!$H$2),'d_시나리오'!$H$2+SQRT(A1713*('d_시나리오'!$J$2-'d_시나리오'!$H$2)*('d_시나리오'!$I$2-'d_시나리오'!$H$2)),'d_시나리오'!$J$2-SQRT((1-A1713)*('d_시나리오'!$J$2-'d_시나리오'!$H$2)*('d_시나리오'!$J$2-'d_시나리오'!$I$2))))</f>
        <v/>
      </c>
      <c r="C1713">
        <f>RAND()</f>
        <v/>
      </c>
      <c r="D1713">
        <f>BETAINV(RAND(),IF(C1713&lt;'d_고정'!$B$26,'d_고정'!$B$23,'d_고정'!$B$16)+1,'d_고정'!$B$17-IF(C1713&lt;'d_고정'!$B$26,'d_고정'!$B$23,'d_고정'!$B$16)+1)*('d_고정'!$B$14+('d_고정'!$B$15-'d_고정'!$B$14)*RAND())</f>
        <v/>
      </c>
      <c r="E1713">
        <f>INDEX('d_분포'!$A$2:$A$28,RANDBETWEEN(1,27))</f>
        <v/>
      </c>
      <c r="F1713">
        <f>INDEX('d_분포'!$C$2:$C$5,RANDBETWEEN(1,4))*(0.9+0.2*RAND())</f>
        <v/>
      </c>
      <c r="G1713">
        <f>RAND()</f>
        <v/>
      </c>
      <c r="H1713">
        <f>(F1713+(1-F1713)*('d_고정'!$B$22*BETAINV(RAND(),IF(G1713&lt;'d_고정'!$B$26,'d_고정'!$B$25,'d_고정'!$B$20)+1,'d_고정'!$B$21-IF(G1713&lt;'d_고정'!$B$26,'d_고정'!$B$25,'d_고정'!$B$20)+1)+(1-'d_고정'!$B$22)*BETAINV(RAND(),IF(G1713&lt;'d_고정'!$B$26,'d_고정'!$B$24,'d_고정'!$B$18)+1,'d_고정'!$B$19-IF(G1713&lt;'d_고정'!$B$26,'d_고정'!$B$24,'d_고정'!$B$18)+1))*('d_고정'!$B$14+('d_고정'!$B$15-'d_고정'!$B$14)*RAND()))/F1713</f>
        <v/>
      </c>
      <c r="I1713">
        <f>RAND()</f>
        <v/>
      </c>
      <c r="J1713">
        <f>IF('d_시나리오'!$J$3='d_시나리오'!$H$3,'d_시나리오'!$I$3,IF(I1713&lt;('d_시나리오'!$I$3-'d_시나리오'!$H$3)/('d_시나리오'!$J$3-'d_시나리오'!$H$3),'d_시나리오'!$H$3+SQRT(I1713*('d_시나리오'!$J$3-'d_시나리오'!$H$3)*('d_시나리오'!$I$3-'d_시나리오'!$H$3)),'d_시나리오'!$J$3-SQRT((1-I1713)*('d_시나리오'!$J$3-'d_시나리오'!$H$3)*('d_시나리오'!$J$3-'d_시나리오'!$I$3))))</f>
        <v/>
      </c>
      <c r="K1713">
        <f>RAND()</f>
        <v/>
      </c>
      <c r="L1713">
        <f>IF('d_시나리오'!$J$4='d_시나리오'!$H$4,'d_시나리오'!$I$4,IF(K1713&lt;('d_시나리오'!$I$4-'d_시나리오'!$H$4)/('d_시나리오'!$J$4-'d_시나리오'!$H$4),'d_시나리오'!$H$4+SQRT(K1713*('d_시나리오'!$J$4-'d_시나리오'!$H$4)*('d_시나리오'!$I$4-'d_시나리오'!$H$4)),'d_시나리오'!$J$4-SQRT((1-K1713)*('d_시나리오'!$J$4-'d_시나리오'!$H$4)*('d_시나리오'!$J$4-'d_시나리오'!$I$4))))</f>
        <v/>
      </c>
      <c r="M1713">
        <f>RAND()</f>
        <v/>
      </c>
      <c r="N1713">
        <f>IF('d_시나리오'!$J$5='d_시나리오'!$H$5,'d_시나리오'!$I$5,IF(M1713&lt;('d_시나리오'!$I$5-'d_시나리오'!$H$5)/('d_시나리오'!$J$5-'d_시나리오'!$H$5),'d_시나리오'!$H$5+SQRT(M1713*('d_시나리오'!$J$5-'d_시나리오'!$H$5)*('d_시나리오'!$I$5-'d_시나리오'!$H$5)),'d_시나리오'!$J$5-SQRT((1-M1713)*('d_시나리오'!$J$5-'d_시나리오'!$H$5)*('d_시나리오'!$J$5-'d_시나리오'!$I$5))))</f>
        <v/>
      </c>
      <c r="O1713">
        <f>RAND()</f>
        <v/>
      </c>
      <c r="P1713">
        <f>IF('d_시나리오'!$J$6='d_시나리오'!$H$6,'d_시나리오'!$I$6,IF(O1713&lt;('d_시나리오'!$I$6-'d_시나리오'!$H$6)/('d_시나리오'!$J$6-'d_시나리오'!$H$6),'d_시나리오'!$H$6+SQRT(O1713*('d_시나리오'!$J$6-'d_시나리오'!$H$6)*('d_시나리오'!$I$6-'d_시나리오'!$H$6)),'d_시나리오'!$J$6-SQRT((1-O1713)*('d_시나리오'!$J$6-'d_시나리오'!$H$6)*('d_시나리오'!$J$6-'d_시나리오'!$I$6))))</f>
        <v/>
      </c>
      <c r="Q1713">
        <f>INDEX('d_분포'!$B$2:$B$57,RANDBETWEEN(1,56))</f>
        <v/>
      </c>
      <c r="R1713">
        <f>BETAINV(RAND(),5,5)</f>
        <v/>
      </c>
      <c r="S1713">
        <f>'d_고정'!$B$1*'6_기대효과'!$H$7*('d_시나리오'!$I$7/'d_고정'!$B$2)*B1713</f>
        <v/>
      </c>
      <c r="T1713">
        <f>S1713*D1713</f>
        <v/>
      </c>
      <c r="U1713">
        <f>S1713*F1713*H1713</f>
        <v/>
      </c>
      <c r="V1713">
        <f>S1713*F1713*(H1713-1)</f>
        <v/>
      </c>
      <c r="W1713">
        <f>U1713*J1713</f>
        <v/>
      </c>
      <c r="X1713">
        <f>T1713+W1713</f>
        <v/>
      </c>
      <c r="Y1713">
        <f>(T1713*E1713+W1713*L1713)*(1-R1713-'d_고정'!$B$13)</f>
        <v/>
      </c>
      <c r="Z1713">
        <f>(U1713*N1713*Q1713+'d_고정'!$B$3*('6_기대효과'!$H$7/8)*Q1713*'d_고정'!$B$10*P1713*('6_기대효과'!$K$7/'d_고정'!$B$9))*(1-R1713)</f>
        <v/>
      </c>
      <c r="AA1713">
        <f>W1713*L1713*(1-R1713-'d_고정'!$B$13)+U1713*MAX(N1713-'d_고정'!$B$10*P1713*('6_기대효과'!$K$7/'d_고정'!$B$9),0)*Q1713*(1-R1713)</f>
        <v/>
      </c>
      <c r="AB1713">
        <f>Y1713+Z1713</f>
        <v/>
      </c>
      <c r="AC1713">
        <f>Y1713/('d_고정'!$B$5*'6_기대효과'!$H$7/8)/'d_고정'!$B$6</f>
        <v/>
      </c>
      <c r="AD1713">
        <f>Y1713/('d_고정'!$B$8*'6_기대효과'!$H$7/8)</f>
        <v/>
      </c>
    </row>
    <row r="1714">
      <c r="A1714">
        <f>RAND()</f>
        <v/>
      </c>
      <c r="B1714">
        <f>IF('d_시나리오'!$J$2='d_시나리오'!$H$2,'d_시나리오'!$I$2,IF(A1714&lt;('d_시나리오'!$I$2-'d_시나리오'!$H$2)/('d_시나리오'!$J$2-'d_시나리오'!$H$2),'d_시나리오'!$H$2+SQRT(A1714*('d_시나리오'!$J$2-'d_시나리오'!$H$2)*('d_시나리오'!$I$2-'d_시나리오'!$H$2)),'d_시나리오'!$J$2-SQRT((1-A1714)*('d_시나리오'!$J$2-'d_시나리오'!$H$2)*('d_시나리오'!$J$2-'d_시나리오'!$I$2))))</f>
        <v/>
      </c>
      <c r="C1714">
        <f>RAND()</f>
        <v/>
      </c>
      <c r="D1714">
        <f>BETAINV(RAND(),IF(C1714&lt;'d_고정'!$B$26,'d_고정'!$B$23,'d_고정'!$B$16)+1,'d_고정'!$B$17-IF(C1714&lt;'d_고정'!$B$26,'d_고정'!$B$23,'d_고정'!$B$16)+1)*('d_고정'!$B$14+('d_고정'!$B$15-'d_고정'!$B$14)*RAND())</f>
        <v/>
      </c>
      <c r="E1714">
        <f>INDEX('d_분포'!$A$2:$A$28,RANDBETWEEN(1,27))</f>
        <v/>
      </c>
      <c r="F1714">
        <f>INDEX('d_분포'!$C$2:$C$5,RANDBETWEEN(1,4))*(0.9+0.2*RAND())</f>
        <v/>
      </c>
      <c r="G1714">
        <f>RAND()</f>
        <v/>
      </c>
      <c r="H1714">
        <f>(F1714+(1-F1714)*('d_고정'!$B$22*BETAINV(RAND(),IF(G1714&lt;'d_고정'!$B$26,'d_고정'!$B$25,'d_고정'!$B$20)+1,'d_고정'!$B$21-IF(G1714&lt;'d_고정'!$B$26,'d_고정'!$B$25,'d_고정'!$B$20)+1)+(1-'d_고정'!$B$22)*BETAINV(RAND(),IF(G1714&lt;'d_고정'!$B$26,'d_고정'!$B$24,'d_고정'!$B$18)+1,'d_고정'!$B$19-IF(G1714&lt;'d_고정'!$B$26,'d_고정'!$B$24,'d_고정'!$B$18)+1))*('d_고정'!$B$14+('d_고정'!$B$15-'d_고정'!$B$14)*RAND()))/F1714</f>
        <v/>
      </c>
      <c r="I1714">
        <f>RAND()</f>
        <v/>
      </c>
      <c r="J1714">
        <f>IF('d_시나리오'!$J$3='d_시나리오'!$H$3,'d_시나리오'!$I$3,IF(I1714&lt;('d_시나리오'!$I$3-'d_시나리오'!$H$3)/('d_시나리오'!$J$3-'d_시나리오'!$H$3),'d_시나리오'!$H$3+SQRT(I1714*('d_시나리오'!$J$3-'d_시나리오'!$H$3)*('d_시나리오'!$I$3-'d_시나리오'!$H$3)),'d_시나리오'!$J$3-SQRT((1-I1714)*('d_시나리오'!$J$3-'d_시나리오'!$H$3)*('d_시나리오'!$J$3-'d_시나리오'!$I$3))))</f>
        <v/>
      </c>
      <c r="K1714">
        <f>RAND()</f>
        <v/>
      </c>
      <c r="L1714">
        <f>IF('d_시나리오'!$J$4='d_시나리오'!$H$4,'d_시나리오'!$I$4,IF(K1714&lt;('d_시나리오'!$I$4-'d_시나리오'!$H$4)/('d_시나리오'!$J$4-'d_시나리오'!$H$4),'d_시나리오'!$H$4+SQRT(K1714*('d_시나리오'!$J$4-'d_시나리오'!$H$4)*('d_시나리오'!$I$4-'d_시나리오'!$H$4)),'d_시나리오'!$J$4-SQRT((1-K1714)*('d_시나리오'!$J$4-'d_시나리오'!$H$4)*('d_시나리오'!$J$4-'d_시나리오'!$I$4))))</f>
        <v/>
      </c>
      <c r="M1714">
        <f>RAND()</f>
        <v/>
      </c>
      <c r="N1714">
        <f>IF('d_시나리오'!$J$5='d_시나리오'!$H$5,'d_시나리오'!$I$5,IF(M1714&lt;('d_시나리오'!$I$5-'d_시나리오'!$H$5)/('d_시나리오'!$J$5-'d_시나리오'!$H$5),'d_시나리오'!$H$5+SQRT(M1714*('d_시나리오'!$J$5-'d_시나리오'!$H$5)*('d_시나리오'!$I$5-'d_시나리오'!$H$5)),'d_시나리오'!$J$5-SQRT((1-M1714)*('d_시나리오'!$J$5-'d_시나리오'!$H$5)*('d_시나리오'!$J$5-'d_시나리오'!$I$5))))</f>
        <v/>
      </c>
      <c r="O1714">
        <f>RAND()</f>
        <v/>
      </c>
      <c r="P1714">
        <f>IF('d_시나리오'!$J$6='d_시나리오'!$H$6,'d_시나리오'!$I$6,IF(O1714&lt;('d_시나리오'!$I$6-'d_시나리오'!$H$6)/('d_시나리오'!$J$6-'d_시나리오'!$H$6),'d_시나리오'!$H$6+SQRT(O1714*('d_시나리오'!$J$6-'d_시나리오'!$H$6)*('d_시나리오'!$I$6-'d_시나리오'!$H$6)),'d_시나리오'!$J$6-SQRT((1-O1714)*('d_시나리오'!$J$6-'d_시나리오'!$H$6)*('d_시나리오'!$J$6-'d_시나리오'!$I$6))))</f>
        <v/>
      </c>
      <c r="Q1714">
        <f>INDEX('d_분포'!$B$2:$B$57,RANDBETWEEN(1,56))</f>
        <v/>
      </c>
      <c r="R1714">
        <f>BETAINV(RAND(),5,5)</f>
        <v/>
      </c>
      <c r="S1714">
        <f>'d_고정'!$B$1*'6_기대효과'!$H$7*('d_시나리오'!$I$7/'d_고정'!$B$2)*B1714</f>
        <v/>
      </c>
      <c r="T1714">
        <f>S1714*D1714</f>
        <v/>
      </c>
      <c r="U1714">
        <f>S1714*F1714*H1714</f>
        <v/>
      </c>
      <c r="V1714">
        <f>S1714*F1714*(H1714-1)</f>
        <v/>
      </c>
      <c r="W1714">
        <f>U1714*J1714</f>
        <v/>
      </c>
      <c r="X1714">
        <f>T1714+W1714</f>
        <v/>
      </c>
      <c r="Y1714">
        <f>(T1714*E1714+W1714*L1714)*(1-R1714-'d_고정'!$B$13)</f>
        <v/>
      </c>
      <c r="Z1714">
        <f>(U1714*N1714*Q1714+'d_고정'!$B$3*('6_기대효과'!$H$7/8)*Q1714*'d_고정'!$B$10*P1714*('6_기대효과'!$K$7/'d_고정'!$B$9))*(1-R1714)</f>
        <v/>
      </c>
      <c r="AA1714">
        <f>W1714*L1714*(1-R1714-'d_고정'!$B$13)+U1714*MAX(N1714-'d_고정'!$B$10*P1714*('6_기대효과'!$K$7/'d_고정'!$B$9),0)*Q1714*(1-R1714)</f>
        <v/>
      </c>
      <c r="AB1714">
        <f>Y1714+Z1714</f>
        <v/>
      </c>
      <c r="AC1714">
        <f>Y1714/('d_고정'!$B$5*'6_기대효과'!$H$7/8)/'d_고정'!$B$6</f>
        <v/>
      </c>
      <c r="AD1714">
        <f>Y1714/('d_고정'!$B$8*'6_기대효과'!$H$7/8)</f>
        <v/>
      </c>
    </row>
    <row r="1715">
      <c r="A1715">
        <f>RAND()</f>
        <v/>
      </c>
      <c r="B1715">
        <f>IF('d_시나리오'!$J$2='d_시나리오'!$H$2,'d_시나리오'!$I$2,IF(A1715&lt;('d_시나리오'!$I$2-'d_시나리오'!$H$2)/('d_시나리오'!$J$2-'d_시나리오'!$H$2),'d_시나리오'!$H$2+SQRT(A1715*('d_시나리오'!$J$2-'d_시나리오'!$H$2)*('d_시나리오'!$I$2-'d_시나리오'!$H$2)),'d_시나리오'!$J$2-SQRT((1-A1715)*('d_시나리오'!$J$2-'d_시나리오'!$H$2)*('d_시나리오'!$J$2-'d_시나리오'!$I$2))))</f>
        <v/>
      </c>
      <c r="C1715">
        <f>RAND()</f>
        <v/>
      </c>
      <c r="D1715">
        <f>BETAINV(RAND(),IF(C1715&lt;'d_고정'!$B$26,'d_고정'!$B$23,'d_고정'!$B$16)+1,'d_고정'!$B$17-IF(C1715&lt;'d_고정'!$B$26,'d_고정'!$B$23,'d_고정'!$B$16)+1)*('d_고정'!$B$14+('d_고정'!$B$15-'d_고정'!$B$14)*RAND())</f>
        <v/>
      </c>
      <c r="E1715">
        <f>INDEX('d_분포'!$A$2:$A$28,RANDBETWEEN(1,27))</f>
        <v/>
      </c>
      <c r="F1715">
        <f>INDEX('d_분포'!$C$2:$C$5,RANDBETWEEN(1,4))*(0.9+0.2*RAND())</f>
        <v/>
      </c>
      <c r="G1715">
        <f>RAND()</f>
        <v/>
      </c>
      <c r="H1715">
        <f>(F1715+(1-F1715)*('d_고정'!$B$22*BETAINV(RAND(),IF(G1715&lt;'d_고정'!$B$26,'d_고정'!$B$25,'d_고정'!$B$20)+1,'d_고정'!$B$21-IF(G1715&lt;'d_고정'!$B$26,'d_고정'!$B$25,'d_고정'!$B$20)+1)+(1-'d_고정'!$B$22)*BETAINV(RAND(),IF(G1715&lt;'d_고정'!$B$26,'d_고정'!$B$24,'d_고정'!$B$18)+1,'d_고정'!$B$19-IF(G1715&lt;'d_고정'!$B$26,'d_고정'!$B$24,'d_고정'!$B$18)+1))*('d_고정'!$B$14+('d_고정'!$B$15-'d_고정'!$B$14)*RAND()))/F1715</f>
        <v/>
      </c>
      <c r="I1715">
        <f>RAND()</f>
        <v/>
      </c>
      <c r="J1715">
        <f>IF('d_시나리오'!$J$3='d_시나리오'!$H$3,'d_시나리오'!$I$3,IF(I1715&lt;('d_시나리오'!$I$3-'d_시나리오'!$H$3)/('d_시나리오'!$J$3-'d_시나리오'!$H$3),'d_시나리오'!$H$3+SQRT(I1715*('d_시나리오'!$J$3-'d_시나리오'!$H$3)*('d_시나리오'!$I$3-'d_시나리오'!$H$3)),'d_시나리오'!$J$3-SQRT((1-I1715)*('d_시나리오'!$J$3-'d_시나리오'!$H$3)*('d_시나리오'!$J$3-'d_시나리오'!$I$3))))</f>
        <v/>
      </c>
      <c r="K1715">
        <f>RAND()</f>
        <v/>
      </c>
      <c r="L1715">
        <f>IF('d_시나리오'!$J$4='d_시나리오'!$H$4,'d_시나리오'!$I$4,IF(K1715&lt;('d_시나리오'!$I$4-'d_시나리오'!$H$4)/('d_시나리오'!$J$4-'d_시나리오'!$H$4),'d_시나리오'!$H$4+SQRT(K1715*('d_시나리오'!$J$4-'d_시나리오'!$H$4)*('d_시나리오'!$I$4-'d_시나리오'!$H$4)),'d_시나리오'!$J$4-SQRT((1-K1715)*('d_시나리오'!$J$4-'d_시나리오'!$H$4)*('d_시나리오'!$J$4-'d_시나리오'!$I$4))))</f>
        <v/>
      </c>
      <c r="M1715">
        <f>RAND()</f>
        <v/>
      </c>
      <c r="N1715">
        <f>IF('d_시나리오'!$J$5='d_시나리오'!$H$5,'d_시나리오'!$I$5,IF(M1715&lt;('d_시나리오'!$I$5-'d_시나리오'!$H$5)/('d_시나리오'!$J$5-'d_시나리오'!$H$5),'d_시나리오'!$H$5+SQRT(M1715*('d_시나리오'!$J$5-'d_시나리오'!$H$5)*('d_시나리오'!$I$5-'d_시나리오'!$H$5)),'d_시나리오'!$J$5-SQRT((1-M1715)*('d_시나리오'!$J$5-'d_시나리오'!$H$5)*('d_시나리오'!$J$5-'d_시나리오'!$I$5))))</f>
        <v/>
      </c>
      <c r="O1715">
        <f>RAND()</f>
        <v/>
      </c>
      <c r="P1715">
        <f>IF('d_시나리오'!$J$6='d_시나리오'!$H$6,'d_시나리오'!$I$6,IF(O1715&lt;('d_시나리오'!$I$6-'d_시나리오'!$H$6)/('d_시나리오'!$J$6-'d_시나리오'!$H$6),'d_시나리오'!$H$6+SQRT(O1715*('d_시나리오'!$J$6-'d_시나리오'!$H$6)*('d_시나리오'!$I$6-'d_시나리오'!$H$6)),'d_시나리오'!$J$6-SQRT((1-O1715)*('d_시나리오'!$J$6-'d_시나리오'!$H$6)*('d_시나리오'!$J$6-'d_시나리오'!$I$6))))</f>
        <v/>
      </c>
      <c r="Q1715">
        <f>INDEX('d_분포'!$B$2:$B$57,RANDBETWEEN(1,56))</f>
        <v/>
      </c>
      <c r="R1715">
        <f>BETAINV(RAND(),5,5)</f>
        <v/>
      </c>
      <c r="S1715">
        <f>'d_고정'!$B$1*'6_기대효과'!$H$7*('d_시나리오'!$I$7/'d_고정'!$B$2)*B1715</f>
        <v/>
      </c>
      <c r="T1715">
        <f>S1715*D1715</f>
        <v/>
      </c>
      <c r="U1715">
        <f>S1715*F1715*H1715</f>
        <v/>
      </c>
      <c r="V1715">
        <f>S1715*F1715*(H1715-1)</f>
        <v/>
      </c>
      <c r="W1715">
        <f>U1715*J1715</f>
        <v/>
      </c>
      <c r="X1715">
        <f>T1715+W1715</f>
        <v/>
      </c>
      <c r="Y1715">
        <f>(T1715*E1715+W1715*L1715)*(1-R1715-'d_고정'!$B$13)</f>
        <v/>
      </c>
      <c r="Z1715">
        <f>(U1715*N1715*Q1715+'d_고정'!$B$3*('6_기대효과'!$H$7/8)*Q1715*'d_고정'!$B$10*P1715*('6_기대효과'!$K$7/'d_고정'!$B$9))*(1-R1715)</f>
        <v/>
      </c>
      <c r="AA1715">
        <f>W1715*L1715*(1-R1715-'d_고정'!$B$13)+U1715*MAX(N1715-'d_고정'!$B$10*P1715*('6_기대효과'!$K$7/'d_고정'!$B$9),0)*Q1715*(1-R1715)</f>
        <v/>
      </c>
      <c r="AB1715">
        <f>Y1715+Z1715</f>
        <v/>
      </c>
      <c r="AC1715">
        <f>Y1715/('d_고정'!$B$5*'6_기대효과'!$H$7/8)/'d_고정'!$B$6</f>
        <v/>
      </c>
      <c r="AD1715">
        <f>Y1715/('d_고정'!$B$8*'6_기대효과'!$H$7/8)</f>
        <v/>
      </c>
    </row>
    <row r="1716">
      <c r="A1716">
        <f>RAND()</f>
        <v/>
      </c>
      <c r="B1716">
        <f>IF('d_시나리오'!$J$2='d_시나리오'!$H$2,'d_시나리오'!$I$2,IF(A1716&lt;('d_시나리오'!$I$2-'d_시나리오'!$H$2)/('d_시나리오'!$J$2-'d_시나리오'!$H$2),'d_시나리오'!$H$2+SQRT(A1716*('d_시나리오'!$J$2-'d_시나리오'!$H$2)*('d_시나리오'!$I$2-'d_시나리오'!$H$2)),'d_시나리오'!$J$2-SQRT((1-A1716)*('d_시나리오'!$J$2-'d_시나리오'!$H$2)*('d_시나리오'!$J$2-'d_시나리오'!$I$2))))</f>
        <v/>
      </c>
      <c r="C1716">
        <f>RAND()</f>
        <v/>
      </c>
      <c r="D1716">
        <f>BETAINV(RAND(),IF(C1716&lt;'d_고정'!$B$26,'d_고정'!$B$23,'d_고정'!$B$16)+1,'d_고정'!$B$17-IF(C1716&lt;'d_고정'!$B$26,'d_고정'!$B$23,'d_고정'!$B$16)+1)*('d_고정'!$B$14+('d_고정'!$B$15-'d_고정'!$B$14)*RAND())</f>
        <v/>
      </c>
      <c r="E1716">
        <f>INDEX('d_분포'!$A$2:$A$28,RANDBETWEEN(1,27))</f>
        <v/>
      </c>
      <c r="F1716">
        <f>INDEX('d_분포'!$C$2:$C$5,RANDBETWEEN(1,4))*(0.9+0.2*RAND())</f>
        <v/>
      </c>
      <c r="G1716">
        <f>RAND()</f>
        <v/>
      </c>
      <c r="H1716">
        <f>(F1716+(1-F1716)*('d_고정'!$B$22*BETAINV(RAND(),IF(G1716&lt;'d_고정'!$B$26,'d_고정'!$B$25,'d_고정'!$B$20)+1,'d_고정'!$B$21-IF(G1716&lt;'d_고정'!$B$26,'d_고정'!$B$25,'d_고정'!$B$20)+1)+(1-'d_고정'!$B$22)*BETAINV(RAND(),IF(G1716&lt;'d_고정'!$B$26,'d_고정'!$B$24,'d_고정'!$B$18)+1,'d_고정'!$B$19-IF(G1716&lt;'d_고정'!$B$26,'d_고정'!$B$24,'d_고정'!$B$18)+1))*('d_고정'!$B$14+('d_고정'!$B$15-'d_고정'!$B$14)*RAND()))/F1716</f>
        <v/>
      </c>
      <c r="I1716">
        <f>RAND()</f>
        <v/>
      </c>
      <c r="J1716">
        <f>IF('d_시나리오'!$J$3='d_시나리오'!$H$3,'d_시나리오'!$I$3,IF(I1716&lt;('d_시나리오'!$I$3-'d_시나리오'!$H$3)/('d_시나리오'!$J$3-'d_시나리오'!$H$3),'d_시나리오'!$H$3+SQRT(I1716*('d_시나리오'!$J$3-'d_시나리오'!$H$3)*('d_시나리오'!$I$3-'d_시나리오'!$H$3)),'d_시나리오'!$J$3-SQRT((1-I1716)*('d_시나리오'!$J$3-'d_시나리오'!$H$3)*('d_시나리오'!$J$3-'d_시나리오'!$I$3))))</f>
        <v/>
      </c>
      <c r="K1716">
        <f>RAND()</f>
        <v/>
      </c>
      <c r="L1716">
        <f>IF('d_시나리오'!$J$4='d_시나리오'!$H$4,'d_시나리오'!$I$4,IF(K1716&lt;('d_시나리오'!$I$4-'d_시나리오'!$H$4)/('d_시나리오'!$J$4-'d_시나리오'!$H$4),'d_시나리오'!$H$4+SQRT(K1716*('d_시나리오'!$J$4-'d_시나리오'!$H$4)*('d_시나리오'!$I$4-'d_시나리오'!$H$4)),'d_시나리오'!$J$4-SQRT((1-K1716)*('d_시나리오'!$J$4-'d_시나리오'!$H$4)*('d_시나리오'!$J$4-'d_시나리오'!$I$4))))</f>
        <v/>
      </c>
      <c r="M1716">
        <f>RAND()</f>
        <v/>
      </c>
      <c r="N1716">
        <f>IF('d_시나리오'!$J$5='d_시나리오'!$H$5,'d_시나리오'!$I$5,IF(M1716&lt;('d_시나리오'!$I$5-'d_시나리오'!$H$5)/('d_시나리오'!$J$5-'d_시나리오'!$H$5),'d_시나리오'!$H$5+SQRT(M1716*('d_시나리오'!$J$5-'d_시나리오'!$H$5)*('d_시나리오'!$I$5-'d_시나리오'!$H$5)),'d_시나리오'!$J$5-SQRT((1-M1716)*('d_시나리오'!$J$5-'d_시나리오'!$H$5)*('d_시나리오'!$J$5-'d_시나리오'!$I$5))))</f>
        <v/>
      </c>
      <c r="O1716">
        <f>RAND()</f>
        <v/>
      </c>
      <c r="P1716">
        <f>IF('d_시나리오'!$J$6='d_시나리오'!$H$6,'d_시나리오'!$I$6,IF(O1716&lt;('d_시나리오'!$I$6-'d_시나리오'!$H$6)/('d_시나리오'!$J$6-'d_시나리오'!$H$6),'d_시나리오'!$H$6+SQRT(O1716*('d_시나리오'!$J$6-'d_시나리오'!$H$6)*('d_시나리오'!$I$6-'d_시나리오'!$H$6)),'d_시나리오'!$J$6-SQRT((1-O1716)*('d_시나리오'!$J$6-'d_시나리오'!$H$6)*('d_시나리오'!$J$6-'d_시나리오'!$I$6))))</f>
        <v/>
      </c>
      <c r="Q1716">
        <f>INDEX('d_분포'!$B$2:$B$57,RANDBETWEEN(1,56))</f>
        <v/>
      </c>
      <c r="R1716">
        <f>BETAINV(RAND(),5,5)</f>
        <v/>
      </c>
      <c r="S1716">
        <f>'d_고정'!$B$1*'6_기대효과'!$H$7*('d_시나리오'!$I$7/'d_고정'!$B$2)*B1716</f>
        <v/>
      </c>
      <c r="T1716">
        <f>S1716*D1716</f>
        <v/>
      </c>
      <c r="U1716">
        <f>S1716*F1716*H1716</f>
        <v/>
      </c>
      <c r="V1716">
        <f>S1716*F1716*(H1716-1)</f>
        <v/>
      </c>
      <c r="W1716">
        <f>U1716*J1716</f>
        <v/>
      </c>
      <c r="X1716">
        <f>T1716+W1716</f>
        <v/>
      </c>
      <c r="Y1716">
        <f>(T1716*E1716+W1716*L1716)*(1-R1716-'d_고정'!$B$13)</f>
        <v/>
      </c>
      <c r="Z1716">
        <f>(U1716*N1716*Q1716+'d_고정'!$B$3*('6_기대효과'!$H$7/8)*Q1716*'d_고정'!$B$10*P1716*('6_기대효과'!$K$7/'d_고정'!$B$9))*(1-R1716)</f>
        <v/>
      </c>
      <c r="AA1716">
        <f>W1716*L1716*(1-R1716-'d_고정'!$B$13)+U1716*MAX(N1716-'d_고정'!$B$10*P1716*('6_기대효과'!$K$7/'d_고정'!$B$9),0)*Q1716*(1-R1716)</f>
        <v/>
      </c>
      <c r="AB1716">
        <f>Y1716+Z1716</f>
        <v/>
      </c>
      <c r="AC1716">
        <f>Y1716/('d_고정'!$B$5*'6_기대효과'!$H$7/8)/'d_고정'!$B$6</f>
        <v/>
      </c>
      <c r="AD1716">
        <f>Y1716/('d_고정'!$B$8*'6_기대효과'!$H$7/8)</f>
        <v/>
      </c>
    </row>
    <row r="1717">
      <c r="A1717">
        <f>RAND()</f>
        <v/>
      </c>
      <c r="B1717">
        <f>IF('d_시나리오'!$J$2='d_시나리오'!$H$2,'d_시나리오'!$I$2,IF(A1717&lt;('d_시나리오'!$I$2-'d_시나리오'!$H$2)/('d_시나리오'!$J$2-'d_시나리오'!$H$2),'d_시나리오'!$H$2+SQRT(A1717*('d_시나리오'!$J$2-'d_시나리오'!$H$2)*('d_시나리오'!$I$2-'d_시나리오'!$H$2)),'d_시나리오'!$J$2-SQRT((1-A1717)*('d_시나리오'!$J$2-'d_시나리오'!$H$2)*('d_시나리오'!$J$2-'d_시나리오'!$I$2))))</f>
        <v/>
      </c>
      <c r="C1717">
        <f>RAND()</f>
        <v/>
      </c>
      <c r="D1717">
        <f>BETAINV(RAND(),IF(C1717&lt;'d_고정'!$B$26,'d_고정'!$B$23,'d_고정'!$B$16)+1,'d_고정'!$B$17-IF(C1717&lt;'d_고정'!$B$26,'d_고정'!$B$23,'d_고정'!$B$16)+1)*('d_고정'!$B$14+('d_고정'!$B$15-'d_고정'!$B$14)*RAND())</f>
        <v/>
      </c>
      <c r="E1717">
        <f>INDEX('d_분포'!$A$2:$A$28,RANDBETWEEN(1,27))</f>
        <v/>
      </c>
      <c r="F1717">
        <f>INDEX('d_분포'!$C$2:$C$5,RANDBETWEEN(1,4))*(0.9+0.2*RAND())</f>
        <v/>
      </c>
      <c r="G1717">
        <f>RAND()</f>
        <v/>
      </c>
      <c r="H1717">
        <f>(F1717+(1-F1717)*('d_고정'!$B$22*BETAINV(RAND(),IF(G1717&lt;'d_고정'!$B$26,'d_고정'!$B$25,'d_고정'!$B$20)+1,'d_고정'!$B$21-IF(G1717&lt;'d_고정'!$B$26,'d_고정'!$B$25,'d_고정'!$B$20)+1)+(1-'d_고정'!$B$22)*BETAINV(RAND(),IF(G1717&lt;'d_고정'!$B$26,'d_고정'!$B$24,'d_고정'!$B$18)+1,'d_고정'!$B$19-IF(G1717&lt;'d_고정'!$B$26,'d_고정'!$B$24,'d_고정'!$B$18)+1))*('d_고정'!$B$14+('d_고정'!$B$15-'d_고정'!$B$14)*RAND()))/F1717</f>
        <v/>
      </c>
      <c r="I1717">
        <f>RAND()</f>
        <v/>
      </c>
      <c r="J1717">
        <f>IF('d_시나리오'!$J$3='d_시나리오'!$H$3,'d_시나리오'!$I$3,IF(I1717&lt;('d_시나리오'!$I$3-'d_시나리오'!$H$3)/('d_시나리오'!$J$3-'d_시나리오'!$H$3),'d_시나리오'!$H$3+SQRT(I1717*('d_시나리오'!$J$3-'d_시나리오'!$H$3)*('d_시나리오'!$I$3-'d_시나리오'!$H$3)),'d_시나리오'!$J$3-SQRT((1-I1717)*('d_시나리오'!$J$3-'d_시나리오'!$H$3)*('d_시나리오'!$J$3-'d_시나리오'!$I$3))))</f>
        <v/>
      </c>
      <c r="K1717">
        <f>RAND()</f>
        <v/>
      </c>
      <c r="L1717">
        <f>IF('d_시나리오'!$J$4='d_시나리오'!$H$4,'d_시나리오'!$I$4,IF(K1717&lt;('d_시나리오'!$I$4-'d_시나리오'!$H$4)/('d_시나리오'!$J$4-'d_시나리오'!$H$4),'d_시나리오'!$H$4+SQRT(K1717*('d_시나리오'!$J$4-'d_시나리오'!$H$4)*('d_시나리오'!$I$4-'d_시나리오'!$H$4)),'d_시나리오'!$J$4-SQRT((1-K1717)*('d_시나리오'!$J$4-'d_시나리오'!$H$4)*('d_시나리오'!$J$4-'d_시나리오'!$I$4))))</f>
        <v/>
      </c>
      <c r="M1717">
        <f>RAND()</f>
        <v/>
      </c>
      <c r="N1717">
        <f>IF('d_시나리오'!$J$5='d_시나리오'!$H$5,'d_시나리오'!$I$5,IF(M1717&lt;('d_시나리오'!$I$5-'d_시나리오'!$H$5)/('d_시나리오'!$J$5-'d_시나리오'!$H$5),'d_시나리오'!$H$5+SQRT(M1717*('d_시나리오'!$J$5-'d_시나리오'!$H$5)*('d_시나리오'!$I$5-'d_시나리오'!$H$5)),'d_시나리오'!$J$5-SQRT((1-M1717)*('d_시나리오'!$J$5-'d_시나리오'!$H$5)*('d_시나리오'!$J$5-'d_시나리오'!$I$5))))</f>
        <v/>
      </c>
      <c r="O1717">
        <f>RAND()</f>
        <v/>
      </c>
      <c r="P1717">
        <f>IF('d_시나리오'!$J$6='d_시나리오'!$H$6,'d_시나리오'!$I$6,IF(O1717&lt;('d_시나리오'!$I$6-'d_시나리오'!$H$6)/('d_시나리오'!$J$6-'d_시나리오'!$H$6),'d_시나리오'!$H$6+SQRT(O1717*('d_시나리오'!$J$6-'d_시나리오'!$H$6)*('d_시나리오'!$I$6-'d_시나리오'!$H$6)),'d_시나리오'!$J$6-SQRT((1-O1717)*('d_시나리오'!$J$6-'d_시나리오'!$H$6)*('d_시나리오'!$J$6-'d_시나리오'!$I$6))))</f>
        <v/>
      </c>
      <c r="Q1717">
        <f>INDEX('d_분포'!$B$2:$B$57,RANDBETWEEN(1,56))</f>
        <v/>
      </c>
      <c r="R1717">
        <f>BETAINV(RAND(),5,5)</f>
        <v/>
      </c>
      <c r="S1717">
        <f>'d_고정'!$B$1*'6_기대효과'!$H$7*('d_시나리오'!$I$7/'d_고정'!$B$2)*B1717</f>
        <v/>
      </c>
      <c r="T1717">
        <f>S1717*D1717</f>
        <v/>
      </c>
      <c r="U1717">
        <f>S1717*F1717*H1717</f>
        <v/>
      </c>
      <c r="V1717">
        <f>S1717*F1717*(H1717-1)</f>
        <v/>
      </c>
      <c r="W1717">
        <f>U1717*J1717</f>
        <v/>
      </c>
      <c r="X1717">
        <f>T1717+W1717</f>
        <v/>
      </c>
      <c r="Y1717">
        <f>(T1717*E1717+W1717*L1717)*(1-R1717-'d_고정'!$B$13)</f>
        <v/>
      </c>
      <c r="Z1717">
        <f>(U1717*N1717*Q1717+'d_고정'!$B$3*('6_기대효과'!$H$7/8)*Q1717*'d_고정'!$B$10*P1717*('6_기대효과'!$K$7/'d_고정'!$B$9))*(1-R1717)</f>
        <v/>
      </c>
      <c r="AA1717">
        <f>W1717*L1717*(1-R1717-'d_고정'!$B$13)+U1717*MAX(N1717-'d_고정'!$B$10*P1717*('6_기대효과'!$K$7/'d_고정'!$B$9),0)*Q1717*(1-R1717)</f>
        <v/>
      </c>
      <c r="AB1717">
        <f>Y1717+Z1717</f>
        <v/>
      </c>
      <c r="AC1717">
        <f>Y1717/('d_고정'!$B$5*'6_기대효과'!$H$7/8)/'d_고정'!$B$6</f>
        <v/>
      </c>
      <c r="AD1717">
        <f>Y1717/('d_고정'!$B$8*'6_기대효과'!$H$7/8)</f>
        <v/>
      </c>
    </row>
    <row r="1718">
      <c r="A1718">
        <f>RAND()</f>
        <v/>
      </c>
      <c r="B1718">
        <f>IF('d_시나리오'!$J$2='d_시나리오'!$H$2,'d_시나리오'!$I$2,IF(A1718&lt;('d_시나리오'!$I$2-'d_시나리오'!$H$2)/('d_시나리오'!$J$2-'d_시나리오'!$H$2),'d_시나리오'!$H$2+SQRT(A1718*('d_시나리오'!$J$2-'d_시나리오'!$H$2)*('d_시나리오'!$I$2-'d_시나리오'!$H$2)),'d_시나리오'!$J$2-SQRT((1-A1718)*('d_시나리오'!$J$2-'d_시나리오'!$H$2)*('d_시나리오'!$J$2-'d_시나리오'!$I$2))))</f>
        <v/>
      </c>
      <c r="C1718">
        <f>RAND()</f>
        <v/>
      </c>
      <c r="D1718">
        <f>BETAINV(RAND(),IF(C1718&lt;'d_고정'!$B$26,'d_고정'!$B$23,'d_고정'!$B$16)+1,'d_고정'!$B$17-IF(C1718&lt;'d_고정'!$B$26,'d_고정'!$B$23,'d_고정'!$B$16)+1)*('d_고정'!$B$14+('d_고정'!$B$15-'d_고정'!$B$14)*RAND())</f>
        <v/>
      </c>
      <c r="E1718">
        <f>INDEX('d_분포'!$A$2:$A$28,RANDBETWEEN(1,27))</f>
        <v/>
      </c>
      <c r="F1718">
        <f>INDEX('d_분포'!$C$2:$C$5,RANDBETWEEN(1,4))*(0.9+0.2*RAND())</f>
        <v/>
      </c>
      <c r="G1718">
        <f>RAND()</f>
        <v/>
      </c>
      <c r="H1718">
        <f>(F1718+(1-F1718)*('d_고정'!$B$22*BETAINV(RAND(),IF(G1718&lt;'d_고정'!$B$26,'d_고정'!$B$25,'d_고정'!$B$20)+1,'d_고정'!$B$21-IF(G1718&lt;'d_고정'!$B$26,'d_고정'!$B$25,'d_고정'!$B$20)+1)+(1-'d_고정'!$B$22)*BETAINV(RAND(),IF(G1718&lt;'d_고정'!$B$26,'d_고정'!$B$24,'d_고정'!$B$18)+1,'d_고정'!$B$19-IF(G1718&lt;'d_고정'!$B$26,'d_고정'!$B$24,'d_고정'!$B$18)+1))*('d_고정'!$B$14+('d_고정'!$B$15-'d_고정'!$B$14)*RAND()))/F1718</f>
        <v/>
      </c>
      <c r="I1718">
        <f>RAND()</f>
        <v/>
      </c>
      <c r="J1718">
        <f>IF('d_시나리오'!$J$3='d_시나리오'!$H$3,'d_시나리오'!$I$3,IF(I1718&lt;('d_시나리오'!$I$3-'d_시나리오'!$H$3)/('d_시나리오'!$J$3-'d_시나리오'!$H$3),'d_시나리오'!$H$3+SQRT(I1718*('d_시나리오'!$J$3-'d_시나리오'!$H$3)*('d_시나리오'!$I$3-'d_시나리오'!$H$3)),'d_시나리오'!$J$3-SQRT((1-I1718)*('d_시나리오'!$J$3-'d_시나리오'!$H$3)*('d_시나리오'!$J$3-'d_시나리오'!$I$3))))</f>
        <v/>
      </c>
      <c r="K1718">
        <f>RAND()</f>
        <v/>
      </c>
      <c r="L1718">
        <f>IF('d_시나리오'!$J$4='d_시나리오'!$H$4,'d_시나리오'!$I$4,IF(K1718&lt;('d_시나리오'!$I$4-'d_시나리오'!$H$4)/('d_시나리오'!$J$4-'d_시나리오'!$H$4),'d_시나리오'!$H$4+SQRT(K1718*('d_시나리오'!$J$4-'d_시나리오'!$H$4)*('d_시나리오'!$I$4-'d_시나리오'!$H$4)),'d_시나리오'!$J$4-SQRT((1-K1718)*('d_시나리오'!$J$4-'d_시나리오'!$H$4)*('d_시나리오'!$J$4-'d_시나리오'!$I$4))))</f>
        <v/>
      </c>
      <c r="M1718">
        <f>RAND()</f>
        <v/>
      </c>
      <c r="N1718">
        <f>IF('d_시나리오'!$J$5='d_시나리오'!$H$5,'d_시나리오'!$I$5,IF(M1718&lt;('d_시나리오'!$I$5-'d_시나리오'!$H$5)/('d_시나리오'!$J$5-'d_시나리오'!$H$5),'d_시나리오'!$H$5+SQRT(M1718*('d_시나리오'!$J$5-'d_시나리오'!$H$5)*('d_시나리오'!$I$5-'d_시나리오'!$H$5)),'d_시나리오'!$J$5-SQRT((1-M1718)*('d_시나리오'!$J$5-'d_시나리오'!$H$5)*('d_시나리오'!$J$5-'d_시나리오'!$I$5))))</f>
        <v/>
      </c>
      <c r="O1718">
        <f>RAND()</f>
        <v/>
      </c>
      <c r="P1718">
        <f>IF('d_시나리오'!$J$6='d_시나리오'!$H$6,'d_시나리오'!$I$6,IF(O1718&lt;('d_시나리오'!$I$6-'d_시나리오'!$H$6)/('d_시나리오'!$J$6-'d_시나리오'!$H$6),'d_시나리오'!$H$6+SQRT(O1718*('d_시나리오'!$J$6-'d_시나리오'!$H$6)*('d_시나리오'!$I$6-'d_시나리오'!$H$6)),'d_시나리오'!$J$6-SQRT((1-O1718)*('d_시나리오'!$J$6-'d_시나리오'!$H$6)*('d_시나리오'!$J$6-'d_시나리오'!$I$6))))</f>
        <v/>
      </c>
      <c r="Q1718">
        <f>INDEX('d_분포'!$B$2:$B$57,RANDBETWEEN(1,56))</f>
        <v/>
      </c>
      <c r="R1718">
        <f>BETAINV(RAND(),5,5)</f>
        <v/>
      </c>
      <c r="S1718">
        <f>'d_고정'!$B$1*'6_기대효과'!$H$7*('d_시나리오'!$I$7/'d_고정'!$B$2)*B1718</f>
        <v/>
      </c>
      <c r="T1718">
        <f>S1718*D1718</f>
        <v/>
      </c>
      <c r="U1718">
        <f>S1718*F1718*H1718</f>
        <v/>
      </c>
      <c r="V1718">
        <f>S1718*F1718*(H1718-1)</f>
        <v/>
      </c>
      <c r="W1718">
        <f>U1718*J1718</f>
        <v/>
      </c>
      <c r="X1718">
        <f>T1718+W1718</f>
        <v/>
      </c>
      <c r="Y1718">
        <f>(T1718*E1718+W1718*L1718)*(1-R1718-'d_고정'!$B$13)</f>
        <v/>
      </c>
      <c r="Z1718">
        <f>(U1718*N1718*Q1718+'d_고정'!$B$3*('6_기대효과'!$H$7/8)*Q1718*'d_고정'!$B$10*P1718*('6_기대효과'!$K$7/'d_고정'!$B$9))*(1-R1718)</f>
        <v/>
      </c>
      <c r="AA1718">
        <f>W1718*L1718*(1-R1718-'d_고정'!$B$13)+U1718*MAX(N1718-'d_고정'!$B$10*P1718*('6_기대효과'!$K$7/'d_고정'!$B$9),0)*Q1718*(1-R1718)</f>
        <v/>
      </c>
      <c r="AB1718">
        <f>Y1718+Z1718</f>
        <v/>
      </c>
      <c r="AC1718">
        <f>Y1718/('d_고정'!$B$5*'6_기대효과'!$H$7/8)/'d_고정'!$B$6</f>
        <v/>
      </c>
      <c r="AD1718">
        <f>Y1718/('d_고정'!$B$8*'6_기대효과'!$H$7/8)</f>
        <v/>
      </c>
    </row>
    <row r="1719">
      <c r="A1719">
        <f>RAND()</f>
        <v/>
      </c>
      <c r="B1719">
        <f>IF('d_시나리오'!$J$2='d_시나리오'!$H$2,'d_시나리오'!$I$2,IF(A1719&lt;('d_시나리오'!$I$2-'d_시나리오'!$H$2)/('d_시나리오'!$J$2-'d_시나리오'!$H$2),'d_시나리오'!$H$2+SQRT(A1719*('d_시나리오'!$J$2-'d_시나리오'!$H$2)*('d_시나리오'!$I$2-'d_시나리오'!$H$2)),'d_시나리오'!$J$2-SQRT((1-A1719)*('d_시나리오'!$J$2-'d_시나리오'!$H$2)*('d_시나리오'!$J$2-'d_시나리오'!$I$2))))</f>
        <v/>
      </c>
      <c r="C1719">
        <f>RAND()</f>
        <v/>
      </c>
      <c r="D1719">
        <f>BETAINV(RAND(),IF(C1719&lt;'d_고정'!$B$26,'d_고정'!$B$23,'d_고정'!$B$16)+1,'d_고정'!$B$17-IF(C1719&lt;'d_고정'!$B$26,'d_고정'!$B$23,'d_고정'!$B$16)+1)*('d_고정'!$B$14+('d_고정'!$B$15-'d_고정'!$B$14)*RAND())</f>
        <v/>
      </c>
      <c r="E1719">
        <f>INDEX('d_분포'!$A$2:$A$28,RANDBETWEEN(1,27))</f>
        <v/>
      </c>
      <c r="F1719">
        <f>INDEX('d_분포'!$C$2:$C$5,RANDBETWEEN(1,4))*(0.9+0.2*RAND())</f>
        <v/>
      </c>
      <c r="G1719">
        <f>RAND()</f>
        <v/>
      </c>
      <c r="H1719">
        <f>(F1719+(1-F1719)*('d_고정'!$B$22*BETAINV(RAND(),IF(G1719&lt;'d_고정'!$B$26,'d_고정'!$B$25,'d_고정'!$B$20)+1,'d_고정'!$B$21-IF(G1719&lt;'d_고정'!$B$26,'d_고정'!$B$25,'d_고정'!$B$20)+1)+(1-'d_고정'!$B$22)*BETAINV(RAND(),IF(G1719&lt;'d_고정'!$B$26,'d_고정'!$B$24,'d_고정'!$B$18)+1,'d_고정'!$B$19-IF(G1719&lt;'d_고정'!$B$26,'d_고정'!$B$24,'d_고정'!$B$18)+1))*('d_고정'!$B$14+('d_고정'!$B$15-'d_고정'!$B$14)*RAND()))/F1719</f>
        <v/>
      </c>
      <c r="I1719">
        <f>RAND()</f>
        <v/>
      </c>
      <c r="J1719">
        <f>IF('d_시나리오'!$J$3='d_시나리오'!$H$3,'d_시나리오'!$I$3,IF(I1719&lt;('d_시나리오'!$I$3-'d_시나리오'!$H$3)/('d_시나리오'!$J$3-'d_시나리오'!$H$3),'d_시나리오'!$H$3+SQRT(I1719*('d_시나리오'!$J$3-'d_시나리오'!$H$3)*('d_시나리오'!$I$3-'d_시나리오'!$H$3)),'d_시나리오'!$J$3-SQRT((1-I1719)*('d_시나리오'!$J$3-'d_시나리오'!$H$3)*('d_시나리오'!$J$3-'d_시나리오'!$I$3))))</f>
        <v/>
      </c>
      <c r="K1719">
        <f>RAND()</f>
        <v/>
      </c>
      <c r="L1719">
        <f>IF('d_시나리오'!$J$4='d_시나리오'!$H$4,'d_시나리오'!$I$4,IF(K1719&lt;('d_시나리오'!$I$4-'d_시나리오'!$H$4)/('d_시나리오'!$J$4-'d_시나리오'!$H$4),'d_시나리오'!$H$4+SQRT(K1719*('d_시나리오'!$J$4-'d_시나리오'!$H$4)*('d_시나리오'!$I$4-'d_시나리오'!$H$4)),'d_시나리오'!$J$4-SQRT((1-K1719)*('d_시나리오'!$J$4-'d_시나리오'!$H$4)*('d_시나리오'!$J$4-'d_시나리오'!$I$4))))</f>
        <v/>
      </c>
      <c r="M1719">
        <f>RAND()</f>
        <v/>
      </c>
      <c r="N1719">
        <f>IF('d_시나리오'!$J$5='d_시나리오'!$H$5,'d_시나리오'!$I$5,IF(M1719&lt;('d_시나리오'!$I$5-'d_시나리오'!$H$5)/('d_시나리오'!$J$5-'d_시나리오'!$H$5),'d_시나리오'!$H$5+SQRT(M1719*('d_시나리오'!$J$5-'d_시나리오'!$H$5)*('d_시나리오'!$I$5-'d_시나리오'!$H$5)),'d_시나리오'!$J$5-SQRT((1-M1719)*('d_시나리오'!$J$5-'d_시나리오'!$H$5)*('d_시나리오'!$J$5-'d_시나리오'!$I$5))))</f>
        <v/>
      </c>
      <c r="O1719">
        <f>RAND()</f>
        <v/>
      </c>
      <c r="P1719">
        <f>IF('d_시나리오'!$J$6='d_시나리오'!$H$6,'d_시나리오'!$I$6,IF(O1719&lt;('d_시나리오'!$I$6-'d_시나리오'!$H$6)/('d_시나리오'!$J$6-'d_시나리오'!$H$6),'d_시나리오'!$H$6+SQRT(O1719*('d_시나리오'!$J$6-'d_시나리오'!$H$6)*('d_시나리오'!$I$6-'d_시나리오'!$H$6)),'d_시나리오'!$J$6-SQRT((1-O1719)*('d_시나리오'!$J$6-'d_시나리오'!$H$6)*('d_시나리오'!$J$6-'d_시나리오'!$I$6))))</f>
        <v/>
      </c>
      <c r="Q1719">
        <f>INDEX('d_분포'!$B$2:$B$57,RANDBETWEEN(1,56))</f>
        <v/>
      </c>
      <c r="R1719">
        <f>BETAINV(RAND(),5,5)</f>
        <v/>
      </c>
      <c r="S1719">
        <f>'d_고정'!$B$1*'6_기대효과'!$H$7*('d_시나리오'!$I$7/'d_고정'!$B$2)*B1719</f>
        <v/>
      </c>
      <c r="T1719">
        <f>S1719*D1719</f>
        <v/>
      </c>
      <c r="U1719">
        <f>S1719*F1719*H1719</f>
        <v/>
      </c>
      <c r="V1719">
        <f>S1719*F1719*(H1719-1)</f>
        <v/>
      </c>
      <c r="W1719">
        <f>U1719*J1719</f>
        <v/>
      </c>
      <c r="X1719">
        <f>T1719+W1719</f>
        <v/>
      </c>
      <c r="Y1719">
        <f>(T1719*E1719+W1719*L1719)*(1-R1719-'d_고정'!$B$13)</f>
        <v/>
      </c>
      <c r="Z1719">
        <f>(U1719*N1719*Q1719+'d_고정'!$B$3*('6_기대효과'!$H$7/8)*Q1719*'d_고정'!$B$10*P1719*('6_기대효과'!$K$7/'d_고정'!$B$9))*(1-R1719)</f>
        <v/>
      </c>
      <c r="AA1719">
        <f>W1719*L1719*(1-R1719-'d_고정'!$B$13)+U1719*MAX(N1719-'d_고정'!$B$10*P1719*('6_기대효과'!$K$7/'d_고정'!$B$9),0)*Q1719*(1-R1719)</f>
        <v/>
      </c>
      <c r="AB1719">
        <f>Y1719+Z1719</f>
        <v/>
      </c>
      <c r="AC1719">
        <f>Y1719/('d_고정'!$B$5*'6_기대효과'!$H$7/8)/'d_고정'!$B$6</f>
        <v/>
      </c>
      <c r="AD1719">
        <f>Y1719/('d_고정'!$B$8*'6_기대효과'!$H$7/8)</f>
        <v/>
      </c>
    </row>
    <row r="1720">
      <c r="A1720">
        <f>RAND()</f>
        <v/>
      </c>
      <c r="B1720">
        <f>IF('d_시나리오'!$J$2='d_시나리오'!$H$2,'d_시나리오'!$I$2,IF(A1720&lt;('d_시나리오'!$I$2-'d_시나리오'!$H$2)/('d_시나리오'!$J$2-'d_시나리오'!$H$2),'d_시나리오'!$H$2+SQRT(A1720*('d_시나리오'!$J$2-'d_시나리오'!$H$2)*('d_시나리오'!$I$2-'d_시나리오'!$H$2)),'d_시나리오'!$J$2-SQRT((1-A1720)*('d_시나리오'!$J$2-'d_시나리오'!$H$2)*('d_시나리오'!$J$2-'d_시나리오'!$I$2))))</f>
        <v/>
      </c>
      <c r="C1720">
        <f>RAND()</f>
        <v/>
      </c>
      <c r="D1720">
        <f>BETAINV(RAND(),IF(C1720&lt;'d_고정'!$B$26,'d_고정'!$B$23,'d_고정'!$B$16)+1,'d_고정'!$B$17-IF(C1720&lt;'d_고정'!$B$26,'d_고정'!$B$23,'d_고정'!$B$16)+1)*('d_고정'!$B$14+('d_고정'!$B$15-'d_고정'!$B$14)*RAND())</f>
        <v/>
      </c>
      <c r="E1720">
        <f>INDEX('d_분포'!$A$2:$A$28,RANDBETWEEN(1,27))</f>
        <v/>
      </c>
      <c r="F1720">
        <f>INDEX('d_분포'!$C$2:$C$5,RANDBETWEEN(1,4))*(0.9+0.2*RAND())</f>
        <v/>
      </c>
      <c r="G1720">
        <f>RAND()</f>
        <v/>
      </c>
      <c r="H1720">
        <f>(F1720+(1-F1720)*('d_고정'!$B$22*BETAINV(RAND(),IF(G1720&lt;'d_고정'!$B$26,'d_고정'!$B$25,'d_고정'!$B$20)+1,'d_고정'!$B$21-IF(G1720&lt;'d_고정'!$B$26,'d_고정'!$B$25,'d_고정'!$B$20)+1)+(1-'d_고정'!$B$22)*BETAINV(RAND(),IF(G1720&lt;'d_고정'!$B$26,'d_고정'!$B$24,'d_고정'!$B$18)+1,'d_고정'!$B$19-IF(G1720&lt;'d_고정'!$B$26,'d_고정'!$B$24,'d_고정'!$B$18)+1))*('d_고정'!$B$14+('d_고정'!$B$15-'d_고정'!$B$14)*RAND()))/F1720</f>
        <v/>
      </c>
      <c r="I1720">
        <f>RAND()</f>
        <v/>
      </c>
      <c r="J1720">
        <f>IF('d_시나리오'!$J$3='d_시나리오'!$H$3,'d_시나리오'!$I$3,IF(I1720&lt;('d_시나리오'!$I$3-'d_시나리오'!$H$3)/('d_시나리오'!$J$3-'d_시나리오'!$H$3),'d_시나리오'!$H$3+SQRT(I1720*('d_시나리오'!$J$3-'d_시나리오'!$H$3)*('d_시나리오'!$I$3-'d_시나리오'!$H$3)),'d_시나리오'!$J$3-SQRT((1-I1720)*('d_시나리오'!$J$3-'d_시나리오'!$H$3)*('d_시나리오'!$J$3-'d_시나리오'!$I$3))))</f>
        <v/>
      </c>
      <c r="K1720">
        <f>RAND()</f>
        <v/>
      </c>
      <c r="L1720">
        <f>IF('d_시나리오'!$J$4='d_시나리오'!$H$4,'d_시나리오'!$I$4,IF(K1720&lt;('d_시나리오'!$I$4-'d_시나리오'!$H$4)/('d_시나리오'!$J$4-'d_시나리오'!$H$4),'d_시나리오'!$H$4+SQRT(K1720*('d_시나리오'!$J$4-'d_시나리오'!$H$4)*('d_시나리오'!$I$4-'d_시나리오'!$H$4)),'d_시나리오'!$J$4-SQRT((1-K1720)*('d_시나리오'!$J$4-'d_시나리오'!$H$4)*('d_시나리오'!$J$4-'d_시나리오'!$I$4))))</f>
        <v/>
      </c>
      <c r="M1720">
        <f>RAND()</f>
        <v/>
      </c>
      <c r="N1720">
        <f>IF('d_시나리오'!$J$5='d_시나리오'!$H$5,'d_시나리오'!$I$5,IF(M1720&lt;('d_시나리오'!$I$5-'d_시나리오'!$H$5)/('d_시나리오'!$J$5-'d_시나리오'!$H$5),'d_시나리오'!$H$5+SQRT(M1720*('d_시나리오'!$J$5-'d_시나리오'!$H$5)*('d_시나리오'!$I$5-'d_시나리오'!$H$5)),'d_시나리오'!$J$5-SQRT((1-M1720)*('d_시나리오'!$J$5-'d_시나리오'!$H$5)*('d_시나리오'!$J$5-'d_시나리오'!$I$5))))</f>
        <v/>
      </c>
      <c r="O1720">
        <f>RAND()</f>
        <v/>
      </c>
      <c r="P1720">
        <f>IF('d_시나리오'!$J$6='d_시나리오'!$H$6,'d_시나리오'!$I$6,IF(O1720&lt;('d_시나리오'!$I$6-'d_시나리오'!$H$6)/('d_시나리오'!$J$6-'d_시나리오'!$H$6),'d_시나리오'!$H$6+SQRT(O1720*('d_시나리오'!$J$6-'d_시나리오'!$H$6)*('d_시나리오'!$I$6-'d_시나리오'!$H$6)),'d_시나리오'!$J$6-SQRT((1-O1720)*('d_시나리오'!$J$6-'d_시나리오'!$H$6)*('d_시나리오'!$J$6-'d_시나리오'!$I$6))))</f>
        <v/>
      </c>
      <c r="Q1720">
        <f>INDEX('d_분포'!$B$2:$B$57,RANDBETWEEN(1,56))</f>
        <v/>
      </c>
      <c r="R1720">
        <f>BETAINV(RAND(),5,5)</f>
        <v/>
      </c>
      <c r="S1720">
        <f>'d_고정'!$B$1*'6_기대효과'!$H$7*('d_시나리오'!$I$7/'d_고정'!$B$2)*B1720</f>
        <v/>
      </c>
      <c r="T1720">
        <f>S1720*D1720</f>
        <v/>
      </c>
      <c r="U1720">
        <f>S1720*F1720*H1720</f>
        <v/>
      </c>
      <c r="V1720">
        <f>S1720*F1720*(H1720-1)</f>
        <v/>
      </c>
      <c r="W1720">
        <f>U1720*J1720</f>
        <v/>
      </c>
      <c r="X1720">
        <f>T1720+W1720</f>
        <v/>
      </c>
      <c r="Y1720">
        <f>(T1720*E1720+W1720*L1720)*(1-R1720-'d_고정'!$B$13)</f>
        <v/>
      </c>
      <c r="Z1720">
        <f>(U1720*N1720*Q1720+'d_고정'!$B$3*('6_기대효과'!$H$7/8)*Q1720*'d_고정'!$B$10*P1720*('6_기대효과'!$K$7/'d_고정'!$B$9))*(1-R1720)</f>
        <v/>
      </c>
      <c r="AA1720">
        <f>W1720*L1720*(1-R1720-'d_고정'!$B$13)+U1720*MAX(N1720-'d_고정'!$B$10*P1720*('6_기대효과'!$K$7/'d_고정'!$B$9),0)*Q1720*(1-R1720)</f>
        <v/>
      </c>
      <c r="AB1720">
        <f>Y1720+Z1720</f>
        <v/>
      </c>
      <c r="AC1720">
        <f>Y1720/('d_고정'!$B$5*'6_기대효과'!$H$7/8)/'d_고정'!$B$6</f>
        <v/>
      </c>
      <c r="AD1720">
        <f>Y1720/('d_고정'!$B$8*'6_기대효과'!$H$7/8)</f>
        <v/>
      </c>
    </row>
    <row r="1721">
      <c r="A1721">
        <f>RAND()</f>
        <v/>
      </c>
      <c r="B1721">
        <f>IF('d_시나리오'!$J$2='d_시나리오'!$H$2,'d_시나리오'!$I$2,IF(A1721&lt;('d_시나리오'!$I$2-'d_시나리오'!$H$2)/('d_시나리오'!$J$2-'d_시나리오'!$H$2),'d_시나리오'!$H$2+SQRT(A1721*('d_시나리오'!$J$2-'d_시나리오'!$H$2)*('d_시나리오'!$I$2-'d_시나리오'!$H$2)),'d_시나리오'!$J$2-SQRT((1-A1721)*('d_시나리오'!$J$2-'d_시나리오'!$H$2)*('d_시나리오'!$J$2-'d_시나리오'!$I$2))))</f>
        <v/>
      </c>
      <c r="C1721">
        <f>RAND()</f>
        <v/>
      </c>
      <c r="D1721">
        <f>BETAINV(RAND(),IF(C1721&lt;'d_고정'!$B$26,'d_고정'!$B$23,'d_고정'!$B$16)+1,'d_고정'!$B$17-IF(C1721&lt;'d_고정'!$B$26,'d_고정'!$B$23,'d_고정'!$B$16)+1)*('d_고정'!$B$14+('d_고정'!$B$15-'d_고정'!$B$14)*RAND())</f>
        <v/>
      </c>
      <c r="E1721">
        <f>INDEX('d_분포'!$A$2:$A$28,RANDBETWEEN(1,27))</f>
        <v/>
      </c>
      <c r="F1721">
        <f>INDEX('d_분포'!$C$2:$C$5,RANDBETWEEN(1,4))*(0.9+0.2*RAND())</f>
        <v/>
      </c>
      <c r="G1721">
        <f>RAND()</f>
        <v/>
      </c>
      <c r="H1721">
        <f>(F1721+(1-F1721)*('d_고정'!$B$22*BETAINV(RAND(),IF(G1721&lt;'d_고정'!$B$26,'d_고정'!$B$25,'d_고정'!$B$20)+1,'d_고정'!$B$21-IF(G1721&lt;'d_고정'!$B$26,'d_고정'!$B$25,'d_고정'!$B$20)+1)+(1-'d_고정'!$B$22)*BETAINV(RAND(),IF(G1721&lt;'d_고정'!$B$26,'d_고정'!$B$24,'d_고정'!$B$18)+1,'d_고정'!$B$19-IF(G1721&lt;'d_고정'!$B$26,'d_고정'!$B$24,'d_고정'!$B$18)+1))*('d_고정'!$B$14+('d_고정'!$B$15-'d_고정'!$B$14)*RAND()))/F1721</f>
        <v/>
      </c>
      <c r="I1721">
        <f>RAND()</f>
        <v/>
      </c>
      <c r="J1721">
        <f>IF('d_시나리오'!$J$3='d_시나리오'!$H$3,'d_시나리오'!$I$3,IF(I1721&lt;('d_시나리오'!$I$3-'d_시나리오'!$H$3)/('d_시나리오'!$J$3-'d_시나리오'!$H$3),'d_시나리오'!$H$3+SQRT(I1721*('d_시나리오'!$J$3-'d_시나리오'!$H$3)*('d_시나리오'!$I$3-'d_시나리오'!$H$3)),'d_시나리오'!$J$3-SQRT((1-I1721)*('d_시나리오'!$J$3-'d_시나리오'!$H$3)*('d_시나리오'!$J$3-'d_시나리오'!$I$3))))</f>
        <v/>
      </c>
      <c r="K1721">
        <f>RAND()</f>
        <v/>
      </c>
      <c r="L1721">
        <f>IF('d_시나리오'!$J$4='d_시나리오'!$H$4,'d_시나리오'!$I$4,IF(K1721&lt;('d_시나리오'!$I$4-'d_시나리오'!$H$4)/('d_시나리오'!$J$4-'d_시나리오'!$H$4),'d_시나리오'!$H$4+SQRT(K1721*('d_시나리오'!$J$4-'d_시나리오'!$H$4)*('d_시나리오'!$I$4-'d_시나리오'!$H$4)),'d_시나리오'!$J$4-SQRT((1-K1721)*('d_시나리오'!$J$4-'d_시나리오'!$H$4)*('d_시나리오'!$J$4-'d_시나리오'!$I$4))))</f>
        <v/>
      </c>
      <c r="M1721">
        <f>RAND()</f>
        <v/>
      </c>
      <c r="N1721">
        <f>IF('d_시나리오'!$J$5='d_시나리오'!$H$5,'d_시나리오'!$I$5,IF(M1721&lt;('d_시나리오'!$I$5-'d_시나리오'!$H$5)/('d_시나리오'!$J$5-'d_시나리오'!$H$5),'d_시나리오'!$H$5+SQRT(M1721*('d_시나리오'!$J$5-'d_시나리오'!$H$5)*('d_시나리오'!$I$5-'d_시나리오'!$H$5)),'d_시나리오'!$J$5-SQRT((1-M1721)*('d_시나리오'!$J$5-'d_시나리오'!$H$5)*('d_시나리오'!$J$5-'d_시나리오'!$I$5))))</f>
        <v/>
      </c>
      <c r="O1721">
        <f>RAND()</f>
        <v/>
      </c>
      <c r="P1721">
        <f>IF('d_시나리오'!$J$6='d_시나리오'!$H$6,'d_시나리오'!$I$6,IF(O1721&lt;('d_시나리오'!$I$6-'d_시나리오'!$H$6)/('d_시나리오'!$J$6-'d_시나리오'!$H$6),'d_시나리오'!$H$6+SQRT(O1721*('d_시나리오'!$J$6-'d_시나리오'!$H$6)*('d_시나리오'!$I$6-'d_시나리오'!$H$6)),'d_시나리오'!$J$6-SQRT((1-O1721)*('d_시나리오'!$J$6-'d_시나리오'!$H$6)*('d_시나리오'!$J$6-'d_시나리오'!$I$6))))</f>
        <v/>
      </c>
      <c r="Q1721">
        <f>INDEX('d_분포'!$B$2:$B$57,RANDBETWEEN(1,56))</f>
        <v/>
      </c>
      <c r="R1721">
        <f>BETAINV(RAND(),5,5)</f>
        <v/>
      </c>
      <c r="S1721">
        <f>'d_고정'!$B$1*'6_기대효과'!$H$7*('d_시나리오'!$I$7/'d_고정'!$B$2)*B1721</f>
        <v/>
      </c>
      <c r="T1721">
        <f>S1721*D1721</f>
        <v/>
      </c>
      <c r="U1721">
        <f>S1721*F1721*H1721</f>
        <v/>
      </c>
      <c r="V1721">
        <f>S1721*F1721*(H1721-1)</f>
        <v/>
      </c>
      <c r="W1721">
        <f>U1721*J1721</f>
        <v/>
      </c>
      <c r="X1721">
        <f>T1721+W1721</f>
        <v/>
      </c>
      <c r="Y1721">
        <f>(T1721*E1721+W1721*L1721)*(1-R1721-'d_고정'!$B$13)</f>
        <v/>
      </c>
      <c r="Z1721">
        <f>(U1721*N1721*Q1721+'d_고정'!$B$3*('6_기대효과'!$H$7/8)*Q1721*'d_고정'!$B$10*P1721*('6_기대효과'!$K$7/'d_고정'!$B$9))*(1-R1721)</f>
        <v/>
      </c>
      <c r="AA1721">
        <f>W1721*L1721*(1-R1721-'d_고정'!$B$13)+U1721*MAX(N1721-'d_고정'!$B$10*P1721*('6_기대효과'!$K$7/'d_고정'!$B$9),0)*Q1721*(1-R1721)</f>
        <v/>
      </c>
      <c r="AB1721">
        <f>Y1721+Z1721</f>
        <v/>
      </c>
      <c r="AC1721">
        <f>Y1721/('d_고정'!$B$5*'6_기대효과'!$H$7/8)/'d_고정'!$B$6</f>
        <v/>
      </c>
      <c r="AD1721">
        <f>Y1721/('d_고정'!$B$8*'6_기대효과'!$H$7/8)</f>
        <v/>
      </c>
    </row>
    <row r="1722">
      <c r="A1722">
        <f>RAND()</f>
        <v/>
      </c>
      <c r="B1722">
        <f>IF('d_시나리오'!$J$2='d_시나리오'!$H$2,'d_시나리오'!$I$2,IF(A1722&lt;('d_시나리오'!$I$2-'d_시나리오'!$H$2)/('d_시나리오'!$J$2-'d_시나리오'!$H$2),'d_시나리오'!$H$2+SQRT(A1722*('d_시나리오'!$J$2-'d_시나리오'!$H$2)*('d_시나리오'!$I$2-'d_시나리오'!$H$2)),'d_시나리오'!$J$2-SQRT((1-A1722)*('d_시나리오'!$J$2-'d_시나리오'!$H$2)*('d_시나리오'!$J$2-'d_시나리오'!$I$2))))</f>
        <v/>
      </c>
      <c r="C1722">
        <f>RAND()</f>
        <v/>
      </c>
      <c r="D1722">
        <f>BETAINV(RAND(),IF(C1722&lt;'d_고정'!$B$26,'d_고정'!$B$23,'d_고정'!$B$16)+1,'d_고정'!$B$17-IF(C1722&lt;'d_고정'!$B$26,'d_고정'!$B$23,'d_고정'!$B$16)+1)*('d_고정'!$B$14+('d_고정'!$B$15-'d_고정'!$B$14)*RAND())</f>
        <v/>
      </c>
      <c r="E1722">
        <f>INDEX('d_분포'!$A$2:$A$28,RANDBETWEEN(1,27))</f>
        <v/>
      </c>
      <c r="F1722">
        <f>INDEX('d_분포'!$C$2:$C$5,RANDBETWEEN(1,4))*(0.9+0.2*RAND())</f>
        <v/>
      </c>
      <c r="G1722">
        <f>RAND()</f>
        <v/>
      </c>
      <c r="H1722">
        <f>(F1722+(1-F1722)*('d_고정'!$B$22*BETAINV(RAND(),IF(G1722&lt;'d_고정'!$B$26,'d_고정'!$B$25,'d_고정'!$B$20)+1,'d_고정'!$B$21-IF(G1722&lt;'d_고정'!$B$26,'d_고정'!$B$25,'d_고정'!$B$20)+1)+(1-'d_고정'!$B$22)*BETAINV(RAND(),IF(G1722&lt;'d_고정'!$B$26,'d_고정'!$B$24,'d_고정'!$B$18)+1,'d_고정'!$B$19-IF(G1722&lt;'d_고정'!$B$26,'d_고정'!$B$24,'d_고정'!$B$18)+1))*('d_고정'!$B$14+('d_고정'!$B$15-'d_고정'!$B$14)*RAND()))/F1722</f>
        <v/>
      </c>
      <c r="I1722">
        <f>RAND()</f>
        <v/>
      </c>
      <c r="J1722">
        <f>IF('d_시나리오'!$J$3='d_시나리오'!$H$3,'d_시나리오'!$I$3,IF(I1722&lt;('d_시나리오'!$I$3-'d_시나리오'!$H$3)/('d_시나리오'!$J$3-'d_시나리오'!$H$3),'d_시나리오'!$H$3+SQRT(I1722*('d_시나리오'!$J$3-'d_시나리오'!$H$3)*('d_시나리오'!$I$3-'d_시나리오'!$H$3)),'d_시나리오'!$J$3-SQRT((1-I1722)*('d_시나리오'!$J$3-'d_시나리오'!$H$3)*('d_시나리오'!$J$3-'d_시나리오'!$I$3))))</f>
        <v/>
      </c>
      <c r="K1722">
        <f>RAND()</f>
        <v/>
      </c>
      <c r="L1722">
        <f>IF('d_시나리오'!$J$4='d_시나리오'!$H$4,'d_시나리오'!$I$4,IF(K1722&lt;('d_시나리오'!$I$4-'d_시나리오'!$H$4)/('d_시나리오'!$J$4-'d_시나리오'!$H$4),'d_시나리오'!$H$4+SQRT(K1722*('d_시나리오'!$J$4-'d_시나리오'!$H$4)*('d_시나리오'!$I$4-'d_시나리오'!$H$4)),'d_시나리오'!$J$4-SQRT((1-K1722)*('d_시나리오'!$J$4-'d_시나리오'!$H$4)*('d_시나리오'!$J$4-'d_시나리오'!$I$4))))</f>
        <v/>
      </c>
      <c r="M1722">
        <f>RAND()</f>
        <v/>
      </c>
      <c r="N1722">
        <f>IF('d_시나리오'!$J$5='d_시나리오'!$H$5,'d_시나리오'!$I$5,IF(M1722&lt;('d_시나리오'!$I$5-'d_시나리오'!$H$5)/('d_시나리오'!$J$5-'d_시나리오'!$H$5),'d_시나리오'!$H$5+SQRT(M1722*('d_시나리오'!$J$5-'d_시나리오'!$H$5)*('d_시나리오'!$I$5-'d_시나리오'!$H$5)),'d_시나리오'!$J$5-SQRT((1-M1722)*('d_시나리오'!$J$5-'d_시나리오'!$H$5)*('d_시나리오'!$J$5-'d_시나리오'!$I$5))))</f>
        <v/>
      </c>
      <c r="O1722">
        <f>RAND()</f>
        <v/>
      </c>
      <c r="P1722">
        <f>IF('d_시나리오'!$J$6='d_시나리오'!$H$6,'d_시나리오'!$I$6,IF(O1722&lt;('d_시나리오'!$I$6-'d_시나리오'!$H$6)/('d_시나리오'!$J$6-'d_시나리오'!$H$6),'d_시나리오'!$H$6+SQRT(O1722*('d_시나리오'!$J$6-'d_시나리오'!$H$6)*('d_시나리오'!$I$6-'d_시나리오'!$H$6)),'d_시나리오'!$J$6-SQRT((1-O1722)*('d_시나리오'!$J$6-'d_시나리오'!$H$6)*('d_시나리오'!$J$6-'d_시나리오'!$I$6))))</f>
        <v/>
      </c>
      <c r="Q1722">
        <f>INDEX('d_분포'!$B$2:$B$57,RANDBETWEEN(1,56))</f>
        <v/>
      </c>
      <c r="R1722">
        <f>BETAINV(RAND(),5,5)</f>
        <v/>
      </c>
      <c r="S1722">
        <f>'d_고정'!$B$1*'6_기대효과'!$H$7*('d_시나리오'!$I$7/'d_고정'!$B$2)*B1722</f>
        <v/>
      </c>
      <c r="T1722">
        <f>S1722*D1722</f>
        <v/>
      </c>
      <c r="U1722">
        <f>S1722*F1722*H1722</f>
        <v/>
      </c>
      <c r="V1722">
        <f>S1722*F1722*(H1722-1)</f>
        <v/>
      </c>
      <c r="W1722">
        <f>U1722*J1722</f>
        <v/>
      </c>
      <c r="X1722">
        <f>T1722+W1722</f>
        <v/>
      </c>
      <c r="Y1722">
        <f>(T1722*E1722+W1722*L1722)*(1-R1722-'d_고정'!$B$13)</f>
        <v/>
      </c>
      <c r="Z1722">
        <f>(U1722*N1722*Q1722+'d_고정'!$B$3*('6_기대효과'!$H$7/8)*Q1722*'d_고정'!$B$10*P1722*('6_기대효과'!$K$7/'d_고정'!$B$9))*(1-R1722)</f>
        <v/>
      </c>
      <c r="AA1722">
        <f>W1722*L1722*(1-R1722-'d_고정'!$B$13)+U1722*MAX(N1722-'d_고정'!$B$10*P1722*('6_기대효과'!$K$7/'d_고정'!$B$9),0)*Q1722*(1-R1722)</f>
        <v/>
      </c>
      <c r="AB1722">
        <f>Y1722+Z1722</f>
        <v/>
      </c>
      <c r="AC1722">
        <f>Y1722/('d_고정'!$B$5*'6_기대효과'!$H$7/8)/'d_고정'!$B$6</f>
        <v/>
      </c>
      <c r="AD1722">
        <f>Y1722/('d_고정'!$B$8*'6_기대효과'!$H$7/8)</f>
        <v/>
      </c>
    </row>
    <row r="1723">
      <c r="A1723">
        <f>RAND()</f>
        <v/>
      </c>
      <c r="B1723">
        <f>IF('d_시나리오'!$J$2='d_시나리오'!$H$2,'d_시나리오'!$I$2,IF(A1723&lt;('d_시나리오'!$I$2-'d_시나리오'!$H$2)/('d_시나리오'!$J$2-'d_시나리오'!$H$2),'d_시나리오'!$H$2+SQRT(A1723*('d_시나리오'!$J$2-'d_시나리오'!$H$2)*('d_시나리오'!$I$2-'d_시나리오'!$H$2)),'d_시나리오'!$J$2-SQRT((1-A1723)*('d_시나리오'!$J$2-'d_시나리오'!$H$2)*('d_시나리오'!$J$2-'d_시나리오'!$I$2))))</f>
        <v/>
      </c>
      <c r="C1723">
        <f>RAND()</f>
        <v/>
      </c>
      <c r="D1723">
        <f>BETAINV(RAND(),IF(C1723&lt;'d_고정'!$B$26,'d_고정'!$B$23,'d_고정'!$B$16)+1,'d_고정'!$B$17-IF(C1723&lt;'d_고정'!$B$26,'d_고정'!$B$23,'d_고정'!$B$16)+1)*('d_고정'!$B$14+('d_고정'!$B$15-'d_고정'!$B$14)*RAND())</f>
        <v/>
      </c>
      <c r="E1723">
        <f>INDEX('d_분포'!$A$2:$A$28,RANDBETWEEN(1,27))</f>
        <v/>
      </c>
      <c r="F1723">
        <f>INDEX('d_분포'!$C$2:$C$5,RANDBETWEEN(1,4))*(0.9+0.2*RAND())</f>
        <v/>
      </c>
      <c r="G1723">
        <f>RAND()</f>
        <v/>
      </c>
      <c r="H1723">
        <f>(F1723+(1-F1723)*('d_고정'!$B$22*BETAINV(RAND(),IF(G1723&lt;'d_고정'!$B$26,'d_고정'!$B$25,'d_고정'!$B$20)+1,'d_고정'!$B$21-IF(G1723&lt;'d_고정'!$B$26,'d_고정'!$B$25,'d_고정'!$B$20)+1)+(1-'d_고정'!$B$22)*BETAINV(RAND(),IF(G1723&lt;'d_고정'!$B$26,'d_고정'!$B$24,'d_고정'!$B$18)+1,'d_고정'!$B$19-IF(G1723&lt;'d_고정'!$B$26,'d_고정'!$B$24,'d_고정'!$B$18)+1))*('d_고정'!$B$14+('d_고정'!$B$15-'d_고정'!$B$14)*RAND()))/F1723</f>
        <v/>
      </c>
      <c r="I1723">
        <f>RAND()</f>
        <v/>
      </c>
      <c r="J1723">
        <f>IF('d_시나리오'!$J$3='d_시나리오'!$H$3,'d_시나리오'!$I$3,IF(I1723&lt;('d_시나리오'!$I$3-'d_시나리오'!$H$3)/('d_시나리오'!$J$3-'d_시나리오'!$H$3),'d_시나리오'!$H$3+SQRT(I1723*('d_시나리오'!$J$3-'d_시나리오'!$H$3)*('d_시나리오'!$I$3-'d_시나리오'!$H$3)),'d_시나리오'!$J$3-SQRT((1-I1723)*('d_시나리오'!$J$3-'d_시나리오'!$H$3)*('d_시나리오'!$J$3-'d_시나리오'!$I$3))))</f>
        <v/>
      </c>
      <c r="K1723">
        <f>RAND()</f>
        <v/>
      </c>
      <c r="L1723">
        <f>IF('d_시나리오'!$J$4='d_시나리오'!$H$4,'d_시나리오'!$I$4,IF(K1723&lt;('d_시나리오'!$I$4-'d_시나리오'!$H$4)/('d_시나리오'!$J$4-'d_시나리오'!$H$4),'d_시나리오'!$H$4+SQRT(K1723*('d_시나리오'!$J$4-'d_시나리오'!$H$4)*('d_시나리오'!$I$4-'d_시나리오'!$H$4)),'d_시나리오'!$J$4-SQRT((1-K1723)*('d_시나리오'!$J$4-'d_시나리오'!$H$4)*('d_시나리오'!$J$4-'d_시나리오'!$I$4))))</f>
        <v/>
      </c>
      <c r="M1723">
        <f>RAND()</f>
        <v/>
      </c>
      <c r="N1723">
        <f>IF('d_시나리오'!$J$5='d_시나리오'!$H$5,'d_시나리오'!$I$5,IF(M1723&lt;('d_시나리오'!$I$5-'d_시나리오'!$H$5)/('d_시나리오'!$J$5-'d_시나리오'!$H$5),'d_시나리오'!$H$5+SQRT(M1723*('d_시나리오'!$J$5-'d_시나리오'!$H$5)*('d_시나리오'!$I$5-'d_시나리오'!$H$5)),'d_시나리오'!$J$5-SQRT((1-M1723)*('d_시나리오'!$J$5-'d_시나리오'!$H$5)*('d_시나리오'!$J$5-'d_시나리오'!$I$5))))</f>
        <v/>
      </c>
      <c r="O1723">
        <f>RAND()</f>
        <v/>
      </c>
      <c r="P1723">
        <f>IF('d_시나리오'!$J$6='d_시나리오'!$H$6,'d_시나리오'!$I$6,IF(O1723&lt;('d_시나리오'!$I$6-'d_시나리오'!$H$6)/('d_시나리오'!$J$6-'d_시나리오'!$H$6),'d_시나리오'!$H$6+SQRT(O1723*('d_시나리오'!$J$6-'d_시나리오'!$H$6)*('d_시나리오'!$I$6-'d_시나리오'!$H$6)),'d_시나리오'!$J$6-SQRT((1-O1723)*('d_시나리오'!$J$6-'d_시나리오'!$H$6)*('d_시나리오'!$J$6-'d_시나리오'!$I$6))))</f>
        <v/>
      </c>
      <c r="Q1723">
        <f>INDEX('d_분포'!$B$2:$B$57,RANDBETWEEN(1,56))</f>
        <v/>
      </c>
      <c r="R1723">
        <f>BETAINV(RAND(),5,5)</f>
        <v/>
      </c>
      <c r="S1723">
        <f>'d_고정'!$B$1*'6_기대효과'!$H$7*('d_시나리오'!$I$7/'d_고정'!$B$2)*B1723</f>
        <v/>
      </c>
      <c r="T1723">
        <f>S1723*D1723</f>
        <v/>
      </c>
      <c r="U1723">
        <f>S1723*F1723*H1723</f>
        <v/>
      </c>
      <c r="V1723">
        <f>S1723*F1723*(H1723-1)</f>
        <v/>
      </c>
      <c r="W1723">
        <f>U1723*J1723</f>
        <v/>
      </c>
      <c r="X1723">
        <f>T1723+W1723</f>
        <v/>
      </c>
      <c r="Y1723">
        <f>(T1723*E1723+W1723*L1723)*(1-R1723-'d_고정'!$B$13)</f>
        <v/>
      </c>
      <c r="Z1723">
        <f>(U1723*N1723*Q1723+'d_고정'!$B$3*('6_기대효과'!$H$7/8)*Q1723*'d_고정'!$B$10*P1723*('6_기대효과'!$K$7/'d_고정'!$B$9))*(1-R1723)</f>
        <v/>
      </c>
      <c r="AA1723">
        <f>W1723*L1723*(1-R1723-'d_고정'!$B$13)+U1723*MAX(N1723-'d_고정'!$B$10*P1723*('6_기대효과'!$K$7/'d_고정'!$B$9),0)*Q1723*(1-R1723)</f>
        <v/>
      </c>
      <c r="AB1723">
        <f>Y1723+Z1723</f>
        <v/>
      </c>
      <c r="AC1723">
        <f>Y1723/('d_고정'!$B$5*'6_기대효과'!$H$7/8)/'d_고정'!$B$6</f>
        <v/>
      </c>
      <c r="AD1723">
        <f>Y1723/('d_고정'!$B$8*'6_기대효과'!$H$7/8)</f>
        <v/>
      </c>
    </row>
    <row r="1724">
      <c r="A1724">
        <f>RAND()</f>
        <v/>
      </c>
      <c r="B1724">
        <f>IF('d_시나리오'!$J$2='d_시나리오'!$H$2,'d_시나리오'!$I$2,IF(A1724&lt;('d_시나리오'!$I$2-'d_시나리오'!$H$2)/('d_시나리오'!$J$2-'d_시나리오'!$H$2),'d_시나리오'!$H$2+SQRT(A1724*('d_시나리오'!$J$2-'d_시나리오'!$H$2)*('d_시나리오'!$I$2-'d_시나리오'!$H$2)),'d_시나리오'!$J$2-SQRT((1-A1724)*('d_시나리오'!$J$2-'d_시나리오'!$H$2)*('d_시나리오'!$J$2-'d_시나리오'!$I$2))))</f>
        <v/>
      </c>
      <c r="C1724">
        <f>RAND()</f>
        <v/>
      </c>
      <c r="D1724">
        <f>BETAINV(RAND(),IF(C1724&lt;'d_고정'!$B$26,'d_고정'!$B$23,'d_고정'!$B$16)+1,'d_고정'!$B$17-IF(C1724&lt;'d_고정'!$B$26,'d_고정'!$B$23,'d_고정'!$B$16)+1)*('d_고정'!$B$14+('d_고정'!$B$15-'d_고정'!$B$14)*RAND())</f>
        <v/>
      </c>
      <c r="E1724">
        <f>INDEX('d_분포'!$A$2:$A$28,RANDBETWEEN(1,27))</f>
        <v/>
      </c>
      <c r="F1724">
        <f>INDEX('d_분포'!$C$2:$C$5,RANDBETWEEN(1,4))*(0.9+0.2*RAND())</f>
        <v/>
      </c>
      <c r="G1724">
        <f>RAND()</f>
        <v/>
      </c>
      <c r="H1724">
        <f>(F1724+(1-F1724)*('d_고정'!$B$22*BETAINV(RAND(),IF(G1724&lt;'d_고정'!$B$26,'d_고정'!$B$25,'d_고정'!$B$20)+1,'d_고정'!$B$21-IF(G1724&lt;'d_고정'!$B$26,'d_고정'!$B$25,'d_고정'!$B$20)+1)+(1-'d_고정'!$B$22)*BETAINV(RAND(),IF(G1724&lt;'d_고정'!$B$26,'d_고정'!$B$24,'d_고정'!$B$18)+1,'d_고정'!$B$19-IF(G1724&lt;'d_고정'!$B$26,'d_고정'!$B$24,'d_고정'!$B$18)+1))*('d_고정'!$B$14+('d_고정'!$B$15-'d_고정'!$B$14)*RAND()))/F1724</f>
        <v/>
      </c>
      <c r="I1724">
        <f>RAND()</f>
        <v/>
      </c>
      <c r="J1724">
        <f>IF('d_시나리오'!$J$3='d_시나리오'!$H$3,'d_시나리오'!$I$3,IF(I1724&lt;('d_시나리오'!$I$3-'d_시나리오'!$H$3)/('d_시나리오'!$J$3-'d_시나리오'!$H$3),'d_시나리오'!$H$3+SQRT(I1724*('d_시나리오'!$J$3-'d_시나리오'!$H$3)*('d_시나리오'!$I$3-'d_시나리오'!$H$3)),'d_시나리오'!$J$3-SQRT((1-I1724)*('d_시나리오'!$J$3-'d_시나리오'!$H$3)*('d_시나리오'!$J$3-'d_시나리오'!$I$3))))</f>
        <v/>
      </c>
      <c r="K1724">
        <f>RAND()</f>
        <v/>
      </c>
      <c r="L1724">
        <f>IF('d_시나리오'!$J$4='d_시나리오'!$H$4,'d_시나리오'!$I$4,IF(K1724&lt;('d_시나리오'!$I$4-'d_시나리오'!$H$4)/('d_시나리오'!$J$4-'d_시나리오'!$H$4),'d_시나리오'!$H$4+SQRT(K1724*('d_시나리오'!$J$4-'d_시나리오'!$H$4)*('d_시나리오'!$I$4-'d_시나리오'!$H$4)),'d_시나리오'!$J$4-SQRT((1-K1724)*('d_시나리오'!$J$4-'d_시나리오'!$H$4)*('d_시나리오'!$J$4-'d_시나리오'!$I$4))))</f>
        <v/>
      </c>
      <c r="M1724">
        <f>RAND()</f>
        <v/>
      </c>
      <c r="N1724">
        <f>IF('d_시나리오'!$J$5='d_시나리오'!$H$5,'d_시나리오'!$I$5,IF(M1724&lt;('d_시나리오'!$I$5-'d_시나리오'!$H$5)/('d_시나리오'!$J$5-'d_시나리오'!$H$5),'d_시나리오'!$H$5+SQRT(M1724*('d_시나리오'!$J$5-'d_시나리오'!$H$5)*('d_시나리오'!$I$5-'d_시나리오'!$H$5)),'d_시나리오'!$J$5-SQRT((1-M1724)*('d_시나리오'!$J$5-'d_시나리오'!$H$5)*('d_시나리오'!$J$5-'d_시나리오'!$I$5))))</f>
        <v/>
      </c>
      <c r="O1724">
        <f>RAND()</f>
        <v/>
      </c>
      <c r="P1724">
        <f>IF('d_시나리오'!$J$6='d_시나리오'!$H$6,'d_시나리오'!$I$6,IF(O1724&lt;('d_시나리오'!$I$6-'d_시나리오'!$H$6)/('d_시나리오'!$J$6-'d_시나리오'!$H$6),'d_시나리오'!$H$6+SQRT(O1724*('d_시나리오'!$J$6-'d_시나리오'!$H$6)*('d_시나리오'!$I$6-'d_시나리오'!$H$6)),'d_시나리오'!$J$6-SQRT((1-O1724)*('d_시나리오'!$J$6-'d_시나리오'!$H$6)*('d_시나리오'!$J$6-'d_시나리오'!$I$6))))</f>
        <v/>
      </c>
      <c r="Q1724">
        <f>INDEX('d_분포'!$B$2:$B$57,RANDBETWEEN(1,56))</f>
        <v/>
      </c>
      <c r="R1724">
        <f>BETAINV(RAND(),5,5)</f>
        <v/>
      </c>
      <c r="S1724">
        <f>'d_고정'!$B$1*'6_기대효과'!$H$7*('d_시나리오'!$I$7/'d_고정'!$B$2)*B1724</f>
        <v/>
      </c>
      <c r="T1724">
        <f>S1724*D1724</f>
        <v/>
      </c>
      <c r="U1724">
        <f>S1724*F1724*H1724</f>
        <v/>
      </c>
      <c r="V1724">
        <f>S1724*F1724*(H1724-1)</f>
        <v/>
      </c>
      <c r="W1724">
        <f>U1724*J1724</f>
        <v/>
      </c>
      <c r="X1724">
        <f>T1724+W1724</f>
        <v/>
      </c>
      <c r="Y1724">
        <f>(T1724*E1724+W1724*L1724)*(1-R1724-'d_고정'!$B$13)</f>
        <v/>
      </c>
      <c r="Z1724">
        <f>(U1724*N1724*Q1724+'d_고정'!$B$3*('6_기대효과'!$H$7/8)*Q1724*'d_고정'!$B$10*P1724*('6_기대효과'!$K$7/'d_고정'!$B$9))*(1-R1724)</f>
        <v/>
      </c>
      <c r="AA1724">
        <f>W1724*L1724*(1-R1724-'d_고정'!$B$13)+U1724*MAX(N1724-'d_고정'!$B$10*P1724*('6_기대효과'!$K$7/'d_고정'!$B$9),0)*Q1724*(1-R1724)</f>
        <v/>
      </c>
      <c r="AB1724">
        <f>Y1724+Z1724</f>
        <v/>
      </c>
      <c r="AC1724">
        <f>Y1724/('d_고정'!$B$5*'6_기대효과'!$H$7/8)/'d_고정'!$B$6</f>
        <v/>
      </c>
      <c r="AD1724">
        <f>Y1724/('d_고정'!$B$8*'6_기대효과'!$H$7/8)</f>
        <v/>
      </c>
    </row>
    <row r="1725">
      <c r="A1725">
        <f>RAND()</f>
        <v/>
      </c>
      <c r="B1725">
        <f>IF('d_시나리오'!$J$2='d_시나리오'!$H$2,'d_시나리오'!$I$2,IF(A1725&lt;('d_시나리오'!$I$2-'d_시나리오'!$H$2)/('d_시나리오'!$J$2-'d_시나리오'!$H$2),'d_시나리오'!$H$2+SQRT(A1725*('d_시나리오'!$J$2-'d_시나리오'!$H$2)*('d_시나리오'!$I$2-'d_시나리오'!$H$2)),'d_시나리오'!$J$2-SQRT((1-A1725)*('d_시나리오'!$J$2-'d_시나리오'!$H$2)*('d_시나리오'!$J$2-'d_시나리오'!$I$2))))</f>
        <v/>
      </c>
      <c r="C1725">
        <f>RAND()</f>
        <v/>
      </c>
      <c r="D1725">
        <f>BETAINV(RAND(),IF(C1725&lt;'d_고정'!$B$26,'d_고정'!$B$23,'d_고정'!$B$16)+1,'d_고정'!$B$17-IF(C1725&lt;'d_고정'!$B$26,'d_고정'!$B$23,'d_고정'!$B$16)+1)*('d_고정'!$B$14+('d_고정'!$B$15-'d_고정'!$B$14)*RAND())</f>
        <v/>
      </c>
      <c r="E1725">
        <f>INDEX('d_분포'!$A$2:$A$28,RANDBETWEEN(1,27))</f>
        <v/>
      </c>
      <c r="F1725">
        <f>INDEX('d_분포'!$C$2:$C$5,RANDBETWEEN(1,4))*(0.9+0.2*RAND())</f>
        <v/>
      </c>
      <c r="G1725">
        <f>RAND()</f>
        <v/>
      </c>
      <c r="H1725">
        <f>(F1725+(1-F1725)*('d_고정'!$B$22*BETAINV(RAND(),IF(G1725&lt;'d_고정'!$B$26,'d_고정'!$B$25,'d_고정'!$B$20)+1,'d_고정'!$B$21-IF(G1725&lt;'d_고정'!$B$26,'d_고정'!$B$25,'d_고정'!$B$20)+1)+(1-'d_고정'!$B$22)*BETAINV(RAND(),IF(G1725&lt;'d_고정'!$B$26,'d_고정'!$B$24,'d_고정'!$B$18)+1,'d_고정'!$B$19-IF(G1725&lt;'d_고정'!$B$26,'d_고정'!$B$24,'d_고정'!$B$18)+1))*('d_고정'!$B$14+('d_고정'!$B$15-'d_고정'!$B$14)*RAND()))/F1725</f>
        <v/>
      </c>
      <c r="I1725">
        <f>RAND()</f>
        <v/>
      </c>
      <c r="J1725">
        <f>IF('d_시나리오'!$J$3='d_시나리오'!$H$3,'d_시나리오'!$I$3,IF(I1725&lt;('d_시나리오'!$I$3-'d_시나리오'!$H$3)/('d_시나리오'!$J$3-'d_시나리오'!$H$3),'d_시나리오'!$H$3+SQRT(I1725*('d_시나리오'!$J$3-'d_시나리오'!$H$3)*('d_시나리오'!$I$3-'d_시나리오'!$H$3)),'d_시나리오'!$J$3-SQRT((1-I1725)*('d_시나리오'!$J$3-'d_시나리오'!$H$3)*('d_시나리오'!$J$3-'d_시나리오'!$I$3))))</f>
        <v/>
      </c>
      <c r="K1725">
        <f>RAND()</f>
        <v/>
      </c>
      <c r="L1725">
        <f>IF('d_시나리오'!$J$4='d_시나리오'!$H$4,'d_시나리오'!$I$4,IF(K1725&lt;('d_시나리오'!$I$4-'d_시나리오'!$H$4)/('d_시나리오'!$J$4-'d_시나리오'!$H$4),'d_시나리오'!$H$4+SQRT(K1725*('d_시나리오'!$J$4-'d_시나리오'!$H$4)*('d_시나리오'!$I$4-'d_시나리오'!$H$4)),'d_시나리오'!$J$4-SQRT((1-K1725)*('d_시나리오'!$J$4-'d_시나리오'!$H$4)*('d_시나리오'!$J$4-'d_시나리오'!$I$4))))</f>
        <v/>
      </c>
      <c r="M1725">
        <f>RAND()</f>
        <v/>
      </c>
      <c r="N1725">
        <f>IF('d_시나리오'!$J$5='d_시나리오'!$H$5,'d_시나리오'!$I$5,IF(M1725&lt;('d_시나리오'!$I$5-'d_시나리오'!$H$5)/('d_시나리오'!$J$5-'d_시나리오'!$H$5),'d_시나리오'!$H$5+SQRT(M1725*('d_시나리오'!$J$5-'d_시나리오'!$H$5)*('d_시나리오'!$I$5-'d_시나리오'!$H$5)),'d_시나리오'!$J$5-SQRT((1-M1725)*('d_시나리오'!$J$5-'d_시나리오'!$H$5)*('d_시나리오'!$J$5-'d_시나리오'!$I$5))))</f>
        <v/>
      </c>
      <c r="O1725">
        <f>RAND()</f>
        <v/>
      </c>
      <c r="P1725">
        <f>IF('d_시나리오'!$J$6='d_시나리오'!$H$6,'d_시나리오'!$I$6,IF(O1725&lt;('d_시나리오'!$I$6-'d_시나리오'!$H$6)/('d_시나리오'!$J$6-'d_시나리오'!$H$6),'d_시나리오'!$H$6+SQRT(O1725*('d_시나리오'!$J$6-'d_시나리오'!$H$6)*('d_시나리오'!$I$6-'d_시나리오'!$H$6)),'d_시나리오'!$J$6-SQRT((1-O1725)*('d_시나리오'!$J$6-'d_시나리오'!$H$6)*('d_시나리오'!$J$6-'d_시나리오'!$I$6))))</f>
        <v/>
      </c>
      <c r="Q1725">
        <f>INDEX('d_분포'!$B$2:$B$57,RANDBETWEEN(1,56))</f>
        <v/>
      </c>
      <c r="R1725">
        <f>BETAINV(RAND(),5,5)</f>
        <v/>
      </c>
      <c r="S1725">
        <f>'d_고정'!$B$1*'6_기대효과'!$H$7*('d_시나리오'!$I$7/'d_고정'!$B$2)*B1725</f>
        <v/>
      </c>
      <c r="T1725">
        <f>S1725*D1725</f>
        <v/>
      </c>
      <c r="U1725">
        <f>S1725*F1725*H1725</f>
        <v/>
      </c>
      <c r="V1725">
        <f>S1725*F1725*(H1725-1)</f>
        <v/>
      </c>
      <c r="W1725">
        <f>U1725*J1725</f>
        <v/>
      </c>
      <c r="X1725">
        <f>T1725+W1725</f>
        <v/>
      </c>
      <c r="Y1725">
        <f>(T1725*E1725+W1725*L1725)*(1-R1725-'d_고정'!$B$13)</f>
        <v/>
      </c>
      <c r="Z1725">
        <f>(U1725*N1725*Q1725+'d_고정'!$B$3*('6_기대효과'!$H$7/8)*Q1725*'d_고정'!$B$10*P1725*('6_기대효과'!$K$7/'d_고정'!$B$9))*(1-R1725)</f>
        <v/>
      </c>
      <c r="AA1725">
        <f>W1725*L1725*(1-R1725-'d_고정'!$B$13)+U1725*MAX(N1725-'d_고정'!$B$10*P1725*('6_기대효과'!$K$7/'d_고정'!$B$9),0)*Q1725*(1-R1725)</f>
        <v/>
      </c>
      <c r="AB1725">
        <f>Y1725+Z1725</f>
        <v/>
      </c>
      <c r="AC1725">
        <f>Y1725/('d_고정'!$B$5*'6_기대효과'!$H$7/8)/'d_고정'!$B$6</f>
        <v/>
      </c>
      <c r="AD1725">
        <f>Y1725/('d_고정'!$B$8*'6_기대효과'!$H$7/8)</f>
        <v/>
      </c>
    </row>
    <row r="1726">
      <c r="A1726">
        <f>RAND()</f>
        <v/>
      </c>
      <c r="B1726">
        <f>IF('d_시나리오'!$J$2='d_시나리오'!$H$2,'d_시나리오'!$I$2,IF(A1726&lt;('d_시나리오'!$I$2-'d_시나리오'!$H$2)/('d_시나리오'!$J$2-'d_시나리오'!$H$2),'d_시나리오'!$H$2+SQRT(A1726*('d_시나리오'!$J$2-'d_시나리오'!$H$2)*('d_시나리오'!$I$2-'d_시나리오'!$H$2)),'d_시나리오'!$J$2-SQRT((1-A1726)*('d_시나리오'!$J$2-'d_시나리오'!$H$2)*('d_시나리오'!$J$2-'d_시나리오'!$I$2))))</f>
        <v/>
      </c>
      <c r="C1726">
        <f>RAND()</f>
        <v/>
      </c>
      <c r="D1726">
        <f>BETAINV(RAND(),IF(C1726&lt;'d_고정'!$B$26,'d_고정'!$B$23,'d_고정'!$B$16)+1,'d_고정'!$B$17-IF(C1726&lt;'d_고정'!$B$26,'d_고정'!$B$23,'d_고정'!$B$16)+1)*('d_고정'!$B$14+('d_고정'!$B$15-'d_고정'!$B$14)*RAND())</f>
        <v/>
      </c>
      <c r="E1726">
        <f>INDEX('d_분포'!$A$2:$A$28,RANDBETWEEN(1,27))</f>
        <v/>
      </c>
      <c r="F1726">
        <f>INDEX('d_분포'!$C$2:$C$5,RANDBETWEEN(1,4))*(0.9+0.2*RAND())</f>
        <v/>
      </c>
      <c r="G1726">
        <f>RAND()</f>
        <v/>
      </c>
      <c r="H1726">
        <f>(F1726+(1-F1726)*('d_고정'!$B$22*BETAINV(RAND(),IF(G1726&lt;'d_고정'!$B$26,'d_고정'!$B$25,'d_고정'!$B$20)+1,'d_고정'!$B$21-IF(G1726&lt;'d_고정'!$B$26,'d_고정'!$B$25,'d_고정'!$B$20)+1)+(1-'d_고정'!$B$22)*BETAINV(RAND(),IF(G1726&lt;'d_고정'!$B$26,'d_고정'!$B$24,'d_고정'!$B$18)+1,'d_고정'!$B$19-IF(G1726&lt;'d_고정'!$B$26,'d_고정'!$B$24,'d_고정'!$B$18)+1))*('d_고정'!$B$14+('d_고정'!$B$15-'d_고정'!$B$14)*RAND()))/F1726</f>
        <v/>
      </c>
      <c r="I1726">
        <f>RAND()</f>
        <v/>
      </c>
      <c r="J1726">
        <f>IF('d_시나리오'!$J$3='d_시나리오'!$H$3,'d_시나리오'!$I$3,IF(I1726&lt;('d_시나리오'!$I$3-'d_시나리오'!$H$3)/('d_시나리오'!$J$3-'d_시나리오'!$H$3),'d_시나리오'!$H$3+SQRT(I1726*('d_시나리오'!$J$3-'d_시나리오'!$H$3)*('d_시나리오'!$I$3-'d_시나리오'!$H$3)),'d_시나리오'!$J$3-SQRT((1-I1726)*('d_시나리오'!$J$3-'d_시나리오'!$H$3)*('d_시나리오'!$J$3-'d_시나리오'!$I$3))))</f>
        <v/>
      </c>
      <c r="K1726">
        <f>RAND()</f>
        <v/>
      </c>
      <c r="L1726">
        <f>IF('d_시나리오'!$J$4='d_시나리오'!$H$4,'d_시나리오'!$I$4,IF(K1726&lt;('d_시나리오'!$I$4-'d_시나리오'!$H$4)/('d_시나리오'!$J$4-'d_시나리오'!$H$4),'d_시나리오'!$H$4+SQRT(K1726*('d_시나리오'!$J$4-'d_시나리오'!$H$4)*('d_시나리오'!$I$4-'d_시나리오'!$H$4)),'d_시나리오'!$J$4-SQRT((1-K1726)*('d_시나리오'!$J$4-'d_시나리오'!$H$4)*('d_시나리오'!$J$4-'d_시나리오'!$I$4))))</f>
        <v/>
      </c>
      <c r="M1726">
        <f>RAND()</f>
        <v/>
      </c>
      <c r="N1726">
        <f>IF('d_시나리오'!$J$5='d_시나리오'!$H$5,'d_시나리오'!$I$5,IF(M1726&lt;('d_시나리오'!$I$5-'d_시나리오'!$H$5)/('d_시나리오'!$J$5-'d_시나리오'!$H$5),'d_시나리오'!$H$5+SQRT(M1726*('d_시나리오'!$J$5-'d_시나리오'!$H$5)*('d_시나리오'!$I$5-'d_시나리오'!$H$5)),'d_시나리오'!$J$5-SQRT((1-M1726)*('d_시나리오'!$J$5-'d_시나리오'!$H$5)*('d_시나리오'!$J$5-'d_시나리오'!$I$5))))</f>
        <v/>
      </c>
      <c r="O1726">
        <f>RAND()</f>
        <v/>
      </c>
      <c r="P1726">
        <f>IF('d_시나리오'!$J$6='d_시나리오'!$H$6,'d_시나리오'!$I$6,IF(O1726&lt;('d_시나리오'!$I$6-'d_시나리오'!$H$6)/('d_시나리오'!$J$6-'d_시나리오'!$H$6),'d_시나리오'!$H$6+SQRT(O1726*('d_시나리오'!$J$6-'d_시나리오'!$H$6)*('d_시나리오'!$I$6-'d_시나리오'!$H$6)),'d_시나리오'!$J$6-SQRT((1-O1726)*('d_시나리오'!$J$6-'d_시나리오'!$H$6)*('d_시나리오'!$J$6-'d_시나리오'!$I$6))))</f>
        <v/>
      </c>
      <c r="Q1726">
        <f>INDEX('d_분포'!$B$2:$B$57,RANDBETWEEN(1,56))</f>
        <v/>
      </c>
      <c r="R1726">
        <f>BETAINV(RAND(),5,5)</f>
        <v/>
      </c>
      <c r="S1726">
        <f>'d_고정'!$B$1*'6_기대효과'!$H$7*('d_시나리오'!$I$7/'d_고정'!$B$2)*B1726</f>
        <v/>
      </c>
      <c r="T1726">
        <f>S1726*D1726</f>
        <v/>
      </c>
      <c r="U1726">
        <f>S1726*F1726*H1726</f>
        <v/>
      </c>
      <c r="V1726">
        <f>S1726*F1726*(H1726-1)</f>
        <v/>
      </c>
      <c r="W1726">
        <f>U1726*J1726</f>
        <v/>
      </c>
      <c r="X1726">
        <f>T1726+W1726</f>
        <v/>
      </c>
      <c r="Y1726">
        <f>(T1726*E1726+W1726*L1726)*(1-R1726-'d_고정'!$B$13)</f>
        <v/>
      </c>
      <c r="Z1726">
        <f>(U1726*N1726*Q1726+'d_고정'!$B$3*('6_기대효과'!$H$7/8)*Q1726*'d_고정'!$B$10*P1726*('6_기대효과'!$K$7/'d_고정'!$B$9))*(1-R1726)</f>
        <v/>
      </c>
      <c r="AA1726">
        <f>W1726*L1726*(1-R1726-'d_고정'!$B$13)+U1726*MAX(N1726-'d_고정'!$B$10*P1726*('6_기대효과'!$K$7/'d_고정'!$B$9),0)*Q1726*(1-R1726)</f>
        <v/>
      </c>
      <c r="AB1726">
        <f>Y1726+Z1726</f>
        <v/>
      </c>
      <c r="AC1726">
        <f>Y1726/('d_고정'!$B$5*'6_기대효과'!$H$7/8)/'d_고정'!$B$6</f>
        <v/>
      </c>
      <c r="AD1726">
        <f>Y1726/('d_고정'!$B$8*'6_기대효과'!$H$7/8)</f>
        <v/>
      </c>
    </row>
    <row r="1727">
      <c r="A1727">
        <f>RAND()</f>
        <v/>
      </c>
      <c r="B1727">
        <f>IF('d_시나리오'!$J$2='d_시나리오'!$H$2,'d_시나리오'!$I$2,IF(A1727&lt;('d_시나리오'!$I$2-'d_시나리오'!$H$2)/('d_시나리오'!$J$2-'d_시나리오'!$H$2),'d_시나리오'!$H$2+SQRT(A1727*('d_시나리오'!$J$2-'d_시나리오'!$H$2)*('d_시나리오'!$I$2-'d_시나리오'!$H$2)),'d_시나리오'!$J$2-SQRT((1-A1727)*('d_시나리오'!$J$2-'d_시나리오'!$H$2)*('d_시나리오'!$J$2-'d_시나리오'!$I$2))))</f>
        <v/>
      </c>
      <c r="C1727">
        <f>RAND()</f>
        <v/>
      </c>
      <c r="D1727">
        <f>BETAINV(RAND(),IF(C1727&lt;'d_고정'!$B$26,'d_고정'!$B$23,'d_고정'!$B$16)+1,'d_고정'!$B$17-IF(C1727&lt;'d_고정'!$B$26,'d_고정'!$B$23,'d_고정'!$B$16)+1)*('d_고정'!$B$14+('d_고정'!$B$15-'d_고정'!$B$14)*RAND())</f>
        <v/>
      </c>
      <c r="E1727">
        <f>INDEX('d_분포'!$A$2:$A$28,RANDBETWEEN(1,27))</f>
        <v/>
      </c>
      <c r="F1727">
        <f>INDEX('d_분포'!$C$2:$C$5,RANDBETWEEN(1,4))*(0.9+0.2*RAND())</f>
        <v/>
      </c>
      <c r="G1727">
        <f>RAND()</f>
        <v/>
      </c>
      <c r="H1727">
        <f>(F1727+(1-F1727)*('d_고정'!$B$22*BETAINV(RAND(),IF(G1727&lt;'d_고정'!$B$26,'d_고정'!$B$25,'d_고정'!$B$20)+1,'d_고정'!$B$21-IF(G1727&lt;'d_고정'!$B$26,'d_고정'!$B$25,'d_고정'!$B$20)+1)+(1-'d_고정'!$B$22)*BETAINV(RAND(),IF(G1727&lt;'d_고정'!$B$26,'d_고정'!$B$24,'d_고정'!$B$18)+1,'d_고정'!$B$19-IF(G1727&lt;'d_고정'!$B$26,'d_고정'!$B$24,'d_고정'!$B$18)+1))*('d_고정'!$B$14+('d_고정'!$B$15-'d_고정'!$B$14)*RAND()))/F1727</f>
        <v/>
      </c>
      <c r="I1727">
        <f>RAND()</f>
        <v/>
      </c>
      <c r="J1727">
        <f>IF('d_시나리오'!$J$3='d_시나리오'!$H$3,'d_시나리오'!$I$3,IF(I1727&lt;('d_시나리오'!$I$3-'d_시나리오'!$H$3)/('d_시나리오'!$J$3-'d_시나리오'!$H$3),'d_시나리오'!$H$3+SQRT(I1727*('d_시나리오'!$J$3-'d_시나리오'!$H$3)*('d_시나리오'!$I$3-'d_시나리오'!$H$3)),'d_시나리오'!$J$3-SQRT((1-I1727)*('d_시나리오'!$J$3-'d_시나리오'!$H$3)*('d_시나리오'!$J$3-'d_시나리오'!$I$3))))</f>
        <v/>
      </c>
      <c r="K1727">
        <f>RAND()</f>
        <v/>
      </c>
      <c r="L1727">
        <f>IF('d_시나리오'!$J$4='d_시나리오'!$H$4,'d_시나리오'!$I$4,IF(K1727&lt;('d_시나리오'!$I$4-'d_시나리오'!$H$4)/('d_시나리오'!$J$4-'d_시나리오'!$H$4),'d_시나리오'!$H$4+SQRT(K1727*('d_시나리오'!$J$4-'d_시나리오'!$H$4)*('d_시나리오'!$I$4-'d_시나리오'!$H$4)),'d_시나리오'!$J$4-SQRT((1-K1727)*('d_시나리오'!$J$4-'d_시나리오'!$H$4)*('d_시나리오'!$J$4-'d_시나리오'!$I$4))))</f>
        <v/>
      </c>
      <c r="M1727">
        <f>RAND()</f>
        <v/>
      </c>
      <c r="N1727">
        <f>IF('d_시나리오'!$J$5='d_시나리오'!$H$5,'d_시나리오'!$I$5,IF(M1727&lt;('d_시나리오'!$I$5-'d_시나리오'!$H$5)/('d_시나리오'!$J$5-'d_시나리오'!$H$5),'d_시나리오'!$H$5+SQRT(M1727*('d_시나리오'!$J$5-'d_시나리오'!$H$5)*('d_시나리오'!$I$5-'d_시나리오'!$H$5)),'d_시나리오'!$J$5-SQRT((1-M1727)*('d_시나리오'!$J$5-'d_시나리오'!$H$5)*('d_시나리오'!$J$5-'d_시나리오'!$I$5))))</f>
        <v/>
      </c>
      <c r="O1727">
        <f>RAND()</f>
        <v/>
      </c>
      <c r="P1727">
        <f>IF('d_시나리오'!$J$6='d_시나리오'!$H$6,'d_시나리오'!$I$6,IF(O1727&lt;('d_시나리오'!$I$6-'d_시나리오'!$H$6)/('d_시나리오'!$J$6-'d_시나리오'!$H$6),'d_시나리오'!$H$6+SQRT(O1727*('d_시나리오'!$J$6-'d_시나리오'!$H$6)*('d_시나리오'!$I$6-'d_시나리오'!$H$6)),'d_시나리오'!$J$6-SQRT((1-O1727)*('d_시나리오'!$J$6-'d_시나리오'!$H$6)*('d_시나리오'!$J$6-'d_시나리오'!$I$6))))</f>
        <v/>
      </c>
      <c r="Q1727">
        <f>INDEX('d_분포'!$B$2:$B$57,RANDBETWEEN(1,56))</f>
        <v/>
      </c>
      <c r="R1727">
        <f>BETAINV(RAND(),5,5)</f>
        <v/>
      </c>
      <c r="S1727">
        <f>'d_고정'!$B$1*'6_기대효과'!$H$7*('d_시나리오'!$I$7/'d_고정'!$B$2)*B1727</f>
        <v/>
      </c>
      <c r="T1727">
        <f>S1727*D1727</f>
        <v/>
      </c>
      <c r="U1727">
        <f>S1727*F1727*H1727</f>
        <v/>
      </c>
      <c r="V1727">
        <f>S1727*F1727*(H1727-1)</f>
        <v/>
      </c>
      <c r="W1727">
        <f>U1727*J1727</f>
        <v/>
      </c>
      <c r="X1727">
        <f>T1727+W1727</f>
        <v/>
      </c>
      <c r="Y1727">
        <f>(T1727*E1727+W1727*L1727)*(1-R1727-'d_고정'!$B$13)</f>
        <v/>
      </c>
      <c r="Z1727">
        <f>(U1727*N1727*Q1727+'d_고정'!$B$3*('6_기대효과'!$H$7/8)*Q1727*'d_고정'!$B$10*P1727*('6_기대효과'!$K$7/'d_고정'!$B$9))*(1-R1727)</f>
        <v/>
      </c>
      <c r="AA1727">
        <f>W1727*L1727*(1-R1727-'d_고정'!$B$13)+U1727*MAX(N1727-'d_고정'!$B$10*P1727*('6_기대효과'!$K$7/'d_고정'!$B$9),0)*Q1727*(1-R1727)</f>
        <v/>
      </c>
      <c r="AB1727">
        <f>Y1727+Z1727</f>
        <v/>
      </c>
      <c r="AC1727">
        <f>Y1727/('d_고정'!$B$5*'6_기대효과'!$H$7/8)/'d_고정'!$B$6</f>
        <v/>
      </c>
      <c r="AD1727">
        <f>Y1727/('d_고정'!$B$8*'6_기대효과'!$H$7/8)</f>
        <v/>
      </c>
    </row>
    <row r="1728">
      <c r="A1728">
        <f>RAND()</f>
        <v/>
      </c>
      <c r="B1728">
        <f>IF('d_시나리오'!$J$2='d_시나리오'!$H$2,'d_시나리오'!$I$2,IF(A1728&lt;('d_시나리오'!$I$2-'d_시나리오'!$H$2)/('d_시나리오'!$J$2-'d_시나리오'!$H$2),'d_시나리오'!$H$2+SQRT(A1728*('d_시나리오'!$J$2-'d_시나리오'!$H$2)*('d_시나리오'!$I$2-'d_시나리오'!$H$2)),'d_시나리오'!$J$2-SQRT((1-A1728)*('d_시나리오'!$J$2-'d_시나리오'!$H$2)*('d_시나리오'!$J$2-'d_시나리오'!$I$2))))</f>
        <v/>
      </c>
      <c r="C1728">
        <f>RAND()</f>
        <v/>
      </c>
      <c r="D1728">
        <f>BETAINV(RAND(),IF(C1728&lt;'d_고정'!$B$26,'d_고정'!$B$23,'d_고정'!$B$16)+1,'d_고정'!$B$17-IF(C1728&lt;'d_고정'!$B$26,'d_고정'!$B$23,'d_고정'!$B$16)+1)*('d_고정'!$B$14+('d_고정'!$B$15-'d_고정'!$B$14)*RAND())</f>
        <v/>
      </c>
      <c r="E1728">
        <f>INDEX('d_분포'!$A$2:$A$28,RANDBETWEEN(1,27))</f>
        <v/>
      </c>
      <c r="F1728">
        <f>INDEX('d_분포'!$C$2:$C$5,RANDBETWEEN(1,4))*(0.9+0.2*RAND())</f>
        <v/>
      </c>
      <c r="G1728">
        <f>RAND()</f>
        <v/>
      </c>
      <c r="H1728">
        <f>(F1728+(1-F1728)*('d_고정'!$B$22*BETAINV(RAND(),IF(G1728&lt;'d_고정'!$B$26,'d_고정'!$B$25,'d_고정'!$B$20)+1,'d_고정'!$B$21-IF(G1728&lt;'d_고정'!$B$26,'d_고정'!$B$25,'d_고정'!$B$20)+1)+(1-'d_고정'!$B$22)*BETAINV(RAND(),IF(G1728&lt;'d_고정'!$B$26,'d_고정'!$B$24,'d_고정'!$B$18)+1,'d_고정'!$B$19-IF(G1728&lt;'d_고정'!$B$26,'d_고정'!$B$24,'d_고정'!$B$18)+1))*('d_고정'!$B$14+('d_고정'!$B$15-'d_고정'!$B$14)*RAND()))/F1728</f>
        <v/>
      </c>
      <c r="I1728">
        <f>RAND()</f>
        <v/>
      </c>
      <c r="J1728">
        <f>IF('d_시나리오'!$J$3='d_시나리오'!$H$3,'d_시나리오'!$I$3,IF(I1728&lt;('d_시나리오'!$I$3-'d_시나리오'!$H$3)/('d_시나리오'!$J$3-'d_시나리오'!$H$3),'d_시나리오'!$H$3+SQRT(I1728*('d_시나리오'!$J$3-'d_시나리오'!$H$3)*('d_시나리오'!$I$3-'d_시나리오'!$H$3)),'d_시나리오'!$J$3-SQRT((1-I1728)*('d_시나리오'!$J$3-'d_시나리오'!$H$3)*('d_시나리오'!$J$3-'d_시나리오'!$I$3))))</f>
        <v/>
      </c>
      <c r="K1728">
        <f>RAND()</f>
        <v/>
      </c>
      <c r="L1728">
        <f>IF('d_시나리오'!$J$4='d_시나리오'!$H$4,'d_시나리오'!$I$4,IF(K1728&lt;('d_시나리오'!$I$4-'d_시나리오'!$H$4)/('d_시나리오'!$J$4-'d_시나리오'!$H$4),'d_시나리오'!$H$4+SQRT(K1728*('d_시나리오'!$J$4-'d_시나리오'!$H$4)*('d_시나리오'!$I$4-'d_시나리오'!$H$4)),'d_시나리오'!$J$4-SQRT((1-K1728)*('d_시나리오'!$J$4-'d_시나리오'!$H$4)*('d_시나리오'!$J$4-'d_시나리오'!$I$4))))</f>
        <v/>
      </c>
      <c r="M1728">
        <f>RAND()</f>
        <v/>
      </c>
      <c r="N1728">
        <f>IF('d_시나리오'!$J$5='d_시나리오'!$H$5,'d_시나리오'!$I$5,IF(M1728&lt;('d_시나리오'!$I$5-'d_시나리오'!$H$5)/('d_시나리오'!$J$5-'d_시나리오'!$H$5),'d_시나리오'!$H$5+SQRT(M1728*('d_시나리오'!$J$5-'d_시나리오'!$H$5)*('d_시나리오'!$I$5-'d_시나리오'!$H$5)),'d_시나리오'!$J$5-SQRT((1-M1728)*('d_시나리오'!$J$5-'d_시나리오'!$H$5)*('d_시나리오'!$J$5-'d_시나리오'!$I$5))))</f>
        <v/>
      </c>
      <c r="O1728">
        <f>RAND()</f>
        <v/>
      </c>
      <c r="P1728">
        <f>IF('d_시나리오'!$J$6='d_시나리오'!$H$6,'d_시나리오'!$I$6,IF(O1728&lt;('d_시나리오'!$I$6-'d_시나리오'!$H$6)/('d_시나리오'!$J$6-'d_시나리오'!$H$6),'d_시나리오'!$H$6+SQRT(O1728*('d_시나리오'!$J$6-'d_시나리오'!$H$6)*('d_시나리오'!$I$6-'d_시나리오'!$H$6)),'d_시나리오'!$J$6-SQRT((1-O1728)*('d_시나리오'!$J$6-'d_시나리오'!$H$6)*('d_시나리오'!$J$6-'d_시나리오'!$I$6))))</f>
        <v/>
      </c>
      <c r="Q1728">
        <f>INDEX('d_분포'!$B$2:$B$57,RANDBETWEEN(1,56))</f>
        <v/>
      </c>
      <c r="R1728">
        <f>BETAINV(RAND(),5,5)</f>
        <v/>
      </c>
      <c r="S1728">
        <f>'d_고정'!$B$1*'6_기대효과'!$H$7*('d_시나리오'!$I$7/'d_고정'!$B$2)*B1728</f>
        <v/>
      </c>
      <c r="T1728">
        <f>S1728*D1728</f>
        <v/>
      </c>
      <c r="U1728">
        <f>S1728*F1728*H1728</f>
        <v/>
      </c>
      <c r="V1728">
        <f>S1728*F1728*(H1728-1)</f>
        <v/>
      </c>
      <c r="W1728">
        <f>U1728*J1728</f>
        <v/>
      </c>
      <c r="X1728">
        <f>T1728+W1728</f>
        <v/>
      </c>
      <c r="Y1728">
        <f>(T1728*E1728+W1728*L1728)*(1-R1728-'d_고정'!$B$13)</f>
        <v/>
      </c>
      <c r="Z1728">
        <f>(U1728*N1728*Q1728+'d_고정'!$B$3*('6_기대효과'!$H$7/8)*Q1728*'d_고정'!$B$10*P1728*('6_기대효과'!$K$7/'d_고정'!$B$9))*(1-R1728)</f>
        <v/>
      </c>
      <c r="AA1728">
        <f>W1728*L1728*(1-R1728-'d_고정'!$B$13)+U1728*MAX(N1728-'d_고정'!$B$10*P1728*('6_기대효과'!$K$7/'d_고정'!$B$9),0)*Q1728*(1-R1728)</f>
        <v/>
      </c>
      <c r="AB1728">
        <f>Y1728+Z1728</f>
        <v/>
      </c>
      <c r="AC1728">
        <f>Y1728/('d_고정'!$B$5*'6_기대효과'!$H$7/8)/'d_고정'!$B$6</f>
        <v/>
      </c>
      <c r="AD1728">
        <f>Y1728/('d_고정'!$B$8*'6_기대효과'!$H$7/8)</f>
        <v/>
      </c>
    </row>
    <row r="1729">
      <c r="A1729">
        <f>RAND()</f>
        <v/>
      </c>
      <c r="B1729">
        <f>IF('d_시나리오'!$J$2='d_시나리오'!$H$2,'d_시나리오'!$I$2,IF(A1729&lt;('d_시나리오'!$I$2-'d_시나리오'!$H$2)/('d_시나리오'!$J$2-'d_시나리오'!$H$2),'d_시나리오'!$H$2+SQRT(A1729*('d_시나리오'!$J$2-'d_시나리오'!$H$2)*('d_시나리오'!$I$2-'d_시나리오'!$H$2)),'d_시나리오'!$J$2-SQRT((1-A1729)*('d_시나리오'!$J$2-'d_시나리오'!$H$2)*('d_시나리오'!$J$2-'d_시나리오'!$I$2))))</f>
        <v/>
      </c>
      <c r="C1729">
        <f>RAND()</f>
        <v/>
      </c>
      <c r="D1729">
        <f>BETAINV(RAND(),IF(C1729&lt;'d_고정'!$B$26,'d_고정'!$B$23,'d_고정'!$B$16)+1,'d_고정'!$B$17-IF(C1729&lt;'d_고정'!$B$26,'d_고정'!$B$23,'d_고정'!$B$16)+1)*('d_고정'!$B$14+('d_고정'!$B$15-'d_고정'!$B$14)*RAND())</f>
        <v/>
      </c>
      <c r="E1729">
        <f>INDEX('d_분포'!$A$2:$A$28,RANDBETWEEN(1,27))</f>
        <v/>
      </c>
      <c r="F1729">
        <f>INDEX('d_분포'!$C$2:$C$5,RANDBETWEEN(1,4))*(0.9+0.2*RAND())</f>
        <v/>
      </c>
      <c r="G1729">
        <f>RAND()</f>
        <v/>
      </c>
      <c r="H1729">
        <f>(F1729+(1-F1729)*('d_고정'!$B$22*BETAINV(RAND(),IF(G1729&lt;'d_고정'!$B$26,'d_고정'!$B$25,'d_고정'!$B$20)+1,'d_고정'!$B$21-IF(G1729&lt;'d_고정'!$B$26,'d_고정'!$B$25,'d_고정'!$B$20)+1)+(1-'d_고정'!$B$22)*BETAINV(RAND(),IF(G1729&lt;'d_고정'!$B$26,'d_고정'!$B$24,'d_고정'!$B$18)+1,'d_고정'!$B$19-IF(G1729&lt;'d_고정'!$B$26,'d_고정'!$B$24,'d_고정'!$B$18)+1))*('d_고정'!$B$14+('d_고정'!$B$15-'d_고정'!$B$14)*RAND()))/F1729</f>
        <v/>
      </c>
      <c r="I1729">
        <f>RAND()</f>
        <v/>
      </c>
      <c r="J1729">
        <f>IF('d_시나리오'!$J$3='d_시나리오'!$H$3,'d_시나리오'!$I$3,IF(I1729&lt;('d_시나리오'!$I$3-'d_시나리오'!$H$3)/('d_시나리오'!$J$3-'d_시나리오'!$H$3),'d_시나리오'!$H$3+SQRT(I1729*('d_시나리오'!$J$3-'d_시나리오'!$H$3)*('d_시나리오'!$I$3-'d_시나리오'!$H$3)),'d_시나리오'!$J$3-SQRT((1-I1729)*('d_시나리오'!$J$3-'d_시나리오'!$H$3)*('d_시나리오'!$J$3-'d_시나리오'!$I$3))))</f>
        <v/>
      </c>
      <c r="K1729">
        <f>RAND()</f>
        <v/>
      </c>
      <c r="L1729">
        <f>IF('d_시나리오'!$J$4='d_시나리오'!$H$4,'d_시나리오'!$I$4,IF(K1729&lt;('d_시나리오'!$I$4-'d_시나리오'!$H$4)/('d_시나리오'!$J$4-'d_시나리오'!$H$4),'d_시나리오'!$H$4+SQRT(K1729*('d_시나리오'!$J$4-'d_시나리오'!$H$4)*('d_시나리오'!$I$4-'d_시나리오'!$H$4)),'d_시나리오'!$J$4-SQRT((1-K1729)*('d_시나리오'!$J$4-'d_시나리오'!$H$4)*('d_시나리오'!$J$4-'d_시나리오'!$I$4))))</f>
        <v/>
      </c>
      <c r="M1729">
        <f>RAND()</f>
        <v/>
      </c>
      <c r="N1729">
        <f>IF('d_시나리오'!$J$5='d_시나리오'!$H$5,'d_시나리오'!$I$5,IF(M1729&lt;('d_시나리오'!$I$5-'d_시나리오'!$H$5)/('d_시나리오'!$J$5-'d_시나리오'!$H$5),'d_시나리오'!$H$5+SQRT(M1729*('d_시나리오'!$J$5-'d_시나리오'!$H$5)*('d_시나리오'!$I$5-'d_시나리오'!$H$5)),'d_시나리오'!$J$5-SQRT((1-M1729)*('d_시나리오'!$J$5-'d_시나리오'!$H$5)*('d_시나리오'!$J$5-'d_시나리오'!$I$5))))</f>
        <v/>
      </c>
      <c r="O1729">
        <f>RAND()</f>
        <v/>
      </c>
      <c r="P1729">
        <f>IF('d_시나리오'!$J$6='d_시나리오'!$H$6,'d_시나리오'!$I$6,IF(O1729&lt;('d_시나리오'!$I$6-'d_시나리오'!$H$6)/('d_시나리오'!$J$6-'d_시나리오'!$H$6),'d_시나리오'!$H$6+SQRT(O1729*('d_시나리오'!$J$6-'d_시나리오'!$H$6)*('d_시나리오'!$I$6-'d_시나리오'!$H$6)),'d_시나리오'!$J$6-SQRT((1-O1729)*('d_시나리오'!$J$6-'d_시나리오'!$H$6)*('d_시나리오'!$J$6-'d_시나리오'!$I$6))))</f>
        <v/>
      </c>
      <c r="Q1729">
        <f>INDEX('d_분포'!$B$2:$B$57,RANDBETWEEN(1,56))</f>
        <v/>
      </c>
      <c r="R1729">
        <f>BETAINV(RAND(),5,5)</f>
        <v/>
      </c>
      <c r="S1729">
        <f>'d_고정'!$B$1*'6_기대효과'!$H$7*('d_시나리오'!$I$7/'d_고정'!$B$2)*B1729</f>
        <v/>
      </c>
      <c r="T1729">
        <f>S1729*D1729</f>
        <v/>
      </c>
      <c r="U1729">
        <f>S1729*F1729*H1729</f>
        <v/>
      </c>
      <c r="V1729">
        <f>S1729*F1729*(H1729-1)</f>
        <v/>
      </c>
      <c r="W1729">
        <f>U1729*J1729</f>
        <v/>
      </c>
      <c r="X1729">
        <f>T1729+W1729</f>
        <v/>
      </c>
      <c r="Y1729">
        <f>(T1729*E1729+W1729*L1729)*(1-R1729-'d_고정'!$B$13)</f>
        <v/>
      </c>
      <c r="Z1729">
        <f>(U1729*N1729*Q1729+'d_고정'!$B$3*('6_기대효과'!$H$7/8)*Q1729*'d_고정'!$B$10*P1729*('6_기대효과'!$K$7/'d_고정'!$B$9))*(1-R1729)</f>
        <v/>
      </c>
      <c r="AA1729">
        <f>W1729*L1729*(1-R1729-'d_고정'!$B$13)+U1729*MAX(N1729-'d_고정'!$B$10*P1729*('6_기대효과'!$K$7/'d_고정'!$B$9),0)*Q1729*(1-R1729)</f>
        <v/>
      </c>
      <c r="AB1729">
        <f>Y1729+Z1729</f>
        <v/>
      </c>
      <c r="AC1729">
        <f>Y1729/('d_고정'!$B$5*'6_기대효과'!$H$7/8)/'d_고정'!$B$6</f>
        <v/>
      </c>
      <c r="AD1729">
        <f>Y1729/('d_고정'!$B$8*'6_기대효과'!$H$7/8)</f>
        <v/>
      </c>
    </row>
    <row r="1730">
      <c r="A1730">
        <f>RAND()</f>
        <v/>
      </c>
      <c r="B1730">
        <f>IF('d_시나리오'!$J$2='d_시나리오'!$H$2,'d_시나리오'!$I$2,IF(A1730&lt;('d_시나리오'!$I$2-'d_시나리오'!$H$2)/('d_시나리오'!$J$2-'d_시나리오'!$H$2),'d_시나리오'!$H$2+SQRT(A1730*('d_시나리오'!$J$2-'d_시나리오'!$H$2)*('d_시나리오'!$I$2-'d_시나리오'!$H$2)),'d_시나리오'!$J$2-SQRT((1-A1730)*('d_시나리오'!$J$2-'d_시나리오'!$H$2)*('d_시나리오'!$J$2-'d_시나리오'!$I$2))))</f>
        <v/>
      </c>
      <c r="C1730">
        <f>RAND()</f>
        <v/>
      </c>
      <c r="D1730">
        <f>BETAINV(RAND(),IF(C1730&lt;'d_고정'!$B$26,'d_고정'!$B$23,'d_고정'!$B$16)+1,'d_고정'!$B$17-IF(C1730&lt;'d_고정'!$B$26,'d_고정'!$B$23,'d_고정'!$B$16)+1)*('d_고정'!$B$14+('d_고정'!$B$15-'d_고정'!$B$14)*RAND())</f>
        <v/>
      </c>
      <c r="E1730">
        <f>INDEX('d_분포'!$A$2:$A$28,RANDBETWEEN(1,27))</f>
        <v/>
      </c>
      <c r="F1730">
        <f>INDEX('d_분포'!$C$2:$C$5,RANDBETWEEN(1,4))*(0.9+0.2*RAND())</f>
        <v/>
      </c>
      <c r="G1730">
        <f>RAND()</f>
        <v/>
      </c>
      <c r="H1730">
        <f>(F1730+(1-F1730)*('d_고정'!$B$22*BETAINV(RAND(),IF(G1730&lt;'d_고정'!$B$26,'d_고정'!$B$25,'d_고정'!$B$20)+1,'d_고정'!$B$21-IF(G1730&lt;'d_고정'!$B$26,'d_고정'!$B$25,'d_고정'!$B$20)+1)+(1-'d_고정'!$B$22)*BETAINV(RAND(),IF(G1730&lt;'d_고정'!$B$26,'d_고정'!$B$24,'d_고정'!$B$18)+1,'d_고정'!$B$19-IF(G1730&lt;'d_고정'!$B$26,'d_고정'!$B$24,'d_고정'!$B$18)+1))*('d_고정'!$B$14+('d_고정'!$B$15-'d_고정'!$B$14)*RAND()))/F1730</f>
        <v/>
      </c>
      <c r="I1730">
        <f>RAND()</f>
        <v/>
      </c>
      <c r="J1730">
        <f>IF('d_시나리오'!$J$3='d_시나리오'!$H$3,'d_시나리오'!$I$3,IF(I1730&lt;('d_시나리오'!$I$3-'d_시나리오'!$H$3)/('d_시나리오'!$J$3-'d_시나리오'!$H$3),'d_시나리오'!$H$3+SQRT(I1730*('d_시나리오'!$J$3-'d_시나리오'!$H$3)*('d_시나리오'!$I$3-'d_시나리오'!$H$3)),'d_시나리오'!$J$3-SQRT((1-I1730)*('d_시나리오'!$J$3-'d_시나리오'!$H$3)*('d_시나리오'!$J$3-'d_시나리오'!$I$3))))</f>
        <v/>
      </c>
      <c r="K1730">
        <f>RAND()</f>
        <v/>
      </c>
      <c r="L1730">
        <f>IF('d_시나리오'!$J$4='d_시나리오'!$H$4,'d_시나리오'!$I$4,IF(K1730&lt;('d_시나리오'!$I$4-'d_시나리오'!$H$4)/('d_시나리오'!$J$4-'d_시나리오'!$H$4),'d_시나리오'!$H$4+SQRT(K1730*('d_시나리오'!$J$4-'d_시나리오'!$H$4)*('d_시나리오'!$I$4-'d_시나리오'!$H$4)),'d_시나리오'!$J$4-SQRT((1-K1730)*('d_시나리오'!$J$4-'d_시나리오'!$H$4)*('d_시나리오'!$J$4-'d_시나리오'!$I$4))))</f>
        <v/>
      </c>
      <c r="M1730">
        <f>RAND()</f>
        <v/>
      </c>
      <c r="N1730">
        <f>IF('d_시나리오'!$J$5='d_시나리오'!$H$5,'d_시나리오'!$I$5,IF(M1730&lt;('d_시나리오'!$I$5-'d_시나리오'!$H$5)/('d_시나리오'!$J$5-'d_시나리오'!$H$5),'d_시나리오'!$H$5+SQRT(M1730*('d_시나리오'!$J$5-'d_시나리오'!$H$5)*('d_시나리오'!$I$5-'d_시나리오'!$H$5)),'d_시나리오'!$J$5-SQRT((1-M1730)*('d_시나리오'!$J$5-'d_시나리오'!$H$5)*('d_시나리오'!$J$5-'d_시나리오'!$I$5))))</f>
        <v/>
      </c>
      <c r="O1730">
        <f>RAND()</f>
        <v/>
      </c>
      <c r="P1730">
        <f>IF('d_시나리오'!$J$6='d_시나리오'!$H$6,'d_시나리오'!$I$6,IF(O1730&lt;('d_시나리오'!$I$6-'d_시나리오'!$H$6)/('d_시나리오'!$J$6-'d_시나리오'!$H$6),'d_시나리오'!$H$6+SQRT(O1730*('d_시나리오'!$J$6-'d_시나리오'!$H$6)*('d_시나리오'!$I$6-'d_시나리오'!$H$6)),'d_시나리오'!$J$6-SQRT((1-O1730)*('d_시나리오'!$J$6-'d_시나리오'!$H$6)*('d_시나리오'!$J$6-'d_시나리오'!$I$6))))</f>
        <v/>
      </c>
      <c r="Q1730">
        <f>INDEX('d_분포'!$B$2:$B$57,RANDBETWEEN(1,56))</f>
        <v/>
      </c>
      <c r="R1730">
        <f>BETAINV(RAND(),5,5)</f>
        <v/>
      </c>
      <c r="S1730">
        <f>'d_고정'!$B$1*'6_기대효과'!$H$7*('d_시나리오'!$I$7/'d_고정'!$B$2)*B1730</f>
        <v/>
      </c>
      <c r="T1730">
        <f>S1730*D1730</f>
        <v/>
      </c>
      <c r="U1730">
        <f>S1730*F1730*H1730</f>
        <v/>
      </c>
      <c r="V1730">
        <f>S1730*F1730*(H1730-1)</f>
        <v/>
      </c>
      <c r="W1730">
        <f>U1730*J1730</f>
        <v/>
      </c>
      <c r="X1730">
        <f>T1730+W1730</f>
        <v/>
      </c>
      <c r="Y1730">
        <f>(T1730*E1730+W1730*L1730)*(1-R1730-'d_고정'!$B$13)</f>
        <v/>
      </c>
      <c r="Z1730">
        <f>(U1730*N1730*Q1730+'d_고정'!$B$3*('6_기대효과'!$H$7/8)*Q1730*'d_고정'!$B$10*P1730*('6_기대효과'!$K$7/'d_고정'!$B$9))*(1-R1730)</f>
        <v/>
      </c>
      <c r="AA1730">
        <f>W1730*L1730*(1-R1730-'d_고정'!$B$13)+U1730*MAX(N1730-'d_고정'!$B$10*P1730*('6_기대효과'!$K$7/'d_고정'!$B$9),0)*Q1730*(1-R1730)</f>
        <v/>
      </c>
      <c r="AB1730">
        <f>Y1730+Z1730</f>
        <v/>
      </c>
      <c r="AC1730">
        <f>Y1730/('d_고정'!$B$5*'6_기대효과'!$H$7/8)/'d_고정'!$B$6</f>
        <v/>
      </c>
      <c r="AD1730">
        <f>Y1730/('d_고정'!$B$8*'6_기대효과'!$H$7/8)</f>
        <v/>
      </c>
    </row>
    <row r="1731">
      <c r="A1731">
        <f>RAND()</f>
        <v/>
      </c>
      <c r="B1731">
        <f>IF('d_시나리오'!$J$2='d_시나리오'!$H$2,'d_시나리오'!$I$2,IF(A1731&lt;('d_시나리오'!$I$2-'d_시나리오'!$H$2)/('d_시나리오'!$J$2-'d_시나리오'!$H$2),'d_시나리오'!$H$2+SQRT(A1731*('d_시나리오'!$J$2-'d_시나리오'!$H$2)*('d_시나리오'!$I$2-'d_시나리오'!$H$2)),'d_시나리오'!$J$2-SQRT((1-A1731)*('d_시나리오'!$J$2-'d_시나리오'!$H$2)*('d_시나리오'!$J$2-'d_시나리오'!$I$2))))</f>
        <v/>
      </c>
      <c r="C1731">
        <f>RAND()</f>
        <v/>
      </c>
      <c r="D1731">
        <f>BETAINV(RAND(),IF(C1731&lt;'d_고정'!$B$26,'d_고정'!$B$23,'d_고정'!$B$16)+1,'d_고정'!$B$17-IF(C1731&lt;'d_고정'!$B$26,'d_고정'!$B$23,'d_고정'!$B$16)+1)*('d_고정'!$B$14+('d_고정'!$B$15-'d_고정'!$B$14)*RAND())</f>
        <v/>
      </c>
      <c r="E1731">
        <f>INDEX('d_분포'!$A$2:$A$28,RANDBETWEEN(1,27))</f>
        <v/>
      </c>
      <c r="F1731">
        <f>INDEX('d_분포'!$C$2:$C$5,RANDBETWEEN(1,4))*(0.9+0.2*RAND())</f>
        <v/>
      </c>
      <c r="G1731">
        <f>RAND()</f>
        <v/>
      </c>
      <c r="H1731">
        <f>(F1731+(1-F1731)*('d_고정'!$B$22*BETAINV(RAND(),IF(G1731&lt;'d_고정'!$B$26,'d_고정'!$B$25,'d_고정'!$B$20)+1,'d_고정'!$B$21-IF(G1731&lt;'d_고정'!$B$26,'d_고정'!$B$25,'d_고정'!$B$20)+1)+(1-'d_고정'!$B$22)*BETAINV(RAND(),IF(G1731&lt;'d_고정'!$B$26,'d_고정'!$B$24,'d_고정'!$B$18)+1,'d_고정'!$B$19-IF(G1731&lt;'d_고정'!$B$26,'d_고정'!$B$24,'d_고정'!$B$18)+1))*('d_고정'!$B$14+('d_고정'!$B$15-'d_고정'!$B$14)*RAND()))/F1731</f>
        <v/>
      </c>
      <c r="I1731">
        <f>RAND()</f>
        <v/>
      </c>
      <c r="J1731">
        <f>IF('d_시나리오'!$J$3='d_시나리오'!$H$3,'d_시나리오'!$I$3,IF(I1731&lt;('d_시나리오'!$I$3-'d_시나리오'!$H$3)/('d_시나리오'!$J$3-'d_시나리오'!$H$3),'d_시나리오'!$H$3+SQRT(I1731*('d_시나리오'!$J$3-'d_시나리오'!$H$3)*('d_시나리오'!$I$3-'d_시나리오'!$H$3)),'d_시나리오'!$J$3-SQRT((1-I1731)*('d_시나리오'!$J$3-'d_시나리오'!$H$3)*('d_시나리오'!$J$3-'d_시나리오'!$I$3))))</f>
        <v/>
      </c>
      <c r="K1731">
        <f>RAND()</f>
        <v/>
      </c>
      <c r="L1731">
        <f>IF('d_시나리오'!$J$4='d_시나리오'!$H$4,'d_시나리오'!$I$4,IF(K1731&lt;('d_시나리오'!$I$4-'d_시나리오'!$H$4)/('d_시나리오'!$J$4-'d_시나리오'!$H$4),'d_시나리오'!$H$4+SQRT(K1731*('d_시나리오'!$J$4-'d_시나리오'!$H$4)*('d_시나리오'!$I$4-'d_시나리오'!$H$4)),'d_시나리오'!$J$4-SQRT((1-K1731)*('d_시나리오'!$J$4-'d_시나리오'!$H$4)*('d_시나리오'!$J$4-'d_시나리오'!$I$4))))</f>
        <v/>
      </c>
      <c r="M1731">
        <f>RAND()</f>
        <v/>
      </c>
      <c r="N1731">
        <f>IF('d_시나리오'!$J$5='d_시나리오'!$H$5,'d_시나리오'!$I$5,IF(M1731&lt;('d_시나리오'!$I$5-'d_시나리오'!$H$5)/('d_시나리오'!$J$5-'d_시나리오'!$H$5),'d_시나리오'!$H$5+SQRT(M1731*('d_시나리오'!$J$5-'d_시나리오'!$H$5)*('d_시나리오'!$I$5-'d_시나리오'!$H$5)),'d_시나리오'!$J$5-SQRT((1-M1731)*('d_시나리오'!$J$5-'d_시나리오'!$H$5)*('d_시나리오'!$J$5-'d_시나리오'!$I$5))))</f>
        <v/>
      </c>
      <c r="O1731">
        <f>RAND()</f>
        <v/>
      </c>
      <c r="P1731">
        <f>IF('d_시나리오'!$J$6='d_시나리오'!$H$6,'d_시나리오'!$I$6,IF(O1731&lt;('d_시나리오'!$I$6-'d_시나리오'!$H$6)/('d_시나리오'!$J$6-'d_시나리오'!$H$6),'d_시나리오'!$H$6+SQRT(O1731*('d_시나리오'!$J$6-'d_시나리오'!$H$6)*('d_시나리오'!$I$6-'d_시나리오'!$H$6)),'d_시나리오'!$J$6-SQRT((1-O1731)*('d_시나리오'!$J$6-'d_시나리오'!$H$6)*('d_시나리오'!$J$6-'d_시나리오'!$I$6))))</f>
        <v/>
      </c>
      <c r="Q1731">
        <f>INDEX('d_분포'!$B$2:$B$57,RANDBETWEEN(1,56))</f>
        <v/>
      </c>
      <c r="R1731">
        <f>BETAINV(RAND(),5,5)</f>
        <v/>
      </c>
      <c r="S1731">
        <f>'d_고정'!$B$1*'6_기대효과'!$H$7*('d_시나리오'!$I$7/'d_고정'!$B$2)*B1731</f>
        <v/>
      </c>
      <c r="T1731">
        <f>S1731*D1731</f>
        <v/>
      </c>
      <c r="U1731">
        <f>S1731*F1731*H1731</f>
        <v/>
      </c>
      <c r="V1731">
        <f>S1731*F1731*(H1731-1)</f>
        <v/>
      </c>
      <c r="W1731">
        <f>U1731*J1731</f>
        <v/>
      </c>
      <c r="X1731">
        <f>T1731+W1731</f>
        <v/>
      </c>
      <c r="Y1731">
        <f>(T1731*E1731+W1731*L1731)*(1-R1731-'d_고정'!$B$13)</f>
        <v/>
      </c>
      <c r="Z1731">
        <f>(U1731*N1731*Q1731+'d_고정'!$B$3*('6_기대효과'!$H$7/8)*Q1731*'d_고정'!$B$10*P1731*('6_기대효과'!$K$7/'d_고정'!$B$9))*(1-R1731)</f>
        <v/>
      </c>
      <c r="AA1731">
        <f>W1731*L1731*(1-R1731-'d_고정'!$B$13)+U1731*MAX(N1731-'d_고정'!$B$10*P1731*('6_기대효과'!$K$7/'d_고정'!$B$9),0)*Q1731*(1-R1731)</f>
        <v/>
      </c>
      <c r="AB1731">
        <f>Y1731+Z1731</f>
        <v/>
      </c>
      <c r="AC1731">
        <f>Y1731/('d_고정'!$B$5*'6_기대효과'!$H$7/8)/'d_고정'!$B$6</f>
        <v/>
      </c>
      <c r="AD1731">
        <f>Y1731/('d_고정'!$B$8*'6_기대효과'!$H$7/8)</f>
        <v/>
      </c>
    </row>
    <row r="1732">
      <c r="A1732">
        <f>RAND()</f>
        <v/>
      </c>
      <c r="B1732">
        <f>IF('d_시나리오'!$J$2='d_시나리오'!$H$2,'d_시나리오'!$I$2,IF(A1732&lt;('d_시나리오'!$I$2-'d_시나리오'!$H$2)/('d_시나리오'!$J$2-'d_시나리오'!$H$2),'d_시나리오'!$H$2+SQRT(A1732*('d_시나리오'!$J$2-'d_시나리오'!$H$2)*('d_시나리오'!$I$2-'d_시나리오'!$H$2)),'d_시나리오'!$J$2-SQRT((1-A1732)*('d_시나리오'!$J$2-'d_시나리오'!$H$2)*('d_시나리오'!$J$2-'d_시나리오'!$I$2))))</f>
        <v/>
      </c>
      <c r="C1732">
        <f>RAND()</f>
        <v/>
      </c>
      <c r="D1732">
        <f>BETAINV(RAND(),IF(C1732&lt;'d_고정'!$B$26,'d_고정'!$B$23,'d_고정'!$B$16)+1,'d_고정'!$B$17-IF(C1732&lt;'d_고정'!$B$26,'d_고정'!$B$23,'d_고정'!$B$16)+1)*('d_고정'!$B$14+('d_고정'!$B$15-'d_고정'!$B$14)*RAND())</f>
        <v/>
      </c>
      <c r="E1732">
        <f>INDEX('d_분포'!$A$2:$A$28,RANDBETWEEN(1,27))</f>
        <v/>
      </c>
      <c r="F1732">
        <f>INDEX('d_분포'!$C$2:$C$5,RANDBETWEEN(1,4))*(0.9+0.2*RAND())</f>
        <v/>
      </c>
      <c r="G1732">
        <f>RAND()</f>
        <v/>
      </c>
      <c r="H1732">
        <f>(F1732+(1-F1732)*('d_고정'!$B$22*BETAINV(RAND(),IF(G1732&lt;'d_고정'!$B$26,'d_고정'!$B$25,'d_고정'!$B$20)+1,'d_고정'!$B$21-IF(G1732&lt;'d_고정'!$B$26,'d_고정'!$B$25,'d_고정'!$B$20)+1)+(1-'d_고정'!$B$22)*BETAINV(RAND(),IF(G1732&lt;'d_고정'!$B$26,'d_고정'!$B$24,'d_고정'!$B$18)+1,'d_고정'!$B$19-IF(G1732&lt;'d_고정'!$B$26,'d_고정'!$B$24,'d_고정'!$B$18)+1))*('d_고정'!$B$14+('d_고정'!$B$15-'d_고정'!$B$14)*RAND()))/F1732</f>
        <v/>
      </c>
      <c r="I1732">
        <f>RAND()</f>
        <v/>
      </c>
      <c r="J1732">
        <f>IF('d_시나리오'!$J$3='d_시나리오'!$H$3,'d_시나리오'!$I$3,IF(I1732&lt;('d_시나리오'!$I$3-'d_시나리오'!$H$3)/('d_시나리오'!$J$3-'d_시나리오'!$H$3),'d_시나리오'!$H$3+SQRT(I1732*('d_시나리오'!$J$3-'d_시나리오'!$H$3)*('d_시나리오'!$I$3-'d_시나리오'!$H$3)),'d_시나리오'!$J$3-SQRT((1-I1732)*('d_시나리오'!$J$3-'d_시나리오'!$H$3)*('d_시나리오'!$J$3-'d_시나리오'!$I$3))))</f>
        <v/>
      </c>
      <c r="K1732">
        <f>RAND()</f>
        <v/>
      </c>
      <c r="L1732">
        <f>IF('d_시나리오'!$J$4='d_시나리오'!$H$4,'d_시나리오'!$I$4,IF(K1732&lt;('d_시나리오'!$I$4-'d_시나리오'!$H$4)/('d_시나리오'!$J$4-'d_시나리오'!$H$4),'d_시나리오'!$H$4+SQRT(K1732*('d_시나리오'!$J$4-'d_시나리오'!$H$4)*('d_시나리오'!$I$4-'d_시나리오'!$H$4)),'d_시나리오'!$J$4-SQRT((1-K1732)*('d_시나리오'!$J$4-'d_시나리오'!$H$4)*('d_시나리오'!$J$4-'d_시나리오'!$I$4))))</f>
        <v/>
      </c>
      <c r="M1732">
        <f>RAND()</f>
        <v/>
      </c>
      <c r="N1732">
        <f>IF('d_시나리오'!$J$5='d_시나리오'!$H$5,'d_시나리오'!$I$5,IF(M1732&lt;('d_시나리오'!$I$5-'d_시나리오'!$H$5)/('d_시나리오'!$J$5-'d_시나리오'!$H$5),'d_시나리오'!$H$5+SQRT(M1732*('d_시나리오'!$J$5-'d_시나리오'!$H$5)*('d_시나리오'!$I$5-'d_시나리오'!$H$5)),'d_시나리오'!$J$5-SQRT((1-M1732)*('d_시나리오'!$J$5-'d_시나리오'!$H$5)*('d_시나리오'!$J$5-'d_시나리오'!$I$5))))</f>
        <v/>
      </c>
      <c r="O1732">
        <f>RAND()</f>
        <v/>
      </c>
      <c r="P1732">
        <f>IF('d_시나리오'!$J$6='d_시나리오'!$H$6,'d_시나리오'!$I$6,IF(O1732&lt;('d_시나리오'!$I$6-'d_시나리오'!$H$6)/('d_시나리오'!$J$6-'d_시나리오'!$H$6),'d_시나리오'!$H$6+SQRT(O1732*('d_시나리오'!$J$6-'d_시나리오'!$H$6)*('d_시나리오'!$I$6-'d_시나리오'!$H$6)),'d_시나리오'!$J$6-SQRT((1-O1732)*('d_시나리오'!$J$6-'d_시나리오'!$H$6)*('d_시나리오'!$J$6-'d_시나리오'!$I$6))))</f>
        <v/>
      </c>
      <c r="Q1732">
        <f>INDEX('d_분포'!$B$2:$B$57,RANDBETWEEN(1,56))</f>
        <v/>
      </c>
      <c r="R1732">
        <f>BETAINV(RAND(),5,5)</f>
        <v/>
      </c>
      <c r="S1732">
        <f>'d_고정'!$B$1*'6_기대효과'!$H$7*('d_시나리오'!$I$7/'d_고정'!$B$2)*B1732</f>
        <v/>
      </c>
      <c r="T1732">
        <f>S1732*D1732</f>
        <v/>
      </c>
      <c r="U1732">
        <f>S1732*F1732*H1732</f>
        <v/>
      </c>
      <c r="V1732">
        <f>S1732*F1732*(H1732-1)</f>
        <v/>
      </c>
      <c r="W1732">
        <f>U1732*J1732</f>
        <v/>
      </c>
      <c r="X1732">
        <f>T1732+W1732</f>
        <v/>
      </c>
      <c r="Y1732">
        <f>(T1732*E1732+W1732*L1732)*(1-R1732-'d_고정'!$B$13)</f>
        <v/>
      </c>
      <c r="Z1732">
        <f>(U1732*N1732*Q1732+'d_고정'!$B$3*('6_기대효과'!$H$7/8)*Q1732*'d_고정'!$B$10*P1732*('6_기대효과'!$K$7/'d_고정'!$B$9))*(1-R1732)</f>
        <v/>
      </c>
      <c r="AA1732">
        <f>W1732*L1732*(1-R1732-'d_고정'!$B$13)+U1732*MAX(N1732-'d_고정'!$B$10*P1732*('6_기대효과'!$K$7/'d_고정'!$B$9),0)*Q1732*(1-R1732)</f>
        <v/>
      </c>
      <c r="AB1732">
        <f>Y1732+Z1732</f>
        <v/>
      </c>
      <c r="AC1732">
        <f>Y1732/('d_고정'!$B$5*'6_기대효과'!$H$7/8)/'d_고정'!$B$6</f>
        <v/>
      </c>
      <c r="AD1732">
        <f>Y1732/('d_고정'!$B$8*'6_기대효과'!$H$7/8)</f>
        <v/>
      </c>
    </row>
    <row r="1733">
      <c r="A1733">
        <f>RAND()</f>
        <v/>
      </c>
      <c r="B1733">
        <f>IF('d_시나리오'!$J$2='d_시나리오'!$H$2,'d_시나리오'!$I$2,IF(A1733&lt;('d_시나리오'!$I$2-'d_시나리오'!$H$2)/('d_시나리오'!$J$2-'d_시나리오'!$H$2),'d_시나리오'!$H$2+SQRT(A1733*('d_시나리오'!$J$2-'d_시나리오'!$H$2)*('d_시나리오'!$I$2-'d_시나리오'!$H$2)),'d_시나리오'!$J$2-SQRT((1-A1733)*('d_시나리오'!$J$2-'d_시나리오'!$H$2)*('d_시나리오'!$J$2-'d_시나리오'!$I$2))))</f>
        <v/>
      </c>
      <c r="C1733">
        <f>RAND()</f>
        <v/>
      </c>
      <c r="D1733">
        <f>BETAINV(RAND(),IF(C1733&lt;'d_고정'!$B$26,'d_고정'!$B$23,'d_고정'!$B$16)+1,'d_고정'!$B$17-IF(C1733&lt;'d_고정'!$B$26,'d_고정'!$B$23,'d_고정'!$B$16)+1)*('d_고정'!$B$14+('d_고정'!$B$15-'d_고정'!$B$14)*RAND())</f>
        <v/>
      </c>
      <c r="E1733">
        <f>INDEX('d_분포'!$A$2:$A$28,RANDBETWEEN(1,27))</f>
        <v/>
      </c>
      <c r="F1733">
        <f>INDEX('d_분포'!$C$2:$C$5,RANDBETWEEN(1,4))*(0.9+0.2*RAND())</f>
        <v/>
      </c>
      <c r="G1733">
        <f>RAND()</f>
        <v/>
      </c>
      <c r="H1733">
        <f>(F1733+(1-F1733)*('d_고정'!$B$22*BETAINV(RAND(),IF(G1733&lt;'d_고정'!$B$26,'d_고정'!$B$25,'d_고정'!$B$20)+1,'d_고정'!$B$21-IF(G1733&lt;'d_고정'!$B$26,'d_고정'!$B$25,'d_고정'!$B$20)+1)+(1-'d_고정'!$B$22)*BETAINV(RAND(),IF(G1733&lt;'d_고정'!$B$26,'d_고정'!$B$24,'d_고정'!$B$18)+1,'d_고정'!$B$19-IF(G1733&lt;'d_고정'!$B$26,'d_고정'!$B$24,'d_고정'!$B$18)+1))*('d_고정'!$B$14+('d_고정'!$B$15-'d_고정'!$B$14)*RAND()))/F1733</f>
        <v/>
      </c>
      <c r="I1733">
        <f>RAND()</f>
        <v/>
      </c>
      <c r="J1733">
        <f>IF('d_시나리오'!$J$3='d_시나리오'!$H$3,'d_시나리오'!$I$3,IF(I1733&lt;('d_시나리오'!$I$3-'d_시나리오'!$H$3)/('d_시나리오'!$J$3-'d_시나리오'!$H$3),'d_시나리오'!$H$3+SQRT(I1733*('d_시나리오'!$J$3-'d_시나리오'!$H$3)*('d_시나리오'!$I$3-'d_시나리오'!$H$3)),'d_시나리오'!$J$3-SQRT((1-I1733)*('d_시나리오'!$J$3-'d_시나리오'!$H$3)*('d_시나리오'!$J$3-'d_시나리오'!$I$3))))</f>
        <v/>
      </c>
      <c r="K1733">
        <f>RAND()</f>
        <v/>
      </c>
      <c r="L1733">
        <f>IF('d_시나리오'!$J$4='d_시나리오'!$H$4,'d_시나리오'!$I$4,IF(K1733&lt;('d_시나리오'!$I$4-'d_시나리오'!$H$4)/('d_시나리오'!$J$4-'d_시나리오'!$H$4),'d_시나리오'!$H$4+SQRT(K1733*('d_시나리오'!$J$4-'d_시나리오'!$H$4)*('d_시나리오'!$I$4-'d_시나리오'!$H$4)),'d_시나리오'!$J$4-SQRT((1-K1733)*('d_시나리오'!$J$4-'d_시나리오'!$H$4)*('d_시나리오'!$J$4-'d_시나리오'!$I$4))))</f>
        <v/>
      </c>
      <c r="M1733">
        <f>RAND()</f>
        <v/>
      </c>
      <c r="N1733">
        <f>IF('d_시나리오'!$J$5='d_시나리오'!$H$5,'d_시나리오'!$I$5,IF(M1733&lt;('d_시나리오'!$I$5-'d_시나리오'!$H$5)/('d_시나리오'!$J$5-'d_시나리오'!$H$5),'d_시나리오'!$H$5+SQRT(M1733*('d_시나리오'!$J$5-'d_시나리오'!$H$5)*('d_시나리오'!$I$5-'d_시나리오'!$H$5)),'d_시나리오'!$J$5-SQRT((1-M1733)*('d_시나리오'!$J$5-'d_시나리오'!$H$5)*('d_시나리오'!$J$5-'d_시나리오'!$I$5))))</f>
        <v/>
      </c>
      <c r="O1733">
        <f>RAND()</f>
        <v/>
      </c>
      <c r="P1733">
        <f>IF('d_시나리오'!$J$6='d_시나리오'!$H$6,'d_시나리오'!$I$6,IF(O1733&lt;('d_시나리오'!$I$6-'d_시나리오'!$H$6)/('d_시나리오'!$J$6-'d_시나리오'!$H$6),'d_시나리오'!$H$6+SQRT(O1733*('d_시나리오'!$J$6-'d_시나리오'!$H$6)*('d_시나리오'!$I$6-'d_시나리오'!$H$6)),'d_시나리오'!$J$6-SQRT((1-O1733)*('d_시나리오'!$J$6-'d_시나리오'!$H$6)*('d_시나리오'!$J$6-'d_시나리오'!$I$6))))</f>
        <v/>
      </c>
      <c r="Q1733">
        <f>INDEX('d_분포'!$B$2:$B$57,RANDBETWEEN(1,56))</f>
        <v/>
      </c>
      <c r="R1733">
        <f>BETAINV(RAND(),5,5)</f>
        <v/>
      </c>
      <c r="S1733">
        <f>'d_고정'!$B$1*'6_기대효과'!$H$7*('d_시나리오'!$I$7/'d_고정'!$B$2)*B1733</f>
        <v/>
      </c>
      <c r="T1733">
        <f>S1733*D1733</f>
        <v/>
      </c>
      <c r="U1733">
        <f>S1733*F1733*H1733</f>
        <v/>
      </c>
      <c r="V1733">
        <f>S1733*F1733*(H1733-1)</f>
        <v/>
      </c>
      <c r="W1733">
        <f>U1733*J1733</f>
        <v/>
      </c>
      <c r="X1733">
        <f>T1733+W1733</f>
        <v/>
      </c>
      <c r="Y1733">
        <f>(T1733*E1733+W1733*L1733)*(1-R1733-'d_고정'!$B$13)</f>
        <v/>
      </c>
      <c r="Z1733">
        <f>(U1733*N1733*Q1733+'d_고정'!$B$3*('6_기대효과'!$H$7/8)*Q1733*'d_고정'!$B$10*P1733*('6_기대효과'!$K$7/'d_고정'!$B$9))*(1-R1733)</f>
        <v/>
      </c>
      <c r="AA1733">
        <f>W1733*L1733*(1-R1733-'d_고정'!$B$13)+U1733*MAX(N1733-'d_고정'!$B$10*P1733*('6_기대효과'!$K$7/'d_고정'!$B$9),0)*Q1733*(1-R1733)</f>
        <v/>
      </c>
      <c r="AB1733">
        <f>Y1733+Z1733</f>
        <v/>
      </c>
      <c r="AC1733">
        <f>Y1733/('d_고정'!$B$5*'6_기대효과'!$H$7/8)/'d_고정'!$B$6</f>
        <v/>
      </c>
      <c r="AD1733">
        <f>Y1733/('d_고정'!$B$8*'6_기대효과'!$H$7/8)</f>
        <v/>
      </c>
    </row>
    <row r="1734">
      <c r="A1734">
        <f>RAND()</f>
        <v/>
      </c>
      <c r="B1734">
        <f>IF('d_시나리오'!$J$2='d_시나리오'!$H$2,'d_시나리오'!$I$2,IF(A1734&lt;('d_시나리오'!$I$2-'d_시나리오'!$H$2)/('d_시나리오'!$J$2-'d_시나리오'!$H$2),'d_시나리오'!$H$2+SQRT(A1734*('d_시나리오'!$J$2-'d_시나리오'!$H$2)*('d_시나리오'!$I$2-'d_시나리오'!$H$2)),'d_시나리오'!$J$2-SQRT((1-A1734)*('d_시나리오'!$J$2-'d_시나리오'!$H$2)*('d_시나리오'!$J$2-'d_시나리오'!$I$2))))</f>
        <v/>
      </c>
      <c r="C1734">
        <f>RAND()</f>
        <v/>
      </c>
      <c r="D1734">
        <f>BETAINV(RAND(),IF(C1734&lt;'d_고정'!$B$26,'d_고정'!$B$23,'d_고정'!$B$16)+1,'d_고정'!$B$17-IF(C1734&lt;'d_고정'!$B$26,'d_고정'!$B$23,'d_고정'!$B$16)+1)*('d_고정'!$B$14+('d_고정'!$B$15-'d_고정'!$B$14)*RAND())</f>
        <v/>
      </c>
      <c r="E1734">
        <f>INDEX('d_분포'!$A$2:$A$28,RANDBETWEEN(1,27))</f>
        <v/>
      </c>
      <c r="F1734">
        <f>INDEX('d_분포'!$C$2:$C$5,RANDBETWEEN(1,4))*(0.9+0.2*RAND())</f>
        <v/>
      </c>
      <c r="G1734">
        <f>RAND()</f>
        <v/>
      </c>
      <c r="H1734">
        <f>(F1734+(1-F1734)*('d_고정'!$B$22*BETAINV(RAND(),IF(G1734&lt;'d_고정'!$B$26,'d_고정'!$B$25,'d_고정'!$B$20)+1,'d_고정'!$B$21-IF(G1734&lt;'d_고정'!$B$26,'d_고정'!$B$25,'d_고정'!$B$20)+1)+(1-'d_고정'!$B$22)*BETAINV(RAND(),IF(G1734&lt;'d_고정'!$B$26,'d_고정'!$B$24,'d_고정'!$B$18)+1,'d_고정'!$B$19-IF(G1734&lt;'d_고정'!$B$26,'d_고정'!$B$24,'d_고정'!$B$18)+1))*('d_고정'!$B$14+('d_고정'!$B$15-'d_고정'!$B$14)*RAND()))/F1734</f>
        <v/>
      </c>
      <c r="I1734">
        <f>RAND()</f>
        <v/>
      </c>
      <c r="J1734">
        <f>IF('d_시나리오'!$J$3='d_시나리오'!$H$3,'d_시나리오'!$I$3,IF(I1734&lt;('d_시나리오'!$I$3-'d_시나리오'!$H$3)/('d_시나리오'!$J$3-'d_시나리오'!$H$3),'d_시나리오'!$H$3+SQRT(I1734*('d_시나리오'!$J$3-'d_시나리오'!$H$3)*('d_시나리오'!$I$3-'d_시나리오'!$H$3)),'d_시나리오'!$J$3-SQRT((1-I1734)*('d_시나리오'!$J$3-'d_시나리오'!$H$3)*('d_시나리오'!$J$3-'d_시나리오'!$I$3))))</f>
        <v/>
      </c>
      <c r="K1734">
        <f>RAND()</f>
        <v/>
      </c>
      <c r="L1734">
        <f>IF('d_시나리오'!$J$4='d_시나리오'!$H$4,'d_시나리오'!$I$4,IF(K1734&lt;('d_시나리오'!$I$4-'d_시나리오'!$H$4)/('d_시나리오'!$J$4-'d_시나리오'!$H$4),'d_시나리오'!$H$4+SQRT(K1734*('d_시나리오'!$J$4-'d_시나리오'!$H$4)*('d_시나리오'!$I$4-'d_시나리오'!$H$4)),'d_시나리오'!$J$4-SQRT((1-K1734)*('d_시나리오'!$J$4-'d_시나리오'!$H$4)*('d_시나리오'!$J$4-'d_시나리오'!$I$4))))</f>
        <v/>
      </c>
      <c r="M1734">
        <f>RAND()</f>
        <v/>
      </c>
      <c r="N1734">
        <f>IF('d_시나리오'!$J$5='d_시나리오'!$H$5,'d_시나리오'!$I$5,IF(M1734&lt;('d_시나리오'!$I$5-'d_시나리오'!$H$5)/('d_시나리오'!$J$5-'d_시나리오'!$H$5),'d_시나리오'!$H$5+SQRT(M1734*('d_시나리오'!$J$5-'d_시나리오'!$H$5)*('d_시나리오'!$I$5-'d_시나리오'!$H$5)),'d_시나리오'!$J$5-SQRT((1-M1734)*('d_시나리오'!$J$5-'d_시나리오'!$H$5)*('d_시나리오'!$J$5-'d_시나리오'!$I$5))))</f>
        <v/>
      </c>
      <c r="O1734">
        <f>RAND()</f>
        <v/>
      </c>
      <c r="P1734">
        <f>IF('d_시나리오'!$J$6='d_시나리오'!$H$6,'d_시나리오'!$I$6,IF(O1734&lt;('d_시나리오'!$I$6-'d_시나리오'!$H$6)/('d_시나리오'!$J$6-'d_시나리오'!$H$6),'d_시나리오'!$H$6+SQRT(O1734*('d_시나리오'!$J$6-'d_시나리오'!$H$6)*('d_시나리오'!$I$6-'d_시나리오'!$H$6)),'d_시나리오'!$J$6-SQRT((1-O1734)*('d_시나리오'!$J$6-'d_시나리오'!$H$6)*('d_시나리오'!$J$6-'d_시나리오'!$I$6))))</f>
        <v/>
      </c>
      <c r="Q1734">
        <f>INDEX('d_분포'!$B$2:$B$57,RANDBETWEEN(1,56))</f>
        <v/>
      </c>
      <c r="R1734">
        <f>BETAINV(RAND(),5,5)</f>
        <v/>
      </c>
      <c r="S1734">
        <f>'d_고정'!$B$1*'6_기대효과'!$H$7*('d_시나리오'!$I$7/'d_고정'!$B$2)*B1734</f>
        <v/>
      </c>
      <c r="T1734">
        <f>S1734*D1734</f>
        <v/>
      </c>
      <c r="U1734">
        <f>S1734*F1734*H1734</f>
        <v/>
      </c>
      <c r="V1734">
        <f>S1734*F1734*(H1734-1)</f>
        <v/>
      </c>
      <c r="W1734">
        <f>U1734*J1734</f>
        <v/>
      </c>
      <c r="X1734">
        <f>T1734+W1734</f>
        <v/>
      </c>
      <c r="Y1734">
        <f>(T1734*E1734+W1734*L1734)*(1-R1734-'d_고정'!$B$13)</f>
        <v/>
      </c>
      <c r="Z1734">
        <f>(U1734*N1734*Q1734+'d_고정'!$B$3*('6_기대효과'!$H$7/8)*Q1734*'d_고정'!$B$10*P1734*('6_기대효과'!$K$7/'d_고정'!$B$9))*(1-R1734)</f>
        <v/>
      </c>
      <c r="AA1734">
        <f>W1734*L1734*(1-R1734-'d_고정'!$B$13)+U1734*MAX(N1734-'d_고정'!$B$10*P1734*('6_기대효과'!$K$7/'d_고정'!$B$9),0)*Q1734*(1-R1734)</f>
        <v/>
      </c>
      <c r="AB1734">
        <f>Y1734+Z1734</f>
        <v/>
      </c>
      <c r="AC1734">
        <f>Y1734/('d_고정'!$B$5*'6_기대효과'!$H$7/8)/'d_고정'!$B$6</f>
        <v/>
      </c>
      <c r="AD1734">
        <f>Y1734/('d_고정'!$B$8*'6_기대효과'!$H$7/8)</f>
        <v/>
      </c>
    </row>
    <row r="1735">
      <c r="A1735">
        <f>RAND()</f>
        <v/>
      </c>
      <c r="B1735">
        <f>IF('d_시나리오'!$J$2='d_시나리오'!$H$2,'d_시나리오'!$I$2,IF(A1735&lt;('d_시나리오'!$I$2-'d_시나리오'!$H$2)/('d_시나리오'!$J$2-'d_시나리오'!$H$2),'d_시나리오'!$H$2+SQRT(A1735*('d_시나리오'!$J$2-'d_시나리오'!$H$2)*('d_시나리오'!$I$2-'d_시나리오'!$H$2)),'d_시나리오'!$J$2-SQRT((1-A1735)*('d_시나리오'!$J$2-'d_시나리오'!$H$2)*('d_시나리오'!$J$2-'d_시나리오'!$I$2))))</f>
        <v/>
      </c>
      <c r="C1735">
        <f>RAND()</f>
        <v/>
      </c>
      <c r="D1735">
        <f>BETAINV(RAND(),IF(C1735&lt;'d_고정'!$B$26,'d_고정'!$B$23,'d_고정'!$B$16)+1,'d_고정'!$B$17-IF(C1735&lt;'d_고정'!$B$26,'d_고정'!$B$23,'d_고정'!$B$16)+1)*('d_고정'!$B$14+('d_고정'!$B$15-'d_고정'!$B$14)*RAND())</f>
        <v/>
      </c>
      <c r="E1735">
        <f>INDEX('d_분포'!$A$2:$A$28,RANDBETWEEN(1,27))</f>
        <v/>
      </c>
      <c r="F1735">
        <f>INDEX('d_분포'!$C$2:$C$5,RANDBETWEEN(1,4))*(0.9+0.2*RAND())</f>
        <v/>
      </c>
      <c r="G1735">
        <f>RAND()</f>
        <v/>
      </c>
      <c r="H1735">
        <f>(F1735+(1-F1735)*('d_고정'!$B$22*BETAINV(RAND(),IF(G1735&lt;'d_고정'!$B$26,'d_고정'!$B$25,'d_고정'!$B$20)+1,'d_고정'!$B$21-IF(G1735&lt;'d_고정'!$B$26,'d_고정'!$B$25,'d_고정'!$B$20)+1)+(1-'d_고정'!$B$22)*BETAINV(RAND(),IF(G1735&lt;'d_고정'!$B$26,'d_고정'!$B$24,'d_고정'!$B$18)+1,'d_고정'!$B$19-IF(G1735&lt;'d_고정'!$B$26,'d_고정'!$B$24,'d_고정'!$B$18)+1))*('d_고정'!$B$14+('d_고정'!$B$15-'d_고정'!$B$14)*RAND()))/F1735</f>
        <v/>
      </c>
      <c r="I1735">
        <f>RAND()</f>
        <v/>
      </c>
      <c r="J1735">
        <f>IF('d_시나리오'!$J$3='d_시나리오'!$H$3,'d_시나리오'!$I$3,IF(I1735&lt;('d_시나리오'!$I$3-'d_시나리오'!$H$3)/('d_시나리오'!$J$3-'d_시나리오'!$H$3),'d_시나리오'!$H$3+SQRT(I1735*('d_시나리오'!$J$3-'d_시나리오'!$H$3)*('d_시나리오'!$I$3-'d_시나리오'!$H$3)),'d_시나리오'!$J$3-SQRT((1-I1735)*('d_시나리오'!$J$3-'d_시나리오'!$H$3)*('d_시나리오'!$J$3-'d_시나리오'!$I$3))))</f>
        <v/>
      </c>
      <c r="K1735">
        <f>RAND()</f>
        <v/>
      </c>
      <c r="L1735">
        <f>IF('d_시나리오'!$J$4='d_시나리오'!$H$4,'d_시나리오'!$I$4,IF(K1735&lt;('d_시나리오'!$I$4-'d_시나리오'!$H$4)/('d_시나리오'!$J$4-'d_시나리오'!$H$4),'d_시나리오'!$H$4+SQRT(K1735*('d_시나리오'!$J$4-'d_시나리오'!$H$4)*('d_시나리오'!$I$4-'d_시나리오'!$H$4)),'d_시나리오'!$J$4-SQRT((1-K1735)*('d_시나리오'!$J$4-'d_시나리오'!$H$4)*('d_시나리오'!$J$4-'d_시나리오'!$I$4))))</f>
        <v/>
      </c>
      <c r="M1735">
        <f>RAND()</f>
        <v/>
      </c>
      <c r="N1735">
        <f>IF('d_시나리오'!$J$5='d_시나리오'!$H$5,'d_시나리오'!$I$5,IF(M1735&lt;('d_시나리오'!$I$5-'d_시나리오'!$H$5)/('d_시나리오'!$J$5-'d_시나리오'!$H$5),'d_시나리오'!$H$5+SQRT(M1735*('d_시나리오'!$J$5-'d_시나리오'!$H$5)*('d_시나리오'!$I$5-'d_시나리오'!$H$5)),'d_시나리오'!$J$5-SQRT((1-M1735)*('d_시나리오'!$J$5-'d_시나리오'!$H$5)*('d_시나리오'!$J$5-'d_시나리오'!$I$5))))</f>
        <v/>
      </c>
      <c r="O1735">
        <f>RAND()</f>
        <v/>
      </c>
      <c r="P1735">
        <f>IF('d_시나리오'!$J$6='d_시나리오'!$H$6,'d_시나리오'!$I$6,IF(O1735&lt;('d_시나리오'!$I$6-'d_시나리오'!$H$6)/('d_시나리오'!$J$6-'d_시나리오'!$H$6),'d_시나리오'!$H$6+SQRT(O1735*('d_시나리오'!$J$6-'d_시나리오'!$H$6)*('d_시나리오'!$I$6-'d_시나리오'!$H$6)),'d_시나리오'!$J$6-SQRT((1-O1735)*('d_시나리오'!$J$6-'d_시나리오'!$H$6)*('d_시나리오'!$J$6-'d_시나리오'!$I$6))))</f>
        <v/>
      </c>
      <c r="Q1735">
        <f>INDEX('d_분포'!$B$2:$B$57,RANDBETWEEN(1,56))</f>
        <v/>
      </c>
      <c r="R1735">
        <f>BETAINV(RAND(),5,5)</f>
        <v/>
      </c>
      <c r="S1735">
        <f>'d_고정'!$B$1*'6_기대효과'!$H$7*('d_시나리오'!$I$7/'d_고정'!$B$2)*B1735</f>
        <v/>
      </c>
      <c r="T1735">
        <f>S1735*D1735</f>
        <v/>
      </c>
      <c r="U1735">
        <f>S1735*F1735*H1735</f>
        <v/>
      </c>
      <c r="V1735">
        <f>S1735*F1735*(H1735-1)</f>
        <v/>
      </c>
      <c r="W1735">
        <f>U1735*J1735</f>
        <v/>
      </c>
      <c r="X1735">
        <f>T1735+W1735</f>
        <v/>
      </c>
      <c r="Y1735">
        <f>(T1735*E1735+W1735*L1735)*(1-R1735-'d_고정'!$B$13)</f>
        <v/>
      </c>
      <c r="Z1735">
        <f>(U1735*N1735*Q1735+'d_고정'!$B$3*('6_기대효과'!$H$7/8)*Q1735*'d_고정'!$B$10*P1735*('6_기대효과'!$K$7/'d_고정'!$B$9))*(1-R1735)</f>
        <v/>
      </c>
      <c r="AA1735">
        <f>W1735*L1735*(1-R1735-'d_고정'!$B$13)+U1735*MAX(N1735-'d_고정'!$B$10*P1735*('6_기대효과'!$K$7/'d_고정'!$B$9),0)*Q1735*(1-R1735)</f>
        <v/>
      </c>
      <c r="AB1735">
        <f>Y1735+Z1735</f>
        <v/>
      </c>
      <c r="AC1735">
        <f>Y1735/('d_고정'!$B$5*'6_기대효과'!$H$7/8)/'d_고정'!$B$6</f>
        <v/>
      </c>
      <c r="AD1735">
        <f>Y1735/('d_고정'!$B$8*'6_기대효과'!$H$7/8)</f>
        <v/>
      </c>
    </row>
    <row r="1736">
      <c r="A1736">
        <f>RAND()</f>
        <v/>
      </c>
      <c r="B1736">
        <f>IF('d_시나리오'!$J$2='d_시나리오'!$H$2,'d_시나리오'!$I$2,IF(A1736&lt;('d_시나리오'!$I$2-'d_시나리오'!$H$2)/('d_시나리오'!$J$2-'d_시나리오'!$H$2),'d_시나리오'!$H$2+SQRT(A1736*('d_시나리오'!$J$2-'d_시나리오'!$H$2)*('d_시나리오'!$I$2-'d_시나리오'!$H$2)),'d_시나리오'!$J$2-SQRT((1-A1736)*('d_시나리오'!$J$2-'d_시나리오'!$H$2)*('d_시나리오'!$J$2-'d_시나리오'!$I$2))))</f>
        <v/>
      </c>
      <c r="C1736">
        <f>RAND()</f>
        <v/>
      </c>
      <c r="D1736">
        <f>BETAINV(RAND(),IF(C1736&lt;'d_고정'!$B$26,'d_고정'!$B$23,'d_고정'!$B$16)+1,'d_고정'!$B$17-IF(C1736&lt;'d_고정'!$B$26,'d_고정'!$B$23,'d_고정'!$B$16)+1)*('d_고정'!$B$14+('d_고정'!$B$15-'d_고정'!$B$14)*RAND())</f>
        <v/>
      </c>
      <c r="E1736">
        <f>INDEX('d_분포'!$A$2:$A$28,RANDBETWEEN(1,27))</f>
        <v/>
      </c>
      <c r="F1736">
        <f>INDEX('d_분포'!$C$2:$C$5,RANDBETWEEN(1,4))*(0.9+0.2*RAND())</f>
        <v/>
      </c>
      <c r="G1736">
        <f>RAND()</f>
        <v/>
      </c>
      <c r="H1736">
        <f>(F1736+(1-F1736)*('d_고정'!$B$22*BETAINV(RAND(),IF(G1736&lt;'d_고정'!$B$26,'d_고정'!$B$25,'d_고정'!$B$20)+1,'d_고정'!$B$21-IF(G1736&lt;'d_고정'!$B$26,'d_고정'!$B$25,'d_고정'!$B$20)+1)+(1-'d_고정'!$B$22)*BETAINV(RAND(),IF(G1736&lt;'d_고정'!$B$26,'d_고정'!$B$24,'d_고정'!$B$18)+1,'d_고정'!$B$19-IF(G1736&lt;'d_고정'!$B$26,'d_고정'!$B$24,'d_고정'!$B$18)+1))*('d_고정'!$B$14+('d_고정'!$B$15-'d_고정'!$B$14)*RAND()))/F1736</f>
        <v/>
      </c>
      <c r="I1736">
        <f>RAND()</f>
        <v/>
      </c>
      <c r="J1736">
        <f>IF('d_시나리오'!$J$3='d_시나리오'!$H$3,'d_시나리오'!$I$3,IF(I1736&lt;('d_시나리오'!$I$3-'d_시나리오'!$H$3)/('d_시나리오'!$J$3-'d_시나리오'!$H$3),'d_시나리오'!$H$3+SQRT(I1736*('d_시나리오'!$J$3-'d_시나리오'!$H$3)*('d_시나리오'!$I$3-'d_시나리오'!$H$3)),'d_시나리오'!$J$3-SQRT((1-I1736)*('d_시나리오'!$J$3-'d_시나리오'!$H$3)*('d_시나리오'!$J$3-'d_시나리오'!$I$3))))</f>
        <v/>
      </c>
      <c r="K1736">
        <f>RAND()</f>
        <v/>
      </c>
      <c r="L1736">
        <f>IF('d_시나리오'!$J$4='d_시나리오'!$H$4,'d_시나리오'!$I$4,IF(K1736&lt;('d_시나리오'!$I$4-'d_시나리오'!$H$4)/('d_시나리오'!$J$4-'d_시나리오'!$H$4),'d_시나리오'!$H$4+SQRT(K1736*('d_시나리오'!$J$4-'d_시나리오'!$H$4)*('d_시나리오'!$I$4-'d_시나리오'!$H$4)),'d_시나리오'!$J$4-SQRT((1-K1736)*('d_시나리오'!$J$4-'d_시나리오'!$H$4)*('d_시나리오'!$J$4-'d_시나리오'!$I$4))))</f>
        <v/>
      </c>
      <c r="M1736">
        <f>RAND()</f>
        <v/>
      </c>
      <c r="N1736">
        <f>IF('d_시나리오'!$J$5='d_시나리오'!$H$5,'d_시나리오'!$I$5,IF(M1736&lt;('d_시나리오'!$I$5-'d_시나리오'!$H$5)/('d_시나리오'!$J$5-'d_시나리오'!$H$5),'d_시나리오'!$H$5+SQRT(M1736*('d_시나리오'!$J$5-'d_시나리오'!$H$5)*('d_시나리오'!$I$5-'d_시나리오'!$H$5)),'d_시나리오'!$J$5-SQRT((1-M1736)*('d_시나리오'!$J$5-'d_시나리오'!$H$5)*('d_시나리오'!$J$5-'d_시나리오'!$I$5))))</f>
        <v/>
      </c>
      <c r="O1736">
        <f>RAND()</f>
        <v/>
      </c>
      <c r="P1736">
        <f>IF('d_시나리오'!$J$6='d_시나리오'!$H$6,'d_시나리오'!$I$6,IF(O1736&lt;('d_시나리오'!$I$6-'d_시나리오'!$H$6)/('d_시나리오'!$J$6-'d_시나리오'!$H$6),'d_시나리오'!$H$6+SQRT(O1736*('d_시나리오'!$J$6-'d_시나리오'!$H$6)*('d_시나리오'!$I$6-'d_시나리오'!$H$6)),'d_시나리오'!$J$6-SQRT((1-O1736)*('d_시나리오'!$J$6-'d_시나리오'!$H$6)*('d_시나리오'!$J$6-'d_시나리오'!$I$6))))</f>
        <v/>
      </c>
      <c r="Q1736">
        <f>INDEX('d_분포'!$B$2:$B$57,RANDBETWEEN(1,56))</f>
        <v/>
      </c>
      <c r="R1736">
        <f>BETAINV(RAND(),5,5)</f>
        <v/>
      </c>
      <c r="S1736">
        <f>'d_고정'!$B$1*'6_기대효과'!$H$7*('d_시나리오'!$I$7/'d_고정'!$B$2)*B1736</f>
        <v/>
      </c>
      <c r="T1736">
        <f>S1736*D1736</f>
        <v/>
      </c>
      <c r="U1736">
        <f>S1736*F1736*H1736</f>
        <v/>
      </c>
      <c r="V1736">
        <f>S1736*F1736*(H1736-1)</f>
        <v/>
      </c>
      <c r="W1736">
        <f>U1736*J1736</f>
        <v/>
      </c>
      <c r="X1736">
        <f>T1736+W1736</f>
        <v/>
      </c>
      <c r="Y1736">
        <f>(T1736*E1736+W1736*L1736)*(1-R1736-'d_고정'!$B$13)</f>
        <v/>
      </c>
      <c r="Z1736">
        <f>(U1736*N1736*Q1736+'d_고정'!$B$3*('6_기대효과'!$H$7/8)*Q1736*'d_고정'!$B$10*P1736*('6_기대효과'!$K$7/'d_고정'!$B$9))*(1-R1736)</f>
        <v/>
      </c>
      <c r="AA1736">
        <f>W1736*L1736*(1-R1736-'d_고정'!$B$13)+U1736*MAX(N1736-'d_고정'!$B$10*P1736*('6_기대효과'!$K$7/'d_고정'!$B$9),0)*Q1736*(1-R1736)</f>
        <v/>
      </c>
      <c r="AB1736">
        <f>Y1736+Z1736</f>
        <v/>
      </c>
      <c r="AC1736">
        <f>Y1736/('d_고정'!$B$5*'6_기대효과'!$H$7/8)/'d_고정'!$B$6</f>
        <v/>
      </c>
      <c r="AD1736">
        <f>Y1736/('d_고정'!$B$8*'6_기대효과'!$H$7/8)</f>
        <v/>
      </c>
    </row>
    <row r="1737">
      <c r="A1737">
        <f>RAND()</f>
        <v/>
      </c>
      <c r="B1737">
        <f>IF('d_시나리오'!$J$2='d_시나리오'!$H$2,'d_시나리오'!$I$2,IF(A1737&lt;('d_시나리오'!$I$2-'d_시나리오'!$H$2)/('d_시나리오'!$J$2-'d_시나리오'!$H$2),'d_시나리오'!$H$2+SQRT(A1737*('d_시나리오'!$J$2-'d_시나리오'!$H$2)*('d_시나리오'!$I$2-'d_시나리오'!$H$2)),'d_시나리오'!$J$2-SQRT((1-A1737)*('d_시나리오'!$J$2-'d_시나리오'!$H$2)*('d_시나리오'!$J$2-'d_시나리오'!$I$2))))</f>
        <v/>
      </c>
      <c r="C1737">
        <f>RAND()</f>
        <v/>
      </c>
      <c r="D1737">
        <f>BETAINV(RAND(),IF(C1737&lt;'d_고정'!$B$26,'d_고정'!$B$23,'d_고정'!$B$16)+1,'d_고정'!$B$17-IF(C1737&lt;'d_고정'!$B$26,'d_고정'!$B$23,'d_고정'!$B$16)+1)*('d_고정'!$B$14+('d_고정'!$B$15-'d_고정'!$B$14)*RAND())</f>
        <v/>
      </c>
      <c r="E1737">
        <f>INDEX('d_분포'!$A$2:$A$28,RANDBETWEEN(1,27))</f>
        <v/>
      </c>
      <c r="F1737">
        <f>INDEX('d_분포'!$C$2:$C$5,RANDBETWEEN(1,4))*(0.9+0.2*RAND())</f>
        <v/>
      </c>
      <c r="G1737">
        <f>RAND()</f>
        <v/>
      </c>
      <c r="H1737">
        <f>(F1737+(1-F1737)*('d_고정'!$B$22*BETAINV(RAND(),IF(G1737&lt;'d_고정'!$B$26,'d_고정'!$B$25,'d_고정'!$B$20)+1,'d_고정'!$B$21-IF(G1737&lt;'d_고정'!$B$26,'d_고정'!$B$25,'d_고정'!$B$20)+1)+(1-'d_고정'!$B$22)*BETAINV(RAND(),IF(G1737&lt;'d_고정'!$B$26,'d_고정'!$B$24,'d_고정'!$B$18)+1,'d_고정'!$B$19-IF(G1737&lt;'d_고정'!$B$26,'d_고정'!$B$24,'d_고정'!$B$18)+1))*('d_고정'!$B$14+('d_고정'!$B$15-'d_고정'!$B$14)*RAND()))/F1737</f>
        <v/>
      </c>
      <c r="I1737">
        <f>RAND()</f>
        <v/>
      </c>
      <c r="J1737">
        <f>IF('d_시나리오'!$J$3='d_시나리오'!$H$3,'d_시나리오'!$I$3,IF(I1737&lt;('d_시나리오'!$I$3-'d_시나리오'!$H$3)/('d_시나리오'!$J$3-'d_시나리오'!$H$3),'d_시나리오'!$H$3+SQRT(I1737*('d_시나리오'!$J$3-'d_시나리오'!$H$3)*('d_시나리오'!$I$3-'d_시나리오'!$H$3)),'d_시나리오'!$J$3-SQRT((1-I1737)*('d_시나리오'!$J$3-'d_시나리오'!$H$3)*('d_시나리오'!$J$3-'d_시나리오'!$I$3))))</f>
        <v/>
      </c>
      <c r="K1737">
        <f>RAND()</f>
        <v/>
      </c>
      <c r="L1737">
        <f>IF('d_시나리오'!$J$4='d_시나리오'!$H$4,'d_시나리오'!$I$4,IF(K1737&lt;('d_시나리오'!$I$4-'d_시나리오'!$H$4)/('d_시나리오'!$J$4-'d_시나리오'!$H$4),'d_시나리오'!$H$4+SQRT(K1737*('d_시나리오'!$J$4-'d_시나리오'!$H$4)*('d_시나리오'!$I$4-'d_시나리오'!$H$4)),'d_시나리오'!$J$4-SQRT((1-K1737)*('d_시나리오'!$J$4-'d_시나리오'!$H$4)*('d_시나리오'!$J$4-'d_시나리오'!$I$4))))</f>
        <v/>
      </c>
      <c r="M1737">
        <f>RAND()</f>
        <v/>
      </c>
      <c r="N1737">
        <f>IF('d_시나리오'!$J$5='d_시나리오'!$H$5,'d_시나리오'!$I$5,IF(M1737&lt;('d_시나리오'!$I$5-'d_시나리오'!$H$5)/('d_시나리오'!$J$5-'d_시나리오'!$H$5),'d_시나리오'!$H$5+SQRT(M1737*('d_시나리오'!$J$5-'d_시나리오'!$H$5)*('d_시나리오'!$I$5-'d_시나리오'!$H$5)),'d_시나리오'!$J$5-SQRT((1-M1737)*('d_시나리오'!$J$5-'d_시나리오'!$H$5)*('d_시나리오'!$J$5-'d_시나리오'!$I$5))))</f>
        <v/>
      </c>
      <c r="O1737">
        <f>RAND()</f>
        <v/>
      </c>
      <c r="P1737">
        <f>IF('d_시나리오'!$J$6='d_시나리오'!$H$6,'d_시나리오'!$I$6,IF(O1737&lt;('d_시나리오'!$I$6-'d_시나리오'!$H$6)/('d_시나리오'!$J$6-'d_시나리오'!$H$6),'d_시나리오'!$H$6+SQRT(O1737*('d_시나리오'!$J$6-'d_시나리오'!$H$6)*('d_시나리오'!$I$6-'d_시나리오'!$H$6)),'d_시나리오'!$J$6-SQRT((1-O1737)*('d_시나리오'!$J$6-'d_시나리오'!$H$6)*('d_시나리오'!$J$6-'d_시나리오'!$I$6))))</f>
        <v/>
      </c>
      <c r="Q1737">
        <f>INDEX('d_분포'!$B$2:$B$57,RANDBETWEEN(1,56))</f>
        <v/>
      </c>
      <c r="R1737">
        <f>BETAINV(RAND(),5,5)</f>
        <v/>
      </c>
      <c r="S1737">
        <f>'d_고정'!$B$1*'6_기대효과'!$H$7*('d_시나리오'!$I$7/'d_고정'!$B$2)*B1737</f>
        <v/>
      </c>
      <c r="T1737">
        <f>S1737*D1737</f>
        <v/>
      </c>
      <c r="U1737">
        <f>S1737*F1737*H1737</f>
        <v/>
      </c>
      <c r="V1737">
        <f>S1737*F1737*(H1737-1)</f>
        <v/>
      </c>
      <c r="W1737">
        <f>U1737*J1737</f>
        <v/>
      </c>
      <c r="X1737">
        <f>T1737+W1737</f>
        <v/>
      </c>
      <c r="Y1737">
        <f>(T1737*E1737+W1737*L1737)*(1-R1737-'d_고정'!$B$13)</f>
        <v/>
      </c>
      <c r="Z1737">
        <f>(U1737*N1737*Q1737+'d_고정'!$B$3*('6_기대효과'!$H$7/8)*Q1737*'d_고정'!$B$10*P1737*('6_기대효과'!$K$7/'d_고정'!$B$9))*(1-R1737)</f>
        <v/>
      </c>
      <c r="AA1737">
        <f>W1737*L1737*(1-R1737-'d_고정'!$B$13)+U1737*MAX(N1737-'d_고정'!$B$10*P1737*('6_기대효과'!$K$7/'d_고정'!$B$9),0)*Q1737*(1-R1737)</f>
        <v/>
      </c>
      <c r="AB1737">
        <f>Y1737+Z1737</f>
        <v/>
      </c>
      <c r="AC1737">
        <f>Y1737/('d_고정'!$B$5*'6_기대효과'!$H$7/8)/'d_고정'!$B$6</f>
        <v/>
      </c>
      <c r="AD1737">
        <f>Y1737/('d_고정'!$B$8*'6_기대효과'!$H$7/8)</f>
        <v/>
      </c>
    </row>
    <row r="1738">
      <c r="A1738">
        <f>RAND()</f>
        <v/>
      </c>
      <c r="B1738">
        <f>IF('d_시나리오'!$J$2='d_시나리오'!$H$2,'d_시나리오'!$I$2,IF(A1738&lt;('d_시나리오'!$I$2-'d_시나리오'!$H$2)/('d_시나리오'!$J$2-'d_시나리오'!$H$2),'d_시나리오'!$H$2+SQRT(A1738*('d_시나리오'!$J$2-'d_시나리오'!$H$2)*('d_시나리오'!$I$2-'d_시나리오'!$H$2)),'d_시나리오'!$J$2-SQRT((1-A1738)*('d_시나리오'!$J$2-'d_시나리오'!$H$2)*('d_시나리오'!$J$2-'d_시나리오'!$I$2))))</f>
        <v/>
      </c>
      <c r="C1738">
        <f>RAND()</f>
        <v/>
      </c>
      <c r="D1738">
        <f>BETAINV(RAND(),IF(C1738&lt;'d_고정'!$B$26,'d_고정'!$B$23,'d_고정'!$B$16)+1,'d_고정'!$B$17-IF(C1738&lt;'d_고정'!$B$26,'d_고정'!$B$23,'d_고정'!$B$16)+1)*('d_고정'!$B$14+('d_고정'!$B$15-'d_고정'!$B$14)*RAND())</f>
        <v/>
      </c>
      <c r="E1738">
        <f>INDEX('d_분포'!$A$2:$A$28,RANDBETWEEN(1,27))</f>
        <v/>
      </c>
      <c r="F1738">
        <f>INDEX('d_분포'!$C$2:$C$5,RANDBETWEEN(1,4))*(0.9+0.2*RAND())</f>
        <v/>
      </c>
      <c r="G1738">
        <f>RAND()</f>
        <v/>
      </c>
      <c r="H1738">
        <f>(F1738+(1-F1738)*('d_고정'!$B$22*BETAINV(RAND(),IF(G1738&lt;'d_고정'!$B$26,'d_고정'!$B$25,'d_고정'!$B$20)+1,'d_고정'!$B$21-IF(G1738&lt;'d_고정'!$B$26,'d_고정'!$B$25,'d_고정'!$B$20)+1)+(1-'d_고정'!$B$22)*BETAINV(RAND(),IF(G1738&lt;'d_고정'!$B$26,'d_고정'!$B$24,'d_고정'!$B$18)+1,'d_고정'!$B$19-IF(G1738&lt;'d_고정'!$B$26,'d_고정'!$B$24,'d_고정'!$B$18)+1))*('d_고정'!$B$14+('d_고정'!$B$15-'d_고정'!$B$14)*RAND()))/F1738</f>
        <v/>
      </c>
      <c r="I1738">
        <f>RAND()</f>
        <v/>
      </c>
      <c r="J1738">
        <f>IF('d_시나리오'!$J$3='d_시나리오'!$H$3,'d_시나리오'!$I$3,IF(I1738&lt;('d_시나리오'!$I$3-'d_시나리오'!$H$3)/('d_시나리오'!$J$3-'d_시나리오'!$H$3),'d_시나리오'!$H$3+SQRT(I1738*('d_시나리오'!$J$3-'d_시나리오'!$H$3)*('d_시나리오'!$I$3-'d_시나리오'!$H$3)),'d_시나리오'!$J$3-SQRT((1-I1738)*('d_시나리오'!$J$3-'d_시나리오'!$H$3)*('d_시나리오'!$J$3-'d_시나리오'!$I$3))))</f>
        <v/>
      </c>
      <c r="K1738">
        <f>RAND()</f>
        <v/>
      </c>
      <c r="L1738">
        <f>IF('d_시나리오'!$J$4='d_시나리오'!$H$4,'d_시나리오'!$I$4,IF(K1738&lt;('d_시나리오'!$I$4-'d_시나리오'!$H$4)/('d_시나리오'!$J$4-'d_시나리오'!$H$4),'d_시나리오'!$H$4+SQRT(K1738*('d_시나리오'!$J$4-'d_시나리오'!$H$4)*('d_시나리오'!$I$4-'d_시나리오'!$H$4)),'d_시나리오'!$J$4-SQRT((1-K1738)*('d_시나리오'!$J$4-'d_시나리오'!$H$4)*('d_시나리오'!$J$4-'d_시나리오'!$I$4))))</f>
        <v/>
      </c>
      <c r="M1738">
        <f>RAND()</f>
        <v/>
      </c>
      <c r="N1738">
        <f>IF('d_시나리오'!$J$5='d_시나리오'!$H$5,'d_시나리오'!$I$5,IF(M1738&lt;('d_시나리오'!$I$5-'d_시나리오'!$H$5)/('d_시나리오'!$J$5-'d_시나리오'!$H$5),'d_시나리오'!$H$5+SQRT(M1738*('d_시나리오'!$J$5-'d_시나리오'!$H$5)*('d_시나리오'!$I$5-'d_시나리오'!$H$5)),'d_시나리오'!$J$5-SQRT((1-M1738)*('d_시나리오'!$J$5-'d_시나리오'!$H$5)*('d_시나리오'!$J$5-'d_시나리오'!$I$5))))</f>
        <v/>
      </c>
      <c r="O1738">
        <f>RAND()</f>
        <v/>
      </c>
      <c r="P1738">
        <f>IF('d_시나리오'!$J$6='d_시나리오'!$H$6,'d_시나리오'!$I$6,IF(O1738&lt;('d_시나리오'!$I$6-'d_시나리오'!$H$6)/('d_시나리오'!$J$6-'d_시나리오'!$H$6),'d_시나리오'!$H$6+SQRT(O1738*('d_시나리오'!$J$6-'d_시나리오'!$H$6)*('d_시나리오'!$I$6-'d_시나리오'!$H$6)),'d_시나리오'!$J$6-SQRT((1-O1738)*('d_시나리오'!$J$6-'d_시나리오'!$H$6)*('d_시나리오'!$J$6-'d_시나리오'!$I$6))))</f>
        <v/>
      </c>
      <c r="Q1738">
        <f>INDEX('d_분포'!$B$2:$B$57,RANDBETWEEN(1,56))</f>
        <v/>
      </c>
      <c r="R1738">
        <f>BETAINV(RAND(),5,5)</f>
        <v/>
      </c>
      <c r="S1738">
        <f>'d_고정'!$B$1*'6_기대효과'!$H$7*('d_시나리오'!$I$7/'d_고정'!$B$2)*B1738</f>
        <v/>
      </c>
      <c r="T1738">
        <f>S1738*D1738</f>
        <v/>
      </c>
      <c r="U1738">
        <f>S1738*F1738*H1738</f>
        <v/>
      </c>
      <c r="V1738">
        <f>S1738*F1738*(H1738-1)</f>
        <v/>
      </c>
      <c r="W1738">
        <f>U1738*J1738</f>
        <v/>
      </c>
      <c r="X1738">
        <f>T1738+W1738</f>
        <v/>
      </c>
      <c r="Y1738">
        <f>(T1738*E1738+W1738*L1738)*(1-R1738-'d_고정'!$B$13)</f>
        <v/>
      </c>
      <c r="Z1738">
        <f>(U1738*N1738*Q1738+'d_고정'!$B$3*('6_기대효과'!$H$7/8)*Q1738*'d_고정'!$B$10*P1738*('6_기대효과'!$K$7/'d_고정'!$B$9))*(1-R1738)</f>
        <v/>
      </c>
      <c r="AA1738">
        <f>W1738*L1738*(1-R1738-'d_고정'!$B$13)+U1738*MAX(N1738-'d_고정'!$B$10*P1738*('6_기대효과'!$K$7/'d_고정'!$B$9),0)*Q1738*(1-R1738)</f>
        <v/>
      </c>
      <c r="AB1738">
        <f>Y1738+Z1738</f>
        <v/>
      </c>
      <c r="AC1738">
        <f>Y1738/('d_고정'!$B$5*'6_기대효과'!$H$7/8)/'d_고정'!$B$6</f>
        <v/>
      </c>
      <c r="AD1738">
        <f>Y1738/('d_고정'!$B$8*'6_기대효과'!$H$7/8)</f>
        <v/>
      </c>
    </row>
    <row r="1739">
      <c r="A1739">
        <f>RAND()</f>
        <v/>
      </c>
      <c r="B1739">
        <f>IF('d_시나리오'!$J$2='d_시나리오'!$H$2,'d_시나리오'!$I$2,IF(A1739&lt;('d_시나리오'!$I$2-'d_시나리오'!$H$2)/('d_시나리오'!$J$2-'d_시나리오'!$H$2),'d_시나리오'!$H$2+SQRT(A1739*('d_시나리오'!$J$2-'d_시나리오'!$H$2)*('d_시나리오'!$I$2-'d_시나리오'!$H$2)),'d_시나리오'!$J$2-SQRT((1-A1739)*('d_시나리오'!$J$2-'d_시나리오'!$H$2)*('d_시나리오'!$J$2-'d_시나리오'!$I$2))))</f>
        <v/>
      </c>
      <c r="C1739">
        <f>RAND()</f>
        <v/>
      </c>
      <c r="D1739">
        <f>BETAINV(RAND(),IF(C1739&lt;'d_고정'!$B$26,'d_고정'!$B$23,'d_고정'!$B$16)+1,'d_고정'!$B$17-IF(C1739&lt;'d_고정'!$B$26,'d_고정'!$B$23,'d_고정'!$B$16)+1)*('d_고정'!$B$14+('d_고정'!$B$15-'d_고정'!$B$14)*RAND())</f>
        <v/>
      </c>
      <c r="E1739">
        <f>INDEX('d_분포'!$A$2:$A$28,RANDBETWEEN(1,27))</f>
        <v/>
      </c>
      <c r="F1739">
        <f>INDEX('d_분포'!$C$2:$C$5,RANDBETWEEN(1,4))*(0.9+0.2*RAND())</f>
        <v/>
      </c>
      <c r="G1739">
        <f>RAND()</f>
        <v/>
      </c>
      <c r="H1739">
        <f>(F1739+(1-F1739)*('d_고정'!$B$22*BETAINV(RAND(),IF(G1739&lt;'d_고정'!$B$26,'d_고정'!$B$25,'d_고정'!$B$20)+1,'d_고정'!$B$21-IF(G1739&lt;'d_고정'!$B$26,'d_고정'!$B$25,'d_고정'!$B$20)+1)+(1-'d_고정'!$B$22)*BETAINV(RAND(),IF(G1739&lt;'d_고정'!$B$26,'d_고정'!$B$24,'d_고정'!$B$18)+1,'d_고정'!$B$19-IF(G1739&lt;'d_고정'!$B$26,'d_고정'!$B$24,'d_고정'!$B$18)+1))*('d_고정'!$B$14+('d_고정'!$B$15-'d_고정'!$B$14)*RAND()))/F1739</f>
        <v/>
      </c>
      <c r="I1739">
        <f>RAND()</f>
        <v/>
      </c>
      <c r="J1739">
        <f>IF('d_시나리오'!$J$3='d_시나리오'!$H$3,'d_시나리오'!$I$3,IF(I1739&lt;('d_시나리오'!$I$3-'d_시나리오'!$H$3)/('d_시나리오'!$J$3-'d_시나리오'!$H$3),'d_시나리오'!$H$3+SQRT(I1739*('d_시나리오'!$J$3-'d_시나리오'!$H$3)*('d_시나리오'!$I$3-'d_시나리오'!$H$3)),'d_시나리오'!$J$3-SQRT((1-I1739)*('d_시나리오'!$J$3-'d_시나리오'!$H$3)*('d_시나리오'!$J$3-'d_시나리오'!$I$3))))</f>
        <v/>
      </c>
      <c r="K1739">
        <f>RAND()</f>
        <v/>
      </c>
      <c r="L1739">
        <f>IF('d_시나리오'!$J$4='d_시나리오'!$H$4,'d_시나리오'!$I$4,IF(K1739&lt;('d_시나리오'!$I$4-'d_시나리오'!$H$4)/('d_시나리오'!$J$4-'d_시나리오'!$H$4),'d_시나리오'!$H$4+SQRT(K1739*('d_시나리오'!$J$4-'d_시나리오'!$H$4)*('d_시나리오'!$I$4-'d_시나리오'!$H$4)),'d_시나리오'!$J$4-SQRT((1-K1739)*('d_시나리오'!$J$4-'d_시나리오'!$H$4)*('d_시나리오'!$J$4-'d_시나리오'!$I$4))))</f>
        <v/>
      </c>
      <c r="M1739">
        <f>RAND()</f>
        <v/>
      </c>
      <c r="N1739">
        <f>IF('d_시나리오'!$J$5='d_시나리오'!$H$5,'d_시나리오'!$I$5,IF(M1739&lt;('d_시나리오'!$I$5-'d_시나리오'!$H$5)/('d_시나리오'!$J$5-'d_시나리오'!$H$5),'d_시나리오'!$H$5+SQRT(M1739*('d_시나리오'!$J$5-'d_시나리오'!$H$5)*('d_시나리오'!$I$5-'d_시나리오'!$H$5)),'d_시나리오'!$J$5-SQRT((1-M1739)*('d_시나리오'!$J$5-'d_시나리오'!$H$5)*('d_시나리오'!$J$5-'d_시나리오'!$I$5))))</f>
        <v/>
      </c>
      <c r="O1739">
        <f>RAND()</f>
        <v/>
      </c>
      <c r="P1739">
        <f>IF('d_시나리오'!$J$6='d_시나리오'!$H$6,'d_시나리오'!$I$6,IF(O1739&lt;('d_시나리오'!$I$6-'d_시나리오'!$H$6)/('d_시나리오'!$J$6-'d_시나리오'!$H$6),'d_시나리오'!$H$6+SQRT(O1739*('d_시나리오'!$J$6-'d_시나리오'!$H$6)*('d_시나리오'!$I$6-'d_시나리오'!$H$6)),'d_시나리오'!$J$6-SQRT((1-O1739)*('d_시나리오'!$J$6-'d_시나리오'!$H$6)*('d_시나리오'!$J$6-'d_시나리오'!$I$6))))</f>
        <v/>
      </c>
      <c r="Q1739">
        <f>INDEX('d_분포'!$B$2:$B$57,RANDBETWEEN(1,56))</f>
        <v/>
      </c>
      <c r="R1739">
        <f>BETAINV(RAND(),5,5)</f>
        <v/>
      </c>
      <c r="S1739">
        <f>'d_고정'!$B$1*'6_기대효과'!$H$7*('d_시나리오'!$I$7/'d_고정'!$B$2)*B1739</f>
        <v/>
      </c>
      <c r="T1739">
        <f>S1739*D1739</f>
        <v/>
      </c>
      <c r="U1739">
        <f>S1739*F1739*H1739</f>
        <v/>
      </c>
      <c r="V1739">
        <f>S1739*F1739*(H1739-1)</f>
        <v/>
      </c>
      <c r="W1739">
        <f>U1739*J1739</f>
        <v/>
      </c>
      <c r="X1739">
        <f>T1739+W1739</f>
        <v/>
      </c>
      <c r="Y1739">
        <f>(T1739*E1739+W1739*L1739)*(1-R1739-'d_고정'!$B$13)</f>
        <v/>
      </c>
      <c r="Z1739">
        <f>(U1739*N1739*Q1739+'d_고정'!$B$3*('6_기대효과'!$H$7/8)*Q1739*'d_고정'!$B$10*P1739*('6_기대효과'!$K$7/'d_고정'!$B$9))*(1-R1739)</f>
        <v/>
      </c>
      <c r="AA1739">
        <f>W1739*L1739*(1-R1739-'d_고정'!$B$13)+U1739*MAX(N1739-'d_고정'!$B$10*P1739*('6_기대효과'!$K$7/'d_고정'!$B$9),0)*Q1739*(1-R1739)</f>
        <v/>
      </c>
      <c r="AB1739">
        <f>Y1739+Z1739</f>
        <v/>
      </c>
      <c r="AC1739">
        <f>Y1739/('d_고정'!$B$5*'6_기대효과'!$H$7/8)/'d_고정'!$B$6</f>
        <v/>
      </c>
      <c r="AD1739">
        <f>Y1739/('d_고정'!$B$8*'6_기대효과'!$H$7/8)</f>
        <v/>
      </c>
    </row>
    <row r="1740">
      <c r="A1740">
        <f>RAND()</f>
        <v/>
      </c>
      <c r="B1740">
        <f>IF('d_시나리오'!$J$2='d_시나리오'!$H$2,'d_시나리오'!$I$2,IF(A1740&lt;('d_시나리오'!$I$2-'d_시나리오'!$H$2)/('d_시나리오'!$J$2-'d_시나리오'!$H$2),'d_시나리오'!$H$2+SQRT(A1740*('d_시나리오'!$J$2-'d_시나리오'!$H$2)*('d_시나리오'!$I$2-'d_시나리오'!$H$2)),'d_시나리오'!$J$2-SQRT((1-A1740)*('d_시나리오'!$J$2-'d_시나리오'!$H$2)*('d_시나리오'!$J$2-'d_시나리오'!$I$2))))</f>
        <v/>
      </c>
      <c r="C1740">
        <f>RAND()</f>
        <v/>
      </c>
      <c r="D1740">
        <f>BETAINV(RAND(),IF(C1740&lt;'d_고정'!$B$26,'d_고정'!$B$23,'d_고정'!$B$16)+1,'d_고정'!$B$17-IF(C1740&lt;'d_고정'!$B$26,'d_고정'!$B$23,'d_고정'!$B$16)+1)*('d_고정'!$B$14+('d_고정'!$B$15-'d_고정'!$B$14)*RAND())</f>
        <v/>
      </c>
      <c r="E1740">
        <f>INDEX('d_분포'!$A$2:$A$28,RANDBETWEEN(1,27))</f>
        <v/>
      </c>
      <c r="F1740">
        <f>INDEX('d_분포'!$C$2:$C$5,RANDBETWEEN(1,4))*(0.9+0.2*RAND())</f>
        <v/>
      </c>
      <c r="G1740">
        <f>RAND()</f>
        <v/>
      </c>
      <c r="H1740">
        <f>(F1740+(1-F1740)*('d_고정'!$B$22*BETAINV(RAND(),IF(G1740&lt;'d_고정'!$B$26,'d_고정'!$B$25,'d_고정'!$B$20)+1,'d_고정'!$B$21-IF(G1740&lt;'d_고정'!$B$26,'d_고정'!$B$25,'d_고정'!$B$20)+1)+(1-'d_고정'!$B$22)*BETAINV(RAND(),IF(G1740&lt;'d_고정'!$B$26,'d_고정'!$B$24,'d_고정'!$B$18)+1,'d_고정'!$B$19-IF(G1740&lt;'d_고정'!$B$26,'d_고정'!$B$24,'d_고정'!$B$18)+1))*('d_고정'!$B$14+('d_고정'!$B$15-'d_고정'!$B$14)*RAND()))/F1740</f>
        <v/>
      </c>
      <c r="I1740">
        <f>RAND()</f>
        <v/>
      </c>
      <c r="J1740">
        <f>IF('d_시나리오'!$J$3='d_시나리오'!$H$3,'d_시나리오'!$I$3,IF(I1740&lt;('d_시나리오'!$I$3-'d_시나리오'!$H$3)/('d_시나리오'!$J$3-'d_시나리오'!$H$3),'d_시나리오'!$H$3+SQRT(I1740*('d_시나리오'!$J$3-'d_시나리오'!$H$3)*('d_시나리오'!$I$3-'d_시나리오'!$H$3)),'d_시나리오'!$J$3-SQRT((1-I1740)*('d_시나리오'!$J$3-'d_시나리오'!$H$3)*('d_시나리오'!$J$3-'d_시나리오'!$I$3))))</f>
        <v/>
      </c>
      <c r="K1740">
        <f>RAND()</f>
        <v/>
      </c>
      <c r="L1740">
        <f>IF('d_시나리오'!$J$4='d_시나리오'!$H$4,'d_시나리오'!$I$4,IF(K1740&lt;('d_시나리오'!$I$4-'d_시나리오'!$H$4)/('d_시나리오'!$J$4-'d_시나리오'!$H$4),'d_시나리오'!$H$4+SQRT(K1740*('d_시나리오'!$J$4-'d_시나리오'!$H$4)*('d_시나리오'!$I$4-'d_시나리오'!$H$4)),'d_시나리오'!$J$4-SQRT((1-K1740)*('d_시나리오'!$J$4-'d_시나리오'!$H$4)*('d_시나리오'!$J$4-'d_시나리오'!$I$4))))</f>
        <v/>
      </c>
      <c r="M1740">
        <f>RAND()</f>
        <v/>
      </c>
      <c r="N1740">
        <f>IF('d_시나리오'!$J$5='d_시나리오'!$H$5,'d_시나리오'!$I$5,IF(M1740&lt;('d_시나리오'!$I$5-'d_시나리오'!$H$5)/('d_시나리오'!$J$5-'d_시나리오'!$H$5),'d_시나리오'!$H$5+SQRT(M1740*('d_시나리오'!$J$5-'d_시나리오'!$H$5)*('d_시나리오'!$I$5-'d_시나리오'!$H$5)),'d_시나리오'!$J$5-SQRT((1-M1740)*('d_시나리오'!$J$5-'d_시나리오'!$H$5)*('d_시나리오'!$J$5-'d_시나리오'!$I$5))))</f>
        <v/>
      </c>
      <c r="O1740">
        <f>RAND()</f>
        <v/>
      </c>
      <c r="P1740">
        <f>IF('d_시나리오'!$J$6='d_시나리오'!$H$6,'d_시나리오'!$I$6,IF(O1740&lt;('d_시나리오'!$I$6-'d_시나리오'!$H$6)/('d_시나리오'!$J$6-'d_시나리오'!$H$6),'d_시나리오'!$H$6+SQRT(O1740*('d_시나리오'!$J$6-'d_시나리오'!$H$6)*('d_시나리오'!$I$6-'d_시나리오'!$H$6)),'d_시나리오'!$J$6-SQRT((1-O1740)*('d_시나리오'!$J$6-'d_시나리오'!$H$6)*('d_시나리오'!$J$6-'d_시나리오'!$I$6))))</f>
        <v/>
      </c>
      <c r="Q1740">
        <f>INDEX('d_분포'!$B$2:$B$57,RANDBETWEEN(1,56))</f>
        <v/>
      </c>
      <c r="R1740">
        <f>BETAINV(RAND(),5,5)</f>
        <v/>
      </c>
      <c r="S1740">
        <f>'d_고정'!$B$1*'6_기대효과'!$H$7*('d_시나리오'!$I$7/'d_고정'!$B$2)*B1740</f>
        <v/>
      </c>
      <c r="T1740">
        <f>S1740*D1740</f>
        <v/>
      </c>
      <c r="U1740">
        <f>S1740*F1740*H1740</f>
        <v/>
      </c>
      <c r="V1740">
        <f>S1740*F1740*(H1740-1)</f>
        <v/>
      </c>
      <c r="W1740">
        <f>U1740*J1740</f>
        <v/>
      </c>
      <c r="X1740">
        <f>T1740+W1740</f>
        <v/>
      </c>
      <c r="Y1740">
        <f>(T1740*E1740+W1740*L1740)*(1-R1740-'d_고정'!$B$13)</f>
        <v/>
      </c>
      <c r="Z1740">
        <f>(U1740*N1740*Q1740+'d_고정'!$B$3*('6_기대효과'!$H$7/8)*Q1740*'d_고정'!$B$10*P1740*('6_기대효과'!$K$7/'d_고정'!$B$9))*(1-R1740)</f>
        <v/>
      </c>
      <c r="AA1740">
        <f>W1740*L1740*(1-R1740-'d_고정'!$B$13)+U1740*MAX(N1740-'d_고정'!$B$10*P1740*('6_기대효과'!$K$7/'d_고정'!$B$9),0)*Q1740*(1-R1740)</f>
        <v/>
      </c>
      <c r="AB1740">
        <f>Y1740+Z1740</f>
        <v/>
      </c>
      <c r="AC1740">
        <f>Y1740/('d_고정'!$B$5*'6_기대효과'!$H$7/8)/'d_고정'!$B$6</f>
        <v/>
      </c>
      <c r="AD1740">
        <f>Y1740/('d_고정'!$B$8*'6_기대효과'!$H$7/8)</f>
        <v/>
      </c>
    </row>
    <row r="1741">
      <c r="A1741">
        <f>RAND()</f>
        <v/>
      </c>
      <c r="B1741">
        <f>IF('d_시나리오'!$J$2='d_시나리오'!$H$2,'d_시나리오'!$I$2,IF(A1741&lt;('d_시나리오'!$I$2-'d_시나리오'!$H$2)/('d_시나리오'!$J$2-'d_시나리오'!$H$2),'d_시나리오'!$H$2+SQRT(A1741*('d_시나리오'!$J$2-'d_시나리오'!$H$2)*('d_시나리오'!$I$2-'d_시나리오'!$H$2)),'d_시나리오'!$J$2-SQRT((1-A1741)*('d_시나리오'!$J$2-'d_시나리오'!$H$2)*('d_시나리오'!$J$2-'d_시나리오'!$I$2))))</f>
        <v/>
      </c>
      <c r="C1741">
        <f>RAND()</f>
        <v/>
      </c>
      <c r="D1741">
        <f>BETAINV(RAND(),IF(C1741&lt;'d_고정'!$B$26,'d_고정'!$B$23,'d_고정'!$B$16)+1,'d_고정'!$B$17-IF(C1741&lt;'d_고정'!$B$26,'d_고정'!$B$23,'d_고정'!$B$16)+1)*('d_고정'!$B$14+('d_고정'!$B$15-'d_고정'!$B$14)*RAND())</f>
        <v/>
      </c>
      <c r="E1741">
        <f>INDEX('d_분포'!$A$2:$A$28,RANDBETWEEN(1,27))</f>
        <v/>
      </c>
      <c r="F1741">
        <f>INDEX('d_분포'!$C$2:$C$5,RANDBETWEEN(1,4))*(0.9+0.2*RAND())</f>
        <v/>
      </c>
      <c r="G1741">
        <f>RAND()</f>
        <v/>
      </c>
      <c r="H1741">
        <f>(F1741+(1-F1741)*('d_고정'!$B$22*BETAINV(RAND(),IF(G1741&lt;'d_고정'!$B$26,'d_고정'!$B$25,'d_고정'!$B$20)+1,'d_고정'!$B$21-IF(G1741&lt;'d_고정'!$B$26,'d_고정'!$B$25,'d_고정'!$B$20)+1)+(1-'d_고정'!$B$22)*BETAINV(RAND(),IF(G1741&lt;'d_고정'!$B$26,'d_고정'!$B$24,'d_고정'!$B$18)+1,'d_고정'!$B$19-IF(G1741&lt;'d_고정'!$B$26,'d_고정'!$B$24,'d_고정'!$B$18)+1))*('d_고정'!$B$14+('d_고정'!$B$15-'d_고정'!$B$14)*RAND()))/F1741</f>
        <v/>
      </c>
      <c r="I1741">
        <f>RAND()</f>
        <v/>
      </c>
      <c r="J1741">
        <f>IF('d_시나리오'!$J$3='d_시나리오'!$H$3,'d_시나리오'!$I$3,IF(I1741&lt;('d_시나리오'!$I$3-'d_시나리오'!$H$3)/('d_시나리오'!$J$3-'d_시나리오'!$H$3),'d_시나리오'!$H$3+SQRT(I1741*('d_시나리오'!$J$3-'d_시나리오'!$H$3)*('d_시나리오'!$I$3-'d_시나리오'!$H$3)),'d_시나리오'!$J$3-SQRT((1-I1741)*('d_시나리오'!$J$3-'d_시나리오'!$H$3)*('d_시나리오'!$J$3-'d_시나리오'!$I$3))))</f>
        <v/>
      </c>
      <c r="K1741">
        <f>RAND()</f>
        <v/>
      </c>
      <c r="L1741">
        <f>IF('d_시나리오'!$J$4='d_시나리오'!$H$4,'d_시나리오'!$I$4,IF(K1741&lt;('d_시나리오'!$I$4-'d_시나리오'!$H$4)/('d_시나리오'!$J$4-'d_시나리오'!$H$4),'d_시나리오'!$H$4+SQRT(K1741*('d_시나리오'!$J$4-'d_시나리오'!$H$4)*('d_시나리오'!$I$4-'d_시나리오'!$H$4)),'d_시나리오'!$J$4-SQRT((1-K1741)*('d_시나리오'!$J$4-'d_시나리오'!$H$4)*('d_시나리오'!$J$4-'d_시나리오'!$I$4))))</f>
        <v/>
      </c>
      <c r="M1741">
        <f>RAND()</f>
        <v/>
      </c>
      <c r="N1741">
        <f>IF('d_시나리오'!$J$5='d_시나리오'!$H$5,'d_시나리오'!$I$5,IF(M1741&lt;('d_시나리오'!$I$5-'d_시나리오'!$H$5)/('d_시나리오'!$J$5-'d_시나리오'!$H$5),'d_시나리오'!$H$5+SQRT(M1741*('d_시나리오'!$J$5-'d_시나리오'!$H$5)*('d_시나리오'!$I$5-'d_시나리오'!$H$5)),'d_시나리오'!$J$5-SQRT((1-M1741)*('d_시나리오'!$J$5-'d_시나리오'!$H$5)*('d_시나리오'!$J$5-'d_시나리오'!$I$5))))</f>
        <v/>
      </c>
      <c r="O1741">
        <f>RAND()</f>
        <v/>
      </c>
      <c r="P1741">
        <f>IF('d_시나리오'!$J$6='d_시나리오'!$H$6,'d_시나리오'!$I$6,IF(O1741&lt;('d_시나리오'!$I$6-'d_시나리오'!$H$6)/('d_시나리오'!$J$6-'d_시나리오'!$H$6),'d_시나리오'!$H$6+SQRT(O1741*('d_시나리오'!$J$6-'d_시나리오'!$H$6)*('d_시나리오'!$I$6-'d_시나리오'!$H$6)),'d_시나리오'!$J$6-SQRT((1-O1741)*('d_시나리오'!$J$6-'d_시나리오'!$H$6)*('d_시나리오'!$J$6-'d_시나리오'!$I$6))))</f>
        <v/>
      </c>
      <c r="Q1741">
        <f>INDEX('d_분포'!$B$2:$B$57,RANDBETWEEN(1,56))</f>
        <v/>
      </c>
      <c r="R1741">
        <f>BETAINV(RAND(),5,5)</f>
        <v/>
      </c>
      <c r="S1741">
        <f>'d_고정'!$B$1*'6_기대효과'!$H$7*('d_시나리오'!$I$7/'d_고정'!$B$2)*B1741</f>
        <v/>
      </c>
      <c r="T1741">
        <f>S1741*D1741</f>
        <v/>
      </c>
      <c r="U1741">
        <f>S1741*F1741*H1741</f>
        <v/>
      </c>
      <c r="V1741">
        <f>S1741*F1741*(H1741-1)</f>
        <v/>
      </c>
      <c r="W1741">
        <f>U1741*J1741</f>
        <v/>
      </c>
      <c r="X1741">
        <f>T1741+W1741</f>
        <v/>
      </c>
      <c r="Y1741">
        <f>(T1741*E1741+W1741*L1741)*(1-R1741-'d_고정'!$B$13)</f>
        <v/>
      </c>
      <c r="Z1741">
        <f>(U1741*N1741*Q1741+'d_고정'!$B$3*('6_기대효과'!$H$7/8)*Q1741*'d_고정'!$B$10*P1741*('6_기대효과'!$K$7/'d_고정'!$B$9))*(1-R1741)</f>
        <v/>
      </c>
      <c r="AA1741">
        <f>W1741*L1741*(1-R1741-'d_고정'!$B$13)+U1741*MAX(N1741-'d_고정'!$B$10*P1741*('6_기대효과'!$K$7/'d_고정'!$B$9),0)*Q1741*(1-R1741)</f>
        <v/>
      </c>
      <c r="AB1741">
        <f>Y1741+Z1741</f>
        <v/>
      </c>
      <c r="AC1741">
        <f>Y1741/('d_고정'!$B$5*'6_기대효과'!$H$7/8)/'d_고정'!$B$6</f>
        <v/>
      </c>
      <c r="AD1741">
        <f>Y1741/('d_고정'!$B$8*'6_기대효과'!$H$7/8)</f>
        <v/>
      </c>
    </row>
    <row r="1742">
      <c r="A1742">
        <f>RAND()</f>
        <v/>
      </c>
      <c r="B1742">
        <f>IF('d_시나리오'!$J$2='d_시나리오'!$H$2,'d_시나리오'!$I$2,IF(A1742&lt;('d_시나리오'!$I$2-'d_시나리오'!$H$2)/('d_시나리오'!$J$2-'d_시나리오'!$H$2),'d_시나리오'!$H$2+SQRT(A1742*('d_시나리오'!$J$2-'d_시나리오'!$H$2)*('d_시나리오'!$I$2-'d_시나리오'!$H$2)),'d_시나리오'!$J$2-SQRT((1-A1742)*('d_시나리오'!$J$2-'d_시나리오'!$H$2)*('d_시나리오'!$J$2-'d_시나리오'!$I$2))))</f>
        <v/>
      </c>
      <c r="C1742">
        <f>RAND()</f>
        <v/>
      </c>
      <c r="D1742">
        <f>BETAINV(RAND(),IF(C1742&lt;'d_고정'!$B$26,'d_고정'!$B$23,'d_고정'!$B$16)+1,'d_고정'!$B$17-IF(C1742&lt;'d_고정'!$B$26,'d_고정'!$B$23,'d_고정'!$B$16)+1)*('d_고정'!$B$14+('d_고정'!$B$15-'d_고정'!$B$14)*RAND())</f>
        <v/>
      </c>
      <c r="E1742">
        <f>INDEX('d_분포'!$A$2:$A$28,RANDBETWEEN(1,27))</f>
        <v/>
      </c>
      <c r="F1742">
        <f>INDEX('d_분포'!$C$2:$C$5,RANDBETWEEN(1,4))*(0.9+0.2*RAND())</f>
        <v/>
      </c>
      <c r="G1742">
        <f>RAND()</f>
        <v/>
      </c>
      <c r="H1742">
        <f>(F1742+(1-F1742)*('d_고정'!$B$22*BETAINV(RAND(),IF(G1742&lt;'d_고정'!$B$26,'d_고정'!$B$25,'d_고정'!$B$20)+1,'d_고정'!$B$21-IF(G1742&lt;'d_고정'!$B$26,'d_고정'!$B$25,'d_고정'!$B$20)+1)+(1-'d_고정'!$B$22)*BETAINV(RAND(),IF(G1742&lt;'d_고정'!$B$26,'d_고정'!$B$24,'d_고정'!$B$18)+1,'d_고정'!$B$19-IF(G1742&lt;'d_고정'!$B$26,'d_고정'!$B$24,'d_고정'!$B$18)+1))*('d_고정'!$B$14+('d_고정'!$B$15-'d_고정'!$B$14)*RAND()))/F1742</f>
        <v/>
      </c>
      <c r="I1742">
        <f>RAND()</f>
        <v/>
      </c>
      <c r="J1742">
        <f>IF('d_시나리오'!$J$3='d_시나리오'!$H$3,'d_시나리오'!$I$3,IF(I1742&lt;('d_시나리오'!$I$3-'d_시나리오'!$H$3)/('d_시나리오'!$J$3-'d_시나리오'!$H$3),'d_시나리오'!$H$3+SQRT(I1742*('d_시나리오'!$J$3-'d_시나리오'!$H$3)*('d_시나리오'!$I$3-'d_시나리오'!$H$3)),'d_시나리오'!$J$3-SQRT((1-I1742)*('d_시나리오'!$J$3-'d_시나리오'!$H$3)*('d_시나리오'!$J$3-'d_시나리오'!$I$3))))</f>
        <v/>
      </c>
      <c r="K1742">
        <f>RAND()</f>
        <v/>
      </c>
      <c r="L1742">
        <f>IF('d_시나리오'!$J$4='d_시나리오'!$H$4,'d_시나리오'!$I$4,IF(K1742&lt;('d_시나리오'!$I$4-'d_시나리오'!$H$4)/('d_시나리오'!$J$4-'d_시나리오'!$H$4),'d_시나리오'!$H$4+SQRT(K1742*('d_시나리오'!$J$4-'d_시나리오'!$H$4)*('d_시나리오'!$I$4-'d_시나리오'!$H$4)),'d_시나리오'!$J$4-SQRT((1-K1742)*('d_시나리오'!$J$4-'d_시나리오'!$H$4)*('d_시나리오'!$J$4-'d_시나리오'!$I$4))))</f>
        <v/>
      </c>
      <c r="M1742">
        <f>RAND()</f>
        <v/>
      </c>
      <c r="N1742">
        <f>IF('d_시나리오'!$J$5='d_시나리오'!$H$5,'d_시나리오'!$I$5,IF(M1742&lt;('d_시나리오'!$I$5-'d_시나리오'!$H$5)/('d_시나리오'!$J$5-'d_시나리오'!$H$5),'d_시나리오'!$H$5+SQRT(M1742*('d_시나리오'!$J$5-'d_시나리오'!$H$5)*('d_시나리오'!$I$5-'d_시나리오'!$H$5)),'d_시나리오'!$J$5-SQRT((1-M1742)*('d_시나리오'!$J$5-'d_시나리오'!$H$5)*('d_시나리오'!$J$5-'d_시나리오'!$I$5))))</f>
        <v/>
      </c>
      <c r="O1742">
        <f>RAND()</f>
        <v/>
      </c>
      <c r="P1742">
        <f>IF('d_시나리오'!$J$6='d_시나리오'!$H$6,'d_시나리오'!$I$6,IF(O1742&lt;('d_시나리오'!$I$6-'d_시나리오'!$H$6)/('d_시나리오'!$J$6-'d_시나리오'!$H$6),'d_시나리오'!$H$6+SQRT(O1742*('d_시나리오'!$J$6-'d_시나리오'!$H$6)*('d_시나리오'!$I$6-'d_시나리오'!$H$6)),'d_시나리오'!$J$6-SQRT((1-O1742)*('d_시나리오'!$J$6-'d_시나리오'!$H$6)*('d_시나리오'!$J$6-'d_시나리오'!$I$6))))</f>
        <v/>
      </c>
      <c r="Q1742">
        <f>INDEX('d_분포'!$B$2:$B$57,RANDBETWEEN(1,56))</f>
        <v/>
      </c>
      <c r="R1742">
        <f>BETAINV(RAND(),5,5)</f>
        <v/>
      </c>
      <c r="S1742">
        <f>'d_고정'!$B$1*'6_기대효과'!$H$7*('d_시나리오'!$I$7/'d_고정'!$B$2)*B1742</f>
        <v/>
      </c>
      <c r="T1742">
        <f>S1742*D1742</f>
        <v/>
      </c>
      <c r="U1742">
        <f>S1742*F1742*H1742</f>
        <v/>
      </c>
      <c r="V1742">
        <f>S1742*F1742*(H1742-1)</f>
        <v/>
      </c>
      <c r="W1742">
        <f>U1742*J1742</f>
        <v/>
      </c>
      <c r="X1742">
        <f>T1742+W1742</f>
        <v/>
      </c>
      <c r="Y1742">
        <f>(T1742*E1742+W1742*L1742)*(1-R1742-'d_고정'!$B$13)</f>
        <v/>
      </c>
      <c r="Z1742">
        <f>(U1742*N1742*Q1742+'d_고정'!$B$3*('6_기대효과'!$H$7/8)*Q1742*'d_고정'!$B$10*P1742*('6_기대효과'!$K$7/'d_고정'!$B$9))*(1-R1742)</f>
        <v/>
      </c>
      <c r="AA1742">
        <f>W1742*L1742*(1-R1742-'d_고정'!$B$13)+U1742*MAX(N1742-'d_고정'!$B$10*P1742*('6_기대효과'!$K$7/'d_고정'!$B$9),0)*Q1742*(1-R1742)</f>
        <v/>
      </c>
      <c r="AB1742">
        <f>Y1742+Z1742</f>
        <v/>
      </c>
      <c r="AC1742">
        <f>Y1742/('d_고정'!$B$5*'6_기대효과'!$H$7/8)/'d_고정'!$B$6</f>
        <v/>
      </c>
      <c r="AD1742">
        <f>Y1742/('d_고정'!$B$8*'6_기대효과'!$H$7/8)</f>
        <v/>
      </c>
    </row>
    <row r="1743">
      <c r="A1743">
        <f>RAND()</f>
        <v/>
      </c>
      <c r="B1743">
        <f>IF('d_시나리오'!$J$2='d_시나리오'!$H$2,'d_시나리오'!$I$2,IF(A1743&lt;('d_시나리오'!$I$2-'d_시나리오'!$H$2)/('d_시나리오'!$J$2-'d_시나리오'!$H$2),'d_시나리오'!$H$2+SQRT(A1743*('d_시나리오'!$J$2-'d_시나리오'!$H$2)*('d_시나리오'!$I$2-'d_시나리오'!$H$2)),'d_시나리오'!$J$2-SQRT((1-A1743)*('d_시나리오'!$J$2-'d_시나리오'!$H$2)*('d_시나리오'!$J$2-'d_시나리오'!$I$2))))</f>
        <v/>
      </c>
      <c r="C1743">
        <f>RAND()</f>
        <v/>
      </c>
      <c r="D1743">
        <f>BETAINV(RAND(),IF(C1743&lt;'d_고정'!$B$26,'d_고정'!$B$23,'d_고정'!$B$16)+1,'d_고정'!$B$17-IF(C1743&lt;'d_고정'!$B$26,'d_고정'!$B$23,'d_고정'!$B$16)+1)*('d_고정'!$B$14+('d_고정'!$B$15-'d_고정'!$B$14)*RAND())</f>
        <v/>
      </c>
      <c r="E1743">
        <f>INDEX('d_분포'!$A$2:$A$28,RANDBETWEEN(1,27))</f>
        <v/>
      </c>
      <c r="F1743">
        <f>INDEX('d_분포'!$C$2:$C$5,RANDBETWEEN(1,4))*(0.9+0.2*RAND())</f>
        <v/>
      </c>
      <c r="G1743">
        <f>RAND()</f>
        <v/>
      </c>
      <c r="H1743">
        <f>(F1743+(1-F1743)*('d_고정'!$B$22*BETAINV(RAND(),IF(G1743&lt;'d_고정'!$B$26,'d_고정'!$B$25,'d_고정'!$B$20)+1,'d_고정'!$B$21-IF(G1743&lt;'d_고정'!$B$26,'d_고정'!$B$25,'d_고정'!$B$20)+1)+(1-'d_고정'!$B$22)*BETAINV(RAND(),IF(G1743&lt;'d_고정'!$B$26,'d_고정'!$B$24,'d_고정'!$B$18)+1,'d_고정'!$B$19-IF(G1743&lt;'d_고정'!$B$26,'d_고정'!$B$24,'d_고정'!$B$18)+1))*('d_고정'!$B$14+('d_고정'!$B$15-'d_고정'!$B$14)*RAND()))/F1743</f>
        <v/>
      </c>
      <c r="I1743">
        <f>RAND()</f>
        <v/>
      </c>
      <c r="J1743">
        <f>IF('d_시나리오'!$J$3='d_시나리오'!$H$3,'d_시나리오'!$I$3,IF(I1743&lt;('d_시나리오'!$I$3-'d_시나리오'!$H$3)/('d_시나리오'!$J$3-'d_시나리오'!$H$3),'d_시나리오'!$H$3+SQRT(I1743*('d_시나리오'!$J$3-'d_시나리오'!$H$3)*('d_시나리오'!$I$3-'d_시나리오'!$H$3)),'d_시나리오'!$J$3-SQRT((1-I1743)*('d_시나리오'!$J$3-'d_시나리오'!$H$3)*('d_시나리오'!$J$3-'d_시나리오'!$I$3))))</f>
        <v/>
      </c>
      <c r="K1743">
        <f>RAND()</f>
        <v/>
      </c>
      <c r="L1743">
        <f>IF('d_시나리오'!$J$4='d_시나리오'!$H$4,'d_시나리오'!$I$4,IF(K1743&lt;('d_시나리오'!$I$4-'d_시나리오'!$H$4)/('d_시나리오'!$J$4-'d_시나리오'!$H$4),'d_시나리오'!$H$4+SQRT(K1743*('d_시나리오'!$J$4-'d_시나리오'!$H$4)*('d_시나리오'!$I$4-'d_시나리오'!$H$4)),'d_시나리오'!$J$4-SQRT((1-K1743)*('d_시나리오'!$J$4-'d_시나리오'!$H$4)*('d_시나리오'!$J$4-'d_시나리오'!$I$4))))</f>
        <v/>
      </c>
      <c r="M1743">
        <f>RAND()</f>
        <v/>
      </c>
      <c r="N1743">
        <f>IF('d_시나리오'!$J$5='d_시나리오'!$H$5,'d_시나리오'!$I$5,IF(M1743&lt;('d_시나리오'!$I$5-'d_시나리오'!$H$5)/('d_시나리오'!$J$5-'d_시나리오'!$H$5),'d_시나리오'!$H$5+SQRT(M1743*('d_시나리오'!$J$5-'d_시나리오'!$H$5)*('d_시나리오'!$I$5-'d_시나리오'!$H$5)),'d_시나리오'!$J$5-SQRT((1-M1743)*('d_시나리오'!$J$5-'d_시나리오'!$H$5)*('d_시나리오'!$J$5-'d_시나리오'!$I$5))))</f>
        <v/>
      </c>
      <c r="O1743">
        <f>RAND()</f>
        <v/>
      </c>
      <c r="P1743">
        <f>IF('d_시나리오'!$J$6='d_시나리오'!$H$6,'d_시나리오'!$I$6,IF(O1743&lt;('d_시나리오'!$I$6-'d_시나리오'!$H$6)/('d_시나리오'!$J$6-'d_시나리오'!$H$6),'d_시나리오'!$H$6+SQRT(O1743*('d_시나리오'!$J$6-'d_시나리오'!$H$6)*('d_시나리오'!$I$6-'d_시나리오'!$H$6)),'d_시나리오'!$J$6-SQRT((1-O1743)*('d_시나리오'!$J$6-'d_시나리오'!$H$6)*('d_시나리오'!$J$6-'d_시나리오'!$I$6))))</f>
        <v/>
      </c>
      <c r="Q1743">
        <f>INDEX('d_분포'!$B$2:$B$57,RANDBETWEEN(1,56))</f>
        <v/>
      </c>
      <c r="R1743">
        <f>BETAINV(RAND(),5,5)</f>
        <v/>
      </c>
      <c r="S1743">
        <f>'d_고정'!$B$1*'6_기대효과'!$H$7*('d_시나리오'!$I$7/'d_고정'!$B$2)*B1743</f>
        <v/>
      </c>
      <c r="T1743">
        <f>S1743*D1743</f>
        <v/>
      </c>
      <c r="U1743">
        <f>S1743*F1743*H1743</f>
        <v/>
      </c>
      <c r="V1743">
        <f>S1743*F1743*(H1743-1)</f>
        <v/>
      </c>
      <c r="W1743">
        <f>U1743*J1743</f>
        <v/>
      </c>
      <c r="X1743">
        <f>T1743+W1743</f>
        <v/>
      </c>
      <c r="Y1743">
        <f>(T1743*E1743+W1743*L1743)*(1-R1743-'d_고정'!$B$13)</f>
        <v/>
      </c>
      <c r="Z1743">
        <f>(U1743*N1743*Q1743+'d_고정'!$B$3*('6_기대효과'!$H$7/8)*Q1743*'d_고정'!$B$10*P1743*('6_기대효과'!$K$7/'d_고정'!$B$9))*(1-R1743)</f>
        <v/>
      </c>
      <c r="AA1743">
        <f>W1743*L1743*(1-R1743-'d_고정'!$B$13)+U1743*MAX(N1743-'d_고정'!$B$10*P1743*('6_기대효과'!$K$7/'d_고정'!$B$9),0)*Q1743*(1-R1743)</f>
        <v/>
      </c>
      <c r="AB1743">
        <f>Y1743+Z1743</f>
        <v/>
      </c>
      <c r="AC1743">
        <f>Y1743/('d_고정'!$B$5*'6_기대효과'!$H$7/8)/'d_고정'!$B$6</f>
        <v/>
      </c>
      <c r="AD1743">
        <f>Y1743/('d_고정'!$B$8*'6_기대효과'!$H$7/8)</f>
        <v/>
      </c>
    </row>
    <row r="1744">
      <c r="A1744">
        <f>RAND()</f>
        <v/>
      </c>
      <c r="B1744">
        <f>IF('d_시나리오'!$J$2='d_시나리오'!$H$2,'d_시나리오'!$I$2,IF(A1744&lt;('d_시나리오'!$I$2-'d_시나리오'!$H$2)/('d_시나리오'!$J$2-'d_시나리오'!$H$2),'d_시나리오'!$H$2+SQRT(A1744*('d_시나리오'!$J$2-'d_시나리오'!$H$2)*('d_시나리오'!$I$2-'d_시나리오'!$H$2)),'d_시나리오'!$J$2-SQRT((1-A1744)*('d_시나리오'!$J$2-'d_시나리오'!$H$2)*('d_시나리오'!$J$2-'d_시나리오'!$I$2))))</f>
        <v/>
      </c>
      <c r="C1744">
        <f>RAND()</f>
        <v/>
      </c>
      <c r="D1744">
        <f>BETAINV(RAND(),IF(C1744&lt;'d_고정'!$B$26,'d_고정'!$B$23,'d_고정'!$B$16)+1,'d_고정'!$B$17-IF(C1744&lt;'d_고정'!$B$26,'d_고정'!$B$23,'d_고정'!$B$16)+1)*('d_고정'!$B$14+('d_고정'!$B$15-'d_고정'!$B$14)*RAND())</f>
        <v/>
      </c>
      <c r="E1744">
        <f>INDEX('d_분포'!$A$2:$A$28,RANDBETWEEN(1,27))</f>
        <v/>
      </c>
      <c r="F1744">
        <f>INDEX('d_분포'!$C$2:$C$5,RANDBETWEEN(1,4))*(0.9+0.2*RAND())</f>
        <v/>
      </c>
      <c r="G1744">
        <f>RAND()</f>
        <v/>
      </c>
      <c r="H1744">
        <f>(F1744+(1-F1744)*('d_고정'!$B$22*BETAINV(RAND(),IF(G1744&lt;'d_고정'!$B$26,'d_고정'!$B$25,'d_고정'!$B$20)+1,'d_고정'!$B$21-IF(G1744&lt;'d_고정'!$B$26,'d_고정'!$B$25,'d_고정'!$B$20)+1)+(1-'d_고정'!$B$22)*BETAINV(RAND(),IF(G1744&lt;'d_고정'!$B$26,'d_고정'!$B$24,'d_고정'!$B$18)+1,'d_고정'!$B$19-IF(G1744&lt;'d_고정'!$B$26,'d_고정'!$B$24,'d_고정'!$B$18)+1))*('d_고정'!$B$14+('d_고정'!$B$15-'d_고정'!$B$14)*RAND()))/F1744</f>
        <v/>
      </c>
      <c r="I1744">
        <f>RAND()</f>
        <v/>
      </c>
      <c r="J1744">
        <f>IF('d_시나리오'!$J$3='d_시나리오'!$H$3,'d_시나리오'!$I$3,IF(I1744&lt;('d_시나리오'!$I$3-'d_시나리오'!$H$3)/('d_시나리오'!$J$3-'d_시나리오'!$H$3),'d_시나리오'!$H$3+SQRT(I1744*('d_시나리오'!$J$3-'d_시나리오'!$H$3)*('d_시나리오'!$I$3-'d_시나리오'!$H$3)),'d_시나리오'!$J$3-SQRT((1-I1744)*('d_시나리오'!$J$3-'d_시나리오'!$H$3)*('d_시나리오'!$J$3-'d_시나리오'!$I$3))))</f>
        <v/>
      </c>
      <c r="K1744">
        <f>RAND()</f>
        <v/>
      </c>
      <c r="L1744">
        <f>IF('d_시나리오'!$J$4='d_시나리오'!$H$4,'d_시나리오'!$I$4,IF(K1744&lt;('d_시나리오'!$I$4-'d_시나리오'!$H$4)/('d_시나리오'!$J$4-'d_시나리오'!$H$4),'d_시나리오'!$H$4+SQRT(K1744*('d_시나리오'!$J$4-'d_시나리오'!$H$4)*('d_시나리오'!$I$4-'d_시나리오'!$H$4)),'d_시나리오'!$J$4-SQRT((1-K1744)*('d_시나리오'!$J$4-'d_시나리오'!$H$4)*('d_시나리오'!$J$4-'d_시나리오'!$I$4))))</f>
        <v/>
      </c>
      <c r="M1744">
        <f>RAND()</f>
        <v/>
      </c>
      <c r="N1744">
        <f>IF('d_시나리오'!$J$5='d_시나리오'!$H$5,'d_시나리오'!$I$5,IF(M1744&lt;('d_시나리오'!$I$5-'d_시나리오'!$H$5)/('d_시나리오'!$J$5-'d_시나리오'!$H$5),'d_시나리오'!$H$5+SQRT(M1744*('d_시나리오'!$J$5-'d_시나리오'!$H$5)*('d_시나리오'!$I$5-'d_시나리오'!$H$5)),'d_시나리오'!$J$5-SQRT((1-M1744)*('d_시나리오'!$J$5-'d_시나리오'!$H$5)*('d_시나리오'!$J$5-'d_시나리오'!$I$5))))</f>
        <v/>
      </c>
      <c r="O1744">
        <f>RAND()</f>
        <v/>
      </c>
      <c r="P1744">
        <f>IF('d_시나리오'!$J$6='d_시나리오'!$H$6,'d_시나리오'!$I$6,IF(O1744&lt;('d_시나리오'!$I$6-'d_시나리오'!$H$6)/('d_시나리오'!$J$6-'d_시나리오'!$H$6),'d_시나리오'!$H$6+SQRT(O1744*('d_시나리오'!$J$6-'d_시나리오'!$H$6)*('d_시나리오'!$I$6-'d_시나리오'!$H$6)),'d_시나리오'!$J$6-SQRT((1-O1744)*('d_시나리오'!$J$6-'d_시나리오'!$H$6)*('d_시나리오'!$J$6-'d_시나리오'!$I$6))))</f>
        <v/>
      </c>
      <c r="Q1744">
        <f>INDEX('d_분포'!$B$2:$B$57,RANDBETWEEN(1,56))</f>
        <v/>
      </c>
      <c r="R1744">
        <f>BETAINV(RAND(),5,5)</f>
        <v/>
      </c>
      <c r="S1744">
        <f>'d_고정'!$B$1*'6_기대효과'!$H$7*('d_시나리오'!$I$7/'d_고정'!$B$2)*B1744</f>
        <v/>
      </c>
      <c r="T1744">
        <f>S1744*D1744</f>
        <v/>
      </c>
      <c r="U1744">
        <f>S1744*F1744*H1744</f>
        <v/>
      </c>
      <c r="V1744">
        <f>S1744*F1744*(H1744-1)</f>
        <v/>
      </c>
      <c r="W1744">
        <f>U1744*J1744</f>
        <v/>
      </c>
      <c r="X1744">
        <f>T1744+W1744</f>
        <v/>
      </c>
      <c r="Y1744">
        <f>(T1744*E1744+W1744*L1744)*(1-R1744-'d_고정'!$B$13)</f>
        <v/>
      </c>
      <c r="Z1744">
        <f>(U1744*N1744*Q1744+'d_고정'!$B$3*('6_기대효과'!$H$7/8)*Q1744*'d_고정'!$B$10*P1744*('6_기대효과'!$K$7/'d_고정'!$B$9))*(1-R1744)</f>
        <v/>
      </c>
      <c r="AA1744">
        <f>W1744*L1744*(1-R1744-'d_고정'!$B$13)+U1744*MAX(N1744-'d_고정'!$B$10*P1744*('6_기대효과'!$K$7/'d_고정'!$B$9),0)*Q1744*(1-R1744)</f>
        <v/>
      </c>
      <c r="AB1744">
        <f>Y1744+Z1744</f>
        <v/>
      </c>
      <c r="AC1744">
        <f>Y1744/('d_고정'!$B$5*'6_기대효과'!$H$7/8)/'d_고정'!$B$6</f>
        <v/>
      </c>
      <c r="AD1744">
        <f>Y1744/('d_고정'!$B$8*'6_기대효과'!$H$7/8)</f>
        <v/>
      </c>
    </row>
    <row r="1745">
      <c r="A1745">
        <f>RAND()</f>
        <v/>
      </c>
      <c r="B1745">
        <f>IF('d_시나리오'!$J$2='d_시나리오'!$H$2,'d_시나리오'!$I$2,IF(A1745&lt;('d_시나리오'!$I$2-'d_시나리오'!$H$2)/('d_시나리오'!$J$2-'d_시나리오'!$H$2),'d_시나리오'!$H$2+SQRT(A1745*('d_시나리오'!$J$2-'d_시나리오'!$H$2)*('d_시나리오'!$I$2-'d_시나리오'!$H$2)),'d_시나리오'!$J$2-SQRT((1-A1745)*('d_시나리오'!$J$2-'d_시나리오'!$H$2)*('d_시나리오'!$J$2-'d_시나리오'!$I$2))))</f>
        <v/>
      </c>
      <c r="C1745">
        <f>RAND()</f>
        <v/>
      </c>
      <c r="D1745">
        <f>BETAINV(RAND(),IF(C1745&lt;'d_고정'!$B$26,'d_고정'!$B$23,'d_고정'!$B$16)+1,'d_고정'!$B$17-IF(C1745&lt;'d_고정'!$B$26,'d_고정'!$B$23,'d_고정'!$B$16)+1)*('d_고정'!$B$14+('d_고정'!$B$15-'d_고정'!$B$14)*RAND())</f>
        <v/>
      </c>
      <c r="E1745">
        <f>INDEX('d_분포'!$A$2:$A$28,RANDBETWEEN(1,27))</f>
        <v/>
      </c>
      <c r="F1745">
        <f>INDEX('d_분포'!$C$2:$C$5,RANDBETWEEN(1,4))*(0.9+0.2*RAND())</f>
        <v/>
      </c>
      <c r="G1745">
        <f>RAND()</f>
        <v/>
      </c>
      <c r="H1745">
        <f>(F1745+(1-F1745)*('d_고정'!$B$22*BETAINV(RAND(),IF(G1745&lt;'d_고정'!$B$26,'d_고정'!$B$25,'d_고정'!$B$20)+1,'d_고정'!$B$21-IF(G1745&lt;'d_고정'!$B$26,'d_고정'!$B$25,'d_고정'!$B$20)+1)+(1-'d_고정'!$B$22)*BETAINV(RAND(),IF(G1745&lt;'d_고정'!$B$26,'d_고정'!$B$24,'d_고정'!$B$18)+1,'d_고정'!$B$19-IF(G1745&lt;'d_고정'!$B$26,'d_고정'!$B$24,'d_고정'!$B$18)+1))*('d_고정'!$B$14+('d_고정'!$B$15-'d_고정'!$B$14)*RAND()))/F1745</f>
        <v/>
      </c>
      <c r="I1745">
        <f>RAND()</f>
        <v/>
      </c>
      <c r="J1745">
        <f>IF('d_시나리오'!$J$3='d_시나리오'!$H$3,'d_시나리오'!$I$3,IF(I1745&lt;('d_시나리오'!$I$3-'d_시나리오'!$H$3)/('d_시나리오'!$J$3-'d_시나리오'!$H$3),'d_시나리오'!$H$3+SQRT(I1745*('d_시나리오'!$J$3-'d_시나리오'!$H$3)*('d_시나리오'!$I$3-'d_시나리오'!$H$3)),'d_시나리오'!$J$3-SQRT((1-I1745)*('d_시나리오'!$J$3-'d_시나리오'!$H$3)*('d_시나리오'!$J$3-'d_시나리오'!$I$3))))</f>
        <v/>
      </c>
      <c r="K1745">
        <f>RAND()</f>
        <v/>
      </c>
      <c r="L1745">
        <f>IF('d_시나리오'!$J$4='d_시나리오'!$H$4,'d_시나리오'!$I$4,IF(K1745&lt;('d_시나리오'!$I$4-'d_시나리오'!$H$4)/('d_시나리오'!$J$4-'d_시나리오'!$H$4),'d_시나리오'!$H$4+SQRT(K1745*('d_시나리오'!$J$4-'d_시나리오'!$H$4)*('d_시나리오'!$I$4-'d_시나리오'!$H$4)),'d_시나리오'!$J$4-SQRT((1-K1745)*('d_시나리오'!$J$4-'d_시나리오'!$H$4)*('d_시나리오'!$J$4-'d_시나리오'!$I$4))))</f>
        <v/>
      </c>
      <c r="M1745">
        <f>RAND()</f>
        <v/>
      </c>
      <c r="N1745">
        <f>IF('d_시나리오'!$J$5='d_시나리오'!$H$5,'d_시나리오'!$I$5,IF(M1745&lt;('d_시나리오'!$I$5-'d_시나리오'!$H$5)/('d_시나리오'!$J$5-'d_시나리오'!$H$5),'d_시나리오'!$H$5+SQRT(M1745*('d_시나리오'!$J$5-'d_시나리오'!$H$5)*('d_시나리오'!$I$5-'d_시나리오'!$H$5)),'d_시나리오'!$J$5-SQRT((1-M1745)*('d_시나리오'!$J$5-'d_시나리오'!$H$5)*('d_시나리오'!$J$5-'d_시나리오'!$I$5))))</f>
        <v/>
      </c>
      <c r="O1745">
        <f>RAND()</f>
        <v/>
      </c>
      <c r="P1745">
        <f>IF('d_시나리오'!$J$6='d_시나리오'!$H$6,'d_시나리오'!$I$6,IF(O1745&lt;('d_시나리오'!$I$6-'d_시나리오'!$H$6)/('d_시나리오'!$J$6-'d_시나리오'!$H$6),'d_시나리오'!$H$6+SQRT(O1745*('d_시나리오'!$J$6-'d_시나리오'!$H$6)*('d_시나리오'!$I$6-'d_시나리오'!$H$6)),'d_시나리오'!$J$6-SQRT((1-O1745)*('d_시나리오'!$J$6-'d_시나리오'!$H$6)*('d_시나리오'!$J$6-'d_시나리오'!$I$6))))</f>
        <v/>
      </c>
      <c r="Q1745">
        <f>INDEX('d_분포'!$B$2:$B$57,RANDBETWEEN(1,56))</f>
        <v/>
      </c>
      <c r="R1745">
        <f>BETAINV(RAND(),5,5)</f>
        <v/>
      </c>
      <c r="S1745">
        <f>'d_고정'!$B$1*'6_기대효과'!$H$7*('d_시나리오'!$I$7/'d_고정'!$B$2)*B1745</f>
        <v/>
      </c>
      <c r="T1745">
        <f>S1745*D1745</f>
        <v/>
      </c>
      <c r="U1745">
        <f>S1745*F1745*H1745</f>
        <v/>
      </c>
      <c r="V1745">
        <f>S1745*F1745*(H1745-1)</f>
        <v/>
      </c>
      <c r="W1745">
        <f>U1745*J1745</f>
        <v/>
      </c>
      <c r="X1745">
        <f>T1745+W1745</f>
        <v/>
      </c>
      <c r="Y1745">
        <f>(T1745*E1745+W1745*L1745)*(1-R1745-'d_고정'!$B$13)</f>
        <v/>
      </c>
      <c r="Z1745">
        <f>(U1745*N1745*Q1745+'d_고정'!$B$3*('6_기대효과'!$H$7/8)*Q1745*'d_고정'!$B$10*P1745*('6_기대효과'!$K$7/'d_고정'!$B$9))*(1-R1745)</f>
        <v/>
      </c>
      <c r="AA1745">
        <f>W1745*L1745*(1-R1745-'d_고정'!$B$13)+U1745*MAX(N1745-'d_고정'!$B$10*P1745*('6_기대효과'!$K$7/'d_고정'!$B$9),0)*Q1745*(1-R1745)</f>
        <v/>
      </c>
      <c r="AB1745">
        <f>Y1745+Z1745</f>
        <v/>
      </c>
      <c r="AC1745">
        <f>Y1745/('d_고정'!$B$5*'6_기대효과'!$H$7/8)/'d_고정'!$B$6</f>
        <v/>
      </c>
      <c r="AD1745">
        <f>Y1745/('d_고정'!$B$8*'6_기대효과'!$H$7/8)</f>
        <v/>
      </c>
    </row>
    <row r="1746">
      <c r="A1746">
        <f>RAND()</f>
        <v/>
      </c>
      <c r="B1746">
        <f>IF('d_시나리오'!$J$2='d_시나리오'!$H$2,'d_시나리오'!$I$2,IF(A1746&lt;('d_시나리오'!$I$2-'d_시나리오'!$H$2)/('d_시나리오'!$J$2-'d_시나리오'!$H$2),'d_시나리오'!$H$2+SQRT(A1746*('d_시나리오'!$J$2-'d_시나리오'!$H$2)*('d_시나리오'!$I$2-'d_시나리오'!$H$2)),'d_시나리오'!$J$2-SQRT((1-A1746)*('d_시나리오'!$J$2-'d_시나리오'!$H$2)*('d_시나리오'!$J$2-'d_시나리오'!$I$2))))</f>
        <v/>
      </c>
      <c r="C1746">
        <f>RAND()</f>
        <v/>
      </c>
      <c r="D1746">
        <f>BETAINV(RAND(),IF(C1746&lt;'d_고정'!$B$26,'d_고정'!$B$23,'d_고정'!$B$16)+1,'d_고정'!$B$17-IF(C1746&lt;'d_고정'!$B$26,'d_고정'!$B$23,'d_고정'!$B$16)+1)*('d_고정'!$B$14+('d_고정'!$B$15-'d_고정'!$B$14)*RAND())</f>
        <v/>
      </c>
      <c r="E1746">
        <f>INDEX('d_분포'!$A$2:$A$28,RANDBETWEEN(1,27))</f>
        <v/>
      </c>
      <c r="F1746">
        <f>INDEX('d_분포'!$C$2:$C$5,RANDBETWEEN(1,4))*(0.9+0.2*RAND())</f>
        <v/>
      </c>
      <c r="G1746">
        <f>RAND()</f>
        <v/>
      </c>
      <c r="H1746">
        <f>(F1746+(1-F1746)*('d_고정'!$B$22*BETAINV(RAND(),IF(G1746&lt;'d_고정'!$B$26,'d_고정'!$B$25,'d_고정'!$B$20)+1,'d_고정'!$B$21-IF(G1746&lt;'d_고정'!$B$26,'d_고정'!$B$25,'d_고정'!$B$20)+1)+(1-'d_고정'!$B$22)*BETAINV(RAND(),IF(G1746&lt;'d_고정'!$B$26,'d_고정'!$B$24,'d_고정'!$B$18)+1,'d_고정'!$B$19-IF(G1746&lt;'d_고정'!$B$26,'d_고정'!$B$24,'d_고정'!$B$18)+1))*('d_고정'!$B$14+('d_고정'!$B$15-'d_고정'!$B$14)*RAND()))/F1746</f>
        <v/>
      </c>
      <c r="I1746">
        <f>RAND()</f>
        <v/>
      </c>
      <c r="J1746">
        <f>IF('d_시나리오'!$J$3='d_시나리오'!$H$3,'d_시나리오'!$I$3,IF(I1746&lt;('d_시나리오'!$I$3-'d_시나리오'!$H$3)/('d_시나리오'!$J$3-'d_시나리오'!$H$3),'d_시나리오'!$H$3+SQRT(I1746*('d_시나리오'!$J$3-'d_시나리오'!$H$3)*('d_시나리오'!$I$3-'d_시나리오'!$H$3)),'d_시나리오'!$J$3-SQRT((1-I1746)*('d_시나리오'!$J$3-'d_시나리오'!$H$3)*('d_시나리오'!$J$3-'d_시나리오'!$I$3))))</f>
        <v/>
      </c>
      <c r="K1746">
        <f>RAND()</f>
        <v/>
      </c>
      <c r="L1746">
        <f>IF('d_시나리오'!$J$4='d_시나리오'!$H$4,'d_시나리오'!$I$4,IF(K1746&lt;('d_시나리오'!$I$4-'d_시나리오'!$H$4)/('d_시나리오'!$J$4-'d_시나리오'!$H$4),'d_시나리오'!$H$4+SQRT(K1746*('d_시나리오'!$J$4-'d_시나리오'!$H$4)*('d_시나리오'!$I$4-'d_시나리오'!$H$4)),'d_시나리오'!$J$4-SQRT((1-K1746)*('d_시나리오'!$J$4-'d_시나리오'!$H$4)*('d_시나리오'!$J$4-'d_시나리오'!$I$4))))</f>
        <v/>
      </c>
      <c r="M1746">
        <f>RAND()</f>
        <v/>
      </c>
      <c r="N1746">
        <f>IF('d_시나리오'!$J$5='d_시나리오'!$H$5,'d_시나리오'!$I$5,IF(M1746&lt;('d_시나리오'!$I$5-'d_시나리오'!$H$5)/('d_시나리오'!$J$5-'d_시나리오'!$H$5),'d_시나리오'!$H$5+SQRT(M1746*('d_시나리오'!$J$5-'d_시나리오'!$H$5)*('d_시나리오'!$I$5-'d_시나리오'!$H$5)),'d_시나리오'!$J$5-SQRT((1-M1746)*('d_시나리오'!$J$5-'d_시나리오'!$H$5)*('d_시나리오'!$J$5-'d_시나리오'!$I$5))))</f>
        <v/>
      </c>
      <c r="O1746">
        <f>RAND()</f>
        <v/>
      </c>
      <c r="P1746">
        <f>IF('d_시나리오'!$J$6='d_시나리오'!$H$6,'d_시나리오'!$I$6,IF(O1746&lt;('d_시나리오'!$I$6-'d_시나리오'!$H$6)/('d_시나리오'!$J$6-'d_시나리오'!$H$6),'d_시나리오'!$H$6+SQRT(O1746*('d_시나리오'!$J$6-'d_시나리오'!$H$6)*('d_시나리오'!$I$6-'d_시나리오'!$H$6)),'d_시나리오'!$J$6-SQRT((1-O1746)*('d_시나리오'!$J$6-'d_시나리오'!$H$6)*('d_시나리오'!$J$6-'d_시나리오'!$I$6))))</f>
        <v/>
      </c>
      <c r="Q1746">
        <f>INDEX('d_분포'!$B$2:$B$57,RANDBETWEEN(1,56))</f>
        <v/>
      </c>
      <c r="R1746">
        <f>BETAINV(RAND(),5,5)</f>
        <v/>
      </c>
      <c r="S1746">
        <f>'d_고정'!$B$1*'6_기대효과'!$H$7*('d_시나리오'!$I$7/'d_고정'!$B$2)*B1746</f>
        <v/>
      </c>
      <c r="T1746">
        <f>S1746*D1746</f>
        <v/>
      </c>
      <c r="U1746">
        <f>S1746*F1746*H1746</f>
        <v/>
      </c>
      <c r="V1746">
        <f>S1746*F1746*(H1746-1)</f>
        <v/>
      </c>
      <c r="W1746">
        <f>U1746*J1746</f>
        <v/>
      </c>
      <c r="X1746">
        <f>T1746+W1746</f>
        <v/>
      </c>
      <c r="Y1746">
        <f>(T1746*E1746+W1746*L1746)*(1-R1746-'d_고정'!$B$13)</f>
        <v/>
      </c>
      <c r="Z1746">
        <f>(U1746*N1746*Q1746+'d_고정'!$B$3*('6_기대효과'!$H$7/8)*Q1746*'d_고정'!$B$10*P1746*('6_기대효과'!$K$7/'d_고정'!$B$9))*(1-R1746)</f>
        <v/>
      </c>
      <c r="AA1746">
        <f>W1746*L1746*(1-R1746-'d_고정'!$B$13)+U1746*MAX(N1746-'d_고정'!$B$10*P1746*('6_기대효과'!$K$7/'d_고정'!$B$9),0)*Q1746*(1-R1746)</f>
        <v/>
      </c>
      <c r="AB1746">
        <f>Y1746+Z1746</f>
        <v/>
      </c>
      <c r="AC1746">
        <f>Y1746/('d_고정'!$B$5*'6_기대효과'!$H$7/8)/'d_고정'!$B$6</f>
        <v/>
      </c>
      <c r="AD1746">
        <f>Y1746/('d_고정'!$B$8*'6_기대효과'!$H$7/8)</f>
        <v/>
      </c>
    </row>
    <row r="1747">
      <c r="A1747">
        <f>RAND()</f>
        <v/>
      </c>
      <c r="B1747">
        <f>IF('d_시나리오'!$J$2='d_시나리오'!$H$2,'d_시나리오'!$I$2,IF(A1747&lt;('d_시나리오'!$I$2-'d_시나리오'!$H$2)/('d_시나리오'!$J$2-'d_시나리오'!$H$2),'d_시나리오'!$H$2+SQRT(A1747*('d_시나리오'!$J$2-'d_시나리오'!$H$2)*('d_시나리오'!$I$2-'d_시나리오'!$H$2)),'d_시나리오'!$J$2-SQRT((1-A1747)*('d_시나리오'!$J$2-'d_시나리오'!$H$2)*('d_시나리오'!$J$2-'d_시나리오'!$I$2))))</f>
        <v/>
      </c>
      <c r="C1747">
        <f>RAND()</f>
        <v/>
      </c>
      <c r="D1747">
        <f>BETAINV(RAND(),IF(C1747&lt;'d_고정'!$B$26,'d_고정'!$B$23,'d_고정'!$B$16)+1,'d_고정'!$B$17-IF(C1747&lt;'d_고정'!$B$26,'d_고정'!$B$23,'d_고정'!$B$16)+1)*('d_고정'!$B$14+('d_고정'!$B$15-'d_고정'!$B$14)*RAND())</f>
        <v/>
      </c>
      <c r="E1747">
        <f>INDEX('d_분포'!$A$2:$A$28,RANDBETWEEN(1,27))</f>
        <v/>
      </c>
      <c r="F1747">
        <f>INDEX('d_분포'!$C$2:$C$5,RANDBETWEEN(1,4))*(0.9+0.2*RAND())</f>
        <v/>
      </c>
      <c r="G1747">
        <f>RAND()</f>
        <v/>
      </c>
      <c r="H1747">
        <f>(F1747+(1-F1747)*('d_고정'!$B$22*BETAINV(RAND(),IF(G1747&lt;'d_고정'!$B$26,'d_고정'!$B$25,'d_고정'!$B$20)+1,'d_고정'!$B$21-IF(G1747&lt;'d_고정'!$B$26,'d_고정'!$B$25,'d_고정'!$B$20)+1)+(1-'d_고정'!$B$22)*BETAINV(RAND(),IF(G1747&lt;'d_고정'!$B$26,'d_고정'!$B$24,'d_고정'!$B$18)+1,'d_고정'!$B$19-IF(G1747&lt;'d_고정'!$B$26,'d_고정'!$B$24,'d_고정'!$B$18)+1))*('d_고정'!$B$14+('d_고정'!$B$15-'d_고정'!$B$14)*RAND()))/F1747</f>
        <v/>
      </c>
      <c r="I1747">
        <f>RAND()</f>
        <v/>
      </c>
      <c r="J1747">
        <f>IF('d_시나리오'!$J$3='d_시나리오'!$H$3,'d_시나리오'!$I$3,IF(I1747&lt;('d_시나리오'!$I$3-'d_시나리오'!$H$3)/('d_시나리오'!$J$3-'d_시나리오'!$H$3),'d_시나리오'!$H$3+SQRT(I1747*('d_시나리오'!$J$3-'d_시나리오'!$H$3)*('d_시나리오'!$I$3-'d_시나리오'!$H$3)),'d_시나리오'!$J$3-SQRT((1-I1747)*('d_시나리오'!$J$3-'d_시나리오'!$H$3)*('d_시나리오'!$J$3-'d_시나리오'!$I$3))))</f>
        <v/>
      </c>
      <c r="K1747">
        <f>RAND()</f>
        <v/>
      </c>
      <c r="L1747">
        <f>IF('d_시나리오'!$J$4='d_시나리오'!$H$4,'d_시나리오'!$I$4,IF(K1747&lt;('d_시나리오'!$I$4-'d_시나리오'!$H$4)/('d_시나리오'!$J$4-'d_시나리오'!$H$4),'d_시나리오'!$H$4+SQRT(K1747*('d_시나리오'!$J$4-'d_시나리오'!$H$4)*('d_시나리오'!$I$4-'d_시나리오'!$H$4)),'d_시나리오'!$J$4-SQRT((1-K1747)*('d_시나리오'!$J$4-'d_시나리오'!$H$4)*('d_시나리오'!$J$4-'d_시나리오'!$I$4))))</f>
        <v/>
      </c>
      <c r="M1747">
        <f>RAND()</f>
        <v/>
      </c>
      <c r="N1747">
        <f>IF('d_시나리오'!$J$5='d_시나리오'!$H$5,'d_시나리오'!$I$5,IF(M1747&lt;('d_시나리오'!$I$5-'d_시나리오'!$H$5)/('d_시나리오'!$J$5-'d_시나리오'!$H$5),'d_시나리오'!$H$5+SQRT(M1747*('d_시나리오'!$J$5-'d_시나리오'!$H$5)*('d_시나리오'!$I$5-'d_시나리오'!$H$5)),'d_시나리오'!$J$5-SQRT((1-M1747)*('d_시나리오'!$J$5-'d_시나리오'!$H$5)*('d_시나리오'!$J$5-'d_시나리오'!$I$5))))</f>
        <v/>
      </c>
      <c r="O1747">
        <f>RAND()</f>
        <v/>
      </c>
      <c r="P1747">
        <f>IF('d_시나리오'!$J$6='d_시나리오'!$H$6,'d_시나리오'!$I$6,IF(O1747&lt;('d_시나리오'!$I$6-'d_시나리오'!$H$6)/('d_시나리오'!$J$6-'d_시나리오'!$H$6),'d_시나리오'!$H$6+SQRT(O1747*('d_시나리오'!$J$6-'d_시나리오'!$H$6)*('d_시나리오'!$I$6-'d_시나리오'!$H$6)),'d_시나리오'!$J$6-SQRT((1-O1747)*('d_시나리오'!$J$6-'d_시나리오'!$H$6)*('d_시나리오'!$J$6-'d_시나리오'!$I$6))))</f>
        <v/>
      </c>
      <c r="Q1747">
        <f>INDEX('d_분포'!$B$2:$B$57,RANDBETWEEN(1,56))</f>
        <v/>
      </c>
      <c r="R1747">
        <f>BETAINV(RAND(),5,5)</f>
        <v/>
      </c>
      <c r="S1747">
        <f>'d_고정'!$B$1*'6_기대효과'!$H$7*('d_시나리오'!$I$7/'d_고정'!$B$2)*B1747</f>
        <v/>
      </c>
      <c r="T1747">
        <f>S1747*D1747</f>
        <v/>
      </c>
      <c r="U1747">
        <f>S1747*F1747*H1747</f>
        <v/>
      </c>
      <c r="V1747">
        <f>S1747*F1747*(H1747-1)</f>
        <v/>
      </c>
      <c r="W1747">
        <f>U1747*J1747</f>
        <v/>
      </c>
      <c r="X1747">
        <f>T1747+W1747</f>
        <v/>
      </c>
      <c r="Y1747">
        <f>(T1747*E1747+W1747*L1747)*(1-R1747-'d_고정'!$B$13)</f>
        <v/>
      </c>
      <c r="Z1747">
        <f>(U1747*N1747*Q1747+'d_고정'!$B$3*('6_기대효과'!$H$7/8)*Q1747*'d_고정'!$B$10*P1747*('6_기대효과'!$K$7/'d_고정'!$B$9))*(1-R1747)</f>
        <v/>
      </c>
      <c r="AA1747">
        <f>W1747*L1747*(1-R1747-'d_고정'!$B$13)+U1747*MAX(N1747-'d_고정'!$B$10*P1747*('6_기대효과'!$K$7/'d_고정'!$B$9),0)*Q1747*(1-R1747)</f>
        <v/>
      </c>
      <c r="AB1747">
        <f>Y1747+Z1747</f>
        <v/>
      </c>
      <c r="AC1747">
        <f>Y1747/('d_고정'!$B$5*'6_기대효과'!$H$7/8)/'d_고정'!$B$6</f>
        <v/>
      </c>
      <c r="AD1747">
        <f>Y1747/('d_고정'!$B$8*'6_기대효과'!$H$7/8)</f>
        <v/>
      </c>
    </row>
    <row r="1748">
      <c r="A1748">
        <f>RAND()</f>
        <v/>
      </c>
      <c r="B1748">
        <f>IF('d_시나리오'!$J$2='d_시나리오'!$H$2,'d_시나리오'!$I$2,IF(A1748&lt;('d_시나리오'!$I$2-'d_시나리오'!$H$2)/('d_시나리오'!$J$2-'d_시나리오'!$H$2),'d_시나리오'!$H$2+SQRT(A1748*('d_시나리오'!$J$2-'d_시나리오'!$H$2)*('d_시나리오'!$I$2-'d_시나리오'!$H$2)),'d_시나리오'!$J$2-SQRT((1-A1748)*('d_시나리오'!$J$2-'d_시나리오'!$H$2)*('d_시나리오'!$J$2-'d_시나리오'!$I$2))))</f>
        <v/>
      </c>
      <c r="C1748">
        <f>RAND()</f>
        <v/>
      </c>
      <c r="D1748">
        <f>BETAINV(RAND(),IF(C1748&lt;'d_고정'!$B$26,'d_고정'!$B$23,'d_고정'!$B$16)+1,'d_고정'!$B$17-IF(C1748&lt;'d_고정'!$B$26,'d_고정'!$B$23,'d_고정'!$B$16)+1)*('d_고정'!$B$14+('d_고정'!$B$15-'d_고정'!$B$14)*RAND())</f>
        <v/>
      </c>
      <c r="E1748">
        <f>INDEX('d_분포'!$A$2:$A$28,RANDBETWEEN(1,27))</f>
        <v/>
      </c>
      <c r="F1748">
        <f>INDEX('d_분포'!$C$2:$C$5,RANDBETWEEN(1,4))*(0.9+0.2*RAND())</f>
        <v/>
      </c>
      <c r="G1748">
        <f>RAND()</f>
        <v/>
      </c>
      <c r="H1748">
        <f>(F1748+(1-F1748)*('d_고정'!$B$22*BETAINV(RAND(),IF(G1748&lt;'d_고정'!$B$26,'d_고정'!$B$25,'d_고정'!$B$20)+1,'d_고정'!$B$21-IF(G1748&lt;'d_고정'!$B$26,'d_고정'!$B$25,'d_고정'!$B$20)+1)+(1-'d_고정'!$B$22)*BETAINV(RAND(),IF(G1748&lt;'d_고정'!$B$26,'d_고정'!$B$24,'d_고정'!$B$18)+1,'d_고정'!$B$19-IF(G1748&lt;'d_고정'!$B$26,'d_고정'!$B$24,'d_고정'!$B$18)+1))*('d_고정'!$B$14+('d_고정'!$B$15-'d_고정'!$B$14)*RAND()))/F1748</f>
        <v/>
      </c>
      <c r="I1748">
        <f>RAND()</f>
        <v/>
      </c>
      <c r="J1748">
        <f>IF('d_시나리오'!$J$3='d_시나리오'!$H$3,'d_시나리오'!$I$3,IF(I1748&lt;('d_시나리오'!$I$3-'d_시나리오'!$H$3)/('d_시나리오'!$J$3-'d_시나리오'!$H$3),'d_시나리오'!$H$3+SQRT(I1748*('d_시나리오'!$J$3-'d_시나리오'!$H$3)*('d_시나리오'!$I$3-'d_시나리오'!$H$3)),'d_시나리오'!$J$3-SQRT((1-I1748)*('d_시나리오'!$J$3-'d_시나리오'!$H$3)*('d_시나리오'!$J$3-'d_시나리오'!$I$3))))</f>
        <v/>
      </c>
      <c r="K1748">
        <f>RAND()</f>
        <v/>
      </c>
      <c r="L1748">
        <f>IF('d_시나리오'!$J$4='d_시나리오'!$H$4,'d_시나리오'!$I$4,IF(K1748&lt;('d_시나리오'!$I$4-'d_시나리오'!$H$4)/('d_시나리오'!$J$4-'d_시나리오'!$H$4),'d_시나리오'!$H$4+SQRT(K1748*('d_시나리오'!$J$4-'d_시나리오'!$H$4)*('d_시나리오'!$I$4-'d_시나리오'!$H$4)),'d_시나리오'!$J$4-SQRT((1-K1748)*('d_시나리오'!$J$4-'d_시나리오'!$H$4)*('d_시나리오'!$J$4-'d_시나리오'!$I$4))))</f>
        <v/>
      </c>
      <c r="M1748">
        <f>RAND()</f>
        <v/>
      </c>
      <c r="N1748">
        <f>IF('d_시나리오'!$J$5='d_시나리오'!$H$5,'d_시나리오'!$I$5,IF(M1748&lt;('d_시나리오'!$I$5-'d_시나리오'!$H$5)/('d_시나리오'!$J$5-'d_시나리오'!$H$5),'d_시나리오'!$H$5+SQRT(M1748*('d_시나리오'!$J$5-'d_시나리오'!$H$5)*('d_시나리오'!$I$5-'d_시나리오'!$H$5)),'d_시나리오'!$J$5-SQRT((1-M1748)*('d_시나리오'!$J$5-'d_시나리오'!$H$5)*('d_시나리오'!$J$5-'d_시나리오'!$I$5))))</f>
        <v/>
      </c>
      <c r="O1748">
        <f>RAND()</f>
        <v/>
      </c>
      <c r="P1748">
        <f>IF('d_시나리오'!$J$6='d_시나리오'!$H$6,'d_시나리오'!$I$6,IF(O1748&lt;('d_시나리오'!$I$6-'d_시나리오'!$H$6)/('d_시나리오'!$J$6-'d_시나리오'!$H$6),'d_시나리오'!$H$6+SQRT(O1748*('d_시나리오'!$J$6-'d_시나리오'!$H$6)*('d_시나리오'!$I$6-'d_시나리오'!$H$6)),'d_시나리오'!$J$6-SQRT((1-O1748)*('d_시나리오'!$J$6-'d_시나리오'!$H$6)*('d_시나리오'!$J$6-'d_시나리오'!$I$6))))</f>
        <v/>
      </c>
      <c r="Q1748">
        <f>INDEX('d_분포'!$B$2:$B$57,RANDBETWEEN(1,56))</f>
        <v/>
      </c>
      <c r="R1748">
        <f>BETAINV(RAND(),5,5)</f>
        <v/>
      </c>
      <c r="S1748">
        <f>'d_고정'!$B$1*'6_기대효과'!$H$7*('d_시나리오'!$I$7/'d_고정'!$B$2)*B1748</f>
        <v/>
      </c>
      <c r="T1748">
        <f>S1748*D1748</f>
        <v/>
      </c>
      <c r="U1748">
        <f>S1748*F1748*H1748</f>
        <v/>
      </c>
      <c r="V1748">
        <f>S1748*F1748*(H1748-1)</f>
        <v/>
      </c>
      <c r="W1748">
        <f>U1748*J1748</f>
        <v/>
      </c>
      <c r="X1748">
        <f>T1748+W1748</f>
        <v/>
      </c>
      <c r="Y1748">
        <f>(T1748*E1748+W1748*L1748)*(1-R1748-'d_고정'!$B$13)</f>
        <v/>
      </c>
      <c r="Z1748">
        <f>(U1748*N1748*Q1748+'d_고정'!$B$3*('6_기대효과'!$H$7/8)*Q1748*'d_고정'!$B$10*P1748*('6_기대효과'!$K$7/'d_고정'!$B$9))*(1-R1748)</f>
        <v/>
      </c>
      <c r="AA1748">
        <f>W1748*L1748*(1-R1748-'d_고정'!$B$13)+U1748*MAX(N1748-'d_고정'!$B$10*P1748*('6_기대효과'!$K$7/'d_고정'!$B$9),0)*Q1748*(1-R1748)</f>
        <v/>
      </c>
      <c r="AB1748">
        <f>Y1748+Z1748</f>
        <v/>
      </c>
      <c r="AC1748">
        <f>Y1748/('d_고정'!$B$5*'6_기대효과'!$H$7/8)/'d_고정'!$B$6</f>
        <v/>
      </c>
      <c r="AD1748">
        <f>Y1748/('d_고정'!$B$8*'6_기대효과'!$H$7/8)</f>
        <v/>
      </c>
    </row>
    <row r="1749">
      <c r="A1749">
        <f>RAND()</f>
        <v/>
      </c>
      <c r="B1749">
        <f>IF('d_시나리오'!$J$2='d_시나리오'!$H$2,'d_시나리오'!$I$2,IF(A1749&lt;('d_시나리오'!$I$2-'d_시나리오'!$H$2)/('d_시나리오'!$J$2-'d_시나리오'!$H$2),'d_시나리오'!$H$2+SQRT(A1749*('d_시나리오'!$J$2-'d_시나리오'!$H$2)*('d_시나리오'!$I$2-'d_시나리오'!$H$2)),'d_시나리오'!$J$2-SQRT((1-A1749)*('d_시나리오'!$J$2-'d_시나리오'!$H$2)*('d_시나리오'!$J$2-'d_시나리오'!$I$2))))</f>
        <v/>
      </c>
      <c r="C1749">
        <f>RAND()</f>
        <v/>
      </c>
      <c r="D1749">
        <f>BETAINV(RAND(),IF(C1749&lt;'d_고정'!$B$26,'d_고정'!$B$23,'d_고정'!$B$16)+1,'d_고정'!$B$17-IF(C1749&lt;'d_고정'!$B$26,'d_고정'!$B$23,'d_고정'!$B$16)+1)*('d_고정'!$B$14+('d_고정'!$B$15-'d_고정'!$B$14)*RAND())</f>
        <v/>
      </c>
      <c r="E1749">
        <f>INDEX('d_분포'!$A$2:$A$28,RANDBETWEEN(1,27))</f>
        <v/>
      </c>
      <c r="F1749">
        <f>INDEX('d_분포'!$C$2:$C$5,RANDBETWEEN(1,4))*(0.9+0.2*RAND())</f>
        <v/>
      </c>
      <c r="G1749">
        <f>RAND()</f>
        <v/>
      </c>
      <c r="H1749">
        <f>(F1749+(1-F1749)*('d_고정'!$B$22*BETAINV(RAND(),IF(G1749&lt;'d_고정'!$B$26,'d_고정'!$B$25,'d_고정'!$B$20)+1,'d_고정'!$B$21-IF(G1749&lt;'d_고정'!$B$26,'d_고정'!$B$25,'d_고정'!$B$20)+1)+(1-'d_고정'!$B$22)*BETAINV(RAND(),IF(G1749&lt;'d_고정'!$B$26,'d_고정'!$B$24,'d_고정'!$B$18)+1,'d_고정'!$B$19-IF(G1749&lt;'d_고정'!$B$26,'d_고정'!$B$24,'d_고정'!$B$18)+1))*('d_고정'!$B$14+('d_고정'!$B$15-'d_고정'!$B$14)*RAND()))/F1749</f>
        <v/>
      </c>
      <c r="I1749">
        <f>RAND()</f>
        <v/>
      </c>
      <c r="J1749">
        <f>IF('d_시나리오'!$J$3='d_시나리오'!$H$3,'d_시나리오'!$I$3,IF(I1749&lt;('d_시나리오'!$I$3-'d_시나리오'!$H$3)/('d_시나리오'!$J$3-'d_시나리오'!$H$3),'d_시나리오'!$H$3+SQRT(I1749*('d_시나리오'!$J$3-'d_시나리오'!$H$3)*('d_시나리오'!$I$3-'d_시나리오'!$H$3)),'d_시나리오'!$J$3-SQRT((1-I1749)*('d_시나리오'!$J$3-'d_시나리오'!$H$3)*('d_시나리오'!$J$3-'d_시나리오'!$I$3))))</f>
        <v/>
      </c>
      <c r="K1749">
        <f>RAND()</f>
        <v/>
      </c>
      <c r="L1749">
        <f>IF('d_시나리오'!$J$4='d_시나리오'!$H$4,'d_시나리오'!$I$4,IF(K1749&lt;('d_시나리오'!$I$4-'d_시나리오'!$H$4)/('d_시나리오'!$J$4-'d_시나리오'!$H$4),'d_시나리오'!$H$4+SQRT(K1749*('d_시나리오'!$J$4-'d_시나리오'!$H$4)*('d_시나리오'!$I$4-'d_시나리오'!$H$4)),'d_시나리오'!$J$4-SQRT((1-K1749)*('d_시나리오'!$J$4-'d_시나리오'!$H$4)*('d_시나리오'!$J$4-'d_시나리오'!$I$4))))</f>
        <v/>
      </c>
      <c r="M1749">
        <f>RAND()</f>
        <v/>
      </c>
      <c r="N1749">
        <f>IF('d_시나리오'!$J$5='d_시나리오'!$H$5,'d_시나리오'!$I$5,IF(M1749&lt;('d_시나리오'!$I$5-'d_시나리오'!$H$5)/('d_시나리오'!$J$5-'d_시나리오'!$H$5),'d_시나리오'!$H$5+SQRT(M1749*('d_시나리오'!$J$5-'d_시나리오'!$H$5)*('d_시나리오'!$I$5-'d_시나리오'!$H$5)),'d_시나리오'!$J$5-SQRT((1-M1749)*('d_시나리오'!$J$5-'d_시나리오'!$H$5)*('d_시나리오'!$J$5-'d_시나리오'!$I$5))))</f>
        <v/>
      </c>
      <c r="O1749">
        <f>RAND()</f>
        <v/>
      </c>
      <c r="P1749">
        <f>IF('d_시나리오'!$J$6='d_시나리오'!$H$6,'d_시나리오'!$I$6,IF(O1749&lt;('d_시나리오'!$I$6-'d_시나리오'!$H$6)/('d_시나리오'!$J$6-'d_시나리오'!$H$6),'d_시나리오'!$H$6+SQRT(O1749*('d_시나리오'!$J$6-'d_시나리오'!$H$6)*('d_시나리오'!$I$6-'d_시나리오'!$H$6)),'d_시나리오'!$J$6-SQRT((1-O1749)*('d_시나리오'!$J$6-'d_시나리오'!$H$6)*('d_시나리오'!$J$6-'d_시나리오'!$I$6))))</f>
        <v/>
      </c>
      <c r="Q1749">
        <f>INDEX('d_분포'!$B$2:$B$57,RANDBETWEEN(1,56))</f>
        <v/>
      </c>
      <c r="R1749">
        <f>BETAINV(RAND(),5,5)</f>
        <v/>
      </c>
      <c r="S1749">
        <f>'d_고정'!$B$1*'6_기대효과'!$H$7*('d_시나리오'!$I$7/'d_고정'!$B$2)*B1749</f>
        <v/>
      </c>
      <c r="T1749">
        <f>S1749*D1749</f>
        <v/>
      </c>
      <c r="U1749">
        <f>S1749*F1749*H1749</f>
        <v/>
      </c>
      <c r="V1749">
        <f>S1749*F1749*(H1749-1)</f>
        <v/>
      </c>
      <c r="W1749">
        <f>U1749*J1749</f>
        <v/>
      </c>
      <c r="X1749">
        <f>T1749+W1749</f>
        <v/>
      </c>
      <c r="Y1749">
        <f>(T1749*E1749+W1749*L1749)*(1-R1749-'d_고정'!$B$13)</f>
        <v/>
      </c>
      <c r="Z1749">
        <f>(U1749*N1749*Q1749+'d_고정'!$B$3*('6_기대효과'!$H$7/8)*Q1749*'d_고정'!$B$10*P1749*('6_기대효과'!$K$7/'d_고정'!$B$9))*(1-R1749)</f>
        <v/>
      </c>
      <c r="AA1749">
        <f>W1749*L1749*(1-R1749-'d_고정'!$B$13)+U1749*MAX(N1749-'d_고정'!$B$10*P1749*('6_기대효과'!$K$7/'d_고정'!$B$9),0)*Q1749*(1-R1749)</f>
        <v/>
      </c>
      <c r="AB1749">
        <f>Y1749+Z1749</f>
        <v/>
      </c>
      <c r="AC1749">
        <f>Y1749/('d_고정'!$B$5*'6_기대효과'!$H$7/8)/'d_고정'!$B$6</f>
        <v/>
      </c>
      <c r="AD1749">
        <f>Y1749/('d_고정'!$B$8*'6_기대효과'!$H$7/8)</f>
        <v/>
      </c>
    </row>
    <row r="1750">
      <c r="A1750">
        <f>RAND()</f>
        <v/>
      </c>
      <c r="B1750">
        <f>IF('d_시나리오'!$J$2='d_시나리오'!$H$2,'d_시나리오'!$I$2,IF(A1750&lt;('d_시나리오'!$I$2-'d_시나리오'!$H$2)/('d_시나리오'!$J$2-'d_시나리오'!$H$2),'d_시나리오'!$H$2+SQRT(A1750*('d_시나리오'!$J$2-'d_시나리오'!$H$2)*('d_시나리오'!$I$2-'d_시나리오'!$H$2)),'d_시나리오'!$J$2-SQRT((1-A1750)*('d_시나리오'!$J$2-'d_시나리오'!$H$2)*('d_시나리오'!$J$2-'d_시나리오'!$I$2))))</f>
        <v/>
      </c>
      <c r="C1750">
        <f>RAND()</f>
        <v/>
      </c>
      <c r="D1750">
        <f>BETAINV(RAND(),IF(C1750&lt;'d_고정'!$B$26,'d_고정'!$B$23,'d_고정'!$B$16)+1,'d_고정'!$B$17-IF(C1750&lt;'d_고정'!$B$26,'d_고정'!$B$23,'d_고정'!$B$16)+1)*('d_고정'!$B$14+('d_고정'!$B$15-'d_고정'!$B$14)*RAND())</f>
        <v/>
      </c>
      <c r="E1750">
        <f>INDEX('d_분포'!$A$2:$A$28,RANDBETWEEN(1,27))</f>
        <v/>
      </c>
      <c r="F1750">
        <f>INDEX('d_분포'!$C$2:$C$5,RANDBETWEEN(1,4))*(0.9+0.2*RAND())</f>
        <v/>
      </c>
      <c r="G1750">
        <f>RAND()</f>
        <v/>
      </c>
      <c r="H1750">
        <f>(F1750+(1-F1750)*('d_고정'!$B$22*BETAINV(RAND(),IF(G1750&lt;'d_고정'!$B$26,'d_고정'!$B$25,'d_고정'!$B$20)+1,'d_고정'!$B$21-IF(G1750&lt;'d_고정'!$B$26,'d_고정'!$B$25,'d_고정'!$B$20)+1)+(1-'d_고정'!$B$22)*BETAINV(RAND(),IF(G1750&lt;'d_고정'!$B$26,'d_고정'!$B$24,'d_고정'!$B$18)+1,'d_고정'!$B$19-IF(G1750&lt;'d_고정'!$B$26,'d_고정'!$B$24,'d_고정'!$B$18)+1))*('d_고정'!$B$14+('d_고정'!$B$15-'d_고정'!$B$14)*RAND()))/F1750</f>
        <v/>
      </c>
      <c r="I1750">
        <f>RAND()</f>
        <v/>
      </c>
      <c r="J1750">
        <f>IF('d_시나리오'!$J$3='d_시나리오'!$H$3,'d_시나리오'!$I$3,IF(I1750&lt;('d_시나리오'!$I$3-'d_시나리오'!$H$3)/('d_시나리오'!$J$3-'d_시나리오'!$H$3),'d_시나리오'!$H$3+SQRT(I1750*('d_시나리오'!$J$3-'d_시나리오'!$H$3)*('d_시나리오'!$I$3-'d_시나리오'!$H$3)),'d_시나리오'!$J$3-SQRT((1-I1750)*('d_시나리오'!$J$3-'d_시나리오'!$H$3)*('d_시나리오'!$J$3-'d_시나리오'!$I$3))))</f>
        <v/>
      </c>
      <c r="K1750">
        <f>RAND()</f>
        <v/>
      </c>
      <c r="L1750">
        <f>IF('d_시나리오'!$J$4='d_시나리오'!$H$4,'d_시나리오'!$I$4,IF(K1750&lt;('d_시나리오'!$I$4-'d_시나리오'!$H$4)/('d_시나리오'!$J$4-'d_시나리오'!$H$4),'d_시나리오'!$H$4+SQRT(K1750*('d_시나리오'!$J$4-'d_시나리오'!$H$4)*('d_시나리오'!$I$4-'d_시나리오'!$H$4)),'d_시나리오'!$J$4-SQRT((1-K1750)*('d_시나리오'!$J$4-'d_시나리오'!$H$4)*('d_시나리오'!$J$4-'d_시나리오'!$I$4))))</f>
        <v/>
      </c>
      <c r="M1750">
        <f>RAND()</f>
        <v/>
      </c>
      <c r="N1750">
        <f>IF('d_시나리오'!$J$5='d_시나리오'!$H$5,'d_시나리오'!$I$5,IF(M1750&lt;('d_시나리오'!$I$5-'d_시나리오'!$H$5)/('d_시나리오'!$J$5-'d_시나리오'!$H$5),'d_시나리오'!$H$5+SQRT(M1750*('d_시나리오'!$J$5-'d_시나리오'!$H$5)*('d_시나리오'!$I$5-'d_시나리오'!$H$5)),'d_시나리오'!$J$5-SQRT((1-M1750)*('d_시나리오'!$J$5-'d_시나리오'!$H$5)*('d_시나리오'!$J$5-'d_시나리오'!$I$5))))</f>
        <v/>
      </c>
      <c r="O1750">
        <f>RAND()</f>
        <v/>
      </c>
      <c r="P1750">
        <f>IF('d_시나리오'!$J$6='d_시나리오'!$H$6,'d_시나리오'!$I$6,IF(O1750&lt;('d_시나리오'!$I$6-'d_시나리오'!$H$6)/('d_시나리오'!$J$6-'d_시나리오'!$H$6),'d_시나리오'!$H$6+SQRT(O1750*('d_시나리오'!$J$6-'d_시나리오'!$H$6)*('d_시나리오'!$I$6-'d_시나리오'!$H$6)),'d_시나리오'!$J$6-SQRT((1-O1750)*('d_시나리오'!$J$6-'d_시나리오'!$H$6)*('d_시나리오'!$J$6-'d_시나리오'!$I$6))))</f>
        <v/>
      </c>
      <c r="Q1750">
        <f>INDEX('d_분포'!$B$2:$B$57,RANDBETWEEN(1,56))</f>
        <v/>
      </c>
      <c r="R1750">
        <f>BETAINV(RAND(),5,5)</f>
        <v/>
      </c>
      <c r="S1750">
        <f>'d_고정'!$B$1*'6_기대효과'!$H$7*('d_시나리오'!$I$7/'d_고정'!$B$2)*B1750</f>
        <v/>
      </c>
      <c r="T1750">
        <f>S1750*D1750</f>
        <v/>
      </c>
      <c r="U1750">
        <f>S1750*F1750*H1750</f>
        <v/>
      </c>
      <c r="V1750">
        <f>S1750*F1750*(H1750-1)</f>
        <v/>
      </c>
      <c r="W1750">
        <f>U1750*J1750</f>
        <v/>
      </c>
      <c r="X1750">
        <f>T1750+W1750</f>
        <v/>
      </c>
      <c r="Y1750">
        <f>(T1750*E1750+W1750*L1750)*(1-R1750-'d_고정'!$B$13)</f>
        <v/>
      </c>
      <c r="Z1750">
        <f>(U1750*N1750*Q1750+'d_고정'!$B$3*('6_기대효과'!$H$7/8)*Q1750*'d_고정'!$B$10*P1750*('6_기대효과'!$K$7/'d_고정'!$B$9))*(1-R1750)</f>
        <v/>
      </c>
      <c r="AA1750">
        <f>W1750*L1750*(1-R1750-'d_고정'!$B$13)+U1750*MAX(N1750-'d_고정'!$B$10*P1750*('6_기대효과'!$K$7/'d_고정'!$B$9),0)*Q1750*(1-R1750)</f>
        <v/>
      </c>
      <c r="AB1750">
        <f>Y1750+Z1750</f>
        <v/>
      </c>
      <c r="AC1750">
        <f>Y1750/('d_고정'!$B$5*'6_기대효과'!$H$7/8)/'d_고정'!$B$6</f>
        <v/>
      </c>
      <c r="AD1750">
        <f>Y1750/('d_고정'!$B$8*'6_기대효과'!$H$7/8)</f>
        <v/>
      </c>
    </row>
    <row r="1751">
      <c r="A1751">
        <f>RAND()</f>
        <v/>
      </c>
      <c r="B1751">
        <f>IF('d_시나리오'!$J$2='d_시나리오'!$H$2,'d_시나리오'!$I$2,IF(A1751&lt;('d_시나리오'!$I$2-'d_시나리오'!$H$2)/('d_시나리오'!$J$2-'d_시나리오'!$H$2),'d_시나리오'!$H$2+SQRT(A1751*('d_시나리오'!$J$2-'d_시나리오'!$H$2)*('d_시나리오'!$I$2-'d_시나리오'!$H$2)),'d_시나리오'!$J$2-SQRT((1-A1751)*('d_시나리오'!$J$2-'d_시나리오'!$H$2)*('d_시나리오'!$J$2-'d_시나리오'!$I$2))))</f>
        <v/>
      </c>
      <c r="C1751">
        <f>RAND()</f>
        <v/>
      </c>
      <c r="D1751">
        <f>BETAINV(RAND(),IF(C1751&lt;'d_고정'!$B$26,'d_고정'!$B$23,'d_고정'!$B$16)+1,'d_고정'!$B$17-IF(C1751&lt;'d_고정'!$B$26,'d_고정'!$B$23,'d_고정'!$B$16)+1)*('d_고정'!$B$14+('d_고정'!$B$15-'d_고정'!$B$14)*RAND())</f>
        <v/>
      </c>
      <c r="E1751">
        <f>INDEX('d_분포'!$A$2:$A$28,RANDBETWEEN(1,27))</f>
        <v/>
      </c>
      <c r="F1751">
        <f>INDEX('d_분포'!$C$2:$C$5,RANDBETWEEN(1,4))*(0.9+0.2*RAND())</f>
        <v/>
      </c>
      <c r="G1751">
        <f>RAND()</f>
        <v/>
      </c>
      <c r="H1751">
        <f>(F1751+(1-F1751)*('d_고정'!$B$22*BETAINV(RAND(),IF(G1751&lt;'d_고정'!$B$26,'d_고정'!$B$25,'d_고정'!$B$20)+1,'d_고정'!$B$21-IF(G1751&lt;'d_고정'!$B$26,'d_고정'!$B$25,'d_고정'!$B$20)+1)+(1-'d_고정'!$B$22)*BETAINV(RAND(),IF(G1751&lt;'d_고정'!$B$26,'d_고정'!$B$24,'d_고정'!$B$18)+1,'d_고정'!$B$19-IF(G1751&lt;'d_고정'!$B$26,'d_고정'!$B$24,'d_고정'!$B$18)+1))*('d_고정'!$B$14+('d_고정'!$B$15-'d_고정'!$B$14)*RAND()))/F1751</f>
        <v/>
      </c>
      <c r="I1751">
        <f>RAND()</f>
        <v/>
      </c>
      <c r="J1751">
        <f>IF('d_시나리오'!$J$3='d_시나리오'!$H$3,'d_시나리오'!$I$3,IF(I1751&lt;('d_시나리오'!$I$3-'d_시나리오'!$H$3)/('d_시나리오'!$J$3-'d_시나리오'!$H$3),'d_시나리오'!$H$3+SQRT(I1751*('d_시나리오'!$J$3-'d_시나리오'!$H$3)*('d_시나리오'!$I$3-'d_시나리오'!$H$3)),'d_시나리오'!$J$3-SQRT((1-I1751)*('d_시나리오'!$J$3-'d_시나리오'!$H$3)*('d_시나리오'!$J$3-'d_시나리오'!$I$3))))</f>
        <v/>
      </c>
      <c r="K1751">
        <f>RAND()</f>
        <v/>
      </c>
      <c r="L1751">
        <f>IF('d_시나리오'!$J$4='d_시나리오'!$H$4,'d_시나리오'!$I$4,IF(K1751&lt;('d_시나리오'!$I$4-'d_시나리오'!$H$4)/('d_시나리오'!$J$4-'d_시나리오'!$H$4),'d_시나리오'!$H$4+SQRT(K1751*('d_시나리오'!$J$4-'d_시나리오'!$H$4)*('d_시나리오'!$I$4-'d_시나리오'!$H$4)),'d_시나리오'!$J$4-SQRT((1-K1751)*('d_시나리오'!$J$4-'d_시나리오'!$H$4)*('d_시나리오'!$J$4-'d_시나리오'!$I$4))))</f>
        <v/>
      </c>
      <c r="M1751">
        <f>RAND()</f>
        <v/>
      </c>
      <c r="N1751">
        <f>IF('d_시나리오'!$J$5='d_시나리오'!$H$5,'d_시나리오'!$I$5,IF(M1751&lt;('d_시나리오'!$I$5-'d_시나리오'!$H$5)/('d_시나리오'!$J$5-'d_시나리오'!$H$5),'d_시나리오'!$H$5+SQRT(M1751*('d_시나리오'!$J$5-'d_시나리오'!$H$5)*('d_시나리오'!$I$5-'d_시나리오'!$H$5)),'d_시나리오'!$J$5-SQRT((1-M1751)*('d_시나리오'!$J$5-'d_시나리오'!$H$5)*('d_시나리오'!$J$5-'d_시나리오'!$I$5))))</f>
        <v/>
      </c>
      <c r="O1751">
        <f>RAND()</f>
        <v/>
      </c>
      <c r="P1751">
        <f>IF('d_시나리오'!$J$6='d_시나리오'!$H$6,'d_시나리오'!$I$6,IF(O1751&lt;('d_시나리오'!$I$6-'d_시나리오'!$H$6)/('d_시나리오'!$J$6-'d_시나리오'!$H$6),'d_시나리오'!$H$6+SQRT(O1751*('d_시나리오'!$J$6-'d_시나리오'!$H$6)*('d_시나리오'!$I$6-'d_시나리오'!$H$6)),'d_시나리오'!$J$6-SQRT((1-O1751)*('d_시나리오'!$J$6-'d_시나리오'!$H$6)*('d_시나리오'!$J$6-'d_시나리오'!$I$6))))</f>
        <v/>
      </c>
      <c r="Q1751">
        <f>INDEX('d_분포'!$B$2:$B$57,RANDBETWEEN(1,56))</f>
        <v/>
      </c>
      <c r="R1751">
        <f>BETAINV(RAND(),5,5)</f>
        <v/>
      </c>
      <c r="S1751">
        <f>'d_고정'!$B$1*'6_기대효과'!$H$7*('d_시나리오'!$I$7/'d_고정'!$B$2)*B1751</f>
        <v/>
      </c>
      <c r="T1751">
        <f>S1751*D1751</f>
        <v/>
      </c>
      <c r="U1751">
        <f>S1751*F1751*H1751</f>
        <v/>
      </c>
      <c r="V1751">
        <f>S1751*F1751*(H1751-1)</f>
        <v/>
      </c>
      <c r="W1751">
        <f>U1751*J1751</f>
        <v/>
      </c>
      <c r="X1751">
        <f>T1751+W1751</f>
        <v/>
      </c>
      <c r="Y1751">
        <f>(T1751*E1751+W1751*L1751)*(1-R1751-'d_고정'!$B$13)</f>
        <v/>
      </c>
      <c r="Z1751">
        <f>(U1751*N1751*Q1751+'d_고정'!$B$3*('6_기대효과'!$H$7/8)*Q1751*'d_고정'!$B$10*P1751*('6_기대효과'!$K$7/'d_고정'!$B$9))*(1-R1751)</f>
        <v/>
      </c>
      <c r="AA1751">
        <f>W1751*L1751*(1-R1751-'d_고정'!$B$13)+U1751*MAX(N1751-'d_고정'!$B$10*P1751*('6_기대효과'!$K$7/'d_고정'!$B$9),0)*Q1751*(1-R1751)</f>
        <v/>
      </c>
      <c r="AB1751">
        <f>Y1751+Z1751</f>
        <v/>
      </c>
      <c r="AC1751">
        <f>Y1751/('d_고정'!$B$5*'6_기대효과'!$H$7/8)/'d_고정'!$B$6</f>
        <v/>
      </c>
      <c r="AD1751">
        <f>Y1751/('d_고정'!$B$8*'6_기대효과'!$H$7/8)</f>
        <v/>
      </c>
    </row>
    <row r="1752">
      <c r="A1752">
        <f>RAND()</f>
        <v/>
      </c>
      <c r="B1752">
        <f>IF('d_시나리오'!$J$2='d_시나리오'!$H$2,'d_시나리오'!$I$2,IF(A1752&lt;('d_시나리오'!$I$2-'d_시나리오'!$H$2)/('d_시나리오'!$J$2-'d_시나리오'!$H$2),'d_시나리오'!$H$2+SQRT(A1752*('d_시나리오'!$J$2-'d_시나리오'!$H$2)*('d_시나리오'!$I$2-'d_시나리오'!$H$2)),'d_시나리오'!$J$2-SQRT((1-A1752)*('d_시나리오'!$J$2-'d_시나리오'!$H$2)*('d_시나리오'!$J$2-'d_시나리오'!$I$2))))</f>
        <v/>
      </c>
      <c r="C1752">
        <f>RAND()</f>
        <v/>
      </c>
      <c r="D1752">
        <f>BETAINV(RAND(),IF(C1752&lt;'d_고정'!$B$26,'d_고정'!$B$23,'d_고정'!$B$16)+1,'d_고정'!$B$17-IF(C1752&lt;'d_고정'!$B$26,'d_고정'!$B$23,'d_고정'!$B$16)+1)*('d_고정'!$B$14+('d_고정'!$B$15-'d_고정'!$B$14)*RAND())</f>
        <v/>
      </c>
      <c r="E1752">
        <f>INDEX('d_분포'!$A$2:$A$28,RANDBETWEEN(1,27))</f>
        <v/>
      </c>
      <c r="F1752">
        <f>INDEX('d_분포'!$C$2:$C$5,RANDBETWEEN(1,4))*(0.9+0.2*RAND())</f>
        <v/>
      </c>
      <c r="G1752">
        <f>RAND()</f>
        <v/>
      </c>
      <c r="H1752">
        <f>(F1752+(1-F1752)*('d_고정'!$B$22*BETAINV(RAND(),IF(G1752&lt;'d_고정'!$B$26,'d_고정'!$B$25,'d_고정'!$B$20)+1,'d_고정'!$B$21-IF(G1752&lt;'d_고정'!$B$26,'d_고정'!$B$25,'d_고정'!$B$20)+1)+(1-'d_고정'!$B$22)*BETAINV(RAND(),IF(G1752&lt;'d_고정'!$B$26,'d_고정'!$B$24,'d_고정'!$B$18)+1,'d_고정'!$B$19-IF(G1752&lt;'d_고정'!$B$26,'d_고정'!$B$24,'d_고정'!$B$18)+1))*('d_고정'!$B$14+('d_고정'!$B$15-'d_고정'!$B$14)*RAND()))/F1752</f>
        <v/>
      </c>
      <c r="I1752">
        <f>RAND()</f>
        <v/>
      </c>
      <c r="J1752">
        <f>IF('d_시나리오'!$J$3='d_시나리오'!$H$3,'d_시나리오'!$I$3,IF(I1752&lt;('d_시나리오'!$I$3-'d_시나리오'!$H$3)/('d_시나리오'!$J$3-'d_시나리오'!$H$3),'d_시나리오'!$H$3+SQRT(I1752*('d_시나리오'!$J$3-'d_시나리오'!$H$3)*('d_시나리오'!$I$3-'d_시나리오'!$H$3)),'d_시나리오'!$J$3-SQRT((1-I1752)*('d_시나리오'!$J$3-'d_시나리오'!$H$3)*('d_시나리오'!$J$3-'d_시나리오'!$I$3))))</f>
        <v/>
      </c>
      <c r="K1752">
        <f>RAND()</f>
        <v/>
      </c>
      <c r="L1752">
        <f>IF('d_시나리오'!$J$4='d_시나리오'!$H$4,'d_시나리오'!$I$4,IF(K1752&lt;('d_시나리오'!$I$4-'d_시나리오'!$H$4)/('d_시나리오'!$J$4-'d_시나리오'!$H$4),'d_시나리오'!$H$4+SQRT(K1752*('d_시나리오'!$J$4-'d_시나리오'!$H$4)*('d_시나리오'!$I$4-'d_시나리오'!$H$4)),'d_시나리오'!$J$4-SQRT((1-K1752)*('d_시나리오'!$J$4-'d_시나리오'!$H$4)*('d_시나리오'!$J$4-'d_시나리오'!$I$4))))</f>
        <v/>
      </c>
      <c r="M1752">
        <f>RAND()</f>
        <v/>
      </c>
      <c r="N1752">
        <f>IF('d_시나리오'!$J$5='d_시나리오'!$H$5,'d_시나리오'!$I$5,IF(M1752&lt;('d_시나리오'!$I$5-'d_시나리오'!$H$5)/('d_시나리오'!$J$5-'d_시나리오'!$H$5),'d_시나리오'!$H$5+SQRT(M1752*('d_시나리오'!$J$5-'d_시나리오'!$H$5)*('d_시나리오'!$I$5-'d_시나리오'!$H$5)),'d_시나리오'!$J$5-SQRT((1-M1752)*('d_시나리오'!$J$5-'d_시나리오'!$H$5)*('d_시나리오'!$J$5-'d_시나리오'!$I$5))))</f>
        <v/>
      </c>
      <c r="O1752">
        <f>RAND()</f>
        <v/>
      </c>
      <c r="P1752">
        <f>IF('d_시나리오'!$J$6='d_시나리오'!$H$6,'d_시나리오'!$I$6,IF(O1752&lt;('d_시나리오'!$I$6-'d_시나리오'!$H$6)/('d_시나리오'!$J$6-'d_시나리오'!$H$6),'d_시나리오'!$H$6+SQRT(O1752*('d_시나리오'!$J$6-'d_시나리오'!$H$6)*('d_시나리오'!$I$6-'d_시나리오'!$H$6)),'d_시나리오'!$J$6-SQRT((1-O1752)*('d_시나리오'!$J$6-'d_시나리오'!$H$6)*('d_시나리오'!$J$6-'d_시나리오'!$I$6))))</f>
        <v/>
      </c>
      <c r="Q1752">
        <f>INDEX('d_분포'!$B$2:$B$57,RANDBETWEEN(1,56))</f>
        <v/>
      </c>
      <c r="R1752">
        <f>BETAINV(RAND(),5,5)</f>
        <v/>
      </c>
      <c r="S1752">
        <f>'d_고정'!$B$1*'6_기대효과'!$H$7*('d_시나리오'!$I$7/'d_고정'!$B$2)*B1752</f>
        <v/>
      </c>
      <c r="T1752">
        <f>S1752*D1752</f>
        <v/>
      </c>
      <c r="U1752">
        <f>S1752*F1752*H1752</f>
        <v/>
      </c>
      <c r="V1752">
        <f>S1752*F1752*(H1752-1)</f>
        <v/>
      </c>
      <c r="W1752">
        <f>U1752*J1752</f>
        <v/>
      </c>
      <c r="X1752">
        <f>T1752+W1752</f>
        <v/>
      </c>
      <c r="Y1752">
        <f>(T1752*E1752+W1752*L1752)*(1-R1752-'d_고정'!$B$13)</f>
        <v/>
      </c>
      <c r="Z1752">
        <f>(U1752*N1752*Q1752+'d_고정'!$B$3*('6_기대효과'!$H$7/8)*Q1752*'d_고정'!$B$10*P1752*('6_기대효과'!$K$7/'d_고정'!$B$9))*(1-R1752)</f>
        <v/>
      </c>
      <c r="AA1752">
        <f>W1752*L1752*(1-R1752-'d_고정'!$B$13)+U1752*MAX(N1752-'d_고정'!$B$10*P1752*('6_기대효과'!$K$7/'d_고정'!$B$9),0)*Q1752*(1-R1752)</f>
        <v/>
      </c>
      <c r="AB1752">
        <f>Y1752+Z1752</f>
        <v/>
      </c>
      <c r="AC1752">
        <f>Y1752/('d_고정'!$B$5*'6_기대효과'!$H$7/8)/'d_고정'!$B$6</f>
        <v/>
      </c>
      <c r="AD1752">
        <f>Y1752/('d_고정'!$B$8*'6_기대효과'!$H$7/8)</f>
        <v/>
      </c>
    </row>
    <row r="1753">
      <c r="A1753">
        <f>RAND()</f>
        <v/>
      </c>
      <c r="B1753">
        <f>IF('d_시나리오'!$J$2='d_시나리오'!$H$2,'d_시나리오'!$I$2,IF(A1753&lt;('d_시나리오'!$I$2-'d_시나리오'!$H$2)/('d_시나리오'!$J$2-'d_시나리오'!$H$2),'d_시나리오'!$H$2+SQRT(A1753*('d_시나리오'!$J$2-'d_시나리오'!$H$2)*('d_시나리오'!$I$2-'d_시나리오'!$H$2)),'d_시나리오'!$J$2-SQRT((1-A1753)*('d_시나리오'!$J$2-'d_시나리오'!$H$2)*('d_시나리오'!$J$2-'d_시나리오'!$I$2))))</f>
        <v/>
      </c>
      <c r="C1753">
        <f>RAND()</f>
        <v/>
      </c>
      <c r="D1753">
        <f>BETAINV(RAND(),IF(C1753&lt;'d_고정'!$B$26,'d_고정'!$B$23,'d_고정'!$B$16)+1,'d_고정'!$B$17-IF(C1753&lt;'d_고정'!$B$26,'d_고정'!$B$23,'d_고정'!$B$16)+1)*('d_고정'!$B$14+('d_고정'!$B$15-'d_고정'!$B$14)*RAND())</f>
        <v/>
      </c>
      <c r="E1753">
        <f>INDEX('d_분포'!$A$2:$A$28,RANDBETWEEN(1,27))</f>
        <v/>
      </c>
      <c r="F1753">
        <f>INDEX('d_분포'!$C$2:$C$5,RANDBETWEEN(1,4))*(0.9+0.2*RAND())</f>
        <v/>
      </c>
      <c r="G1753">
        <f>RAND()</f>
        <v/>
      </c>
      <c r="H1753">
        <f>(F1753+(1-F1753)*('d_고정'!$B$22*BETAINV(RAND(),IF(G1753&lt;'d_고정'!$B$26,'d_고정'!$B$25,'d_고정'!$B$20)+1,'d_고정'!$B$21-IF(G1753&lt;'d_고정'!$B$26,'d_고정'!$B$25,'d_고정'!$B$20)+1)+(1-'d_고정'!$B$22)*BETAINV(RAND(),IF(G1753&lt;'d_고정'!$B$26,'d_고정'!$B$24,'d_고정'!$B$18)+1,'d_고정'!$B$19-IF(G1753&lt;'d_고정'!$B$26,'d_고정'!$B$24,'d_고정'!$B$18)+1))*('d_고정'!$B$14+('d_고정'!$B$15-'d_고정'!$B$14)*RAND()))/F1753</f>
        <v/>
      </c>
      <c r="I1753">
        <f>RAND()</f>
        <v/>
      </c>
      <c r="J1753">
        <f>IF('d_시나리오'!$J$3='d_시나리오'!$H$3,'d_시나리오'!$I$3,IF(I1753&lt;('d_시나리오'!$I$3-'d_시나리오'!$H$3)/('d_시나리오'!$J$3-'d_시나리오'!$H$3),'d_시나리오'!$H$3+SQRT(I1753*('d_시나리오'!$J$3-'d_시나리오'!$H$3)*('d_시나리오'!$I$3-'d_시나리오'!$H$3)),'d_시나리오'!$J$3-SQRT((1-I1753)*('d_시나리오'!$J$3-'d_시나리오'!$H$3)*('d_시나리오'!$J$3-'d_시나리오'!$I$3))))</f>
        <v/>
      </c>
      <c r="K1753">
        <f>RAND()</f>
        <v/>
      </c>
      <c r="L1753">
        <f>IF('d_시나리오'!$J$4='d_시나리오'!$H$4,'d_시나리오'!$I$4,IF(K1753&lt;('d_시나리오'!$I$4-'d_시나리오'!$H$4)/('d_시나리오'!$J$4-'d_시나리오'!$H$4),'d_시나리오'!$H$4+SQRT(K1753*('d_시나리오'!$J$4-'d_시나리오'!$H$4)*('d_시나리오'!$I$4-'d_시나리오'!$H$4)),'d_시나리오'!$J$4-SQRT((1-K1753)*('d_시나리오'!$J$4-'d_시나리오'!$H$4)*('d_시나리오'!$J$4-'d_시나리오'!$I$4))))</f>
        <v/>
      </c>
      <c r="M1753">
        <f>RAND()</f>
        <v/>
      </c>
      <c r="N1753">
        <f>IF('d_시나리오'!$J$5='d_시나리오'!$H$5,'d_시나리오'!$I$5,IF(M1753&lt;('d_시나리오'!$I$5-'d_시나리오'!$H$5)/('d_시나리오'!$J$5-'d_시나리오'!$H$5),'d_시나리오'!$H$5+SQRT(M1753*('d_시나리오'!$J$5-'d_시나리오'!$H$5)*('d_시나리오'!$I$5-'d_시나리오'!$H$5)),'d_시나리오'!$J$5-SQRT((1-M1753)*('d_시나리오'!$J$5-'d_시나리오'!$H$5)*('d_시나리오'!$J$5-'d_시나리오'!$I$5))))</f>
        <v/>
      </c>
      <c r="O1753">
        <f>RAND()</f>
        <v/>
      </c>
      <c r="P1753">
        <f>IF('d_시나리오'!$J$6='d_시나리오'!$H$6,'d_시나리오'!$I$6,IF(O1753&lt;('d_시나리오'!$I$6-'d_시나리오'!$H$6)/('d_시나리오'!$J$6-'d_시나리오'!$H$6),'d_시나리오'!$H$6+SQRT(O1753*('d_시나리오'!$J$6-'d_시나리오'!$H$6)*('d_시나리오'!$I$6-'d_시나리오'!$H$6)),'d_시나리오'!$J$6-SQRT((1-O1753)*('d_시나리오'!$J$6-'d_시나리오'!$H$6)*('d_시나리오'!$J$6-'d_시나리오'!$I$6))))</f>
        <v/>
      </c>
      <c r="Q1753">
        <f>INDEX('d_분포'!$B$2:$B$57,RANDBETWEEN(1,56))</f>
        <v/>
      </c>
      <c r="R1753">
        <f>BETAINV(RAND(),5,5)</f>
        <v/>
      </c>
      <c r="S1753">
        <f>'d_고정'!$B$1*'6_기대효과'!$H$7*('d_시나리오'!$I$7/'d_고정'!$B$2)*B1753</f>
        <v/>
      </c>
      <c r="T1753">
        <f>S1753*D1753</f>
        <v/>
      </c>
      <c r="U1753">
        <f>S1753*F1753*H1753</f>
        <v/>
      </c>
      <c r="V1753">
        <f>S1753*F1753*(H1753-1)</f>
        <v/>
      </c>
      <c r="W1753">
        <f>U1753*J1753</f>
        <v/>
      </c>
      <c r="X1753">
        <f>T1753+W1753</f>
        <v/>
      </c>
      <c r="Y1753">
        <f>(T1753*E1753+W1753*L1753)*(1-R1753-'d_고정'!$B$13)</f>
        <v/>
      </c>
      <c r="Z1753">
        <f>(U1753*N1753*Q1753+'d_고정'!$B$3*('6_기대효과'!$H$7/8)*Q1753*'d_고정'!$B$10*P1753*('6_기대효과'!$K$7/'d_고정'!$B$9))*(1-R1753)</f>
        <v/>
      </c>
      <c r="AA1753">
        <f>W1753*L1753*(1-R1753-'d_고정'!$B$13)+U1753*MAX(N1753-'d_고정'!$B$10*P1753*('6_기대효과'!$K$7/'d_고정'!$B$9),0)*Q1753*(1-R1753)</f>
        <v/>
      </c>
      <c r="AB1753">
        <f>Y1753+Z1753</f>
        <v/>
      </c>
      <c r="AC1753">
        <f>Y1753/('d_고정'!$B$5*'6_기대효과'!$H$7/8)/'d_고정'!$B$6</f>
        <v/>
      </c>
      <c r="AD1753">
        <f>Y1753/('d_고정'!$B$8*'6_기대효과'!$H$7/8)</f>
        <v/>
      </c>
    </row>
    <row r="1754">
      <c r="A1754">
        <f>RAND()</f>
        <v/>
      </c>
      <c r="B1754">
        <f>IF('d_시나리오'!$J$2='d_시나리오'!$H$2,'d_시나리오'!$I$2,IF(A1754&lt;('d_시나리오'!$I$2-'d_시나리오'!$H$2)/('d_시나리오'!$J$2-'d_시나리오'!$H$2),'d_시나리오'!$H$2+SQRT(A1754*('d_시나리오'!$J$2-'d_시나리오'!$H$2)*('d_시나리오'!$I$2-'d_시나리오'!$H$2)),'d_시나리오'!$J$2-SQRT((1-A1754)*('d_시나리오'!$J$2-'d_시나리오'!$H$2)*('d_시나리오'!$J$2-'d_시나리오'!$I$2))))</f>
        <v/>
      </c>
      <c r="C1754">
        <f>RAND()</f>
        <v/>
      </c>
      <c r="D1754">
        <f>BETAINV(RAND(),IF(C1754&lt;'d_고정'!$B$26,'d_고정'!$B$23,'d_고정'!$B$16)+1,'d_고정'!$B$17-IF(C1754&lt;'d_고정'!$B$26,'d_고정'!$B$23,'d_고정'!$B$16)+1)*('d_고정'!$B$14+('d_고정'!$B$15-'d_고정'!$B$14)*RAND())</f>
        <v/>
      </c>
      <c r="E1754">
        <f>INDEX('d_분포'!$A$2:$A$28,RANDBETWEEN(1,27))</f>
        <v/>
      </c>
      <c r="F1754">
        <f>INDEX('d_분포'!$C$2:$C$5,RANDBETWEEN(1,4))*(0.9+0.2*RAND())</f>
        <v/>
      </c>
      <c r="G1754">
        <f>RAND()</f>
        <v/>
      </c>
      <c r="H1754">
        <f>(F1754+(1-F1754)*('d_고정'!$B$22*BETAINV(RAND(),IF(G1754&lt;'d_고정'!$B$26,'d_고정'!$B$25,'d_고정'!$B$20)+1,'d_고정'!$B$21-IF(G1754&lt;'d_고정'!$B$26,'d_고정'!$B$25,'d_고정'!$B$20)+1)+(1-'d_고정'!$B$22)*BETAINV(RAND(),IF(G1754&lt;'d_고정'!$B$26,'d_고정'!$B$24,'d_고정'!$B$18)+1,'d_고정'!$B$19-IF(G1754&lt;'d_고정'!$B$26,'d_고정'!$B$24,'d_고정'!$B$18)+1))*('d_고정'!$B$14+('d_고정'!$B$15-'d_고정'!$B$14)*RAND()))/F1754</f>
        <v/>
      </c>
      <c r="I1754">
        <f>RAND()</f>
        <v/>
      </c>
      <c r="J1754">
        <f>IF('d_시나리오'!$J$3='d_시나리오'!$H$3,'d_시나리오'!$I$3,IF(I1754&lt;('d_시나리오'!$I$3-'d_시나리오'!$H$3)/('d_시나리오'!$J$3-'d_시나리오'!$H$3),'d_시나리오'!$H$3+SQRT(I1754*('d_시나리오'!$J$3-'d_시나리오'!$H$3)*('d_시나리오'!$I$3-'d_시나리오'!$H$3)),'d_시나리오'!$J$3-SQRT((1-I1754)*('d_시나리오'!$J$3-'d_시나리오'!$H$3)*('d_시나리오'!$J$3-'d_시나리오'!$I$3))))</f>
        <v/>
      </c>
      <c r="K1754">
        <f>RAND()</f>
        <v/>
      </c>
      <c r="L1754">
        <f>IF('d_시나리오'!$J$4='d_시나리오'!$H$4,'d_시나리오'!$I$4,IF(K1754&lt;('d_시나리오'!$I$4-'d_시나리오'!$H$4)/('d_시나리오'!$J$4-'d_시나리오'!$H$4),'d_시나리오'!$H$4+SQRT(K1754*('d_시나리오'!$J$4-'d_시나리오'!$H$4)*('d_시나리오'!$I$4-'d_시나리오'!$H$4)),'d_시나리오'!$J$4-SQRT((1-K1754)*('d_시나리오'!$J$4-'d_시나리오'!$H$4)*('d_시나리오'!$J$4-'d_시나리오'!$I$4))))</f>
        <v/>
      </c>
      <c r="M1754">
        <f>RAND()</f>
        <v/>
      </c>
      <c r="N1754">
        <f>IF('d_시나리오'!$J$5='d_시나리오'!$H$5,'d_시나리오'!$I$5,IF(M1754&lt;('d_시나리오'!$I$5-'d_시나리오'!$H$5)/('d_시나리오'!$J$5-'d_시나리오'!$H$5),'d_시나리오'!$H$5+SQRT(M1754*('d_시나리오'!$J$5-'d_시나리오'!$H$5)*('d_시나리오'!$I$5-'d_시나리오'!$H$5)),'d_시나리오'!$J$5-SQRT((1-M1754)*('d_시나리오'!$J$5-'d_시나리오'!$H$5)*('d_시나리오'!$J$5-'d_시나리오'!$I$5))))</f>
        <v/>
      </c>
      <c r="O1754">
        <f>RAND()</f>
        <v/>
      </c>
      <c r="P1754">
        <f>IF('d_시나리오'!$J$6='d_시나리오'!$H$6,'d_시나리오'!$I$6,IF(O1754&lt;('d_시나리오'!$I$6-'d_시나리오'!$H$6)/('d_시나리오'!$J$6-'d_시나리오'!$H$6),'d_시나리오'!$H$6+SQRT(O1754*('d_시나리오'!$J$6-'d_시나리오'!$H$6)*('d_시나리오'!$I$6-'d_시나리오'!$H$6)),'d_시나리오'!$J$6-SQRT((1-O1754)*('d_시나리오'!$J$6-'d_시나리오'!$H$6)*('d_시나리오'!$J$6-'d_시나리오'!$I$6))))</f>
        <v/>
      </c>
      <c r="Q1754">
        <f>INDEX('d_분포'!$B$2:$B$57,RANDBETWEEN(1,56))</f>
        <v/>
      </c>
      <c r="R1754">
        <f>BETAINV(RAND(),5,5)</f>
        <v/>
      </c>
      <c r="S1754">
        <f>'d_고정'!$B$1*'6_기대효과'!$H$7*('d_시나리오'!$I$7/'d_고정'!$B$2)*B1754</f>
        <v/>
      </c>
      <c r="T1754">
        <f>S1754*D1754</f>
        <v/>
      </c>
      <c r="U1754">
        <f>S1754*F1754*H1754</f>
        <v/>
      </c>
      <c r="V1754">
        <f>S1754*F1754*(H1754-1)</f>
        <v/>
      </c>
      <c r="W1754">
        <f>U1754*J1754</f>
        <v/>
      </c>
      <c r="X1754">
        <f>T1754+W1754</f>
        <v/>
      </c>
      <c r="Y1754">
        <f>(T1754*E1754+W1754*L1754)*(1-R1754-'d_고정'!$B$13)</f>
        <v/>
      </c>
      <c r="Z1754">
        <f>(U1754*N1754*Q1754+'d_고정'!$B$3*('6_기대효과'!$H$7/8)*Q1754*'d_고정'!$B$10*P1754*('6_기대효과'!$K$7/'d_고정'!$B$9))*(1-R1754)</f>
        <v/>
      </c>
      <c r="AA1754">
        <f>W1754*L1754*(1-R1754-'d_고정'!$B$13)+U1754*MAX(N1754-'d_고정'!$B$10*P1754*('6_기대효과'!$K$7/'d_고정'!$B$9),0)*Q1754*(1-R1754)</f>
        <v/>
      </c>
      <c r="AB1754">
        <f>Y1754+Z1754</f>
        <v/>
      </c>
      <c r="AC1754">
        <f>Y1754/('d_고정'!$B$5*'6_기대효과'!$H$7/8)/'d_고정'!$B$6</f>
        <v/>
      </c>
      <c r="AD1754">
        <f>Y1754/('d_고정'!$B$8*'6_기대효과'!$H$7/8)</f>
        <v/>
      </c>
    </row>
    <row r="1755">
      <c r="A1755">
        <f>RAND()</f>
        <v/>
      </c>
      <c r="B1755">
        <f>IF('d_시나리오'!$J$2='d_시나리오'!$H$2,'d_시나리오'!$I$2,IF(A1755&lt;('d_시나리오'!$I$2-'d_시나리오'!$H$2)/('d_시나리오'!$J$2-'d_시나리오'!$H$2),'d_시나리오'!$H$2+SQRT(A1755*('d_시나리오'!$J$2-'d_시나리오'!$H$2)*('d_시나리오'!$I$2-'d_시나리오'!$H$2)),'d_시나리오'!$J$2-SQRT((1-A1755)*('d_시나리오'!$J$2-'d_시나리오'!$H$2)*('d_시나리오'!$J$2-'d_시나리오'!$I$2))))</f>
        <v/>
      </c>
      <c r="C1755">
        <f>RAND()</f>
        <v/>
      </c>
      <c r="D1755">
        <f>BETAINV(RAND(),IF(C1755&lt;'d_고정'!$B$26,'d_고정'!$B$23,'d_고정'!$B$16)+1,'d_고정'!$B$17-IF(C1755&lt;'d_고정'!$B$26,'d_고정'!$B$23,'d_고정'!$B$16)+1)*('d_고정'!$B$14+('d_고정'!$B$15-'d_고정'!$B$14)*RAND())</f>
        <v/>
      </c>
      <c r="E1755">
        <f>INDEX('d_분포'!$A$2:$A$28,RANDBETWEEN(1,27))</f>
        <v/>
      </c>
      <c r="F1755">
        <f>INDEX('d_분포'!$C$2:$C$5,RANDBETWEEN(1,4))*(0.9+0.2*RAND())</f>
        <v/>
      </c>
      <c r="G1755">
        <f>RAND()</f>
        <v/>
      </c>
      <c r="H1755">
        <f>(F1755+(1-F1755)*('d_고정'!$B$22*BETAINV(RAND(),IF(G1755&lt;'d_고정'!$B$26,'d_고정'!$B$25,'d_고정'!$B$20)+1,'d_고정'!$B$21-IF(G1755&lt;'d_고정'!$B$26,'d_고정'!$B$25,'d_고정'!$B$20)+1)+(1-'d_고정'!$B$22)*BETAINV(RAND(),IF(G1755&lt;'d_고정'!$B$26,'d_고정'!$B$24,'d_고정'!$B$18)+1,'d_고정'!$B$19-IF(G1755&lt;'d_고정'!$B$26,'d_고정'!$B$24,'d_고정'!$B$18)+1))*('d_고정'!$B$14+('d_고정'!$B$15-'d_고정'!$B$14)*RAND()))/F1755</f>
        <v/>
      </c>
      <c r="I1755">
        <f>RAND()</f>
        <v/>
      </c>
      <c r="J1755">
        <f>IF('d_시나리오'!$J$3='d_시나리오'!$H$3,'d_시나리오'!$I$3,IF(I1755&lt;('d_시나리오'!$I$3-'d_시나리오'!$H$3)/('d_시나리오'!$J$3-'d_시나리오'!$H$3),'d_시나리오'!$H$3+SQRT(I1755*('d_시나리오'!$J$3-'d_시나리오'!$H$3)*('d_시나리오'!$I$3-'d_시나리오'!$H$3)),'d_시나리오'!$J$3-SQRT((1-I1755)*('d_시나리오'!$J$3-'d_시나리오'!$H$3)*('d_시나리오'!$J$3-'d_시나리오'!$I$3))))</f>
        <v/>
      </c>
      <c r="K1755">
        <f>RAND()</f>
        <v/>
      </c>
      <c r="L1755">
        <f>IF('d_시나리오'!$J$4='d_시나리오'!$H$4,'d_시나리오'!$I$4,IF(K1755&lt;('d_시나리오'!$I$4-'d_시나리오'!$H$4)/('d_시나리오'!$J$4-'d_시나리오'!$H$4),'d_시나리오'!$H$4+SQRT(K1755*('d_시나리오'!$J$4-'d_시나리오'!$H$4)*('d_시나리오'!$I$4-'d_시나리오'!$H$4)),'d_시나리오'!$J$4-SQRT((1-K1755)*('d_시나리오'!$J$4-'d_시나리오'!$H$4)*('d_시나리오'!$J$4-'d_시나리오'!$I$4))))</f>
        <v/>
      </c>
      <c r="M1755">
        <f>RAND()</f>
        <v/>
      </c>
      <c r="N1755">
        <f>IF('d_시나리오'!$J$5='d_시나리오'!$H$5,'d_시나리오'!$I$5,IF(M1755&lt;('d_시나리오'!$I$5-'d_시나리오'!$H$5)/('d_시나리오'!$J$5-'d_시나리오'!$H$5),'d_시나리오'!$H$5+SQRT(M1755*('d_시나리오'!$J$5-'d_시나리오'!$H$5)*('d_시나리오'!$I$5-'d_시나리오'!$H$5)),'d_시나리오'!$J$5-SQRT((1-M1755)*('d_시나리오'!$J$5-'d_시나리오'!$H$5)*('d_시나리오'!$J$5-'d_시나리오'!$I$5))))</f>
        <v/>
      </c>
      <c r="O1755">
        <f>RAND()</f>
        <v/>
      </c>
      <c r="P1755">
        <f>IF('d_시나리오'!$J$6='d_시나리오'!$H$6,'d_시나리오'!$I$6,IF(O1755&lt;('d_시나리오'!$I$6-'d_시나리오'!$H$6)/('d_시나리오'!$J$6-'d_시나리오'!$H$6),'d_시나리오'!$H$6+SQRT(O1755*('d_시나리오'!$J$6-'d_시나리오'!$H$6)*('d_시나리오'!$I$6-'d_시나리오'!$H$6)),'d_시나리오'!$J$6-SQRT((1-O1755)*('d_시나리오'!$J$6-'d_시나리오'!$H$6)*('d_시나리오'!$J$6-'d_시나리오'!$I$6))))</f>
        <v/>
      </c>
      <c r="Q1755">
        <f>INDEX('d_분포'!$B$2:$B$57,RANDBETWEEN(1,56))</f>
        <v/>
      </c>
      <c r="R1755">
        <f>BETAINV(RAND(),5,5)</f>
        <v/>
      </c>
      <c r="S1755">
        <f>'d_고정'!$B$1*'6_기대효과'!$H$7*('d_시나리오'!$I$7/'d_고정'!$B$2)*B1755</f>
        <v/>
      </c>
      <c r="T1755">
        <f>S1755*D1755</f>
        <v/>
      </c>
      <c r="U1755">
        <f>S1755*F1755*H1755</f>
        <v/>
      </c>
      <c r="V1755">
        <f>S1755*F1755*(H1755-1)</f>
        <v/>
      </c>
      <c r="W1755">
        <f>U1755*J1755</f>
        <v/>
      </c>
      <c r="X1755">
        <f>T1755+W1755</f>
        <v/>
      </c>
      <c r="Y1755">
        <f>(T1755*E1755+W1755*L1755)*(1-R1755-'d_고정'!$B$13)</f>
        <v/>
      </c>
      <c r="Z1755">
        <f>(U1755*N1755*Q1755+'d_고정'!$B$3*('6_기대효과'!$H$7/8)*Q1755*'d_고정'!$B$10*P1755*('6_기대효과'!$K$7/'d_고정'!$B$9))*(1-R1755)</f>
        <v/>
      </c>
      <c r="AA1755">
        <f>W1755*L1755*(1-R1755-'d_고정'!$B$13)+U1755*MAX(N1755-'d_고정'!$B$10*P1755*('6_기대효과'!$K$7/'d_고정'!$B$9),0)*Q1755*(1-R1755)</f>
        <v/>
      </c>
      <c r="AB1755">
        <f>Y1755+Z1755</f>
        <v/>
      </c>
      <c r="AC1755">
        <f>Y1755/('d_고정'!$B$5*'6_기대효과'!$H$7/8)/'d_고정'!$B$6</f>
        <v/>
      </c>
      <c r="AD1755">
        <f>Y1755/('d_고정'!$B$8*'6_기대효과'!$H$7/8)</f>
        <v/>
      </c>
    </row>
    <row r="1756">
      <c r="A1756">
        <f>RAND()</f>
        <v/>
      </c>
      <c r="B1756">
        <f>IF('d_시나리오'!$J$2='d_시나리오'!$H$2,'d_시나리오'!$I$2,IF(A1756&lt;('d_시나리오'!$I$2-'d_시나리오'!$H$2)/('d_시나리오'!$J$2-'d_시나리오'!$H$2),'d_시나리오'!$H$2+SQRT(A1756*('d_시나리오'!$J$2-'d_시나리오'!$H$2)*('d_시나리오'!$I$2-'d_시나리오'!$H$2)),'d_시나리오'!$J$2-SQRT((1-A1756)*('d_시나리오'!$J$2-'d_시나리오'!$H$2)*('d_시나리오'!$J$2-'d_시나리오'!$I$2))))</f>
        <v/>
      </c>
      <c r="C1756">
        <f>RAND()</f>
        <v/>
      </c>
      <c r="D1756">
        <f>BETAINV(RAND(),IF(C1756&lt;'d_고정'!$B$26,'d_고정'!$B$23,'d_고정'!$B$16)+1,'d_고정'!$B$17-IF(C1756&lt;'d_고정'!$B$26,'d_고정'!$B$23,'d_고정'!$B$16)+1)*('d_고정'!$B$14+('d_고정'!$B$15-'d_고정'!$B$14)*RAND())</f>
        <v/>
      </c>
      <c r="E1756">
        <f>INDEX('d_분포'!$A$2:$A$28,RANDBETWEEN(1,27))</f>
        <v/>
      </c>
      <c r="F1756">
        <f>INDEX('d_분포'!$C$2:$C$5,RANDBETWEEN(1,4))*(0.9+0.2*RAND())</f>
        <v/>
      </c>
      <c r="G1756">
        <f>RAND()</f>
        <v/>
      </c>
      <c r="H1756">
        <f>(F1756+(1-F1756)*('d_고정'!$B$22*BETAINV(RAND(),IF(G1756&lt;'d_고정'!$B$26,'d_고정'!$B$25,'d_고정'!$B$20)+1,'d_고정'!$B$21-IF(G1756&lt;'d_고정'!$B$26,'d_고정'!$B$25,'d_고정'!$B$20)+1)+(1-'d_고정'!$B$22)*BETAINV(RAND(),IF(G1756&lt;'d_고정'!$B$26,'d_고정'!$B$24,'d_고정'!$B$18)+1,'d_고정'!$B$19-IF(G1756&lt;'d_고정'!$B$26,'d_고정'!$B$24,'d_고정'!$B$18)+1))*('d_고정'!$B$14+('d_고정'!$B$15-'d_고정'!$B$14)*RAND()))/F1756</f>
        <v/>
      </c>
      <c r="I1756">
        <f>RAND()</f>
        <v/>
      </c>
      <c r="J1756">
        <f>IF('d_시나리오'!$J$3='d_시나리오'!$H$3,'d_시나리오'!$I$3,IF(I1756&lt;('d_시나리오'!$I$3-'d_시나리오'!$H$3)/('d_시나리오'!$J$3-'d_시나리오'!$H$3),'d_시나리오'!$H$3+SQRT(I1756*('d_시나리오'!$J$3-'d_시나리오'!$H$3)*('d_시나리오'!$I$3-'d_시나리오'!$H$3)),'d_시나리오'!$J$3-SQRT((1-I1756)*('d_시나리오'!$J$3-'d_시나리오'!$H$3)*('d_시나리오'!$J$3-'d_시나리오'!$I$3))))</f>
        <v/>
      </c>
      <c r="K1756">
        <f>RAND()</f>
        <v/>
      </c>
      <c r="L1756">
        <f>IF('d_시나리오'!$J$4='d_시나리오'!$H$4,'d_시나리오'!$I$4,IF(K1756&lt;('d_시나리오'!$I$4-'d_시나리오'!$H$4)/('d_시나리오'!$J$4-'d_시나리오'!$H$4),'d_시나리오'!$H$4+SQRT(K1756*('d_시나리오'!$J$4-'d_시나리오'!$H$4)*('d_시나리오'!$I$4-'d_시나리오'!$H$4)),'d_시나리오'!$J$4-SQRT((1-K1756)*('d_시나리오'!$J$4-'d_시나리오'!$H$4)*('d_시나리오'!$J$4-'d_시나리오'!$I$4))))</f>
        <v/>
      </c>
      <c r="M1756">
        <f>RAND()</f>
        <v/>
      </c>
      <c r="N1756">
        <f>IF('d_시나리오'!$J$5='d_시나리오'!$H$5,'d_시나리오'!$I$5,IF(M1756&lt;('d_시나리오'!$I$5-'d_시나리오'!$H$5)/('d_시나리오'!$J$5-'d_시나리오'!$H$5),'d_시나리오'!$H$5+SQRT(M1756*('d_시나리오'!$J$5-'d_시나리오'!$H$5)*('d_시나리오'!$I$5-'d_시나리오'!$H$5)),'d_시나리오'!$J$5-SQRT((1-M1756)*('d_시나리오'!$J$5-'d_시나리오'!$H$5)*('d_시나리오'!$J$5-'d_시나리오'!$I$5))))</f>
        <v/>
      </c>
      <c r="O1756">
        <f>RAND()</f>
        <v/>
      </c>
      <c r="P1756">
        <f>IF('d_시나리오'!$J$6='d_시나리오'!$H$6,'d_시나리오'!$I$6,IF(O1756&lt;('d_시나리오'!$I$6-'d_시나리오'!$H$6)/('d_시나리오'!$J$6-'d_시나리오'!$H$6),'d_시나리오'!$H$6+SQRT(O1756*('d_시나리오'!$J$6-'d_시나리오'!$H$6)*('d_시나리오'!$I$6-'d_시나리오'!$H$6)),'d_시나리오'!$J$6-SQRT((1-O1756)*('d_시나리오'!$J$6-'d_시나리오'!$H$6)*('d_시나리오'!$J$6-'d_시나리오'!$I$6))))</f>
        <v/>
      </c>
      <c r="Q1756">
        <f>INDEX('d_분포'!$B$2:$B$57,RANDBETWEEN(1,56))</f>
        <v/>
      </c>
      <c r="R1756">
        <f>BETAINV(RAND(),5,5)</f>
        <v/>
      </c>
      <c r="S1756">
        <f>'d_고정'!$B$1*'6_기대효과'!$H$7*('d_시나리오'!$I$7/'d_고정'!$B$2)*B1756</f>
        <v/>
      </c>
      <c r="T1756">
        <f>S1756*D1756</f>
        <v/>
      </c>
      <c r="U1756">
        <f>S1756*F1756*H1756</f>
        <v/>
      </c>
      <c r="V1756">
        <f>S1756*F1756*(H1756-1)</f>
        <v/>
      </c>
      <c r="W1756">
        <f>U1756*J1756</f>
        <v/>
      </c>
      <c r="X1756">
        <f>T1756+W1756</f>
        <v/>
      </c>
      <c r="Y1756">
        <f>(T1756*E1756+W1756*L1756)*(1-R1756-'d_고정'!$B$13)</f>
        <v/>
      </c>
      <c r="Z1756">
        <f>(U1756*N1756*Q1756+'d_고정'!$B$3*('6_기대효과'!$H$7/8)*Q1756*'d_고정'!$B$10*P1756*('6_기대효과'!$K$7/'d_고정'!$B$9))*(1-R1756)</f>
        <v/>
      </c>
      <c r="AA1756">
        <f>W1756*L1756*(1-R1756-'d_고정'!$B$13)+U1756*MAX(N1756-'d_고정'!$B$10*P1756*('6_기대효과'!$K$7/'d_고정'!$B$9),0)*Q1756*(1-R1756)</f>
        <v/>
      </c>
      <c r="AB1756">
        <f>Y1756+Z1756</f>
        <v/>
      </c>
      <c r="AC1756">
        <f>Y1756/('d_고정'!$B$5*'6_기대효과'!$H$7/8)/'d_고정'!$B$6</f>
        <v/>
      </c>
      <c r="AD1756">
        <f>Y1756/('d_고정'!$B$8*'6_기대효과'!$H$7/8)</f>
        <v/>
      </c>
    </row>
    <row r="1757">
      <c r="A1757">
        <f>RAND()</f>
        <v/>
      </c>
      <c r="B1757">
        <f>IF('d_시나리오'!$J$2='d_시나리오'!$H$2,'d_시나리오'!$I$2,IF(A1757&lt;('d_시나리오'!$I$2-'d_시나리오'!$H$2)/('d_시나리오'!$J$2-'d_시나리오'!$H$2),'d_시나리오'!$H$2+SQRT(A1757*('d_시나리오'!$J$2-'d_시나리오'!$H$2)*('d_시나리오'!$I$2-'d_시나리오'!$H$2)),'d_시나리오'!$J$2-SQRT((1-A1757)*('d_시나리오'!$J$2-'d_시나리오'!$H$2)*('d_시나리오'!$J$2-'d_시나리오'!$I$2))))</f>
        <v/>
      </c>
      <c r="C1757">
        <f>RAND()</f>
        <v/>
      </c>
      <c r="D1757">
        <f>BETAINV(RAND(),IF(C1757&lt;'d_고정'!$B$26,'d_고정'!$B$23,'d_고정'!$B$16)+1,'d_고정'!$B$17-IF(C1757&lt;'d_고정'!$B$26,'d_고정'!$B$23,'d_고정'!$B$16)+1)*('d_고정'!$B$14+('d_고정'!$B$15-'d_고정'!$B$14)*RAND())</f>
        <v/>
      </c>
      <c r="E1757">
        <f>INDEX('d_분포'!$A$2:$A$28,RANDBETWEEN(1,27))</f>
        <v/>
      </c>
      <c r="F1757">
        <f>INDEX('d_분포'!$C$2:$C$5,RANDBETWEEN(1,4))*(0.9+0.2*RAND())</f>
        <v/>
      </c>
      <c r="G1757">
        <f>RAND()</f>
        <v/>
      </c>
      <c r="H1757">
        <f>(F1757+(1-F1757)*('d_고정'!$B$22*BETAINV(RAND(),IF(G1757&lt;'d_고정'!$B$26,'d_고정'!$B$25,'d_고정'!$B$20)+1,'d_고정'!$B$21-IF(G1757&lt;'d_고정'!$B$26,'d_고정'!$B$25,'d_고정'!$B$20)+1)+(1-'d_고정'!$B$22)*BETAINV(RAND(),IF(G1757&lt;'d_고정'!$B$26,'d_고정'!$B$24,'d_고정'!$B$18)+1,'d_고정'!$B$19-IF(G1757&lt;'d_고정'!$B$26,'d_고정'!$B$24,'d_고정'!$B$18)+1))*('d_고정'!$B$14+('d_고정'!$B$15-'d_고정'!$B$14)*RAND()))/F1757</f>
        <v/>
      </c>
      <c r="I1757">
        <f>RAND()</f>
        <v/>
      </c>
      <c r="J1757">
        <f>IF('d_시나리오'!$J$3='d_시나리오'!$H$3,'d_시나리오'!$I$3,IF(I1757&lt;('d_시나리오'!$I$3-'d_시나리오'!$H$3)/('d_시나리오'!$J$3-'d_시나리오'!$H$3),'d_시나리오'!$H$3+SQRT(I1757*('d_시나리오'!$J$3-'d_시나리오'!$H$3)*('d_시나리오'!$I$3-'d_시나리오'!$H$3)),'d_시나리오'!$J$3-SQRT((1-I1757)*('d_시나리오'!$J$3-'d_시나리오'!$H$3)*('d_시나리오'!$J$3-'d_시나리오'!$I$3))))</f>
        <v/>
      </c>
      <c r="K1757">
        <f>RAND()</f>
        <v/>
      </c>
      <c r="L1757">
        <f>IF('d_시나리오'!$J$4='d_시나리오'!$H$4,'d_시나리오'!$I$4,IF(K1757&lt;('d_시나리오'!$I$4-'d_시나리오'!$H$4)/('d_시나리오'!$J$4-'d_시나리오'!$H$4),'d_시나리오'!$H$4+SQRT(K1757*('d_시나리오'!$J$4-'d_시나리오'!$H$4)*('d_시나리오'!$I$4-'d_시나리오'!$H$4)),'d_시나리오'!$J$4-SQRT((1-K1757)*('d_시나리오'!$J$4-'d_시나리오'!$H$4)*('d_시나리오'!$J$4-'d_시나리오'!$I$4))))</f>
        <v/>
      </c>
      <c r="M1757">
        <f>RAND()</f>
        <v/>
      </c>
      <c r="N1757">
        <f>IF('d_시나리오'!$J$5='d_시나리오'!$H$5,'d_시나리오'!$I$5,IF(M1757&lt;('d_시나리오'!$I$5-'d_시나리오'!$H$5)/('d_시나리오'!$J$5-'d_시나리오'!$H$5),'d_시나리오'!$H$5+SQRT(M1757*('d_시나리오'!$J$5-'d_시나리오'!$H$5)*('d_시나리오'!$I$5-'d_시나리오'!$H$5)),'d_시나리오'!$J$5-SQRT((1-M1757)*('d_시나리오'!$J$5-'d_시나리오'!$H$5)*('d_시나리오'!$J$5-'d_시나리오'!$I$5))))</f>
        <v/>
      </c>
      <c r="O1757">
        <f>RAND()</f>
        <v/>
      </c>
      <c r="P1757">
        <f>IF('d_시나리오'!$J$6='d_시나리오'!$H$6,'d_시나리오'!$I$6,IF(O1757&lt;('d_시나리오'!$I$6-'d_시나리오'!$H$6)/('d_시나리오'!$J$6-'d_시나리오'!$H$6),'d_시나리오'!$H$6+SQRT(O1757*('d_시나리오'!$J$6-'d_시나리오'!$H$6)*('d_시나리오'!$I$6-'d_시나리오'!$H$6)),'d_시나리오'!$J$6-SQRT((1-O1757)*('d_시나리오'!$J$6-'d_시나리오'!$H$6)*('d_시나리오'!$J$6-'d_시나리오'!$I$6))))</f>
        <v/>
      </c>
      <c r="Q1757">
        <f>INDEX('d_분포'!$B$2:$B$57,RANDBETWEEN(1,56))</f>
        <v/>
      </c>
      <c r="R1757">
        <f>BETAINV(RAND(),5,5)</f>
        <v/>
      </c>
      <c r="S1757">
        <f>'d_고정'!$B$1*'6_기대효과'!$H$7*('d_시나리오'!$I$7/'d_고정'!$B$2)*B1757</f>
        <v/>
      </c>
      <c r="T1757">
        <f>S1757*D1757</f>
        <v/>
      </c>
      <c r="U1757">
        <f>S1757*F1757*H1757</f>
        <v/>
      </c>
      <c r="V1757">
        <f>S1757*F1757*(H1757-1)</f>
        <v/>
      </c>
      <c r="W1757">
        <f>U1757*J1757</f>
        <v/>
      </c>
      <c r="X1757">
        <f>T1757+W1757</f>
        <v/>
      </c>
      <c r="Y1757">
        <f>(T1757*E1757+W1757*L1757)*(1-R1757-'d_고정'!$B$13)</f>
        <v/>
      </c>
      <c r="Z1757">
        <f>(U1757*N1757*Q1757+'d_고정'!$B$3*('6_기대효과'!$H$7/8)*Q1757*'d_고정'!$B$10*P1757*('6_기대효과'!$K$7/'d_고정'!$B$9))*(1-R1757)</f>
        <v/>
      </c>
      <c r="AA1757">
        <f>W1757*L1757*(1-R1757-'d_고정'!$B$13)+U1757*MAX(N1757-'d_고정'!$B$10*P1757*('6_기대효과'!$K$7/'d_고정'!$B$9),0)*Q1757*(1-R1757)</f>
        <v/>
      </c>
      <c r="AB1757">
        <f>Y1757+Z1757</f>
        <v/>
      </c>
      <c r="AC1757">
        <f>Y1757/('d_고정'!$B$5*'6_기대효과'!$H$7/8)/'d_고정'!$B$6</f>
        <v/>
      </c>
      <c r="AD1757">
        <f>Y1757/('d_고정'!$B$8*'6_기대효과'!$H$7/8)</f>
        <v/>
      </c>
    </row>
    <row r="1758">
      <c r="A1758">
        <f>RAND()</f>
        <v/>
      </c>
      <c r="B1758">
        <f>IF('d_시나리오'!$J$2='d_시나리오'!$H$2,'d_시나리오'!$I$2,IF(A1758&lt;('d_시나리오'!$I$2-'d_시나리오'!$H$2)/('d_시나리오'!$J$2-'d_시나리오'!$H$2),'d_시나리오'!$H$2+SQRT(A1758*('d_시나리오'!$J$2-'d_시나리오'!$H$2)*('d_시나리오'!$I$2-'d_시나리오'!$H$2)),'d_시나리오'!$J$2-SQRT((1-A1758)*('d_시나리오'!$J$2-'d_시나리오'!$H$2)*('d_시나리오'!$J$2-'d_시나리오'!$I$2))))</f>
        <v/>
      </c>
      <c r="C1758">
        <f>RAND()</f>
        <v/>
      </c>
      <c r="D1758">
        <f>BETAINV(RAND(),IF(C1758&lt;'d_고정'!$B$26,'d_고정'!$B$23,'d_고정'!$B$16)+1,'d_고정'!$B$17-IF(C1758&lt;'d_고정'!$B$26,'d_고정'!$B$23,'d_고정'!$B$16)+1)*('d_고정'!$B$14+('d_고정'!$B$15-'d_고정'!$B$14)*RAND())</f>
        <v/>
      </c>
      <c r="E1758">
        <f>INDEX('d_분포'!$A$2:$A$28,RANDBETWEEN(1,27))</f>
        <v/>
      </c>
      <c r="F1758">
        <f>INDEX('d_분포'!$C$2:$C$5,RANDBETWEEN(1,4))*(0.9+0.2*RAND())</f>
        <v/>
      </c>
      <c r="G1758">
        <f>RAND()</f>
        <v/>
      </c>
      <c r="H1758">
        <f>(F1758+(1-F1758)*('d_고정'!$B$22*BETAINV(RAND(),IF(G1758&lt;'d_고정'!$B$26,'d_고정'!$B$25,'d_고정'!$B$20)+1,'d_고정'!$B$21-IF(G1758&lt;'d_고정'!$B$26,'d_고정'!$B$25,'d_고정'!$B$20)+1)+(1-'d_고정'!$B$22)*BETAINV(RAND(),IF(G1758&lt;'d_고정'!$B$26,'d_고정'!$B$24,'d_고정'!$B$18)+1,'d_고정'!$B$19-IF(G1758&lt;'d_고정'!$B$26,'d_고정'!$B$24,'d_고정'!$B$18)+1))*('d_고정'!$B$14+('d_고정'!$B$15-'d_고정'!$B$14)*RAND()))/F1758</f>
        <v/>
      </c>
      <c r="I1758">
        <f>RAND()</f>
        <v/>
      </c>
      <c r="J1758">
        <f>IF('d_시나리오'!$J$3='d_시나리오'!$H$3,'d_시나리오'!$I$3,IF(I1758&lt;('d_시나리오'!$I$3-'d_시나리오'!$H$3)/('d_시나리오'!$J$3-'d_시나리오'!$H$3),'d_시나리오'!$H$3+SQRT(I1758*('d_시나리오'!$J$3-'d_시나리오'!$H$3)*('d_시나리오'!$I$3-'d_시나리오'!$H$3)),'d_시나리오'!$J$3-SQRT((1-I1758)*('d_시나리오'!$J$3-'d_시나리오'!$H$3)*('d_시나리오'!$J$3-'d_시나리오'!$I$3))))</f>
        <v/>
      </c>
      <c r="K1758">
        <f>RAND()</f>
        <v/>
      </c>
      <c r="L1758">
        <f>IF('d_시나리오'!$J$4='d_시나리오'!$H$4,'d_시나리오'!$I$4,IF(K1758&lt;('d_시나리오'!$I$4-'d_시나리오'!$H$4)/('d_시나리오'!$J$4-'d_시나리오'!$H$4),'d_시나리오'!$H$4+SQRT(K1758*('d_시나리오'!$J$4-'d_시나리오'!$H$4)*('d_시나리오'!$I$4-'d_시나리오'!$H$4)),'d_시나리오'!$J$4-SQRT((1-K1758)*('d_시나리오'!$J$4-'d_시나리오'!$H$4)*('d_시나리오'!$J$4-'d_시나리오'!$I$4))))</f>
        <v/>
      </c>
      <c r="M1758">
        <f>RAND()</f>
        <v/>
      </c>
      <c r="N1758">
        <f>IF('d_시나리오'!$J$5='d_시나리오'!$H$5,'d_시나리오'!$I$5,IF(M1758&lt;('d_시나리오'!$I$5-'d_시나리오'!$H$5)/('d_시나리오'!$J$5-'d_시나리오'!$H$5),'d_시나리오'!$H$5+SQRT(M1758*('d_시나리오'!$J$5-'d_시나리오'!$H$5)*('d_시나리오'!$I$5-'d_시나리오'!$H$5)),'d_시나리오'!$J$5-SQRT((1-M1758)*('d_시나리오'!$J$5-'d_시나리오'!$H$5)*('d_시나리오'!$J$5-'d_시나리오'!$I$5))))</f>
        <v/>
      </c>
      <c r="O1758">
        <f>RAND()</f>
        <v/>
      </c>
      <c r="P1758">
        <f>IF('d_시나리오'!$J$6='d_시나리오'!$H$6,'d_시나리오'!$I$6,IF(O1758&lt;('d_시나리오'!$I$6-'d_시나리오'!$H$6)/('d_시나리오'!$J$6-'d_시나리오'!$H$6),'d_시나리오'!$H$6+SQRT(O1758*('d_시나리오'!$J$6-'d_시나리오'!$H$6)*('d_시나리오'!$I$6-'d_시나리오'!$H$6)),'d_시나리오'!$J$6-SQRT((1-O1758)*('d_시나리오'!$J$6-'d_시나리오'!$H$6)*('d_시나리오'!$J$6-'d_시나리오'!$I$6))))</f>
        <v/>
      </c>
      <c r="Q1758">
        <f>INDEX('d_분포'!$B$2:$B$57,RANDBETWEEN(1,56))</f>
        <v/>
      </c>
      <c r="R1758">
        <f>BETAINV(RAND(),5,5)</f>
        <v/>
      </c>
      <c r="S1758">
        <f>'d_고정'!$B$1*'6_기대효과'!$H$7*('d_시나리오'!$I$7/'d_고정'!$B$2)*B1758</f>
        <v/>
      </c>
      <c r="T1758">
        <f>S1758*D1758</f>
        <v/>
      </c>
      <c r="U1758">
        <f>S1758*F1758*H1758</f>
        <v/>
      </c>
      <c r="V1758">
        <f>S1758*F1758*(H1758-1)</f>
        <v/>
      </c>
      <c r="W1758">
        <f>U1758*J1758</f>
        <v/>
      </c>
      <c r="X1758">
        <f>T1758+W1758</f>
        <v/>
      </c>
      <c r="Y1758">
        <f>(T1758*E1758+W1758*L1758)*(1-R1758-'d_고정'!$B$13)</f>
        <v/>
      </c>
      <c r="Z1758">
        <f>(U1758*N1758*Q1758+'d_고정'!$B$3*('6_기대효과'!$H$7/8)*Q1758*'d_고정'!$B$10*P1758*('6_기대효과'!$K$7/'d_고정'!$B$9))*(1-R1758)</f>
        <v/>
      </c>
      <c r="AA1758">
        <f>W1758*L1758*(1-R1758-'d_고정'!$B$13)+U1758*MAX(N1758-'d_고정'!$B$10*P1758*('6_기대효과'!$K$7/'d_고정'!$B$9),0)*Q1758*(1-R1758)</f>
        <v/>
      </c>
      <c r="AB1758">
        <f>Y1758+Z1758</f>
        <v/>
      </c>
      <c r="AC1758">
        <f>Y1758/('d_고정'!$B$5*'6_기대효과'!$H$7/8)/'d_고정'!$B$6</f>
        <v/>
      </c>
      <c r="AD1758">
        <f>Y1758/('d_고정'!$B$8*'6_기대효과'!$H$7/8)</f>
        <v/>
      </c>
    </row>
    <row r="1759">
      <c r="A1759">
        <f>RAND()</f>
        <v/>
      </c>
      <c r="B1759">
        <f>IF('d_시나리오'!$J$2='d_시나리오'!$H$2,'d_시나리오'!$I$2,IF(A1759&lt;('d_시나리오'!$I$2-'d_시나리오'!$H$2)/('d_시나리오'!$J$2-'d_시나리오'!$H$2),'d_시나리오'!$H$2+SQRT(A1759*('d_시나리오'!$J$2-'d_시나리오'!$H$2)*('d_시나리오'!$I$2-'d_시나리오'!$H$2)),'d_시나리오'!$J$2-SQRT((1-A1759)*('d_시나리오'!$J$2-'d_시나리오'!$H$2)*('d_시나리오'!$J$2-'d_시나리오'!$I$2))))</f>
        <v/>
      </c>
      <c r="C1759">
        <f>RAND()</f>
        <v/>
      </c>
      <c r="D1759">
        <f>BETAINV(RAND(),IF(C1759&lt;'d_고정'!$B$26,'d_고정'!$B$23,'d_고정'!$B$16)+1,'d_고정'!$B$17-IF(C1759&lt;'d_고정'!$B$26,'d_고정'!$B$23,'d_고정'!$B$16)+1)*('d_고정'!$B$14+('d_고정'!$B$15-'d_고정'!$B$14)*RAND())</f>
        <v/>
      </c>
      <c r="E1759">
        <f>INDEX('d_분포'!$A$2:$A$28,RANDBETWEEN(1,27))</f>
        <v/>
      </c>
      <c r="F1759">
        <f>INDEX('d_분포'!$C$2:$C$5,RANDBETWEEN(1,4))*(0.9+0.2*RAND())</f>
        <v/>
      </c>
      <c r="G1759">
        <f>RAND()</f>
        <v/>
      </c>
      <c r="H1759">
        <f>(F1759+(1-F1759)*('d_고정'!$B$22*BETAINV(RAND(),IF(G1759&lt;'d_고정'!$B$26,'d_고정'!$B$25,'d_고정'!$B$20)+1,'d_고정'!$B$21-IF(G1759&lt;'d_고정'!$B$26,'d_고정'!$B$25,'d_고정'!$B$20)+1)+(1-'d_고정'!$B$22)*BETAINV(RAND(),IF(G1759&lt;'d_고정'!$B$26,'d_고정'!$B$24,'d_고정'!$B$18)+1,'d_고정'!$B$19-IF(G1759&lt;'d_고정'!$B$26,'d_고정'!$B$24,'d_고정'!$B$18)+1))*('d_고정'!$B$14+('d_고정'!$B$15-'d_고정'!$B$14)*RAND()))/F1759</f>
        <v/>
      </c>
      <c r="I1759">
        <f>RAND()</f>
        <v/>
      </c>
      <c r="J1759">
        <f>IF('d_시나리오'!$J$3='d_시나리오'!$H$3,'d_시나리오'!$I$3,IF(I1759&lt;('d_시나리오'!$I$3-'d_시나리오'!$H$3)/('d_시나리오'!$J$3-'d_시나리오'!$H$3),'d_시나리오'!$H$3+SQRT(I1759*('d_시나리오'!$J$3-'d_시나리오'!$H$3)*('d_시나리오'!$I$3-'d_시나리오'!$H$3)),'d_시나리오'!$J$3-SQRT((1-I1759)*('d_시나리오'!$J$3-'d_시나리오'!$H$3)*('d_시나리오'!$J$3-'d_시나리오'!$I$3))))</f>
        <v/>
      </c>
      <c r="K1759">
        <f>RAND()</f>
        <v/>
      </c>
      <c r="L1759">
        <f>IF('d_시나리오'!$J$4='d_시나리오'!$H$4,'d_시나리오'!$I$4,IF(K1759&lt;('d_시나리오'!$I$4-'d_시나리오'!$H$4)/('d_시나리오'!$J$4-'d_시나리오'!$H$4),'d_시나리오'!$H$4+SQRT(K1759*('d_시나리오'!$J$4-'d_시나리오'!$H$4)*('d_시나리오'!$I$4-'d_시나리오'!$H$4)),'d_시나리오'!$J$4-SQRT((1-K1759)*('d_시나리오'!$J$4-'d_시나리오'!$H$4)*('d_시나리오'!$J$4-'d_시나리오'!$I$4))))</f>
        <v/>
      </c>
      <c r="M1759">
        <f>RAND()</f>
        <v/>
      </c>
      <c r="N1759">
        <f>IF('d_시나리오'!$J$5='d_시나리오'!$H$5,'d_시나리오'!$I$5,IF(M1759&lt;('d_시나리오'!$I$5-'d_시나리오'!$H$5)/('d_시나리오'!$J$5-'d_시나리오'!$H$5),'d_시나리오'!$H$5+SQRT(M1759*('d_시나리오'!$J$5-'d_시나리오'!$H$5)*('d_시나리오'!$I$5-'d_시나리오'!$H$5)),'d_시나리오'!$J$5-SQRT((1-M1759)*('d_시나리오'!$J$5-'d_시나리오'!$H$5)*('d_시나리오'!$J$5-'d_시나리오'!$I$5))))</f>
        <v/>
      </c>
      <c r="O1759">
        <f>RAND()</f>
        <v/>
      </c>
      <c r="P1759">
        <f>IF('d_시나리오'!$J$6='d_시나리오'!$H$6,'d_시나리오'!$I$6,IF(O1759&lt;('d_시나리오'!$I$6-'d_시나리오'!$H$6)/('d_시나리오'!$J$6-'d_시나리오'!$H$6),'d_시나리오'!$H$6+SQRT(O1759*('d_시나리오'!$J$6-'d_시나리오'!$H$6)*('d_시나리오'!$I$6-'d_시나리오'!$H$6)),'d_시나리오'!$J$6-SQRT((1-O1759)*('d_시나리오'!$J$6-'d_시나리오'!$H$6)*('d_시나리오'!$J$6-'d_시나리오'!$I$6))))</f>
        <v/>
      </c>
      <c r="Q1759">
        <f>INDEX('d_분포'!$B$2:$B$57,RANDBETWEEN(1,56))</f>
        <v/>
      </c>
      <c r="R1759">
        <f>BETAINV(RAND(),5,5)</f>
        <v/>
      </c>
      <c r="S1759">
        <f>'d_고정'!$B$1*'6_기대효과'!$H$7*('d_시나리오'!$I$7/'d_고정'!$B$2)*B1759</f>
        <v/>
      </c>
      <c r="T1759">
        <f>S1759*D1759</f>
        <v/>
      </c>
      <c r="U1759">
        <f>S1759*F1759*H1759</f>
        <v/>
      </c>
      <c r="V1759">
        <f>S1759*F1759*(H1759-1)</f>
        <v/>
      </c>
      <c r="W1759">
        <f>U1759*J1759</f>
        <v/>
      </c>
      <c r="X1759">
        <f>T1759+W1759</f>
        <v/>
      </c>
      <c r="Y1759">
        <f>(T1759*E1759+W1759*L1759)*(1-R1759-'d_고정'!$B$13)</f>
        <v/>
      </c>
      <c r="Z1759">
        <f>(U1759*N1759*Q1759+'d_고정'!$B$3*('6_기대효과'!$H$7/8)*Q1759*'d_고정'!$B$10*P1759*('6_기대효과'!$K$7/'d_고정'!$B$9))*(1-R1759)</f>
        <v/>
      </c>
      <c r="AA1759">
        <f>W1759*L1759*(1-R1759-'d_고정'!$B$13)+U1759*MAX(N1759-'d_고정'!$B$10*P1759*('6_기대효과'!$K$7/'d_고정'!$B$9),0)*Q1759*(1-R1759)</f>
        <v/>
      </c>
      <c r="AB1759">
        <f>Y1759+Z1759</f>
        <v/>
      </c>
      <c r="AC1759">
        <f>Y1759/('d_고정'!$B$5*'6_기대효과'!$H$7/8)/'d_고정'!$B$6</f>
        <v/>
      </c>
      <c r="AD1759">
        <f>Y1759/('d_고정'!$B$8*'6_기대효과'!$H$7/8)</f>
        <v/>
      </c>
    </row>
    <row r="1760">
      <c r="A1760">
        <f>RAND()</f>
        <v/>
      </c>
      <c r="B1760">
        <f>IF('d_시나리오'!$J$2='d_시나리오'!$H$2,'d_시나리오'!$I$2,IF(A1760&lt;('d_시나리오'!$I$2-'d_시나리오'!$H$2)/('d_시나리오'!$J$2-'d_시나리오'!$H$2),'d_시나리오'!$H$2+SQRT(A1760*('d_시나리오'!$J$2-'d_시나리오'!$H$2)*('d_시나리오'!$I$2-'d_시나리오'!$H$2)),'d_시나리오'!$J$2-SQRT((1-A1760)*('d_시나리오'!$J$2-'d_시나리오'!$H$2)*('d_시나리오'!$J$2-'d_시나리오'!$I$2))))</f>
        <v/>
      </c>
      <c r="C1760">
        <f>RAND()</f>
        <v/>
      </c>
      <c r="D1760">
        <f>BETAINV(RAND(),IF(C1760&lt;'d_고정'!$B$26,'d_고정'!$B$23,'d_고정'!$B$16)+1,'d_고정'!$B$17-IF(C1760&lt;'d_고정'!$B$26,'d_고정'!$B$23,'d_고정'!$B$16)+1)*('d_고정'!$B$14+('d_고정'!$B$15-'d_고정'!$B$14)*RAND())</f>
        <v/>
      </c>
      <c r="E1760">
        <f>INDEX('d_분포'!$A$2:$A$28,RANDBETWEEN(1,27))</f>
        <v/>
      </c>
      <c r="F1760">
        <f>INDEX('d_분포'!$C$2:$C$5,RANDBETWEEN(1,4))*(0.9+0.2*RAND())</f>
        <v/>
      </c>
      <c r="G1760">
        <f>RAND()</f>
        <v/>
      </c>
      <c r="H1760">
        <f>(F1760+(1-F1760)*('d_고정'!$B$22*BETAINV(RAND(),IF(G1760&lt;'d_고정'!$B$26,'d_고정'!$B$25,'d_고정'!$B$20)+1,'d_고정'!$B$21-IF(G1760&lt;'d_고정'!$B$26,'d_고정'!$B$25,'d_고정'!$B$20)+1)+(1-'d_고정'!$B$22)*BETAINV(RAND(),IF(G1760&lt;'d_고정'!$B$26,'d_고정'!$B$24,'d_고정'!$B$18)+1,'d_고정'!$B$19-IF(G1760&lt;'d_고정'!$B$26,'d_고정'!$B$24,'d_고정'!$B$18)+1))*('d_고정'!$B$14+('d_고정'!$B$15-'d_고정'!$B$14)*RAND()))/F1760</f>
        <v/>
      </c>
      <c r="I1760">
        <f>RAND()</f>
        <v/>
      </c>
      <c r="J1760">
        <f>IF('d_시나리오'!$J$3='d_시나리오'!$H$3,'d_시나리오'!$I$3,IF(I1760&lt;('d_시나리오'!$I$3-'d_시나리오'!$H$3)/('d_시나리오'!$J$3-'d_시나리오'!$H$3),'d_시나리오'!$H$3+SQRT(I1760*('d_시나리오'!$J$3-'d_시나리오'!$H$3)*('d_시나리오'!$I$3-'d_시나리오'!$H$3)),'d_시나리오'!$J$3-SQRT((1-I1760)*('d_시나리오'!$J$3-'d_시나리오'!$H$3)*('d_시나리오'!$J$3-'d_시나리오'!$I$3))))</f>
        <v/>
      </c>
      <c r="K1760">
        <f>RAND()</f>
        <v/>
      </c>
      <c r="L1760">
        <f>IF('d_시나리오'!$J$4='d_시나리오'!$H$4,'d_시나리오'!$I$4,IF(K1760&lt;('d_시나리오'!$I$4-'d_시나리오'!$H$4)/('d_시나리오'!$J$4-'d_시나리오'!$H$4),'d_시나리오'!$H$4+SQRT(K1760*('d_시나리오'!$J$4-'d_시나리오'!$H$4)*('d_시나리오'!$I$4-'d_시나리오'!$H$4)),'d_시나리오'!$J$4-SQRT((1-K1760)*('d_시나리오'!$J$4-'d_시나리오'!$H$4)*('d_시나리오'!$J$4-'d_시나리오'!$I$4))))</f>
        <v/>
      </c>
      <c r="M1760">
        <f>RAND()</f>
        <v/>
      </c>
      <c r="N1760">
        <f>IF('d_시나리오'!$J$5='d_시나리오'!$H$5,'d_시나리오'!$I$5,IF(M1760&lt;('d_시나리오'!$I$5-'d_시나리오'!$H$5)/('d_시나리오'!$J$5-'d_시나리오'!$H$5),'d_시나리오'!$H$5+SQRT(M1760*('d_시나리오'!$J$5-'d_시나리오'!$H$5)*('d_시나리오'!$I$5-'d_시나리오'!$H$5)),'d_시나리오'!$J$5-SQRT((1-M1760)*('d_시나리오'!$J$5-'d_시나리오'!$H$5)*('d_시나리오'!$J$5-'d_시나리오'!$I$5))))</f>
        <v/>
      </c>
      <c r="O1760">
        <f>RAND()</f>
        <v/>
      </c>
      <c r="P1760">
        <f>IF('d_시나리오'!$J$6='d_시나리오'!$H$6,'d_시나리오'!$I$6,IF(O1760&lt;('d_시나리오'!$I$6-'d_시나리오'!$H$6)/('d_시나리오'!$J$6-'d_시나리오'!$H$6),'d_시나리오'!$H$6+SQRT(O1760*('d_시나리오'!$J$6-'d_시나리오'!$H$6)*('d_시나리오'!$I$6-'d_시나리오'!$H$6)),'d_시나리오'!$J$6-SQRT((1-O1760)*('d_시나리오'!$J$6-'d_시나리오'!$H$6)*('d_시나리오'!$J$6-'d_시나리오'!$I$6))))</f>
        <v/>
      </c>
      <c r="Q1760">
        <f>INDEX('d_분포'!$B$2:$B$57,RANDBETWEEN(1,56))</f>
        <v/>
      </c>
      <c r="R1760">
        <f>BETAINV(RAND(),5,5)</f>
        <v/>
      </c>
      <c r="S1760">
        <f>'d_고정'!$B$1*'6_기대효과'!$H$7*('d_시나리오'!$I$7/'d_고정'!$B$2)*B1760</f>
        <v/>
      </c>
      <c r="T1760">
        <f>S1760*D1760</f>
        <v/>
      </c>
      <c r="U1760">
        <f>S1760*F1760*H1760</f>
        <v/>
      </c>
      <c r="V1760">
        <f>S1760*F1760*(H1760-1)</f>
        <v/>
      </c>
      <c r="W1760">
        <f>U1760*J1760</f>
        <v/>
      </c>
      <c r="X1760">
        <f>T1760+W1760</f>
        <v/>
      </c>
      <c r="Y1760">
        <f>(T1760*E1760+W1760*L1760)*(1-R1760-'d_고정'!$B$13)</f>
        <v/>
      </c>
      <c r="Z1760">
        <f>(U1760*N1760*Q1760+'d_고정'!$B$3*('6_기대효과'!$H$7/8)*Q1760*'d_고정'!$B$10*P1760*('6_기대효과'!$K$7/'d_고정'!$B$9))*(1-R1760)</f>
        <v/>
      </c>
      <c r="AA1760">
        <f>W1760*L1760*(1-R1760-'d_고정'!$B$13)+U1760*MAX(N1760-'d_고정'!$B$10*P1760*('6_기대효과'!$K$7/'d_고정'!$B$9),0)*Q1760*(1-R1760)</f>
        <v/>
      </c>
      <c r="AB1760">
        <f>Y1760+Z1760</f>
        <v/>
      </c>
      <c r="AC1760">
        <f>Y1760/('d_고정'!$B$5*'6_기대효과'!$H$7/8)/'d_고정'!$B$6</f>
        <v/>
      </c>
      <c r="AD1760">
        <f>Y1760/('d_고정'!$B$8*'6_기대효과'!$H$7/8)</f>
        <v/>
      </c>
    </row>
    <row r="1761">
      <c r="A1761">
        <f>RAND()</f>
        <v/>
      </c>
      <c r="B1761">
        <f>IF('d_시나리오'!$J$2='d_시나리오'!$H$2,'d_시나리오'!$I$2,IF(A1761&lt;('d_시나리오'!$I$2-'d_시나리오'!$H$2)/('d_시나리오'!$J$2-'d_시나리오'!$H$2),'d_시나리오'!$H$2+SQRT(A1761*('d_시나리오'!$J$2-'d_시나리오'!$H$2)*('d_시나리오'!$I$2-'d_시나리오'!$H$2)),'d_시나리오'!$J$2-SQRT((1-A1761)*('d_시나리오'!$J$2-'d_시나리오'!$H$2)*('d_시나리오'!$J$2-'d_시나리오'!$I$2))))</f>
        <v/>
      </c>
      <c r="C1761">
        <f>RAND()</f>
        <v/>
      </c>
      <c r="D1761">
        <f>BETAINV(RAND(),IF(C1761&lt;'d_고정'!$B$26,'d_고정'!$B$23,'d_고정'!$B$16)+1,'d_고정'!$B$17-IF(C1761&lt;'d_고정'!$B$26,'d_고정'!$B$23,'d_고정'!$B$16)+1)*('d_고정'!$B$14+('d_고정'!$B$15-'d_고정'!$B$14)*RAND())</f>
        <v/>
      </c>
      <c r="E1761">
        <f>INDEX('d_분포'!$A$2:$A$28,RANDBETWEEN(1,27))</f>
        <v/>
      </c>
      <c r="F1761">
        <f>INDEX('d_분포'!$C$2:$C$5,RANDBETWEEN(1,4))*(0.9+0.2*RAND())</f>
        <v/>
      </c>
      <c r="G1761">
        <f>RAND()</f>
        <v/>
      </c>
      <c r="H1761">
        <f>(F1761+(1-F1761)*('d_고정'!$B$22*BETAINV(RAND(),IF(G1761&lt;'d_고정'!$B$26,'d_고정'!$B$25,'d_고정'!$B$20)+1,'d_고정'!$B$21-IF(G1761&lt;'d_고정'!$B$26,'d_고정'!$B$25,'d_고정'!$B$20)+1)+(1-'d_고정'!$B$22)*BETAINV(RAND(),IF(G1761&lt;'d_고정'!$B$26,'d_고정'!$B$24,'d_고정'!$B$18)+1,'d_고정'!$B$19-IF(G1761&lt;'d_고정'!$B$26,'d_고정'!$B$24,'d_고정'!$B$18)+1))*('d_고정'!$B$14+('d_고정'!$B$15-'d_고정'!$B$14)*RAND()))/F1761</f>
        <v/>
      </c>
      <c r="I1761">
        <f>RAND()</f>
        <v/>
      </c>
      <c r="J1761">
        <f>IF('d_시나리오'!$J$3='d_시나리오'!$H$3,'d_시나리오'!$I$3,IF(I1761&lt;('d_시나리오'!$I$3-'d_시나리오'!$H$3)/('d_시나리오'!$J$3-'d_시나리오'!$H$3),'d_시나리오'!$H$3+SQRT(I1761*('d_시나리오'!$J$3-'d_시나리오'!$H$3)*('d_시나리오'!$I$3-'d_시나리오'!$H$3)),'d_시나리오'!$J$3-SQRT((1-I1761)*('d_시나리오'!$J$3-'d_시나리오'!$H$3)*('d_시나리오'!$J$3-'d_시나리오'!$I$3))))</f>
        <v/>
      </c>
      <c r="K1761">
        <f>RAND()</f>
        <v/>
      </c>
      <c r="L1761">
        <f>IF('d_시나리오'!$J$4='d_시나리오'!$H$4,'d_시나리오'!$I$4,IF(K1761&lt;('d_시나리오'!$I$4-'d_시나리오'!$H$4)/('d_시나리오'!$J$4-'d_시나리오'!$H$4),'d_시나리오'!$H$4+SQRT(K1761*('d_시나리오'!$J$4-'d_시나리오'!$H$4)*('d_시나리오'!$I$4-'d_시나리오'!$H$4)),'d_시나리오'!$J$4-SQRT((1-K1761)*('d_시나리오'!$J$4-'d_시나리오'!$H$4)*('d_시나리오'!$J$4-'d_시나리오'!$I$4))))</f>
        <v/>
      </c>
      <c r="M1761">
        <f>RAND()</f>
        <v/>
      </c>
      <c r="N1761">
        <f>IF('d_시나리오'!$J$5='d_시나리오'!$H$5,'d_시나리오'!$I$5,IF(M1761&lt;('d_시나리오'!$I$5-'d_시나리오'!$H$5)/('d_시나리오'!$J$5-'d_시나리오'!$H$5),'d_시나리오'!$H$5+SQRT(M1761*('d_시나리오'!$J$5-'d_시나리오'!$H$5)*('d_시나리오'!$I$5-'d_시나리오'!$H$5)),'d_시나리오'!$J$5-SQRT((1-M1761)*('d_시나리오'!$J$5-'d_시나리오'!$H$5)*('d_시나리오'!$J$5-'d_시나리오'!$I$5))))</f>
        <v/>
      </c>
      <c r="O1761">
        <f>RAND()</f>
        <v/>
      </c>
      <c r="P1761">
        <f>IF('d_시나리오'!$J$6='d_시나리오'!$H$6,'d_시나리오'!$I$6,IF(O1761&lt;('d_시나리오'!$I$6-'d_시나리오'!$H$6)/('d_시나리오'!$J$6-'d_시나리오'!$H$6),'d_시나리오'!$H$6+SQRT(O1761*('d_시나리오'!$J$6-'d_시나리오'!$H$6)*('d_시나리오'!$I$6-'d_시나리오'!$H$6)),'d_시나리오'!$J$6-SQRT((1-O1761)*('d_시나리오'!$J$6-'d_시나리오'!$H$6)*('d_시나리오'!$J$6-'d_시나리오'!$I$6))))</f>
        <v/>
      </c>
      <c r="Q1761">
        <f>INDEX('d_분포'!$B$2:$B$57,RANDBETWEEN(1,56))</f>
        <v/>
      </c>
      <c r="R1761">
        <f>BETAINV(RAND(),5,5)</f>
        <v/>
      </c>
      <c r="S1761">
        <f>'d_고정'!$B$1*'6_기대효과'!$H$7*('d_시나리오'!$I$7/'d_고정'!$B$2)*B1761</f>
        <v/>
      </c>
      <c r="T1761">
        <f>S1761*D1761</f>
        <v/>
      </c>
      <c r="U1761">
        <f>S1761*F1761*H1761</f>
        <v/>
      </c>
      <c r="V1761">
        <f>S1761*F1761*(H1761-1)</f>
        <v/>
      </c>
      <c r="W1761">
        <f>U1761*J1761</f>
        <v/>
      </c>
      <c r="X1761">
        <f>T1761+W1761</f>
        <v/>
      </c>
      <c r="Y1761">
        <f>(T1761*E1761+W1761*L1761)*(1-R1761-'d_고정'!$B$13)</f>
        <v/>
      </c>
      <c r="Z1761">
        <f>(U1761*N1761*Q1761+'d_고정'!$B$3*('6_기대효과'!$H$7/8)*Q1761*'d_고정'!$B$10*P1761*('6_기대효과'!$K$7/'d_고정'!$B$9))*(1-R1761)</f>
        <v/>
      </c>
      <c r="AA1761">
        <f>W1761*L1761*(1-R1761-'d_고정'!$B$13)+U1761*MAX(N1761-'d_고정'!$B$10*P1761*('6_기대효과'!$K$7/'d_고정'!$B$9),0)*Q1761*(1-R1761)</f>
        <v/>
      </c>
      <c r="AB1761">
        <f>Y1761+Z1761</f>
        <v/>
      </c>
      <c r="AC1761">
        <f>Y1761/('d_고정'!$B$5*'6_기대효과'!$H$7/8)/'d_고정'!$B$6</f>
        <v/>
      </c>
      <c r="AD1761">
        <f>Y1761/('d_고정'!$B$8*'6_기대효과'!$H$7/8)</f>
        <v/>
      </c>
    </row>
    <row r="1762">
      <c r="A1762">
        <f>RAND()</f>
        <v/>
      </c>
      <c r="B1762">
        <f>IF('d_시나리오'!$J$2='d_시나리오'!$H$2,'d_시나리오'!$I$2,IF(A1762&lt;('d_시나리오'!$I$2-'d_시나리오'!$H$2)/('d_시나리오'!$J$2-'d_시나리오'!$H$2),'d_시나리오'!$H$2+SQRT(A1762*('d_시나리오'!$J$2-'d_시나리오'!$H$2)*('d_시나리오'!$I$2-'d_시나리오'!$H$2)),'d_시나리오'!$J$2-SQRT((1-A1762)*('d_시나리오'!$J$2-'d_시나리오'!$H$2)*('d_시나리오'!$J$2-'d_시나리오'!$I$2))))</f>
        <v/>
      </c>
      <c r="C1762">
        <f>RAND()</f>
        <v/>
      </c>
      <c r="D1762">
        <f>BETAINV(RAND(),IF(C1762&lt;'d_고정'!$B$26,'d_고정'!$B$23,'d_고정'!$B$16)+1,'d_고정'!$B$17-IF(C1762&lt;'d_고정'!$B$26,'d_고정'!$B$23,'d_고정'!$B$16)+1)*('d_고정'!$B$14+('d_고정'!$B$15-'d_고정'!$B$14)*RAND())</f>
        <v/>
      </c>
      <c r="E1762">
        <f>INDEX('d_분포'!$A$2:$A$28,RANDBETWEEN(1,27))</f>
        <v/>
      </c>
      <c r="F1762">
        <f>INDEX('d_분포'!$C$2:$C$5,RANDBETWEEN(1,4))*(0.9+0.2*RAND())</f>
        <v/>
      </c>
      <c r="G1762">
        <f>RAND()</f>
        <v/>
      </c>
      <c r="H1762">
        <f>(F1762+(1-F1762)*('d_고정'!$B$22*BETAINV(RAND(),IF(G1762&lt;'d_고정'!$B$26,'d_고정'!$B$25,'d_고정'!$B$20)+1,'d_고정'!$B$21-IF(G1762&lt;'d_고정'!$B$26,'d_고정'!$B$25,'d_고정'!$B$20)+1)+(1-'d_고정'!$B$22)*BETAINV(RAND(),IF(G1762&lt;'d_고정'!$B$26,'d_고정'!$B$24,'d_고정'!$B$18)+1,'d_고정'!$B$19-IF(G1762&lt;'d_고정'!$B$26,'d_고정'!$B$24,'d_고정'!$B$18)+1))*('d_고정'!$B$14+('d_고정'!$B$15-'d_고정'!$B$14)*RAND()))/F1762</f>
        <v/>
      </c>
      <c r="I1762">
        <f>RAND()</f>
        <v/>
      </c>
      <c r="J1762">
        <f>IF('d_시나리오'!$J$3='d_시나리오'!$H$3,'d_시나리오'!$I$3,IF(I1762&lt;('d_시나리오'!$I$3-'d_시나리오'!$H$3)/('d_시나리오'!$J$3-'d_시나리오'!$H$3),'d_시나리오'!$H$3+SQRT(I1762*('d_시나리오'!$J$3-'d_시나리오'!$H$3)*('d_시나리오'!$I$3-'d_시나리오'!$H$3)),'d_시나리오'!$J$3-SQRT((1-I1762)*('d_시나리오'!$J$3-'d_시나리오'!$H$3)*('d_시나리오'!$J$3-'d_시나리오'!$I$3))))</f>
        <v/>
      </c>
      <c r="K1762">
        <f>RAND()</f>
        <v/>
      </c>
      <c r="L1762">
        <f>IF('d_시나리오'!$J$4='d_시나리오'!$H$4,'d_시나리오'!$I$4,IF(K1762&lt;('d_시나리오'!$I$4-'d_시나리오'!$H$4)/('d_시나리오'!$J$4-'d_시나리오'!$H$4),'d_시나리오'!$H$4+SQRT(K1762*('d_시나리오'!$J$4-'d_시나리오'!$H$4)*('d_시나리오'!$I$4-'d_시나리오'!$H$4)),'d_시나리오'!$J$4-SQRT((1-K1762)*('d_시나리오'!$J$4-'d_시나리오'!$H$4)*('d_시나리오'!$J$4-'d_시나리오'!$I$4))))</f>
        <v/>
      </c>
      <c r="M1762">
        <f>RAND()</f>
        <v/>
      </c>
      <c r="N1762">
        <f>IF('d_시나리오'!$J$5='d_시나리오'!$H$5,'d_시나리오'!$I$5,IF(M1762&lt;('d_시나리오'!$I$5-'d_시나리오'!$H$5)/('d_시나리오'!$J$5-'d_시나리오'!$H$5),'d_시나리오'!$H$5+SQRT(M1762*('d_시나리오'!$J$5-'d_시나리오'!$H$5)*('d_시나리오'!$I$5-'d_시나리오'!$H$5)),'d_시나리오'!$J$5-SQRT((1-M1762)*('d_시나리오'!$J$5-'d_시나리오'!$H$5)*('d_시나리오'!$J$5-'d_시나리오'!$I$5))))</f>
        <v/>
      </c>
      <c r="O1762">
        <f>RAND()</f>
        <v/>
      </c>
      <c r="P1762">
        <f>IF('d_시나리오'!$J$6='d_시나리오'!$H$6,'d_시나리오'!$I$6,IF(O1762&lt;('d_시나리오'!$I$6-'d_시나리오'!$H$6)/('d_시나리오'!$J$6-'d_시나리오'!$H$6),'d_시나리오'!$H$6+SQRT(O1762*('d_시나리오'!$J$6-'d_시나리오'!$H$6)*('d_시나리오'!$I$6-'d_시나리오'!$H$6)),'d_시나리오'!$J$6-SQRT((1-O1762)*('d_시나리오'!$J$6-'d_시나리오'!$H$6)*('d_시나리오'!$J$6-'d_시나리오'!$I$6))))</f>
        <v/>
      </c>
      <c r="Q1762">
        <f>INDEX('d_분포'!$B$2:$B$57,RANDBETWEEN(1,56))</f>
        <v/>
      </c>
      <c r="R1762">
        <f>BETAINV(RAND(),5,5)</f>
        <v/>
      </c>
      <c r="S1762">
        <f>'d_고정'!$B$1*'6_기대효과'!$H$7*('d_시나리오'!$I$7/'d_고정'!$B$2)*B1762</f>
        <v/>
      </c>
      <c r="T1762">
        <f>S1762*D1762</f>
        <v/>
      </c>
      <c r="U1762">
        <f>S1762*F1762*H1762</f>
        <v/>
      </c>
      <c r="V1762">
        <f>S1762*F1762*(H1762-1)</f>
        <v/>
      </c>
      <c r="W1762">
        <f>U1762*J1762</f>
        <v/>
      </c>
      <c r="X1762">
        <f>T1762+W1762</f>
        <v/>
      </c>
      <c r="Y1762">
        <f>(T1762*E1762+W1762*L1762)*(1-R1762-'d_고정'!$B$13)</f>
        <v/>
      </c>
      <c r="Z1762">
        <f>(U1762*N1762*Q1762+'d_고정'!$B$3*('6_기대효과'!$H$7/8)*Q1762*'d_고정'!$B$10*P1762*('6_기대효과'!$K$7/'d_고정'!$B$9))*(1-R1762)</f>
        <v/>
      </c>
      <c r="AA1762">
        <f>W1762*L1762*(1-R1762-'d_고정'!$B$13)+U1762*MAX(N1762-'d_고정'!$B$10*P1762*('6_기대효과'!$K$7/'d_고정'!$B$9),0)*Q1762*(1-R1762)</f>
        <v/>
      </c>
      <c r="AB1762">
        <f>Y1762+Z1762</f>
        <v/>
      </c>
      <c r="AC1762">
        <f>Y1762/('d_고정'!$B$5*'6_기대효과'!$H$7/8)/'d_고정'!$B$6</f>
        <v/>
      </c>
      <c r="AD1762">
        <f>Y1762/('d_고정'!$B$8*'6_기대효과'!$H$7/8)</f>
        <v/>
      </c>
    </row>
    <row r="1763">
      <c r="A1763">
        <f>RAND()</f>
        <v/>
      </c>
      <c r="B1763">
        <f>IF('d_시나리오'!$J$2='d_시나리오'!$H$2,'d_시나리오'!$I$2,IF(A1763&lt;('d_시나리오'!$I$2-'d_시나리오'!$H$2)/('d_시나리오'!$J$2-'d_시나리오'!$H$2),'d_시나리오'!$H$2+SQRT(A1763*('d_시나리오'!$J$2-'d_시나리오'!$H$2)*('d_시나리오'!$I$2-'d_시나리오'!$H$2)),'d_시나리오'!$J$2-SQRT((1-A1763)*('d_시나리오'!$J$2-'d_시나리오'!$H$2)*('d_시나리오'!$J$2-'d_시나리오'!$I$2))))</f>
        <v/>
      </c>
      <c r="C1763">
        <f>RAND()</f>
        <v/>
      </c>
      <c r="D1763">
        <f>BETAINV(RAND(),IF(C1763&lt;'d_고정'!$B$26,'d_고정'!$B$23,'d_고정'!$B$16)+1,'d_고정'!$B$17-IF(C1763&lt;'d_고정'!$B$26,'d_고정'!$B$23,'d_고정'!$B$16)+1)*('d_고정'!$B$14+('d_고정'!$B$15-'d_고정'!$B$14)*RAND())</f>
        <v/>
      </c>
      <c r="E1763">
        <f>INDEX('d_분포'!$A$2:$A$28,RANDBETWEEN(1,27))</f>
        <v/>
      </c>
      <c r="F1763">
        <f>INDEX('d_분포'!$C$2:$C$5,RANDBETWEEN(1,4))*(0.9+0.2*RAND())</f>
        <v/>
      </c>
      <c r="G1763">
        <f>RAND()</f>
        <v/>
      </c>
      <c r="H1763">
        <f>(F1763+(1-F1763)*('d_고정'!$B$22*BETAINV(RAND(),IF(G1763&lt;'d_고정'!$B$26,'d_고정'!$B$25,'d_고정'!$B$20)+1,'d_고정'!$B$21-IF(G1763&lt;'d_고정'!$B$26,'d_고정'!$B$25,'d_고정'!$B$20)+1)+(1-'d_고정'!$B$22)*BETAINV(RAND(),IF(G1763&lt;'d_고정'!$B$26,'d_고정'!$B$24,'d_고정'!$B$18)+1,'d_고정'!$B$19-IF(G1763&lt;'d_고정'!$B$26,'d_고정'!$B$24,'d_고정'!$B$18)+1))*('d_고정'!$B$14+('d_고정'!$B$15-'d_고정'!$B$14)*RAND()))/F1763</f>
        <v/>
      </c>
      <c r="I1763">
        <f>RAND()</f>
        <v/>
      </c>
      <c r="J1763">
        <f>IF('d_시나리오'!$J$3='d_시나리오'!$H$3,'d_시나리오'!$I$3,IF(I1763&lt;('d_시나리오'!$I$3-'d_시나리오'!$H$3)/('d_시나리오'!$J$3-'d_시나리오'!$H$3),'d_시나리오'!$H$3+SQRT(I1763*('d_시나리오'!$J$3-'d_시나리오'!$H$3)*('d_시나리오'!$I$3-'d_시나리오'!$H$3)),'d_시나리오'!$J$3-SQRT((1-I1763)*('d_시나리오'!$J$3-'d_시나리오'!$H$3)*('d_시나리오'!$J$3-'d_시나리오'!$I$3))))</f>
        <v/>
      </c>
      <c r="K1763">
        <f>RAND()</f>
        <v/>
      </c>
      <c r="L1763">
        <f>IF('d_시나리오'!$J$4='d_시나리오'!$H$4,'d_시나리오'!$I$4,IF(K1763&lt;('d_시나리오'!$I$4-'d_시나리오'!$H$4)/('d_시나리오'!$J$4-'d_시나리오'!$H$4),'d_시나리오'!$H$4+SQRT(K1763*('d_시나리오'!$J$4-'d_시나리오'!$H$4)*('d_시나리오'!$I$4-'d_시나리오'!$H$4)),'d_시나리오'!$J$4-SQRT((1-K1763)*('d_시나리오'!$J$4-'d_시나리오'!$H$4)*('d_시나리오'!$J$4-'d_시나리오'!$I$4))))</f>
        <v/>
      </c>
      <c r="M1763">
        <f>RAND()</f>
        <v/>
      </c>
      <c r="N1763">
        <f>IF('d_시나리오'!$J$5='d_시나리오'!$H$5,'d_시나리오'!$I$5,IF(M1763&lt;('d_시나리오'!$I$5-'d_시나리오'!$H$5)/('d_시나리오'!$J$5-'d_시나리오'!$H$5),'d_시나리오'!$H$5+SQRT(M1763*('d_시나리오'!$J$5-'d_시나리오'!$H$5)*('d_시나리오'!$I$5-'d_시나리오'!$H$5)),'d_시나리오'!$J$5-SQRT((1-M1763)*('d_시나리오'!$J$5-'d_시나리오'!$H$5)*('d_시나리오'!$J$5-'d_시나리오'!$I$5))))</f>
        <v/>
      </c>
      <c r="O1763">
        <f>RAND()</f>
        <v/>
      </c>
      <c r="P1763">
        <f>IF('d_시나리오'!$J$6='d_시나리오'!$H$6,'d_시나리오'!$I$6,IF(O1763&lt;('d_시나리오'!$I$6-'d_시나리오'!$H$6)/('d_시나리오'!$J$6-'d_시나리오'!$H$6),'d_시나리오'!$H$6+SQRT(O1763*('d_시나리오'!$J$6-'d_시나리오'!$H$6)*('d_시나리오'!$I$6-'d_시나리오'!$H$6)),'d_시나리오'!$J$6-SQRT((1-O1763)*('d_시나리오'!$J$6-'d_시나리오'!$H$6)*('d_시나리오'!$J$6-'d_시나리오'!$I$6))))</f>
        <v/>
      </c>
      <c r="Q1763">
        <f>INDEX('d_분포'!$B$2:$B$57,RANDBETWEEN(1,56))</f>
        <v/>
      </c>
      <c r="R1763">
        <f>BETAINV(RAND(),5,5)</f>
        <v/>
      </c>
      <c r="S1763">
        <f>'d_고정'!$B$1*'6_기대효과'!$H$7*('d_시나리오'!$I$7/'d_고정'!$B$2)*B1763</f>
        <v/>
      </c>
      <c r="T1763">
        <f>S1763*D1763</f>
        <v/>
      </c>
      <c r="U1763">
        <f>S1763*F1763*H1763</f>
        <v/>
      </c>
      <c r="V1763">
        <f>S1763*F1763*(H1763-1)</f>
        <v/>
      </c>
      <c r="W1763">
        <f>U1763*J1763</f>
        <v/>
      </c>
      <c r="X1763">
        <f>T1763+W1763</f>
        <v/>
      </c>
      <c r="Y1763">
        <f>(T1763*E1763+W1763*L1763)*(1-R1763-'d_고정'!$B$13)</f>
        <v/>
      </c>
      <c r="Z1763">
        <f>(U1763*N1763*Q1763+'d_고정'!$B$3*('6_기대효과'!$H$7/8)*Q1763*'d_고정'!$B$10*P1763*('6_기대효과'!$K$7/'d_고정'!$B$9))*(1-R1763)</f>
        <v/>
      </c>
      <c r="AA1763">
        <f>W1763*L1763*(1-R1763-'d_고정'!$B$13)+U1763*MAX(N1763-'d_고정'!$B$10*P1763*('6_기대효과'!$K$7/'d_고정'!$B$9),0)*Q1763*(1-R1763)</f>
        <v/>
      </c>
      <c r="AB1763">
        <f>Y1763+Z1763</f>
        <v/>
      </c>
      <c r="AC1763">
        <f>Y1763/('d_고정'!$B$5*'6_기대효과'!$H$7/8)/'d_고정'!$B$6</f>
        <v/>
      </c>
      <c r="AD1763">
        <f>Y1763/('d_고정'!$B$8*'6_기대효과'!$H$7/8)</f>
        <v/>
      </c>
    </row>
    <row r="1764">
      <c r="A1764">
        <f>RAND()</f>
        <v/>
      </c>
      <c r="B1764">
        <f>IF('d_시나리오'!$J$2='d_시나리오'!$H$2,'d_시나리오'!$I$2,IF(A1764&lt;('d_시나리오'!$I$2-'d_시나리오'!$H$2)/('d_시나리오'!$J$2-'d_시나리오'!$H$2),'d_시나리오'!$H$2+SQRT(A1764*('d_시나리오'!$J$2-'d_시나리오'!$H$2)*('d_시나리오'!$I$2-'d_시나리오'!$H$2)),'d_시나리오'!$J$2-SQRT((1-A1764)*('d_시나리오'!$J$2-'d_시나리오'!$H$2)*('d_시나리오'!$J$2-'d_시나리오'!$I$2))))</f>
        <v/>
      </c>
      <c r="C1764">
        <f>RAND()</f>
        <v/>
      </c>
      <c r="D1764">
        <f>BETAINV(RAND(),IF(C1764&lt;'d_고정'!$B$26,'d_고정'!$B$23,'d_고정'!$B$16)+1,'d_고정'!$B$17-IF(C1764&lt;'d_고정'!$B$26,'d_고정'!$B$23,'d_고정'!$B$16)+1)*('d_고정'!$B$14+('d_고정'!$B$15-'d_고정'!$B$14)*RAND())</f>
        <v/>
      </c>
      <c r="E1764">
        <f>INDEX('d_분포'!$A$2:$A$28,RANDBETWEEN(1,27))</f>
        <v/>
      </c>
      <c r="F1764">
        <f>INDEX('d_분포'!$C$2:$C$5,RANDBETWEEN(1,4))*(0.9+0.2*RAND())</f>
        <v/>
      </c>
      <c r="G1764">
        <f>RAND()</f>
        <v/>
      </c>
      <c r="H1764">
        <f>(F1764+(1-F1764)*('d_고정'!$B$22*BETAINV(RAND(),IF(G1764&lt;'d_고정'!$B$26,'d_고정'!$B$25,'d_고정'!$B$20)+1,'d_고정'!$B$21-IF(G1764&lt;'d_고정'!$B$26,'d_고정'!$B$25,'d_고정'!$B$20)+1)+(1-'d_고정'!$B$22)*BETAINV(RAND(),IF(G1764&lt;'d_고정'!$B$26,'d_고정'!$B$24,'d_고정'!$B$18)+1,'d_고정'!$B$19-IF(G1764&lt;'d_고정'!$B$26,'d_고정'!$B$24,'d_고정'!$B$18)+1))*('d_고정'!$B$14+('d_고정'!$B$15-'d_고정'!$B$14)*RAND()))/F1764</f>
        <v/>
      </c>
      <c r="I1764">
        <f>RAND()</f>
        <v/>
      </c>
      <c r="J1764">
        <f>IF('d_시나리오'!$J$3='d_시나리오'!$H$3,'d_시나리오'!$I$3,IF(I1764&lt;('d_시나리오'!$I$3-'d_시나리오'!$H$3)/('d_시나리오'!$J$3-'d_시나리오'!$H$3),'d_시나리오'!$H$3+SQRT(I1764*('d_시나리오'!$J$3-'d_시나리오'!$H$3)*('d_시나리오'!$I$3-'d_시나리오'!$H$3)),'d_시나리오'!$J$3-SQRT((1-I1764)*('d_시나리오'!$J$3-'d_시나리오'!$H$3)*('d_시나리오'!$J$3-'d_시나리오'!$I$3))))</f>
        <v/>
      </c>
      <c r="K1764">
        <f>RAND()</f>
        <v/>
      </c>
      <c r="L1764">
        <f>IF('d_시나리오'!$J$4='d_시나리오'!$H$4,'d_시나리오'!$I$4,IF(K1764&lt;('d_시나리오'!$I$4-'d_시나리오'!$H$4)/('d_시나리오'!$J$4-'d_시나리오'!$H$4),'d_시나리오'!$H$4+SQRT(K1764*('d_시나리오'!$J$4-'d_시나리오'!$H$4)*('d_시나리오'!$I$4-'d_시나리오'!$H$4)),'d_시나리오'!$J$4-SQRT((1-K1764)*('d_시나리오'!$J$4-'d_시나리오'!$H$4)*('d_시나리오'!$J$4-'d_시나리오'!$I$4))))</f>
        <v/>
      </c>
      <c r="M1764">
        <f>RAND()</f>
        <v/>
      </c>
      <c r="N1764">
        <f>IF('d_시나리오'!$J$5='d_시나리오'!$H$5,'d_시나리오'!$I$5,IF(M1764&lt;('d_시나리오'!$I$5-'d_시나리오'!$H$5)/('d_시나리오'!$J$5-'d_시나리오'!$H$5),'d_시나리오'!$H$5+SQRT(M1764*('d_시나리오'!$J$5-'d_시나리오'!$H$5)*('d_시나리오'!$I$5-'d_시나리오'!$H$5)),'d_시나리오'!$J$5-SQRT((1-M1764)*('d_시나리오'!$J$5-'d_시나리오'!$H$5)*('d_시나리오'!$J$5-'d_시나리오'!$I$5))))</f>
        <v/>
      </c>
      <c r="O1764">
        <f>RAND()</f>
        <v/>
      </c>
      <c r="P1764">
        <f>IF('d_시나리오'!$J$6='d_시나리오'!$H$6,'d_시나리오'!$I$6,IF(O1764&lt;('d_시나리오'!$I$6-'d_시나리오'!$H$6)/('d_시나리오'!$J$6-'d_시나리오'!$H$6),'d_시나리오'!$H$6+SQRT(O1764*('d_시나리오'!$J$6-'d_시나리오'!$H$6)*('d_시나리오'!$I$6-'d_시나리오'!$H$6)),'d_시나리오'!$J$6-SQRT((1-O1764)*('d_시나리오'!$J$6-'d_시나리오'!$H$6)*('d_시나리오'!$J$6-'d_시나리오'!$I$6))))</f>
        <v/>
      </c>
      <c r="Q1764">
        <f>INDEX('d_분포'!$B$2:$B$57,RANDBETWEEN(1,56))</f>
        <v/>
      </c>
      <c r="R1764">
        <f>BETAINV(RAND(),5,5)</f>
        <v/>
      </c>
      <c r="S1764">
        <f>'d_고정'!$B$1*'6_기대효과'!$H$7*('d_시나리오'!$I$7/'d_고정'!$B$2)*B1764</f>
        <v/>
      </c>
      <c r="T1764">
        <f>S1764*D1764</f>
        <v/>
      </c>
      <c r="U1764">
        <f>S1764*F1764*H1764</f>
        <v/>
      </c>
      <c r="V1764">
        <f>S1764*F1764*(H1764-1)</f>
        <v/>
      </c>
      <c r="W1764">
        <f>U1764*J1764</f>
        <v/>
      </c>
      <c r="X1764">
        <f>T1764+W1764</f>
        <v/>
      </c>
      <c r="Y1764">
        <f>(T1764*E1764+W1764*L1764)*(1-R1764-'d_고정'!$B$13)</f>
        <v/>
      </c>
      <c r="Z1764">
        <f>(U1764*N1764*Q1764+'d_고정'!$B$3*('6_기대효과'!$H$7/8)*Q1764*'d_고정'!$B$10*P1764*('6_기대효과'!$K$7/'d_고정'!$B$9))*(1-R1764)</f>
        <v/>
      </c>
      <c r="AA1764">
        <f>W1764*L1764*(1-R1764-'d_고정'!$B$13)+U1764*MAX(N1764-'d_고정'!$B$10*P1764*('6_기대효과'!$K$7/'d_고정'!$B$9),0)*Q1764*(1-R1764)</f>
        <v/>
      </c>
      <c r="AB1764">
        <f>Y1764+Z1764</f>
        <v/>
      </c>
      <c r="AC1764">
        <f>Y1764/('d_고정'!$B$5*'6_기대효과'!$H$7/8)/'d_고정'!$B$6</f>
        <v/>
      </c>
      <c r="AD1764">
        <f>Y1764/('d_고정'!$B$8*'6_기대효과'!$H$7/8)</f>
        <v/>
      </c>
    </row>
    <row r="1765">
      <c r="A1765">
        <f>RAND()</f>
        <v/>
      </c>
      <c r="B1765">
        <f>IF('d_시나리오'!$J$2='d_시나리오'!$H$2,'d_시나리오'!$I$2,IF(A1765&lt;('d_시나리오'!$I$2-'d_시나리오'!$H$2)/('d_시나리오'!$J$2-'d_시나리오'!$H$2),'d_시나리오'!$H$2+SQRT(A1765*('d_시나리오'!$J$2-'d_시나리오'!$H$2)*('d_시나리오'!$I$2-'d_시나리오'!$H$2)),'d_시나리오'!$J$2-SQRT((1-A1765)*('d_시나리오'!$J$2-'d_시나리오'!$H$2)*('d_시나리오'!$J$2-'d_시나리오'!$I$2))))</f>
        <v/>
      </c>
      <c r="C1765">
        <f>RAND()</f>
        <v/>
      </c>
      <c r="D1765">
        <f>BETAINV(RAND(),IF(C1765&lt;'d_고정'!$B$26,'d_고정'!$B$23,'d_고정'!$B$16)+1,'d_고정'!$B$17-IF(C1765&lt;'d_고정'!$B$26,'d_고정'!$B$23,'d_고정'!$B$16)+1)*('d_고정'!$B$14+('d_고정'!$B$15-'d_고정'!$B$14)*RAND())</f>
        <v/>
      </c>
      <c r="E1765">
        <f>INDEX('d_분포'!$A$2:$A$28,RANDBETWEEN(1,27))</f>
        <v/>
      </c>
      <c r="F1765">
        <f>INDEX('d_분포'!$C$2:$C$5,RANDBETWEEN(1,4))*(0.9+0.2*RAND())</f>
        <v/>
      </c>
      <c r="G1765">
        <f>RAND()</f>
        <v/>
      </c>
      <c r="H1765">
        <f>(F1765+(1-F1765)*('d_고정'!$B$22*BETAINV(RAND(),IF(G1765&lt;'d_고정'!$B$26,'d_고정'!$B$25,'d_고정'!$B$20)+1,'d_고정'!$B$21-IF(G1765&lt;'d_고정'!$B$26,'d_고정'!$B$25,'d_고정'!$B$20)+1)+(1-'d_고정'!$B$22)*BETAINV(RAND(),IF(G1765&lt;'d_고정'!$B$26,'d_고정'!$B$24,'d_고정'!$B$18)+1,'d_고정'!$B$19-IF(G1765&lt;'d_고정'!$B$26,'d_고정'!$B$24,'d_고정'!$B$18)+1))*('d_고정'!$B$14+('d_고정'!$B$15-'d_고정'!$B$14)*RAND()))/F1765</f>
        <v/>
      </c>
      <c r="I1765">
        <f>RAND()</f>
        <v/>
      </c>
      <c r="J1765">
        <f>IF('d_시나리오'!$J$3='d_시나리오'!$H$3,'d_시나리오'!$I$3,IF(I1765&lt;('d_시나리오'!$I$3-'d_시나리오'!$H$3)/('d_시나리오'!$J$3-'d_시나리오'!$H$3),'d_시나리오'!$H$3+SQRT(I1765*('d_시나리오'!$J$3-'d_시나리오'!$H$3)*('d_시나리오'!$I$3-'d_시나리오'!$H$3)),'d_시나리오'!$J$3-SQRT((1-I1765)*('d_시나리오'!$J$3-'d_시나리오'!$H$3)*('d_시나리오'!$J$3-'d_시나리오'!$I$3))))</f>
        <v/>
      </c>
      <c r="K1765">
        <f>RAND()</f>
        <v/>
      </c>
      <c r="L1765">
        <f>IF('d_시나리오'!$J$4='d_시나리오'!$H$4,'d_시나리오'!$I$4,IF(K1765&lt;('d_시나리오'!$I$4-'d_시나리오'!$H$4)/('d_시나리오'!$J$4-'d_시나리오'!$H$4),'d_시나리오'!$H$4+SQRT(K1765*('d_시나리오'!$J$4-'d_시나리오'!$H$4)*('d_시나리오'!$I$4-'d_시나리오'!$H$4)),'d_시나리오'!$J$4-SQRT((1-K1765)*('d_시나리오'!$J$4-'d_시나리오'!$H$4)*('d_시나리오'!$J$4-'d_시나리오'!$I$4))))</f>
        <v/>
      </c>
      <c r="M1765">
        <f>RAND()</f>
        <v/>
      </c>
      <c r="N1765">
        <f>IF('d_시나리오'!$J$5='d_시나리오'!$H$5,'d_시나리오'!$I$5,IF(M1765&lt;('d_시나리오'!$I$5-'d_시나리오'!$H$5)/('d_시나리오'!$J$5-'d_시나리오'!$H$5),'d_시나리오'!$H$5+SQRT(M1765*('d_시나리오'!$J$5-'d_시나리오'!$H$5)*('d_시나리오'!$I$5-'d_시나리오'!$H$5)),'d_시나리오'!$J$5-SQRT((1-M1765)*('d_시나리오'!$J$5-'d_시나리오'!$H$5)*('d_시나리오'!$J$5-'d_시나리오'!$I$5))))</f>
        <v/>
      </c>
      <c r="O1765">
        <f>RAND()</f>
        <v/>
      </c>
      <c r="P1765">
        <f>IF('d_시나리오'!$J$6='d_시나리오'!$H$6,'d_시나리오'!$I$6,IF(O1765&lt;('d_시나리오'!$I$6-'d_시나리오'!$H$6)/('d_시나리오'!$J$6-'d_시나리오'!$H$6),'d_시나리오'!$H$6+SQRT(O1765*('d_시나리오'!$J$6-'d_시나리오'!$H$6)*('d_시나리오'!$I$6-'d_시나리오'!$H$6)),'d_시나리오'!$J$6-SQRT((1-O1765)*('d_시나리오'!$J$6-'d_시나리오'!$H$6)*('d_시나리오'!$J$6-'d_시나리오'!$I$6))))</f>
        <v/>
      </c>
      <c r="Q1765">
        <f>INDEX('d_분포'!$B$2:$B$57,RANDBETWEEN(1,56))</f>
        <v/>
      </c>
      <c r="R1765">
        <f>BETAINV(RAND(),5,5)</f>
        <v/>
      </c>
      <c r="S1765">
        <f>'d_고정'!$B$1*'6_기대효과'!$H$7*('d_시나리오'!$I$7/'d_고정'!$B$2)*B1765</f>
        <v/>
      </c>
      <c r="T1765">
        <f>S1765*D1765</f>
        <v/>
      </c>
      <c r="U1765">
        <f>S1765*F1765*H1765</f>
        <v/>
      </c>
      <c r="V1765">
        <f>S1765*F1765*(H1765-1)</f>
        <v/>
      </c>
      <c r="W1765">
        <f>U1765*J1765</f>
        <v/>
      </c>
      <c r="X1765">
        <f>T1765+W1765</f>
        <v/>
      </c>
      <c r="Y1765">
        <f>(T1765*E1765+W1765*L1765)*(1-R1765-'d_고정'!$B$13)</f>
        <v/>
      </c>
      <c r="Z1765">
        <f>(U1765*N1765*Q1765+'d_고정'!$B$3*('6_기대효과'!$H$7/8)*Q1765*'d_고정'!$B$10*P1765*('6_기대효과'!$K$7/'d_고정'!$B$9))*(1-R1765)</f>
        <v/>
      </c>
      <c r="AA1765">
        <f>W1765*L1765*(1-R1765-'d_고정'!$B$13)+U1765*MAX(N1765-'d_고정'!$B$10*P1765*('6_기대효과'!$K$7/'d_고정'!$B$9),0)*Q1765*(1-R1765)</f>
        <v/>
      </c>
      <c r="AB1765">
        <f>Y1765+Z1765</f>
        <v/>
      </c>
      <c r="AC1765">
        <f>Y1765/('d_고정'!$B$5*'6_기대효과'!$H$7/8)/'d_고정'!$B$6</f>
        <v/>
      </c>
      <c r="AD1765">
        <f>Y1765/('d_고정'!$B$8*'6_기대효과'!$H$7/8)</f>
        <v/>
      </c>
    </row>
    <row r="1766">
      <c r="A1766">
        <f>RAND()</f>
        <v/>
      </c>
      <c r="B1766">
        <f>IF('d_시나리오'!$J$2='d_시나리오'!$H$2,'d_시나리오'!$I$2,IF(A1766&lt;('d_시나리오'!$I$2-'d_시나리오'!$H$2)/('d_시나리오'!$J$2-'d_시나리오'!$H$2),'d_시나리오'!$H$2+SQRT(A1766*('d_시나리오'!$J$2-'d_시나리오'!$H$2)*('d_시나리오'!$I$2-'d_시나리오'!$H$2)),'d_시나리오'!$J$2-SQRT((1-A1766)*('d_시나리오'!$J$2-'d_시나리오'!$H$2)*('d_시나리오'!$J$2-'d_시나리오'!$I$2))))</f>
        <v/>
      </c>
      <c r="C1766">
        <f>RAND()</f>
        <v/>
      </c>
      <c r="D1766">
        <f>BETAINV(RAND(),IF(C1766&lt;'d_고정'!$B$26,'d_고정'!$B$23,'d_고정'!$B$16)+1,'d_고정'!$B$17-IF(C1766&lt;'d_고정'!$B$26,'d_고정'!$B$23,'d_고정'!$B$16)+1)*('d_고정'!$B$14+('d_고정'!$B$15-'d_고정'!$B$14)*RAND())</f>
        <v/>
      </c>
      <c r="E1766">
        <f>INDEX('d_분포'!$A$2:$A$28,RANDBETWEEN(1,27))</f>
        <v/>
      </c>
      <c r="F1766">
        <f>INDEX('d_분포'!$C$2:$C$5,RANDBETWEEN(1,4))*(0.9+0.2*RAND())</f>
        <v/>
      </c>
      <c r="G1766">
        <f>RAND()</f>
        <v/>
      </c>
      <c r="H1766">
        <f>(F1766+(1-F1766)*('d_고정'!$B$22*BETAINV(RAND(),IF(G1766&lt;'d_고정'!$B$26,'d_고정'!$B$25,'d_고정'!$B$20)+1,'d_고정'!$B$21-IF(G1766&lt;'d_고정'!$B$26,'d_고정'!$B$25,'d_고정'!$B$20)+1)+(1-'d_고정'!$B$22)*BETAINV(RAND(),IF(G1766&lt;'d_고정'!$B$26,'d_고정'!$B$24,'d_고정'!$B$18)+1,'d_고정'!$B$19-IF(G1766&lt;'d_고정'!$B$26,'d_고정'!$B$24,'d_고정'!$B$18)+1))*('d_고정'!$B$14+('d_고정'!$B$15-'d_고정'!$B$14)*RAND()))/F1766</f>
        <v/>
      </c>
      <c r="I1766">
        <f>RAND()</f>
        <v/>
      </c>
      <c r="J1766">
        <f>IF('d_시나리오'!$J$3='d_시나리오'!$H$3,'d_시나리오'!$I$3,IF(I1766&lt;('d_시나리오'!$I$3-'d_시나리오'!$H$3)/('d_시나리오'!$J$3-'d_시나리오'!$H$3),'d_시나리오'!$H$3+SQRT(I1766*('d_시나리오'!$J$3-'d_시나리오'!$H$3)*('d_시나리오'!$I$3-'d_시나리오'!$H$3)),'d_시나리오'!$J$3-SQRT((1-I1766)*('d_시나리오'!$J$3-'d_시나리오'!$H$3)*('d_시나리오'!$J$3-'d_시나리오'!$I$3))))</f>
        <v/>
      </c>
      <c r="K1766">
        <f>RAND()</f>
        <v/>
      </c>
      <c r="L1766">
        <f>IF('d_시나리오'!$J$4='d_시나리오'!$H$4,'d_시나리오'!$I$4,IF(K1766&lt;('d_시나리오'!$I$4-'d_시나리오'!$H$4)/('d_시나리오'!$J$4-'d_시나리오'!$H$4),'d_시나리오'!$H$4+SQRT(K1766*('d_시나리오'!$J$4-'d_시나리오'!$H$4)*('d_시나리오'!$I$4-'d_시나리오'!$H$4)),'d_시나리오'!$J$4-SQRT((1-K1766)*('d_시나리오'!$J$4-'d_시나리오'!$H$4)*('d_시나리오'!$J$4-'d_시나리오'!$I$4))))</f>
        <v/>
      </c>
      <c r="M1766">
        <f>RAND()</f>
        <v/>
      </c>
      <c r="N1766">
        <f>IF('d_시나리오'!$J$5='d_시나리오'!$H$5,'d_시나리오'!$I$5,IF(M1766&lt;('d_시나리오'!$I$5-'d_시나리오'!$H$5)/('d_시나리오'!$J$5-'d_시나리오'!$H$5),'d_시나리오'!$H$5+SQRT(M1766*('d_시나리오'!$J$5-'d_시나리오'!$H$5)*('d_시나리오'!$I$5-'d_시나리오'!$H$5)),'d_시나리오'!$J$5-SQRT((1-M1766)*('d_시나리오'!$J$5-'d_시나리오'!$H$5)*('d_시나리오'!$J$5-'d_시나리오'!$I$5))))</f>
        <v/>
      </c>
      <c r="O1766">
        <f>RAND()</f>
        <v/>
      </c>
      <c r="P1766">
        <f>IF('d_시나리오'!$J$6='d_시나리오'!$H$6,'d_시나리오'!$I$6,IF(O1766&lt;('d_시나리오'!$I$6-'d_시나리오'!$H$6)/('d_시나리오'!$J$6-'d_시나리오'!$H$6),'d_시나리오'!$H$6+SQRT(O1766*('d_시나리오'!$J$6-'d_시나리오'!$H$6)*('d_시나리오'!$I$6-'d_시나리오'!$H$6)),'d_시나리오'!$J$6-SQRT((1-O1766)*('d_시나리오'!$J$6-'d_시나리오'!$H$6)*('d_시나리오'!$J$6-'d_시나리오'!$I$6))))</f>
        <v/>
      </c>
      <c r="Q1766">
        <f>INDEX('d_분포'!$B$2:$B$57,RANDBETWEEN(1,56))</f>
        <v/>
      </c>
      <c r="R1766">
        <f>BETAINV(RAND(),5,5)</f>
        <v/>
      </c>
      <c r="S1766">
        <f>'d_고정'!$B$1*'6_기대효과'!$H$7*('d_시나리오'!$I$7/'d_고정'!$B$2)*B1766</f>
        <v/>
      </c>
      <c r="T1766">
        <f>S1766*D1766</f>
        <v/>
      </c>
      <c r="U1766">
        <f>S1766*F1766*H1766</f>
        <v/>
      </c>
      <c r="V1766">
        <f>S1766*F1766*(H1766-1)</f>
        <v/>
      </c>
      <c r="W1766">
        <f>U1766*J1766</f>
        <v/>
      </c>
      <c r="X1766">
        <f>T1766+W1766</f>
        <v/>
      </c>
      <c r="Y1766">
        <f>(T1766*E1766+W1766*L1766)*(1-R1766-'d_고정'!$B$13)</f>
        <v/>
      </c>
      <c r="Z1766">
        <f>(U1766*N1766*Q1766+'d_고정'!$B$3*('6_기대효과'!$H$7/8)*Q1766*'d_고정'!$B$10*P1766*('6_기대효과'!$K$7/'d_고정'!$B$9))*(1-R1766)</f>
        <v/>
      </c>
      <c r="AA1766">
        <f>W1766*L1766*(1-R1766-'d_고정'!$B$13)+U1766*MAX(N1766-'d_고정'!$B$10*P1766*('6_기대효과'!$K$7/'d_고정'!$B$9),0)*Q1766*(1-R1766)</f>
        <v/>
      </c>
      <c r="AB1766">
        <f>Y1766+Z1766</f>
        <v/>
      </c>
      <c r="AC1766">
        <f>Y1766/('d_고정'!$B$5*'6_기대효과'!$H$7/8)/'d_고정'!$B$6</f>
        <v/>
      </c>
      <c r="AD1766">
        <f>Y1766/('d_고정'!$B$8*'6_기대효과'!$H$7/8)</f>
        <v/>
      </c>
    </row>
    <row r="1767">
      <c r="A1767">
        <f>RAND()</f>
        <v/>
      </c>
      <c r="B1767">
        <f>IF('d_시나리오'!$J$2='d_시나리오'!$H$2,'d_시나리오'!$I$2,IF(A1767&lt;('d_시나리오'!$I$2-'d_시나리오'!$H$2)/('d_시나리오'!$J$2-'d_시나리오'!$H$2),'d_시나리오'!$H$2+SQRT(A1767*('d_시나리오'!$J$2-'d_시나리오'!$H$2)*('d_시나리오'!$I$2-'d_시나리오'!$H$2)),'d_시나리오'!$J$2-SQRT((1-A1767)*('d_시나리오'!$J$2-'d_시나리오'!$H$2)*('d_시나리오'!$J$2-'d_시나리오'!$I$2))))</f>
        <v/>
      </c>
      <c r="C1767">
        <f>RAND()</f>
        <v/>
      </c>
      <c r="D1767">
        <f>BETAINV(RAND(),IF(C1767&lt;'d_고정'!$B$26,'d_고정'!$B$23,'d_고정'!$B$16)+1,'d_고정'!$B$17-IF(C1767&lt;'d_고정'!$B$26,'d_고정'!$B$23,'d_고정'!$B$16)+1)*('d_고정'!$B$14+('d_고정'!$B$15-'d_고정'!$B$14)*RAND())</f>
        <v/>
      </c>
      <c r="E1767">
        <f>INDEX('d_분포'!$A$2:$A$28,RANDBETWEEN(1,27))</f>
        <v/>
      </c>
      <c r="F1767">
        <f>INDEX('d_분포'!$C$2:$C$5,RANDBETWEEN(1,4))*(0.9+0.2*RAND())</f>
        <v/>
      </c>
      <c r="G1767">
        <f>RAND()</f>
        <v/>
      </c>
      <c r="H1767">
        <f>(F1767+(1-F1767)*('d_고정'!$B$22*BETAINV(RAND(),IF(G1767&lt;'d_고정'!$B$26,'d_고정'!$B$25,'d_고정'!$B$20)+1,'d_고정'!$B$21-IF(G1767&lt;'d_고정'!$B$26,'d_고정'!$B$25,'d_고정'!$B$20)+1)+(1-'d_고정'!$B$22)*BETAINV(RAND(),IF(G1767&lt;'d_고정'!$B$26,'d_고정'!$B$24,'d_고정'!$B$18)+1,'d_고정'!$B$19-IF(G1767&lt;'d_고정'!$B$26,'d_고정'!$B$24,'d_고정'!$B$18)+1))*('d_고정'!$B$14+('d_고정'!$B$15-'d_고정'!$B$14)*RAND()))/F1767</f>
        <v/>
      </c>
      <c r="I1767">
        <f>RAND()</f>
        <v/>
      </c>
      <c r="J1767">
        <f>IF('d_시나리오'!$J$3='d_시나리오'!$H$3,'d_시나리오'!$I$3,IF(I1767&lt;('d_시나리오'!$I$3-'d_시나리오'!$H$3)/('d_시나리오'!$J$3-'d_시나리오'!$H$3),'d_시나리오'!$H$3+SQRT(I1767*('d_시나리오'!$J$3-'d_시나리오'!$H$3)*('d_시나리오'!$I$3-'d_시나리오'!$H$3)),'d_시나리오'!$J$3-SQRT((1-I1767)*('d_시나리오'!$J$3-'d_시나리오'!$H$3)*('d_시나리오'!$J$3-'d_시나리오'!$I$3))))</f>
        <v/>
      </c>
      <c r="K1767">
        <f>RAND()</f>
        <v/>
      </c>
      <c r="L1767">
        <f>IF('d_시나리오'!$J$4='d_시나리오'!$H$4,'d_시나리오'!$I$4,IF(K1767&lt;('d_시나리오'!$I$4-'d_시나리오'!$H$4)/('d_시나리오'!$J$4-'d_시나리오'!$H$4),'d_시나리오'!$H$4+SQRT(K1767*('d_시나리오'!$J$4-'d_시나리오'!$H$4)*('d_시나리오'!$I$4-'d_시나리오'!$H$4)),'d_시나리오'!$J$4-SQRT((1-K1767)*('d_시나리오'!$J$4-'d_시나리오'!$H$4)*('d_시나리오'!$J$4-'d_시나리오'!$I$4))))</f>
        <v/>
      </c>
      <c r="M1767">
        <f>RAND()</f>
        <v/>
      </c>
      <c r="N1767">
        <f>IF('d_시나리오'!$J$5='d_시나리오'!$H$5,'d_시나리오'!$I$5,IF(M1767&lt;('d_시나리오'!$I$5-'d_시나리오'!$H$5)/('d_시나리오'!$J$5-'d_시나리오'!$H$5),'d_시나리오'!$H$5+SQRT(M1767*('d_시나리오'!$J$5-'d_시나리오'!$H$5)*('d_시나리오'!$I$5-'d_시나리오'!$H$5)),'d_시나리오'!$J$5-SQRT((1-M1767)*('d_시나리오'!$J$5-'d_시나리오'!$H$5)*('d_시나리오'!$J$5-'d_시나리오'!$I$5))))</f>
        <v/>
      </c>
      <c r="O1767">
        <f>RAND()</f>
        <v/>
      </c>
      <c r="P1767">
        <f>IF('d_시나리오'!$J$6='d_시나리오'!$H$6,'d_시나리오'!$I$6,IF(O1767&lt;('d_시나리오'!$I$6-'d_시나리오'!$H$6)/('d_시나리오'!$J$6-'d_시나리오'!$H$6),'d_시나리오'!$H$6+SQRT(O1767*('d_시나리오'!$J$6-'d_시나리오'!$H$6)*('d_시나리오'!$I$6-'d_시나리오'!$H$6)),'d_시나리오'!$J$6-SQRT((1-O1767)*('d_시나리오'!$J$6-'d_시나리오'!$H$6)*('d_시나리오'!$J$6-'d_시나리오'!$I$6))))</f>
        <v/>
      </c>
      <c r="Q1767">
        <f>INDEX('d_분포'!$B$2:$B$57,RANDBETWEEN(1,56))</f>
        <v/>
      </c>
      <c r="R1767">
        <f>BETAINV(RAND(),5,5)</f>
        <v/>
      </c>
      <c r="S1767">
        <f>'d_고정'!$B$1*'6_기대효과'!$H$7*('d_시나리오'!$I$7/'d_고정'!$B$2)*B1767</f>
        <v/>
      </c>
      <c r="T1767">
        <f>S1767*D1767</f>
        <v/>
      </c>
      <c r="U1767">
        <f>S1767*F1767*H1767</f>
        <v/>
      </c>
      <c r="V1767">
        <f>S1767*F1767*(H1767-1)</f>
        <v/>
      </c>
      <c r="W1767">
        <f>U1767*J1767</f>
        <v/>
      </c>
      <c r="X1767">
        <f>T1767+W1767</f>
        <v/>
      </c>
      <c r="Y1767">
        <f>(T1767*E1767+W1767*L1767)*(1-R1767-'d_고정'!$B$13)</f>
        <v/>
      </c>
      <c r="Z1767">
        <f>(U1767*N1767*Q1767+'d_고정'!$B$3*('6_기대효과'!$H$7/8)*Q1767*'d_고정'!$B$10*P1767*('6_기대효과'!$K$7/'d_고정'!$B$9))*(1-R1767)</f>
        <v/>
      </c>
      <c r="AA1767">
        <f>W1767*L1767*(1-R1767-'d_고정'!$B$13)+U1767*MAX(N1767-'d_고정'!$B$10*P1767*('6_기대효과'!$K$7/'d_고정'!$B$9),0)*Q1767*(1-R1767)</f>
        <v/>
      </c>
      <c r="AB1767">
        <f>Y1767+Z1767</f>
        <v/>
      </c>
      <c r="AC1767">
        <f>Y1767/('d_고정'!$B$5*'6_기대효과'!$H$7/8)/'d_고정'!$B$6</f>
        <v/>
      </c>
      <c r="AD1767">
        <f>Y1767/('d_고정'!$B$8*'6_기대효과'!$H$7/8)</f>
        <v/>
      </c>
    </row>
    <row r="1768">
      <c r="A1768">
        <f>RAND()</f>
        <v/>
      </c>
      <c r="B1768">
        <f>IF('d_시나리오'!$J$2='d_시나리오'!$H$2,'d_시나리오'!$I$2,IF(A1768&lt;('d_시나리오'!$I$2-'d_시나리오'!$H$2)/('d_시나리오'!$J$2-'d_시나리오'!$H$2),'d_시나리오'!$H$2+SQRT(A1768*('d_시나리오'!$J$2-'d_시나리오'!$H$2)*('d_시나리오'!$I$2-'d_시나리오'!$H$2)),'d_시나리오'!$J$2-SQRT((1-A1768)*('d_시나리오'!$J$2-'d_시나리오'!$H$2)*('d_시나리오'!$J$2-'d_시나리오'!$I$2))))</f>
        <v/>
      </c>
      <c r="C1768">
        <f>RAND()</f>
        <v/>
      </c>
      <c r="D1768">
        <f>BETAINV(RAND(),IF(C1768&lt;'d_고정'!$B$26,'d_고정'!$B$23,'d_고정'!$B$16)+1,'d_고정'!$B$17-IF(C1768&lt;'d_고정'!$B$26,'d_고정'!$B$23,'d_고정'!$B$16)+1)*('d_고정'!$B$14+('d_고정'!$B$15-'d_고정'!$B$14)*RAND())</f>
        <v/>
      </c>
      <c r="E1768">
        <f>INDEX('d_분포'!$A$2:$A$28,RANDBETWEEN(1,27))</f>
        <v/>
      </c>
      <c r="F1768">
        <f>INDEX('d_분포'!$C$2:$C$5,RANDBETWEEN(1,4))*(0.9+0.2*RAND())</f>
        <v/>
      </c>
      <c r="G1768">
        <f>RAND()</f>
        <v/>
      </c>
      <c r="H1768">
        <f>(F1768+(1-F1768)*('d_고정'!$B$22*BETAINV(RAND(),IF(G1768&lt;'d_고정'!$B$26,'d_고정'!$B$25,'d_고정'!$B$20)+1,'d_고정'!$B$21-IF(G1768&lt;'d_고정'!$B$26,'d_고정'!$B$25,'d_고정'!$B$20)+1)+(1-'d_고정'!$B$22)*BETAINV(RAND(),IF(G1768&lt;'d_고정'!$B$26,'d_고정'!$B$24,'d_고정'!$B$18)+1,'d_고정'!$B$19-IF(G1768&lt;'d_고정'!$B$26,'d_고정'!$B$24,'d_고정'!$B$18)+1))*('d_고정'!$B$14+('d_고정'!$B$15-'d_고정'!$B$14)*RAND()))/F1768</f>
        <v/>
      </c>
      <c r="I1768">
        <f>RAND()</f>
        <v/>
      </c>
      <c r="J1768">
        <f>IF('d_시나리오'!$J$3='d_시나리오'!$H$3,'d_시나리오'!$I$3,IF(I1768&lt;('d_시나리오'!$I$3-'d_시나리오'!$H$3)/('d_시나리오'!$J$3-'d_시나리오'!$H$3),'d_시나리오'!$H$3+SQRT(I1768*('d_시나리오'!$J$3-'d_시나리오'!$H$3)*('d_시나리오'!$I$3-'d_시나리오'!$H$3)),'d_시나리오'!$J$3-SQRT((1-I1768)*('d_시나리오'!$J$3-'d_시나리오'!$H$3)*('d_시나리오'!$J$3-'d_시나리오'!$I$3))))</f>
        <v/>
      </c>
      <c r="K1768">
        <f>RAND()</f>
        <v/>
      </c>
      <c r="L1768">
        <f>IF('d_시나리오'!$J$4='d_시나리오'!$H$4,'d_시나리오'!$I$4,IF(K1768&lt;('d_시나리오'!$I$4-'d_시나리오'!$H$4)/('d_시나리오'!$J$4-'d_시나리오'!$H$4),'d_시나리오'!$H$4+SQRT(K1768*('d_시나리오'!$J$4-'d_시나리오'!$H$4)*('d_시나리오'!$I$4-'d_시나리오'!$H$4)),'d_시나리오'!$J$4-SQRT((1-K1768)*('d_시나리오'!$J$4-'d_시나리오'!$H$4)*('d_시나리오'!$J$4-'d_시나리오'!$I$4))))</f>
        <v/>
      </c>
      <c r="M1768">
        <f>RAND()</f>
        <v/>
      </c>
      <c r="N1768">
        <f>IF('d_시나리오'!$J$5='d_시나리오'!$H$5,'d_시나리오'!$I$5,IF(M1768&lt;('d_시나리오'!$I$5-'d_시나리오'!$H$5)/('d_시나리오'!$J$5-'d_시나리오'!$H$5),'d_시나리오'!$H$5+SQRT(M1768*('d_시나리오'!$J$5-'d_시나리오'!$H$5)*('d_시나리오'!$I$5-'d_시나리오'!$H$5)),'d_시나리오'!$J$5-SQRT((1-M1768)*('d_시나리오'!$J$5-'d_시나리오'!$H$5)*('d_시나리오'!$J$5-'d_시나리오'!$I$5))))</f>
        <v/>
      </c>
      <c r="O1768">
        <f>RAND()</f>
        <v/>
      </c>
      <c r="P1768">
        <f>IF('d_시나리오'!$J$6='d_시나리오'!$H$6,'d_시나리오'!$I$6,IF(O1768&lt;('d_시나리오'!$I$6-'d_시나리오'!$H$6)/('d_시나리오'!$J$6-'d_시나리오'!$H$6),'d_시나리오'!$H$6+SQRT(O1768*('d_시나리오'!$J$6-'d_시나리오'!$H$6)*('d_시나리오'!$I$6-'d_시나리오'!$H$6)),'d_시나리오'!$J$6-SQRT((1-O1768)*('d_시나리오'!$J$6-'d_시나리오'!$H$6)*('d_시나리오'!$J$6-'d_시나리오'!$I$6))))</f>
        <v/>
      </c>
      <c r="Q1768">
        <f>INDEX('d_분포'!$B$2:$B$57,RANDBETWEEN(1,56))</f>
        <v/>
      </c>
      <c r="R1768">
        <f>BETAINV(RAND(),5,5)</f>
        <v/>
      </c>
      <c r="S1768">
        <f>'d_고정'!$B$1*'6_기대효과'!$H$7*('d_시나리오'!$I$7/'d_고정'!$B$2)*B1768</f>
        <v/>
      </c>
      <c r="T1768">
        <f>S1768*D1768</f>
        <v/>
      </c>
      <c r="U1768">
        <f>S1768*F1768*H1768</f>
        <v/>
      </c>
      <c r="V1768">
        <f>S1768*F1768*(H1768-1)</f>
        <v/>
      </c>
      <c r="W1768">
        <f>U1768*J1768</f>
        <v/>
      </c>
      <c r="X1768">
        <f>T1768+W1768</f>
        <v/>
      </c>
      <c r="Y1768">
        <f>(T1768*E1768+W1768*L1768)*(1-R1768-'d_고정'!$B$13)</f>
        <v/>
      </c>
      <c r="Z1768">
        <f>(U1768*N1768*Q1768+'d_고정'!$B$3*('6_기대효과'!$H$7/8)*Q1768*'d_고정'!$B$10*P1768*('6_기대효과'!$K$7/'d_고정'!$B$9))*(1-R1768)</f>
        <v/>
      </c>
      <c r="AA1768">
        <f>W1768*L1768*(1-R1768-'d_고정'!$B$13)+U1768*MAX(N1768-'d_고정'!$B$10*P1768*('6_기대효과'!$K$7/'d_고정'!$B$9),0)*Q1768*(1-R1768)</f>
        <v/>
      </c>
      <c r="AB1768">
        <f>Y1768+Z1768</f>
        <v/>
      </c>
      <c r="AC1768">
        <f>Y1768/('d_고정'!$B$5*'6_기대효과'!$H$7/8)/'d_고정'!$B$6</f>
        <v/>
      </c>
      <c r="AD1768">
        <f>Y1768/('d_고정'!$B$8*'6_기대효과'!$H$7/8)</f>
        <v/>
      </c>
    </row>
    <row r="1769">
      <c r="A1769">
        <f>RAND()</f>
        <v/>
      </c>
      <c r="B1769">
        <f>IF('d_시나리오'!$J$2='d_시나리오'!$H$2,'d_시나리오'!$I$2,IF(A1769&lt;('d_시나리오'!$I$2-'d_시나리오'!$H$2)/('d_시나리오'!$J$2-'d_시나리오'!$H$2),'d_시나리오'!$H$2+SQRT(A1769*('d_시나리오'!$J$2-'d_시나리오'!$H$2)*('d_시나리오'!$I$2-'d_시나리오'!$H$2)),'d_시나리오'!$J$2-SQRT((1-A1769)*('d_시나리오'!$J$2-'d_시나리오'!$H$2)*('d_시나리오'!$J$2-'d_시나리오'!$I$2))))</f>
        <v/>
      </c>
      <c r="C1769">
        <f>RAND()</f>
        <v/>
      </c>
      <c r="D1769">
        <f>BETAINV(RAND(),IF(C1769&lt;'d_고정'!$B$26,'d_고정'!$B$23,'d_고정'!$B$16)+1,'d_고정'!$B$17-IF(C1769&lt;'d_고정'!$B$26,'d_고정'!$B$23,'d_고정'!$B$16)+1)*('d_고정'!$B$14+('d_고정'!$B$15-'d_고정'!$B$14)*RAND())</f>
        <v/>
      </c>
      <c r="E1769">
        <f>INDEX('d_분포'!$A$2:$A$28,RANDBETWEEN(1,27))</f>
        <v/>
      </c>
      <c r="F1769">
        <f>INDEX('d_분포'!$C$2:$C$5,RANDBETWEEN(1,4))*(0.9+0.2*RAND())</f>
        <v/>
      </c>
      <c r="G1769">
        <f>RAND()</f>
        <v/>
      </c>
      <c r="H1769">
        <f>(F1769+(1-F1769)*('d_고정'!$B$22*BETAINV(RAND(),IF(G1769&lt;'d_고정'!$B$26,'d_고정'!$B$25,'d_고정'!$B$20)+1,'d_고정'!$B$21-IF(G1769&lt;'d_고정'!$B$26,'d_고정'!$B$25,'d_고정'!$B$20)+1)+(1-'d_고정'!$B$22)*BETAINV(RAND(),IF(G1769&lt;'d_고정'!$B$26,'d_고정'!$B$24,'d_고정'!$B$18)+1,'d_고정'!$B$19-IF(G1769&lt;'d_고정'!$B$26,'d_고정'!$B$24,'d_고정'!$B$18)+1))*('d_고정'!$B$14+('d_고정'!$B$15-'d_고정'!$B$14)*RAND()))/F1769</f>
        <v/>
      </c>
      <c r="I1769">
        <f>RAND()</f>
        <v/>
      </c>
      <c r="J1769">
        <f>IF('d_시나리오'!$J$3='d_시나리오'!$H$3,'d_시나리오'!$I$3,IF(I1769&lt;('d_시나리오'!$I$3-'d_시나리오'!$H$3)/('d_시나리오'!$J$3-'d_시나리오'!$H$3),'d_시나리오'!$H$3+SQRT(I1769*('d_시나리오'!$J$3-'d_시나리오'!$H$3)*('d_시나리오'!$I$3-'d_시나리오'!$H$3)),'d_시나리오'!$J$3-SQRT((1-I1769)*('d_시나리오'!$J$3-'d_시나리오'!$H$3)*('d_시나리오'!$J$3-'d_시나리오'!$I$3))))</f>
        <v/>
      </c>
      <c r="K1769">
        <f>RAND()</f>
        <v/>
      </c>
      <c r="L1769">
        <f>IF('d_시나리오'!$J$4='d_시나리오'!$H$4,'d_시나리오'!$I$4,IF(K1769&lt;('d_시나리오'!$I$4-'d_시나리오'!$H$4)/('d_시나리오'!$J$4-'d_시나리오'!$H$4),'d_시나리오'!$H$4+SQRT(K1769*('d_시나리오'!$J$4-'d_시나리오'!$H$4)*('d_시나리오'!$I$4-'d_시나리오'!$H$4)),'d_시나리오'!$J$4-SQRT((1-K1769)*('d_시나리오'!$J$4-'d_시나리오'!$H$4)*('d_시나리오'!$J$4-'d_시나리오'!$I$4))))</f>
        <v/>
      </c>
      <c r="M1769">
        <f>RAND()</f>
        <v/>
      </c>
      <c r="N1769">
        <f>IF('d_시나리오'!$J$5='d_시나리오'!$H$5,'d_시나리오'!$I$5,IF(M1769&lt;('d_시나리오'!$I$5-'d_시나리오'!$H$5)/('d_시나리오'!$J$5-'d_시나리오'!$H$5),'d_시나리오'!$H$5+SQRT(M1769*('d_시나리오'!$J$5-'d_시나리오'!$H$5)*('d_시나리오'!$I$5-'d_시나리오'!$H$5)),'d_시나리오'!$J$5-SQRT((1-M1769)*('d_시나리오'!$J$5-'d_시나리오'!$H$5)*('d_시나리오'!$J$5-'d_시나리오'!$I$5))))</f>
        <v/>
      </c>
      <c r="O1769">
        <f>RAND()</f>
        <v/>
      </c>
      <c r="P1769">
        <f>IF('d_시나리오'!$J$6='d_시나리오'!$H$6,'d_시나리오'!$I$6,IF(O1769&lt;('d_시나리오'!$I$6-'d_시나리오'!$H$6)/('d_시나리오'!$J$6-'d_시나리오'!$H$6),'d_시나리오'!$H$6+SQRT(O1769*('d_시나리오'!$J$6-'d_시나리오'!$H$6)*('d_시나리오'!$I$6-'d_시나리오'!$H$6)),'d_시나리오'!$J$6-SQRT((1-O1769)*('d_시나리오'!$J$6-'d_시나리오'!$H$6)*('d_시나리오'!$J$6-'d_시나리오'!$I$6))))</f>
        <v/>
      </c>
      <c r="Q1769">
        <f>INDEX('d_분포'!$B$2:$B$57,RANDBETWEEN(1,56))</f>
        <v/>
      </c>
      <c r="R1769">
        <f>BETAINV(RAND(),5,5)</f>
        <v/>
      </c>
      <c r="S1769">
        <f>'d_고정'!$B$1*'6_기대효과'!$H$7*('d_시나리오'!$I$7/'d_고정'!$B$2)*B1769</f>
        <v/>
      </c>
      <c r="T1769">
        <f>S1769*D1769</f>
        <v/>
      </c>
      <c r="U1769">
        <f>S1769*F1769*H1769</f>
        <v/>
      </c>
      <c r="V1769">
        <f>S1769*F1769*(H1769-1)</f>
        <v/>
      </c>
      <c r="W1769">
        <f>U1769*J1769</f>
        <v/>
      </c>
      <c r="X1769">
        <f>T1769+W1769</f>
        <v/>
      </c>
      <c r="Y1769">
        <f>(T1769*E1769+W1769*L1769)*(1-R1769-'d_고정'!$B$13)</f>
        <v/>
      </c>
      <c r="Z1769">
        <f>(U1769*N1769*Q1769+'d_고정'!$B$3*('6_기대효과'!$H$7/8)*Q1769*'d_고정'!$B$10*P1769*('6_기대효과'!$K$7/'d_고정'!$B$9))*(1-R1769)</f>
        <v/>
      </c>
      <c r="AA1769">
        <f>W1769*L1769*(1-R1769-'d_고정'!$B$13)+U1769*MAX(N1769-'d_고정'!$B$10*P1769*('6_기대효과'!$K$7/'d_고정'!$B$9),0)*Q1769*(1-R1769)</f>
        <v/>
      </c>
      <c r="AB1769">
        <f>Y1769+Z1769</f>
        <v/>
      </c>
      <c r="AC1769">
        <f>Y1769/('d_고정'!$B$5*'6_기대효과'!$H$7/8)/'d_고정'!$B$6</f>
        <v/>
      </c>
      <c r="AD1769">
        <f>Y1769/('d_고정'!$B$8*'6_기대효과'!$H$7/8)</f>
        <v/>
      </c>
    </row>
    <row r="1770">
      <c r="A1770">
        <f>RAND()</f>
        <v/>
      </c>
      <c r="B1770">
        <f>IF('d_시나리오'!$J$2='d_시나리오'!$H$2,'d_시나리오'!$I$2,IF(A1770&lt;('d_시나리오'!$I$2-'d_시나리오'!$H$2)/('d_시나리오'!$J$2-'d_시나리오'!$H$2),'d_시나리오'!$H$2+SQRT(A1770*('d_시나리오'!$J$2-'d_시나리오'!$H$2)*('d_시나리오'!$I$2-'d_시나리오'!$H$2)),'d_시나리오'!$J$2-SQRT((1-A1770)*('d_시나리오'!$J$2-'d_시나리오'!$H$2)*('d_시나리오'!$J$2-'d_시나리오'!$I$2))))</f>
        <v/>
      </c>
      <c r="C1770">
        <f>RAND()</f>
        <v/>
      </c>
      <c r="D1770">
        <f>BETAINV(RAND(),IF(C1770&lt;'d_고정'!$B$26,'d_고정'!$B$23,'d_고정'!$B$16)+1,'d_고정'!$B$17-IF(C1770&lt;'d_고정'!$B$26,'d_고정'!$B$23,'d_고정'!$B$16)+1)*('d_고정'!$B$14+('d_고정'!$B$15-'d_고정'!$B$14)*RAND())</f>
        <v/>
      </c>
      <c r="E1770">
        <f>INDEX('d_분포'!$A$2:$A$28,RANDBETWEEN(1,27))</f>
        <v/>
      </c>
      <c r="F1770">
        <f>INDEX('d_분포'!$C$2:$C$5,RANDBETWEEN(1,4))*(0.9+0.2*RAND())</f>
        <v/>
      </c>
      <c r="G1770">
        <f>RAND()</f>
        <v/>
      </c>
      <c r="H1770">
        <f>(F1770+(1-F1770)*('d_고정'!$B$22*BETAINV(RAND(),IF(G1770&lt;'d_고정'!$B$26,'d_고정'!$B$25,'d_고정'!$B$20)+1,'d_고정'!$B$21-IF(G1770&lt;'d_고정'!$B$26,'d_고정'!$B$25,'d_고정'!$B$20)+1)+(1-'d_고정'!$B$22)*BETAINV(RAND(),IF(G1770&lt;'d_고정'!$B$26,'d_고정'!$B$24,'d_고정'!$B$18)+1,'d_고정'!$B$19-IF(G1770&lt;'d_고정'!$B$26,'d_고정'!$B$24,'d_고정'!$B$18)+1))*('d_고정'!$B$14+('d_고정'!$B$15-'d_고정'!$B$14)*RAND()))/F1770</f>
        <v/>
      </c>
      <c r="I1770">
        <f>RAND()</f>
        <v/>
      </c>
      <c r="J1770">
        <f>IF('d_시나리오'!$J$3='d_시나리오'!$H$3,'d_시나리오'!$I$3,IF(I1770&lt;('d_시나리오'!$I$3-'d_시나리오'!$H$3)/('d_시나리오'!$J$3-'d_시나리오'!$H$3),'d_시나리오'!$H$3+SQRT(I1770*('d_시나리오'!$J$3-'d_시나리오'!$H$3)*('d_시나리오'!$I$3-'d_시나리오'!$H$3)),'d_시나리오'!$J$3-SQRT((1-I1770)*('d_시나리오'!$J$3-'d_시나리오'!$H$3)*('d_시나리오'!$J$3-'d_시나리오'!$I$3))))</f>
        <v/>
      </c>
      <c r="K1770">
        <f>RAND()</f>
        <v/>
      </c>
      <c r="L1770">
        <f>IF('d_시나리오'!$J$4='d_시나리오'!$H$4,'d_시나리오'!$I$4,IF(K1770&lt;('d_시나리오'!$I$4-'d_시나리오'!$H$4)/('d_시나리오'!$J$4-'d_시나리오'!$H$4),'d_시나리오'!$H$4+SQRT(K1770*('d_시나리오'!$J$4-'d_시나리오'!$H$4)*('d_시나리오'!$I$4-'d_시나리오'!$H$4)),'d_시나리오'!$J$4-SQRT((1-K1770)*('d_시나리오'!$J$4-'d_시나리오'!$H$4)*('d_시나리오'!$J$4-'d_시나리오'!$I$4))))</f>
        <v/>
      </c>
      <c r="M1770">
        <f>RAND()</f>
        <v/>
      </c>
      <c r="N1770">
        <f>IF('d_시나리오'!$J$5='d_시나리오'!$H$5,'d_시나리오'!$I$5,IF(M1770&lt;('d_시나리오'!$I$5-'d_시나리오'!$H$5)/('d_시나리오'!$J$5-'d_시나리오'!$H$5),'d_시나리오'!$H$5+SQRT(M1770*('d_시나리오'!$J$5-'d_시나리오'!$H$5)*('d_시나리오'!$I$5-'d_시나리오'!$H$5)),'d_시나리오'!$J$5-SQRT((1-M1770)*('d_시나리오'!$J$5-'d_시나리오'!$H$5)*('d_시나리오'!$J$5-'d_시나리오'!$I$5))))</f>
        <v/>
      </c>
      <c r="O1770">
        <f>RAND()</f>
        <v/>
      </c>
      <c r="P1770">
        <f>IF('d_시나리오'!$J$6='d_시나리오'!$H$6,'d_시나리오'!$I$6,IF(O1770&lt;('d_시나리오'!$I$6-'d_시나리오'!$H$6)/('d_시나리오'!$J$6-'d_시나리오'!$H$6),'d_시나리오'!$H$6+SQRT(O1770*('d_시나리오'!$J$6-'d_시나리오'!$H$6)*('d_시나리오'!$I$6-'d_시나리오'!$H$6)),'d_시나리오'!$J$6-SQRT((1-O1770)*('d_시나리오'!$J$6-'d_시나리오'!$H$6)*('d_시나리오'!$J$6-'d_시나리오'!$I$6))))</f>
        <v/>
      </c>
      <c r="Q1770">
        <f>INDEX('d_분포'!$B$2:$B$57,RANDBETWEEN(1,56))</f>
        <v/>
      </c>
      <c r="R1770">
        <f>BETAINV(RAND(),5,5)</f>
        <v/>
      </c>
      <c r="S1770">
        <f>'d_고정'!$B$1*'6_기대효과'!$H$7*('d_시나리오'!$I$7/'d_고정'!$B$2)*B1770</f>
        <v/>
      </c>
      <c r="T1770">
        <f>S1770*D1770</f>
        <v/>
      </c>
      <c r="U1770">
        <f>S1770*F1770*H1770</f>
        <v/>
      </c>
      <c r="V1770">
        <f>S1770*F1770*(H1770-1)</f>
        <v/>
      </c>
      <c r="W1770">
        <f>U1770*J1770</f>
        <v/>
      </c>
      <c r="X1770">
        <f>T1770+W1770</f>
        <v/>
      </c>
      <c r="Y1770">
        <f>(T1770*E1770+W1770*L1770)*(1-R1770-'d_고정'!$B$13)</f>
        <v/>
      </c>
      <c r="Z1770">
        <f>(U1770*N1770*Q1770+'d_고정'!$B$3*('6_기대효과'!$H$7/8)*Q1770*'d_고정'!$B$10*P1770*('6_기대효과'!$K$7/'d_고정'!$B$9))*(1-R1770)</f>
        <v/>
      </c>
      <c r="AA1770">
        <f>W1770*L1770*(1-R1770-'d_고정'!$B$13)+U1770*MAX(N1770-'d_고정'!$B$10*P1770*('6_기대효과'!$K$7/'d_고정'!$B$9),0)*Q1770*(1-R1770)</f>
        <v/>
      </c>
      <c r="AB1770">
        <f>Y1770+Z1770</f>
        <v/>
      </c>
      <c r="AC1770">
        <f>Y1770/('d_고정'!$B$5*'6_기대효과'!$H$7/8)/'d_고정'!$B$6</f>
        <v/>
      </c>
      <c r="AD1770">
        <f>Y1770/('d_고정'!$B$8*'6_기대효과'!$H$7/8)</f>
        <v/>
      </c>
    </row>
    <row r="1771">
      <c r="A1771">
        <f>RAND()</f>
        <v/>
      </c>
      <c r="B1771">
        <f>IF('d_시나리오'!$J$2='d_시나리오'!$H$2,'d_시나리오'!$I$2,IF(A1771&lt;('d_시나리오'!$I$2-'d_시나리오'!$H$2)/('d_시나리오'!$J$2-'d_시나리오'!$H$2),'d_시나리오'!$H$2+SQRT(A1771*('d_시나리오'!$J$2-'d_시나리오'!$H$2)*('d_시나리오'!$I$2-'d_시나리오'!$H$2)),'d_시나리오'!$J$2-SQRT((1-A1771)*('d_시나리오'!$J$2-'d_시나리오'!$H$2)*('d_시나리오'!$J$2-'d_시나리오'!$I$2))))</f>
        <v/>
      </c>
      <c r="C1771">
        <f>RAND()</f>
        <v/>
      </c>
      <c r="D1771">
        <f>BETAINV(RAND(),IF(C1771&lt;'d_고정'!$B$26,'d_고정'!$B$23,'d_고정'!$B$16)+1,'d_고정'!$B$17-IF(C1771&lt;'d_고정'!$B$26,'d_고정'!$B$23,'d_고정'!$B$16)+1)*('d_고정'!$B$14+('d_고정'!$B$15-'d_고정'!$B$14)*RAND())</f>
        <v/>
      </c>
      <c r="E1771">
        <f>INDEX('d_분포'!$A$2:$A$28,RANDBETWEEN(1,27))</f>
        <v/>
      </c>
      <c r="F1771">
        <f>INDEX('d_분포'!$C$2:$C$5,RANDBETWEEN(1,4))*(0.9+0.2*RAND())</f>
        <v/>
      </c>
      <c r="G1771">
        <f>RAND()</f>
        <v/>
      </c>
      <c r="H1771">
        <f>(F1771+(1-F1771)*('d_고정'!$B$22*BETAINV(RAND(),IF(G1771&lt;'d_고정'!$B$26,'d_고정'!$B$25,'d_고정'!$B$20)+1,'d_고정'!$B$21-IF(G1771&lt;'d_고정'!$B$26,'d_고정'!$B$25,'d_고정'!$B$20)+1)+(1-'d_고정'!$B$22)*BETAINV(RAND(),IF(G1771&lt;'d_고정'!$B$26,'d_고정'!$B$24,'d_고정'!$B$18)+1,'d_고정'!$B$19-IF(G1771&lt;'d_고정'!$B$26,'d_고정'!$B$24,'d_고정'!$B$18)+1))*('d_고정'!$B$14+('d_고정'!$B$15-'d_고정'!$B$14)*RAND()))/F1771</f>
        <v/>
      </c>
      <c r="I1771">
        <f>RAND()</f>
        <v/>
      </c>
      <c r="J1771">
        <f>IF('d_시나리오'!$J$3='d_시나리오'!$H$3,'d_시나리오'!$I$3,IF(I1771&lt;('d_시나리오'!$I$3-'d_시나리오'!$H$3)/('d_시나리오'!$J$3-'d_시나리오'!$H$3),'d_시나리오'!$H$3+SQRT(I1771*('d_시나리오'!$J$3-'d_시나리오'!$H$3)*('d_시나리오'!$I$3-'d_시나리오'!$H$3)),'d_시나리오'!$J$3-SQRT((1-I1771)*('d_시나리오'!$J$3-'d_시나리오'!$H$3)*('d_시나리오'!$J$3-'d_시나리오'!$I$3))))</f>
        <v/>
      </c>
      <c r="K1771">
        <f>RAND()</f>
        <v/>
      </c>
      <c r="L1771">
        <f>IF('d_시나리오'!$J$4='d_시나리오'!$H$4,'d_시나리오'!$I$4,IF(K1771&lt;('d_시나리오'!$I$4-'d_시나리오'!$H$4)/('d_시나리오'!$J$4-'d_시나리오'!$H$4),'d_시나리오'!$H$4+SQRT(K1771*('d_시나리오'!$J$4-'d_시나리오'!$H$4)*('d_시나리오'!$I$4-'d_시나리오'!$H$4)),'d_시나리오'!$J$4-SQRT((1-K1771)*('d_시나리오'!$J$4-'d_시나리오'!$H$4)*('d_시나리오'!$J$4-'d_시나리오'!$I$4))))</f>
        <v/>
      </c>
      <c r="M1771">
        <f>RAND()</f>
        <v/>
      </c>
      <c r="N1771">
        <f>IF('d_시나리오'!$J$5='d_시나리오'!$H$5,'d_시나리오'!$I$5,IF(M1771&lt;('d_시나리오'!$I$5-'d_시나리오'!$H$5)/('d_시나리오'!$J$5-'d_시나리오'!$H$5),'d_시나리오'!$H$5+SQRT(M1771*('d_시나리오'!$J$5-'d_시나리오'!$H$5)*('d_시나리오'!$I$5-'d_시나리오'!$H$5)),'d_시나리오'!$J$5-SQRT((1-M1771)*('d_시나리오'!$J$5-'d_시나리오'!$H$5)*('d_시나리오'!$J$5-'d_시나리오'!$I$5))))</f>
        <v/>
      </c>
      <c r="O1771">
        <f>RAND()</f>
        <v/>
      </c>
      <c r="P1771">
        <f>IF('d_시나리오'!$J$6='d_시나리오'!$H$6,'d_시나리오'!$I$6,IF(O1771&lt;('d_시나리오'!$I$6-'d_시나리오'!$H$6)/('d_시나리오'!$J$6-'d_시나리오'!$H$6),'d_시나리오'!$H$6+SQRT(O1771*('d_시나리오'!$J$6-'d_시나리오'!$H$6)*('d_시나리오'!$I$6-'d_시나리오'!$H$6)),'d_시나리오'!$J$6-SQRT((1-O1771)*('d_시나리오'!$J$6-'d_시나리오'!$H$6)*('d_시나리오'!$J$6-'d_시나리오'!$I$6))))</f>
        <v/>
      </c>
      <c r="Q1771">
        <f>INDEX('d_분포'!$B$2:$B$57,RANDBETWEEN(1,56))</f>
        <v/>
      </c>
      <c r="R1771">
        <f>BETAINV(RAND(),5,5)</f>
        <v/>
      </c>
      <c r="S1771">
        <f>'d_고정'!$B$1*'6_기대효과'!$H$7*('d_시나리오'!$I$7/'d_고정'!$B$2)*B1771</f>
        <v/>
      </c>
      <c r="T1771">
        <f>S1771*D1771</f>
        <v/>
      </c>
      <c r="U1771">
        <f>S1771*F1771*H1771</f>
        <v/>
      </c>
      <c r="V1771">
        <f>S1771*F1771*(H1771-1)</f>
        <v/>
      </c>
      <c r="W1771">
        <f>U1771*J1771</f>
        <v/>
      </c>
      <c r="X1771">
        <f>T1771+W1771</f>
        <v/>
      </c>
      <c r="Y1771">
        <f>(T1771*E1771+W1771*L1771)*(1-R1771-'d_고정'!$B$13)</f>
        <v/>
      </c>
      <c r="Z1771">
        <f>(U1771*N1771*Q1771+'d_고정'!$B$3*('6_기대효과'!$H$7/8)*Q1771*'d_고정'!$B$10*P1771*('6_기대효과'!$K$7/'d_고정'!$B$9))*(1-R1771)</f>
        <v/>
      </c>
      <c r="AA1771">
        <f>W1771*L1771*(1-R1771-'d_고정'!$B$13)+U1771*MAX(N1771-'d_고정'!$B$10*P1771*('6_기대효과'!$K$7/'d_고정'!$B$9),0)*Q1771*(1-R1771)</f>
        <v/>
      </c>
      <c r="AB1771">
        <f>Y1771+Z1771</f>
        <v/>
      </c>
      <c r="AC1771">
        <f>Y1771/('d_고정'!$B$5*'6_기대효과'!$H$7/8)/'d_고정'!$B$6</f>
        <v/>
      </c>
      <c r="AD1771">
        <f>Y1771/('d_고정'!$B$8*'6_기대효과'!$H$7/8)</f>
        <v/>
      </c>
    </row>
    <row r="1772">
      <c r="A1772">
        <f>RAND()</f>
        <v/>
      </c>
      <c r="B1772">
        <f>IF('d_시나리오'!$J$2='d_시나리오'!$H$2,'d_시나리오'!$I$2,IF(A1772&lt;('d_시나리오'!$I$2-'d_시나리오'!$H$2)/('d_시나리오'!$J$2-'d_시나리오'!$H$2),'d_시나리오'!$H$2+SQRT(A1772*('d_시나리오'!$J$2-'d_시나리오'!$H$2)*('d_시나리오'!$I$2-'d_시나리오'!$H$2)),'d_시나리오'!$J$2-SQRT((1-A1772)*('d_시나리오'!$J$2-'d_시나리오'!$H$2)*('d_시나리오'!$J$2-'d_시나리오'!$I$2))))</f>
        <v/>
      </c>
      <c r="C1772">
        <f>RAND()</f>
        <v/>
      </c>
      <c r="D1772">
        <f>BETAINV(RAND(),IF(C1772&lt;'d_고정'!$B$26,'d_고정'!$B$23,'d_고정'!$B$16)+1,'d_고정'!$B$17-IF(C1772&lt;'d_고정'!$B$26,'d_고정'!$B$23,'d_고정'!$B$16)+1)*('d_고정'!$B$14+('d_고정'!$B$15-'d_고정'!$B$14)*RAND())</f>
        <v/>
      </c>
      <c r="E1772">
        <f>INDEX('d_분포'!$A$2:$A$28,RANDBETWEEN(1,27))</f>
        <v/>
      </c>
      <c r="F1772">
        <f>INDEX('d_분포'!$C$2:$C$5,RANDBETWEEN(1,4))*(0.9+0.2*RAND())</f>
        <v/>
      </c>
      <c r="G1772">
        <f>RAND()</f>
        <v/>
      </c>
      <c r="H1772">
        <f>(F1772+(1-F1772)*('d_고정'!$B$22*BETAINV(RAND(),IF(G1772&lt;'d_고정'!$B$26,'d_고정'!$B$25,'d_고정'!$B$20)+1,'d_고정'!$B$21-IF(G1772&lt;'d_고정'!$B$26,'d_고정'!$B$25,'d_고정'!$B$20)+1)+(1-'d_고정'!$B$22)*BETAINV(RAND(),IF(G1772&lt;'d_고정'!$B$26,'d_고정'!$B$24,'d_고정'!$B$18)+1,'d_고정'!$B$19-IF(G1772&lt;'d_고정'!$B$26,'d_고정'!$B$24,'d_고정'!$B$18)+1))*('d_고정'!$B$14+('d_고정'!$B$15-'d_고정'!$B$14)*RAND()))/F1772</f>
        <v/>
      </c>
      <c r="I1772">
        <f>RAND()</f>
        <v/>
      </c>
      <c r="J1772">
        <f>IF('d_시나리오'!$J$3='d_시나리오'!$H$3,'d_시나리오'!$I$3,IF(I1772&lt;('d_시나리오'!$I$3-'d_시나리오'!$H$3)/('d_시나리오'!$J$3-'d_시나리오'!$H$3),'d_시나리오'!$H$3+SQRT(I1772*('d_시나리오'!$J$3-'d_시나리오'!$H$3)*('d_시나리오'!$I$3-'d_시나리오'!$H$3)),'d_시나리오'!$J$3-SQRT((1-I1772)*('d_시나리오'!$J$3-'d_시나리오'!$H$3)*('d_시나리오'!$J$3-'d_시나리오'!$I$3))))</f>
        <v/>
      </c>
      <c r="K1772">
        <f>RAND()</f>
        <v/>
      </c>
      <c r="L1772">
        <f>IF('d_시나리오'!$J$4='d_시나리오'!$H$4,'d_시나리오'!$I$4,IF(K1772&lt;('d_시나리오'!$I$4-'d_시나리오'!$H$4)/('d_시나리오'!$J$4-'d_시나리오'!$H$4),'d_시나리오'!$H$4+SQRT(K1772*('d_시나리오'!$J$4-'d_시나리오'!$H$4)*('d_시나리오'!$I$4-'d_시나리오'!$H$4)),'d_시나리오'!$J$4-SQRT((1-K1772)*('d_시나리오'!$J$4-'d_시나리오'!$H$4)*('d_시나리오'!$J$4-'d_시나리오'!$I$4))))</f>
        <v/>
      </c>
      <c r="M1772">
        <f>RAND()</f>
        <v/>
      </c>
      <c r="N1772">
        <f>IF('d_시나리오'!$J$5='d_시나리오'!$H$5,'d_시나리오'!$I$5,IF(M1772&lt;('d_시나리오'!$I$5-'d_시나리오'!$H$5)/('d_시나리오'!$J$5-'d_시나리오'!$H$5),'d_시나리오'!$H$5+SQRT(M1772*('d_시나리오'!$J$5-'d_시나리오'!$H$5)*('d_시나리오'!$I$5-'d_시나리오'!$H$5)),'d_시나리오'!$J$5-SQRT((1-M1772)*('d_시나리오'!$J$5-'d_시나리오'!$H$5)*('d_시나리오'!$J$5-'d_시나리오'!$I$5))))</f>
        <v/>
      </c>
      <c r="O1772">
        <f>RAND()</f>
        <v/>
      </c>
      <c r="P1772">
        <f>IF('d_시나리오'!$J$6='d_시나리오'!$H$6,'d_시나리오'!$I$6,IF(O1772&lt;('d_시나리오'!$I$6-'d_시나리오'!$H$6)/('d_시나리오'!$J$6-'d_시나리오'!$H$6),'d_시나리오'!$H$6+SQRT(O1772*('d_시나리오'!$J$6-'d_시나리오'!$H$6)*('d_시나리오'!$I$6-'d_시나리오'!$H$6)),'d_시나리오'!$J$6-SQRT((1-O1772)*('d_시나리오'!$J$6-'d_시나리오'!$H$6)*('d_시나리오'!$J$6-'d_시나리오'!$I$6))))</f>
        <v/>
      </c>
      <c r="Q1772">
        <f>INDEX('d_분포'!$B$2:$B$57,RANDBETWEEN(1,56))</f>
        <v/>
      </c>
      <c r="R1772">
        <f>BETAINV(RAND(),5,5)</f>
        <v/>
      </c>
      <c r="S1772">
        <f>'d_고정'!$B$1*'6_기대효과'!$H$7*('d_시나리오'!$I$7/'d_고정'!$B$2)*B1772</f>
        <v/>
      </c>
      <c r="T1772">
        <f>S1772*D1772</f>
        <v/>
      </c>
      <c r="U1772">
        <f>S1772*F1772*H1772</f>
        <v/>
      </c>
      <c r="V1772">
        <f>S1772*F1772*(H1772-1)</f>
        <v/>
      </c>
      <c r="W1772">
        <f>U1772*J1772</f>
        <v/>
      </c>
      <c r="X1772">
        <f>T1772+W1772</f>
        <v/>
      </c>
      <c r="Y1772">
        <f>(T1772*E1772+W1772*L1772)*(1-R1772-'d_고정'!$B$13)</f>
        <v/>
      </c>
      <c r="Z1772">
        <f>(U1772*N1772*Q1772+'d_고정'!$B$3*('6_기대효과'!$H$7/8)*Q1772*'d_고정'!$B$10*P1772*('6_기대효과'!$K$7/'d_고정'!$B$9))*(1-R1772)</f>
        <v/>
      </c>
      <c r="AA1772">
        <f>W1772*L1772*(1-R1772-'d_고정'!$B$13)+U1772*MAX(N1772-'d_고정'!$B$10*P1772*('6_기대효과'!$K$7/'d_고정'!$B$9),0)*Q1772*(1-R1772)</f>
        <v/>
      </c>
      <c r="AB1772">
        <f>Y1772+Z1772</f>
        <v/>
      </c>
      <c r="AC1772">
        <f>Y1772/('d_고정'!$B$5*'6_기대효과'!$H$7/8)/'d_고정'!$B$6</f>
        <v/>
      </c>
      <c r="AD1772">
        <f>Y1772/('d_고정'!$B$8*'6_기대효과'!$H$7/8)</f>
        <v/>
      </c>
    </row>
    <row r="1773">
      <c r="A1773">
        <f>RAND()</f>
        <v/>
      </c>
      <c r="B1773">
        <f>IF('d_시나리오'!$J$2='d_시나리오'!$H$2,'d_시나리오'!$I$2,IF(A1773&lt;('d_시나리오'!$I$2-'d_시나리오'!$H$2)/('d_시나리오'!$J$2-'d_시나리오'!$H$2),'d_시나리오'!$H$2+SQRT(A1773*('d_시나리오'!$J$2-'d_시나리오'!$H$2)*('d_시나리오'!$I$2-'d_시나리오'!$H$2)),'d_시나리오'!$J$2-SQRT((1-A1773)*('d_시나리오'!$J$2-'d_시나리오'!$H$2)*('d_시나리오'!$J$2-'d_시나리오'!$I$2))))</f>
        <v/>
      </c>
      <c r="C1773">
        <f>RAND()</f>
        <v/>
      </c>
      <c r="D1773">
        <f>BETAINV(RAND(),IF(C1773&lt;'d_고정'!$B$26,'d_고정'!$B$23,'d_고정'!$B$16)+1,'d_고정'!$B$17-IF(C1773&lt;'d_고정'!$B$26,'d_고정'!$B$23,'d_고정'!$B$16)+1)*('d_고정'!$B$14+('d_고정'!$B$15-'d_고정'!$B$14)*RAND())</f>
        <v/>
      </c>
      <c r="E1773">
        <f>INDEX('d_분포'!$A$2:$A$28,RANDBETWEEN(1,27))</f>
        <v/>
      </c>
      <c r="F1773">
        <f>INDEX('d_분포'!$C$2:$C$5,RANDBETWEEN(1,4))*(0.9+0.2*RAND())</f>
        <v/>
      </c>
      <c r="G1773">
        <f>RAND()</f>
        <v/>
      </c>
      <c r="H1773">
        <f>(F1773+(1-F1773)*('d_고정'!$B$22*BETAINV(RAND(),IF(G1773&lt;'d_고정'!$B$26,'d_고정'!$B$25,'d_고정'!$B$20)+1,'d_고정'!$B$21-IF(G1773&lt;'d_고정'!$B$26,'d_고정'!$B$25,'d_고정'!$B$20)+1)+(1-'d_고정'!$B$22)*BETAINV(RAND(),IF(G1773&lt;'d_고정'!$B$26,'d_고정'!$B$24,'d_고정'!$B$18)+1,'d_고정'!$B$19-IF(G1773&lt;'d_고정'!$B$26,'d_고정'!$B$24,'d_고정'!$B$18)+1))*('d_고정'!$B$14+('d_고정'!$B$15-'d_고정'!$B$14)*RAND()))/F1773</f>
        <v/>
      </c>
      <c r="I1773">
        <f>RAND()</f>
        <v/>
      </c>
      <c r="J1773">
        <f>IF('d_시나리오'!$J$3='d_시나리오'!$H$3,'d_시나리오'!$I$3,IF(I1773&lt;('d_시나리오'!$I$3-'d_시나리오'!$H$3)/('d_시나리오'!$J$3-'d_시나리오'!$H$3),'d_시나리오'!$H$3+SQRT(I1773*('d_시나리오'!$J$3-'d_시나리오'!$H$3)*('d_시나리오'!$I$3-'d_시나리오'!$H$3)),'d_시나리오'!$J$3-SQRT((1-I1773)*('d_시나리오'!$J$3-'d_시나리오'!$H$3)*('d_시나리오'!$J$3-'d_시나리오'!$I$3))))</f>
        <v/>
      </c>
      <c r="K1773">
        <f>RAND()</f>
        <v/>
      </c>
      <c r="L1773">
        <f>IF('d_시나리오'!$J$4='d_시나리오'!$H$4,'d_시나리오'!$I$4,IF(K1773&lt;('d_시나리오'!$I$4-'d_시나리오'!$H$4)/('d_시나리오'!$J$4-'d_시나리오'!$H$4),'d_시나리오'!$H$4+SQRT(K1773*('d_시나리오'!$J$4-'d_시나리오'!$H$4)*('d_시나리오'!$I$4-'d_시나리오'!$H$4)),'d_시나리오'!$J$4-SQRT((1-K1773)*('d_시나리오'!$J$4-'d_시나리오'!$H$4)*('d_시나리오'!$J$4-'d_시나리오'!$I$4))))</f>
        <v/>
      </c>
      <c r="M1773">
        <f>RAND()</f>
        <v/>
      </c>
      <c r="N1773">
        <f>IF('d_시나리오'!$J$5='d_시나리오'!$H$5,'d_시나리오'!$I$5,IF(M1773&lt;('d_시나리오'!$I$5-'d_시나리오'!$H$5)/('d_시나리오'!$J$5-'d_시나리오'!$H$5),'d_시나리오'!$H$5+SQRT(M1773*('d_시나리오'!$J$5-'d_시나리오'!$H$5)*('d_시나리오'!$I$5-'d_시나리오'!$H$5)),'d_시나리오'!$J$5-SQRT((1-M1773)*('d_시나리오'!$J$5-'d_시나리오'!$H$5)*('d_시나리오'!$J$5-'d_시나리오'!$I$5))))</f>
        <v/>
      </c>
      <c r="O1773">
        <f>RAND()</f>
        <v/>
      </c>
      <c r="P1773">
        <f>IF('d_시나리오'!$J$6='d_시나리오'!$H$6,'d_시나리오'!$I$6,IF(O1773&lt;('d_시나리오'!$I$6-'d_시나리오'!$H$6)/('d_시나리오'!$J$6-'d_시나리오'!$H$6),'d_시나리오'!$H$6+SQRT(O1773*('d_시나리오'!$J$6-'d_시나리오'!$H$6)*('d_시나리오'!$I$6-'d_시나리오'!$H$6)),'d_시나리오'!$J$6-SQRT((1-O1773)*('d_시나리오'!$J$6-'d_시나리오'!$H$6)*('d_시나리오'!$J$6-'d_시나리오'!$I$6))))</f>
        <v/>
      </c>
      <c r="Q1773">
        <f>INDEX('d_분포'!$B$2:$B$57,RANDBETWEEN(1,56))</f>
        <v/>
      </c>
      <c r="R1773">
        <f>BETAINV(RAND(),5,5)</f>
        <v/>
      </c>
      <c r="S1773">
        <f>'d_고정'!$B$1*'6_기대효과'!$H$7*('d_시나리오'!$I$7/'d_고정'!$B$2)*B1773</f>
        <v/>
      </c>
      <c r="T1773">
        <f>S1773*D1773</f>
        <v/>
      </c>
      <c r="U1773">
        <f>S1773*F1773*H1773</f>
        <v/>
      </c>
      <c r="V1773">
        <f>S1773*F1773*(H1773-1)</f>
        <v/>
      </c>
      <c r="W1773">
        <f>U1773*J1773</f>
        <v/>
      </c>
      <c r="X1773">
        <f>T1773+W1773</f>
        <v/>
      </c>
      <c r="Y1773">
        <f>(T1773*E1773+W1773*L1773)*(1-R1773-'d_고정'!$B$13)</f>
        <v/>
      </c>
      <c r="Z1773">
        <f>(U1773*N1773*Q1773+'d_고정'!$B$3*('6_기대효과'!$H$7/8)*Q1773*'d_고정'!$B$10*P1773*('6_기대효과'!$K$7/'d_고정'!$B$9))*(1-R1773)</f>
        <v/>
      </c>
      <c r="AA1773">
        <f>W1773*L1773*(1-R1773-'d_고정'!$B$13)+U1773*MAX(N1773-'d_고정'!$B$10*P1773*('6_기대효과'!$K$7/'d_고정'!$B$9),0)*Q1773*(1-R1773)</f>
        <v/>
      </c>
      <c r="AB1773">
        <f>Y1773+Z1773</f>
        <v/>
      </c>
      <c r="AC1773">
        <f>Y1773/('d_고정'!$B$5*'6_기대효과'!$H$7/8)/'d_고정'!$B$6</f>
        <v/>
      </c>
      <c r="AD1773">
        <f>Y1773/('d_고정'!$B$8*'6_기대효과'!$H$7/8)</f>
        <v/>
      </c>
    </row>
    <row r="1774">
      <c r="A1774">
        <f>RAND()</f>
        <v/>
      </c>
      <c r="B1774">
        <f>IF('d_시나리오'!$J$2='d_시나리오'!$H$2,'d_시나리오'!$I$2,IF(A1774&lt;('d_시나리오'!$I$2-'d_시나리오'!$H$2)/('d_시나리오'!$J$2-'d_시나리오'!$H$2),'d_시나리오'!$H$2+SQRT(A1774*('d_시나리오'!$J$2-'d_시나리오'!$H$2)*('d_시나리오'!$I$2-'d_시나리오'!$H$2)),'d_시나리오'!$J$2-SQRT((1-A1774)*('d_시나리오'!$J$2-'d_시나리오'!$H$2)*('d_시나리오'!$J$2-'d_시나리오'!$I$2))))</f>
        <v/>
      </c>
      <c r="C1774">
        <f>RAND()</f>
        <v/>
      </c>
      <c r="D1774">
        <f>BETAINV(RAND(),IF(C1774&lt;'d_고정'!$B$26,'d_고정'!$B$23,'d_고정'!$B$16)+1,'d_고정'!$B$17-IF(C1774&lt;'d_고정'!$B$26,'d_고정'!$B$23,'d_고정'!$B$16)+1)*('d_고정'!$B$14+('d_고정'!$B$15-'d_고정'!$B$14)*RAND())</f>
        <v/>
      </c>
      <c r="E1774">
        <f>INDEX('d_분포'!$A$2:$A$28,RANDBETWEEN(1,27))</f>
        <v/>
      </c>
      <c r="F1774">
        <f>INDEX('d_분포'!$C$2:$C$5,RANDBETWEEN(1,4))*(0.9+0.2*RAND())</f>
        <v/>
      </c>
      <c r="G1774">
        <f>RAND()</f>
        <v/>
      </c>
      <c r="H1774">
        <f>(F1774+(1-F1774)*('d_고정'!$B$22*BETAINV(RAND(),IF(G1774&lt;'d_고정'!$B$26,'d_고정'!$B$25,'d_고정'!$B$20)+1,'d_고정'!$B$21-IF(G1774&lt;'d_고정'!$B$26,'d_고정'!$B$25,'d_고정'!$B$20)+1)+(1-'d_고정'!$B$22)*BETAINV(RAND(),IF(G1774&lt;'d_고정'!$B$26,'d_고정'!$B$24,'d_고정'!$B$18)+1,'d_고정'!$B$19-IF(G1774&lt;'d_고정'!$B$26,'d_고정'!$B$24,'d_고정'!$B$18)+1))*('d_고정'!$B$14+('d_고정'!$B$15-'d_고정'!$B$14)*RAND()))/F1774</f>
        <v/>
      </c>
      <c r="I1774">
        <f>RAND()</f>
        <v/>
      </c>
      <c r="J1774">
        <f>IF('d_시나리오'!$J$3='d_시나리오'!$H$3,'d_시나리오'!$I$3,IF(I1774&lt;('d_시나리오'!$I$3-'d_시나리오'!$H$3)/('d_시나리오'!$J$3-'d_시나리오'!$H$3),'d_시나리오'!$H$3+SQRT(I1774*('d_시나리오'!$J$3-'d_시나리오'!$H$3)*('d_시나리오'!$I$3-'d_시나리오'!$H$3)),'d_시나리오'!$J$3-SQRT((1-I1774)*('d_시나리오'!$J$3-'d_시나리오'!$H$3)*('d_시나리오'!$J$3-'d_시나리오'!$I$3))))</f>
        <v/>
      </c>
      <c r="K1774">
        <f>RAND()</f>
        <v/>
      </c>
      <c r="L1774">
        <f>IF('d_시나리오'!$J$4='d_시나리오'!$H$4,'d_시나리오'!$I$4,IF(K1774&lt;('d_시나리오'!$I$4-'d_시나리오'!$H$4)/('d_시나리오'!$J$4-'d_시나리오'!$H$4),'d_시나리오'!$H$4+SQRT(K1774*('d_시나리오'!$J$4-'d_시나리오'!$H$4)*('d_시나리오'!$I$4-'d_시나리오'!$H$4)),'d_시나리오'!$J$4-SQRT((1-K1774)*('d_시나리오'!$J$4-'d_시나리오'!$H$4)*('d_시나리오'!$J$4-'d_시나리오'!$I$4))))</f>
        <v/>
      </c>
      <c r="M1774">
        <f>RAND()</f>
        <v/>
      </c>
      <c r="N1774">
        <f>IF('d_시나리오'!$J$5='d_시나리오'!$H$5,'d_시나리오'!$I$5,IF(M1774&lt;('d_시나리오'!$I$5-'d_시나리오'!$H$5)/('d_시나리오'!$J$5-'d_시나리오'!$H$5),'d_시나리오'!$H$5+SQRT(M1774*('d_시나리오'!$J$5-'d_시나리오'!$H$5)*('d_시나리오'!$I$5-'d_시나리오'!$H$5)),'d_시나리오'!$J$5-SQRT((1-M1774)*('d_시나리오'!$J$5-'d_시나리오'!$H$5)*('d_시나리오'!$J$5-'d_시나리오'!$I$5))))</f>
        <v/>
      </c>
      <c r="O1774">
        <f>RAND()</f>
        <v/>
      </c>
      <c r="P1774">
        <f>IF('d_시나리오'!$J$6='d_시나리오'!$H$6,'d_시나리오'!$I$6,IF(O1774&lt;('d_시나리오'!$I$6-'d_시나리오'!$H$6)/('d_시나리오'!$J$6-'d_시나리오'!$H$6),'d_시나리오'!$H$6+SQRT(O1774*('d_시나리오'!$J$6-'d_시나리오'!$H$6)*('d_시나리오'!$I$6-'d_시나리오'!$H$6)),'d_시나리오'!$J$6-SQRT((1-O1774)*('d_시나리오'!$J$6-'d_시나리오'!$H$6)*('d_시나리오'!$J$6-'d_시나리오'!$I$6))))</f>
        <v/>
      </c>
      <c r="Q1774">
        <f>INDEX('d_분포'!$B$2:$B$57,RANDBETWEEN(1,56))</f>
        <v/>
      </c>
      <c r="R1774">
        <f>BETAINV(RAND(),5,5)</f>
        <v/>
      </c>
      <c r="S1774">
        <f>'d_고정'!$B$1*'6_기대효과'!$H$7*('d_시나리오'!$I$7/'d_고정'!$B$2)*B1774</f>
        <v/>
      </c>
      <c r="T1774">
        <f>S1774*D1774</f>
        <v/>
      </c>
      <c r="U1774">
        <f>S1774*F1774*H1774</f>
        <v/>
      </c>
      <c r="V1774">
        <f>S1774*F1774*(H1774-1)</f>
        <v/>
      </c>
      <c r="W1774">
        <f>U1774*J1774</f>
        <v/>
      </c>
      <c r="X1774">
        <f>T1774+W1774</f>
        <v/>
      </c>
      <c r="Y1774">
        <f>(T1774*E1774+W1774*L1774)*(1-R1774-'d_고정'!$B$13)</f>
        <v/>
      </c>
      <c r="Z1774">
        <f>(U1774*N1774*Q1774+'d_고정'!$B$3*('6_기대효과'!$H$7/8)*Q1774*'d_고정'!$B$10*P1774*('6_기대효과'!$K$7/'d_고정'!$B$9))*(1-R1774)</f>
        <v/>
      </c>
      <c r="AA1774">
        <f>W1774*L1774*(1-R1774-'d_고정'!$B$13)+U1774*MAX(N1774-'d_고정'!$B$10*P1774*('6_기대효과'!$K$7/'d_고정'!$B$9),0)*Q1774*(1-R1774)</f>
        <v/>
      </c>
      <c r="AB1774">
        <f>Y1774+Z1774</f>
        <v/>
      </c>
      <c r="AC1774">
        <f>Y1774/('d_고정'!$B$5*'6_기대효과'!$H$7/8)/'d_고정'!$B$6</f>
        <v/>
      </c>
      <c r="AD1774">
        <f>Y1774/('d_고정'!$B$8*'6_기대효과'!$H$7/8)</f>
        <v/>
      </c>
    </row>
    <row r="1775">
      <c r="A1775">
        <f>RAND()</f>
        <v/>
      </c>
      <c r="B1775">
        <f>IF('d_시나리오'!$J$2='d_시나리오'!$H$2,'d_시나리오'!$I$2,IF(A1775&lt;('d_시나리오'!$I$2-'d_시나리오'!$H$2)/('d_시나리오'!$J$2-'d_시나리오'!$H$2),'d_시나리오'!$H$2+SQRT(A1775*('d_시나리오'!$J$2-'d_시나리오'!$H$2)*('d_시나리오'!$I$2-'d_시나리오'!$H$2)),'d_시나리오'!$J$2-SQRT((1-A1775)*('d_시나리오'!$J$2-'d_시나리오'!$H$2)*('d_시나리오'!$J$2-'d_시나리오'!$I$2))))</f>
        <v/>
      </c>
      <c r="C1775">
        <f>RAND()</f>
        <v/>
      </c>
      <c r="D1775">
        <f>BETAINV(RAND(),IF(C1775&lt;'d_고정'!$B$26,'d_고정'!$B$23,'d_고정'!$B$16)+1,'d_고정'!$B$17-IF(C1775&lt;'d_고정'!$B$26,'d_고정'!$B$23,'d_고정'!$B$16)+1)*('d_고정'!$B$14+('d_고정'!$B$15-'d_고정'!$B$14)*RAND())</f>
        <v/>
      </c>
      <c r="E1775">
        <f>INDEX('d_분포'!$A$2:$A$28,RANDBETWEEN(1,27))</f>
        <v/>
      </c>
      <c r="F1775">
        <f>INDEX('d_분포'!$C$2:$C$5,RANDBETWEEN(1,4))*(0.9+0.2*RAND())</f>
        <v/>
      </c>
      <c r="G1775">
        <f>RAND()</f>
        <v/>
      </c>
      <c r="H1775">
        <f>(F1775+(1-F1775)*('d_고정'!$B$22*BETAINV(RAND(),IF(G1775&lt;'d_고정'!$B$26,'d_고정'!$B$25,'d_고정'!$B$20)+1,'d_고정'!$B$21-IF(G1775&lt;'d_고정'!$B$26,'d_고정'!$B$25,'d_고정'!$B$20)+1)+(1-'d_고정'!$B$22)*BETAINV(RAND(),IF(G1775&lt;'d_고정'!$B$26,'d_고정'!$B$24,'d_고정'!$B$18)+1,'d_고정'!$B$19-IF(G1775&lt;'d_고정'!$B$26,'d_고정'!$B$24,'d_고정'!$B$18)+1))*('d_고정'!$B$14+('d_고정'!$B$15-'d_고정'!$B$14)*RAND()))/F1775</f>
        <v/>
      </c>
      <c r="I1775">
        <f>RAND()</f>
        <v/>
      </c>
      <c r="J1775">
        <f>IF('d_시나리오'!$J$3='d_시나리오'!$H$3,'d_시나리오'!$I$3,IF(I1775&lt;('d_시나리오'!$I$3-'d_시나리오'!$H$3)/('d_시나리오'!$J$3-'d_시나리오'!$H$3),'d_시나리오'!$H$3+SQRT(I1775*('d_시나리오'!$J$3-'d_시나리오'!$H$3)*('d_시나리오'!$I$3-'d_시나리오'!$H$3)),'d_시나리오'!$J$3-SQRT((1-I1775)*('d_시나리오'!$J$3-'d_시나리오'!$H$3)*('d_시나리오'!$J$3-'d_시나리오'!$I$3))))</f>
        <v/>
      </c>
      <c r="K1775">
        <f>RAND()</f>
        <v/>
      </c>
      <c r="L1775">
        <f>IF('d_시나리오'!$J$4='d_시나리오'!$H$4,'d_시나리오'!$I$4,IF(K1775&lt;('d_시나리오'!$I$4-'d_시나리오'!$H$4)/('d_시나리오'!$J$4-'d_시나리오'!$H$4),'d_시나리오'!$H$4+SQRT(K1775*('d_시나리오'!$J$4-'d_시나리오'!$H$4)*('d_시나리오'!$I$4-'d_시나리오'!$H$4)),'d_시나리오'!$J$4-SQRT((1-K1775)*('d_시나리오'!$J$4-'d_시나리오'!$H$4)*('d_시나리오'!$J$4-'d_시나리오'!$I$4))))</f>
        <v/>
      </c>
      <c r="M1775">
        <f>RAND()</f>
        <v/>
      </c>
      <c r="N1775">
        <f>IF('d_시나리오'!$J$5='d_시나리오'!$H$5,'d_시나리오'!$I$5,IF(M1775&lt;('d_시나리오'!$I$5-'d_시나리오'!$H$5)/('d_시나리오'!$J$5-'d_시나리오'!$H$5),'d_시나리오'!$H$5+SQRT(M1775*('d_시나리오'!$J$5-'d_시나리오'!$H$5)*('d_시나리오'!$I$5-'d_시나리오'!$H$5)),'d_시나리오'!$J$5-SQRT((1-M1775)*('d_시나리오'!$J$5-'d_시나리오'!$H$5)*('d_시나리오'!$J$5-'d_시나리오'!$I$5))))</f>
        <v/>
      </c>
      <c r="O1775">
        <f>RAND()</f>
        <v/>
      </c>
      <c r="P1775">
        <f>IF('d_시나리오'!$J$6='d_시나리오'!$H$6,'d_시나리오'!$I$6,IF(O1775&lt;('d_시나리오'!$I$6-'d_시나리오'!$H$6)/('d_시나리오'!$J$6-'d_시나리오'!$H$6),'d_시나리오'!$H$6+SQRT(O1775*('d_시나리오'!$J$6-'d_시나리오'!$H$6)*('d_시나리오'!$I$6-'d_시나리오'!$H$6)),'d_시나리오'!$J$6-SQRT((1-O1775)*('d_시나리오'!$J$6-'d_시나리오'!$H$6)*('d_시나리오'!$J$6-'d_시나리오'!$I$6))))</f>
        <v/>
      </c>
      <c r="Q1775">
        <f>INDEX('d_분포'!$B$2:$B$57,RANDBETWEEN(1,56))</f>
        <v/>
      </c>
      <c r="R1775">
        <f>BETAINV(RAND(),5,5)</f>
        <v/>
      </c>
      <c r="S1775">
        <f>'d_고정'!$B$1*'6_기대효과'!$H$7*('d_시나리오'!$I$7/'d_고정'!$B$2)*B1775</f>
        <v/>
      </c>
      <c r="T1775">
        <f>S1775*D1775</f>
        <v/>
      </c>
      <c r="U1775">
        <f>S1775*F1775*H1775</f>
        <v/>
      </c>
      <c r="V1775">
        <f>S1775*F1775*(H1775-1)</f>
        <v/>
      </c>
      <c r="W1775">
        <f>U1775*J1775</f>
        <v/>
      </c>
      <c r="X1775">
        <f>T1775+W1775</f>
        <v/>
      </c>
      <c r="Y1775">
        <f>(T1775*E1775+W1775*L1775)*(1-R1775-'d_고정'!$B$13)</f>
        <v/>
      </c>
      <c r="Z1775">
        <f>(U1775*N1775*Q1775+'d_고정'!$B$3*('6_기대효과'!$H$7/8)*Q1775*'d_고정'!$B$10*P1775*('6_기대효과'!$K$7/'d_고정'!$B$9))*(1-R1775)</f>
        <v/>
      </c>
      <c r="AA1775">
        <f>W1775*L1775*(1-R1775-'d_고정'!$B$13)+U1775*MAX(N1775-'d_고정'!$B$10*P1775*('6_기대효과'!$K$7/'d_고정'!$B$9),0)*Q1775*(1-R1775)</f>
        <v/>
      </c>
      <c r="AB1775">
        <f>Y1775+Z1775</f>
        <v/>
      </c>
      <c r="AC1775">
        <f>Y1775/('d_고정'!$B$5*'6_기대효과'!$H$7/8)/'d_고정'!$B$6</f>
        <v/>
      </c>
      <c r="AD1775">
        <f>Y1775/('d_고정'!$B$8*'6_기대효과'!$H$7/8)</f>
        <v/>
      </c>
    </row>
    <row r="1776">
      <c r="A1776">
        <f>RAND()</f>
        <v/>
      </c>
      <c r="B1776">
        <f>IF('d_시나리오'!$J$2='d_시나리오'!$H$2,'d_시나리오'!$I$2,IF(A1776&lt;('d_시나리오'!$I$2-'d_시나리오'!$H$2)/('d_시나리오'!$J$2-'d_시나리오'!$H$2),'d_시나리오'!$H$2+SQRT(A1776*('d_시나리오'!$J$2-'d_시나리오'!$H$2)*('d_시나리오'!$I$2-'d_시나리오'!$H$2)),'d_시나리오'!$J$2-SQRT((1-A1776)*('d_시나리오'!$J$2-'d_시나리오'!$H$2)*('d_시나리오'!$J$2-'d_시나리오'!$I$2))))</f>
        <v/>
      </c>
      <c r="C1776">
        <f>RAND()</f>
        <v/>
      </c>
      <c r="D1776">
        <f>BETAINV(RAND(),IF(C1776&lt;'d_고정'!$B$26,'d_고정'!$B$23,'d_고정'!$B$16)+1,'d_고정'!$B$17-IF(C1776&lt;'d_고정'!$B$26,'d_고정'!$B$23,'d_고정'!$B$16)+1)*('d_고정'!$B$14+('d_고정'!$B$15-'d_고정'!$B$14)*RAND())</f>
        <v/>
      </c>
      <c r="E1776">
        <f>INDEX('d_분포'!$A$2:$A$28,RANDBETWEEN(1,27))</f>
        <v/>
      </c>
      <c r="F1776">
        <f>INDEX('d_분포'!$C$2:$C$5,RANDBETWEEN(1,4))*(0.9+0.2*RAND())</f>
        <v/>
      </c>
      <c r="G1776">
        <f>RAND()</f>
        <v/>
      </c>
      <c r="H1776">
        <f>(F1776+(1-F1776)*('d_고정'!$B$22*BETAINV(RAND(),IF(G1776&lt;'d_고정'!$B$26,'d_고정'!$B$25,'d_고정'!$B$20)+1,'d_고정'!$B$21-IF(G1776&lt;'d_고정'!$B$26,'d_고정'!$B$25,'d_고정'!$B$20)+1)+(1-'d_고정'!$B$22)*BETAINV(RAND(),IF(G1776&lt;'d_고정'!$B$26,'d_고정'!$B$24,'d_고정'!$B$18)+1,'d_고정'!$B$19-IF(G1776&lt;'d_고정'!$B$26,'d_고정'!$B$24,'d_고정'!$B$18)+1))*('d_고정'!$B$14+('d_고정'!$B$15-'d_고정'!$B$14)*RAND()))/F1776</f>
        <v/>
      </c>
      <c r="I1776">
        <f>RAND()</f>
        <v/>
      </c>
      <c r="J1776">
        <f>IF('d_시나리오'!$J$3='d_시나리오'!$H$3,'d_시나리오'!$I$3,IF(I1776&lt;('d_시나리오'!$I$3-'d_시나리오'!$H$3)/('d_시나리오'!$J$3-'d_시나리오'!$H$3),'d_시나리오'!$H$3+SQRT(I1776*('d_시나리오'!$J$3-'d_시나리오'!$H$3)*('d_시나리오'!$I$3-'d_시나리오'!$H$3)),'d_시나리오'!$J$3-SQRT((1-I1776)*('d_시나리오'!$J$3-'d_시나리오'!$H$3)*('d_시나리오'!$J$3-'d_시나리오'!$I$3))))</f>
        <v/>
      </c>
      <c r="K1776">
        <f>RAND()</f>
        <v/>
      </c>
      <c r="L1776">
        <f>IF('d_시나리오'!$J$4='d_시나리오'!$H$4,'d_시나리오'!$I$4,IF(K1776&lt;('d_시나리오'!$I$4-'d_시나리오'!$H$4)/('d_시나리오'!$J$4-'d_시나리오'!$H$4),'d_시나리오'!$H$4+SQRT(K1776*('d_시나리오'!$J$4-'d_시나리오'!$H$4)*('d_시나리오'!$I$4-'d_시나리오'!$H$4)),'d_시나리오'!$J$4-SQRT((1-K1776)*('d_시나리오'!$J$4-'d_시나리오'!$H$4)*('d_시나리오'!$J$4-'d_시나리오'!$I$4))))</f>
        <v/>
      </c>
      <c r="M1776">
        <f>RAND()</f>
        <v/>
      </c>
      <c r="N1776">
        <f>IF('d_시나리오'!$J$5='d_시나리오'!$H$5,'d_시나리오'!$I$5,IF(M1776&lt;('d_시나리오'!$I$5-'d_시나리오'!$H$5)/('d_시나리오'!$J$5-'d_시나리오'!$H$5),'d_시나리오'!$H$5+SQRT(M1776*('d_시나리오'!$J$5-'d_시나리오'!$H$5)*('d_시나리오'!$I$5-'d_시나리오'!$H$5)),'d_시나리오'!$J$5-SQRT((1-M1776)*('d_시나리오'!$J$5-'d_시나리오'!$H$5)*('d_시나리오'!$J$5-'d_시나리오'!$I$5))))</f>
        <v/>
      </c>
      <c r="O1776">
        <f>RAND()</f>
        <v/>
      </c>
      <c r="P1776">
        <f>IF('d_시나리오'!$J$6='d_시나리오'!$H$6,'d_시나리오'!$I$6,IF(O1776&lt;('d_시나리오'!$I$6-'d_시나리오'!$H$6)/('d_시나리오'!$J$6-'d_시나리오'!$H$6),'d_시나리오'!$H$6+SQRT(O1776*('d_시나리오'!$J$6-'d_시나리오'!$H$6)*('d_시나리오'!$I$6-'d_시나리오'!$H$6)),'d_시나리오'!$J$6-SQRT((1-O1776)*('d_시나리오'!$J$6-'d_시나리오'!$H$6)*('d_시나리오'!$J$6-'d_시나리오'!$I$6))))</f>
        <v/>
      </c>
      <c r="Q1776">
        <f>INDEX('d_분포'!$B$2:$B$57,RANDBETWEEN(1,56))</f>
        <v/>
      </c>
      <c r="R1776">
        <f>BETAINV(RAND(),5,5)</f>
        <v/>
      </c>
      <c r="S1776">
        <f>'d_고정'!$B$1*'6_기대효과'!$H$7*('d_시나리오'!$I$7/'d_고정'!$B$2)*B1776</f>
        <v/>
      </c>
      <c r="T1776">
        <f>S1776*D1776</f>
        <v/>
      </c>
      <c r="U1776">
        <f>S1776*F1776*H1776</f>
        <v/>
      </c>
      <c r="V1776">
        <f>S1776*F1776*(H1776-1)</f>
        <v/>
      </c>
      <c r="W1776">
        <f>U1776*J1776</f>
        <v/>
      </c>
      <c r="X1776">
        <f>T1776+W1776</f>
        <v/>
      </c>
      <c r="Y1776">
        <f>(T1776*E1776+W1776*L1776)*(1-R1776-'d_고정'!$B$13)</f>
        <v/>
      </c>
      <c r="Z1776">
        <f>(U1776*N1776*Q1776+'d_고정'!$B$3*('6_기대효과'!$H$7/8)*Q1776*'d_고정'!$B$10*P1776*('6_기대효과'!$K$7/'d_고정'!$B$9))*(1-R1776)</f>
        <v/>
      </c>
      <c r="AA1776">
        <f>W1776*L1776*(1-R1776-'d_고정'!$B$13)+U1776*MAX(N1776-'d_고정'!$B$10*P1776*('6_기대효과'!$K$7/'d_고정'!$B$9),0)*Q1776*(1-R1776)</f>
        <v/>
      </c>
      <c r="AB1776">
        <f>Y1776+Z1776</f>
        <v/>
      </c>
      <c r="AC1776">
        <f>Y1776/('d_고정'!$B$5*'6_기대효과'!$H$7/8)/'d_고정'!$B$6</f>
        <v/>
      </c>
      <c r="AD1776">
        <f>Y1776/('d_고정'!$B$8*'6_기대효과'!$H$7/8)</f>
        <v/>
      </c>
    </row>
    <row r="1777">
      <c r="A1777">
        <f>RAND()</f>
        <v/>
      </c>
      <c r="B1777">
        <f>IF('d_시나리오'!$J$2='d_시나리오'!$H$2,'d_시나리오'!$I$2,IF(A1777&lt;('d_시나리오'!$I$2-'d_시나리오'!$H$2)/('d_시나리오'!$J$2-'d_시나리오'!$H$2),'d_시나리오'!$H$2+SQRT(A1777*('d_시나리오'!$J$2-'d_시나리오'!$H$2)*('d_시나리오'!$I$2-'d_시나리오'!$H$2)),'d_시나리오'!$J$2-SQRT((1-A1777)*('d_시나리오'!$J$2-'d_시나리오'!$H$2)*('d_시나리오'!$J$2-'d_시나리오'!$I$2))))</f>
        <v/>
      </c>
      <c r="C1777">
        <f>RAND()</f>
        <v/>
      </c>
      <c r="D1777">
        <f>BETAINV(RAND(),IF(C1777&lt;'d_고정'!$B$26,'d_고정'!$B$23,'d_고정'!$B$16)+1,'d_고정'!$B$17-IF(C1777&lt;'d_고정'!$B$26,'d_고정'!$B$23,'d_고정'!$B$16)+1)*('d_고정'!$B$14+('d_고정'!$B$15-'d_고정'!$B$14)*RAND())</f>
        <v/>
      </c>
      <c r="E1777">
        <f>INDEX('d_분포'!$A$2:$A$28,RANDBETWEEN(1,27))</f>
        <v/>
      </c>
      <c r="F1777">
        <f>INDEX('d_분포'!$C$2:$C$5,RANDBETWEEN(1,4))*(0.9+0.2*RAND())</f>
        <v/>
      </c>
      <c r="G1777">
        <f>RAND()</f>
        <v/>
      </c>
      <c r="H1777">
        <f>(F1777+(1-F1777)*('d_고정'!$B$22*BETAINV(RAND(),IF(G1777&lt;'d_고정'!$B$26,'d_고정'!$B$25,'d_고정'!$B$20)+1,'d_고정'!$B$21-IF(G1777&lt;'d_고정'!$B$26,'d_고정'!$B$25,'d_고정'!$B$20)+1)+(1-'d_고정'!$B$22)*BETAINV(RAND(),IF(G1777&lt;'d_고정'!$B$26,'d_고정'!$B$24,'d_고정'!$B$18)+1,'d_고정'!$B$19-IF(G1777&lt;'d_고정'!$B$26,'d_고정'!$B$24,'d_고정'!$B$18)+1))*('d_고정'!$B$14+('d_고정'!$B$15-'d_고정'!$B$14)*RAND()))/F1777</f>
        <v/>
      </c>
      <c r="I1777">
        <f>RAND()</f>
        <v/>
      </c>
      <c r="J1777">
        <f>IF('d_시나리오'!$J$3='d_시나리오'!$H$3,'d_시나리오'!$I$3,IF(I1777&lt;('d_시나리오'!$I$3-'d_시나리오'!$H$3)/('d_시나리오'!$J$3-'d_시나리오'!$H$3),'d_시나리오'!$H$3+SQRT(I1777*('d_시나리오'!$J$3-'d_시나리오'!$H$3)*('d_시나리오'!$I$3-'d_시나리오'!$H$3)),'d_시나리오'!$J$3-SQRT((1-I1777)*('d_시나리오'!$J$3-'d_시나리오'!$H$3)*('d_시나리오'!$J$3-'d_시나리오'!$I$3))))</f>
        <v/>
      </c>
      <c r="K1777">
        <f>RAND()</f>
        <v/>
      </c>
      <c r="L1777">
        <f>IF('d_시나리오'!$J$4='d_시나리오'!$H$4,'d_시나리오'!$I$4,IF(K1777&lt;('d_시나리오'!$I$4-'d_시나리오'!$H$4)/('d_시나리오'!$J$4-'d_시나리오'!$H$4),'d_시나리오'!$H$4+SQRT(K1777*('d_시나리오'!$J$4-'d_시나리오'!$H$4)*('d_시나리오'!$I$4-'d_시나리오'!$H$4)),'d_시나리오'!$J$4-SQRT((1-K1777)*('d_시나리오'!$J$4-'d_시나리오'!$H$4)*('d_시나리오'!$J$4-'d_시나리오'!$I$4))))</f>
        <v/>
      </c>
      <c r="M1777">
        <f>RAND()</f>
        <v/>
      </c>
      <c r="N1777">
        <f>IF('d_시나리오'!$J$5='d_시나리오'!$H$5,'d_시나리오'!$I$5,IF(M1777&lt;('d_시나리오'!$I$5-'d_시나리오'!$H$5)/('d_시나리오'!$J$5-'d_시나리오'!$H$5),'d_시나리오'!$H$5+SQRT(M1777*('d_시나리오'!$J$5-'d_시나리오'!$H$5)*('d_시나리오'!$I$5-'d_시나리오'!$H$5)),'d_시나리오'!$J$5-SQRT((1-M1777)*('d_시나리오'!$J$5-'d_시나리오'!$H$5)*('d_시나리오'!$J$5-'d_시나리오'!$I$5))))</f>
        <v/>
      </c>
      <c r="O1777">
        <f>RAND()</f>
        <v/>
      </c>
      <c r="P1777">
        <f>IF('d_시나리오'!$J$6='d_시나리오'!$H$6,'d_시나리오'!$I$6,IF(O1777&lt;('d_시나리오'!$I$6-'d_시나리오'!$H$6)/('d_시나리오'!$J$6-'d_시나리오'!$H$6),'d_시나리오'!$H$6+SQRT(O1777*('d_시나리오'!$J$6-'d_시나리오'!$H$6)*('d_시나리오'!$I$6-'d_시나리오'!$H$6)),'d_시나리오'!$J$6-SQRT((1-O1777)*('d_시나리오'!$J$6-'d_시나리오'!$H$6)*('d_시나리오'!$J$6-'d_시나리오'!$I$6))))</f>
        <v/>
      </c>
      <c r="Q1777">
        <f>INDEX('d_분포'!$B$2:$B$57,RANDBETWEEN(1,56))</f>
        <v/>
      </c>
      <c r="R1777">
        <f>BETAINV(RAND(),5,5)</f>
        <v/>
      </c>
      <c r="S1777">
        <f>'d_고정'!$B$1*'6_기대효과'!$H$7*('d_시나리오'!$I$7/'d_고정'!$B$2)*B1777</f>
        <v/>
      </c>
      <c r="T1777">
        <f>S1777*D1777</f>
        <v/>
      </c>
      <c r="U1777">
        <f>S1777*F1777*H1777</f>
        <v/>
      </c>
      <c r="V1777">
        <f>S1777*F1777*(H1777-1)</f>
        <v/>
      </c>
      <c r="W1777">
        <f>U1777*J1777</f>
        <v/>
      </c>
      <c r="X1777">
        <f>T1777+W1777</f>
        <v/>
      </c>
      <c r="Y1777">
        <f>(T1777*E1777+W1777*L1777)*(1-R1777-'d_고정'!$B$13)</f>
        <v/>
      </c>
      <c r="Z1777">
        <f>(U1777*N1777*Q1777+'d_고정'!$B$3*('6_기대효과'!$H$7/8)*Q1777*'d_고정'!$B$10*P1777*('6_기대효과'!$K$7/'d_고정'!$B$9))*(1-R1777)</f>
        <v/>
      </c>
      <c r="AA1777">
        <f>W1777*L1777*(1-R1777-'d_고정'!$B$13)+U1777*MAX(N1777-'d_고정'!$B$10*P1777*('6_기대효과'!$K$7/'d_고정'!$B$9),0)*Q1777*(1-R1777)</f>
        <v/>
      </c>
      <c r="AB1777">
        <f>Y1777+Z1777</f>
        <v/>
      </c>
      <c r="AC1777">
        <f>Y1777/('d_고정'!$B$5*'6_기대효과'!$H$7/8)/'d_고정'!$B$6</f>
        <v/>
      </c>
      <c r="AD1777">
        <f>Y1777/('d_고정'!$B$8*'6_기대효과'!$H$7/8)</f>
        <v/>
      </c>
    </row>
    <row r="1778">
      <c r="A1778">
        <f>RAND()</f>
        <v/>
      </c>
      <c r="B1778">
        <f>IF('d_시나리오'!$J$2='d_시나리오'!$H$2,'d_시나리오'!$I$2,IF(A1778&lt;('d_시나리오'!$I$2-'d_시나리오'!$H$2)/('d_시나리오'!$J$2-'d_시나리오'!$H$2),'d_시나리오'!$H$2+SQRT(A1778*('d_시나리오'!$J$2-'d_시나리오'!$H$2)*('d_시나리오'!$I$2-'d_시나리오'!$H$2)),'d_시나리오'!$J$2-SQRT((1-A1778)*('d_시나리오'!$J$2-'d_시나리오'!$H$2)*('d_시나리오'!$J$2-'d_시나리오'!$I$2))))</f>
        <v/>
      </c>
      <c r="C1778">
        <f>RAND()</f>
        <v/>
      </c>
      <c r="D1778">
        <f>BETAINV(RAND(),IF(C1778&lt;'d_고정'!$B$26,'d_고정'!$B$23,'d_고정'!$B$16)+1,'d_고정'!$B$17-IF(C1778&lt;'d_고정'!$B$26,'d_고정'!$B$23,'d_고정'!$B$16)+1)*('d_고정'!$B$14+('d_고정'!$B$15-'d_고정'!$B$14)*RAND())</f>
        <v/>
      </c>
      <c r="E1778">
        <f>INDEX('d_분포'!$A$2:$A$28,RANDBETWEEN(1,27))</f>
        <v/>
      </c>
      <c r="F1778">
        <f>INDEX('d_분포'!$C$2:$C$5,RANDBETWEEN(1,4))*(0.9+0.2*RAND())</f>
        <v/>
      </c>
      <c r="G1778">
        <f>RAND()</f>
        <v/>
      </c>
      <c r="H1778">
        <f>(F1778+(1-F1778)*('d_고정'!$B$22*BETAINV(RAND(),IF(G1778&lt;'d_고정'!$B$26,'d_고정'!$B$25,'d_고정'!$B$20)+1,'d_고정'!$B$21-IF(G1778&lt;'d_고정'!$B$26,'d_고정'!$B$25,'d_고정'!$B$20)+1)+(1-'d_고정'!$B$22)*BETAINV(RAND(),IF(G1778&lt;'d_고정'!$B$26,'d_고정'!$B$24,'d_고정'!$B$18)+1,'d_고정'!$B$19-IF(G1778&lt;'d_고정'!$B$26,'d_고정'!$B$24,'d_고정'!$B$18)+1))*('d_고정'!$B$14+('d_고정'!$B$15-'d_고정'!$B$14)*RAND()))/F1778</f>
        <v/>
      </c>
      <c r="I1778">
        <f>RAND()</f>
        <v/>
      </c>
      <c r="J1778">
        <f>IF('d_시나리오'!$J$3='d_시나리오'!$H$3,'d_시나리오'!$I$3,IF(I1778&lt;('d_시나리오'!$I$3-'d_시나리오'!$H$3)/('d_시나리오'!$J$3-'d_시나리오'!$H$3),'d_시나리오'!$H$3+SQRT(I1778*('d_시나리오'!$J$3-'d_시나리오'!$H$3)*('d_시나리오'!$I$3-'d_시나리오'!$H$3)),'d_시나리오'!$J$3-SQRT((1-I1778)*('d_시나리오'!$J$3-'d_시나리오'!$H$3)*('d_시나리오'!$J$3-'d_시나리오'!$I$3))))</f>
        <v/>
      </c>
      <c r="K1778">
        <f>RAND()</f>
        <v/>
      </c>
      <c r="L1778">
        <f>IF('d_시나리오'!$J$4='d_시나리오'!$H$4,'d_시나리오'!$I$4,IF(K1778&lt;('d_시나리오'!$I$4-'d_시나리오'!$H$4)/('d_시나리오'!$J$4-'d_시나리오'!$H$4),'d_시나리오'!$H$4+SQRT(K1778*('d_시나리오'!$J$4-'d_시나리오'!$H$4)*('d_시나리오'!$I$4-'d_시나리오'!$H$4)),'d_시나리오'!$J$4-SQRT((1-K1778)*('d_시나리오'!$J$4-'d_시나리오'!$H$4)*('d_시나리오'!$J$4-'d_시나리오'!$I$4))))</f>
        <v/>
      </c>
      <c r="M1778">
        <f>RAND()</f>
        <v/>
      </c>
      <c r="N1778">
        <f>IF('d_시나리오'!$J$5='d_시나리오'!$H$5,'d_시나리오'!$I$5,IF(M1778&lt;('d_시나리오'!$I$5-'d_시나리오'!$H$5)/('d_시나리오'!$J$5-'d_시나리오'!$H$5),'d_시나리오'!$H$5+SQRT(M1778*('d_시나리오'!$J$5-'d_시나리오'!$H$5)*('d_시나리오'!$I$5-'d_시나리오'!$H$5)),'d_시나리오'!$J$5-SQRT((1-M1778)*('d_시나리오'!$J$5-'d_시나리오'!$H$5)*('d_시나리오'!$J$5-'d_시나리오'!$I$5))))</f>
        <v/>
      </c>
      <c r="O1778">
        <f>RAND()</f>
        <v/>
      </c>
      <c r="P1778">
        <f>IF('d_시나리오'!$J$6='d_시나리오'!$H$6,'d_시나리오'!$I$6,IF(O1778&lt;('d_시나리오'!$I$6-'d_시나리오'!$H$6)/('d_시나리오'!$J$6-'d_시나리오'!$H$6),'d_시나리오'!$H$6+SQRT(O1778*('d_시나리오'!$J$6-'d_시나리오'!$H$6)*('d_시나리오'!$I$6-'d_시나리오'!$H$6)),'d_시나리오'!$J$6-SQRT((1-O1778)*('d_시나리오'!$J$6-'d_시나리오'!$H$6)*('d_시나리오'!$J$6-'d_시나리오'!$I$6))))</f>
        <v/>
      </c>
      <c r="Q1778">
        <f>INDEX('d_분포'!$B$2:$B$57,RANDBETWEEN(1,56))</f>
        <v/>
      </c>
      <c r="R1778">
        <f>BETAINV(RAND(),5,5)</f>
        <v/>
      </c>
      <c r="S1778">
        <f>'d_고정'!$B$1*'6_기대효과'!$H$7*('d_시나리오'!$I$7/'d_고정'!$B$2)*B1778</f>
        <v/>
      </c>
      <c r="T1778">
        <f>S1778*D1778</f>
        <v/>
      </c>
      <c r="U1778">
        <f>S1778*F1778*H1778</f>
        <v/>
      </c>
      <c r="V1778">
        <f>S1778*F1778*(H1778-1)</f>
        <v/>
      </c>
      <c r="W1778">
        <f>U1778*J1778</f>
        <v/>
      </c>
      <c r="X1778">
        <f>T1778+W1778</f>
        <v/>
      </c>
      <c r="Y1778">
        <f>(T1778*E1778+W1778*L1778)*(1-R1778-'d_고정'!$B$13)</f>
        <v/>
      </c>
      <c r="Z1778">
        <f>(U1778*N1778*Q1778+'d_고정'!$B$3*('6_기대효과'!$H$7/8)*Q1778*'d_고정'!$B$10*P1778*('6_기대효과'!$K$7/'d_고정'!$B$9))*(1-R1778)</f>
        <v/>
      </c>
      <c r="AA1778">
        <f>W1778*L1778*(1-R1778-'d_고정'!$B$13)+U1778*MAX(N1778-'d_고정'!$B$10*P1778*('6_기대효과'!$K$7/'d_고정'!$B$9),0)*Q1778*(1-R1778)</f>
        <v/>
      </c>
      <c r="AB1778">
        <f>Y1778+Z1778</f>
        <v/>
      </c>
      <c r="AC1778">
        <f>Y1778/('d_고정'!$B$5*'6_기대효과'!$H$7/8)/'d_고정'!$B$6</f>
        <v/>
      </c>
      <c r="AD1778">
        <f>Y1778/('d_고정'!$B$8*'6_기대효과'!$H$7/8)</f>
        <v/>
      </c>
    </row>
    <row r="1779">
      <c r="A1779">
        <f>RAND()</f>
        <v/>
      </c>
      <c r="B1779">
        <f>IF('d_시나리오'!$J$2='d_시나리오'!$H$2,'d_시나리오'!$I$2,IF(A1779&lt;('d_시나리오'!$I$2-'d_시나리오'!$H$2)/('d_시나리오'!$J$2-'d_시나리오'!$H$2),'d_시나리오'!$H$2+SQRT(A1779*('d_시나리오'!$J$2-'d_시나리오'!$H$2)*('d_시나리오'!$I$2-'d_시나리오'!$H$2)),'d_시나리오'!$J$2-SQRT((1-A1779)*('d_시나리오'!$J$2-'d_시나리오'!$H$2)*('d_시나리오'!$J$2-'d_시나리오'!$I$2))))</f>
        <v/>
      </c>
      <c r="C1779">
        <f>RAND()</f>
        <v/>
      </c>
      <c r="D1779">
        <f>BETAINV(RAND(),IF(C1779&lt;'d_고정'!$B$26,'d_고정'!$B$23,'d_고정'!$B$16)+1,'d_고정'!$B$17-IF(C1779&lt;'d_고정'!$B$26,'d_고정'!$B$23,'d_고정'!$B$16)+1)*('d_고정'!$B$14+('d_고정'!$B$15-'d_고정'!$B$14)*RAND())</f>
        <v/>
      </c>
      <c r="E1779">
        <f>INDEX('d_분포'!$A$2:$A$28,RANDBETWEEN(1,27))</f>
        <v/>
      </c>
      <c r="F1779">
        <f>INDEX('d_분포'!$C$2:$C$5,RANDBETWEEN(1,4))*(0.9+0.2*RAND())</f>
        <v/>
      </c>
      <c r="G1779">
        <f>RAND()</f>
        <v/>
      </c>
      <c r="H1779">
        <f>(F1779+(1-F1779)*('d_고정'!$B$22*BETAINV(RAND(),IF(G1779&lt;'d_고정'!$B$26,'d_고정'!$B$25,'d_고정'!$B$20)+1,'d_고정'!$B$21-IF(G1779&lt;'d_고정'!$B$26,'d_고정'!$B$25,'d_고정'!$B$20)+1)+(1-'d_고정'!$B$22)*BETAINV(RAND(),IF(G1779&lt;'d_고정'!$B$26,'d_고정'!$B$24,'d_고정'!$B$18)+1,'d_고정'!$B$19-IF(G1779&lt;'d_고정'!$B$26,'d_고정'!$B$24,'d_고정'!$B$18)+1))*('d_고정'!$B$14+('d_고정'!$B$15-'d_고정'!$B$14)*RAND()))/F1779</f>
        <v/>
      </c>
      <c r="I1779">
        <f>RAND()</f>
        <v/>
      </c>
      <c r="J1779">
        <f>IF('d_시나리오'!$J$3='d_시나리오'!$H$3,'d_시나리오'!$I$3,IF(I1779&lt;('d_시나리오'!$I$3-'d_시나리오'!$H$3)/('d_시나리오'!$J$3-'d_시나리오'!$H$3),'d_시나리오'!$H$3+SQRT(I1779*('d_시나리오'!$J$3-'d_시나리오'!$H$3)*('d_시나리오'!$I$3-'d_시나리오'!$H$3)),'d_시나리오'!$J$3-SQRT((1-I1779)*('d_시나리오'!$J$3-'d_시나리오'!$H$3)*('d_시나리오'!$J$3-'d_시나리오'!$I$3))))</f>
        <v/>
      </c>
      <c r="K1779">
        <f>RAND()</f>
        <v/>
      </c>
      <c r="L1779">
        <f>IF('d_시나리오'!$J$4='d_시나리오'!$H$4,'d_시나리오'!$I$4,IF(K1779&lt;('d_시나리오'!$I$4-'d_시나리오'!$H$4)/('d_시나리오'!$J$4-'d_시나리오'!$H$4),'d_시나리오'!$H$4+SQRT(K1779*('d_시나리오'!$J$4-'d_시나리오'!$H$4)*('d_시나리오'!$I$4-'d_시나리오'!$H$4)),'d_시나리오'!$J$4-SQRT((1-K1779)*('d_시나리오'!$J$4-'d_시나리오'!$H$4)*('d_시나리오'!$J$4-'d_시나리오'!$I$4))))</f>
        <v/>
      </c>
      <c r="M1779">
        <f>RAND()</f>
        <v/>
      </c>
      <c r="N1779">
        <f>IF('d_시나리오'!$J$5='d_시나리오'!$H$5,'d_시나리오'!$I$5,IF(M1779&lt;('d_시나리오'!$I$5-'d_시나리오'!$H$5)/('d_시나리오'!$J$5-'d_시나리오'!$H$5),'d_시나리오'!$H$5+SQRT(M1779*('d_시나리오'!$J$5-'d_시나리오'!$H$5)*('d_시나리오'!$I$5-'d_시나리오'!$H$5)),'d_시나리오'!$J$5-SQRT((1-M1779)*('d_시나리오'!$J$5-'d_시나리오'!$H$5)*('d_시나리오'!$J$5-'d_시나리오'!$I$5))))</f>
        <v/>
      </c>
      <c r="O1779">
        <f>RAND()</f>
        <v/>
      </c>
      <c r="P1779">
        <f>IF('d_시나리오'!$J$6='d_시나리오'!$H$6,'d_시나리오'!$I$6,IF(O1779&lt;('d_시나리오'!$I$6-'d_시나리오'!$H$6)/('d_시나리오'!$J$6-'d_시나리오'!$H$6),'d_시나리오'!$H$6+SQRT(O1779*('d_시나리오'!$J$6-'d_시나리오'!$H$6)*('d_시나리오'!$I$6-'d_시나리오'!$H$6)),'d_시나리오'!$J$6-SQRT((1-O1779)*('d_시나리오'!$J$6-'d_시나리오'!$H$6)*('d_시나리오'!$J$6-'d_시나리오'!$I$6))))</f>
        <v/>
      </c>
      <c r="Q1779">
        <f>INDEX('d_분포'!$B$2:$B$57,RANDBETWEEN(1,56))</f>
        <v/>
      </c>
      <c r="R1779">
        <f>BETAINV(RAND(),5,5)</f>
        <v/>
      </c>
      <c r="S1779">
        <f>'d_고정'!$B$1*'6_기대효과'!$H$7*('d_시나리오'!$I$7/'d_고정'!$B$2)*B1779</f>
        <v/>
      </c>
      <c r="T1779">
        <f>S1779*D1779</f>
        <v/>
      </c>
      <c r="U1779">
        <f>S1779*F1779*H1779</f>
        <v/>
      </c>
      <c r="V1779">
        <f>S1779*F1779*(H1779-1)</f>
        <v/>
      </c>
      <c r="W1779">
        <f>U1779*J1779</f>
        <v/>
      </c>
      <c r="X1779">
        <f>T1779+W1779</f>
        <v/>
      </c>
      <c r="Y1779">
        <f>(T1779*E1779+W1779*L1779)*(1-R1779-'d_고정'!$B$13)</f>
        <v/>
      </c>
      <c r="Z1779">
        <f>(U1779*N1779*Q1779+'d_고정'!$B$3*('6_기대효과'!$H$7/8)*Q1779*'d_고정'!$B$10*P1779*('6_기대효과'!$K$7/'d_고정'!$B$9))*(1-R1779)</f>
        <v/>
      </c>
      <c r="AA1779">
        <f>W1779*L1779*(1-R1779-'d_고정'!$B$13)+U1779*MAX(N1779-'d_고정'!$B$10*P1779*('6_기대효과'!$K$7/'d_고정'!$B$9),0)*Q1779*(1-R1779)</f>
        <v/>
      </c>
      <c r="AB1779">
        <f>Y1779+Z1779</f>
        <v/>
      </c>
      <c r="AC1779">
        <f>Y1779/('d_고정'!$B$5*'6_기대효과'!$H$7/8)/'d_고정'!$B$6</f>
        <v/>
      </c>
      <c r="AD1779">
        <f>Y1779/('d_고정'!$B$8*'6_기대효과'!$H$7/8)</f>
        <v/>
      </c>
    </row>
    <row r="1780">
      <c r="A1780">
        <f>RAND()</f>
        <v/>
      </c>
      <c r="B1780">
        <f>IF('d_시나리오'!$J$2='d_시나리오'!$H$2,'d_시나리오'!$I$2,IF(A1780&lt;('d_시나리오'!$I$2-'d_시나리오'!$H$2)/('d_시나리오'!$J$2-'d_시나리오'!$H$2),'d_시나리오'!$H$2+SQRT(A1780*('d_시나리오'!$J$2-'d_시나리오'!$H$2)*('d_시나리오'!$I$2-'d_시나리오'!$H$2)),'d_시나리오'!$J$2-SQRT((1-A1780)*('d_시나리오'!$J$2-'d_시나리오'!$H$2)*('d_시나리오'!$J$2-'d_시나리오'!$I$2))))</f>
        <v/>
      </c>
      <c r="C1780">
        <f>RAND()</f>
        <v/>
      </c>
      <c r="D1780">
        <f>BETAINV(RAND(),IF(C1780&lt;'d_고정'!$B$26,'d_고정'!$B$23,'d_고정'!$B$16)+1,'d_고정'!$B$17-IF(C1780&lt;'d_고정'!$B$26,'d_고정'!$B$23,'d_고정'!$B$16)+1)*('d_고정'!$B$14+('d_고정'!$B$15-'d_고정'!$B$14)*RAND())</f>
        <v/>
      </c>
      <c r="E1780">
        <f>INDEX('d_분포'!$A$2:$A$28,RANDBETWEEN(1,27))</f>
        <v/>
      </c>
      <c r="F1780">
        <f>INDEX('d_분포'!$C$2:$C$5,RANDBETWEEN(1,4))*(0.9+0.2*RAND())</f>
        <v/>
      </c>
      <c r="G1780">
        <f>RAND()</f>
        <v/>
      </c>
      <c r="H1780">
        <f>(F1780+(1-F1780)*('d_고정'!$B$22*BETAINV(RAND(),IF(G1780&lt;'d_고정'!$B$26,'d_고정'!$B$25,'d_고정'!$B$20)+1,'d_고정'!$B$21-IF(G1780&lt;'d_고정'!$B$26,'d_고정'!$B$25,'d_고정'!$B$20)+1)+(1-'d_고정'!$B$22)*BETAINV(RAND(),IF(G1780&lt;'d_고정'!$B$26,'d_고정'!$B$24,'d_고정'!$B$18)+1,'d_고정'!$B$19-IF(G1780&lt;'d_고정'!$B$26,'d_고정'!$B$24,'d_고정'!$B$18)+1))*('d_고정'!$B$14+('d_고정'!$B$15-'d_고정'!$B$14)*RAND()))/F1780</f>
        <v/>
      </c>
      <c r="I1780">
        <f>RAND()</f>
        <v/>
      </c>
      <c r="J1780">
        <f>IF('d_시나리오'!$J$3='d_시나리오'!$H$3,'d_시나리오'!$I$3,IF(I1780&lt;('d_시나리오'!$I$3-'d_시나리오'!$H$3)/('d_시나리오'!$J$3-'d_시나리오'!$H$3),'d_시나리오'!$H$3+SQRT(I1780*('d_시나리오'!$J$3-'d_시나리오'!$H$3)*('d_시나리오'!$I$3-'d_시나리오'!$H$3)),'d_시나리오'!$J$3-SQRT((1-I1780)*('d_시나리오'!$J$3-'d_시나리오'!$H$3)*('d_시나리오'!$J$3-'d_시나리오'!$I$3))))</f>
        <v/>
      </c>
      <c r="K1780">
        <f>RAND()</f>
        <v/>
      </c>
      <c r="L1780">
        <f>IF('d_시나리오'!$J$4='d_시나리오'!$H$4,'d_시나리오'!$I$4,IF(K1780&lt;('d_시나리오'!$I$4-'d_시나리오'!$H$4)/('d_시나리오'!$J$4-'d_시나리오'!$H$4),'d_시나리오'!$H$4+SQRT(K1780*('d_시나리오'!$J$4-'d_시나리오'!$H$4)*('d_시나리오'!$I$4-'d_시나리오'!$H$4)),'d_시나리오'!$J$4-SQRT((1-K1780)*('d_시나리오'!$J$4-'d_시나리오'!$H$4)*('d_시나리오'!$J$4-'d_시나리오'!$I$4))))</f>
        <v/>
      </c>
      <c r="M1780">
        <f>RAND()</f>
        <v/>
      </c>
      <c r="N1780">
        <f>IF('d_시나리오'!$J$5='d_시나리오'!$H$5,'d_시나리오'!$I$5,IF(M1780&lt;('d_시나리오'!$I$5-'d_시나리오'!$H$5)/('d_시나리오'!$J$5-'d_시나리오'!$H$5),'d_시나리오'!$H$5+SQRT(M1780*('d_시나리오'!$J$5-'d_시나리오'!$H$5)*('d_시나리오'!$I$5-'d_시나리오'!$H$5)),'d_시나리오'!$J$5-SQRT((1-M1780)*('d_시나리오'!$J$5-'d_시나리오'!$H$5)*('d_시나리오'!$J$5-'d_시나리오'!$I$5))))</f>
        <v/>
      </c>
      <c r="O1780">
        <f>RAND()</f>
        <v/>
      </c>
      <c r="P1780">
        <f>IF('d_시나리오'!$J$6='d_시나리오'!$H$6,'d_시나리오'!$I$6,IF(O1780&lt;('d_시나리오'!$I$6-'d_시나리오'!$H$6)/('d_시나리오'!$J$6-'d_시나리오'!$H$6),'d_시나리오'!$H$6+SQRT(O1780*('d_시나리오'!$J$6-'d_시나리오'!$H$6)*('d_시나리오'!$I$6-'d_시나리오'!$H$6)),'d_시나리오'!$J$6-SQRT((1-O1780)*('d_시나리오'!$J$6-'d_시나리오'!$H$6)*('d_시나리오'!$J$6-'d_시나리오'!$I$6))))</f>
        <v/>
      </c>
      <c r="Q1780">
        <f>INDEX('d_분포'!$B$2:$B$57,RANDBETWEEN(1,56))</f>
        <v/>
      </c>
      <c r="R1780">
        <f>BETAINV(RAND(),5,5)</f>
        <v/>
      </c>
      <c r="S1780">
        <f>'d_고정'!$B$1*'6_기대효과'!$H$7*('d_시나리오'!$I$7/'d_고정'!$B$2)*B1780</f>
        <v/>
      </c>
      <c r="T1780">
        <f>S1780*D1780</f>
        <v/>
      </c>
      <c r="U1780">
        <f>S1780*F1780*H1780</f>
        <v/>
      </c>
      <c r="V1780">
        <f>S1780*F1780*(H1780-1)</f>
        <v/>
      </c>
      <c r="W1780">
        <f>U1780*J1780</f>
        <v/>
      </c>
      <c r="X1780">
        <f>T1780+W1780</f>
        <v/>
      </c>
      <c r="Y1780">
        <f>(T1780*E1780+W1780*L1780)*(1-R1780-'d_고정'!$B$13)</f>
        <v/>
      </c>
      <c r="Z1780">
        <f>(U1780*N1780*Q1780+'d_고정'!$B$3*('6_기대효과'!$H$7/8)*Q1780*'d_고정'!$B$10*P1780*('6_기대효과'!$K$7/'d_고정'!$B$9))*(1-R1780)</f>
        <v/>
      </c>
      <c r="AA1780">
        <f>W1780*L1780*(1-R1780-'d_고정'!$B$13)+U1780*MAX(N1780-'d_고정'!$B$10*P1780*('6_기대효과'!$K$7/'d_고정'!$B$9),0)*Q1780*(1-R1780)</f>
        <v/>
      </c>
      <c r="AB1780">
        <f>Y1780+Z1780</f>
        <v/>
      </c>
      <c r="AC1780">
        <f>Y1780/('d_고정'!$B$5*'6_기대효과'!$H$7/8)/'d_고정'!$B$6</f>
        <v/>
      </c>
      <c r="AD1780">
        <f>Y1780/('d_고정'!$B$8*'6_기대효과'!$H$7/8)</f>
        <v/>
      </c>
    </row>
    <row r="1781">
      <c r="A1781">
        <f>RAND()</f>
        <v/>
      </c>
      <c r="B1781">
        <f>IF('d_시나리오'!$J$2='d_시나리오'!$H$2,'d_시나리오'!$I$2,IF(A1781&lt;('d_시나리오'!$I$2-'d_시나리오'!$H$2)/('d_시나리오'!$J$2-'d_시나리오'!$H$2),'d_시나리오'!$H$2+SQRT(A1781*('d_시나리오'!$J$2-'d_시나리오'!$H$2)*('d_시나리오'!$I$2-'d_시나리오'!$H$2)),'d_시나리오'!$J$2-SQRT((1-A1781)*('d_시나리오'!$J$2-'d_시나리오'!$H$2)*('d_시나리오'!$J$2-'d_시나리오'!$I$2))))</f>
        <v/>
      </c>
      <c r="C1781">
        <f>RAND()</f>
        <v/>
      </c>
      <c r="D1781">
        <f>BETAINV(RAND(),IF(C1781&lt;'d_고정'!$B$26,'d_고정'!$B$23,'d_고정'!$B$16)+1,'d_고정'!$B$17-IF(C1781&lt;'d_고정'!$B$26,'d_고정'!$B$23,'d_고정'!$B$16)+1)*('d_고정'!$B$14+('d_고정'!$B$15-'d_고정'!$B$14)*RAND())</f>
        <v/>
      </c>
      <c r="E1781">
        <f>INDEX('d_분포'!$A$2:$A$28,RANDBETWEEN(1,27))</f>
        <v/>
      </c>
      <c r="F1781">
        <f>INDEX('d_분포'!$C$2:$C$5,RANDBETWEEN(1,4))*(0.9+0.2*RAND())</f>
        <v/>
      </c>
      <c r="G1781">
        <f>RAND()</f>
        <v/>
      </c>
      <c r="H1781">
        <f>(F1781+(1-F1781)*('d_고정'!$B$22*BETAINV(RAND(),IF(G1781&lt;'d_고정'!$B$26,'d_고정'!$B$25,'d_고정'!$B$20)+1,'d_고정'!$B$21-IF(G1781&lt;'d_고정'!$B$26,'d_고정'!$B$25,'d_고정'!$B$20)+1)+(1-'d_고정'!$B$22)*BETAINV(RAND(),IF(G1781&lt;'d_고정'!$B$26,'d_고정'!$B$24,'d_고정'!$B$18)+1,'d_고정'!$B$19-IF(G1781&lt;'d_고정'!$B$26,'d_고정'!$B$24,'d_고정'!$B$18)+1))*('d_고정'!$B$14+('d_고정'!$B$15-'d_고정'!$B$14)*RAND()))/F1781</f>
        <v/>
      </c>
      <c r="I1781">
        <f>RAND()</f>
        <v/>
      </c>
      <c r="J1781">
        <f>IF('d_시나리오'!$J$3='d_시나리오'!$H$3,'d_시나리오'!$I$3,IF(I1781&lt;('d_시나리오'!$I$3-'d_시나리오'!$H$3)/('d_시나리오'!$J$3-'d_시나리오'!$H$3),'d_시나리오'!$H$3+SQRT(I1781*('d_시나리오'!$J$3-'d_시나리오'!$H$3)*('d_시나리오'!$I$3-'d_시나리오'!$H$3)),'d_시나리오'!$J$3-SQRT((1-I1781)*('d_시나리오'!$J$3-'d_시나리오'!$H$3)*('d_시나리오'!$J$3-'d_시나리오'!$I$3))))</f>
        <v/>
      </c>
      <c r="K1781">
        <f>RAND()</f>
        <v/>
      </c>
      <c r="L1781">
        <f>IF('d_시나리오'!$J$4='d_시나리오'!$H$4,'d_시나리오'!$I$4,IF(K1781&lt;('d_시나리오'!$I$4-'d_시나리오'!$H$4)/('d_시나리오'!$J$4-'d_시나리오'!$H$4),'d_시나리오'!$H$4+SQRT(K1781*('d_시나리오'!$J$4-'d_시나리오'!$H$4)*('d_시나리오'!$I$4-'d_시나리오'!$H$4)),'d_시나리오'!$J$4-SQRT((1-K1781)*('d_시나리오'!$J$4-'d_시나리오'!$H$4)*('d_시나리오'!$J$4-'d_시나리오'!$I$4))))</f>
        <v/>
      </c>
      <c r="M1781">
        <f>RAND()</f>
        <v/>
      </c>
      <c r="N1781">
        <f>IF('d_시나리오'!$J$5='d_시나리오'!$H$5,'d_시나리오'!$I$5,IF(M1781&lt;('d_시나리오'!$I$5-'d_시나리오'!$H$5)/('d_시나리오'!$J$5-'d_시나리오'!$H$5),'d_시나리오'!$H$5+SQRT(M1781*('d_시나리오'!$J$5-'d_시나리오'!$H$5)*('d_시나리오'!$I$5-'d_시나리오'!$H$5)),'d_시나리오'!$J$5-SQRT((1-M1781)*('d_시나리오'!$J$5-'d_시나리오'!$H$5)*('d_시나리오'!$J$5-'d_시나리오'!$I$5))))</f>
        <v/>
      </c>
      <c r="O1781">
        <f>RAND()</f>
        <v/>
      </c>
      <c r="P1781">
        <f>IF('d_시나리오'!$J$6='d_시나리오'!$H$6,'d_시나리오'!$I$6,IF(O1781&lt;('d_시나리오'!$I$6-'d_시나리오'!$H$6)/('d_시나리오'!$J$6-'d_시나리오'!$H$6),'d_시나리오'!$H$6+SQRT(O1781*('d_시나리오'!$J$6-'d_시나리오'!$H$6)*('d_시나리오'!$I$6-'d_시나리오'!$H$6)),'d_시나리오'!$J$6-SQRT((1-O1781)*('d_시나리오'!$J$6-'d_시나리오'!$H$6)*('d_시나리오'!$J$6-'d_시나리오'!$I$6))))</f>
        <v/>
      </c>
      <c r="Q1781">
        <f>INDEX('d_분포'!$B$2:$B$57,RANDBETWEEN(1,56))</f>
        <v/>
      </c>
      <c r="R1781">
        <f>BETAINV(RAND(),5,5)</f>
        <v/>
      </c>
      <c r="S1781">
        <f>'d_고정'!$B$1*'6_기대효과'!$H$7*('d_시나리오'!$I$7/'d_고정'!$B$2)*B1781</f>
        <v/>
      </c>
      <c r="T1781">
        <f>S1781*D1781</f>
        <v/>
      </c>
      <c r="U1781">
        <f>S1781*F1781*H1781</f>
        <v/>
      </c>
      <c r="V1781">
        <f>S1781*F1781*(H1781-1)</f>
        <v/>
      </c>
      <c r="W1781">
        <f>U1781*J1781</f>
        <v/>
      </c>
      <c r="X1781">
        <f>T1781+W1781</f>
        <v/>
      </c>
      <c r="Y1781">
        <f>(T1781*E1781+W1781*L1781)*(1-R1781-'d_고정'!$B$13)</f>
        <v/>
      </c>
      <c r="Z1781">
        <f>(U1781*N1781*Q1781+'d_고정'!$B$3*('6_기대효과'!$H$7/8)*Q1781*'d_고정'!$B$10*P1781*('6_기대효과'!$K$7/'d_고정'!$B$9))*(1-R1781)</f>
        <v/>
      </c>
      <c r="AA1781">
        <f>W1781*L1781*(1-R1781-'d_고정'!$B$13)+U1781*MAX(N1781-'d_고정'!$B$10*P1781*('6_기대효과'!$K$7/'d_고정'!$B$9),0)*Q1781*(1-R1781)</f>
        <v/>
      </c>
      <c r="AB1781">
        <f>Y1781+Z1781</f>
        <v/>
      </c>
      <c r="AC1781">
        <f>Y1781/('d_고정'!$B$5*'6_기대효과'!$H$7/8)/'d_고정'!$B$6</f>
        <v/>
      </c>
      <c r="AD1781">
        <f>Y1781/('d_고정'!$B$8*'6_기대효과'!$H$7/8)</f>
        <v/>
      </c>
    </row>
    <row r="1782">
      <c r="A1782">
        <f>RAND()</f>
        <v/>
      </c>
      <c r="B1782">
        <f>IF('d_시나리오'!$J$2='d_시나리오'!$H$2,'d_시나리오'!$I$2,IF(A1782&lt;('d_시나리오'!$I$2-'d_시나리오'!$H$2)/('d_시나리오'!$J$2-'d_시나리오'!$H$2),'d_시나리오'!$H$2+SQRT(A1782*('d_시나리오'!$J$2-'d_시나리오'!$H$2)*('d_시나리오'!$I$2-'d_시나리오'!$H$2)),'d_시나리오'!$J$2-SQRT((1-A1782)*('d_시나리오'!$J$2-'d_시나리오'!$H$2)*('d_시나리오'!$J$2-'d_시나리오'!$I$2))))</f>
        <v/>
      </c>
      <c r="C1782">
        <f>RAND()</f>
        <v/>
      </c>
      <c r="D1782">
        <f>BETAINV(RAND(),IF(C1782&lt;'d_고정'!$B$26,'d_고정'!$B$23,'d_고정'!$B$16)+1,'d_고정'!$B$17-IF(C1782&lt;'d_고정'!$B$26,'d_고정'!$B$23,'d_고정'!$B$16)+1)*('d_고정'!$B$14+('d_고정'!$B$15-'d_고정'!$B$14)*RAND())</f>
        <v/>
      </c>
      <c r="E1782">
        <f>INDEX('d_분포'!$A$2:$A$28,RANDBETWEEN(1,27))</f>
        <v/>
      </c>
      <c r="F1782">
        <f>INDEX('d_분포'!$C$2:$C$5,RANDBETWEEN(1,4))*(0.9+0.2*RAND())</f>
        <v/>
      </c>
      <c r="G1782">
        <f>RAND()</f>
        <v/>
      </c>
      <c r="H1782">
        <f>(F1782+(1-F1782)*('d_고정'!$B$22*BETAINV(RAND(),IF(G1782&lt;'d_고정'!$B$26,'d_고정'!$B$25,'d_고정'!$B$20)+1,'d_고정'!$B$21-IF(G1782&lt;'d_고정'!$B$26,'d_고정'!$B$25,'d_고정'!$B$20)+1)+(1-'d_고정'!$B$22)*BETAINV(RAND(),IF(G1782&lt;'d_고정'!$B$26,'d_고정'!$B$24,'d_고정'!$B$18)+1,'d_고정'!$B$19-IF(G1782&lt;'d_고정'!$B$26,'d_고정'!$B$24,'d_고정'!$B$18)+1))*('d_고정'!$B$14+('d_고정'!$B$15-'d_고정'!$B$14)*RAND()))/F1782</f>
        <v/>
      </c>
      <c r="I1782">
        <f>RAND()</f>
        <v/>
      </c>
      <c r="J1782">
        <f>IF('d_시나리오'!$J$3='d_시나리오'!$H$3,'d_시나리오'!$I$3,IF(I1782&lt;('d_시나리오'!$I$3-'d_시나리오'!$H$3)/('d_시나리오'!$J$3-'d_시나리오'!$H$3),'d_시나리오'!$H$3+SQRT(I1782*('d_시나리오'!$J$3-'d_시나리오'!$H$3)*('d_시나리오'!$I$3-'d_시나리오'!$H$3)),'d_시나리오'!$J$3-SQRT((1-I1782)*('d_시나리오'!$J$3-'d_시나리오'!$H$3)*('d_시나리오'!$J$3-'d_시나리오'!$I$3))))</f>
        <v/>
      </c>
      <c r="K1782">
        <f>RAND()</f>
        <v/>
      </c>
      <c r="L1782">
        <f>IF('d_시나리오'!$J$4='d_시나리오'!$H$4,'d_시나리오'!$I$4,IF(K1782&lt;('d_시나리오'!$I$4-'d_시나리오'!$H$4)/('d_시나리오'!$J$4-'d_시나리오'!$H$4),'d_시나리오'!$H$4+SQRT(K1782*('d_시나리오'!$J$4-'d_시나리오'!$H$4)*('d_시나리오'!$I$4-'d_시나리오'!$H$4)),'d_시나리오'!$J$4-SQRT((1-K1782)*('d_시나리오'!$J$4-'d_시나리오'!$H$4)*('d_시나리오'!$J$4-'d_시나리오'!$I$4))))</f>
        <v/>
      </c>
      <c r="M1782">
        <f>RAND()</f>
        <v/>
      </c>
      <c r="N1782">
        <f>IF('d_시나리오'!$J$5='d_시나리오'!$H$5,'d_시나리오'!$I$5,IF(M1782&lt;('d_시나리오'!$I$5-'d_시나리오'!$H$5)/('d_시나리오'!$J$5-'d_시나리오'!$H$5),'d_시나리오'!$H$5+SQRT(M1782*('d_시나리오'!$J$5-'d_시나리오'!$H$5)*('d_시나리오'!$I$5-'d_시나리오'!$H$5)),'d_시나리오'!$J$5-SQRT((1-M1782)*('d_시나리오'!$J$5-'d_시나리오'!$H$5)*('d_시나리오'!$J$5-'d_시나리오'!$I$5))))</f>
        <v/>
      </c>
      <c r="O1782">
        <f>RAND()</f>
        <v/>
      </c>
      <c r="P1782">
        <f>IF('d_시나리오'!$J$6='d_시나리오'!$H$6,'d_시나리오'!$I$6,IF(O1782&lt;('d_시나리오'!$I$6-'d_시나리오'!$H$6)/('d_시나리오'!$J$6-'d_시나리오'!$H$6),'d_시나리오'!$H$6+SQRT(O1782*('d_시나리오'!$J$6-'d_시나리오'!$H$6)*('d_시나리오'!$I$6-'d_시나리오'!$H$6)),'d_시나리오'!$J$6-SQRT((1-O1782)*('d_시나리오'!$J$6-'d_시나리오'!$H$6)*('d_시나리오'!$J$6-'d_시나리오'!$I$6))))</f>
        <v/>
      </c>
      <c r="Q1782">
        <f>INDEX('d_분포'!$B$2:$B$57,RANDBETWEEN(1,56))</f>
        <v/>
      </c>
      <c r="R1782">
        <f>BETAINV(RAND(),5,5)</f>
        <v/>
      </c>
      <c r="S1782">
        <f>'d_고정'!$B$1*'6_기대효과'!$H$7*('d_시나리오'!$I$7/'d_고정'!$B$2)*B1782</f>
        <v/>
      </c>
      <c r="T1782">
        <f>S1782*D1782</f>
        <v/>
      </c>
      <c r="U1782">
        <f>S1782*F1782*H1782</f>
        <v/>
      </c>
      <c r="V1782">
        <f>S1782*F1782*(H1782-1)</f>
        <v/>
      </c>
      <c r="W1782">
        <f>U1782*J1782</f>
        <v/>
      </c>
      <c r="X1782">
        <f>T1782+W1782</f>
        <v/>
      </c>
      <c r="Y1782">
        <f>(T1782*E1782+W1782*L1782)*(1-R1782-'d_고정'!$B$13)</f>
        <v/>
      </c>
      <c r="Z1782">
        <f>(U1782*N1782*Q1782+'d_고정'!$B$3*('6_기대효과'!$H$7/8)*Q1782*'d_고정'!$B$10*P1782*('6_기대효과'!$K$7/'d_고정'!$B$9))*(1-R1782)</f>
        <v/>
      </c>
      <c r="AA1782">
        <f>W1782*L1782*(1-R1782-'d_고정'!$B$13)+U1782*MAX(N1782-'d_고정'!$B$10*P1782*('6_기대효과'!$K$7/'d_고정'!$B$9),0)*Q1782*(1-R1782)</f>
        <v/>
      </c>
      <c r="AB1782">
        <f>Y1782+Z1782</f>
        <v/>
      </c>
      <c r="AC1782">
        <f>Y1782/('d_고정'!$B$5*'6_기대효과'!$H$7/8)/'d_고정'!$B$6</f>
        <v/>
      </c>
      <c r="AD1782">
        <f>Y1782/('d_고정'!$B$8*'6_기대효과'!$H$7/8)</f>
        <v/>
      </c>
    </row>
    <row r="1783">
      <c r="A1783">
        <f>RAND()</f>
        <v/>
      </c>
      <c r="B1783">
        <f>IF('d_시나리오'!$J$2='d_시나리오'!$H$2,'d_시나리오'!$I$2,IF(A1783&lt;('d_시나리오'!$I$2-'d_시나리오'!$H$2)/('d_시나리오'!$J$2-'d_시나리오'!$H$2),'d_시나리오'!$H$2+SQRT(A1783*('d_시나리오'!$J$2-'d_시나리오'!$H$2)*('d_시나리오'!$I$2-'d_시나리오'!$H$2)),'d_시나리오'!$J$2-SQRT((1-A1783)*('d_시나리오'!$J$2-'d_시나리오'!$H$2)*('d_시나리오'!$J$2-'d_시나리오'!$I$2))))</f>
        <v/>
      </c>
      <c r="C1783">
        <f>RAND()</f>
        <v/>
      </c>
      <c r="D1783">
        <f>BETAINV(RAND(),IF(C1783&lt;'d_고정'!$B$26,'d_고정'!$B$23,'d_고정'!$B$16)+1,'d_고정'!$B$17-IF(C1783&lt;'d_고정'!$B$26,'d_고정'!$B$23,'d_고정'!$B$16)+1)*('d_고정'!$B$14+('d_고정'!$B$15-'d_고정'!$B$14)*RAND())</f>
        <v/>
      </c>
      <c r="E1783">
        <f>INDEX('d_분포'!$A$2:$A$28,RANDBETWEEN(1,27))</f>
        <v/>
      </c>
      <c r="F1783">
        <f>INDEX('d_분포'!$C$2:$C$5,RANDBETWEEN(1,4))*(0.9+0.2*RAND())</f>
        <v/>
      </c>
      <c r="G1783">
        <f>RAND()</f>
        <v/>
      </c>
      <c r="H1783">
        <f>(F1783+(1-F1783)*('d_고정'!$B$22*BETAINV(RAND(),IF(G1783&lt;'d_고정'!$B$26,'d_고정'!$B$25,'d_고정'!$B$20)+1,'d_고정'!$B$21-IF(G1783&lt;'d_고정'!$B$26,'d_고정'!$B$25,'d_고정'!$B$20)+1)+(1-'d_고정'!$B$22)*BETAINV(RAND(),IF(G1783&lt;'d_고정'!$B$26,'d_고정'!$B$24,'d_고정'!$B$18)+1,'d_고정'!$B$19-IF(G1783&lt;'d_고정'!$B$26,'d_고정'!$B$24,'d_고정'!$B$18)+1))*('d_고정'!$B$14+('d_고정'!$B$15-'d_고정'!$B$14)*RAND()))/F1783</f>
        <v/>
      </c>
      <c r="I1783">
        <f>RAND()</f>
        <v/>
      </c>
      <c r="J1783">
        <f>IF('d_시나리오'!$J$3='d_시나리오'!$H$3,'d_시나리오'!$I$3,IF(I1783&lt;('d_시나리오'!$I$3-'d_시나리오'!$H$3)/('d_시나리오'!$J$3-'d_시나리오'!$H$3),'d_시나리오'!$H$3+SQRT(I1783*('d_시나리오'!$J$3-'d_시나리오'!$H$3)*('d_시나리오'!$I$3-'d_시나리오'!$H$3)),'d_시나리오'!$J$3-SQRT((1-I1783)*('d_시나리오'!$J$3-'d_시나리오'!$H$3)*('d_시나리오'!$J$3-'d_시나리오'!$I$3))))</f>
        <v/>
      </c>
      <c r="K1783">
        <f>RAND()</f>
        <v/>
      </c>
      <c r="L1783">
        <f>IF('d_시나리오'!$J$4='d_시나리오'!$H$4,'d_시나리오'!$I$4,IF(K1783&lt;('d_시나리오'!$I$4-'d_시나리오'!$H$4)/('d_시나리오'!$J$4-'d_시나리오'!$H$4),'d_시나리오'!$H$4+SQRT(K1783*('d_시나리오'!$J$4-'d_시나리오'!$H$4)*('d_시나리오'!$I$4-'d_시나리오'!$H$4)),'d_시나리오'!$J$4-SQRT((1-K1783)*('d_시나리오'!$J$4-'d_시나리오'!$H$4)*('d_시나리오'!$J$4-'d_시나리오'!$I$4))))</f>
        <v/>
      </c>
      <c r="M1783">
        <f>RAND()</f>
        <v/>
      </c>
      <c r="N1783">
        <f>IF('d_시나리오'!$J$5='d_시나리오'!$H$5,'d_시나리오'!$I$5,IF(M1783&lt;('d_시나리오'!$I$5-'d_시나리오'!$H$5)/('d_시나리오'!$J$5-'d_시나리오'!$H$5),'d_시나리오'!$H$5+SQRT(M1783*('d_시나리오'!$J$5-'d_시나리오'!$H$5)*('d_시나리오'!$I$5-'d_시나리오'!$H$5)),'d_시나리오'!$J$5-SQRT((1-M1783)*('d_시나리오'!$J$5-'d_시나리오'!$H$5)*('d_시나리오'!$J$5-'d_시나리오'!$I$5))))</f>
        <v/>
      </c>
      <c r="O1783">
        <f>RAND()</f>
        <v/>
      </c>
      <c r="P1783">
        <f>IF('d_시나리오'!$J$6='d_시나리오'!$H$6,'d_시나리오'!$I$6,IF(O1783&lt;('d_시나리오'!$I$6-'d_시나리오'!$H$6)/('d_시나리오'!$J$6-'d_시나리오'!$H$6),'d_시나리오'!$H$6+SQRT(O1783*('d_시나리오'!$J$6-'d_시나리오'!$H$6)*('d_시나리오'!$I$6-'d_시나리오'!$H$6)),'d_시나리오'!$J$6-SQRT((1-O1783)*('d_시나리오'!$J$6-'d_시나리오'!$H$6)*('d_시나리오'!$J$6-'d_시나리오'!$I$6))))</f>
        <v/>
      </c>
      <c r="Q1783">
        <f>INDEX('d_분포'!$B$2:$B$57,RANDBETWEEN(1,56))</f>
        <v/>
      </c>
      <c r="R1783">
        <f>BETAINV(RAND(),5,5)</f>
        <v/>
      </c>
      <c r="S1783">
        <f>'d_고정'!$B$1*'6_기대효과'!$H$7*('d_시나리오'!$I$7/'d_고정'!$B$2)*B1783</f>
        <v/>
      </c>
      <c r="T1783">
        <f>S1783*D1783</f>
        <v/>
      </c>
      <c r="U1783">
        <f>S1783*F1783*H1783</f>
        <v/>
      </c>
      <c r="V1783">
        <f>S1783*F1783*(H1783-1)</f>
        <v/>
      </c>
      <c r="W1783">
        <f>U1783*J1783</f>
        <v/>
      </c>
      <c r="X1783">
        <f>T1783+W1783</f>
        <v/>
      </c>
      <c r="Y1783">
        <f>(T1783*E1783+W1783*L1783)*(1-R1783-'d_고정'!$B$13)</f>
        <v/>
      </c>
      <c r="Z1783">
        <f>(U1783*N1783*Q1783+'d_고정'!$B$3*('6_기대효과'!$H$7/8)*Q1783*'d_고정'!$B$10*P1783*('6_기대효과'!$K$7/'d_고정'!$B$9))*(1-R1783)</f>
        <v/>
      </c>
      <c r="AA1783">
        <f>W1783*L1783*(1-R1783-'d_고정'!$B$13)+U1783*MAX(N1783-'d_고정'!$B$10*P1783*('6_기대효과'!$K$7/'d_고정'!$B$9),0)*Q1783*(1-R1783)</f>
        <v/>
      </c>
      <c r="AB1783">
        <f>Y1783+Z1783</f>
        <v/>
      </c>
      <c r="AC1783">
        <f>Y1783/('d_고정'!$B$5*'6_기대효과'!$H$7/8)/'d_고정'!$B$6</f>
        <v/>
      </c>
      <c r="AD1783">
        <f>Y1783/('d_고정'!$B$8*'6_기대효과'!$H$7/8)</f>
        <v/>
      </c>
    </row>
    <row r="1784">
      <c r="A1784">
        <f>RAND()</f>
        <v/>
      </c>
      <c r="B1784">
        <f>IF('d_시나리오'!$J$2='d_시나리오'!$H$2,'d_시나리오'!$I$2,IF(A1784&lt;('d_시나리오'!$I$2-'d_시나리오'!$H$2)/('d_시나리오'!$J$2-'d_시나리오'!$H$2),'d_시나리오'!$H$2+SQRT(A1784*('d_시나리오'!$J$2-'d_시나리오'!$H$2)*('d_시나리오'!$I$2-'d_시나리오'!$H$2)),'d_시나리오'!$J$2-SQRT((1-A1784)*('d_시나리오'!$J$2-'d_시나리오'!$H$2)*('d_시나리오'!$J$2-'d_시나리오'!$I$2))))</f>
        <v/>
      </c>
      <c r="C1784">
        <f>RAND()</f>
        <v/>
      </c>
      <c r="D1784">
        <f>BETAINV(RAND(),IF(C1784&lt;'d_고정'!$B$26,'d_고정'!$B$23,'d_고정'!$B$16)+1,'d_고정'!$B$17-IF(C1784&lt;'d_고정'!$B$26,'d_고정'!$B$23,'d_고정'!$B$16)+1)*('d_고정'!$B$14+('d_고정'!$B$15-'d_고정'!$B$14)*RAND())</f>
        <v/>
      </c>
      <c r="E1784">
        <f>INDEX('d_분포'!$A$2:$A$28,RANDBETWEEN(1,27))</f>
        <v/>
      </c>
      <c r="F1784">
        <f>INDEX('d_분포'!$C$2:$C$5,RANDBETWEEN(1,4))*(0.9+0.2*RAND())</f>
        <v/>
      </c>
      <c r="G1784">
        <f>RAND()</f>
        <v/>
      </c>
      <c r="H1784">
        <f>(F1784+(1-F1784)*('d_고정'!$B$22*BETAINV(RAND(),IF(G1784&lt;'d_고정'!$B$26,'d_고정'!$B$25,'d_고정'!$B$20)+1,'d_고정'!$B$21-IF(G1784&lt;'d_고정'!$B$26,'d_고정'!$B$25,'d_고정'!$B$20)+1)+(1-'d_고정'!$B$22)*BETAINV(RAND(),IF(G1784&lt;'d_고정'!$B$26,'d_고정'!$B$24,'d_고정'!$B$18)+1,'d_고정'!$B$19-IF(G1784&lt;'d_고정'!$B$26,'d_고정'!$B$24,'d_고정'!$B$18)+1))*('d_고정'!$B$14+('d_고정'!$B$15-'d_고정'!$B$14)*RAND()))/F1784</f>
        <v/>
      </c>
      <c r="I1784">
        <f>RAND()</f>
        <v/>
      </c>
      <c r="J1784">
        <f>IF('d_시나리오'!$J$3='d_시나리오'!$H$3,'d_시나리오'!$I$3,IF(I1784&lt;('d_시나리오'!$I$3-'d_시나리오'!$H$3)/('d_시나리오'!$J$3-'d_시나리오'!$H$3),'d_시나리오'!$H$3+SQRT(I1784*('d_시나리오'!$J$3-'d_시나리오'!$H$3)*('d_시나리오'!$I$3-'d_시나리오'!$H$3)),'d_시나리오'!$J$3-SQRT((1-I1784)*('d_시나리오'!$J$3-'d_시나리오'!$H$3)*('d_시나리오'!$J$3-'d_시나리오'!$I$3))))</f>
        <v/>
      </c>
      <c r="K1784">
        <f>RAND()</f>
        <v/>
      </c>
      <c r="L1784">
        <f>IF('d_시나리오'!$J$4='d_시나리오'!$H$4,'d_시나리오'!$I$4,IF(K1784&lt;('d_시나리오'!$I$4-'d_시나리오'!$H$4)/('d_시나리오'!$J$4-'d_시나리오'!$H$4),'d_시나리오'!$H$4+SQRT(K1784*('d_시나리오'!$J$4-'d_시나리오'!$H$4)*('d_시나리오'!$I$4-'d_시나리오'!$H$4)),'d_시나리오'!$J$4-SQRT((1-K1784)*('d_시나리오'!$J$4-'d_시나리오'!$H$4)*('d_시나리오'!$J$4-'d_시나리오'!$I$4))))</f>
        <v/>
      </c>
      <c r="M1784">
        <f>RAND()</f>
        <v/>
      </c>
      <c r="N1784">
        <f>IF('d_시나리오'!$J$5='d_시나리오'!$H$5,'d_시나리오'!$I$5,IF(M1784&lt;('d_시나리오'!$I$5-'d_시나리오'!$H$5)/('d_시나리오'!$J$5-'d_시나리오'!$H$5),'d_시나리오'!$H$5+SQRT(M1784*('d_시나리오'!$J$5-'d_시나리오'!$H$5)*('d_시나리오'!$I$5-'d_시나리오'!$H$5)),'d_시나리오'!$J$5-SQRT((1-M1784)*('d_시나리오'!$J$5-'d_시나리오'!$H$5)*('d_시나리오'!$J$5-'d_시나리오'!$I$5))))</f>
        <v/>
      </c>
      <c r="O1784">
        <f>RAND()</f>
        <v/>
      </c>
      <c r="P1784">
        <f>IF('d_시나리오'!$J$6='d_시나리오'!$H$6,'d_시나리오'!$I$6,IF(O1784&lt;('d_시나리오'!$I$6-'d_시나리오'!$H$6)/('d_시나리오'!$J$6-'d_시나리오'!$H$6),'d_시나리오'!$H$6+SQRT(O1784*('d_시나리오'!$J$6-'d_시나리오'!$H$6)*('d_시나리오'!$I$6-'d_시나리오'!$H$6)),'d_시나리오'!$J$6-SQRT((1-O1784)*('d_시나리오'!$J$6-'d_시나리오'!$H$6)*('d_시나리오'!$J$6-'d_시나리오'!$I$6))))</f>
        <v/>
      </c>
      <c r="Q1784">
        <f>INDEX('d_분포'!$B$2:$B$57,RANDBETWEEN(1,56))</f>
        <v/>
      </c>
      <c r="R1784">
        <f>BETAINV(RAND(),5,5)</f>
        <v/>
      </c>
      <c r="S1784">
        <f>'d_고정'!$B$1*'6_기대효과'!$H$7*('d_시나리오'!$I$7/'d_고정'!$B$2)*B1784</f>
        <v/>
      </c>
      <c r="T1784">
        <f>S1784*D1784</f>
        <v/>
      </c>
      <c r="U1784">
        <f>S1784*F1784*H1784</f>
        <v/>
      </c>
      <c r="V1784">
        <f>S1784*F1784*(H1784-1)</f>
        <v/>
      </c>
      <c r="W1784">
        <f>U1784*J1784</f>
        <v/>
      </c>
      <c r="X1784">
        <f>T1784+W1784</f>
        <v/>
      </c>
      <c r="Y1784">
        <f>(T1784*E1784+W1784*L1784)*(1-R1784-'d_고정'!$B$13)</f>
        <v/>
      </c>
      <c r="Z1784">
        <f>(U1784*N1784*Q1784+'d_고정'!$B$3*('6_기대효과'!$H$7/8)*Q1784*'d_고정'!$B$10*P1784*('6_기대효과'!$K$7/'d_고정'!$B$9))*(1-R1784)</f>
        <v/>
      </c>
      <c r="AA1784">
        <f>W1784*L1784*(1-R1784-'d_고정'!$B$13)+U1784*MAX(N1784-'d_고정'!$B$10*P1784*('6_기대효과'!$K$7/'d_고정'!$B$9),0)*Q1784*(1-R1784)</f>
        <v/>
      </c>
      <c r="AB1784">
        <f>Y1784+Z1784</f>
        <v/>
      </c>
      <c r="AC1784">
        <f>Y1784/('d_고정'!$B$5*'6_기대효과'!$H$7/8)/'d_고정'!$B$6</f>
        <v/>
      </c>
      <c r="AD1784">
        <f>Y1784/('d_고정'!$B$8*'6_기대효과'!$H$7/8)</f>
        <v/>
      </c>
    </row>
    <row r="1785">
      <c r="A1785">
        <f>RAND()</f>
        <v/>
      </c>
      <c r="B1785">
        <f>IF('d_시나리오'!$J$2='d_시나리오'!$H$2,'d_시나리오'!$I$2,IF(A1785&lt;('d_시나리오'!$I$2-'d_시나리오'!$H$2)/('d_시나리오'!$J$2-'d_시나리오'!$H$2),'d_시나리오'!$H$2+SQRT(A1785*('d_시나리오'!$J$2-'d_시나리오'!$H$2)*('d_시나리오'!$I$2-'d_시나리오'!$H$2)),'d_시나리오'!$J$2-SQRT((1-A1785)*('d_시나리오'!$J$2-'d_시나리오'!$H$2)*('d_시나리오'!$J$2-'d_시나리오'!$I$2))))</f>
        <v/>
      </c>
      <c r="C1785">
        <f>RAND()</f>
        <v/>
      </c>
      <c r="D1785">
        <f>BETAINV(RAND(),IF(C1785&lt;'d_고정'!$B$26,'d_고정'!$B$23,'d_고정'!$B$16)+1,'d_고정'!$B$17-IF(C1785&lt;'d_고정'!$B$26,'d_고정'!$B$23,'d_고정'!$B$16)+1)*('d_고정'!$B$14+('d_고정'!$B$15-'d_고정'!$B$14)*RAND())</f>
        <v/>
      </c>
      <c r="E1785">
        <f>INDEX('d_분포'!$A$2:$A$28,RANDBETWEEN(1,27))</f>
        <v/>
      </c>
      <c r="F1785">
        <f>INDEX('d_분포'!$C$2:$C$5,RANDBETWEEN(1,4))*(0.9+0.2*RAND())</f>
        <v/>
      </c>
      <c r="G1785">
        <f>RAND()</f>
        <v/>
      </c>
      <c r="H1785">
        <f>(F1785+(1-F1785)*('d_고정'!$B$22*BETAINV(RAND(),IF(G1785&lt;'d_고정'!$B$26,'d_고정'!$B$25,'d_고정'!$B$20)+1,'d_고정'!$B$21-IF(G1785&lt;'d_고정'!$B$26,'d_고정'!$B$25,'d_고정'!$B$20)+1)+(1-'d_고정'!$B$22)*BETAINV(RAND(),IF(G1785&lt;'d_고정'!$B$26,'d_고정'!$B$24,'d_고정'!$B$18)+1,'d_고정'!$B$19-IF(G1785&lt;'d_고정'!$B$26,'d_고정'!$B$24,'d_고정'!$B$18)+1))*('d_고정'!$B$14+('d_고정'!$B$15-'d_고정'!$B$14)*RAND()))/F1785</f>
        <v/>
      </c>
      <c r="I1785">
        <f>RAND()</f>
        <v/>
      </c>
      <c r="J1785">
        <f>IF('d_시나리오'!$J$3='d_시나리오'!$H$3,'d_시나리오'!$I$3,IF(I1785&lt;('d_시나리오'!$I$3-'d_시나리오'!$H$3)/('d_시나리오'!$J$3-'d_시나리오'!$H$3),'d_시나리오'!$H$3+SQRT(I1785*('d_시나리오'!$J$3-'d_시나리오'!$H$3)*('d_시나리오'!$I$3-'d_시나리오'!$H$3)),'d_시나리오'!$J$3-SQRT((1-I1785)*('d_시나리오'!$J$3-'d_시나리오'!$H$3)*('d_시나리오'!$J$3-'d_시나리오'!$I$3))))</f>
        <v/>
      </c>
      <c r="K1785">
        <f>RAND()</f>
        <v/>
      </c>
      <c r="L1785">
        <f>IF('d_시나리오'!$J$4='d_시나리오'!$H$4,'d_시나리오'!$I$4,IF(K1785&lt;('d_시나리오'!$I$4-'d_시나리오'!$H$4)/('d_시나리오'!$J$4-'d_시나리오'!$H$4),'d_시나리오'!$H$4+SQRT(K1785*('d_시나리오'!$J$4-'d_시나리오'!$H$4)*('d_시나리오'!$I$4-'d_시나리오'!$H$4)),'d_시나리오'!$J$4-SQRT((1-K1785)*('d_시나리오'!$J$4-'d_시나리오'!$H$4)*('d_시나리오'!$J$4-'d_시나리오'!$I$4))))</f>
        <v/>
      </c>
      <c r="M1785">
        <f>RAND()</f>
        <v/>
      </c>
      <c r="N1785">
        <f>IF('d_시나리오'!$J$5='d_시나리오'!$H$5,'d_시나리오'!$I$5,IF(M1785&lt;('d_시나리오'!$I$5-'d_시나리오'!$H$5)/('d_시나리오'!$J$5-'d_시나리오'!$H$5),'d_시나리오'!$H$5+SQRT(M1785*('d_시나리오'!$J$5-'d_시나리오'!$H$5)*('d_시나리오'!$I$5-'d_시나리오'!$H$5)),'d_시나리오'!$J$5-SQRT((1-M1785)*('d_시나리오'!$J$5-'d_시나리오'!$H$5)*('d_시나리오'!$J$5-'d_시나리오'!$I$5))))</f>
        <v/>
      </c>
      <c r="O1785">
        <f>RAND()</f>
        <v/>
      </c>
      <c r="P1785">
        <f>IF('d_시나리오'!$J$6='d_시나리오'!$H$6,'d_시나리오'!$I$6,IF(O1785&lt;('d_시나리오'!$I$6-'d_시나리오'!$H$6)/('d_시나리오'!$J$6-'d_시나리오'!$H$6),'d_시나리오'!$H$6+SQRT(O1785*('d_시나리오'!$J$6-'d_시나리오'!$H$6)*('d_시나리오'!$I$6-'d_시나리오'!$H$6)),'d_시나리오'!$J$6-SQRT((1-O1785)*('d_시나리오'!$J$6-'d_시나리오'!$H$6)*('d_시나리오'!$J$6-'d_시나리오'!$I$6))))</f>
        <v/>
      </c>
      <c r="Q1785">
        <f>INDEX('d_분포'!$B$2:$B$57,RANDBETWEEN(1,56))</f>
        <v/>
      </c>
      <c r="R1785">
        <f>BETAINV(RAND(),5,5)</f>
        <v/>
      </c>
      <c r="S1785">
        <f>'d_고정'!$B$1*'6_기대효과'!$H$7*('d_시나리오'!$I$7/'d_고정'!$B$2)*B1785</f>
        <v/>
      </c>
      <c r="T1785">
        <f>S1785*D1785</f>
        <v/>
      </c>
      <c r="U1785">
        <f>S1785*F1785*H1785</f>
        <v/>
      </c>
      <c r="V1785">
        <f>S1785*F1785*(H1785-1)</f>
        <v/>
      </c>
      <c r="W1785">
        <f>U1785*J1785</f>
        <v/>
      </c>
      <c r="X1785">
        <f>T1785+W1785</f>
        <v/>
      </c>
      <c r="Y1785">
        <f>(T1785*E1785+W1785*L1785)*(1-R1785-'d_고정'!$B$13)</f>
        <v/>
      </c>
      <c r="Z1785">
        <f>(U1785*N1785*Q1785+'d_고정'!$B$3*('6_기대효과'!$H$7/8)*Q1785*'d_고정'!$B$10*P1785*('6_기대효과'!$K$7/'d_고정'!$B$9))*(1-R1785)</f>
        <v/>
      </c>
      <c r="AA1785">
        <f>W1785*L1785*(1-R1785-'d_고정'!$B$13)+U1785*MAX(N1785-'d_고정'!$B$10*P1785*('6_기대효과'!$K$7/'d_고정'!$B$9),0)*Q1785*(1-R1785)</f>
        <v/>
      </c>
      <c r="AB1785">
        <f>Y1785+Z1785</f>
        <v/>
      </c>
      <c r="AC1785">
        <f>Y1785/('d_고정'!$B$5*'6_기대효과'!$H$7/8)/'d_고정'!$B$6</f>
        <v/>
      </c>
      <c r="AD1785">
        <f>Y1785/('d_고정'!$B$8*'6_기대효과'!$H$7/8)</f>
        <v/>
      </c>
    </row>
    <row r="1786">
      <c r="A1786">
        <f>RAND()</f>
        <v/>
      </c>
      <c r="B1786">
        <f>IF('d_시나리오'!$J$2='d_시나리오'!$H$2,'d_시나리오'!$I$2,IF(A1786&lt;('d_시나리오'!$I$2-'d_시나리오'!$H$2)/('d_시나리오'!$J$2-'d_시나리오'!$H$2),'d_시나리오'!$H$2+SQRT(A1786*('d_시나리오'!$J$2-'d_시나리오'!$H$2)*('d_시나리오'!$I$2-'d_시나리오'!$H$2)),'d_시나리오'!$J$2-SQRT((1-A1786)*('d_시나리오'!$J$2-'d_시나리오'!$H$2)*('d_시나리오'!$J$2-'d_시나리오'!$I$2))))</f>
        <v/>
      </c>
      <c r="C1786">
        <f>RAND()</f>
        <v/>
      </c>
      <c r="D1786">
        <f>BETAINV(RAND(),IF(C1786&lt;'d_고정'!$B$26,'d_고정'!$B$23,'d_고정'!$B$16)+1,'d_고정'!$B$17-IF(C1786&lt;'d_고정'!$B$26,'d_고정'!$B$23,'d_고정'!$B$16)+1)*('d_고정'!$B$14+('d_고정'!$B$15-'d_고정'!$B$14)*RAND())</f>
        <v/>
      </c>
      <c r="E1786">
        <f>INDEX('d_분포'!$A$2:$A$28,RANDBETWEEN(1,27))</f>
        <v/>
      </c>
      <c r="F1786">
        <f>INDEX('d_분포'!$C$2:$C$5,RANDBETWEEN(1,4))*(0.9+0.2*RAND())</f>
        <v/>
      </c>
      <c r="G1786">
        <f>RAND()</f>
        <v/>
      </c>
      <c r="H1786">
        <f>(F1786+(1-F1786)*('d_고정'!$B$22*BETAINV(RAND(),IF(G1786&lt;'d_고정'!$B$26,'d_고정'!$B$25,'d_고정'!$B$20)+1,'d_고정'!$B$21-IF(G1786&lt;'d_고정'!$B$26,'d_고정'!$B$25,'d_고정'!$B$20)+1)+(1-'d_고정'!$B$22)*BETAINV(RAND(),IF(G1786&lt;'d_고정'!$B$26,'d_고정'!$B$24,'d_고정'!$B$18)+1,'d_고정'!$B$19-IF(G1786&lt;'d_고정'!$B$26,'d_고정'!$B$24,'d_고정'!$B$18)+1))*('d_고정'!$B$14+('d_고정'!$B$15-'d_고정'!$B$14)*RAND()))/F1786</f>
        <v/>
      </c>
      <c r="I1786">
        <f>RAND()</f>
        <v/>
      </c>
      <c r="J1786">
        <f>IF('d_시나리오'!$J$3='d_시나리오'!$H$3,'d_시나리오'!$I$3,IF(I1786&lt;('d_시나리오'!$I$3-'d_시나리오'!$H$3)/('d_시나리오'!$J$3-'d_시나리오'!$H$3),'d_시나리오'!$H$3+SQRT(I1786*('d_시나리오'!$J$3-'d_시나리오'!$H$3)*('d_시나리오'!$I$3-'d_시나리오'!$H$3)),'d_시나리오'!$J$3-SQRT((1-I1786)*('d_시나리오'!$J$3-'d_시나리오'!$H$3)*('d_시나리오'!$J$3-'d_시나리오'!$I$3))))</f>
        <v/>
      </c>
      <c r="K1786">
        <f>RAND()</f>
        <v/>
      </c>
      <c r="L1786">
        <f>IF('d_시나리오'!$J$4='d_시나리오'!$H$4,'d_시나리오'!$I$4,IF(K1786&lt;('d_시나리오'!$I$4-'d_시나리오'!$H$4)/('d_시나리오'!$J$4-'d_시나리오'!$H$4),'d_시나리오'!$H$4+SQRT(K1786*('d_시나리오'!$J$4-'d_시나리오'!$H$4)*('d_시나리오'!$I$4-'d_시나리오'!$H$4)),'d_시나리오'!$J$4-SQRT((1-K1786)*('d_시나리오'!$J$4-'d_시나리오'!$H$4)*('d_시나리오'!$J$4-'d_시나리오'!$I$4))))</f>
        <v/>
      </c>
      <c r="M1786">
        <f>RAND()</f>
        <v/>
      </c>
      <c r="N1786">
        <f>IF('d_시나리오'!$J$5='d_시나리오'!$H$5,'d_시나리오'!$I$5,IF(M1786&lt;('d_시나리오'!$I$5-'d_시나리오'!$H$5)/('d_시나리오'!$J$5-'d_시나리오'!$H$5),'d_시나리오'!$H$5+SQRT(M1786*('d_시나리오'!$J$5-'d_시나리오'!$H$5)*('d_시나리오'!$I$5-'d_시나리오'!$H$5)),'d_시나리오'!$J$5-SQRT((1-M1786)*('d_시나리오'!$J$5-'d_시나리오'!$H$5)*('d_시나리오'!$J$5-'d_시나리오'!$I$5))))</f>
        <v/>
      </c>
      <c r="O1786">
        <f>RAND()</f>
        <v/>
      </c>
      <c r="P1786">
        <f>IF('d_시나리오'!$J$6='d_시나리오'!$H$6,'d_시나리오'!$I$6,IF(O1786&lt;('d_시나리오'!$I$6-'d_시나리오'!$H$6)/('d_시나리오'!$J$6-'d_시나리오'!$H$6),'d_시나리오'!$H$6+SQRT(O1786*('d_시나리오'!$J$6-'d_시나리오'!$H$6)*('d_시나리오'!$I$6-'d_시나리오'!$H$6)),'d_시나리오'!$J$6-SQRT((1-O1786)*('d_시나리오'!$J$6-'d_시나리오'!$H$6)*('d_시나리오'!$J$6-'d_시나리오'!$I$6))))</f>
        <v/>
      </c>
      <c r="Q1786">
        <f>INDEX('d_분포'!$B$2:$B$57,RANDBETWEEN(1,56))</f>
        <v/>
      </c>
      <c r="R1786">
        <f>BETAINV(RAND(),5,5)</f>
        <v/>
      </c>
      <c r="S1786">
        <f>'d_고정'!$B$1*'6_기대효과'!$H$7*('d_시나리오'!$I$7/'d_고정'!$B$2)*B1786</f>
        <v/>
      </c>
      <c r="T1786">
        <f>S1786*D1786</f>
        <v/>
      </c>
      <c r="U1786">
        <f>S1786*F1786*H1786</f>
        <v/>
      </c>
      <c r="V1786">
        <f>S1786*F1786*(H1786-1)</f>
        <v/>
      </c>
      <c r="W1786">
        <f>U1786*J1786</f>
        <v/>
      </c>
      <c r="X1786">
        <f>T1786+W1786</f>
        <v/>
      </c>
      <c r="Y1786">
        <f>(T1786*E1786+W1786*L1786)*(1-R1786-'d_고정'!$B$13)</f>
        <v/>
      </c>
      <c r="Z1786">
        <f>(U1786*N1786*Q1786+'d_고정'!$B$3*('6_기대효과'!$H$7/8)*Q1786*'d_고정'!$B$10*P1786*('6_기대효과'!$K$7/'d_고정'!$B$9))*(1-R1786)</f>
        <v/>
      </c>
      <c r="AA1786">
        <f>W1786*L1786*(1-R1786-'d_고정'!$B$13)+U1786*MAX(N1786-'d_고정'!$B$10*P1786*('6_기대효과'!$K$7/'d_고정'!$B$9),0)*Q1786*(1-R1786)</f>
        <v/>
      </c>
      <c r="AB1786">
        <f>Y1786+Z1786</f>
        <v/>
      </c>
      <c r="AC1786">
        <f>Y1786/('d_고정'!$B$5*'6_기대효과'!$H$7/8)/'d_고정'!$B$6</f>
        <v/>
      </c>
      <c r="AD1786">
        <f>Y1786/('d_고정'!$B$8*'6_기대효과'!$H$7/8)</f>
        <v/>
      </c>
    </row>
    <row r="1787">
      <c r="A1787">
        <f>RAND()</f>
        <v/>
      </c>
      <c r="B1787">
        <f>IF('d_시나리오'!$J$2='d_시나리오'!$H$2,'d_시나리오'!$I$2,IF(A1787&lt;('d_시나리오'!$I$2-'d_시나리오'!$H$2)/('d_시나리오'!$J$2-'d_시나리오'!$H$2),'d_시나리오'!$H$2+SQRT(A1787*('d_시나리오'!$J$2-'d_시나리오'!$H$2)*('d_시나리오'!$I$2-'d_시나리오'!$H$2)),'d_시나리오'!$J$2-SQRT((1-A1787)*('d_시나리오'!$J$2-'d_시나리오'!$H$2)*('d_시나리오'!$J$2-'d_시나리오'!$I$2))))</f>
        <v/>
      </c>
      <c r="C1787">
        <f>RAND()</f>
        <v/>
      </c>
      <c r="D1787">
        <f>BETAINV(RAND(),IF(C1787&lt;'d_고정'!$B$26,'d_고정'!$B$23,'d_고정'!$B$16)+1,'d_고정'!$B$17-IF(C1787&lt;'d_고정'!$B$26,'d_고정'!$B$23,'d_고정'!$B$16)+1)*('d_고정'!$B$14+('d_고정'!$B$15-'d_고정'!$B$14)*RAND())</f>
        <v/>
      </c>
      <c r="E1787">
        <f>INDEX('d_분포'!$A$2:$A$28,RANDBETWEEN(1,27))</f>
        <v/>
      </c>
      <c r="F1787">
        <f>INDEX('d_분포'!$C$2:$C$5,RANDBETWEEN(1,4))*(0.9+0.2*RAND())</f>
        <v/>
      </c>
      <c r="G1787">
        <f>RAND()</f>
        <v/>
      </c>
      <c r="H1787">
        <f>(F1787+(1-F1787)*('d_고정'!$B$22*BETAINV(RAND(),IF(G1787&lt;'d_고정'!$B$26,'d_고정'!$B$25,'d_고정'!$B$20)+1,'d_고정'!$B$21-IF(G1787&lt;'d_고정'!$B$26,'d_고정'!$B$25,'d_고정'!$B$20)+1)+(1-'d_고정'!$B$22)*BETAINV(RAND(),IF(G1787&lt;'d_고정'!$B$26,'d_고정'!$B$24,'d_고정'!$B$18)+1,'d_고정'!$B$19-IF(G1787&lt;'d_고정'!$B$26,'d_고정'!$B$24,'d_고정'!$B$18)+1))*('d_고정'!$B$14+('d_고정'!$B$15-'d_고정'!$B$14)*RAND()))/F1787</f>
        <v/>
      </c>
      <c r="I1787">
        <f>RAND()</f>
        <v/>
      </c>
      <c r="J1787">
        <f>IF('d_시나리오'!$J$3='d_시나리오'!$H$3,'d_시나리오'!$I$3,IF(I1787&lt;('d_시나리오'!$I$3-'d_시나리오'!$H$3)/('d_시나리오'!$J$3-'d_시나리오'!$H$3),'d_시나리오'!$H$3+SQRT(I1787*('d_시나리오'!$J$3-'d_시나리오'!$H$3)*('d_시나리오'!$I$3-'d_시나리오'!$H$3)),'d_시나리오'!$J$3-SQRT((1-I1787)*('d_시나리오'!$J$3-'d_시나리오'!$H$3)*('d_시나리오'!$J$3-'d_시나리오'!$I$3))))</f>
        <v/>
      </c>
      <c r="K1787">
        <f>RAND()</f>
        <v/>
      </c>
      <c r="L1787">
        <f>IF('d_시나리오'!$J$4='d_시나리오'!$H$4,'d_시나리오'!$I$4,IF(K1787&lt;('d_시나리오'!$I$4-'d_시나리오'!$H$4)/('d_시나리오'!$J$4-'d_시나리오'!$H$4),'d_시나리오'!$H$4+SQRT(K1787*('d_시나리오'!$J$4-'d_시나리오'!$H$4)*('d_시나리오'!$I$4-'d_시나리오'!$H$4)),'d_시나리오'!$J$4-SQRT((1-K1787)*('d_시나리오'!$J$4-'d_시나리오'!$H$4)*('d_시나리오'!$J$4-'d_시나리오'!$I$4))))</f>
        <v/>
      </c>
      <c r="M1787">
        <f>RAND()</f>
        <v/>
      </c>
      <c r="N1787">
        <f>IF('d_시나리오'!$J$5='d_시나리오'!$H$5,'d_시나리오'!$I$5,IF(M1787&lt;('d_시나리오'!$I$5-'d_시나리오'!$H$5)/('d_시나리오'!$J$5-'d_시나리오'!$H$5),'d_시나리오'!$H$5+SQRT(M1787*('d_시나리오'!$J$5-'d_시나리오'!$H$5)*('d_시나리오'!$I$5-'d_시나리오'!$H$5)),'d_시나리오'!$J$5-SQRT((1-M1787)*('d_시나리오'!$J$5-'d_시나리오'!$H$5)*('d_시나리오'!$J$5-'d_시나리오'!$I$5))))</f>
        <v/>
      </c>
      <c r="O1787">
        <f>RAND()</f>
        <v/>
      </c>
      <c r="P1787">
        <f>IF('d_시나리오'!$J$6='d_시나리오'!$H$6,'d_시나리오'!$I$6,IF(O1787&lt;('d_시나리오'!$I$6-'d_시나리오'!$H$6)/('d_시나리오'!$J$6-'d_시나리오'!$H$6),'d_시나리오'!$H$6+SQRT(O1787*('d_시나리오'!$J$6-'d_시나리오'!$H$6)*('d_시나리오'!$I$6-'d_시나리오'!$H$6)),'d_시나리오'!$J$6-SQRT((1-O1787)*('d_시나리오'!$J$6-'d_시나리오'!$H$6)*('d_시나리오'!$J$6-'d_시나리오'!$I$6))))</f>
        <v/>
      </c>
      <c r="Q1787">
        <f>INDEX('d_분포'!$B$2:$B$57,RANDBETWEEN(1,56))</f>
        <v/>
      </c>
      <c r="R1787">
        <f>BETAINV(RAND(),5,5)</f>
        <v/>
      </c>
      <c r="S1787">
        <f>'d_고정'!$B$1*'6_기대효과'!$H$7*('d_시나리오'!$I$7/'d_고정'!$B$2)*B1787</f>
        <v/>
      </c>
      <c r="T1787">
        <f>S1787*D1787</f>
        <v/>
      </c>
      <c r="U1787">
        <f>S1787*F1787*H1787</f>
        <v/>
      </c>
      <c r="V1787">
        <f>S1787*F1787*(H1787-1)</f>
        <v/>
      </c>
      <c r="W1787">
        <f>U1787*J1787</f>
        <v/>
      </c>
      <c r="X1787">
        <f>T1787+W1787</f>
        <v/>
      </c>
      <c r="Y1787">
        <f>(T1787*E1787+W1787*L1787)*(1-R1787-'d_고정'!$B$13)</f>
        <v/>
      </c>
      <c r="Z1787">
        <f>(U1787*N1787*Q1787+'d_고정'!$B$3*('6_기대효과'!$H$7/8)*Q1787*'d_고정'!$B$10*P1787*('6_기대효과'!$K$7/'d_고정'!$B$9))*(1-R1787)</f>
        <v/>
      </c>
      <c r="AA1787">
        <f>W1787*L1787*(1-R1787-'d_고정'!$B$13)+U1787*MAX(N1787-'d_고정'!$B$10*P1787*('6_기대효과'!$K$7/'d_고정'!$B$9),0)*Q1787*(1-R1787)</f>
        <v/>
      </c>
      <c r="AB1787">
        <f>Y1787+Z1787</f>
        <v/>
      </c>
      <c r="AC1787">
        <f>Y1787/('d_고정'!$B$5*'6_기대효과'!$H$7/8)/'d_고정'!$B$6</f>
        <v/>
      </c>
      <c r="AD1787">
        <f>Y1787/('d_고정'!$B$8*'6_기대효과'!$H$7/8)</f>
        <v/>
      </c>
    </row>
    <row r="1788">
      <c r="A1788">
        <f>RAND()</f>
        <v/>
      </c>
      <c r="B1788">
        <f>IF('d_시나리오'!$J$2='d_시나리오'!$H$2,'d_시나리오'!$I$2,IF(A1788&lt;('d_시나리오'!$I$2-'d_시나리오'!$H$2)/('d_시나리오'!$J$2-'d_시나리오'!$H$2),'d_시나리오'!$H$2+SQRT(A1788*('d_시나리오'!$J$2-'d_시나리오'!$H$2)*('d_시나리오'!$I$2-'d_시나리오'!$H$2)),'d_시나리오'!$J$2-SQRT((1-A1788)*('d_시나리오'!$J$2-'d_시나리오'!$H$2)*('d_시나리오'!$J$2-'d_시나리오'!$I$2))))</f>
        <v/>
      </c>
      <c r="C1788">
        <f>RAND()</f>
        <v/>
      </c>
      <c r="D1788">
        <f>BETAINV(RAND(),IF(C1788&lt;'d_고정'!$B$26,'d_고정'!$B$23,'d_고정'!$B$16)+1,'d_고정'!$B$17-IF(C1788&lt;'d_고정'!$B$26,'d_고정'!$B$23,'d_고정'!$B$16)+1)*('d_고정'!$B$14+('d_고정'!$B$15-'d_고정'!$B$14)*RAND())</f>
        <v/>
      </c>
      <c r="E1788">
        <f>INDEX('d_분포'!$A$2:$A$28,RANDBETWEEN(1,27))</f>
        <v/>
      </c>
      <c r="F1788">
        <f>INDEX('d_분포'!$C$2:$C$5,RANDBETWEEN(1,4))*(0.9+0.2*RAND())</f>
        <v/>
      </c>
      <c r="G1788">
        <f>RAND()</f>
        <v/>
      </c>
      <c r="H1788">
        <f>(F1788+(1-F1788)*('d_고정'!$B$22*BETAINV(RAND(),IF(G1788&lt;'d_고정'!$B$26,'d_고정'!$B$25,'d_고정'!$B$20)+1,'d_고정'!$B$21-IF(G1788&lt;'d_고정'!$B$26,'d_고정'!$B$25,'d_고정'!$B$20)+1)+(1-'d_고정'!$B$22)*BETAINV(RAND(),IF(G1788&lt;'d_고정'!$B$26,'d_고정'!$B$24,'d_고정'!$B$18)+1,'d_고정'!$B$19-IF(G1788&lt;'d_고정'!$B$26,'d_고정'!$B$24,'d_고정'!$B$18)+1))*('d_고정'!$B$14+('d_고정'!$B$15-'d_고정'!$B$14)*RAND()))/F1788</f>
        <v/>
      </c>
      <c r="I1788">
        <f>RAND()</f>
        <v/>
      </c>
      <c r="J1788">
        <f>IF('d_시나리오'!$J$3='d_시나리오'!$H$3,'d_시나리오'!$I$3,IF(I1788&lt;('d_시나리오'!$I$3-'d_시나리오'!$H$3)/('d_시나리오'!$J$3-'d_시나리오'!$H$3),'d_시나리오'!$H$3+SQRT(I1788*('d_시나리오'!$J$3-'d_시나리오'!$H$3)*('d_시나리오'!$I$3-'d_시나리오'!$H$3)),'d_시나리오'!$J$3-SQRT((1-I1788)*('d_시나리오'!$J$3-'d_시나리오'!$H$3)*('d_시나리오'!$J$3-'d_시나리오'!$I$3))))</f>
        <v/>
      </c>
      <c r="K1788">
        <f>RAND()</f>
        <v/>
      </c>
      <c r="L1788">
        <f>IF('d_시나리오'!$J$4='d_시나리오'!$H$4,'d_시나리오'!$I$4,IF(K1788&lt;('d_시나리오'!$I$4-'d_시나리오'!$H$4)/('d_시나리오'!$J$4-'d_시나리오'!$H$4),'d_시나리오'!$H$4+SQRT(K1788*('d_시나리오'!$J$4-'d_시나리오'!$H$4)*('d_시나리오'!$I$4-'d_시나리오'!$H$4)),'d_시나리오'!$J$4-SQRT((1-K1788)*('d_시나리오'!$J$4-'d_시나리오'!$H$4)*('d_시나리오'!$J$4-'d_시나리오'!$I$4))))</f>
        <v/>
      </c>
      <c r="M1788">
        <f>RAND()</f>
        <v/>
      </c>
      <c r="N1788">
        <f>IF('d_시나리오'!$J$5='d_시나리오'!$H$5,'d_시나리오'!$I$5,IF(M1788&lt;('d_시나리오'!$I$5-'d_시나리오'!$H$5)/('d_시나리오'!$J$5-'d_시나리오'!$H$5),'d_시나리오'!$H$5+SQRT(M1788*('d_시나리오'!$J$5-'d_시나리오'!$H$5)*('d_시나리오'!$I$5-'d_시나리오'!$H$5)),'d_시나리오'!$J$5-SQRT((1-M1788)*('d_시나리오'!$J$5-'d_시나리오'!$H$5)*('d_시나리오'!$J$5-'d_시나리오'!$I$5))))</f>
        <v/>
      </c>
      <c r="O1788">
        <f>RAND()</f>
        <v/>
      </c>
      <c r="P1788">
        <f>IF('d_시나리오'!$J$6='d_시나리오'!$H$6,'d_시나리오'!$I$6,IF(O1788&lt;('d_시나리오'!$I$6-'d_시나리오'!$H$6)/('d_시나리오'!$J$6-'d_시나리오'!$H$6),'d_시나리오'!$H$6+SQRT(O1788*('d_시나리오'!$J$6-'d_시나리오'!$H$6)*('d_시나리오'!$I$6-'d_시나리오'!$H$6)),'d_시나리오'!$J$6-SQRT((1-O1788)*('d_시나리오'!$J$6-'d_시나리오'!$H$6)*('d_시나리오'!$J$6-'d_시나리오'!$I$6))))</f>
        <v/>
      </c>
      <c r="Q1788">
        <f>INDEX('d_분포'!$B$2:$B$57,RANDBETWEEN(1,56))</f>
        <v/>
      </c>
      <c r="R1788">
        <f>BETAINV(RAND(),5,5)</f>
        <v/>
      </c>
      <c r="S1788">
        <f>'d_고정'!$B$1*'6_기대효과'!$H$7*('d_시나리오'!$I$7/'d_고정'!$B$2)*B1788</f>
        <v/>
      </c>
      <c r="T1788">
        <f>S1788*D1788</f>
        <v/>
      </c>
      <c r="U1788">
        <f>S1788*F1788*H1788</f>
        <v/>
      </c>
      <c r="V1788">
        <f>S1788*F1788*(H1788-1)</f>
        <v/>
      </c>
      <c r="W1788">
        <f>U1788*J1788</f>
        <v/>
      </c>
      <c r="X1788">
        <f>T1788+W1788</f>
        <v/>
      </c>
      <c r="Y1788">
        <f>(T1788*E1788+W1788*L1788)*(1-R1788-'d_고정'!$B$13)</f>
        <v/>
      </c>
      <c r="Z1788">
        <f>(U1788*N1788*Q1788+'d_고정'!$B$3*('6_기대효과'!$H$7/8)*Q1788*'d_고정'!$B$10*P1788*('6_기대효과'!$K$7/'d_고정'!$B$9))*(1-R1788)</f>
        <v/>
      </c>
      <c r="AA1788">
        <f>W1788*L1788*(1-R1788-'d_고정'!$B$13)+U1788*MAX(N1788-'d_고정'!$B$10*P1788*('6_기대효과'!$K$7/'d_고정'!$B$9),0)*Q1788*(1-R1788)</f>
        <v/>
      </c>
      <c r="AB1788">
        <f>Y1788+Z1788</f>
        <v/>
      </c>
      <c r="AC1788">
        <f>Y1788/('d_고정'!$B$5*'6_기대효과'!$H$7/8)/'d_고정'!$B$6</f>
        <v/>
      </c>
      <c r="AD1788">
        <f>Y1788/('d_고정'!$B$8*'6_기대효과'!$H$7/8)</f>
        <v/>
      </c>
    </row>
    <row r="1789">
      <c r="A1789">
        <f>RAND()</f>
        <v/>
      </c>
      <c r="B1789">
        <f>IF('d_시나리오'!$J$2='d_시나리오'!$H$2,'d_시나리오'!$I$2,IF(A1789&lt;('d_시나리오'!$I$2-'d_시나리오'!$H$2)/('d_시나리오'!$J$2-'d_시나리오'!$H$2),'d_시나리오'!$H$2+SQRT(A1789*('d_시나리오'!$J$2-'d_시나리오'!$H$2)*('d_시나리오'!$I$2-'d_시나리오'!$H$2)),'d_시나리오'!$J$2-SQRT((1-A1789)*('d_시나리오'!$J$2-'d_시나리오'!$H$2)*('d_시나리오'!$J$2-'d_시나리오'!$I$2))))</f>
        <v/>
      </c>
      <c r="C1789">
        <f>RAND()</f>
        <v/>
      </c>
      <c r="D1789">
        <f>BETAINV(RAND(),IF(C1789&lt;'d_고정'!$B$26,'d_고정'!$B$23,'d_고정'!$B$16)+1,'d_고정'!$B$17-IF(C1789&lt;'d_고정'!$B$26,'d_고정'!$B$23,'d_고정'!$B$16)+1)*('d_고정'!$B$14+('d_고정'!$B$15-'d_고정'!$B$14)*RAND())</f>
        <v/>
      </c>
      <c r="E1789">
        <f>INDEX('d_분포'!$A$2:$A$28,RANDBETWEEN(1,27))</f>
        <v/>
      </c>
      <c r="F1789">
        <f>INDEX('d_분포'!$C$2:$C$5,RANDBETWEEN(1,4))*(0.9+0.2*RAND())</f>
        <v/>
      </c>
      <c r="G1789">
        <f>RAND()</f>
        <v/>
      </c>
      <c r="H1789">
        <f>(F1789+(1-F1789)*('d_고정'!$B$22*BETAINV(RAND(),IF(G1789&lt;'d_고정'!$B$26,'d_고정'!$B$25,'d_고정'!$B$20)+1,'d_고정'!$B$21-IF(G1789&lt;'d_고정'!$B$26,'d_고정'!$B$25,'d_고정'!$B$20)+1)+(1-'d_고정'!$B$22)*BETAINV(RAND(),IF(G1789&lt;'d_고정'!$B$26,'d_고정'!$B$24,'d_고정'!$B$18)+1,'d_고정'!$B$19-IF(G1789&lt;'d_고정'!$B$26,'d_고정'!$B$24,'d_고정'!$B$18)+1))*('d_고정'!$B$14+('d_고정'!$B$15-'d_고정'!$B$14)*RAND()))/F1789</f>
        <v/>
      </c>
      <c r="I1789">
        <f>RAND()</f>
        <v/>
      </c>
      <c r="J1789">
        <f>IF('d_시나리오'!$J$3='d_시나리오'!$H$3,'d_시나리오'!$I$3,IF(I1789&lt;('d_시나리오'!$I$3-'d_시나리오'!$H$3)/('d_시나리오'!$J$3-'d_시나리오'!$H$3),'d_시나리오'!$H$3+SQRT(I1789*('d_시나리오'!$J$3-'d_시나리오'!$H$3)*('d_시나리오'!$I$3-'d_시나리오'!$H$3)),'d_시나리오'!$J$3-SQRT((1-I1789)*('d_시나리오'!$J$3-'d_시나리오'!$H$3)*('d_시나리오'!$J$3-'d_시나리오'!$I$3))))</f>
        <v/>
      </c>
      <c r="K1789">
        <f>RAND()</f>
        <v/>
      </c>
      <c r="L1789">
        <f>IF('d_시나리오'!$J$4='d_시나리오'!$H$4,'d_시나리오'!$I$4,IF(K1789&lt;('d_시나리오'!$I$4-'d_시나리오'!$H$4)/('d_시나리오'!$J$4-'d_시나리오'!$H$4),'d_시나리오'!$H$4+SQRT(K1789*('d_시나리오'!$J$4-'d_시나리오'!$H$4)*('d_시나리오'!$I$4-'d_시나리오'!$H$4)),'d_시나리오'!$J$4-SQRT((1-K1789)*('d_시나리오'!$J$4-'d_시나리오'!$H$4)*('d_시나리오'!$J$4-'d_시나리오'!$I$4))))</f>
        <v/>
      </c>
      <c r="M1789">
        <f>RAND()</f>
        <v/>
      </c>
      <c r="N1789">
        <f>IF('d_시나리오'!$J$5='d_시나리오'!$H$5,'d_시나리오'!$I$5,IF(M1789&lt;('d_시나리오'!$I$5-'d_시나리오'!$H$5)/('d_시나리오'!$J$5-'d_시나리오'!$H$5),'d_시나리오'!$H$5+SQRT(M1789*('d_시나리오'!$J$5-'d_시나리오'!$H$5)*('d_시나리오'!$I$5-'d_시나리오'!$H$5)),'d_시나리오'!$J$5-SQRT((1-M1789)*('d_시나리오'!$J$5-'d_시나리오'!$H$5)*('d_시나리오'!$J$5-'d_시나리오'!$I$5))))</f>
        <v/>
      </c>
      <c r="O1789">
        <f>RAND()</f>
        <v/>
      </c>
      <c r="P1789">
        <f>IF('d_시나리오'!$J$6='d_시나리오'!$H$6,'d_시나리오'!$I$6,IF(O1789&lt;('d_시나리오'!$I$6-'d_시나리오'!$H$6)/('d_시나리오'!$J$6-'d_시나리오'!$H$6),'d_시나리오'!$H$6+SQRT(O1789*('d_시나리오'!$J$6-'d_시나리오'!$H$6)*('d_시나리오'!$I$6-'d_시나리오'!$H$6)),'d_시나리오'!$J$6-SQRT((1-O1789)*('d_시나리오'!$J$6-'d_시나리오'!$H$6)*('d_시나리오'!$J$6-'d_시나리오'!$I$6))))</f>
        <v/>
      </c>
      <c r="Q1789">
        <f>INDEX('d_분포'!$B$2:$B$57,RANDBETWEEN(1,56))</f>
        <v/>
      </c>
      <c r="R1789">
        <f>BETAINV(RAND(),5,5)</f>
        <v/>
      </c>
      <c r="S1789">
        <f>'d_고정'!$B$1*'6_기대효과'!$H$7*('d_시나리오'!$I$7/'d_고정'!$B$2)*B1789</f>
        <v/>
      </c>
      <c r="T1789">
        <f>S1789*D1789</f>
        <v/>
      </c>
      <c r="U1789">
        <f>S1789*F1789*H1789</f>
        <v/>
      </c>
      <c r="V1789">
        <f>S1789*F1789*(H1789-1)</f>
        <v/>
      </c>
      <c r="W1789">
        <f>U1789*J1789</f>
        <v/>
      </c>
      <c r="X1789">
        <f>T1789+W1789</f>
        <v/>
      </c>
      <c r="Y1789">
        <f>(T1789*E1789+W1789*L1789)*(1-R1789-'d_고정'!$B$13)</f>
        <v/>
      </c>
      <c r="Z1789">
        <f>(U1789*N1789*Q1789+'d_고정'!$B$3*('6_기대효과'!$H$7/8)*Q1789*'d_고정'!$B$10*P1789*('6_기대효과'!$K$7/'d_고정'!$B$9))*(1-R1789)</f>
        <v/>
      </c>
      <c r="AA1789">
        <f>W1789*L1789*(1-R1789-'d_고정'!$B$13)+U1789*MAX(N1789-'d_고정'!$B$10*P1789*('6_기대효과'!$K$7/'d_고정'!$B$9),0)*Q1789*(1-R1789)</f>
        <v/>
      </c>
      <c r="AB1789">
        <f>Y1789+Z1789</f>
        <v/>
      </c>
      <c r="AC1789">
        <f>Y1789/('d_고정'!$B$5*'6_기대효과'!$H$7/8)/'d_고정'!$B$6</f>
        <v/>
      </c>
      <c r="AD1789">
        <f>Y1789/('d_고정'!$B$8*'6_기대효과'!$H$7/8)</f>
        <v/>
      </c>
    </row>
    <row r="1790">
      <c r="A1790">
        <f>RAND()</f>
        <v/>
      </c>
      <c r="B1790">
        <f>IF('d_시나리오'!$J$2='d_시나리오'!$H$2,'d_시나리오'!$I$2,IF(A1790&lt;('d_시나리오'!$I$2-'d_시나리오'!$H$2)/('d_시나리오'!$J$2-'d_시나리오'!$H$2),'d_시나리오'!$H$2+SQRT(A1790*('d_시나리오'!$J$2-'d_시나리오'!$H$2)*('d_시나리오'!$I$2-'d_시나리오'!$H$2)),'d_시나리오'!$J$2-SQRT((1-A1790)*('d_시나리오'!$J$2-'d_시나리오'!$H$2)*('d_시나리오'!$J$2-'d_시나리오'!$I$2))))</f>
        <v/>
      </c>
      <c r="C1790">
        <f>RAND()</f>
        <v/>
      </c>
      <c r="D1790">
        <f>BETAINV(RAND(),IF(C1790&lt;'d_고정'!$B$26,'d_고정'!$B$23,'d_고정'!$B$16)+1,'d_고정'!$B$17-IF(C1790&lt;'d_고정'!$B$26,'d_고정'!$B$23,'d_고정'!$B$16)+1)*('d_고정'!$B$14+('d_고정'!$B$15-'d_고정'!$B$14)*RAND())</f>
        <v/>
      </c>
      <c r="E1790">
        <f>INDEX('d_분포'!$A$2:$A$28,RANDBETWEEN(1,27))</f>
        <v/>
      </c>
      <c r="F1790">
        <f>INDEX('d_분포'!$C$2:$C$5,RANDBETWEEN(1,4))*(0.9+0.2*RAND())</f>
        <v/>
      </c>
      <c r="G1790">
        <f>RAND()</f>
        <v/>
      </c>
      <c r="H1790">
        <f>(F1790+(1-F1790)*('d_고정'!$B$22*BETAINV(RAND(),IF(G1790&lt;'d_고정'!$B$26,'d_고정'!$B$25,'d_고정'!$B$20)+1,'d_고정'!$B$21-IF(G1790&lt;'d_고정'!$B$26,'d_고정'!$B$25,'d_고정'!$B$20)+1)+(1-'d_고정'!$B$22)*BETAINV(RAND(),IF(G1790&lt;'d_고정'!$B$26,'d_고정'!$B$24,'d_고정'!$B$18)+1,'d_고정'!$B$19-IF(G1790&lt;'d_고정'!$B$26,'d_고정'!$B$24,'d_고정'!$B$18)+1))*('d_고정'!$B$14+('d_고정'!$B$15-'d_고정'!$B$14)*RAND()))/F1790</f>
        <v/>
      </c>
      <c r="I1790">
        <f>RAND()</f>
        <v/>
      </c>
      <c r="J1790">
        <f>IF('d_시나리오'!$J$3='d_시나리오'!$H$3,'d_시나리오'!$I$3,IF(I1790&lt;('d_시나리오'!$I$3-'d_시나리오'!$H$3)/('d_시나리오'!$J$3-'d_시나리오'!$H$3),'d_시나리오'!$H$3+SQRT(I1790*('d_시나리오'!$J$3-'d_시나리오'!$H$3)*('d_시나리오'!$I$3-'d_시나리오'!$H$3)),'d_시나리오'!$J$3-SQRT((1-I1790)*('d_시나리오'!$J$3-'d_시나리오'!$H$3)*('d_시나리오'!$J$3-'d_시나리오'!$I$3))))</f>
        <v/>
      </c>
      <c r="K1790">
        <f>RAND()</f>
        <v/>
      </c>
      <c r="L1790">
        <f>IF('d_시나리오'!$J$4='d_시나리오'!$H$4,'d_시나리오'!$I$4,IF(K1790&lt;('d_시나리오'!$I$4-'d_시나리오'!$H$4)/('d_시나리오'!$J$4-'d_시나리오'!$H$4),'d_시나리오'!$H$4+SQRT(K1790*('d_시나리오'!$J$4-'d_시나리오'!$H$4)*('d_시나리오'!$I$4-'d_시나리오'!$H$4)),'d_시나리오'!$J$4-SQRT((1-K1790)*('d_시나리오'!$J$4-'d_시나리오'!$H$4)*('d_시나리오'!$J$4-'d_시나리오'!$I$4))))</f>
        <v/>
      </c>
      <c r="M1790">
        <f>RAND()</f>
        <v/>
      </c>
      <c r="N1790">
        <f>IF('d_시나리오'!$J$5='d_시나리오'!$H$5,'d_시나리오'!$I$5,IF(M1790&lt;('d_시나리오'!$I$5-'d_시나리오'!$H$5)/('d_시나리오'!$J$5-'d_시나리오'!$H$5),'d_시나리오'!$H$5+SQRT(M1790*('d_시나리오'!$J$5-'d_시나리오'!$H$5)*('d_시나리오'!$I$5-'d_시나리오'!$H$5)),'d_시나리오'!$J$5-SQRT((1-M1790)*('d_시나리오'!$J$5-'d_시나리오'!$H$5)*('d_시나리오'!$J$5-'d_시나리오'!$I$5))))</f>
        <v/>
      </c>
      <c r="O1790">
        <f>RAND()</f>
        <v/>
      </c>
      <c r="P1790">
        <f>IF('d_시나리오'!$J$6='d_시나리오'!$H$6,'d_시나리오'!$I$6,IF(O1790&lt;('d_시나리오'!$I$6-'d_시나리오'!$H$6)/('d_시나리오'!$J$6-'d_시나리오'!$H$6),'d_시나리오'!$H$6+SQRT(O1790*('d_시나리오'!$J$6-'d_시나리오'!$H$6)*('d_시나리오'!$I$6-'d_시나리오'!$H$6)),'d_시나리오'!$J$6-SQRT((1-O1790)*('d_시나리오'!$J$6-'d_시나리오'!$H$6)*('d_시나리오'!$J$6-'d_시나리오'!$I$6))))</f>
        <v/>
      </c>
      <c r="Q1790">
        <f>INDEX('d_분포'!$B$2:$B$57,RANDBETWEEN(1,56))</f>
        <v/>
      </c>
      <c r="R1790">
        <f>BETAINV(RAND(),5,5)</f>
        <v/>
      </c>
      <c r="S1790">
        <f>'d_고정'!$B$1*'6_기대효과'!$H$7*('d_시나리오'!$I$7/'d_고정'!$B$2)*B1790</f>
        <v/>
      </c>
      <c r="T1790">
        <f>S1790*D1790</f>
        <v/>
      </c>
      <c r="U1790">
        <f>S1790*F1790*H1790</f>
        <v/>
      </c>
      <c r="V1790">
        <f>S1790*F1790*(H1790-1)</f>
        <v/>
      </c>
      <c r="W1790">
        <f>U1790*J1790</f>
        <v/>
      </c>
      <c r="X1790">
        <f>T1790+W1790</f>
        <v/>
      </c>
      <c r="Y1790">
        <f>(T1790*E1790+W1790*L1790)*(1-R1790-'d_고정'!$B$13)</f>
        <v/>
      </c>
      <c r="Z1790">
        <f>(U1790*N1790*Q1790+'d_고정'!$B$3*('6_기대효과'!$H$7/8)*Q1790*'d_고정'!$B$10*P1790*('6_기대효과'!$K$7/'d_고정'!$B$9))*(1-R1790)</f>
        <v/>
      </c>
      <c r="AA1790">
        <f>W1790*L1790*(1-R1790-'d_고정'!$B$13)+U1790*MAX(N1790-'d_고정'!$B$10*P1790*('6_기대효과'!$K$7/'d_고정'!$B$9),0)*Q1790*(1-R1790)</f>
        <v/>
      </c>
      <c r="AB1790">
        <f>Y1790+Z1790</f>
        <v/>
      </c>
      <c r="AC1790">
        <f>Y1790/('d_고정'!$B$5*'6_기대효과'!$H$7/8)/'d_고정'!$B$6</f>
        <v/>
      </c>
      <c r="AD1790">
        <f>Y1790/('d_고정'!$B$8*'6_기대효과'!$H$7/8)</f>
        <v/>
      </c>
    </row>
    <row r="1791">
      <c r="A1791">
        <f>RAND()</f>
        <v/>
      </c>
      <c r="B1791">
        <f>IF('d_시나리오'!$J$2='d_시나리오'!$H$2,'d_시나리오'!$I$2,IF(A1791&lt;('d_시나리오'!$I$2-'d_시나리오'!$H$2)/('d_시나리오'!$J$2-'d_시나리오'!$H$2),'d_시나리오'!$H$2+SQRT(A1791*('d_시나리오'!$J$2-'d_시나리오'!$H$2)*('d_시나리오'!$I$2-'d_시나리오'!$H$2)),'d_시나리오'!$J$2-SQRT((1-A1791)*('d_시나리오'!$J$2-'d_시나리오'!$H$2)*('d_시나리오'!$J$2-'d_시나리오'!$I$2))))</f>
        <v/>
      </c>
      <c r="C1791">
        <f>RAND()</f>
        <v/>
      </c>
      <c r="D1791">
        <f>BETAINV(RAND(),IF(C1791&lt;'d_고정'!$B$26,'d_고정'!$B$23,'d_고정'!$B$16)+1,'d_고정'!$B$17-IF(C1791&lt;'d_고정'!$B$26,'d_고정'!$B$23,'d_고정'!$B$16)+1)*('d_고정'!$B$14+('d_고정'!$B$15-'d_고정'!$B$14)*RAND())</f>
        <v/>
      </c>
      <c r="E1791">
        <f>INDEX('d_분포'!$A$2:$A$28,RANDBETWEEN(1,27))</f>
        <v/>
      </c>
      <c r="F1791">
        <f>INDEX('d_분포'!$C$2:$C$5,RANDBETWEEN(1,4))*(0.9+0.2*RAND())</f>
        <v/>
      </c>
      <c r="G1791">
        <f>RAND()</f>
        <v/>
      </c>
      <c r="H1791">
        <f>(F1791+(1-F1791)*('d_고정'!$B$22*BETAINV(RAND(),IF(G1791&lt;'d_고정'!$B$26,'d_고정'!$B$25,'d_고정'!$B$20)+1,'d_고정'!$B$21-IF(G1791&lt;'d_고정'!$B$26,'d_고정'!$B$25,'d_고정'!$B$20)+1)+(1-'d_고정'!$B$22)*BETAINV(RAND(),IF(G1791&lt;'d_고정'!$B$26,'d_고정'!$B$24,'d_고정'!$B$18)+1,'d_고정'!$B$19-IF(G1791&lt;'d_고정'!$B$26,'d_고정'!$B$24,'d_고정'!$B$18)+1))*('d_고정'!$B$14+('d_고정'!$B$15-'d_고정'!$B$14)*RAND()))/F1791</f>
        <v/>
      </c>
      <c r="I1791">
        <f>RAND()</f>
        <v/>
      </c>
      <c r="J1791">
        <f>IF('d_시나리오'!$J$3='d_시나리오'!$H$3,'d_시나리오'!$I$3,IF(I1791&lt;('d_시나리오'!$I$3-'d_시나리오'!$H$3)/('d_시나리오'!$J$3-'d_시나리오'!$H$3),'d_시나리오'!$H$3+SQRT(I1791*('d_시나리오'!$J$3-'d_시나리오'!$H$3)*('d_시나리오'!$I$3-'d_시나리오'!$H$3)),'d_시나리오'!$J$3-SQRT((1-I1791)*('d_시나리오'!$J$3-'d_시나리오'!$H$3)*('d_시나리오'!$J$3-'d_시나리오'!$I$3))))</f>
        <v/>
      </c>
      <c r="K1791">
        <f>RAND()</f>
        <v/>
      </c>
      <c r="L1791">
        <f>IF('d_시나리오'!$J$4='d_시나리오'!$H$4,'d_시나리오'!$I$4,IF(K1791&lt;('d_시나리오'!$I$4-'d_시나리오'!$H$4)/('d_시나리오'!$J$4-'d_시나리오'!$H$4),'d_시나리오'!$H$4+SQRT(K1791*('d_시나리오'!$J$4-'d_시나리오'!$H$4)*('d_시나리오'!$I$4-'d_시나리오'!$H$4)),'d_시나리오'!$J$4-SQRT((1-K1791)*('d_시나리오'!$J$4-'d_시나리오'!$H$4)*('d_시나리오'!$J$4-'d_시나리오'!$I$4))))</f>
        <v/>
      </c>
      <c r="M1791">
        <f>RAND()</f>
        <v/>
      </c>
      <c r="N1791">
        <f>IF('d_시나리오'!$J$5='d_시나리오'!$H$5,'d_시나리오'!$I$5,IF(M1791&lt;('d_시나리오'!$I$5-'d_시나리오'!$H$5)/('d_시나리오'!$J$5-'d_시나리오'!$H$5),'d_시나리오'!$H$5+SQRT(M1791*('d_시나리오'!$J$5-'d_시나리오'!$H$5)*('d_시나리오'!$I$5-'d_시나리오'!$H$5)),'d_시나리오'!$J$5-SQRT((1-M1791)*('d_시나리오'!$J$5-'d_시나리오'!$H$5)*('d_시나리오'!$J$5-'d_시나리오'!$I$5))))</f>
        <v/>
      </c>
      <c r="O1791">
        <f>RAND()</f>
        <v/>
      </c>
      <c r="P1791">
        <f>IF('d_시나리오'!$J$6='d_시나리오'!$H$6,'d_시나리오'!$I$6,IF(O1791&lt;('d_시나리오'!$I$6-'d_시나리오'!$H$6)/('d_시나리오'!$J$6-'d_시나리오'!$H$6),'d_시나리오'!$H$6+SQRT(O1791*('d_시나리오'!$J$6-'d_시나리오'!$H$6)*('d_시나리오'!$I$6-'d_시나리오'!$H$6)),'d_시나리오'!$J$6-SQRT((1-O1791)*('d_시나리오'!$J$6-'d_시나리오'!$H$6)*('d_시나리오'!$J$6-'d_시나리오'!$I$6))))</f>
        <v/>
      </c>
      <c r="Q1791">
        <f>INDEX('d_분포'!$B$2:$B$57,RANDBETWEEN(1,56))</f>
        <v/>
      </c>
      <c r="R1791">
        <f>BETAINV(RAND(),5,5)</f>
        <v/>
      </c>
      <c r="S1791">
        <f>'d_고정'!$B$1*'6_기대효과'!$H$7*('d_시나리오'!$I$7/'d_고정'!$B$2)*B1791</f>
        <v/>
      </c>
      <c r="T1791">
        <f>S1791*D1791</f>
        <v/>
      </c>
      <c r="U1791">
        <f>S1791*F1791*H1791</f>
        <v/>
      </c>
      <c r="V1791">
        <f>S1791*F1791*(H1791-1)</f>
        <v/>
      </c>
      <c r="W1791">
        <f>U1791*J1791</f>
        <v/>
      </c>
      <c r="X1791">
        <f>T1791+W1791</f>
        <v/>
      </c>
      <c r="Y1791">
        <f>(T1791*E1791+W1791*L1791)*(1-R1791-'d_고정'!$B$13)</f>
        <v/>
      </c>
      <c r="Z1791">
        <f>(U1791*N1791*Q1791+'d_고정'!$B$3*('6_기대효과'!$H$7/8)*Q1791*'d_고정'!$B$10*P1791*('6_기대효과'!$K$7/'d_고정'!$B$9))*(1-R1791)</f>
        <v/>
      </c>
      <c r="AA1791">
        <f>W1791*L1791*(1-R1791-'d_고정'!$B$13)+U1791*MAX(N1791-'d_고정'!$B$10*P1791*('6_기대효과'!$K$7/'d_고정'!$B$9),0)*Q1791*(1-R1791)</f>
        <v/>
      </c>
      <c r="AB1791">
        <f>Y1791+Z1791</f>
        <v/>
      </c>
      <c r="AC1791">
        <f>Y1791/('d_고정'!$B$5*'6_기대효과'!$H$7/8)/'d_고정'!$B$6</f>
        <v/>
      </c>
      <c r="AD1791">
        <f>Y1791/('d_고정'!$B$8*'6_기대효과'!$H$7/8)</f>
        <v/>
      </c>
    </row>
    <row r="1792">
      <c r="A1792">
        <f>RAND()</f>
        <v/>
      </c>
      <c r="B1792">
        <f>IF('d_시나리오'!$J$2='d_시나리오'!$H$2,'d_시나리오'!$I$2,IF(A1792&lt;('d_시나리오'!$I$2-'d_시나리오'!$H$2)/('d_시나리오'!$J$2-'d_시나리오'!$H$2),'d_시나리오'!$H$2+SQRT(A1792*('d_시나리오'!$J$2-'d_시나리오'!$H$2)*('d_시나리오'!$I$2-'d_시나리오'!$H$2)),'d_시나리오'!$J$2-SQRT((1-A1792)*('d_시나리오'!$J$2-'d_시나리오'!$H$2)*('d_시나리오'!$J$2-'d_시나리오'!$I$2))))</f>
        <v/>
      </c>
      <c r="C1792">
        <f>RAND()</f>
        <v/>
      </c>
      <c r="D1792">
        <f>BETAINV(RAND(),IF(C1792&lt;'d_고정'!$B$26,'d_고정'!$B$23,'d_고정'!$B$16)+1,'d_고정'!$B$17-IF(C1792&lt;'d_고정'!$B$26,'d_고정'!$B$23,'d_고정'!$B$16)+1)*('d_고정'!$B$14+('d_고정'!$B$15-'d_고정'!$B$14)*RAND())</f>
        <v/>
      </c>
      <c r="E1792">
        <f>INDEX('d_분포'!$A$2:$A$28,RANDBETWEEN(1,27))</f>
        <v/>
      </c>
      <c r="F1792">
        <f>INDEX('d_분포'!$C$2:$C$5,RANDBETWEEN(1,4))*(0.9+0.2*RAND())</f>
        <v/>
      </c>
      <c r="G1792">
        <f>RAND()</f>
        <v/>
      </c>
      <c r="H1792">
        <f>(F1792+(1-F1792)*('d_고정'!$B$22*BETAINV(RAND(),IF(G1792&lt;'d_고정'!$B$26,'d_고정'!$B$25,'d_고정'!$B$20)+1,'d_고정'!$B$21-IF(G1792&lt;'d_고정'!$B$26,'d_고정'!$B$25,'d_고정'!$B$20)+1)+(1-'d_고정'!$B$22)*BETAINV(RAND(),IF(G1792&lt;'d_고정'!$B$26,'d_고정'!$B$24,'d_고정'!$B$18)+1,'d_고정'!$B$19-IF(G1792&lt;'d_고정'!$B$26,'d_고정'!$B$24,'d_고정'!$B$18)+1))*('d_고정'!$B$14+('d_고정'!$B$15-'d_고정'!$B$14)*RAND()))/F1792</f>
        <v/>
      </c>
      <c r="I1792">
        <f>RAND()</f>
        <v/>
      </c>
      <c r="J1792">
        <f>IF('d_시나리오'!$J$3='d_시나리오'!$H$3,'d_시나리오'!$I$3,IF(I1792&lt;('d_시나리오'!$I$3-'d_시나리오'!$H$3)/('d_시나리오'!$J$3-'d_시나리오'!$H$3),'d_시나리오'!$H$3+SQRT(I1792*('d_시나리오'!$J$3-'d_시나리오'!$H$3)*('d_시나리오'!$I$3-'d_시나리오'!$H$3)),'d_시나리오'!$J$3-SQRT((1-I1792)*('d_시나리오'!$J$3-'d_시나리오'!$H$3)*('d_시나리오'!$J$3-'d_시나리오'!$I$3))))</f>
        <v/>
      </c>
      <c r="K1792">
        <f>RAND()</f>
        <v/>
      </c>
      <c r="L1792">
        <f>IF('d_시나리오'!$J$4='d_시나리오'!$H$4,'d_시나리오'!$I$4,IF(K1792&lt;('d_시나리오'!$I$4-'d_시나리오'!$H$4)/('d_시나리오'!$J$4-'d_시나리오'!$H$4),'d_시나리오'!$H$4+SQRT(K1792*('d_시나리오'!$J$4-'d_시나리오'!$H$4)*('d_시나리오'!$I$4-'d_시나리오'!$H$4)),'d_시나리오'!$J$4-SQRT((1-K1792)*('d_시나리오'!$J$4-'d_시나리오'!$H$4)*('d_시나리오'!$J$4-'d_시나리오'!$I$4))))</f>
        <v/>
      </c>
      <c r="M1792">
        <f>RAND()</f>
        <v/>
      </c>
      <c r="N1792">
        <f>IF('d_시나리오'!$J$5='d_시나리오'!$H$5,'d_시나리오'!$I$5,IF(M1792&lt;('d_시나리오'!$I$5-'d_시나리오'!$H$5)/('d_시나리오'!$J$5-'d_시나리오'!$H$5),'d_시나리오'!$H$5+SQRT(M1792*('d_시나리오'!$J$5-'d_시나리오'!$H$5)*('d_시나리오'!$I$5-'d_시나리오'!$H$5)),'d_시나리오'!$J$5-SQRT((1-M1792)*('d_시나리오'!$J$5-'d_시나리오'!$H$5)*('d_시나리오'!$J$5-'d_시나리오'!$I$5))))</f>
        <v/>
      </c>
      <c r="O1792">
        <f>RAND()</f>
        <v/>
      </c>
      <c r="P1792">
        <f>IF('d_시나리오'!$J$6='d_시나리오'!$H$6,'d_시나리오'!$I$6,IF(O1792&lt;('d_시나리오'!$I$6-'d_시나리오'!$H$6)/('d_시나리오'!$J$6-'d_시나리오'!$H$6),'d_시나리오'!$H$6+SQRT(O1792*('d_시나리오'!$J$6-'d_시나리오'!$H$6)*('d_시나리오'!$I$6-'d_시나리오'!$H$6)),'d_시나리오'!$J$6-SQRT((1-O1792)*('d_시나리오'!$J$6-'d_시나리오'!$H$6)*('d_시나리오'!$J$6-'d_시나리오'!$I$6))))</f>
        <v/>
      </c>
      <c r="Q1792">
        <f>INDEX('d_분포'!$B$2:$B$57,RANDBETWEEN(1,56))</f>
        <v/>
      </c>
      <c r="R1792">
        <f>BETAINV(RAND(),5,5)</f>
        <v/>
      </c>
      <c r="S1792">
        <f>'d_고정'!$B$1*'6_기대효과'!$H$7*('d_시나리오'!$I$7/'d_고정'!$B$2)*B1792</f>
        <v/>
      </c>
      <c r="T1792">
        <f>S1792*D1792</f>
        <v/>
      </c>
      <c r="U1792">
        <f>S1792*F1792*H1792</f>
        <v/>
      </c>
      <c r="V1792">
        <f>S1792*F1792*(H1792-1)</f>
        <v/>
      </c>
      <c r="W1792">
        <f>U1792*J1792</f>
        <v/>
      </c>
      <c r="X1792">
        <f>T1792+W1792</f>
        <v/>
      </c>
      <c r="Y1792">
        <f>(T1792*E1792+W1792*L1792)*(1-R1792-'d_고정'!$B$13)</f>
        <v/>
      </c>
      <c r="Z1792">
        <f>(U1792*N1792*Q1792+'d_고정'!$B$3*('6_기대효과'!$H$7/8)*Q1792*'d_고정'!$B$10*P1792*('6_기대효과'!$K$7/'d_고정'!$B$9))*(1-R1792)</f>
        <v/>
      </c>
      <c r="AA1792">
        <f>W1792*L1792*(1-R1792-'d_고정'!$B$13)+U1792*MAX(N1792-'d_고정'!$B$10*P1792*('6_기대효과'!$K$7/'d_고정'!$B$9),0)*Q1792*(1-R1792)</f>
        <v/>
      </c>
      <c r="AB1792">
        <f>Y1792+Z1792</f>
        <v/>
      </c>
      <c r="AC1792">
        <f>Y1792/('d_고정'!$B$5*'6_기대효과'!$H$7/8)/'d_고정'!$B$6</f>
        <v/>
      </c>
      <c r="AD1792">
        <f>Y1792/('d_고정'!$B$8*'6_기대효과'!$H$7/8)</f>
        <v/>
      </c>
    </row>
    <row r="1793">
      <c r="A1793">
        <f>RAND()</f>
        <v/>
      </c>
      <c r="B1793">
        <f>IF('d_시나리오'!$J$2='d_시나리오'!$H$2,'d_시나리오'!$I$2,IF(A1793&lt;('d_시나리오'!$I$2-'d_시나리오'!$H$2)/('d_시나리오'!$J$2-'d_시나리오'!$H$2),'d_시나리오'!$H$2+SQRT(A1793*('d_시나리오'!$J$2-'d_시나리오'!$H$2)*('d_시나리오'!$I$2-'d_시나리오'!$H$2)),'d_시나리오'!$J$2-SQRT((1-A1793)*('d_시나리오'!$J$2-'d_시나리오'!$H$2)*('d_시나리오'!$J$2-'d_시나리오'!$I$2))))</f>
        <v/>
      </c>
      <c r="C1793">
        <f>RAND()</f>
        <v/>
      </c>
      <c r="D1793">
        <f>BETAINV(RAND(),IF(C1793&lt;'d_고정'!$B$26,'d_고정'!$B$23,'d_고정'!$B$16)+1,'d_고정'!$B$17-IF(C1793&lt;'d_고정'!$B$26,'d_고정'!$B$23,'d_고정'!$B$16)+1)*('d_고정'!$B$14+('d_고정'!$B$15-'d_고정'!$B$14)*RAND())</f>
        <v/>
      </c>
      <c r="E1793">
        <f>INDEX('d_분포'!$A$2:$A$28,RANDBETWEEN(1,27))</f>
        <v/>
      </c>
      <c r="F1793">
        <f>INDEX('d_분포'!$C$2:$C$5,RANDBETWEEN(1,4))*(0.9+0.2*RAND())</f>
        <v/>
      </c>
      <c r="G1793">
        <f>RAND()</f>
        <v/>
      </c>
      <c r="H1793">
        <f>(F1793+(1-F1793)*('d_고정'!$B$22*BETAINV(RAND(),IF(G1793&lt;'d_고정'!$B$26,'d_고정'!$B$25,'d_고정'!$B$20)+1,'d_고정'!$B$21-IF(G1793&lt;'d_고정'!$B$26,'d_고정'!$B$25,'d_고정'!$B$20)+1)+(1-'d_고정'!$B$22)*BETAINV(RAND(),IF(G1793&lt;'d_고정'!$B$26,'d_고정'!$B$24,'d_고정'!$B$18)+1,'d_고정'!$B$19-IF(G1793&lt;'d_고정'!$B$26,'d_고정'!$B$24,'d_고정'!$B$18)+1))*('d_고정'!$B$14+('d_고정'!$B$15-'d_고정'!$B$14)*RAND()))/F1793</f>
        <v/>
      </c>
      <c r="I1793">
        <f>RAND()</f>
        <v/>
      </c>
      <c r="J1793">
        <f>IF('d_시나리오'!$J$3='d_시나리오'!$H$3,'d_시나리오'!$I$3,IF(I1793&lt;('d_시나리오'!$I$3-'d_시나리오'!$H$3)/('d_시나리오'!$J$3-'d_시나리오'!$H$3),'d_시나리오'!$H$3+SQRT(I1793*('d_시나리오'!$J$3-'d_시나리오'!$H$3)*('d_시나리오'!$I$3-'d_시나리오'!$H$3)),'d_시나리오'!$J$3-SQRT((1-I1793)*('d_시나리오'!$J$3-'d_시나리오'!$H$3)*('d_시나리오'!$J$3-'d_시나리오'!$I$3))))</f>
        <v/>
      </c>
      <c r="K1793">
        <f>RAND()</f>
        <v/>
      </c>
      <c r="L1793">
        <f>IF('d_시나리오'!$J$4='d_시나리오'!$H$4,'d_시나리오'!$I$4,IF(K1793&lt;('d_시나리오'!$I$4-'d_시나리오'!$H$4)/('d_시나리오'!$J$4-'d_시나리오'!$H$4),'d_시나리오'!$H$4+SQRT(K1793*('d_시나리오'!$J$4-'d_시나리오'!$H$4)*('d_시나리오'!$I$4-'d_시나리오'!$H$4)),'d_시나리오'!$J$4-SQRT((1-K1793)*('d_시나리오'!$J$4-'d_시나리오'!$H$4)*('d_시나리오'!$J$4-'d_시나리오'!$I$4))))</f>
        <v/>
      </c>
      <c r="M1793">
        <f>RAND()</f>
        <v/>
      </c>
      <c r="N1793">
        <f>IF('d_시나리오'!$J$5='d_시나리오'!$H$5,'d_시나리오'!$I$5,IF(M1793&lt;('d_시나리오'!$I$5-'d_시나리오'!$H$5)/('d_시나리오'!$J$5-'d_시나리오'!$H$5),'d_시나리오'!$H$5+SQRT(M1793*('d_시나리오'!$J$5-'d_시나리오'!$H$5)*('d_시나리오'!$I$5-'d_시나리오'!$H$5)),'d_시나리오'!$J$5-SQRT((1-M1793)*('d_시나리오'!$J$5-'d_시나리오'!$H$5)*('d_시나리오'!$J$5-'d_시나리오'!$I$5))))</f>
        <v/>
      </c>
      <c r="O1793">
        <f>RAND()</f>
        <v/>
      </c>
      <c r="P1793">
        <f>IF('d_시나리오'!$J$6='d_시나리오'!$H$6,'d_시나리오'!$I$6,IF(O1793&lt;('d_시나리오'!$I$6-'d_시나리오'!$H$6)/('d_시나리오'!$J$6-'d_시나리오'!$H$6),'d_시나리오'!$H$6+SQRT(O1793*('d_시나리오'!$J$6-'d_시나리오'!$H$6)*('d_시나리오'!$I$6-'d_시나리오'!$H$6)),'d_시나리오'!$J$6-SQRT((1-O1793)*('d_시나리오'!$J$6-'d_시나리오'!$H$6)*('d_시나리오'!$J$6-'d_시나리오'!$I$6))))</f>
        <v/>
      </c>
      <c r="Q1793">
        <f>INDEX('d_분포'!$B$2:$B$57,RANDBETWEEN(1,56))</f>
        <v/>
      </c>
      <c r="R1793">
        <f>BETAINV(RAND(),5,5)</f>
        <v/>
      </c>
      <c r="S1793">
        <f>'d_고정'!$B$1*'6_기대효과'!$H$7*('d_시나리오'!$I$7/'d_고정'!$B$2)*B1793</f>
        <v/>
      </c>
      <c r="T1793">
        <f>S1793*D1793</f>
        <v/>
      </c>
      <c r="U1793">
        <f>S1793*F1793*H1793</f>
        <v/>
      </c>
      <c r="V1793">
        <f>S1793*F1793*(H1793-1)</f>
        <v/>
      </c>
      <c r="W1793">
        <f>U1793*J1793</f>
        <v/>
      </c>
      <c r="X1793">
        <f>T1793+W1793</f>
        <v/>
      </c>
      <c r="Y1793">
        <f>(T1793*E1793+W1793*L1793)*(1-R1793-'d_고정'!$B$13)</f>
        <v/>
      </c>
      <c r="Z1793">
        <f>(U1793*N1793*Q1793+'d_고정'!$B$3*('6_기대효과'!$H$7/8)*Q1793*'d_고정'!$B$10*P1793*('6_기대효과'!$K$7/'d_고정'!$B$9))*(1-R1793)</f>
        <v/>
      </c>
      <c r="AA1793">
        <f>W1793*L1793*(1-R1793-'d_고정'!$B$13)+U1793*MAX(N1793-'d_고정'!$B$10*P1793*('6_기대효과'!$K$7/'d_고정'!$B$9),0)*Q1793*(1-R1793)</f>
        <v/>
      </c>
      <c r="AB1793">
        <f>Y1793+Z1793</f>
        <v/>
      </c>
      <c r="AC1793">
        <f>Y1793/('d_고정'!$B$5*'6_기대효과'!$H$7/8)/'d_고정'!$B$6</f>
        <v/>
      </c>
      <c r="AD1793">
        <f>Y1793/('d_고정'!$B$8*'6_기대효과'!$H$7/8)</f>
        <v/>
      </c>
    </row>
    <row r="1794">
      <c r="A1794">
        <f>RAND()</f>
        <v/>
      </c>
      <c r="B1794">
        <f>IF('d_시나리오'!$J$2='d_시나리오'!$H$2,'d_시나리오'!$I$2,IF(A1794&lt;('d_시나리오'!$I$2-'d_시나리오'!$H$2)/('d_시나리오'!$J$2-'d_시나리오'!$H$2),'d_시나리오'!$H$2+SQRT(A1794*('d_시나리오'!$J$2-'d_시나리오'!$H$2)*('d_시나리오'!$I$2-'d_시나리오'!$H$2)),'d_시나리오'!$J$2-SQRT((1-A1794)*('d_시나리오'!$J$2-'d_시나리오'!$H$2)*('d_시나리오'!$J$2-'d_시나리오'!$I$2))))</f>
        <v/>
      </c>
      <c r="C1794">
        <f>RAND()</f>
        <v/>
      </c>
      <c r="D1794">
        <f>BETAINV(RAND(),IF(C1794&lt;'d_고정'!$B$26,'d_고정'!$B$23,'d_고정'!$B$16)+1,'d_고정'!$B$17-IF(C1794&lt;'d_고정'!$B$26,'d_고정'!$B$23,'d_고정'!$B$16)+1)*('d_고정'!$B$14+('d_고정'!$B$15-'d_고정'!$B$14)*RAND())</f>
        <v/>
      </c>
      <c r="E1794">
        <f>INDEX('d_분포'!$A$2:$A$28,RANDBETWEEN(1,27))</f>
        <v/>
      </c>
      <c r="F1794">
        <f>INDEX('d_분포'!$C$2:$C$5,RANDBETWEEN(1,4))*(0.9+0.2*RAND())</f>
        <v/>
      </c>
      <c r="G1794">
        <f>RAND()</f>
        <v/>
      </c>
      <c r="H1794">
        <f>(F1794+(1-F1794)*('d_고정'!$B$22*BETAINV(RAND(),IF(G1794&lt;'d_고정'!$B$26,'d_고정'!$B$25,'d_고정'!$B$20)+1,'d_고정'!$B$21-IF(G1794&lt;'d_고정'!$B$26,'d_고정'!$B$25,'d_고정'!$B$20)+1)+(1-'d_고정'!$B$22)*BETAINV(RAND(),IF(G1794&lt;'d_고정'!$B$26,'d_고정'!$B$24,'d_고정'!$B$18)+1,'d_고정'!$B$19-IF(G1794&lt;'d_고정'!$B$26,'d_고정'!$B$24,'d_고정'!$B$18)+1))*('d_고정'!$B$14+('d_고정'!$B$15-'d_고정'!$B$14)*RAND()))/F1794</f>
        <v/>
      </c>
      <c r="I1794">
        <f>RAND()</f>
        <v/>
      </c>
      <c r="J1794">
        <f>IF('d_시나리오'!$J$3='d_시나리오'!$H$3,'d_시나리오'!$I$3,IF(I1794&lt;('d_시나리오'!$I$3-'d_시나리오'!$H$3)/('d_시나리오'!$J$3-'d_시나리오'!$H$3),'d_시나리오'!$H$3+SQRT(I1794*('d_시나리오'!$J$3-'d_시나리오'!$H$3)*('d_시나리오'!$I$3-'d_시나리오'!$H$3)),'d_시나리오'!$J$3-SQRT((1-I1794)*('d_시나리오'!$J$3-'d_시나리오'!$H$3)*('d_시나리오'!$J$3-'d_시나리오'!$I$3))))</f>
        <v/>
      </c>
      <c r="K1794">
        <f>RAND()</f>
        <v/>
      </c>
      <c r="L1794">
        <f>IF('d_시나리오'!$J$4='d_시나리오'!$H$4,'d_시나리오'!$I$4,IF(K1794&lt;('d_시나리오'!$I$4-'d_시나리오'!$H$4)/('d_시나리오'!$J$4-'d_시나리오'!$H$4),'d_시나리오'!$H$4+SQRT(K1794*('d_시나리오'!$J$4-'d_시나리오'!$H$4)*('d_시나리오'!$I$4-'d_시나리오'!$H$4)),'d_시나리오'!$J$4-SQRT((1-K1794)*('d_시나리오'!$J$4-'d_시나리오'!$H$4)*('d_시나리오'!$J$4-'d_시나리오'!$I$4))))</f>
        <v/>
      </c>
      <c r="M1794">
        <f>RAND()</f>
        <v/>
      </c>
      <c r="N1794">
        <f>IF('d_시나리오'!$J$5='d_시나리오'!$H$5,'d_시나리오'!$I$5,IF(M1794&lt;('d_시나리오'!$I$5-'d_시나리오'!$H$5)/('d_시나리오'!$J$5-'d_시나리오'!$H$5),'d_시나리오'!$H$5+SQRT(M1794*('d_시나리오'!$J$5-'d_시나리오'!$H$5)*('d_시나리오'!$I$5-'d_시나리오'!$H$5)),'d_시나리오'!$J$5-SQRT((1-M1794)*('d_시나리오'!$J$5-'d_시나리오'!$H$5)*('d_시나리오'!$J$5-'d_시나리오'!$I$5))))</f>
        <v/>
      </c>
      <c r="O1794">
        <f>RAND()</f>
        <v/>
      </c>
      <c r="P1794">
        <f>IF('d_시나리오'!$J$6='d_시나리오'!$H$6,'d_시나리오'!$I$6,IF(O1794&lt;('d_시나리오'!$I$6-'d_시나리오'!$H$6)/('d_시나리오'!$J$6-'d_시나리오'!$H$6),'d_시나리오'!$H$6+SQRT(O1794*('d_시나리오'!$J$6-'d_시나리오'!$H$6)*('d_시나리오'!$I$6-'d_시나리오'!$H$6)),'d_시나리오'!$J$6-SQRT((1-O1794)*('d_시나리오'!$J$6-'d_시나리오'!$H$6)*('d_시나리오'!$J$6-'d_시나리오'!$I$6))))</f>
        <v/>
      </c>
      <c r="Q1794">
        <f>INDEX('d_분포'!$B$2:$B$57,RANDBETWEEN(1,56))</f>
        <v/>
      </c>
      <c r="R1794">
        <f>BETAINV(RAND(),5,5)</f>
        <v/>
      </c>
      <c r="S1794">
        <f>'d_고정'!$B$1*'6_기대효과'!$H$7*('d_시나리오'!$I$7/'d_고정'!$B$2)*B1794</f>
        <v/>
      </c>
      <c r="T1794">
        <f>S1794*D1794</f>
        <v/>
      </c>
      <c r="U1794">
        <f>S1794*F1794*H1794</f>
        <v/>
      </c>
      <c r="V1794">
        <f>S1794*F1794*(H1794-1)</f>
        <v/>
      </c>
      <c r="W1794">
        <f>U1794*J1794</f>
        <v/>
      </c>
      <c r="X1794">
        <f>T1794+W1794</f>
        <v/>
      </c>
      <c r="Y1794">
        <f>(T1794*E1794+W1794*L1794)*(1-R1794-'d_고정'!$B$13)</f>
        <v/>
      </c>
      <c r="Z1794">
        <f>(U1794*N1794*Q1794+'d_고정'!$B$3*('6_기대효과'!$H$7/8)*Q1794*'d_고정'!$B$10*P1794*('6_기대효과'!$K$7/'d_고정'!$B$9))*(1-R1794)</f>
        <v/>
      </c>
      <c r="AA1794">
        <f>W1794*L1794*(1-R1794-'d_고정'!$B$13)+U1794*MAX(N1794-'d_고정'!$B$10*P1794*('6_기대효과'!$K$7/'d_고정'!$B$9),0)*Q1794*(1-R1794)</f>
        <v/>
      </c>
      <c r="AB1794">
        <f>Y1794+Z1794</f>
        <v/>
      </c>
      <c r="AC1794">
        <f>Y1794/('d_고정'!$B$5*'6_기대효과'!$H$7/8)/'d_고정'!$B$6</f>
        <v/>
      </c>
      <c r="AD1794">
        <f>Y1794/('d_고정'!$B$8*'6_기대효과'!$H$7/8)</f>
        <v/>
      </c>
    </row>
    <row r="1795">
      <c r="A1795">
        <f>RAND()</f>
        <v/>
      </c>
      <c r="B1795">
        <f>IF('d_시나리오'!$J$2='d_시나리오'!$H$2,'d_시나리오'!$I$2,IF(A1795&lt;('d_시나리오'!$I$2-'d_시나리오'!$H$2)/('d_시나리오'!$J$2-'d_시나리오'!$H$2),'d_시나리오'!$H$2+SQRT(A1795*('d_시나리오'!$J$2-'d_시나리오'!$H$2)*('d_시나리오'!$I$2-'d_시나리오'!$H$2)),'d_시나리오'!$J$2-SQRT((1-A1795)*('d_시나리오'!$J$2-'d_시나리오'!$H$2)*('d_시나리오'!$J$2-'d_시나리오'!$I$2))))</f>
        <v/>
      </c>
      <c r="C1795">
        <f>RAND()</f>
        <v/>
      </c>
      <c r="D1795">
        <f>BETAINV(RAND(),IF(C1795&lt;'d_고정'!$B$26,'d_고정'!$B$23,'d_고정'!$B$16)+1,'d_고정'!$B$17-IF(C1795&lt;'d_고정'!$B$26,'d_고정'!$B$23,'d_고정'!$B$16)+1)*('d_고정'!$B$14+('d_고정'!$B$15-'d_고정'!$B$14)*RAND())</f>
        <v/>
      </c>
      <c r="E1795">
        <f>INDEX('d_분포'!$A$2:$A$28,RANDBETWEEN(1,27))</f>
        <v/>
      </c>
      <c r="F1795">
        <f>INDEX('d_분포'!$C$2:$C$5,RANDBETWEEN(1,4))*(0.9+0.2*RAND())</f>
        <v/>
      </c>
      <c r="G1795">
        <f>RAND()</f>
        <v/>
      </c>
      <c r="H1795">
        <f>(F1795+(1-F1795)*('d_고정'!$B$22*BETAINV(RAND(),IF(G1795&lt;'d_고정'!$B$26,'d_고정'!$B$25,'d_고정'!$B$20)+1,'d_고정'!$B$21-IF(G1795&lt;'d_고정'!$B$26,'d_고정'!$B$25,'d_고정'!$B$20)+1)+(1-'d_고정'!$B$22)*BETAINV(RAND(),IF(G1795&lt;'d_고정'!$B$26,'d_고정'!$B$24,'d_고정'!$B$18)+1,'d_고정'!$B$19-IF(G1795&lt;'d_고정'!$B$26,'d_고정'!$B$24,'d_고정'!$B$18)+1))*('d_고정'!$B$14+('d_고정'!$B$15-'d_고정'!$B$14)*RAND()))/F1795</f>
        <v/>
      </c>
      <c r="I1795">
        <f>RAND()</f>
        <v/>
      </c>
      <c r="J1795">
        <f>IF('d_시나리오'!$J$3='d_시나리오'!$H$3,'d_시나리오'!$I$3,IF(I1795&lt;('d_시나리오'!$I$3-'d_시나리오'!$H$3)/('d_시나리오'!$J$3-'d_시나리오'!$H$3),'d_시나리오'!$H$3+SQRT(I1795*('d_시나리오'!$J$3-'d_시나리오'!$H$3)*('d_시나리오'!$I$3-'d_시나리오'!$H$3)),'d_시나리오'!$J$3-SQRT((1-I1795)*('d_시나리오'!$J$3-'d_시나리오'!$H$3)*('d_시나리오'!$J$3-'d_시나리오'!$I$3))))</f>
        <v/>
      </c>
      <c r="K1795">
        <f>RAND()</f>
        <v/>
      </c>
      <c r="L1795">
        <f>IF('d_시나리오'!$J$4='d_시나리오'!$H$4,'d_시나리오'!$I$4,IF(K1795&lt;('d_시나리오'!$I$4-'d_시나리오'!$H$4)/('d_시나리오'!$J$4-'d_시나리오'!$H$4),'d_시나리오'!$H$4+SQRT(K1795*('d_시나리오'!$J$4-'d_시나리오'!$H$4)*('d_시나리오'!$I$4-'d_시나리오'!$H$4)),'d_시나리오'!$J$4-SQRT((1-K1795)*('d_시나리오'!$J$4-'d_시나리오'!$H$4)*('d_시나리오'!$J$4-'d_시나리오'!$I$4))))</f>
        <v/>
      </c>
      <c r="M1795">
        <f>RAND()</f>
        <v/>
      </c>
      <c r="N1795">
        <f>IF('d_시나리오'!$J$5='d_시나리오'!$H$5,'d_시나리오'!$I$5,IF(M1795&lt;('d_시나리오'!$I$5-'d_시나리오'!$H$5)/('d_시나리오'!$J$5-'d_시나리오'!$H$5),'d_시나리오'!$H$5+SQRT(M1795*('d_시나리오'!$J$5-'d_시나리오'!$H$5)*('d_시나리오'!$I$5-'d_시나리오'!$H$5)),'d_시나리오'!$J$5-SQRT((1-M1795)*('d_시나리오'!$J$5-'d_시나리오'!$H$5)*('d_시나리오'!$J$5-'d_시나리오'!$I$5))))</f>
        <v/>
      </c>
      <c r="O1795">
        <f>RAND()</f>
        <v/>
      </c>
      <c r="P1795">
        <f>IF('d_시나리오'!$J$6='d_시나리오'!$H$6,'d_시나리오'!$I$6,IF(O1795&lt;('d_시나리오'!$I$6-'d_시나리오'!$H$6)/('d_시나리오'!$J$6-'d_시나리오'!$H$6),'d_시나리오'!$H$6+SQRT(O1795*('d_시나리오'!$J$6-'d_시나리오'!$H$6)*('d_시나리오'!$I$6-'d_시나리오'!$H$6)),'d_시나리오'!$J$6-SQRT((1-O1795)*('d_시나리오'!$J$6-'d_시나리오'!$H$6)*('d_시나리오'!$J$6-'d_시나리오'!$I$6))))</f>
        <v/>
      </c>
      <c r="Q1795">
        <f>INDEX('d_분포'!$B$2:$B$57,RANDBETWEEN(1,56))</f>
        <v/>
      </c>
      <c r="R1795">
        <f>BETAINV(RAND(),5,5)</f>
        <v/>
      </c>
      <c r="S1795">
        <f>'d_고정'!$B$1*'6_기대효과'!$H$7*('d_시나리오'!$I$7/'d_고정'!$B$2)*B1795</f>
        <v/>
      </c>
      <c r="T1795">
        <f>S1795*D1795</f>
        <v/>
      </c>
      <c r="U1795">
        <f>S1795*F1795*H1795</f>
        <v/>
      </c>
      <c r="V1795">
        <f>S1795*F1795*(H1795-1)</f>
        <v/>
      </c>
      <c r="W1795">
        <f>U1795*J1795</f>
        <v/>
      </c>
      <c r="X1795">
        <f>T1795+W1795</f>
        <v/>
      </c>
      <c r="Y1795">
        <f>(T1795*E1795+W1795*L1795)*(1-R1795-'d_고정'!$B$13)</f>
        <v/>
      </c>
      <c r="Z1795">
        <f>(U1795*N1795*Q1795+'d_고정'!$B$3*('6_기대효과'!$H$7/8)*Q1795*'d_고정'!$B$10*P1795*('6_기대효과'!$K$7/'d_고정'!$B$9))*(1-R1795)</f>
        <v/>
      </c>
      <c r="AA1795">
        <f>W1795*L1795*(1-R1795-'d_고정'!$B$13)+U1795*MAX(N1795-'d_고정'!$B$10*P1795*('6_기대효과'!$K$7/'d_고정'!$B$9),0)*Q1795*(1-R1795)</f>
        <v/>
      </c>
      <c r="AB1795">
        <f>Y1795+Z1795</f>
        <v/>
      </c>
      <c r="AC1795">
        <f>Y1795/('d_고정'!$B$5*'6_기대효과'!$H$7/8)/'d_고정'!$B$6</f>
        <v/>
      </c>
      <c r="AD1795">
        <f>Y1795/('d_고정'!$B$8*'6_기대효과'!$H$7/8)</f>
        <v/>
      </c>
    </row>
    <row r="1796">
      <c r="A1796">
        <f>RAND()</f>
        <v/>
      </c>
      <c r="B1796">
        <f>IF('d_시나리오'!$J$2='d_시나리오'!$H$2,'d_시나리오'!$I$2,IF(A1796&lt;('d_시나리오'!$I$2-'d_시나리오'!$H$2)/('d_시나리오'!$J$2-'d_시나리오'!$H$2),'d_시나리오'!$H$2+SQRT(A1796*('d_시나리오'!$J$2-'d_시나리오'!$H$2)*('d_시나리오'!$I$2-'d_시나리오'!$H$2)),'d_시나리오'!$J$2-SQRT((1-A1796)*('d_시나리오'!$J$2-'d_시나리오'!$H$2)*('d_시나리오'!$J$2-'d_시나리오'!$I$2))))</f>
        <v/>
      </c>
      <c r="C1796">
        <f>RAND()</f>
        <v/>
      </c>
      <c r="D1796">
        <f>BETAINV(RAND(),IF(C1796&lt;'d_고정'!$B$26,'d_고정'!$B$23,'d_고정'!$B$16)+1,'d_고정'!$B$17-IF(C1796&lt;'d_고정'!$B$26,'d_고정'!$B$23,'d_고정'!$B$16)+1)*('d_고정'!$B$14+('d_고정'!$B$15-'d_고정'!$B$14)*RAND())</f>
        <v/>
      </c>
      <c r="E1796">
        <f>INDEX('d_분포'!$A$2:$A$28,RANDBETWEEN(1,27))</f>
        <v/>
      </c>
      <c r="F1796">
        <f>INDEX('d_분포'!$C$2:$C$5,RANDBETWEEN(1,4))*(0.9+0.2*RAND())</f>
        <v/>
      </c>
      <c r="G1796">
        <f>RAND()</f>
        <v/>
      </c>
      <c r="H1796">
        <f>(F1796+(1-F1796)*('d_고정'!$B$22*BETAINV(RAND(),IF(G1796&lt;'d_고정'!$B$26,'d_고정'!$B$25,'d_고정'!$B$20)+1,'d_고정'!$B$21-IF(G1796&lt;'d_고정'!$B$26,'d_고정'!$B$25,'d_고정'!$B$20)+1)+(1-'d_고정'!$B$22)*BETAINV(RAND(),IF(G1796&lt;'d_고정'!$B$26,'d_고정'!$B$24,'d_고정'!$B$18)+1,'d_고정'!$B$19-IF(G1796&lt;'d_고정'!$B$26,'d_고정'!$B$24,'d_고정'!$B$18)+1))*('d_고정'!$B$14+('d_고정'!$B$15-'d_고정'!$B$14)*RAND()))/F1796</f>
        <v/>
      </c>
      <c r="I1796">
        <f>RAND()</f>
        <v/>
      </c>
      <c r="J1796">
        <f>IF('d_시나리오'!$J$3='d_시나리오'!$H$3,'d_시나리오'!$I$3,IF(I1796&lt;('d_시나리오'!$I$3-'d_시나리오'!$H$3)/('d_시나리오'!$J$3-'d_시나리오'!$H$3),'d_시나리오'!$H$3+SQRT(I1796*('d_시나리오'!$J$3-'d_시나리오'!$H$3)*('d_시나리오'!$I$3-'d_시나리오'!$H$3)),'d_시나리오'!$J$3-SQRT((1-I1796)*('d_시나리오'!$J$3-'d_시나리오'!$H$3)*('d_시나리오'!$J$3-'d_시나리오'!$I$3))))</f>
        <v/>
      </c>
      <c r="K1796">
        <f>RAND()</f>
        <v/>
      </c>
      <c r="L1796">
        <f>IF('d_시나리오'!$J$4='d_시나리오'!$H$4,'d_시나리오'!$I$4,IF(K1796&lt;('d_시나리오'!$I$4-'d_시나리오'!$H$4)/('d_시나리오'!$J$4-'d_시나리오'!$H$4),'d_시나리오'!$H$4+SQRT(K1796*('d_시나리오'!$J$4-'d_시나리오'!$H$4)*('d_시나리오'!$I$4-'d_시나리오'!$H$4)),'d_시나리오'!$J$4-SQRT((1-K1796)*('d_시나리오'!$J$4-'d_시나리오'!$H$4)*('d_시나리오'!$J$4-'d_시나리오'!$I$4))))</f>
        <v/>
      </c>
      <c r="M1796">
        <f>RAND()</f>
        <v/>
      </c>
      <c r="N1796">
        <f>IF('d_시나리오'!$J$5='d_시나리오'!$H$5,'d_시나리오'!$I$5,IF(M1796&lt;('d_시나리오'!$I$5-'d_시나리오'!$H$5)/('d_시나리오'!$J$5-'d_시나리오'!$H$5),'d_시나리오'!$H$5+SQRT(M1796*('d_시나리오'!$J$5-'d_시나리오'!$H$5)*('d_시나리오'!$I$5-'d_시나리오'!$H$5)),'d_시나리오'!$J$5-SQRT((1-M1796)*('d_시나리오'!$J$5-'d_시나리오'!$H$5)*('d_시나리오'!$J$5-'d_시나리오'!$I$5))))</f>
        <v/>
      </c>
      <c r="O1796">
        <f>RAND()</f>
        <v/>
      </c>
      <c r="P1796">
        <f>IF('d_시나리오'!$J$6='d_시나리오'!$H$6,'d_시나리오'!$I$6,IF(O1796&lt;('d_시나리오'!$I$6-'d_시나리오'!$H$6)/('d_시나리오'!$J$6-'d_시나리오'!$H$6),'d_시나리오'!$H$6+SQRT(O1796*('d_시나리오'!$J$6-'d_시나리오'!$H$6)*('d_시나리오'!$I$6-'d_시나리오'!$H$6)),'d_시나리오'!$J$6-SQRT((1-O1796)*('d_시나리오'!$J$6-'d_시나리오'!$H$6)*('d_시나리오'!$J$6-'d_시나리오'!$I$6))))</f>
        <v/>
      </c>
      <c r="Q1796">
        <f>INDEX('d_분포'!$B$2:$B$57,RANDBETWEEN(1,56))</f>
        <v/>
      </c>
      <c r="R1796">
        <f>BETAINV(RAND(),5,5)</f>
        <v/>
      </c>
      <c r="S1796">
        <f>'d_고정'!$B$1*'6_기대효과'!$H$7*('d_시나리오'!$I$7/'d_고정'!$B$2)*B1796</f>
        <v/>
      </c>
      <c r="T1796">
        <f>S1796*D1796</f>
        <v/>
      </c>
      <c r="U1796">
        <f>S1796*F1796*H1796</f>
        <v/>
      </c>
      <c r="V1796">
        <f>S1796*F1796*(H1796-1)</f>
        <v/>
      </c>
      <c r="W1796">
        <f>U1796*J1796</f>
        <v/>
      </c>
      <c r="X1796">
        <f>T1796+W1796</f>
        <v/>
      </c>
      <c r="Y1796">
        <f>(T1796*E1796+W1796*L1796)*(1-R1796-'d_고정'!$B$13)</f>
        <v/>
      </c>
      <c r="Z1796">
        <f>(U1796*N1796*Q1796+'d_고정'!$B$3*('6_기대효과'!$H$7/8)*Q1796*'d_고정'!$B$10*P1796*('6_기대효과'!$K$7/'d_고정'!$B$9))*(1-R1796)</f>
        <v/>
      </c>
      <c r="AA1796">
        <f>W1796*L1796*(1-R1796-'d_고정'!$B$13)+U1796*MAX(N1796-'d_고정'!$B$10*P1796*('6_기대효과'!$K$7/'d_고정'!$B$9),0)*Q1796*(1-R1796)</f>
        <v/>
      </c>
      <c r="AB1796">
        <f>Y1796+Z1796</f>
        <v/>
      </c>
      <c r="AC1796">
        <f>Y1796/('d_고정'!$B$5*'6_기대효과'!$H$7/8)/'d_고정'!$B$6</f>
        <v/>
      </c>
      <c r="AD1796">
        <f>Y1796/('d_고정'!$B$8*'6_기대효과'!$H$7/8)</f>
        <v/>
      </c>
    </row>
    <row r="1797">
      <c r="A1797">
        <f>RAND()</f>
        <v/>
      </c>
      <c r="B1797">
        <f>IF('d_시나리오'!$J$2='d_시나리오'!$H$2,'d_시나리오'!$I$2,IF(A1797&lt;('d_시나리오'!$I$2-'d_시나리오'!$H$2)/('d_시나리오'!$J$2-'d_시나리오'!$H$2),'d_시나리오'!$H$2+SQRT(A1797*('d_시나리오'!$J$2-'d_시나리오'!$H$2)*('d_시나리오'!$I$2-'d_시나리오'!$H$2)),'d_시나리오'!$J$2-SQRT((1-A1797)*('d_시나리오'!$J$2-'d_시나리오'!$H$2)*('d_시나리오'!$J$2-'d_시나리오'!$I$2))))</f>
        <v/>
      </c>
      <c r="C1797">
        <f>RAND()</f>
        <v/>
      </c>
      <c r="D1797">
        <f>BETAINV(RAND(),IF(C1797&lt;'d_고정'!$B$26,'d_고정'!$B$23,'d_고정'!$B$16)+1,'d_고정'!$B$17-IF(C1797&lt;'d_고정'!$B$26,'d_고정'!$B$23,'d_고정'!$B$16)+1)*('d_고정'!$B$14+('d_고정'!$B$15-'d_고정'!$B$14)*RAND())</f>
        <v/>
      </c>
      <c r="E1797">
        <f>INDEX('d_분포'!$A$2:$A$28,RANDBETWEEN(1,27))</f>
        <v/>
      </c>
      <c r="F1797">
        <f>INDEX('d_분포'!$C$2:$C$5,RANDBETWEEN(1,4))*(0.9+0.2*RAND())</f>
        <v/>
      </c>
      <c r="G1797">
        <f>RAND()</f>
        <v/>
      </c>
      <c r="H1797">
        <f>(F1797+(1-F1797)*('d_고정'!$B$22*BETAINV(RAND(),IF(G1797&lt;'d_고정'!$B$26,'d_고정'!$B$25,'d_고정'!$B$20)+1,'d_고정'!$B$21-IF(G1797&lt;'d_고정'!$B$26,'d_고정'!$B$25,'d_고정'!$B$20)+1)+(1-'d_고정'!$B$22)*BETAINV(RAND(),IF(G1797&lt;'d_고정'!$B$26,'d_고정'!$B$24,'d_고정'!$B$18)+1,'d_고정'!$B$19-IF(G1797&lt;'d_고정'!$B$26,'d_고정'!$B$24,'d_고정'!$B$18)+1))*('d_고정'!$B$14+('d_고정'!$B$15-'d_고정'!$B$14)*RAND()))/F1797</f>
        <v/>
      </c>
      <c r="I1797">
        <f>RAND()</f>
        <v/>
      </c>
      <c r="J1797">
        <f>IF('d_시나리오'!$J$3='d_시나리오'!$H$3,'d_시나리오'!$I$3,IF(I1797&lt;('d_시나리오'!$I$3-'d_시나리오'!$H$3)/('d_시나리오'!$J$3-'d_시나리오'!$H$3),'d_시나리오'!$H$3+SQRT(I1797*('d_시나리오'!$J$3-'d_시나리오'!$H$3)*('d_시나리오'!$I$3-'d_시나리오'!$H$3)),'d_시나리오'!$J$3-SQRT((1-I1797)*('d_시나리오'!$J$3-'d_시나리오'!$H$3)*('d_시나리오'!$J$3-'d_시나리오'!$I$3))))</f>
        <v/>
      </c>
      <c r="K1797">
        <f>RAND()</f>
        <v/>
      </c>
      <c r="L1797">
        <f>IF('d_시나리오'!$J$4='d_시나리오'!$H$4,'d_시나리오'!$I$4,IF(K1797&lt;('d_시나리오'!$I$4-'d_시나리오'!$H$4)/('d_시나리오'!$J$4-'d_시나리오'!$H$4),'d_시나리오'!$H$4+SQRT(K1797*('d_시나리오'!$J$4-'d_시나리오'!$H$4)*('d_시나리오'!$I$4-'d_시나리오'!$H$4)),'d_시나리오'!$J$4-SQRT((1-K1797)*('d_시나리오'!$J$4-'d_시나리오'!$H$4)*('d_시나리오'!$J$4-'d_시나리오'!$I$4))))</f>
        <v/>
      </c>
      <c r="M1797">
        <f>RAND()</f>
        <v/>
      </c>
      <c r="N1797">
        <f>IF('d_시나리오'!$J$5='d_시나리오'!$H$5,'d_시나리오'!$I$5,IF(M1797&lt;('d_시나리오'!$I$5-'d_시나리오'!$H$5)/('d_시나리오'!$J$5-'d_시나리오'!$H$5),'d_시나리오'!$H$5+SQRT(M1797*('d_시나리오'!$J$5-'d_시나리오'!$H$5)*('d_시나리오'!$I$5-'d_시나리오'!$H$5)),'d_시나리오'!$J$5-SQRT((1-M1797)*('d_시나리오'!$J$5-'d_시나리오'!$H$5)*('d_시나리오'!$J$5-'d_시나리오'!$I$5))))</f>
        <v/>
      </c>
      <c r="O1797">
        <f>RAND()</f>
        <v/>
      </c>
      <c r="P1797">
        <f>IF('d_시나리오'!$J$6='d_시나리오'!$H$6,'d_시나리오'!$I$6,IF(O1797&lt;('d_시나리오'!$I$6-'d_시나리오'!$H$6)/('d_시나리오'!$J$6-'d_시나리오'!$H$6),'d_시나리오'!$H$6+SQRT(O1797*('d_시나리오'!$J$6-'d_시나리오'!$H$6)*('d_시나리오'!$I$6-'d_시나리오'!$H$6)),'d_시나리오'!$J$6-SQRT((1-O1797)*('d_시나리오'!$J$6-'d_시나리오'!$H$6)*('d_시나리오'!$J$6-'d_시나리오'!$I$6))))</f>
        <v/>
      </c>
      <c r="Q1797">
        <f>INDEX('d_분포'!$B$2:$B$57,RANDBETWEEN(1,56))</f>
        <v/>
      </c>
      <c r="R1797">
        <f>BETAINV(RAND(),5,5)</f>
        <v/>
      </c>
      <c r="S1797">
        <f>'d_고정'!$B$1*'6_기대효과'!$H$7*('d_시나리오'!$I$7/'d_고정'!$B$2)*B1797</f>
        <v/>
      </c>
      <c r="T1797">
        <f>S1797*D1797</f>
        <v/>
      </c>
      <c r="U1797">
        <f>S1797*F1797*H1797</f>
        <v/>
      </c>
      <c r="V1797">
        <f>S1797*F1797*(H1797-1)</f>
        <v/>
      </c>
      <c r="W1797">
        <f>U1797*J1797</f>
        <v/>
      </c>
      <c r="X1797">
        <f>T1797+W1797</f>
        <v/>
      </c>
      <c r="Y1797">
        <f>(T1797*E1797+W1797*L1797)*(1-R1797-'d_고정'!$B$13)</f>
        <v/>
      </c>
      <c r="Z1797">
        <f>(U1797*N1797*Q1797+'d_고정'!$B$3*('6_기대효과'!$H$7/8)*Q1797*'d_고정'!$B$10*P1797*('6_기대효과'!$K$7/'d_고정'!$B$9))*(1-R1797)</f>
        <v/>
      </c>
      <c r="AA1797">
        <f>W1797*L1797*(1-R1797-'d_고정'!$B$13)+U1797*MAX(N1797-'d_고정'!$B$10*P1797*('6_기대효과'!$K$7/'d_고정'!$B$9),0)*Q1797*(1-R1797)</f>
        <v/>
      </c>
      <c r="AB1797">
        <f>Y1797+Z1797</f>
        <v/>
      </c>
      <c r="AC1797">
        <f>Y1797/('d_고정'!$B$5*'6_기대효과'!$H$7/8)/'d_고정'!$B$6</f>
        <v/>
      </c>
      <c r="AD1797">
        <f>Y1797/('d_고정'!$B$8*'6_기대효과'!$H$7/8)</f>
        <v/>
      </c>
    </row>
    <row r="1798">
      <c r="A1798">
        <f>RAND()</f>
        <v/>
      </c>
      <c r="B1798">
        <f>IF('d_시나리오'!$J$2='d_시나리오'!$H$2,'d_시나리오'!$I$2,IF(A1798&lt;('d_시나리오'!$I$2-'d_시나리오'!$H$2)/('d_시나리오'!$J$2-'d_시나리오'!$H$2),'d_시나리오'!$H$2+SQRT(A1798*('d_시나리오'!$J$2-'d_시나리오'!$H$2)*('d_시나리오'!$I$2-'d_시나리오'!$H$2)),'d_시나리오'!$J$2-SQRT((1-A1798)*('d_시나리오'!$J$2-'d_시나리오'!$H$2)*('d_시나리오'!$J$2-'d_시나리오'!$I$2))))</f>
        <v/>
      </c>
      <c r="C1798">
        <f>RAND()</f>
        <v/>
      </c>
      <c r="D1798">
        <f>BETAINV(RAND(),IF(C1798&lt;'d_고정'!$B$26,'d_고정'!$B$23,'d_고정'!$B$16)+1,'d_고정'!$B$17-IF(C1798&lt;'d_고정'!$B$26,'d_고정'!$B$23,'d_고정'!$B$16)+1)*('d_고정'!$B$14+('d_고정'!$B$15-'d_고정'!$B$14)*RAND())</f>
        <v/>
      </c>
      <c r="E1798">
        <f>INDEX('d_분포'!$A$2:$A$28,RANDBETWEEN(1,27))</f>
        <v/>
      </c>
      <c r="F1798">
        <f>INDEX('d_분포'!$C$2:$C$5,RANDBETWEEN(1,4))*(0.9+0.2*RAND())</f>
        <v/>
      </c>
      <c r="G1798">
        <f>RAND()</f>
        <v/>
      </c>
      <c r="H1798">
        <f>(F1798+(1-F1798)*('d_고정'!$B$22*BETAINV(RAND(),IF(G1798&lt;'d_고정'!$B$26,'d_고정'!$B$25,'d_고정'!$B$20)+1,'d_고정'!$B$21-IF(G1798&lt;'d_고정'!$B$26,'d_고정'!$B$25,'d_고정'!$B$20)+1)+(1-'d_고정'!$B$22)*BETAINV(RAND(),IF(G1798&lt;'d_고정'!$B$26,'d_고정'!$B$24,'d_고정'!$B$18)+1,'d_고정'!$B$19-IF(G1798&lt;'d_고정'!$B$26,'d_고정'!$B$24,'d_고정'!$B$18)+1))*('d_고정'!$B$14+('d_고정'!$B$15-'d_고정'!$B$14)*RAND()))/F1798</f>
        <v/>
      </c>
      <c r="I1798">
        <f>RAND()</f>
        <v/>
      </c>
      <c r="J1798">
        <f>IF('d_시나리오'!$J$3='d_시나리오'!$H$3,'d_시나리오'!$I$3,IF(I1798&lt;('d_시나리오'!$I$3-'d_시나리오'!$H$3)/('d_시나리오'!$J$3-'d_시나리오'!$H$3),'d_시나리오'!$H$3+SQRT(I1798*('d_시나리오'!$J$3-'d_시나리오'!$H$3)*('d_시나리오'!$I$3-'d_시나리오'!$H$3)),'d_시나리오'!$J$3-SQRT((1-I1798)*('d_시나리오'!$J$3-'d_시나리오'!$H$3)*('d_시나리오'!$J$3-'d_시나리오'!$I$3))))</f>
        <v/>
      </c>
      <c r="K1798">
        <f>RAND()</f>
        <v/>
      </c>
      <c r="L1798">
        <f>IF('d_시나리오'!$J$4='d_시나리오'!$H$4,'d_시나리오'!$I$4,IF(K1798&lt;('d_시나리오'!$I$4-'d_시나리오'!$H$4)/('d_시나리오'!$J$4-'d_시나리오'!$H$4),'d_시나리오'!$H$4+SQRT(K1798*('d_시나리오'!$J$4-'d_시나리오'!$H$4)*('d_시나리오'!$I$4-'d_시나리오'!$H$4)),'d_시나리오'!$J$4-SQRT((1-K1798)*('d_시나리오'!$J$4-'d_시나리오'!$H$4)*('d_시나리오'!$J$4-'d_시나리오'!$I$4))))</f>
        <v/>
      </c>
      <c r="M1798">
        <f>RAND()</f>
        <v/>
      </c>
      <c r="N1798">
        <f>IF('d_시나리오'!$J$5='d_시나리오'!$H$5,'d_시나리오'!$I$5,IF(M1798&lt;('d_시나리오'!$I$5-'d_시나리오'!$H$5)/('d_시나리오'!$J$5-'d_시나리오'!$H$5),'d_시나리오'!$H$5+SQRT(M1798*('d_시나리오'!$J$5-'d_시나리오'!$H$5)*('d_시나리오'!$I$5-'d_시나리오'!$H$5)),'d_시나리오'!$J$5-SQRT((1-M1798)*('d_시나리오'!$J$5-'d_시나리오'!$H$5)*('d_시나리오'!$J$5-'d_시나리오'!$I$5))))</f>
        <v/>
      </c>
      <c r="O1798">
        <f>RAND()</f>
        <v/>
      </c>
      <c r="P1798">
        <f>IF('d_시나리오'!$J$6='d_시나리오'!$H$6,'d_시나리오'!$I$6,IF(O1798&lt;('d_시나리오'!$I$6-'d_시나리오'!$H$6)/('d_시나리오'!$J$6-'d_시나리오'!$H$6),'d_시나리오'!$H$6+SQRT(O1798*('d_시나리오'!$J$6-'d_시나리오'!$H$6)*('d_시나리오'!$I$6-'d_시나리오'!$H$6)),'d_시나리오'!$J$6-SQRT((1-O1798)*('d_시나리오'!$J$6-'d_시나리오'!$H$6)*('d_시나리오'!$J$6-'d_시나리오'!$I$6))))</f>
        <v/>
      </c>
      <c r="Q1798">
        <f>INDEX('d_분포'!$B$2:$B$57,RANDBETWEEN(1,56))</f>
        <v/>
      </c>
      <c r="R1798">
        <f>BETAINV(RAND(),5,5)</f>
        <v/>
      </c>
      <c r="S1798">
        <f>'d_고정'!$B$1*'6_기대효과'!$H$7*('d_시나리오'!$I$7/'d_고정'!$B$2)*B1798</f>
        <v/>
      </c>
      <c r="T1798">
        <f>S1798*D1798</f>
        <v/>
      </c>
      <c r="U1798">
        <f>S1798*F1798*H1798</f>
        <v/>
      </c>
      <c r="V1798">
        <f>S1798*F1798*(H1798-1)</f>
        <v/>
      </c>
      <c r="W1798">
        <f>U1798*J1798</f>
        <v/>
      </c>
      <c r="X1798">
        <f>T1798+W1798</f>
        <v/>
      </c>
      <c r="Y1798">
        <f>(T1798*E1798+W1798*L1798)*(1-R1798-'d_고정'!$B$13)</f>
        <v/>
      </c>
      <c r="Z1798">
        <f>(U1798*N1798*Q1798+'d_고정'!$B$3*('6_기대효과'!$H$7/8)*Q1798*'d_고정'!$B$10*P1798*('6_기대효과'!$K$7/'d_고정'!$B$9))*(1-R1798)</f>
        <v/>
      </c>
      <c r="AA1798">
        <f>W1798*L1798*(1-R1798-'d_고정'!$B$13)+U1798*MAX(N1798-'d_고정'!$B$10*P1798*('6_기대효과'!$K$7/'d_고정'!$B$9),0)*Q1798*(1-R1798)</f>
        <v/>
      </c>
      <c r="AB1798">
        <f>Y1798+Z1798</f>
        <v/>
      </c>
      <c r="AC1798">
        <f>Y1798/('d_고정'!$B$5*'6_기대효과'!$H$7/8)/'d_고정'!$B$6</f>
        <v/>
      </c>
      <c r="AD1798">
        <f>Y1798/('d_고정'!$B$8*'6_기대효과'!$H$7/8)</f>
        <v/>
      </c>
    </row>
    <row r="1799">
      <c r="A1799">
        <f>RAND()</f>
        <v/>
      </c>
      <c r="B1799">
        <f>IF('d_시나리오'!$J$2='d_시나리오'!$H$2,'d_시나리오'!$I$2,IF(A1799&lt;('d_시나리오'!$I$2-'d_시나리오'!$H$2)/('d_시나리오'!$J$2-'d_시나리오'!$H$2),'d_시나리오'!$H$2+SQRT(A1799*('d_시나리오'!$J$2-'d_시나리오'!$H$2)*('d_시나리오'!$I$2-'d_시나리오'!$H$2)),'d_시나리오'!$J$2-SQRT((1-A1799)*('d_시나리오'!$J$2-'d_시나리오'!$H$2)*('d_시나리오'!$J$2-'d_시나리오'!$I$2))))</f>
        <v/>
      </c>
      <c r="C1799">
        <f>RAND()</f>
        <v/>
      </c>
      <c r="D1799">
        <f>BETAINV(RAND(),IF(C1799&lt;'d_고정'!$B$26,'d_고정'!$B$23,'d_고정'!$B$16)+1,'d_고정'!$B$17-IF(C1799&lt;'d_고정'!$B$26,'d_고정'!$B$23,'d_고정'!$B$16)+1)*('d_고정'!$B$14+('d_고정'!$B$15-'d_고정'!$B$14)*RAND())</f>
        <v/>
      </c>
      <c r="E1799">
        <f>INDEX('d_분포'!$A$2:$A$28,RANDBETWEEN(1,27))</f>
        <v/>
      </c>
      <c r="F1799">
        <f>INDEX('d_분포'!$C$2:$C$5,RANDBETWEEN(1,4))*(0.9+0.2*RAND())</f>
        <v/>
      </c>
      <c r="G1799">
        <f>RAND()</f>
        <v/>
      </c>
      <c r="H1799">
        <f>(F1799+(1-F1799)*('d_고정'!$B$22*BETAINV(RAND(),IF(G1799&lt;'d_고정'!$B$26,'d_고정'!$B$25,'d_고정'!$B$20)+1,'d_고정'!$B$21-IF(G1799&lt;'d_고정'!$B$26,'d_고정'!$B$25,'d_고정'!$B$20)+1)+(1-'d_고정'!$B$22)*BETAINV(RAND(),IF(G1799&lt;'d_고정'!$B$26,'d_고정'!$B$24,'d_고정'!$B$18)+1,'d_고정'!$B$19-IF(G1799&lt;'d_고정'!$B$26,'d_고정'!$B$24,'d_고정'!$B$18)+1))*('d_고정'!$B$14+('d_고정'!$B$15-'d_고정'!$B$14)*RAND()))/F1799</f>
        <v/>
      </c>
      <c r="I1799">
        <f>RAND()</f>
        <v/>
      </c>
      <c r="J1799">
        <f>IF('d_시나리오'!$J$3='d_시나리오'!$H$3,'d_시나리오'!$I$3,IF(I1799&lt;('d_시나리오'!$I$3-'d_시나리오'!$H$3)/('d_시나리오'!$J$3-'d_시나리오'!$H$3),'d_시나리오'!$H$3+SQRT(I1799*('d_시나리오'!$J$3-'d_시나리오'!$H$3)*('d_시나리오'!$I$3-'d_시나리오'!$H$3)),'d_시나리오'!$J$3-SQRT((1-I1799)*('d_시나리오'!$J$3-'d_시나리오'!$H$3)*('d_시나리오'!$J$3-'d_시나리오'!$I$3))))</f>
        <v/>
      </c>
      <c r="K1799">
        <f>RAND()</f>
        <v/>
      </c>
      <c r="L1799">
        <f>IF('d_시나리오'!$J$4='d_시나리오'!$H$4,'d_시나리오'!$I$4,IF(K1799&lt;('d_시나리오'!$I$4-'d_시나리오'!$H$4)/('d_시나리오'!$J$4-'d_시나리오'!$H$4),'d_시나리오'!$H$4+SQRT(K1799*('d_시나리오'!$J$4-'d_시나리오'!$H$4)*('d_시나리오'!$I$4-'d_시나리오'!$H$4)),'d_시나리오'!$J$4-SQRT((1-K1799)*('d_시나리오'!$J$4-'d_시나리오'!$H$4)*('d_시나리오'!$J$4-'d_시나리오'!$I$4))))</f>
        <v/>
      </c>
      <c r="M1799">
        <f>RAND()</f>
        <v/>
      </c>
      <c r="N1799">
        <f>IF('d_시나리오'!$J$5='d_시나리오'!$H$5,'d_시나리오'!$I$5,IF(M1799&lt;('d_시나리오'!$I$5-'d_시나리오'!$H$5)/('d_시나리오'!$J$5-'d_시나리오'!$H$5),'d_시나리오'!$H$5+SQRT(M1799*('d_시나리오'!$J$5-'d_시나리오'!$H$5)*('d_시나리오'!$I$5-'d_시나리오'!$H$5)),'d_시나리오'!$J$5-SQRT((1-M1799)*('d_시나리오'!$J$5-'d_시나리오'!$H$5)*('d_시나리오'!$J$5-'d_시나리오'!$I$5))))</f>
        <v/>
      </c>
      <c r="O1799">
        <f>RAND()</f>
        <v/>
      </c>
      <c r="P1799">
        <f>IF('d_시나리오'!$J$6='d_시나리오'!$H$6,'d_시나리오'!$I$6,IF(O1799&lt;('d_시나리오'!$I$6-'d_시나리오'!$H$6)/('d_시나리오'!$J$6-'d_시나리오'!$H$6),'d_시나리오'!$H$6+SQRT(O1799*('d_시나리오'!$J$6-'d_시나리오'!$H$6)*('d_시나리오'!$I$6-'d_시나리오'!$H$6)),'d_시나리오'!$J$6-SQRT((1-O1799)*('d_시나리오'!$J$6-'d_시나리오'!$H$6)*('d_시나리오'!$J$6-'d_시나리오'!$I$6))))</f>
        <v/>
      </c>
      <c r="Q1799">
        <f>INDEX('d_분포'!$B$2:$B$57,RANDBETWEEN(1,56))</f>
        <v/>
      </c>
      <c r="R1799">
        <f>BETAINV(RAND(),5,5)</f>
        <v/>
      </c>
      <c r="S1799">
        <f>'d_고정'!$B$1*'6_기대효과'!$H$7*('d_시나리오'!$I$7/'d_고정'!$B$2)*B1799</f>
        <v/>
      </c>
      <c r="T1799">
        <f>S1799*D1799</f>
        <v/>
      </c>
      <c r="U1799">
        <f>S1799*F1799*H1799</f>
        <v/>
      </c>
      <c r="V1799">
        <f>S1799*F1799*(H1799-1)</f>
        <v/>
      </c>
      <c r="W1799">
        <f>U1799*J1799</f>
        <v/>
      </c>
      <c r="X1799">
        <f>T1799+W1799</f>
        <v/>
      </c>
      <c r="Y1799">
        <f>(T1799*E1799+W1799*L1799)*(1-R1799-'d_고정'!$B$13)</f>
        <v/>
      </c>
      <c r="Z1799">
        <f>(U1799*N1799*Q1799+'d_고정'!$B$3*('6_기대효과'!$H$7/8)*Q1799*'d_고정'!$B$10*P1799*('6_기대효과'!$K$7/'d_고정'!$B$9))*(1-R1799)</f>
        <v/>
      </c>
      <c r="AA1799">
        <f>W1799*L1799*(1-R1799-'d_고정'!$B$13)+U1799*MAX(N1799-'d_고정'!$B$10*P1799*('6_기대효과'!$K$7/'d_고정'!$B$9),0)*Q1799*(1-R1799)</f>
        <v/>
      </c>
      <c r="AB1799">
        <f>Y1799+Z1799</f>
        <v/>
      </c>
      <c r="AC1799">
        <f>Y1799/('d_고정'!$B$5*'6_기대효과'!$H$7/8)/'d_고정'!$B$6</f>
        <v/>
      </c>
      <c r="AD1799">
        <f>Y1799/('d_고정'!$B$8*'6_기대효과'!$H$7/8)</f>
        <v/>
      </c>
    </row>
    <row r="1800">
      <c r="A1800">
        <f>RAND()</f>
        <v/>
      </c>
      <c r="B1800">
        <f>IF('d_시나리오'!$J$2='d_시나리오'!$H$2,'d_시나리오'!$I$2,IF(A1800&lt;('d_시나리오'!$I$2-'d_시나리오'!$H$2)/('d_시나리오'!$J$2-'d_시나리오'!$H$2),'d_시나리오'!$H$2+SQRT(A1800*('d_시나리오'!$J$2-'d_시나리오'!$H$2)*('d_시나리오'!$I$2-'d_시나리오'!$H$2)),'d_시나리오'!$J$2-SQRT((1-A1800)*('d_시나리오'!$J$2-'d_시나리오'!$H$2)*('d_시나리오'!$J$2-'d_시나리오'!$I$2))))</f>
        <v/>
      </c>
      <c r="C1800">
        <f>RAND()</f>
        <v/>
      </c>
      <c r="D1800">
        <f>BETAINV(RAND(),IF(C1800&lt;'d_고정'!$B$26,'d_고정'!$B$23,'d_고정'!$B$16)+1,'d_고정'!$B$17-IF(C1800&lt;'d_고정'!$B$26,'d_고정'!$B$23,'d_고정'!$B$16)+1)*('d_고정'!$B$14+('d_고정'!$B$15-'d_고정'!$B$14)*RAND())</f>
        <v/>
      </c>
      <c r="E1800">
        <f>INDEX('d_분포'!$A$2:$A$28,RANDBETWEEN(1,27))</f>
        <v/>
      </c>
      <c r="F1800">
        <f>INDEX('d_분포'!$C$2:$C$5,RANDBETWEEN(1,4))*(0.9+0.2*RAND())</f>
        <v/>
      </c>
      <c r="G1800">
        <f>RAND()</f>
        <v/>
      </c>
      <c r="H1800">
        <f>(F1800+(1-F1800)*('d_고정'!$B$22*BETAINV(RAND(),IF(G1800&lt;'d_고정'!$B$26,'d_고정'!$B$25,'d_고정'!$B$20)+1,'d_고정'!$B$21-IF(G1800&lt;'d_고정'!$B$26,'d_고정'!$B$25,'d_고정'!$B$20)+1)+(1-'d_고정'!$B$22)*BETAINV(RAND(),IF(G1800&lt;'d_고정'!$B$26,'d_고정'!$B$24,'d_고정'!$B$18)+1,'d_고정'!$B$19-IF(G1800&lt;'d_고정'!$B$26,'d_고정'!$B$24,'d_고정'!$B$18)+1))*('d_고정'!$B$14+('d_고정'!$B$15-'d_고정'!$B$14)*RAND()))/F1800</f>
        <v/>
      </c>
      <c r="I1800">
        <f>RAND()</f>
        <v/>
      </c>
      <c r="J1800">
        <f>IF('d_시나리오'!$J$3='d_시나리오'!$H$3,'d_시나리오'!$I$3,IF(I1800&lt;('d_시나리오'!$I$3-'d_시나리오'!$H$3)/('d_시나리오'!$J$3-'d_시나리오'!$H$3),'d_시나리오'!$H$3+SQRT(I1800*('d_시나리오'!$J$3-'d_시나리오'!$H$3)*('d_시나리오'!$I$3-'d_시나리오'!$H$3)),'d_시나리오'!$J$3-SQRT((1-I1800)*('d_시나리오'!$J$3-'d_시나리오'!$H$3)*('d_시나리오'!$J$3-'d_시나리오'!$I$3))))</f>
        <v/>
      </c>
      <c r="K1800">
        <f>RAND()</f>
        <v/>
      </c>
      <c r="L1800">
        <f>IF('d_시나리오'!$J$4='d_시나리오'!$H$4,'d_시나리오'!$I$4,IF(K1800&lt;('d_시나리오'!$I$4-'d_시나리오'!$H$4)/('d_시나리오'!$J$4-'d_시나리오'!$H$4),'d_시나리오'!$H$4+SQRT(K1800*('d_시나리오'!$J$4-'d_시나리오'!$H$4)*('d_시나리오'!$I$4-'d_시나리오'!$H$4)),'d_시나리오'!$J$4-SQRT((1-K1800)*('d_시나리오'!$J$4-'d_시나리오'!$H$4)*('d_시나리오'!$J$4-'d_시나리오'!$I$4))))</f>
        <v/>
      </c>
      <c r="M1800">
        <f>RAND()</f>
        <v/>
      </c>
      <c r="N1800">
        <f>IF('d_시나리오'!$J$5='d_시나리오'!$H$5,'d_시나리오'!$I$5,IF(M1800&lt;('d_시나리오'!$I$5-'d_시나리오'!$H$5)/('d_시나리오'!$J$5-'d_시나리오'!$H$5),'d_시나리오'!$H$5+SQRT(M1800*('d_시나리오'!$J$5-'d_시나리오'!$H$5)*('d_시나리오'!$I$5-'d_시나리오'!$H$5)),'d_시나리오'!$J$5-SQRT((1-M1800)*('d_시나리오'!$J$5-'d_시나리오'!$H$5)*('d_시나리오'!$J$5-'d_시나리오'!$I$5))))</f>
        <v/>
      </c>
      <c r="O1800">
        <f>RAND()</f>
        <v/>
      </c>
      <c r="P1800">
        <f>IF('d_시나리오'!$J$6='d_시나리오'!$H$6,'d_시나리오'!$I$6,IF(O1800&lt;('d_시나리오'!$I$6-'d_시나리오'!$H$6)/('d_시나리오'!$J$6-'d_시나리오'!$H$6),'d_시나리오'!$H$6+SQRT(O1800*('d_시나리오'!$J$6-'d_시나리오'!$H$6)*('d_시나리오'!$I$6-'d_시나리오'!$H$6)),'d_시나리오'!$J$6-SQRT((1-O1800)*('d_시나리오'!$J$6-'d_시나리오'!$H$6)*('d_시나리오'!$J$6-'d_시나리오'!$I$6))))</f>
        <v/>
      </c>
      <c r="Q1800">
        <f>INDEX('d_분포'!$B$2:$B$57,RANDBETWEEN(1,56))</f>
        <v/>
      </c>
      <c r="R1800">
        <f>BETAINV(RAND(),5,5)</f>
        <v/>
      </c>
      <c r="S1800">
        <f>'d_고정'!$B$1*'6_기대효과'!$H$7*('d_시나리오'!$I$7/'d_고정'!$B$2)*B1800</f>
        <v/>
      </c>
      <c r="T1800">
        <f>S1800*D1800</f>
        <v/>
      </c>
      <c r="U1800">
        <f>S1800*F1800*H1800</f>
        <v/>
      </c>
      <c r="V1800">
        <f>S1800*F1800*(H1800-1)</f>
        <v/>
      </c>
      <c r="W1800">
        <f>U1800*J1800</f>
        <v/>
      </c>
      <c r="X1800">
        <f>T1800+W1800</f>
        <v/>
      </c>
      <c r="Y1800">
        <f>(T1800*E1800+W1800*L1800)*(1-R1800-'d_고정'!$B$13)</f>
        <v/>
      </c>
      <c r="Z1800">
        <f>(U1800*N1800*Q1800+'d_고정'!$B$3*('6_기대효과'!$H$7/8)*Q1800*'d_고정'!$B$10*P1800*('6_기대효과'!$K$7/'d_고정'!$B$9))*(1-R1800)</f>
        <v/>
      </c>
      <c r="AA1800">
        <f>W1800*L1800*(1-R1800-'d_고정'!$B$13)+U1800*MAX(N1800-'d_고정'!$B$10*P1800*('6_기대효과'!$K$7/'d_고정'!$B$9),0)*Q1800*(1-R1800)</f>
        <v/>
      </c>
      <c r="AB1800">
        <f>Y1800+Z1800</f>
        <v/>
      </c>
      <c r="AC1800">
        <f>Y1800/('d_고정'!$B$5*'6_기대효과'!$H$7/8)/'d_고정'!$B$6</f>
        <v/>
      </c>
      <c r="AD1800">
        <f>Y1800/('d_고정'!$B$8*'6_기대효과'!$H$7/8)</f>
        <v/>
      </c>
    </row>
    <row r="1801">
      <c r="A1801">
        <f>RAND()</f>
        <v/>
      </c>
      <c r="B1801">
        <f>IF('d_시나리오'!$J$2='d_시나리오'!$H$2,'d_시나리오'!$I$2,IF(A1801&lt;('d_시나리오'!$I$2-'d_시나리오'!$H$2)/('d_시나리오'!$J$2-'d_시나리오'!$H$2),'d_시나리오'!$H$2+SQRT(A1801*('d_시나리오'!$J$2-'d_시나리오'!$H$2)*('d_시나리오'!$I$2-'d_시나리오'!$H$2)),'d_시나리오'!$J$2-SQRT((1-A1801)*('d_시나리오'!$J$2-'d_시나리오'!$H$2)*('d_시나리오'!$J$2-'d_시나리오'!$I$2))))</f>
        <v/>
      </c>
      <c r="C1801">
        <f>RAND()</f>
        <v/>
      </c>
      <c r="D1801">
        <f>BETAINV(RAND(),IF(C1801&lt;'d_고정'!$B$26,'d_고정'!$B$23,'d_고정'!$B$16)+1,'d_고정'!$B$17-IF(C1801&lt;'d_고정'!$B$26,'d_고정'!$B$23,'d_고정'!$B$16)+1)*('d_고정'!$B$14+('d_고정'!$B$15-'d_고정'!$B$14)*RAND())</f>
        <v/>
      </c>
      <c r="E1801">
        <f>INDEX('d_분포'!$A$2:$A$28,RANDBETWEEN(1,27))</f>
        <v/>
      </c>
      <c r="F1801">
        <f>INDEX('d_분포'!$C$2:$C$5,RANDBETWEEN(1,4))*(0.9+0.2*RAND())</f>
        <v/>
      </c>
      <c r="G1801">
        <f>RAND()</f>
        <v/>
      </c>
      <c r="H1801">
        <f>(F1801+(1-F1801)*('d_고정'!$B$22*BETAINV(RAND(),IF(G1801&lt;'d_고정'!$B$26,'d_고정'!$B$25,'d_고정'!$B$20)+1,'d_고정'!$B$21-IF(G1801&lt;'d_고정'!$B$26,'d_고정'!$B$25,'d_고정'!$B$20)+1)+(1-'d_고정'!$B$22)*BETAINV(RAND(),IF(G1801&lt;'d_고정'!$B$26,'d_고정'!$B$24,'d_고정'!$B$18)+1,'d_고정'!$B$19-IF(G1801&lt;'d_고정'!$B$26,'d_고정'!$B$24,'d_고정'!$B$18)+1))*('d_고정'!$B$14+('d_고정'!$B$15-'d_고정'!$B$14)*RAND()))/F1801</f>
        <v/>
      </c>
      <c r="I1801">
        <f>RAND()</f>
        <v/>
      </c>
      <c r="J1801">
        <f>IF('d_시나리오'!$J$3='d_시나리오'!$H$3,'d_시나리오'!$I$3,IF(I1801&lt;('d_시나리오'!$I$3-'d_시나리오'!$H$3)/('d_시나리오'!$J$3-'d_시나리오'!$H$3),'d_시나리오'!$H$3+SQRT(I1801*('d_시나리오'!$J$3-'d_시나리오'!$H$3)*('d_시나리오'!$I$3-'d_시나리오'!$H$3)),'d_시나리오'!$J$3-SQRT((1-I1801)*('d_시나리오'!$J$3-'d_시나리오'!$H$3)*('d_시나리오'!$J$3-'d_시나리오'!$I$3))))</f>
        <v/>
      </c>
      <c r="K1801">
        <f>RAND()</f>
        <v/>
      </c>
      <c r="L1801">
        <f>IF('d_시나리오'!$J$4='d_시나리오'!$H$4,'d_시나리오'!$I$4,IF(K1801&lt;('d_시나리오'!$I$4-'d_시나리오'!$H$4)/('d_시나리오'!$J$4-'d_시나리오'!$H$4),'d_시나리오'!$H$4+SQRT(K1801*('d_시나리오'!$J$4-'d_시나리오'!$H$4)*('d_시나리오'!$I$4-'d_시나리오'!$H$4)),'d_시나리오'!$J$4-SQRT((1-K1801)*('d_시나리오'!$J$4-'d_시나리오'!$H$4)*('d_시나리오'!$J$4-'d_시나리오'!$I$4))))</f>
        <v/>
      </c>
      <c r="M1801">
        <f>RAND()</f>
        <v/>
      </c>
      <c r="N1801">
        <f>IF('d_시나리오'!$J$5='d_시나리오'!$H$5,'d_시나리오'!$I$5,IF(M1801&lt;('d_시나리오'!$I$5-'d_시나리오'!$H$5)/('d_시나리오'!$J$5-'d_시나리오'!$H$5),'d_시나리오'!$H$5+SQRT(M1801*('d_시나리오'!$J$5-'d_시나리오'!$H$5)*('d_시나리오'!$I$5-'d_시나리오'!$H$5)),'d_시나리오'!$J$5-SQRT((1-M1801)*('d_시나리오'!$J$5-'d_시나리오'!$H$5)*('d_시나리오'!$J$5-'d_시나리오'!$I$5))))</f>
        <v/>
      </c>
      <c r="O1801">
        <f>RAND()</f>
        <v/>
      </c>
      <c r="P1801">
        <f>IF('d_시나리오'!$J$6='d_시나리오'!$H$6,'d_시나리오'!$I$6,IF(O1801&lt;('d_시나리오'!$I$6-'d_시나리오'!$H$6)/('d_시나리오'!$J$6-'d_시나리오'!$H$6),'d_시나리오'!$H$6+SQRT(O1801*('d_시나리오'!$J$6-'d_시나리오'!$H$6)*('d_시나리오'!$I$6-'d_시나리오'!$H$6)),'d_시나리오'!$J$6-SQRT((1-O1801)*('d_시나리오'!$J$6-'d_시나리오'!$H$6)*('d_시나리오'!$J$6-'d_시나리오'!$I$6))))</f>
        <v/>
      </c>
      <c r="Q1801">
        <f>INDEX('d_분포'!$B$2:$B$57,RANDBETWEEN(1,56))</f>
        <v/>
      </c>
      <c r="R1801">
        <f>BETAINV(RAND(),5,5)</f>
        <v/>
      </c>
      <c r="S1801">
        <f>'d_고정'!$B$1*'6_기대효과'!$H$7*('d_시나리오'!$I$7/'d_고정'!$B$2)*B1801</f>
        <v/>
      </c>
      <c r="T1801">
        <f>S1801*D1801</f>
        <v/>
      </c>
      <c r="U1801">
        <f>S1801*F1801*H1801</f>
        <v/>
      </c>
      <c r="V1801">
        <f>S1801*F1801*(H1801-1)</f>
        <v/>
      </c>
      <c r="W1801">
        <f>U1801*J1801</f>
        <v/>
      </c>
      <c r="X1801">
        <f>T1801+W1801</f>
        <v/>
      </c>
      <c r="Y1801">
        <f>(T1801*E1801+W1801*L1801)*(1-R1801-'d_고정'!$B$13)</f>
        <v/>
      </c>
      <c r="Z1801">
        <f>(U1801*N1801*Q1801+'d_고정'!$B$3*('6_기대효과'!$H$7/8)*Q1801*'d_고정'!$B$10*P1801*('6_기대효과'!$K$7/'d_고정'!$B$9))*(1-R1801)</f>
        <v/>
      </c>
      <c r="AA1801">
        <f>W1801*L1801*(1-R1801-'d_고정'!$B$13)+U1801*MAX(N1801-'d_고정'!$B$10*P1801*('6_기대효과'!$K$7/'d_고정'!$B$9),0)*Q1801*(1-R1801)</f>
        <v/>
      </c>
      <c r="AB1801">
        <f>Y1801+Z1801</f>
        <v/>
      </c>
      <c r="AC1801">
        <f>Y1801/('d_고정'!$B$5*'6_기대효과'!$H$7/8)/'d_고정'!$B$6</f>
        <v/>
      </c>
      <c r="AD1801">
        <f>Y1801/('d_고정'!$B$8*'6_기대효과'!$H$7/8)</f>
        <v/>
      </c>
    </row>
    <row r="1802">
      <c r="A1802">
        <f>RAND()</f>
        <v/>
      </c>
      <c r="B1802">
        <f>IF('d_시나리오'!$J$2='d_시나리오'!$H$2,'d_시나리오'!$I$2,IF(A1802&lt;('d_시나리오'!$I$2-'d_시나리오'!$H$2)/('d_시나리오'!$J$2-'d_시나리오'!$H$2),'d_시나리오'!$H$2+SQRT(A1802*('d_시나리오'!$J$2-'d_시나리오'!$H$2)*('d_시나리오'!$I$2-'d_시나리오'!$H$2)),'d_시나리오'!$J$2-SQRT((1-A1802)*('d_시나리오'!$J$2-'d_시나리오'!$H$2)*('d_시나리오'!$J$2-'d_시나리오'!$I$2))))</f>
        <v/>
      </c>
      <c r="C1802">
        <f>RAND()</f>
        <v/>
      </c>
      <c r="D1802">
        <f>BETAINV(RAND(),IF(C1802&lt;'d_고정'!$B$26,'d_고정'!$B$23,'d_고정'!$B$16)+1,'d_고정'!$B$17-IF(C1802&lt;'d_고정'!$B$26,'d_고정'!$B$23,'d_고정'!$B$16)+1)*('d_고정'!$B$14+('d_고정'!$B$15-'d_고정'!$B$14)*RAND())</f>
        <v/>
      </c>
      <c r="E1802">
        <f>INDEX('d_분포'!$A$2:$A$28,RANDBETWEEN(1,27))</f>
        <v/>
      </c>
      <c r="F1802">
        <f>INDEX('d_분포'!$C$2:$C$5,RANDBETWEEN(1,4))*(0.9+0.2*RAND())</f>
        <v/>
      </c>
      <c r="G1802">
        <f>RAND()</f>
        <v/>
      </c>
      <c r="H1802">
        <f>(F1802+(1-F1802)*('d_고정'!$B$22*BETAINV(RAND(),IF(G1802&lt;'d_고정'!$B$26,'d_고정'!$B$25,'d_고정'!$B$20)+1,'d_고정'!$B$21-IF(G1802&lt;'d_고정'!$B$26,'d_고정'!$B$25,'d_고정'!$B$20)+1)+(1-'d_고정'!$B$22)*BETAINV(RAND(),IF(G1802&lt;'d_고정'!$B$26,'d_고정'!$B$24,'d_고정'!$B$18)+1,'d_고정'!$B$19-IF(G1802&lt;'d_고정'!$B$26,'d_고정'!$B$24,'d_고정'!$B$18)+1))*('d_고정'!$B$14+('d_고정'!$B$15-'d_고정'!$B$14)*RAND()))/F1802</f>
        <v/>
      </c>
      <c r="I1802">
        <f>RAND()</f>
        <v/>
      </c>
      <c r="J1802">
        <f>IF('d_시나리오'!$J$3='d_시나리오'!$H$3,'d_시나리오'!$I$3,IF(I1802&lt;('d_시나리오'!$I$3-'d_시나리오'!$H$3)/('d_시나리오'!$J$3-'d_시나리오'!$H$3),'d_시나리오'!$H$3+SQRT(I1802*('d_시나리오'!$J$3-'d_시나리오'!$H$3)*('d_시나리오'!$I$3-'d_시나리오'!$H$3)),'d_시나리오'!$J$3-SQRT((1-I1802)*('d_시나리오'!$J$3-'d_시나리오'!$H$3)*('d_시나리오'!$J$3-'d_시나리오'!$I$3))))</f>
        <v/>
      </c>
      <c r="K1802">
        <f>RAND()</f>
        <v/>
      </c>
      <c r="L1802">
        <f>IF('d_시나리오'!$J$4='d_시나리오'!$H$4,'d_시나리오'!$I$4,IF(K1802&lt;('d_시나리오'!$I$4-'d_시나리오'!$H$4)/('d_시나리오'!$J$4-'d_시나리오'!$H$4),'d_시나리오'!$H$4+SQRT(K1802*('d_시나리오'!$J$4-'d_시나리오'!$H$4)*('d_시나리오'!$I$4-'d_시나리오'!$H$4)),'d_시나리오'!$J$4-SQRT((1-K1802)*('d_시나리오'!$J$4-'d_시나리오'!$H$4)*('d_시나리오'!$J$4-'d_시나리오'!$I$4))))</f>
        <v/>
      </c>
      <c r="M1802">
        <f>RAND()</f>
        <v/>
      </c>
      <c r="N1802">
        <f>IF('d_시나리오'!$J$5='d_시나리오'!$H$5,'d_시나리오'!$I$5,IF(M1802&lt;('d_시나리오'!$I$5-'d_시나리오'!$H$5)/('d_시나리오'!$J$5-'d_시나리오'!$H$5),'d_시나리오'!$H$5+SQRT(M1802*('d_시나리오'!$J$5-'d_시나리오'!$H$5)*('d_시나리오'!$I$5-'d_시나리오'!$H$5)),'d_시나리오'!$J$5-SQRT((1-M1802)*('d_시나리오'!$J$5-'d_시나리오'!$H$5)*('d_시나리오'!$J$5-'d_시나리오'!$I$5))))</f>
        <v/>
      </c>
      <c r="O1802">
        <f>RAND()</f>
        <v/>
      </c>
      <c r="P1802">
        <f>IF('d_시나리오'!$J$6='d_시나리오'!$H$6,'d_시나리오'!$I$6,IF(O1802&lt;('d_시나리오'!$I$6-'d_시나리오'!$H$6)/('d_시나리오'!$J$6-'d_시나리오'!$H$6),'d_시나리오'!$H$6+SQRT(O1802*('d_시나리오'!$J$6-'d_시나리오'!$H$6)*('d_시나리오'!$I$6-'d_시나리오'!$H$6)),'d_시나리오'!$J$6-SQRT((1-O1802)*('d_시나리오'!$J$6-'d_시나리오'!$H$6)*('d_시나리오'!$J$6-'d_시나리오'!$I$6))))</f>
        <v/>
      </c>
      <c r="Q1802">
        <f>INDEX('d_분포'!$B$2:$B$57,RANDBETWEEN(1,56))</f>
        <v/>
      </c>
      <c r="R1802">
        <f>BETAINV(RAND(),5,5)</f>
        <v/>
      </c>
      <c r="S1802">
        <f>'d_고정'!$B$1*'6_기대효과'!$H$7*('d_시나리오'!$I$7/'d_고정'!$B$2)*B1802</f>
        <v/>
      </c>
      <c r="T1802">
        <f>S1802*D1802</f>
        <v/>
      </c>
      <c r="U1802">
        <f>S1802*F1802*H1802</f>
        <v/>
      </c>
      <c r="V1802">
        <f>S1802*F1802*(H1802-1)</f>
        <v/>
      </c>
      <c r="W1802">
        <f>U1802*J1802</f>
        <v/>
      </c>
      <c r="X1802">
        <f>T1802+W1802</f>
        <v/>
      </c>
      <c r="Y1802">
        <f>(T1802*E1802+W1802*L1802)*(1-R1802-'d_고정'!$B$13)</f>
        <v/>
      </c>
      <c r="Z1802">
        <f>(U1802*N1802*Q1802+'d_고정'!$B$3*('6_기대효과'!$H$7/8)*Q1802*'d_고정'!$B$10*P1802*('6_기대효과'!$K$7/'d_고정'!$B$9))*(1-R1802)</f>
        <v/>
      </c>
      <c r="AA1802">
        <f>W1802*L1802*(1-R1802-'d_고정'!$B$13)+U1802*MAX(N1802-'d_고정'!$B$10*P1802*('6_기대효과'!$K$7/'d_고정'!$B$9),0)*Q1802*(1-R1802)</f>
        <v/>
      </c>
      <c r="AB1802">
        <f>Y1802+Z1802</f>
        <v/>
      </c>
      <c r="AC1802">
        <f>Y1802/('d_고정'!$B$5*'6_기대효과'!$H$7/8)/'d_고정'!$B$6</f>
        <v/>
      </c>
      <c r="AD1802">
        <f>Y1802/('d_고정'!$B$8*'6_기대효과'!$H$7/8)</f>
        <v/>
      </c>
    </row>
    <row r="1803">
      <c r="A1803">
        <f>RAND()</f>
        <v/>
      </c>
      <c r="B1803">
        <f>IF('d_시나리오'!$J$2='d_시나리오'!$H$2,'d_시나리오'!$I$2,IF(A1803&lt;('d_시나리오'!$I$2-'d_시나리오'!$H$2)/('d_시나리오'!$J$2-'d_시나리오'!$H$2),'d_시나리오'!$H$2+SQRT(A1803*('d_시나리오'!$J$2-'d_시나리오'!$H$2)*('d_시나리오'!$I$2-'d_시나리오'!$H$2)),'d_시나리오'!$J$2-SQRT((1-A1803)*('d_시나리오'!$J$2-'d_시나리오'!$H$2)*('d_시나리오'!$J$2-'d_시나리오'!$I$2))))</f>
        <v/>
      </c>
      <c r="C1803">
        <f>RAND()</f>
        <v/>
      </c>
      <c r="D1803">
        <f>BETAINV(RAND(),IF(C1803&lt;'d_고정'!$B$26,'d_고정'!$B$23,'d_고정'!$B$16)+1,'d_고정'!$B$17-IF(C1803&lt;'d_고정'!$B$26,'d_고정'!$B$23,'d_고정'!$B$16)+1)*('d_고정'!$B$14+('d_고정'!$B$15-'d_고정'!$B$14)*RAND())</f>
        <v/>
      </c>
      <c r="E1803">
        <f>INDEX('d_분포'!$A$2:$A$28,RANDBETWEEN(1,27))</f>
        <v/>
      </c>
      <c r="F1803">
        <f>INDEX('d_분포'!$C$2:$C$5,RANDBETWEEN(1,4))*(0.9+0.2*RAND())</f>
        <v/>
      </c>
      <c r="G1803">
        <f>RAND()</f>
        <v/>
      </c>
      <c r="H1803">
        <f>(F1803+(1-F1803)*('d_고정'!$B$22*BETAINV(RAND(),IF(G1803&lt;'d_고정'!$B$26,'d_고정'!$B$25,'d_고정'!$B$20)+1,'d_고정'!$B$21-IF(G1803&lt;'d_고정'!$B$26,'d_고정'!$B$25,'d_고정'!$B$20)+1)+(1-'d_고정'!$B$22)*BETAINV(RAND(),IF(G1803&lt;'d_고정'!$B$26,'d_고정'!$B$24,'d_고정'!$B$18)+1,'d_고정'!$B$19-IF(G1803&lt;'d_고정'!$B$26,'d_고정'!$B$24,'d_고정'!$B$18)+1))*('d_고정'!$B$14+('d_고정'!$B$15-'d_고정'!$B$14)*RAND()))/F1803</f>
        <v/>
      </c>
      <c r="I1803">
        <f>RAND()</f>
        <v/>
      </c>
      <c r="J1803">
        <f>IF('d_시나리오'!$J$3='d_시나리오'!$H$3,'d_시나리오'!$I$3,IF(I1803&lt;('d_시나리오'!$I$3-'d_시나리오'!$H$3)/('d_시나리오'!$J$3-'d_시나리오'!$H$3),'d_시나리오'!$H$3+SQRT(I1803*('d_시나리오'!$J$3-'d_시나리오'!$H$3)*('d_시나리오'!$I$3-'d_시나리오'!$H$3)),'d_시나리오'!$J$3-SQRT((1-I1803)*('d_시나리오'!$J$3-'d_시나리오'!$H$3)*('d_시나리오'!$J$3-'d_시나리오'!$I$3))))</f>
        <v/>
      </c>
      <c r="K1803">
        <f>RAND()</f>
        <v/>
      </c>
      <c r="L1803">
        <f>IF('d_시나리오'!$J$4='d_시나리오'!$H$4,'d_시나리오'!$I$4,IF(K1803&lt;('d_시나리오'!$I$4-'d_시나리오'!$H$4)/('d_시나리오'!$J$4-'d_시나리오'!$H$4),'d_시나리오'!$H$4+SQRT(K1803*('d_시나리오'!$J$4-'d_시나리오'!$H$4)*('d_시나리오'!$I$4-'d_시나리오'!$H$4)),'d_시나리오'!$J$4-SQRT((1-K1803)*('d_시나리오'!$J$4-'d_시나리오'!$H$4)*('d_시나리오'!$J$4-'d_시나리오'!$I$4))))</f>
        <v/>
      </c>
      <c r="M1803">
        <f>RAND()</f>
        <v/>
      </c>
      <c r="N1803">
        <f>IF('d_시나리오'!$J$5='d_시나리오'!$H$5,'d_시나리오'!$I$5,IF(M1803&lt;('d_시나리오'!$I$5-'d_시나리오'!$H$5)/('d_시나리오'!$J$5-'d_시나리오'!$H$5),'d_시나리오'!$H$5+SQRT(M1803*('d_시나리오'!$J$5-'d_시나리오'!$H$5)*('d_시나리오'!$I$5-'d_시나리오'!$H$5)),'d_시나리오'!$J$5-SQRT((1-M1803)*('d_시나리오'!$J$5-'d_시나리오'!$H$5)*('d_시나리오'!$J$5-'d_시나리오'!$I$5))))</f>
        <v/>
      </c>
      <c r="O1803">
        <f>RAND()</f>
        <v/>
      </c>
      <c r="P1803">
        <f>IF('d_시나리오'!$J$6='d_시나리오'!$H$6,'d_시나리오'!$I$6,IF(O1803&lt;('d_시나리오'!$I$6-'d_시나리오'!$H$6)/('d_시나리오'!$J$6-'d_시나리오'!$H$6),'d_시나리오'!$H$6+SQRT(O1803*('d_시나리오'!$J$6-'d_시나리오'!$H$6)*('d_시나리오'!$I$6-'d_시나리오'!$H$6)),'d_시나리오'!$J$6-SQRT((1-O1803)*('d_시나리오'!$J$6-'d_시나리오'!$H$6)*('d_시나리오'!$J$6-'d_시나리오'!$I$6))))</f>
        <v/>
      </c>
      <c r="Q1803">
        <f>INDEX('d_분포'!$B$2:$B$57,RANDBETWEEN(1,56))</f>
        <v/>
      </c>
      <c r="R1803">
        <f>BETAINV(RAND(),5,5)</f>
        <v/>
      </c>
      <c r="S1803">
        <f>'d_고정'!$B$1*'6_기대효과'!$H$7*('d_시나리오'!$I$7/'d_고정'!$B$2)*B1803</f>
        <v/>
      </c>
      <c r="T1803">
        <f>S1803*D1803</f>
        <v/>
      </c>
      <c r="U1803">
        <f>S1803*F1803*H1803</f>
        <v/>
      </c>
      <c r="V1803">
        <f>S1803*F1803*(H1803-1)</f>
        <v/>
      </c>
      <c r="W1803">
        <f>U1803*J1803</f>
        <v/>
      </c>
      <c r="X1803">
        <f>T1803+W1803</f>
        <v/>
      </c>
      <c r="Y1803">
        <f>(T1803*E1803+W1803*L1803)*(1-R1803-'d_고정'!$B$13)</f>
        <v/>
      </c>
      <c r="Z1803">
        <f>(U1803*N1803*Q1803+'d_고정'!$B$3*('6_기대효과'!$H$7/8)*Q1803*'d_고정'!$B$10*P1803*('6_기대효과'!$K$7/'d_고정'!$B$9))*(1-R1803)</f>
        <v/>
      </c>
      <c r="AA1803">
        <f>W1803*L1803*(1-R1803-'d_고정'!$B$13)+U1803*MAX(N1803-'d_고정'!$B$10*P1803*('6_기대효과'!$K$7/'d_고정'!$B$9),0)*Q1803*(1-R1803)</f>
        <v/>
      </c>
      <c r="AB1803">
        <f>Y1803+Z1803</f>
        <v/>
      </c>
      <c r="AC1803">
        <f>Y1803/('d_고정'!$B$5*'6_기대효과'!$H$7/8)/'d_고정'!$B$6</f>
        <v/>
      </c>
      <c r="AD1803">
        <f>Y1803/('d_고정'!$B$8*'6_기대효과'!$H$7/8)</f>
        <v/>
      </c>
    </row>
    <row r="1804">
      <c r="A1804">
        <f>RAND()</f>
        <v/>
      </c>
      <c r="B1804">
        <f>IF('d_시나리오'!$J$2='d_시나리오'!$H$2,'d_시나리오'!$I$2,IF(A1804&lt;('d_시나리오'!$I$2-'d_시나리오'!$H$2)/('d_시나리오'!$J$2-'d_시나리오'!$H$2),'d_시나리오'!$H$2+SQRT(A1804*('d_시나리오'!$J$2-'d_시나리오'!$H$2)*('d_시나리오'!$I$2-'d_시나리오'!$H$2)),'d_시나리오'!$J$2-SQRT((1-A1804)*('d_시나리오'!$J$2-'d_시나리오'!$H$2)*('d_시나리오'!$J$2-'d_시나리오'!$I$2))))</f>
        <v/>
      </c>
      <c r="C1804">
        <f>RAND()</f>
        <v/>
      </c>
      <c r="D1804">
        <f>BETAINV(RAND(),IF(C1804&lt;'d_고정'!$B$26,'d_고정'!$B$23,'d_고정'!$B$16)+1,'d_고정'!$B$17-IF(C1804&lt;'d_고정'!$B$26,'d_고정'!$B$23,'d_고정'!$B$16)+1)*('d_고정'!$B$14+('d_고정'!$B$15-'d_고정'!$B$14)*RAND())</f>
        <v/>
      </c>
      <c r="E1804">
        <f>INDEX('d_분포'!$A$2:$A$28,RANDBETWEEN(1,27))</f>
        <v/>
      </c>
      <c r="F1804">
        <f>INDEX('d_분포'!$C$2:$C$5,RANDBETWEEN(1,4))*(0.9+0.2*RAND())</f>
        <v/>
      </c>
      <c r="G1804">
        <f>RAND()</f>
        <v/>
      </c>
      <c r="H1804">
        <f>(F1804+(1-F1804)*('d_고정'!$B$22*BETAINV(RAND(),IF(G1804&lt;'d_고정'!$B$26,'d_고정'!$B$25,'d_고정'!$B$20)+1,'d_고정'!$B$21-IF(G1804&lt;'d_고정'!$B$26,'d_고정'!$B$25,'d_고정'!$B$20)+1)+(1-'d_고정'!$B$22)*BETAINV(RAND(),IF(G1804&lt;'d_고정'!$B$26,'d_고정'!$B$24,'d_고정'!$B$18)+1,'d_고정'!$B$19-IF(G1804&lt;'d_고정'!$B$26,'d_고정'!$B$24,'d_고정'!$B$18)+1))*('d_고정'!$B$14+('d_고정'!$B$15-'d_고정'!$B$14)*RAND()))/F1804</f>
        <v/>
      </c>
      <c r="I1804">
        <f>RAND()</f>
        <v/>
      </c>
      <c r="J1804">
        <f>IF('d_시나리오'!$J$3='d_시나리오'!$H$3,'d_시나리오'!$I$3,IF(I1804&lt;('d_시나리오'!$I$3-'d_시나리오'!$H$3)/('d_시나리오'!$J$3-'d_시나리오'!$H$3),'d_시나리오'!$H$3+SQRT(I1804*('d_시나리오'!$J$3-'d_시나리오'!$H$3)*('d_시나리오'!$I$3-'d_시나리오'!$H$3)),'d_시나리오'!$J$3-SQRT((1-I1804)*('d_시나리오'!$J$3-'d_시나리오'!$H$3)*('d_시나리오'!$J$3-'d_시나리오'!$I$3))))</f>
        <v/>
      </c>
      <c r="K1804">
        <f>RAND()</f>
        <v/>
      </c>
      <c r="L1804">
        <f>IF('d_시나리오'!$J$4='d_시나리오'!$H$4,'d_시나리오'!$I$4,IF(K1804&lt;('d_시나리오'!$I$4-'d_시나리오'!$H$4)/('d_시나리오'!$J$4-'d_시나리오'!$H$4),'d_시나리오'!$H$4+SQRT(K1804*('d_시나리오'!$J$4-'d_시나리오'!$H$4)*('d_시나리오'!$I$4-'d_시나리오'!$H$4)),'d_시나리오'!$J$4-SQRT((1-K1804)*('d_시나리오'!$J$4-'d_시나리오'!$H$4)*('d_시나리오'!$J$4-'d_시나리오'!$I$4))))</f>
        <v/>
      </c>
      <c r="M1804">
        <f>RAND()</f>
        <v/>
      </c>
      <c r="N1804">
        <f>IF('d_시나리오'!$J$5='d_시나리오'!$H$5,'d_시나리오'!$I$5,IF(M1804&lt;('d_시나리오'!$I$5-'d_시나리오'!$H$5)/('d_시나리오'!$J$5-'d_시나리오'!$H$5),'d_시나리오'!$H$5+SQRT(M1804*('d_시나리오'!$J$5-'d_시나리오'!$H$5)*('d_시나리오'!$I$5-'d_시나리오'!$H$5)),'d_시나리오'!$J$5-SQRT((1-M1804)*('d_시나리오'!$J$5-'d_시나리오'!$H$5)*('d_시나리오'!$J$5-'d_시나리오'!$I$5))))</f>
        <v/>
      </c>
      <c r="O1804">
        <f>RAND()</f>
        <v/>
      </c>
      <c r="P1804">
        <f>IF('d_시나리오'!$J$6='d_시나리오'!$H$6,'d_시나리오'!$I$6,IF(O1804&lt;('d_시나리오'!$I$6-'d_시나리오'!$H$6)/('d_시나리오'!$J$6-'d_시나리오'!$H$6),'d_시나리오'!$H$6+SQRT(O1804*('d_시나리오'!$J$6-'d_시나리오'!$H$6)*('d_시나리오'!$I$6-'d_시나리오'!$H$6)),'d_시나리오'!$J$6-SQRT((1-O1804)*('d_시나리오'!$J$6-'d_시나리오'!$H$6)*('d_시나리오'!$J$6-'d_시나리오'!$I$6))))</f>
        <v/>
      </c>
      <c r="Q1804">
        <f>INDEX('d_분포'!$B$2:$B$57,RANDBETWEEN(1,56))</f>
        <v/>
      </c>
      <c r="R1804">
        <f>BETAINV(RAND(),5,5)</f>
        <v/>
      </c>
      <c r="S1804">
        <f>'d_고정'!$B$1*'6_기대효과'!$H$7*('d_시나리오'!$I$7/'d_고정'!$B$2)*B1804</f>
        <v/>
      </c>
      <c r="T1804">
        <f>S1804*D1804</f>
        <v/>
      </c>
      <c r="U1804">
        <f>S1804*F1804*H1804</f>
        <v/>
      </c>
      <c r="V1804">
        <f>S1804*F1804*(H1804-1)</f>
        <v/>
      </c>
      <c r="W1804">
        <f>U1804*J1804</f>
        <v/>
      </c>
      <c r="X1804">
        <f>T1804+W1804</f>
        <v/>
      </c>
      <c r="Y1804">
        <f>(T1804*E1804+W1804*L1804)*(1-R1804-'d_고정'!$B$13)</f>
        <v/>
      </c>
      <c r="Z1804">
        <f>(U1804*N1804*Q1804+'d_고정'!$B$3*('6_기대효과'!$H$7/8)*Q1804*'d_고정'!$B$10*P1804*('6_기대효과'!$K$7/'d_고정'!$B$9))*(1-R1804)</f>
        <v/>
      </c>
      <c r="AA1804">
        <f>W1804*L1804*(1-R1804-'d_고정'!$B$13)+U1804*MAX(N1804-'d_고정'!$B$10*P1804*('6_기대효과'!$K$7/'d_고정'!$B$9),0)*Q1804*(1-R1804)</f>
        <v/>
      </c>
      <c r="AB1804">
        <f>Y1804+Z1804</f>
        <v/>
      </c>
      <c r="AC1804">
        <f>Y1804/('d_고정'!$B$5*'6_기대효과'!$H$7/8)/'d_고정'!$B$6</f>
        <v/>
      </c>
      <c r="AD1804">
        <f>Y1804/('d_고정'!$B$8*'6_기대효과'!$H$7/8)</f>
        <v/>
      </c>
    </row>
    <row r="1805">
      <c r="A1805">
        <f>RAND()</f>
        <v/>
      </c>
      <c r="B1805">
        <f>IF('d_시나리오'!$J$2='d_시나리오'!$H$2,'d_시나리오'!$I$2,IF(A1805&lt;('d_시나리오'!$I$2-'d_시나리오'!$H$2)/('d_시나리오'!$J$2-'d_시나리오'!$H$2),'d_시나리오'!$H$2+SQRT(A1805*('d_시나리오'!$J$2-'d_시나리오'!$H$2)*('d_시나리오'!$I$2-'d_시나리오'!$H$2)),'d_시나리오'!$J$2-SQRT((1-A1805)*('d_시나리오'!$J$2-'d_시나리오'!$H$2)*('d_시나리오'!$J$2-'d_시나리오'!$I$2))))</f>
        <v/>
      </c>
      <c r="C1805">
        <f>RAND()</f>
        <v/>
      </c>
      <c r="D1805">
        <f>BETAINV(RAND(),IF(C1805&lt;'d_고정'!$B$26,'d_고정'!$B$23,'d_고정'!$B$16)+1,'d_고정'!$B$17-IF(C1805&lt;'d_고정'!$B$26,'d_고정'!$B$23,'d_고정'!$B$16)+1)*('d_고정'!$B$14+('d_고정'!$B$15-'d_고정'!$B$14)*RAND())</f>
        <v/>
      </c>
      <c r="E1805">
        <f>INDEX('d_분포'!$A$2:$A$28,RANDBETWEEN(1,27))</f>
        <v/>
      </c>
      <c r="F1805">
        <f>INDEX('d_분포'!$C$2:$C$5,RANDBETWEEN(1,4))*(0.9+0.2*RAND())</f>
        <v/>
      </c>
      <c r="G1805">
        <f>RAND()</f>
        <v/>
      </c>
      <c r="H1805">
        <f>(F1805+(1-F1805)*('d_고정'!$B$22*BETAINV(RAND(),IF(G1805&lt;'d_고정'!$B$26,'d_고정'!$B$25,'d_고정'!$B$20)+1,'d_고정'!$B$21-IF(G1805&lt;'d_고정'!$B$26,'d_고정'!$B$25,'d_고정'!$B$20)+1)+(1-'d_고정'!$B$22)*BETAINV(RAND(),IF(G1805&lt;'d_고정'!$B$26,'d_고정'!$B$24,'d_고정'!$B$18)+1,'d_고정'!$B$19-IF(G1805&lt;'d_고정'!$B$26,'d_고정'!$B$24,'d_고정'!$B$18)+1))*('d_고정'!$B$14+('d_고정'!$B$15-'d_고정'!$B$14)*RAND()))/F1805</f>
        <v/>
      </c>
      <c r="I1805">
        <f>RAND()</f>
        <v/>
      </c>
      <c r="J1805">
        <f>IF('d_시나리오'!$J$3='d_시나리오'!$H$3,'d_시나리오'!$I$3,IF(I1805&lt;('d_시나리오'!$I$3-'d_시나리오'!$H$3)/('d_시나리오'!$J$3-'d_시나리오'!$H$3),'d_시나리오'!$H$3+SQRT(I1805*('d_시나리오'!$J$3-'d_시나리오'!$H$3)*('d_시나리오'!$I$3-'d_시나리오'!$H$3)),'d_시나리오'!$J$3-SQRT((1-I1805)*('d_시나리오'!$J$3-'d_시나리오'!$H$3)*('d_시나리오'!$J$3-'d_시나리오'!$I$3))))</f>
        <v/>
      </c>
      <c r="K1805">
        <f>RAND()</f>
        <v/>
      </c>
      <c r="L1805">
        <f>IF('d_시나리오'!$J$4='d_시나리오'!$H$4,'d_시나리오'!$I$4,IF(K1805&lt;('d_시나리오'!$I$4-'d_시나리오'!$H$4)/('d_시나리오'!$J$4-'d_시나리오'!$H$4),'d_시나리오'!$H$4+SQRT(K1805*('d_시나리오'!$J$4-'d_시나리오'!$H$4)*('d_시나리오'!$I$4-'d_시나리오'!$H$4)),'d_시나리오'!$J$4-SQRT((1-K1805)*('d_시나리오'!$J$4-'d_시나리오'!$H$4)*('d_시나리오'!$J$4-'d_시나리오'!$I$4))))</f>
        <v/>
      </c>
      <c r="M1805">
        <f>RAND()</f>
        <v/>
      </c>
      <c r="N1805">
        <f>IF('d_시나리오'!$J$5='d_시나리오'!$H$5,'d_시나리오'!$I$5,IF(M1805&lt;('d_시나리오'!$I$5-'d_시나리오'!$H$5)/('d_시나리오'!$J$5-'d_시나리오'!$H$5),'d_시나리오'!$H$5+SQRT(M1805*('d_시나리오'!$J$5-'d_시나리오'!$H$5)*('d_시나리오'!$I$5-'d_시나리오'!$H$5)),'d_시나리오'!$J$5-SQRT((1-M1805)*('d_시나리오'!$J$5-'d_시나리오'!$H$5)*('d_시나리오'!$J$5-'d_시나리오'!$I$5))))</f>
        <v/>
      </c>
      <c r="O1805">
        <f>RAND()</f>
        <v/>
      </c>
      <c r="P1805">
        <f>IF('d_시나리오'!$J$6='d_시나리오'!$H$6,'d_시나리오'!$I$6,IF(O1805&lt;('d_시나리오'!$I$6-'d_시나리오'!$H$6)/('d_시나리오'!$J$6-'d_시나리오'!$H$6),'d_시나리오'!$H$6+SQRT(O1805*('d_시나리오'!$J$6-'d_시나리오'!$H$6)*('d_시나리오'!$I$6-'d_시나리오'!$H$6)),'d_시나리오'!$J$6-SQRT((1-O1805)*('d_시나리오'!$J$6-'d_시나리오'!$H$6)*('d_시나리오'!$J$6-'d_시나리오'!$I$6))))</f>
        <v/>
      </c>
      <c r="Q1805">
        <f>INDEX('d_분포'!$B$2:$B$57,RANDBETWEEN(1,56))</f>
        <v/>
      </c>
      <c r="R1805">
        <f>BETAINV(RAND(),5,5)</f>
        <v/>
      </c>
      <c r="S1805">
        <f>'d_고정'!$B$1*'6_기대효과'!$H$7*('d_시나리오'!$I$7/'d_고정'!$B$2)*B1805</f>
        <v/>
      </c>
      <c r="T1805">
        <f>S1805*D1805</f>
        <v/>
      </c>
      <c r="U1805">
        <f>S1805*F1805*H1805</f>
        <v/>
      </c>
      <c r="V1805">
        <f>S1805*F1805*(H1805-1)</f>
        <v/>
      </c>
      <c r="W1805">
        <f>U1805*J1805</f>
        <v/>
      </c>
      <c r="X1805">
        <f>T1805+W1805</f>
        <v/>
      </c>
      <c r="Y1805">
        <f>(T1805*E1805+W1805*L1805)*(1-R1805-'d_고정'!$B$13)</f>
        <v/>
      </c>
      <c r="Z1805">
        <f>(U1805*N1805*Q1805+'d_고정'!$B$3*('6_기대효과'!$H$7/8)*Q1805*'d_고정'!$B$10*P1805*('6_기대효과'!$K$7/'d_고정'!$B$9))*(1-R1805)</f>
        <v/>
      </c>
      <c r="AA1805">
        <f>W1805*L1805*(1-R1805-'d_고정'!$B$13)+U1805*MAX(N1805-'d_고정'!$B$10*P1805*('6_기대효과'!$K$7/'d_고정'!$B$9),0)*Q1805*(1-R1805)</f>
        <v/>
      </c>
      <c r="AB1805">
        <f>Y1805+Z1805</f>
        <v/>
      </c>
      <c r="AC1805">
        <f>Y1805/('d_고정'!$B$5*'6_기대효과'!$H$7/8)/'d_고정'!$B$6</f>
        <v/>
      </c>
      <c r="AD1805">
        <f>Y1805/('d_고정'!$B$8*'6_기대효과'!$H$7/8)</f>
        <v/>
      </c>
    </row>
    <row r="1806">
      <c r="A1806">
        <f>RAND()</f>
        <v/>
      </c>
      <c r="B1806">
        <f>IF('d_시나리오'!$J$2='d_시나리오'!$H$2,'d_시나리오'!$I$2,IF(A1806&lt;('d_시나리오'!$I$2-'d_시나리오'!$H$2)/('d_시나리오'!$J$2-'d_시나리오'!$H$2),'d_시나리오'!$H$2+SQRT(A1806*('d_시나리오'!$J$2-'d_시나리오'!$H$2)*('d_시나리오'!$I$2-'d_시나리오'!$H$2)),'d_시나리오'!$J$2-SQRT((1-A1806)*('d_시나리오'!$J$2-'d_시나리오'!$H$2)*('d_시나리오'!$J$2-'d_시나리오'!$I$2))))</f>
        <v/>
      </c>
      <c r="C1806">
        <f>RAND()</f>
        <v/>
      </c>
      <c r="D1806">
        <f>BETAINV(RAND(),IF(C1806&lt;'d_고정'!$B$26,'d_고정'!$B$23,'d_고정'!$B$16)+1,'d_고정'!$B$17-IF(C1806&lt;'d_고정'!$B$26,'d_고정'!$B$23,'d_고정'!$B$16)+1)*('d_고정'!$B$14+('d_고정'!$B$15-'d_고정'!$B$14)*RAND())</f>
        <v/>
      </c>
      <c r="E1806">
        <f>INDEX('d_분포'!$A$2:$A$28,RANDBETWEEN(1,27))</f>
        <v/>
      </c>
      <c r="F1806">
        <f>INDEX('d_분포'!$C$2:$C$5,RANDBETWEEN(1,4))*(0.9+0.2*RAND())</f>
        <v/>
      </c>
      <c r="G1806">
        <f>RAND()</f>
        <v/>
      </c>
      <c r="H1806">
        <f>(F1806+(1-F1806)*('d_고정'!$B$22*BETAINV(RAND(),IF(G1806&lt;'d_고정'!$B$26,'d_고정'!$B$25,'d_고정'!$B$20)+1,'d_고정'!$B$21-IF(G1806&lt;'d_고정'!$B$26,'d_고정'!$B$25,'d_고정'!$B$20)+1)+(1-'d_고정'!$B$22)*BETAINV(RAND(),IF(G1806&lt;'d_고정'!$B$26,'d_고정'!$B$24,'d_고정'!$B$18)+1,'d_고정'!$B$19-IF(G1806&lt;'d_고정'!$B$26,'d_고정'!$B$24,'d_고정'!$B$18)+1))*('d_고정'!$B$14+('d_고정'!$B$15-'d_고정'!$B$14)*RAND()))/F1806</f>
        <v/>
      </c>
      <c r="I1806">
        <f>RAND()</f>
        <v/>
      </c>
      <c r="J1806">
        <f>IF('d_시나리오'!$J$3='d_시나리오'!$H$3,'d_시나리오'!$I$3,IF(I1806&lt;('d_시나리오'!$I$3-'d_시나리오'!$H$3)/('d_시나리오'!$J$3-'d_시나리오'!$H$3),'d_시나리오'!$H$3+SQRT(I1806*('d_시나리오'!$J$3-'d_시나리오'!$H$3)*('d_시나리오'!$I$3-'d_시나리오'!$H$3)),'d_시나리오'!$J$3-SQRT((1-I1806)*('d_시나리오'!$J$3-'d_시나리오'!$H$3)*('d_시나리오'!$J$3-'d_시나리오'!$I$3))))</f>
        <v/>
      </c>
      <c r="K1806">
        <f>RAND()</f>
        <v/>
      </c>
      <c r="L1806">
        <f>IF('d_시나리오'!$J$4='d_시나리오'!$H$4,'d_시나리오'!$I$4,IF(K1806&lt;('d_시나리오'!$I$4-'d_시나리오'!$H$4)/('d_시나리오'!$J$4-'d_시나리오'!$H$4),'d_시나리오'!$H$4+SQRT(K1806*('d_시나리오'!$J$4-'d_시나리오'!$H$4)*('d_시나리오'!$I$4-'d_시나리오'!$H$4)),'d_시나리오'!$J$4-SQRT((1-K1806)*('d_시나리오'!$J$4-'d_시나리오'!$H$4)*('d_시나리오'!$J$4-'d_시나리오'!$I$4))))</f>
        <v/>
      </c>
      <c r="M1806">
        <f>RAND()</f>
        <v/>
      </c>
      <c r="N1806">
        <f>IF('d_시나리오'!$J$5='d_시나리오'!$H$5,'d_시나리오'!$I$5,IF(M1806&lt;('d_시나리오'!$I$5-'d_시나리오'!$H$5)/('d_시나리오'!$J$5-'d_시나리오'!$H$5),'d_시나리오'!$H$5+SQRT(M1806*('d_시나리오'!$J$5-'d_시나리오'!$H$5)*('d_시나리오'!$I$5-'d_시나리오'!$H$5)),'d_시나리오'!$J$5-SQRT((1-M1806)*('d_시나리오'!$J$5-'d_시나리오'!$H$5)*('d_시나리오'!$J$5-'d_시나리오'!$I$5))))</f>
        <v/>
      </c>
      <c r="O1806">
        <f>RAND()</f>
        <v/>
      </c>
      <c r="P1806">
        <f>IF('d_시나리오'!$J$6='d_시나리오'!$H$6,'d_시나리오'!$I$6,IF(O1806&lt;('d_시나리오'!$I$6-'d_시나리오'!$H$6)/('d_시나리오'!$J$6-'d_시나리오'!$H$6),'d_시나리오'!$H$6+SQRT(O1806*('d_시나리오'!$J$6-'d_시나리오'!$H$6)*('d_시나리오'!$I$6-'d_시나리오'!$H$6)),'d_시나리오'!$J$6-SQRT((1-O1806)*('d_시나리오'!$J$6-'d_시나리오'!$H$6)*('d_시나리오'!$J$6-'d_시나리오'!$I$6))))</f>
        <v/>
      </c>
      <c r="Q1806">
        <f>INDEX('d_분포'!$B$2:$B$57,RANDBETWEEN(1,56))</f>
        <v/>
      </c>
      <c r="R1806">
        <f>BETAINV(RAND(),5,5)</f>
        <v/>
      </c>
      <c r="S1806">
        <f>'d_고정'!$B$1*'6_기대효과'!$H$7*('d_시나리오'!$I$7/'d_고정'!$B$2)*B1806</f>
        <v/>
      </c>
      <c r="T1806">
        <f>S1806*D1806</f>
        <v/>
      </c>
      <c r="U1806">
        <f>S1806*F1806*H1806</f>
        <v/>
      </c>
      <c r="V1806">
        <f>S1806*F1806*(H1806-1)</f>
        <v/>
      </c>
      <c r="W1806">
        <f>U1806*J1806</f>
        <v/>
      </c>
      <c r="X1806">
        <f>T1806+W1806</f>
        <v/>
      </c>
      <c r="Y1806">
        <f>(T1806*E1806+W1806*L1806)*(1-R1806-'d_고정'!$B$13)</f>
        <v/>
      </c>
      <c r="Z1806">
        <f>(U1806*N1806*Q1806+'d_고정'!$B$3*('6_기대효과'!$H$7/8)*Q1806*'d_고정'!$B$10*P1806*('6_기대효과'!$K$7/'d_고정'!$B$9))*(1-R1806)</f>
        <v/>
      </c>
      <c r="AA1806">
        <f>W1806*L1806*(1-R1806-'d_고정'!$B$13)+U1806*MAX(N1806-'d_고정'!$B$10*P1806*('6_기대효과'!$K$7/'d_고정'!$B$9),0)*Q1806*(1-R1806)</f>
        <v/>
      </c>
      <c r="AB1806">
        <f>Y1806+Z1806</f>
        <v/>
      </c>
      <c r="AC1806">
        <f>Y1806/('d_고정'!$B$5*'6_기대효과'!$H$7/8)/'d_고정'!$B$6</f>
        <v/>
      </c>
      <c r="AD1806">
        <f>Y1806/('d_고정'!$B$8*'6_기대효과'!$H$7/8)</f>
        <v/>
      </c>
    </row>
    <row r="1807">
      <c r="A1807">
        <f>RAND()</f>
        <v/>
      </c>
      <c r="B1807">
        <f>IF('d_시나리오'!$J$2='d_시나리오'!$H$2,'d_시나리오'!$I$2,IF(A1807&lt;('d_시나리오'!$I$2-'d_시나리오'!$H$2)/('d_시나리오'!$J$2-'d_시나리오'!$H$2),'d_시나리오'!$H$2+SQRT(A1807*('d_시나리오'!$J$2-'d_시나리오'!$H$2)*('d_시나리오'!$I$2-'d_시나리오'!$H$2)),'d_시나리오'!$J$2-SQRT((1-A1807)*('d_시나리오'!$J$2-'d_시나리오'!$H$2)*('d_시나리오'!$J$2-'d_시나리오'!$I$2))))</f>
        <v/>
      </c>
      <c r="C1807">
        <f>RAND()</f>
        <v/>
      </c>
      <c r="D1807">
        <f>BETAINV(RAND(),IF(C1807&lt;'d_고정'!$B$26,'d_고정'!$B$23,'d_고정'!$B$16)+1,'d_고정'!$B$17-IF(C1807&lt;'d_고정'!$B$26,'d_고정'!$B$23,'d_고정'!$B$16)+1)*('d_고정'!$B$14+('d_고정'!$B$15-'d_고정'!$B$14)*RAND())</f>
        <v/>
      </c>
      <c r="E1807">
        <f>INDEX('d_분포'!$A$2:$A$28,RANDBETWEEN(1,27))</f>
        <v/>
      </c>
      <c r="F1807">
        <f>INDEX('d_분포'!$C$2:$C$5,RANDBETWEEN(1,4))*(0.9+0.2*RAND())</f>
        <v/>
      </c>
      <c r="G1807">
        <f>RAND()</f>
        <v/>
      </c>
      <c r="H1807">
        <f>(F1807+(1-F1807)*('d_고정'!$B$22*BETAINV(RAND(),IF(G1807&lt;'d_고정'!$B$26,'d_고정'!$B$25,'d_고정'!$B$20)+1,'d_고정'!$B$21-IF(G1807&lt;'d_고정'!$B$26,'d_고정'!$B$25,'d_고정'!$B$20)+1)+(1-'d_고정'!$B$22)*BETAINV(RAND(),IF(G1807&lt;'d_고정'!$B$26,'d_고정'!$B$24,'d_고정'!$B$18)+1,'d_고정'!$B$19-IF(G1807&lt;'d_고정'!$B$26,'d_고정'!$B$24,'d_고정'!$B$18)+1))*('d_고정'!$B$14+('d_고정'!$B$15-'d_고정'!$B$14)*RAND()))/F1807</f>
        <v/>
      </c>
      <c r="I1807">
        <f>RAND()</f>
        <v/>
      </c>
      <c r="J1807">
        <f>IF('d_시나리오'!$J$3='d_시나리오'!$H$3,'d_시나리오'!$I$3,IF(I1807&lt;('d_시나리오'!$I$3-'d_시나리오'!$H$3)/('d_시나리오'!$J$3-'d_시나리오'!$H$3),'d_시나리오'!$H$3+SQRT(I1807*('d_시나리오'!$J$3-'d_시나리오'!$H$3)*('d_시나리오'!$I$3-'d_시나리오'!$H$3)),'d_시나리오'!$J$3-SQRT((1-I1807)*('d_시나리오'!$J$3-'d_시나리오'!$H$3)*('d_시나리오'!$J$3-'d_시나리오'!$I$3))))</f>
        <v/>
      </c>
      <c r="K1807">
        <f>RAND()</f>
        <v/>
      </c>
      <c r="L1807">
        <f>IF('d_시나리오'!$J$4='d_시나리오'!$H$4,'d_시나리오'!$I$4,IF(K1807&lt;('d_시나리오'!$I$4-'d_시나리오'!$H$4)/('d_시나리오'!$J$4-'d_시나리오'!$H$4),'d_시나리오'!$H$4+SQRT(K1807*('d_시나리오'!$J$4-'d_시나리오'!$H$4)*('d_시나리오'!$I$4-'d_시나리오'!$H$4)),'d_시나리오'!$J$4-SQRT((1-K1807)*('d_시나리오'!$J$4-'d_시나리오'!$H$4)*('d_시나리오'!$J$4-'d_시나리오'!$I$4))))</f>
        <v/>
      </c>
      <c r="M1807">
        <f>RAND()</f>
        <v/>
      </c>
      <c r="N1807">
        <f>IF('d_시나리오'!$J$5='d_시나리오'!$H$5,'d_시나리오'!$I$5,IF(M1807&lt;('d_시나리오'!$I$5-'d_시나리오'!$H$5)/('d_시나리오'!$J$5-'d_시나리오'!$H$5),'d_시나리오'!$H$5+SQRT(M1807*('d_시나리오'!$J$5-'d_시나리오'!$H$5)*('d_시나리오'!$I$5-'d_시나리오'!$H$5)),'d_시나리오'!$J$5-SQRT((1-M1807)*('d_시나리오'!$J$5-'d_시나리오'!$H$5)*('d_시나리오'!$J$5-'d_시나리오'!$I$5))))</f>
        <v/>
      </c>
      <c r="O1807">
        <f>RAND()</f>
        <v/>
      </c>
      <c r="P1807">
        <f>IF('d_시나리오'!$J$6='d_시나리오'!$H$6,'d_시나리오'!$I$6,IF(O1807&lt;('d_시나리오'!$I$6-'d_시나리오'!$H$6)/('d_시나리오'!$J$6-'d_시나리오'!$H$6),'d_시나리오'!$H$6+SQRT(O1807*('d_시나리오'!$J$6-'d_시나리오'!$H$6)*('d_시나리오'!$I$6-'d_시나리오'!$H$6)),'d_시나리오'!$J$6-SQRT((1-O1807)*('d_시나리오'!$J$6-'d_시나리오'!$H$6)*('d_시나리오'!$J$6-'d_시나리오'!$I$6))))</f>
        <v/>
      </c>
      <c r="Q1807">
        <f>INDEX('d_분포'!$B$2:$B$57,RANDBETWEEN(1,56))</f>
        <v/>
      </c>
      <c r="R1807">
        <f>BETAINV(RAND(),5,5)</f>
        <v/>
      </c>
      <c r="S1807">
        <f>'d_고정'!$B$1*'6_기대효과'!$H$7*('d_시나리오'!$I$7/'d_고정'!$B$2)*B1807</f>
        <v/>
      </c>
      <c r="T1807">
        <f>S1807*D1807</f>
        <v/>
      </c>
      <c r="U1807">
        <f>S1807*F1807*H1807</f>
        <v/>
      </c>
      <c r="V1807">
        <f>S1807*F1807*(H1807-1)</f>
        <v/>
      </c>
      <c r="W1807">
        <f>U1807*J1807</f>
        <v/>
      </c>
      <c r="X1807">
        <f>T1807+W1807</f>
        <v/>
      </c>
      <c r="Y1807">
        <f>(T1807*E1807+W1807*L1807)*(1-R1807-'d_고정'!$B$13)</f>
        <v/>
      </c>
      <c r="Z1807">
        <f>(U1807*N1807*Q1807+'d_고정'!$B$3*('6_기대효과'!$H$7/8)*Q1807*'d_고정'!$B$10*P1807*('6_기대효과'!$K$7/'d_고정'!$B$9))*(1-R1807)</f>
        <v/>
      </c>
      <c r="AA1807">
        <f>W1807*L1807*(1-R1807-'d_고정'!$B$13)+U1807*MAX(N1807-'d_고정'!$B$10*P1807*('6_기대효과'!$K$7/'d_고정'!$B$9),0)*Q1807*(1-R1807)</f>
        <v/>
      </c>
      <c r="AB1807">
        <f>Y1807+Z1807</f>
        <v/>
      </c>
      <c r="AC1807">
        <f>Y1807/('d_고정'!$B$5*'6_기대효과'!$H$7/8)/'d_고정'!$B$6</f>
        <v/>
      </c>
      <c r="AD1807">
        <f>Y1807/('d_고정'!$B$8*'6_기대효과'!$H$7/8)</f>
        <v/>
      </c>
    </row>
    <row r="1808">
      <c r="A1808">
        <f>RAND()</f>
        <v/>
      </c>
      <c r="B1808">
        <f>IF('d_시나리오'!$J$2='d_시나리오'!$H$2,'d_시나리오'!$I$2,IF(A1808&lt;('d_시나리오'!$I$2-'d_시나리오'!$H$2)/('d_시나리오'!$J$2-'d_시나리오'!$H$2),'d_시나리오'!$H$2+SQRT(A1808*('d_시나리오'!$J$2-'d_시나리오'!$H$2)*('d_시나리오'!$I$2-'d_시나리오'!$H$2)),'d_시나리오'!$J$2-SQRT((1-A1808)*('d_시나리오'!$J$2-'d_시나리오'!$H$2)*('d_시나리오'!$J$2-'d_시나리오'!$I$2))))</f>
        <v/>
      </c>
      <c r="C1808">
        <f>RAND()</f>
        <v/>
      </c>
      <c r="D1808">
        <f>BETAINV(RAND(),IF(C1808&lt;'d_고정'!$B$26,'d_고정'!$B$23,'d_고정'!$B$16)+1,'d_고정'!$B$17-IF(C1808&lt;'d_고정'!$B$26,'d_고정'!$B$23,'d_고정'!$B$16)+1)*('d_고정'!$B$14+('d_고정'!$B$15-'d_고정'!$B$14)*RAND())</f>
        <v/>
      </c>
      <c r="E1808">
        <f>INDEX('d_분포'!$A$2:$A$28,RANDBETWEEN(1,27))</f>
        <v/>
      </c>
      <c r="F1808">
        <f>INDEX('d_분포'!$C$2:$C$5,RANDBETWEEN(1,4))*(0.9+0.2*RAND())</f>
        <v/>
      </c>
      <c r="G1808">
        <f>RAND()</f>
        <v/>
      </c>
      <c r="H1808">
        <f>(F1808+(1-F1808)*('d_고정'!$B$22*BETAINV(RAND(),IF(G1808&lt;'d_고정'!$B$26,'d_고정'!$B$25,'d_고정'!$B$20)+1,'d_고정'!$B$21-IF(G1808&lt;'d_고정'!$B$26,'d_고정'!$B$25,'d_고정'!$B$20)+1)+(1-'d_고정'!$B$22)*BETAINV(RAND(),IF(G1808&lt;'d_고정'!$B$26,'d_고정'!$B$24,'d_고정'!$B$18)+1,'d_고정'!$B$19-IF(G1808&lt;'d_고정'!$B$26,'d_고정'!$B$24,'d_고정'!$B$18)+1))*('d_고정'!$B$14+('d_고정'!$B$15-'d_고정'!$B$14)*RAND()))/F1808</f>
        <v/>
      </c>
      <c r="I1808">
        <f>RAND()</f>
        <v/>
      </c>
      <c r="J1808">
        <f>IF('d_시나리오'!$J$3='d_시나리오'!$H$3,'d_시나리오'!$I$3,IF(I1808&lt;('d_시나리오'!$I$3-'d_시나리오'!$H$3)/('d_시나리오'!$J$3-'d_시나리오'!$H$3),'d_시나리오'!$H$3+SQRT(I1808*('d_시나리오'!$J$3-'d_시나리오'!$H$3)*('d_시나리오'!$I$3-'d_시나리오'!$H$3)),'d_시나리오'!$J$3-SQRT((1-I1808)*('d_시나리오'!$J$3-'d_시나리오'!$H$3)*('d_시나리오'!$J$3-'d_시나리오'!$I$3))))</f>
        <v/>
      </c>
      <c r="K1808">
        <f>RAND()</f>
        <v/>
      </c>
      <c r="L1808">
        <f>IF('d_시나리오'!$J$4='d_시나리오'!$H$4,'d_시나리오'!$I$4,IF(K1808&lt;('d_시나리오'!$I$4-'d_시나리오'!$H$4)/('d_시나리오'!$J$4-'d_시나리오'!$H$4),'d_시나리오'!$H$4+SQRT(K1808*('d_시나리오'!$J$4-'d_시나리오'!$H$4)*('d_시나리오'!$I$4-'d_시나리오'!$H$4)),'d_시나리오'!$J$4-SQRT((1-K1808)*('d_시나리오'!$J$4-'d_시나리오'!$H$4)*('d_시나리오'!$J$4-'d_시나리오'!$I$4))))</f>
        <v/>
      </c>
      <c r="M1808">
        <f>RAND()</f>
        <v/>
      </c>
      <c r="N1808">
        <f>IF('d_시나리오'!$J$5='d_시나리오'!$H$5,'d_시나리오'!$I$5,IF(M1808&lt;('d_시나리오'!$I$5-'d_시나리오'!$H$5)/('d_시나리오'!$J$5-'d_시나리오'!$H$5),'d_시나리오'!$H$5+SQRT(M1808*('d_시나리오'!$J$5-'d_시나리오'!$H$5)*('d_시나리오'!$I$5-'d_시나리오'!$H$5)),'d_시나리오'!$J$5-SQRT((1-M1808)*('d_시나리오'!$J$5-'d_시나리오'!$H$5)*('d_시나리오'!$J$5-'d_시나리오'!$I$5))))</f>
        <v/>
      </c>
      <c r="O1808">
        <f>RAND()</f>
        <v/>
      </c>
      <c r="P1808">
        <f>IF('d_시나리오'!$J$6='d_시나리오'!$H$6,'d_시나리오'!$I$6,IF(O1808&lt;('d_시나리오'!$I$6-'d_시나리오'!$H$6)/('d_시나리오'!$J$6-'d_시나리오'!$H$6),'d_시나리오'!$H$6+SQRT(O1808*('d_시나리오'!$J$6-'d_시나리오'!$H$6)*('d_시나리오'!$I$6-'d_시나리오'!$H$6)),'d_시나리오'!$J$6-SQRT((1-O1808)*('d_시나리오'!$J$6-'d_시나리오'!$H$6)*('d_시나리오'!$J$6-'d_시나리오'!$I$6))))</f>
        <v/>
      </c>
      <c r="Q1808">
        <f>INDEX('d_분포'!$B$2:$B$57,RANDBETWEEN(1,56))</f>
        <v/>
      </c>
      <c r="R1808">
        <f>BETAINV(RAND(),5,5)</f>
        <v/>
      </c>
      <c r="S1808">
        <f>'d_고정'!$B$1*'6_기대효과'!$H$7*('d_시나리오'!$I$7/'d_고정'!$B$2)*B1808</f>
        <v/>
      </c>
      <c r="T1808">
        <f>S1808*D1808</f>
        <v/>
      </c>
      <c r="U1808">
        <f>S1808*F1808*H1808</f>
        <v/>
      </c>
      <c r="V1808">
        <f>S1808*F1808*(H1808-1)</f>
        <v/>
      </c>
      <c r="W1808">
        <f>U1808*J1808</f>
        <v/>
      </c>
      <c r="X1808">
        <f>T1808+W1808</f>
        <v/>
      </c>
      <c r="Y1808">
        <f>(T1808*E1808+W1808*L1808)*(1-R1808-'d_고정'!$B$13)</f>
        <v/>
      </c>
      <c r="Z1808">
        <f>(U1808*N1808*Q1808+'d_고정'!$B$3*('6_기대효과'!$H$7/8)*Q1808*'d_고정'!$B$10*P1808*('6_기대효과'!$K$7/'d_고정'!$B$9))*(1-R1808)</f>
        <v/>
      </c>
      <c r="AA1808">
        <f>W1808*L1808*(1-R1808-'d_고정'!$B$13)+U1808*MAX(N1808-'d_고정'!$B$10*P1808*('6_기대효과'!$K$7/'d_고정'!$B$9),0)*Q1808*(1-R1808)</f>
        <v/>
      </c>
      <c r="AB1808">
        <f>Y1808+Z1808</f>
        <v/>
      </c>
      <c r="AC1808">
        <f>Y1808/('d_고정'!$B$5*'6_기대효과'!$H$7/8)/'d_고정'!$B$6</f>
        <v/>
      </c>
      <c r="AD1808">
        <f>Y1808/('d_고정'!$B$8*'6_기대효과'!$H$7/8)</f>
        <v/>
      </c>
    </row>
    <row r="1809">
      <c r="A1809">
        <f>RAND()</f>
        <v/>
      </c>
      <c r="B1809">
        <f>IF('d_시나리오'!$J$2='d_시나리오'!$H$2,'d_시나리오'!$I$2,IF(A1809&lt;('d_시나리오'!$I$2-'d_시나리오'!$H$2)/('d_시나리오'!$J$2-'d_시나리오'!$H$2),'d_시나리오'!$H$2+SQRT(A1809*('d_시나리오'!$J$2-'d_시나리오'!$H$2)*('d_시나리오'!$I$2-'d_시나리오'!$H$2)),'d_시나리오'!$J$2-SQRT((1-A1809)*('d_시나리오'!$J$2-'d_시나리오'!$H$2)*('d_시나리오'!$J$2-'d_시나리오'!$I$2))))</f>
        <v/>
      </c>
      <c r="C1809">
        <f>RAND()</f>
        <v/>
      </c>
      <c r="D1809">
        <f>BETAINV(RAND(),IF(C1809&lt;'d_고정'!$B$26,'d_고정'!$B$23,'d_고정'!$B$16)+1,'d_고정'!$B$17-IF(C1809&lt;'d_고정'!$B$26,'d_고정'!$B$23,'d_고정'!$B$16)+1)*('d_고정'!$B$14+('d_고정'!$B$15-'d_고정'!$B$14)*RAND())</f>
        <v/>
      </c>
      <c r="E1809">
        <f>INDEX('d_분포'!$A$2:$A$28,RANDBETWEEN(1,27))</f>
        <v/>
      </c>
      <c r="F1809">
        <f>INDEX('d_분포'!$C$2:$C$5,RANDBETWEEN(1,4))*(0.9+0.2*RAND())</f>
        <v/>
      </c>
      <c r="G1809">
        <f>RAND()</f>
        <v/>
      </c>
      <c r="H1809">
        <f>(F1809+(1-F1809)*('d_고정'!$B$22*BETAINV(RAND(),IF(G1809&lt;'d_고정'!$B$26,'d_고정'!$B$25,'d_고정'!$B$20)+1,'d_고정'!$B$21-IF(G1809&lt;'d_고정'!$B$26,'d_고정'!$B$25,'d_고정'!$B$20)+1)+(1-'d_고정'!$B$22)*BETAINV(RAND(),IF(G1809&lt;'d_고정'!$B$26,'d_고정'!$B$24,'d_고정'!$B$18)+1,'d_고정'!$B$19-IF(G1809&lt;'d_고정'!$B$26,'d_고정'!$B$24,'d_고정'!$B$18)+1))*('d_고정'!$B$14+('d_고정'!$B$15-'d_고정'!$B$14)*RAND()))/F1809</f>
        <v/>
      </c>
      <c r="I1809">
        <f>RAND()</f>
        <v/>
      </c>
      <c r="J1809">
        <f>IF('d_시나리오'!$J$3='d_시나리오'!$H$3,'d_시나리오'!$I$3,IF(I1809&lt;('d_시나리오'!$I$3-'d_시나리오'!$H$3)/('d_시나리오'!$J$3-'d_시나리오'!$H$3),'d_시나리오'!$H$3+SQRT(I1809*('d_시나리오'!$J$3-'d_시나리오'!$H$3)*('d_시나리오'!$I$3-'d_시나리오'!$H$3)),'d_시나리오'!$J$3-SQRT((1-I1809)*('d_시나리오'!$J$3-'d_시나리오'!$H$3)*('d_시나리오'!$J$3-'d_시나리오'!$I$3))))</f>
        <v/>
      </c>
      <c r="K1809">
        <f>RAND()</f>
        <v/>
      </c>
      <c r="L1809">
        <f>IF('d_시나리오'!$J$4='d_시나리오'!$H$4,'d_시나리오'!$I$4,IF(K1809&lt;('d_시나리오'!$I$4-'d_시나리오'!$H$4)/('d_시나리오'!$J$4-'d_시나리오'!$H$4),'d_시나리오'!$H$4+SQRT(K1809*('d_시나리오'!$J$4-'d_시나리오'!$H$4)*('d_시나리오'!$I$4-'d_시나리오'!$H$4)),'d_시나리오'!$J$4-SQRT((1-K1809)*('d_시나리오'!$J$4-'d_시나리오'!$H$4)*('d_시나리오'!$J$4-'d_시나리오'!$I$4))))</f>
        <v/>
      </c>
      <c r="M1809">
        <f>RAND()</f>
        <v/>
      </c>
      <c r="N1809">
        <f>IF('d_시나리오'!$J$5='d_시나리오'!$H$5,'d_시나리오'!$I$5,IF(M1809&lt;('d_시나리오'!$I$5-'d_시나리오'!$H$5)/('d_시나리오'!$J$5-'d_시나리오'!$H$5),'d_시나리오'!$H$5+SQRT(M1809*('d_시나리오'!$J$5-'d_시나리오'!$H$5)*('d_시나리오'!$I$5-'d_시나리오'!$H$5)),'d_시나리오'!$J$5-SQRT((1-M1809)*('d_시나리오'!$J$5-'d_시나리오'!$H$5)*('d_시나리오'!$J$5-'d_시나리오'!$I$5))))</f>
        <v/>
      </c>
      <c r="O1809">
        <f>RAND()</f>
        <v/>
      </c>
      <c r="P1809">
        <f>IF('d_시나리오'!$J$6='d_시나리오'!$H$6,'d_시나리오'!$I$6,IF(O1809&lt;('d_시나리오'!$I$6-'d_시나리오'!$H$6)/('d_시나리오'!$J$6-'d_시나리오'!$H$6),'d_시나리오'!$H$6+SQRT(O1809*('d_시나리오'!$J$6-'d_시나리오'!$H$6)*('d_시나리오'!$I$6-'d_시나리오'!$H$6)),'d_시나리오'!$J$6-SQRT((1-O1809)*('d_시나리오'!$J$6-'d_시나리오'!$H$6)*('d_시나리오'!$J$6-'d_시나리오'!$I$6))))</f>
        <v/>
      </c>
      <c r="Q1809">
        <f>INDEX('d_분포'!$B$2:$B$57,RANDBETWEEN(1,56))</f>
        <v/>
      </c>
      <c r="R1809">
        <f>BETAINV(RAND(),5,5)</f>
        <v/>
      </c>
      <c r="S1809">
        <f>'d_고정'!$B$1*'6_기대효과'!$H$7*('d_시나리오'!$I$7/'d_고정'!$B$2)*B1809</f>
        <v/>
      </c>
      <c r="T1809">
        <f>S1809*D1809</f>
        <v/>
      </c>
      <c r="U1809">
        <f>S1809*F1809*H1809</f>
        <v/>
      </c>
      <c r="V1809">
        <f>S1809*F1809*(H1809-1)</f>
        <v/>
      </c>
      <c r="W1809">
        <f>U1809*J1809</f>
        <v/>
      </c>
      <c r="X1809">
        <f>T1809+W1809</f>
        <v/>
      </c>
      <c r="Y1809">
        <f>(T1809*E1809+W1809*L1809)*(1-R1809-'d_고정'!$B$13)</f>
        <v/>
      </c>
      <c r="Z1809">
        <f>(U1809*N1809*Q1809+'d_고정'!$B$3*('6_기대효과'!$H$7/8)*Q1809*'d_고정'!$B$10*P1809*('6_기대효과'!$K$7/'d_고정'!$B$9))*(1-R1809)</f>
        <v/>
      </c>
      <c r="AA1809">
        <f>W1809*L1809*(1-R1809-'d_고정'!$B$13)+U1809*MAX(N1809-'d_고정'!$B$10*P1809*('6_기대효과'!$K$7/'d_고정'!$B$9),0)*Q1809*(1-R1809)</f>
        <v/>
      </c>
      <c r="AB1809">
        <f>Y1809+Z1809</f>
        <v/>
      </c>
      <c r="AC1809">
        <f>Y1809/('d_고정'!$B$5*'6_기대효과'!$H$7/8)/'d_고정'!$B$6</f>
        <v/>
      </c>
      <c r="AD1809">
        <f>Y1809/('d_고정'!$B$8*'6_기대효과'!$H$7/8)</f>
        <v/>
      </c>
    </row>
    <row r="1810">
      <c r="A1810">
        <f>RAND()</f>
        <v/>
      </c>
      <c r="B1810">
        <f>IF('d_시나리오'!$J$2='d_시나리오'!$H$2,'d_시나리오'!$I$2,IF(A1810&lt;('d_시나리오'!$I$2-'d_시나리오'!$H$2)/('d_시나리오'!$J$2-'d_시나리오'!$H$2),'d_시나리오'!$H$2+SQRT(A1810*('d_시나리오'!$J$2-'d_시나리오'!$H$2)*('d_시나리오'!$I$2-'d_시나리오'!$H$2)),'d_시나리오'!$J$2-SQRT((1-A1810)*('d_시나리오'!$J$2-'d_시나리오'!$H$2)*('d_시나리오'!$J$2-'d_시나리오'!$I$2))))</f>
        <v/>
      </c>
      <c r="C1810">
        <f>RAND()</f>
        <v/>
      </c>
      <c r="D1810">
        <f>BETAINV(RAND(),IF(C1810&lt;'d_고정'!$B$26,'d_고정'!$B$23,'d_고정'!$B$16)+1,'d_고정'!$B$17-IF(C1810&lt;'d_고정'!$B$26,'d_고정'!$B$23,'d_고정'!$B$16)+1)*('d_고정'!$B$14+('d_고정'!$B$15-'d_고정'!$B$14)*RAND())</f>
        <v/>
      </c>
      <c r="E1810">
        <f>INDEX('d_분포'!$A$2:$A$28,RANDBETWEEN(1,27))</f>
        <v/>
      </c>
      <c r="F1810">
        <f>INDEX('d_분포'!$C$2:$C$5,RANDBETWEEN(1,4))*(0.9+0.2*RAND())</f>
        <v/>
      </c>
      <c r="G1810">
        <f>RAND()</f>
        <v/>
      </c>
      <c r="H1810">
        <f>(F1810+(1-F1810)*('d_고정'!$B$22*BETAINV(RAND(),IF(G1810&lt;'d_고정'!$B$26,'d_고정'!$B$25,'d_고정'!$B$20)+1,'d_고정'!$B$21-IF(G1810&lt;'d_고정'!$B$26,'d_고정'!$B$25,'d_고정'!$B$20)+1)+(1-'d_고정'!$B$22)*BETAINV(RAND(),IF(G1810&lt;'d_고정'!$B$26,'d_고정'!$B$24,'d_고정'!$B$18)+1,'d_고정'!$B$19-IF(G1810&lt;'d_고정'!$B$26,'d_고정'!$B$24,'d_고정'!$B$18)+1))*('d_고정'!$B$14+('d_고정'!$B$15-'d_고정'!$B$14)*RAND()))/F1810</f>
        <v/>
      </c>
      <c r="I1810">
        <f>RAND()</f>
        <v/>
      </c>
      <c r="J1810">
        <f>IF('d_시나리오'!$J$3='d_시나리오'!$H$3,'d_시나리오'!$I$3,IF(I1810&lt;('d_시나리오'!$I$3-'d_시나리오'!$H$3)/('d_시나리오'!$J$3-'d_시나리오'!$H$3),'d_시나리오'!$H$3+SQRT(I1810*('d_시나리오'!$J$3-'d_시나리오'!$H$3)*('d_시나리오'!$I$3-'d_시나리오'!$H$3)),'d_시나리오'!$J$3-SQRT((1-I1810)*('d_시나리오'!$J$3-'d_시나리오'!$H$3)*('d_시나리오'!$J$3-'d_시나리오'!$I$3))))</f>
        <v/>
      </c>
      <c r="K1810">
        <f>RAND()</f>
        <v/>
      </c>
      <c r="L1810">
        <f>IF('d_시나리오'!$J$4='d_시나리오'!$H$4,'d_시나리오'!$I$4,IF(K1810&lt;('d_시나리오'!$I$4-'d_시나리오'!$H$4)/('d_시나리오'!$J$4-'d_시나리오'!$H$4),'d_시나리오'!$H$4+SQRT(K1810*('d_시나리오'!$J$4-'d_시나리오'!$H$4)*('d_시나리오'!$I$4-'d_시나리오'!$H$4)),'d_시나리오'!$J$4-SQRT((1-K1810)*('d_시나리오'!$J$4-'d_시나리오'!$H$4)*('d_시나리오'!$J$4-'d_시나리오'!$I$4))))</f>
        <v/>
      </c>
      <c r="M1810">
        <f>RAND()</f>
        <v/>
      </c>
      <c r="N1810">
        <f>IF('d_시나리오'!$J$5='d_시나리오'!$H$5,'d_시나리오'!$I$5,IF(M1810&lt;('d_시나리오'!$I$5-'d_시나리오'!$H$5)/('d_시나리오'!$J$5-'d_시나리오'!$H$5),'d_시나리오'!$H$5+SQRT(M1810*('d_시나리오'!$J$5-'d_시나리오'!$H$5)*('d_시나리오'!$I$5-'d_시나리오'!$H$5)),'d_시나리오'!$J$5-SQRT((1-M1810)*('d_시나리오'!$J$5-'d_시나리오'!$H$5)*('d_시나리오'!$J$5-'d_시나리오'!$I$5))))</f>
        <v/>
      </c>
      <c r="O1810">
        <f>RAND()</f>
        <v/>
      </c>
      <c r="P1810">
        <f>IF('d_시나리오'!$J$6='d_시나리오'!$H$6,'d_시나리오'!$I$6,IF(O1810&lt;('d_시나리오'!$I$6-'d_시나리오'!$H$6)/('d_시나리오'!$J$6-'d_시나리오'!$H$6),'d_시나리오'!$H$6+SQRT(O1810*('d_시나리오'!$J$6-'d_시나리오'!$H$6)*('d_시나리오'!$I$6-'d_시나리오'!$H$6)),'d_시나리오'!$J$6-SQRT((1-O1810)*('d_시나리오'!$J$6-'d_시나리오'!$H$6)*('d_시나리오'!$J$6-'d_시나리오'!$I$6))))</f>
        <v/>
      </c>
      <c r="Q1810">
        <f>INDEX('d_분포'!$B$2:$B$57,RANDBETWEEN(1,56))</f>
        <v/>
      </c>
      <c r="R1810">
        <f>BETAINV(RAND(),5,5)</f>
        <v/>
      </c>
      <c r="S1810">
        <f>'d_고정'!$B$1*'6_기대효과'!$H$7*('d_시나리오'!$I$7/'d_고정'!$B$2)*B1810</f>
        <v/>
      </c>
      <c r="T1810">
        <f>S1810*D1810</f>
        <v/>
      </c>
      <c r="U1810">
        <f>S1810*F1810*H1810</f>
        <v/>
      </c>
      <c r="V1810">
        <f>S1810*F1810*(H1810-1)</f>
        <v/>
      </c>
      <c r="W1810">
        <f>U1810*J1810</f>
        <v/>
      </c>
      <c r="X1810">
        <f>T1810+W1810</f>
        <v/>
      </c>
      <c r="Y1810">
        <f>(T1810*E1810+W1810*L1810)*(1-R1810-'d_고정'!$B$13)</f>
        <v/>
      </c>
      <c r="Z1810">
        <f>(U1810*N1810*Q1810+'d_고정'!$B$3*('6_기대효과'!$H$7/8)*Q1810*'d_고정'!$B$10*P1810*('6_기대효과'!$K$7/'d_고정'!$B$9))*(1-R1810)</f>
        <v/>
      </c>
      <c r="AA1810">
        <f>W1810*L1810*(1-R1810-'d_고정'!$B$13)+U1810*MAX(N1810-'d_고정'!$B$10*P1810*('6_기대효과'!$K$7/'d_고정'!$B$9),0)*Q1810*(1-R1810)</f>
        <v/>
      </c>
      <c r="AB1810">
        <f>Y1810+Z1810</f>
        <v/>
      </c>
      <c r="AC1810">
        <f>Y1810/('d_고정'!$B$5*'6_기대효과'!$H$7/8)/'d_고정'!$B$6</f>
        <v/>
      </c>
      <c r="AD1810">
        <f>Y1810/('d_고정'!$B$8*'6_기대효과'!$H$7/8)</f>
        <v/>
      </c>
    </row>
    <row r="1811">
      <c r="A1811">
        <f>RAND()</f>
        <v/>
      </c>
      <c r="B1811">
        <f>IF('d_시나리오'!$J$2='d_시나리오'!$H$2,'d_시나리오'!$I$2,IF(A1811&lt;('d_시나리오'!$I$2-'d_시나리오'!$H$2)/('d_시나리오'!$J$2-'d_시나리오'!$H$2),'d_시나리오'!$H$2+SQRT(A1811*('d_시나리오'!$J$2-'d_시나리오'!$H$2)*('d_시나리오'!$I$2-'d_시나리오'!$H$2)),'d_시나리오'!$J$2-SQRT((1-A1811)*('d_시나리오'!$J$2-'d_시나리오'!$H$2)*('d_시나리오'!$J$2-'d_시나리오'!$I$2))))</f>
        <v/>
      </c>
      <c r="C1811">
        <f>RAND()</f>
        <v/>
      </c>
      <c r="D1811">
        <f>BETAINV(RAND(),IF(C1811&lt;'d_고정'!$B$26,'d_고정'!$B$23,'d_고정'!$B$16)+1,'d_고정'!$B$17-IF(C1811&lt;'d_고정'!$B$26,'d_고정'!$B$23,'d_고정'!$B$16)+1)*('d_고정'!$B$14+('d_고정'!$B$15-'d_고정'!$B$14)*RAND())</f>
        <v/>
      </c>
      <c r="E1811">
        <f>INDEX('d_분포'!$A$2:$A$28,RANDBETWEEN(1,27))</f>
        <v/>
      </c>
      <c r="F1811">
        <f>INDEX('d_분포'!$C$2:$C$5,RANDBETWEEN(1,4))*(0.9+0.2*RAND())</f>
        <v/>
      </c>
      <c r="G1811">
        <f>RAND()</f>
        <v/>
      </c>
      <c r="H1811">
        <f>(F1811+(1-F1811)*('d_고정'!$B$22*BETAINV(RAND(),IF(G1811&lt;'d_고정'!$B$26,'d_고정'!$B$25,'d_고정'!$B$20)+1,'d_고정'!$B$21-IF(G1811&lt;'d_고정'!$B$26,'d_고정'!$B$25,'d_고정'!$B$20)+1)+(1-'d_고정'!$B$22)*BETAINV(RAND(),IF(G1811&lt;'d_고정'!$B$26,'d_고정'!$B$24,'d_고정'!$B$18)+1,'d_고정'!$B$19-IF(G1811&lt;'d_고정'!$B$26,'d_고정'!$B$24,'d_고정'!$B$18)+1))*('d_고정'!$B$14+('d_고정'!$B$15-'d_고정'!$B$14)*RAND()))/F1811</f>
        <v/>
      </c>
      <c r="I1811">
        <f>RAND()</f>
        <v/>
      </c>
      <c r="J1811">
        <f>IF('d_시나리오'!$J$3='d_시나리오'!$H$3,'d_시나리오'!$I$3,IF(I1811&lt;('d_시나리오'!$I$3-'d_시나리오'!$H$3)/('d_시나리오'!$J$3-'d_시나리오'!$H$3),'d_시나리오'!$H$3+SQRT(I1811*('d_시나리오'!$J$3-'d_시나리오'!$H$3)*('d_시나리오'!$I$3-'d_시나리오'!$H$3)),'d_시나리오'!$J$3-SQRT((1-I1811)*('d_시나리오'!$J$3-'d_시나리오'!$H$3)*('d_시나리오'!$J$3-'d_시나리오'!$I$3))))</f>
        <v/>
      </c>
      <c r="K1811">
        <f>RAND()</f>
        <v/>
      </c>
      <c r="L1811">
        <f>IF('d_시나리오'!$J$4='d_시나리오'!$H$4,'d_시나리오'!$I$4,IF(K1811&lt;('d_시나리오'!$I$4-'d_시나리오'!$H$4)/('d_시나리오'!$J$4-'d_시나리오'!$H$4),'d_시나리오'!$H$4+SQRT(K1811*('d_시나리오'!$J$4-'d_시나리오'!$H$4)*('d_시나리오'!$I$4-'d_시나리오'!$H$4)),'d_시나리오'!$J$4-SQRT((1-K1811)*('d_시나리오'!$J$4-'d_시나리오'!$H$4)*('d_시나리오'!$J$4-'d_시나리오'!$I$4))))</f>
        <v/>
      </c>
      <c r="M1811">
        <f>RAND()</f>
        <v/>
      </c>
      <c r="N1811">
        <f>IF('d_시나리오'!$J$5='d_시나리오'!$H$5,'d_시나리오'!$I$5,IF(M1811&lt;('d_시나리오'!$I$5-'d_시나리오'!$H$5)/('d_시나리오'!$J$5-'d_시나리오'!$H$5),'d_시나리오'!$H$5+SQRT(M1811*('d_시나리오'!$J$5-'d_시나리오'!$H$5)*('d_시나리오'!$I$5-'d_시나리오'!$H$5)),'d_시나리오'!$J$5-SQRT((1-M1811)*('d_시나리오'!$J$5-'d_시나리오'!$H$5)*('d_시나리오'!$J$5-'d_시나리오'!$I$5))))</f>
        <v/>
      </c>
      <c r="O1811">
        <f>RAND()</f>
        <v/>
      </c>
      <c r="P1811">
        <f>IF('d_시나리오'!$J$6='d_시나리오'!$H$6,'d_시나리오'!$I$6,IF(O1811&lt;('d_시나리오'!$I$6-'d_시나리오'!$H$6)/('d_시나리오'!$J$6-'d_시나리오'!$H$6),'d_시나리오'!$H$6+SQRT(O1811*('d_시나리오'!$J$6-'d_시나리오'!$H$6)*('d_시나리오'!$I$6-'d_시나리오'!$H$6)),'d_시나리오'!$J$6-SQRT((1-O1811)*('d_시나리오'!$J$6-'d_시나리오'!$H$6)*('d_시나리오'!$J$6-'d_시나리오'!$I$6))))</f>
        <v/>
      </c>
      <c r="Q1811">
        <f>INDEX('d_분포'!$B$2:$B$57,RANDBETWEEN(1,56))</f>
        <v/>
      </c>
      <c r="R1811">
        <f>BETAINV(RAND(),5,5)</f>
        <v/>
      </c>
      <c r="S1811">
        <f>'d_고정'!$B$1*'6_기대효과'!$H$7*('d_시나리오'!$I$7/'d_고정'!$B$2)*B1811</f>
        <v/>
      </c>
      <c r="T1811">
        <f>S1811*D1811</f>
        <v/>
      </c>
      <c r="U1811">
        <f>S1811*F1811*H1811</f>
        <v/>
      </c>
      <c r="V1811">
        <f>S1811*F1811*(H1811-1)</f>
        <v/>
      </c>
      <c r="W1811">
        <f>U1811*J1811</f>
        <v/>
      </c>
      <c r="X1811">
        <f>T1811+W1811</f>
        <v/>
      </c>
      <c r="Y1811">
        <f>(T1811*E1811+W1811*L1811)*(1-R1811-'d_고정'!$B$13)</f>
        <v/>
      </c>
      <c r="Z1811">
        <f>(U1811*N1811*Q1811+'d_고정'!$B$3*('6_기대효과'!$H$7/8)*Q1811*'d_고정'!$B$10*P1811*('6_기대효과'!$K$7/'d_고정'!$B$9))*(1-R1811)</f>
        <v/>
      </c>
      <c r="AA1811">
        <f>W1811*L1811*(1-R1811-'d_고정'!$B$13)+U1811*MAX(N1811-'d_고정'!$B$10*P1811*('6_기대효과'!$K$7/'d_고정'!$B$9),0)*Q1811*(1-R1811)</f>
        <v/>
      </c>
      <c r="AB1811">
        <f>Y1811+Z1811</f>
        <v/>
      </c>
      <c r="AC1811">
        <f>Y1811/('d_고정'!$B$5*'6_기대효과'!$H$7/8)/'d_고정'!$B$6</f>
        <v/>
      </c>
      <c r="AD1811">
        <f>Y1811/('d_고정'!$B$8*'6_기대효과'!$H$7/8)</f>
        <v/>
      </c>
    </row>
    <row r="1812">
      <c r="A1812">
        <f>RAND()</f>
        <v/>
      </c>
      <c r="B1812">
        <f>IF('d_시나리오'!$J$2='d_시나리오'!$H$2,'d_시나리오'!$I$2,IF(A1812&lt;('d_시나리오'!$I$2-'d_시나리오'!$H$2)/('d_시나리오'!$J$2-'d_시나리오'!$H$2),'d_시나리오'!$H$2+SQRT(A1812*('d_시나리오'!$J$2-'d_시나리오'!$H$2)*('d_시나리오'!$I$2-'d_시나리오'!$H$2)),'d_시나리오'!$J$2-SQRT((1-A1812)*('d_시나리오'!$J$2-'d_시나리오'!$H$2)*('d_시나리오'!$J$2-'d_시나리오'!$I$2))))</f>
        <v/>
      </c>
      <c r="C1812">
        <f>RAND()</f>
        <v/>
      </c>
      <c r="D1812">
        <f>BETAINV(RAND(),IF(C1812&lt;'d_고정'!$B$26,'d_고정'!$B$23,'d_고정'!$B$16)+1,'d_고정'!$B$17-IF(C1812&lt;'d_고정'!$B$26,'d_고정'!$B$23,'d_고정'!$B$16)+1)*('d_고정'!$B$14+('d_고정'!$B$15-'d_고정'!$B$14)*RAND())</f>
        <v/>
      </c>
      <c r="E1812">
        <f>INDEX('d_분포'!$A$2:$A$28,RANDBETWEEN(1,27))</f>
        <v/>
      </c>
      <c r="F1812">
        <f>INDEX('d_분포'!$C$2:$C$5,RANDBETWEEN(1,4))*(0.9+0.2*RAND())</f>
        <v/>
      </c>
      <c r="G1812">
        <f>RAND()</f>
        <v/>
      </c>
      <c r="H1812">
        <f>(F1812+(1-F1812)*('d_고정'!$B$22*BETAINV(RAND(),IF(G1812&lt;'d_고정'!$B$26,'d_고정'!$B$25,'d_고정'!$B$20)+1,'d_고정'!$B$21-IF(G1812&lt;'d_고정'!$B$26,'d_고정'!$B$25,'d_고정'!$B$20)+1)+(1-'d_고정'!$B$22)*BETAINV(RAND(),IF(G1812&lt;'d_고정'!$B$26,'d_고정'!$B$24,'d_고정'!$B$18)+1,'d_고정'!$B$19-IF(G1812&lt;'d_고정'!$B$26,'d_고정'!$B$24,'d_고정'!$B$18)+1))*('d_고정'!$B$14+('d_고정'!$B$15-'d_고정'!$B$14)*RAND()))/F1812</f>
        <v/>
      </c>
      <c r="I1812">
        <f>RAND()</f>
        <v/>
      </c>
      <c r="J1812">
        <f>IF('d_시나리오'!$J$3='d_시나리오'!$H$3,'d_시나리오'!$I$3,IF(I1812&lt;('d_시나리오'!$I$3-'d_시나리오'!$H$3)/('d_시나리오'!$J$3-'d_시나리오'!$H$3),'d_시나리오'!$H$3+SQRT(I1812*('d_시나리오'!$J$3-'d_시나리오'!$H$3)*('d_시나리오'!$I$3-'d_시나리오'!$H$3)),'d_시나리오'!$J$3-SQRT((1-I1812)*('d_시나리오'!$J$3-'d_시나리오'!$H$3)*('d_시나리오'!$J$3-'d_시나리오'!$I$3))))</f>
        <v/>
      </c>
      <c r="K1812">
        <f>RAND()</f>
        <v/>
      </c>
      <c r="L1812">
        <f>IF('d_시나리오'!$J$4='d_시나리오'!$H$4,'d_시나리오'!$I$4,IF(K1812&lt;('d_시나리오'!$I$4-'d_시나리오'!$H$4)/('d_시나리오'!$J$4-'d_시나리오'!$H$4),'d_시나리오'!$H$4+SQRT(K1812*('d_시나리오'!$J$4-'d_시나리오'!$H$4)*('d_시나리오'!$I$4-'d_시나리오'!$H$4)),'d_시나리오'!$J$4-SQRT((1-K1812)*('d_시나리오'!$J$4-'d_시나리오'!$H$4)*('d_시나리오'!$J$4-'d_시나리오'!$I$4))))</f>
        <v/>
      </c>
      <c r="M1812">
        <f>RAND()</f>
        <v/>
      </c>
      <c r="N1812">
        <f>IF('d_시나리오'!$J$5='d_시나리오'!$H$5,'d_시나리오'!$I$5,IF(M1812&lt;('d_시나리오'!$I$5-'d_시나리오'!$H$5)/('d_시나리오'!$J$5-'d_시나리오'!$H$5),'d_시나리오'!$H$5+SQRT(M1812*('d_시나리오'!$J$5-'d_시나리오'!$H$5)*('d_시나리오'!$I$5-'d_시나리오'!$H$5)),'d_시나리오'!$J$5-SQRT((1-M1812)*('d_시나리오'!$J$5-'d_시나리오'!$H$5)*('d_시나리오'!$J$5-'d_시나리오'!$I$5))))</f>
        <v/>
      </c>
      <c r="O1812">
        <f>RAND()</f>
        <v/>
      </c>
      <c r="P1812">
        <f>IF('d_시나리오'!$J$6='d_시나리오'!$H$6,'d_시나리오'!$I$6,IF(O1812&lt;('d_시나리오'!$I$6-'d_시나리오'!$H$6)/('d_시나리오'!$J$6-'d_시나리오'!$H$6),'d_시나리오'!$H$6+SQRT(O1812*('d_시나리오'!$J$6-'d_시나리오'!$H$6)*('d_시나리오'!$I$6-'d_시나리오'!$H$6)),'d_시나리오'!$J$6-SQRT((1-O1812)*('d_시나리오'!$J$6-'d_시나리오'!$H$6)*('d_시나리오'!$J$6-'d_시나리오'!$I$6))))</f>
        <v/>
      </c>
      <c r="Q1812">
        <f>INDEX('d_분포'!$B$2:$B$57,RANDBETWEEN(1,56))</f>
        <v/>
      </c>
      <c r="R1812">
        <f>BETAINV(RAND(),5,5)</f>
        <v/>
      </c>
      <c r="S1812">
        <f>'d_고정'!$B$1*'6_기대효과'!$H$7*('d_시나리오'!$I$7/'d_고정'!$B$2)*B1812</f>
        <v/>
      </c>
      <c r="T1812">
        <f>S1812*D1812</f>
        <v/>
      </c>
      <c r="U1812">
        <f>S1812*F1812*H1812</f>
        <v/>
      </c>
      <c r="V1812">
        <f>S1812*F1812*(H1812-1)</f>
        <v/>
      </c>
      <c r="W1812">
        <f>U1812*J1812</f>
        <v/>
      </c>
      <c r="X1812">
        <f>T1812+W1812</f>
        <v/>
      </c>
      <c r="Y1812">
        <f>(T1812*E1812+W1812*L1812)*(1-R1812-'d_고정'!$B$13)</f>
        <v/>
      </c>
      <c r="Z1812">
        <f>(U1812*N1812*Q1812+'d_고정'!$B$3*('6_기대효과'!$H$7/8)*Q1812*'d_고정'!$B$10*P1812*('6_기대효과'!$K$7/'d_고정'!$B$9))*(1-R1812)</f>
        <v/>
      </c>
      <c r="AA1812">
        <f>W1812*L1812*(1-R1812-'d_고정'!$B$13)+U1812*MAX(N1812-'d_고정'!$B$10*P1812*('6_기대효과'!$K$7/'d_고정'!$B$9),0)*Q1812*(1-R1812)</f>
        <v/>
      </c>
      <c r="AB1812">
        <f>Y1812+Z1812</f>
        <v/>
      </c>
      <c r="AC1812">
        <f>Y1812/('d_고정'!$B$5*'6_기대효과'!$H$7/8)/'d_고정'!$B$6</f>
        <v/>
      </c>
      <c r="AD1812">
        <f>Y1812/('d_고정'!$B$8*'6_기대효과'!$H$7/8)</f>
        <v/>
      </c>
    </row>
    <row r="1813">
      <c r="A1813">
        <f>RAND()</f>
        <v/>
      </c>
      <c r="B1813">
        <f>IF('d_시나리오'!$J$2='d_시나리오'!$H$2,'d_시나리오'!$I$2,IF(A1813&lt;('d_시나리오'!$I$2-'d_시나리오'!$H$2)/('d_시나리오'!$J$2-'d_시나리오'!$H$2),'d_시나리오'!$H$2+SQRT(A1813*('d_시나리오'!$J$2-'d_시나리오'!$H$2)*('d_시나리오'!$I$2-'d_시나리오'!$H$2)),'d_시나리오'!$J$2-SQRT((1-A1813)*('d_시나리오'!$J$2-'d_시나리오'!$H$2)*('d_시나리오'!$J$2-'d_시나리오'!$I$2))))</f>
        <v/>
      </c>
      <c r="C1813">
        <f>RAND()</f>
        <v/>
      </c>
      <c r="D1813">
        <f>BETAINV(RAND(),IF(C1813&lt;'d_고정'!$B$26,'d_고정'!$B$23,'d_고정'!$B$16)+1,'d_고정'!$B$17-IF(C1813&lt;'d_고정'!$B$26,'d_고정'!$B$23,'d_고정'!$B$16)+1)*('d_고정'!$B$14+('d_고정'!$B$15-'d_고정'!$B$14)*RAND())</f>
        <v/>
      </c>
      <c r="E1813">
        <f>INDEX('d_분포'!$A$2:$A$28,RANDBETWEEN(1,27))</f>
        <v/>
      </c>
      <c r="F1813">
        <f>INDEX('d_분포'!$C$2:$C$5,RANDBETWEEN(1,4))*(0.9+0.2*RAND())</f>
        <v/>
      </c>
      <c r="G1813">
        <f>RAND()</f>
        <v/>
      </c>
      <c r="H1813">
        <f>(F1813+(1-F1813)*('d_고정'!$B$22*BETAINV(RAND(),IF(G1813&lt;'d_고정'!$B$26,'d_고정'!$B$25,'d_고정'!$B$20)+1,'d_고정'!$B$21-IF(G1813&lt;'d_고정'!$B$26,'d_고정'!$B$25,'d_고정'!$B$20)+1)+(1-'d_고정'!$B$22)*BETAINV(RAND(),IF(G1813&lt;'d_고정'!$B$26,'d_고정'!$B$24,'d_고정'!$B$18)+1,'d_고정'!$B$19-IF(G1813&lt;'d_고정'!$B$26,'d_고정'!$B$24,'d_고정'!$B$18)+1))*('d_고정'!$B$14+('d_고정'!$B$15-'d_고정'!$B$14)*RAND()))/F1813</f>
        <v/>
      </c>
      <c r="I1813">
        <f>RAND()</f>
        <v/>
      </c>
      <c r="J1813">
        <f>IF('d_시나리오'!$J$3='d_시나리오'!$H$3,'d_시나리오'!$I$3,IF(I1813&lt;('d_시나리오'!$I$3-'d_시나리오'!$H$3)/('d_시나리오'!$J$3-'d_시나리오'!$H$3),'d_시나리오'!$H$3+SQRT(I1813*('d_시나리오'!$J$3-'d_시나리오'!$H$3)*('d_시나리오'!$I$3-'d_시나리오'!$H$3)),'d_시나리오'!$J$3-SQRT((1-I1813)*('d_시나리오'!$J$3-'d_시나리오'!$H$3)*('d_시나리오'!$J$3-'d_시나리오'!$I$3))))</f>
        <v/>
      </c>
      <c r="K1813">
        <f>RAND()</f>
        <v/>
      </c>
      <c r="L1813">
        <f>IF('d_시나리오'!$J$4='d_시나리오'!$H$4,'d_시나리오'!$I$4,IF(K1813&lt;('d_시나리오'!$I$4-'d_시나리오'!$H$4)/('d_시나리오'!$J$4-'d_시나리오'!$H$4),'d_시나리오'!$H$4+SQRT(K1813*('d_시나리오'!$J$4-'d_시나리오'!$H$4)*('d_시나리오'!$I$4-'d_시나리오'!$H$4)),'d_시나리오'!$J$4-SQRT((1-K1813)*('d_시나리오'!$J$4-'d_시나리오'!$H$4)*('d_시나리오'!$J$4-'d_시나리오'!$I$4))))</f>
        <v/>
      </c>
      <c r="M1813">
        <f>RAND()</f>
        <v/>
      </c>
      <c r="N1813">
        <f>IF('d_시나리오'!$J$5='d_시나리오'!$H$5,'d_시나리오'!$I$5,IF(M1813&lt;('d_시나리오'!$I$5-'d_시나리오'!$H$5)/('d_시나리오'!$J$5-'d_시나리오'!$H$5),'d_시나리오'!$H$5+SQRT(M1813*('d_시나리오'!$J$5-'d_시나리오'!$H$5)*('d_시나리오'!$I$5-'d_시나리오'!$H$5)),'d_시나리오'!$J$5-SQRT((1-M1813)*('d_시나리오'!$J$5-'d_시나리오'!$H$5)*('d_시나리오'!$J$5-'d_시나리오'!$I$5))))</f>
        <v/>
      </c>
      <c r="O1813">
        <f>RAND()</f>
        <v/>
      </c>
      <c r="P1813">
        <f>IF('d_시나리오'!$J$6='d_시나리오'!$H$6,'d_시나리오'!$I$6,IF(O1813&lt;('d_시나리오'!$I$6-'d_시나리오'!$H$6)/('d_시나리오'!$J$6-'d_시나리오'!$H$6),'d_시나리오'!$H$6+SQRT(O1813*('d_시나리오'!$J$6-'d_시나리오'!$H$6)*('d_시나리오'!$I$6-'d_시나리오'!$H$6)),'d_시나리오'!$J$6-SQRT((1-O1813)*('d_시나리오'!$J$6-'d_시나리오'!$H$6)*('d_시나리오'!$J$6-'d_시나리오'!$I$6))))</f>
        <v/>
      </c>
      <c r="Q1813">
        <f>INDEX('d_분포'!$B$2:$B$57,RANDBETWEEN(1,56))</f>
        <v/>
      </c>
      <c r="R1813">
        <f>BETAINV(RAND(),5,5)</f>
        <v/>
      </c>
      <c r="S1813">
        <f>'d_고정'!$B$1*'6_기대효과'!$H$7*('d_시나리오'!$I$7/'d_고정'!$B$2)*B1813</f>
        <v/>
      </c>
      <c r="T1813">
        <f>S1813*D1813</f>
        <v/>
      </c>
      <c r="U1813">
        <f>S1813*F1813*H1813</f>
        <v/>
      </c>
      <c r="V1813">
        <f>S1813*F1813*(H1813-1)</f>
        <v/>
      </c>
      <c r="W1813">
        <f>U1813*J1813</f>
        <v/>
      </c>
      <c r="X1813">
        <f>T1813+W1813</f>
        <v/>
      </c>
      <c r="Y1813">
        <f>(T1813*E1813+W1813*L1813)*(1-R1813-'d_고정'!$B$13)</f>
        <v/>
      </c>
      <c r="Z1813">
        <f>(U1813*N1813*Q1813+'d_고정'!$B$3*('6_기대효과'!$H$7/8)*Q1813*'d_고정'!$B$10*P1813*('6_기대효과'!$K$7/'d_고정'!$B$9))*(1-R1813)</f>
        <v/>
      </c>
      <c r="AA1813">
        <f>W1813*L1813*(1-R1813-'d_고정'!$B$13)+U1813*MAX(N1813-'d_고정'!$B$10*P1813*('6_기대효과'!$K$7/'d_고정'!$B$9),0)*Q1813*(1-R1813)</f>
        <v/>
      </c>
      <c r="AB1813">
        <f>Y1813+Z1813</f>
        <v/>
      </c>
      <c r="AC1813">
        <f>Y1813/('d_고정'!$B$5*'6_기대효과'!$H$7/8)/'d_고정'!$B$6</f>
        <v/>
      </c>
      <c r="AD1813">
        <f>Y1813/('d_고정'!$B$8*'6_기대효과'!$H$7/8)</f>
        <v/>
      </c>
    </row>
    <row r="1814">
      <c r="A1814">
        <f>RAND()</f>
        <v/>
      </c>
      <c r="B1814">
        <f>IF('d_시나리오'!$J$2='d_시나리오'!$H$2,'d_시나리오'!$I$2,IF(A1814&lt;('d_시나리오'!$I$2-'d_시나리오'!$H$2)/('d_시나리오'!$J$2-'d_시나리오'!$H$2),'d_시나리오'!$H$2+SQRT(A1814*('d_시나리오'!$J$2-'d_시나리오'!$H$2)*('d_시나리오'!$I$2-'d_시나리오'!$H$2)),'d_시나리오'!$J$2-SQRT((1-A1814)*('d_시나리오'!$J$2-'d_시나리오'!$H$2)*('d_시나리오'!$J$2-'d_시나리오'!$I$2))))</f>
        <v/>
      </c>
      <c r="C1814">
        <f>RAND()</f>
        <v/>
      </c>
      <c r="D1814">
        <f>BETAINV(RAND(),IF(C1814&lt;'d_고정'!$B$26,'d_고정'!$B$23,'d_고정'!$B$16)+1,'d_고정'!$B$17-IF(C1814&lt;'d_고정'!$B$26,'d_고정'!$B$23,'d_고정'!$B$16)+1)*('d_고정'!$B$14+('d_고정'!$B$15-'d_고정'!$B$14)*RAND())</f>
        <v/>
      </c>
      <c r="E1814">
        <f>INDEX('d_분포'!$A$2:$A$28,RANDBETWEEN(1,27))</f>
        <v/>
      </c>
      <c r="F1814">
        <f>INDEX('d_분포'!$C$2:$C$5,RANDBETWEEN(1,4))*(0.9+0.2*RAND())</f>
        <v/>
      </c>
      <c r="G1814">
        <f>RAND()</f>
        <v/>
      </c>
      <c r="H1814">
        <f>(F1814+(1-F1814)*('d_고정'!$B$22*BETAINV(RAND(),IF(G1814&lt;'d_고정'!$B$26,'d_고정'!$B$25,'d_고정'!$B$20)+1,'d_고정'!$B$21-IF(G1814&lt;'d_고정'!$B$26,'d_고정'!$B$25,'d_고정'!$B$20)+1)+(1-'d_고정'!$B$22)*BETAINV(RAND(),IF(G1814&lt;'d_고정'!$B$26,'d_고정'!$B$24,'d_고정'!$B$18)+1,'d_고정'!$B$19-IF(G1814&lt;'d_고정'!$B$26,'d_고정'!$B$24,'d_고정'!$B$18)+1))*('d_고정'!$B$14+('d_고정'!$B$15-'d_고정'!$B$14)*RAND()))/F1814</f>
        <v/>
      </c>
      <c r="I1814">
        <f>RAND()</f>
        <v/>
      </c>
      <c r="J1814">
        <f>IF('d_시나리오'!$J$3='d_시나리오'!$H$3,'d_시나리오'!$I$3,IF(I1814&lt;('d_시나리오'!$I$3-'d_시나리오'!$H$3)/('d_시나리오'!$J$3-'d_시나리오'!$H$3),'d_시나리오'!$H$3+SQRT(I1814*('d_시나리오'!$J$3-'d_시나리오'!$H$3)*('d_시나리오'!$I$3-'d_시나리오'!$H$3)),'d_시나리오'!$J$3-SQRT((1-I1814)*('d_시나리오'!$J$3-'d_시나리오'!$H$3)*('d_시나리오'!$J$3-'d_시나리오'!$I$3))))</f>
        <v/>
      </c>
      <c r="K1814">
        <f>RAND()</f>
        <v/>
      </c>
      <c r="L1814">
        <f>IF('d_시나리오'!$J$4='d_시나리오'!$H$4,'d_시나리오'!$I$4,IF(K1814&lt;('d_시나리오'!$I$4-'d_시나리오'!$H$4)/('d_시나리오'!$J$4-'d_시나리오'!$H$4),'d_시나리오'!$H$4+SQRT(K1814*('d_시나리오'!$J$4-'d_시나리오'!$H$4)*('d_시나리오'!$I$4-'d_시나리오'!$H$4)),'d_시나리오'!$J$4-SQRT((1-K1814)*('d_시나리오'!$J$4-'d_시나리오'!$H$4)*('d_시나리오'!$J$4-'d_시나리오'!$I$4))))</f>
        <v/>
      </c>
      <c r="M1814">
        <f>RAND()</f>
        <v/>
      </c>
      <c r="N1814">
        <f>IF('d_시나리오'!$J$5='d_시나리오'!$H$5,'d_시나리오'!$I$5,IF(M1814&lt;('d_시나리오'!$I$5-'d_시나리오'!$H$5)/('d_시나리오'!$J$5-'d_시나리오'!$H$5),'d_시나리오'!$H$5+SQRT(M1814*('d_시나리오'!$J$5-'d_시나리오'!$H$5)*('d_시나리오'!$I$5-'d_시나리오'!$H$5)),'d_시나리오'!$J$5-SQRT((1-M1814)*('d_시나리오'!$J$5-'d_시나리오'!$H$5)*('d_시나리오'!$J$5-'d_시나리오'!$I$5))))</f>
        <v/>
      </c>
      <c r="O1814">
        <f>RAND()</f>
        <v/>
      </c>
      <c r="P1814">
        <f>IF('d_시나리오'!$J$6='d_시나리오'!$H$6,'d_시나리오'!$I$6,IF(O1814&lt;('d_시나리오'!$I$6-'d_시나리오'!$H$6)/('d_시나리오'!$J$6-'d_시나리오'!$H$6),'d_시나리오'!$H$6+SQRT(O1814*('d_시나리오'!$J$6-'d_시나리오'!$H$6)*('d_시나리오'!$I$6-'d_시나리오'!$H$6)),'d_시나리오'!$J$6-SQRT((1-O1814)*('d_시나리오'!$J$6-'d_시나리오'!$H$6)*('d_시나리오'!$J$6-'d_시나리오'!$I$6))))</f>
        <v/>
      </c>
      <c r="Q1814">
        <f>INDEX('d_분포'!$B$2:$B$57,RANDBETWEEN(1,56))</f>
        <v/>
      </c>
      <c r="R1814">
        <f>BETAINV(RAND(),5,5)</f>
        <v/>
      </c>
      <c r="S1814">
        <f>'d_고정'!$B$1*'6_기대효과'!$H$7*('d_시나리오'!$I$7/'d_고정'!$B$2)*B1814</f>
        <v/>
      </c>
      <c r="T1814">
        <f>S1814*D1814</f>
        <v/>
      </c>
      <c r="U1814">
        <f>S1814*F1814*H1814</f>
        <v/>
      </c>
      <c r="V1814">
        <f>S1814*F1814*(H1814-1)</f>
        <v/>
      </c>
      <c r="W1814">
        <f>U1814*J1814</f>
        <v/>
      </c>
      <c r="X1814">
        <f>T1814+W1814</f>
        <v/>
      </c>
      <c r="Y1814">
        <f>(T1814*E1814+W1814*L1814)*(1-R1814-'d_고정'!$B$13)</f>
        <v/>
      </c>
      <c r="Z1814">
        <f>(U1814*N1814*Q1814+'d_고정'!$B$3*('6_기대효과'!$H$7/8)*Q1814*'d_고정'!$B$10*P1814*('6_기대효과'!$K$7/'d_고정'!$B$9))*(1-R1814)</f>
        <v/>
      </c>
      <c r="AA1814">
        <f>W1814*L1814*(1-R1814-'d_고정'!$B$13)+U1814*MAX(N1814-'d_고정'!$B$10*P1814*('6_기대효과'!$K$7/'d_고정'!$B$9),0)*Q1814*(1-R1814)</f>
        <v/>
      </c>
      <c r="AB1814">
        <f>Y1814+Z1814</f>
        <v/>
      </c>
      <c r="AC1814">
        <f>Y1814/('d_고정'!$B$5*'6_기대효과'!$H$7/8)/'d_고정'!$B$6</f>
        <v/>
      </c>
      <c r="AD1814">
        <f>Y1814/('d_고정'!$B$8*'6_기대효과'!$H$7/8)</f>
        <v/>
      </c>
    </row>
    <row r="1815">
      <c r="A1815">
        <f>RAND()</f>
        <v/>
      </c>
      <c r="B1815">
        <f>IF('d_시나리오'!$J$2='d_시나리오'!$H$2,'d_시나리오'!$I$2,IF(A1815&lt;('d_시나리오'!$I$2-'d_시나리오'!$H$2)/('d_시나리오'!$J$2-'d_시나리오'!$H$2),'d_시나리오'!$H$2+SQRT(A1815*('d_시나리오'!$J$2-'d_시나리오'!$H$2)*('d_시나리오'!$I$2-'d_시나리오'!$H$2)),'d_시나리오'!$J$2-SQRT((1-A1815)*('d_시나리오'!$J$2-'d_시나리오'!$H$2)*('d_시나리오'!$J$2-'d_시나리오'!$I$2))))</f>
        <v/>
      </c>
      <c r="C1815">
        <f>RAND()</f>
        <v/>
      </c>
      <c r="D1815">
        <f>BETAINV(RAND(),IF(C1815&lt;'d_고정'!$B$26,'d_고정'!$B$23,'d_고정'!$B$16)+1,'d_고정'!$B$17-IF(C1815&lt;'d_고정'!$B$26,'d_고정'!$B$23,'d_고정'!$B$16)+1)*('d_고정'!$B$14+('d_고정'!$B$15-'d_고정'!$B$14)*RAND())</f>
        <v/>
      </c>
      <c r="E1815">
        <f>INDEX('d_분포'!$A$2:$A$28,RANDBETWEEN(1,27))</f>
        <v/>
      </c>
      <c r="F1815">
        <f>INDEX('d_분포'!$C$2:$C$5,RANDBETWEEN(1,4))*(0.9+0.2*RAND())</f>
        <v/>
      </c>
      <c r="G1815">
        <f>RAND()</f>
        <v/>
      </c>
      <c r="H1815">
        <f>(F1815+(1-F1815)*('d_고정'!$B$22*BETAINV(RAND(),IF(G1815&lt;'d_고정'!$B$26,'d_고정'!$B$25,'d_고정'!$B$20)+1,'d_고정'!$B$21-IF(G1815&lt;'d_고정'!$B$26,'d_고정'!$B$25,'d_고정'!$B$20)+1)+(1-'d_고정'!$B$22)*BETAINV(RAND(),IF(G1815&lt;'d_고정'!$B$26,'d_고정'!$B$24,'d_고정'!$B$18)+1,'d_고정'!$B$19-IF(G1815&lt;'d_고정'!$B$26,'d_고정'!$B$24,'d_고정'!$B$18)+1))*('d_고정'!$B$14+('d_고정'!$B$15-'d_고정'!$B$14)*RAND()))/F1815</f>
        <v/>
      </c>
      <c r="I1815">
        <f>RAND()</f>
        <v/>
      </c>
      <c r="J1815">
        <f>IF('d_시나리오'!$J$3='d_시나리오'!$H$3,'d_시나리오'!$I$3,IF(I1815&lt;('d_시나리오'!$I$3-'d_시나리오'!$H$3)/('d_시나리오'!$J$3-'d_시나리오'!$H$3),'d_시나리오'!$H$3+SQRT(I1815*('d_시나리오'!$J$3-'d_시나리오'!$H$3)*('d_시나리오'!$I$3-'d_시나리오'!$H$3)),'d_시나리오'!$J$3-SQRT((1-I1815)*('d_시나리오'!$J$3-'d_시나리오'!$H$3)*('d_시나리오'!$J$3-'d_시나리오'!$I$3))))</f>
        <v/>
      </c>
      <c r="K1815">
        <f>RAND()</f>
        <v/>
      </c>
      <c r="L1815">
        <f>IF('d_시나리오'!$J$4='d_시나리오'!$H$4,'d_시나리오'!$I$4,IF(K1815&lt;('d_시나리오'!$I$4-'d_시나리오'!$H$4)/('d_시나리오'!$J$4-'d_시나리오'!$H$4),'d_시나리오'!$H$4+SQRT(K1815*('d_시나리오'!$J$4-'d_시나리오'!$H$4)*('d_시나리오'!$I$4-'d_시나리오'!$H$4)),'d_시나리오'!$J$4-SQRT((1-K1815)*('d_시나리오'!$J$4-'d_시나리오'!$H$4)*('d_시나리오'!$J$4-'d_시나리오'!$I$4))))</f>
        <v/>
      </c>
      <c r="M1815">
        <f>RAND()</f>
        <v/>
      </c>
      <c r="N1815">
        <f>IF('d_시나리오'!$J$5='d_시나리오'!$H$5,'d_시나리오'!$I$5,IF(M1815&lt;('d_시나리오'!$I$5-'d_시나리오'!$H$5)/('d_시나리오'!$J$5-'d_시나리오'!$H$5),'d_시나리오'!$H$5+SQRT(M1815*('d_시나리오'!$J$5-'d_시나리오'!$H$5)*('d_시나리오'!$I$5-'d_시나리오'!$H$5)),'d_시나리오'!$J$5-SQRT((1-M1815)*('d_시나리오'!$J$5-'d_시나리오'!$H$5)*('d_시나리오'!$J$5-'d_시나리오'!$I$5))))</f>
        <v/>
      </c>
      <c r="O1815">
        <f>RAND()</f>
        <v/>
      </c>
      <c r="P1815">
        <f>IF('d_시나리오'!$J$6='d_시나리오'!$H$6,'d_시나리오'!$I$6,IF(O1815&lt;('d_시나리오'!$I$6-'d_시나리오'!$H$6)/('d_시나리오'!$J$6-'d_시나리오'!$H$6),'d_시나리오'!$H$6+SQRT(O1815*('d_시나리오'!$J$6-'d_시나리오'!$H$6)*('d_시나리오'!$I$6-'d_시나리오'!$H$6)),'d_시나리오'!$J$6-SQRT((1-O1815)*('d_시나리오'!$J$6-'d_시나리오'!$H$6)*('d_시나리오'!$J$6-'d_시나리오'!$I$6))))</f>
        <v/>
      </c>
      <c r="Q1815">
        <f>INDEX('d_분포'!$B$2:$B$57,RANDBETWEEN(1,56))</f>
        <v/>
      </c>
      <c r="R1815">
        <f>BETAINV(RAND(),5,5)</f>
        <v/>
      </c>
      <c r="S1815">
        <f>'d_고정'!$B$1*'6_기대효과'!$H$7*('d_시나리오'!$I$7/'d_고정'!$B$2)*B1815</f>
        <v/>
      </c>
      <c r="T1815">
        <f>S1815*D1815</f>
        <v/>
      </c>
      <c r="U1815">
        <f>S1815*F1815*H1815</f>
        <v/>
      </c>
      <c r="V1815">
        <f>S1815*F1815*(H1815-1)</f>
        <v/>
      </c>
      <c r="W1815">
        <f>U1815*J1815</f>
        <v/>
      </c>
      <c r="X1815">
        <f>T1815+W1815</f>
        <v/>
      </c>
      <c r="Y1815">
        <f>(T1815*E1815+W1815*L1815)*(1-R1815-'d_고정'!$B$13)</f>
        <v/>
      </c>
      <c r="Z1815">
        <f>(U1815*N1815*Q1815+'d_고정'!$B$3*('6_기대효과'!$H$7/8)*Q1815*'d_고정'!$B$10*P1815*('6_기대효과'!$K$7/'d_고정'!$B$9))*(1-R1815)</f>
        <v/>
      </c>
      <c r="AA1815">
        <f>W1815*L1815*(1-R1815-'d_고정'!$B$13)+U1815*MAX(N1815-'d_고정'!$B$10*P1815*('6_기대효과'!$K$7/'d_고정'!$B$9),0)*Q1815*(1-R1815)</f>
        <v/>
      </c>
      <c r="AB1815">
        <f>Y1815+Z1815</f>
        <v/>
      </c>
      <c r="AC1815">
        <f>Y1815/('d_고정'!$B$5*'6_기대효과'!$H$7/8)/'d_고정'!$B$6</f>
        <v/>
      </c>
      <c r="AD1815">
        <f>Y1815/('d_고정'!$B$8*'6_기대효과'!$H$7/8)</f>
        <v/>
      </c>
    </row>
    <row r="1816">
      <c r="A1816">
        <f>RAND()</f>
        <v/>
      </c>
      <c r="B1816">
        <f>IF('d_시나리오'!$J$2='d_시나리오'!$H$2,'d_시나리오'!$I$2,IF(A1816&lt;('d_시나리오'!$I$2-'d_시나리오'!$H$2)/('d_시나리오'!$J$2-'d_시나리오'!$H$2),'d_시나리오'!$H$2+SQRT(A1816*('d_시나리오'!$J$2-'d_시나리오'!$H$2)*('d_시나리오'!$I$2-'d_시나리오'!$H$2)),'d_시나리오'!$J$2-SQRT((1-A1816)*('d_시나리오'!$J$2-'d_시나리오'!$H$2)*('d_시나리오'!$J$2-'d_시나리오'!$I$2))))</f>
        <v/>
      </c>
      <c r="C1816">
        <f>RAND()</f>
        <v/>
      </c>
      <c r="D1816">
        <f>BETAINV(RAND(),IF(C1816&lt;'d_고정'!$B$26,'d_고정'!$B$23,'d_고정'!$B$16)+1,'d_고정'!$B$17-IF(C1816&lt;'d_고정'!$B$26,'d_고정'!$B$23,'d_고정'!$B$16)+1)*('d_고정'!$B$14+('d_고정'!$B$15-'d_고정'!$B$14)*RAND())</f>
        <v/>
      </c>
      <c r="E1816">
        <f>INDEX('d_분포'!$A$2:$A$28,RANDBETWEEN(1,27))</f>
        <v/>
      </c>
      <c r="F1816">
        <f>INDEX('d_분포'!$C$2:$C$5,RANDBETWEEN(1,4))*(0.9+0.2*RAND())</f>
        <v/>
      </c>
      <c r="G1816">
        <f>RAND()</f>
        <v/>
      </c>
      <c r="H1816">
        <f>(F1816+(1-F1816)*('d_고정'!$B$22*BETAINV(RAND(),IF(G1816&lt;'d_고정'!$B$26,'d_고정'!$B$25,'d_고정'!$B$20)+1,'d_고정'!$B$21-IF(G1816&lt;'d_고정'!$B$26,'d_고정'!$B$25,'d_고정'!$B$20)+1)+(1-'d_고정'!$B$22)*BETAINV(RAND(),IF(G1816&lt;'d_고정'!$B$26,'d_고정'!$B$24,'d_고정'!$B$18)+1,'d_고정'!$B$19-IF(G1816&lt;'d_고정'!$B$26,'d_고정'!$B$24,'d_고정'!$B$18)+1))*('d_고정'!$B$14+('d_고정'!$B$15-'d_고정'!$B$14)*RAND()))/F1816</f>
        <v/>
      </c>
      <c r="I1816">
        <f>RAND()</f>
        <v/>
      </c>
      <c r="J1816">
        <f>IF('d_시나리오'!$J$3='d_시나리오'!$H$3,'d_시나리오'!$I$3,IF(I1816&lt;('d_시나리오'!$I$3-'d_시나리오'!$H$3)/('d_시나리오'!$J$3-'d_시나리오'!$H$3),'d_시나리오'!$H$3+SQRT(I1816*('d_시나리오'!$J$3-'d_시나리오'!$H$3)*('d_시나리오'!$I$3-'d_시나리오'!$H$3)),'d_시나리오'!$J$3-SQRT((1-I1816)*('d_시나리오'!$J$3-'d_시나리오'!$H$3)*('d_시나리오'!$J$3-'d_시나리오'!$I$3))))</f>
        <v/>
      </c>
      <c r="K1816">
        <f>RAND()</f>
        <v/>
      </c>
      <c r="L1816">
        <f>IF('d_시나리오'!$J$4='d_시나리오'!$H$4,'d_시나리오'!$I$4,IF(K1816&lt;('d_시나리오'!$I$4-'d_시나리오'!$H$4)/('d_시나리오'!$J$4-'d_시나리오'!$H$4),'d_시나리오'!$H$4+SQRT(K1816*('d_시나리오'!$J$4-'d_시나리오'!$H$4)*('d_시나리오'!$I$4-'d_시나리오'!$H$4)),'d_시나리오'!$J$4-SQRT((1-K1816)*('d_시나리오'!$J$4-'d_시나리오'!$H$4)*('d_시나리오'!$J$4-'d_시나리오'!$I$4))))</f>
        <v/>
      </c>
      <c r="M1816">
        <f>RAND()</f>
        <v/>
      </c>
      <c r="N1816">
        <f>IF('d_시나리오'!$J$5='d_시나리오'!$H$5,'d_시나리오'!$I$5,IF(M1816&lt;('d_시나리오'!$I$5-'d_시나리오'!$H$5)/('d_시나리오'!$J$5-'d_시나리오'!$H$5),'d_시나리오'!$H$5+SQRT(M1816*('d_시나리오'!$J$5-'d_시나리오'!$H$5)*('d_시나리오'!$I$5-'d_시나리오'!$H$5)),'d_시나리오'!$J$5-SQRT((1-M1816)*('d_시나리오'!$J$5-'d_시나리오'!$H$5)*('d_시나리오'!$J$5-'d_시나리오'!$I$5))))</f>
        <v/>
      </c>
      <c r="O1816">
        <f>RAND()</f>
        <v/>
      </c>
      <c r="P1816">
        <f>IF('d_시나리오'!$J$6='d_시나리오'!$H$6,'d_시나리오'!$I$6,IF(O1816&lt;('d_시나리오'!$I$6-'d_시나리오'!$H$6)/('d_시나리오'!$J$6-'d_시나리오'!$H$6),'d_시나리오'!$H$6+SQRT(O1816*('d_시나리오'!$J$6-'d_시나리오'!$H$6)*('d_시나리오'!$I$6-'d_시나리오'!$H$6)),'d_시나리오'!$J$6-SQRT((1-O1816)*('d_시나리오'!$J$6-'d_시나리오'!$H$6)*('d_시나리오'!$J$6-'d_시나리오'!$I$6))))</f>
        <v/>
      </c>
      <c r="Q1816">
        <f>INDEX('d_분포'!$B$2:$B$57,RANDBETWEEN(1,56))</f>
        <v/>
      </c>
      <c r="R1816">
        <f>BETAINV(RAND(),5,5)</f>
        <v/>
      </c>
      <c r="S1816">
        <f>'d_고정'!$B$1*'6_기대효과'!$H$7*('d_시나리오'!$I$7/'d_고정'!$B$2)*B1816</f>
        <v/>
      </c>
      <c r="T1816">
        <f>S1816*D1816</f>
        <v/>
      </c>
      <c r="U1816">
        <f>S1816*F1816*H1816</f>
        <v/>
      </c>
      <c r="V1816">
        <f>S1816*F1816*(H1816-1)</f>
        <v/>
      </c>
      <c r="W1816">
        <f>U1816*J1816</f>
        <v/>
      </c>
      <c r="X1816">
        <f>T1816+W1816</f>
        <v/>
      </c>
      <c r="Y1816">
        <f>(T1816*E1816+W1816*L1816)*(1-R1816-'d_고정'!$B$13)</f>
        <v/>
      </c>
      <c r="Z1816">
        <f>(U1816*N1816*Q1816+'d_고정'!$B$3*('6_기대효과'!$H$7/8)*Q1816*'d_고정'!$B$10*P1816*('6_기대효과'!$K$7/'d_고정'!$B$9))*(1-R1816)</f>
        <v/>
      </c>
      <c r="AA1816">
        <f>W1816*L1816*(1-R1816-'d_고정'!$B$13)+U1816*MAX(N1816-'d_고정'!$B$10*P1816*('6_기대효과'!$K$7/'d_고정'!$B$9),0)*Q1816*(1-R1816)</f>
        <v/>
      </c>
      <c r="AB1816">
        <f>Y1816+Z1816</f>
        <v/>
      </c>
      <c r="AC1816">
        <f>Y1816/('d_고정'!$B$5*'6_기대효과'!$H$7/8)/'d_고정'!$B$6</f>
        <v/>
      </c>
      <c r="AD1816">
        <f>Y1816/('d_고정'!$B$8*'6_기대효과'!$H$7/8)</f>
        <v/>
      </c>
    </row>
    <row r="1817">
      <c r="A1817">
        <f>RAND()</f>
        <v/>
      </c>
      <c r="B1817">
        <f>IF('d_시나리오'!$J$2='d_시나리오'!$H$2,'d_시나리오'!$I$2,IF(A1817&lt;('d_시나리오'!$I$2-'d_시나리오'!$H$2)/('d_시나리오'!$J$2-'d_시나리오'!$H$2),'d_시나리오'!$H$2+SQRT(A1817*('d_시나리오'!$J$2-'d_시나리오'!$H$2)*('d_시나리오'!$I$2-'d_시나리오'!$H$2)),'d_시나리오'!$J$2-SQRT((1-A1817)*('d_시나리오'!$J$2-'d_시나리오'!$H$2)*('d_시나리오'!$J$2-'d_시나리오'!$I$2))))</f>
        <v/>
      </c>
      <c r="C1817">
        <f>RAND()</f>
        <v/>
      </c>
      <c r="D1817">
        <f>BETAINV(RAND(),IF(C1817&lt;'d_고정'!$B$26,'d_고정'!$B$23,'d_고정'!$B$16)+1,'d_고정'!$B$17-IF(C1817&lt;'d_고정'!$B$26,'d_고정'!$B$23,'d_고정'!$B$16)+1)*('d_고정'!$B$14+('d_고정'!$B$15-'d_고정'!$B$14)*RAND())</f>
        <v/>
      </c>
      <c r="E1817">
        <f>INDEX('d_분포'!$A$2:$A$28,RANDBETWEEN(1,27))</f>
        <v/>
      </c>
      <c r="F1817">
        <f>INDEX('d_분포'!$C$2:$C$5,RANDBETWEEN(1,4))*(0.9+0.2*RAND())</f>
        <v/>
      </c>
      <c r="G1817">
        <f>RAND()</f>
        <v/>
      </c>
      <c r="H1817">
        <f>(F1817+(1-F1817)*('d_고정'!$B$22*BETAINV(RAND(),IF(G1817&lt;'d_고정'!$B$26,'d_고정'!$B$25,'d_고정'!$B$20)+1,'d_고정'!$B$21-IF(G1817&lt;'d_고정'!$B$26,'d_고정'!$B$25,'d_고정'!$B$20)+1)+(1-'d_고정'!$B$22)*BETAINV(RAND(),IF(G1817&lt;'d_고정'!$B$26,'d_고정'!$B$24,'d_고정'!$B$18)+1,'d_고정'!$B$19-IF(G1817&lt;'d_고정'!$B$26,'d_고정'!$B$24,'d_고정'!$B$18)+1))*('d_고정'!$B$14+('d_고정'!$B$15-'d_고정'!$B$14)*RAND()))/F1817</f>
        <v/>
      </c>
      <c r="I1817">
        <f>RAND()</f>
        <v/>
      </c>
      <c r="J1817">
        <f>IF('d_시나리오'!$J$3='d_시나리오'!$H$3,'d_시나리오'!$I$3,IF(I1817&lt;('d_시나리오'!$I$3-'d_시나리오'!$H$3)/('d_시나리오'!$J$3-'d_시나리오'!$H$3),'d_시나리오'!$H$3+SQRT(I1817*('d_시나리오'!$J$3-'d_시나리오'!$H$3)*('d_시나리오'!$I$3-'d_시나리오'!$H$3)),'d_시나리오'!$J$3-SQRT((1-I1817)*('d_시나리오'!$J$3-'d_시나리오'!$H$3)*('d_시나리오'!$J$3-'d_시나리오'!$I$3))))</f>
        <v/>
      </c>
      <c r="K1817">
        <f>RAND()</f>
        <v/>
      </c>
      <c r="L1817">
        <f>IF('d_시나리오'!$J$4='d_시나리오'!$H$4,'d_시나리오'!$I$4,IF(K1817&lt;('d_시나리오'!$I$4-'d_시나리오'!$H$4)/('d_시나리오'!$J$4-'d_시나리오'!$H$4),'d_시나리오'!$H$4+SQRT(K1817*('d_시나리오'!$J$4-'d_시나리오'!$H$4)*('d_시나리오'!$I$4-'d_시나리오'!$H$4)),'d_시나리오'!$J$4-SQRT((1-K1817)*('d_시나리오'!$J$4-'d_시나리오'!$H$4)*('d_시나리오'!$J$4-'d_시나리오'!$I$4))))</f>
        <v/>
      </c>
      <c r="M1817">
        <f>RAND()</f>
        <v/>
      </c>
      <c r="N1817">
        <f>IF('d_시나리오'!$J$5='d_시나리오'!$H$5,'d_시나리오'!$I$5,IF(M1817&lt;('d_시나리오'!$I$5-'d_시나리오'!$H$5)/('d_시나리오'!$J$5-'d_시나리오'!$H$5),'d_시나리오'!$H$5+SQRT(M1817*('d_시나리오'!$J$5-'d_시나리오'!$H$5)*('d_시나리오'!$I$5-'d_시나리오'!$H$5)),'d_시나리오'!$J$5-SQRT((1-M1817)*('d_시나리오'!$J$5-'d_시나리오'!$H$5)*('d_시나리오'!$J$5-'d_시나리오'!$I$5))))</f>
        <v/>
      </c>
      <c r="O1817">
        <f>RAND()</f>
        <v/>
      </c>
      <c r="P1817">
        <f>IF('d_시나리오'!$J$6='d_시나리오'!$H$6,'d_시나리오'!$I$6,IF(O1817&lt;('d_시나리오'!$I$6-'d_시나리오'!$H$6)/('d_시나리오'!$J$6-'d_시나리오'!$H$6),'d_시나리오'!$H$6+SQRT(O1817*('d_시나리오'!$J$6-'d_시나리오'!$H$6)*('d_시나리오'!$I$6-'d_시나리오'!$H$6)),'d_시나리오'!$J$6-SQRT((1-O1817)*('d_시나리오'!$J$6-'d_시나리오'!$H$6)*('d_시나리오'!$J$6-'d_시나리오'!$I$6))))</f>
        <v/>
      </c>
      <c r="Q1817">
        <f>INDEX('d_분포'!$B$2:$B$57,RANDBETWEEN(1,56))</f>
        <v/>
      </c>
      <c r="R1817">
        <f>BETAINV(RAND(),5,5)</f>
        <v/>
      </c>
      <c r="S1817">
        <f>'d_고정'!$B$1*'6_기대효과'!$H$7*('d_시나리오'!$I$7/'d_고정'!$B$2)*B1817</f>
        <v/>
      </c>
      <c r="T1817">
        <f>S1817*D1817</f>
        <v/>
      </c>
      <c r="U1817">
        <f>S1817*F1817*H1817</f>
        <v/>
      </c>
      <c r="V1817">
        <f>S1817*F1817*(H1817-1)</f>
        <v/>
      </c>
      <c r="W1817">
        <f>U1817*J1817</f>
        <v/>
      </c>
      <c r="X1817">
        <f>T1817+W1817</f>
        <v/>
      </c>
      <c r="Y1817">
        <f>(T1817*E1817+W1817*L1817)*(1-R1817-'d_고정'!$B$13)</f>
        <v/>
      </c>
      <c r="Z1817">
        <f>(U1817*N1817*Q1817+'d_고정'!$B$3*('6_기대효과'!$H$7/8)*Q1817*'d_고정'!$B$10*P1817*('6_기대효과'!$K$7/'d_고정'!$B$9))*(1-R1817)</f>
        <v/>
      </c>
      <c r="AA1817">
        <f>W1817*L1817*(1-R1817-'d_고정'!$B$13)+U1817*MAX(N1817-'d_고정'!$B$10*P1817*('6_기대효과'!$K$7/'d_고정'!$B$9),0)*Q1817*(1-R1817)</f>
        <v/>
      </c>
      <c r="AB1817">
        <f>Y1817+Z1817</f>
        <v/>
      </c>
      <c r="AC1817">
        <f>Y1817/('d_고정'!$B$5*'6_기대효과'!$H$7/8)/'d_고정'!$B$6</f>
        <v/>
      </c>
      <c r="AD1817">
        <f>Y1817/('d_고정'!$B$8*'6_기대효과'!$H$7/8)</f>
        <v/>
      </c>
    </row>
    <row r="1818">
      <c r="A1818">
        <f>RAND()</f>
        <v/>
      </c>
      <c r="B1818">
        <f>IF('d_시나리오'!$J$2='d_시나리오'!$H$2,'d_시나리오'!$I$2,IF(A1818&lt;('d_시나리오'!$I$2-'d_시나리오'!$H$2)/('d_시나리오'!$J$2-'d_시나리오'!$H$2),'d_시나리오'!$H$2+SQRT(A1818*('d_시나리오'!$J$2-'d_시나리오'!$H$2)*('d_시나리오'!$I$2-'d_시나리오'!$H$2)),'d_시나리오'!$J$2-SQRT((1-A1818)*('d_시나리오'!$J$2-'d_시나리오'!$H$2)*('d_시나리오'!$J$2-'d_시나리오'!$I$2))))</f>
        <v/>
      </c>
      <c r="C1818">
        <f>RAND()</f>
        <v/>
      </c>
      <c r="D1818">
        <f>BETAINV(RAND(),IF(C1818&lt;'d_고정'!$B$26,'d_고정'!$B$23,'d_고정'!$B$16)+1,'d_고정'!$B$17-IF(C1818&lt;'d_고정'!$B$26,'d_고정'!$B$23,'d_고정'!$B$16)+1)*('d_고정'!$B$14+('d_고정'!$B$15-'d_고정'!$B$14)*RAND())</f>
        <v/>
      </c>
      <c r="E1818">
        <f>INDEX('d_분포'!$A$2:$A$28,RANDBETWEEN(1,27))</f>
        <v/>
      </c>
      <c r="F1818">
        <f>INDEX('d_분포'!$C$2:$C$5,RANDBETWEEN(1,4))*(0.9+0.2*RAND())</f>
        <v/>
      </c>
      <c r="G1818">
        <f>RAND()</f>
        <v/>
      </c>
      <c r="H1818">
        <f>(F1818+(1-F1818)*('d_고정'!$B$22*BETAINV(RAND(),IF(G1818&lt;'d_고정'!$B$26,'d_고정'!$B$25,'d_고정'!$B$20)+1,'d_고정'!$B$21-IF(G1818&lt;'d_고정'!$B$26,'d_고정'!$B$25,'d_고정'!$B$20)+1)+(1-'d_고정'!$B$22)*BETAINV(RAND(),IF(G1818&lt;'d_고정'!$B$26,'d_고정'!$B$24,'d_고정'!$B$18)+1,'d_고정'!$B$19-IF(G1818&lt;'d_고정'!$B$26,'d_고정'!$B$24,'d_고정'!$B$18)+1))*('d_고정'!$B$14+('d_고정'!$B$15-'d_고정'!$B$14)*RAND()))/F1818</f>
        <v/>
      </c>
      <c r="I1818">
        <f>RAND()</f>
        <v/>
      </c>
      <c r="J1818">
        <f>IF('d_시나리오'!$J$3='d_시나리오'!$H$3,'d_시나리오'!$I$3,IF(I1818&lt;('d_시나리오'!$I$3-'d_시나리오'!$H$3)/('d_시나리오'!$J$3-'d_시나리오'!$H$3),'d_시나리오'!$H$3+SQRT(I1818*('d_시나리오'!$J$3-'d_시나리오'!$H$3)*('d_시나리오'!$I$3-'d_시나리오'!$H$3)),'d_시나리오'!$J$3-SQRT((1-I1818)*('d_시나리오'!$J$3-'d_시나리오'!$H$3)*('d_시나리오'!$J$3-'d_시나리오'!$I$3))))</f>
        <v/>
      </c>
      <c r="K1818">
        <f>RAND()</f>
        <v/>
      </c>
      <c r="L1818">
        <f>IF('d_시나리오'!$J$4='d_시나리오'!$H$4,'d_시나리오'!$I$4,IF(K1818&lt;('d_시나리오'!$I$4-'d_시나리오'!$H$4)/('d_시나리오'!$J$4-'d_시나리오'!$H$4),'d_시나리오'!$H$4+SQRT(K1818*('d_시나리오'!$J$4-'d_시나리오'!$H$4)*('d_시나리오'!$I$4-'d_시나리오'!$H$4)),'d_시나리오'!$J$4-SQRT((1-K1818)*('d_시나리오'!$J$4-'d_시나리오'!$H$4)*('d_시나리오'!$J$4-'d_시나리오'!$I$4))))</f>
        <v/>
      </c>
      <c r="M1818">
        <f>RAND()</f>
        <v/>
      </c>
      <c r="N1818">
        <f>IF('d_시나리오'!$J$5='d_시나리오'!$H$5,'d_시나리오'!$I$5,IF(M1818&lt;('d_시나리오'!$I$5-'d_시나리오'!$H$5)/('d_시나리오'!$J$5-'d_시나리오'!$H$5),'d_시나리오'!$H$5+SQRT(M1818*('d_시나리오'!$J$5-'d_시나리오'!$H$5)*('d_시나리오'!$I$5-'d_시나리오'!$H$5)),'d_시나리오'!$J$5-SQRT((1-M1818)*('d_시나리오'!$J$5-'d_시나리오'!$H$5)*('d_시나리오'!$J$5-'d_시나리오'!$I$5))))</f>
        <v/>
      </c>
      <c r="O1818">
        <f>RAND()</f>
        <v/>
      </c>
      <c r="P1818">
        <f>IF('d_시나리오'!$J$6='d_시나리오'!$H$6,'d_시나리오'!$I$6,IF(O1818&lt;('d_시나리오'!$I$6-'d_시나리오'!$H$6)/('d_시나리오'!$J$6-'d_시나리오'!$H$6),'d_시나리오'!$H$6+SQRT(O1818*('d_시나리오'!$J$6-'d_시나리오'!$H$6)*('d_시나리오'!$I$6-'d_시나리오'!$H$6)),'d_시나리오'!$J$6-SQRT((1-O1818)*('d_시나리오'!$J$6-'d_시나리오'!$H$6)*('d_시나리오'!$J$6-'d_시나리오'!$I$6))))</f>
        <v/>
      </c>
      <c r="Q1818">
        <f>INDEX('d_분포'!$B$2:$B$57,RANDBETWEEN(1,56))</f>
        <v/>
      </c>
      <c r="R1818">
        <f>BETAINV(RAND(),5,5)</f>
        <v/>
      </c>
      <c r="S1818">
        <f>'d_고정'!$B$1*'6_기대효과'!$H$7*('d_시나리오'!$I$7/'d_고정'!$B$2)*B1818</f>
        <v/>
      </c>
      <c r="T1818">
        <f>S1818*D1818</f>
        <v/>
      </c>
      <c r="U1818">
        <f>S1818*F1818*H1818</f>
        <v/>
      </c>
      <c r="V1818">
        <f>S1818*F1818*(H1818-1)</f>
        <v/>
      </c>
      <c r="W1818">
        <f>U1818*J1818</f>
        <v/>
      </c>
      <c r="X1818">
        <f>T1818+W1818</f>
        <v/>
      </c>
      <c r="Y1818">
        <f>(T1818*E1818+W1818*L1818)*(1-R1818-'d_고정'!$B$13)</f>
        <v/>
      </c>
      <c r="Z1818">
        <f>(U1818*N1818*Q1818+'d_고정'!$B$3*('6_기대효과'!$H$7/8)*Q1818*'d_고정'!$B$10*P1818*('6_기대효과'!$K$7/'d_고정'!$B$9))*(1-R1818)</f>
        <v/>
      </c>
      <c r="AA1818">
        <f>W1818*L1818*(1-R1818-'d_고정'!$B$13)+U1818*MAX(N1818-'d_고정'!$B$10*P1818*('6_기대효과'!$K$7/'d_고정'!$B$9),0)*Q1818*(1-R1818)</f>
        <v/>
      </c>
      <c r="AB1818">
        <f>Y1818+Z1818</f>
        <v/>
      </c>
      <c r="AC1818">
        <f>Y1818/('d_고정'!$B$5*'6_기대효과'!$H$7/8)/'d_고정'!$B$6</f>
        <v/>
      </c>
      <c r="AD1818">
        <f>Y1818/('d_고정'!$B$8*'6_기대효과'!$H$7/8)</f>
        <v/>
      </c>
    </row>
    <row r="1819">
      <c r="A1819">
        <f>RAND()</f>
        <v/>
      </c>
      <c r="B1819">
        <f>IF('d_시나리오'!$J$2='d_시나리오'!$H$2,'d_시나리오'!$I$2,IF(A1819&lt;('d_시나리오'!$I$2-'d_시나리오'!$H$2)/('d_시나리오'!$J$2-'d_시나리오'!$H$2),'d_시나리오'!$H$2+SQRT(A1819*('d_시나리오'!$J$2-'d_시나리오'!$H$2)*('d_시나리오'!$I$2-'d_시나리오'!$H$2)),'d_시나리오'!$J$2-SQRT((1-A1819)*('d_시나리오'!$J$2-'d_시나리오'!$H$2)*('d_시나리오'!$J$2-'d_시나리오'!$I$2))))</f>
        <v/>
      </c>
      <c r="C1819">
        <f>RAND()</f>
        <v/>
      </c>
      <c r="D1819">
        <f>BETAINV(RAND(),IF(C1819&lt;'d_고정'!$B$26,'d_고정'!$B$23,'d_고정'!$B$16)+1,'d_고정'!$B$17-IF(C1819&lt;'d_고정'!$B$26,'d_고정'!$B$23,'d_고정'!$B$16)+1)*('d_고정'!$B$14+('d_고정'!$B$15-'d_고정'!$B$14)*RAND())</f>
        <v/>
      </c>
      <c r="E1819">
        <f>INDEX('d_분포'!$A$2:$A$28,RANDBETWEEN(1,27))</f>
        <v/>
      </c>
      <c r="F1819">
        <f>INDEX('d_분포'!$C$2:$C$5,RANDBETWEEN(1,4))*(0.9+0.2*RAND())</f>
        <v/>
      </c>
      <c r="G1819">
        <f>RAND()</f>
        <v/>
      </c>
      <c r="H1819">
        <f>(F1819+(1-F1819)*('d_고정'!$B$22*BETAINV(RAND(),IF(G1819&lt;'d_고정'!$B$26,'d_고정'!$B$25,'d_고정'!$B$20)+1,'d_고정'!$B$21-IF(G1819&lt;'d_고정'!$B$26,'d_고정'!$B$25,'d_고정'!$B$20)+1)+(1-'d_고정'!$B$22)*BETAINV(RAND(),IF(G1819&lt;'d_고정'!$B$26,'d_고정'!$B$24,'d_고정'!$B$18)+1,'d_고정'!$B$19-IF(G1819&lt;'d_고정'!$B$26,'d_고정'!$B$24,'d_고정'!$B$18)+1))*('d_고정'!$B$14+('d_고정'!$B$15-'d_고정'!$B$14)*RAND()))/F1819</f>
        <v/>
      </c>
      <c r="I1819">
        <f>RAND()</f>
        <v/>
      </c>
      <c r="J1819">
        <f>IF('d_시나리오'!$J$3='d_시나리오'!$H$3,'d_시나리오'!$I$3,IF(I1819&lt;('d_시나리오'!$I$3-'d_시나리오'!$H$3)/('d_시나리오'!$J$3-'d_시나리오'!$H$3),'d_시나리오'!$H$3+SQRT(I1819*('d_시나리오'!$J$3-'d_시나리오'!$H$3)*('d_시나리오'!$I$3-'d_시나리오'!$H$3)),'d_시나리오'!$J$3-SQRT((1-I1819)*('d_시나리오'!$J$3-'d_시나리오'!$H$3)*('d_시나리오'!$J$3-'d_시나리오'!$I$3))))</f>
        <v/>
      </c>
      <c r="K1819">
        <f>RAND()</f>
        <v/>
      </c>
      <c r="L1819">
        <f>IF('d_시나리오'!$J$4='d_시나리오'!$H$4,'d_시나리오'!$I$4,IF(K1819&lt;('d_시나리오'!$I$4-'d_시나리오'!$H$4)/('d_시나리오'!$J$4-'d_시나리오'!$H$4),'d_시나리오'!$H$4+SQRT(K1819*('d_시나리오'!$J$4-'d_시나리오'!$H$4)*('d_시나리오'!$I$4-'d_시나리오'!$H$4)),'d_시나리오'!$J$4-SQRT((1-K1819)*('d_시나리오'!$J$4-'d_시나리오'!$H$4)*('d_시나리오'!$J$4-'d_시나리오'!$I$4))))</f>
        <v/>
      </c>
      <c r="M1819">
        <f>RAND()</f>
        <v/>
      </c>
      <c r="N1819">
        <f>IF('d_시나리오'!$J$5='d_시나리오'!$H$5,'d_시나리오'!$I$5,IF(M1819&lt;('d_시나리오'!$I$5-'d_시나리오'!$H$5)/('d_시나리오'!$J$5-'d_시나리오'!$H$5),'d_시나리오'!$H$5+SQRT(M1819*('d_시나리오'!$J$5-'d_시나리오'!$H$5)*('d_시나리오'!$I$5-'d_시나리오'!$H$5)),'d_시나리오'!$J$5-SQRT((1-M1819)*('d_시나리오'!$J$5-'d_시나리오'!$H$5)*('d_시나리오'!$J$5-'d_시나리오'!$I$5))))</f>
        <v/>
      </c>
      <c r="O1819">
        <f>RAND()</f>
        <v/>
      </c>
      <c r="P1819">
        <f>IF('d_시나리오'!$J$6='d_시나리오'!$H$6,'d_시나리오'!$I$6,IF(O1819&lt;('d_시나리오'!$I$6-'d_시나리오'!$H$6)/('d_시나리오'!$J$6-'d_시나리오'!$H$6),'d_시나리오'!$H$6+SQRT(O1819*('d_시나리오'!$J$6-'d_시나리오'!$H$6)*('d_시나리오'!$I$6-'d_시나리오'!$H$6)),'d_시나리오'!$J$6-SQRT((1-O1819)*('d_시나리오'!$J$6-'d_시나리오'!$H$6)*('d_시나리오'!$J$6-'d_시나리오'!$I$6))))</f>
        <v/>
      </c>
      <c r="Q1819">
        <f>INDEX('d_분포'!$B$2:$B$57,RANDBETWEEN(1,56))</f>
        <v/>
      </c>
      <c r="R1819">
        <f>BETAINV(RAND(),5,5)</f>
        <v/>
      </c>
      <c r="S1819">
        <f>'d_고정'!$B$1*'6_기대효과'!$H$7*('d_시나리오'!$I$7/'d_고정'!$B$2)*B1819</f>
        <v/>
      </c>
      <c r="T1819">
        <f>S1819*D1819</f>
        <v/>
      </c>
      <c r="U1819">
        <f>S1819*F1819*H1819</f>
        <v/>
      </c>
      <c r="V1819">
        <f>S1819*F1819*(H1819-1)</f>
        <v/>
      </c>
      <c r="W1819">
        <f>U1819*J1819</f>
        <v/>
      </c>
      <c r="X1819">
        <f>T1819+W1819</f>
        <v/>
      </c>
      <c r="Y1819">
        <f>(T1819*E1819+W1819*L1819)*(1-R1819-'d_고정'!$B$13)</f>
        <v/>
      </c>
      <c r="Z1819">
        <f>(U1819*N1819*Q1819+'d_고정'!$B$3*('6_기대효과'!$H$7/8)*Q1819*'d_고정'!$B$10*P1819*('6_기대효과'!$K$7/'d_고정'!$B$9))*(1-R1819)</f>
        <v/>
      </c>
      <c r="AA1819">
        <f>W1819*L1819*(1-R1819-'d_고정'!$B$13)+U1819*MAX(N1819-'d_고정'!$B$10*P1819*('6_기대효과'!$K$7/'d_고정'!$B$9),0)*Q1819*(1-R1819)</f>
        <v/>
      </c>
      <c r="AB1819">
        <f>Y1819+Z1819</f>
        <v/>
      </c>
      <c r="AC1819">
        <f>Y1819/('d_고정'!$B$5*'6_기대효과'!$H$7/8)/'d_고정'!$B$6</f>
        <v/>
      </c>
      <c r="AD1819">
        <f>Y1819/('d_고정'!$B$8*'6_기대효과'!$H$7/8)</f>
        <v/>
      </c>
    </row>
    <row r="1820">
      <c r="A1820">
        <f>RAND()</f>
        <v/>
      </c>
      <c r="B1820">
        <f>IF('d_시나리오'!$J$2='d_시나리오'!$H$2,'d_시나리오'!$I$2,IF(A1820&lt;('d_시나리오'!$I$2-'d_시나리오'!$H$2)/('d_시나리오'!$J$2-'d_시나리오'!$H$2),'d_시나리오'!$H$2+SQRT(A1820*('d_시나리오'!$J$2-'d_시나리오'!$H$2)*('d_시나리오'!$I$2-'d_시나리오'!$H$2)),'d_시나리오'!$J$2-SQRT((1-A1820)*('d_시나리오'!$J$2-'d_시나리오'!$H$2)*('d_시나리오'!$J$2-'d_시나리오'!$I$2))))</f>
        <v/>
      </c>
      <c r="C1820">
        <f>RAND()</f>
        <v/>
      </c>
      <c r="D1820">
        <f>BETAINV(RAND(),IF(C1820&lt;'d_고정'!$B$26,'d_고정'!$B$23,'d_고정'!$B$16)+1,'d_고정'!$B$17-IF(C1820&lt;'d_고정'!$B$26,'d_고정'!$B$23,'d_고정'!$B$16)+1)*('d_고정'!$B$14+('d_고정'!$B$15-'d_고정'!$B$14)*RAND())</f>
        <v/>
      </c>
      <c r="E1820">
        <f>INDEX('d_분포'!$A$2:$A$28,RANDBETWEEN(1,27))</f>
        <v/>
      </c>
      <c r="F1820">
        <f>INDEX('d_분포'!$C$2:$C$5,RANDBETWEEN(1,4))*(0.9+0.2*RAND())</f>
        <v/>
      </c>
      <c r="G1820">
        <f>RAND()</f>
        <v/>
      </c>
      <c r="H1820">
        <f>(F1820+(1-F1820)*('d_고정'!$B$22*BETAINV(RAND(),IF(G1820&lt;'d_고정'!$B$26,'d_고정'!$B$25,'d_고정'!$B$20)+1,'d_고정'!$B$21-IF(G1820&lt;'d_고정'!$B$26,'d_고정'!$B$25,'d_고정'!$B$20)+1)+(1-'d_고정'!$B$22)*BETAINV(RAND(),IF(G1820&lt;'d_고정'!$B$26,'d_고정'!$B$24,'d_고정'!$B$18)+1,'d_고정'!$B$19-IF(G1820&lt;'d_고정'!$B$26,'d_고정'!$B$24,'d_고정'!$B$18)+1))*('d_고정'!$B$14+('d_고정'!$B$15-'d_고정'!$B$14)*RAND()))/F1820</f>
        <v/>
      </c>
      <c r="I1820">
        <f>RAND()</f>
        <v/>
      </c>
      <c r="J1820">
        <f>IF('d_시나리오'!$J$3='d_시나리오'!$H$3,'d_시나리오'!$I$3,IF(I1820&lt;('d_시나리오'!$I$3-'d_시나리오'!$H$3)/('d_시나리오'!$J$3-'d_시나리오'!$H$3),'d_시나리오'!$H$3+SQRT(I1820*('d_시나리오'!$J$3-'d_시나리오'!$H$3)*('d_시나리오'!$I$3-'d_시나리오'!$H$3)),'d_시나리오'!$J$3-SQRT((1-I1820)*('d_시나리오'!$J$3-'d_시나리오'!$H$3)*('d_시나리오'!$J$3-'d_시나리오'!$I$3))))</f>
        <v/>
      </c>
      <c r="K1820">
        <f>RAND()</f>
        <v/>
      </c>
      <c r="L1820">
        <f>IF('d_시나리오'!$J$4='d_시나리오'!$H$4,'d_시나리오'!$I$4,IF(K1820&lt;('d_시나리오'!$I$4-'d_시나리오'!$H$4)/('d_시나리오'!$J$4-'d_시나리오'!$H$4),'d_시나리오'!$H$4+SQRT(K1820*('d_시나리오'!$J$4-'d_시나리오'!$H$4)*('d_시나리오'!$I$4-'d_시나리오'!$H$4)),'d_시나리오'!$J$4-SQRT((1-K1820)*('d_시나리오'!$J$4-'d_시나리오'!$H$4)*('d_시나리오'!$J$4-'d_시나리오'!$I$4))))</f>
        <v/>
      </c>
      <c r="M1820">
        <f>RAND()</f>
        <v/>
      </c>
      <c r="N1820">
        <f>IF('d_시나리오'!$J$5='d_시나리오'!$H$5,'d_시나리오'!$I$5,IF(M1820&lt;('d_시나리오'!$I$5-'d_시나리오'!$H$5)/('d_시나리오'!$J$5-'d_시나리오'!$H$5),'d_시나리오'!$H$5+SQRT(M1820*('d_시나리오'!$J$5-'d_시나리오'!$H$5)*('d_시나리오'!$I$5-'d_시나리오'!$H$5)),'d_시나리오'!$J$5-SQRT((1-M1820)*('d_시나리오'!$J$5-'d_시나리오'!$H$5)*('d_시나리오'!$J$5-'d_시나리오'!$I$5))))</f>
        <v/>
      </c>
      <c r="O1820">
        <f>RAND()</f>
        <v/>
      </c>
      <c r="P1820">
        <f>IF('d_시나리오'!$J$6='d_시나리오'!$H$6,'d_시나리오'!$I$6,IF(O1820&lt;('d_시나리오'!$I$6-'d_시나리오'!$H$6)/('d_시나리오'!$J$6-'d_시나리오'!$H$6),'d_시나리오'!$H$6+SQRT(O1820*('d_시나리오'!$J$6-'d_시나리오'!$H$6)*('d_시나리오'!$I$6-'d_시나리오'!$H$6)),'d_시나리오'!$J$6-SQRT((1-O1820)*('d_시나리오'!$J$6-'d_시나리오'!$H$6)*('d_시나리오'!$J$6-'d_시나리오'!$I$6))))</f>
        <v/>
      </c>
      <c r="Q1820">
        <f>INDEX('d_분포'!$B$2:$B$57,RANDBETWEEN(1,56))</f>
        <v/>
      </c>
      <c r="R1820">
        <f>BETAINV(RAND(),5,5)</f>
        <v/>
      </c>
      <c r="S1820">
        <f>'d_고정'!$B$1*'6_기대효과'!$H$7*('d_시나리오'!$I$7/'d_고정'!$B$2)*B1820</f>
        <v/>
      </c>
      <c r="T1820">
        <f>S1820*D1820</f>
        <v/>
      </c>
      <c r="U1820">
        <f>S1820*F1820*H1820</f>
        <v/>
      </c>
      <c r="V1820">
        <f>S1820*F1820*(H1820-1)</f>
        <v/>
      </c>
      <c r="W1820">
        <f>U1820*J1820</f>
        <v/>
      </c>
      <c r="X1820">
        <f>T1820+W1820</f>
        <v/>
      </c>
      <c r="Y1820">
        <f>(T1820*E1820+W1820*L1820)*(1-R1820-'d_고정'!$B$13)</f>
        <v/>
      </c>
      <c r="Z1820">
        <f>(U1820*N1820*Q1820+'d_고정'!$B$3*('6_기대효과'!$H$7/8)*Q1820*'d_고정'!$B$10*P1820*('6_기대효과'!$K$7/'d_고정'!$B$9))*(1-R1820)</f>
        <v/>
      </c>
      <c r="AA1820">
        <f>W1820*L1820*(1-R1820-'d_고정'!$B$13)+U1820*MAX(N1820-'d_고정'!$B$10*P1820*('6_기대효과'!$K$7/'d_고정'!$B$9),0)*Q1820*(1-R1820)</f>
        <v/>
      </c>
      <c r="AB1820">
        <f>Y1820+Z1820</f>
        <v/>
      </c>
      <c r="AC1820">
        <f>Y1820/('d_고정'!$B$5*'6_기대효과'!$H$7/8)/'d_고정'!$B$6</f>
        <v/>
      </c>
      <c r="AD1820">
        <f>Y1820/('d_고정'!$B$8*'6_기대효과'!$H$7/8)</f>
        <v/>
      </c>
    </row>
    <row r="1821">
      <c r="A1821">
        <f>RAND()</f>
        <v/>
      </c>
      <c r="B1821">
        <f>IF('d_시나리오'!$J$2='d_시나리오'!$H$2,'d_시나리오'!$I$2,IF(A1821&lt;('d_시나리오'!$I$2-'d_시나리오'!$H$2)/('d_시나리오'!$J$2-'d_시나리오'!$H$2),'d_시나리오'!$H$2+SQRT(A1821*('d_시나리오'!$J$2-'d_시나리오'!$H$2)*('d_시나리오'!$I$2-'d_시나리오'!$H$2)),'d_시나리오'!$J$2-SQRT((1-A1821)*('d_시나리오'!$J$2-'d_시나리오'!$H$2)*('d_시나리오'!$J$2-'d_시나리오'!$I$2))))</f>
        <v/>
      </c>
      <c r="C1821">
        <f>RAND()</f>
        <v/>
      </c>
      <c r="D1821">
        <f>BETAINV(RAND(),IF(C1821&lt;'d_고정'!$B$26,'d_고정'!$B$23,'d_고정'!$B$16)+1,'d_고정'!$B$17-IF(C1821&lt;'d_고정'!$B$26,'d_고정'!$B$23,'d_고정'!$B$16)+1)*('d_고정'!$B$14+('d_고정'!$B$15-'d_고정'!$B$14)*RAND())</f>
        <v/>
      </c>
      <c r="E1821">
        <f>INDEX('d_분포'!$A$2:$A$28,RANDBETWEEN(1,27))</f>
        <v/>
      </c>
      <c r="F1821">
        <f>INDEX('d_분포'!$C$2:$C$5,RANDBETWEEN(1,4))*(0.9+0.2*RAND())</f>
        <v/>
      </c>
      <c r="G1821">
        <f>RAND()</f>
        <v/>
      </c>
      <c r="H1821">
        <f>(F1821+(1-F1821)*('d_고정'!$B$22*BETAINV(RAND(),IF(G1821&lt;'d_고정'!$B$26,'d_고정'!$B$25,'d_고정'!$B$20)+1,'d_고정'!$B$21-IF(G1821&lt;'d_고정'!$B$26,'d_고정'!$B$25,'d_고정'!$B$20)+1)+(1-'d_고정'!$B$22)*BETAINV(RAND(),IF(G1821&lt;'d_고정'!$B$26,'d_고정'!$B$24,'d_고정'!$B$18)+1,'d_고정'!$B$19-IF(G1821&lt;'d_고정'!$B$26,'d_고정'!$B$24,'d_고정'!$B$18)+1))*('d_고정'!$B$14+('d_고정'!$B$15-'d_고정'!$B$14)*RAND()))/F1821</f>
        <v/>
      </c>
      <c r="I1821">
        <f>RAND()</f>
        <v/>
      </c>
      <c r="J1821">
        <f>IF('d_시나리오'!$J$3='d_시나리오'!$H$3,'d_시나리오'!$I$3,IF(I1821&lt;('d_시나리오'!$I$3-'d_시나리오'!$H$3)/('d_시나리오'!$J$3-'d_시나리오'!$H$3),'d_시나리오'!$H$3+SQRT(I1821*('d_시나리오'!$J$3-'d_시나리오'!$H$3)*('d_시나리오'!$I$3-'d_시나리오'!$H$3)),'d_시나리오'!$J$3-SQRT((1-I1821)*('d_시나리오'!$J$3-'d_시나리오'!$H$3)*('d_시나리오'!$J$3-'d_시나리오'!$I$3))))</f>
        <v/>
      </c>
      <c r="K1821">
        <f>RAND()</f>
        <v/>
      </c>
      <c r="L1821">
        <f>IF('d_시나리오'!$J$4='d_시나리오'!$H$4,'d_시나리오'!$I$4,IF(K1821&lt;('d_시나리오'!$I$4-'d_시나리오'!$H$4)/('d_시나리오'!$J$4-'d_시나리오'!$H$4),'d_시나리오'!$H$4+SQRT(K1821*('d_시나리오'!$J$4-'d_시나리오'!$H$4)*('d_시나리오'!$I$4-'d_시나리오'!$H$4)),'d_시나리오'!$J$4-SQRT((1-K1821)*('d_시나리오'!$J$4-'d_시나리오'!$H$4)*('d_시나리오'!$J$4-'d_시나리오'!$I$4))))</f>
        <v/>
      </c>
      <c r="M1821">
        <f>RAND()</f>
        <v/>
      </c>
      <c r="N1821">
        <f>IF('d_시나리오'!$J$5='d_시나리오'!$H$5,'d_시나리오'!$I$5,IF(M1821&lt;('d_시나리오'!$I$5-'d_시나리오'!$H$5)/('d_시나리오'!$J$5-'d_시나리오'!$H$5),'d_시나리오'!$H$5+SQRT(M1821*('d_시나리오'!$J$5-'d_시나리오'!$H$5)*('d_시나리오'!$I$5-'d_시나리오'!$H$5)),'d_시나리오'!$J$5-SQRT((1-M1821)*('d_시나리오'!$J$5-'d_시나리오'!$H$5)*('d_시나리오'!$J$5-'d_시나리오'!$I$5))))</f>
        <v/>
      </c>
      <c r="O1821">
        <f>RAND()</f>
        <v/>
      </c>
      <c r="P1821">
        <f>IF('d_시나리오'!$J$6='d_시나리오'!$H$6,'d_시나리오'!$I$6,IF(O1821&lt;('d_시나리오'!$I$6-'d_시나리오'!$H$6)/('d_시나리오'!$J$6-'d_시나리오'!$H$6),'d_시나리오'!$H$6+SQRT(O1821*('d_시나리오'!$J$6-'d_시나리오'!$H$6)*('d_시나리오'!$I$6-'d_시나리오'!$H$6)),'d_시나리오'!$J$6-SQRT((1-O1821)*('d_시나리오'!$J$6-'d_시나리오'!$H$6)*('d_시나리오'!$J$6-'d_시나리오'!$I$6))))</f>
        <v/>
      </c>
      <c r="Q1821">
        <f>INDEX('d_분포'!$B$2:$B$57,RANDBETWEEN(1,56))</f>
        <v/>
      </c>
      <c r="R1821">
        <f>BETAINV(RAND(),5,5)</f>
        <v/>
      </c>
      <c r="S1821">
        <f>'d_고정'!$B$1*'6_기대효과'!$H$7*('d_시나리오'!$I$7/'d_고정'!$B$2)*B1821</f>
        <v/>
      </c>
      <c r="T1821">
        <f>S1821*D1821</f>
        <v/>
      </c>
      <c r="U1821">
        <f>S1821*F1821*H1821</f>
        <v/>
      </c>
      <c r="V1821">
        <f>S1821*F1821*(H1821-1)</f>
        <v/>
      </c>
      <c r="W1821">
        <f>U1821*J1821</f>
        <v/>
      </c>
      <c r="X1821">
        <f>T1821+W1821</f>
        <v/>
      </c>
      <c r="Y1821">
        <f>(T1821*E1821+W1821*L1821)*(1-R1821-'d_고정'!$B$13)</f>
        <v/>
      </c>
      <c r="Z1821">
        <f>(U1821*N1821*Q1821+'d_고정'!$B$3*('6_기대효과'!$H$7/8)*Q1821*'d_고정'!$B$10*P1821*('6_기대효과'!$K$7/'d_고정'!$B$9))*(1-R1821)</f>
        <v/>
      </c>
      <c r="AA1821">
        <f>W1821*L1821*(1-R1821-'d_고정'!$B$13)+U1821*MAX(N1821-'d_고정'!$B$10*P1821*('6_기대효과'!$K$7/'d_고정'!$B$9),0)*Q1821*(1-R1821)</f>
        <v/>
      </c>
      <c r="AB1821">
        <f>Y1821+Z1821</f>
        <v/>
      </c>
      <c r="AC1821">
        <f>Y1821/('d_고정'!$B$5*'6_기대효과'!$H$7/8)/'d_고정'!$B$6</f>
        <v/>
      </c>
      <c r="AD1821">
        <f>Y1821/('d_고정'!$B$8*'6_기대효과'!$H$7/8)</f>
        <v/>
      </c>
    </row>
    <row r="1822">
      <c r="A1822">
        <f>RAND()</f>
        <v/>
      </c>
      <c r="B1822">
        <f>IF('d_시나리오'!$J$2='d_시나리오'!$H$2,'d_시나리오'!$I$2,IF(A1822&lt;('d_시나리오'!$I$2-'d_시나리오'!$H$2)/('d_시나리오'!$J$2-'d_시나리오'!$H$2),'d_시나리오'!$H$2+SQRT(A1822*('d_시나리오'!$J$2-'d_시나리오'!$H$2)*('d_시나리오'!$I$2-'d_시나리오'!$H$2)),'d_시나리오'!$J$2-SQRT((1-A1822)*('d_시나리오'!$J$2-'d_시나리오'!$H$2)*('d_시나리오'!$J$2-'d_시나리오'!$I$2))))</f>
        <v/>
      </c>
      <c r="C1822">
        <f>RAND()</f>
        <v/>
      </c>
      <c r="D1822">
        <f>BETAINV(RAND(),IF(C1822&lt;'d_고정'!$B$26,'d_고정'!$B$23,'d_고정'!$B$16)+1,'d_고정'!$B$17-IF(C1822&lt;'d_고정'!$B$26,'d_고정'!$B$23,'d_고정'!$B$16)+1)*('d_고정'!$B$14+('d_고정'!$B$15-'d_고정'!$B$14)*RAND())</f>
        <v/>
      </c>
      <c r="E1822">
        <f>INDEX('d_분포'!$A$2:$A$28,RANDBETWEEN(1,27))</f>
        <v/>
      </c>
      <c r="F1822">
        <f>INDEX('d_분포'!$C$2:$C$5,RANDBETWEEN(1,4))*(0.9+0.2*RAND())</f>
        <v/>
      </c>
      <c r="G1822">
        <f>RAND()</f>
        <v/>
      </c>
      <c r="H1822">
        <f>(F1822+(1-F1822)*('d_고정'!$B$22*BETAINV(RAND(),IF(G1822&lt;'d_고정'!$B$26,'d_고정'!$B$25,'d_고정'!$B$20)+1,'d_고정'!$B$21-IF(G1822&lt;'d_고정'!$B$26,'d_고정'!$B$25,'d_고정'!$B$20)+1)+(1-'d_고정'!$B$22)*BETAINV(RAND(),IF(G1822&lt;'d_고정'!$B$26,'d_고정'!$B$24,'d_고정'!$B$18)+1,'d_고정'!$B$19-IF(G1822&lt;'d_고정'!$B$26,'d_고정'!$B$24,'d_고정'!$B$18)+1))*('d_고정'!$B$14+('d_고정'!$B$15-'d_고정'!$B$14)*RAND()))/F1822</f>
        <v/>
      </c>
      <c r="I1822">
        <f>RAND()</f>
        <v/>
      </c>
      <c r="J1822">
        <f>IF('d_시나리오'!$J$3='d_시나리오'!$H$3,'d_시나리오'!$I$3,IF(I1822&lt;('d_시나리오'!$I$3-'d_시나리오'!$H$3)/('d_시나리오'!$J$3-'d_시나리오'!$H$3),'d_시나리오'!$H$3+SQRT(I1822*('d_시나리오'!$J$3-'d_시나리오'!$H$3)*('d_시나리오'!$I$3-'d_시나리오'!$H$3)),'d_시나리오'!$J$3-SQRT((1-I1822)*('d_시나리오'!$J$3-'d_시나리오'!$H$3)*('d_시나리오'!$J$3-'d_시나리오'!$I$3))))</f>
        <v/>
      </c>
      <c r="K1822">
        <f>RAND()</f>
        <v/>
      </c>
      <c r="L1822">
        <f>IF('d_시나리오'!$J$4='d_시나리오'!$H$4,'d_시나리오'!$I$4,IF(K1822&lt;('d_시나리오'!$I$4-'d_시나리오'!$H$4)/('d_시나리오'!$J$4-'d_시나리오'!$H$4),'d_시나리오'!$H$4+SQRT(K1822*('d_시나리오'!$J$4-'d_시나리오'!$H$4)*('d_시나리오'!$I$4-'d_시나리오'!$H$4)),'d_시나리오'!$J$4-SQRT((1-K1822)*('d_시나리오'!$J$4-'d_시나리오'!$H$4)*('d_시나리오'!$J$4-'d_시나리오'!$I$4))))</f>
        <v/>
      </c>
      <c r="M1822">
        <f>RAND()</f>
        <v/>
      </c>
      <c r="N1822">
        <f>IF('d_시나리오'!$J$5='d_시나리오'!$H$5,'d_시나리오'!$I$5,IF(M1822&lt;('d_시나리오'!$I$5-'d_시나리오'!$H$5)/('d_시나리오'!$J$5-'d_시나리오'!$H$5),'d_시나리오'!$H$5+SQRT(M1822*('d_시나리오'!$J$5-'d_시나리오'!$H$5)*('d_시나리오'!$I$5-'d_시나리오'!$H$5)),'d_시나리오'!$J$5-SQRT((1-M1822)*('d_시나리오'!$J$5-'d_시나리오'!$H$5)*('d_시나리오'!$J$5-'d_시나리오'!$I$5))))</f>
        <v/>
      </c>
      <c r="O1822">
        <f>RAND()</f>
        <v/>
      </c>
      <c r="P1822">
        <f>IF('d_시나리오'!$J$6='d_시나리오'!$H$6,'d_시나리오'!$I$6,IF(O1822&lt;('d_시나리오'!$I$6-'d_시나리오'!$H$6)/('d_시나리오'!$J$6-'d_시나리오'!$H$6),'d_시나리오'!$H$6+SQRT(O1822*('d_시나리오'!$J$6-'d_시나리오'!$H$6)*('d_시나리오'!$I$6-'d_시나리오'!$H$6)),'d_시나리오'!$J$6-SQRT((1-O1822)*('d_시나리오'!$J$6-'d_시나리오'!$H$6)*('d_시나리오'!$J$6-'d_시나리오'!$I$6))))</f>
        <v/>
      </c>
      <c r="Q1822">
        <f>INDEX('d_분포'!$B$2:$B$57,RANDBETWEEN(1,56))</f>
        <v/>
      </c>
      <c r="R1822">
        <f>BETAINV(RAND(),5,5)</f>
        <v/>
      </c>
      <c r="S1822">
        <f>'d_고정'!$B$1*'6_기대효과'!$H$7*('d_시나리오'!$I$7/'d_고정'!$B$2)*B1822</f>
        <v/>
      </c>
      <c r="T1822">
        <f>S1822*D1822</f>
        <v/>
      </c>
      <c r="U1822">
        <f>S1822*F1822*H1822</f>
        <v/>
      </c>
      <c r="V1822">
        <f>S1822*F1822*(H1822-1)</f>
        <v/>
      </c>
      <c r="W1822">
        <f>U1822*J1822</f>
        <v/>
      </c>
      <c r="X1822">
        <f>T1822+W1822</f>
        <v/>
      </c>
      <c r="Y1822">
        <f>(T1822*E1822+W1822*L1822)*(1-R1822-'d_고정'!$B$13)</f>
        <v/>
      </c>
      <c r="Z1822">
        <f>(U1822*N1822*Q1822+'d_고정'!$B$3*('6_기대효과'!$H$7/8)*Q1822*'d_고정'!$B$10*P1822*('6_기대효과'!$K$7/'d_고정'!$B$9))*(1-R1822)</f>
        <v/>
      </c>
      <c r="AA1822">
        <f>W1822*L1822*(1-R1822-'d_고정'!$B$13)+U1822*MAX(N1822-'d_고정'!$B$10*P1822*('6_기대효과'!$K$7/'d_고정'!$B$9),0)*Q1822*(1-R1822)</f>
        <v/>
      </c>
      <c r="AB1822">
        <f>Y1822+Z1822</f>
        <v/>
      </c>
      <c r="AC1822">
        <f>Y1822/('d_고정'!$B$5*'6_기대효과'!$H$7/8)/'d_고정'!$B$6</f>
        <v/>
      </c>
      <c r="AD1822">
        <f>Y1822/('d_고정'!$B$8*'6_기대효과'!$H$7/8)</f>
        <v/>
      </c>
    </row>
    <row r="1823">
      <c r="A1823">
        <f>RAND()</f>
        <v/>
      </c>
      <c r="B1823">
        <f>IF('d_시나리오'!$J$2='d_시나리오'!$H$2,'d_시나리오'!$I$2,IF(A1823&lt;('d_시나리오'!$I$2-'d_시나리오'!$H$2)/('d_시나리오'!$J$2-'d_시나리오'!$H$2),'d_시나리오'!$H$2+SQRT(A1823*('d_시나리오'!$J$2-'d_시나리오'!$H$2)*('d_시나리오'!$I$2-'d_시나리오'!$H$2)),'d_시나리오'!$J$2-SQRT((1-A1823)*('d_시나리오'!$J$2-'d_시나리오'!$H$2)*('d_시나리오'!$J$2-'d_시나리오'!$I$2))))</f>
        <v/>
      </c>
      <c r="C1823">
        <f>RAND()</f>
        <v/>
      </c>
      <c r="D1823">
        <f>BETAINV(RAND(),IF(C1823&lt;'d_고정'!$B$26,'d_고정'!$B$23,'d_고정'!$B$16)+1,'d_고정'!$B$17-IF(C1823&lt;'d_고정'!$B$26,'d_고정'!$B$23,'d_고정'!$B$16)+1)*('d_고정'!$B$14+('d_고정'!$B$15-'d_고정'!$B$14)*RAND())</f>
        <v/>
      </c>
      <c r="E1823">
        <f>INDEX('d_분포'!$A$2:$A$28,RANDBETWEEN(1,27))</f>
        <v/>
      </c>
      <c r="F1823">
        <f>INDEX('d_분포'!$C$2:$C$5,RANDBETWEEN(1,4))*(0.9+0.2*RAND())</f>
        <v/>
      </c>
      <c r="G1823">
        <f>RAND()</f>
        <v/>
      </c>
      <c r="H1823">
        <f>(F1823+(1-F1823)*('d_고정'!$B$22*BETAINV(RAND(),IF(G1823&lt;'d_고정'!$B$26,'d_고정'!$B$25,'d_고정'!$B$20)+1,'d_고정'!$B$21-IF(G1823&lt;'d_고정'!$B$26,'d_고정'!$B$25,'d_고정'!$B$20)+1)+(1-'d_고정'!$B$22)*BETAINV(RAND(),IF(G1823&lt;'d_고정'!$B$26,'d_고정'!$B$24,'d_고정'!$B$18)+1,'d_고정'!$B$19-IF(G1823&lt;'d_고정'!$B$26,'d_고정'!$B$24,'d_고정'!$B$18)+1))*('d_고정'!$B$14+('d_고정'!$B$15-'d_고정'!$B$14)*RAND()))/F1823</f>
        <v/>
      </c>
      <c r="I1823">
        <f>RAND()</f>
        <v/>
      </c>
      <c r="J1823">
        <f>IF('d_시나리오'!$J$3='d_시나리오'!$H$3,'d_시나리오'!$I$3,IF(I1823&lt;('d_시나리오'!$I$3-'d_시나리오'!$H$3)/('d_시나리오'!$J$3-'d_시나리오'!$H$3),'d_시나리오'!$H$3+SQRT(I1823*('d_시나리오'!$J$3-'d_시나리오'!$H$3)*('d_시나리오'!$I$3-'d_시나리오'!$H$3)),'d_시나리오'!$J$3-SQRT((1-I1823)*('d_시나리오'!$J$3-'d_시나리오'!$H$3)*('d_시나리오'!$J$3-'d_시나리오'!$I$3))))</f>
        <v/>
      </c>
      <c r="K1823">
        <f>RAND()</f>
        <v/>
      </c>
      <c r="L1823">
        <f>IF('d_시나리오'!$J$4='d_시나리오'!$H$4,'d_시나리오'!$I$4,IF(K1823&lt;('d_시나리오'!$I$4-'d_시나리오'!$H$4)/('d_시나리오'!$J$4-'d_시나리오'!$H$4),'d_시나리오'!$H$4+SQRT(K1823*('d_시나리오'!$J$4-'d_시나리오'!$H$4)*('d_시나리오'!$I$4-'d_시나리오'!$H$4)),'d_시나리오'!$J$4-SQRT((1-K1823)*('d_시나리오'!$J$4-'d_시나리오'!$H$4)*('d_시나리오'!$J$4-'d_시나리오'!$I$4))))</f>
        <v/>
      </c>
      <c r="M1823">
        <f>RAND()</f>
        <v/>
      </c>
      <c r="N1823">
        <f>IF('d_시나리오'!$J$5='d_시나리오'!$H$5,'d_시나리오'!$I$5,IF(M1823&lt;('d_시나리오'!$I$5-'d_시나리오'!$H$5)/('d_시나리오'!$J$5-'d_시나리오'!$H$5),'d_시나리오'!$H$5+SQRT(M1823*('d_시나리오'!$J$5-'d_시나리오'!$H$5)*('d_시나리오'!$I$5-'d_시나리오'!$H$5)),'d_시나리오'!$J$5-SQRT((1-M1823)*('d_시나리오'!$J$5-'d_시나리오'!$H$5)*('d_시나리오'!$J$5-'d_시나리오'!$I$5))))</f>
        <v/>
      </c>
      <c r="O1823">
        <f>RAND()</f>
        <v/>
      </c>
      <c r="P1823">
        <f>IF('d_시나리오'!$J$6='d_시나리오'!$H$6,'d_시나리오'!$I$6,IF(O1823&lt;('d_시나리오'!$I$6-'d_시나리오'!$H$6)/('d_시나리오'!$J$6-'d_시나리오'!$H$6),'d_시나리오'!$H$6+SQRT(O1823*('d_시나리오'!$J$6-'d_시나리오'!$H$6)*('d_시나리오'!$I$6-'d_시나리오'!$H$6)),'d_시나리오'!$J$6-SQRT((1-O1823)*('d_시나리오'!$J$6-'d_시나리오'!$H$6)*('d_시나리오'!$J$6-'d_시나리오'!$I$6))))</f>
        <v/>
      </c>
      <c r="Q1823">
        <f>INDEX('d_분포'!$B$2:$B$57,RANDBETWEEN(1,56))</f>
        <v/>
      </c>
      <c r="R1823">
        <f>BETAINV(RAND(),5,5)</f>
        <v/>
      </c>
      <c r="S1823">
        <f>'d_고정'!$B$1*'6_기대효과'!$H$7*('d_시나리오'!$I$7/'d_고정'!$B$2)*B1823</f>
        <v/>
      </c>
      <c r="T1823">
        <f>S1823*D1823</f>
        <v/>
      </c>
      <c r="U1823">
        <f>S1823*F1823*H1823</f>
        <v/>
      </c>
      <c r="V1823">
        <f>S1823*F1823*(H1823-1)</f>
        <v/>
      </c>
      <c r="W1823">
        <f>U1823*J1823</f>
        <v/>
      </c>
      <c r="X1823">
        <f>T1823+W1823</f>
        <v/>
      </c>
      <c r="Y1823">
        <f>(T1823*E1823+W1823*L1823)*(1-R1823-'d_고정'!$B$13)</f>
        <v/>
      </c>
      <c r="Z1823">
        <f>(U1823*N1823*Q1823+'d_고정'!$B$3*('6_기대효과'!$H$7/8)*Q1823*'d_고정'!$B$10*P1823*('6_기대효과'!$K$7/'d_고정'!$B$9))*(1-R1823)</f>
        <v/>
      </c>
      <c r="AA1823">
        <f>W1823*L1823*(1-R1823-'d_고정'!$B$13)+U1823*MAX(N1823-'d_고정'!$B$10*P1823*('6_기대효과'!$K$7/'d_고정'!$B$9),0)*Q1823*(1-R1823)</f>
        <v/>
      </c>
      <c r="AB1823">
        <f>Y1823+Z1823</f>
        <v/>
      </c>
      <c r="AC1823">
        <f>Y1823/('d_고정'!$B$5*'6_기대효과'!$H$7/8)/'d_고정'!$B$6</f>
        <v/>
      </c>
      <c r="AD1823">
        <f>Y1823/('d_고정'!$B$8*'6_기대효과'!$H$7/8)</f>
        <v/>
      </c>
    </row>
    <row r="1824">
      <c r="A1824">
        <f>RAND()</f>
        <v/>
      </c>
      <c r="B1824">
        <f>IF('d_시나리오'!$J$2='d_시나리오'!$H$2,'d_시나리오'!$I$2,IF(A1824&lt;('d_시나리오'!$I$2-'d_시나리오'!$H$2)/('d_시나리오'!$J$2-'d_시나리오'!$H$2),'d_시나리오'!$H$2+SQRT(A1824*('d_시나리오'!$J$2-'d_시나리오'!$H$2)*('d_시나리오'!$I$2-'d_시나리오'!$H$2)),'d_시나리오'!$J$2-SQRT((1-A1824)*('d_시나리오'!$J$2-'d_시나리오'!$H$2)*('d_시나리오'!$J$2-'d_시나리오'!$I$2))))</f>
        <v/>
      </c>
      <c r="C1824">
        <f>RAND()</f>
        <v/>
      </c>
      <c r="D1824">
        <f>BETAINV(RAND(),IF(C1824&lt;'d_고정'!$B$26,'d_고정'!$B$23,'d_고정'!$B$16)+1,'d_고정'!$B$17-IF(C1824&lt;'d_고정'!$B$26,'d_고정'!$B$23,'d_고정'!$B$16)+1)*('d_고정'!$B$14+('d_고정'!$B$15-'d_고정'!$B$14)*RAND())</f>
        <v/>
      </c>
      <c r="E1824">
        <f>INDEX('d_분포'!$A$2:$A$28,RANDBETWEEN(1,27))</f>
        <v/>
      </c>
      <c r="F1824">
        <f>INDEX('d_분포'!$C$2:$C$5,RANDBETWEEN(1,4))*(0.9+0.2*RAND())</f>
        <v/>
      </c>
      <c r="G1824">
        <f>RAND()</f>
        <v/>
      </c>
      <c r="H1824">
        <f>(F1824+(1-F1824)*('d_고정'!$B$22*BETAINV(RAND(),IF(G1824&lt;'d_고정'!$B$26,'d_고정'!$B$25,'d_고정'!$B$20)+1,'d_고정'!$B$21-IF(G1824&lt;'d_고정'!$B$26,'d_고정'!$B$25,'d_고정'!$B$20)+1)+(1-'d_고정'!$B$22)*BETAINV(RAND(),IF(G1824&lt;'d_고정'!$B$26,'d_고정'!$B$24,'d_고정'!$B$18)+1,'d_고정'!$B$19-IF(G1824&lt;'d_고정'!$B$26,'d_고정'!$B$24,'d_고정'!$B$18)+1))*('d_고정'!$B$14+('d_고정'!$B$15-'d_고정'!$B$14)*RAND()))/F1824</f>
        <v/>
      </c>
      <c r="I1824">
        <f>RAND()</f>
        <v/>
      </c>
      <c r="J1824">
        <f>IF('d_시나리오'!$J$3='d_시나리오'!$H$3,'d_시나리오'!$I$3,IF(I1824&lt;('d_시나리오'!$I$3-'d_시나리오'!$H$3)/('d_시나리오'!$J$3-'d_시나리오'!$H$3),'d_시나리오'!$H$3+SQRT(I1824*('d_시나리오'!$J$3-'d_시나리오'!$H$3)*('d_시나리오'!$I$3-'d_시나리오'!$H$3)),'d_시나리오'!$J$3-SQRT((1-I1824)*('d_시나리오'!$J$3-'d_시나리오'!$H$3)*('d_시나리오'!$J$3-'d_시나리오'!$I$3))))</f>
        <v/>
      </c>
      <c r="K1824">
        <f>RAND()</f>
        <v/>
      </c>
      <c r="L1824">
        <f>IF('d_시나리오'!$J$4='d_시나리오'!$H$4,'d_시나리오'!$I$4,IF(K1824&lt;('d_시나리오'!$I$4-'d_시나리오'!$H$4)/('d_시나리오'!$J$4-'d_시나리오'!$H$4),'d_시나리오'!$H$4+SQRT(K1824*('d_시나리오'!$J$4-'d_시나리오'!$H$4)*('d_시나리오'!$I$4-'d_시나리오'!$H$4)),'d_시나리오'!$J$4-SQRT((1-K1824)*('d_시나리오'!$J$4-'d_시나리오'!$H$4)*('d_시나리오'!$J$4-'d_시나리오'!$I$4))))</f>
        <v/>
      </c>
      <c r="M1824">
        <f>RAND()</f>
        <v/>
      </c>
      <c r="N1824">
        <f>IF('d_시나리오'!$J$5='d_시나리오'!$H$5,'d_시나리오'!$I$5,IF(M1824&lt;('d_시나리오'!$I$5-'d_시나리오'!$H$5)/('d_시나리오'!$J$5-'d_시나리오'!$H$5),'d_시나리오'!$H$5+SQRT(M1824*('d_시나리오'!$J$5-'d_시나리오'!$H$5)*('d_시나리오'!$I$5-'d_시나리오'!$H$5)),'d_시나리오'!$J$5-SQRT((1-M1824)*('d_시나리오'!$J$5-'d_시나리오'!$H$5)*('d_시나리오'!$J$5-'d_시나리오'!$I$5))))</f>
        <v/>
      </c>
      <c r="O1824">
        <f>RAND()</f>
        <v/>
      </c>
      <c r="P1824">
        <f>IF('d_시나리오'!$J$6='d_시나리오'!$H$6,'d_시나리오'!$I$6,IF(O1824&lt;('d_시나리오'!$I$6-'d_시나리오'!$H$6)/('d_시나리오'!$J$6-'d_시나리오'!$H$6),'d_시나리오'!$H$6+SQRT(O1824*('d_시나리오'!$J$6-'d_시나리오'!$H$6)*('d_시나리오'!$I$6-'d_시나리오'!$H$6)),'d_시나리오'!$J$6-SQRT((1-O1824)*('d_시나리오'!$J$6-'d_시나리오'!$H$6)*('d_시나리오'!$J$6-'d_시나리오'!$I$6))))</f>
        <v/>
      </c>
      <c r="Q1824">
        <f>INDEX('d_분포'!$B$2:$B$57,RANDBETWEEN(1,56))</f>
        <v/>
      </c>
      <c r="R1824">
        <f>BETAINV(RAND(),5,5)</f>
        <v/>
      </c>
      <c r="S1824">
        <f>'d_고정'!$B$1*'6_기대효과'!$H$7*('d_시나리오'!$I$7/'d_고정'!$B$2)*B1824</f>
        <v/>
      </c>
      <c r="T1824">
        <f>S1824*D1824</f>
        <v/>
      </c>
      <c r="U1824">
        <f>S1824*F1824*H1824</f>
        <v/>
      </c>
      <c r="V1824">
        <f>S1824*F1824*(H1824-1)</f>
        <v/>
      </c>
      <c r="W1824">
        <f>U1824*J1824</f>
        <v/>
      </c>
      <c r="X1824">
        <f>T1824+W1824</f>
        <v/>
      </c>
      <c r="Y1824">
        <f>(T1824*E1824+W1824*L1824)*(1-R1824-'d_고정'!$B$13)</f>
        <v/>
      </c>
      <c r="Z1824">
        <f>(U1824*N1824*Q1824+'d_고정'!$B$3*('6_기대효과'!$H$7/8)*Q1824*'d_고정'!$B$10*P1824*('6_기대효과'!$K$7/'d_고정'!$B$9))*(1-R1824)</f>
        <v/>
      </c>
      <c r="AA1824">
        <f>W1824*L1824*(1-R1824-'d_고정'!$B$13)+U1824*MAX(N1824-'d_고정'!$B$10*P1824*('6_기대효과'!$K$7/'d_고정'!$B$9),0)*Q1824*(1-R1824)</f>
        <v/>
      </c>
      <c r="AB1824">
        <f>Y1824+Z1824</f>
        <v/>
      </c>
      <c r="AC1824">
        <f>Y1824/('d_고정'!$B$5*'6_기대효과'!$H$7/8)/'d_고정'!$B$6</f>
        <v/>
      </c>
      <c r="AD1824">
        <f>Y1824/('d_고정'!$B$8*'6_기대효과'!$H$7/8)</f>
        <v/>
      </c>
    </row>
    <row r="1825">
      <c r="A1825">
        <f>RAND()</f>
        <v/>
      </c>
      <c r="B1825">
        <f>IF('d_시나리오'!$J$2='d_시나리오'!$H$2,'d_시나리오'!$I$2,IF(A1825&lt;('d_시나리오'!$I$2-'d_시나리오'!$H$2)/('d_시나리오'!$J$2-'d_시나리오'!$H$2),'d_시나리오'!$H$2+SQRT(A1825*('d_시나리오'!$J$2-'d_시나리오'!$H$2)*('d_시나리오'!$I$2-'d_시나리오'!$H$2)),'d_시나리오'!$J$2-SQRT((1-A1825)*('d_시나리오'!$J$2-'d_시나리오'!$H$2)*('d_시나리오'!$J$2-'d_시나리오'!$I$2))))</f>
        <v/>
      </c>
      <c r="C1825">
        <f>RAND()</f>
        <v/>
      </c>
      <c r="D1825">
        <f>BETAINV(RAND(),IF(C1825&lt;'d_고정'!$B$26,'d_고정'!$B$23,'d_고정'!$B$16)+1,'d_고정'!$B$17-IF(C1825&lt;'d_고정'!$B$26,'d_고정'!$B$23,'d_고정'!$B$16)+1)*('d_고정'!$B$14+('d_고정'!$B$15-'d_고정'!$B$14)*RAND())</f>
        <v/>
      </c>
      <c r="E1825">
        <f>INDEX('d_분포'!$A$2:$A$28,RANDBETWEEN(1,27))</f>
        <v/>
      </c>
      <c r="F1825">
        <f>INDEX('d_분포'!$C$2:$C$5,RANDBETWEEN(1,4))*(0.9+0.2*RAND())</f>
        <v/>
      </c>
      <c r="G1825">
        <f>RAND()</f>
        <v/>
      </c>
      <c r="H1825">
        <f>(F1825+(1-F1825)*('d_고정'!$B$22*BETAINV(RAND(),IF(G1825&lt;'d_고정'!$B$26,'d_고정'!$B$25,'d_고정'!$B$20)+1,'d_고정'!$B$21-IF(G1825&lt;'d_고정'!$B$26,'d_고정'!$B$25,'d_고정'!$B$20)+1)+(1-'d_고정'!$B$22)*BETAINV(RAND(),IF(G1825&lt;'d_고정'!$B$26,'d_고정'!$B$24,'d_고정'!$B$18)+1,'d_고정'!$B$19-IF(G1825&lt;'d_고정'!$B$26,'d_고정'!$B$24,'d_고정'!$B$18)+1))*('d_고정'!$B$14+('d_고정'!$B$15-'d_고정'!$B$14)*RAND()))/F1825</f>
        <v/>
      </c>
      <c r="I1825">
        <f>RAND()</f>
        <v/>
      </c>
      <c r="J1825">
        <f>IF('d_시나리오'!$J$3='d_시나리오'!$H$3,'d_시나리오'!$I$3,IF(I1825&lt;('d_시나리오'!$I$3-'d_시나리오'!$H$3)/('d_시나리오'!$J$3-'d_시나리오'!$H$3),'d_시나리오'!$H$3+SQRT(I1825*('d_시나리오'!$J$3-'d_시나리오'!$H$3)*('d_시나리오'!$I$3-'d_시나리오'!$H$3)),'d_시나리오'!$J$3-SQRT((1-I1825)*('d_시나리오'!$J$3-'d_시나리오'!$H$3)*('d_시나리오'!$J$3-'d_시나리오'!$I$3))))</f>
        <v/>
      </c>
      <c r="K1825">
        <f>RAND()</f>
        <v/>
      </c>
      <c r="L1825">
        <f>IF('d_시나리오'!$J$4='d_시나리오'!$H$4,'d_시나리오'!$I$4,IF(K1825&lt;('d_시나리오'!$I$4-'d_시나리오'!$H$4)/('d_시나리오'!$J$4-'d_시나리오'!$H$4),'d_시나리오'!$H$4+SQRT(K1825*('d_시나리오'!$J$4-'d_시나리오'!$H$4)*('d_시나리오'!$I$4-'d_시나리오'!$H$4)),'d_시나리오'!$J$4-SQRT((1-K1825)*('d_시나리오'!$J$4-'d_시나리오'!$H$4)*('d_시나리오'!$J$4-'d_시나리오'!$I$4))))</f>
        <v/>
      </c>
      <c r="M1825">
        <f>RAND()</f>
        <v/>
      </c>
      <c r="N1825">
        <f>IF('d_시나리오'!$J$5='d_시나리오'!$H$5,'d_시나리오'!$I$5,IF(M1825&lt;('d_시나리오'!$I$5-'d_시나리오'!$H$5)/('d_시나리오'!$J$5-'d_시나리오'!$H$5),'d_시나리오'!$H$5+SQRT(M1825*('d_시나리오'!$J$5-'d_시나리오'!$H$5)*('d_시나리오'!$I$5-'d_시나리오'!$H$5)),'d_시나리오'!$J$5-SQRT((1-M1825)*('d_시나리오'!$J$5-'d_시나리오'!$H$5)*('d_시나리오'!$J$5-'d_시나리오'!$I$5))))</f>
        <v/>
      </c>
      <c r="O1825">
        <f>RAND()</f>
        <v/>
      </c>
      <c r="P1825">
        <f>IF('d_시나리오'!$J$6='d_시나리오'!$H$6,'d_시나리오'!$I$6,IF(O1825&lt;('d_시나리오'!$I$6-'d_시나리오'!$H$6)/('d_시나리오'!$J$6-'d_시나리오'!$H$6),'d_시나리오'!$H$6+SQRT(O1825*('d_시나리오'!$J$6-'d_시나리오'!$H$6)*('d_시나리오'!$I$6-'d_시나리오'!$H$6)),'d_시나리오'!$J$6-SQRT((1-O1825)*('d_시나리오'!$J$6-'d_시나리오'!$H$6)*('d_시나리오'!$J$6-'d_시나리오'!$I$6))))</f>
        <v/>
      </c>
      <c r="Q1825">
        <f>INDEX('d_분포'!$B$2:$B$57,RANDBETWEEN(1,56))</f>
        <v/>
      </c>
      <c r="R1825">
        <f>BETAINV(RAND(),5,5)</f>
        <v/>
      </c>
      <c r="S1825">
        <f>'d_고정'!$B$1*'6_기대효과'!$H$7*('d_시나리오'!$I$7/'d_고정'!$B$2)*B1825</f>
        <v/>
      </c>
      <c r="T1825">
        <f>S1825*D1825</f>
        <v/>
      </c>
      <c r="U1825">
        <f>S1825*F1825*H1825</f>
        <v/>
      </c>
      <c r="V1825">
        <f>S1825*F1825*(H1825-1)</f>
        <v/>
      </c>
      <c r="W1825">
        <f>U1825*J1825</f>
        <v/>
      </c>
      <c r="X1825">
        <f>T1825+W1825</f>
        <v/>
      </c>
      <c r="Y1825">
        <f>(T1825*E1825+W1825*L1825)*(1-R1825-'d_고정'!$B$13)</f>
        <v/>
      </c>
      <c r="Z1825">
        <f>(U1825*N1825*Q1825+'d_고정'!$B$3*('6_기대효과'!$H$7/8)*Q1825*'d_고정'!$B$10*P1825*('6_기대효과'!$K$7/'d_고정'!$B$9))*(1-R1825)</f>
        <v/>
      </c>
      <c r="AA1825">
        <f>W1825*L1825*(1-R1825-'d_고정'!$B$13)+U1825*MAX(N1825-'d_고정'!$B$10*P1825*('6_기대효과'!$K$7/'d_고정'!$B$9),0)*Q1825*(1-R1825)</f>
        <v/>
      </c>
      <c r="AB1825">
        <f>Y1825+Z1825</f>
        <v/>
      </c>
      <c r="AC1825">
        <f>Y1825/('d_고정'!$B$5*'6_기대효과'!$H$7/8)/'d_고정'!$B$6</f>
        <v/>
      </c>
      <c r="AD1825">
        <f>Y1825/('d_고정'!$B$8*'6_기대효과'!$H$7/8)</f>
        <v/>
      </c>
    </row>
    <row r="1826">
      <c r="A1826">
        <f>RAND()</f>
        <v/>
      </c>
      <c r="B1826">
        <f>IF('d_시나리오'!$J$2='d_시나리오'!$H$2,'d_시나리오'!$I$2,IF(A1826&lt;('d_시나리오'!$I$2-'d_시나리오'!$H$2)/('d_시나리오'!$J$2-'d_시나리오'!$H$2),'d_시나리오'!$H$2+SQRT(A1826*('d_시나리오'!$J$2-'d_시나리오'!$H$2)*('d_시나리오'!$I$2-'d_시나리오'!$H$2)),'d_시나리오'!$J$2-SQRT((1-A1826)*('d_시나리오'!$J$2-'d_시나리오'!$H$2)*('d_시나리오'!$J$2-'d_시나리오'!$I$2))))</f>
        <v/>
      </c>
      <c r="C1826">
        <f>RAND()</f>
        <v/>
      </c>
      <c r="D1826">
        <f>BETAINV(RAND(),IF(C1826&lt;'d_고정'!$B$26,'d_고정'!$B$23,'d_고정'!$B$16)+1,'d_고정'!$B$17-IF(C1826&lt;'d_고정'!$B$26,'d_고정'!$B$23,'d_고정'!$B$16)+1)*('d_고정'!$B$14+('d_고정'!$B$15-'d_고정'!$B$14)*RAND())</f>
        <v/>
      </c>
      <c r="E1826">
        <f>INDEX('d_분포'!$A$2:$A$28,RANDBETWEEN(1,27))</f>
        <v/>
      </c>
      <c r="F1826">
        <f>INDEX('d_분포'!$C$2:$C$5,RANDBETWEEN(1,4))*(0.9+0.2*RAND())</f>
        <v/>
      </c>
      <c r="G1826">
        <f>RAND()</f>
        <v/>
      </c>
      <c r="H1826">
        <f>(F1826+(1-F1826)*('d_고정'!$B$22*BETAINV(RAND(),IF(G1826&lt;'d_고정'!$B$26,'d_고정'!$B$25,'d_고정'!$B$20)+1,'d_고정'!$B$21-IF(G1826&lt;'d_고정'!$B$26,'d_고정'!$B$25,'d_고정'!$B$20)+1)+(1-'d_고정'!$B$22)*BETAINV(RAND(),IF(G1826&lt;'d_고정'!$B$26,'d_고정'!$B$24,'d_고정'!$B$18)+1,'d_고정'!$B$19-IF(G1826&lt;'d_고정'!$B$26,'d_고정'!$B$24,'d_고정'!$B$18)+1))*('d_고정'!$B$14+('d_고정'!$B$15-'d_고정'!$B$14)*RAND()))/F1826</f>
        <v/>
      </c>
      <c r="I1826">
        <f>RAND()</f>
        <v/>
      </c>
      <c r="J1826">
        <f>IF('d_시나리오'!$J$3='d_시나리오'!$H$3,'d_시나리오'!$I$3,IF(I1826&lt;('d_시나리오'!$I$3-'d_시나리오'!$H$3)/('d_시나리오'!$J$3-'d_시나리오'!$H$3),'d_시나리오'!$H$3+SQRT(I1826*('d_시나리오'!$J$3-'d_시나리오'!$H$3)*('d_시나리오'!$I$3-'d_시나리오'!$H$3)),'d_시나리오'!$J$3-SQRT((1-I1826)*('d_시나리오'!$J$3-'d_시나리오'!$H$3)*('d_시나리오'!$J$3-'d_시나리오'!$I$3))))</f>
        <v/>
      </c>
      <c r="K1826">
        <f>RAND()</f>
        <v/>
      </c>
      <c r="L1826">
        <f>IF('d_시나리오'!$J$4='d_시나리오'!$H$4,'d_시나리오'!$I$4,IF(K1826&lt;('d_시나리오'!$I$4-'d_시나리오'!$H$4)/('d_시나리오'!$J$4-'d_시나리오'!$H$4),'d_시나리오'!$H$4+SQRT(K1826*('d_시나리오'!$J$4-'d_시나리오'!$H$4)*('d_시나리오'!$I$4-'d_시나리오'!$H$4)),'d_시나리오'!$J$4-SQRT((1-K1826)*('d_시나리오'!$J$4-'d_시나리오'!$H$4)*('d_시나리오'!$J$4-'d_시나리오'!$I$4))))</f>
        <v/>
      </c>
      <c r="M1826">
        <f>RAND()</f>
        <v/>
      </c>
      <c r="N1826">
        <f>IF('d_시나리오'!$J$5='d_시나리오'!$H$5,'d_시나리오'!$I$5,IF(M1826&lt;('d_시나리오'!$I$5-'d_시나리오'!$H$5)/('d_시나리오'!$J$5-'d_시나리오'!$H$5),'d_시나리오'!$H$5+SQRT(M1826*('d_시나리오'!$J$5-'d_시나리오'!$H$5)*('d_시나리오'!$I$5-'d_시나리오'!$H$5)),'d_시나리오'!$J$5-SQRT((1-M1826)*('d_시나리오'!$J$5-'d_시나리오'!$H$5)*('d_시나리오'!$J$5-'d_시나리오'!$I$5))))</f>
        <v/>
      </c>
      <c r="O1826">
        <f>RAND()</f>
        <v/>
      </c>
      <c r="P1826">
        <f>IF('d_시나리오'!$J$6='d_시나리오'!$H$6,'d_시나리오'!$I$6,IF(O1826&lt;('d_시나리오'!$I$6-'d_시나리오'!$H$6)/('d_시나리오'!$J$6-'d_시나리오'!$H$6),'d_시나리오'!$H$6+SQRT(O1826*('d_시나리오'!$J$6-'d_시나리오'!$H$6)*('d_시나리오'!$I$6-'d_시나리오'!$H$6)),'d_시나리오'!$J$6-SQRT((1-O1826)*('d_시나리오'!$J$6-'d_시나리오'!$H$6)*('d_시나리오'!$J$6-'d_시나리오'!$I$6))))</f>
        <v/>
      </c>
      <c r="Q1826">
        <f>INDEX('d_분포'!$B$2:$B$57,RANDBETWEEN(1,56))</f>
        <v/>
      </c>
      <c r="R1826">
        <f>BETAINV(RAND(),5,5)</f>
        <v/>
      </c>
      <c r="S1826">
        <f>'d_고정'!$B$1*'6_기대효과'!$H$7*('d_시나리오'!$I$7/'d_고정'!$B$2)*B1826</f>
        <v/>
      </c>
      <c r="T1826">
        <f>S1826*D1826</f>
        <v/>
      </c>
      <c r="U1826">
        <f>S1826*F1826*H1826</f>
        <v/>
      </c>
      <c r="V1826">
        <f>S1826*F1826*(H1826-1)</f>
        <v/>
      </c>
      <c r="W1826">
        <f>U1826*J1826</f>
        <v/>
      </c>
      <c r="X1826">
        <f>T1826+W1826</f>
        <v/>
      </c>
      <c r="Y1826">
        <f>(T1826*E1826+W1826*L1826)*(1-R1826-'d_고정'!$B$13)</f>
        <v/>
      </c>
      <c r="Z1826">
        <f>(U1826*N1826*Q1826+'d_고정'!$B$3*('6_기대효과'!$H$7/8)*Q1826*'d_고정'!$B$10*P1826*('6_기대효과'!$K$7/'d_고정'!$B$9))*(1-R1826)</f>
        <v/>
      </c>
      <c r="AA1826">
        <f>W1826*L1826*(1-R1826-'d_고정'!$B$13)+U1826*MAX(N1826-'d_고정'!$B$10*P1826*('6_기대효과'!$K$7/'d_고정'!$B$9),0)*Q1826*(1-R1826)</f>
        <v/>
      </c>
      <c r="AB1826">
        <f>Y1826+Z1826</f>
        <v/>
      </c>
      <c r="AC1826">
        <f>Y1826/('d_고정'!$B$5*'6_기대효과'!$H$7/8)/'d_고정'!$B$6</f>
        <v/>
      </c>
      <c r="AD1826">
        <f>Y1826/('d_고정'!$B$8*'6_기대효과'!$H$7/8)</f>
        <v/>
      </c>
    </row>
    <row r="1827">
      <c r="A1827">
        <f>RAND()</f>
        <v/>
      </c>
      <c r="B1827">
        <f>IF('d_시나리오'!$J$2='d_시나리오'!$H$2,'d_시나리오'!$I$2,IF(A1827&lt;('d_시나리오'!$I$2-'d_시나리오'!$H$2)/('d_시나리오'!$J$2-'d_시나리오'!$H$2),'d_시나리오'!$H$2+SQRT(A1827*('d_시나리오'!$J$2-'d_시나리오'!$H$2)*('d_시나리오'!$I$2-'d_시나리오'!$H$2)),'d_시나리오'!$J$2-SQRT((1-A1827)*('d_시나리오'!$J$2-'d_시나리오'!$H$2)*('d_시나리오'!$J$2-'d_시나리오'!$I$2))))</f>
        <v/>
      </c>
      <c r="C1827">
        <f>RAND()</f>
        <v/>
      </c>
      <c r="D1827">
        <f>BETAINV(RAND(),IF(C1827&lt;'d_고정'!$B$26,'d_고정'!$B$23,'d_고정'!$B$16)+1,'d_고정'!$B$17-IF(C1827&lt;'d_고정'!$B$26,'d_고정'!$B$23,'d_고정'!$B$16)+1)*('d_고정'!$B$14+('d_고정'!$B$15-'d_고정'!$B$14)*RAND())</f>
        <v/>
      </c>
      <c r="E1827">
        <f>INDEX('d_분포'!$A$2:$A$28,RANDBETWEEN(1,27))</f>
        <v/>
      </c>
      <c r="F1827">
        <f>INDEX('d_분포'!$C$2:$C$5,RANDBETWEEN(1,4))*(0.9+0.2*RAND())</f>
        <v/>
      </c>
      <c r="G1827">
        <f>RAND()</f>
        <v/>
      </c>
      <c r="H1827">
        <f>(F1827+(1-F1827)*('d_고정'!$B$22*BETAINV(RAND(),IF(G1827&lt;'d_고정'!$B$26,'d_고정'!$B$25,'d_고정'!$B$20)+1,'d_고정'!$B$21-IF(G1827&lt;'d_고정'!$B$26,'d_고정'!$B$25,'d_고정'!$B$20)+1)+(1-'d_고정'!$B$22)*BETAINV(RAND(),IF(G1827&lt;'d_고정'!$B$26,'d_고정'!$B$24,'d_고정'!$B$18)+1,'d_고정'!$B$19-IF(G1827&lt;'d_고정'!$B$26,'d_고정'!$B$24,'d_고정'!$B$18)+1))*('d_고정'!$B$14+('d_고정'!$B$15-'d_고정'!$B$14)*RAND()))/F1827</f>
        <v/>
      </c>
      <c r="I1827">
        <f>RAND()</f>
        <v/>
      </c>
      <c r="J1827">
        <f>IF('d_시나리오'!$J$3='d_시나리오'!$H$3,'d_시나리오'!$I$3,IF(I1827&lt;('d_시나리오'!$I$3-'d_시나리오'!$H$3)/('d_시나리오'!$J$3-'d_시나리오'!$H$3),'d_시나리오'!$H$3+SQRT(I1827*('d_시나리오'!$J$3-'d_시나리오'!$H$3)*('d_시나리오'!$I$3-'d_시나리오'!$H$3)),'d_시나리오'!$J$3-SQRT((1-I1827)*('d_시나리오'!$J$3-'d_시나리오'!$H$3)*('d_시나리오'!$J$3-'d_시나리오'!$I$3))))</f>
        <v/>
      </c>
      <c r="K1827">
        <f>RAND()</f>
        <v/>
      </c>
      <c r="L1827">
        <f>IF('d_시나리오'!$J$4='d_시나리오'!$H$4,'d_시나리오'!$I$4,IF(K1827&lt;('d_시나리오'!$I$4-'d_시나리오'!$H$4)/('d_시나리오'!$J$4-'d_시나리오'!$H$4),'d_시나리오'!$H$4+SQRT(K1827*('d_시나리오'!$J$4-'d_시나리오'!$H$4)*('d_시나리오'!$I$4-'d_시나리오'!$H$4)),'d_시나리오'!$J$4-SQRT((1-K1827)*('d_시나리오'!$J$4-'d_시나리오'!$H$4)*('d_시나리오'!$J$4-'d_시나리오'!$I$4))))</f>
        <v/>
      </c>
      <c r="M1827">
        <f>RAND()</f>
        <v/>
      </c>
      <c r="N1827">
        <f>IF('d_시나리오'!$J$5='d_시나리오'!$H$5,'d_시나리오'!$I$5,IF(M1827&lt;('d_시나리오'!$I$5-'d_시나리오'!$H$5)/('d_시나리오'!$J$5-'d_시나리오'!$H$5),'d_시나리오'!$H$5+SQRT(M1827*('d_시나리오'!$J$5-'d_시나리오'!$H$5)*('d_시나리오'!$I$5-'d_시나리오'!$H$5)),'d_시나리오'!$J$5-SQRT((1-M1827)*('d_시나리오'!$J$5-'d_시나리오'!$H$5)*('d_시나리오'!$J$5-'d_시나리오'!$I$5))))</f>
        <v/>
      </c>
      <c r="O1827">
        <f>RAND()</f>
        <v/>
      </c>
      <c r="P1827">
        <f>IF('d_시나리오'!$J$6='d_시나리오'!$H$6,'d_시나리오'!$I$6,IF(O1827&lt;('d_시나리오'!$I$6-'d_시나리오'!$H$6)/('d_시나리오'!$J$6-'d_시나리오'!$H$6),'d_시나리오'!$H$6+SQRT(O1827*('d_시나리오'!$J$6-'d_시나리오'!$H$6)*('d_시나리오'!$I$6-'d_시나리오'!$H$6)),'d_시나리오'!$J$6-SQRT((1-O1827)*('d_시나리오'!$J$6-'d_시나리오'!$H$6)*('d_시나리오'!$J$6-'d_시나리오'!$I$6))))</f>
        <v/>
      </c>
      <c r="Q1827">
        <f>INDEX('d_분포'!$B$2:$B$57,RANDBETWEEN(1,56))</f>
        <v/>
      </c>
      <c r="R1827">
        <f>BETAINV(RAND(),5,5)</f>
        <v/>
      </c>
      <c r="S1827">
        <f>'d_고정'!$B$1*'6_기대효과'!$H$7*('d_시나리오'!$I$7/'d_고정'!$B$2)*B1827</f>
        <v/>
      </c>
      <c r="T1827">
        <f>S1827*D1827</f>
        <v/>
      </c>
      <c r="U1827">
        <f>S1827*F1827*H1827</f>
        <v/>
      </c>
      <c r="V1827">
        <f>S1827*F1827*(H1827-1)</f>
        <v/>
      </c>
      <c r="W1827">
        <f>U1827*J1827</f>
        <v/>
      </c>
      <c r="X1827">
        <f>T1827+W1827</f>
        <v/>
      </c>
      <c r="Y1827">
        <f>(T1827*E1827+W1827*L1827)*(1-R1827-'d_고정'!$B$13)</f>
        <v/>
      </c>
      <c r="Z1827">
        <f>(U1827*N1827*Q1827+'d_고정'!$B$3*('6_기대효과'!$H$7/8)*Q1827*'d_고정'!$B$10*P1827*('6_기대효과'!$K$7/'d_고정'!$B$9))*(1-R1827)</f>
        <v/>
      </c>
      <c r="AA1827">
        <f>W1827*L1827*(1-R1827-'d_고정'!$B$13)+U1827*MAX(N1827-'d_고정'!$B$10*P1827*('6_기대효과'!$K$7/'d_고정'!$B$9),0)*Q1827*(1-R1827)</f>
        <v/>
      </c>
      <c r="AB1827">
        <f>Y1827+Z1827</f>
        <v/>
      </c>
      <c r="AC1827">
        <f>Y1827/('d_고정'!$B$5*'6_기대효과'!$H$7/8)/'d_고정'!$B$6</f>
        <v/>
      </c>
      <c r="AD1827">
        <f>Y1827/('d_고정'!$B$8*'6_기대효과'!$H$7/8)</f>
        <v/>
      </c>
    </row>
    <row r="1828">
      <c r="A1828">
        <f>RAND()</f>
        <v/>
      </c>
      <c r="B1828">
        <f>IF('d_시나리오'!$J$2='d_시나리오'!$H$2,'d_시나리오'!$I$2,IF(A1828&lt;('d_시나리오'!$I$2-'d_시나리오'!$H$2)/('d_시나리오'!$J$2-'d_시나리오'!$H$2),'d_시나리오'!$H$2+SQRT(A1828*('d_시나리오'!$J$2-'d_시나리오'!$H$2)*('d_시나리오'!$I$2-'d_시나리오'!$H$2)),'d_시나리오'!$J$2-SQRT((1-A1828)*('d_시나리오'!$J$2-'d_시나리오'!$H$2)*('d_시나리오'!$J$2-'d_시나리오'!$I$2))))</f>
        <v/>
      </c>
      <c r="C1828">
        <f>RAND()</f>
        <v/>
      </c>
      <c r="D1828">
        <f>BETAINV(RAND(),IF(C1828&lt;'d_고정'!$B$26,'d_고정'!$B$23,'d_고정'!$B$16)+1,'d_고정'!$B$17-IF(C1828&lt;'d_고정'!$B$26,'d_고정'!$B$23,'d_고정'!$B$16)+1)*('d_고정'!$B$14+('d_고정'!$B$15-'d_고정'!$B$14)*RAND())</f>
        <v/>
      </c>
      <c r="E1828">
        <f>INDEX('d_분포'!$A$2:$A$28,RANDBETWEEN(1,27))</f>
        <v/>
      </c>
      <c r="F1828">
        <f>INDEX('d_분포'!$C$2:$C$5,RANDBETWEEN(1,4))*(0.9+0.2*RAND())</f>
        <v/>
      </c>
      <c r="G1828">
        <f>RAND()</f>
        <v/>
      </c>
      <c r="H1828">
        <f>(F1828+(1-F1828)*('d_고정'!$B$22*BETAINV(RAND(),IF(G1828&lt;'d_고정'!$B$26,'d_고정'!$B$25,'d_고정'!$B$20)+1,'d_고정'!$B$21-IF(G1828&lt;'d_고정'!$B$26,'d_고정'!$B$25,'d_고정'!$B$20)+1)+(1-'d_고정'!$B$22)*BETAINV(RAND(),IF(G1828&lt;'d_고정'!$B$26,'d_고정'!$B$24,'d_고정'!$B$18)+1,'d_고정'!$B$19-IF(G1828&lt;'d_고정'!$B$26,'d_고정'!$B$24,'d_고정'!$B$18)+1))*('d_고정'!$B$14+('d_고정'!$B$15-'d_고정'!$B$14)*RAND()))/F1828</f>
        <v/>
      </c>
      <c r="I1828">
        <f>RAND()</f>
        <v/>
      </c>
      <c r="J1828">
        <f>IF('d_시나리오'!$J$3='d_시나리오'!$H$3,'d_시나리오'!$I$3,IF(I1828&lt;('d_시나리오'!$I$3-'d_시나리오'!$H$3)/('d_시나리오'!$J$3-'d_시나리오'!$H$3),'d_시나리오'!$H$3+SQRT(I1828*('d_시나리오'!$J$3-'d_시나리오'!$H$3)*('d_시나리오'!$I$3-'d_시나리오'!$H$3)),'d_시나리오'!$J$3-SQRT((1-I1828)*('d_시나리오'!$J$3-'d_시나리오'!$H$3)*('d_시나리오'!$J$3-'d_시나리오'!$I$3))))</f>
        <v/>
      </c>
      <c r="K1828">
        <f>RAND()</f>
        <v/>
      </c>
      <c r="L1828">
        <f>IF('d_시나리오'!$J$4='d_시나리오'!$H$4,'d_시나리오'!$I$4,IF(K1828&lt;('d_시나리오'!$I$4-'d_시나리오'!$H$4)/('d_시나리오'!$J$4-'d_시나리오'!$H$4),'d_시나리오'!$H$4+SQRT(K1828*('d_시나리오'!$J$4-'d_시나리오'!$H$4)*('d_시나리오'!$I$4-'d_시나리오'!$H$4)),'d_시나리오'!$J$4-SQRT((1-K1828)*('d_시나리오'!$J$4-'d_시나리오'!$H$4)*('d_시나리오'!$J$4-'d_시나리오'!$I$4))))</f>
        <v/>
      </c>
      <c r="M1828">
        <f>RAND()</f>
        <v/>
      </c>
      <c r="N1828">
        <f>IF('d_시나리오'!$J$5='d_시나리오'!$H$5,'d_시나리오'!$I$5,IF(M1828&lt;('d_시나리오'!$I$5-'d_시나리오'!$H$5)/('d_시나리오'!$J$5-'d_시나리오'!$H$5),'d_시나리오'!$H$5+SQRT(M1828*('d_시나리오'!$J$5-'d_시나리오'!$H$5)*('d_시나리오'!$I$5-'d_시나리오'!$H$5)),'d_시나리오'!$J$5-SQRT((1-M1828)*('d_시나리오'!$J$5-'d_시나리오'!$H$5)*('d_시나리오'!$J$5-'d_시나리오'!$I$5))))</f>
        <v/>
      </c>
      <c r="O1828">
        <f>RAND()</f>
        <v/>
      </c>
      <c r="P1828">
        <f>IF('d_시나리오'!$J$6='d_시나리오'!$H$6,'d_시나리오'!$I$6,IF(O1828&lt;('d_시나리오'!$I$6-'d_시나리오'!$H$6)/('d_시나리오'!$J$6-'d_시나리오'!$H$6),'d_시나리오'!$H$6+SQRT(O1828*('d_시나리오'!$J$6-'d_시나리오'!$H$6)*('d_시나리오'!$I$6-'d_시나리오'!$H$6)),'d_시나리오'!$J$6-SQRT((1-O1828)*('d_시나리오'!$J$6-'d_시나리오'!$H$6)*('d_시나리오'!$J$6-'d_시나리오'!$I$6))))</f>
        <v/>
      </c>
      <c r="Q1828">
        <f>INDEX('d_분포'!$B$2:$B$57,RANDBETWEEN(1,56))</f>
        <v/>
      </c>
      <c r="R1828">
        <f>BETAINV(RAND(),5,5)</f>
        <v/>
      </c>
      <c r="S1828">
        <f>'d_고정'!$B$1*'6_기대효과'!$H$7*('d_시나리오'!$I$7/'d_고정'!$B$2)*B1828</f>
        <v/>
      </c>
      <c r="T1828">
        <f>S1828*D1828</f>
        <v/>
      </c>
      <c r="U1828">
        <f>S1828*F1828*H1828</f>
        <v/>
      </c>
      <c r="V1828">
        <f>S1828*F1828*(H1828-1)</f>
        <v/>
      </c>
      <c r="W1828">
        <f>U1828*J1828</f>
        <v/>
      </c>
      <c r="X1828">
        <f>T1828+W1828</f>
        <v/>
      </c>
      <c r="Y1828">
        <f>(T1828*E1828+W1828*L1828)*(1-R1828-'d_고정'!$B$13)</f>
        <v/>
      </c>
      <c r="Z1828">
        <f>(U1828*N1828*Q1828+'d_고정'!$B$3*('6_기대효과'!$H$7/8)*Q1828*'d_고정'!$B$10*P1828*('6_기대효과'!$K$7/'d_고정'!$B$9))*(1-R1828)</f>
        <v/>
      </c>
      <c r="AA1828">
        <f>W1828*L1828*(1-R1828-'d_고정'!$B$13)+U1828*MAX(N1828-'d_고정'!$B$10*P1828*('6_기대효과'!$K$7/'d_고정'!$B$9),0)*Q1828*(1-R1828)</f>
        <v/>
      </c>
      <c r="AB1828">
        <f>Y1828+Z1828</f>
        <v/>
      </c>
      <c r="AC1828">
        <f>Y1828/('d_고정'!$B$5*'6_기대효과'!$H$7/8)/'d_고정'!$B$6</f>
        <v/>
      </c>
      <c r="AD1828">
        <f>Y1828/('d_고정'!$B$8*'6_기대효과'!$H$7/8)</f>
        <v/>
      </c>
    </row>
    <row r="1829">
      <c r="A1829">
        <f>RAND()</f>
        <v/>
      </c>
      <c r="B1829">
        <f>IF('d_시나리오'!$J$2='d_시나리오'!$H$2,'d_시나리오'!$I$2,IF(A1829&lt;('d_시나리오'!$I$2-'d_시나리오'!$H$2)/('d_시나리오'!$J$2-'d_시나리오'!$H$2),'d_시나리오'!$H$2+SQRT(A1829*('d_시나리오'!$J$2-'d_시나리오'!$H$2)*('d_시나리오'!$I$2-'d_시나리오'!$H$2)),'d_시나리오'!$J$2-SQRT((1-A1829)*('d_시나리오'!$J$2-'d_시나리오'!$H$2)*('d_시나리오'!$J$2-'d_시나리오'!$I$2))))</f>
        <v/>
      </c>
      <c r="C1829">
        <f>RAND()</f>
        <v/>
      </c>
      <c r="D1829">
        <f>BETAINV(RAND(),IF(C1829&lt;'d_고정'!$B$26,'d_고정'!$B$23,'d_고정'!$B$16)+1,'d_고정'!$B$17-IF(C1829&lt;'d_고정'!$B$26,'d_고정'!$B$23,'d_고정'!$B$16)+1)*('d_고정'!$B$14+('d_고정'!$B$15-'d_고정'!$B$14)*RAND())</f>
        <v/>
      </c>
      <c r="E1829">
        <f>INDEX('d_분포'!$A$2:$A$28,RANDBETWEEN(1,27))</f>
        <v/>
      </c>
      <c r="F1829">
        <f>INDEX('d_분포'!$C$2:$C$5,RANDBETWEEN(1,4))*(0.9+0.2*RAND())</f>
        <v/>
      </c>
      <c r="G1829">
        <f>RAND()</f>
        <v/>
      </c>
      <c r="H1829">
        <f>(F1829+(1-F1829)*('d_고정'!$B$22*BETAINV(RAND(),IF(G1829&lt;'d_고정'!$B$26,'d_고정'!$B$25,'d_고정'!$B$20)+1,'d_고정'!$B$21-IF(G1829&lt;'d_고정'!$B$26,'d_고정'!$B$25,'d_고정'!$B$20)+1)+(1-'d_고정'!$B$22)*BETAINV(RAND(),IF(G1829&lt;'d_고정'!$B$26,'d_고정'!$B$24,'d_고정'!$B$18)+1,'d_고정'!$B$19-IF(G1829&lt;'d_고정'!$B$26,'d_고정'!$B$24,'d_고정'!$B$18)+1))*('d_고정'!$B$14+('d_고정'!$B$15-'d_고정'!$B$14)*RAND()))/F1829</f>
        <v/>
      </c>
      <c r="I1829">
        <f>RAND()</f>
        <v/>
      </c>
      <c r="J1829">
        <f>IF('d_시나리오'!$J$3='d_시나리오'!$H$3,'d_시나리오'!$I$3,IF(I1829&lt;('d_시나리오'!$I$3-'d_시나리오'!$H$3)/('d_시나리오'!$J$3-'d_시나리오'!$H$3),'d_시나리오'!$H$3+SQRT(I1829*('d_시나리오'!$J$3-'d_시나리오'!$H$3)*('d_시나리오'!$I$3-'d_시나리오'!$H$3)),'d_시나리오'!$J$3-SQRT((1-I1829)*('d_시나리오'!$J$3-'d_시나리오'!$H$3)*('d_시나리오'!$J$3-'d_시나리오'!$I$3))))</f>
        <v/>
      </c>
      <c r="K1829">
        <f>RAND()</f>
        <v/>
      </c>
      <c r="L1829">
        <f>IF('d_시나리오'!$J$4='d_시나리오'!$H$4,'d_시나리오'!$I$4,IF(K1829&lt;('d_시나리오'!$I$4-'d_시나리오'!$H$4)/('d_시나리오'!$J$4-'d_시나리오'!$H$4),'d_시나리오'!$H$4+SQRT(K1829*('d_시나리오'!$J$4-'d_시나리오'!$H$4)*('d_시나리오'!$I$4-'d_시나리오'!$H$4)),'d_시나리오'!$J$4-SQRT((1-K1829)*('d_시나리오'!$J$4-'d_시나리오'!$H$4)*('d_시나리오'!$J$4-'d_시나리오'!$I$4))))</f>
        <v/>
      </c>
      <c r="M1829">
        <f>RAND()</f>
        <v/>
      </c>
      <c r="N1829">
        <f>IF('d_시나리오'!$J$5='d_시나리오'!$H$5,'d_시나리오'!$I$5,IF(M1829&lt;('d_시나리오'!$I$5-'d_시나리오'!$H$5)/('d_시나리오'!$J$5-'d_시나리오'!$H$5),'d_시나리오'!$H$5+SQRT(M1829*('d_시나리오'!$J$5-'d_시나리오'!$H$5)*('d_시나리오'!$I$5-'d_시나리오'!$H$5)),'d_시나리오'!$J$5-SQRT((1-M1829)*('d_시나리오'!$J$5-'d_시나리오'!$H$5)*('d_시나리오'!$J$5-'d_시나리오'!$I$5))))</f>
        <v/>
      </c>
      <c r="O1829">
        <f>RAND()</f>
        <v/>
      </c>
      <c r="P1829">
        <f>IF('d_시나리오'!$J$6='d_시나리오'!$H$6,'d_시나리오'!$I$6,IF(O1829&lt;('d_시나리오'!$I$6-'d_시나리오'!$H$6)/('d_시나리오'!$J$6-'d_시나리오'!$H$6),'d_시나리오'!$H$6+SQRT(O1829*('d_시나리오'!$J$6-'d_시나리오'!$H$6)*('d_시나리오'!$I$6-'d_시나리오'!$H$6)),'d_시나리오'!$J$6-SQRT((1-O1829)*('d_시나리오'!$J$6-'d_시나리오'!$H$6)*('d_시나리오'!$J$6-'d_시나리오'!$I$6))))</f>
        <v/>
      </c>
      <c r="Q1829">
        <f>INDEX('d_분포'!$B$2:$B$57,RANDBETWEEN(1,56))</f>
        <v/>
      </c>
      <c r="R1829">
        <f>BETAINV(RAND(),5,5)</f>
        <v/>
      </c>
      <c r="S1829">
        <f>'d_고정'!$B$1*'6_기대효과'!$H$7*('d_시나리오'!$I$7/'d_고정'!$B$2)*B1829</f>
        <v/>
      </c>
      <c r="T1829">
        <f>S1829*D1829</f>
        <v/>
      </c>
      <c r="U1829">
        <f>S1829*F1829*H1829</f>
        <v/>
      </c>
      <c r="V1829">
        <f>S1829*F1829*(H1829-1)</f>
        <v/>
      </c>
      <c r="W1829">
        <f>U1829*J1829</f>
        <v/>
      </c>
      <c r="X1829">
        <f>T1829+W1829</f>
        <v/>
      </c>
      <c r="Y1829">
        <f>(T1829*E1829+W1829*L1829)*(1-R1829-'d_고정'!$B$13)</f>
        <v/>
      </c>
      <c r="Z1829">
        <f>(U1829*N1829*Q1829+'d_고정'!$B$3*('6_기대효과'!$H$7/8)*Q1829*'d_고정'!$B$10*P1829*('6_기대효과'!$K$7/'d_고정'!$B$9))*(1-R1829)</f>
        <v/>
      </c>
      <c r="AA1829">
        <f>W1829*L1829*(1-R1829-'d_고정'!$B$13)+U1829*MAX(N1829-'d_고정'!$B$10*P1829*('6_기대효과'!$K$7/'d_고정'!$B$9),0)*Q1829*(1-R1829)</f>
        <v/>
      </c>
      <c r="AB1829">
        <f>Y1829+Z1829</f>
        <v/>
      </c>
      <c r="AC1829">
        <f>Y1829/('d_고정'!$B$5*'6_기대효과'!$H$7/8)/'d_고정'!$B$6</f>
        <v/>
      </c>
      <c r="AD1829">
        <f>Y1829/('d_고정'!$B$8*'6_기대효과'!$H$7/8)</f>
        <v/>
      </c>
    </row>
    <row r="1830">
      <c r="A1830">
        <f>RAND()</f>
        <v/>
      </c>
      <c r="B1830">
        <f>IF('d_시나리오'!$J$2='d_시나리오'!$H$2,'d_시나리오'!$I$2,IF(A1830&lt;('d_시나리오'!$I$2-'d_시나리오'!$H$2)/('d_시나리오'!$J$2-'d_시나리오'!$H$2),'d_시나리오'!$H$2+SQRT(A1830*('d_시나리오'!$J$2-'d_시나리오'!$H$2)*('d_시나리오'!$I$2-'d_시나리오'!$H$2)),'d_시나리오'!$J$2-SQRT((1-A1830)*('d_시나리오'!$J$2-'d_시나리오'!$H$2)*('d_시나리오'!$J$2-'d_시나리오'!$I$2))))</f>
        <v/>
      </c>
      <c r="C1830">
        <f>RAND()</f>
        <v/>
      </c>
      <c r="D1830">
        <f>BETAINV(RAND(),IF(C1830&lt;'d_고정'!$B$26,'d_고정'!$B$23,'d_고정'!$B$16)+1,'d_고정'!$B$17-IF(C1830&lt;'d_고정'!$B$26,'d_고정'!$B$23,'d_고정'!$B$16)+1)*('d_고정'!$B$14+('d_고정'!$B$15-'d_고정'!$B$14)*RAND())</f>
        <v/>
      </c>
      <c r="E1830">
        <f>INDEX('d_분포'!$A$2:$A$28,RANDBETWEEN(1,27))</f>
        <v/>
      </c>
      <c r="F1830">
        <f>INDEX('d_분포'!$C$2:$C$5,RANDBETWEEN(1,4))*(0.9+0.2*RAND())</f>
        <v/>
      </c>
      <c r="G1830">
        <f>RAND()</f>
        <v/>
      </c>
      <c r="H1830">
        <f>(F1830+(1-F1830)*('d_고정'!$B$22*BETAINV(RAND(),IF(G1830&lt;'d_고정'!$B$26,'d_고정'!$B$25,'d_고정'!$B$20)+1,'d_고정'!$B$21-IF(G1830&lt;'d_고정'!$B$26,'d_고정'!$B$25,'d_고정'!$B$20)+1)+(1-'d_고정'!$B$22)*BETAINV(RAND(),IF(G1830&lt;'d_고정'!$B$26,'d_고정'!$B$24,'d_고정'!$B$18)+1,'d_고정'!$B$19-IF(G1830&lt;'d_고정'!$B$26,'d_고정'!$B$24,'d_고정'!$B$18)+1))*('d_고정'!$B$14+('d_고정'!$B$15-'d_고정'!$B$14)*RAND()))/F1830</f>
        <v/>
      </c>
      <c r="I1830">
        <f>RAND()</f>
        <v/>
      </c>
      <c r="J1830">
        <f>IF('d_시나리오'!$J$3='d_시나리오'!$H$3,'d_시나리오'!$I$3,IF(I1830&lt;('d_시나리오'!$I$3-'d_시나리오'!$H$3)/('d_시나리오'!$J$3-'d_시나리오'!$H$3),'d_시나리오'!$H$3+SQRT(I1830*('d_시나리오'!$J$3-'d_시나리오'!$H$3)*('d_시나리오'!$I$3-'d_시나리오'!$H$3)),'d_시나리오'!$J$3-SQRT((1-I1830)*('d_시나리오'!$J$3-'d_시나리오'!$H$3)*('d_시나리오'!$J$3-'d_시나리오'!$I$3))))</f>
        <v/>
      </c>
      <c r="K1830">
        <f>RAND()</f>
        <v/>
      </c>
      <c r="L1830">
        <f>IF('d_시나리오'!$J$4='d_시나리오'!$H$4,'d_시나리오'!$I$4,IF(K1830&lt;('d_시나리오'!$I$4-'d_시나리오'!$H$4)/('d_시나리오'!$J$4-'d_시나리오'!$H$4),'d_시나리오'!$H$4+SQRT(K1830*('d_시나리오'!$J$4-'d_시나리오'!$H$4)*('d_시나리오'!$I$4-'d_시나리오'!$H$4)),'d_시나리오'!$J$4-SQRT((1-K1830)*('d_시나리오'!$J$4-'d_시나리오'!$H$4)*('d_시나리오'!$J$4-'d_시나리오'!$I$4))))</f>
        <v/>
      </c>
      <c r="M1830">
        <f>RAND()</f>
        <v/>
      </c>
      <c r="N1830">
        <f>IF('d_시나리오'!$J$5='d_시나리오'!$H$5,'d_시나리오'!$I$5,IF(M1830&lt;('d_시나리오'!$I$5-'d_시나리오'!$H$5)/('d_시나리오'!$J$5-'d_시나리오'!$H$5),'d_시나리오'!$H$5+SQRT(M1830*('d_시나리오'!$J$5-'d_시나리오'!$H$5)*('d_시나리오'!$I$5-'d_시나리오'!$H$5)),'d_시나리오'!$J$5-SQRT((1-M1830)*('d_시나리오'!$J$5-'d_시나리오'!$H$5)*('d_시나리오'!$J$5-'d_시나리오'!$I$5))))</f>
        <v/>
      </c>
      <c r="O1830">
        <f>RAND()</f>
        <v/>
      </c>
      <c r="P1830">
        <f>IF('d_시나리오'!$J$6='d_시나리오'!$H$6,'d_시나리오'!$I$6,IF(O1830&lt;('d_시나리오'!$I$6-'d_시나리오'!$H$6)/('d_시나리오'!$J$6-'d_시나리오'!$H$6),'d_시나리오'!$H$6+SQRT(O1830*('d_시나리오'!$J$6-'d_시나리오'!$H$6)*('d_시나리오'!$I$6-'d_시나리오'!$H$6)),'d_시나리오'!$J$6-SQRT((1-O1830)*('d_시나리오'!$J$6-'d_시나리오'!$H$6)*('d_시나리오'!$J$6-'d_시나리오'!$I$6))))</f>
        <v/>
      </c>
      <c r="Q1830">
        <f>INDEX('d_분포'!$B$2:$B$57,RANDBETWEEN(1,56))</f>
        <v/>
      </c>
      <c r="R1830">
        <f>BETAINV(RAND(),5,5)</f>
        <v/>
      </c>
      <c r="S1830">
        <f>'d_고정'!$B$1*'6_기대효과'!$H$7*('d_시나리오'!$I$7/'d_고정'!$B$2)*B1830</f>
        <v/>
      </c>
      <c r="T1830">
        <f>S1830*D1830</f>
        <v/>
      </c>
      <c r="U1830">
        <f>S1830*F1830*H1830</f>
        <v/>
      </c>
      <c r="V1830">
        <f>S1830*F1830*(H1830-1)</f>
        <v/>
      </c>
      <c r="W1830">
        <f>U1830*J1830</f>
        <v/>
      </c>
      <c r="X1830">
        <f>T1830+W1830</f>
        <v/>
      </c>
      <c r="Y1830">
        <f>(T1830*E1830+W1830*L1830)*(1-R1830-'d_고정'!$B$13)</f>
        <v/>
      </c>
      <c r="Z1830">
        <f>(U1830*N1830*Q1830+'d_고정'!$B$3*('6_기대효과'!$H$7/8)*Q1830*'d_고정'!$B$10*P1830*('6_기대효과'!$K$7/'d_고정'!$B$9))*(1-R1830)</f>
        <v/>
      </c>
      <c r="AA1830">
        <f>W1830*L1830*(1-R1830-'d_고정'!$B$13)+U1830*MAX(N1830-'d_고정'!$B$10*P1830*('6_기대효과'!$K$7/'d_고정'!$B$9),0)*Q1830*(1-R1830)</f>
        <v/>
      </c>
      <c r="AB1830">
        <f>Y1830+Z1830</f>
        <v/>
      </c>
      <c r="AC1830">
        <f>Y1830/('d_고정'!$B$5*'6_기대효과'!$H$7/8)/'d_고정'!$B$6</f>
        <v/>
      </c>
      <c r="AD1830">
        <f>Y1830/('d_고정'!$B$8*'6_기대효과'!$H$7/8)</f>
        <v/>
      </c>
    </row>
    <row r="1831">
      <c r="A1831">
        <f>RAND()</f>
        <v/>
      </c>
      <c r="B1831">
        <f>IF('d_시나리오'!$J$2='d_시나리오'!$H$2,'d_시나리오'!$I$2,IF(A1831&lt;('d_시나리오'!$I$2-'d_시나리오'!$H$2)/('d_시나리오'!$J$2-'d_시나리오'!$H$2),'d_시나리오'!$H$2+SQRT(A1831*('d_시나리오'!$J$2-'d_시나리오'!$H$2)*('d_시나리오'!$I$2-'d_시나리오'!$H$2)),'d_시나리오'!$J$2-SQRT((1-A1831)*('d_시나리오'!$J$2-'d_시나리오'!$H$2)*('d_시나리오'!$J$2-'d_시나리오'!$I$2))))</f>
        <v/>
      </c>
      <c r="C1831">
        <f>RAND()</f>
        <v/>
      </c>
      <c r="D1831">
        <f>BETAINV(RAND(),IF(C1831&lt;'d_고정'!$B$26,'d_고정'!$B$23,'d_고정'!$B$16)+1,'d_고정'!$B$17-IF(C1831&lt;'d_고정'!$B$26,'d_고정'!$B$23,'d_고정'!$B$16)+1)*('d_고정'!$B$14+('d_고정'!$B$15-'d_고정'!$B$14)*RAND())</f>
        <v/>
      </c>
      <c r="E1831">
        <f>INDEX('d_분포'!$A$2:$A$28,RANDBETWEEN(1,27))</f>
        <v/>
      </c>
      <c r="F1831">
        <f>INDEX('d_분포'!$C$2:$C$5,RANDBETWEEN(1,4))*(0.9+0.2*RAND())</f>
        <v/>
      </c>
      <c r="G1831">
        <f>RAND()</f>
        <v/>
      </c>
      <c r="H1831">
        <f>(F1831+(1-F1831)*('d_고정'!$B$22*BETAINV(RAND(),IF(G1831&lt;'d_고정'!$B$26,'d_고정'!$B$25,'d_고정'!$B$20)+1,'d_고정'!$B$21-IF(G1831&lt;'d_고정'!$B$26,'d_고정'!$B$25,'d_고정'!$B$20)+1)+(1-'d_고정'!$B$22)*BETAINV(RAND(),IF(G1831&lt;'d_고정'!$B$26,'d_고정'!$B$24,'d_고정'!$B$18)+1,'d_고정'!$B$19-IF(G1831&lt;'d_고정'!$B$26,'d_고정'!$B$24,'d_고정'!$B$18)+1))*('d_고정'!$B$14+('d_고정'!$B$15-'d_고정'!$B$14)*RAND()))/F1831</f>
        <v/>
      </c>
      <c r="I1831">
        <f>RAND()</f>
        <v/>
      </c>
      <c r="J1831">
        <f>IF('d_시나리오'!$J$3='d_시나리오'!$H$3,'d_시나리오'!$I$3,IF(I1831&lt;('d_시나리오'!$I$3-'d_시나리오'!$H$3)/('d_시나리오'!$J$3-'d_시나리오'!$H$3),'d_시나리오'!$H$3+SQRT(I1831*('d_시나리오'!$J$3-'d_시나리오'!$H$3)*('d_시나리오'!$I$3-'d_시나리오'!$H$3)),'d_시나리오'!$J$3-SQRT((1-I1831)*('d_시나리오'!$J$3-'d_시나리오'!$H$3)*('d_시나리오'!$J$3-'d_시나리오'!$I$3))))</f>
        <v/>
      </c>
      <c r="K1831">
        <f>RAND()</f>
        <v/>
      </c>
      <c r="L1831">
        <f>IF('d_시나리오'!$J$4='d_시나리오'!$H$4,'d_시나리오'!$I$4,IF(K1831&lt;('d_시나리오'!$I$4-'d_시나리오'!$H$4)/('d_시나리오'!$J$4-'d_시나리오'!$H$4),'d_시나리오'!$H$4+SQRT(K1831*('d_시나리오'!$J$4-'d_시나리오'!$H$4)*('d_시나리오'!$I$4-'d_시나리오'!$H$4)),'d_시나리오'!$J$4-SQRT((1-K1831)*('d_시나리오'!$J$4-'d_시나리오'!$H$4)*('d_시나리오'!$J$4-'d_시나리오'!$I$4))))</f>
        <v/>
      </c>
      <c r="M1831">
        <f>RAND()</f>
        <v/>
      </c>
      <c r="N1831">
        <f>IF('d_시나리오'!$J$5='d_시나리오'!$H$5,'d_시나리오'!$I$5,IF(M1831&lt;('d_시나리오'!$I$5-'d_시나리오'!$H$5)/('d_시나리오'!$J$5-'d_시나리오'!$H$5),'d_시나리오'!$H$5+SQRT(M1831*('d_시나리오'!$J$5-'d_시나리오'!$H$5)*('d_시나리오'!$I$5-'d_시나리오'!$H$5)),'d_시나리오'!$J$5-SQRT((1-M1831)*('d_시나리오'!$J$5-'d_시나리오'!$H$5)*('d_시나리오'!$J$5-'d_시나리오'!$I$5))))</f>
        <v/>
      </c>
      <c r="O1831">
        <f>RAND()</f>
        <v/>
      </c>
      <c r="P1831">
        <f>IF('d_시나리오'!$J$6='d_시나리오'!$H$6,'d_시나리오'!$I$6,IF(O1831&lt;('d_시나리오'!$I$6-'d_시나리오'!$H$6)/('d_시나리오'!$J$6-'d_시나리오'!$H$6),'d_시나리오'!$H$6+SQRT(O1831*('d_시나리오'!$J$6-'d_시나리오'!$H$6)*('d_시나리오'!$I$6-'d_시나리오'!$H$6)),'d_시나리오'!$J$6-SQRT((1-O1831)*('d_시나리오'!$J$6-'d_시나리오'!$H$6)*('d_시나리오'!$J$6-'d_시나리오'!$I$6))))</f>
        <v/>
      </c>
      <c r="Q1831">
        <f>INDEX('d_분포'!$B$2:$B$57,RANDBETWEEN(1,56))</f>
        <v/>
      </c>
      <c r="R1831">
        <f>BETAINV(RAND(),5,5)</f>
        <v/>
      </c>
      <c r="S1831">
        <f>'d_고정'!$B$1*'6_기대효과'!$H$7*('d_시나리오'!$I$7/'d_고정'!$B$2)*B1831</f>
        <v/>
      </c>
      <c r="T1831">
        <f>S1831*D1831</f>
        <v/>
      </c>
      <c r="U1831">
        <f>S1831*F1831*H1831</f>
        <v/>
      </c>
      <c r="V1831">
        <f>S1831*F1831*(H1831-1)</f>
        <v/>
      </c>
      <c r="W1831">
        <f>U1831*J1831</f>
        <v/>
      </c>
      <c r="X1831">
        <f>T1831+W1831</f>
        <v/>
      </c>
      <c r="Y1831">
        <f>(T1831*E1831+W1831*L1831)*(1-R1831-'d_고정'!$B$13)</f>
        <v/>
      </c>
      <c r="Z1831">
        <f>(U1831*N1831*Q1831+'d_고정'!$B$3*('6_기대효과'!$H$7/8)*Q1831*'d_고정'!$B$10*P1831*('6_기대효과'!$K$7/'d_고정'!$B$9))*(1-R1831)</f>
        <v/>
      </c>
      <c r="AA1831">
        <f>W1831*L1831*(1-R1831-'d_고정'!$B$13)+U1831*MAX(N1831-'d_고정'!$B$10*P1831*('6_기대효과'!$K$7/'d_고정'!$B$9),0)*Q1831*(1-R1831)</f>
        <v/>
      </c>
      <c r="AB1831">
        <f>Y1831+Z1831</f>
        <v/>
      </c>
      <c r="AC1831">
        <f>Y1831/('d_고정'!$B$5*'6_기대효과'!$H$7/8)/'d_고정'!$B$6</f>
        <v/>
      </c>
      <c r="AD1831">
        <f>Y1831/('d_고정'!$B$8*'6_기대효과'!$H$7/8)</f>
        <v/>
      </c>
    </row>
    <row r="1832">
      <c r="A1832">
        <f>RAND()</f>
        <v/>
      </c>
      <c r="B1832">
        <f>IF('d_시나리오'!$J$2='d_시나리오'!$H$2,'d_시나리오'!$I$2,IF(A1832&lt;('d_시나리오'!$I$2-'d_시나리오'!$H$2)/('d_시나리오'!$J$2-'d_시나리오'!$H$2),'d_시나리오'!$H$2+SQRT(A1832*('d_시나리오'!$J$2-'d_시나리오'!$H$2)*('d_시나리오'!$I$2-'d_시나리오'!$H$2)),'d_시나리오'!$J$2-SQRT((1-A1832)*('d_시나리오'!$J$2-'d_시나리오'!$H$2)*('d_시나리오'!$J$2-'d_시나리오'!$I$2))))</f>
        <v/>
      </c>
      <c r="C1832">
        <f>RAND()</f>
        <v/>
      </c>
      <c r="D1832">
        <f>BETAINV(RAND(),IF(C1832&lt;'d_고정'!$B$26,'d_고정'!$B$23,'d_고정'!$B$16)+1,'d_고정'!$B$17-IF(C1832&lt;'d_고정'!$B$26,'d_고정'!$B$23,'d_고정'!$B$16)+1)*('d_고정'!$B$14+('d_고정'!$B$15-'d_고정'!$B$14)*RAND())</f>
        <v/>
      </c>
      <c r="E1832">
        <f>INDEX('d_분포'!$A$2:$A$28,RANDBETWEEN(1,27))</f>
        <v/>
      </c>
      <c r="F1832">
        <f>INDEX('d_분포'!$C$2:$C$5,RANDBETWEEN(1,4))*(0.9+0.2*RAND())</f>
        <v/>
      </c>
      <c r="G1832">
        <f>RAND()</f>
        <v/>
      </c>
      <c r="H1832">
        <f>(F1832+(1-F1832)*('d_고정'!$B$22*BETAINV(RAND(),IF(G1832&lt;'d_고정'!$B$26,'d_고정'!$B$25,'d_고정'!$B$20)+1,'d_고정'!$B$21-IF(G1832&lt;'d_고정'!$B$26,'d_고정'!$B$25,'d_고정'!$B$20)+1)+(1-'d_고정'!$B$22)*BETAINV(RAND(),IF(G1832&lt;'d_고정'!$B$26,'d_고정'!$B$24,'d_고정'!$B$18)+1,'d_고정'!$B$19-IF(G1832&lt;'d_고정'!$B$26,'d_고정'!$B$24,'d_고정'!$B$18)+1))*('d_고정'!$B$14+('d_고정'!$B$15-'d_고정'!$B$14)*RAND()))/F1832</f>
        <v/>
      </c>
      <c r="I1832">
        <f>RAND()</f>
        <v/>
      </c>
      <c r="J1832">
        <f>IF('d_시나리오'!$J$3='d_시나리오'!$H$3,'d_시나리오'!$I$3,IF(I1832&lt;('d_시나리오'!$I$3-'d_시나리오'!$H$3)/('d_시나리오'!$J$3-'d_시나리오'!$H$3),'d_시나리오'!$H$3+SQRT(I1832*('d_시나리오'!$J$3-'d_시나리오'!$H$3)*('d_시나리오'!$I$3-'d_시나리오'!$H$3)),'d_시나리오'!$J$3-SQRT((1-I1832)*('d_시나리오'!$J$3-'d_시나리오'!$H$3)*('d_시나리오'!$J$3-'d_시나리오'!$I$3))))</f>
        <v/>
      </c>
      <c r="K1832">
        <f>RAND()</f>
        <v/>
      </c>
      <c r="L1832">
        <f>IF('d_시나리오'!$J$4='d_시나리오'!$H$4,'d_시나리오'!$I$4,IF(K1832&lt;('d_시나리오'!$I$4-'d_시나리오'!$H$4)/('d_시나리오'!$J$4-'d_시나리오'!$H$4),'d_시나리오'!$H$4+SQRT(K1832*('d_시나리오'!$J$4-'d_시나리오'!$H$4)*('d_시나리오'!$I$4-'d_시나리오'!$H$4)),'d_시나리오'!$J$4-SQRT((1-K1832)*('d_시나리오'!$J$4-'d_시나리오'!$H$4)*('d_시나리오'!$J$4-'d_시나리오'!$I$4))))</f>
        <v/>
      </c>
      <c r="M1832">
        <f>RAND()</f>
        <v/>
      </c>
      <c r="N1832">
        <f>IF('d_시나리오'!$J$5='d_시나리오'!$H$5,'d_시나리오'!$I$5,IF(M1832&lt;('d_시나리오'!$I$5-'d_시나리오'!$H$5)/('d_시나리오'!$J$5-'d_시나리오'!$H$5),'d_시나리오'!$H$5+SQRT(M1832*('d_시나리오'!$J$5-'d_시나리오'!$H$5)*('d_시나리오'!$I$5-'d_시나리오'!$H$5)),'d_시나리오'!$J$5-SQRT((1-M1832)*('d_시나리오'!$J$5-'d_시나리오'!$H$5)*('d_시나리오'!$J$5-'d_시나리오'!$I$5))))</f>
        <v/>
      </c>
      <c r="O1832">
        <f>RAND()</f>
        <v/>
      </c>
      <c r="P1832">
        <f>IF('d_시나리오'!$J$6='d_시나리오'!$H$6,'d_시나리오'!$I$6,IF(O1832&lt;('d_시나리오'!$I$6-'d_시나리오'!$H$6)/('d_시나리오'!$J$6-'d_시나리오'!$H$6),'d_시나리오'!$H$6+SQRT(O1832*('d_시나리오'!$J$6-'d_시나리오'!$H$6)*('d_시나리오'!$I$6-'d_시나리오'!$H$6)),'d_시나리오'!$J$6-SQRT((1-O1832)*('d_시나리오'!$J$6-'d_시나리오'!$H$6)*('d_시나리오'!$J$6-'d_시나리오'!$I$6))))</f>
        <v/>
      </c>
      <c r="Q1832">
        <f>INDEX('d_분포'!$B$2:$B$57,RANDBETWEEN(1,56))</f>
        <v/>
      </c>
      <c r="R1832">
        <f>BETAINV(RAND(),5,5)</f>
        <v/>
      </c>
      <c r="S1832">
        <f>'d_고정'!$B$1*'6_기대효과'!$H$7*('d_시나리오'!$I$7/'d_고정'!$B$2)*B1832</f>
        <v/>
      </c>
      <c r="T1832">
        <f>S1832*D1832</f>
        <v/>
      </c>
      <c r="U1832">
        <f>S1832*F1832*H1832</f>
        <v/>
      </c>
      <c r="V1832">
        <f>S1832*F1832*(H1832-1)</f>
        <v/>
      </c>
      <c r="W1832">
        <f>U1832*J1832</f>
        <v/>
      </c>
      <c r="X1832">
        <f>T1832+W1832</f>
        <v/>
      </c>
      <c r="Y1832">
        <f>(T1832*E1832+W1832*L1832)*(1-R1832-'d_고정'!$B$13)</f>
        <v/>
      </c>
      <c r="Z1832">
        <f>(U1832*N1832*Q1832+'d_고정'!$B$3*('6_기대효과'!$H$7/8)*Q1832*'d_고정'!$B$10*P1832*('6_기대효과'!$K$7/'d_고정'!$B$9))*(1-R1832)</f>
        <v/>
      </c>
      <c r="AA1832">
        <f>W1832*L1832*(1-R1832-'d_고정'!$B$13)+U1832*MAX(N1832-'d_고정'!$B$10*P1832*('6_기대효과'!$K$7/'d_고정'!$B$9),0)*Q1832*(1-R1832)</f>
        <v/>
      </c>
      <c r="AB1832">
        <f>Y1832+Z1832</f>
        <v/>
      </c>
      <c r="AC1832">
        <f>Y1832/('d_고정'!$B$5*'6_기대효과'!$H$7/8)/'d_고정'!$B$6</f>
        <v/>
      </c>
      <c r="AD1832">
        <f>Y1832/('d_고정'!$B$8*'6_기대효과'!$H$7/8)</f>
        <v/>
      </c>
    </row>
    <row r="1833">
      <c r="A1833">
        <f>RAND()</f>
        <v/>
      </c>
      <c r="B1833">
        <f>IF('d_시나리오'!$J$2='d_시나리오'!$H$2,'d_시나리오'!$I$2,IF(A1833&lt;('d_시나리오'!$I$2-'d_시나리오'!$H$2)/('d_시나리오'!$J$2-'d_시나리오'!$H$2),'d_시나리오'!$H$2+SQRT(A1833*('d_시나리오'!$J$2-'d_시나리오'!$H$2)*('d_시나리오'!$I$2-'d_시나리오'!$H$2)),'d_시나리오'!$J$2-SQRT((1-A1833)*('d_시나리오'!$J$2-'d_시나리오'!$H$2)*('d_시나리오'!$J$2-'d_시나리오'!$I$2))))</f>
        <v/>
      </c>
      <c r="C1833">
        <f>RAND()</f>
        <v/>
      </c>
      <c r="D1833">
        <f>BETAINV(RAND(),IF(C1833&lt;'d_고정'!$B$26,'d_고정'!$B$23,'d_고정'!$B$16)+1,'d_고정'!$B$17-IF(C1833&lt;'d_고정'!$B$26,'d_고정'!$B$23,'d_고정'!$B$16)+1)*('d_고정'!$B$14+('d_고정'!$B$15-'d_고정'!$B$14)*RAND())</f>
        <v/>
      </c>
      <c r="E1833">
        <f>INDEX('d_분포'!$A$2:$A$28,RANDBETWEEN(1,27))</f>
        <v/>
      </c>
      <c r="F1833">
        <f>INDEX('d_분포'!$C$2:$C$5,RANDBETWEEN(1,4))*(0.9+0.2*RAND())</f>
        <v/>
      </c>
      <c r="G1833">
        <f>RAND()</f>
        <v/>
      </c>
      <c r="H1833">
        <f>(F1833+(1-F1833)*('d_고정'!$B$22*BETAINV(RAND(),IF(G1833&lt;'d_고정'!$B$26,'d_고정'!$B$25,'d_고정'!$B$20)+1,'d_고정'!$B$21-IF(G1833&lt;'d_고정'!$B$26,'d_고정'!$B$25,'d_고정'!$B$20)+1)+(1-'d_고정'!$B$22)*BETAINV(RAND(),IF(G1833&lt;'d_고정'!$B$26,'d_고정'!$B$24,'d_고정'!$B$18)+1,'d_고정'!$B$19-IF(G1833&lt;'d_고정'!$B$26,'d_고정'!$B$24,'d_고정'!$B$18)+1))*('d_고정'!$B$14+('d_고정'!$B$15-'d_고정'!$B$14)*RAND()))/F1833</f>
        <v/>
      </c>
      <c r="I1833">
        <f>RAND()</f>
        <v/>
      </c>
      <c r="J1833">
        <f>IF('d_시나리오'!$J$3='d_시나리오'!$H$3,'d_시나리오'!$I$3,IF(I1833&lt;('d_시나리오'!$I$3-'d_시나리오'!$H$3)/('d_시나리오'!$J$3-'d_시나리오'!$H$3),'d_시나리오'!$H$3+SQRT(I1833*('d_시나리오'!$J$3-'d_시나리오'!$H$3)*('d_시나리오'!$I$3-'d_시나리오'!$H$3)),'d_시나리오'!$J$3-SQRT((1-I1833)*('d_시나리오'!$J$3-'d_시나리오'!$H$3)*('d_시나리오'!$J$3-'d_시나리오'!$I$3))))</f>
        <v/>
      </c>
      <c r="K1833">
        <f>RAND()</f>
        <v/>
      </c>
      <c r="L1833">
        <f>IF('d_시나리오'!$J$4='d_시나리오'!$H$4,'d_시나리오'!$I$4,IF(K1833&lt;('d_시나리오'!$I$4-'d_시나리오'!$H$4)/('d_시나리오'!$J$4-'d_시나리오'!$H$4),'d_시나리오'!$H$4+SQRT(K1833*('d_시나리오'!$J$4-'d_시나리오'!$H$4)*('d_시나리오'!$I$4-'d_시나리오'!$H$4)),'d_시나리오'!$J$4-SQRT((1-K1833)*('d_시나리오'!$J$4-'d_시나리오'!$H$4)*('d_시나리오'!$J$4-'d_시나리오'!$I$4))))</f>
        <v/>
      </c>
      <c r="M1833">
        <f>RAND()</f>
        <v/>
      </c>
      <c r="N1833">
        <f>IF('d_시나리오'!$J$5='d_시나리오'!$H$5,'d_시나리오'!$I$5,IF(M1833&lt;('d_시나리오'!$I$5-'d_시나리오'!$H$5)/('d_시나리오'!$J$5-'d_시나리오'!$H$5),'d_시나리오'!$H$5+SQRT(M1833*('d_시나리오'!$J$5-'d_시나리오'!$H$5)*('d_시나리오'!$I$5-'d_시나리오'!$H$5)),'d_시나리오'!$J$5-SQRT((1-M1833)*('d_시나리오'!$J$5-'d_시나리오'!$H$5)*('d_시나리오'!$J$5-'d_시나리오'!$I$5))))</f>
        <v/>
      </c>
      <c r="O1833">
        <f>RAND()</f>
        <v/>
      </c>
      <c r="P1833">
        <f>IF('d_시나리오'!$J$6='d_시나리오'!$H$6,'d_시나리오'!$I$6,IF(O1833&lt;('d_시나리오'!$I$6-'d_시나리오'!$H$6)/('d_시나리오'!$J$6-'d_시나리오'!$H$6),'d_시나리오'!$H$6+SQRT(O1833*('d_시나리오'!$J$6-'d_시나리오'!$H$6)*('d_시나리오'!$I$6-'d_시나리오'!$H$6)),'d_시나리오'!$J$6-SQRT((1-O1833)*('d_시나리오'!$J$6-'d_시나리오'!$H$6)*('d_시나리오'!$J$6-'d_시나리오'!$I$6))))</f>
        <v/>
      </c>
      <c r="Q1833">
        <f>INDEX('d_분포'!$B$2:$B$57,RANDBETWEEN(1,56))</f>
        <v/>
      </c>
      <c r="R1833">
        <f>BETAINV(RAND(),5,5)</f>
        <v/>
      </c>
      <c r="S1833">
        <f>'d_고정'!$B$1*'6_기대효과'!$H$7*('d_시나리오'!$I$7/'d_고정'!$B$2)*B1833</f>
        <v/>
      </c>
      <c r="T1833">
        <f>S1833*D1833</f>
        <v/>
      </c>
      <c r="U1833">
        <f>S1833*F1833*H1833</f>
        <v/>
      </c>
      <c r="V1833">
        <f>S1833*F1833*(H1833-1)</f>
        <v/>
      </c>
      <c r="W1833">
        <f>U1833*J1833</f>
        <v/>
      </c>
      <c r="X1833">
        <f>T1833+W1833</f>
        <v/>
      </c>
      <c r="Y1833">
        <f>(T1833*E1833+W1833*L1833)*(1-R1833-'d_고정'!$B$13)</f>
        <v/>
      </c>
      <c r="Z1833">
        <f>(U1833*N1833*Q1833+'d_고정'!$B$3*('6_기대효과'!$H$7/8)*Q1833*'d_고정'!$B$10*P1833*('6_기대효과'!$K$7/'d_고정'!$B$9))*(1-R1833)</f>
        <v/>
      </c>
      <c r="AA1833">
        <f>W1833*L1833*(1-R1833-'d_고정'!$B$13)+U1833*MAX(N1833-'d_고정'!$B$10*P1833*('6_기대효과'!$K$7/'d_고정'!$B$9),0)*Q1833*(1-R1833)</f>
        <v/>
      </c>
      <c r="AB1833">
        <f>Y1833+Z1833</f>
        <v/>
      </c>
      <c r="AC1833">
        <f>Y1833/('d_고정'!$B$5*'6_기대효과'!$H$7/8)/'d_고정'!$B$6</f>
        <v/>
      </c>
      <c r="AD1833">
        <f>Y1833/('d_고정'!$B$8*'6_기대효과'!$H$7/8)</f>
        <v/>
      </c>
    </row>
    <row r="1834">
      <c r="A1834">
        <f>RAND()</f>
        <v/>
      </c>
      <c r="B1834">
        <f>IF('d_시나리오'!$J$2='d_시나리오'!$H$2,'d_시나리오'!$I$2,IF(A1834&lt;('d_시나리오'!$I$2-'d_시나리오'!$H$2)/('d_시나리오'!$J$2-'d_시나리오'!$H$2),'d_시나리오'!$H$2+SQRT(A1834*('d_시나리오'!$J$2-'d_시나리오'!$H$2)*('d_시나리오'!$I$2-'d_시나리오'!$H$2)),'d_시나리오'!$J$2-SQRT((1-A1834)*('d_시나리오'!$J$2-'d_시나리오'!$H$2)*('d_시나리오'!$J$2-'d_시나리오'!$I$2))))</f>
        <v/>
      </c>
      <c r="C1834">
        <f>RAND()</f>
        <v/>
      </c>
      <c r="D1834">
        <f>BETAINV(RAND(),IF(C1834&lt;'d_고정'!$B$26,'d_고정'!$B$23,'d_고정'!$B$16)+1,'d_고정'!$B$17-IF(C1834&lt;'d_고정'!$B$26,'d_고정'!$B$23,'d_고정'!$B$16)+1)*('d_고정'!$B$14+('d_고정'!$B$15-'d_고정'!$B$14)*RAND())</f>
        <v/>
      </c>
      <c r="E1834">
        <f>INDEX('d_분포'!$A$2:$A$28,RANDBETWEEN(1,27))</f>
        <v/>
      </c>
      <c r="F1834">
        <f>INDEX('d_분포'!$C$2:$C$5,RANDBETWEEN(1,4))*(0.9+0.2*RAND())</f>
        <v/>
      </c>
      <c r="G1834">
        <f>RAND()</f>
        <v/>
      </c>
      <c r="H1834">
        <f>(F1834+(1-F1834)*('d_고정'!$B$22*BETAINV(RAND(),IF(G1834&lt;'d_고정'!$B$26,'d_고정'!$B$25,'d_고정'!$B$20)+1,'d_고정'!$B$21-IF(G1834&lt;'d_고정'!$B$26,'d_고정'!$B$25,'d_고정'!$B$20)+1)+(1-'d_고정'!$B$22)*BETAINV(RAND(),IF(G1834&lt;'d_고정'!$B$26,'d_고정'!$B$24,'d_고정'!$B$18)+1,'d_고정'!$B$19-IF(G1834&lt;'d_고정'!$B$26,'d_고정'!$B$24,'d_고정'!$B$18)+1))*('d_고정'!$B$14+('d_고정'!$B$15-'d_고정'!$B$14)*RAND()))/F1834</f>
        <v/>
      </c>
      <c r="I1834">
        <f>RAND()</f>
        <v/>
      </c>
      <c r="J1834">
        <f>IF('d_시나리오'!$J$3='d_시나리오'!$H$3,'d_시나리오'!$I$3,IF(I1834&lt;('d_시나리오'!$I$3-'d_시나리오'!$H$3)/('d_시나리오'!$J$3-'d_시나리오'!$H$3),'d_시나리오'!$H$3+SQRT(I1834*('d_시나리오'!$J$3-'d_시나리오'!$H$3)*('d_시나리오'!$I$3-'d_시나리오'!$H$3)),'d_시나리오'!$J$3-SQRT((1-I1834)*('d_시나리오'!$J$3-'d_시나리오'!$H$3)*('d_시나리오'!$J$3-'d_시나리오'!$I$3))))</f>
        <v/>
      </c>
      <c r="K1834">
        <f>RAND()</f>
        <v/>
      </c>
      <c r="L1834">
        <f>IF('d_시나리오'!$J$4='d_시나리오'!$H$4,'d_시나리오'!$I$4,IF(K1834&lt;('d_시나리오'!$I$4-'d_시나리오'!$H$4)/('d_시나리오'!$J$4-'d_시나리오'!$H$4),'d_시나리오'!$H$4+SQRT(K1834*('d_시나리오'!$J$4-'d_시나리오'!$H$4)*('d_시나리오'!$I$4-'d_시나리오'!$H$4)),'d_시나리오'!$J$4-SQRT((1-K1834)*('d_시나리오'!$J$4-'d_시나리오'!$H$4)*('d_시나리오'!$J$4-'d_시나리오'!$I$4))))</f>
        <v/>
      </c>
      <c r="M1834">
        <f>RAND()</f>
        <v/>
      </c>
      <c r="N1834">
        <f>IF('d_시나리오'!$J$5='d_시나리오'!$H$5,'d_시나리오'!$I$5,IF(M1834&lt;('d_시나리오'!$I$5-'d_시나리오'!$H$5)/('d_시나리오'!$J$5-'d_시나리오'!$H$5),'d_시나리오'!$H$5+SQRT(M1834*('d_시나리오'!$J$5-'d_시나리오'!$H$5)*('d_시나리오'!$I$5-'d_시나리오'!$H$5)),'d_시나리오'!$J$5-SQRT((1-M1834)*('d_시나리오'!$J$5-'d_시나리오'!$H$5)*('d_시나리오'!$J$5-'d_시나리오'!$I$5))))</f>
        <v/>
      </c>
      <c r="O1834">
        <f>RAND()</f>
        <v/>
      </c>
      <c r="P1834">
        <f>IF('d_시나리오'!$J$6='d_시나리오'!$H$6,'d_시나리오'!$I$6,IF(O1834&lt;('d_시나리오'!$I$6-'d_시나리오'!$H$6)/('d_시나리오'!$J$6-'d_시나리오'!$H$6),'d_시나리오'!$H$6+SQRT(O1834*('d_시나리오'!$J$6-'d_시나리오'!$H$6)*('d_시나리오'!$I$6-'d_시나리오'!$H$6)),'d_시나리오'!$J$6-SQRT((1-O1834)*('d_시나리오'!$J$6-'d_시나리오'!$H$6)*('d_시나리오'!$J$6-'d_시나리오'!$I$6))))</f>
        <v/>
      </c>
      <c r="Q1834">
        <f>INDEX('d_분포'!$B$2:$B$57,RANDBETWEEN(1,56))</f>
        <v/>
      </c>
      <c r="R1834">
        <f>BETAINV(RAND(),5,5)</f>
        <v/>
      </c>
      <c r="S1834">
        <f>'d_고정'!$B$1*'6_기대효과'!$H$7*('d_시나리오'!$I$7/'d_고정'!$B$2)*B1834</f>
        <v/>
      </c>
      <c r="T1834">
        <f>S1834*D1834</f>
        <v/>
      </c>
      <c r="U1834">
        <f>S1834*F1834*H1834</f>
        <v/>
      </c>
      <c r="V1834">
        <f>S1834*F1834*(H1834-1)</f>
        <v/>
      </c>
      <c r="W1834">
        <f>U1834*J1834</f>
        <v/>
      </c>
      <c r="X1834">
        <f>T1834+W1834</f>
        <v/>
      </c>
      <c r="Y1834">
        <f>(T1834*E1834+W1834*L1834)*(1-R1834-'d_고정'!$B$13)</f>
        <v/>
      </c>
      <c r="Z1834">
        <f>(U1834*N1834*Q1834+'d_고정'!$B$3*('6_기대효과'!$H$7/8)*Q1834*'d_고정'!$B$10*P1834*('6_기대효과'!$K$7/'d_고정'!$B$9))*(1-R1834)</f>
        <v/>
      </c>
      <c r="AA1834">
        <f>W1834*L1834*(1-R1834-'d_고정'!$B$13)+U1834*MAX(N1834-'d_고정'!$B$10*P1834*('6_기대효과'!$K$7/'d_고정'!$B$9),0)*Q1834*(1-R1834)</f>
        <v/>
      </c>
      <c r="AB1834">
        <f>Y1834+Z1834</f>
        <v/>
      </c>
      <c r="AC1834">
        <f>Y1834/('d_고정'!$B$5*'6_기대효과'!$H$7/8)/'d_고정'!$B$6</f>
        <v/>
      </c>
      <c r="AD1834">
        <f>Y1834/('d_고정'!$B$8*'6_기대효과'!$H$7/8)</f>
        <v/>
      </c>
    </row>
    <row r="1835">
      <c r="A1835">
        <f>RAND()</f>
        <v/>
      </c>
      <c r="B1835">
        <f>IF('d_시나리오'!$J$2='d_시나리오'!$H$2,'d_시나리오'!$I$2,IF(A1835&lt;('d_시나리오'!$I$2-'d_시나리오'!$H$2)/('d_시나리오'!$J$2-'d_시나리오'!$H$2),'d_시나리오'!$H$2+SQRT(A1835*('d_시나리오'!$J$2-'d_시나리오'!$H$2)*('d_시나리오'!$I$2-'d_시나리오'!$H$2)),'d_시나리오'!$J$2-SQRT((1-A1835)*('d_시나리오'!$J$2-'d_시나리오'!$H$2)*('d_시나리오'!$J$2-'d_시나리오'!$I$2))))</f>
        <v/>
      </c>
      <c r="C1835">
        <f>RAND()</f>
        <v/>
      </c>
      <c r="D1835">
        <f>BETAINV(RAND(),IF(C1835&lt;'d_고정'!$B$26,'d_고정'!$B$23,'d_고정'!$B$16)+1,'d_고정'!$B$17-IF(C1835&lt;'d_고정'!$B$26,'d_고정'!$B$23,'d_고정'!$B$16)+1)*('d_고정'!$B$14+('d_고정'!$B$15-'d_고정'!$B$14)*RAND())</f>
        <v/>
      </c>
      <c r="E1835">
        <f>INDEX('d_분포'!$A$2:$A$28,RANDBETWEEN(1,27))</f>
        <v/>
      </c>
      <c r="F1835">
        <f>INDEX('d_분포'!$C$2:$C$5,RANDBETWEEN(1,4))*(0.9+0.2*RAND())</f>
        <v/>
      </c>
      <c r="G1835">
        <f>RAND()</f>
        <v/>
      </c>
      <c r="H1835">
        <f>(F1835+(1-F1835)*('d_고정'!$B$22*BETAINV(RAND(),IF(G1835&lt;'d_고정'!$B$26,'d_고정'!$B$25,'d_고정'!$B$20)+1,'d_고정'!$B$21-IF(G1835&lt;'d_고정'!$B$26,'d_고정'!$B$25,'d_고정'!$B$20)+1)+(1-'d_고정'!$B$22)*BETAINV(RAND(),IF(G1835&lt;'d_고정'!$B$26,'d_고정'!$B$24,'d_고정'!$B$18)+1,'d_고정'!$B$19-IF(G1835&lt;'d_고정'!$B$26,'d_고정'!$B$24,'d_고정'!$B$18)+1))*('d_고정'!$B$14+('d_고정'!$B$15-'d_고정'!$B$14)*RAND()))/F1835</f>
        <v/>
      </c>
      <c r="I1835">
        <f>RAND()</f>
        <v/>
      </c>
      <c r="J1835">
        <f>IF('d_시나리오'!$J$3='d_시나리오'!$H$3,'d_시나리오'!$I$3,IF(I1835&lt;('d_시나리오'!$I$3-'d_시나리오'!$H$3)/('d_시나리오'!$J$3-'d_시나리오'!$H$3),'d_시나리오'!$H$3+SQRT(I1835*('d_시나리오'!$J$3-'d_시나리오'!$H$3)*('d_시나리오'!$I$3-'d_시나리오'!$H$3)),'d_시나리오'!$J$3-SQRT((1-I1835)*('d_시나리오'!$J$3-'d_시나리오'!$H$3)*('d_시나리오'!$J$3-'d_시나리오'!$I$3))))</f>
        <v/>
      </c>
      <c r="K1835">
        <f>RAND()</f>
        <v/>
      </c>
      <c r="L1835">
        <f>IF('d_시나리오'!$J$4='d_시나리오'!$H$4,'d_시나리오'!$I$4,IF(K1835&lt;('d_시나리오'!$I$4-'d_시나리오'!$H$4)/('d_시나리오'!$J$4-'d_시나리오'!$H$4),'d_시나리오'!$H$4+SQRT(K1835*('d_시나리오'!$J$4-'d_시나리오'!$H$4)*('d_시나리오'!$I$4-'d_시나리오'!$H$4)),'d_시나리오'!$J$4-SQRT((1-K1835)*('d_시나리오'!$J$4-'d_시나리오'!$H$4)*('d_시나리오'!$J$4-'d_시나리오'!$I$4))))</f>
        <v/>
      </c>
      <c r="M1835">
        <f>RAND()</f>
        <v/>
      </c>
      <c r="N1835">
        <f>IF('d_시나리오'!$J$5='d_시나리오'!$H$5,'d_시나리오'!$I$5,IF(M1835&lt;('d_시나리오'!$I$5-'d_시나리오'!$H$5)/('d_시나리오'!$J$5-'d_시나리오'!$H$5),'d_시나리오'!$H$5+SQRT(M1835*('d_시나리오'!$J$5-'d_시나리오'!$H$5)*('d_시나리오'!$I$5-'d_시나리오'!$H$5)),'d_시나리오'!$J$5-SQRT((1-M1835)*('d_시나리오'!$J$5-'d_시나리오'!$H$5)*('d_시나리오'!$J$5-'d_시나리오'!$I$5))))</f>
        <v/>
      </c>
      <c r="O1835">
        <f>RAND()</f>
        <v/>
      </c>
      <c r="P1835">
        <f>IF('d_시나리오'!$J$6='d_시나리오'!$H$6,'d_시나리오'!$I$6,IF(O1835&lt;('d_시나리오'!$I$6-'d_시나리오'!$H$6)/('d_시나리오'!$J$6-'d_시나리오'!$H$6),'d_시나리오'!$H$6+SQRT(O1835*('d_시나리오'!$J$6-'d_시나리오'!$H$6)*('d_시나리오'!$I$6-'d_시나리오'!$H$6)),'d_시나리오'!$J$6-SQRT((1-O1835)*('d_시나리오'!$J$6-'d_시나리오'!$H$6)*('d_시나리오'!$J$6-'d_시나리오'!$I$6))))</f>
        <v/>
      </c>
      <c r="Q1835">
        <f>INDEX('d_분포'!$B$2:$B$57,RANDBETWEEN(1,56))</f>
        <v/>
      </c>
      <c r="R1835">
        <f>BETAINV(RAND(),5,5)</f>
        <v/>
      </c>
      <c r="S1835">
        <f>'d_고정'!$B$1*'6_기대효과'!$H$7*('d_시나리오'!$I$7/'d_고정'!$B$2)*B1835</f>
        <v/>
      </c>
      <c r="T1835">
        <f>S1835*D1835</f>
        <v/>
      </c>
      <c r="U1835">
        <f>S1835*F1835*H1835</f>
        <v/>
      </c>
      <c r="V1835">
        <f>S1835*F1835*(H1835-1)</f>
        <v/>
      </c>
      <c r="W1835">
        <f>U1835*J1835</f>
        <v/>
      </c>
      <c r="X1835">
        <f>T1835+W1835</f>
        <v/>
      </c>
      <c r="Y1835">
        <f>(T1835*E1835+W1835*L1835)*(1-R1835-'d_고정'!$B$13)</f>
        <v/>
      </c>
      <c r="Z1835">
        <f>(U1835*N1835*Q1835+'d_고정'!$B$3*('6_기대효과'!$H$7/8)*Q1835*'d_고정'!$B$10*P1835*('6_기대효과'!$K$7/'d_고정'!$B$9))*(1-R1835)</f>
        <v/>
      </c>
      <c r="AA1835">
        <f>W1835*L1835*(1-R1835-'d_고정'!$B$13)+U1835*MAX(N1835-'d_고정'!$B$10*P1835*('6_기대효과'!$K$7/'d_고정'!$B$9),0)*Q1835*(1-R1835)</f>
        <v/>
      </c>
      <c r="AB1835">
        <f>Y1835+Z1835</f>
        <v/>
      </c>
      <c r="AC1835">
        <f>Y1835/('d_고정'!$B$5*'6_기대효과'!$H$7/8)/'d_고정'!$B$6</f>
        <v/>
      </c>
      <c r="AD1835">
        <f>Y1835/('d_고정'!$B$8*'6_기대효과'!$H$7/8)</f>
        <v/>
      </c>
    </row>
    <row r="1836">
      <c r="A1836">
        <f>RAND()</f>
        <v/>
      </c>
      <c r="B1836">
        <f>IF('d_시나리오'!$J$2='d_시나리오'!$H$2,'d_시나리오'!$I$2,IF(A1836&lt;('d_시나리오'!$I$2-'d_시나리오'!$H$2)/('d_시나리오'!$J$2-'d_시나리오'!$H$2),'d_시나리오'!$H$2+SQRT(A1836*('d_시나리오'!$J$2-'d_시나리오'!$H$2)*('d_시나리오'!$I$2-'d_시나리오'!$H$2)),'d_시나리오'!$J$2-SQRT((1-A1836)*('d_시나리오'!$J$2-'d_시나리오'!$H$2)*('d_시나리오'!$J$2-'d_시나리오'!$I$2))))</f>
        <v/>
      </c>
      <c r="C1836">
        <f>RAND()</f>
        <v/>
      </c>
      <c r="D1836">
        <f>BETAINV(RAND(),IF(C1836&lt;'d_고정'!$B$26,'d_고정'!$B$23,'d_고정'!$B$16)+1,'d_고정'!$B$17-IF(C1836&lt;'d_고정'!$B$26,'d_고정'!$B$23,'d_고정'!$B$16)+1)*('d_고정'!$B$14+('d_고정'!$B$15-'d_고정'!$B$14)*RAND())</f>
        <v/>
      </c>
      <c r="E1836">
        <f>INDEX('d_분포'!$A$2:$A$28,RANDBETWEEN(1,27))</f>
        <v/>
      </c>
      <c r="F1836">
        <f>INDEX('d_분포'!$C$2:$C$5,RANDBETWEEN(1,4))*(0.9+0.2*RAND())</f>
        <v/>
      </c>
      <c r="G1836">
        <f>RAND()</f>
        <v/>
      </c>
      <c r="H1836">
        <f>(F1836+(1-F1836)*('d_고정'!$B$22*BETAINV(RAND(),IF(G1836&lt;'d_고정'!$B$26,'d_고정'!$B$25,'d_고정'!$B$20)+1,'d_고정'!$B$21-IF(G1836&lt;'d_고정'!$B$26,'d_고정'!$B$25,'d_고정'!$B$20)+1)+(1-'d_고정'!$B$22)*BETAINV(RAND(),IF(G1836&lt;'d_고정'!$B$26,'d_고정'!$B$24,'d_고정'!$B$18)+1,'d_고정'!$B$19-IF(G1836&lt;'d_고정'!$B$26,'d_고정'!$B$24,'d_고정'!$B$18)+1))*('d_고정'!$B$14+('d_고정'!$B$15-'d_고정'!$B$14)*RAND()))/F1836</f>
        <v/>
      </c>
      <c r="I1836">
        <f>RAND()</f>
        <v/>
      </c>
      <c r="J1836">
        <f>IF('d_시나리오'!$J$3='d_시나리오'!$H$3,'d_시나리오'!$I$3,IF(I1836&lt;('d_시나리오'!$I$3-'d_시나리오'!$H$3)/('d_시나리오'!$J$3-'d_시나리오'!$H$3),'d_시나리오'!$H$3+SQRT(I1836*('d_시나리오'!$J$3-'d_시나리오'!$H$3)*('d_시나리오'!$I$3-'d_시나리오'!$H$3)),'d_시나리오'!$J$3-SQRT((1-I1836)*('d_시나리오'!$J$3-'d_시나리오'!$H$3)*('d_시나리오'!$J$3-'d_시나리오'!$I$3))))</f>
        <v/>
      </c>
      <c r="K1836">
        <f>RAND()</f>
        <v/>
      </c>
      <c r="L1836">
        <f>IF('d_시나리오'!$J$4='d_시나리오'!$H$4,'d_시나리오'!$I$4,IF(K1836&lt;('d_시나리오'!$I$4-'d_시나리오'!$H$4)/('d_시나리오'!$J$4-'d_시나리오'!$H$4),'d_시나리오'!$H$4+SQRT(K1836*('d_시나리오'!$J$4-'d_시나리오'!$H$4)*('d_시나리오'!$I$4-'d_시나리오'!$H$4)),'d_시나리오'!$J$4-SQRT((1-K1836)*('d_시나리오'!$J$4-'d_시나리오'!$H$4)*('d_시나리오'!$J$4-'d_시나리오'!$I$4))))</f>
        <v/>
      </c>
      <c r="M1836">
        <f>RAND()</f>
        <v/>
      </c>
      <c r="N1836">
        <f>IF('d_시나리오'!$J$5='d_시나리오'!$H$5,'d_시나리오'!$I$5,IF(M1836&lt;('d_시나리오'!$I$5-'d_시나리오'!$H$5)/('d_시나리오'!$J$5-'d_시나리오'!$H$5),'d_시나리오'!$H$5+SQRT(M1836*('d_시나리오'!$J$5-'d_시나리오'!$H$5)*('d_시나리오'!$I$5-'d_시나리오'!$H$5)),'d_시나리오'!$J$5-SQRT((1-M1836)*('d_시나리오'!$J$5-'d_시나리오'!$H$5)*('d_시나리오'!$J$5-'d_시나리오'!$I$5))))</f>
        <v/>
      </c>
      <c r="O1836">
        <f>RAND()</f>
        <v/>
      </c>
      <c r="P1836">
        <f>IF('d_시나리오'!$J$6='d_시나리오'!$H$6,'d_시나리오'!$I$6,IF(O1836&lt;('d_시나리오'!$I$6-'d_시나리오'!$H$6)/('d_시나리오'!$J$6-'d_시나리오'!$H$6),'d_시나리오'!$H$6+SQRT(O1836*('d_시나리오'!$J$6-'d_시나리오'!$H$6)*('d_시나리오'!$I$6-'d_시나리오'!$H$6)),'d_시나리오'!$J$6-SQRT((1-O1836)*('d_시나리오'!$J$6-'d_시나리오'!$H$6)*('d_시나리오'!$J$6-'d_시나리오'!$I$6))))</f>
        <v/>
      </c>
      <c r="Q1836">
        <f>INDEX('d_분포'!$B$2:$B$57,RANDBETWEEN(1,56))</f>
        <v/>
      </c>
      <c r="R1836">
        <f>BETAINV(RAND(),5,5)</f>
        <v/>
      </c>
      <c r="S1836">
        <f>'d_고정'!$B$1*'6_기대효과'!$H$7*('d_시나리오'!$I$7/'d_고정'!$B$2)*B1836</f>
        <v/>
      </c>
      <c r="T1836">
        <f>S1836*D1836</f>
        <v/>
      </c>
      <c r="U1836">
        <f>S1836*F1836*H1836</f>
        <v/>
      </c>
      <c r="V1836">
        <f>S1836*F1836*(H1836-1)</f>
        <v/>
      </c>
      <c r="W1836">
        <f>U1836*J1836</f>
        <v/>
      </c>
      <c r="X1836">
        <f>T1836+W1836</f>
        <v/>
      </c>
      <c r="Y1836">
        <f>(T1836*E1836+W1836*L1836)*(1-R1836-'d_고정'!$B$13)</f>
        <v/>
      </c>
      <c r="Z1836">
        <f>(U1836*N1836*Q1836+'d_고정'!$B$3*('6_기대효과'!$H$7/8)*Q1836*'d_고정'!$B$10*P1836*('6_기대효과'!$K$7/'d_고정'!$B$9))*(1-R1836)</f>
        <v/>
      </c>
      <c r="AA1836">
        <f>W1836*L1836*(1-R1836-'d_고정'!$B$13)+U1836*MAX(N1836-'d_고정'!$B$10*P1836*('6_기대효과'!$K$7/'d_고정'!$B$9),0)*Q1836*(1-R1836)</f>
        <v/>
      </c>
      <c r="AB1836">
        <f>Y1836+Z1836</f>
        <v/>
      </c>
      <c r="AC1836">
        <f>Y1836/('d_고정'!$B$5*'6_기대효과'!$H$7/8)/'d_고정'!$B$6</f>
        <v/>
      </c>
      <c r="AD1836">
        <f>Y1836/('d_고정'!$B$8*'6_기대효과'!$H$7/8)</f>
        <v/>
      </c>
    </row>
    <row r="1837">
      <c r="A1837">
        <f>RAND()</f>
        <v/>
      </c>
      <c r="B1837">
        <f>IF('d_시나리오'!$J$2='d_시나리오'!$H$2,'d_시나리오'!$I$2,IF(A1837&lt;('d_시나리오'!$I$2-'d_시나리오'!$H$2)/('d_시나리오'!$J$2-'d_시나리오'!$H$2),'d_시나리오'!$H$2+SQRT(A1837*('d_시나리오'!$J$2-'d_시나리오'!$H$2)*('d_시나리오'!$I$2-'d_시나리오'!$H$2)),'d_시나리오'!$J$2-SQRT((1-A1837)*('d_시나리오'!$J$2-'d_시나리오'!$H$2)*('d_시나리오'!$J$2-'d_시나리오'!$I$2))))</f>
        <v/>
      </c>
      <c r="C1837">
        <f>RAND()</f>
        <v/>
      </c>
      <c r="D1837">
        <f>BETAINV(RAND(),IF(C1837&lt;'d_고정'!$B$26,'d_고정'!$B$23,'d_고정'!$B$16)+1,'d_고정'!$B$17-IF(C1837&lt;'d_고정'!$B$26,'d_고정'!$B$23,'d_고정'!$B$16)+1)*('d_고정'!$B$14+('d_고정'!$B$15-'d_고정'!$B$14)*RAND())</f>
        <v/>
      </c>
      <c r="E1837">
        <f>INDEX('d_분포'!$A$2:$A$28,RANDBETWEEN(1,27))</f>
        <v/>
      </c>
      <c r="F1837">
        <f>INDEX('d_분포'!$C$2:$C$5,RANDBETWEEN(1,4))*(0.9+0.2*RAND())</f>
        <v/>
      </c>
      <c r="G1837">
        <f>RAND()</f>
        <v/>
      </c>
      <c r="H1837">
        <f>(F1837+(1-F1837)*('d_고정'!$B$22*BETAINV(RAND(),IF(G1837&lt;'d_고정'!$B$26,'d_고정'!$B$25,'d_고정'!$B$20)+1,'d_고정'!$B$21-IF(G1837&lt;'d_고정'!$B$26,'d_고정'!$B$25,'d_고정'!$B$20)+1)+(1-'d_고정'!$B$22)*BETAINV(RAND(),IF(G1837&lt;'d_고정'!$B$26,'d_고정'!$B$24,'d_고정'!$B$18)+1,'d_고정'!$B$19-IF(G1837&lt;'d_고정'!$B$26,'d_고정'!$B$24,'d_고정'!$B$18)+1))*('d_고정'!$B$14+('d_고정'!$B$15-'d_고정'!$B$14)*RAND()))/F1837</f>
        <v/>
      </c>
      <c r="I1837">
        <f>RAND()</f>
        <v/>
      </c>
      <c r="J1837">
        <f>IF('d_시나리오'!$J$3='d_시나리오'!$H$3,'d_시나리오'!$I$3,IF(I1837&lt;('d_시나리오'!$I$3-'d_시나리오'!$H$3)/('d_시나리오'!$J$3-'d_시나리오'!$H$3),'d_시나리오'!$H$3+SQRT(I1837*('d_시나리오'!$J$3-'d_시나리오'!$H$3)*('d_시나리오'!$I$3-'d_시나리오'!$H$3)),'d_시나리오'!$J$3-SQRT((1-I1837)*('d_시나리오'!$J$3-'d_시나리오'!$H$3)*('d_시나리오'!$J$3-'d_시나리오'!$I$3))))</f>
        <v/>
      </c>
      <c r="K1837">
        <f>RAND()</f>
        <v/>
      </c>
      <c r="L1837">
        <f>IF('d_시나리오'!$J$4='d_시나리오'!$H$4,'d_시나리오'!$I$4,IF(K1837&lt;('d_시나리오'!$I$4-'d_시나리오'!$H$4)/('d_시나리오'!$J$4-'d_시나리오'!$H$4),'d_시나리오'!$H$4+SQRT(K1837*('d_시나리오'!$J$4-'d_시나리오'!$H$4)*('d_시나리오'!$I$4-'d_시나리오'!$H$4)),'d_시나리오'!$J$4-SQRT((1-K1837)*('d_시나리오'!$J$4-'d_시나리오'!$H$4)*('d_시나리오'!$J$4-'d_시나리오'!$I$4))))</f>
        <v/>
      </c>
      <c r="M1837">
        <f>RAND()</f>
        <v/>
      </c>
      <c r="N1837">
        <f>IF('d_시나리오'!$J$5='d_시나리오'!$H$5,'d_시나리오'!$I$5,IF(M1837&lt;('d_시나리오'!$I$5-'d_시나리오'!$H$5)/('d_시나리오'!$J$5-'d_시나리오'!$H$5),'d_시나리오'!$H$5+SQRT(M1837*('d_시나리오'!$J$5-'d_시나리오'!$H$5)*('d_시나리오'!$I$5-'d_시나리오'!$H$5)),'d_시나리오'!$J$5-SQRT((1-M1837)*('d_시나리오'!$J$5-'d_시나리오'!$H$5)*('d_시나리오'!$J$5-'d_시나리오'!$I$5))))</f>
        <v/>
      </c>
      <c r="O1837">
        <f>RAND()</f>
        <v/>
      </c>
      <c r="P1837">
        <f>IF('d_시나리오'!$J$6='d_시나리오'!$H$6,'d_시나리오'!$I$6,IF(O1837&lt;('d_시나리오'!$I$6-'d_시나리오'!$H$6)/('d_시나리오'!$J$6-'d_시나리오'!$H$6),'d_시나리오'!$H$6+SQRT(O1837*('d_시나리오'!$J$6-'d_시나리오'!$H$6)*('d_시나리오'!$I$6-'d_시나리오'!$H$6)),'d_시나리오'!$J$6-SQRT((1-O1837)*('d_시나리오'!$J$6-'d_시나리오'!$H$6)*('d_시나리오'!$J$6-'d_시나리오'!$I$6))))</f>
        <v/>
      </c>
      <c r="Q1837">
        <f>INDEX('d_분포'!$B$2:$B$57,RANDBETWEEN(1,56))</f>
        <v/>
      </c>
      <c r="R1837">
        <f>BETAINV(RAND(),5,5)</f>
        <v/>
      </c>
      <c r="S1837">
        <f>'d_고정'!$B$1*'6_기대효과'!$H$7*('d_시나리오'!$I$7/'d_고정'!$B$2)*B1837</f>
        <v/>
      </c>
      <c r="T1837">
        <f>S1837*D1837</f>
        <v/>
      </c>
      <c r="U1837">
        <f>S1837*F1837*H1837</f>
        <v/>
      </c>
      <c r="V1837">
        <f>S1837*F1837*(H1837-1)</f>
        <v/>
      </c>
      <c r="W1837">
        <f>U1837*J1837</f>
        <v/>
      </c>
      <c r="X1837">
        <f>T1837+W1837</f>
        <v/>
      </c>
      <c r="Y1837">
        <f>(T1837*E1837+W1837*L1837)*(1-R1837-'d_고정'!$B$13)</f>
        <v/>
      </c>
      <c r="Z1837">
        <f>(U1837*N1837*Q1837+'d_고정'!$B$3*('6_기대효과'!$H$7/8)*Q1837*'d_고정'!$B$10*P1837*('6_기대효과'!$K$7/'d_고정'!$B$9))*(1-R1837)</f>
        <v/>
      </c>
      <c r="AA1837">
        <f>W1837*L1837*(1-R1837-'d_고정'!$B$13)+U1837*MAX(N1837-'d_고정'!$B$10*P1837*('6_기대효과'!$K$7/'d_고정'!$B$9),0)*Q1837*(1-R1837)</f>
        <v/>
      </c>
      <c r="AB1837">
        <f>Y1837+Z1837</f>
        <v/>
      </c>
      <c r="AC1837">
        <f>Y1837/('d_고정'!$B$5*'6_기대효과'!$H$7/8)/'d_고정'!$B$6</f>
        <v/>
      </c>
      <c r="AD1837">
        <f>Y1837/('d_고정'!$B$8*'6_기대효과'!$H$7/8)</f>
        <v/>
      </c>
    </row>
    <row r="1838">
      <c r="A1838">
        <f>RAND()</f>
        <v/>
      </c>
      <c r="B1838">
        <f>IF('d_시나리오'!$J$2='d_시나리오'!$H$2,'d_시나리오'!$I$2,IF(A1838&lt;('d_시나리오'!$I$2-'d_시나리오'!$H$2)/('d_시나리오'!$J$2-'d_시나리오'!$H$2),'d_시나리오'!$H$2+SQRT(A1838*('d_시나리오'!$J$2-'d_시나리오'!$H$2)*('d_시나리오'!$I$2-'d_시나리오'!$H$2)),'d_시나리오'!$J$2-SQRT((1-A1838)*('d_시나리오'!$J$2-'d_시나리오'!$H$2)*('d_시나리오'!$J$2-'d_시나리오'!$I$2))))</f>
        <v/>
      </c>
      <c r="C1838">
        <f>RAND()</f>
        <v/>
      </c>
      <c r="D1838">
        <f>BETAINV(RAND(),IF(C1838&lt;'d_고정'!$B$26,'d_고정'!$B$23,'d_고정'!$B$16)+1,'d_고정'!$B$17-IF(C1838&lt;'d_고정'!$B$26,'d_고정'!$B$23,'d_고정'!$B$16)+1)*('d_고정'!$B$14+('d_고정'!$B$15-'d_고정'!$B$14)*RAND())</f>
        <v/>
      </c>
      <c r="E1838">
        <f>INDEX('d_분포'!$A$2:$A$28,RANDBETWEEN(1,27))</f>
        <v/>
      </c>
      <c r="F1838">
        <f>INDEX('d_분포'!$C$2:$C$5,RANDBETWEEN(1,4))*(0.9+0.2*RAND())</f>
        <v/>
      </c>
      <c r="G1838">
        <f>RAND()</f>
        <v/>
      </c>
      <c r="H1838">
        <f>(F1838+(1-F1838)*('d_고정'!$B$22*BETAINV(RAND(),IF(G1838&lt;'d_고정'!$B$26,'d_고정'!$B$25,'d_고정'!$B$20)+1,'d_고정'!$B$21-IF(G1838&lt;'d_고정'!$B$26,'d_고정'!$B$25,'d_고정'!$B$20)+1)+(1-'d_고정'!$B$22)*BETAINV(RAND(),IF(G1838&lt;'d_고정'!$B$26,'d_고정'!$B$24,'d_고정'!$B$18)+1,'d_고정'!$B$19-IF(G1838&lt;'d_고정'!$B$26,'d_고정'!$B$24,'d_고정'!$B$18)+1))*('d_고정'!$B$14+('d_고정'!$B$15-'d_고정'!$B$14)*RAND()))/F1838</f>
        <v/>
      </c>
      <c r="I1838">
        <f>RAND()</f>
        <v/>
      </c>
      <c r="J1838">
        <f>IF('d_시나리오'!$J$3='d_시나리오'!$H$3,'d_시나리오'!$I$3,IF(I1838&lt;('d_시나리오'!$I$3-'d_시나리오'!$H$3)/('d_시나리오'!$J$3-'d_시나리오'!$H$3),'d_시나리오'!$H$3+SQRT(I1838*('d_시나리오'!$J$3-'d_시나리오'!$H$3)*('d_시나리오'!$I$3-'d_시나리오'!$H$3)),'d_시나리오'!$J$3-SQRT((1-I1838)*('d_시나리오'!$J$3-'d_시나리오'!$H$3)*('d_시나리오'!$J$3-'d_시나리오'!$I$3))))</f>
        <v/>
      </c>
      <c r="K1838">
        <f>RAND()</f>
        <v/>
      </c>
      <c r="L1838">
        <f>IF('d_시나리오'!$J$4='d_시나리오'!$H$4,'d_시나리오'!$I$4,IF(K1838&lt;('d_시나리오'!$I$4-'d_시나리오'!$H$4)/('d_시나리오'!$J$4-'d_시나리오'!$H$4),'d_시나리오'!$H$4+SQRT(K1838*('d_시나리오'!$J$4-'d_시나리오'!$H$4)*('d_시나리오'!$I$4-'d_시나리오'!$H$4)),'d_시나리오'!$J$4-SQRT((1-K1838)*('d_시나리오'!$J$4-'d_시나리오'!$H$4)*('d_시나리오'!$J$4-'d_시나리오'!$I$4))))</f>
        <v/>
      </c>
      <c r="M1838">
        <f>RAND()</f>
        <v/>
      </c>
      <c r="N1838">
        <f>IF('d_시나리오'!$J$5='d_시나리오'!$H$5,'d_시나리오'!$I$5,IF(M1838&lt;('d_시나리오'!$I$5-'d_시나리오'!$H$5)/('d_시나리오'!$J$5-'d_시나리오'!$H$5),'d_시나리오'!$H$5+SQRT(M1838*('d_시나리오'!$J$5-'d_시나리오'!$H$5)*('d_시나리오'!$I$5-'d_시나리오'!$H$5)),'d_시나리오'!$J$5-SQRT((1-M1838)*('d_시나리오'!$J$5-'d_시나리오'!$H$5)*('d_시나리오'!$J$5-'d_시나리오'!$I$5))))</f>
        <v/>
      </c>
      <c r="O1838">
        <f>RAND()</f>
        <v/>
      </c>
      <c r="P1838">
        <f>IF('d_시나리오'!$J$6='d_시나리오'!$H$6,'d_시나리오'!$I$6,IF(O1838&lt;('d_시나리오'!$I$6-'d_시나리오'!$H$6)/('d_시나리오'!$J$6-'d_시나리오'!$H$6),'d_시나리오'!$H$6+SQRT(O1838*('d_시나리오'!$J$6-'d_시나리오'!$H$6)*('d_시나리오'!$I$6-'d_시나리오'!$H$6)),'d_시나리오'!$J$6-SQRT((1-O1838)*('d_시나리오'!$J$6-'d_시나리오'!$H$6)*('d_시나리오'!$J$6-'d_시나리오'!$I$6))))</f>
        <v/>
      </c>
      <c r="Q1838">
        <f>INDEX('d_분포'!$B$2:$B$57,RANDBETWEEN(1,56))</f>
        <v/>
      </c>
      <c r="R1838">
        <f>BETAINV(RAND(),5,5)</f>
        <v/>
      </c>
      <c r="S1838">
        <f>'d_고정'!$B$1*'6_기대효과'!$H$7*('d_시나리오'!$I$7/'d_고정'!$B$2)*B1838</f>
        <v/>
      </c>
      <c r="T1838">
        <f>S1838*D1838</f>
        <v/>
      </c>
      <c r="U1838">
        <f>S1838*F1838*H1838</f>
        <v/>
      </c>
      <c r="V1838">
        <f>S1838*F1838*(H1838-1)</f>
        <v/>
      </c>
      <c r="W1838">
        <f>U1838*J1838</f>
        <v/>
      </c>
      <c r="X1838">
        <f>T1838+W1838</f>
        <v/>
      </c>
      <c r="Y1838">
        <f>(T1838*E1838+W1838*L1838)*(1-R1838-'d_고정'!$B$13)</f>
        <v/>
      </c>
      <c r="Z1838">
        <f>(U1838*N1838*Q1838+'d_고정'!$B$3*('6_기대효과'!$H$7/8)*Q1838*'d_고정'!$B$10*P1838*('6_기대효과'!$K$7/'d_고정'!$B$9))*(1-R1838)</f>
        <v/>
      </c>
      <c r="AA1838">
        <f>W1838*L1838*(1-R1838-'d_고정'!$B$13)+U1838*MAX(N1838-'d_고정'!$B$10*P1838*('6_기대효과'!$K$7/'d_고정'!$B$9),0)*Q1838*(1-R1838)</f>
        <v/>
      </c>
      <c r="AB1838">
        <f>Y1838+Z1838</f>
        <v/>
      </c>
      <c r="AC1838">
        <f>Y1838/('d_고정'!$B$5*'6_기대효과'!$H$7/8)/'d_고정'!$B$6</f>
        <v/>
      </c>
      <c r="AD1838">
        <f>Y1838/('d_고정'!$B$8*'6_기대효과'!$H$7/8)</f>
        <v/>
      </c>
    </row>
    <row r="1839">
      <c r="A1839">
        <f>RAND()</f>
        <v/>
      </c>
      <c r="B1839">
        <f>IF('d_시나리오'!$J$2='d_시나리오'!$H$2,'d_시나리오'!$I$2,IF(A1839&lt;('d_시나리오'!$I$2-'d_시나리오'!$H$2)/('d_시나리오'!$J$2-'d_시나리오'!$H$2),'d_시나리오'!$H$2+SQRT(A1839*('d_시나리오'!$J$2-'d_시나리오'!$H$2)*('d_시나리오'!$I$2-'d_시나리오'!$H$2)),'d_시나리오'!$J$2-SQRT((1-A1839)*('d_시나리오'!$J$2-'d_시나리오'!$H$2)*('d_시나리오'!$J$2-'d_시나리오'!$I$2))))</f>
        <v/>
      </c>
      <c r="C1839">
        <f>RAND()</f>
        <v/>
      </c>
      <c r="D1839">
        <f>BETAINV(RAND(),IF(C1839&lt;'d_고정'!$B$26,'d_고정'!$B$23,'d_고정'!$B$16)+1,'d_고정'!$B$17-IF(C1839&lt;'d_고정'!$B$26,'d_고정'!$B$23,'d_고정'!$B$16)+1)*('d_고정'!$B$14+('d_고정'!$B$15-'d_고정'!$B$14)*RAND())</f>
        <v/>
      </c>
      <c r="E1839">
        <f>INDEX('d_분포'!$A$2:$A$28,RANDBETWEEN(1,27))</f>
        <v/>
      </c>
      <c r="F1839">
        <f>INDEX('d_분포'!$C$2:$C$5,RANDBETWEEN(1,4))*(0.9+0.2*RAND())</f>
        <v/>
      </c>
      <c r="G1839">
        <f>RAND()</f>
        <v/>
      </c>
      <c r="H1839">
        <f>(F1839+(1-F1839)*('d_고정'!$B$22*BETAINV(RAND(),IF(G1839&lt;'d_고정'!$B$26,'d_고정'!$B$25,'d_고정'!$B$20)+1,'d_고정'!$B$21-IF(G1839&lt;'d_고정'!$B$26,'d_고정'!$B$25,'d_고정'!$B$20)+1)+(1-'d_고정'!$B$22)*BETAINV(RAND(),IF(G1839&lt;'d_고정'!$B$26,'d_고정'!$B$24,'d_고정'!$B$18)+1,'d_고정'!$B$19-IF(G1839&lt;'d_고정'!$B$26,'d_고정'!$B$24,'d_고정'!$B$18)+1))*('d_고정'!$B$14+('d_고정'!$B$15-'d_고정'!$B$14)*RAND()))/F1839</f>
        <v/>
      </c>
      <c r="I1839">
        <f>RAND()</f>
        <v/>
      </c>
      <c r="J1839">
        <f>IF('d_시나리오'!$J$3='d_시나리오'!$H$3,'d_시나리오'!$I$3,IF(I1839&lt;('d_시나리오'!$I$3-'d_시나리오'!$H$3)/('d_시나리오'!$J$3-'d_시나리오'!$H$3),'d_시나리오'!$H$3+SQRT(I1839*('d_시나리오'!$J$3-'d_시나리오'!$H$3)*('d_시나리오'!$I$3-'d_시나리오'!$H$3)),'d_시나리오'!$J$3-SQRT((1-I1839)*('d_시나리오'!$J$3-'d_시나리오'!$H$3)*('d_시나리오'!$J$3-'d_시나리오'!$I$3))))</f>
        <v/>
      </c>
      <c r="K1839">
        <f>RAND()</f>
        <v/>
      </c>
      <c r="L1839">
        <f>IF('d_시나리오'!$J$4='d_시나리오'!$H$4,'d_시나리오'!$I$4,IF(K1839&lt;('d_시나리오'!$I$4-'d_시나리오'!$H$4)/('d_시나리오'!$J$4-'d_시나리오'!$H$4),'d_시나리오'!$H$4+SQRT(K1839*('d_시나리오'!$J$4-'d_시나리오'!$H$4)*('d_시나리오'!$I$4-'d_시나리오'!$H$4)),'d_시나리오'!$J$4-SQRT((1-K1839)*('d_시나리오'!$J$4-'d_시나리오'!$H$4)*('d_시나리오'!$J$4-'d_시나리오'!$I$4))))</f>
        <v/>
      </c>
      <c r="M1839">
        <f>RAND()</f>
        <v/>
      </c>
      <c r="N1839">
        <f>IF('d_시나리오'!$J$5='d_시나리오'!$H$5,'d_시나리오'!$I$5,IF(M1839&lt;('d_시나리오'!$I$5-'d_시나리오'!$H$5)/('d_시나리오'!$J$5-'d_시나리오'!$H$5),'d_시나리오'!$H$5+SQRT(M1839*('d_시나리오'!$J$5-'d_시나리오'!$H$5)*('d_시나리오'!$I$5-'d_시나리오'!$H$5)),'d_시나리오'!$J$5-SQRT((1-M1839)*('d_시나리오'!$J$5-'d_시나리오'!$H$5)*('d_시나리오'!$J$5-'d_시나리오'!$I$5))))</f>
        <v/>
      </c>
      <c r="O1839">
        <f>RAND()</f>
        <v/>
      </c>
      <c r="P1839">
        <f>IF('d_시나리오'!$J$6='d_시나리오'!$H$6,'d_시나리오'!$I$6,IF(O1839&lt;('d_시나리오'!$I$6-'d_시나리오'!$H$6)/('d_시나리오'!$J$6-'d_시나리오'!$H$6),'d_시나리오'!$H$6+SQRT(O1839*('d_시나리오'!$J$6-'d_시나리오'!$H$6)*('d_시나리오'!$I$6-'d_시나리오'!$H$6)),'d_시나리오'!$J$6-SQRT((1-O1839)*('d_시나리오'!$J$6-'d_시나리오'!$H$6)*('d_시나리오'!$J$6-'d_시나리오'!$I$6))))</f>
        <v/>
      </c>
      <c r="Q1839">
        <f>INDEX('d_분포'!$B$2:$B$57,RANDBETWEEN(1,56))</f>
        <v/>
      </c>
      <c r="R1839">
        <f>BETAINV(RAND(),5,5)</f>
        <v/>
      </c>
      <c r="S1839">
        <f>'d_고정'!$B$1*'6_기대효과'!$H$7*('d_시나리오'!$I$7/'d_고정'!$B$2)*B1839</f>
        <v/>
      </c>
      <c r="T1839">
        <f>S1839*D1839</f>
        <v/>
      </c>
      <c r="U1839">
        <f>S1839*F1839*H1839</f>
        <v/>
      </c>
      <c r="V1839">
        <f>S1839*F1839*(H1839-1)</f>
        <v/>
      </c>
      <c r="W1839">
        <f>U1839*J1839</f>
        <v/>
      </c>
      <c r="X1839">
        <f>T1839+W1839</f>
        <v/>
      </c>
      <c r="Y1839">
        <f>(T1839*E1839+W1839*L1839)*(1-R1839-'d_고정'!$B$13)</f>
        <v/>
      </c>
      <c r="Z1839">
        <f>(U1839*N1839*Q1839+'d_고정'!$B$3*('6_기대효과'!$H$7/8)*Q1839*'d_고정'!$B$10*P1839*('6_기대효과'!$K$7/'d_고정'!$B$9))*(1-R1839)</f>
        <v/>
      </c>
      <c r="AA1839">
        <f>W1839*L1839*(1-R1839-'d_고정'!$B$13)+U1839*MAX(N1839-'d_고정'!$B$10*P1839*('6_기대효과'!$K$7/'d_고정'!$B$9),0)*Q1839*(1-R1839)</f>
        <v/>
      </c>
      <c r="AB1839">
        <f>Y1839+Z1839</f>
        <v/>
      </c>
      <c r="AC1839">
        <f>Y1839/('d_고정'!$B$5*'6_기대효과'!$H$7/8)/'d_고정'!$B$6</f>
        <v/>
      </c>
      <c r="AD1839">
        <f>Y1839/('d_고정'!$B$8*'6_기대효과'!$H$7/8)</f>
        <v/>
      </c>
    </row>
    <row r="1840">
      <c r="A1840">
        <f>RAND()</f>
        <v/>
      </c>
      <c r="B1840">
        <f>IF('d_시나리오'!$J$2='d_시나리오'!$H$2,'d_시나리오'!$I$2,IF(A1840&lt;('d_시나리오'!$I$2-'d_시나리오'!$H$2)/('d_시나리오'!$J$2-'d_시나리오'!$H$2),'d_시나리오'!$H$2+SQRT(A1840*('d_시나리오'!$J$2-'d_시나리오'!$H$2)*('d_시나리오'!$I$2-'d_시나리오'!$H$2)),'d_시나리오'!$J$2-SQRT((1-A1840)*('d_시나리오'!$J$2-'d_시나리오'!$H$2)*('d_시나리오'!$J$2-'d_시나리오'!$I$2))))</f>
        <v/>
      </c>
      <c r="C1840">
        <f>RAND()</f>
        <v/>
      </c>
      <c r="D1840">
        <f>BETAINV(RAND(),IF(C1840&lt;'d_고정'!$B$26,'d_고정'!$B$23,'d_고정'!$B$16)+1,'d_고정'!$B$17-IF(C1840&lt;'d_고정'!$B$26,'d_고정'!$B$23,'d_고정'!$B$16)+1)*('d_고정'!$B$14+('d_고정'!$B$15-'d_고정'!$B$14)*RAND())</f>
        <v/>
      </c>
      <c r="E1840">
        <f>INDEX('d_분포'!$A$2:$A$28,RANDBETWEEN(1,27))</f>
        <v/>
      </c>
      <c r="F1840">
        <f>INDEX('d_분포'!$C$2:$C$5,RANDBETWEEN(1,4))*(0.9+0.2*RAND())</f>
        <v/>
      </c>
      <c r="G1840">
        <f>RAND()</f>
        <v/>
      </c>
      <c r="H1840">
        <f>(F1840+(1-F1840)*('d_고정'!$B$22*BETAINV(RAND(),IF(G1840&lt;'d_고정'!$B$26,'d_고정'!$B$25,'d_고정'!$B$20)+1,'d_고정'!$B$21-IF(G1840&lt;'d_고정'!$B$26,'d_고정'!$B$25,'d_고정'!$B$20)+1)+(1-'d_고정'!$B$22)*BETAINV(RAND(),IF(G1840&lt;'d_고정'!$B$26,'d_고정'!$B$24,'d_고정'!$B$18)+1,'d_고정'!$B$19-IF(G1840&lt;'d_고정'!$B$26,'d_고정'!$B$24,'d_고정'!$B$18)+1))*('d_고정'!$B$14+('d_고정'!$B$15-'d_고정'!$B$14)*RAND()))/F1840</f>
        <v/>
      </c>
      <c r="I1840">
        <f>RAND()</f>
        <v/>
      </c>
      <c r="J1840">
        <f>IF('d_시나리오'!$J$3='d_시나리오'!$H$3,'d_시나리오'!$I$3,IF(I1840&lt;('d_시나리오'!$I$3-'d_시나리오'!$H$3)/('d_시나리오'!$J$3-'d_시나리오'!$H$3),'d_시나리오'!$H$3+SQRT(I1840*('d_시나리오'!$J$3-'d_시나리오'!$H$3)*('d_시나리오'!$I$3-'d_시나리오'!$H$3)),'d_시나리오'!$J$3-SQRT((1-I1840)*('d_시나리오'!$J$3-'d_시나리오'!$H$3)*('d_시나리오'!$J$3-'d_시나리오'!$I$3))))</f>
        <v/>
      </c>
      <c r="K1840">
        <f>RAND()</f>
        <v/>
      </c>
      <c r="L1840">
        <f>IF('d_시나리오'!$J$4='d_시나리오'!$H$4,'d_시나리오'!$I$4,IF(K1840&lt;('d_시나리오'!$I$4-'d_시나리오'!$H$4)/('d_시나리오'!$J$4-'d_시나리오'!$H$4),'d_시나리오'!$H$4+SQRT(K1840*('d_시나리오'!$J$4-'d_시나리오'!$H$4)*('d_시나리오'!$I$4-'d_시나리오'!$H$4)),'d_시나리오'!$J$4-SQRT((1-K1840)*('d_시나리오'!$J$4-'d_시나리오'!$H$4)*('d_시나리오'!$J$4-'d_시나리오'!$I$4))))</f>
        <v/>
      </c>
      <c r="M1840">
        <f>RAND()</f>
        <v/>
      </c>
      <c r="N1840">
        <f>IF('d_시나리오'!$J$5='d_시나리오'!$H$5,'d_시나리오'!$I$5,IF(M1840&lt;('d_시나리오'!$I$5-'d_시나리오'!$H$5)/('d_시나리오'!$J$5-'d_시나리오'!$H$5),'d_시나리오'!$H$5+SQRT(M1840*('d_시나리오'!$J$5-'d_시나리오'!$H$5)*('d_시나리오'!$I$5-'d_시나리오'!$H$5)),'d_시나리오'!$J$5-SQRT((1-M1840)*('d_시나리오'!$J$5-'d_시나리오'!$H$5)*('d_시나리오'!$J$5-'d_시나리오'!$I$5))))</f>
        <v/>
      </c>
      <c r="O1840">
        <f>RAND()</f>
        <v/>
      </c>
      <c r="P1840">
        <f>IF('d_시나리오'!$J$6='d_시나리오'!$H$6,'d_시나리오'!$I$6,IF(O1840&lt;('d_시나리오'!$I$6-'d_시나리오'!$H$6)/('d_시나리오'!$J$6-'d_시나리오'!$H$6),'d_시나리오'!$H$6+SQRT(O1840*('d_시나리오'!$J$6-'d_시나리오'!$H$6)*('d_시나리오'!$I$6-'d_시나리오'!$H$6)),'d_시나리오'!$J$6-SQRT((1-O1840)*('d_시나리오'!$J$6-'d_시나리오'!$H$6)*('d_시나리오'!$J$6-'d_시나리오'!$I$6))))</f>
        <v/>
      </c>
      <c r="Q1840">
        <f>INDEX('d_분포'!$B$2:$B$57,RANDBETWEEN(1,56))</f>
        <v/>
      </c>
      <c r="R1840">
        <f>BETAINV(RAND(),5,5)</f>
        <v/>
      </c>
      <c r="S1840">
        <f>'d_고정'!$B$1*'6_기대효과'!$H$7*('d_시나리오'!$I$7/'d_고정'!$B$2)*B1840</f>
        <v/>
      </c>
      <c r="T1840">
        <f>S1840*D1840</f>
        <v/>
      </c>
      <c r="U1840">
        <f>S1840*F1840*H1840</f>
        <v/>
      </c>
      <c r="V1840">
        <f>S1840*F1840*(H1840-1)</f>
        <v/>
      </c>
      <c r="W1840">
        <f>U1840*J1840</f>
        <v/>
      </c>
      <c r="X1840">
        <f>T1840+W1840</f>
        <v/>
      </c>
      <c r="Y1840">
        <f>(T1840*E1840+W1840*L1840)*(1-R1840-'d_고정'!$B$13)</f>
        <v/>
      </c>
      <c r="Z1840">
        <f>(U1840*N1840*Q1840+'d_고정'!$B$3*('6_기대효과'!$H$7/8)*Q1840*'d_고정'!$B$10*P1840*('6_기대효과'!$K$7/'d_고정'!$B$9))*(1-R1840)</f>
        <v/>
      </c>
      <c r="AA1840">
        <f>W1840*L1840*(1-R1840-'d_고정'!$B$13)+U1840*MAX(N1840-'d_고정'!$B$10*P1840*('6_기대효과'!$K$7/'d_고정'!$B$9),0)*Q1840*(1-R1840)</f>
        <v/>
      </c>
      <c r="AB1840">
        <f>Y1840+Z1840</f>
        <v/>
      </c>
      <c r="AC1840">
        <f>Y1840/('d_고정'!$B$5*'6_기대효과'!$H$7/8)/'d_고정'!$B$6</f>
        <v/>
      </c>
      <c r="AD1840">
        <f>Y1840/('d_고정'!$B$8*'6_기대효과'!$H$7/8)</f>
        <v/>
      </c>
    </row>
    <row r="1841">
      <c r="A1841">
        <f>RAND()</f>
        <v/>
      </c>
      <c r="B1841">
        <f>IF('d_시나리오'!$J$2='d_시나리오'!$H$2,'d_시나리오'!$I$2,IF(A1841&lt;('d_시나리오'!$I$2-'d_시나리오'!$H$2)/('d_시나리오'!$J$2-'d_시나리오'!$H$2),'d_시나리오'!$H$2+SQRT(A1841*('d_시나리오'!$J$2-'d_시나리오'!$H$2)*('d_시나리오'!$I$2-'d_시나리오'!$H$2)),'d_시나리오'!$J$2-SQRT((1-A1841)*('d_시나리오'!$J$2-'d_시나리오'!$H$2)*('d_시나리오'!$J$2-'d_시나리오'!$I$2))))</f>
        <v/>
      </c>
      <c r="C1841">
        <f>RAND()</f>
        <v/>
      </c>
      <c r="D1841">
        <f>BETAINV(RAND(),IF(C1841&lt;'d_고정'!$B$26,'d_고정'!$B$23,'d_고정'!$B$16)+1,'d_고정'!$B$17-IF(C1841&lt;'d_고정'!$B$26,'d_고정'!$B$23,'d_고정'!$B$16)+1)*('d_고정'!$B$14+('d_고정'!$B$15-'d_고정'!$B$14)*RAND())</f>
        <v/>
      </c>
      <c r="E1841">
        <f>INDEX('d_분포'!$A$2:$A$28,RANDBETWEEN(1,27))</f>
        <v/>
      </c>
      <c r="F1841">
        <f>INDEX('d_분포'!$C$2:$C$5,RANDBETWEEN(1,4))*(0.9+0.2*RAND())</f>
        <v/>
      </c>
      <c r="G1841">
        <f>RAND()</f>
        <v/>
      </c>
      <c r="H1841">
        <f>(F1841+(1-F1841)*('d_고정'!$B$22*BETAINV(RAND(),IF(G1841&lt;'d_고정'!$B$26,'d_고정'!$B$25,'d_고정'!$B$20)+1,'d_고정'!$B$21-IF(G1841&lt;'d_고정'!$B$26,'d_고정'!$B$25,'d_고정'!$B$20)+1)+(1-'d_고정'!$B$22)*BETAINV(RAND(),IF(G1841&lt;'d_고정'!$B$26,'d_고정'!$B$24,'d_고정'!$B$18)+1,'d_고정'!$B$19-IF(G1841&lt;'d_고정'!$B$26,'d_고정'!$B$24,'d_고정'!$B$18)+1))*('d_고정'!$B$14+('d_고정'!$B$15-'d_고정'!$B$14)*RAND()))/F1841</f>
        <v/>
      </c>
      <c r="I1841">
        <f>RAND()</f>
        <v/>
      </c>
      <c r="J1841">
        <f>IF('d_시나리오'!$J$3='d_시나리오'!$H$3,'d_시나리오'!$I$3,IF(I1841&lt;('d_시나리오'!$I$3-'d_시나리오'!$H$3)/('d_시나리오'!$J$3-'d_시나리오'!$H$3),'d_시나리오'!$H$3+SQRT(I1841*('d_시나리오'!$J$3-'d_시나리오'!$H$3)*('d_시나리오'!$I$3-'d_시나리오'!$H$3)),'d_시나리오'!$J$3-SQRT((1-I1841)*('d_시나리오'!$J$3-'d_시나리오'!$H$3)*('d_시나리오'!$J$3-'d_시나리오'!$I$3))))</f>
        <v/>
      </c>
      <c r="K1841">
        <f>RAND()</f>
        <v/>
      </c>
      <c r="L1841">
        <f>IF('d_시나리오'!$J$4='d_시나리오'!$H$4,'d_시나리오'!$I$4,IF(K1841&lt;('d_시나리오'!$I$4-'d_시나리오'!$H$4)/('d_시나리오'!$J$4-'d_시나리오'!$H$4),'d_시나리오'!$H$4+SQRT(K1841*('d_시나리오'!$J$4-'d_시나리오'!$H$4)*('d_시나리오'!$I$4-'d_시나리오'!$H$4)),'d_시나리오'!$J$4-SQRT((1-K1841)*('d_시나리오'!$J$4-'d_시나리오'!$H$4)*('d_시나리오'!$J$4-'d_시나리오'!$I$4))))</f>
        <v/>
      </c>
      <c r="M1841">
        <f>RAND()</f>
        <v/>
      </c>
      <c r="N1841">
        <f>IF('d_시나리오'!$J$5='d_시나리오'!$H$5,'d_시나리오'!$I$5,IF(M1841&lt;('d_시나리오'!$I$5-'d_시나리오'!$H$5)/('d_시나리오'!$J$5-'d_시나리오'!$H$5),'d_시나리오'!$H$5+SQRT(M1841*('d_시나리오'!$J$5-'d_시나리오'!$H$5)*('d_시나리오'!$I$5-'d_시나리오'!$H$5)),'d_시나리오'!$J$5-SQRT((1-M1841)*('d_시나리오'!$J$5-'d_시나리오'!$H$5)*('d_시나리오'!$J$5-'d_시나리오'!$I$5))))</f>
        <v/>
      </c>
      <c r="O1841">
        <f>RAND()</f>
        <v/>
      </c>
      <c r="P1841">
        <f>IF('d_시나리오'!$J$6='d_시나리오'!$H$6,'d_시나리오'!$I$6,IF(O1841&lt;('d_시나리오'!$I$6-'d_시나리오'!$H$6)/('d_시나리오'!$J$6-'d_시나리오'!$H$6),'d_시나리오'!$H$6+SQRT(O1841*('d_시나리오'!$J$6-'d_시나리오'!$H$6)*('d_시나리오'!$I$6-'d_시나리오'!$H$6)),'d_시나리오'!$J$6-SQRT((1-O1841)*('d_시나리오'!$J$6-'d_시나리오'!$H$6)*('d_시나리오'!$J$6-'d_시나리오'!$I$6))))</f>
        <v/>
      </c>
      <c r="Q1841">
        <f>INDEX('d_분포'!$B$2:$B$57,RANDBETWEEN(1,56))</f>
        <v/>
      </c>
      <c r="R1841">
        <f>BETAINV(RAND(),5,5)</f>
        <v/>
      </c>
      <c r="S1841">
        <f>'d_고정'!$B$1*'6_기대효과'!$H$7*('d_시나리오'!$I$7/'d_고정'!$B$2)*B1841</f>
        <v/>
      </c>
      <c r="T1841">
        <f>S1841*D1841</f>
        <v/>
      </c>
      <c r="U1841">
        <f>S1841*F1841*H1841</f>
        <v/>
      </c>
      <c r="V1841">
        <f>S1841*F1841*(H1841-1)</f>
        <v/>
      </c>
      <c r="W1841">
        <f>U1841*J1841</f>
        <v/>
      </c>
      <c r="X1841">
        <f>T1841+W1841</f>
        <v/>
      </c>
      <c r="Y1841">
        <f>(T1841*E1841+W1841*L1841)*(1-R1841-'d_고정'!$B$13)</f>
        <v/>
      </c>
      <c r="Z1841">
        <f>(U1841*N1841*Q1841+'d_고정'!$B$3*('6_기대효과'!$H$7/8)*Q1841*'d_고정'!$B$10*P1841*('6_기대효과'!$K$7/'d_고정'!$B$9))*(1-R1841)</f>
        <v/>
      </c>
      <c r="AA1841">
        <f>W1841*L1841*(1-R1841-'d_고정'!$B$13)+U1841*MAX(N1841-'d_고정'!$B$10*P1841*('6_기대효과'!$K$7/'d_고정'!$B$9),0)*Q1841*(1-R1841)</f>
        <v/>
      </c>
      <c r="AB1841">
        <f>Y1841+Z1841</f>
        <v/>
      </c>
      <c r="AC1841">
        <f>Y1841/('d_고정'!$B$5*'6_기대효과'!$H$7/8)/'d_고정'!$B$6</f>
        <v/>
      </c>
      <c r="AD1841">
        <f>Y1841/('d_고정'!$B$8*'6_기대효과'!$H$7/8)</f>
        <v/>
      </c>
    </row>
    <row r="1842">
      <c r="A1842">
        <f>RAND()</f>
        <v/>
      </c>
      <c r="B1842">
        <f>IF('d_시나리오'!$J$2='d_시나리오'!$H$2,'d_시나리오'!$I$2,IF(A1842&lt;('d_시나리오'!$I$2-'d_시나리오'!$H$2)/('d_시나리오'!$J$2-'d_시나리오'!$H$2),'d_시나리오'!$H$2+SQRT(A1842*('d_시나리오'!$J$2-'d_시나리오'!$H$2)*('d_시나리오'!$I$2-'d_시나리오'!$H$2)),'d_시나리오'!$J$2-SQRT((1-A1842)*('d_시나리오'!$J$2-'d_시나리오'!$H$2)*('d_시나리오'!$J$2-'d_시나리오'!$I$2))))</f>
        <v/>
      </c>
      <c r="C1842">
        <f>RAND()</f>
        <v/>
      </c>
      <c r="D1842">
        <f>BETAINV(RAND(),IF(C1842&lt;'d_고정'!$B$26,'d_고정'!$B$23,'d_고정'!$B$16)+1,'d_고정'!$B$17-IF(C1842&lt;'d_고정'!$B$26,'d_고정'!$B$23,'d_고정'!$B$16)+1)*('d_고정'!$B$14+('d_고정'!$B$15-'d_고정'!$B$14)*RAND())</f>
        <v/>
      </c>
      <c r="E1842">
        <f>INDEX('d_분포'!$A$2:$A$28,RANDBETWEEN(1,27))</f>
        <v/>
      </c>
      <c r="F1842">
        <f>INDEX('d_분포'!$C$2:$C$5,RANDBETWEEN(1,4))*(0.9+0.2*RAND())</f>
        <v/>
      </c>
      <c r="G1842">
        <f>RAND()</f>
        <v/>
      </c>
      <c r="H1842">
        <f>(F1842+(1-F1842)*('d_고정'!$B$22*BETAINV(RAND(),IF(G1842&lt;'d_고정'!$B$26,'d_고정'!$B$25,'d_고정'!$B$20)+1,'d_고정'!$B$21-IF(G1842&lt;'d_고정'!$B$26,'d_고정'!$B$25,'d_고정'!$B$20)+1)+(1-'d_고정'!$B$22)*BETAINV(RAND(),IF(G1842&lt;'d_고정'!$B$26,'d_고정'!$B$24,'d_고정'!$B$18)+1,'d_고정'!$B$19-IF(G1842&lt;'d_고정'!$B$26,'d_고정'!$B$24,'d_고정'!$B$18)+1))*('d_고정'!$B$14+('d_고정'!$B$15-'d_고정'!$B$14)*RAND()))/F1842</f>
        <v/>
      </c>
      <c r="I1842">
        <f>RAND()</f>
        <v/>
      </c>
      <c r="J1842">
        <f>IF('d_시나리오'!$J$3='d_시나리오'!$H$3,'d_시나리오'!$I$3,IF(I1842&lt;('d_시나리오'!$I$3-'d_시나리오'!$H$3)/('d_시나리오'!$J$3-'d_시나리오'!$H$3),'d_시나리오'!$H$3+SQRT(I1842*('d_시나리오'!$J$3-'d_시나리오'!$H$3)*('d_시나리오'!$I$3-'d_시나리오'!$H$3)),'d_시나리오'!$J$3-SQRT((1-I1842)*('d_시나리오'!$J$3-'d_시나리오'!$H$3)*('d_시나리오'!$J$3-'d_시나리오'!$I$3))))</f>
        <v/>
      </c>
      <c r="K1842">
        <f>RAND()</f>
        <v/>
      </c>
      <c r="L1842">
        <f>IF('d_시나리오'!$J$4='d_시나리오'!$H$4,'d_시나리오'!$I$4,IF(K1842&lt;('d_시나리오'!$I$4-'d_시나리오'!$H$4)/('d_시나리오'!$J$4-'d_시나리오'!$H$4),'d_시나리오'!$H$4+SQRT(K1842*('d_시나리오'!$J$4-'d_시나리오'!$H$4)*('d_시나리오'!$I$4-'d_시나리오'!$H$4)),'d_시나리오'!$J$4-SQRT((1-K1842)*('d_시나리오'!$J$4-'d_시나리오'!$H$4)*('d_시나리오'!$J$4-'d_시나리오'!$I$4))))</f>
        <v/>
      </c>
      <c r="M1842">
        <f>RAND()</f>
        <v/>
      </c>
      <c r="N1842">
        <f>IF('d_시나리오'!$J$5='d_시나리오'!$H$5,'d_시나리오'!$I$5,IF(M1842&lt;('d_시나리오'!$I$5-'d_시나리오'!$H$5)/('d_시나리오'!$J$5-'d_시나리오'!$H$5),'d_시나리오'!$H$5+SQRT(M1842*('d_시나리오'!$J$5-'d_시나리오'!$H$5)*('d_시나리오'!$I$5-'d_시나리오'!$H$5)),'d_시나리오'!$J$5-SQRT((1-M1842)*('d_시나리오'!$J$5-'d_시나리오'!$H$5)*('d_시나리오'!$J$5-'d_시나리오'!$I$5))))</f>
        <v/>
      </c>
      <c r="O1842">
        <f>RAND()</f>
        <v/>
      </c>
      <c r="P1842">
        <f>IF('d_시나리오'!$J$6='d_시나리오'!$H$6,'d_시나리오'!$I$6,IF(O1842&lt;('d_시나리오'!$I$6-'d_시나리오'!$H$6)/('d_시나리오'!$J$6-'d_시나리오'!$H$6),'d_시나리오'!$H$6+SQRT(O1842*('d_시나리오'!$J$6-'d_시나리오'!$H$6)*('d_시나리오'!$I$6-'d_시나리오'!$H$6)),'d_시나리오'!$J$6-SQRT((1-O1842)*('d_시나리오'!$J$6-'d_시나리오'!$H$6)*('d_시나리오'!$J$6-'d_시나리오'!$I$6))))</f>
        <v/>
      </c>
      <c r="Q1842">
        <f>INDEX('d_분포'!$B$2:$B$57,RANDBETWEEN(1,56))</f>
        <v/>
      </c>
      <c r="R1842">
        <f>BETAINV(RAND(),5,5)</f>
        <v/>
      </c>
      <c r="S1842">
        <f>'d_고정'!$B$1*'6_기대효과'!$H$7*('d_시나리오'!$I$7/'d_고정'!$B$2)*B1842</f>
        <v/>
      </c>
      <c r="T1842">
        <f>S1842*D1842</f>
        <v/>
      </c>
      <c r="U1842">
        <f>S1842*F1842*H1842</f>
        <v/>
      </c>
      <c r="V1842">
        <f>S1842*F1842*(H1842-1)</f>
        <v/>
      </c>
      <c r="W1842">
        <f>U1842*J1842</f>
        <v/>
      </c>
      <c r="X1842">
        <f>T1842+W1842</f>
        <v/>
      </c>
      <c r="Y1842">
        <f>(T1842*E1842+W1842*L1842)*(1-R1842-'d_고정'!$B$13)</f>
        <v/>
      </c>
      <c r="Z1842">
        <f>(U1842*N1842*Q1842+'d_고정'!$B$3*('6_기대효과'!$H$7/8)*Q1842*'d_고정'!$B$10*P1842*('6_기대효과'!$K$7/'d_고정'!$B$9))*(1-R1842)</f>
        <v/>
      </c>
      <c r="AA1842">
        <f>W1842*L1842*(1-R1842-'d_고정'!$B$13)+U1842*MAX(N1842-'d_고정'!$B$10*P1842*('6_기대효과'!$K$7/'d_고정'!$B$9),0)*Q1842*(1-R1842)</f>
        <v/>
      </c>
      <c r="AB1842">
        <f>Y1842+Z1842</f>
        <v/>
      </c>
      <c r="AC1842">
        <f>Y1842/('d_고정'!$B$5*'6_기대효과'!$H$7/8)/'d_고정'!$B$6</f>
        <v/>
      </c>
      <c r="AD1842">
        <f>Y1842/('d_고정'!$B$8*'6_기대효과'!$H$7/8)</f>
        <v/>
      </c>
    </row>
    <row r="1843">
      <c r="A1843">
        <f>RAND()</f>
        <v/>
      </c>
      <c r="B1843">
        <f>IF('d_시나리오'!$J$2='d_시나리오'!$H$2,'d_시나리오'!$I$2,IF(A1843&lt;('d_시나리오'!$I$2-'d_시나리오'!$H$2)/('d_시나리오'!$J$2-'d_시나리오'!$H$2),'d_시나리오'!$H$2+SQRT(A1843*('d_시나리오'!$J$2-'d_시나리오'!$H$2)*('d_시나리오'!$I$2-'d_시나리오'!$H$2)),'d_시나리오'!$J$2-SQRT((1-A1843)*('d_시나리오'!$J$2-'d_시나리오'!$H$2)*('d_시나리오'!$J$2-'d_시나리오'!$I$2))))</f>
        <v/>
      </c>
      <c r="C1843">
        <f>RAND()</f>
        <v/>
      </c>
      <c r="D1843">
        <f>BETAINV(RAND(),IF(C1843&lt;'d_고정'!$B$26,'d_고정'!$B$23,'d_고정'!$B$16)+1,'d_고정'!$B$17-IF(C1843&lt;'d_고정'!$B$26,'d_고정'!$B$23,'d_고정'!$B$16)+1)*('d_고정'!$B$14+('d_고정'!$B$15-'d_고정'!$B$14)*RAND())</f>
        <v/>
      </c>
      <c r="E1843">
        <f>INDEX('d_분포'!$A$2:$A$28,RANDBETWEEN(1,27))</f>
        <v/>
      </c>
      <c r="F1843">
        <f>INDEX('d_분포'!$C$2:$C$5,RANDBETWEEN(1,4))*(0.9+0.2*RAND())</f>
        <v/>
      </c>
      <c r="G1843">
        <f>RAND()</f>
        <v/>
      </c>
      <c r="H1843">
        <f>(F1843+(1-F1843)*('d_고정'!$B$22*BETAINV(RAND(),IF(G1843&lt;'d_고정'!$B$26,'d_고정'!$B$25,'d_고정'!$B$20)+1,'d_고정'!$B$21-IF(G1843&lt;'d_고정'!$B$26,'d_고정'!$B$25,'d_고정'!$B$20)+1)+(1-'d_고정'!$B$22)*BETAINV(RAND(),IF(G1843&lt;'d_고정'!$B$26,'d_고정'!$B$24,'d_고정'!$B$18)+1,'d_고정'!$B$19-IF(G1843&lt;'d_고정'!$B$26,'d_고정'!$B$24,'d_고정'!$B$18)+1))*('d_고정'!$B$14+('d_고정'!$B$15-'d_고정'!$B$14)*RAND()))/F1843</f>
        <v/>
      </c>
      <c r="I1843">
        <f>RAND()</f>
        <v/>
      </c>
      <c r="J1843">
        <f>IF('d_시나리오'!$J$3='d_시나리오'!$H$3,'d_시나리오'!$I$3,IF(I1843&lt;('d_시나리오'!$I$3-'d_시나리오'!$H$3)/('d_시나리오'!$J$3-'d_시나리오'!$H$3),'d_시나리오'!$H$3+SQRT(I1843*('d_시나리오'!$J$3-'d_시나리오'!$H$3)*('d_시나리오'!$I$3-'d_시나리오'!$H$3)),'d_시나리오'!$J$3-SQRT((1-I1843)*('d_시나리오'!$J$3-'d_시나리오'!$H$3)*('d_시나리오'!$J$3-'d_시나리오'!$I$3))))</f>
        <v/>
      </c>
      <c r="K1843">
        <f>RAND()</f>
        <v/>
      </c>
      <c r="L1843">
        <f>IF('d_시나리오'!$J$4='d_시나리오'!$H$4,'d_시나리오'!$I$4,IF(K1843&lt;('d_시나리오'!$I$4-'d_시나리오'!$H$4)/('d_시나리오'!$J$4-'d_시나리오'!$H$4),'d_시나리오'!$H$4+SQRT(K1843*('d_시나리오'!$J$4-'d_시나리오'!$H$4)*('d_시나리오'!$I$4-'d_시나리오'!$H$4)),'d_시나리오'!$J$4-SQRT((1-K1843)*('d_시나리오'!$J$4-'d_시나리오'!$H$4)*('d_시나리오'!$J$4-'d_시나리오'!$I$4))))</f>
        <v/>
      </c>
      <c r="M1843">
        <f>RAND()</f>
        <v/>
      </c>
      <c r="N1843">
        <f>IF('d_시나리오'!$J$5='d_시나리오'!$H$5,'d_시나리오'!$I$5,IF(M1843&lt;('d_시나리오'!$I$5-'d_시나리오'!$H$5)/('d_시나리오'!$J$5-'d_시나리오'!$H$5),'d_시나리오'!$H$5+SQRT(M1843*('d_시나리오'!$J$5-'d_시나리오'!$H$5)*('d_시나리오'!$I$5-'d_시나리오'!$H$5)),'d_시나리오'!$J$5-SQRT((1-M1843)*('d_시나리오'!$J$5-'d_시나리오'!$H$5)*('d_시나리오'!$J$5-'d_시나리오'!$I$5))))</f>
        <v/>
      </c>
      <c r="O1843">
        <f>RAND()</f>
        <v/>
      </c>
      <c r="P1843">
        <f>IF('d_시나리오'!$J$6='d_시나리오'!$H$6,'d_시나리오'!$I$6,IF(O1843&lt;('d_시나리오'!$I$6-'d_시나리오'!$H$6)/('d_시나리오'!$J$6-'d_시나리오'!$H$6),'d_시나리오'!$H$6+SQRT(O1843*('d_시나리오'!$J$6-'d_시나리오'!$H$6)*('d_시나리오'!$I$6-'d_시나리오'!$H$6)),'d_시나리오'!$J$6-SQRT((1-O1843)*('d_시나리오'!$J$6-'d_시나리오'!$H$6)*('d_시나리오'!$J$6-'d_시나리오'!$I$6))))</f>
        <v/>
      </c>
      <c r="Q1843">
        <f>INDEX('d_분포'!$B$2:$B$57,RANDBETWEEN(1,56))</f>
        <v/>
      </c>
      <c r="R1843">
        <f>BETAINV(RAND(),5,5)</f>
        <v/>
      </c>
      <c r="S1843">
        <f>'d_고정'!$B$1*'6_기대효과'!$H$7*('d_시나리오'!$I$7/'d_고정'!$B$2)*B1843</f>
        <v/>
      </c>
      <c r="T1843">
        <f>S1843*D1843</f>
        <v/>
      </c>
      <c r="U1843">
        <f>S1843*F1843*H1843</f>
        <v/>
      </c>
      <c r="V1843">
        <f>S1843*F1843*(H1843-1)</f>
        <v/>
      </c>
      <c r="W1843">
        <f>U1843*J1843</f>
        <v/>
      </c>
      <c r="X1843">
        <f>T1843+W1843</f>
        <v/>
      </c>
      <c r="Y1843">
        <f>(T1843*E1843+W1843*L1843)*(1-R1843-'d_고정'!$B$13)</f>
        <v/>
      </c>
      <c r="Z1843">
        <f>(U1843*N1843*Q1843+'d_고정'!$B$3*('6_기대효과'!$H$7/8)*Q1843*'d_고정'!$B$10*P1843*('6_기대효과'!$K$7/'d_고정'!$B$9))*(1-R1843)</f>
        <v/>
      </c>
      <c r="AA1843">
        <f>W1843*L1843*(1-R1843-'d_고정'!$B$13)+U1843*MAX(N1843-'d_고정'!$B$10*P1843*('6_기대효과'!$K$7/'d_고정'!$B$9),0)*Q1843*(1-R1843)</f>
        <v/>
      </c>
      <c r="AB1843">
        <f>Y1843+Z1843</f>
        <v/>
      </c>
      <c r="AC1843">
        <f>Y1843/('d_고정'!$B$5*'6_기대효과'!$H$7/8)/'d_고정'!$B$6</f>
        <v/>
      </c>
      <c r="AD1843">
        <f>Y1843/('d_고정'!$B$8*'6_기대효과'!$H$7/8)</f>
        <v/>
      </c>
    </row>
    <row r="1844">
      <c r="A1844">
        <f>RAND()</f>
        <v/>
      </c>
      <c r="B1844">
        <f>IF('d_시나리오'!$J$2='d_시나리오'!$H$2,'d_시나리오'!$I$2,IF(A1844&lt;('d_시나리오'!$I$2-'d_시나리오'!$H$2)/('d_시나리오'!$J$2-'d_시나리오'!$H$2),'d_시나리오'!$H$2+SQRT(A1844*('d_시나리오'!$J$2-'d_시나리오'!$H$2)*('d_시나리오'!$I$2-'d_시나리오'!$H$2)),'d_시나리오'!$J$2-SQRT((1-A1844)*('d_시나리오'!$J$2-'d_시나리오'!$H$2)*('d_시나리오'!$J$2-'d_시나리오'!$I$2))))</f>
        <v/>
      </c>
      <c r="C1844">
        <f>RAND()</f>
        <v/>
      </c>
      <c r="D1844">
        <f>BETAINV(RAND(),IF(C1844&lt;'d_고정'!$B$26,'d_고정'!$B$23,'d_고정'!$B$16)+1,'d_고정'!$B$17-IF(C1844&lt;'d_고정'!$B$26,'d_고정'!$B$23,'d_고정'!$B$16)+1)*('d_고정'!$B$14+('d_고정'!$B$15-'d_고정'!$B$14)*RAND())</f>
        <v/>
      </c>
      <c r="E1844">
        <f>INDEX('d_분포'!$A$2:$A$28,RANDBETWEEN(1,27))</f>
        <v/>
      </c>
      <c r="F1844">
        <f>INDEX('d_분포'!$C$2:$C$5,RANDBETWEEN(1,4))*(0.9+0.2*RAND())</f>
        <v/>
      </c>
      <c r="G1844">
        <f>RAND()</f>
        <v/>
      </c>
      <c r="H1844">
        <f>(F1844+(1-F1844)*('d_고정'!$B$22*BETAINV(RAND(),IF(G1844&lt;'d_고정'!$B$26,'d_고정'!$B$25,'d_고정'!$B$20)+1,'d_고정'!$B$21-IF(G1844&lt;'d_고정'!$B$26,'d_고정'!$B$25,'d_고정'!$B$20)+1)+(1-'d_고정'!$B$22)*BETAINV(RAND(),IF(G1844&lt;'d_고정'!$B$26,'d_고정'!$B$24,'d_고정'!$B$18)+1,'d_고정'!$B$19-IF(G1844&lt;'d_고정'!$B$26,'d_고정'!$B$24,'d_고정'!$B$18)+1))*('d_고정'!$B$14+('d_고정'!$B$15-'d_고정'!$B$14)*RAND()))/F1844</f>
        <v/>
      </c>
      <c r="I1844">
        <f>RAND()</f>
        <v/>
      </c>
      <c r="J1844">
        <f>IF('d_시나리오'!$J$3='d_시나리오'!$H$3,'d_시나리오'!$I$3,IF(I1844&lt;('d_시나리오'!$I$3-'d_시나리오'!$H$3)/('d_시나리오'!$J$3-'d_시나리오'!$H$3),'d_시나리오'!$H$3+SQRT(I1844*('d_시나리오'!$J$3-'d_시나리오'!$H$3)*('d_시나리오'!$I$3-'d_시나리오'!$H$3)),'d_시나리오'!$J$3-SQRT((1-I1844)*('d_시나리오'!$J$3-'d_시나리오'!$H$3)*('d_시나리오'!$J$3-'d_시나리오'!$I$3))))</f>
        <v/>
      </c>
      <c r="K1844">
        <f>RAND()</f>
        <v/>
      </c>
      <c r="L1844">
        <f>IF('d_시나리오'!$J$4='d_시나리오'!$H$4,'d_시나리오'!$I$4,IF(K1844&lt;('d_시나리오'!$I$4-'d_시나리오'!$H$4)/('d_시나리오'!$J$4-'d_시나리오'!$H$4),'d_시나리오'!$H$4+SQRT(K1844*('d_시나리오'!$J$4-'d_시나리오'!$H$4)*('d_시나리오'!$I$4-'d_시나리오'!$H$4)),'d_시나리오'!$J$4-SQRT((1-K1844)*('d_시나리오'!$J$4-'d_시나리오'!$H$4)*('d_시나리오'!$J$4-'d_시나리오'!$I$4))))</f>
        <v/>
      </c>
      <c r="M1844">
        <f>RAND()</f>
        <v/>
      </c>
      <c r="N1844">
        <f>IF('d_시나리오'!$J$5='d_시나리오'!$H$5,'d_시나리오'!$I$5,IF(M1844&lt;('d_시나리오'!$I$5-'d_시나리오'!$H$5)/('d_시나리오'!$J$5-'d_시나리오'!$H$5),'d_시나리오'!$H$5+SQRT(M1844*('d_시나리오'!$J$5-'d_시나리오'!$H$5)*('d_시나리오'!$I$5-'d_시나리오'!$H$5)),'d_시나리오'!$J$5-SQRT((1-M1844)*('d_시나리오'!$J$5-'d_시나리오'!$H$5)*('d_시나리오'!$J$5-'d_시나리오'!$I$5))))</f>
        <v/>
      </c>
      <c r="O1844">
        <f>RAND()</f>
        <v/>
      </c>
      <c r="P1844">
        <f>IF('d_시나리오'!$J$6='d_시나리오'!$H$6,'d_시나리오'!$I$6,IF(O1844&lt;('d_시나리오'!$I$6-'d_시나리오'!$H$6)/('d_시나리오'!$J$6-'d_시나리오'!$H$6),'d_시나리오'!$H$6+SQRT(O1844*('d_시나리오'!$J$6-'d_시나리오'!$H$6)*('d_시나리오'!$I$6-'d_시나리오'!$H$6)),'d_시나리오'!$J$6-SQRT((1-O1844)*('d_시나리오'!$J$6-'d_시나리오'!$H$6)*('d_시나리오'!$J$6-'d_시나리오'!$I$6))))</f>
        <v/>
      </c>
      <c r="Q1844">
        <f>INDEX('d_분포'!$B$2:$B$57,RANDBETWEEN(1,56))</f>
        <v/>
      </c>
      <c r="R1844">
        <f>BETAINV(RAND(),5,5)</f>
        <v/>
      </c>
      <c r="S1844">
        <f>'d_고정'!$B$1*'6_기대효과'!$H$7*('d_시나리오'!$I$7/'d_고정'!$B$2)*B1844</f>
        <v/>
      </c>
      <c r="T1844">
        <f>S1844*D1844</f>
        <v/>
      </c>
      <c r="U1844">
        <f>S1844*F1844*H1844</f>
        <v/>
      </c>
      <c r="V1844">
        <f>S1844*F1844*(H1844-1)</f>
        <v/>
      </c>
      <c r="W1844">
        <f>U1844*J1844</f>
        <v/>
      </c>
      <c r="X1844">
        <f>T1844+W1844</f>
        <v/>
      </c>
      <c r="Y1844">
        <f>(T1844*E1844+W1844*L1844)*(1-R1844-'d_고정'!$B$13)</f>
        <v/>
      </c>
      <c r="Z1844">
        <f>(U1844*N1844*Q1844+'d_고정'!$B$3*('6_기대효과'!$H$7/8)*Q1844*'d_고정'!$B$10*P1844*('6_기대효과'!$K$7/'d_고정'!$B$9))*(1-R1844)</f>
        <v/>
      </c>
      <c r="AA1844">
        <f>W1844*L1844*(1-R1844-'d_고정'!$B$13)+U1844*MAX(N1844-'d_고정'!$B$10*P1844*('6_기대효과'!$K$7/'d_고정'!$B$9),0)*Q1844*(1-R1844)</f>
        <v/>
      </c>
      <c r="AB1844">
        <f>Y1844+Z1844</f>
        <v/>
      </c>
      <c r="AC1844">
        <f>Y1844/('d_고정'!$B$5*'6_기대효과'!$H$7/8)/'d_고정'!$B$6</f>
        <v/>
      </c>
      <c r="AD1844">
        <f>Y1844/('d_고정'!$B$8*'6_기대효과'!$H$7/8)</f>
        <v/>
      </c>
    </row>
    <row r="1845">
      <c r="A1845">
        <f>RAND()</f>
        <v/>
      </c>
      <c r="B1845">
        <f>IF('d_시나리오'!$J$2='d_시나리오'!$H$2,'d_시나리오'!$I$2,IF(A1845&lt;('d_시나리오'!$I$2-'d_시나리오'!$H$2)/('d_시나리오'!$J$2-'d_시나리오'!$H$2),'d_시나리오'!$H$2+SQRT(A1845*('d_시나리오'!$J$2-'d_시나리오'!$H$2)*('d_시나리오'!$I$2-'d_시나리오'!$H$2)),'d_시나리오'!$J$2-SQRT((1-A1845)*('d_시나리오'!$J$2-'d_시나리오'!$H$2)*('d_시나리오'!$J$2-'d_시나리오'!$I$2))))</f>
        <v/>
      </c>
      <c r="C1845">
        <f>RAND()</f>
        <v/>
      </c>
      <c r="D1845">
        <f>BETAINV(RAND(),IF(C1845&lt;'d_고정'!$B$26,'d_고정'!$B$23,'d_고정'!$B$16)+1,'d_고정'!$B$17-IF(C1845&lt;'d_고정'!$B$26,'d_고정'!$B$23,'d_고정'!$B$16)+1)*('d_고정'!$B$14+('d_고정'!$B$15-'d_고정'!$B$14)*RAND())</f>
        <v/>
      </c>
      <c r="E1845">
        <f>INDEX('d_분포'!$A$2:$A$28,RANDBETWEEN(1,27))</f>
        <v/>
      </c>
      <c r="F1845">
        <f>INDEX('d_분포'!$C$2:$C$5,RANDBETWEEN(1,4))*(0.9+0.2*RAND())</f>
        <v/>
      </c>
      <c r="G1845">
        <f>RAND()</f>
        <v/>
      </c>
      <c r="H1845">
        <f>(F1845+(1-F1845)*('d_고정'!$B$22*BETAINV(RAND(),IF(G1845&lt;'d_고정'!$B$26,'d_고정'!$B$25,'d_고정'!$B$20)+1,'d_고정'!$B$21-IF(G1845&lt;'d_고정'!$B$26,'d_고정'!$B$25,'d_고정'!$B$20)+1)+(1-'d_고정'!$B$22)*BETAINV(RAND(),IF(G1845&lt;'d_고정'!$B$26,'d_고정'!$B$24,'d_고정'!$B$18)+1,'d_고정'!$B$19-IF(G1845&lt;'d_고정'!$B$26,'d_고정'!$B$24,'d_고정'!$B$18)+1))*('d_고정'!$B$14+('d_고정'!$B$15-'d_고정'!$B$14)*RAND()))/F1845</f>
        <v/>
      </c>
      <c r="I1845">
        <f>RAND()</f>
        <v/>
      </c>
      <c r="J1845">
        <f>IF('d_시나리오'!$J$3='d_시나리오'!$H$3,'d_시나리오'!$I$3,IF(I1845&lt;('d_시나리오'!$I$3-'d_시나리오'!$H$3)/('d_시나리오'!$J$3-'d_시나리오'!$H$3),'d_시나리오'!$H$3+SQRT(I1845*('d_시나리오'!$J$3-'d_시나리오'!$H$3)*('d_시나리오'!$I$3-'d_시나리오'!$H$3)),'d_시나리오'!$J$3-SQRT((1-I1845)*('d_시나리오'!$J$3-'d_시나리오'!$H$3)*('d_시나리오'!$J$3-'d_시나리오'!$I$3))))</f>
        <v/>
      </c>
      <c r="K1845">
        <f>RAND()</f>
        <v/>
      </c>
      <c r="L1845">
        <f>IF('d_시나리오'!$J$4='d_시나리오'!$H$4,'d_시나리오'!$I$4,IF(K1845&lt;('d_시나리오'!$I$4-'d_시나리오'!$H$4)/('d_시나리오'!$J$4-'d_시나리오'!$H$4),'d_시나리오'!$H$4+SQRT(K1845*('d_시나리오'!$J$4-'d_시나리오'!$H$4)*('d_시나리오'!$I$4-'d_시나리오'!$H$4)),'d_시나리오'!$J$4-SQRT((1-K1845)*('d_시나리오'!$J$4-'d_시나리오'!$H$4)*('d_시나리오'!$J$4-'d_시나리오'!$I$4))))</f>
        <v/>
      </c>
      <c r="M1845">
        <f>RAND()</f>
        <v/>
      </c>
      <c r="N1845">
        <f>IF('d_시나리오'!$J$5='d_시나리오'!$H$5,'d_시나리오'!$I$5,IF(M1845&lt;('d_시나리오'!$I$5-'d_시나리오'!$H$5)/('d_시나리오'!$J$5-'d_시나리오'!$H$5),'d_시나리오'!$H$5+SQRT(M1845*('d_시나리오'!$J$5-'d_시나리오'!$H$5)*('d_시나리오'!$I$5-'d_시나리오'!$H$5)),'d_시나리오'!$J$5-SQRT((1-M1845)*('d_시나리오'!$J$5-'d_시나리오'!$H$5)*('d_시나리오'!$J$5-'d_시나리오'!$I$5))))</f>
        <v/>
      </c>
      <c r="O1845">
        <f>RAND()</f>
        <v/>
      </c>
      <c r="P1845">
        <f>IF('d_시나리오'!$J$6='d_시나리오'!$H$6,'d_시나리오'!$I$6,IF(O1845&lt;('d_시나리오'!$I$6-'d_시나리오'!$H$6)/('d_시나리오'!$J$6-'d_시나리오'!$H$6),'d_시나리오'!$H$6+SQRT(O1845*('d_시나리오'!$J$6-'d_시나리오'!$H$6)*('d_시나리오'!$I$6-'d_시나리오'!$H$6)),'d_시나리오'!$J$6-SQRT((1-O1845)*('d_시나리오'!$J$6-'d_시나리오'!$H$6)*('d_시나리오'!$J$6-'d_시나리오'!$I$6))))</f>
        <v/>
      </c>
      <c r="Q1845">
        <f>INDEX('d_분포'!$B$2:$B$57,RANDBETWEEN(1,56))</f>
        <v/>
      </c>
      <c r="R1845">
        <f>BETAINV(RAND(),5,5)</f>
        <v/>
      </c>
      <c r="S1845">
        <f>'d_고정'!$B$1*'6_기대효과'!$H$7*('d_시나리오'!$I$7/'d_고정'!$B$2)*B1845</f>
        <v/>
      </c>
      <c r="T1845">
        <f>S1845*D1845</f>
        <v/>
      </c>
      <c r="U1845">
        <f>S1845*F1845*H1845</f>
        <v/>
      </c>
      <c r="V1845">
        <f>S1845*F1845*(H1845-1)</f>
        <v/>
      </c>
      <c r="W1845">
        <f>U1845*J1845</f>
        <v/>
      </c>
      <c r="X1845">
        <f>T1845+W1845</f>
        <v/>
      </c>
      <c r="Y1845">
        <f>(T1845*E1845+W1845*L1845)*(1-R1845-'d_고정'!$B$13)</f>
        <v/>
      </c>
      <c r="Z1845">
        <f>(U1845*N1845*Q1845+'d_고정'!$B$3*('6_기대효과'!$H$7/8)*Q1845*'d_고정'!$B$10*P1845*('6_기대효과'!$K$7/'d_고정'!$B$9))*(1-R1845)</f>
        <v/>
      </c>
      <c r="AA1845">
        <f>W1845*L1845*(1-R1845-'d_고정'!$B$13)+U1845*MAX(N1845-'d_고정'!$B$10*P1845*('6_기대효과'!$K$7/'d_고정'!$B$9),0)*Q1845*(1-R1845)</f>
        <v/>
      </c>
      <c r="AB1845">
        <f>Y1845+Z1845</f>
        <v/>
      </c>
      <c r="AC1845">
        <f>Y1845/('d_고정'!$B$5*'6_기대효과'!$H$7/8)/'d_고정'!$B$6</f>
        <v/>
      </c>
      <c r="AD1845">
        <f>Y1845/('d_고정'!$B$8*'6_기대효과'!$H$7/8)</f>
        <v/>
      </c>
    </row>
    <row r="1846">
      <c r="A1846">
        <f>RAND()</f>
        <v/>
      </c>
      <c r="B1846">
        <f>IF('d_시나리오'!$J$2='d_시나리오'!$H$2,'d_시나리오'!$I$2,IF(A1846&lt;('d_시나리오'!$I$2-'d_시나리오'!$H$2)/('d_시나리오'!$J$2-'d_시나리오'!$H$2),'d_시나리오'!$H$2+SQRT(A1846*('d_시나리오'!$J$2-'d_시나리오'!$H$2)*('d_시나리오'!$I$2-'d_시나리오'!$H$2)),'d_시나리오'!$J$2-SQRT((1-A1846)*('d_시나리오'!$J$2-'d_시나리오'!$H$2)*('d_시나리오'!$J$2-'d_시나리오'!$I$2))))</f>
        <v/>
      </c>
      <c r="C1846">
        <f>RAND()</f>
        <v/>
      </c>
      <c r="D1846">
        <f>BETAINV(RAND(),IF(C1846&lt;'d_고정'!$B$26,'d_고정'!$B$23,'d_고정'!$B$16)+1,'d_고정'!$B$17-IF(C1846&lt;'d_고정'!$B$26,'d_고정'!$B$23,'d_고정'!$B$16)+1)*('d_고정'!$B$14+('d_고정'!$B$15-'d_고정'!$B$14)*RAND())</f>
        <v/>
      </c>
      <c r="E1846">
        <f>INDEX('d_분포'!$A$2:$A$28,RANDBETWEEN(1,27))</f>
        <v/>
      </c>
      <c r="F1846">
        <f>INDEX('d_분포'!$C$2:$C$5,RANDBETWEEN(1,4))*(0.9+0.2*RAND())</f>
        <v/>
      </c>
      <c r="G1846">
        <f>RAND()</f>
        <v/>
      </c>
      <c r="H1846">
        <f>(F1846+(1-F1846)*('d_고정'!$B$22*BETAINV(RAND(),IF(G1846&lt;'d_고정'!$B$26,'d_고정'!$B$25,'d_고정'!$B$20)+1,'d_고정'!$B$21-IF(G1846&lt;'d_고정'!$B$26,'d_고정'!$B$25,'d_고정'!$B$20)+1)+(1-'d_고정'!$B$22)*BETAINV(RAND(),IF(G1846&lt;'d_고정'!$B$26,'d_고정'!$B$24,'d_고정'!$B$18)+1,'d_고정'!$B$19-IF(G1846&lt;'d_고정'!$B$26,'d_고정'!$B$24,'d_고정'!$B$18)+1))*('d_고정'!$B$14+('d_고정'!$B$15-'d_고정'!$B$14)*RAND()))/F1846</f>
        <v/>
      </c>
      <c r="I1846">
        <f>RAND()</f>
        <v/>
      </c>
      <c r="J1846">
        <f>IF('d_시나리오'!$J$3='d_시나리오'!$H$3,'d_시나리오'!$I$3,IF(I1846&lt;('d_시나리오'!$I$3-'d_시나리오'!$H$3)/('d_시나리오'!$J$3-'d_시나리오'!$H$3),'d_시나리오'!$H$3+SQRT(I1846*('d_시나리오'!$J$3-'d_시나리오'!$H$3)*('d_시나리오'!$I$3-'d_시나리오'!$H$3)),'d_시나리오'!$J$3-SQRT((1-I1846)*('d_시나리오'!$J$3-'d_시나리오'!$H$3)*('d_시나리오'!$J$3-'d_시나리오'!$I$3))))</f>
        <v/>
      </c>
      <c r="K1846">
        <f>RAND()</f>
        <v/>
      </c>
      <c r="L1846">
        <f>IF('d_시나리오'!$J$4='d_시나리오'!$H$4,'d_시나리오'!$I$4,IF(K1846&lt;('d_시나리오'!$I$4-'d_시나리오'!$H$4)/('d_시나리오'!$J$4-'d_시나리오'!$H$4),'d_시나리오'!$H$4+SQRT(K1846*('d_시나리오'!$J$4-'d_시나리오'!$H$4)*('d_시나리오'!$I$4-'d_시나리오'!$H$4)),'d_시나리오'!$J$4-SQRT((1-K1846)*('d_시나리오'!$J$4-'d_시나리오'!$H$4)*('d_시나리오'!$J$4-'d_시나리오'!$I$4))))</f>
        <v/>
      </c>
      <c r="M1846">
        <f>RAND()</f>
        <v/>
      </c>
      <c r="N1846">
        <f>IF('d_시나리오'!$J$5='d_시나리오'!$H$5,'d_시나리오'!$I$5,IF(M1846&lt;('d_시나리오'!$I$5-'d_시나리오'!$H$5)/('d_시나리오'!$J$5-'d_시나리오'!$H$5),'d_시나리오'!$H$5+SQRT(M1846*('d_시나리오'!$J$5-'d_시나리오'!$H$5)*('d_시나리오'!$I$5-'d_시나리오'!$H$5)),'d_시나리오'!$J$5-SQRT((1-M1846)*('d_시나리오'!$J$5-'d_시나리오'!$H$5)*('d_시나리오'!$J$5-'d_시나리오'!$I$5))))</f>
        <v/>
      </c>
      <c r="O1846">
        <f>RAND()</f>
        <v/>
      </c>
      <c r="P1846">
        <f>IF('d_시나리오'!$J$6='d_시나리오'!$H$6,'d_시나리오'!$I$6,IF(O1846&lt;('d_시나리오'!$I$6-'d_시나리오'!$H$6)/('d_시나리오'!$J$6-'d_시나리오'!$H$6),'d_시나리오'!$H$6+SQRT(O1846*('d_시나리오'!$J$6-'d_시나리오'!$H$6)*('d_시나리오'!$I$6-'d_시나리오'!$H$6)),'d_시나리오'!$J$6-SQRT((1-O1846)*('d_시나리오'!$J$6-'d_시나리오'!$H$6)*('d_시나리오'!$J$6-'d_시나리오'!$I$6))))</f>
        <v/>
      </c>
      <c r="Q1846">
        <f>INDEX('d_분포'!$B$2:$B$57,RANDBETWEEN(1,56))</f>
        <v/>
      </c>
      <c r="R1846">
        <f>BETAINV(RAND(),5,5)</f>
        <v/>
      </c>
      <c r="S1846">
        <f>'d_고정'!$B$1*'6_기대효과'!$H$7*('d_시나리오'!$I$7/'d_고정'!$B$2)*B1846</f>
        <v/>
      </c>
      <c r="T1846">
        <f>S1846*D1846</f>
        <v/>
      </c>
      <c r="U1846">
        <f>S1846*F1846*H1846</f>
        <v/>
      </c>
      <c r="V1846">
        <f>S1846*F1846*(H1846-1)</f>
        <v/>
      </c>
      <c r="W1846">
        <f>U1846*J1846</f>
        <v/>
      </c>
      <c r="X1846">
        <f>T1846+W1846</f>
        <v/>
      </c>
      <c r="Y1846">
        <f>(T1846*E1846+W1846*L1846)*(1-R1846-'d_고정'!$B$13)</f>
        <v/>
      </c>
      <c r="Z1846">
        <f>(U1846*N1846*Q1846+'d_고정'!$B$3*('6_기대효과'!$H$7/8)*Q1846*'d_고정'!$B$10*P1846*('6_기대효과'!$K$7/'d_고정'!$B$9))*(1-R1846)</f>
        <v/>
      </c>
      <c r="AA1846">
        <f>W1846*L1846*(1-R1846-'d_고정'!$B$13)+U1846*MAX(N1846-'d_고정'!$B$10*P1846*('6_기대효과'!$K$7/'d_고정'!$B$9),0)*Q1846*(1-R1846)</f>
        <v/>
      </c>
      <c r="AB1846">
        <f>Y1846+Z1846</f>
        <v/>
      </c>
      <c r="AC1846">
        <f>Y1846/('d_고정'!$B$5*'6_기대효과'!$H$7/8)/'d_고정'!$B$6</f>
        <v/>
      </c>
      <c r="AD1846">
        <f>Y1846/('d_고정'!$B$8*'6_기대효과'!$H$7/8)</f>
        <v/>
      </c>
    </row>
    <row r="1847">
      <c r="A1847">
        <f>RAND()</f>
        <v/>
      </c>
      <c r="B1847">
        <f>IF('d_시나리오'!$J$2='d_시나리오'!$H$2,'d_시나리오'!$I$2,IF(A1847&lt;('d_시나리오'!$I$2-'d_시나리오'!$H$2)/('d_시나리오'!$J$2-'d_시나리오'!$H$2),'d_시나리오'!$H$2+SQRT(A1847*('d_시나리오'!$J$2-'d_시나리오'!$H$2)*('d_시나리오'!$I$2-'d_시나리오'!$H$2)),'d_시나리오'!$J$2-SQRT((1-A1847)*('d_시나리오'!$J$2-'d_시나리오'!$H$2)*('d_시나리오'!$J$2-'d_시나리오'!$I$2))))</f>
        <v/>
      </c>
      <c r="C1847">
        <f>RAND()</f>
        <v/>
      </c>
      <c r="D1847">
        <f>BETAINV(RAND(),IF(C1847&lt;'d_고정'!$B$26,'d_고정'!$B$23,'d_고정'!$B$16)+1,'d_고정'!$B$17-IF(C1847&lt;'d_고정'!$B$26,'d_고정'!$B$23,'d_고정'!$B$16)+1)*('d_고정'!$B$14+('d_고정'!$B$15-'d_고정'!$B$14)*RAND())</f>
        <v/>
      </c>
      <c r="E1847">
        <f>INDEX('d_분포'!$A$2:$A$28,RANDBETWEEN(1,27))</f>
        <v/>
      </c>
      <c r="F1847">
        <f>INDEX('d_분포'!$C$2:$C$5,RANDBETWEEN(1,4))*(0.9+0.2*RAND())</f>
        <v/>
      </c>
      <c r="G1847">
        <f>RAND()</f>
        <v/>
      </c>
      <c r="H1847">
        <f>(F1847+(1-F1847)*('d_고정'!$B$22*BETAINV(RAND(),IF(G1847&lt;'d_고정'!$B$26,'d_고정'!$B$25,'d_고정'!$B$20)+1,'d_고정'!$B$21-IF(G1847&lt;'d_고정'!$B$26,'d_고정'!$B$25,'d_고정'!$B$20)+1)+(1-'d_고정'!$B$22)*BETAINV(RAND(),IF(G1847&lt;'d_고정'!$B$26,'d_고정'!$B$24,'d_고정'!$B$18)+1,'d_고정'!$B$19-IF(G1847&lt;'d_고정'!$B$26,'d_고정'!$B$24,'d_고정'!$B$18)+1))*('d_고정'!$B$14+('d_고정'!$B$15-'d_고정'!$B$14)*RAND()))/F1847</f>
        <v/>
      </c>
      <c r="I1847">
        <f>RAND()</f>
        <v/>
      </c>
      <c r="J1847">
        <f>IF('d_시나리오'!$J$3='d_시나리오'!$H$3,'d_시나리오'!$I$3,IF(I1847&lt;('d_시나리오'!$I$3-'d_시나리오'!$H$3)/('d_시나리오'!$J$3-'d_시나리오'!$H$3),'d_시나리오'!$H$3+SQRT(I1847*('d_시나리오'!$J$3-'d_시나리오'!$H$3)*('d_시나리오'!$I$3-'d_시나리오'!$H$3)),'d_시나리오'!$J$3-SQRT((1-I1847)*('d_시나리오'!$J$3-'d_시나리오'!$H$3)*('d_시나리오'!$J$3-'d_시나리오'!$I$3))))</f>
        <v/>
      </c>
      <c r="K1847">
        <f>RAND()</f>
        <v/>
      </c>
      <c r="L1847">
        <f>IF('d_시나리오'!$J$4='d_시나리오'!$H$4,'d_시나리오'!$I$4,IF(K1847&lt;('d_시나리오'!$I$4-'d_시나리오'!$H$4)/('d_시나리오'!$J$4-'d_시나리오'!$H$4),'d_시나리오'!$H$4+SQRT(K1847*('d_시나리오'!$J$4-'d_시나리오'!$H$4)*('d_시나리오'!$I$4-'d_시나리오'!$H$4)),'d_시나리오'!$J$4-SQRT((1-K1847)*('d_시나리오'!$J$4-'d_시나리오'!$H$4)*('d_시나리오'!$J$4-'d_시나리오'!$I$4))))</f>
        <v/>
      </c>
      <c r="M1847">
        <f>RAND()</f>
        <v/>
      </c>
      <c r="N1847">
        <f>IF('d_시나리오'!$J$5='d_시나리오'!$H$5,'d_시나리오'!$I$5,IF(M1847&lt;('d_시나리오'!$I$5-'d_시나리오'!$H$5)/('d_시나리오'!$J$5-'d_시나리오'!$H$5),'d_시나리오'!$H$5+SQRT(M1847*('d_시나리오'!$J$5-'d_시나리오'!$H$5)*('d_시나리오'!$I$5-'d_시나리오'!$H$5)),'d_시나리오'!$J$5-SQRT((1-M1847)*('d_시나리오'!$J$5-'d_시나리오'!$H$5)*('d_시나리오'!$J$5-'d_시나리오'!$I$5))))</f>
        <v/>
      </c>
      <c r="O1847">
        <f>RAND()</f>
        <v/>
      </c>
      <c r="P1847">
        <f>IF('d_시나리오'!$J$6='d_시나리오'!$H$6,'d_시나리오'!$I$6,IF(O1847&lt;('d_시나리오'!$I$6-'d_시나리오'!$H$6)/('d_시나리오'!$J$6-'d_시나리오'!$H$6),'d_시나리오'!$H$6+SQRT(O1847*('d_시나리오'!$J$6-'d_시나리오'!$H$6)*('d_시나리오'!$I$6-'d_시나리오'!$H$6)),'d_시나리오'!$J$6-SQRT((1-O1847)*('d_시나리오'!$J$6-'d_시나리오'!$H$6)*('d_시나리오'!$J$6-'d_시나리오'!$I$6))))</f>
        <v/>
      </c>
      <c r="Q1847">
        <f>INDEX('d_분포'!$B$2:$B$57,RANDBETWEEN(1,56))</f>
        <v/>
      </c>
      <c r="R1847">
        <f>BETAINV(RAND(),5,5)</f>
        <v/>
      </c>
      <c r="S1847">
        <f>'d_고정'!$B$1*'6_기대효과'!$H$7*('d_시나리오'!$I$7/'d_고정'!$B$2)*B1847</f>
        <v/>
      </c>
      <c r="T1847">
        <f>S1847*D1847</f>
        <v/>
      </c>
      <c r="U1847">
        <f>S1847*F1847*H1847</f>
        <v/>
      </c>
      <c r="V1847">
        <f>S1847*F1847*(H1847-1)</f>
        <v/>
      </c>
      <c r="W1847">
        <f>U1847*J1847</f>
        <v/>
      </c>
      <c r="X1847">
        <f>T1847+W1847</f>
        <v/>
      </c>
      <c r="Y1847">
        <f>(T1847*E1847+W1847*L1847)*(1-R1847-'d_고정'!$B$13)</f>
        <v/>
      </c>
      <c r="Z1847">
        <f>(U1847*N1847*Q1847+'d_고정'!$B$3*('6_기대효과'!$H$7/8)*Q1847*'d_고정'!$B$10*P1847*('6_기대효과'!$K$7/'d_고정'!$B$9))*(1-R1847)</f>
        <v/>
      </c>
      <c r="AA1847">
        <f>W1847*L1847*(1-R1847-'d_고정'!$B$13)+U1847*MAX(N1847-'d_고정'!$B$10*P1847*('6_기대효과'!$K$7/'d_고정'!$B$9),0)*Q1847*(1-R1847)</f>
        <v/>
      </c>
      <c r="AB1847">
        <f>Y1847+Z1847</f>
        <v/>
      </c>
      <c r="AC1847">
        <f>Y1847/('d_고정'!$B$5*'6_기대효과'!$H$7/8)/'d_고정'!$B$6</f>
        <v/>
      </c>
      <c r="AD1847">
        <f>Y1847/('d_고정'!$B$8*'6_기대효과'!$H$7/8)</f>
        <v/>
      </c>
    </row>
    <row r="1848">
      <c r="A1848">
        <f>RAND()</f>
        <v/>
      </c>
      <c r="B1848">
        <f>IF('d_시나리오'!$J$2='d_시나리오'!$H$2,'d_시나리오'!$I$2,IF(A1848&lt;('d_시나리오'!$I$2-'d_시나리오'!$H$2)/('d_시나리오'!$J$2-'d_시나리오'!$H$2),'d_시나리오'!$H$2+SQRT(A1848*('d_시나리오'!$J$2-'d_시나리오'!$H$2)*('d_시나리오'!$I$2-'d_시나리오'!$H$2)),'d_시나리오'!$J$2-SQRT((1-A1848)*('d_시나리오'!$J$2-'d_시나리오'!$H$2)*('d_시나리오'!$J$2-'d_시나리오'!$I$2))))</f>
        <v/>
      </c>
      <c r="C1848">
        <f>RAND()</f>
        <v/>
      </c>
      <c r="D1848">
        <f>BETAINV(RAND(),IF(C1848&lt;'d_고정'!$B$26,'d_고정'!$B$23,'d_고정'!$B$16)+1,'d_고정'!$B$17-IF(C1848&lt;'d_고정'!$B$26,'d_고정'!$B$23,'d_고정'!$B$16)+1)*('d_고정'!$B$14+('d_고정'!$B$15-'d_고정'!$B$14)*RAND())</f>
        <v/>
      </c>
      <c r="E1848">
        <f>INDEX('d_분포'!$A$2:$A$28,RANDBETWEEN(1,27))</f>
        <v/>
      </c>
      <c r="F1848">
        <f>INDEX('d_분포'!$C$2:$C$5,RANDBETWEEN(1,4))*(0.9+0.2*RAND())</f>
        <v/>
      </c>
      <c r="G1848">
        <f>RAND()</f>
        <v/>
      </c>
      <c r="H1848">
        <f>(F1848+(1-F1848)*('d_고정'!$B$22*BETAINV(RAND(),IF(G1848&lt;'d_고정'!$B$26,'d_고정'!$B$25,'d_고정'!$B$20)+1,'d_고정'!$B$21-IF(G1848&lt;'d_고정'!$B$26,'d_고정'!$B$25,'d_고정'!$B$20)+1)+(1-'d_고정'!$B$22)*BETAINV(RAND(),IF(G1848&lt;'d_고정'!$B$26,'d_고정'!$B$24,'d_고정'!$B$18)+1,'d_고정'!$B$19-IF(G1848&lt;'d_고정'!$B$26,'d_고정'!$B$24,'d_고정'!$B$18)+1))*('d_고정'!$B$14+('d_고정'!$B$15-'d_고정'!$B$14)*RAND()))/F1848</f>
        <v/>
      </c>
      <c r="I1848">
        <f>RAND()</f>
        <v/>
      </c>
      <c r="J1848">
        <f>IF('d_시나리오'!$J$3='d_시나리오'!$H$3,'d_시나리오'!$I$3,IF(I1848&lt;('d_시나리오'!$I$3-'d_시나리오'!$H$3)/('d_시나리오'!$J$3-'d_시나리오'!$H$3),'d_시나리오'!$H$3+SQRT(I1848*('d_시나리오'!$J$3-'d_시나리오'!$H$3)*('d_시나리오'!$I$3-'d_시나리오'!$H$3)),'d_시나리오'!$J$3-SQRT((1-I1848)*('d_시나리오'!$J$3-'d_시나리오'!$H$3)*('d_시나리오'!$J$3-'d_시나리오'!$I$3))))</f>
        <v/>
      </c>
      <c r="K1848">
        <f>RAND()</f>
        <v/>
      </c>
      <c r="L1848">
        <f>IF('d_시나리오'!$J$4='d_시나리오'!$H$4,'d_시나리오'!$I$4,IF(K1848&lt;('d_시나리오'!$I$4-'d_시나리오'!$H$4)/('d_시나리오'!$J$4-'d_시나리오'!$H$4),'d_시나리오'!$H$4+SQRT(K1848*('d_시나리오'!$J$4-'d_시나리오'!$H$4)*('d_시나리오'!$I$4-'d_시나리오'!$H$4)),'d_시나리오'!$J$4-SQRT((1-K1848)*('d_시나리오'!$J$4-'d_시나리오'!$H$4)*('d_시나리오'!$J$4-'d_시나리오'!$I$4))))</f>
        <v/>
      </c>
      <c r="M1848">
        <f>RAND()</f>
        <v/>
      </c>
      <c r="N1848">
        <f>IF('d_시나리오'!$J$5='d_시나리오'!$H$5,'d_시나리오'!$I$5,IF(M1848&lt;('d_시나리오'!$I$5-'d_시나리오'!$H$5)/('d_시나리오'!$J$5-'d_시나리오'!$H$5),'d_시나리오'!$H$5+SQRT(M1848*('d_시나리오'!$J$5-'d_시나리오'!$H$5)*('d_시나리오'!$I$5-'d_시나리오'!$H$5)),'d_시나리오'!$J$5-SQRT((1-M1848)*('d_시나리오'!$J$5-'d_시나리오'!$H$5)*('d_시나리오'!$J$5-'d_시나리오'!$I$5))))</f>
        <v/>
      </c>
      <c r="O1848">
        <f>RAND()</f>
        <v/>
      </c>
      <c r="P1848">
        <f>IF('d_시나리오'!$J$6='d_시나리오'!$H$6,'d_시나리오'!$I$6,IF(O1848&lt;('d_시나리오'!$I$6-'d_시나리오'!$H$6)/('d_시나리오'!$J$6-'d_시나리오'!$H$6),'d_시나리오'!$H$6+SQRT(O1848*('d_시나리오'!$J$6-'d_시나리오'!$H$6)*('d_시나리오'!$I$6-'d_시나리오'!$H$6)),'d_시나리오'!$J$6-SQRT((1-O1848)*('d_시나리오'!$J$6-'d_시나리오'!$H$6)*('d_시나리오'!$J$6-'d_시나리오'!$I$6))))</f>
        <v/>
      </c>
      <c r="Q1848">
        <f>INDEX('d_분포'!$B$2:$B$57,RANDBETWEEN(1,56))</f>
        <v/>
      </c>
      <c r="R1848">
        <f>BETAINV(RAND(),5,5)</f>
        <v/>
      </c>
      <c r="S1848">
        <f>'d_고정'!$B$1*'6_기대효과'!$H$7*('d_시나리오'!$I$7/'d_고정'!$B$2)*B1848</f>
        <v/>
      </c>
      <c r="T1848">
        <f>S1848*D1848</f>
        <v/>
      </c>
      <c r="U1848">
        <f>S1848*F1848*H1848</f>
        <v/>
      </c>
      <c r="V1848">
        <f>S1848*F1848*(H1848-1)</f>
        <v/>
      </c>
      <c r="W1848">
        <f>U1848*J1848</f>
        <v/>
      </c>
      <c r="X1848">
        <f>T1848+W1848</f>
        <v/>
      </c>
      <c r="Y1848">
        <f>(T1848*E1848+W1848*L1848)*(1-R1848-'d_고정'!$B$13)</f>
        <v/>
      </c>
      <c r="Z1848">
        <f>(U1848*N1848*Q1848+'d_고정'!$B$3*('6_기대효과'!$H$7/8)*Q1848*'d_고정'!$B$10*P1848*('6_기대효과'!$K$7/'d_고정'!$B$9))*(1-R1848)</f>
        <v/>
      </c>
      <c r="AA1848">
        <f>W1848*L1848*(1-R1848-'d_고정'!$B$13)+U1848*MAX(N1848-'d_고정'!$B$10*P1848*('6_기대효과'!$K$7/'d_고정'!$B$9),0)*Q1848*(1-R1848)</f>
        <v/>
      </c>
      <c r="AB1848">
        <f>Y1848+Z1848</f>
        <v/>
      </c>
      <c r="AC1848">
        <f>Y1848/('d_고정'!$B$5*'6_기대효과'!$H$7/8)/'d_고정'!$B$6</f>
        <v/>
      </c>
      <c r="AD1848">
        <f>Y1848/('d_고정'!$B$8*'6_기대효과'!$H$7/8)</f>
        <v/>
      </c>
    </row>
    <row r="1849">
      <c r="A1849">
        <f>RAND()</f>
        <v/>
      </c>
      <c r="B1849">
        <f>IF('d_시나리오'!$J$2='d_시나리오'!$H$2,'d_시나리오'!$I$2,IF(A1849&lt;('d_시나리오'!$I$2-'d_시나리오'!$H$2)/('d_시나리오'!$J$2-'d_시나리오'!$H$2),'d_시나리오'!$H$2+SQRT(A1849*('d_시나리오'!$J$2-'d_시나리오'!$H$2)*('d_시나리오'!$I$2-'d_시나리오'!$H$2)),'d_시나리오'!$J$2-SQRT((1-A1849)*('d_시나리오'!$J$2-'d_시나리오'!$H$2)*('d_시나리오'!$J$2-'d_시나리오'!$I$2))))</f>
        <v/>
      </c>
      <c r="C1849">
        <f>RAND()</f>
        <v/>
      </c>
      <c r="D1849">
        <f>BETAINV(RAND(),IF(C1849&lt;'d_고정'!$B$26,'d_고정'!$B$23,'d_고정'!$B$16)+1,'d_고정'!$B$17-IF(C1849&lt;'d_고정'!$B$26,'d_고정'!$B$23,'d_고정'!$B$16)+1)*('d_고정'!$B$14+('d_고정'!$B$15-'d_고정'!$B$14)*RAND())</f>
        <v/>
      </c>
      <c r="E1849">
        <f>INDEX('d_분포'!$A$2:$A$28,RANDBETWEEN(1,27))</f>
        <v/>
      </c>
      <c r="F1849">
        <f>INDEX('d_분포'!$C$2:$C$5,RANDBETWEEN(1,4))*(0.9+0.2*RAND())</f>
        <v/>
      </c>
      <c r="G1849">
        <f>RAND()</f>
        <v/>
      </c>
      <c r="H1849">
        <f>(F1849+(1-F1849)*('d_고정'!$B$22*BETAINV(RAND(),IF(G1849&lt;'d_고정'!$B$26,'d_고정'!$B$25,'d_고정'!$B$20)+1,'d_고정'!$B$21-IF(G1849&lt;'d_고정'!$B$26,'d_고정'!$B$25,'d_고정'!$B$20)+1)+(1-'d_고정'!$B$22)*BETAINV(RAND(),IF(G1849&lt;'d_고정'!$B$26,'d_고정'!$B$24,'d_고정'!$B$18)+1,'d_고정'!$B$19-IF(G1849&lt;'d_고정'!$B$26,'d_고정'!$B$24,'d_고정'!$B$18)+1))*('d_고정'!$B$14+('d_고정'!$B$15-'d_고정'!$B$14)*RAND()))/F1849</f>
        <v/>
      </c>
      <c r="I1849">
        <f>RAND()</f>
        <v/>
      </c>
      <c r="J1849">
        <f>IF('d_시나리오'!$J$3='d_시나리오'!$H$3,'d_시나리오'!$I$3,IF(I1849&lt;('d_시나리오'!$I$3-'d_시나리오'!$H$3)/('d_시나리오'!$J$3-'d_시나리오'!$H$3),'d_시나리오'!$H$3+SQRT(I1849*('d_시나리오'!$J$3-'d_시나리오'!$H$3)*('d_시나리오'!$I$3-'d_시나리오'!$H$3)),'d_시나리오'!$J$3-SQRT((1-I1849)*('d_시나리오'!$J$3-'d_시나리오'!$H$3)*('d_시나리오'!$J$3-'d_시나리오'!$I$3))))</f>
        <v/>
      </c>
      <c r="K1849">
        <f>RAND()</f>
        <v/>
      </c>
      <c r="L1849">
        <f>IF('d_시나리오'!$J$4='d_시나리오'!$H$4,'d_시나리오'!$I$4,IF(K1849&lt;('d_시나리오'!$I$4-'d_시나리오'!$H$4)/('d_시나리오'!$J$4-'d_시나리오'!$H$4),'d_시나리오'!$H$4+SQRT(K1849*('d_시나리오'!$J$4-'d_시나리오'!$H$4)*('d_시나리오'!$I$4-'d_시나리오'!$H$4)),'d_시나리오'!$J$4-SQRT((1-K1849)*('d_시나리오'!$J$4-'d_시나리오'!$H$4)*('d_시나리오'!$J$4-'d_시나리오'!$I$4))))</f>
        <v/>
      </c>
      <c r="M1849">
        <f>RAND()</f>
        <v/>
      </c>
      <c r="N1849">
        <f>IF('d_시나리오'!$J$5='d_시나리오'!$H$5,'d_시나리오'!$I$5,IF(M1849&lt;('d_시나리오'!$I$5-'d_시나리오'!$H$5)/('d_시나리오'!$J$5-'d_시나리오'!$H$5),'d_시나리오'!$H$5+SQRT(M1849*('d_시나리오'!$J$5-'d_시나리오'!$H$5)*('d_시나리오'!$I$5-'d_시나리오'!$H$5)),'d_시나리오'!$J$5-SQRT((1-M1849)*('d_시나리오'!$J$5-'d_시나리오'!$H$5)*('d_시나리오'!$J$5-'d_시나리오'!$I$5))))</f>
        <v/>
      </c>
      <c r="O1849">
        <f>RAND()</f>
        <v/>
      </c>
      <c r="P1849">
        <f>IF('d_시나리오'!$J$6='d_시나리오'!$H$6,'d_시나리오'!$I$6,IF(O1849&lt;('d_시나리오'!$I$6-'d_시나리오'!$H$6)/('d_시나리오'!$J$6-'d_시나리오'!$H$6),'d_시나리오'!$H$6+SQRT(O1849*('d_시나리오'!$J$6-'d_시나리오'!$H$6)*('d_시나리오'!$I$6-'d_시나리오'!$H$6)),'d_시나리오'!$J$6-SQRT((1-O1849)*('d_시나리오'!$J$6-'d_시나리오'!$H$6)*('d_시나리오'!$J$6-'d_시나리오'!$I$6))))</f>
        <v/>
      </c>
      <c r="Q1849">
        <f>INDEX('d_분포'!$B$2:$B$57,RANDBETWEEN(1,56))</f>
        <v/>
      </c>
      <c r="R1849">
        <f>BETAINV(RAND(),5,5)</f>
        <v/>
      </c>
      <c r="S1849">
        <f>'d_고정'!$B$1*'6_기대효과'!$H$7*('d_시나리오'!$I$7/'d_고정'!$B$2)*B1849</f>
        <v/>
      </c>
      <c r="T1849">
        <f>S1849*D1849</f>
        <v/>
      </c>
      <c r="U1849">
        <f>S1849*F1849*H1849</f>
        <v/>
      </c>
      <c r="V1849">
        <f>S1849*F1849*(H1849-1)</f>
        <v/>
      </c>
      <c r="W1849">
        <f>U1849*J1849</f>
        <v/>
      </c>
      <c r="X1849">
        <f>T1849+W1849</f>
        <v/>
      </c>
      <c r="Y1849">
        <f>(T1849*E1849+W1849*L1849)*(1-R1849-'d_고정'!$B$13)</f>
        <v/>
      </c>
      <c r="Z1849">
        <f>(U1849*N1849*Q1849+'d_고정'!$B$3*('6_기대효과'!$H$7/8)*Q1849*'d_고정'!$B$10*P1849*('6_기대효과'!$K$7/'d_고정'!$B$9))*(1-R1849)</f>
        <v/>
      </c>
      <c r="AA1849">
        <f>W1849*L1849*(1-R1849-'d_고정'!$B$13)+U1849*MAX(N1849-'d_고정'!$B$10*P1849*('6_기대효과'!$K$7/'d_고정'!$B$9),0)*Q1849*(1-R1849)</f>
        <v/>
      </c>
      <c r="AB1849">
        <f>Y1849+Z1849</f>
        <v/>
      </c>
      <c r="AC1849">
        <f>Y1849/('d_고정'!$B$5*'6_기대효과'!$H$7/8)/'d_고정'!$B$6</f>
        <v/>
      </c>
      <c r="AD1849">
        <f>Y1849/('d_고정'!$B$8*'6_기대효과'!$H$7/8)</f>
        <v/>
      </c>
    </row>
    <row r="1850">
      <c r="A1850">
        <f>RAND()</f>
        <v/>
      </c>
      <c r="B1850">
        <f>IF('d_시나리오'!$J$2='d_시나리오'!$H$2,'d_시나리오'!$I$2,IF(A1850&lt;('d_시나리오'!$I$2-'d_시나리오'!$H$2)/('d_시나리오'!$J$2-'d_시나리오'!$H$2),'d_시나리오'!$H$2+SQRT(A1850*('d_시나리오'!$J$2-'d_시나리오'!$H$2)*('d_시나리오'!$I$2-'d_시나리오'!$H$2)),'d_시나리오'!$J$2-SQRT((1-A1850)*('d_시나리오'!$J$2-'d_시나리오'!$H$2)*('d_시나리오'!$J$2-'d_시나리오'!$I$2))))</f>
        <v/>
      </c>
      <c r="C1850">
        <f>RAND()</f>
        <v/>
      </c>
      <c r="D1850">
        <f>BETAINV(RAND(),IF(C1850&lt;'d_고정'!$B$26,'d_고정'!$B$23,'d_고정'!$B$16)+1,'d_고정'!$B$17-IF(C1850&lt;'d_고정'!$B$26,'d_고정'!$B$23,'d_고정'!$B$16)+1)*('d_고정'!$B$14+('d_고정'!$B$15-'d_고정'!$B$14)*RAND())</f>
        <v/>
      </c>
      <c r="E1850">
        <f>INDEX('d_분포'!$A$2:$A$28,RANDBETWEEN(1,27))</f>
        <v/>
      </c>
      <c r="F1850">
        <f>INDEX('d_분포'!$C$2:$C$5,RANDBETWEEN(1,4))*(0.9+0.2*RAND())</f>
        <v/>
      </c>
      <c r="G1850">
        <f>RAND()</f>
        <v/>
      </c>
      <c r="H1850">
        <f>(F1850+(1-F1850)*('d_고정'!$B$22*BETAINV(RAND(),IF(G1850&lt;'d_고정'!$B$26,'d_고정'!$B$25,'d_고정'!$B$20)+1,'d_고정'!$B$21-IF(G1850&lt;'d_고정'!$B$26,'d_고정'!$B$25,'d_고정'!$B$20)+1)+(1-'d_고정'!$B$22)*BETAINV(RAND(),IF(G1850&lt;'d_고정'!$B$26,'d_고정'!$B$24,'d_고정'!$B$18)+1,'d_고정'!$B$19-IF(G1850&lt;'d_고정'!$B$26,'d_고정'!$B$24,'d_고정'!$B$18)+1))*('d_고정'!$B$14+('d_고정'!$B$15-'d_고정'!$B$14)*RAND()))/F1850</f>
        <v/>
      </c>
      <c r="I1850">
        <f>RAND()</f>
        <v/>
      </c>
      <c r="J1850">
        <f>IF('d_시나리오'!$J$3='d_시나리오'!$H$3,'d_시나리오'!$I$3,IF(I1850&lt;('d_시나리오'!$I$3-'d_시나리오'!$H$3)/('d_시나리오'!$J$3-'d_시나리오'!$H$3),'d_시나리오'!$H$3+SQRT(I1850*('d_시나리오'!$J$3-'d_시나리오'!$H$3)*('d_시나리오'!$I$3-'d_시나리오'!$H$3)),'d_시나리오'!$J$3-SQRT((1-I1850)*('d_시나리오'!$J$3-'d_시나리오'!$H$3)*('d_시나리오'!$J$3-'d_시나리오'!$I$3))))</f>
        <v/>
      </c>
      <c r="K1850">
        <f>RAND()</f>
        <v/>
      </c>
      <c r="L1850">
        <f>IF('d_시나리오'!$J$4='d_시나리오'!$H$4,'d_시나리오'!$I$4,IF(K1850&lt;('d_시나리오'!$I$4-'d_시나리오'!$H$4)/('d_시나리오'!$J$4-'d_시나리오'!$H$4),'d_시나리오'!$H$4+SQRT(K1850*('d_시나리오'!$J$4-'d_시나리오'!$H$4)*('d_시나리오'!$I$4-'d_시나리오'!$H$4)),'d_시나리오'!$J$4-SQRT((1-K1850)*('d_시나리오'!$J$4-'d_시나리오'!$H$4)*('d_시나리오'!$J$4-'d_시나리오'!$I$4))))</f>
        <v/>
      </c>
      <c r="M1850">
        <f>RAND()</f>
        <v/>
      </c>
      <c r="N1850">
        <f>IF('d_시나리오'!$J$5='d_시나리오'!$H$5,'d_시나리오'!$I$5,IF(M1850&lt;('d_시나리오'!$I$5-'d_시나리오'!$H$5)/('d_시나리오'!$J$5-'d_시나리오'!$H$5),'d_시나리오'!$H$5+SQRT(M1850*('d_시나리오'!$J$5-'d_시나리오'!$H$5)*('d_시나리오'!$I$5-'d_시나리오'!$H$5)),'d_시나리오'!$J$5-SQRT((1-M1850)*('d_시나리오'!$J$5-'d_시나리오'!$H$5)*('d_시나리오'!$J$5-'d_시나리오'!$I$5))))</f>
        <v/>
      </c>
      <c r="O1850">
        <f>RAND()</f>
        <v/>
      </c>
      <c r="P1850">
        <f>IF('d_시나리오'!$J$6='d_시나리오'!$H$6,'d_시나리오'!$I$6,IF(O1850&lt;('d_시나리오'!$I$6-'d_시나리오'!$H$6)/('d_시나리오'!$J$6-'d_시나리오'!$H$6),'d_시나리오'!$H$6+SQRT(O1850*('d_시나리오'!$J$6-'d_시나리오'!$H$6)*('d_시나리오'!$I$6-'d_시나리오'!$H$6)),'d_시나리오'!$J$6-SQRT((1-O1850)*('d_시나리오'!$J$6-'d_시나리오'!$H$6)*('d_시나리오'!$J$6-'d_시나리오'!$I$6))))</f>
        <v/>
      </c>
      <c r="Q1850">
        <f>INDEX('d_분포'!$B$2:$B$57,RANDBETWEEN(1,56))</f>
        <v/>
      </c>
      <c r="R1850">
        <f>BETAINV(RAND(),5,5)</f>
        <v/>
      </c>
      <c r="S1850">
        <f>'d_고정'!$B$1*'6_기대효과'!$H$7*('d_시나리오'!$I$7/'d_고정'!$B$2)*B1850</f>
        <v/>
      </c>
      <c r="T1850">
        <f>S1850*D1850</f>
        <v/>
      </c>
      <c r="U1850">
        <f>S1850*F1850*H1850</f>
        <v/>
      </c>
      <c r="V1850">
        <f>S1850*F1850*(H1850-1)</f>
        <v/>
      </c>
      <c r="W1850">
        <f>U1850*J1850</f>
        <v/>
      </c>
      <c r="X1850">
        <f>T1850+W1850</f>
        <v/>
      </c>
      <c r="Y1850">
        <f>(T1850*E1850+W1850*L1850)*(1-R1850-'d_고정'!$B$13)</f>
        <v/>
      </c>
      <c r="Z1850">
        <f>(U1850*N1850*Q1850+'d_고정'!$B$3*('6_기대효과'!$H$7/8)*Q1850*'d_고정'!$B$10*P1850*('6_기대효과'!$K$7/'d_고정'!$B$9))*(1-R1850)</f>
        <v/>
      </c>
      <c r="AA1850">
        <f>W1850*L1850*(1-R1850-'d_고정'!$B$13)+U1850*MAX(N1850-'d_고정'!$B$10*P1850*('6_기대효과'!$K$7/'d_고정'!$B$9),0)*Q1850*(1-R1850)</f>
        <v/>
      </c>
      <c r="AB1850">
        <f>Y1850+Z1850</f>
        <v/>
      </c>
      <c r="AC1850">
        <f>Y1850/('d_고정'!$B$5*'6_기대효과'!$H$7/8)/'d_고정'!$B$6</f>
        <v/>
      </c>
      <c r="AD1850">
        <f>Y1850/('d_고정'!$B$8*'6_기대효과'!$H$7/8)</f>
        <v/>
      </c>
    </row>
    <row r="1851">
      <c r="A1851">
        <f>RAND()</f>
        <v/>
      </c>
      <c r="B1851">
        <f>IF('d_시나리오'!$J$2='d_시나리오'!$H$2,'d_시나리오'!$I$2,IF(A1851&lt;('d_시나리오'!$I$2-'d_시나리오'!$H$2)/('d_시나리오'!$J$2-'d_시나리오'!$H$2),'d_시나리오'!$H$2+SQRT(A1851*('d_시나리오'!$J$2-'d_시나리오'!$H$2)*('d_시나리오'!$I$2-'d_시나리오'!$H$2)),'d_시나리오'!$J$2-SQRT((1-A1851)*('d_시나리오'!$J$2-'d_시나리오'!$H$2)*('d_시나리오'!$J$2-'d_시나리오'!$I$2))))</f>
        <v/>
      </c>
      <c r="C1851">
        <f>RAND()</f>
        <v/>
      </c>
      <c r="D1851">
        <f>BETAINV(RAND(),IF(C1851&lt;'d_고정'!$B$26,'d_고정'!$B$23,'d_고정'!$B$16)+1,'d_고정'!$B$17-IF(C1851&lt;'d_고정'!$B$26,'d_고정'!$B$23,'d_고정'!$B$16)+1)*('d_고정'!$B$14+('d_고정'!$B$15-'d_고정'!$B$14)*RAND())</f>
        <v/>
      </c>
      <c r="E1851">
        <f>INDEX('d_분포'!$A$2:$A$28,RANDBETWEEN(1,27))</f>
        <v/>
      </c>
      <c r="F1851">
        <f>INDEX('d_분포'!$C$2:$C$5,RANDBETWEEN(1,4))*(0.9+0.2*RAND())</f>
        <v/>
      </c>
      <c r="G1851">
        <f>RAND()</f>
        <v/>
      </c>
      <c r="H1851">
        <f>(F1851+(1-F1851)*('d_고정'!$B$22*BETAINV(RAND(),IF(G1851&lt;'d_고정'!$B$26,'d_고정'!$B$25,'d_고정'!$B$20)+1,'d_고정'!$B$21-IF(G1851&lt;'d_고정'!$B$26,'d_고정'!$B$25,'d_고정'!$B$20)+1)+(1-'d_고정'!$B$22)*BETAINV(RAND(),IF(G1851&lt;'d_고정'!$B$26,'d_고정'!$B$24,'d_고정'!$B$18)+1,'d_고정'!$B$19-IF(G1851&lt;'d_고정'!$B$26,'d_고정'!$B$24,'d_고정'!$B$18)+1))*('d_고정'!$B$14+('d_고정'!$B$15-'d_고정'!$B$14)*RAND()))/F1851</f>
        <v/>
      </c>
      <c r="I1851">
        <f>RAND()</f>
        <v/>
      </c>
      <c r="J1851">
        <f>IF('d_시나리오'!$J$3='d_시나리오'!$H$3,'d_시나리오'!$I$3,IF(I1851&lt;('d_시나리오'!$I$3-'d_시나리오'!$H$3)/('d_시나리오'!$J$3-'d_시나리오'!$H$3),'d_시나리오'!$H$3+SQRT(I1851*('d_시나리오'!$J$3-'d_시나리오'!$H$3)*('d_시나리오'!$I$3-'d_시나리오'!$H$3)),'d_시나리오'!$J$3-SQRT((1-I1851)*('d_시나리오'!$J$3-'d_시나리오'!$H$3)*('d_시나리오'!$J$3-'d_시나리오'!$I$3))))</f>
        <v/>
      </c>
      <c r="K1851">
        <f>RAND()</f>
        <v/>
      </c>
      <c r="L1851">
        <f>IF('d_시나리오'!$J$4='d_시나리오'!$H$4,'d_시나리오'!$I$4,IF(K1851&lt;('d_시나리오'!$I$4-'d_시나리오'!$H$4)/('d_시나리오'!$J$4-'d_시나리오'!$H$4),'d_시나리오'!$H$4+SQRT(K1851*('d_시나리오'!$J$4-'d_시나리오'!$H$4)*('d_시나리오'!$I$4-'d_시나리오'!$H$4)),'d_시나리오'!$J$4-SQRT((1-K1851)*('d_시나리오'!$J$4-'d_시나리오'!$H$4)*('d_시나리오'!$J$4-'d_시나리오'!$I$4))))</f>
        <v/>
      </c>
      <c r="M1851">
        <f>RAND()</f>
        <v/>
      </c>
      <c r="N1851">
        <f>IF('d_시나리오'!$J$5='d_시나리오'!$H$5,'d_시나리오'!$I$5,IF(M1851&lt;('d_시나리오'!$I$5-'d_시나리오'!$H$5)/('d_시나리오'!$J$5-'d_시나리오'!$H$5),'d_시나리오'!$H$5+SQRT(M1851*('d_시나리오'!$J$5-'d_시나리오'!$H$5)*('d_시나리오'!$I$5-'d_시나리오'!$H$5)),'d_시나리오'!$J$5-SQRT((1-M1851)*('d_시나리오'!$J$5-'d_시나리오'!$H$5)*('d_시나리오'!$J$5-'d_시나리오'!$I$5))))</f>
        <v/>
      </c>
      <c r="O1851">
        <f>RAND()</f>
        <v/>
      </c>
      <c r="P1851">
        <f>IF('d_시나리오'!$J$6='d_시나리오'!$H$6,'d_시나리오'!$I$6,IF(O1851&lt;('d_시나리오'!$I$6-'d_시나리오'!$H$6)/('d_시나리오'!$J$6-'d_시나리오'!$H$6),'d_시나리오'!$H$6+SQRT(O1851*('d_시나리오'!$J$6-'d_시나리오'!$H$6)*('d_시나리오'!$I$6-'d_시나리오'!$H$6)),'d_시나리오'!$J$6-SQRT((1-O1851)*('d_시나리오'!$J$6-'d_시나리오'!$H$6)*('d_시나리오'!$J$6-'d_시나리오'!$I$6))))</f>
        <v/>
      </c>
      <c r="Q1851">
        <f>INDEX('d_분포'!$B$2:$B$57,RANDBETWEEN(1,56))</f>
        <v/>
      </c>
      <c r="R1851">
        <f>BETAINV(RAND(),5,5)</f>
        <v/>
      </c>
      <c r="S1851">
        <f>'d_고정'!$B$1*'6_기대효과'!$H$7*('d_시나리오'!$I$7/'d_고정'!$B$2)*B1851</f>
        <v/>
      </c>
      <c r="T1851">
        <f>S1851*D1851</f>
        <v/>
      </c>
      <c r="U1851">
        <f>S1851*F1851*H1851</f>
        <v/>
      </c>
      <c r="V1851">
        <f>S1851*F1851*(H1851-1)</f>
        <v/>
      </c>
      <c r="W1851">
        <f>U1851*J1851</f>
        <v/>
      </c>
      <c r="X1851">
        <f>T1851+W1851</f>
        <v/>
      </c>
      <c r="Y1851">
        <f>(T1851*E1851+W1851*L1851)*(1-R1851-'d_고정'!$B$13)</f>
        <v/>
      </c>
      <c r="Z1851">
        <f>(U1851*N1851*Q1851+'d_고정'!$B$3*('6_기대효과'!$H$7/8)*Q1851*'d_고정'!$B$10*P1851*('6_기대효과'!$K$7/'d_고정'!$B$9))*(1-R1851)</f>
        <v/>
      </c>
      <c r="AA1851">
        <f>W1851*L1851*(1-R1851-'d_고정'!$B$13)+U1851*MAX(N1851-'d_고정'!$B$10*P1851*('6_기대효과'!$K$7/'d_고정'!$B$9),0)*Q1851*(1-R1851)</f>
        <v/>
      </c>
      <c r="AB1851">
        <f>Y1851+Z1851</f>
        <v/>
      </c>
      <c r="AC1851">
        <f>Y1851/('d_고정'!$B$5*'6_기대효과'!$H$7/8)/'d_고정'!$B$6</f>
        <v/>
      </c>
      <c r="AD1851">
        <f>Y1851/('d_고정'!$B$8*'6_기대효과'!$H$7/8)</f>
        <v/>
      </c>
    </row>
    <row r="1852">
      <c r="A1852">
        <f>RAND()</f>
        <v/>
      </c>
      <c r="B1852">
        <f>IF('d_시나리오'!$J$2='d_시나리오'!$H$2,'d_시나리오'!$I$2,IF(A1852&lt;('d_시나리오'!$I$2-'d_시나리오'!$H$2)/('d_시나리오'!$J$2-'d_시나리오'!$H$2),'d_시나리오'!$H$2+SQRT(A1852*('d_시나리오'!$J$2-'d_시나리오'!$H$2)*('d_시나리오'!$I$2-'d_시나리오'!$H$2)),'d_시나리오'!$J$2-SQRT((1-A1852)*('d_시나리오'!$J$2-'d_시나리오'!$H$2)*('d_시나리오'!$J$2-'d_시나리오'!$I$2))))</f>
        <v/>
      </c>
      <c r="C1852">
        <f>RAND()</f>
        <v/>
      </c>
      <c r="D1852">
        <f>BETAINV(RAND(),IF(C1852&lt;'d_고정'!$B$26,'d_고정'!$B$23,'d_고정'!$B$16)+1,'d_고정'!$B$17-IF(C1852&lt;'d_고정'!$B$26,'d_고정'!$B$23,'d_고정'!$B$16)+1)*('d_고정'!$B$14+('d_고정'!$B$15-'d_고정'!$B$14)*RAND())</f>
        <v/>
      </c>
      <c r="E1852">
        <f>INDEX('d_분포'!$A$2:$A$28,RANDBETWEEN(1,27))</f>
        <v/>
      </c>
      <c r="F1852">
        <f>INDEX('d_분포'!$C$2:$C$5,RANDBETWEEN(1,4))*(0.9+0.2*RAND())</f>
        <v/>
      </c>
      <c r="G1852">
        <f>RAND()</f>
        <v/>
      </c>
      <c r="H1852">
        <f>(F1852+(1-F1852)*('d_고정'!$B$22*BETAINV(RAND(),IF(G1852&lt;'d_고정'!$B$26,'d_고정'!$B$25,'d_고정'!$B$20)+1,'d_고정'!$B$21-IF(G1852&lt;'d_고정'!$B$26,'d_고정'!$B$25,'d_고정'!$B$20)+1)+(1-'d_고정'!$B$22)*BETAINV(RAND(),IF(G1852&lt;'d_고정'!$B$26,'d_고정'!$B$24,'d_고정'!$B$18)+1,'d_고정'!$B$19-IF(G1852&lt;'d_고정'!$B$26,'d_고정'!$B$24,'d_고정'!$B$18)+1))*('d_고정'!$B$14+('d_고정'!$B$15-'d_고정'!$B$14)*RAND()))/F1852</f>
        <v/>
      </c>
      <c r="I1852">
        <f>RAND()</f>
        <v/>
      </c>
      <c r="J1852">
        <f>IF('d_시나리오'!$J$3='d_시나리오'!$H$3,'d_시나리오'!$I$3,IF(I1852&lt;('d_시나리오'!$I$3-'d_시나리오'!$H$3)/('d_시나리오'!$J$3-'d_시나리오'!$H$3),'d_시나리오'!$H$3+SQRT(I1852*('d_시나리오'!$J$3-'d_시나리오'!$H$3)*('d_시나리오'!$I$3-'d_시나리오'!$H$3)),'d_시나리오'!$J$3-SQRT((1-I1852)*('d_시나리오'!$J$3-'d_시나리오'!$H$3)*('d_시나리오'!$J$3-'d_시나리오'!$I$3))))</f>
        <v/>
      </c>
      <c r="K1852">
        <f>RAND()</f>
        <v/>
      </c>
      <c r="L1852">
        <f>IF('d_시나리오'!$J$4='d_시나리오'!$H$4,'d_시나리오'!$I$4,IF(K1852&lt;('d_시나리오'!$I$4-'d_시나리오'!$H$4)/('d_시나리오'!$J$4-'d_시나리오'!$H$4),'d_시나리오'!$H$4+SQRT(K1852*('d_시나리오'!$J$4-'d_시나리오'!$H$4)*('d_시나리오'!$I$4-'d_시나리오'!$H$4)),'d_시나리오'!$J$4-SQRT((1-K1852)*('d_시나리오'!$J$4-'d_시나리오'!$H$4)*('d_시나리오'!$J$4-'d_시나리오'!$I$4))))</f>
        <v/>
      </c>
      <c r="M1852">
        <f>RAND()</f>
        <v/>
      </c>
      <c r="N1852">
        <f>IF('d_시나리오'!$J$5='d_시나리오'!$H$5,'d_시나리오'!$I$5,IF(M1852&lt;('d_시나리오'!$I$5-'d_시나리오'!$H$5)/('d_시나리오'!$J$5-'d_시나리오'!$H$5),'d_시나리오'!$H$5+SQRT(M1852*('d_시나리오'!$J$5-'d_시나리오'!$H$5)*('d_시나리오'!$I$5-'d_시나리오'!$H$5)),'d_시나리오'!$J$5-SQRT((1-M1852)*('d_시나리오'!$J$5-'d_시나리오'!$H$5)*('d_시나리오'!$J$5-'d_시나리오'!$I$5))))</f>
        <v/>
      </c>
      <c r="O1852">
        <f>RAND()</f>
        <v/>
      </c>
      <c r="P1852">
        <f>IF('d_시나리오'!$J$6='d_시나리오'!$H$6,'d_시나리오'!$I$6,IF(O1852&lt;('d_시나리오'!$I$6-'d_시나리오'!$H$6)/('d_시나리오'!$J$6-'d_시나리오'!$H$6),'d_시나리오'!$H$6+SQRT(O1852*('d_시나리오'!$J$6-'d_시나리오'!$H$6)*('d_시나리오'!$I$6-'d_시나리오'!$H$6)),'d_시나리오'!$J$6-SQRT((1-O1852)*('d_시나리오'!$J$6-'d_시나리오'!$H$6)*('d_시나리오'!$J$6-'d_시나리오'!$I$6))))</f>
        <v/>
      </c>
      <c r="Q1852">
        <f>INDEX('d_분포'!$B$2:$B$57,RANDBETWEEN(1,56))</f>
        <v/>
      </c>
      <c r="R1852">
        <f>BETAINV(RAND(),5,5)</f>
        <v/>
      </c>
      <c r="S1852">
        <f>'d_고정'!$B$1*'6_기대효과'!$H$7*('d_시나리오'!$I$7/'d_고정'!$B$2)*B1852</f>
        <v/>
      </c>
      <c r="T1852">
        <f>S1852*D1852</f>
        <v/>
      </c>
      <c r="U1852">
        <f>S1852*F1852*H1852</f>
        <v/>
      </c>
      <c r="V1852">
        <f>S1852*F1852*(H1852-1)</f>
        <v/>
      </c>
      <c r="W1852">
        <f>U1852*J1852</f>
        <v/>
      </c>
      <c r="X1852">
        <f>T1852+W1852</f>
        <v/>
      </c>
      <c r="Y1852">
        <f>(T1852*E1852+W1852*L1852)*(1-R1852-'d_고정'!$B$13)</f>
        <v/>
      </c>
      <c r="Z1852">
        <f>(U1852*N1852*Q1852+'d_고정'!$B$3*('6_기대효과'!$H$7/8)*Q1852*'d_고정'!$B$10*P1852*('6_기대효과'!$K$7/'d_고정'!$B$9))*(1-R1852)</f>
        <v/>
      </c>
      <c r="AA1852">
        <f>W1852*L1852*(1-R1852-'d_고정'!$B$13)+U1852*MAX(N1852-'d_고정'!$B$10*P1852*('6_기대효과'!$K$7/'d_고정'!$B$9),0)*Q1852*(1-R1852)</f>
        <v/>
      </c>
      <c r="AB1852">
        <f>Y1852+Z1852</f>
        <v/>
      </c>
      <c r="AC1852">
        <f>Y1852/('d_고정'!$B$5*'6_기대효과'!$H$7/8)/'d_고정'!$B$6</f>
        <v/>
      </c>
      <c r="AD1852">
        <f>Y1852/('d_고정'!$B$8*'6_기대효과'!$H$7/8)</f>
        <v/>
      </c>
    </row>
    <row r="1853">
      <c r="A1853">
        <f>RAND()</f>
        <v/>
      </c>
      <c r="B1853">
        <f>IF('d_시나리오'!$J$2='d_시나리오'!$H$2,'d_시나리오'!$I$2,IF(A1853&lt;('d_시나리오'!$I$2-'d_시나리오'!$H$2)/('d_시나리오'!$J$2-'d_시나리오'!$H$2),'d_시나리오'!$H$2+SQRT(A1853*('d_시나리오'!$J$2-'d_시나리오'!$H$2)*('d_시나리오'!$I$2-'d_시나리오'!$H$2)),'d_시나리오'!$J$2-SQRT((1-A1853)*('d_시나리오'!$J$2-'d_시나리오'!$H$2)*('d_시나리오'!$J$2-'d_시나리오'!$I$2))))</f>
        <v/>
      </c>
      <c r="C1853">
        <f>RAND()</f>
        <v/>
      </c>
      <c r="D1853">
        <f>BETAINV(RAND(),IF(C1853&lt;'d_고정'!$B$26,'d_고정'!$B$23,'d_고정'!$B$16)+1,'d_고정'!$B$17-IF(C1853&lt;'d_고정'!$B$26,'d_고정'!$B$23,'d_고정'!$B$16)+1)*('d_고정'!$B$14+('d_고정'!$B$15-'d_고정'!$B$14)*RAND())</f>
        <v/>
      </c>
      <c r="E1853">
        <f>INDEX('d_분포'!$A$2:$A$28,RANDBETWEEN(1,27))</f>
        <v/>
      </c>
      <c r="F1853">
        <f>INDEX('d_분포'!$C$2:$C$5,RANDBETWEEN(1,4))*(0.9+0.2*RAND())</f>
        <v/>
      </c>
      <c r="G1853">
        <f>RAND()</f>
        <v/>
      </c>
      <c r="H1853">
        <f>(F1853+(1-F1853)*('d_고정'!$B$22*BETAINV(RAND(),IF(G1853&lt;'d_고정'!$B$26,'d_고정'!$B$25,'d_고정'!$B$20)+1,'d_고정'!$B$21-IF(G1853&lt;'d_고정'!$B$26,'d_고정'!$B$25,'d_고정'!$B$20)+1)+(1-'d_고정'!$B$22)*BETAINV(RAND(),IF(G1853&lt;'d_고정'!$B$26,'d_고정'!$B$24,'d_고정'!$B$18)+1,'d_고정'!$B$19-IF(G1853&lt;'d_고정'!$B$26,'d_고정'!$B$24,'d_고정'!$B$18)+1))*('d_고정'!$B$14+('d_고정'!$B$15-'d_고정'!$B$14)*RAND()))/F1853</f>
        <v/>
      </c>
      <c r="I1853">
        <f>RAND()</f>
        <v/>
      </c>
      <c r="J1853">
        <f>IF('d_시나리오'!$J$3='d_시나리오'!$H$3,'d_시나리오'!$I$3,IF(I1853&lt;('d_시나리오'!$I$3-'d_시나리오'!$H$3)/('d_시나리오'!$J$3-'d_시나리오'!$H$3),'d_시나리오'!$H$3+SQRT(I1853*('d_시나리오'!$J$3-'d_시나리오'!$H$3)*('d_시나리오'!$I$3-'d_시나리오'!$H$3)),'d_시나리오'!$J$3-SQRT((1-I1853)*('d_시나리오'!$J$3-'d_시나리오'!$H$3)*('d_시나리오'!$J$3-'d_시나리오'!$I$3))))</f>
        <v/>
      </c>
      <c r="K1853">
        <f>RAND()</f>
        <v/>
      </c>
      <c r="L1853">
        <f>IF('d_시나리오'!$J$4='d_시나리오'!$H$4,'d_시나리오'!$I$4,IF(K1853&lt;('d_시나리오'!$I$4-'d_시나리오'!$H$4)/('d_시나리오'!$J$4-'d_시나리오'!$H$4),'d_시나리오'!$H$4+SQRT(K1853*('d_시나리오'!$J$4-'d_시나리오'!$H$4)*('d_시나리오'!$I$4-'d_시나리오'!$H$4)),'d_시나리오'!$J$4-SQRT((1-K1853)*('d_시나리오'!$J$4-'d_시나리오'!$H$4)*('d_시나리오'!$J$4-'d_시나리오'!$I$4))))</f>
        <v/>
      </c>
      <c r="M1853">
        <f>RAND()</f>
        <v/>
      </c>
      <c r="N1853">
        <f>IF('d_시나리오'!$J$5='d_시나리오'!$H$5,'d_시나리오'!$I$5,IF(M1853&lt;('d_시나리오'!$I$5-'d_시나리오'!$H$5)/('d_시나리오'!$J$5-'d_시나리오'!$H$5),'d_시나리오'!$H$5+SQRT(M1853*('d_시나리오'!$J$5-'d_시나리오'!$H$5)*('d_시나리오'!$I$5-'d_시나리오'!$H$5)),'d_시나리오'!$J$5-SQRT((1-M1853)*('d_시나리오'!$J$5-'d_시나리오'!$H$5)*('d_시나리오'!$J$5-'d_시나리오'!$I$5))))</f>
        <v/>
      </c>
      <c r="O1853">
        <f>RAND()</f>
        <v/>
      </c>
      <c r="P1853">
        <f>IF('d_시나리오'!$J$6='d_시나리오'!$H$6,'d_시나리오'!$I$6,IF(O1853&lt;('d_시나리오'!$I$6-'d_시나리오'!$H$6)/('d_시나리오'!$J$6-'d_시나리오'!$H$6),'d_시나리오'!$H$6+SQRT(O1853*('d_시나리오'!$J$6-'d_시나리오'!$H$6)*('d_시나리오'!$I$6-'d_시나리오'!$H$6)),'d_시나리오'!$J$6-SQRT((1-O1853)*('d_시나리오'!$J$6-'d_시나리오'!$H$6)*('d_시나리오'!$J$6-'d_시나리오'!$I$6))))</f>
        <v/>
      </c>
      <c r="Q1853">
        <f>INDEX('d_분포'!$B$2:$B$57,RANDBETWEEN(1,56))</f>
        <v/>
      </c>
      <c r="R1853">
        <f>BETAINV(RAND(),5,5)</f>
        <v/>
      </c>
      <c r="S1853">
        <f>'d_고정'!$B$1*'6_기대효과'!$H$7*('d_시나리오'!$I$7/'d_고정'!$B$2)*B1853</f>
        <v/>
      </c>
      <c r="T1853">
        <f>S1853*D1853</f>
        <v/>
      </c>
      <c r="U1853">
        <f>S1853*F1853*H1853</f>
        <v/>
      </c>
      <c r="V1853">
        <f>S1853*F1853*(H1853-1)</f>
        <v/>
      </c>
      <c r="W1853">
        <f>U1853*J1853</f>
        <v/>
      </c>
      <c r="X1853">
        <f>T1853+W1853</f>
        <v/>
      </c>
      <c r="Y1853">
        <f>(T1853*E1853+W1853*L1853)*(1-R1853-'d_고정'!$B$13)</f>
        <v/>
      </c>
      <c r="Z1853">
        <f>(U1853*N1853*Q1853+'d_고정'!$B$3*('6_기대효과'!$H$7/8)*Q1853*'d_고정'!$B$10*P1853*('6_기대효과'!$K$7/'d_고정'!$B$9))*(1-R1853)</f>
        <v/>
      </c>
      <c r="AA1853">
        <f>W1853*L1853*(1-R1853-'d_고정'!$B$13)+U1853*MAX(N1853-'d_고정'!$B$10*P1853*('6_기대효과'!$K$7/'d_고정'!$B$9),0)*Q1853*(1-R1853)</f>
        <v/>
      </c>
      <c r="AB1853">
        <f>Y1853+Z1853</f>
        <v/>
      </c>
      <c r="AC1853">
        <f>Y1853/('d_고정'!$B$5*'6_기대효과'!$H$7/8)/'d_고정'!$B$6</f>
        <v/>
      </c>
      <c r="AD1853">
        <f>Y1853/('d_고정'!$B$8*'6_기대효과'!$H$7/8)</f>
        <v/>
      </c>
    </row>
    <row r="1854">
      <c r="A1854">
        <f>RAND()</f>
        <v/>
      </c>
      <c r="B1854">
        <f>IF('d_시나리오'!$J$2='d_시나리오'!$H$2,'d_시나리오'!$I$2,IF(A1854&lt;('d_시나리오'!$I$2-'d_시나리오'!$H$2)/('d_시나리오'!$J$2-'d_시나리오'!$H$2),'d_시나리오'!$H$2+SQRT(A1854*('d_시나리오'!$J$2-'d_시나리오'!$H$2)*('d_시나리오'!$I$2-'d_시나리오'!$H$2)),'d_시나리오'!$J$2-SQRT((1-A1854)*('d_시나리오'!$J$2-'d_시나리오'!$H$2)*('d_시나리오'!$J$2-'d_시나리오'!$I$2))))</f>
        <v/>
      </c>
      <c r="C1854">
        <f>RAND()</f>
        <v/>
      </c>
      <c r="D1854">
        <f>BETAINV(RAND(),IF(C1854&lt;'d_고정'!$B$26,'d_고정'!$B$23,'d_고정'!$B$16)+1,'d_고정'!$B$17-IF(C1854&lt;'d_고정'!$B$26,'d_고정'!$B$23,'d_고정'!$B$16)+1)*('d_고정'!$B$14+('d_고정'!$B$15-'d_고정'!$B$14)*RAND())</f>
        <v/>
      </c>
      <c r="E1854">
        <f>INDEX('d_분포'!$A$2:$A$28,RANDBETWEEN(1,27))</f>
        <v/>
      </c>
      <c r="F1854">
        <f>INDEX('d_분포'!$C$2:$C$5,RANDBETWEEN(1,4))*(0.9+0.2*RAND())</f>
        <v/>
      </c>
      <c r="G1854">
        <f>RAND()</f>
        <v/>
      </c>
      <c r="H1854">
        <f>(F1854+(1-F1854)*('d_고정'!$B$22*BETAINV(RAND(),IF(G1854&lt;'d_고정'!$B$26,'d_고정'!$B$25,'d_고정'!$B$20)+1,'d_고정'!$B$21-IF(G1854&lt;'d_고정'!$B$26,'d_고정'!$B$25,'d_고정'!$B$20)+1)+(1-'d_고정'!$B$22)*BETAINV(RAND(),IF(G1854&lt;'d_고정'!$B$26,'d_고정'!$B$24,'d_고정'!$B$18)+1,'d_고정'!$B$19-IF(G1854&lt;'d_고정'!$B$26,'d_고정'!$B$24,'d_고정'!$B$18)+1))*('d_고정'!$B$14+('d_고정'!$B$15-'d_고정'!$B$14)*RAND()))/F1854</f>
        <v/>
      </c>
      <c r="I1854">
        <f>RAND()</f>
        <v/>
      </c>
      <c r="J1854">
        <f>IF('d_시나리오'!$J$3='d_시나리오'!$H$3,'d_시나리오'!$I$3,IF(I1854&lt;('d_시나리오'!$I$3-'d_시나리오'!$H$3)/('d_시나리오'!$J$3-'d_시나리오'!$H$3),'d_시나리오'!$H$3+SQRT(I1854*('d_시나리오'!$J$3-'d_시나리오'!$H$3)*('d_시나리오'!$I$3-'d_시나리오'!$H$3)),'d_시나리오'!$J$3-SQRT((1-I1854)*('d_시나리오'!$J$3-'d_시나리오'!$H$3)*('d_시나리오'!$J$3-'d_시나리오'!$I$3))))</f>
        <v/>
      </c>
      <c r="K1854">
        <f>RAND()</f>
        <v/>
      </c>
      <c r="L1854">
        <f>IF('d_시나리오'!$J$4='d_시나리오'!$H$4,'d_시나리오'!$I$4,IF(K1854&lt;('d_시나리오'!$I$4-'d_시나리오'!$H$4)/('d_시나리오'!$J$4-'d_시나리오'!$H$4),'d_시나리오'!$H$4+SQRT(K1854*('d_시나리오'!$J$4-'d_시나리오'!$H$4)*('d_시나리오'!$I$4-'d_시나리오'!$H$4)),'d_시나리오'!$J$4-SQRT((1-K1854)*('d_시나리오'!$J$4-'d_시나리오'!$H$4)*('d_시나리오'!$J$4-'d_시나리오'!$I$4))))</f>
        <v/>
      </c>
      <c r="M1854">
        <f>RAND()</f>
        <v/>
      </c>
      <c r="N1854">
        <f>IF('d_시나리오'!$J$5='d_시나리오'!$H$5,'d_시나리오'!$I$5,IF(M1854&lt;('d_시나리오'!$I$5-'d_시나리오'!$H$5)/('d_시나리오'!$J$5-'d_시나리오'!$H$5),'d_시나리오'!$H$5+SQRT(M1854*('d_시나리오'!$J$5-'d_시나리오'!$H$5)*('d_시나리오'!$I$5-'d_시나리오'!$H$5)),'d_시나리오'!$J$5-SQRT((1-M1854)*('d_시나리오'!$J$5-'d_시나리오'!$H$5)*('d_시나리오'!$J$5-'d_시나리오'!$I$5))))</f>
        <v/>
      </c>
      <c r="O1854">
        <f>RAND()</f>
        <v/>
      </c>
      <c r="P1854">
        <f>IF('d_시나리오'!$J$6='d_시나리오'!$H$6,'d_시나리오'!$I$6,IF(O1854&lt;('d_시나리오'!$I$6-'d_시나리오'!$H$6)/('d_시나리오'!$J$6-'d_시나리오'!$H$6),'d_시나리오'!$H$6+SQRT(O1854*('d_시나리오'!$J$6-'d_시나리오'!$H$6)*('d_시나리오'!$I$6-'d_시나리오'!$H$6)),'d_시나리오'!$J$6-SQRT((1-O1854)*('d_시나리오'!$J$6-'d_시나리오'!$H$6)*('d_시나리오'!$J$6-'d_시나리오'!$I$6))))</f>
        <v/>
      </c>
      <c r="Q1854">
        <f>INDEX('d_분포'!$B$2:$B$57,RANDBETWEEN(1,56))</f>
        <v/>
      </c>
      <c r="R1854">
        <f>BETAINV(RAND(),5,5)</f>
        <v/>
      </c>
      <c r="S1854">
        <f>'d_고정'!$B$1*'6_기대효과'!$H$7*('d_시나리오'!$I$7/'d_고정'!$B$2)*B1854</f>
        <v/>
      </c>
      <c r="T1854">
        <f>S1854*D1854</f>
        <v/>
      </c>
      <c r="U1854">
        <f>S1854*F1854*H1854</f>
        <v/>
      </c>
      <c r="V1854">
        <f>S1854*F1854*(H1854-1)</f>
        <v/>
      </c>
      <c r="W1854">
        <f>U1854*J1854</f>
        <v/>
      </c>
      <c r="X1854">
        <f>T1854+W1854</f>
        <v/>
      </c>
      <c r="Y1854">
        <f>(T1854*E1854+W1854*L1854)*(1-R1854-'d_고정'!$B$13)</f>
        <v/>
      </c>
      <c r="Z1854">
        <f>(U1854*N1854*Q1854+'d_고정'!$B$3*('6_기대효과'!$H$7/8)*Q1854*'d_고정'!$B$10*P1854*('6_기대효과'!$K$7/'d_고정'!$B$9))*(1-R1854)</f>
        <v/>
      </c>
      <c r="AA1854">
        <f>W1854*L1854*(1-R1854-'d_고정'!$B$13)+U1854*MAX(N1854-'d_고정'!$B$10*P1854*('6_기대효과'!$K$7/'d_고정'!$B$9),0)*Q1854*(1-R1854)</f>
        <v/>
      </c>
      <c r="AB1854">
        <f>Y1854+Z1854</f>
        <v/>
      </c>
      <c r="AC1854">
        <f>Y1854/('d_고정'!$B$5*'6_기대효과'!$H$7/8)/'d_고정'!$B$6</f>
        <v/>
      </c>
      <c r="AD1854">
        <f>Y1854/('d_고정'!$B$8*'6_기대효과'!$H$7/8)</f>
        <v/>
      </c>
    </row>
    <row r="1855">
      <c r="A1855">
        <f>RAND()</f>
        <v/>
      </c>
      <c r="B1855">
        <f>IF('d_시나리오'!$J$2='d_시나리오'!$H$2,'d_시나리오'!$I$2,IF(A1855&lt;('d_시나리오'!$I$2-'d_시나리오'!$H$2)/('d_시나리오'!$J$2-'d_시나리오'!$H$2),'d_시나리오'!$H$2+SQRT(A1855*('d_시나리오'!$J$2-'d_시나리오'!$H$2)*('d_시나리오'!$I$2-'d_시나리오'!$H$2)),'d_시나리오'!$J$2-SQRT((1-A1855)*('d_시나리오'!$J$2-'d_시나리오'!$H$2)*('d_시나리오'!$J$2-'d_시나리오'!$I$2))))</f>
        <v/>
      </c>
      <c r="C1855">
        <f>RAND()</f>
        <v/>
      </c>
      <c r="D1855">
        <f>BETAINV(RAND(),IF(C1855&lt;'d_고정'!$B$26,'d_고정'!$B$23,'d_고정'!$B$16)+1,'d_고정'!$B$17-IF(C1855&lt;'d_고정'!$B$26,'d_고정'!$B$23,'d_고정'!$B$16)+1)*('d_고정'!$B$14+('d_고정'!$B$15-'d_고정'!$B$14)*RAND())</f>
        <v/>
      </c>
      <c r="E1855">
        <f>INDEX('d_분포'!$A$2:$A$28,RANDBETWEEN(1,27))</f>
        <v/>
      </c>
      <c r="F1855">
        <f>INDEX('d_분포'!$C$2:$C$5,RANDBETWEEN(1,4))*(0.9+0.2*RAND())</f>
        <v/>
      </c>
      <c r="G1855">
        <f>RAND()</f>
        <v/>
      </c>
      <c r="H1855">
        <f>(F1855+(1-F1855)*('d_고정'!$B$22*BETAINV(RAND(),IF(G1855&lt;'d_고정'!$B$26,'d_고정'!$B$25,'d_고정'!$B$20)+1,'d_고정'!$B$21-IF(G1855&lt;'d_고정'!$B$26,'d_고정'!$B$25,'d_고정'!$B$20)+1)+(1-'d_고정'!$B$22)*BETAINV(RAND(),IF(G1855&lt;'d_고정'!$B$26,'d_고정'!$B$24,'d_고정'!$B$18)+1,'d_고정'!$B$19-IF(G1855&lt;'d_고정'!$B$26,'d_고정'!$B$24,'d_고정'!$B$18)+1))*('d_고정'!$B$14+('d_고정'!$B$15-'d_고정'!$B$14)*RAND()))/F1855</f>
        <v/>
      </c>
      <c r="I1855">
        <f>RAND()</f>
        <v/>
      </c>
      <c r="J1855">
        <f>IF('d_시나리오'!$J$3='d_시나리오'!$H$3,'d_시나리오'!$I$3,IF(I1855&lt;('d_시나리오'!$I$3-'d_시나리오'!$H$3)/('d_시나리오'!$J$3-'d_시나리오'!$H$3),'d_시나리오'!$H$3+SQRT(I1855*('d_시나리오'!$J$3-'d_시나리오'!$H$3)*('d_시나리오'!$I$3-'d_시나리오'!$H$3)),'d_시나리오'!$J$3-SQRT((1-I1855)*('d_시나리오'!$J$3-'d_시나리오'!$H$3)*('d_시나리오'!$J$3-'d_시나리오'!$I$3))))</f>
        <v/>
      </c>
      <c r="K1855">
        <f>RAND()</f>
        <v/>
      </c>
      <c r="L1855">
        <f>IF('d_시나리오'!$J$4='d_시나리오'!$H$4,'d_시나리오'!$I$4,IF(K1855&lt;('d_시나리오'!$I$4-'d_시나리오'!$H$4)/('d_시나리오'!$J$4-'d_시나리오'!$H$4),'d_시나리오'!$H$4+SQRT(K1855*('d_시나리오'!$J$4-'d_시나리오'!$H$4)*('d_시나리오'!$I$4-'d_시나리오'!$H$4)),'d_시나리오'!$J$4-SQRT((1-K1855)*('d_시나리오'!$J$4-'d_시나리오'!$H$4)*('d_시나리오'!$J$4-'d_시나리오'!$I$4))))</f>
        <v/>
      </c>
      <c r="M1855">
        <f>RAND()</f>
        <v/>
      </c>
      <c r="N1855">
        <f>IF('d_시나리오'!$J$5='d_시나리오'!$H$5,'d_시나리오'!$I$5,IF(M1855&lt;('d_시나리오'!$I$5-'d_시나리오'!$H$5)/('d_시나리오'!$J$5-'d_시나리오'!$H$5),'d_시나리오'!$H$5+SQRT(M1855*('d_시나리오'!$J$5-'d_시나리오'!$H$5)*('d_시나리오'!$I$5-'d_시나리오'!$H$5)),'d_시나리오'!$J$5-SQRT((1-M1855)*('d_시나리오'!$J$5-'d_시나리오'!$H$5)*('d_시나리오'!$J$5-'d_시나리오'!$I$5))))</f>
        <v/>
      </c>
      <c r="O1855">
        <f>RAND()</f>
        <v/>
      </c>
      <c r="P1855">
        <f>IF('d_시나리오'!$J$6='d_시나리오'!$H$6,'d_시나리오'!$I$6,IF(O1855&lt;('d_시나리오'!$I$6-'d_시나리오'!$H$6)/('d_시나리오'!$J$6-'d_시나리오'!$H$6),'d_시나리오'!$H$6+SQRT(O1855*('d_시나리오'!$J$6-'d_시나리오'!$H$6)*('d_시나리오'!$I$6-'d_시나리오'!$H$6)),'d_시나리오'!$J$6-SQRT((1-O1855)*('d_시나리오'!$J$6-'d_시나리오'!$H$6)*('d_시나리오'!$J$6-'d_시나리오'!$I$6))))</f>
        <v/>
      </c>
      <c r="Q1855">
        <f>INDEX('d_분포'!$B$2:$B$57,RANDBETWEEN(1,56))</f>
        <v/>
      </c>
      <c r="R1855">
        <f>BETAINV(RAND(),5,5)</f>
        <v/>
      </c>
      <c r="S1855">
        <f>'d_고정'!$B$1*'6_기대효과'!$H$7*('d_시나리오'!$I$7/'d_고정'!$B$2)*B1855</f>
        <v/>
      </c>
      <c r="T1855">
        <f>S1855*D1855</f>
        <v/>
      </c>
      <c r="U1855">
        <f>S1855*F1855*H1855</f>
        <v/>
      </c>
      <c r="V1855">
        <f>S1855*F1855*(H1855-1)</f>
        <v/>
      </c>
      <c r="W1855">
        <f>U1855*J1855</f>
        <v/>
      </c>
      <c r="X1855">
        <f>T1855+W1855</f>
        <v/>
      </c>
      <c r="Y1855">
        <f>(T1855*E1855+W1855*L1855)*(1-R1855-'d_고정'!$B$13)</f>
        <v/>
      </c>
      <c r="Z1855">
        <f>(U1855*N1855*Q1855+'d_고정'!$B$3*('6_기대효과'!$H$7/8)*Q1855*'d_고정'!$B$10*P1855*('6_기대효과'!$K$7/'d_고정'!$B$9))*(1-R1855)</f>
        <v/>
      </c>
      <c r="AA1855">
        <f>W1855*L1855*(1-R1855-'d_고정'!$B$13)+U1855*MAX(N1855-'d_고정'!$B$10*P1855*('6_기대효과'!$K$7/'d_고정'!$B$9),0)*Q1855*(1-R1855)</f>
        <v/>
      </c>
      <c r="AB1855">
        <f>Y1855+Z1855</f>
        <v/>
      </c>
      <c r="AC1855">
        <f>Y1855/('d_고정'!$B$5*'6_기대효과'!$H$7/8)/'d_고정'!$B$6</f>
        <v/>
      </c>
      <c r="AD1855">
        <f>Y1855/('d_고정'!$B$8*'6_기대효과'!$H$7/8)</f>
        <v/>
      </c>
    </row>
    <row r="1856">
      <c r="A1856">
        <f>RAND()</f>
        <v/>
      </c>
      <c r="B1856">
        <f>IF('d_시나리오'!$J$2='d_시나리오'!$H$2,'d_시나리오'!$I$2,IF(A1856&lt;('d_시나리오'!$I$2-'d_시나리오'!$H$2)/('d_시나리오'!$J$2-'d_시나리오'!$H$2),'d_시나리오'!$H$2+SQRT(A1856*('d_시나리오'!$J$2-'d_시나리오'!$H$2)*('d_시나리오'!$I$2-'d_시나리오'!$H$2)),'d_시나리오'!$J$2-SQRT((1-A1856)*('d_시나리오'!$J$2-'d_시나리오'!$H$2)*('d_시나리오'!$J$2-'d_시나리오'!$I$2))))</f>
        <v/>
      </c>
      <c r="C1856">
        <f>RAND()</f>
        <v/>
      </c>
      <c r="D1856">
        <f>BETAINV(RAND(),IF(C1856&lt;'d_고정'!$B$26,'d_고정'!$B$23,'d_고정'!$B$16)+1,'d_고정'!$B$17-IF(C1856&lt;'d_고정'!$B$26,'d_고정'!$B$23,'d_고정'!$B$16)+1)*('d_고정'!$B$14+('d_고정'!$B$15-'d_고정'!$B$14)*RAND())</f>
        <v/>
      </c>
      <c r="E1856">
        <f>INDEX('d_분포'!$A$2:$A$28,RANDBETWEEN(1,27))</f>
        <v/>
      </c>
      <c r="F1856">
        <f>INDEX('d_분포'!$C$2:$C$5,RANDBETWEEN(1,4))*(0.9+0.2*RAND())</f>
        <v/>
      </c>
      <c r="G1856">
        <f>RAND()</f>
        <v/>
      </c>
      <c r="H1856">
        <f>(F1856+(1-F1856)*('d_고정'!$B$22*BETAINV(RAND(),IF(G1856&lt;'d_고정'!$B$26,'d_고정'!$B$25,'d_고정'!$B$20)+1,'d_고정'!$B$21-IF(G1856&lt;'d_고정'!$B$26,'d_고정'!$B$25,'d_고정'!$B$20)+1)+(1-'d_고정'!$B$22)*BETAINV(RAND(),IF(G1856&lt;'d_고정'!$B$26,'d_고정'!$B$24,'d_고정'!$B$18)+1,'d_고정'!$B$19-IF(G1856&lt;'d_고정'!$B$26,'d_고정'!$B$24,'d_고정'!$B$18)+1))*('d_고정'!$B$14+('d_고정'!$B$15-'d_고정'!$B$14)*RAND()))/F1856</f>
        <v/>
      </c>
      <c r="I1856">
        <f>RAND()</f>
        <v/>
      </c>
      <c r="J1856">
        <f>IF('d_시나리오'!$J$3='d_시나리오'!$H$3,'d_시나리오'!$I$3,IF(I1856&lt;('d_시나리오'!$I$3-'d_시나리오'!$H$3)/('d_시나리오'!$J$3-'d_시나리오'!$H$3),'d_시나리오'!$H$3+SQRT(I1856*('d_시나리오'!$J$3-'d_시나리오'!$H$3)*('d_시나리오'!$I$3-'d_시나리오'!$H$3)),'d_시나리오'!$J$3-SQRT((1-I1856)*('d_시나리오'!$J$3-'d_시나리오'!$H$3)*('d_시나리오'!$J$3-'d_시나리오'!$I$3))))</f>
        <v/>
      </c>
      <c r="K1856">
        <f>RAND()</f>
        <v/>
      </c>
      <c r="L1856">
        <f>IF('d_시나리오'!$J$4='d_시나리오'!$H$4,'d_시나리오'!$I$4,IF(K1856&lt;('d_시나리오'!$I$4-'d_시나리오'!$H$4)/('d_시나리오'!$J$4-'d_시나리오'!$H$4),'d_시나리오'!$H$4+SQRT(K1856*('d_시나리오'!$J$4-'d_시나리오'!$H$4)*('d_시나리오'!$I$4-'d_시나리오'!$H$4)),'d_시나리오'!$J$4-SQRT((1-K1856)*('d_시나리오'!$J$4-'d_시나리오'!$H$4)*('d_시나리오'!$J$4-'d_시나리오'!$I$4))))</f>
        <v/>
      </c>
      <c r="M1856">
        <f>RAND()</f>
        <v/>
      </c>
      <c r="N1856">
        <f>IF('d_시나리오'!$J$5='d_시나리오'!$H$5,'d_시나리오'!$I$5,IF(M1856&lt;('d_시나리오'!$I$5-'d_시나리오'!$H$5)/('d_시나리오'!$J$5-'d_시나리오'!$H$5),'d_시나리오'!$H$5+SQRT(M1856*('d_시나리오'!$J$5-'d_시나리오'!$H$5)*('d_시나리오'!$I$5-'d_시나리오'!$H$5)),'d_시나리오'!$J$5-SQRT((1-M1856)*('d_시나리오'!$J$5-'d_시나리오'!$H$5)*('d_시나리오'!$J$5-'d_시나리오'!$I$5))))</f>
        <v/>
      </c>
      <c r="O1856">
        <f>RAND()</f>
        <v/>
      </c>
      <c r="P1856">
        <f>IF('d_시나리오'!$J$6='d_시나리오'!$H$6,'d_시나리오'!$I$6,IF(O1856&lt;('d_시나리오'!$I$6-'d_시나리오'!$H$6)/('d_시나리오'!$J$6-'d_시나리오'!$H$6),'d_시나리오'!$H$6+SQRT(O1856*('d_시나리오'!$J$6-'d_시나리오'!$H$6)*('d_시나리오'!$I$6-'d_시나리오'!$H$6)),'d_시나리오'!$J$6-SQRT((1-O1856)*('d_시나리오'!$J$6-'d_시나리오'!$H$6)*('d_시나리오'!$J$6-'d_시나리오'!$I$6))))</f>
        <v/>
      </c>
      <c r="Q1856">
        <f>INDEX('d_분포'!$B$2:$B$57,RANDBETWEEN(1,56))</f>
        <v/>
      </c>
      <c r="R1856">
        <f>BETAINV(RAND(),5,5)</f>
        <v/>
      </c>
      <c r="S1856">
        <f>'d_고정'!$B$1*'6_기대효과'!$H$7*('d_시나리오'!$I$7/'d_고정'!$B$2)*B1856</f>
        <v/>
      </c>
      <c r="T1856">
        <f>S1856*D1856</f>
        <v/>
      </c>
      <c r="U1856">
        <f>S1856*F1856*H1856</f>
        <v/>
      </c>
      <c r="V1856">
        <f>S1856*F1856*(H1856-1)</f>
        <v/>
      </c>
      <c r="W1856">
        <f>U1856*J1856</f>
        <v/>
      </c>
      <c r="X1856">
        <f>T1856+W1856</f>
        <v/>
      </c>
      <c r="Y1856">
        <f>(T1856*E1856+W1856*L1856)*(1-R1856-'d_고정'!$B$13)</f>
        <v/>
      </c>
      <c r="Z1856">
        <f>(U1856*N1856*Q1856+'d_고정'!$B$3*('6_기대효과'!$H$7/8)*Q1856*'d_고정'!$B$10*P1856*('6_기대효과'!$K$7/'d_고정'!$B$9))*(1-R1856)</f>
        <v/>
      </c>
      <c r="AA1856">
        <f>W1856*L1856*(1-R1856-'d_고정'!$B$13)+U1856*MAX(N1856-'d_고정'!$B$10*P1856*('6_기대효과'!$K$7/'d_고정'!$B$9),0)*Q1856*(1-R1856)</f>
        <v/>
      </c>
      <c r="AB1856">
        <f>Y1856+Z1856</f>
        <v/>
      </c>
      <c r="AC1856">
        <f>Y1856/('d_고정'!$B$5*'6_기대효과'!$H$7/8)/'d_고정'!$B$6</f>
        <v/>
      </c>
      <c r="AD1856">
        <f>Y1856/('d_고정'!$B$8*'6_기대효과'!$H$7/8)</f>
        <v/>
      </c>
    </row>
    <row r="1857">
      <c r="A1857">
        <f>RAND()</f>
        <v/>
      </c>
      <c r="B1857">
        <f>IF('d_시나리오'!$J$2='d_시나리오'!$H$2,'d_시나리오'!$I$2,IF(A1857&lt;('d_시나리오'!$I$2-'d_시나리오'!$H$2)/('d_시나리오'!$J$2-'d_시나리오'!$H$2),'d_시나리오'!$H$2+SQRT(A1857*('d_시나리오'!$J$2-'d_시나리오'!$H$2)*('d_시나리오'!$I$2-'d_시나리오'!$H$2)),'d_시나리오'!$J$2-SQRT((1-A1857)*('d_시나리오'!$J$2-'d_시나리오'!$H$2)*('d_시나리오'!$J$2-'d_시나리오'!$I$2))))</f>
        <v/>
      </c>
      <c r="C1857">
        <f>RAND()</f>
        <v/>
      </c>
      <c r="D1857">
        <f>BETAINV(RAND(),IF(C1857&lt;'d_고정'!$B$26,'d_고정'!$B$23,'d_고정'!$B$16)+1,'d_고정'!$B$17-IF(C1857&lt;'d_고정'!$B$26,'d_고정'!$B$23,'d_고정'!$B$16)+1)*('d_고정'!$B$14+('d_고정'!$B$15-'d_고정'!$B$14)*RAND())</f>
        <v/>
      </c>
      <c r="E1857">
        <f>INDEX('d_분포'!$A$2:$A$28,RANDBETWEEN(1,27))</f>
        <v/>
      </c>
      <c r="F1857">
        <f>INDEX('d_분포'!$C$2:$C$5,RANDBETWEEN(1,4))*(0.9+0.2*RAND())</f>
        <v/>
      </c>
      <c r="G1857">
        <f>RAND()</f>
        <v/>
      </c>
      <c r="H1857">
        <f>(F1857+(1-F1857)*('d_고정'!$B$22*BETAINV(RAND(),IF(G1857&lt;'d_고정'!$B$26,'d_고정'!$B$25,'d_고정'!$B$20)+1,'d_고정'!$B$21-IF(G1857&lt;'d_고정'!$B$26,'d_고정'!$B$25,'d_고정'!$B$20)+1)+(1-'d_고정'!$B$22)*BETAINV(RAND(),IF(G1857&lt;'d_고정'!$B$26,'d_고정'!$B$24,'d_고정'!$B$18)+1,'d_고정'!$B$19-IF(G1857&lt;'d_고정'!$B$26,'d_고정'!$B$24,'d_고정'!$B$18)+1))*('d_고정'!$B$14+('d_고정'!$B$15-'d_고정'!$B$14)*RAND()))/F1857</f>
        <v/>
      </c>
      <c r="I1857">
        <f>RAND()</f>
        <v/>
      </c>
      <c r="J1857">
        <f>IF('d_시나리오'!$J$3='d_시나리오'!$H$3,'d_시나리오'!$I$3,IF(I1857&lt;('d_시나리오'!$I$3-'d_시나리오'!$H$3)/('d_시나리오'!$J$3-'d_시나리오'!$H$3),'d_시나리오'!$H$3+SQRT(I1857*('d_시나리오'!$J$3-'d_시나리오'!$H$3)*('d_시나리오'!$I$3-'d_시나리오'!$H$3)),'d_시나리오'!$J$3-SQRT((1-I1857)*('d_시나리오'!$J$3-'d_시나리오'!$H$3)*('d_시나리오'!$J$3-'d_시나리오'!$I$3))))</f>
        <v/>
      </c>
      <c r="K1857">
        <f>RAND()</f>
        <v/>
      </c>
      <c r="L1857">
        <f>IF('d_시나리오'!$J$4='d_시나리오'!$H$4,'d_시나리오'!$I$4,IF(K1857&lt;('d_시나리오'!$I$4-'d_시나리오'!$H$4)/('d_시나리오'!$J$4-'d_시나리오'!$H$4),'d_시나리오'!$H$4+SQRT(K1857*('d_시나리오'!$J$4-'d_시나리오'!$H$4)*('d_시나리오'!$I$4-'d_시나리오'!$H$4)),'d_시나리오'!$J$4-SQRT((1-K1857)*('d_시나리오'!$J$4-'d_시나리오'!$H$4)*('d_시나리오'!$J$4-'d_시나리오'!$I$4))))</f>
        <v/>
      </c>
      <c r="M1857">
        <f>RAND()</f>
        <v/>
      </c>
      <c r="N1857">
        <f>IF('d_시나리오'!$J$5='d_시나리오'!$H$5,'d_시나리오'!$I$5,IF(M1857&lt;('d_시나리오'!$I$5-'d_시나리오'!$H$5)/('d_시나리오'!$J$5-'d_시나리오'!$H$5),'d_시나리오'!$H$5+SQRT(M1857*('d_시나리오'!$J$5-'d_시나리오'!$H$5)*('d_시나리오'!$I$5-'d_시나리오'!$H$5)),'d_시나리오'!$J$5-SQRT((1-M1857)*('d_시나리오'!$J$5-'d_시나리오'!$H$5)*('d_시나리오'!$J$5-'d_시나리오'!$I$5))))</f>
        <v/>
      </c>
      <c r="O1857">
        <f>RAND()</f>
        <v/>
      </c>
      <c r="P1857">
        <f>IF('d_시나리오'!$J$6='d_시나리오'!$H$6,'d_시나리오'!$I$6,IF(O1857&lt;('d_시나리오'!$I$6-'d_시나리오'!$H$6)/('d_시나리오'!$J$6-'d_시나리오'!$H$6),'d_시나리오'!$H$6+SQRT(O1857*('d_시나리오'!$J$6-'d_시나리오'!$H$6)*('d_시나리오'!$I$6-'d_시나리오'!$H$6)),'d_시나리오'!$J$6-SQRT((1-O1857)*('d_시나리오'!$J$6-'d_시나리오'!$H$6)*('d_시나리오'!$J$6-'d_시나리오'!$I$6))))</f>
        <v/>
      </c>
      <c r="Q1857">
        <f>INDEX('d_분포'!$B$2:$B$57,RANDBETWEEN(1,56))</f>
        <v/>
      </c>
      <c r="R1857">
        <f>BETAINV(RAND(),5,5)</f>
        <v/>
      </c>
      <c r="S1857">
        <f>'d_고정'!$B$1*'6_기대효과'!$H$7*('d_시나리오'!$I$7/'d_고정'!$B$2)*B1857</f>
        <v/>
      </c>
      <c r="T1857">
        <f>S1857*D1857</f>
        <v/>
      </c>
      <c r="U1857">
        <f>S1857*F1857*H1857</f>
        <v/>
      </c>
      <c r="V1857">
        <f>S1857*F1857*(H1857-1)</f>
        <v/>
      </c>
      <c r="W1857">
        <f>U1857*J1857</f>
        <v/>
      </c>
      <c r="X1857">
        <f>T1857+W1857</f>
        <v/>
      </c>
      <c r="Y1857">
        <f>(T1857*E1857+W1857*L1857)*(1-R1857-'d_고정'!$B$13)</f>
        <v/>
      </c>
      <c r="Z1857">
        <f>(U1857*N1857*Q1857+'d_고정'!$B$3*('6_기대효과'!$H$7/8)*Q1857*'d_고정'!$B$10*P1857*('6_기대효과'!$K$7/'d_고정'!$B$9))*(1-R1857)</f>
        <v/>
      </c>
      <c r="AA1857">
        <f>W1857*L1857*(1-R1857-'d_고정'!$B$13)+U1857*MAX(N1857-'d_고정'!$B$10*P1857*('6_기대효과'!$K$7/'d_고정'!$B$9),0)*Q1857*(1-R1857)</f>
        <v/>
      </c>
      <c r="AB1857">
        <f>Y1857+Z1857</f>
        <v/>
      </c>
      <c r="AC1857">
        <f>Y1857/('d_고정'!$B$5*'6_기대효과'!$H$7/8)/'d_고정'!$B$6</f>
        <v/>
      </c>
      <c r="AD1857">
        <f>Y1857/('d_고정'!$B$8*'6_기대효과'!$H$7/8)</f>
        <v/>
      </c>
    </row>
    <row r="1858">
      <c r="A1858">
        <f>RAND()</f>
        <v/>
      </c>
      <c r="B1858">
        <f>IF('d_시나리오'!$J$2='d_시나리오'!$H$2,'d_시나리오'!$I$2,IF(A1858&lt;('d_시나리오'!$I$2-'d_시나리오'!$H$2)/('d_시나리오'!$J$2-'d_시나리오'!$H$2),'d_시나리오'!$H$2+SQRT(A1858*('d_시나리오'!$J$2-'d_시나리오'!$H$2)*('d_시나리오'!$I$2-'d_시나리오'!$H$2)),'d_시나리오'!$J$2-SQRT((1-A1858)*('d_시나리오'!$J$2-'d_시나리오'!$H$2)*('d_시나리오'!$J$2-'d_시나리오'!$I$2))))</f>
        <v/>
      </c>
      <c r="C1858">
        <f>RAND()</f>
        <v/>
      </c>
      <c r="D1858">
        <f>BETAINV(RAND(),IF(C1858&lt;'d_고정'!$B$26,'d_고정'!$B$23,'d_고정'!$B$16)+1,'d_고정'!$B$17-IF(C1858&lt;'d_고정'!$B$26,'d_고정'!$B$23,'d_고정'!$B$16)+1)*('d_고정'!$B$14+('d_고정'!$B$15-'d_고정'!$B$14)*RAND())</f>
        <v/>
      </c>
      <c r="E1858">
        <f>INDEX('d_분포'!$A$2:$A$28,RANDBETWEEN(1,27))</f>
        <v/>
      </c>
      <c r="F1858">
        <f>INDEX('d_분포'!$C$2:$C$5,RANDBETWEEN(1,4))*(0.9+0.2*RAND())</f>
        <v/>
      </c>
      <c r="G1858">
        <f>RAND()</f>
        <v/>
      </c>
      <c r="H1858">
        <f>(F1858+(1-F1858)*('d_고정'!$B$22*BETAINV(RAND(),IF(G1858&lt;'d_고정'!$B$26,'d_고정'!$B$25,'d_고정'!$B$20)+1,'d_고정'!$B$21-IF(G1858&lt;'d_고정'!$B$26,'d_고정'!$B$25,'d_고정'!$B$20)+1)+(1-'d_고정'!$B$22)*BETAINV(RAND(),IF(G1858&lt;'d_고정'!$B$26,'d_고정'!$B$24,'d_고정'!$B$18)+1,'d_고정'!$B$19-IF(G1858&lt;'d_고정'!$B$26,'d_고정'!$B$24,'d_고정'!$B$18)+1))*('d_고정'!$B$14+('d_고정'!$B$15-'d_고정'!$B$14)*RAND()))/F1858</f>
        <v/>
      </c>
      <c r="I1858">
        <f>RAND()</f>
        <v/>
      </c>
      <c r="J1858">
        <f>IF('d_시나리오'!$J$3='d_시나리오'!$H$3,'d_시나리오'!$I$3,IF(I1858&lt;('d_시나리오'!$I$3-'d_시나리오'!$H$3)/('d_시나리오'!$J$3-'d_시나리오'!$H$3),'d_시나리오'!$H$3+SQRT(I1858*('d_시나리오'!$J$3-'d_시나리오'!$H$3)*('d_시나리오'!$I$3-'d_시나리오'!$H$3)),'d_시나리오'!$J$3-SQRT((1-I1858)*('d_시나리오'!$J$3-'d_시나리오'!$H$3)*('d_시나리오'!$J$3-'d_시나리오'!$I$3))))</f>
        <v/>
      </c>
      <c r="K1858">
        <f>RAND()</f>
        <v/>
      </c>
      <c r="L1858">
        <f>IF('d_시나리오'!$J$4='d_시나리오'!$H$4,'d_시나리오'!$I$4,IF(K1858&lt;('d_시나리오'!$I$4-'d_시나리오'!$H$4)/('d_시나리오'!$J$4-'d_시나리오'!$H$4),'d_시나리오'!$H$4+SQRT(K1858*('d_시나리오'!$J$4-'d_시나리오'!$H$4)*('d_시나리오'!$I$4-'d_시나리오'!$H$4)),'d_시나리오'!$J$4-SQRT((1-K1858)*('d_시나리오'!$J$4-'d_시나리오'!$H$4)*('d_시나리오'!$J$4-'d_시나리오'!$I$4))))</f>
        <v/>
      </c>
      <c r="M1858">
        <f>RAND()</f>
        <v/>
      </c>
      <c r="N1858">
        <f>IF('d_시나리오'!$J$5='d_시나리오'!$H$5,'d_시나리오'!$I$5,IF(M1858&lt;('d_시나리오'!$I$5-'d_시나리오'!$H$5)/('d_시나리오'!$J$5-'d_시나리오'!$H$5),'d_시나리오'!$H$5+SQRT(M1858*('d_시나리오'!$J$5-'d_시나리오'!$H$5)*('d_시나리오'!$I$5-'d_시나리오'!$H$5)),'d_시나리오'!$J$5-SQRT((1-M1858)*('d_시나리오'!$J$5-'d_시나리오'!$H$5)*('d_시나리오'!$J$5-'d_시나리오'!$I$5))))</f>
        <v/>
      </c>
      <c r="O1858">
        <f>RAND()</f>
        <v/>
      </c>
      <c r="P1858">
        <f>IF('d_시나리오'!$J$6='d_시나리오'!$H$6,'d_시나리오'!$I$6,IF(O1858&lt;('d_시나리오'!$I$6-'d_시나리오'!$H$6)/('d_시나리오'!$J$6-'d_시나리오'!$H$6),'d_시나리오'!$H$6+SQRT(O1858*('d_시나리오'!$J$6-'d_시나리오'!$H$6)*('d_시나리오'!$I$6-'d_시나리오'!$H$6)),'d_시나리오'!$J$6-SQRT((1-O1858)*('d_시나리오'!$J$6-'d_시나리오'!$H$6)*('d_시나리오'!$J$6-'d_시나리오'!$I$6))))</f>
        <v/>
      </c>
      <c r="Q1858">
        <f>INDEX('d_분포'!$B$2:$B$57,RANDBETWEEN(1,56))</f>
        <v/>
      </c>
      <c r="R1858">
        <f>BETAINV(RAND(),5,5)</f>
        <v/>
      </c>
      <c r="S1858">
        <f>'d_고정'!$B$1*'6_기대효과'!$H$7*('d_시나리오'!$I$7/'d_고정'!$B$2)*B1858</f>
        <v/>
      </c>
      <c r="T1858">
        <f>S1858*D1858</f>
        <v/>
      </c>
      <c r="U1858">
        <f>S1858*F1858*H1858</f>
        <v/>
      </c>
      <c r="V1858">
        <f>S1858*F1858*(H1858-1)</f>
        <v/>
      </c>
      <c r="W1858">
        <f>U1858*J1858</f>
        <v/>
      </c>
      <c r="X1858">
        <f>T1858+W1858</f>
        <v/>
      </c>
      <c r="Y1858">
        <f>(T1858*E1858+W1858*L1858)*(1-R1858-'d_고정'!$B$13)</f>
        <v/>
      </c>
      <c r="Z1858">
        <f>(U1858*N1858*Q1858+'d_고정'!$B$3*('6_기대효과'!$H$7/8)*Q1858*'d_고정'!$B$10*P1858*('6_기대효과'!$K$7/'d_고정'!$B$9))*(1-R1858)</f>
        <v/>
      </c>
      <c r="AA1858">
        <f>W1858*L1858*(1-R1858-'d_고정'!$B$13)+U1858*MAX(N1858-'d_고정'!$B$10*P1858*('6_기대효과'!$K$7/'d_고정'!$B$9),0)*Q1858*(1-R1858)</f>
        <v/>
      </c>
      <c r="AB1858">
        <f>Y1858+Z1858</f>
        <v/>
      </c>
      <c r="AC1858">
        <f>Y1858/('d_고정'!$B$5*'6_기대효과'!$H$7/8)/'d_고정'!$B$6</f>
        <v/>
      </c>
      <c r="AD1858">
        <f>Y1858/('d_고정'!$B$8*'6_기대효과'!$H$7/8)</f>
        <v/>
      </c>
    </row>
    <row r="1859">
      <c r="A1859">
        <f>RAND()</f>
        <v/>
      </c>
      <c r="B1859">
        <f>IF('d_시나리오'!$J$2='d_시나리오'!$H$2,'d_시나리오'!$I$2,IF(A1859&lt;('d_시나리오'!$I$2-'d_시나리오'!$H$2)/('d_시나리오'!$J$2-'d_시나리오'!$H$2),'d_시나리오'!$H$2+SQRT(A1859*('d_시나리오'!$J$2-'d_시나리오'!$H$2)*('d_시나리오'!$I$2-'d_시나리오'!$H$2)),'d_시나리오'!$J$2-SQRT((1-A1859)*('d_시나리오'!$J$2-'d_시나리오'!$H$2)*('d_시나리오'!$J$2-'d_시나리오'!$I$2))))</f>
        <v/>
      </c>
      <c r="C1859">
        <f>RAND()</f>
        <v/>
      </c>
      <c r="D1859">
        <f>BETAINV(RAND(),IF(C1859&lt;'d_고정'!$B$26,'d_고정'!$B$23,'d_고정'!$B$16)+1,'d_고정'!$B$17-IF(C1859&lt;'d_고정'!$B$26,'d_고정'!$B$23,'d_고정'!$B$16)+1)*('d_고정'!$B$14+('d_고정'!$B$15-'d_고정'!$B$14)*RAND())</f>
        <v/>
      </c>
      <c r="E1859">
        <f>INDEX('d_분포'!$A$2:$A$28,RANDBETWEEN(1,27))</f>
        <v/>
      </c>
      <c r="F1859">
        <f>INDEX('d_분포'!$C$2:$C$5,RANDBETWEEN(1,4))*(0.9+0.2*RAND())</f>
        <v/>
      </c>
      <c r="G1859">
        <f>RAND()</f>
        <v/>
      </c>
      <c r="H1859">
        <f>(F1859+(1-F1859)*('d_고정'!$B$22*BETAINV(RAND(),IF(G1859&lt;'d_고정'!$B$26,'d_고정'!$B$25,'d_고정'!$B$20)+1,'d_고정'!$B$21-IF(G1859&lt;'d_고정'!$B$26,'d_고정'!$B$25,'d_고정'!$B$20)+1)+(1-'d_고정'!$B$22)*BETAINV(RAND(),IF(G1859&lt;'d_고정'!$B$26,'d_고정'!$B$24,'d_고정'!$B$18)+1,'d_고정'!$B$19-IF(G1859&lt;'d_고정'!$B$26,'d_고정'!$B$24,'d_고정'!$B$18)+1))*('d_고정'!$B$14+('d_고정'!$B$15-'d_고정'!$B$14)*RAND()))/F1859</f>
        <v/>
      </c>
      <c r="I1859">
        <f>RAND()</f>
        <v/>
      </c>
      <c r="J1859">
        <f>IF('d_시나리오'!$J$3='d_시나리오'!$H$3,'d_시나리오'!$I$3,IF(I1859&lt;('d_시나리오'!$I$3-'d_시나리오'!$H$3)/('d_시나리오'!$J$3-'d_시나리오'!$H$3),'d_시나리오'!$H$3+SQRT(I1859*('d_시나리오'!$J$3-'d_시나리오'!$H$3)*('d_시나리오'!$I$3-'d_시나리오'!$H$3)),'d_시나리오'!$J$3-SQRT((1-I1859)*('d_시나리오'!$J$3-'d_시나리오'!$H$3)*('d_시나리오'!$J$3-'d_시나리오'!$I$3))))</f>
        <v/>
      </c>
      <c r="K1859">
        <f>RAND()</f>
        <v/>
      </c>
      <c r="L1859">
        <f>IF('d_시나리오'!$J$4='d_시나리오'!$H$4,'d_시나리오'!$I$4,IF(K1859&lt;('d_시나리오'!$I$4-'d_시나리오'!$H$4)/('d_시나리오'!$J$4-'d_시나리오'!$H$4),'d_시나리오'!$H$4+SQRT(K1859*('d_시나리오'!$J$4-'d_시나리오'!$H$4)*('d_시나리오'!$I$4-'d_시나리오'!$H$4)),'d_시나리오'!$J$4-SQRT((1-K1859)*('d_시나리오'!$J$4-'d_시나리오'!$H$4)*('d_시나리오'!$J$4-'d_시나리오'!$I$4))))</f>
        <v/>
      </c>
      <c r="M1859">
        <f>RAND()</f>
        <v/>
      </c>
      <c r="N1859">
        <f>IF('d_시나리오'!$J$5='d_시나리오'!$H$5,'d_시나리오'!$I$5,IF(M1859&lt;('d_시나리오'!$I$5-'d_시나리오'!$H$5)/('d_시나리오'!$J$5-'d_시나리오'!$H$5),'d_시나리오'!$H$5+SQRT(M1859*('d_시나리오'!$J$5-'d_시나리오'!$H$5)*('d_시나리오'!$I$5-'d_시나리오'!$H$5)),'d_시나리오'!$J$5-SQRT((1-M1859)*('d_시나리오'!$J$5-'d_시나리오'!$H$5)*('d_시나리오'!$J$5-'d_시나리오'!$I$5))))</f>
        <v/>
      </c>
      <c r="O1859">
        <f>RAND()</f>
        <v/>
      </c>
      <c r="P1859">
        <f>IF('d_시나리오'!$J$6='d_시나리오'!$H$6,'d_시나리오'!$I$6,IF(O1859&lt;('d_시나리오'!$I$6-'d_시나리오'!$H$6)/('d_시나리오'!$J$6-'d_시나리오'!$H$6),'d_시나리오'!$H$6+SQRT(O1859*('d_시나리오'!$J$6-'d_시나리오'!$H$6)*('d_시나리오'!$I$6-'d_시나리오'!$H$6)),'d_시나리오'!$J$6-SQRT((1-O1859)*('d_시나리오'!$J$6-'d_시나리오'!$H$6)*('d_시나리오'!$J$6-'d_시나리오'!$I$6))))</f>
        <v/>
      </c>
      <c r="Q1859">
        <f>INDEX('d_분포'!$B$2:$B$57,RANDBETWEEN(1,56))</f>
        <v/>
      </c>
      <c r="R1859">
        <f>BETAINV(RAND(),5,5)</f>
        <v/>
      </c>
      <c r="S1859">
        <f>'d_고정'!$B$1*'6_기대효과'!$H$7*('d_시나리오'!$I$7/'d_고정'!$B$2)*B1859</f>
        <v/>
      </c>
      <c r="T1859">
        <f>S1859*D1859</f>
        <v/>
      </c>
      <c r="U1859">
        <f>S1859*F1859*H1859</f>
        <v/>
      </c>
      <c r="V1859">
        <f>S1859*F1859*(H1859-1)</f>
        <v/>
      </c>
      <c r="W1859">
        <f>U1859*J1859</f>
        <v/>
      </c>
      <c r="X1859">
        <f>T1859+W1859</f>
        <v/>
      </c>
      <c r="Y1859">
        <f>(T1859*E1859+W1859*L1859)*(1-R1859-'d_고정'!$B$13)</f>
        <v/>
      </c>
      <c r="Z1859">
        <f>(U1859*N1859*Q1859+'d_고정'!$B$3*('6_기대효과'!$H$7/8)*Q1859*'d_고정'!$B$10*P1859*('6_기대효과'!$K$7/'d_고정'!$B$9))*(1-R1859)</f>
        <v/>
      </c>
      <c r="AA1859">
        <f>W1859*L1859*(1-R1859-'d_고정'!$B$13)+U1859*MAX(N1859-'d_고정'!$B$10*P1859*('6_기대효과'!$K$7/'d_고정'!$B$9),0)*Q1859*(1-R1859)</f>
        <v/>
      </c>
      <c r="AB1859">
        <f>Y1859+Z1859</f>
        <v/>
      </c>
      <c r="AC1859">
        <f>Y1859/('d_고정'!$B$5*'6_기대효과'!$H$7/8)/'d_고정'!$B$6</f>
        <v/>
      </c>
      <c r="AD1859">
        <f>Y1859/('d_고정'!$B$8*'6_기대효과'!$H$7/8)</f>
        <v/>
      </c>
    </row>
    <row r="1860">
      <c r="A1860">
        <f>RAND()</f>
        <v/>
      </c>
      <c r="B1860">
        <f>IF('d_시나리오'!$J$2='d_시나리오'!$H$2,'d_시나리오'!$I$2,IF(A1860&lt;('d_시나리오'!$I$2-'d_시나리오'!$H$2)/('d_시나리오'!$J$2-'d_시나리오'!$H$2),'d_시나리오'!$H$2+SQRT(A1860*('d_시나리오'!$J$2-'d_시나리오'!$H$2)*('d_시나리오'!$I$2-'d_시나리오'!$H$2)),'d_시나리오'!$J$2-SQRT((1-A1860)*('d_시나리오'!$J$2-'d_시나리오'!$H$2)*('d_시나리오'!$J$2-'d_시나리오'!$I$2))))</f>
        <v/>
      </c>
      <c r="C1860">
        <f>RAND()</f>
        <v/>
      </c>
      <c r="D1860">
        <f>BETAINV(RAND(),IF(C1860&lt;'d_고정'!$B$26,'d_고정'!$B$23,'d_고정'!$B$16)+1,'d_고정'!$B$17-IF(C1860&lt;'d_고정'!$B$26,'d_고정'!$B$23,'d_고정'!$B$16)+1)*('d_고정'!$B$14+('d_고정'!$B$15-'d_고정'!$B$14)*RAND())</f>
        <v/>
      </c>
      <c r="E1860">
        <f>INDEX('d_분포'!$A$2:$A$28,RANDBETWEEN(1,27))</f>
        <v/>
      </c>
      <c r="F1860">
        <f>INDEX('d_분포'!$C$2:$C$5,RANDBETWEEN(1,4))*(0.9+0.2*RAND())</f>
        <v/>
      </c>
      <c r="G1860">
        <f>RAND()</f>
        <v/>
      </c>
      <c r="H1860">
        <f>(F1860+(1-F1860)*('d_고정'!$B$22*BETAINV(RAND(),IF(G1860&lt;'d_고정'!$B$26,'d_고정'!$B$25,'d_고정'!$B$20)+1,'d_고정'!$B$21-IF(G1860&lt;'d_고정'!$B$26,'d_고정'!$B$25,'d_고정'!$B$20)+1)+(1-'d_고정'!$B$22)*BETAINV(RAND(),IF(G1860&lt;'d_고정'!$B$26,'d_고정'!$B$24,'d_고정'!$B$18)+1,'d_고정'!$B$19-IF(G1860&lt;'d_고정'!$B$26,'d_고정'!$B$24,'d_고정'!$B$18)+1))*('d_고정'!$B$14+('d_고정'!$B$15-'d_고정'!$B$14)*RAND()))/F1860</f>
        <v/>
      </c>
      <c r="I1860">
        <f>RAND()</f>
        <v/>
      </c>
      <c r="J1860">
        <f>IF('d_시나리오'!$J$3='d_시나리오'!$H$3,'d_시나리오'!$I$3,IF(I1860&lt;('d_시나리오'!$I$3-'d_시나리오'!$H$3)/('d_시나리오'!$J$3-'d_시나리오'!$H$3),'d_시나리오'!$H$3+SQRT(I1860*('d_시나리오'!$J$3-'d_시나리오'!$H$3)*('d_시나리오'!$I$3-'d_시나리오'!$H$3)),'d_시나리오'!$J$3-SQRT((1-I1860)*('d_시나리오'!$J$3-'d_시나리오'!$H$3)*('d_시나리오'!$J$3-'d_시나리오'!$I$3))))</f>
        <v/>
      </c>
      <c r="K1860">
        <f>RAND()</f>
        <v/>
      </c>
      <c r="L1860">
        <f>IF('d_시나리오'!$J$4='d_시나리오'!$H$4,'d_시나리오'!$I$4,IF(K1860&lt;('d_시나리오'!$I$4-'d_시나리오'!$H$4)/('d_시나리오'!$J$4-'d_시나리오'!$H$4),'d_시나리오'!$H$4+SQRT(K1860*('d_시나리오'!$J$4-'d_시나리오'!$H$4)*('d_시나리오'!$I$4-'d_시나리오'!$H$4)),'d_시나리오'!$J$4-SQRT((1-K1860)*('d_시나리오'!$J$4-'d_시나리오'!$H$4)*('d_시나리오'!$J$4-'d_시나리오'!$I$4))))</f>
        <v/>
      </c>
      <c r="M1860">
        <f>RAND()</f>
        <v/>
      </c>
      <c r="N1860">
        <f>IF('d_시나리오'!$J$5='d_시나리오'!$H$5,'d_시나리오'!$I$5,IF(M1860&lt;('d_시나리오'!$I$5-'d_시나리오'!$H$5)/('d_시나리오'!$J$5-'d_시나리오'!$H$5),'d_시나리오'!$H$5+SQRT(M1860*('d_시나리오'!$J$5-'d_시나리오'!$H$5)*('d_시나리오'!$I$5-'d_시나리오'!$H$5)),'d_시나리오'!$J$5-SQRT((1-M1860)*('d_시나리오'!$J$5-'d_시나리오'!$H$5)*('d_시나리오'!$J$5-'d_시나리오'!$I$5))))</f>
        <v/>
      </c>
      <c r="O1860">
        <f>RAND()</f>
        <v/>
      </c>
      <c r="P1860">
        <f>IF('d_시나리오'!$J$6='d_시나리오'!$H$6,'d_시나리오'!$I$6,IF(O1860&lt;('d_시나리오'!$I$6-'d_시나리오'!$H$6)/('d_시나리오'!$J$6-'d_시나리오'!$H$6),'d_시나리오'!$H$6+SQRT(O1860*('d_시나리오'!$J$6-'d_시나리오'!$H$6)*('d_시나리오'!$I$6-'d_시나리오'!$H$6)),'d_시나리오'!$J$6-SQRT((1-O1860)*('d_시나리오'!$J$6-'d_시나리오'!$H$6)*('d_시나리오'!$J$6-'d_시나리오'!$I$6))))</f>
        <v/>
      </c>
      <c r="Q1860">
        <f>INDEX('d_분포'!$B$2:$B$57,RANDBETWEEN(1,56))</f>
        <v/>
      </c>
      <c r="R1860">
        <f>BETAINV(RAND(),5,5)</f>
        <v/>
      </c>
      <c r="S1860">
        <f>'d_고정'!$B$1*'6_기대효과'!$H$7*('d_시나리오'!$I$7/'d_고정'!$B$2)*B1860</f>
        <v/>
      </c>
      <c r="T1860">
        <f>S1860*D1860</f>
        <v/>
      </c>
      <c r="U1860">
        <f>S1860*F1860*H1860</f>
        <v/>
      </c>
      <c r="V1860">
        <f>S1860*F1860*(H1860-1)</f>
        <v/>
      </c>
      <c r="W1860">
        <f>U1860*J1860</f>
        <v/>
      </c>
      <c r="X1860">
        <f>T1860+W1860</f>
        <v/>
      </c>
      <c r="Y1860">
        <f>(T1860*E1860+W1860*L1860)*(1-R1860-'d_고정'!$B$13)</f>
        <v/>
      </c>
      <c r="Z1860">
        <f>(U1860*N1860*Q1860+'d_고정'!$B$3*('6_기대효과'!$H$7/8)*Q1860*'d_고정'!$B$10*P1860*('6_기대효과'!$K$7/'d_고정'!$B$9))*(1-R1860)</f>
        <v/>
      </c>
      <c r="AA1860">
        <f>W1860*L1860*(1-R1860-'d_고정'!$B$13)+U1860*MAX(N1860-'d_고정'!$B$10*P1860*('6_기대효과'!$K$7/'d_고정'!$B$9),0)*Q1860*(1-R1860)</f>
        <v/>
      </c>
      <c r="AB1860">
        <f>Y1860+Z1860</f>
        <v/>
      </c>
      <c r="AC1860">
        <f>Y1860/('d_고정'!$B$5*'6_기대효과'!$H$7/8)/'d_고정'!$B$6</f>
        <v/>
      </c>
      <c r="AD1860">
        <f>Y1860/('d_고정'!$B$8*'6_기대효과'!$H$7/8)</f>
        <v/>
      </c>
    </row>
    <row r="1861">
      <c r="A1861">
        <f>RAND()</f>
        <v/>
      </c>
      <c r="B1861">
        <f>IF('d_시나리오'!$J$2='d_시나리오'!$H$2,'d_시나리오'!$I$2,IF(A1861&lt;('d_시나리오'!$I$2-'d_시나리오'!$H$2)/('d_시나리오'!$J$2-'d_시나리오'!$H$2),'d_시나리오'!$H$2+SQRT(A1861*('d_시나리오'!$J$2-'d_시나리오'!$H$2)*('d_시나리오'!$I$2-'d_시나리오'!$H$2)),'d_시나리오'!$J$2-SQRT((1-A1861)*('d_시나리오'!$J$2-'d_시나리오'!$H$2)*('d_시나리오'!$J$2-'d_시나리오'!$I$2))))</f>
        <v/>
      </c>
      <c r="C1861">
        <f>RAND()</f>
        <v/>
      </c>
      <c r="D1861">
        <f>BETAINV(RAND(),IF(C1861&lt;'d_고정'!$B$26,'d_고정'!$B$23,'d_고정'!$B$16)+1,'d_고정'!$B$17-IF(C1861&lt;'d_고정'!$B$26,'d_고정'!$B$23,'d_고정'!$B$16)+1)*('d_고정'!$B$14+('d_고정'!$B$15-'d_고정'!$B$14)*RAND())</f>
        <v/>
      </c>
      <c r="E1861">
        <f>INDEX('d_분포'!$A$2:$A$28,RANDBETWEEN(1,27))</f>
        <v/>
      </c>
      <c r="F1861">
        <f>INDEX('d_분포'!$C$2:$C$5,RANDBETWEEN(1,4))*(0.9+0.2*RAND())</f>
        <v/>
      </c>
      <c r="G1861">
        <f>RAND()</f>
        <v/>
      </c>
      <c r="H1861">
        <f>(F1861+(1-F1861)*('d_고정'!$B$22*BETAINV(RAND(),IF(G1861&lt;'d_고정'!$B$26,'d_고정'!$B$25,'d_고정'!$B$20)+1,'d_고정'!$B$21-IF(G1861&lt;'d_고정'!$B$26,'d_고정'!$B$25,'d_고정'!$B$20)+1)+(1-'d_고정'!$B$22)*BETAINV(RAND(),IF(G1861&lt;'d_고정'!$B$26,'d_고정'!$B$24,'d_고정'!$B$18)+1,'d_고정'!$B$19-IF(G1861&lt;'d_고정'!$B$26,'d_고정'!$B$24,'d_고정'!$B$18)+1))*('d_고정'!$B$14+('d_고정'!$B$15-'d_고정'!$B$14)*RAND()))/F1861</f>
        <v/>
      </c>
      <c r="I1861">
        <f>RAND()</f>
        <v/>
      </c>
      <c r="J1861">
        <f>IF('d_시나리오'!$J$3='d_시나리오'!$H$3,'d_시나리오'!$I$3,IF(I1861&lt;('d_시나리오'!$I$3-'d_시나리오'!$H$3)/('d_시나리오'!$J$3-'d_시나리오'!$H$3),'d_시나리오'!$H$3+SQRT(I1861*('d_시나리오'!$J$3-'d_시나리오'!$H$3)*('d_시나리오'!$I$3-'d_시나리오'!$H$3)),'d_시나리오'!$J$3-SQRT((1-I1861)*('d_시나리오'!$J$3-'d_시나리오'!$H$3)*('d_시나리오'!$J$3-'d_시나리오'!$I$3))))</f>
        <v/>
      </c>
      <c r="K1861">
        <f>RAND()</f>
        <v/>
      </c>
      <c r="L1861">
        <f>IF('d_시나리오'!$J$4='d_시나리오'!$H$4,'d_시나리오'!$I$4,IF(K1861&lt;('d_시나리오'!$I$4-'d_시나리오'!$H$4)/('d_시나리오'!$J$4-'d_시나리오'!$H$4),'d_시나리오'!$H$4+SQRT(K1861*('d_시나리오'!$J$4-'d_시나리오'!$H$4)*('d_시나리오'!$I$4-'d_시나리오'!$H$4)),'d_시나리오'!$J$4-SQRT((1-K1861)*('d_시나리오'!$J$4-'d_시나리오'!$H$4)*('d_시나리오'!$J$4-'d_시나리오'!$I$4))))</f>
        <v/>
      </c>
      <c r="M1861">
        <f>RAND()</f>
        <v/>
      </c>
      <c r="N1861">
        <f>IF('d_시나리오'!$J$5='d_시나리오'!$H$5,'d_시나리오'!$I$5,IF(M1861&lt;('d_시나리오'!$I$5-'d_시나리오'!$H$5)/('d_시나리오'!$J$5-'d_시나리오'!$H$5),'d_시나리오'!$H$5+SQRT(M1861*('d_시나리오'!$J$5-'d_시나리오'!$H$5)*('d_시나리오'!$I$5-'d_시나리오'!$H$5)),'d_시나리오'!$J$5-SQRT((1-M1861)*('d_시나리오'!$J$5-'d_시나리오'!$H$5)*('d_시나리오'!$J$5-'d_시나리오'!$I$5))))</f>
        <v/>
      </c>
      <c r="O1861">
        <f>RAND()</f>
        <v/>
      </c>
      <c r="P1861">
        <f>IF('d_시나리오'!$J$6='d_시나리오'!$H$6,'d_시나리오'!$I$6,IF(O1861&lt;('d_시나리오'!$I$6-'d_시나리오'!$H$6)/('d_시나리오'!$J$6-'d_시나리오'!$H$6),'d_시나리오'!$H$6+SQRT(O1861*('d_시나리오'!$J$6-'d_시나리오'!$H$6)*('d_시나리오'!$I$6-'d_시나리오'!$H$6)),'d_시나리오'!$J$6-SQRT((1-O1861)*('d_시나리오'!$J$6-'d_시나리오'!$H$6)*('d_시나리오'!$J$6-'d_시나리오'!$I$6))))</f>
        <v/>
      </c>
      <c r="Q1861">
        <f>INDEX('d_분포'!$B$2:$B$57,RANDBETWEEN(1,56))</f>
        <v/>
      </c>
      <c r="R1861">
        <f>BETAINV(RAND(),5,5)</f>
        <v/>
      </c>
      <c r="S1861">
        <f>'d_고정'!$B$1*'6_기대효과'!$H$7*('d_시나리오'!$I$7/'d_고정'!$B$2)*B1861</f>
        <v/>
      </c>
      <c r="T1861">
        <f>S1861*D1861</f>
        <v/>
      </c>
      <c r="U1861">
        <f>S1861*F1861*H1861</f>
        <v/>
      </c>
      <c r="V1861">
        <f>S1861*F1861*(H1861-1)</f>
        <v/>
      </c>
      <c r="W1861">
        <f>U1861*J1861</f>
        <v/>
      </c>
      <c r="X1861">
        <f>T1861+W1861</f>
        <v/>
      </c>
      <c r="Y1861">
        <f>(T1861*E1861+W1861*L1861)*(1-R1861-'d_고정'!$B$13)</f>
        <v/>
      </c>
      <c r="Z1861">
        <f>(U1861*N1861*Q1861+'d_고정'!$B$3*('6_기대효과'!$H$7/8)*Q1861*'d_고정'!$B$10*P1861*('6_기대효과'!$K$7/'d_고정'!$B$9))*(1-R1861)</f>
        <v/>
      </c>
      <c r="AA1861">
        <f>W1861*L1861*(1-R1861-'d_고정'!$B$13)+U1861*MAX(N1861-'d_고정'!$B$10*P1861*('6_기대효과'!$K$7/'d_고정'!$B$9),0)*Q1861*(1-R1861)</f>
        <v/>
      </c>
      <c r="AB1861">
        <f>Y1861+Z1861</f>
        <v/>
      </c>
      <c r="AC1861">
        <f>Y1861/('d_고정'!$B$5*'6_기대효과'!$H$7/8)/'d_고정'!$B$6</f>
        <v/>
      </c>
      <c r="AD1861">
        <f>Y1861/('d_고정'!$B$8*'6_기대효과'!$H$7/8)</f>
        <v/>
      </c>
    </row>
    <row r="1862">
      <c r="A1862">
        <f>RAND()</f>
        <v/>
      </c>
      <c r="B1862">
        <f>IF('d_시나리오'!$J$2='d_시나리오'!$H$2,'d_시나리오'!$I$2,IF(A1862&lt;('d_시나리오'!$I$2-'d_시나리오'!$H$2)/('d_시나리오'!$J$2-'d_시나리오'!$H$2),'d_시나리오'!$H$2+SQRT(A1862*('d_시나리오'!$J$2-'d_시나리오'!$H$2)*('d_시나리오'!$I$2-'d_시나리오'!$H$2)),'d_시나리오'!$J$2-SQRT((1-A1862)*('d_시나리오'!$J$2-'d_시나리오'!$H$2)*('d_시나리오'!$J$2-'d_시나리오'!$I$2))))</f>
        <v/>
      </c>
      <c r="C1862">
        <f>RAND()</f>
        <v/>
      </c>
      <c r="D1862">
        <f>BETAINV(RAND(),IF(C1862&lt;'d_고정'!$B$26,'d_고정'!$B$23,'d_고정'!$B$16)+1,'d_고정'!$B$17-IF(C1862&lt;'d_고정'!$B$26,'d_고정'!$B$23,'d_고정'!$B$16)+1)*('d_고정'!$B$14+('d_고정'!$B$15-'d_고정'!$B$14)*RAND())</f>
        <v/>
      </c>
      <c r="E1862">
        <f>INDEX('d_분포'!$A$2:$A$28,RANDBETWEEN(1,27))</f>
        <v/>
      </c>
      <c r="F1862">
        <f>INDEX('d_분포'!$C$2:$C$5,RANDBETWEEN(1,4))*(0.9+0.2*RAND())</f>
        <v/>
      </c>
      <c r="G1862">
        <f>RAND()</f>
        <v/>
      </c>
      <c r="H1862">
        <f>(F1862+(1-F1862)*('d_고정'!$B$22*BETAINV(RAND(),IF(G1862&lt;'d_고정'!$B$26,'d_고정'!$B$25,'d_고정'!$B$20)+1,'d_고정'!$B$21-IF(G1862&lt;'d_고정'!$B$26,'d_고정'!$B$25,'d_고정'!$B$20)+1)+(1-'d_고정'!$B$22)*BETAINV(RAND(),IF(G1862&lt;'d_고정'!$B$26,'d_고정'!$B$24,'d_고정'!$B$18)+1,'d_고정'!$B$19-IF(G1862&lt;'d_고정'!$B$26,'d_고정'!$B$24,'d_고정'!$B$18)+1))*('d_고정'!$B$14+('d_고정'!$B$15-'d_고정'!$B$14)*RAND()))/F1862</f>
        <v/>
      </c>
      <c r="I1862">
        <f>RAND()</f>
        <v/>
      </c>
      <c r="J1862">
        <f>IF('d_시나리오'!$J$3='d_시나리오'!$H$3,'d_시나리오'!$I$3,IF(I1862&lt;('d_시나리오'!$I$3-'d_시나리오'!$H$3)/('d_시나리오'!$J$3-'d_시나리오'!$H$3),'d_시나리오'!$H$3+SQRT(I1862*('d_시나리오'!$J$3-'d_시나리오'!$H$3)*('d_시나리오'!$I$3-'d_시나리오'!$H$3)),'d_시나리오'!$J$3-SQRT((1-I1862)*('d_시나리오'!$J$3-'d_시나리오'!$H$3)*('d_시나리오'!$J$3-'d_시나리오'!$I$3))))</f>
        <v/>
      </c>
      <c r="K1862">
        <f>RAND()</f>
        <v/>
      </c>
      <c r="L1862">
        <f>IF('d_시나리오'!$J$4='d_시나리오'!$H$4,'d_시나리오'!$I$4,IF(K1862&lt;('d_시나리오'!$I$4-'d_시나리오'!$H$4)/('d_시나리오'!$J$4-'d_시나리오'!$H$4),'d_시나리오'!$H$4+SQRT(K1862*('d_시나리오'!$J$4-'d_시나리오'!$H$4)*('d_시나리오'!$I$4-'d_시나리오'!$H$4)),'d_시나리오'!$J$4-SQRT((1-K1862)*('d_시나리오'!$J$4-'d_시나리오'!$H$4)*('d_시나리오'!$J$4-'d_시나리오'!$I$4))))</f>
        <v/>
      </c>
      <c r="M1862">
        <f>RAND()</f>
        <v/>
      </c>
      <c r="N1862">
        <f>IF('d_시나리오'!$J$5='d_시나리오'!$H$5,'d_시나리오'!$I$5,IF(M1862&lt;('d_시나리오'!$I$5-'d_시나리오'!$H$5)/('d_시나리오'!$J$5-'d_시나리오'!$H$5),'d_시나리오'!$H$5+SQRT(M1862*('d_시나리오'!$J$5-'d_시나리오'!$H$5)*('d_시나리오'!$I$5-'d_시나리오'!$H$5)),'d_시나리오'!$J$5-SQRT((1-M1862)*('d_시나리오'!$J$5-'d_시나리오'!$H$5)*('d_시나리오'!$J$5-'d_시나리오'!$I$5))))</f>
        <v/>
      </c>
      <c r="O1862">
        <f>RAND()</f>
        <v/>
      </c>
      <c r="P1862">
        <f>IF('d_시나리오'!$J$6='d_시나리오'!$H$6,'d_시나리오'!$I$6,IF(O1862&lt;('d_시나리오'!$I$6-'d_시나리오'!$H$6)/('d_시나리오'!$J$6-'d_시나리오'!$H$6),'d_시나리오'!$H$6+SQRT(O1862*('d_시나리오'!$J$6-'d_시나리오'!$H$6)*('d_시나리오'!$I$6-'d_시나리오'!$H$6)),'d_시나리오'!$J$6-SQRT((1-O1862)*('d_시나리오'!$J$6-'d_시나리오'!$H$6)*('d_시나리오'!$J$6-'d_시나리오'!$I$6))))</f>
        <v/>
      </c>
      <c r="Q1862">
        <f>INDEX('d_분포'!$B$2:$B$57,RANDBETWEEN(1,56))</f>
        <v/>
      </c>
      <c r="R1862">
        <f>BETAINV(RAND(),5,5)</f>
        <v/>
      </c>
      <c r="S1862">
        <f>'d_고정'!$B$1*'6_기대효과'!$H$7*('d_시나리오'!$I$7/'d_고정'!$B$2)*B1862</f>
        <v/>
      </c>
      <c r="T1862">
        <f>S1862*D1862</f>
        <v/>
      </c>
      <c r="U1862">
        <f>S1862*F1862*H1862</f>
        <v/>
      </c>
      <c r="V1862">
        <f>S1862*F1862*(H1862-1)</f>
        <v/>
      </c>
      <c r="W1862">
        <f>U1862*J1862</f>
        <v/>
      </c>
      <c r="X1862">
        <f>T1862+W1862</f>
        <v/>
      </c>
      <c r="Y1862">
        <f>(T1862*E1862+W1862*L1862)*(1-R1862-'d_고정'!$B$13)</f>
        <v/>
      </c>
      <c r="Z1862">
        <f>(U1862*N1862*Q1862+'d_고정'!$B$3*('6_기대효과'!$H$7/8)*Q1862*'d_고정'!$B$10*P1862*('6_기대효과'!$K$7/'d_고정'!$B$9))*(1-R1862)</f>
        <v/>
      </c>
      <c r="AA1862">
        <f>W1862*L1862*(1-R1862-'d_고정'!$B$13)+U1862*MAX(N1862-'d_고정'!$B$10*P1862*('6_기대효과'!$K$7/'d_고정'!$B$9),0)*Q1862*(1-R1862)</f>
        <v/>
      </c>
      <c r="AB1862">
        <f>Y1862+Z1862</f>
        <v/>
      </c>
      <c r="AC1862">
        <f>Y1862/('d_고정'!$B$5*'6_기대효과'!$H$7/8)/'d_고정'!$B$6</f>
        <v/>
      </c>
      <c r="AD1862">
        <f>Y1862/('d_고정'!$B$8*'6_기대효과'!$H$7/8)</f>
        <v/>
      </c>
    </row>
    <row r="1863">
      <c r="A1863">
        <f>RAND()</f>
        <v/>
      </c>
      <c r="B1863">
        <f>IF('d_시나리오'!$J$2='d_시나리오'!$H$2,'d_시나리오'!$I$2,IF(A1863&lt;('d_시나리오'!$I$2-'d_시나리오'!$H$2)/('d_시나리오'!$J$2-'d_시나리오'!$H$2),'d_시나리오'!$H$2+SQRT(A1863*('d_시나리오'!$J$2-'d_시나리오'!$H$2)*('d_시나리오'!$I$2-'d_시나리오'!$H$2)),'d_시나리오'!$J$2-SQRT((1-A1863)*('d_시나리오'!$J$2-'d_시나리오'!$H$2)*('d_시나리오'!$J$2-'d_시나리오'!$I$2))))</f>
        <v/>
      </c>
      <c r="C1863">
        <f>RAND()</f>
        <v/>
      </c>
      <c r="D1863">
        <f>BETAINV(RAND(),IF(C1863&lt;'d_고정'!$B$26,'d_고정'!$B$23,'d_고정'!$B$16)+1,'d_고정'!$B$17-IF(C1863&lt;'d_고정'!$B$26,'d_고정'!$B$23,'d_고정'!$B$16)+1)*('d_고정'!$B$14+('d_고정'!$B$15-'d_고정'!$B$14)*RAND())</f>
        <v/>
      </c>
      <c r="E1863">
        <f>INDEX('d_분포'!$A$2:$A$28,RANDBETWEEN(1,27))</f>
        <v/>
      </c>
      <c r="F1863">
        <f>INDEX('d_분포'!$C$2:$C$5,RANDBETWEEN(1,4))*(0.9+0.2*RAND())</f>
        <v/>
      </c>
      <c r="G1863">
        <f>RAND()</f>
        <v/>
      </c>
      <c r="H1863">
        <f>(F1863+(1-F1863)*('d_고정'!$B$22*BETAINV(RAND(),IF(G1863&lt;'d_고정'!$B$26,'d_고정'!$B$25,'d_고정'!$B$20)+1,'d_고정'!$B$21-IF(G1863&lt;'d_고정'!$B$26,'d_고정'!$B$25,'d_고정'!$B$20)+1)+(1-'d_고정'!$B$22)*BETAINV(RAND(),IF(G1863&lt;'d_고정'!$B$26,'d_고정'!$B$24,'d_고정'!$B$18)+1,'d_고정'!$B$19-IF(G1863&lt;'d_고정'!$B$26,'d_고정'!$B$24,'d_고정'!$B$18)+1))*('d_고정'!$B$14+('d_고정'!$B$15-'d_고정'!$B$14)*RAND()))/F1863</f>
        <v/>
      </c>
      <c r="I1863">
        <f>RAND()</f>
        <v/>
      </c>
      <c r="J1863">
        <f>IF('d_시나리오'!$J$3='d_시나리오'!$H$3,'d_시나리오'!$I$3,IF(I1863&lt;('d_시나리오'!$I$3-'d_시나리오'!$H$3)/('d_시나리오'!$J$3-'d_시나리오'!$H$3),'d_시나리오'!$H$3+SQRT(I1863*('d_시나리오'!$J$3-'d_시나리오'!$H$3)*('d_시나리오'!$I$3-'d_시나리오'!$H$3)),'d_시나리오'!$J$3-SQRT((1-I1863)*('d_시나리오'!$J$3-'d_시나리오'!$H$3)*('d_시나리오'!$J$3-'d_시나리오'!$I$3))))</f>
        <v/>
      </c>
      <c r="K1863">
        <f>RAND()</f>
        <v/>
      </c>
      <c r="L1863">
        <f>IF('d_시나리오'!$J$4='d_시나리오'!$H$4,'d_시나리오'!$I$4,IF(K1863&lt;('d_시나리오'!$I$4-'d_시나리오'!$H$4)/('d_시나리오'!$J$4-'d_시나리오'!$H$4),'d_시나리오'!$H$4+SQRT(K1863*('d_시나리오'!$J$4-'d_시나리오'!$H$4)*('d_시나리오'!$I$4-'d_시나리오'!$H$4)),'d_시나리오'!$J$4-SQRT((1-K1863)*('d_시나리오'!$J$4-'d_시나리오'!$H$4)*('d_시나리오'!$J$4-'d_시나리오'!$I$4))))</f>
        <v/>
      </c>
      <c r="M1863">
        <f>RAND()</f>
        <v/>
      </c>
      <c r="N1863">
        <f>IF('d_시나리오'!$J$5='d_시나리오'!$H$5,'d_시나리오'!$I$5,IF(M1863&lt;('d_시나리오'!$I$5-'d_시나리오'!$H$5)/('d_시나리오'!$J$5-'d_시나리오'!$H$5),'d_시나리오'!$H$5+SQRT(M1863*('d_시나리오'!$J$5-'d_시나리오'!$H$5)*('d_시나리오'!$I$5-'d_시나리오'!$H$5)),'d_시나리오'!$J$5-SQRT((1-M1863)*('d_시나리오'!$J$5-'d_시나리오'!$H$5)*('d_시나리오'!$J$5-'d_시나리오'!$I$5))))</f>
        <v/>
      </c>
      <c r="O1863">
        <f>RAND()</f>
        <v/>
      </c>
      <c r="P1863">
        <f>IF('d_시나리오'!$J$6='d_시나리오'!$H$6,'d_시나리오'!$I$6,IF(O1863&lt;('d_시나리오'!$I$6-'d_시나리오'!$H$6)/('d_시나리오'!$J$6-'d_시나리오'!$H$6),'d_시나리오'!$H$6+SQRT(O1863*('d_시나리오'!$J$6-'d_시나리오'!$H$6)*('d_시나리오'!$I$6-'d_시나리오'!$H$6)),'d_시나리오'!$J$6-SQRT((1-O1863)*('d_시나리오'!$J$6-'d_시나리오'!$H$6)*('d_시나리오'!$J$6-'d_시나리오'!$I$6))))</f>
        <v/>
      </c>
      <c r="Q1863">
        <f>INDEX('d_분포'!$B$2:$B$57,RANDBETWEEN(1,56))</f>
        <v/>
      </c>
      <c r="R1863">
        <f>BETAINV(RAND(),5,5)</f>
        <v/>
      </c>
      <c r="S1863">
        <f>'d_고정'!$B$1*'6_기대효과'!$H$7*('d_시나리오'!$I$7/'d_고정'!$B$2)*B1863</f>
        <v/>
      </c>
      <c r="T1863">
        <f>S1863*D1863</f>
        <v/>
      </c>
      <c r="U1863">
        <f>S1863*F1863*H1863</f>
        <v/>
      </c>
      <c r="V1863">
        <f>S1863*F1863*(H1863-1)</f>
        <v/>
      </c>
      <c r="W1863">
        <f>U1863*J1863</f>
        <v/>
      </c>
      <c r="X1863">
        <f>T1863+W1863</f>
        <v/>
      </c>
      <c r="Y1863">
        <f>(T1863*E1863+W1863*L1863)*(1-R1863-'d_고정'!$B$13)</f>
        <v/>
      </c>
      <c r="Z1863">
        <f>(U1863*N1863*Q1863+'d_고정'!$B$3*('6_기대효과'!$H$7/8)*Q1863*'d_고정'!$B$10*P1863*('6_기대효과'!$K$7/'d_고정'!$B$9))*(1-R1863)</f>
        <v/>
      </c>
      <c r="AA1863">
        <f>W1863*L1863*(1-R1863-'d_고정'!$B$13)+U1863*MAX(N1863-'d_고정'!$B$10*P1863*('6_기대효과'!$K$7/'d_고정'!$B$9),0)*Q1863*(1-R1863)</f>
        <v/>
      </c>
      <c r="AB1863">
        <f>Y1863+Z1863</f>
        <v/>
      </c>
      <c r="AC1863">
        <f>Y1863/('d_고정'!$B$5*'6_기대효과'!$H$7/8)/'d_고정'!$B$6</f>
        <v/>
      </c>
      <c r="AD1863">
        <f>Y1863/('d_고정'!$B$8*'6_기대효과'!$H$7/8)</f>
        <v/>
      </c>
    </row>
    <row r="1864">
      <c r="A1864">
        <f>RAND()</f>
        <v/>
      </c>
      <c r="B1864">
        <f>IF('d_시나리오'!$J$2='d_시나리오'!$H$2,'d_시나리오'!$I$2,IF(A1864&lt;('d_시나리오'!$I$2-'d_시나리오'!$H$2)/('d_시나리오'!$J$2-'d_시나리오'!$H$2),'d_시나리오'!$H$2+SQRT(A1864*('d_시나리오'!$J$2-'d_시나리오'!$H$2)*('d_시나리오'!$I$2-'d_시나리오'!$H$2)),'d_시나리오'!$J$2-SQRT((1-A1864)*('d_시나리오'!$J$2-'d_시나리오'!$H$2)*('d_시나리오'!$J$2-'d_시나리오'!$I$2))))</f>
        <v/>
      </c>
      <c r="C1864">
        <f>RAND()</f>
        <v/>
      </c>
      <c r="D1864">
        <f>BETAINV(RAND(),IF(C1864&lt;'d_고정'!$B$26,'d_고정'!$B$23,'d_고정'!$B$16)+1,'d_고정'!$B$17-IF(C1864&lt;'d_고정'!$B$26,'d_고정'!$B$23,'d_고정'!$B$16)+1)*('d_고정'!$B$14+('d_고정'!$B$15-'d_고정'!$B$14)*RAND())</f>
        <v/>
      </c>
      <c r="E1864">
        <f>INDEX('d_분포'!$A$2:$A$28,RANDBETWEEN(1,27))</f>
        <v/>
      </c>
      <c r="F1864">
        <f>INDEX('d_분포'!$C$2:$C$5,RANDBETWEEN(1,4))*(0.9+0.2*RAND())</f>
        <v/>
      </c>
      <c r="G1864">
        <f>RAND()</f>
        <v/>
      </c>
      <c r="H1864">
        <f>(F1864+(1-F1864)*('d_고정'!$B$22*BETAINV(RAND(),IF(G1864&lt;'d_고정'!$B$26,'d_고정'!$B$25,'d_고정'!$B$20)+1,'d_고정'!$B$21-IF(G1864&lt;'d_고정'!$B$26,'d_고정'!$B$25,'d_고정'!$B$20)+1)+(1-'d_고정'!$B$22)*BETAINV(RAND(),IF(G1864&lt;'d_고정'!$B$26,'d_고정'!$B$24,'d_고정'!$B$18)+1,'d_고정'!$B$19-IF(G1864&lt;'d_고정'!$B$26,'d_고정'!$B$24,'d_고정'!$B$18)+1))*('d_고정'!$B$14+('d_고정'!$B$15-'d_고정'!$B$14)*RAND()))/F1864</f>
        <v/>
      </c>
      <c r="I1864">
        <f>RAND()</f>
        <v/>
      </c>
      <c r="J1864">
        <f>IF('d_시나리오'!$J$3='d_시나리오'!$H$3,'d_시나리오'!$I$3,IF(I1864&lt;('d_시나리오'!$I$3-'d_시나리오'!$H$3)/('d_시나리오'!$J$3-'d_시나리오'!$H$3),'d_시나리오'!$H$3+SQRT(I1864*('d_시나리오'!$J$3-'d_시나리오'!$H$3)*('d_시나리오'!$I$3-'d_시나리오'!$H$3)),'d_시나리오'!$J$3-SQRT((1-I1864)*('d_시나리오'!$J$3-'d_시나리오'!$H$3)*('d_시나리오'!$J$3-'d_시나리오'!$I$3))))</f>
        <v/>
      </c>
      <c r="K1864">
        <f>RAND()</f>
        <v/>
      </c>
      <c r="L1864">
        <f>IF('d_시나리오'!$J$4='d_시나리오'!$H$4,'d_시나리오'!$I$4,IF(K1864&lt;('d_시나리오'!$I$4-'d_시나리오'!$H$4)/('d_시나리오'!$J$4-'d_시나리오'!$H$4),'d_시나리오'!$H$4+SQRT(K1864*('d_시나리오'!$J$4-'d_시나리오'!$H$4)*('d_시나리오'!$I$4-'d_시나리오'!$H$4)),'d_시나리오'!$J$4-SQRT((1-K1864)*('d_시나리오'!$J$4-'d_시나리오'!$H$4)*('d_시나리오'!$J$4-'d_시나리오'!$I$4))))</f>
        <v/>
      </c>
      <c r="M1864">
        <f>RAND()</f>
        <v/>
      </c>
      <c r="N1864">
        <f>IF('d_시나리오'!$J$5='d_시나리오'!$H$5,'d_시나리오'!$I$5,IF(M1864&lt;('d_시나리오'!$I$5-'d_시나리오'!$H$5)/('d_시나리오'!$J$5-'d_시나리오'!$H$5),'d_시나리오'!$H$5+SQRT(M1864*('d_시나리오'!$J$5-'d_시나리오'!$H$5)*('d_시나리오'!$I$5-'d_시나리오'!$H$5)),'d_시나리오'!$J$5-SQRT((1-M1864)*('d_시나리오'!$J$5-'d_시나리오'!$H$5)*('d_시나리오'!$J$5-'d_시나리오'!$I$5))))</f>
        <v/>
      </c>
      <c r="O1864">
        <f>RAND()</f>
        <v/>
      </c>
      <c r="P1864">
        <f>IF('d_시나리오'!$J$6='d_시나리오'!$H$6,'d_시나리오'!$I$6,IF(O1864&lt;('d_시나리오'!$I$6-'d_시나리오'!$H$6)/('d_시나리오'!$J$6-'d_시나리오'!$H$6),'d_시나리오'!$H$6+SQRT(O1864*('d_시나리오'!$J$6-'d_시나리오'!$H$6)*('d_시나리오'!$I$6-'d_시나리오'!$H$6)),'d_시나리오'!$J$6-SQRT((1-O1864)*('d_시나리오'!$J$6-'d_시나리오'!$H$6)*('d_시나리오'!$J$6-'d_시나리오'!$I$6))))</f>
        <v/>
      </c>
      <c r="Q1864">
        <f>INDEX('d_분포'!$B$2:$B$57,RANDBETWEEN(1,56))</f>
        <v/>
      </c>
      <c r="R1864">
        <f>BETAINV(RAND(),5,5)</f>
        <v/>
      </c>
      <c r="S1864">
        <f>'d_고정'!$B$1*'6_기대효과'!$H$7*('d_시나리오'!$I$7/'d_고정'!$B$2)*B1864</f>
        <v/>
      </c>
      <c r="T1864">
        <f>S1864*D1864</f>
        <v/>
      </c>
      <c r="U1864">
        <f>S1864*F1864*H1864</f>
        <v/>
      </c>
      <c r="V1864">
        <f>S1864*F1864*(H1864-1)</f>
        <v/>
      </c>
      <c r="W1864">
        <f>U1864*J1864</f>
        <v/>
      </c>
      <c r="X1864">
        <f>T1864+W1864</f>
        <v/>
      </c>
      <c r="Y1864">
        <f>(T1864*E1864+W1864*L1864)*(1-R1864-'d_고정'!$B$13)</f>
        <v/>
      </c>
      <c r="Z1864">
        <f>(U1864*N1864*Q1864+'d_고정'!$B$3*('6_기대효과'!$H$7/8)*Q1864*'d_고정'!$B$10*P1864*('6_기대효과'!$K$7/'d_고정'!$B$9))*(1-R1864)</f>
        <v/>
      </c>
      <c r="AA1864">
        <f>W1864*L1864*(1-R1864-'d_고정'!$B$13)+U1864*MAX(N1864-'d_고정'!$B$10*P1864*('6_기대효과'!$K$7/'d_고정'!$B$9),0)*Q1864*(1-R1864)</f>
        <v/>
      </c>
      <c r="AB1864">
        <f>Y1864+Z1864</f>
        <v/>
      </c>
      <c r="AC1864">
        <f>Y1864/('d_고정'!$B$5*'6_기대효과'!$H$7/8)/'d_고정'!$B$6</f>
        <v/>
      </c>
      <c r="AD1864">
        <f>Y1864/('d_고정'!$B$8*'6_기대효과'!$H$7/8)</f>
        <v/>
      </c>
    </row>
    <row r="1865">
      <c r="A1865">
        <f>RAND()</f>
        <v/>
      </c>
      <c r="B1865">
        <f>IF('d_시나리오'!$J$2='d_시나리오'!$H$2,'d_시나리오'!$I$2,IF(A1865&lt;('d_시나리오'!$I$2-'d_시나리오'!$H$2)/('d_시나리오'!$J$2-'d_시나리오'!$H$2),'d_시나리오'!$H$2+SQRT(A1865*('d_시나리오'!$J$2-'d_시나리오'!$H$2)*('d_시나리오'!$I$2-'d_시나리오'!$H$2)),'d_시나리오'!$J$2-SQRT((1-A1865)*('d_시나리오'!$J$2-'d_시나리오'!$H$2)*('d_시나리오'!$J$2-'d_시나리오'!$I$2))))</f>
        <v/>
      </c>
      <c r="C1865">
        <f>RAND()</f>
        <v/>
      </c>
      <c r="D1865">
        <f>BETAINV(RAND(),IF(C1865&lt;'d_고정'!$B$26,'d_고정'!$B$23,'d_고정'!$B$16)+1,'d_고정'!$B$17-IF(C1865&lt;'d_고정'!$B$26,'d_고정'!$B$23,'d_고정'!$B$16)+1)*('d_고정'!$B$14+('d_고정'!$B$15-'d_고정'!$B$14)*RAND())</f>
        <v/>
      </c>
      <c r="E1865">
        <f>INDEX('d_분포'!$A$2:$A$28,RANDBETWEEN(1,27))</f>
        <v/>
      </c>
      <c r="F1865">
        <f>INDEX('d_분포'!$C$2:$C$5,RANDBETWEEN(1,4))*(0.9+0.2*RAND())</f>
        <v/>
      </c>
      <c r="G1865">
        <f>RAND()</f>
        <v/>
      </c>
      <c r="H1865">
        <f>(F1865+(1-F1865)*('d_고정'!$B$22*BETAINV(RAND(),IF(G1865&lt;'d_고정'!$B$26,'d_고정'!$B$25,'d_고정'!$B$20)+1,'d_고정'!$B$21-IF(G1865&lt;'d_고정'!$B$26,'d_고정'!$B$25,'d_고정'!$B$20)+1)+(1-'d_고정'!$B$22)*BETAINV(RAND(),IF(G1865&lt;'d_고정'!$B$26,'d_고정'!$B$24,'d_고정'!$B$18)+1,'d_고정'!$B$19-IF(G1865&lt;'d_고정'!$B$26,'d_고정'!$B$24,'d_고정'!$B$18)+1))*('d_고정'!$B$14+('d_고정'!$B$15-'d_고정'!$B$14)*RAND()))/F1865</f>
        <v/>
      </c>
      <c r="I1865">
        <f>RAND()</f>
        <v/>
      </c>
      <c r="J1865">
        <f>IF('d_시나리오'!$J$3='d_시나리오'!$H$3,'d_시나리오'!$I$3,IF(I1865&lt;('d_시나리오'!$I$3-'d_시나리오'!$H$3)/('d_시나리오'!$J$3-'d_시나리오'!$H$3),'d_시나리오'!$H$3+SQRT(I1865*('d_시나리오'!$J$3-'d_시나리오'!$H$3)*('d_시나리오'!$I$3-'d_시나리오'!$H$3)),'d_시나리오'!$J$3-SQRT((1-I1865)*('d_시나리오'!$J$3-'d_시나리오'!$H$3)*('d_시나리오'!$J$3-'d_시나리오'!$I$3))))</f>
        <v/>
      </c>
      <c r="K1865">
        <f>RAND()</f>
        <v/>
      </c>
      <c r="L1865">
        <f>IF('d_시나리오'!$J$4='d_시나리오'!$H$4,'d_시나리오'!$I$4,IF(K1865&lt;('d_시나리오'!$I$4-'d_시나리오'!$H$4)/('d_시나리오'!$J$4-'d_시나리오'!$H$4),'d_시나리오'!$H$4+SQRT(K1865*('d_시나리오'!$J$4-'d_시나리오'!$H$4)*('d_시나리오'!$I$4-'d_시나리오'!$H$4)),'d_시나리오'!$J$4-SQRT((1-K1865)*('d_시나리오'!$J$4-'d_시나리오'!$H$4)*('d_시나리오'!$J$4-'d_시나리오'!$I$4))))</f>
        <v/>
      </c>
      <c r="M1865">
        <f>RAND()</f>
        <v/>
      </c>
      <c r="N1865">
        <f>IF('d_시나리오'!$J$5='d_시나리오'!$H$5,'d_시나리오'!$I$5,IF(M1865&lt;('d_시나리오'!$I$5-'d_시나리오'!$H$5)/('d_시나리오'!$J$5-'d_시나리오'!$H$5),'d_시나리오'!$H$5+SQRT(M1865*('d_시나리오'!$J$5-'d_시나리오'!$H$5)*('d_시나리오'!$I$5-'d_시나리오'!$H$5)),'d_시나리오'!$J$5-SQRT((1-M1865)*('d_시나리오'!$J$5-'d_시나리오'!$H$5)*('d_시나리오'!$J$5-'d_시나리오'!$I$5))))</f>
        <v/>
      </c>
      <c r="O1865">
        <f>RAND()</f>
        <v/>
      </c>
      <c r="P1865">
        <f>IF('d_시나리오'!$J$6='d_시나리오'!$H$6,'d_시나리오'!$I$6,IF(O1865&lt;('d_시나리오'!$I$6-'d_시나리오'!$H$6)/('d_시나리오'!$J$6-'d_시나리오'!$H$6),'d_시나리오'!$H$6+SQRT(O1865*('d_시나리오'!$J$6-'d_시나리오'!$H$6)*('d_시나리오'!$I$6-'d_시나리오'!$H$6)),'d_시나리오'!$J$6-SQRT((1-O1865)*('d_시나리오'!$J$6-'d_시나리오'!$H$6)*('d_시나리오'!$J$6-'d_시나리오'!$I$6))))</f>
        <v/>
      </c>
      <c r="Q1865">
        <f>INDEX('d_분포'!$B$2:$B$57,RANDBETWEEN(1,56))</f>
        <v/>
      </c>
      <c r="R1865">
        <f>BETAINV(RAND(),5,5)</f>
        <v/>
      </c>
      <c r="S1865">
        <f>'d_고정'!$B$1*'6_기대효과'!$H$7*('d_시나리오'!$I$7/'d_고정'!$B$2)*B1865</f>
        <v/>
      </c>
      <c r="T1865">
        <f>S1865*D1865</f>
        <v/>
      </c>
      <c r="U1865">
        <f>S1865*F1865*H1865</f>
        <v/>
      </c>
      <c r="V1865">
        <f>S1865*F1865*(H1865-1)</f>
        <v/>
      </c>
      <c r="W1865">
        <f>U1865*J1865</f>
        <v/>
      </c>
      <c r="X1865">
        <f>T1865+W1865</f>
        <v/>
      </c>
      <c r="Y1865">
        <f>(T1865*E1865+W1865*L1865)*(1-R1865-'d_고정'!$B$13)</f>
        <v/>
      </c>
      <c r="Z1865">
        <f>(U1865*N1865*Q1865+'d_고정'!$B$3*('6_기대효과'!$H$7/8)*Q1865*'d_고정'!$B$10*P1865*('6_기대효과'!$K$7/'d_고정'!$B$9))*(1-R1865)</f>
        <v/>
      </c>
      <c r="AA1865">
        <f>W1865*L1865*(1-R1865-'d_고정'!$B$13)+U1865*MAX(N1865-'d_고정'!$B$10*P1865*('6_기대효과'!$K$7/'d_고정'!$B$9),0)*Q1865*(1-R1865)</f>
        <v/>
      </c>
      <c r="AB1865">
        <f>Y1865+Z1865</f>
        <v/>
      </c>
      <c r="AC1865">
        <f>Y1865/('d_고정'!$B$5*'6_기대효과'!$H$7/8)/'d_고정'!$B$6</f>
        <v/>
      </c>
      <c r="AD1865">
        <f>Y1865/('d_고정'!$B$8*'6_기대효과'!$H$7/8)</f>
        <v/>
      </c>
    </row>
    <row r="1866">
      <c r="A1866">
        <f>RAND()</f>
        <v/>
      </c>
      <c r="B1866">
        <f>IF('d_시나리오'!$J$2='d_시나리오'!$H$2,'d_시나리오'!$I$2,IF(A1866&lt;('d_시나리오'!$I$2-'d_시나리오'!$H$2)/('d_시나리오'!$J$2-'d_시나리오'!$H$2),'d_시나리오'!$H$2+SQRT(A1866*('d_시나리오'!$J$2-'d_시나리오'!$H$2)*('d_시나리오'!$I$2-'d_시나리오'!$H$2)),'d_시나리오'!$J$2-SQRT((1-A1866)*('d_시나리오'!$J$2-'d_시나리오'!$H$2)*('d_시나리오'!$J$2-'d_시나리오'!$I$2))))</f>
        <v/>
      </c>
      <c r="C1866">
        <f>RAND()</f>
        <v/>
      </c>
      <c r="D1866">
        <f>BETAINV(RAND(),IF(C1866&lt;'d_고정'!$B$26,'d_고정'!$B$23,'d_고정'!$B$16)+1,'d_고정'!$B$17-IF(C1866&lt;'d_고정'!$B$26,'d_고정'!$B$23,'d_고정'!$B$16)+1)*('d_고정'!$B$14+('d_고정'!$B$15-'d_고정'!$B$14)*RAND())</f>
        <v/>
      </c>
      <c r="E1866">
        <f>INDEX('d_분포'!$A$2:$A$28,RANDBETWEEN(1,27))</f>
        <v/>
      </c>
      <c r="F1866">
        <f>INDEX('d_분포'!$C$2:$C$5,RANDBETWEEN(1,4))*(0.9+0.2*RAND())</f>
        <v/>
      </c>
      <c r="G1866">
        <f>RAND()</f>
        <v/>
      </c>
      <c r="H1866">
        <f>(F1866+(1-F1866)*('d_고정'!$B$22*BETAINV(RAND(),IF(G1866&lt;'d_고정'!$B$26,'d_고정'!$B$25,'d_고정'!$B$20)+1,'d_고정'!$B$21-IF(G1866&lt;'d_고정'!$B$26,'d_고정'!$B$25,'d_고정'!$B$20)+1)+(1-'d_고정'!$B$22)*BETAINV(RAND(),IF(G1866&lt;'d_고정'!$B$26,'d_고정'!$B$24,'d_고정'!$B$18)+1,'d_고정'!$B$19-IF(G1866&lt;'d_고정'!$B$26,'d_고정'!$B$24,'d_고정'!$B$18)+1))*('d_고정'!$B$14+('d_고정'!$B$15-'d_고정'!$B$14)*RAND()))/F1866</f>
        <v/>
      </c>
      <c r="I1866">
        <f>RAND()</f>
        <v/>
      </c>
      <c r="J1866">
        <f>IF('d_시나리오'!$J$3='d_시나리오'!$H$3,'d_시나리오'!$I$3,IF(I1866&lt;('d_시나리오'!$I$3-'d_시나리오'!$H$3)/('d_시나리오'!$J$3-'d_시나리오'!$H$3),'d_시나리오'!$H$3+SQRT(I1866*('d_시나리오'!$J$3-'d_시나리오'!$H$3)*('d_시나리오'!$I$3-'d_시나리오'!$H$3)),'d_시나리오'!$J$3-SQRT((1-I1866)*('d_시나리오'!$J$3-'d_시나리오'!$H$3)*('d_시나리오'!$J$3-'d_시나리오'!$I$3))))</f>
        <v/>
      </c>
      <c r="K1866">
        <f>RAND()</f>
        <v/>
      </c>
      <c r="L1866">
        <f>IF('d_시나리오'!$J$4='d_시나리오'!$H$4,'d_시나리오'!$I$4,IF(K1866&lt;('d_시나리오'!$I$4-'d_시나리오'!$H$4)/('d_시나리오'!$J$4-'d_시나리오'!$H$4),'d_시나리오'!$H$4+SQRT(K1866*('d_시나리오'!$J$4-'d_시나리오'!$H$4)*('d_시나리오'!$I$4-'d_시나리오'!$H$4)),'d_시나리오'!$J$4-SQRT((1-K1866)*('d_시나리오'!$J$4-'d_시나리오'!$H$4)*('d_시나리오'!$J$4-'d_시나리오'!$I$4))))</f>
        <v/>
      </c>
      <c r="M1866">
        <f>RAND()</f>
        <v/>
      </c>
      <c r="N1866">
        <f>IF('d_시나리오'!$J$5='d_시나리오'!$H$5,'d_시나리오'!$I$5,IF(M1866&lt;('d_시나리오'!$I$5-'d_시나리오'!$H$5)/('d_시나리오'!$J$5-'d_시나리오'!$H$5),'d_시나리오'!$H$5+SQRT(M1866*('d_시나리오'!$J$5-'d_시나리오'!$H$5)*('d_시나리오'!$I$5-'d_시나리오'!$H$5)),'d_시나리오'!$J$5-SQRT((1-M1866)*('d_시나리오'!$J$5-'d_시나리오'!$H$5)*('d_시나리오'!$J$5-'d_시나리오'!$I$5))))</f>
        <v/>
      </c>
      <c r="O1866">
        <f>RAND()</f>
        <v/>
      </c>
      <c r="P1866">
        <f>IF('d_시나리오'!$J$6='d_시나리오'!$H$6,'d_시나리오'!$I$6,IF(O1866&lt;('d_시나리오'!$I$6-'d_시나리오'!$H$6)/('d_시나리오'!$J$6-'d_시나리오'!$H$6),'d_시나리오'!$H$6+SQRT(O1866*('d_시나리오'!$J$6-'d_시나리오'!$H$6)*('d_시나리오'!$I$6-'d_시나리오'!$H$6)),'d_시나리오'!$J$6-SQRT((1-O1866)*('d_시나리오'!$J$6-'d_시나리오'!$H$6)*('d_시나리오'!$J$6-'d_시나리오'!$I$6))))</f>
        <v/>
      </c>
      <c r="Q1866">
        <f>INDEX('d_분포'!$B$2:$B$57,RANDBETWEEN(1,56))</f>
        <v/>
      </c>
      <c r="R1866">
        <f>BETAINV(RAND(),5,5)</f>
        <v/>
      </c>
      <c r="S1866">
        <f>'d_고정'!$B$1*'6_기대효과'!$H$7*('d_시나리오'!$I$7/'d_고정'!$B$2)*B1866</f>
        <v/>
      </c>
      <c r="T1866">
        <f>S1866*D1866</f>
        <v/>
      </c>
      <c r="U1866">
        <f>S1866*F1866*H1866</f>
        <v/>
      </c>
      <c r="V1866">
        <f>S1866*F1866*(H1866-1)</f>
        <v/>
      </c>
      <c r="W1866">
        <f>U1866*J1866</f>
        <v/>
      </c>
      <c r="X1866">
        <f>T1866+W1866</f>
        <v/>
      </c>
      <c r="Y1866">
        <f>(T1866*E1866+W1866*L1866)*(1-R1866-'d_고정'!$B$13)</f>
        <v/>
      </c>
      <c r="Z1866">
        <f>(U1866*N1866*Q1866+'d_고정'!$B$3*('6_기대효과'!$H$7/8)*Q1866*'d_고정'!$B$10*P1866*('6_기대효과'!$K$7/'d_고정'!$B$9))*(1-R1866)</f>
        <v/>
      </c>
      <c r="AA1866">
        <f>W1866*L1866*(1-R1866-'d_고정'!$B$13)+U1866*MAX(N1866-'d_고정'!$B$10*P1866*('6_기대효과'!$K$7/'d_고정'!$B$9),0)*Q1866*(1-R1866)</f>
        <v/>
      </c>
      <c r="AB1866">
        <f>Y1866+Z1866</f>
        <v/>
      </c>
      <c r="AC1866">
        <f>Y1866/('d_고정'!$B$5*'6_기대효과'!$H$7/8)/'d_고정'!$B$6</f>
        <v/>
      </c>
      <c r="AD1866">
        <f>Y1866/('d_고정'!$B$8*'6_기대효과'!$H$7/8)</f>
        <v/>
      </c>
    </row>
    <row r="1867">
      <c r="A1867">
        <f>RAND()</f>
        <v/>
      </c>
      <c r="B1867">
        <f>IF('d_시나리오'!$J$2='d_시나리오'!$H$2,'d_시나리오'!$I$2,IF(A1867&lt;('d_시나리오'!$I$2-'d_시나리오'!$H$2)/('d_시나리오'!$J$2-'d_시나리오'!$H$2),'d_시나리오'!$H$2+SQRT(A1867*('d_시나리오'!$J$2-'d_시나리오'!$H$2)*('d_시나리오'!$I$2-'d_시나리오'!$H$2)),'d_시나리오'!$J$2-SQRT((1-A1867)*('d_시나리오'!$J$2-'d_시나리오'!$H$2)*('d_시나리오'!$J$2-'d_시나리오'!$I$2))))</f>
        <v/>
      </c>
      <c r="C1867">
        <f>RAND()</f>
        <v/>
      </c>
      <c r="D1867">
        <f>BETAINV(RAND(),IF(C1867&lt;'d_고정'!$B$26,'d_고정'!$B$23,'d_고정'!$B$16)+1,'d_고정'!$B$17-IF(C1867&lt;'d_고정'!$B$26,'d_고정'!$B$23,'d_고정'!$B$16)+1)*('d_고정'!$B$14+('d_고정'!$B$15-'d_고정'!$B$14)*RAND())</f>
        <v/>
      </c>
      <c r="E1867">
        <f>INDEX('d_분포'!$A$2:$A$28,RANDBETWEEN(1,27))</f>
        <v/>
      </c>
      <c r="F1867">
        <f>INDEX('d_분포'!$C$2:$C$5,RANDBETWEEN(1,4))*(0.9+0.2*RAND())</f>
        <v/>
      </c>
      <c r="G1867">
        <f>RAND()</f>
        <v/>
      </c>
      <c r="H1867">
        <f>(F1867+(1-F1867)*('d_고정'!$B$22*BETAINV(RAND(),IF(G1867&lt;'d_고정'!$B$26,'d_고정'!$B$25,'d_고정'!$B$20)+1,'d_고정'!$B$21-IF(G1867&lt;'d_고정'!$B$26,'d_고정'!$B$25,'d_고정'!$B$20)+1)+(1-'d_고정'!$B$22)*BETAINV(RAND(),IF(G1867&lt;'d_고정'!$B$26,'d_고정'!$B$24,'d_고정'!$B$18)+1,'d_고정'!$B$19-IF(G1867&lt;'d_고정'!$B$26,'d_고정'!$B$24,'d_고정'!$B$18)+1))*('d_고정'!$B$14+('d_고정'!$B$15-'d_고정'!$B$14)*RAND()))/F1867</f>
        <v/>
      </c>
      <c r="I1867">
        <f>RAND()</f>
        <v/>
      </c>
      <c r="J1867">
        <f>IF('d_시나리오'!$J$3='d_시나리오'!$H$3,'d_시나리오'!$I$3,IF(I1867&lt;('d_시나리오'!$I$3-'d_시나리오'!$H$3)/('d_시나리오'!$J$3-'d_시나리오'!$H$3),'d_시나리오'!$H$3+SQRT(I1867*('d_시나리오'!$J$3-'d_시나리오'!$H$3)*('d_시나리오'!$I$3-'d_시나리오'!$H$3)),'d_시나리오'!$J$3-SQRT((1-I1867)*('d_시나리오'!$J$3-'d_시나리오'!$H$3)*('d_시나리오'!$J$3-'d_시나리오'!$I$3))))</f>
        <v/>
      </c>
      <c r="K1867">
        <f>RAND()</f>
        <v/>
      </c>
      <c r="L1867">
        <f>IF('d_시나리오'!$J$4='d_시나리오'!$H$4,'d_시나리오'!$I$4,IF(K1867&lt;('d_시나리오'!$I$4-'d_시나리오'!$H$4)/('d_시나리오'!$J$4-'d_시나리오'!$H$4),'d_시나리오'!$H$4+SQRT(K1867*('d_시나리오'!$J$4-'d_시나리오'!$H$4)*('d_시나리오'!$I$4-'d_시나리오'!$H$4)),'d_시나리오'!$J$4-SQRT((1-K1867)*('d_시나리오'!$J$4-'d_시나리오'!$H$4)*('d_시나리오'!$J$4-'d_시나리오'!$I$4))))</f>
        <v/>
      </c>
      <c r="M1867">
        <f>RAND()</f>
        <v/>
      </c>
      <c r="N1867">
        <f>IF('d_시나리오'!$J$5='d_시나리오'!$H$5,'d_시나리오'!$I$5,IF(M1867&lt;('d_시나리오'!$I$5-'d_시나리오'!$H$5)/('d_시나리오'!$J$5-'d_시나리오'!$H$5),'d_시나리오'!$H$5+SQRT(M1867*('d_시나리오'!$J$5-'d_시나리오'!$H$5)*('d_시나리오'!$I$5-'d_시나리오'!$H$5)),'d_시나리오'!$J$5-SQRT((1-M1867)*('d_시나리오'!$J$5-'d_시나리오'!$H$5)*('d_시나리오'!$J$5-'d_시나리오'!$I$5))))</f>
        <v/>
      </c>
      <c r="O1867">
        <f>RAND()</f>
        <v/>
      </c>
      <c r="P1867">
        <f>IF('d_시나리오'!$J$6='d_시나리오'!$H$6,'d_시나리오'!$I$6,IF(O1867&lt;('d_시나리오'!$I$6-'d_시나리오'!$H$6)/('d_시나리오'!$J$6-'d_시나리오'!$H$6),'d_시나리오'!$H$6+SQRT(O1867*('d_시나리오'!$J$6-'d_시나리오'!$H$6)*('d_시나리오'!$I$6-'d_시나리오'!$H$6)),'d_시나리오'!$J$6-SQRT((1-O1867)*('d_시나리오'!$J$6-'d_시나리오'!$H$6)*('d_시나리오'!$J$6-'d_시나리오'!$I$6))))</f>
        <v/>
      </c>
      <c r="Q1867">
        <f>INDEX('d_분포'!$B$2:$B$57,RANDBETWEEN(1,56))</f>
        <v/>
      </c>
      <c r="R1867">
        <f>BETAINV(RAND(),5,5)</f>
        <v/>
      </c>
      <c r="S1867">
        <f>'d_고정'!$B$1*'6_기대효과'!$H$7*('d_시나리오'!$I$7/'d_고정'!$B$2)*B1867</f>
        <v/>
      </c>
      <c r="T1867">
        <f>S1867*D1867</f>
        <v/>
      </c>
      <c r="U1867">
        <f>S1867*F1867*H1867</f>
        <v/>
      </c>
      <c r="V1867">
        <f>S1867*F1867*(H1867-1)</f>
        <v/>
      </c>
      <c r="W1867">
        <f>U1867*J1867</f>
        <v/>
      </c>
      <c r="X1867">
        <f>T1867+W1867</f>
        <v/>
      </c>
      <c r="Y1867">
        <f>(T1867*E1867+W1867*L1867)*(1-R1867-'d_고정'!$B$13)</f>
        <v/>
      </c>
      <c r="Z1867">
        <f>(U1867*N1867*Q1867+'d_고정'!$B$3*('6_기대효과'!$H$7/8)*Q1867*'d_고정'!$B$10*P1867*('6_기대효과'!$K$7/'d_고정'!$B$9))*(1-R1867)</f>
        <v/>
      </c>
      <c r="AA1867">
        <f>W1867*L1867*(1-R1867-'d_고정'!$B$13)+U1867*MAX(N1867-'d_고정'!$B$10*P1867*('6_기대효과'!$K$7/'d_고정'!$B$9),0)*Q1867*(1-R1867)</f>
        <v/>
      </c>
      <c r="AB1867">
        <f>Y1867+Z1867</f>
        <v/>
      </c>
      <c r="AC1867">
        <f>Y1867/('d_고정'!$B$5*'6_기대효과'!$H$7/8)/'d_고정'!$B$6</f>
        <v/>
      </c>
      <c r="AD1867">
        <f>Y1867/('d_고정'!$B$8*'6_기대효과'!$H$7/8)</f>
        <v/>
      </c>
    </row>
    <row r="1868">
      <c r="A1868">
        <f>RAND()</f>
        <v/>
      </c>
      <c r="B1868">
        <f>IF('d_시나리오'!$J$2='d_시나리오'!$H$2,'d_시나리오'!$I$2,IF(A1868&lt;('d_시나리오'!$I$2-'d_시나리오'!$H$2)/('d_시나리오'!$J$2-'d_시나리오'!$H$2),'d_시나리오'!$H$2+SQRT(A1868*('d_시나리오'!$J$2-'d_시나리오'!$H$2)*('d_시나리오'!$I$2-'d_시나리오'!$H$2)),'d_시나리오'!$J$2-SQRT((1-A1868)*('d_시나리오'!$J$2-'d_시나리오'!$H$2)*('d_시나리오'!$J$2-'d_시나리오'!$I$2))))</f>
        <v/>
      </c>
      <c r="C1868">
        <f>RAND()</f>
        <v/>
      </c>
      <c r="D1868">
        <f>BETAINV(RAND(),IF(C1868&lt;'d_고정'!$B$26,'d_고정'!$B$23,'d_고정'!$B$16)+1,'d_고정'!$B$17-IF(C1868&lt;'d_고정'!$B$26,'d_고정'!$B$23,'d_고정'!$B$16)+1)*('d_고정'!$B$14+('d_고정'!$B$15-'d_고정'!$B$14)*RAND())</f>
        <v/>
      </c>
      <c r="E1868">
        <f>INDEX('d_분포'!$A$2:$A$28,RANDBETWEEN(1,27))</f>
        <v/>
      </c>
      <c r="F1868">
        <f>INDEX('d_분포'!$C$2:$C$5,RANDBETWEEN(1,4))*(0.9+0.2*RAND())</f>
        <v/>
      </c>
      <c r="G1868">
        <f>RAND()</f>
        <v/>
      </c>
      <c r="H1868">
        <f>(F1868+(1-F1868)*('d_고정'!$B$22*BETAINV(RAND(),IF(G1868&lt;'d_고정'!$B$26,'d_고정'!$B$25,'d_고정'!$B$20)+1,'d_고정'!$B$21-IF(G1868&lt;'d_고정'!$B$26,'d_고정'!$B$25,'d_고정'!$B$20)+1)+(1-'d_고정'!$B$22)*BETAINV(RAND(),IF(G1868&lt;'d_고정'!$B$26,'d_고정'!$B$24,'d_고정'!$B$18)+1,'d_고정'!$B$19-IF(G1868&lt;'d_고정'!$B$26,'d_고정'!$B$24,'d_고정'!$B$18)+1))*('d_고정'!$B$14+('d_고정'!$B$15-'d_고정'!$B$14)*RAND()))/F1868</f>
        <v/>
      </c>
      <c r="I1868">
        <f>RAND()</f>
        <v/>
      </c>
      <c r="J1868">
        <f>IF('d_시나리오'!$J$3='d_시나리오'!$H$3,'d_시나리오'!$I$3,IF(I1868&lt;('d_시나리오'!$I$3-'d_시나리오'!$H$3)/('d_시나리오'!$J$3-'d_시나리오'!$H$3),'d_시나리오'!$H$3+SQRT(I1868*('d_시나리오'!$J$3-'d_시나리오'!$H$3)*('d_시나리오'!$I$3-'d_시나리오'!$H$3)),'d_시나리오'!$J$3-SQRT((1-I1868)*('d_시나리오'!$J$3-'d_시나리오'!$H$3)*('d_시나리오'!$J$3-'d_시나리오'!$I$3))))</f>
        <v/>
      </c>
      <c r="K1868">
        <f>RAND()</f>
        <v/>
      </c>
      <c r="L1868">
        <f>IF('d_시나리오'!$J$4='d_시나리오'!$H$4,'d_시나리오'!$I$4,IF(K1868&lt;('d_시나리오'!$I$4-'d_시나리오'!$H$4)/('d_시나리오'!$J$4-'d_시나리오'!$H$4),'d_시나리오'!$H$4+SQRT(K1868*('d_시나리오'!$J$4-'d_시나리오'!$H$4)*('d_시나리오'!$I$4-'d_시나리오'!$H$4)),'d_시나리오'!$J$4-SQRT((1-K1868)*('d_시나리오'!$J$4-'d_시나리오'!$H$4)*('d_시나리오'!$J$4-'d_시나리오'!$I$4))))</f>
        <v/>
      </c>
      <c r="M1868">
        <f>RAND()</f>
        <v/>
      </c>
      <c r="N1868">
        <f>IF('d_시나리오'!$J$5='d_시나리오'!$H$5,'d_시나리오'!$I$5,IF(M1868&lt;('d_시나리오'!$I$5-'d_시나리오'!$H$5)/('d_시나리오'!$J$5-'d_시나리오'!$H$5),'d_시나리오'!$H$5+SQRT(M1868*('d_시나리오'!$J$5-'d_시나리오'!$H$5)*('d_시나리오'!$I$5-'d_시나리오'!$H$5)),'d_시나리오'!$J$5-SQRT((1-M1868)*('d_시나리오'!$J$5-'d_시나리오'!$H$5)*('d_시나리오'!$J$5-'d_시나리오'!$I$5))))</f>
        <v/>
      </c>
      <c r="O1868">
        <f>RAND()</f>
        <v/>
      </c>
      <c r="P1868">
        <f>IF('d_시나리오'!$J$6='d_시나리오'!$H$6,'d_시나리오'!$I$6,IF(O1868&lt;('d_시나리오'!$I$6-'d_시나리오'!$H$6)/('d_시나리오'!$J$6-'d_시나리오'!$H$6),'d_시나리오'!$H$6+SQRT(O1868*('d_시나리오'!$J$6-'d_시나리오'!$H$6)*('d_시나리오'!$I$6-'d_시나리오'!$H$6)),'d_시나리오'!$J$6-SQRT((1-O1868)*('d_시나리오'!$J$6-'d_시나리오'!$H$6)*('d_시나리오'!$J$6-'d_시나리오'!$I$6))))</f>
        <v/>
      </c>
      <c r="Q1868">
        <f>INDEX('d_분포'!$B$2:$B$57,RANDBETWEEN(1,56))</f>
        <v/>
      </c>
      <c r="R1868">
        <f>BETAINV(RAND(),5,5)</f>
        <v/>
      </c>
      <c r="S1868">
        <f>'d_고정'!$B$1*'6_기대효과'!$H$7*('d_시나리오'!$I$7/'d_고정'!$B$2)*B1868</f>
        <v/>
      </c>
      <c r="T1868">
        <f>S1868*D1868</f>
        <v/>
      </c>
      <c r="U1868">
        <f>S1868*F1868*H1868</f>
        <v/>
      </c>
      <c r="V1868">
        <f>S1868*F1868*(H1868-1)</f>
        <v/>
      </c>
      <c r="W1868">
        <f>U1868*J1868</f>
        <v/>
      </c>
      <c r="X1868">
        <f>T1868+W1868</f>
        <v/>
      </c>
      <c r="Y1868">
        <f>(T1868*E1868+W1868*L1868)*(1-R1868-'d_고정'!$B$13)</f>
        <v/>
      </c>
      <c r="Z1868">
        <f>(U1868*N1868*Q1868+'d_고정'!$B$3*('6_기대효과'!$H$7/8)*Q1868*'d_고정'!$B$10*P1868*('6_기대효과'!$K$7/'d_고정'!$B$9))*(1-R1868)</f>
        <v/>
      </c>
      <c r="AA1868">
        <f>W1868*L1868*(1-R1868-'d_고정'!$B$13)+U1868*MAX(N1868-'d_고정'!$B$10*P1868*('6_기대효과'!$K$7/'d_고정'!$B$9),0)*Q1868*(1-R1868)</f>
        <v/>
      </c>
      <c r="AB1868">
        <f>Y1868+Z1868</f>
        <v/>
      </c>
      <c r="AC1868">
        <f>Y1868/('d_고정'!$B$5*'6_기대효과'!$H$7/8)/'d_고정'!$B$6</f>
        <v/>
      </c>
      <c r="AD1868">
        <f>Y1868/('d_고정'!$B$8*'6_기대효과'!$H$7/8)</f>
        <v/>
      </c>
    </row>
    <row r="1869">
      <c r="A1869">
        <f>RAND()</f>
        <v/>
      </c>
      <c r="B1869">
        <f>IF('d_시나리오'!$J$2='d_시나리오'!$H$2,'d_시나리오'!$I$2,IF(A1869&lt;('d_시나리오'!$I$2-'d_시나리오'!$H$2)/('d_시나리오'!$J$2-'d_시나리오'!$H$2),'d_시나리오'!$H$2+SQRT(A1869*('d_시나리오'!$J$2-'d_시나리오'!$H$2)*('d_시나리오'!$I$2-'d_시나리오'!$H$2)),'d_시나리오'!$J$2-SQRT((1-A1869)*('d_시나리오'!$J$2-'d_시나리오'!$H$2)*('d_시나리오'!$J$2-'d_시나리오'!$I$2))))</f>
        <v/>
      </c>
      <c r="C1869">
        <f>RAND()</f>
        <v/>
      </c>
      <c r="D1869">
        <f>BETAINV(RAND(),IF(C1869&lt;'d_고정'!$B$26,'d_고정'!$B$23,'d_고정'!$B$16)+1,'d_고정'!$B$17-IF(C1869&lt;'d_고정'!$B$26,'d_고정'!$B$23,'d_고정'!$B$16)+1)*('d_고정'!$B$14+('d_고정'!$B$15-'d_고정'!$B$14)*RAND())</f>
        <v/>
      </c>
      <c r="E1869">
        <f>INDEX('d_분포'!$A$2:$A$28,RANDBETWEEN(1,27))</f>
        <v/>
      </c>
      <c r="F1869">
        <f>INDEX('d_분포'!$C$2:$C$5,RANDBETWEEN(1,4))*(0.9+0.2*RAND())</f>
        <v/>
      </c>
      <c r="G1869">
        <f>RAND()</f>
        <v/>
      </c>
      <c r="H1869">
        <f>(F1869+(1-F1869)*('d_고정'!$B$22*BETAINV(RAND(),IF(G1869&lt;'d_고정'!$B$26,'d_고정'!$B$25,'d_고정'!$B$20)+1,'d_고정'!$B$21-IF(G1869&lt;'d_고정'!$B$26,'d_고정'!$B$25,'d_고정'!$B$20)+1)+(1-'d_고정'!$B$22)*BETAINV(RAND(),IF(G1869&lt;'d_고정'!$B$26,'d_고정'!$B$24,'d_고정'!$B$18)+1,'d_고정'!$B$19-IF(G1869&lt;'d_고정'!$B$26,'d_고정'!$B$24,'d_고정'!$B$18)+1))*('d_고정'!$B$14+('d_고정'!$B$15-'d_고정'!$B$14)*RAND()))/F1869</f>
        <v/>
      </c>
      <c r="I1869">
        <f>RAND()</f>
        <v/>
      </c>
      <c r="J1869">
        <f>IF('d_시나리오'!$J$3='d_시나리오'!$H$3,'d_시나리오'!$I$3,IF(I1869&lt;('d_시나리오'!$I$3-'d_시나리오'!$H$3)/('d_시나리오'!$J$3-'d_시나리오'!$H$3),'d_시나리오'!$H$3+SQRT(I1869*('d_시나리오'!$J$3-'d_시나리오'!$H$3)*('d_시나리오'!$I$3-'d_시나리오'!$H$3)),'d_시나리오'!$J$3-SQRT((1-I1869)*('d_시나리오'!$J$3-'d_시나리오'!$H$3)*('d_시나리오'!$J$3-'d_시나리오'!$I$3))))</f>
        <v/>
      </c>
      <c r="K1869">
        <f>RAND()</f>
        <v/>
      </c>
      <c r="L1869">
        <f>IF('d_시나리오'!$J$4='d_시나리오'!$H$4,'d_시나리오'!$I$4,IF(K1869&lt;('d_시나리오'!$I$4-'d_시나리오'!$H$4)/('d_시나리오'!$J$4-'d_시나리오'!$H$4),'d_시나리오'!$H$4+SQRT(K1869*('d_시나리오'!$J$4-'d_시나리오'!$H$4)*('d_시나리오'!$I$4-'d_시나리오'!$H$4)),'d_시나리오'!$J$4-SQRT((1-K1869)*('d_시나리오'!$J$4-'d_시나리오'!$H$4)*('d_시나리오'!$J$4-'d_시나리오'!$I$4))))</f>
        <v/>
      </c>
      <c r="M1869">
        <f>RAND()</f>
        <v/>
      </c>
      <c r="N1869">
        <f>IF('d_시나리오'!$J$5='d_시나리오'!$H$5,'d_시나리오'!$I$5,IF(M1869&lt;('d_시나리오'!$I$5-'d_시나리오'!$H$5)/('d_시나리오'!$J$5-'d_시나리오'!$H$5),'d_시나리오'!$H$5+SQRT(M1869*('d_시나리오'!$J$5-'d_시나리오'!$H$5)*('d_시나리오'!$I$5-'d_시나리오'!$H$5)),'d_시나리오'!$J$5-SQRT((1-M1869)*('d_시나리오'!$J$5-'d_시나리오'!$H$5)*('d_시나리오'!$J$5-'d_시나리오'!$I$5))))</f>
        <v/>
      </c>
      <c r="O1869">
        <f>RAND()</f>
        <v/>
      </c>
      <c r="P1869">
        <f>IF('d_시나리오'!$J$6='d_시나리오'!$H$6,'d_시나리오'!$I$6,IF(O1869&lt;('d_시나리오'!$I$6-'d_시나리오'!$H$6)/('d_시나리오'!$J$6-'d_시나리오'!$H$6),'d_시나리오'!$H$6+SQRT(O1869*('d_시나리오'!$J$6-'d_시나리오'!$H$6)*('d_시나리오'!$I$6-'d_시나리오'!$H$6)),'d_시나리오'!$J$6-SQRT((1-O1869)*('d_시나리오'!$J$6-'d_시나리오'!$H$6)*('d_시나리오'!$J$6-'d_시나리오'!$I$6))))</f>
        <v/>
      </c>
      <c r="Q1869">
        <f>INDEX('d_분포'!$B$2:$B$57,RANDBETWEEN(1,56))</f>
        <v/>
      </c>
      <c r="R1869">
        <f>BETAINV(RAND(),5,5)</f>
        <v/>
      </c>
      <c r="S1869">
        <f>'d_고정'!$B$1*'6_기대효과'!$H$7*('d_시나리오'!$I$7/'d_고정'!$B$2)*B1869</f>
        <v/>
      </c>
      <c r="T1869">
        <f>S1869*D1869</f>
        <v/>
      </c>
      <c r="U1869">
        <f>S1869*F1869*H1869</f>
        <v/>
      </c>
      <c r="V1869">
        <f>S1869*F1869*(H1869-1)</f>
        <v/>
      </c>
      <c r="W1869">
        <f>U1869*J1869</f>
        <v/>
      </c>
      <c r="X1869">
        <f>T1869+W1869</f>
        <v/>
      </c>
      <c r="Y1869">
        <f>(T1869*E1869+W1869*L1869)*(1-R1869-'d_고정'!$B$13)</f>
        <v/>
      </c>
      <c r="Z1869">
        <f>(U1869*N1869*Q1869+'d_고정'!$B$3*('6_기대효과'!$H$7/8)*Q1869*'d_고정'!$B$10*P1869*('6_기대효과'!$K$7/'d_고정'!$B$9))*(1-R1869)</f>
        <v/>
      </c>
      <c r="AA1869">
        <f>W1869*L1869*(1-R1869-'d_고정'!$B$13)+U1869*MAX(N1869-'d_고정'!$B$10*P1869*('6_기대효과'!$K$7/'d_고정'!$B$9),0)*Q1869*(1-R1869)</f>
        <v/>
      </c>
      <c r="AB1869">
        <f>Y1869+Z1869</f>
        <v/>
      </c>
      <c r="AC1869">
        <f>Y1869/('d_고정'!$B$5*'6_기대효과'!$H$7/8)/'d_고정'!$B$6</f>
        <v/>
      </c>
      <c r="AD1869">
        <f>Y1869/('d_고정'!$B$8*'6_기대효과'!$H$7/8)</f>
        <v/>
      </c>
    </row>
    <row r="1870">
      <c r="A1870">
        <f>RAND()</f>
        <v/>
      </c>
      <c r="B1870">
        <f>IF('d_시나리오'!$J$2='d_시나리오'!$H$2,'d_시나리오'!$I$2,IF(A1870&lt;('d_시나리오'!$I$2-'d_시나리오'!$H$2)/('d_시나리오'!$J$2-'d_시나리오'!$H$2),'d_시나리오'!$H$2+SQRT(A1870*('d_시나리오'!$J$2-'d_시나리오'!$H$2)*('d_시나리오'!$I$2-'d_시나리오'!$H$2)),'d_시나리오'!$J$2-SQRT((1-A1870)*('d_시나리오'!$J$2-'d_시나리오'!$H$2)*('d_시나리오'!$J$2-'d_시나리오'!$I$2))))</f>
        <v/>
      </c>
      <c r="C1870">
        <f>RAND()</f>
        <v/>
      </c>
      <c r="D1870">
        <f>BETAINV(RAND(),IF(C1870&lt;'d_고정'!$B$26,'d_고정'!$B$23,'d_고정'!$B$16)+1,'d_고정'!$B$17-IF(C1870&lt;'d_고정'!$B$26,'d_고정'!$B$23,'d_고정'!$B$16)+1)*('d_고정'!$B$14+('d_고정'!$B$15-'d_고정'!$B$14)*RAND())</f>
        <v/>
      </c>
      <c r="E1870">
        <f>INDEX('d_분포'!$A$2:$A$28,RANDBETWEEN(1,27))</f>
        <v/>
      </c>
      <c r="F1870">
        <f>INDEX('d_분포'!$C$2:$C$5,RANDBETWEEN(1,4))*(0.9+0.2*RAND())</f>
        <v/>
      </c>
      <c r="G1870">
        <f>RAND()</f>
        <v/>
      </c>
      <c r="H1870">
        <f>(F1870+(1-F1870)*('d_고정'!$B$22*BETAINV(RAND(),IF(G1870&lt;'d_고정'!$B$26,'d_고정'!$B$25,'d_고정'!$B$20)+1,'d_고정'!$B$21-IF(G1870&lt;'d_고정'!$B$26,'d_고정'!$B$25,'d_고정'!$B$20)+1)+(1-'d_고정'!$B$22)*BETAINV(RAND(),IF(G1870&lt;'d_고정'!$B$26,'d_고정'!$B$24,'d_고정'!$B$18)+1,'d_고정'!$B$19-IF(G1870&lt;'d_고정'!$B$26,'d_고정'!$B$24,'d_고정'!$B$18)+1))*('d_고정'!$B$14+('d_고정'!$B$15-'d_고정'!$B$14)*RAND()))/F1870</f>
        <v/>
      </c>
      <c r="I1870">
        <f>RAND()</f>
        <v/>
      </c>
      <c r="J1870">
        <f>IF('d_시나리오'!$J$3='d_시나리오'!$H$3,'d_시나리오'!$I$3,IF(I1870&lt;('d_시나리오'!$I$3-'d_시나리오'!$H$3)/('d_시나리오'!$J$3-'d_시나리오'!$H$3),'d_시나리오'!$H$3+SQRT(I1870*('d_시나리오'!$J$3-'d_시나리오'!$H$3)*('d_시나리오'!$I$3-'d_시나리오'!$H$3)),'d_시나리오'!$J$3-SQRT((1-I1870)*('d_시나리오'!$J$3-'d_시나리오'!$H$3)*('d_시나리오'!$J$3-'d_시나리오'!$I$3))))</f>
        <v/>
      </c>
      <c r="K1870">
        <f>RAND()</f>
        <v/>
      </c>
      <c r="L1870">
        <f>IF('d_시나리오'!$J$4='d_시나리오'!$H$4,'d_시나리오'!$I$4,IF(K1870&lt;('d_시나리오'!$I$4-'d_시나리오'!$H$4)/('d_시나리오'!$J$4-'d_시나리오'!$H$4),'d_시나리오'!$H$4+SQRT(K1870*('d_시나리오'!$J$4-'d_시나리오'!$H$4)*('d_시나리오'!$I$4-'d_시나리오'!$H$4)),'d_시나리오'!$J$4-SQRT((1-K1870)*('d_시나리오'!$J$4-'d_시나리오'!$H$4)*('d_시나리오'!$J$4-'d_시나리오'!$I$4))))</f>
        <v/>
      </c>
      <c r="M1870">
        <f>RAND()</f>
        <v/>
      </c>
      <c r="N1870">
        <f>IF('d_시나리오'!$J$5='d_시나리오'!$H$5,'d_시나리오'!$I$5,IF(M1870&lt;('d_시나리오'!$I$5-'d_시나리오'!$H$5)/('d_시나리오'!$J$5-'d_시나리오'!$H$5),'d_시나리오'!$H$5+SQRT(M1870*('d_시나리오'!$J$5-'d_시나리오'!$H$5)*('d_시나리오'!$I$5-'d_시나리오'!$H$5)),'d_시나리오'!$J$5-SQRT((1-M1870)*('d_시나리오'!$J$5-'d_시나리오'!$H$5)*('d_시나리오'!$J$5-'d_시나리오'!$I$5))))</f>
        <v/>
      </c>
      <c r="O1870">
        <f>RAND()</f>
        <v/>
      </c>
      <c r="P1870">
        <f>IF('d_시나리오'!$J$6='d_시나리오'!$H$6,'d_시나리오'!$I$6,IF(O1870&lt;('d_시나리오'!$I$6-'d_시나리오'!$H$6)/('d_시나리오'!$J$6-'d_시나리오'!$H$6),'d_시나리오'!$H$6+SQRT(O1870*('d_시나리오'!$J$6-'d_시나리오'!$H$6)*('d_시나리오'!$I$6-'d_시나리오'!$H$6)),'d_시나리오'!$J$6-SQRT((1-O1870)*('d_시나리오'!$J$6-'d_시나리오'!$H$6)*('d_시나리오'!$J$6-'d_시나리오'!$I$6))))</f>
        <v/>
      </c>
      <c r="Q1870">
        <f>INDEX('d_분포'!$B$2:$B$57,RANDBETWEEN(1,56))</f>
        <v/>
      </c>
      <c r="R1870">
        <f>BETAINV(RAND(),5,5)</f>
        <v/>
      </c>
      <c r="S1870">
        <f>'d_고정'!$B$1*'6_기대효과'!$H$7*('d_시나리오'!$I$7/'d_고정'!$B$2)*B1870</f>
        <v/>
      </c>
      <c r="T1870">
        <f>S1870*D1870</f>
        <v/>
      </c>
      <c r="U1870">
        <f>S1870*F1870*H1870</f>
        <v/>
      </c>
      <c r="V1870">
        <f>S1870*F1870*(H1870-1)</f>
        <v/>
      </c>
      <c r="W1870">
        <f>U1870*J1870</f>
        <v/>
      </c>
      <c r="X1870">
        <f>T1870+W1870</f>
        <v/>
      </c>
      <c r="Y1870">
        <f>(T1870*E1870+W1870*L1870)*(1-R1870-'d_고정'!$B$13)</f>
        <v/>
      </c>
      <c r="Z1870">
        <f>(U1870*N1870*Q1870+'d_고정'!$B$3*('6_기대효과'!$H$7/8)*Q1870*'d_고정'!$B$10*P1870*('6_기대효과'!$K$7/'d_고정'!$B$9))*(1-R1870)</f>
        <v/>
      </c>
      <c r="AA1870">
        <f>W1870*L1870*(1-R1870-'d_고정'!$B$13)+U1870*MAX(N1870-'d_고정'!$B$10*P1870*('6_기대효과'!$K$7/'d_고정'!$B$9),0)*Q1870*(1-R1870)</f>
        <v/>
      </c>
      <c r="AB1870">
        <f>Y1870+Z1870</f>
        <v/>
      </c>
      <c r="AC1870">
        <f>Y1870/('d_고정'!$B$5*'6_기대효과'!$H$7/8)/'d_고정'!$B$6</f>
        <v/>
      </c>
      <c r="AD1870">
        <f>Y1870/('d_고정'!$B$8*'6_기대효과'!$H$7/8)</f>
        <v/>
      </c>
    </row>
    <row r="1871">
      <c r="A1871">
        <f>RAND()</f>
        <v/>
      </c>
      <c r="B1871">
        <f>IF('d_시나리오'!$J$2='d_시나리오'!$H$2,'d_시나리오'!$I$2,IF(A1871&lt;('d_시나리오'!$I$2-'d_시나리오'!$H$2)/('d_시나리오'!$J$2-'d_시나리오'!$H$2),'d_시나리오'!$H$2+SQRT(A1871*('d_시나리오'!$J$2-'d_시나리오'!$H$2)*('d_시나리오'!$I$2-'d_시나리오'!$H$2)),'d_시나리오'!$J$2-SQRT((1-A1871)*('d_시나리오'!$J$2-'d_시나리오'!$H$2)*('d_시나리오'!$J$2-'d_시나리오'!$I$2))))</f>
        <v/>
      </c>
      <c r="C1871">
        <f>RAND()</f>
        <v/>
      </c>
      <c r="D1871">
        <f>BETAINV(RAND(),IF(C1871&lt;'d_고정'!$B$26,'d_고정'!$B$23,'d_고정'!$B$16)+1,'d_고정'!$B$17-IF(C1871&lt;'d_고정'!$B$26,'d_고정'!$B$23,'d_고정'!$B$16)+1)*('d_고정'!$B$14+('d_고정'!$B$15-'d_고정'!$B$14)*RAND())</f>
        <v/>
      </c>
      <c r="E1871">
        <f>INDEX('d_분포'!$A$2:$A$28,RANDBETWEEN(1,27))</f>
        <v/>
      </c>
      <c r="F1871">
        <f>INDEX('d_분포'!$C$2:$C$5,RANDBETWEEN(1,4))*(0.9+0.2*RAND())</f>
        <v/>
      </c>
      <c r="G1871">
        <f>RAND()</f>
        <v/>
      </c>
      <c r="H1871">
        <f>(F1871+(1-F1871)*('d_고정'!$B$22*BETAINV(RAND(),IF(G1871&lt;'d_고정'!$B$26,'d_고정'!$B$25,'d_고정'!$B$20)+1,'d_고정'!$B$21-IF(G1871&lt;'d_고정'!$B$26,'d_고정'!$B$25,'d_고정'!$B$20)+1)+(1-'d_고정'!$B$22)*BETAINV(RAND(),IF(G1871&lt;'d_고정'!$B$26,'d_고정'!$B$24,'d_고정'!$B$18)+1,'d_고정'!$B$19-IF(G1871&lt;'d_고정'!$B$26,'d_고정'!$B$24,'d_고정'!$B$18)+1))*('d_고정'!$B$14+('d_고정'!$B$15-'d_고정'!$B$14)*RAND()))/F1871</f>
        <v/>
      </c>
      <c r="I1871">
        <f>RAND()</f>
        <v/>
      </c>
      <c r="J1871">
        <f>IF('d_시나리오'!$J$3='d_시나리오'!$H$3,'d_시나리오'!$I$3,IF(I1871&lt;('d_시나리오'!$I$3-'d_시나리오'!$H$3)/('d_시나리오'!$J$3-'d_시나리오'!$H$3),'d_시나리오'!$H$3+SQRT(I1871*('d_시나리오'!$J$3-'d_시나리오'!$H$3)*('d_시나리오'!$I$3-'d_시나리오'!$H$3)),'d_시나리오'!$J$3-SQRT((1-I1871)*('d_시나리오'!$J$3-'d_시나리오'!$H$3)*('d_시나리오'!$J$3-'d_시나리오'!$I$3))))</f>
        <v/>
      </c>
      <c r="K1871">
        <f>RAND()</f>
        <v/>
      </c>
      <c r="L1871">
        <f>IF('d_시나리오'!$J$4='d_시나리오'!$H$4,'d_시나리오'!$I$4,IF(K1871&lt;('d_시나리오'!$I$4-'d_시나리오'!$H$4)/('d_시나리오'!$J$4-'d_시나리오'!$H$4),'d_시나리오'!$H$4+SQRT(K1871*('d_시나리오'!$J$4-'d_시나리오'!$H$4)*('d_시나리오'!$I$4-'d_시나리오'!$H$4)),'d_시나리오'!$J$4-SQRT((1-K1871)*('d_시나리오'!$J$4-'d_시나리오'!$H$4)*('d_시나리오'!$J$4-'d_시나리오'!$I$4))))</f>
        <v/>
      </c>
      <c r="M1871">
        <f>RAND()</f>
        <v/>
      </c>
      <c r="N1871">
        <f>IF('d_시나리오'!$J$5='d_시나리오'!$H$5,'d_시나리오'!$I$5,IF(M1871&lt;('d_시나리오'!$I$5-'d_시나리오'!$H$5)/('d_시나리오'!$J$5-'d_시나리오'!$H$5),'d_시나리오'!$H$5+SQRT(M1871*('d_시나리오'!$J$5-'d_시나리오'!$H$5)*('d_시나리오'!$I$5-'d_시나리오'!$H$5)),'d_시나리오'!$J$5-SQRT((1-M1871)*('d_시나리오'!$J$5-'d_시나리오'!$H$5)*('d_시나리오'!$J$5-'d_시나리오'!$I$5))))</f>
        <v/>
      </c>
      <c r="O1871">
        <f>RAND()</f>
        <v/>
      </c>
      <c r="P1871">
        <f>IF('d_시나리오'!$J$6='d_시나리오'!$H$6,'d_시나리오'!$I$6,IF(O1871&lt;('d_시나리오'!$I$6-'d_시나리오'!$H$6)/('d_시나리오'!$J$6-'d_시나리오'!$H$6),'d_시나리오'!$H$6+SQRT(O1871*('d_시나리오'!$J$6-'d_시나리오'!$H$6)*('d_시나리오'!$I$6-'d_시나리오'!$H$6)),'d_시나리오'!$J$6-SQRT((1-O1871)*('d_시나리오'!$J$6-'d_시나리오'!$H$6)*('d_시나리오'!$J$6-'d_시나리오'!$I$6))))</f>
        <v/>
      </c>
      <c r="Q1871">
        <f>INDEX('d_분포'!$B$2:$B$57,RANDBETWEEN(1,56))</f>
        <v/>
      </c>
      <c r="R1871">
        <f>BETAINV(RAND(),5,5)</f>
        <v/>
      </c>
      <c r="S1871">
        <f>'d_고정'!$B$1*'6_기대효과'!$H$7*('d_시나리오'!$I$7/'d_고정'!$B$2)*B1871</f>
        <v/>
      </c>
      <c r="T1871">
        <f>S1871*D1871</f>
        <v/>
      </c>
      <c r="U1871">
        <f>S1871*F1871*H1871</f>
        <v/>
      </c>
      <c r="V1871">
        <f>S1871*F1871*(H1871-1)</f>
        <v/>
      </c>
      <c r="W1871">
        <f>U1871*J1871</f>
        <v/>
      </c>
      <c r="X1871">
        <f>T1871+W1871</f>
        <v/>
      </c>
      <c r="Y1871">
        <f>(T1871*E1871+W1871*L1871)*(1-R1871-'d_고정'!$B$13)</f>
        <v/>
      </c>
      <c r="Z1871">
        <f>(U1871*N1871*Q1871+'d_고정'!$B$3*('6_기대효과'!$H$7/8)*Q1871*'d_고정'!$B$10*P1871*('6_기대효과'!$K$7/'d_고정'!$B$9))*(1-R1871)</f>
        <v/>
      </c>
      <c r="AA1871">
        <f>W1871*L1871*(1-R1871-'d_고정'!$B$13)+U1871*MAX(N1871-'d_고정'!$B$10*P1871*('6_기대효과'!$K$7/'d_고정'!$B$9),0)*Q1871*(1-R1871)</f>
        <v/>
      </c>
      <c r="AB1871">
        <f>Y1871+Z1871</f>
        <v/>
      </c>
      <c r="AC1871">
        <f>Y1871/('d_고정'!$B$5*'6_기대효과'!$H$7/8)/'d_고정'!$B$6</f>
        <v/>
      </c>
      <c r="AD1871">
        <f>Y1871/('d_고정'!$B$8*'6_기대효과'!$H$7/8)</f>
        <v/>
      </c>
    </row>
    <row r="1872">
      <c r="A1872">
        <f>RAND()</f>
        <v/>
      </c>
      <c r="B1872">
        <f>IF('d_시나리오'!$J$2='d_시나리오'!$H$2,'d_시나리오'!$I$2,IF(A1872&lt;('d_시나리오'!$I$2-'d_시나리오'!$H$2)/('d_시나리오'!$J$2-'d_시나리오'!$H$2),'d_시나리오'!$H$2+SQRT(A1872*('d_시나리오'!$J$2-'d_시나리오'!$H$2)*('d_시나리오'!$I$2-'d_시나리오'!$H$2)),'d_시나리오'!$J$2-SQRT((1-A1872)*('d_시나리오'!$J$2-'d_시나리오'!$H$2)*('d_시나리오'!$J$2-'d_시나리오'!$I$2))))</f>
        <v/>
      </c>
      <c r="C1872">
        <f>RAND()</f>
        <v/>
      </c>
      <c r="D1872">
        <f>BETAINV(RAND(),IF(C1872&lt;'d_고정'!$B$26,'d_고정'!$B$23,'d_고정'!$B$16)+1,'d_고정'!$B$17-IF(C1872&lt;'d_고정'!$B$26,'d_고정'!$B$23,'d_고정'!$B$16)+1)*('d_고정'!$B$14+('d_고정'!$B$15-'d_고정'!$B$14)*RAND())</f>
        <v/>
      </c>
      <c r="E1872">
        <f>INDEX('d_분포'!$A$2:$A$28,RANDBETWEEN(1,27))</f>
        <v/>
      </c>
      <c r="F1872">
        <f>INDEX('d_분포'!$C$2:$C$5,RANDBETWEEN(1,4))*(0.9+0.2*RAND())</f>
        <v/>
      </c>
      <c r="G1872">
        <f>RAND()</f>
        <v/>
      </c>
      <c r="H1872">
        <f>(F1872+(1-F1872)*('d_고정'!$B$22*BETAINV(RAND(),IF(G1872&lt;'d_고정'!$B$26,'d_고정'!$B$25,'d_고정'!$B$20)+1,'d_고정'!$B$21-IF(G1872&lt;'d_고정'!$B$26,'d_고정'!$B$25,'d_고정'!$B$20)+1)+(1-'d_고정'!$B$22)*BETAINV(RAND(),IF(G1872&lt;'d_고정'!$B$26,'d_고정'!$B$24,'d_고정'!$B$18)+1,'d_고정'!$B$19-IF(G1872&lt;'d_고정'!$B$26,'d_고정'!$B$24,'d_고정'!$B$18)+1))*('d_고정'!$B$14+('d_고정'!$B$15-'d_고정'!$B$14)*RAND()))/F1872</f>
        <v/>
      </c>
      <c r="I1872">
        <f>RAND()</f>
        <v/>
      </c>
      <c r="J1872">
        <f>IF('d_시나리오'!$J$3='d_시나리오'!$H$3,'d_시나리오'!$I$3,IF(I1872&lt;('d_시나리오'!$I$3-'d_시나리오'!$H$3)/('d_시나리오'!$J$3-'d_시나리오'!$H$3),'d_시나리오'!$H$3+SQRT(I1872*('d_시나리오'!$J$3-'d_시나리오'!$H$3)*('d_시나리오'!$I$3-'d_시나리오'!$H$3)),'d_시나리오'!$J$3-SQRT((1-I1872)*('d_시나리오'!$J$3-'d_시나리오'!$H$3)*('d_시나리오'!$J$3-'d_시나리오'!$I$3))))</f>
        <v/>
      </c>
      <c r="K1872">
        <f>RAND()</f>
        <v/>
      </c>
      <c r="L1872">
        <f>IF('d_시나리오'!$J$4='d_시나리오'!$H$4,'d_시나리오'!$I$4,IF(K1872&lt;('d_시나리오'!$I$4-'d_시나리오'!$H$4)/('d_시나리오'!$J$4-'d_시나리오'!$H$4),'d_시나리오'!$H$4+SQRT(K1872*('d_시나리오'!$J$4-'d_시나리오'!$H$4)*('d_시나리오'!$I$4-'d_시나리오'!$H$4)),'d_시나리오'!$J$4-SQRT((1-K1872)*('d_시나리오'!$J$4-'d_시나리오'!$H$4)*('d_시나리오'!$J$4-'d_시나리오'!$I$4))))</f>
        <v/>
      </c>
      <c r="M1872">
        <f>RAND()</f>
        <v/>
      </c>
      <c r="N1872">
        <f>IF('d_시나리오'!$J$5='d_시나리오'!$H$5,'d_시나리오'!$I$5,IF(M1872&lt;('d_시나리오'!$I$5-'d_시나리오'!$H$5)/('d_시나리오'!$J$5-'d_시나리오'!$H$5),'d_시나리오'!$H$5+SQRT(M1872*('d_시나리오'!$J$5-'d_시나리오'!$H$5)*('d_시나리오'!$I$5-'d_시나리오'!$H$5)),'d_시나리오'!$J$5-SQRT((1-M1872)*('d_시나리오'!$J$5-'d_시나리오'!$H$5)*('d_시나리오'!$J$5-'d_시나리오'!$I$5))))</f>
        <v/>
      </c>
      <c r="O1872">
        <f>RAND()</f>
        <v/>
      </c>
      <c r="P1872">
        <f>IF('d_시나리오'!$J$6='d_시나리오'!$H$6,'d_시나리오'!$I$6,IF(O1872&lt;('d_시나리오'!$I$6-'d_시나리오'!$H$6)/('d_시나리오'!$J$6-'d_시나리오'!$H$6),'d_시나리오'!$H$6+SQRT(O1872*('d_시나리오'!$J$6-'d_시나리오'!$H$6)*('d_시나리오'!$I$6-'d_시나리오'!$H$6)),'d_시나리오'!$J$6-SQRT((1-O1872)*('d_시나리오'!$J$6-'d_시나리오'!$H$6)*('d_시나리오'!$J$6-'d_시나리오'!$I$6))))</f>
        <v/>
      </c>
      <c r="Q1872">
        <f>INDEX('d_분포'!$B$2:$B$57,RANDBETWEEN(1,56))</f>
        <v/>
      </c>
      <c r="R1872">
        <f>BETAINV(RAND(),5,5)</f>
        <v/>
      </c>
      <c r="S1872">
        <f>'d_고정'!$B$1*'6_기대효과'!$H$7*('d_시나리오'!$I$7/'d_고정'!$B$2)*B1872</f>
        <v/>
      </c>
      <c r="T1872">
        <f>S1872*D1872</f>
        <v/>
      </c>
      <c r="U1872">
        <f>S1872*F1872*H1872</f>
        <v/>
      </c>
      <c r="V1872">
        <f>S1872*F1872*(H1872-1)</f>
        <v/>
      </c>
      <c r="W1872">
        <f>U1872*J1872</f>
        <v/>
      </c>
      <c r="X1872">
        <f>T1872+W1872</f>
        <v/>
      </c>
      <c r="Y1872">
        <f>(T1872*E1872+W1872*L1872)*(1-R1872-'d_고정'!$B$13)</f>
        <v/>
      </c>
      <c r="Z1872">
        <f>(U1872*N1872*Q1872+'d_고정'!$B$3*('6_기대효과'!$H$7/8)*Q1872*'d_고정'!$B$10*P1872*('6_기대효과'!$K$7/'d_고정'!$B$9))*(1-R1872)</f>
        <v/>
      </c>
      <c r="AA1872">
        <f>W1872*L1872*(1-R1872-'d_고정'!$B$13)+U1872*MAX(N1872-'d_고정'!$B$10*P1872*('6_기대효과'!$K$7/'d_고정'!$B$9),0)*Q1872*(1-R1872)</f>
        <v/>
      </c>
      <c r="AB1872">
        <f>Y1872+Z1872</f>
        <v/>
      </c>
      <c r="AC1872">
        <f>Y1872/('d_고정'!$B$5*'6_기대효과'!$H$7/8)/'d_고정'!$B$6</f>
        <v/>
      </c>
      <c r="AD1872">
        <f>Y1872/('d_고정'!$B$8*'6_기대효과'!$H$7/8)</f>
        <v/>
      </c>
    </row>
    <row r="1873">
      <c r="A1873">
        <f>RAND()</f>
        <v/>
      </c>
      <c r="B1873">
        <f>IF('d_시나리오'!$J$2='d_시나리오'!$H$2,'d_시나리오'!$I$2,IF(A1873&lt;('d_시나리오'!$I$2-'d_시나리오'!$H$2)/('d_시나리오'!$J$2-'d_시나리오'!$H$2),'d_시나리오'!$H$2+SQRT(A1873*('d_시나리오'!$J$2-'d_시나리오'!$H$2)*('d_시나리오'!$I$2-'d_시나리오'!$H$2)),'d_시나리오'!$J$2-SQRT((1-A1873)*('d_시나리오'!$J$2-'d_시나리오'!$H$2)*('d_시나리오'!$J$2-'d_시나리오'!$I$2))))</f>
        <v/>
      </c>
      <c r="C1873">
        <f>RAND()</f>
        <v/>
      </c>
      <c r="D1873">
        <f>BETAINV(RAND(),IF(C1873&lt;'d_고정'!$B$26,'d_고정'!$B$23,'d_고정'!$B$16)+1,'d_고정'!$B$17-IF(C1873&lt;'d_고정'!$B$26,'d_고정'!$B$23,'d_고정'!$B$16)+1)*('d_고정'!$B$14+('d_고정'!$B$15-'d_고정'!$B$14)*RAND())</f>
        <v/>
      </c>
      <c r="E1873">
        <f>INDEX('d_분포'!$A$2:$A$28,RANDBETWEEN(1,27))</f>
        <v/>
      </c>
      <c r="F1873">
        <f>INDEX('d_분포'!$C$2:$C$5,RANDBETWEEN(1,4))*(0.9+0.2*RAND())</f>
        <v/>
      </c>
      <c r="G1873">
        <f>RAND()</f>
        <v/>
      </c>
      <c r="H1873">
        <f>(F1873+(1-F1873)*('d_고정'!$B$22*BETAINV(RAND(),IF(G1873&lt;'d_고정'!$B$26,'d_고정'!$B$25,'d_고정'!$B$20)+1,'d_고정'!$B$21-IF(G1873&lt;'d_고정'!$B$26,'d_고정'!$B$25,'d_고정'!$B$20)+1)+(1-'d_고정'!$B$22)*BETAINV(RAND(),IF(G1873&lt;'d_고정'!$B$26,'d_고정'!$B$24,'d_고정'!$B$18)+1,'d_고정'!$B$19-IF(G1873&lt;'d_고정'!$B$26,'d_고정'!$B$24,'d_고정'!$B$18)+1))*('d_고정'!$B$14+('d_고정'!$B$15-'d_고정'!$B$14)*RAND()))/F1873</f>
        <v/>
      </c>
      <c r="I1873">
        <f>RAND()</f>
        <v/>
      </c>
      <c r="J1873">
        <f>IF('d_시나리오'!$J$3='d_시나리오'!$H$3,'d_시나리오'!$I$3,IF(I1873&lt;('d_시나리오'!$I$3-'d_시나리오'!$H$3)/('d_시나리오'!$J$3-'d_시나리오'!$H$3),'d_시나리오'!$H$3+SQRT(I1873*('d_시나리오'!$J$3-'d_시나리오'!$H$3)*('d_시나리오'!$I$3-'d_시나리오'!$H$3)),'d_시나리오'!$J$3-SQRT((1-I1873)*('d_시나리오'!$J$3-'d_시나리오'!$H$3)*('d_시나리오'!$J$3-'d_시나리오'!$I$3))))</f>
        <v/>
      </c>
      <c r="K1873">
        <f>RAND()</f>
        <v/>
      </c>
      <c r="L1873">
        <f>IF('d_시나리오'!$J$4='d_시나리오'!$H$4,'d_시나리오'!$I$4,IF(K1873&lt;('d_시나리오'!$I$4-'d_시나리오'!$H$4)/('d_시나리오'!$J$4-'d_시나리오'!$H$4),'d_시나리오'!$H$4+SQRT(K1873*('d_시나리오'!$J$4-'d_시나리오'!$H$4)*('d_시나리오'!$I$4-'d_시나리오'!$H$4)),'d_시나리오'!$J$4-SQRT((1-K1873)*('d_시나리오'!$J$4-'d_시나리오'!$H$4)*('d_시나리오'!$J$4-'d_시나리오'!$I$4))))</f>
        <v/>
      </c>
      <c r="M1873">
        <f>RAND()</f>
        <v/>
      </c>
      <c r="N1873">
        <f>IF('d_시나리오'!$J$5='d_시나리오'!$H$5,'d_시나리오'!$I$5,IF(M1873&lt;('d_시나리오'!$I$5-'d_시나리오'!$H$5)/('d_시나리오'!$J$5-'d_시나리오'!$H$5),'d_시나리오'!$H$5+SQRT(M1873*('d_시나리오'!$J$5-'d_시나리오'!$H$5)*('d_시나리오'!$I$5-'d_시나리오'!$H$5)),'d_시나리오'!$J$5-SQRT((1-M1873)*('d_시나리오'!$J$5-'d_시나리오'!$H$5)*('d_시나리오'!$J$5-'d_시나리오'!$I$5))))</f>
        <v/>
      </c>
      <c r="O1873">
        <f>RAND()</f>
        <v/>
      </c>
      <c r="P1873">
        <f>IF('d_시나리오'!$J$6='d_시나리오'!$H$6,'d_시나리오'!$I$6,IF(O1873&lt;('d_시나리오'!$I$6-'d_시나리오'!$H$6)/('d_시나리오'!$J$6-'d_시나리오'!$H$6),'d_시나리오'!$H$6+SQRT(O1873*('d_시나리오'!$J$6-'d_시나리오'!$H$6)*('d_시나리오'!$I$6-'d_시나리오'!$H$6)),'d_시나리오'!$J$6-SQRT((1-O1873)*('d_시나리오'!$J$6-'d_시나리오'!$H$6)*('d_시나리오'!$J$6-'d_시나리오'!$I$6))))</f>
        <v/>
      </c>
      <c r="Q1873">
        <f>INDEX('d_분포'!$B$2:$B$57,RANDBETWEEN(1,56))</f>
        <v/>
      </c>
      <c r="R1873">
        <f>BETAINV(RAND(),5,5)</f>
        <v/>
      </c>
      <c r="S1873">
        <f>'d_고정'!$B$1*'6_기대효과'!$H$7*('d_시나리오'!$I$7/'d_고정'!$B$2)*B1873</f>
        <v/>
      </c>
      <c r="T1873">
        <f>S1873*D1873</f>
        <v/>
      </c>
      <c r="U1873">
        <f>S1873*F1873*H1873</f>
        <v/>
      </c>
      <c r="V1873">
        <f>S1873*F1873*(H1873-1)</f>
        <v/>
      </c>
      <c r="W1873">
        <f>U1873*J1873</f>
        <v/>
      </c>
      <c r="X1873">
        <f>T1873+W1873</f>
        <v/>
      </c>
      <c r="Y1873">
        <f>(T1873*E1873+W1873*L1873)*(1-R1873-'d_고정'!$B$13)</f>
        <v/>
      </c>
      <c r="Z1873">
        <f>(U1873*N1873*Q1873+'d_고정'!$B$3*('6_기대효과'!$H$7/8)*Q1873*'d_고정'!$B$10*P1873*('6_기대효과'!$K$7/'d_고정'!$B$9))*(1-R1873)</f>
        <v/>
      </c>
      <c r="AA1873">
        <f>W1873*L1873*(1-R1873-'d_고정'!$B$13)+U1873*MAX(N1873-'d_고정'!$B$10*P1873*('6_기대효과'!$K$7/'d_고정'!$B$9),0)*Q1873*(1-R1873)</f>
        <v/>
      </c>
      <c r="AB1873">
        <f>Y1873+Z1873</f>
        <v/>
      </c>
      <c r="AC1873">
        <f>Y1873/('d_고정'!$B$5*'6_기대효과'!$H$7/8)/'d_고정'!$B$6</f>
        <v/>
      </c>
      <c r="AD1873">
        <f>Y1873/('d_고정'!$B$8*'6_기대효과'!$H$7/8)</f>
        <v/>
      </c>
    </row>
    <row r="1874">
      <c r="A1874">
        <f>RAND()</f>
        <v/>
      </c>
      <c r="B1874">
        <f>IF('d_시나리오'!$J$2='d_시나리오'!$H$2,'d_시나리오'!$I$2,IF(A1874&lt;('d_시나리오'!$I$2-'d_시나리오'!$H$2)/('d_시나리오'!$J$2-'d_시나리오'!$H$2),'d_시나리오'!$H$2+SQRT(A1874*('d_시나리오'!$J$2-'d_시나리오'!$H$2)*('d_시나리오'!$I$2-'d_시나리오'!$H$2)),'d_시나리오'!$J$2-SQRT((1-A1874)*('d_시나리오'!$J$2-'d_시나리오'!$H$2)*('d_시나리오'!$J$2-'d_시나리오'!$I$2))))</f>
        <v/>
      </c>
      <c r="C1874">
        <f>RAND()</f>
        <v/>
      </c>
      <c r="D1874">
        <f>BETAINV(RAND(),IF(C1874&lt;'d_고정'!$B$26,'d_고정'!$B$23,'d_고정'!$B$16)+1,'d_고정'!$B$17-IF(C1874&lt;'d_고정'!$B$26,'d_고정'!$B$23,'d_고정'!$B$16)+1)*('d_고정'!$B$14+('d_고정'!$B$15-'d_고정'!$B$14)*RAND())</f>
        <v/>
      </c>
      <c r="E1874">
        <f>INDEX('d_분포'!$A$2:$A$28,RANDBETWEEN(1,27))</f>
        <v/>
      </c>
      <c r="F1874">
        <f>INDEX('d_분포'!$C$2:$C$5,RANDBETWEEN(1,4))*(0.9+0.2*RAND())</f>
        <v/>
      </c>
      <c r="G1874">
        <f>RAND()</f>
        <v/>
      </c>
      <c r="H1874">
        <f>(F1874+(1-F1874)*('d_고정'!$B$22*BETAINV(RAND(),IF(G1874&lt;'d_고정'!$B$26,'d_고정'!$B$25,'d_고정'!$B$20)+1,'d_고정'!$B$21-IF(G1874&lt;'d_고정'!$B$26,'d_고정'!$B$25,'d_고정'!$B$20)+1)+(1-'d_고정'!$B$22)*BETAINV(RAND(),IF(G1874&lt;'d_고정'!$B$26,'d_고정'!$B$24,'d_고정'!$B$18)+1,'d_고정'!$B$19-IF(G1874&lt;'d_고정'!$B$26,'d_고정'!$B$24,'d_고정'!$B$18)+1))*('d_고정'!$B$14+('d_고정'!$B$15-'d_고정'!$B$14)*RAND()))/F1874</f>
        <v/>
      </c>
      <c r="I1874">
        <f>RAND()</f>
        <v/>
      </c>
      <c r="J1874">
        <f>IF('d_시나리오'!$J$3='d_시나리오'!$H$3,'d_시나리오'!$I$3,IF(I1874&lt;('d_시나리오'!$I$3-'d_시나리오'!$H$3)/('d_시나리오'!$J$3-'d_시나리오'!$H$3),'d_시나리오'!$H$3+SQRT(I1874*('d_시나리오'!$J$3-'d_시나리오'!$H$3)*('d_시나리오'!$I$3-'d_시나리오'!$H$3)),'d_시나리오'!$J$3-SQRT((1-I1874)*('d_시나리오'!$J$3-'d_시나리오'!$H$3)*('d_시나리오'!$J$3-'d_시나리오'!$I$3))))</f>
        <v/>
      </c>
      <c r="K1874">
        <f>RAND()</f>
        <v/>
      </c>
      <c r="L1874">
        <f>IF('d_시나리오'!$J$4='d_시나리오'!$H$4,'d_시나리오'!$I$4,IF(K1874&lt;('d_시나리오'!$I$4-'d_시나리오'!$H$4)/('d_시나리오'!$J$4-'d_시나리오'!$H$4),'d_시나리오'!$H$4+SQRT(K1874*('d_시나리오'!$J$4-'d_시나리오'!$H$4)*('d_시나리오'!$I$4-'d_시나리오'!$H$4)),'d_시나리오'!$J$4-SQRT((1-K1874)*('d_시나리오'!$J$4-'d_시나리오'!$H$4)*('d_시나리오'!$J$4-'d_시나리오'!$I$4))))</f>
        <v/>
      </c>
      <c r="M1874">
        <f>RAND()</f>
        <v/>
      </c>
      <c r="N1874">
        <f>IF('d_시나리오'!$J$5='d_시나리오'!$H$5,'d_시나리오'!$I$5,IF(M1874&lt;('d_시나리오'!$I$5-'d_시나리오'!$H$5)/('d_시나리오'!$J$5-'d_시나리오'!$H$5),'d_시나리오'!$H$5+SQRT(M1874*('d_시나리오'!$J$5-'d_시나리오'!$H$5)*('d_시나리오'!$I$5-'d_시나리오'!$H$5)),'d_시나리오'!$J$5-SQRT((1-M1874)*('d_시나리오'!$J$5-'d_시나리오'!$H$5)*('d_시나리오'!$J$5-'d_시나리오'!$I$5))))</f>
        <v/>
      </c>
      <c r="O1874">
        <f>RAND()</f>
        <v/>
      </c>
      <c r="P1874">
        <f>IF('d_시나리오'!$J$6='d_시나리오'!$H$6,'d_시나리오'!$I$6,IF(O1874&lt;('d_시나리오'!$I$6-'d_시나리오'!$H$6)/('d_시나리오'!$J$6-'d_시나리오'!$H$6),'d_시나리오'!$H$6+SQRT(O1874*('d_시나리오'!$J$6-'d_시나리오'!$H$6)*('d_시나리오'!$I$6-'d_시나리오'!$H$6)),'d_시나리오'!$J$6-SQRT((1-O1874)*('d_시나리오'!$J$6-'d_시나리오'!$H$6)*('d_시나리오'!$J$6-'d_시나리오'!$I$6))))</f>
        <v/>
      </c>
      <c r="Q1874">
        <f>INDEX('d_분포'!$B$2:$B$57,RANDBETWEEN(1,56))</f>
        <v/>
      </c>
      <c r="R1874">
        <f>BETAINV(RAND(),5,5)</f>
        <v/>
      </c>
      <c r="S1874">
        <f>'d_고정'!$B$1*'6_기대효과'!$H$7*('d_시나리오'!$I$7/'d_고정'!$B$2)*B1874</f>
        <v/>
      </c>
      <c r="T1874">
        <f>S1874*D1874</f>
        <v/>
      </c>
      <c r="U1874">
        <f>S1874*F1874*H1874</f>
        <v/>
      </c>
      <c r="V1874">
        <f>S1874*F1874*(H1874-1)</f>
        <v/>
      </c>
      <c r="W1874">
        <f>U1874*J1874</f>
        <v/>
      </c>
      <c r="X1874">
        <f>T1874+W1874</f>
        <v/>
      </c>
      <c r="Y1874">
        <f>(T1874*E1874+W1874*L1874)*(1-R1874-'d_고정'!$B$13)</f>
        <v/>
      </c>
      <c r="Z1874">
        <f>(U1874*N1874*Q1874+'d_고정'!$B$3*('6_기대효과'!$H$7/8)*Q1874*'d_고정'!$B$10*P1874*('6_기대효과'!$K$7/'d_고정'!$B$9))*(1-R1874)</f>
        <v/>
      </c>
      <c r="AA1874">
        <f>W1874*L1874*(1-R1874-'d_고정'!$B$13)+U1874*MAX(N1874-'d_고정'!$B$10*P1874*('6_기대효과'!$K$7/'d_고정'!$B$9),0)*Q1874*(1-R1874)</f>
        <v/>
      </c>
      <c r="AB1874">
        <f>Y1874+Z1874</f>
        <v/>
      </c>
      <c r="AC1874">
        <f>Y1874/('d_고정'!$B$5*'6_기대효과'!$H$7/8)/'d_고정'!$B$6</f>
        <v/>
      </c>
      <c r="AD1874">
        <f>Y1874/('d_고정'!$B$8*'6_기대효과'!$H$7/8)</f>
        <v/>
      </c>
    </row>
    <row r="1875">
      <c r="A1875">
        <f>RAND()</f>
        <v/>
      </c>
      <c r="B1875">
        <f>IF('d_시나리오'!$J$2='d_시나리오'!$H$2,'d_시나리오'!$I$2,IF(A1875&lt;('d_시나리오'!$I$2-'d_시나리오'!$H$2)/('d_시나리오'!$J$2-'d_시나리오'!$H$2),'d_시나리오'!$H$2+SQRT(A1875*('d_시나리오'!$J$2-'d_시나리오'!$H$2)*('d_시나리오'!$I$2-'d_시나리오'!$H$2)),'d_시나리오'!$J$2-SQRT((1-A1875)*('d_시나리오'!$J$2-'d_시나리오'!$H$2)*('d_시나리오'!$J$2-'d_시나리오'!$I$2))))</f>
        <v/>
      </c>
      <c r="C1875">
        <f>RAND()</f>
        <v/>
      </c>
      <c r="D1875">
        <f>BETAINV(RAND(),IF(C1875&lt;'d_고정'!$B$26,'d_고정'!$B$23,'d_고정'!$B$16)+1,'d_고정'!$B$17-IF(C1875&lt;'d_고정'!$B$26,'d_고정'!$B$23,'d_고정'!$B$16)+1)*('d_고정'!$B$14+('d_고정'!$B$15-'d_고정'!$B$14)*RAND())</f>
        <v/>
      </c>
      <c r="E1875">
        <f>INDEX('d_분포'!$A$2:$A$28,RANDBETWEEN(1,27))</f>
        <v/>
      </c>
      <c r="F1875">
        <f>INDEX('d_분포'!$C$2:$C$5,RANDBETWEEN(1,4))*(0.9+0.2*RAND())</f>
        <v/>
      </c>
      <c r="G1875">
        <f>RAND()</f>
        <v/>
      </c>
      <c r="H1875">
        <f>(F1875+(1-F1875)*('d_고정'!$B$22*BETAINV(RAND(),IF(G1875&lt;'d_고정'!$B$26,'d_고정'!$B$25,'d_고정'!$B$20)+1,'d_고정'!$B$21-IF(G1875&lt;'d_고정'!$B$26,'d_고정'!$B$25,'d_고정'!$B$20)+1)+(1-'d_고정'!$B$22)*BETAINV(RAND(),IF(G1875&lt;'d_고정'!$B$26,'d_고정'!$B$24,'d_고정'!$B$18)+1,'d_고정'!$B$19-IF(G1875&lt;'d_고정'!$B$26,'d_고정'!$B$24,'d_고정'!$B$18)+1))*('d_고정'!$B$14+('d_고정'!$B$15-'d_고정'!$B$14)*RAND()))/F1875</f>
        <v/>
      </c>
      <c r="I1875">
        <f>RAND()</f>
        <v/>
      </c>
      <c r="J1875">
        <f>IF('d_시나리오'!$J$3='d_시나리오'!$H$3,'d_시나리오'!$I$3,IF(I1875&lt;('d_시나리오'!$I$3-'d_시나리오'!$H$3)/('d_시나리오'!$J$3-'d_시나리오'!$H$3),'d_시나리오'!$H$3+SQRT(I1875*('d_시나리오'!$J$3-'d_시나리오'!$H$3)*('d_시나리오'!$I$3-'d_시나리오'!$H$3)),'d_시나리오'!$J$3-SQRT((1-I1875)*('d_시나리오'!$J$3-'d_시나리오'!$H$3)*('d_시나리오'!$J$3-'d_시나리오'!$I$3))))</f>
        <v/>
      </c>
      <c r="K1875">
        <f>RAND()</f>
        <v/>
      </c>
      <c r="L1875">
        <f>IF('d_시나리오'!$J$4='d_시나리오'!$H$4,'d_시나리오'!$I$4,IF(K1875&lt;('d_시나리오'!$I$4-'d_시나리오'!$H$4)/('d_시나리오'!$J$4-'d_시나리오'!$H$4),'d_시나리오'!$H$4+SQRT(K1875*('d_시나리오'!$J$4-'d_시나리오'!$H$4)*('d_시나리오'!$I$4-'d_시나리오'!$H$4)),'d_시나리오'!$J$4-SQRT((1-K1875)*('d_시나리오'!$J$4-'d_시나리오'!$H$4)*('d_시나리오'!$J$4-'d_시나리오'!$I$4))))</f>
        <v/>
      </c>
      <c r="M1875">
        <f>RAND()</f>
        <v/>
      </c>
      <c r="N1875">
        <f>IF('d_시나리오'!$J$5='d_시나리오'!$H$5,'d_시나리오'!$I$5,IF(M1875&lt;('d_시나리오'!$I$5-'d_시나리오'!$H$5)/('d_시나리오'!$J$5-'d_시나리오'!$H$5),'d_시나리오'!$H$5+SQRT(M1875*('d_시나리오'!$J$5-'d_시나리오'!$H$5)*('d_시나리오'!$I$5-'d_시나리오'!$H$5)),'d_시나리오'!$J$5-SQRT((1-M1875)*('d_시나리오'!$J$5-'d_시나리오'!$H$5)*('d_시나리오'!$J$5-'d_시나리오'!$I$5))))</f>
        <v/>
      </c>
      <c r="O1875">
        <f>RAND()</f>
        <v/>
      </c>
      <c r="P1875">
        <f>IF('d_시나리오'!$J$6='d_시나리오'!$H$6,'d_시나리오'!$I$6,IF(O1875&lt;('d_시나리오'!$I$6-'d_시나리오'!$H$6)/('d_시나리오'!$J$6-'d_시나리오'!$H$6),'d_시나리오'!$H$6+SQRT(O1875*('d_시나리오'!$J$6-'d_시나리오'!$H$6)*('d_시나리오'!$I$6-'d_시나리오'!$H$6)),'d_시나리오'!$J$6-SQRT((1-O1875)*('d_시나리오'!$J$6-'d_시나리오'!$H$6)*('d_시나리오'!$J$6-'d_시나리오'!$I$6))))</f>
        <v/>
      </c>
      <c r="Q1875">
        <f>INDEX('d_분포'!$B$2:$B$57,RANDBETWEEN(1,56))</f>
        <v/>
      </c>
      <c r="R1875">
        <f>BETAINV(RAND(),5,5)</f>
        <v/>
      </c>
      <c r="S1875">
        <f>'d_고정'!$B$1*'6_기대효과'!$H$7*('d_시나리오'!$I$7/'d_고정'!$B$2)*B1875</f>
        <v/>
      </c>
      <c r="T1875">
        <f>S1875*D1875</f>
        <v/>
      </c>
      <c r="U1875">
        <f>S1875*F1875*H1875</f>
        <v/>
      </c>
      <c r="V1875">
        <f>S1875*F1875*(H1875-1)</f>
        <v/>
      </c>
      <c r="W1875">
        <f>U1875*J1875</f>
        <v/>
      </c>
      <c r="X1875">
        <f>T1875+W1875</f>
        <v/>
      </c>
      <c r="Y1875">
        <f>(T1875*E1875+W1875*L1875)*(1-R1875-'d_고정'!$B$13)</f>
        <v/>
      </c>
      <c r="Z1875">
        <f>(U1875*N1875*Q1875+'d_고정'!$B$3*('6_기대효과'!$H$7/8)*Q1875*'d_고정'!$B$10*P1875*('6_기대효과'!$K$7/'d_고정'!$B$9))*(1-R1875)</f>
        <v/>
      </c>
      <c r="AA1875">
        <f>W1875*L1875*(1-R1875-'d_고정'!$B$13)+U1875*MAX(N1875-'d_고정'!$B$10*P1875*('6_기대효과'!$K$7/'d_고정'!$B$9),0)*Q1875*(1-R1875)</f>
        <v/>
      </c>
      <c r="AB1875">
        <f>Y1875+Z1875</f>
        <v/>
      </c>
      <c r="AC1875">
        <f>Y1875/('d_고정'!$B$5*'6_기대효과'!$H$7/8)/'d_고정'!$B$6</f>
        <v/>
      </c>
      <c r="AD1875">
        <f>Y1875/('d_고정'!$B$8*'6_기대효과'!$H$7/8)</f>
        <v/>
      </c>
    </row>
    <row r="1876">
      <c r="A1876">
        <f>RAND()</f>
        <v/>
      </c>
      <c r="B1876">
        <f>IF('d_시나리오'!$J$2='d_시나리오'!$H$2,'d_시나리오'!$I$2,IF(A1876&lt;('d_시나리오'!$I$2-'d_시나리오'!$H$2)/('d_시나리오'!$J$2-'d_시나리오'!$H$2),'d_시나리오'!$H$2+SQRT(A1876*('d_시나리오'!$J$2-'d_시나리오'!$H$2)*('d_시나리오'!$I$2-'d_시나리오'!$H$2)),'d_시나리오'!$J$2-SQRT((1-A1876)*('d_시나리오'!$J$2-'d_시나리오'!$H$2)*('d_시나리오'!$J$2-'d_시나리오'!$I$2))))</f>
        <v/>
      </c>
      <c r="C1876">
        <f>RAND()</f>
        <v/>
      </c>
      <c r="D1876">
        <f>BETAINV(RAND(),IF(C1876&lt;'d_고정'!$B$26,'d_고정'!$B$23,'d_고정'!$B$16)+1,'d_고정'!$B$17-IF(C1876&lt;'d_고정'!$B$26,'d_고정'!$B$23,'d_고정'!$B$16)+1)*('d_고정'!$B$14+('d_고정'!$B$15-'d_고정'!$B$14)*RAND())</f>
        <v/>
      </c>
      <c r="E1876">
        <f>INDEX('d_분포'!$A$2:$A$28,RANDBETWEEN(1,27))</f>
        <v/>
      </c>
      <c r="F1876">
        <f>INDEX('d_분포'!$C$2:$C$5,RANDBETWEEN(1,4))*(0.9+0.2*RAND())</f>
        <v/>
      </c>
      <c r="G1876">
        <f>RAND()</f>
        <v/>
      </c>
      <c r="H1876">
        <f>(F1876+(1-F1876)*('d_고정'!$B$22*BETAINV(RAND(),IF(G1876&lt;'d_고정'!$B$26,'d_고정'!$B$25,'d_고정'!$B$20)+1,'d_고정'!$B$21-IF(G1876&lt;'d_고정'!$B$26,'d_고정'!$B$25,'d_고정'!$B$20)+1)+(1-'d_고정'!$B$22)*BETAINV(RAND(),IF(G1876&lt;'d_고정'!$B$26,'d_고정'!$B$24,'d_고정'!$B$18)+1,'d_고정'!$B$19-IF(G1876&lt;'d_고정'!$B$26,'d_고정'!$B$24,'d_고정'!$B$18)+1))*('d_고정'!$B$14+('d_고정'!$B$15-'d_고정'!$B$14)*RAND()))/F1876</f>
        <v/>
      </c>
      <c r="I1876">
        <f>RAND()</f>
        <v/>
      </c>
      <c r="J1876">
        <f>IF('d_시나리오'!$J$3='d_시나리오'!$H$3,'d_시나리오'!$I$3,IF(I1876&lt;('d_시나리오'!$I$3-'d_시나리오'!$H$3)/('d_시나리오'!$J$3-'d_시나리오'!$H$3),'d_시나리오'!$H$3+SQRT(I1876*('d_시나리오'!$J$3-'d_시나리오'!$H$3)*('d_시나리오'!$I$3-'d_시나리오'!$H$3)),'d_시나리오'!$J$3-SQRT((1-I1876)*('d_시나리오'!$J$3-'d_시나리오'!$H$3)*('d_시나리오'!$J$3-'d_시나리오'!$I$3))))</f>
        <v/>
      </c>
      <c r="K1876">
        <f>RAND()</f>
        <v/>
      </c>
      <c r="L1876">
        <f>IF('d_시나리오'!$J$4='d_시나리오'!$H$4,'d_시나리오'!$I$4,IF(K1876&lt;('d_시나리오'!$I$4-'d_시나리오'!$H$4)/('d_시나리오'!$J$4-'d_시나리오'!$H$4),'d_시나리오'!$H$4+SQRT(K1876*('d_시나리오'!$J$4-'d_시나리오'!$H$4)*('d_시나리오'!$I$4-'d_시나리오'!$H$4)),'d_시나리오'!$J$4-SQRT((1-K1876)*('d_시나리오'!$J$4-'d_시나리오'!$H$4)*('d_시나리오'!$J$4-'d_시나리오'!$I$4))))</f>
        <v/>
      </c>
      <c r="M1876">
        <f>RAND()</f>
        <v/>
      </c>
      <c r="N1876">
        <f>IF('d_시나리오'!$J$5='d_시나리오'!$H$5,'d_시나리오'!$I$5,IF(M1876&lt;('d_시나리오'!$I$5-'d_시나리오'!$H$5)/('d_시나리오'!$J$5-'d_시나리오'!$H$5),'d_시나리오'!$H$5+SQRT(M1876*('d_시나리오'!$J$5-'d_시나리오'!$H$5)*('d_시나리오'!$I$5-'d_시나리오'!$H$5)),'d_시나리오'!$J$5-SQRT((1-M1876)*('d_시나리오'!$J$5-'d_시나리오'!$H$5)*('d_시나리오'!$J$5-'d_시나리오'!$I$5))))</f>
        <v/>
      </c>
      <c r="O1876">
        <f>RAND()</f>
        <v/>
      </c>
      <c r="P1876">
        <f>IF('d_시나리오'!$J$6='d_시나리오'!$H$6,'d_시나리오'!$I$6,IF(O1876&lt;('d_시나리오'!$I$6-'d_시나리오'!$H$6)/('d_시나리오'!$J$6-'d_시나리오'!$H$6),'d_시나리오'!$H$6+SQRT(O1876*('d_시나리오'!$J$6-'d_시나리오'!$H$6)*('d_시나리오'!$I$6-'d_시나리오'!$H$6)),'d_시나리오'!$J$6-SQRT((1-O1876)*('d_시나리오'!$J$6-'d_시나리오'!$H$6)*('d_시나리오'!$J$6-'d_시나리오'!$I$6))))</f>
        <v/>
      </c>
      <c r="Q1876">
        <f>INDEX('d_분포'!$B$2:$B$57,RANDBETWEEN(1,56))</f>
        <v/>
      </c>
      <c r="R1876">
        <f>BETAINV(RAND(),5,5)</f>
        <v/>
      </c>
      <c r="S1876">
        <f>'d_고정'!$B$1*'6_기대효과'!$H$7*('d_시나리오'!$I$7/'d_고정'!$B$2)*B1876</f>
        <v/>
      </c>
      <c r="T1876">
        <f>S1876*D1876</f>
        <v/>
      </c>
      <c r="U1876">
        <f>S1876*F1876*H1876</f>
        <v/>
      </c>
      <c r="V1876">
        <f>S1876*F1876*(H1876-1)</f>
        <v/>
      </c>
      <c r="W1876">
        <f>U1876*J1876</f>
        <v/>
      </c>
      <c r="X1876">
        <f>T1876+W1876</f>
        <v/>
      </c>
      <c r="Y1876">
        <f>(T1876*E1876+W1876*L1876)*(1-R1876-'d_고정'!$B$13)</f>
        <v/>
      </c>
      <c r="Z1876">
        <f>(U1876*N1876*Q1876+'d_고정'!$B$3*('6_기대효과'!$H$7/8)*Q1876*'d_고정'!$B$10*P1876*('6_기대효과'!$K$7/'d_고정'!$B$9))*(1-R1876)</f>
        <v/>
      </c>
      <c r="AA1876">
        <f>W1876*L1876*(1-R1876-'d_고정'!$B$13)+U1876*MAX(N1876-'d_고정'!$B$10*P1876*('6_기대효과'!$K$7/'d_고정'!$B$9),0)*Q1876*(1-R1876)</f>
        <v/>
      </c>
      <c r="AB1876">
        <f>Y1876+Z1876</f>
        <v/>
      </c>
      <c r="AC1876">
        <f>Y1876/('d_고정'!$B$5*'6_기대효과'!$H$7/8)/'d_고정'!$B$6</f>
        <v/>
      </c>
      <c r="AD1876">
        <f>Y1876/('d_고정'!$B$8*'6_기대효과'!$H$7/8)</f>
        <v/>
      </c>
    </row>
    <row r="1877">
      <c r="A1877">
        <f>RAND()</f>
        <v/>
      </c>
      <c r="B1877">
        <f>IF('d_시나리오'!$J$2='d_시나리오'!$H$2,'d_시나리오'!$I$2,IF(A1877&lt;('d_시나리오'!$I$2-'d_시나리오'!$H$2)/('d_시나리오'!$J$2-'d_시나리오'!$H$2),'d_시나리오'!$H$2+SQRT(A1877*('d_시나리오'!$J$2-'d_시나리오'!$H$2)*('d_시나리오'!$I$2-'d_시나리오'!$H$2)),'d_시나리오'!$J$2-SQRT((1-A1877)*('d_시나리오'!$J$2-'d_시나리오'!$H$2)*('d_시나리오'!$J$2-'d_시나리오'!$I$2))))</f>
        <v/>
      </c>
      <c r="C1877">
        <f>RAND()</f>
        <v/>
      </c>
      <c r="D1877">
        <f>BETAINV(RAND(),IF(C1877&lt;'d_고정'!$B$26,'d_고정'!$B$23,'d_고정'!$B$16)+1,'d_고정'!$B$17-IF(C1877&lt;'d_고정'!$B$26,'d_고정'!$B$23,'d_고정'!$B$16)+1)*('d_고정'!$B$14+('d_고정'!$B$15-'d_고정'!$B$14)*RAND())</f>
        <v/>
      </c>
      <c r="E1877">
        <f>INDEX('d_분포'!$A$2:$A$28,RANDBETWEEN(1,27))</f>
        <v/>
      </c>
      <c r="F1877">
        <f>INDEX('d_분포'!$C$2:$C$5,RANDBETWEEN(1,4))*(0.9+0.2*RAND())</f>
        <v/>
      </c>
      <c r="G1877">
        <f>RAND()</f>
        <v/>
      </c>
      <c r="H1877">
        <f>(F1877+(1-F1877)*('d_고정'!$B$22*BETAINV(RAND(),IF(G1877&lt;'d_고정'!$B$26,'d_고정'!$B$25,'d_고정'!$B$20)+1,'d_고정'!$B$21-IF(G1877&lt;'d_고정'!$B$26,'d_고정'!$B$25,'d_고정'!$B$20)+1)+(1-'d_고정'!$B$22)*BETAINV(RAND(),IF(G1877&lt;'d_고정'!$B$26,'d_고정'!$B$24,'d_고정'!$B$18)+1,'d_고정'!$B$19-IF(G1877&lt;'d_고정'!$B$26,'d_고정'!$B$24,'d_고정'!$B$18)+1))*('d_고정'!$B$14+('d_고정'!$B$15-'d_고정'!$B$14)*RAND()))/F1877</f>
        <v/>
      </c>
      <c r="I1877">
        <f>RAND()</f>
        <v/>
      </c>
      <c r="J1877">
        <f>IF('d_시나리오'!$J$3='d_시나리오'!$H$3,'d_시나리오'!$I$3,IF(I1877&lt;('d_시나리오'!$I$3-'d_시나리오'!$H$3)/('d_시나리오'!$J$3-'d_시나리오'!$H$3),'d_시나리오'!$H$3+SQRT(I1877*('d_시나리오'!$J$3-'d_시나리오'!$H$3)*('d_시나리오'!$I$3-'d_시나리오'!$H$3)),'d_시나리오'!$J$3-SQRT((1-I1877)*('d_시나리오'!$J$3-'d_시나리오'!$H$3)*('d_시나리오'!$J$3-'d_시나리오'!$I$3))))</f>
        <v/>
      </c>
      <c r="K1877">
        <f>RAND()</f>
        <v/>
      </c>
      <c r="L1877">
        <f>IF('d_시나리오'!$J$4='d_시나리오'!$H$4,'d_시나리오'!$I$4,IF(K1877&lt;('d_시나리오'!$I$4-'d_시나리오'!$H$4)/('d_시나리오'!$J$4-'d_시나리오'!$H$4),'d_시나리오'!$H$4+SQRT(K1877*('d_시나리오'!$J$4-'d_시나리오'!$H$4)*('d_시나리오'!$I$4-'d_시나리오'!$H$4)),'d_시나리오'!$J$4-SQRT((1-K1877)*('d_시나리오'!$J$4-'d_시나리오'!$H$4)*('d_시나리오'!$J$4-'d_시나리오'!$I$4))))</f>
        <v/>
      </c>
      <c r="M1877">
        <f>RAND()</f>
        <v/>
      </c>
      <c r="N1877">
        <f>IF('d_시나리오'!$J$5='d_시나리오'!$H$5,'d_시나리오'!$I$5,IF(M1877&lt;('d_시나리오'!$I$5-'d_시나리오'!$H$5)/('d_시나리오'!$J$5-'d_시나리오'!$H$5),'d_시나리오'!$H$5+SQRT(M1877*('d_시나리오'!$J$5-'d_시나리오'!$H$5)*('d_시나리오'!$I$5-'d_시나리오'!$H$5)),'d_시나리오'!$J$5-SQRT((1-M1877)*('d_시나리오'!$J$5-'d_시나리오'!$H$5)*('d_시나리오'!$J$5-'d_시나리오'!$I$5))))</f>
        <v/>
      </c>
      <c r="O1877">
        <f>RAND()</f>
        <v/>
      </c>
      <c r="P1877">
        <f>IF('d_시나리오'!$J$6='d_시나리오'!$H$6,'d_시나리오'!$I$6,IF(O1877&lt;('d_시나리오'!$I$6-'d_시나리오'!$H$6)/('d_시나리오'!$J$6-'d_시나리오'!$H$6),'d_시나리오'!$H$6+SQRT(O1877*('d_시나리오'!$J$6-'d_시나리오'!$H$6)*('d_시나리오'!$I$6-'d_시나리오'!$H$6)),'d_시나리오'!$J$6-SQRT((1-O1877)*('d_시나리오'!$J$6-'d_시나리오'!$H$6)*('d_시나리오'!$J$6-'d_시나리오'!$I$6))))</f>
        <v/>
      </c>
      <c r="Q1877">
        <f>INDEX('d_분포'!$B$2:$B$57,RANDBETWEEN(1,56))</f>
        <v/>
      </c>
      <c r="R1877">
        <f>BETAINV(RAND(),5,5)</f>
        <v/>
      </c>
      <c r="S1877">
        <f>'d_고정'!$B$1*'6_기대효과'!$H$7*('d_시나리오'!$I$7/'d_고정'!$B$2)*B1877</f>
        <v/>
      </c>
      <c r="T1877">
        <f>S1877*D1877</f>
        <v/>
      </c>
      <c r="U1877">
        <f>S1877*F1877*H1877</f>
        <v/>
      </c>
      <c r="V1877">
        <f>S1877*F1877*(H1877-1)</f>
        <v/>
      </c>
      <c r="W1877">
        <f>U1877*J1877</f>
        <v/>
      </c>
      <c r="X1877">
        <f>T1877+W1877</f>
        <v/>
      </c>
      <c r="Y1877">
        <f>(T1877*E1877+W1877*L1877)*(1-R1877-'d_고정'!$B$13)</f>
        <v/>
      </c>
      <c r="Z1877">
        <f>(U1877*N1877*Q1877+'d_고정'!$B$3*('6_기대효과'!$H$7/8)*Q1877*'d_고정'!$B$10*P1877*('6_기대효과'!$K$7/'d_고정'!$B$9))*(1-R1877)</f>
        <v/>
      </c>
      <c r="AA1877">
        <f>W1877*L1877*(1-R1877-'d_고정'!$B$13)+U1877*MAX(N1877-'d_고정'!$B$10*P1877*('6_기대효과'!$K$7/'d_고정'!$B$9),0)*Q1877*(1-R1877)</f>
        <v/>
      </c>
      <c r="AB1877">
        <f>Y1877+Z1877</f>
        <v/>
      </c>
      <c r="AC1877">
        <f>Y1877/('d_고정'!$B$5*'6_기대효과'!$H$7/8)/'d_고정'!$B$6</f>
        <v/>
      </c>
      <c r="AD1877">
        <f>Y1877/('d_고정'!$B$8*'6_기대효과'!$H$7/8)</f>
        <v/>
      </c>
    </row>
    <row r="1878">
      <c r="A1878">
        <f>RAND()</f>
        <v/>
      </c>
      <c r="B1878">
        <f>IF('d_시나리오'!$J$2='d_시나리오'!$H$2,'d_시나리오'!$I$2,IF(A1878&lt;('d_시나리오'!$I$2-'d_시나리오'!$H$2)/('d_시나리오'!$J$2-'d_시나리오'!$H$2),'d_시나리오'!$H$2+SQRT(A1878*('d_시나리오'!$J$2-'d_시나리오'!$H$2)*('d_시나리오'!$I$2-'d_시나리오'!$H$2)),'d_시나리오'!$J$2-SQRT((1-A1878)*('d_시나리오'!$J$2-'d_시나리오'!$H$2)*('d_시나리오'!$J$2-'d_시나리오'!$I$2))))</f>
        <v/>
      </c>
      <c r="C1878">
        <f>RAND()</f>
        <v/>
      </c>
      <c r="D1878">
        <f>BETAINV(RAND(),IF(C1878&lt;'d_고정'!$B$26,'d_고정'!$B$23,'d_고정'!$B$16)+1,'d_고정'!$B$17-IF(C1878&lt;'d_고정'!$B$26,'d_고정'!$B$23,'d_고정'!$B$16)+1)*('d_고정'!$B$14+('d_고정'!$B$15-'d_고정'!$B$14)*RAND())</f>
        <v/>
      </c>
      <c r="E1878">
        <f>INDEX('d_분포'!$A$2:$A$28,RANDBETWEEN(1,27))</f>
        <v/>
      </c>
      <c r="F1878">
        <f>INDEX('d_분포'!$C$2:$C$5,RANDBETWEEN(1,4))*(0.9+0.2*RAND())</f>
        <v/>
      </c>
      <c r="G1878">
        <f>RAND()</f>
        <v/>
      </c>
      <c r="H1878">
        <f>(F1878+(1-F1878)*('d_고정'!$B$22*BETAINV(RAND(),IF(G1878&lt;'d_고정'!$B$26,'d_고정'!$B$25,'d_고정'!$B$20)+1,'d_고정'!$B$21-IF(G1878&lt;'d_고정'!$B$26,'d_고정'!$B$25,'d_고정'!$B$20)+1)+(1-'d_고정'!$B$22)*BETAINV(RAND(),IF(G1878&lt;'d_고정'!$B$26,'d_고정'!$B$24,'d_고정'!$B$18)+1,'d_고정'!$B$19-IF(G1878&lt;'d_고정'!$B$26,'d_고정'!$B$24,'d_고정'!$B$18)+1))*('d_고정'!$B$14+('d_고정'!$B$15-'d_고정'!$B$14)*RAND()))/F1878</f>
        <v/>
      </c>
      <c r="I1878">
        <f>RAND()</f>
        <v/>
      </c>
      <c r="J1878">
        <f>IF('d_시나리오'!$J$3='d_시나리오'!$H$3,'d_시나리오'!$I$3,IF(I1878&lt;('d_시나리오'!$I$3-'d_시나리오'!$H$3)/('d_시나리오'!$J$3-'d_시나리오'!$H$3),'d_시나리오'!$H$3+SQRT(I1878*('d_시나리오'!$J$3-'d_시나리오'!$H$3)*('d_시나리오'!$I$3-'d_시나리오'!$H$3)),'d_시나리오'!$J$3-SQRT((1-I1878)*('d_시나리오'!$J$3-'d_시나리오'!$H$3)*('d_시나리오'!$J$3-'d_시나리오'!$I$3))))</f>
        <v/>
      </c>
      <c r="K1878">
        <f>RAND()</f>
        <v/>
      </c>
      <c r="L1878">
        <f>IF('d_시나리오'!$J$4='d_시나리오'!$H$4,'d_시나리오'!$I$4,IF(K1878&lt;('d_시나리오'!$I$4-'d_시나리오'!$H$4)/('d_시나리오'!$J$4-'d_시나리오'!$H$4),'d_시나리오'!$H$4+SQRT(K1878*('d_시나리오'!$J$4-'d_시나리오'!$H$4)*('d_시나리오'!$I$4-'d_시나리오'!$H$4)),'d_시나리오'!$J$4-SQRT((1-K1878)*('d_시나리오'!$J$4-'d_시나리오'!$H$4)*('d_시나리오'!$J$4-'d_시나리오'!$I$4))))</f>
        <v/>
      </c>
      <c r="M1878">
        <f>RAND()</f>
        <v/>
      </c>
      <c r="N1878">
        <f>IF('d_시나리오'!$J$5='d_시나리오'!$H$5,'d_시나리오'!$I$5,IF(M1878&lt;('d_시나리오'!$I$5-'d_시나리오'!$H$5)/('d_시나리오'!$J$5-'d_시나리오'!$H$5),'d_시나리오'!$H$5+SQRT(M1878*('d_시나리오'!$J$5-'d_시나리오'!$H$5)*('d_시나리오'!$I$5-'d_시나리오'!$H$5)),'d_시나리오'!$J$5-SQRT((1-M1878)*('d_시나리오'!$J$5-'d_시나리오'!$H$5)*('d_시나리오'!$J$5-'d_시나리오'!$I$5))))</f>
        <v/>
      </c>
      <c r="O1878">
        <f>RAND()</f>
        <v/>
      </c>
      <c r="P1878">
        <f>IF('d_시나리오'!$J$6='d_시나리오'!$H$6,'d_시나리오'!$I$6,IF(O1878&lt;('d_시나리오'!$I$6-'d_시나리오'!$H$6)/('d_시나리오'!$J$6-'d_시나리오'!$H$6),'d_시나리오'!$H$6+SQRT(O1878*('d_시나리오'!$J$6-'d_시나리오'!$H$6)*('d_시나리오'!$I$6-'d_시나리오'!$H$6)),'d_시나리오'!$J$6-SQRT((1-O1878)*('d_시나리오'!$J$6-'d_시나리오'!$H$6)*('d_시나리오'!$J$6-'d_시나리오'!$I$6))))</f>
        <v/>
      </c>
      <c r="Q1878">
        <f>INDEX('d_분포'!$B$2:$B$57,RANDBETWEEN(1,56))</f>
        <v/>
      </c>
      <c r="R1878">
        <f>BETAINV(RAND(),5,5)</f>
        <v/>
      </c>
      <c r="S1878">
        <f>'d_고정'!$B$1*'6_기대효과'!$H$7*('d_시나리오'!$I$7/'d_고정'!$B$2)*B1878</f>
        <v/>
      </c>
      <c r="T1878">
        <f>S1878*D1878</f>
        <v/>
      </c>
      <c r="U1878">
        <f>S1878*F1878*H1878</f>
        <v/>
      </c>
      <c r="V1878">
        <f>S1878*F1878*(H1878-1)</f>
        <v/>
      </c>
      <c r="W1878">
        <f>U1878*J1878</f>
        <v/>
      </c>
      <c r="X1878">
        <f>T1878+W1878</f>
        <v/>
      </c>
      <c r="Y1878">
        <f>(T1878*E1878+W1878*L1878)*(1-R1878-'d_고정'!$B$13)</f>
        <v/>
      </c>
      <c r="Z1878">
        <f>(U1878*N1878*Q1878+'d_고정'!$B$3*('6_기대효과'!$H$7/8)*Q1878*'d_고정'!$B$10*P1878*('6_기대효과'!$K$7/'d_고정'!$B$9))*(1-R1878)</f>
        <v/>
      </c>
      <c r="AA1878">
        <f>W1878*L1878*(1-R1878-'d_고정'!$B$13)+U1878*MAX(N1878-'d_고정'!$B$10*P1878*('6_기대효과'!$K$7/'d_고정'!$B$9),0)*Q1878*(1-R1878)</f>
        <v/>
      </c>
      <c r="AB1878">
        <f>Y1878+Z1878</f>
        <v/>
      </c>
      <c r="AC1878">
        <f>Y1878/('d_고정'!$B$5*'6_기대효과'!$H$7/8)/'d_고정'!$B$6</f>
        <v/>
      </c>
      <c r="AD1878">
        <f>Y1878/('d_고정'!$B$8*'6_기대효과'!$H$7/8)</f>
        <v/>
      </c>
    </row>
    <row r="1879">
      <c r="A1879">
        <f>RAND()</f>
        <v/>
      </c>
      <c r="B1879">
        <f>IF('d_시나리오'!$J$2='d_시나리오'!$H$2,'d_시나리오'!$I$2,IF(A1879&lt;('d_시나리오'!$I$2-'d_시나리오'!$H$2)/('d_시나리오'!$J$2-'d_시나리오'!$H$2),'d_시나리오'!$H$2+SQRT(A1879*('d_시나리오'!$J$2-'d_시나리오'!$H$2)*('d_시나리오'!$I$2-'d_시나리오'!$H$2)),'d_시나리오'!$J$2-SQRT((1-A1879)*('d_시나리오'!$J$2-'d_시나리오'!$H$2)*('d_시나리오'!$J$2-'d_시나리오'!$I$2))))</f>
        <v/>
      </c>
      <c r="C1879">
        <f>RAND()</f>
        <v/>
      </c>
      <c r="D1879">
        <f>BETAINV(RAND(),IF(C1879&lt;'d_고정'!$B$26,'d_고정'!$B$23,'d_고정'!$B$16)+1,'d_고정'!$B$17-IF(C1879&lt;'d_고정'!$B$26,'d_고정'!$B$23,'d_고정'!$B$16)+1)*('d_고정'!$B$14+('d_고정'!$B$15-'d_고정'!$B$14)*RAND())</f>
        <v/>
      </c>
      <c r="E1879">
        <f>INDEX('d_분포'!$A$2:$A$28,RANDBETWEEN(1,27))</f>
        <v/>
      </c>
      <c r="F1879">
        <f>INDEX('d_분포'!$C$2:$C$5,RANDBETWEEN(1,4))*(0.9+0.2*RAND())</f>
        <v/>
      </c>
      <c r="G1879">
        <f>RAND()</f>
        <v/>
      </c>
      <c r="H1879">
        <f>(F1879+(1-F1879)*('d_고정'!$B$22*BETAINV(RAND(),IF(G1879&lt;'d_고정'!$B$26,'d_고정'!$B$25,'d_고정'!$B$20)+1,'d_고정'!$B$21-IF(G1879&lt;'d_고정'!$B$26,'d_고정'!$B$25,'d_고정'!$B$20)+1)+(1-'d_고정'!$B$22)*BETAINV(RAND(),IF(G1879&lt;'d_고정'!$B$26,'d_고정'!$B$24,'d_고정'!$B$18)+1,'d_고정'!$B$19-IF(G1879&lt;'d_고정'!$B$26,'d_고정'!$B$24,'d_고정'!$B$18)+1))*('d_고정'!$B$14+('d_고정'!$B$15-'d_고정'!$B$14)*RAND()))/F1879</f>
        <v/>
      </c>
      <c r="I1879">
        <f>RAND()</f>
        <v/>
      </c>
      <c r="J1879">
        <f>IF('d_시나리오'!$J$3='d_시나리오'!$H$3,'d_시나리오'!$I$3,IF(I1879&lt;('d_시나리오'!$I$3-'d_시나리오'!$H$3)/('d_시나리오'!$J$3-'d_시나리오'!$H$3),'d_시나리오'!$H$3+SQRT(I1879*('d_시나리오'!$J$3-'d_시나리오'!$H$3)*('d_시나리오'!$I$3-'d_시나리오'!$H$3)),'d_시나리오'!$J$3-SQRT((1-I1879)*('d_시나리오'!$J$3-'d_시나리오'!$H$3)*('d_시나리오'!$J$3-'d_시나리오'!$I$3))))</f>
        <v/>
      </c>
      <c r="K1879">
        <f>RAND()</f>
        <v/>
      </c>
      <c r="L1879">
        <f>IF('d_시나리오'!$J$4='d_시나리오'!$H$4,'d_시나리오'!$I$4,IF(K1879&lt;('d_시나리오'!$I$4-'d_시나리오'!$H$4)/('d_시나리오'!$J$4-'d_시나리오'!$H$4),'d_시나리오'!$H$4+SQRT(K1879*('d_시나리오'!$J$4-'d_시나리오'!$H$4)*('d_시나리오'!$I$4-'d_시나리오'!$H$4)),'d_시나리오'!$J$4-SQRT((1-K1879)*('d_시나리오'!$J$4-'d_시나리오'!$H$4)*('d_시나리오'!$J$4-'d_시나리오'!$I$4))))</f>
        <v/>
      </c>
      <c r="M1879">
        <f>RAND()</f>
        <v/>
      </c>
      <c r="N1879">
        <f>IF('d_시나리오'!$J$5='d_시나리오'!$H$5,'d_시나리오'!$I$5,IF(M1879&lt;('d_시나리오'!$I$5-'d_시나리오'!$H$5)/('d_시나리오'!$J$5-'d_시나리오'!$H$5),'d_시나리오'!$H$5+SQRT(M1879*('d_시나리오'!$J$5-'d_시나리오'!$H$5)*('d_시나리오'!$I$5-'d_시나리오'!$H$5)),'d_시나리오'!$J$5-SQRT((1-M1879)*('d_시나리오'!$J$5-'d_시나리오'!$H$5)*('d_시나리오'!$J$5-'d_시나리오'!$I$5))))</f>
        <v/>
      </c>
      <c r="O1879">
        <f>RAND()</f>
        <v/>
      </c>
      <c r="P1879">
        <f>IF('d_시나리오'!$J$6='d_시나리오'!$H$6,'d_시나리오'!$I$6,IF(O1879&lt;('d_시나리오'!$I$6-'d_시나리오'!$H$6)/('d_시나리오'!$J$6-'d_시나리오'!$H$6),'d_시나리오'!$H$6+SQRT(O1879*('d_시나리오'!$J$6-'d_시나리오'!$H$6)*('d_시나리오'!$I$6-'d_시나리오'!$H$6)),'d_시나리오'!$J$6-SQRT((1-O1879)*('d_시나리오'!$J$6-'d_시나리오'!$H$6)*('d_시나리오'!$J$6-'d_시나리오'!$I$6))))</f>
        <v/>
      </c>
      <c r="Q1879">
        <f>INDEX('d_분포'!$B$2:$B$57,RANDBETWEEN(1,56))</f>
        <v/>
      </c>
      <c r="R1879">
        <f>BETAINV(RAND(),5,5)</f>
        <v/>
      </c>
      <c r="S1879">
        <f>'d_고정'!$B$1*'6_기대효과'!$H$7*('d_시나리오'!$I$7/'d_고정'!$B$2)*B1879</f>
        <v/>
      </c>
      <c r="T1879">
        <f>S1879*D1879</f>
        <v/>
      </c>
      <c r="U1879">
        <f>S1879*F1879*H1879</f>
        <v/>
      </c>
      <c r="V1879">
        <f>S1879*F1879*(H1879-1)</f>
        <v/>
      </c>
      <c r="W1879">
        <f>U1879*J1879</f>
        <v/>
      </c>
      <c r="X1879">
        <f>T1879+W1879</f>
        <v/>
      </c>
      <c r="Y1879">
        <f>(T1879*E1879+W1879*L1879)*(1-R1879-'d_고정'!$B$13)</f>
        <v/>
      </c>
      <c r="Z1879">
        <f>(U1879*N1879*Q1879+'d_고정'!$B$3*('6_기대효과'!$H$7/8)*Q1879*'d_고정'!$B$10*P1879*('6_기대효과'!$K$7/'d_고정'!$B$9))*(1-R1879)</f>
        <v/>
      </c>
      <c r="AA1879">
        <f>W1879*L1879*(1-R1879-'d_고정'!$B$13)+U1879*MAX(N1879-'d_고정'!$B$10*P1879*('6_기대효과'!$K$7/'d_고정'!$B$9),0)*Q1879*(1-R1879)</f>
        <v/>
      </c>
      <c r="AB1879">
        <f>Y1879+Z1879</f>
        <v/>
      </c>
      <c r="AC1879">
        <f>Y1879/('d_고정'!$B$5*'6_기대효과'!$H$7/8)/'d_고정'!$B$6</f>
        <v/>
      </c>
      <c r="AD1879">
        <f>Y1879/('d_고정'!$B$8*'6_기대효과'!$H$7/8)</f>
        <v/>
      </c>
    </row>
    <row r="1880">
      <c r="A1880">
        <f>RAND()</f>
        <v/>
      </c>
      <c r="B1880">
        <f>IF('d_시나리오'!$J$2='d_시나리오'!$H$2,'d_시나리오'!$I$2,IF(A1880&lt;('d_시나리오'!$I$2-'d_시나리오'!$H$2)/('d_시나리오'!$J$2-'d_시나리오'!$H$2),'d_시나리오'!$H$2+SQRT(A1880*('d_시나리오'!$J$2-'d_시나리오'!$H$2)*('d_시나리오'!$I$2-'d_시나리오'!$H$2)),'d_시나리오'!$J$2-SQRT((1-A1880)*('d_시나리오'!$J$2-'d_시나리오'!$H$2)*('d_시나리오'!$J$2-'d_시나리오'!$I$2))))</f>
        <v/>
      </c>
      <c r="C1880">
        <f>RAND()</f>
        <v/>
      </c>
      <c r="D1880">
        <f>BETAINV(RAND(),IF(C1880&lt;'d_고정'!$B$26,'d_고정'!$B$23,'d_고정'!$B$16)+1,'d_고정'!$B$17-IF(C1880&lt;'d_고정'!$B$26,'d_고정'!$B$23,'d_고정'!$B$16)+1)*('d_고정'!$B$14+('d_고정'!$B$15-'d_고정'!$B$14)*RAND())</f>
        <v/>
      </c>
      <c r="E1880">
        <f>INDEX('d_분포'!$A$2:$A$28,RANDBETWEEN(1,27))</f>
        <v/>
      </c>
      <c r="F1880">
        <f>INDEX('d_분포'!$C$2:$C$5,RANDBETWEEN(1,4))*(0.9+0.2*RAND())</f>
        <v/>
      </c>
      <c r="G1880">
        <f>RAND()</f>
        <v/>
      </c>
      <c r="H1880">
        <f>(F1880+(1-F1880)*('d_고정'!$B$22*BETAINV(RAND(),IF(G1880&lt;'d_고정'!$B$26,'d_고정'!$B$25,'d_고정'!$B$20)+1,'d_고정'!$B$21-IF(G1880&lt;'d_고정'!$B$26,'d_고정'!$B$25,'d_고정'!$B$20)+1)+(1-'d_고정'!$B$22)*BETAINV(RAND(),IF(G1880&lt;'d_고정'!$B$26,'d_고정'!$B$24,'d_고정'!$B$18)+1,'d_고정'!$B$19-IF(G1880&lt;'d_고정'!$B$26,'d_고정'!$B$24,'d_고정'!$B$18)+1))*('d_고정'!$B$14+('d_고정'!$B$15-'d_고정'!$B$14)*RAND()))/F1880</f>
        <v/>
      </c>
      <c r="I1880">
        <f>RAND()</f>
        <v/>
      </c>
      <c r="J1880">
        <f>IF('d_시나리오'!$J$3='d_시나리오'!$H$3,'d_시나리오'!$I$3,IF(I1880&lt;('d_시나리오'!$I$3-'d_시나리오'!$H$3)/('d_시나리오'!$J$3-'d_시나리오'!$H$3),'d_시나리오'!$H$3+SQRT(I1880*('d_시나리오'!$J$3-'d_시나리오'!$H$3)*('d_시나리오'!$I$3-'d_시나리오'!$H$3)),'d_시나리오'!$J$3-SQRT((1-I1880)*('d_시나리오'!$J$3-'d_시나리오'!$H$3)*('d_시나리오'!$J$3-'d_시나리오'!$I$3))))</f>
        <v/>
      </c>
      <c r="K1880">
        <f>RAND()</f>
        <v/>
      </c>
      <c r="L1880">
        <f>IF('d_시나리오'!$J$4='d_시나리오'!$H$4,'d_시나리오'!$I$4,IF(K1880&lt;('d_시나리오'!$I$4-'d_시나리오'!$H$4)/('d_시나리오'!$J$4-'d_시나리오'!$H$4),'d_시나리오'!$H$4+SQRT(K1880*('d_시나리오'!$J$4-'d_시나리오'!$H$4)*('d_시나리오'!$I$4-'d_시나리오'!$H$4)),'d_시나리오'!$J$4-SQRT((1-K1880)*('d_시나리오'!$J$4-'d_시나리오'!$H$4)*('d_시나리오'!$J$4-'d_시나리오'!$I$4))))</f>
        <v/>
      </c>
      <c r="M1880">
        <f>RAND()</f>
        <v/>
      </c>
      <c r="N1880">
        <f>IF('d_시나리오'!$J$5='d_시나리오'!$H$5,'d_시나리오'!$I$5,IF(M1880&lt;('d_시나리오'!$I$5-'d_시나리오'!$H$5)/('d_시나리오'!$J$5-'d_시나리오'!$H$5),'d_시나리오'!$H$5+SQRT(M1880*('d_시나리오'!$J$5-'d_시나리오'!$H$5)*('d_시나리오'!$I$5-'d_시나리오'!$H$5)),'d_시나리오'!$J$5-SQRT((1-M1880)*('d_시나리오'!$J$5-'d_시나리오'!$H$5)*('d_시나리오'!$J$5-'d_시나리오'!$I$5))))</f>
        <v/>
      </c>
      <c r="O1880">
        <f>RAND()</f>
        <v/>
      </c>
      <c r="P1880">
        <f>IF('d_시나리오'!$J$6='d_시나리오'!$H$6,'d_시나리오'!$I$6,IF(O1880&lt;('d_시나리오'!$I$6-'d_시나리오'!$H$6)/('d_시나리오'!$J$6-'d_시나리오'!$H$6),'d_시나리오'!$H$6+SQRT(O1880*('d_시나리오'!$J$6-'d_시나리오'!$H$6)*('d_시나리오'!$I$6-'d_시나리오'!$H$6)),'d_시나리오'!$J$6-SQRT((1-O1880)*('d_시나리오'!$J$6-'d_시나리오'!$H$6)*('d_시나리오'!$J$6-'d_시나리오'!$I$6))))</f>
        <v/>
      </c>
      <c r="Q1880">
        <f>INDEX('d_분포'!$B$2:$B$57,RANDBETWEEN(1,56))</f>
        <v/>
      </c>
      <c r="R1880">
        <f>BETAINV(RAND(),5,5)</f>
        <v/>
      </c>
      <c r="S1880">
        <f>'d_고정'!$B$1*'6_기대효과'!$H$7*('d_시나리오'!$I$7/'d_고정'!$B$2)*B1880</f>
        <v/>
      </c>
      <c r="T1880">
        <f>S1880*D1880</f>
        <v/>
      </c>
      <c r="U1880">
        <f>S1880*F1880*H1880</f>
        <v/>
      </c>
      <c r="V1880">
        <f>S1880*F1880*(H1880-1)</f>
        <v/>
      </c>
      <c r="W1880">
        <f>U1880*J1880</f>
        <v/>
      </c>
      <c r="X1880">
        <f>T1880+W1880</f>
        <v/>
      </c>
      <c r="Y1880">
        <f>(T1880*E1880+W1880*L1880)*(1-R1880-'d_고정'!$B$13)</f>
        <v/>
      </c>
      <c r="Z1880">
        <f>(U1880*N1880*Q1880+'d_고정'!$B$3*('6_기대효과'!$H$7/8)*Q1880*'d_고정'!$B$10*P1880*('6_기대효과'!$K$7/'d_고정'!$B$9))*(1-R1880)</f>
        <v/>
      </c>
      <c r="AA1880">
        <f>W1880*L1880*(1-R1880-'d_고정'!$B$13)+U1880*MAX(N1880-'d_고정'!$B$10*P1880*('6_기대효과'!$K$7/'d_고정'!$B$9),0)*Q1880*(1-R1880)</f>
        <v/>
      </c>
      <c r="AB1880">
        <f>Y1880+Z1880</f>
        <v/>
      </c>
      <c r="AC1880">
        <f>Y1880/('d_고정'!$B$5*'6_기대효과'!$H$7/8)/'d_고정'!$B$6</f>
        <v/>
      </c>
      <c r="AD1880">
        <f>Y1880/('d_고정'!$B$8*'6_기대효과'!$H$7/8)</f>
        <v/>
      </c>
    </row>
    <row r="1881">
      <c r="A1881">
        <f>RAND()</f>
        <v/>
      </c>
      <c r="B1881">
        <f>IF('d_시나리오'!$J$2='d_시나리오'!$H$2,'d_시나리오'!$I$2,IF(A1881&lt;('d_시나리오'!$I$2-'d_시나리오'!$H$2)/('d_시나리오'!$J$2-'d_시나리오'!$H$2),'d_시나리오'!$H$2+SQRT(A1881*('d_시나리오'!$J$2-'d_시나리오'!$H$2)*('d_시나리오'!$I$2-'d_시나리오'!$H$2)),'d_시나리오'!$J$2-SQRT((1-A1881)*('d_시나리오'!$J$2-'d_시나리오'!$H$2)*('d_시나리오'!$J$2-'d_시나리오'!$I$2))))</f>
        <v/>
      </c>
      <c r="C1881">
        <f>RAND()</f>
        <v/>
      </c>
      <c r="D1881">
        <f>BETAINV(RAND(),IF(C1881&lt;'d_고정'!$B$26,'d_고정'!$B$23,'d_고정'!$B$16)+1,'d_고정'!$B$17-IF(C1881&lt;'d_고정'!$B$26,'d_고정'!$B$23,'d_고정'!$B$16)+1)*('d_고정'!$B$14+('d_고정'!$B$15-'d_고정'!$B$14)*RAND())</f>
        <v/>
      </c>
      <c r="E1881">
        <f>INDEX('d_분포'!$A$2:$A$28,RANDBETWEEN(1,27))</f>
        <v/>
      </c>
      <c r="F1881">
        <f>INDEX('d_분포'!$C$2:$C$5,RANDBETWEEN(1,4))*(0.9+0.2*RAND())</f>
        <v/>
      </c>
      <c r="G1881">
        <f>RAND()</f>
        <v/>
      </c>
      <c r="H1881">
        <f>(F1881+(1-F1881)*('d_고정'!$B$22*BETAINV(RAND(),IF(G1881&lt;'d_고정'!$B$26,'d_고정'!$B$25,'d_고정'!$B$20)+1,'d_고정'!$B$21-IF(G1881&lt;'d_고정'!$B$26,'d_고정'!$B$25,'d_고정'!$B$20)+1)+(1-'d_고정'!$B$22)*BETAINV(RAND(),IF(G1881&lt;'d_고정'!$B$26,'d_고정'!$B$24,'d_고정'!$B$18)+1,'d_고정'!$B$19-IF(G1881&lt;'d_고정'!$B$26,'d_고정'!$B$24,'d_고정'!$B$18)+1))*('d_고정'!$B$14+('d_고정'!$B$15-'d_고정'!$B$14)*RAND()))/F1881</f>
        <v/>
      </c>
      <c r="I1881">
        <f>RAND()</f>
        <v/>
      </c>
      <c r="J1881">
        <f>IF('d_시나리오'!$J$3='d_시나리오'!$H$3,'d_시나리오'!$I$3,IF(I1881&lt;('d_시나리오'!$I$3-'d_시나리오'!$H$3)/('d_시나리오'!$J$3-'d_시나리오'!$H$3),'d_시나리오'!$H$3+SQRT(I1881*('d_시나리오'!$J$3-'d_시나리오'!$H$3)*('d_시나리오'!$I$3-'d_시나리오'!$H$3)),'d_시나리오'!$J$3-SQRT((1-I1881)*('d_시나리오'!$J$3-'d_시나리오'!$H$3)*('d_시나리오'!$J$3-'d_시나리오'!$I$3))))</f>
        <v/>
      </c>
      <c r="K1881">
        <f>RAND()</f>
        <v/>
      </c>
      <c r="L1881">
        <f>IF('d_시나리오'!$J$4='d_시나리오'!$H$4,'d_시나리오'!$I$4,IF(K1881&lt;('d_시나리오'!$I$4-'d_시나리오'!$H$4)/('d_시나리오'!$J$4-'d_시나리오'!$H$4),'d_시나리오'!$H$4+SQRT(K1881*('d_시나리오'!$J$4-'d_시나리오'!$H$4)*('d_시나리오'!$I$4-'d_시나리오'!$H$4)),'d_시나리오'!$J$4-SQRT((1-K1881)*('d_시나리오'!$J$4-'d_시나리오'!$H$4)*('d_시나리오'!$J$4-'d_시나리오'!$I$4))))</f>
        <v/>
      </c>
      <c r="M1881">
        <f>RAND()</f>
        <v/>
      </c>
      <c r="N1881">
        <f>IF('d_시나리오'!$J$5='d_시나리오'!$H$5,'d_시나리오'!$I$5,IF(M1881&lt;('d_시나리오'!$I$5-'d_시나리오'!$H$5)/('d_시나리오'!$J$5-'d_시나리오'!$H$5),'d_시나리오'!$H$5+SQRT(M1881*('d_시나리오'!$J$5-'d_시나리오'!$H$5)*('d_시나리오'!$I$5-'d_시나리오'!$H$5)),'d_시나리오'!$J$5-SQRT((1-M1881)*('d_시나리오'!$J$5-'d_시나리오'!$H$5)*('d_시나리오'!$J$5-'d_시나리오'!$I$5))))</f>
        <v/>
      </c>
      <c r="O1881">
        <f>RAND()</f>
        <v/>
      </c>
      <c r="P1881">
        <f>IF('d_시나리오'!$J$6='d_시나리오'!$H$6,'d_시나리오'!$I$6,IF(O1881&lt;('d_시나리오'!$I$6-'d_시나리오'!$H$6)/('d_시나리오'!$J$6-'d_시나리오'!$H$6),'d_시나리오'!$H$6+SQRT(O1881*('d_시나리오'!$J$6-'d_시나리오'!$H$6)*('d_시나리오'!$I$6-'d_시나리오'!$H$6)),'d_시나리오'!$J$6-SQRT((1-O1881)*('d_시나리오'!$J$6-'d_시나리오'!$H$6)*('d_시나리오'!$J$6-'d_시나리오'!$I$6))))</f>
        <v/>
      </c>
      <c r="Q1881">
        <f>INDEX('d_분포'!$B$2:$B$57,RANDBETWEEN(1,56))</f>
        <v/>
      </c>
      <c r="R1881">
        <f>BETAINV(RAND(),5,5)</f>
        <v/>
      </c>
      <c r="S1881">
        <f>'d_고정'!$B$1*'6_기대효과'!$H$7*('d_시나리오'!$I$7/'d_고정'!$B$2)*B1881</f>
        <v/>
      </c>
      <c r="T1881">
        <f>S1881*D1881</f>
        <v/>
      </c>
      <c r="U1881">
        <f>S1881*F1881*H1881</f>
        <v/>
      </c>
      <c r="V1881">
        <f>S1881*F1881*(H1881-1)</f>
        <v/>
      </c>
      <c r="W1881">
        <f>U1881*J1881</f>
        <v/>
      </c>
      <c r="X1881">
        <f>T1881+W1881</f>
        <v/>
      </c>
      <c r="Y1881">
        <f>(T1881*E1881+W1881*L1881)*(1-R1881-'d_고정'!$B$13)</f>
        <v/>
      </c>
      <c r="Z1881">
        <f>(U1881*N1881*Q1881+'d_고정'!$B$3*('6_기대효과'!$H$7/8)*Q1881*'d_고정'!$B$10*P1881*('6_기대효과'!$K$7/'d_고정'!$B$9))*(1-R1881)</f>
        <v/>
      </c>
      <c r="AA1881">
        <f>W1881*L1881*(1-R1881-'d_고정'!$B$13)+U1881*MAX(N1881-'d_고정'!$B$10*P1881*('6_기대효과'!$K$7/'d_고정'!$B$9),0)*Q1881*(1-R1881)</f>
        <v/>
      </c>
      <c r="AB1881">
        <f>Y1881+Z1881</f>
        <v/>
      </c>
      <c r="AC1881">
        <f>Y1881/('d_고정'!$B$5*'6_기대효과'!$H$7/8)/'d_고정'!$B$6</f>
        <v/>
      </c>
      <c r="AD1881">
        <f>Y1881/('d_고정'!$B$8*'6_기대효과'!$H$7/8)</f>
        <v/>
      </c>
    </row>
    <row r="1882">
      <c r="A1882">
        <f>RAND()</f>
        <v/>
      </c>
      <c r="B1882">
        <f>IF('d_시나리오'!$J$2='d_시나리오'!$H$2,'d_시나리오'!$I$2,IF(A1882&lt;('d_시나리오'!$I$2-'d_시나리오'!$H$2)/('d_시나리오'!$J$2-'d_시나리오'!$H$2),'d_시나리오'!$H$2+SQRT(A1882*('d_시나리오'!$J$2-'d_시나리오'!$H$2)*('d_시나리오'!$I$2-'d_시나리오'!$H$2)),'d_시나리오'!$J$2-SQRT((1-A1882)*('d_시나리오'!$J$2-'d_시나리오'!$H$2)*('d_시나리오'!$J$2-'d_시나리오'!$I$2))))</f>
        <v/>
      </c>
      <c r="C1882">
        <f>RAND()</f>
        <v/>
      </c>
      <c r="D1882">
        <f>BETAINV(RAND(),IF(C1882&lt;'d_고정'!$B$26,'d_고정'!$B$23,'d_고정'!$B$16)+1,'d_고정'!$B$17-IF(C1882&lt;'d_고정'!$B$26,'d_고정'!$B$23,'d_고정'!$B$16)+1)*('d_고정'!$B$14+('d_고정'!$B$15-'d_고정'!$B$14)*RAND())</f>
        <v/>
      </c>
      <c r="E1882">
        <f>INDEX('d_분포'!$A$2:$A$28,RANDBETWEEN(1,27))</f>
        <v/>
      </c>
      <c r="F1882">
        <f>INDEX('d_분포'!$C$2:$C$5,RANDBETWEEN(1,4))*(0.9+0.2*RAND())</f>
        <v/>
      </c>
      <c r="G1882">
        <f>RAND()</f>
        <v/>
      </c>
      <c r="H1882">
        <f>(F1882+(1-F1882)*('d_고정'!$B$22*BETAINV(RAND(),IF(G1882&lt;'d_고정'!$B$26,'d_고정'!$B$25,'d_고정'!$B$20)+1,'d_고정'!$B$21-IF(G1882&lt;'d_고정'!$B$26,'d_고정'!$B$25,'d_고정'!$B$20)+1)+(1-'d_고정'!$B$22)*BETAINV(RAND(),IF(G1882&lt;'d_고정'!$B$26,'d_고정'!$B$24,'d_고정'!$B$18)+1,'d_고정'!$B$19-IF(G1882&lt;'d_고정'!$B$26,'d_고정'!$B$24,'d_고정'!$B$18)+1))*('d_고정'!$B$14+('d_고정'!$B$15-'d_고정'!$B$14)*RAND()))/F1882</f>
        <v/>
      </c>
      <c r="I1882">
        <f>RAND()</f>
        <v/>
      </c>
      <c r="J1882">
        <f>IF('d_시나리오'!$J$3='d_시나리오'!$H$3,'d_시나리오'!$I$3,IF(I1882&lt;('d_시나리오'!$I$3-'d_시나리오'!$H$3)/('d_시나리오'!$J$3-'d_시나리오'!$H$3),'d_시나리오'!$H$3+SQRT(I1882*('d_시나리오'!$J$3-'d_시나리오'!$H$3)*('d_시나리오'!$I$3-'d_시나리오'!$H$3)),'d_시나리오'!$J$3-SQRT((1-I1882)*('d_시나리오'!$J$3-'d_시나리오'!$H$3)*('d_시나리오'!$J$3-'d_시나리오'!$I$3))))</f>
        <v/>
      </c>
      <c r="K1882">
        <f>RAND()</f>
        <v/>
      </c>
      <c r="L1882">
        <f>IF('d_시나리오'!$J$4='d_시나리오'!$H$4,'d_시나리오'!$I$4,IF(K1882&lt;('d_시나리오'!$I$4-'d_시나리오'!$H$4)/('d_시나리오'!$J$4-'d_시나리오'!$H$4),'d_시나리오'!$H$4+SQRT(K1882*('d_시나리오'!$J$4-'d_시나리오'!$H$4)*('d_시나리오'!$I$4-'d_시나리오'!$H$4)),'d_시나리오'!$J$4-SQRT((1-K1882)*('d_시나리오'!$J$4-'d_시나리오'!$H$4)*('d_시나리오'!$J$4-'d_시나리오'!$I$4))))</f>
        <v/>
      </c>
      <c r="M1882">
        <f>RAND()</f>
        <v/>
      </c>
      <c r="N1882">
        <f>IF('d_시나리오'!$J$5='d_시나리오'!$H$5,'d_시나리오'!$I$5,IF(M1882&lt;('d_시나리오'!$I$5-'d_시나리오'!$H$5)/('d_시나리오'!$J$5-'d_시나리오'!$H$5),'d_시나리오'!$H$5+SQRT(M1882*('d_시나리오'!$J$5-'d_시나리오'!$H$5)*('d_시나리오'!$I$5-'d_시나리오'!$H$5)),'d_시나리오'!$J$5-SQRT((1-M1882)*('d_시나리오'!$J$5-'d_시나리오'!$H$5)*('d_시나리오'!$J$5-'d_시나리오'!$I$5))))</f>
        <v/>
      </c>
      <c r="O1882">
        <f>RAND()</f>
        <v/>
      </c>
      <c r="P1882">
        <f>IF('d_시나리오'!$J$6='d_시나리오'!$H$6,'d_시나리오'!$I$6,IF(O1882&lt;('d_시나리오'!$I$6-'d_시나리오'!$H$6)/('d_시나리오'!$J$6-'d_시나리오'!$H$6),'d_시나리오'!$H$6+SQRT(O1882*('d_시나리오'!$J$6-'d_시나리오'!$H$6)*('d_시나리오'!$I$6-'d_시나리오'!$H$6)),'d_시나리오'!$J$6-SQRT((1-O1882)*('d_시나리오'!$J$6-'d_시나리오'!$H$6)*('d_시나리오'!$J$6-'d_시나리오'!$I$6))))</f>
        <v/>
      </c>
      <c r="Q1882">
        <f>INDEX('d_분포'!$B$2:$B$57,RANDBETWEEN(1,56))</f>
        <v/>
      </c>
      <c r="R1882">
        <f>BETAINV(RAND(),5,5)</f>
        <v/>
      </c>
      <c r="S1882">
        <f>'d_고정'!$B$1*'6_기대효과'!$H$7*('d_시나리오'!$I$7/'d_고정'!$B$2)*B1882</f>
        <v/>
      </c>
      <c r="T1882">
        <f>S1882*D1882</f>
        <v/>
      </c>
      <c r="U1882">
        <f>S1882*F1882*H1882</f>
        <v/>
      </c>
      <c r="V1882">
        <f>S1882*F1882*(H1882-1)</f>
        <v/>
      </c>
      <c r="W1882">
        <f>U1882*J1882</f>
        <v/>
      </c>
      <c r="X1882">
        <f>T1882+W1882</f>
        <v/>
      </c>
      <c r="Y1882">
        <f>(T1882*E1882+W1882*L1882)*(1-R1882-'d_고정'!$B$13)</f>
        <v/>
      </c>
      <c r="Z1882">
        <f>(U1882*N1882*Q1882+'d_고정'!$B$3*('6_기대효과'!$H$7/8)*Q1882*'d_고정'!$B$10*P1882*('6_기대효과'!$K$7/'d_고정'!$B$9))*(1-R1882)</f>
        <v/>
      </c>
      <c r="AA1882">
        <f>W1882*L1882*(1-R1882-'d_고정'!$B$13)+U1882*MAX(N1882-'d_고정'!$B$10*P1882*('6_기대효과'!$K$7/'d_고정'!$B$9),0)*Q1882*(1-R1882)</f>
        <v/>
      </c>
      <c r="AB1882">
        <f>Y1882+Z1882</f>
        <v/>
      </c>
      <c r="AC1882">
        <f>Y1882/('d_고정'!$B$5*'6_기대효과'!$H$7/8)/'d_고정'!$B$6</f>
        <v/>
      </c>
      <c r="AD1882">
        <f>Y1882/('d_고정'!$B$8*'6_기대효과'!$H$7/8)</f>
        <v/>
      </c>
    </row>
    <row r="1883">
      <c r="A1883">
        <f>RAND()</f>
        <v/>
      </c>
      <c r="B1883">
        <f>IF('d_시나리오'!$J$2='d_시나리오'!$H$2,'d_시나리오'!$I$2,IF(A1883&lt;('d_시나리오'!$I$2-'d_시나리오'!$H$2)/('d_시나리오'!$J$2-'d_시나리오'!$H$2),'d_시나리오'!$H$2+SQRT(A1883*('d_시나리오'!$J$2-'d_시나리오'!$H$2)*('d_시나리오'!$I$2-'d_시나리오'!$H$2)),'d_시나리오'!$J$2-SQRT((1-A1883)*('d_시나리오'!$J$2-'d_시나리오'!$H$2)*('d_시나리오'!$J$2-'d_시나리오'!$I$2))))</f>
        <v/>
      </c>
      <c r="C1883">
        <f>RAND()</f>
        <v/>
      </c>
      <c r="D1883">
        <f>BETAINV(RAND(),IF(C1883&lt;'d_고정'!$B$26,'d_고정'!$B$23,'d_고정'!$B$16)+1,'d_고정'!$B$17-IF(C1883&lt;'d_고정'!$B$26,'d_고정'!$B$23,'d_고정'!$B$16)+1)*('d_고정'!$B$14+('d_고정'!$B$15-'d_고정'!$B$14)*RAND())</f>
        <v/>
      </c>
      <c r="E1883">
        <f>INDEX('d_분포'!$A$2:$A$28,RANDBETWEEN(1,27))</f>
        <v/>
      </c>
      <c r="F1883">
        <f>INDEX('d_분포'!$C$2:$C$5,RANDBETWEEN(1,4))*(0.9+0.2*RAND())</f>
        <v/>
      </c>
      <c r="G1883">
        <f>RAND()</f>
        <v/>
      </c>
      <c r="H1883">
        <f>(F1883+(1-F1883)*('d_고정'!$B$22*BETAINV(RAND(),IF(G1883&lt;'d_고정'!$B$26,'d_고정'!$B$25,'d_고정'!$B$20)+1,'d_고정'!$B$21-IF(G1883&lt;'d_고정'!$B$26,'d_고정'!$B$25,'d_고정'!$B$20)+1)+(1-'d_고정'!$B$22)*BETAINV(RAND(),IF(G1883&lt;'d_고정'!$B$26,'d_고정'!$B$24,'d_고정'!$B$18)+1,'d_고정'!$B$19-IF(G1883&lt;'d_고정'!$B$26,'d_고정'!$B$24,'d_고정'!$B$18)+1))*('d_고정'!$B$14+('d_고정'!$B$15-'d_고정'!$B$14)*RAND()))/F1883</f>
        <v/>
      </c>
      <c r="I1883">
        <f>RAND()</f>
        <v/>
      </c>
      <c r="J1883">
        <f>IF('d_시나리오'!$J$3='d_시나리오'!$H$3,'d_시나리오'!$I$3,IF(I1883&lt;('d_시나리오'!$I$3-'d_시나리오'!$H$3)/('d_시나리오'!$J$3-'d_시나리오'!$H$3),'d_시나리오'!$H$3+SQRT(I1883*('d_시나리오'!$J$3-'d_시나리오'!$H$3)*('d_시나리오'!$I$3-'d_시나리오'!$H$3)),'d_시나리오'!$J$3-SQRT((1-I1883)*('d_시나리오'!$J$3-'d_시나리오'!$H$3)*('d_시나리오'!$J$3-'d_시나리오'!$I$3))))</f>
        <v/>
      </c>
      <c r="K1883">
        <f>RAND()</f>
        <v/>
      </c>
      <c r="L1883">
        <f>IF('d_시나리오'!$J$4='d_시나리오'!$H$4,'d_시나리오'!$I$4,IF(K1883&lt;('d_시나리오'!$I$4-'d_시나리오'!$H$4)/('d_시나리오'!$J$4-'d_시나리오'!$H$4),'d_시나리오'!$H$4+SQRT(K1883*('d_시나리오'!$J$4-'d_시나리오'!$H$4)*('d_시나리오'!$I$4-'d_시나리오'!$H$4)),'d_시나리오'!$J$4-SQRT((1-K1883)*('d_시나리오'!$J$4-'d_시나리오'!$H$4)*('d_시나리오'!$J$4-'d_시나리오'!$I$4))))</f>
        <v/>
      </c>
      <c r="M1883">
        <f>RAND()</f>
        <v/>
      </c>
      <c r="N1883">
        <f>IF('d_시나리오'!$J$5='d_시나리오'!$H$5,'d_시나리오'!$I$5,IF(M1883&lt;('d_시나리오'!$I$5-'d_시나리오'!$H$5)/('d_시나리오'!$J$5-'d_시나리오'!$H$5),'d_시나리오'!$H$5+SQRT(M1883*('d_시나리오'!$J$5-'d_시나리오'!$H$5)*('d_시나리오'!$I$5-'d_시나리오'!$H$5)),'d_시나리오'!$J$5-SQRT((1-M1883)*('d_시나리오'!$J$5-'d_시나리오'!$H$5)*('d_시나리오'!$J$5-'d_시나리오'!$I$5))))</f>
        <v/>
      </c>
      <c r="O1883">
        <f>RAND()</f>
        <v/>
      </c>
      <c r="P1883">
        <f>IF('d_시나리오'!$J$6='d_시나리오'!$H$6,'d_시나리오'!$I$6,IF(O1883&lt;('d_시나리오'!$I$6-'d_시나리오'!$H$6)/('d_시나리오'!$J$6-'d_시나리오'!$H$6),'d_시나리오'!$H$6+SQRT(O1883*('d_시나리오'!$J$6-'d_시나리오'!$H$6)*('d_시나리오'!$I$6-'d_시나리오'!$H$6)),'d_시나리오'!$J$6-SQRT((1-O1883)*('d_시나리오'!$J$6-'d_시나리오'!$H$6)*('d_시나리오'!$J$6-'d_시나리오'!$I$6))))</f>
        <v/>
      </c>
      <c r="Q1883">
        <f>INDEX('d_분포'!$B$2:$B$57,RANDBETWEEN(1,56))</f>
        <v/>
      </c>
      <c r="R1883">
        <f>BETAINV(RAND(),5,5)</f>
        <v/>
      </c>
      <c r="S1883">
        <f>'d_고정'!$B$1*'6_기대효과'!$H$7*('d_시나리오'!$I$7/'d_고정'!$B$2)*B1883</f>
        <v/>
      </c>
      <c r="T1883">
        <f>S1883*D1883</f>
        <v/>
      </c>
      <c r="U1883">
        <f>S1883*F1883*H1883</f>
        <v/>
      </c>
      <c r="V1883">
        <f>S1883*F1883*(H1883-1)</f>
        <v/>
      </c>
      <c r="W1883">
        <f>U1883*J1883</f>
        <v/>
      </c>
      <c r="X1883">
        <f>T1883+W1883</f>
        <v/>
      </c>
      <c r="Y1883">
        <f>(T1883*E1883+W1883*L1883)*(1-R1883-'d_고정'!$B$13)</f>
        <v/>
      </c>
      <c r="Z1883">
        <f>(U1883*N1883*Q1883+'d_고정'!$B$3*('6_기대효과'!$H$7/8)*Q1883*'d_고정'!$B$10*P1883*('6_기대효과'!$K$7/'d_고정'!$B$9))*(1-R1883)</f>
        <v/>
      </c>
      <c r="AA1883">
        <f>W1883*L1883*(1-R1883-'d_고정'!$B$13)+U1883*MAX(N1883-'d_고정'!$B$10*P1883*('6_기대효과'!$K$7/'d_고정'!$B$9),0)*Q1883*(1-R1883)</f>
        <v/>
      </c>
      <c r="AB1883">
        <f>Y1883+Z1883</f>
        <v/>
      </c>
      <c r="AC1883">
        <f>Y1883/('d_고정'!$B$5*'6_기대효과'!$H$7/8)/'d_고정'!$B$6</f>
        <v/>
      </c>
      <c r="AD1883">
        <f>Y1883/('d_고정'!$B$8*'6_기대효과'!$H$7/8)</f>
        <v/>
      </c>
    </row>
    <row r="1884">
      <c r="A1884">
        <f>RAND()</f>
        <v/>
      </c>
      <c r="B1884">
        <f>IF('d_시나리오'!$J$2='d_시나리오'!$H$2,'d_시나리오'!$I$2,IF(A1884&lt;('d_시나리오'!$I$2-'d_시나리오'!$H$2)/('d_시나리오'!$J$2-'d_시나리오'!$H$2),'d_시나리오'!$H$2+SQRT(A1884*('d_시나리오'!$J$2-'d_시나리오'!$H$2)*('d_시나리오'!$I$2-'d_시나리오'!$H$2)),'d_시나리오'!$J$2-SQRT((1-A1884)*('d_시나리오'!$J$2-'d_시나리오'!$H$2)*('d_시나리오'!$J$2-'d_시나리오'!$I$2))))</f>
        <v/>
      </c>
      <c r="C1884">
        <f>RAND()</f>
        <v/>
      </c>
      <c r="D1884">
        <f>BETAINV(RAND(),IF(C1884&lt;'d_고정'!$B$26,'d_고정'!$B$23,'d_고정'!$B$16)+1,'d_고정'!$B$17-IF(C1884&lt;'d_고정'!$B$26,'d_고정'!$B$23,'d_고정'!$B$16)+1)*('d_고정'!$B$14+('d_고정'!$B$15-'d_고정'!$B$14)*RAND())</f>
        <v/>
      </c>
      <c r="E1884">
        <f>INDEX('d_분포'!$A$2:$A$28,RANDBETWEEN(1,27))</f>
        <v/>
      </c>
      <c r="F1884">
        <f>INDEX('d_분포'!$C$2:$C$5,RANDBETWEEN(1,4))*(0.9+0.2*RAND())</f>
        <v/>
      </c>
      <c r="G1884">
        <f>RAND()</f>
        <v/>
      </c>
      <c r="H1884">
        <f>(F1884+(1-F1884)*('d_고정'!$B$22*BETAINV(RAND(),IF(G1884&lt;'d_고정'!$B$26,'d_고정'!$B$25,'d_고정'!$B$20)+1,'d_고정'!$B$21-IF(G1884&lt;'d_고정'!$B$26,'d_고정'!$B$25,'d_고정'!$B$20)+1)+(1-'d_고정'!$B$22)*BETAINV(RAND(),IF(G1884&lt;'d_고정'!$B$26,'d_고정'!$B$24,'d_고정'!$B$18)+1,'d_고정'!$B$19-IF(G1884&lt;'d_고정'!$B$26,'d_고정'!$B$24,'d_고정'!$B$18)+1))*('d_고정'!$B$14+('d_고정'!$B$15-'d_고정'!$B$14)*RAND()))/F1884</f>
        <v/>
      </c>
      <c r="I1884">
        <f>RAND()</f>
        <v/>
      </c>
      <c r="J1884">
        <f>IF('d_시나리오'!$J$3='d_시나리오'!$H$3,'d_시나리오'!$I$3,IF(I1884&lt;('d_시나리오'!$I$3-'d_시나리오'!$H$3)/('d_시나리오'!$J$3-'d_시나리오'!$H$3),'d_시나리오'!$H$3+SQRT(I1884*('d_시나리오'!$J$3-'d_시나리오'!$H$3)*('d_시나리오'!$I$3-'d_시나리오'!$H$3)),'d_시나리오'!$J$3-SQRT((1-I1884)*('d_시나리오'!$J$3-'d_시나리오'!$H$3)*('d_시나리오'!$J$3-'d_시나리오'!$I$3))))</f>
        <v/>
      </c>
      <c r="K1884">
        <f>RAND()</f>
        <v/>
      </c>
      <c r="L1884">
        <f>IF('d_시나리오'!$J$4='d_시나리오'!$H$4,'d_시나리오'!$I$4,IF(K1884&lt;('d_시나리오'!$I$4-'d_시나리오'!$H$4)/('d_시나리오'!$J$4-'d_시나리오'!$H$4),'d_시나리오'!$H$4+SQRT(K1884*('d_시나리오'!$J$4-'d_시나리오'!$H$4)*('d_시나리오'!$I$4-'d_시나리오'!$H$4)),'d_시나리오'!$J$4-SQRT((1-K1884)*('d_시나리오'!$J$4-'d_시나리오'!$H$4)*('d_시나리오'!$J$4-'d_시나리오'!$I$4))))</f>
        <v/>
      </c>
      <c r="M1884">
        <f>RAND()</f>
        <v/>
      </c>
      <c r="N1884">
        <f>IF('d_시나리오'!$J$5='d_시나리오'!$H$5,'d_시나리오'!$I$5,IF(M1884&lt;('d_시나리오'!$I$5-'d_시나리오'!$H$5)/('d_시나리오'!$J$5-'d_시나리오'!$H$5),'d_시나리오'!$H$5+SQRT(M1884*('d_시나리오'!$J$5-'d_시나리오'!$H$5)*('d_시나리오'!$I$5-'d_시나리오'!$H$5)),'d_시나리오'!$J$5-SQRT((1-M1884)*('d_시나리오'!$J$5-'d_시나리오'!$H$5)*('d_시나리오'!$J$5-'d_시나리오'!$I$5))))</f>
        <v/>
      </c>
      <c r="O1884">
        <f>RAND()</f>
        <v/>
      </c>
      <c r="P1884">
        <f>IF('d_시나리오'!$J$6='d_시나리오'!$H$6,'d_시나리오'!$I$6,IF(O1884&lt;('d_시나리오'!$I$6-'d_시나리오'!$H$6)/('d_시나리오'!$J$6-'d_시나리오'!$H$6),'d_시나리오'!$H$6+SQRT(O1884*('d_시나리오'!$J$6-'d_시나리오'!$H$6)*('d_시나리오'!$I$6-'d_시나리오'!$H$6)),'d_시나리오'!$J$6-SQRT((1-O1884)*('d_시나리오'!$J$6-'d_시나리오'!$H$6)*('d_시나리오'!$J$6-'d_시나리오'!$I$6))))</f>
        <v/>
      </c>
      <c r="Q1884">
        <f>INDEX('d_분포'!$B$2:$B$57,RANDBETWEEN(1,56))</f>
        <v/>
      </c>
      <c r="R1884">
        <f>BETAINV(RAND(),5,5)</f>
        <v/>
      </c>
      <c r="S1884">
        <f>'d_고정'!$B$1*'6_기대효과'!$H$7*('d_시나리오'!$I$7/'d_고정'!$B$2)*B1884</f>
        <v/>
      </c>
      <c r="T1884">
        <f>S1884*D1884</f>
        <v/>
      </c>
      <c r="U1884">
        <f>S1884*F1884*H1884</f>
        <v/>
      </c>
      <c r="V1884">
        <f>S1884*F1884*(H1884-1)</f>
        <v/>
      </c>
      <c r="W1884">
        <f>U1884*J1884</f>
        <v/>
      </c>
      <c r="X1884">
        <f>T1884+W1884</f>
        <v/>
      </c>
      <c r="Y1884">
        <f>(T1884*E1884+W1884*L1884)*(1-R1884-'d_고정'!$B$13)</f>
        <v/>
      </c>
      <c r="Z1884">
        <f>(U1884*N1884*Q1884+'d_고정'!$B$3*('6_기대효과'!$H$7/8)*Q1884*'d_고정'!$B$10*P1884*('6_기대효과'!$K$7/'d_고정'!$B$9))*(1-R1884)</f>
        <v/>
      </c>
      <c r="AA1884">
        <f>W1884*L1884*(1-R1884-'d_고정'!$B$13)+U1884*MAX(N1884-'d_고정'!$B$10*P1884*('6_기대효과'!$K$7/'d_고정'!$B$9),0)*Q1884*(1-R1884)</f>
        <v/>
      </c>
      <c r="AB1884">
        <f>Y1884+Z1884</f>
        <v/>
      </c>
      <c r="AC1884">
        <f>Y1884/('d_고정'!$B$5*'6_기대효과'!$H$7/8)/'d_고정'!$B$6</f>
        <v/>
      </c>
      <c r="AD1884">
        <f>Y1884/('d_고정'!$B$8*'6_기대효과'!$H$7/8)</f>
        <v/>
      </c>
    </row>
    <row r="1885">
      <c r="A1885">
        <f>RAND()</f>
        <v/>
      </c>
      <c r="B1885">
        <f>IF('d_시나리오'!$J$2='d_시나리오'!$H$2,'d_시나리오'!$I$2,IF(A1885&lt;('d_시나리오'!$I$2-'d_시나리오'!$H$2)/('d_시나리오'!$J$2-'d_시나리오'!$H$2),'d_시나리오'!$H$2+SQRT(A1885*('d_시나리오'!$J$2-'d_시나리오'!$H$2)*('d_시나리오'!$I$2-'d_시나리오'!$H$2)),'d_시나리오'!$J$2-SQRT((1-A1885)*('d_시나리오'!$J$2-'d_시나리오'!$H$2)*('d_시나리오'!$J$2-'d_시나리오'!$I$2))))</f>
        <v/>
      </c>
      <c r="C1885">
        <f>RAND()</f>
        <v/>
      </c>
      <c r="D1885">
        <f>BETAINV(RAND(),IF(C1885&lt;'d_고정'!$B$26,'d_고정'!$B$23,'d_고정'!$B$16)+1,'d_고정'!$B$17-IF(C1885&lt;'d_고정'!$B$26,'d_고정'!$B$23,'d_고정'!$B$16)+1)*('d_고정'!$B$14+('d_고정'!$B$15-'d_고정'!$B$14)*RAND())</f>
        <v/>
      </c>
      <c r="E1885">
        <f>INDEX('d_분포'!$A$2:$A$28,RANDBETWEEN(1,27))</f>
        <v/>
      </c>
      <c r="F1885">
        <f>INDEX('d_분포'!$C$2:$C$5,RANDBETWEEN(1,4))*(0.9+0.2*RAND())</f>
        <v/>
      </c>
      <c r="G1885">
        <f>RAND()</f>
        <v/>
      </c>
      <c r="H1885">
        <f>(F1885+(1-F1885)*('d_고정'!$B$22*BETAINV(RAND(),IF(G1885&lt;'d_고정'!$B$26,'d_고정'!$B$25,'d_고정'!$B$20)+1,'d_고정'!$B$21-IF(G1885&lt;'d_고정'!$B$26,'d_고정'!$B$25,'d_고정'!$B$20)+1)+(1-'d_고정'!$B$22)*BETAINV(RAND(),IF(G1885&lt;'d_고정'!$B$26,'d_고정'!$B$24,'d_고정'!$B$18)+1,'d_고정'!$B$19-IF(G1885&lt;'d_고정'!$B$26,'d_고정'!$B$24,'d_고정'!$B$18)+1))*('d_고정'!$B$14+('d_고정'!$B$15-'d_고정'!$B$14)*RAND()))/F1885</f>
        <v/>
      </c>
      <c r="I1885">
        <f>RAND()</f>
        <v/>
      </c>
      <c r="J1885">
        <f>IF('d_시나리오'!$J$3='d_시나리오'!$H$3,'d_시나리오'!$I$3,IF(I1885&lt;('d_시나리오'!$I$3-'d_시나리오'!$H$3)/('d_시나리오'!$J$3-'d_시나리오'!$H$3),'d_시나리오'!$H$3+SQRT(I1885*('d_시나리오'!$J$3-'d_시나리오'!$H$3)*('d_시나리오'!$I$3-'d_시나리오'!$H$3)),'d_시나리오'!$J$3-SQRT((1-I1885)*('d_시나리오'!$J$3-'d_시나리오'!$H$3)*('d_시나리오'!$J$3-'d_시나리오'!$I$3))))</f>
        <v/>
      </c>
      <c r="K1885">
        <f>RAND()</f>
        <v/>
      </c>
      <c r="L1885">
        <f>IF('d_시나리오'!$J$4='d_시나리오'!$H$4,'d_시나리오'!$I$4,IF(K1885&lt;('d_시나리오'!$I$4-'d_시나리오'!$H$4)/('d_시나리오'!$J$4-'d_시나리오'!$H$4),'d_시나리오'!$H$4+SQRT(K1885*('d_시나리오'!$J$4-'d_시나리오'!$H$4)*('d_시나리오'!$I$4-'d_시나리오'!$H$4)),'d_시나리오'!$J$4-SQRT((1-K1885)*('d_시나리오'!$J$4-'d_시나리오'!$H$4)*('d_시나리오'!$J$4-'d_시나리오'!$I$4))))</f>
        <v/>
      </c>
      <c r="M1885">
        <f>RAND()</f>
        <v/>
      </c>
      <c r="N1885">
        <f>IF('d_시나리오'!$J$5='d_시나리오'!$H$5,'d_시나리오'!$I$5,IF(M1885&lt;('d_시나리오'!$I$5-'d_시나리오'!$H$5)/('d_시나리오'!$J$5-'d_시나리오'!$H$5),'d_시나리오'!$H$5+SQRT(M1885*('d_시나리오'!$J$5-'d_시나리오'!$H$5)*('d_시나리오'!$I$5-'d_시나리오'!$H$5)),'d_시나리오'!$J$5-SQRT((1-M1885)*('d_시나리오'!$J$5-'d_시나리오'!$H$5)*('d_시나리오'!$J$5-'d_시나리오'!$I$5))))</f>
        <v/>
      </c>
      <c r="O1885">
        <f>RAND()</f>
        <v/>
      </c>
      <c r="P1885">
        <f>IF('d_시나리오'!$J$6='d_시나리오'!$H$6,'d_시나리오'!$I$6,IF(O1885&lt;('d_시나리오'!$I$6-'d_시나리오'!$H$6)/('d_시나리오'!$J$6-'d_시나리오'!$H$6),'d_시나리오'!$H$6+SQRT(O1885*('d_시나리오'!$J$6-'d_시나리오'!$H$6)*('d_시나리오'!$I$6-'d_시나리오'!$H$6)),'d_시나리오'!$J$6-SQRT((1-O1885)*('d_시나리오'!$J$6-'d_시나리오'!$H$6)*('d_시나리오'!$J$6-'d_시나리오'!$I$6))))</f>
        <v/>
      </c>
      <c r="Q1885">
        <f>INDEX('d_분포'!$B$2:$B$57,RANDBETWEEN(1,56))</f>
        <v/>
      </c>
      <c r="R1885">
        <f>BETAINV(RAND(),5,5)</f>
        <v/>
      </c>
      <c r="S1885">
        <f>'d_고정'!$B$1*'6_기대효과'!$H$7*('d_시나리오'!$I$7/'d_고정'!$B$2)*B1885</f>
        <v/>
      </c>
      <c r="T1885">
        <f>S1885*D1885</f>
        <v/>
      </c>
      <c r="U1885">
        <f>S1885*F1885*H1885</f>
        <v/>
      </c>
      <c r="V1885">
        <f>S1885*F1885*(H1885-1)</f>
        <v/>
      </c>
      <c r="W1885">
        <f>U1885*J1885</f>
        <v/>
      </c>
      <c r="X1885">
        <f>T1885+W1885</f>
        <v/>
      </c>
      <c r="Y1885">
        <f>(T1885*E1885+W1885*L1885)*(1-R1885-'d_고정'!$B$13)</f>
        <v/>
      </c>
      <c r="Z1885">
        <f>(U1885*N1885*Q1885+'d_고정'!$B$3*('6_기대효과'!$H$7/8)*Q1885*'d_고정'!$B$10*P1885*('6_기대효과'!$K$7/'d_고정'!$B$9))*(1-R1885)</f>
        <v/>
      </c>
      <c r="AA1885">
        <f>W1885*L1885*(1-R1885-'d_고정'!$B$13)+U1885*MAX(N1885-'d_고정'!$B$10*P1885*('6_기대효과'!$K$7/'d_고정'!$B$9),0)*Q1885*(1-R1885)</f>
        <v/>
      </c>
      <c r="AB1885">
        <f>Y1885+Z1885</f>
        <v/>
      </c>
      <c r="AC1885">
        <f>Y1885/('d_고정'!$B$5*'6_기대효과'!$H$7/8)/'d_고정'!$B$6</f>
        <v/>
      </c>
      <c r="AD1885">
        <f>Y1885/('d_고정'!$B$8*'6_기대효과'!$H$7/8)</f>
        <v/>
      </c>
    </row>
    <row r="1886">
      <c r="A1886">
        <f>RAND()</f>
        <v/>
      </c>
      <c r="B1886">
        <f>IF('d_시나리오'!$J$2='d_시나리오'!$H$2,'d_시나리오'!$I$2,IF(A1886&lt;('d_시나리오'!$I$2-'d_시나리오'!$H$2)/('d_시나리오'!$J$2-'d_시나리오'!$H$2),'d_시나리오'!$H$2+SQRT(A1886*('d_시나리오'!$J$2-'d_시나리오'!$H$2)*('d_시나리오'!$I$2-'d_시나리오'!$H$2)),'d_시나리오'!$J$2-SQRT((1-A1886)*('d_시나리오'!$J$2-'d_시나리오'!$H$2)*('d_시나리오'!$J$2-'d_시나리오'!$I$2))))</f>
        <v/>
      </c>
      <c r="C1886">
        <f>RAND()</f>
        <v/>
      </c>
      <c r="D1886">
        <f>BETAINV(RAND(),IF(C1886&lt;'d_고정'!$B$26,'d_고정'!$B$23,'d_고정'!$B$16)+1,'d_고정'!$B$17-IF(C1886&lt;'d_고정'!$B$26,'d_고정'!$B$23,'d_고정'!$B$16)+1)*('d_고정'!$B$14+('d_고정'!$B$15-'d_고정'!$B$14)*RAND())</f>
        <v/>
      </c>
      <c r="E1886">
        <f>INDEX('d_분포'!$A$2:$A$28,RANDBETWEEN(1,27))</f>
        <v/>
      </c>
      <c r="F1886">
        <f>INDEX('d_분포'!$C$2:$C$5,RANDBETWEEN(1,4))*(0.9+0.2*RAND())</f>
        <v/>
      </c>
      <c r="G1886">
        <f>RAND()</f>
        <v/>
      </c>
      <c r="H1886">
        <f>(F1886+(1-F1886)*('d_고정'!$B$22*BETAINV(RAND(),IF(G1886&lt;'d_고정'!$B$26,'d_고정'!$B$25,'d_고정'!$B$20)+1,'d_고정'!$B$21-IF(G1886&lt;'d_고정'!$B$26,'d_고정'!$B$25,'d_고정'!$B$20)+1)+(1-'d_고정'!$B$22)*BETAINV(RAND(),IF(G1886&lt;'d_고정'!$B$26,'d_고정'!$B$24,'d_고정'!$B$18)+1,'d_고정'!$B$19-IF(G1886&lt;'d_고정'!$B$26,'d_고정'!$B$24,'d_고정'!$B$18)+1))*('d_고정'!$B$14+('d_고정'!$B$15-'d_고정'!$B$14)*RAND()))/F1886</f>
        <v/>
      </c>
      <c r="I1886">
        <f>RAND()</f>
        <v/>
      </c>
      <c r="J1886">
        <f>IF('d_시나리오'!$J$3='d_시나리오'!$H$3,'d_시나리오'!$I$3,IF(I1886&lt;('d_시나리오'!$I$3-'d_시나리오'!$H$3)/('d_시나리오'!$J$3-'d_시나리오'!$H$3),'d_시나리오'!$H$3+SQRT(I1886*('d_시나리오'!$J$3-'d_시나리오'!$H$3)*('d_시나리오'!$I$3-'d_시나리오'!$H$3)),'d_시나리오'!$J$3-SQRT((1-I1886)*('d_시나리오'!$J$3-'d_시나리오'!$H$3)*('d_시나리오'!$J$3-'d_시나리오'!$I$3))))</f>
        <v/>
      </c>
      <c r="K1886">
        <f>RAND()</f>
        <v/>
      </c>
      <c r="L1886">
        <f>IF('d_시나리오'!$J$4='d_시나리오'!$H$4,'d_시나리오'!$I$4,IF(K1886&lt;('d_시나리오'!$I$4-'d_시나리오'!$H$4)/('d_시나리오'!$J$4-'d_시나리오'!$H$4),'d_시나리오'!$H$4+SQRT(K1886*('d_시나리오'!$J$4-'d_시나리오'!$H$4)*('d_시나리오'!$I$4-'d_시나리오'!$H$4)),'d_시나리오'!$J$4-SQRT((1-K1886)*('d_시나리오'!$J$4-'d_시나리오'!$H$4)*('d_시나리오'!$J$4-'d_시나리오'!$I$4))))</f>
        <v/>
      </c>
      <c r="M1886">
        <f>RAND()</f>
        <v/>
      </c>
      <c r="N1886">
        <f>IF('d_시나리오'!$J$5='d_시나리오'!$H$5,'d_시나리오'!$I$5,IF(M1886&lt;('d_시나리오'!$I$5-'d_시나리오'!$H$5)/('d_시나리오'!$J$5-'d_시나리오'!$H$5),'d_시나리오'!$H$5+SQRT(M1886*('d_시나리오'!$J$5-'d_시나리오'!$H$5)*('d_시나리오'!$I$5-'d_시나리오'!$H$5)),'d_시나리오'!$J$5-SQRT((1-M1886)*('d_시나리오'!$J$5-'d_시나리오'!$H$5)*('d_시나리오'!$J$5-'d_시나리오'!$I$5))))</f>
        <v/>
      </c>
      <c r="O1886">
        <f>RAND()</f>
        <v/>
      </c>
      <c r="P1886">
        <f>IF('d_시나리오'!$J$6='d_시나리오'!$H$6,'d_시나리오'!$I$6,IF(O1886&lt;('d_시나리오'!$I$6-'d_시나리오'!$H$6)/('d_시나리오'!$J$6-'d_시나리오'!$H$6),'d_시나리오'!$H$6+SQRT(O1886*('d_시나리오'!$J$6-'d_시나리오'!$H$6)*('d_시나리오'!$I$6-'d_시나리오'!$H$6)),'d_시나리오'!$J$6-SQRT((1-O1886)*('d_시나리오'!$J$6-'d_시나리오'!$H$6)*('d_시나리오'!$J$6-'d_시나리오'!$I$6))))</f>
        <v/>
      </c>
      <c r="Q1886">
        <f>INDEX('d_분포'!$B$2:$B$57,RANDBETWEEN(1,56))</f>
        <v/>
      </c>
      <c r="R1886">
        <f>BETAINV(RAND(),5,5)</f>
        <v/>
      </c>
      <c r="S1886">
        <f>'d_고정'!$B$1*'6_기대효과'!$H$7*('d_시나리오'!$I$7/'d_고정'!$B$2)*B1886</f>
        <v/>
      </c>
      <c r="T1886">
        <f>S1886*D1886</f>
        <v/>
      </c>
      <c r="U1886">
        <f>S1886*F1886*H1886</f>
        <v/>
      </c>
      <c r="V1886">
        <f>S1886*F1886*(H1886-1)</f>
        <v/>
      </c>
      <c r="W1886">
        <f>U1886*J1886</f>
        <v/>
      </c>
      <c r="X1886">
        <f>T1886+W1886</f>
        <v/>
      </c>
      <c r="Y1886">
        <f>(T1886*E1886+W1886*L1886)*(1-R1886-'d_고정'!$B$13)</f>
        <v/>
      </c>
      <c r="Z1886">
        <f>(U1886*N1886*Q1886+'d_고정'!$B$3*('6_기대효과'!$H$7/8)*Q1886*'d_고정'!$B$10*P1886*('6_기대효과'!$K$7/'d_고정'!$B$9))*(1-R1886)</f>
        <v/>
      </c>
      <c r="AA1886">
        <f>W1886*L1886*(1-R1886-'d_고정'!$B$13)+U1886*MAX(N1886-'d_고정'!$B$10*P1886*('6_기대효과'!$K$7/'d_고정'!$B$9),0)*Q1886*(1-R1886)</f>
        <v/>
      </c>
      <c r="AB1886">
        <f>Y1886+Z1886</f>
        <v/>
      </c>
      <c r="AC1886">
        <f>Y1886/('d_고정'!$B$5*'6_기대효과'!$H$7/8)/'d_고정'!$B$6</f>
        <v/>
      </c>
      <c r="AD1886">
        <f>Y1886/('d_고정'!$B$8*'6_기대효과'!$H$7/8)</f>
        <v/>
      </c>
    </row>
    <row r="1887">
      <c r="A1887">
        <f>RAND()</f>
        <v/>
      </c>
      <c r="B1887">
        <f>IF('d_시나리오'!$J$2='d_시나리오'!$H$2,'d_시나리오'!$I$2,IF(A1887&lt;('d_시나리오'!$I$2-'d_시나리오'!$H$2)/('d_시나리오'!$J$2-'d_시나리오'!$H$2),'d_시나리오'!$H$2+SQRT(A1887*('d_시나리오'!$J$2-'d_시나리오'!$H$2)*('d_시나리오'!$I$2-'d_시나리오'!$H$2)),'d_시나리오'!$J$2-SQRT((1-A1887)*('d_시나리오'!$J$2-'d_시나리오'!$H$2)*('d_시나리오'!$J$2-'d_시나리오'!$I$2))))</f>
        <v/>
      </c>
      <c r="C1887">
        <f>RAND()</f>
        <v/>
      </c>
      <c r="D1887">
        <f>BETAINV(RAND(),IF(C1887&lt;'d_고정'!$B$26,'d_고정'!$B$23,'d_고정'!$B$16)+1,'d_고정'!$B$17-IF(C1887&lt;'d_고정'!$B$26,'d_고정'!$B$23,'d_고정'!$B$16)+1)*('d_고정'!$B$14+('d_고정'!$B$15-'d_고정'!$B$14)*RAND())</f>
        <v/>
      </c>
      <c r="E1887">
        <f>INDEX('d_분포'!$A$2:$A$28,RANDBETWEEN(1,27))</f>
        <v/>
      </c>
      <c r="F1887">
        <f>INDEX('d_분포'!$C$2:$C$5,RANDBETWEEN(1,4))*(0.9+0.2*RAND())</f>
        <v/>
      </c>
      <c r="G1887">
        <f>RAND()</f>
        <v/>
      </c>
      <c r="H1887">
        <f>(F1887+(1-F1887)*('d_고정'!$B$22*BETAINV(RAND(),IF(G1887&lt;'d_고정'!$B$26,'d_고정'!$B$25,'d_고정'!$B$20)+1,'d_고정'!$B$21-IF(G1887&lt;'d_고정'!$B$26,'d_고정'!$B$25,'d_고정'!$B$20)+1)+(1-'d_고정'!$B$22)*BETAINV(RAND(),IF(G1887&lt;'d_고정'!$B$26,'d_고정'!$B$24,'d_고정'!$B$18)+1,'d_고정'!$B$19-IF(G1887&lt;'d_고정'!$B$26,'d_고정'!$B$24,'d_고정'!$B$18)+1))*('d_고정'!$B$14+('d_고정'!$B$15-'d_고정'!$B$14)*RAND()))/F1887</f>
        <v/>
      </c>
      <c r="I1887">
        <f>RAND()</f>
        <v/>
      </c>
      <c r="J1887">
        <f>IF('d_시나리오'!$J$3='d_시나리오'!$H$3,'d_시나리오'!$I$3,IF(I1887&lt;('d_시나리오'!$I$3-'d_시나리오'!$H$3)/('d_시나리오'!$J$3-'d_시나리오'!$H$3),'d_시나리오'!$H$3+SQRT(I1887*('d_시나리오'!$J$3-'d_시나리오'!$H$3)*('d_시나리오'!$I$3-'d_시나리오'!$H$3)),'d_시나리오'!$J$3-SQRT((1-I1887)*('d_시나리오'!$J$3-'d_시나리오'!$H$3)*('d_시나리오'!$J$3-'d_시나리오'!$I$3))))</f>
        <v/>
      </c>
      <c r="K1887">
        <f>RAND()</f>
        <v/>
      </c>
      <c r="L1887">
        <f>IF('d_시나리오'!$J$4='d_시나리오'!$H$4,'d_시나리오'!$I$4,IF(K1887&lt;('d_시나리오'!$I$4-'d_시나리오'!$H$4)/('d_시나리오'!$J$4-'d_시나리오'!$H$4),'d_시나리오'!$H$4+SQRT(K1887*('d_시나리오'!$J$4-'d_시나리오'!$H$4)*('d_시나리오'!$I$4-'d_시나리오'!$H$4)),'d_시나리오'!$J$4-SQRT((1-K1887)*('d_시나리오'!$J$4-'d_시나리오'!$H$4)*('d_시나리오'!$J$4-'d_시나리오'!$I$4))))</f>
        <v/>
      </c>
      <c r="M1887">
        <f>RAND()</f>
        <v/>
      </c>
      <c r="N1887">
        <f>IF('d_시나리오'!$J$5='d_시나리오'!$H$5,'d_시나리오'!$I$5,IF(M1887&lt;('d_시나리오'!$I$5-'d_시나리오'!$H$5)/('d_시나리오'!$J$5-'d_시나리오'!$H$5),'d_시나리오'!$H$5+SQRT(M1887*('d_시나리오'!$J$5-'d_시나리오'!$H$5)*('d_시나리오'!$I$5-'d_시나리오'!$H$5)),'d_시나리오'!$J$5-SQRT((1-M1887)*('d_시나리오'!$J$5-'d_시나리오'!$H$5)*('d_시나리오'!$J$5-'d_시나리오'!$I$5))))</f>
        <v/>
      </c>
      <c r="O1887">
        <f>RAND()</f>
        <v/>
      </c>
      <c r="P1887">
        <f>IF('d_시나리오'!$J$6='d_시나리오'!$H$6,'d_시나리오'!$I$6,IF(O1887&lt;('d_시나리오'!$I$6-'d_시나리오'!$H$6)/('d_시나리오'!$J$6-'d_시나리오'!$H$6),'d_시나리오'!$H$6+SQRT(O1887*('d_시나리오'!$J$6-'d_시나리오'!$H$6)*('d_시나리오'!$I$6-'d_시나리오'!$H$6)),'d_시나리오'!$J$6-SQRT((1-O1887)*('d_시나리오'!$J$6-'d_시나리오'!$H$6)*('d_시나리오'!$J$6-'d_시나리오'!$I$6))))</f>
        <v/>
      </c>
      <c r="Q1887">
        <f>INDEX('d_분포'!$B$2:$B$57,RANDBETWEEN(1,56))</f>
        <v/>
      </c>
      <c r="R1887">
        <f>BETAINV(RAND(),5,5)</f>
        <v/>
      </c>
      <c r="S1887">
        <f>'d_고정'!$B$1*'6_기대효과'!$H$7*('d_시나리오'!$I$7/'d_고정'!$B$2)*B1887</f>
        <v/>
      </c>
      <c r="T1887">
        <f>S1887*D1887</f>
        <v/>
      </c>
      <c r="U1887">
        <f>S1887*F1887*H1887</f>
        <v/>
      </c>
      <c r="V1887">
        <f>S1887*F1887*(H1887-1)</f>
        <v/>
      </c>
      <c r="W1887">
        <f>U1887*J1887</f>
        <v/>
      </c>
      <c r="X1887">
        <f>T1887+W1887</f>
        <v/>
      </c>
      <c r="Y1887">
        <f>(T1887*E1887+W1887*L1887)*(1-R1887-'d_고정'!$B$13)</f>
        <v/>
      </c>
      <c r="Z1887">
        <f>(U1887*N1887*Q1887+'d_고정'!$B$3*('6_기대효과'!$H$7/8)*Q1887*'d_고정'!$B$10*P1887*('6_기대효과'!$K$7/'d_고정'!$B$9))*(1-R1887)</f>
        <v/>
      </c>
      <c r="AA1887">
        <f>W1887*L1887*(1-R1887-'d_고정'!$B$13)+U1887*MAX(N1887-'d_고정'!$B$10*P1887*('6_기대효과'!$K$7/'d_고정'!$B$9),0)*Q1887*(1-R1887)</f>
        <v/>
      </c>
      <c r="AB1887">
        <f>Y1887+Z1887</f>
        <v/>
      </c>
      <c r="AC1887">
        <f>Y1887/('d_고정'!$B$5*'6_기대효과'!$H$7/8)/'d_고정'!$B$6</f>
        <v/>
      </c>
      <c r="AD1887">
        <f>Y1887/('d_고정'!$B$8*'6_기대효과'!$H$7/8)</f>
        <v/>
      </c>
    </row>
    <row r="1888">
      <c r="A1888">
        <f>RAND()</f>
        <v/>
      </c>
      <c r="B1888">
        <f>IF('d_시나리오'!$J$2='d_시나리오'!$H$2,'d_시나리오'!$I$2,IF(A1888&lt;('d_시나리오'!$I$2-'d_시나리오'!$H$2)/('d_시나리오'!$J$2-'d_시나리오'!$H$2),'d_시나리오'!$H$2+SQRT(A1888*('d_시나리오'!$J$2-'d_시나리오'!$H$2)*('d_시나리오'!$I$2-'d_시나리오'!$H$2)),'d_시나리오'!$J$2-SQRT((1-A1888)*('d_시나리오'!$J$2-'d_시나리오'!$H$2)*('d_시나리오'!$J$2-'d_시나리오'!$I$2))))</f>
        <v/>
      </c>
      <c r="C1888">
        <f>RAND()</f>
        <v/>
      </c>
      <c r="D1888">
        <f>BETAINV(RAND(),IF(C1888&lt;'d_고정'!$B$26,'d_고정'!$B$23,'d_고정'!$B$16)+1,'d_고정'!$B$17-IF(C1888&lt;'d_고정'!$B$26,'d_고정'!$B$23,'d_고정'!$B$16)+1)*('d_고정'!$B$14+('d_고정'!$B$15-'d_고정'!$B$14)*RAND())</f>
        <v/>
      </c>
      <c r="E1888">
        <f>INDEX('d_분포'!$A$2:$A$28,RANDBETWEEN(1,27))</f>
        <v/>
      </c>
      <c r="F1888">
        <f>INDEX('d_분포'!$C$2:$C$5,RANDBETWEEN(1,4))*(0.9+0.2*RAND())</f>
        <v/>
      </c>
      <c r="G1888">
        <f>RAND()</f>
        <v/>
      </c>
      <c r="H1888">
        <f>(F1888+(1-F1888)*('d_고정'!$B$22*BETAINV(RAND(),IF(G1888&lt;'d_고정'!$B$26,'d_고정'!$B$25,'d_고정'!$B$20)+1,'d_고정'!$B$21-IF(G1888&lt;'d_고정'!$B$26,'d_고정'!$B$25,'d_고정'!$B$20)+1)+(1-'d_고정'!$B$22)*BETAINV(RAND(),IF(G1888&lt;'d_고정'!$B$26,'d_고정'!$B$24,'d_고정'!$B$18)+1,'d_고정'!$B$19-IF(G1888&lt;'d_고정'!$B$26,'d_고정'!$B$24,'d_고정'!$B$18)+1))*('d_고정'!$B$14+('d_고정'!$B$15-'d_고정'!$B$14)*RAND()))/F1888</f>
        <v/>
      </c>
      <c r="I1888">
        <f>RAND()</f>
        <v/>
      </c>
      <c r="J1888">
        <f>IF('d_시나리오'!$J$3='d_시나리오'!$H$3,'d_시나리오'!$I$3,IF(I1888&lt;('d_시나리오'!$I$3-'d_시나리오'!$H$3)/('d_시나리오'!$J$3-'d_시나리오'!$H$3),'d_시나리오'!$H$3+SQRT(I1888*('d_시나리오'!$J$3-'d_시나리오'!$H$3)*('d_시나리오'!$I$3-'d_시나리오'!$H$3)),'d_시나리오'!$J$3-SQRT((1-I1888)*('d_시나리오'!$J$3-'d_시나리오'!$H$3)*('d_시나리오'!$J$3-'d_시나리오'!$I$3))))</f>
        <v/>
      </c>
      <c r="K1888">
        <f>RAND()</f>
        <v/>
      </c>
      <c r="L1888">
        <f>IF('d_시나리오'!$J$4='d_시나리오'!$H$4,'d_시나리오'!$I$4,IF(K1888&lt;('d_시나리오'!$I$4-'d_시나리오'!$H$4)/('d_시나리오'!$J$4-'d_시나리오'!$H$4),'d_시나리오'!$H$4+SQRT(K1888*('d_시나리오'!$J$4-'d_시나리오'!$H$4)*('d_시나리오'!$I$4-'d_시나리오'!$H$4)),'d_시나리오'!$J$4-SQRT((1-K1888)*('d_시나리오'!$J$4-'d_시나리오'!$H$4)*('d_시나리오'!$J$4-'d_시나리오'!$I$4))))</f>
        <v/>
      </c>
      <c r="M1888">
        <f>RAND()</f>
        <v/>
      </c>
      <c r="N1888">
        <f>IF('d_시나리오'!$J$5='d_시나리오'!$H$5,'d_시나리오'!$I$5,IF(M1888&lt;('d_시나리오'!$I$5-'d_시나리오'!$H$5)/('d_시나리오'!$J$5-'d_시나리오'!$H$5),'d_시나리오'!$H$5+SQRT(M1888*('d_시나리오'!$J$5-'d_시나리오'!$H$5)*('d_시나리오'!$I$5-'d_시나리오'!$H$5)),'d_시나리오'!$J$5-SQRT((1-M1888)*('d_시나리오'!$J$5-'d_시나리오'!$H$5)*('d_시나리오'!$J$5-'d_시나리오'!$I$5))))</f>
        <v/>
      </c>
      <c r="O1888">
        <f>RAND()</f>
        <v/>
      </c>
      <c r="P1888">
        <f>IF('d_시나리오'!$J$6='d_시나리오'!$H$6,'d_시나리오'!$I$6,IF(O1888&lt;('d_시나리오'!$I$6-'d_시나리오'!$H$6)/('d_시나리오'!$J$6-'d_시나리오'!$H$6),'d_시나리오'!$H$6+SQRT(O1888*('d_시나리오'!$J$6-'d_시나리오'!$H$6)*('d_시나리오'!$I$6-'d_시나리오'!$H$6)),'d_시나리오'!$J$6-SQRT((1-O1888)*('d_시나리오'!$J$6-'d_시나리오'!$H$6)*('d_시나리오'!$J$6-'d_시나리오'!$I$6))))</f>
        <v/>
      </c>
      <c r="Q1888">
        <f>INDEX('d_분포'!$B$2:$B$57,RANDBETWEEN(1,56))</f>
        <v/>
      </c>
      <c r="R1888">
        <f>BETAINV(RAND(),5,5)</f>
        <v/>
      </c>
      <c r="S1888">
        <f>'d_고정'!$B$1*'6_기대효과'!$H$7*('d_시나리오'!$I$7/'d_고정'!$B$2)*B1888</f>
        <v/>
      </c>
      <c r="T1888">
        <f>S1888*D1888</f>
        <v/>
      </c>
      <c r="U1888">
        <f>S1888*F1888*H1888</f>
        <v/>
      </c>
      <c r="V1888">
        <f>S1888*F1888*(H1888-1)</f>
        <v/>
      </c>
      <c r="W1888">
        <f>U1888*J1888</f>
        <v/>
      </c>
      <c r="X1888">
        <f>T1888+W1888</f>
        <v/>
      </c>
      <c r="Y1888">
        <f>(T1888*E1888+W1888*L1888)*(1-R1888-'d_고정'!$B$13)</f>
        <v/>
      </c>
      <c r="Z1888">
        <f>(U1888*N1888*Q1888+'d_고정'!$B$3*('6_기대효과'!$H$7/8)*Q1888*'d_고정'!$B$10*P1888*('6_기대효과'!$K$7/'d_고정'!$B$9))*(1-R1888)</f>
        <v/>
      </c>
      <c r="AA1888">
        <f>W1888*L1888*(1-R1888-'d_고정'!$B$13)+U1888*MAX(N1888-'d_고정'!$B$10*P1888*('6_기대효과'!$K$7/'d_고정'!$B$9),0)*Q1888*(1-R1888)</f>
        <v/>
      </c>
      <c r="AB1888">
        <f>Y1888+Z1888</f>
        <v/>
      </c>
      <c r="AC1888">
        <f>Y1888/('d_고정'!$B$5*'6_기대효과'!$H$7/8)/'d_고정'!$B$6</f>
        <v/>
      </c>
      <c r="AD1888">
        <f>Y1888/('d_고정'!$B$8*'6_기대효과'!$H$7/8)</f>
        <v/>
      </c>
    </row>
    <row r="1889">
      <c r="A1889">
        <f>RAND()</f>
        <v/>
      </c>
      <c r="B1889">
        <f>IF('d_시나리오'!$J$2='d_시나리오'!$H$2,'d_시나리오'!$I$2,IF(A1889&lt;('d_시나리오'!$I$2-'d_시나리오'!$H$2)/('d_시나리오'!$J$2-'d_시나리오'!$H$2),'d_시나리오'!$H$2+SQRT(A1889*('d_시나리오'!$J$2-'d_시나리오'!$H$2)*('d_시나리오'!$I$2-'d_시나리오'!$H$2)),'d_시나리오'!$J$2-SQRT((1-A1889)*('d_시나리오'!$J$2-'d_시나리오'!$H$2)*('d_시나리오'!$J$2-'d_시나리오'!$I$2))))</f>
        <v/>
      </c>
      <c r="C1889">
        <f>RAND()</f>
        <v/>
      </c>
      <c r="D1889">
        <f>BETAINV(RAND(),IF(C1889&lt;'d_고정'!$B$26,'d_고정'!$B$23,'d_고정'!$B$16)+1,'d_고정'!$B$17-IF(C1889&lt;'d_고정'!$B$26,'d_고정'!$B$23,'d_고정'!$B$16)+1)*('d_고정'!$B$14+('d_고정'!$B$15-'d_고정'!$B$14)*RAND())</f>
        <v/>
      </c>
      <c r="E1889">
        <f>INDEX('d_분포'!$A$2:$A$28,RANDBETWEEN(1,27))</f>
        <v/>
      </c>
      <c r="F1889">
        <f>INDEX('d_분포'!$C$2:$C$5,RANDBETWEEN(1,4))*(0.9+0.2*RAND())</f>
        <v/>
      </c>
      <c r="G1889">
        <f>RAND()</f>
        <v/>
      </c>
      <c r="H1889">
        <f>(F1889+(1-F1889)*('d_고정'!$B$22*BETAINV(RAND(),IF(G1889&lt;'d_고정'!$B$26,'d_고정'!$B$25,'d_고정'!$B$20)+1,'d_고정'!$B$21-IF(G1889&lt;'d_고정'!$B$26,'d_고정'!$B$25,'d_고정'!$B$20)+1)+(1-'d_고정'!$B$22)*BETAINV(RAND(),IF(G1889&lt;'d_고정'!$B$26,'d_고정'!$B$24,'d_고정'!$B$18)+1,'d_고정'!$B$19-IF(G1889&lt;'d_고정'!$B$26,'d_고정'!$B$24,'d_고정'!$B$18)+1))*('d_고정'!$B$14+('d_고정'!$B$15-'d_고정'!$B$14)*RAND()))/F1889</f>
        <v/>
      </c>
      <c r="I1889">
        <f>RAND()</f>
        <v/>
      </c>
      <c r="J1889">
        <f>IF('d_시나리오'!$J$3='d_시나리오'!$H$3,'d_시나리오'!$I$3,IF(I1889&lt;('d_시나리오'!$I$3-'d_시나리오'!$H$3)/('d_시나리오'!$J$3-'d_시나리오'!$H$3),'d_시나리오'!$H$3+SQRT(I1889*('d_시나리오'!$J$3-'d_시나리오'!$H$3)*('d_시나리오'!$I$3-'d_시나리오'!$H$3)),'d_시나리오'!$J$3-SQRT((1-I1889)*('d_시나리오'!$J$3-'d_시나리오'!$H$3)*('d_시나리오'!$J$3-'d_시나리오'!$I$3))))</f>
        <v/>
      </c>
      <c r="K1889">
        <f>RAND()</f>
        <v/>
      </c>
      <c r="L1889">
        <f>IF('d_시나리오'!$J$4='d_시나리오'!$H$4,'d_시나리오'!$I$4,IF(K1889&lt;('d_시나리오'!$I$4-'d_시나리오'!$H$4)/('d_시나리오'!$J$4-'d_시나리오'!$H$4),'d_시나리오'!$H$4+SQRT(K1889*('d_시나리오'!$J$4-'d_시나리오'!$H$4)*('d_시나리오'!$I$4-'d_시나리오'!$H$4)),'d_시나리오'!$J$4-SQRT((1-K1889)*('d_시나리오'!$J$4-'d_시나리오'!$H$4)*('d_시나리오'!$J$4-'d_시나리오'!$I$4))))</f>
        <v/>
      </c>
      <c r="M1889">
        <f>RAND()</f>
        <v/>
      </c>
      <c r="N1889">
        <f>IF('d_시나리오'!$J$5='d_시나리오'!$H$5,'d_시나리오'!$I$5,IF(M1889&lt;('d_시나리오'!$I$5-'d_시나리오'!$H$5)/('d_시나리오'!$J$5-'d_시나리오'!$H$5),'d_시나리오'!$H$5+SQRT(M1889*('d_시나리오'!$J$5-'d_시나리오'!$H$5)*('d_시나리오'!$I$5-'d_시나리오'!$H$5)),'d_시나리오'!$J$5-SQRT((1-M1889)*('d_시나리오'!$J$5-'d_시나리오'!$H$5)*('d_시나리오'!$J$5-'d_시나리오'!$I$5))))</f>
        <v/>
      </c>
      <c r="O1889">
        <f>RAND()</f>
        <v/>
      </c>
      <c r="P1889">
        <f>IF('d_시나리오'!$J$6='d_시나리오'!$H$6,'d_시나리오'!$I$6,IF(O1889&lt;('d_시나리오'!$I$6-'d_시나리오'!$H$6)/('d_시나리오'!$J$6-'d_시나리오'!$H$6),'d_시나리오'!$H$6+SQRT(O1889*('d_시나리오'!$J$6-'d_시나리오'!$H$6)*('d_시나리오'!$I$6-'d_시나리오'!$H$6)),'d_시나리오'!$J$6-SQRT((1-O1889)*('d_시나리오'!$J$6-'d_시나리오'!$H$6)*('d_시나리오'!$J$6-'d_시나리오'!$I$6))))</f>
        <v/>
      </c>
      <c r="Q1889">
        <f>INDEX('d_분포'!$B$2:$B$57,RANDBETWEEN(1,56))</f>
        <v/>
      </c>
      <c r="R1889">
        <f>BETAINV(RAND(),5,5)</f>
        <v/>
      </c>
      <c r="S1889">
        <f>'d_고정'!$B$1*'6_기대효과'!$H$7*('d_시나리오'!$I$7/'d_고정'!$B$2)*B1889</f>
        <v/>
      </c>
      <c r="T1889">
        <f>S1889*D1889</f>
        <v/>
      </c>
      <c r="U1889">
        <f>S1889*F1889*H1889</f>
        <v/>
      </c>
      <c r="V1889">
        <f>S1889*F1889*(H1889-1)</f>
        <v/>
      </c>
      <c r="W1889">
        <f>U1889*J1889</f>
        <v/>
      </c>
      <c r="X1889">
        <f>T1889+W1889</f>
        <v/>
      </c>
      <c r="Y1889">
        <f>(T1889*E1889+W1889*L1889)*(1-R1889-'d_고정'!$B$13)</f>
        <v/>
      </c>
      <c r="Z1889">
        <f>(U1889*N1889*Q1889+'d_고정'!$B$3*('6_기대효과'!$H$7/8)*Q1889*'d_고정'!$B$10*P1889*('6_기대효과'!$K$7/'d_고정'!$B$9))*(1-R1889)</f>
        <v/>
      </c>
      <c r="AA1889">
        <f>W1889*L1889*(1-R1889-'d_고정'!$B$13)+U1889*MAX(N1889-'d_고정'!$B$10*P1889*('6_기대효과'!$K$7/'d_고정'!$B$9),0)*Q1889*(1-R1889)</f>
        <v/>
      </c>
      <c r="AB1889">
        <f>Y1889+Z1889</f>
        <v/>
      </c>
      <c r="AC1889">
        <f>Y1889/('d_고정'!$B$5*'6_기대효과'!$H$7/8)/'d_고정'!$B$6</f>
        <v/>
      </c>
      <c r="AD1889">
        <f>Y1889/('d_고정'!$B$8*'6_기대효과'!$H$7/8)</f>
        <v/>
      </c>
    </row>
    <row r="1890">
      <c r="A1890">
        <f>RAND()</f>
        <v/>
      </c>
      <c r="B1890">
        <f>IF('d_시나리오'!$J$2='d_시나리오'!$H$2,'d_시나리오'!$I$2,IF(A1890&lt;('d_시나리오'!$I$2-'d_시나리오'!$H$2)/('d_시나리오'!$J$2-'d_시나리오'!$H$2),'d_시나리오'!$H$2+SQRT(A1890*('d_시나리오'!$J$2-'d_시나리오'!$H$2)*('d_시나리오'!$I$2-'d_시나리오'!$H$2)),'d_시나리오'!$J$2-SQRT((1-A1890)*('d_시나리오'!$J$2-'d_시나리오'!$H$2)*('d_시나리오'!$J$2-'d_시나리오'!$I$2))))</f>
        <v/>
      </c>
      <c r="C1890">
        <f>RAND()</f>
        <v/>
      </c>
      <c r="D1890">
        <f>BETAINV(RAND(),IF(C1890&lt;'d_고정'!$B$26,'d_고정'!$B$23,'d_고정'!$B$16)+1,'d_고정'!$B$17-IF(C1890&lt;'d_고정'!$B$26,'d_고정'!$B$23,'d_고정'!$B$16)+1)*('d_고정'!$B$14+('d_고정'!$B$15-'d_고정'!$B$14)*RAND())</f>
        <v/>
      </c>
      <c r="E1890">
        <f>INDEX('d_분포'!$A$2:$A$28,RANDBETWEEN(1,27))</f>
        <v/>
      </c>
      <c r="F1890">
        <f>INDEX('d_분포'!$C$2:$C$5,RANDBETWEEN(1,4))*(0.9+0.2*RAND())</f>
        <v/>
      </c>
      <c r="G1890">
        <f>RAND()</f>
        <v/>
      </c>
      <c r="H1890">
        <f>(F1890+(1-F1890)*('d_고정'!$B$22*BETAINV(RAND(),IF(G1890&lt;'d_고정'!$B$26,'d_고정'!$B$25,'d_고정'!$B$20)+1,'d_고정'!$B$21-IF(G1890&lt;'d_고정'!$B$26,'d_고정'!$B$25,'d_고정'!$B$20)+1)+(1-'d_고정'!$B$22)*BETAINV(RAND(),IF(G1890&lt;'d_고정'!$B$26,'d_고정'!$B$24,'d_고정'!$B$18)+1,'d_고정'!$B$19-IF(G1890&lt;'d_고정'!$B$26,'d_고정'!$B$24,'d_고정'!$B$18)+1))*('d_고정'!$B$14+('d_고정'!$B$15-'d_고정'!$B$14)*RAND()))/F1890</f>
        <v/>
      </c>
      <c r="I1890">
        <f>RAND()</f>
        <v/>
      </c>
      <c r="J1890">
        <f>IF('d_시나리오'!$J$3='d_시나리오'!$H$3,'d_시나리오'!$I$3,IF(I1890&lt;('d_시나리오'!$I$3-'d_시나리오'!$H$3)/('d_시나리오'!$J$3-'d_시나리오'!$H$3),'d_시나리오'!$H$3+SQRT(I1890*('d_시나리오'!$J$3-'d_시나리오'!$H$3)*('d_시나리오'!$I$3-'d_시나리오'!$H$3)),'d_시나리오'!$J$3-SQRT((1-I1890)*('d_시나리오'!$J$3-'d_시나리오'!$H$3)*('d_시나리오'!$J$3-'d_시나리오'!$I$3))))</f>
        <v/>
      </c>
      <c r="K1890">
        <f>RAND()</f>
        <v/>
      </c>
      <c r="L1890">
        <f>IF('d_시나리오'!$J$4='d_시나리오'!$H$4,'d_시나리오'!$I$4,IF(K1890&lt;('d_시나리오'!$I$4-'d_시나리오'!$H$4)/('d_시나리오'!$J$4-'d_시나리오'!$H$4),'d_시나리오'!$H$4+SQRT(K1890*('d_시나리오'!$J$4-'d_시나리오'!$H$4)*('d_시나리오'!$I$4-'d_시나리오'!$H$4)),'d_시나리오'!$J$4-SQRT((1-K1890)*('d_시나리오'!$J$4-'d_시나리오'!$H$4)*('d_시나리오'!$J$4-'d_시나리오'!$I$4))))</f>
        <v/>
      </c>
      <c r="M1890">
        <f>RAND()</f>
        <v/>
      </c>
      <c r="N1890">
        <f>IF('d_시나리오'!$J$5='d_시나리오'!$H$5,'d_시나리오'!$I$5,IF(M1890&lt;('d_시나리오'!$I$5-'d_시나리오'!$H$5)/('d_시나리오'!$J$5-'d_시나리오'!$H$5),'d_시나리오'!$H$5+SQRT(M1890*('d_시나리오'!$J$5-'d_시나리오'!$H$5)*('d_시나리오'!$I$5-'d_시나리오'!$H$5)),'d_시나리오'!$J$5-SQRT((1-M1890)*('d_시나리오'!$J$5-'d_시나리오'!$H$5)*('d_시나리오'!$J$5-'d_시나리오'!$I$5))))</f>
        <v/>
      </c>
      <c r="O1890">
        <f>RAND()</f>
        <v/>
      </c>
      <c r="P1890">
        <f>IF('d_시나리오'!$J$6='d_시나리오'!$H$6,'d_시나리오'!$I$6,IF(O1890&lt;('d_시나리오'!$I$6-'d_시나리오'!$H$6)/('d_시나리오'!$J$6-'d_시나리오'!$H$6),'d_시나리오'!$H$6+SQRT(O1890*('d_시나리오'!$J$6-'d_시나리오'!$H$6)*('d_시나리오'!$I$6-'d_시나리오'!$H$6)),'d_시나리오'!$J$6-SQRT((1-O1890)*('d_시나리오'!$J$6-'d_시나리오'!$H$6)*('d_시나리오'!$J$6-'d_시나리오'!$I$6))))</f>
        <v/>
      </c>
      <c r="Q1890">
        <f>INDEX('d_분포'!$B$2:$B$57,RANDBETWEEN(1,56))</f>
        <v/>
      </c>
      <c r="R1890">
        <f>BETAINV(RAND(),5,5)</f>
        <v/>
      </c>
      <c r="S1890">
        <f>'d_고정'!$B$1*'6_기대효과'!$H$7*('d_시나리오'!$I$7/'d_고정'!$B$2)*B1890</f>
        <v/>
      </c>
      <c r="T1890">
        <f>S1890*D1890</f>
        <v/>
      </c>
      <c r="U1890">
        <f>S1890*F1890*H1890</f>
        <v/>
      </c>
      <c r="V1890">
        <f>S1890*F1890*(H1890-1)</f>
        <v/>
      </c>
      <c r="W1890">
        <f>U1890*J1890</f>
        <v/>
      </c>
      <c r="X1890">
        <f>T1890+W1890</f>
        <v/>
      </c>
      <c r="Y1890">
        <f>(T1890*E1890+W1890*L1890)*(1-R1890-'d_고정'!$B$13)</f>
        <v/>
      </c>
      <c r="Z1890">
        <f>(U1890*N1890*Q1890+'d_고정'!$B$3*('6_기대효과'!$H$7/8)*Q1890*'d_고정'!$B$10*P1890*('6_기대효과'!$K$7/'d_고정'!$B$9))*(1-R1890)</f>
        <v/>
      </c>
      <c r="AA1890">
        <f>W1890*L1890*(1-R1890-'d_고정'!$B$13)+U1890*MAX(N1890-'d_고정'!$B$10*P1890*('6_기대효과'!$K$7/'d_고정'!$B$9),0)*Q1890*(1-R1890)</f>
        <v/>
      </c>
      <c r="AB1890">
        <f>Y1890+Z1890</f>
        <v/>
      </c>
      <c r="AC1890">
        <f>Y1890/('d_고정'!$B$5*'6_기대효과'!$H$7/8)/'d_고정'!$B$6</f>
        <v/>
      </c>
      <c r="AD1890">
        <f>Y1890/('d_고정'!$B$8*'6_기대효과'!$H$7/8)</f>
        <v/>
      </c>
    </row>
    <row r="1891">
      <c r="A1891">
        <f>RAND()</f>
        <v/>
      </c>
      <c r="B1891">
        <f>IF('d_시나리오'!$J$2='d_시나리오'!$H$2,'d_시나리오'!$I$2,IF(A1891&lt;('d_시나리오'!$I$2-'d_시나리오'!$H$2)/('d_시나리오'!$J$2-'d_시나리오'!$H$2),'d_시나리오'!$H$2+SQRT(A1891*('d_시나리오'!$J$2-'d_시나리오'!$H$2)*('d_시나리오'!$I$2-'d_시나리오'!$H$2)),'d_시나리오'!$J$2-SQRT((1-A1891)*('d_시나리오'!$J$2-'d_시나리오'!$H$2)*('d_시나리오'!$J$2-'d_시나리오'!$I$2))))</f>
        <v/>
      </c>
      <c r="C1891">
        <f>RAND()</f>
        <v/>
      </c>
      <c r="D1891">
        <f>BETAINV(RAND(),IF(C1891&lt;'d_고정'!$B$26,'d_고정'!$B$23,'d_고정'!$B$16)+1,'d_고정'!$B$17-IF(C1891&lt;'d_고정'!$B$26,'d_고정'!$B$23,'d_고정'!$B$16)+1)*('d_고정'!$B$14+('d_고정'!$B$15-'d_고정'!$B$14)*RAND())</f>
        <v/>
      </c>
      <c r="E1891">
        <f>INDEX('d_분포'!$A$2:$A$28,RANDBETWEEN(1,27))</f>
        <v/>
      </c>
      <c r="F1891">
        <f>INDEX('d_분포'!$C$2:$C$5,RANDBETWEEN(1,4))*(0.9+0.2*RAND())</f>
        <v/>
      </c>
      <c r="G1891">
        <f>RAND()</f>
        <v/>
      </c>
      <c r="H1891">
        <f>(F1891+(1-F1891)*('d_고정'!$B$22*BETAINV(RAND(),IF(G1891&lt;'d_고정'!$B$26,'d_고정'!$B$25,'d_고정'!$B$20)+1,'d_고정'!$B$21-IF(G1891&lt;'d_고정'!$B$26,'d_고정'!$B$25,'d_고정'!$B$20)+1)+(1-'d_고정'!$B$22)*BETAINV(RAND(),IF(G1891&lt;'d_고정'!$B$26,'d_고정'!$B$24,'d_고정'!$B$18)+1,'d_고정'!$B$19-IF(G1891&lt;'d_고정'!$B$26,'d_고정'!$B$24,'d_고정'!$B$18)+1))*('d_고정'!$B$14+('d_고정'!$B$15-'d_고정'!$B$14)*RAND()))/F1891</f>
        <v/>
      </c>
      <c r="I1891">
        <f>RAND()</f>
        <v/>
      </c>
      <c r="J1891">
        <f>IF('d_시나리오'!$J$3='d_시나리오'!$H$3,'d_시나리오'!$I$3,IF(I1891&lt;('d_시나리오'!$I$3-'d_시나리오'!$H$3)/('d_시나리오'!$J$3-'d_시나리오'!$H$3),'d_시나리오'!$H$3+SQRT(I1891*('d_시나리오'!$J$3-'d_시나리오'!$H$3)*('d_시나리오'!$I$3-'d_시나리오'!$H$3)),'d_시나리오'!$J$3-SQRT((1-I1891)*('d_시나리오'!$J$3-'d_시나리오'!$H$3)*('d_시나리오'!$J$3-'d_시나리오'!$I$3))))</f>
        <v/>
      </c>
      <c r="K1891">
        <f>RAND()</f>
        <v/>
      </c>
      <c r="L1891">
        <f>IF('d_시나리오'!$J$4='d_시나리오'!$H$4,'d_시나리오'!$I$4,IF(K1891&lt;('d_시나리오'!$I$4-'d_시나리오'!$H$4)/('d_시나리오'!$J$4-'d_시나리오'!$H$4),'d_시나리오'!$H$4+SQRT(K1891*('d_시나리오'!$J$4-'d_시나리오'!$H$4)*('d_시나리오'!$I$4-'d_시나리오'!$H$4)),'d_시나리오'!$J$4-SQRT((1-K1891)*('d_시나리오'!$J$4-'d_시나리오'!$H$4)*('d_시나리오'!$J$4-'d_시나리오'!$I$4))))</f>
        <v/>
      </c>
      <c r="M1891">
        <f>RAND()</f>
        <v/>
      </c>
      <c r="N1891">
        <f>IF('d_시나리오'!$J$5='d_시나리오'!$H$5,'d_시나리오'!$I$5,IF(M1891&lt;('d_시나리오'!$I$5-'d_시나리오'!$H$5)/('d_시나리오'!$J$5-'d_시나리오'!$H$5),'d_시나리오'!$H$5+SQRT(M1891*('d_시나리오'!$J$5-'d_시나리오'!$H$5)*('d_시나리오'!$I$5-'d_시나리오'!$H$5)),'d_시나리오'!$J$5-SQRT((1-M1891)*('d_시나리오'!$J$5-'d_시나리오'!$H$5)*('d_시나리오'!$J$5-'d_시나리오'!$I$5))))</f>
        <v/>
      </c>
      <c r="O1891">
        <f>RAND()</f>
        <v/>
      </c>
      <c r="P1891">
        <f>IF('d_시나리오'!$J$6='d_시나리오'!$H$6,'d_시나리오'!$I$6,IF(O1891&lt;('d_시나리오'!$I$6-'d_시나리오'!$H$6)/('d_시나리오'!$J$6-'d_시나리오'!$H$6),'d_시나리오'!$H$6+SQRT(O1891*('d_시나리오'!$J$6-'d_시나리오'!$H$6)*('d_시나리오'!$I$6-'d_시나리오'!$H$6)),'d_시나리오'!$J$6-SQRT((1-O1891)*('d_시나리오'!$J$6-'d_시나리오'!$H$6)*('d_시나리오'!$J$6-'d_시나리오'!$I$6))))</f>
        <v/>
      </c>
      <c r="Q1891">
        <f>INDEX('d_분포'!$B$2:$B$57,RANDBETWEEN(1,56))</f>
        <v/>
      </c>
      <c r="R1891">
        <f>BETAINV(RAND(),5,5)</f>
        <v/>
      </c>
      <c r="S1891">
        <f>'d_고정'!$B$1*'6_기대효과'!$H$7*('d_시나리오'!$I$7/'d_고정'!$B$2)*B1891</f>
        <v/>
      </c>
      <c r="T1891">
        <f>S1891*D1891</f>
        <v/>
      </c>
      <c r="U1891">
        <f>S1891*F1891*H1891</f>
        <v/>
      </c>
      <c r="V1891">
        <f>S1891*F1891*(H1891-1)</f>
        <v/>
      </c>
      <c r="W1891">
        <f>U1891*J1891</f>
        <v/>
      </c>
      <c r="X1891">
        <f>T1891+W1891</f>
        <v/>
      </c>
      <c r="Y1891">
        <f>(T1891*E1891+W1891*L1891)*(1-R1891-'d_고정'!$B$13)</f>
        <v/>
      </c>
      <c r="Z1891">
        <f>(U1891*N1891*Q1891+'d_고정'!$B$3*('6_기대효과'!$H$7/8)*Q1891*'d_고정'!$B$10*P1891*('6_기대효과'!$K$7/'d_고정'!$B$9))*(1-R1891)</f>
        <v/>
      </c>
      <c r="AA1891">
        <f>W1891*L1891*(1-R1891-'d_고정'!$B$13)+U1891*MAX(N1891-'d_고정'!$B$10*P1891*('6_기대효과'!$K$7/'d_고정'!$B$9),0)*Q1891*(1-R1891)</f>
        <v/>
      </c>
      <c r="AB1891">
        <f>Y1891+Z1891</f>
        <v/>
      </c>
      <c r="AC1891">
        <f>Y1891/('d_고정'!$B$5*'6_기대효과'!$H$7/8)/'d_고정'!$B$6</f>
        <v/>
      </c>
      <c r="AD1891">
        <f>Y1891/('d_고정'!$B$8*'6_기대효과'!$H$7/8)</f>
        <v/>
      </c>
    </row>
    <row r="1892">
      <c r="A1892">
        <f>RAND()</f>
        <v/>
      </c>
      <c r="B1892">
        <f>IF('d_시나리오'!$J$2='d_시나리오'!$H$2,'d_시나리오'!$I$2,IF(A1892&lt;('d_시나리오'!$I$2-'d_시나리오'!$H$2)/('d_시나리오'!$J$2-'d_시나리오'!$H$2),'d_시나리오'!$H$2+SQRT(A1892*('d_시나리오'!$J$2-'d_시나리오'!$H$2)*('d_시나리오'!$I$2-'d_시나리오'!$H$2)),'d_시나리오'!$J$2-SQRT((1-A1892)*('d_시나리오'!$J$2-'d_시나리오'!$H$2)*('d_시나리오'!$J$2-'d_시나리오'!$I$2))))</f>
        <v/>
      </c>
      <c r="C1892">
        <f>RAND()</f>
        <v/>
      </c>
      <c r="D1892">
        <f>BETAINV(RAND(),IF(C1892&lt;'d_고정'!$B$26,'d_고정'!$B$23,'d_고정'!$B$16)+1,'d_고정'!$B$17-IF(C1892&lt;'d_고정'!$B$26,'d_고정'!$B$23,'d_고정'!$B$16)+1)*('d_고정'!$B$14+('d_고정'!$B$15-'d_고정'!$B$14)*RAND())</f>
        <v/>
      </c>
      <c r="E1892">
        <f>INDEX('d_분포'!$A$2:$A$28,RANDBETWEEN(1,27))</f>
        <v/>
      </c>
      <c r="F1892">
        <f>INDEX('d_분포'!$C$2:$C$5,RANDBETWEEN(1,4))*(0.9+0.2*RAND())</f>
        <v/>
      </c>
      <c r="G1892">
        <f>RAND()</f>
        <v/>
      </c>
      <c r="H1892">
        <f>(F1892+(1-F1892)*('d_고정'!$B$22*BETAINV(RAND(),IF(G1892&lt;'d_고정'!$B$26,'d_고정'!$B$25,'d_고정'!$B$20)+1,'d_고정'!$B$21-IF(G1892&lt;'d_고정'!$B$26,'d_고정'!$B$25,'d_고정'!$B$20)+1)+(1-'d_고정'!$B$22)*BETAINV(RAND(),IF(G1892&lt;'d_고정'!$B$26,'d_고정'!$B$24,'d_고정'!$B$18)+1,'d_고정'!$B$19-IF(G1892&lt;'d_고정'!$B$26,'d_고정'!$B$24,'d_고정'!$B$18)+1))*('d_고정'!$B$14+('d_고정'!$B$15-'d_고정'!$B$14)*RAND()))/F1892</f>
        <v/>
      </c>
      <c r="I1892">
        <f>RAND()</f>
        <v/>
      </c>
      <c r="J1892">
        <f>IF('d_시나리오'!$J$3='d_시나리오'!$H$3,'d_시나리오'!$I$3,IF(I1892&lt;('d_시나리오'!$I$3-'d_시나리오'!$H$3)/('d_시나리오'!$J$3-'d_시나리오'!$H$3),'d_시나리오'!$H$3+SQRT(I1892*('d_시나리오'!$J$3-'d_시나리오'!$H$3)*('d_시나리오'!$I$3-'d_시나리오'!$H$3)),'d_시나리오'!$J$3-SQRT((1-I1892)*('d_시나리오'!$J$3-'d_시나리오'!$H$3)*('d_시나리오'!$J$3-'d_시나리오'!$I$3))))</f>
        <v/>
      </c>
      <c r="K1892">
        <f>RAND()</f>
        <v/>
      </c>
      <c r="L1892">
        <f>IF('d_시나리오'!$J$4='d_시나리오'!$H$4,'d_시나리오'!$I$4,IF(K1892&lt;('d_시나리오'!$I$4-'d_시나리오'!$H$4)/('d_시나리오'!$J$4-'d_시나리오'!$H$4),'d_시나리오'!$H$4+SQRT(K1892*('d_시나리오'!$J$4-'d_시나리오'!$H$4)*('d_시나리오'!$I$4-'d_시나리오'!$H$4)),'d_시나리오'!$J$4-SQRT((1-K1892)*('d_시나리오'!$J$4-'d_시나리오'!$H$4)*('d_시나리오'!$J$4-'d_시나리오'!$I$4))))</f>
        <v/>
      </c>
      <c r="M1892">
        <f>RAND()</f>
        <v/>
      </c>
      <c r="N1892">
        <f>IF('d_시나리오'!$J$5='d_시나리오'!$H$5,'d_시나리오'!$I$5,IF(M1892&lt;('d_시나리오'!$I$5-'d_시나리오'!$H$5)/('d_시나리오'!$J$5-'d_시나리오'!$H$5),'d_시나리오'!$H$5+SQRT(M1892*('d_시나리오'!$J$5-'d_시나리오'!$H$5)*('d_시나리오'!$I$5-'d_시나리오'!$H$5)),'d_시나리오'!$J$5-SQRT((1-M1892)*('d_시나리오'!$J$5-'d_시나리오'!$H$5)*('d_시나리오'!$J$5-'d_시나리오'!$I$5))))</f>
        <v/>
      </c>
      <c r="O1892">
        <f>RAND()</f>
        <v/>
      </c>
      <c r="P1892">
        <f>IF('d_시나리오'!$J$6='d_시나리오'!$H$6,'d_시나리오'!$I$6,IF(O1892&lt;('d_시나리오'!$I$6-'d_시나리오'!$H$6)/('d_시나리오'!$J$6-'d_시나리오'!$H$6),'d_시나리오'!$H$6+SQRT(O1892*('d_시나리오'!$J$6-'d_시나리오'!$H$6)*('d_시나리오'!$I$6-'d_시나리오'!$H$6)),'d_시나리오'!$J$6-SQRT((1-O1892)*('d_시나리오'!$J$6-'d_시나리오'!$H$6)*('d_시나리오'!$J$6-'d_시나리오'!$I$6))))</f>
        <v/>
      </c>
      <c r="Q1892">
        <f>INDEX('d_분포'!$B$2:$B$57,RANDBETWEEN(1,56))</f>
        <v/>
      </c>
      <c r="R1892">
        <f>BETAINV(RAND(),5,5)</f>
        <v/>
      </c>
      <c r="S1892">
        <f>'d_고정'!$B$1*'6_기대효과'!$H$7*('d_시나리오'!$I$7/'d_고정'!$B$2)*B1892</f>
        <v/>
      </c>
      <c r="T1892">
        <f>S1892*D1892</f>
        <v/>
      </c>
      <c r="U1892">
        <f>S1892*F1892*H1892</f>
        <v/>
      </c>
      <c r="V1892">
        <f>S1892*F1892*(H1892-1)</f>
        <v/>
      </c>
      <c r="W1892">
        <f>U1892*J1892</f>
        <v/>
      </c>
      <c r="X1892">
        <f>T1892+W1892</f>
        <v/>
      </c>
      <c r="Y1892">
        <f>(T1892*E1892+W1892*L1892)*(1-R1892-'d_고정'!$B$13)</f>
        <v/>
      </c>
      <c r="Z1892">
        <f>(U1892*N1892*Q1892+'d_고정'!$B$3*('6_기대효과'!$H$7/8)*Q1892*'d_고정'!$B$10*P1892*('6_기대효과'!$K$7/'d_고정'!$B$9))*(1-R1892)</f>
        <v/>
      </c>
      <c r="AA1892">
        <f>W1892*L1892*(1-R1892-'d_고정'!$B$13)+U1892*MAX(N1892-'d_고정'!$B$10*P1892*('6_기대효과'!$K$7/'d_고정'!$B$9),0)*Q1892*(1-R1892)</f>
        <v/>
      </c>
      <c r="AB1892">
        <f>Y1892+Z1892</f>
        <v/>
      </c>
      <c r="AC1892">
        <f>Y1892/('d_고정'!$B$5*'6_기대효과'!$H$7/8)/'d_고정'!$B$6</f>
        <v/>
      </c>
      <c r="AD1892">
        <f>Y1892/('d_고정'!$B$8*'6_기대효과'!$H$7/8)</f>
        <v/>
      </c>
    </row>
    <row r="1893">
      <c r="A1893">
        <f>RAND()</f>
        <v/>
      </c>
      <c r="B1893">
        <f>IF('d_시나리오'!$J$2='d_시나리오'!$H$2,'d_시나리오'!$I$2,IF(A1893&lt;('d_시나리오'!$I$2-'d_시나리오'!$H$2)/('d_시나리오'!$J$2-'d_시나리오'!$H$2),'d_시나리오'!$H$2+SQRT(A1893*('d_시나리오'!$J$2-'d_시나리오'!$H$2)*('d_시나리오'!$I$2-'d_시나리오'!$H$2)),'d_시나리오'!$J$2-SQRT((1-A1893)*('d_시나리오'!$J$2-'d_시나리오'!$H$2)*('d_시나리오'!$J$2-'d_시나리오'!$I$2))))</f>
        <v/>
      </c>
      <c r="C1893">
        <f>RAND()</f>
        <v/>
      </c>
      <c r="D1893">
        <f>BETAINV(RAND(),IF(C1893&lt;'d_고정'!$B$26,'d_고정'!$B$23,'d_고정'!$B$16)+1,'d_고정'!$B$17-IF(C1893&lt;'d_고정'!$B$26,'d_고정'!$B$23,'d_고정'!$B$16)+1)*('d_고정'!$B$14+('d_고정'!$B$15-'d_고정'!$B$14)*RAND())</f>
        <v/>
      </c>
      <c r="E1893">
        <f>INDEX('d_분포'!$A$2:$A$28,RANDBETWEEN(1,27))</f>
        <v/>
      </c>
      <c r="F1893">
        <f>INDEX('d_분포'!$C$2:$C$5,RANDBETWEEN(1,4))*(0.9+0.2*RAND())</f>
        <v/>
      </c>
      <c r="G1893">
        <f>RAND()</f>
        <v/>
      </c>
      <c r="H1893">
        <f>(F1893+(1-F1893)*('d_고정'!$B$22*BETAINV(RAND(),IF(G1893&lt;'d_고정'!$B$26,'d_고정'!$B$25,'d_고정'!$B$20)+1,'d_고정'!$B$21-IF(G1893&lt;'d_고정'!$B$26,'d_고정'!$B$25,'d_고정'!$B$20)+1)+(1-'d_고정'!$B$22)*BETAINV(RAND(),IF(G1893&lt;'d_고정'!$B$26,'d_고정'!$B$24,'d_고정'!$B$18)+1,'d_고정'!$B$19-IF(G1893&lt;'d_고정'!$B$26,'d_고정'!$B$24,'d_고정'!$B$18)+1))*('d_고정'!$B$14+('d_고정'!$B$15-'d_고정'!$B$14)*RAND()))/F1893</f>
        <v/>
      </c>
      <c r="I1893">
        <f>RAND()</f>
        <v/>
      </c>
      <c r="J1893">
        <f>IF('d_시나리오'!$J$3='d_시나리오'!$H$3,'d_시나리오'!$I$3,IF(I1893&lt;('d_시나리오'!$I$3-'d_시나리오'!$H$3)/('d_시나리오'!$J$3-'d_시나리오'!$H$3),'d_시나리오'!$H$3+SQRT(I1893*('d_시나리오'!$J$3-'d_시나리오'!$H$3)*('d_시나리오'!$I$3-'d_시나리오'!$H$3)),'d_시나리오'!$J$3-SQRT((1-I1893)*('d_시나리오'!$J$3-'d_시나리오'!$H$3)*('d_시나리오'!$J$3-'d_시나리오'!$I$3))))</f>
        <v/>
      </c>
      <c r="K1893">
        <f>RAND()</f>
        <v/>
      </c>
      <c r="L1893">
        <f>IF('d_시나리오'!$J$4='d_시나리오'!$H$4,'d_시나리오'!$I$4,IF(K1893&lt;('d_시나리오'!$I$4-'d_시나리오'!$H$4)/('d_시나리오'!$J$4-'d_시나리오'!$H$4),'d_시나리오'!$H$4+SQRT(K1893*('d_시나리오'!$J$4-'d_시나리오'!$H$4)*('d_시나리오'!$I$4-'d_시나리오'!$H$4)),'d_시나리오'!$J$4-SQRT((1-K1893)*('d_시나리오'!$J$4-'d_시나리오'!$H$4)*('d_시나리오'!$J$4-'d_시나리오'!$I$4))))</f>
        <v/>
      </c>
      <c r="M1893">
        <f>RAND()</f>
        <v/>
      </c>
      <c r="N1893">
        <f>IF('d_시나리오'!$J$5='d_시나리오'!$H$5,'d_시나리오'!$I$5,IF(M1893&lt;('d_시나리오'!$I$5-'d_시나리오'!$H$5)/('d_시나리오'!$J$5-'d_시나리오'!$H$5),'d_시나리오'!$H$5+SQRT(M1893*('d_시나리오'!$J$5-'d_시나리오'!$H$5)*('d_시나리오'!$I$5-'d_시나리오'!$H$5)),'d_시나리오'!$J$5-SQRT((1-M1893)*('d_시나리오'!$J$5-'d_시나리오'!$H$5)*('d_시나리오'!$J$5-'d_시나리오'!$I$5))))</f>
        <v/>
      </c>
      <c r="O1893">
        <f>RAND()</f>
        <v/>
      </c>
      <c r="P1893">
        <f>IF('d_시나리오'!$J$6='d_시나리오'!$H$6,'d_시나리오'!$I$6,IF(O1893&lt;('d_시나리오'!$I$6-'d_시나리오'!$H$6)/('d_시나리오'!$J$6-'d_시나리오'!$H$6),'d_시나리오'!$H$6+SQRT(O1893*('d_시나리오'!$J$6-'d_시나리오'!$H$6)*('d_시나리오'!$I$6-'d_시나리오'!$H$6)),'d_시나리오'!$J$6-SQRT((1-O1893)*('d_시나리오'!$J$6-'d_시나리오'!$H$6)*('d_시나리오'!$J$6-'d_시나리오'!$I$6))))</f>
        <v/>
      </c>
      <c r="Q1893">
        <f>INDEX('d_분포'!$B$2:$B$57,RANDBETWEEN(1,56))</f>
        <v/>
      </c>
      <c r="R1893">
        <f>BETAINV(RAND(),5,5)</f>
        <v/>
      </c>
      <c r="S1893">
        <f>'d_고정'!$B$1*'6_기대효과'!$H$7*('d_시나리오'!$I$7/'d_고정'!$B$2)*B1893</f>
        <v/>
      </c>
      <c r="T1893">
        <f>S1893*D1893</f>
        <v/>
      </c>
      <c r="U1893">
        <f>S1893*F1893*H1893</f>
        <v/>
      </c>
      <c r="V1893">
        <f>S1893*F1893*(H1893-1)</f>
        <v/>
      </c>
      <c r="W1893">
        <f>U1893*J1893</f>
        <v/>
      </c>
      <c r="X1893">
        <f>T1893+W1893</f>
        <v/>
      </c>
      <c r="Y1893">
        <f>(T1893*E1893+W1893*L1893)*(1-R1893-'d_고정'!$B$13)</f>
        <v/>
      </c>
      <c r="Z1893">
        <f>(U1893*N1893*Q1893+'d_고정'!$B$3*('6_기대효과'!$H$7/8)*Q1893*'d_고정'!$B$10*P1893*('6_기대효과'!$K$7/'d_고정'!$B$9))*(1-R1893)</f>
        <v/>
      </c>
      <c r="AA1893">
        <f>W1893*L1893*(1-R1893-'d_고정'!$B$13)+U1893*MAX(N1893-'d_고정'!$B$10*P1893*('6_기대효과'!$K$7/'d_고정'!$B$9),0)*Q1893*(1-R1893)</f>
        <v/>
      </c>
      <c r="AB1893">
        <f>Y1893+Z1893</f>
        <v/>
      </c>
      <c r="AC1893">
        <f>Y1893/('d_고정'!$B$5*'6_기대효과'!$H$7/8)/'d_고정'!$B$6</f>
        <v/>
      </c>
      <c r="AD1893">
        <f>Y1893/('d_고정'!$B$8*'6_기대효과'!$H$7/8)</f>
        <v/>
      </c>
    </row>
    <row r="1894">
      <c r="A1894">
        <f>RAND()</f>
        <v/>
      </c>
      <c r="B1894">
        <f>IF('d_시나리오'!$J$2='d_시나리오'!$H$2,'d_시나리오'!$I$2,IF(A1894&lt;('d_시나리오'!$I$2-'d_시나리오'!$H$2)/('d_시나리오'!$J$2-'d_시나리오'!$H$2),'d_시나리오'!$H$2+SQRT(A1894*('d_시나리오'!$J$2-'d_시나리오'!$H$2)*('d_시나리오'!$I$2-'d_시나리오'!$H$2)),'d_시나리오'!$J$2-SQRT((1-A1894)*('d_시나리오'!$J$2-'d_시나리오'!$H$2)*('d_시나리오'!$J$2-'d_시나리오'!$I$2))))</f>
        <v/>
      </c>
      <c r="C1894">
        <f>RAND()</f>
        <v/>
      </c>
      <c r="D1894">
        <f>BETAINV(RAND(),IF(C1894&lt;'d_고정'!$B$26,'d_고정'!$B$23,'d_고정'!$B$16)+1,'d_고정'!$B$17-IF(C1894&lt;'d_고정'!$B$26,'d_고정'!$B$23,'d_고정'!$B$16)+1)*('d_고정'!$B$14+('d_고정'!$B$15-'d_고정'!$B$14)*RAND())</f>
        <v/>
      </c>
      <c r="E1894">
        <f>INDEX('d_분포'!$A$2:$A$28,RANDBETWEEN(1,27))</f>
        <v/>
      </c>
      <c r="F1894">
        <f>INDEX('d_분포'!$C$2:$C$5,RANDBETWEEN(1,4))*(0.9+0.2*RAND())</f>
        <v/>
      </c>
      <c r="G1894">
        <f>RAND()</f>
        <v/>
      </c>
      <c r="H1894">
        <f>(F1894+(1-F1894)*('d_고정'!$B$22*BETAINV(RAND(),IF(G1894&lt;'d_고정'!$B$26,'d_고정'!$B$25,'d_고정'!$B$20)+1,'d_고정'!$B$21-IF(G1894&lt;'d_고정'!$B$26,'d_고정'!$B$25,'d_고정'!$B$20)+1)+(1-'d_고정'!$B$22)*BETAINV(RAND(),IF(G1894&lt;'d_고정'!$B$26,'d_고정'!$B$24,'d_고정'!$B$18)+1,'d_고정'!$B$19-IF(G1894&lt;'d_고정'!$B$26,'d_고정'!$B$24,'d_고정'!$B$18)+1))*('d_고정'!$B$14+('d_고정'!$B$15-'d_고정'!$B$14)*RAND()))/F1894</f>
        <v/>
      </c>
      <c r="I1894">
        <f>RAND()</f>
        <v/>
      </c>
      <c r="J1894">
        <f>IF('d_시나리오'!$J$3='d_시나리오'!$H$3,'d_시나리오'!$I$3,IF(I1894&lt;('d_시나리오'!$I$3-'d_시나리오'!$H$3)/('d_시나리오'!$J$3-'d_시나리오'!$H$3),'d_시나리오'!$H$3+SQRT(I1894*('d_시나리오'!$J$3-'d_시나리오'!$H$3)*('d_시나리오'!$I$3-'d_시나리오'!$H$3)),'d_시나리오'!$J$3-SQRT((1-I1894)*('d_시나리오'!$J$3-'d_시나리오'!$H$3)*('d_시나리오'!$J$3-'d_시나리오'!$I$3))))</f>
        <v/>
      </c>
      <c r="K1894">
        <f>RAND()</f>
        <v/>
      </c>
      <c r="L1894">
        <f>IF('d_시나리오'!$J$4='d_시나리오'!$H$4,'d_시나리오'!$I$4,IF(K1894&lt;('d_시나리오'!$I$4-'d_시나리오'!$H$4)/('d_시나리오'!$J$4-'d_시나리오'!$H$4),'d_시나리오'!$H$4+SQRT(K1894*('d_시나리오'!$J$4-'d_시나리오'!$H$4)*('d_시나리오'!$I$4-'d_시나리오'!$H$4)),'d_시나리오'!$J$4-SQRT((1-K1894)*('d_시나리오'!$J$4-'d_시나리오'!$H$4)*('d_시나리오'!$J$4-'d_시나리오'!$I$4))))</f>
        <v/>
      </c>
      <c r="M1894">
        <f>RAND()</f>
        <v/>
      </c>
      <c r="N1894">
        <f>IF('d_시나리오'!$J$5='d_시나리오'!$H$5,'d_시나리오'!$I$5,IF(M1894&lt;('d_시나리오'!$I$5-'d_시나리오'!$H$5)/('d_시나리오'!$J$5-'d_시나리오'!$H$5),'d_시나리오'!$H$5+SQRT(M1894*('d_시나리오'!$J$5-'d_시나리오'!$H$5)*('d_시나리오'!$I$5-'d_시나리오'!$H$5)),'d_시나리오'!$J$5-SQRT((1-M1894)*('d_시나리오'!$J$5-'d_시나리오'!$H$5)*('d_시나리오'!$J$5-'d_시나리오'!$I$5))))</f>
        <v/>
      </c>
      <c r="O1894">
        <f>RAND()</f>
        <v/>
      </c>
      <c r="P1894">
        <f>IF('d_시나리오'!$J$6='d_시나리오'!$H$6,'d_시나리오'!$I$6,IF(O1894&lt;('d_시나리오'!$I$6-'d_시나리오'!$H$6)/('d_시나리오'!$J$6-'d_시나리오'!$H$6),'d_시나리오'!$H$6+SQRT(O1894*('d_시나리오'!$J$6-'d_시나리오'!$H$6)*('d_시나리오'!$I$6-'d_시나리오'!$H$6)),'d_시나리오'!$J$6-SQRT((1-O1894)*('d_시나리오'!$J$6-'d_시나리오'!$H$6)*('d_시나리오'!$J$6-'d_시나리오'!$I$6))))</f>
        <v/>
      </c>
      <c r="Q1894">
        <f>INDEX('d_분포'!$B$2:$B$57,RANDBETWEEN(1,56))</f>
        <v/>
      </c>
      <c r="R1894">
        <f>BETAINV(RAND(),5,5)</f>
        <v/>
      </c>
      <c r="S1894">
        <f>'d_고정'!$B$1*'6_기대효과'!$H$7*('d_시나리오'!$I$7/'d_고정'!$B$2)*B1894</f>
        <v/>
      </c>
      <c r="T1894">
        <f>S1894*D1894</f>
        <v/>
      </c>
      <c r="U1894">
        <f>S1894*F1894*H1894</f>
        <v/>
      </c>
      <c r="V1894">
        <f>S1894*F1894*(H1894-1)</f>
        <v/>
      </c>
      <c r="W1894">
        <f>U1894*J1894</f>
        <v/>
      </c>
      <c r="X1894">
        <f>T1894+W1894</f>
        <v/>
      </c>
      <c r="Y1894">
        <f>(T1894*E1894+W1894*L1894)*(1-R1894-'d_고정'!$B$13)</f>
        <v/>
      </c>
      <c r="Z1894">
        <f>(U1894*N1894*Q1894+'d_고정'!$B$3*('6_기대효과'!$H$7/8)*Q1894*'d_고정'!$B$10*P1894*('6_기대효과'!$K$7/'d_고정'!$B$9))*(1-R1894)</f>
        <v/>
      </c>
      <c r="AA1894">
        <f>W1894*L1894*(1-R1894-'d_고정'!$B$13)+U1894*MAX(N1894-'d_고정'!$B$10*P1894*('6_기대효과'!$K$7/'d_고정'!$B$9),0)*Q1894*(1-R1894)</f>
        <v/>
      </c>
      <c r="AB1894">
        <f>Y1894+Z1894</f>
        <v/>
      </c>
      <c r="AC1894">
        <f>Y1894/('d_고정'!$B$5*'6_기대효과'!$H$7/8)/'d_고정'!$B$6</f>
        <v/>
      </c>
      <c r="AD1894">
        <f>Y1894/('d_고정'!$B$8*'6_기대효과'!$H$7/8)</f>
        <v/>
      </c>
    </row>
    <row r="1895">
      <c r="A1895">
        <f>RAND()</f>
        <v/>
      </c>
      <c r="B1895">
        <f>IF('d_시나리오'!$J$2='d_시나리오'!$H$2,'d_시나리오'!$I$2,IF(A1895&lt;('d_시나리오'!$I$2-'d_시나리오'!$H$2)/('d_시나리오'!$J$2-'d_시나리오'!$H$2),'d_시나리오'!$H$2+SQRT(A1895*('d_시나리오'!$J$2-'d_시나리오'!$H$2)*('d_시나리오'!$I$2-'d_시나리오'!$H$2)),'d_시나리오'!$J$2-SQRT((1-A1895)*('d_시나리오'!$J$2-'d_시나리오'!$H$2)*('d_시나리오'!$J$2-'d_시나리오'!$I$2))))</f>
        <v/>
      </c>
      <c r="C1895">
        <f>RAND()</f>
        <v/>
      </c>
      <c r="D1895">
        <f>BETAINV(RAND(),IF(C1895&lt;'d_고정'!$B$26,'d_고정'!$B$23,'d_고정'!$B$16)+1,'d_고정'!$B$17-IF(C1895&lt;'d_고정'!$B$26,'d_고정'!$B$23,'d_고정'!$B$16)+1)*('d_고정'!$B$14+('d_고정'!$B$15-'d_고정'!$B$14)*RAND())</f>
        <v/>
      </c>
      <c r="E1895">
        <f>INDEX('d_분포'!$A$2:$A$28,RANDBETWEEN(1,27))</f>
        <v/>
      </c>
      <c r="F1895">
        <f>INDEX('d_분포'!$C$2:$C$5,RANDBETWEEN(1,4))*(0.9+0.2*RAND())</f>
        <v/>
      </c>
      <c r="G1895">
        <f>RAND()</f>
        <v/>
      </c>
      <c r="H1895">
        <f>(F1895+(1-F1895)*('d_고정'!$B$22*BETAINV(RAND(),IF(G1895&lt;'d_고정'!$B$26,'d_고정'!$B$25,'d_고정'!$B$20)+1,'d_고정'!$B$21-IF(G1895&lt;'d_고정'!$B$26,'d_고정'!$B$25,'d_고정'!$B$20)+1)+(1-'d_고정'!$B$22)*BETAINV(RAND(),IF(G1895&lt;'d_고정'!$B$26,'d_고정'!$B$24,'d_고정'!$B$18)+1,'d_고정'!$B$19-IF(G1895&lt;'d_고정'!$B$26,'d_고정'!$B$24,'d_고정'!$B$18)+1))*('d_고정'!$B$14+('d_고정'!$B$15-'d_고정'!$B$14)*RAND()))/F1895</f>
        <v/>
      </c>
      <c r="I1895">
        <f>RAND()</f>
        <v/>
      </c>
      <c r="J1895">
        <f>IF('d_시나리오'!$J$3='d_시나리오'!$H$3,'d_시나리오'!$I$3,IF(I1895&lt;('d_시나리오'!$I$3-'d_시나리오'!$H$3)/('d_시나리오'!$J$3-'d_시나리오'!$H$3),'d_시나리오'!$H$3+SQRT(I1895*('d_시나리오'!$J$3-'d_시나리오'!$H$3)*('d_시나리오'!$I$3-'d_시나리오'!$H$3)),'d_시나리오'!$J$3-SQRT((1-I1895)*('d_시나리오'!$J$3-'d_시나리오'!$H$3)*('d_시나리오'!$J$3-'d_시나리오'!$I$3))))</f>
        <v/>
      </c>
      <c r="K1895">
        <f>RAND()</f>
        <v/>
      </c>
      <c r="L1895">
        <f>IF('d_시나리오'!$J$4='d_시나리오'!$H$4,'d_시나리오'!$I$4,IF(K1895&lt;('d_시나리오'!$I$4-'d_시나리오'!$H$4)/('d_시나리오'!$J$4-'d_시나리오'!$H$4),'d_시나리오'!$H$4+SQRT(K1895*('d_시나리오'!$J$4-'d_시나리오'!$H$4)*('d_시나리오'!$I$4-'d_시나리오'!$H$4)),'d_시나리오'!$J$4-SQRT((1-K1895)*('d_시나리오'!$J$4-'d_시나리오'!$H$4)*('d_시나리오'!$J$4-'d_시나리오'!$I$4))))</f>
        <v/>
      </c>
      <c r="M1895">
        <f>RAND()</f>
        <v/>
      </c>
      <c r="N1895">
        <f>IF('d_시나리오'!$J$5='d_시나리오'!$H$5,'d_시나리오'!$I$5,IF(M1895&lt;('d_시나리오'!$I$5-'d_시나리오'!$H$5)/('d_시나리오'!$J$5-'d_시나리오'!$H$5),'d_시나리오'!$H$5+SQRT(M1895*('d_시나리오'!$J$5-'d_시나리오'!$H$5)*('d_시나리오'!$I$5-'d_시나리오'!$H$5)),'d_시나리오'!$J$5-SQRT((1-M1895)*('d_시나리오'!$J$5-'d_시나리오'!$H$5)*('d_시나리오'!$J$5-'d_시나리오'!$I$5))))</f>
        <v/>
      </c>
      <c r="O1895">
        <f>RAND()</f>
        <v/>
      </c>
      <c r="P1895">
        <f>IF('d_시나리오'!$J$6='d_시나리오'!$H$6,'d_시나리오'!$I$6,IF(O1895&lt;('d_시나리오'!$I$6-'d_시나리오'!$H$6)/('d_시나리오'!$J$6-'d_시나리오'!$H$6),'d_시나리오'!$H$6+SQRT(O1895*('d_시나리오'!$J$6-'d_시나리오'!$H$6)*('d_시나리오'!$I$6-'d_시나리오'!$H$6)),'d_시나리오'!$J$6-SQRT((1-O1895)*('d_시나리오'!$J$6-'d_시나리오'!$H$6)*('d_시나리오'!$J$6-'d_시나리오'!$I$6))))</f>
        <v/>
      </c>
      <c r="Q1895">
        <f>INDEX('d_분포'!$B$2:$B$57,RANDBETWEEN(1,56))</f>
        <v/>
      </c>
      <c r="R1895">
        <f>BETAINV(RAND(),5,5)</f>
        <v/>
      </c>
      <c r="S1895">
        <f>'d_고정'!$B$1*'6_기대효과'!$H$7*('d_시나리오'!$I$7/'d_고정'!$B$2)*B1895</f>
        <v/>
      </c>
      <c r="T1895">
        <f>S1895*D1895</f>
        <v/>
      </c>
      <c r="U1895">
        <f>S1895*F1895*H1895</f>
        <v/>
      </c>
      <c r="V1895">
        <f>S1895*F1895*(H1895-1)</f>
        <v/>
      </c>
      <c r="W1895">
        <f>U1895*J1895</f>
        <v/>
      </c>
      <c r="X1895">
        <f>T1895+W1895</f>
        <v/>
      </c>
      <c r="Y1895">
        <f>(T1895*E1895+W1895*L1895)*(1-R1895-'d_고정'!$B$13)</f>
        <v/>
      </c>
      <c r="Z1895">
        <f>(U1895*N1895*Q1895+'d_고정'!$B$3*('6_기대효과'!$H$7/8)*Q1895*'d_고정'!$B$10*P1895*('6_기대효과'!$K$7/'d_고정'!$B$9))*(1-R1895)</f>
        <v/>
      </c>
      <c r="AA1895">
        <f>W1895*L1895*(1-R1895-'d_고정'!$B$13)+U1895*MAX(N1895-'d_고정'!$B$10*P1895*('6_기대효과'!$K$7/'d_고정'!$B$9),0)*Q1895*(1-R1895)</f>
        <v/>
      </c>
      <c r="AB1895">
        <f>Y1895+Z1895</f>
        <v/>
      </c>
      <c r="AC1895">
        <f>Y1895/('d_고정'!$B$5*'6_기대효과'!$H$7/8)/'d_고정'!$B$6</f>
        <v/>
      </c>
      <c r="AD1895">
        <f>Y1895/('d_고정'!$B$8*'6_기대효과'!$H$7/8)</f>
        <v/>
      </c>
    </row>
    <row r="1896">
      <c r="A1896">
        <f>RAND()</f>
        <v/>
      </c>
      <c r="B1896">
        <f>IF('d_시나리오'!$J$2='d_시나리오'!$H$2,'d_시나리오'!$I$2,IF(A1896&lt;('d_시나리오'!$I$2-'d_시나리오'!$H$2)/('d_시나리오'!$J$2-'d_시나리오'!$H$2),'d_시나리오'!$H$2+SQRT(A1896*('d_시나리오'!$J$2-'d_시나리오'!$H$2)*('d_시나리오'!$I$2-'d_시나리오'!$H$2)),'d_시나리오'!$J$2-SQRT((1-A1896)*('d_시나리오'!$J$2-'d_시나리오'!$H$2)*('d_시나리오'!$J$2-'d_시나리오'!$I$2))))</f>
        <v/>
      </c>
      <c r="C1896">
        <f>RAND()</f>
        <v/>
      </c>
      <c r="D1896">
        <f>BETAINV(RAND(),IF(C1896&lt;'d_고정'!$B$26,'d_고정'!$B$23,'d_고정'!$B$16)+1,'d_고정'!$B$17-IF(C1896&lt;'d_고정'!$B$26,'d_고정'!$B$23,'d_고정'!$B$16)+1)*('d_고정'!$B$14+('d_고정'!$B$15-'d_고정'!$B$14)*RAND())</f>
        <v/>
      </c>
      <c r="E1896">
        <f>INDEX('d_분포'!$A$2:$A$28,RANDBETWEEN(1,27))</f>
        <v/>
      </c>
      <c r="F1896">
        <f>INDEX('d_분포'!$C$2:$C$5,RANDBETWEEN(1,4))*(0.9+0.2*RAND())</f>
        <v/>
      </c>
      <c r="G1896">
        <f>RAND()</f>
        <v/>
      </c>
      <c r="H1896">
        <f>(F1896+(1-F1896)*('d_고정'!$B$22*BETAINV(RAND(),IF(G1896&lt;'d_고정'!$B$26,'d_고정'!$B$25,'d_고정'!$B$20)+1,'d_고정'!$B$21-IF(G1896&lt;'d_고정'!$B$26,'d_고정'!$B$25,'d_고정'!$B$20)+1)+(1-'d_고정'!$B$22)*BETAINV(RAND(),IF(G1896&lt;'d_고정'!$B$26,'d_고정'!$B$24,'d_고정'!$B$18)+1,'d_고정'!$B$19-IF(G1896&lt;'d_고정'!$B$26,'d_고정'!$B$24,'d_고정'!$B$18)+1))*('d_고정'!$B$14+('d_고정'!$B$15-'d_고정'!$B$14)*RAND()))/F1896</f>
        <v/>
      </c>
      <c r="I1896">
        <f>RAND()</f>
        <v/>
      </c>
      <c r="J1896">
        <f>IF('d_시나리오'!$J$3='d_시나리오'!$H$3,'d_시나리오'!$I$3,IF(I1896&lt;('d_시나리오'!$I$3-'d_시나리오'!$H$3)/('d_시나리오'!$J$3-'d_시나리오'!$H$3),'d_시나리오'!$H$3+SQRT(I1896*('d_시나리오'!$J$3-'d_시나리오'!$H$3)*('d_시나리오'!$I$3-'d_시나리오'!$H$3)),'d_시나리오'!$J$3-SQRT((1-I1896)*('d_시나리오'!$J$3-'d_시나리오'!$H$3)*('d_시나리오'!$J$3-'d_시나리오'!$I$3))))</f>
        <v/>
      </c>
      <c r="K1896">
        <f>RAND()</f>
        <v/>
      </c>
      <c r="L1896">
        <f>IF('d_시나리오'!$J$4='d_시나리오'!$H$4,'d_시나리오'!$I$4,IF(K1896&lt;('d_시나리오'!$I$4-'d_시나리오'!$H$4)/('d_시나리오'!$J$4-'d_시나리오'!$H$4),'d_시나리오'!$H$4+SQRT(K1896*('d_시나리오'!$J$4-'d_시나리오'!$H$4)*('d_시나리오'!$I$4-'d_시나리오'!$H$4)),'d_시나리오'!$J$4-SQRT((1-K1896)*('d_시나리오'!$J$4-'d_시나리오'!$H$4)*('d_시나리오'!$J$4-'d_시나리오'!$I$4))))</f>
        <v/>
      </c>
      <c r="M1896">
        <f>RAND()</f>
        <v/>
      </c>
      <c r="N1896">
        <f>IF('d_시나리오'!$J$5='d_시나리오'!$H$5,'d_시나리오'!$I$5,IF(M1896&lt;('d_시나리오'!$I$5-'d_시나리오'!$H$5)/('d_시나리오'!$J$5-'d_시나리오'!$H$5),'d_시나리오'!$H$5+SQRT(M1896*('d_시나리오'!$J$5-'d_시나리오'!$H$5)*('d_시나리오'!$I$5-'d_시나리오'!$H$5)),'d_시나리오'!$J$5-SQRT((1-M1896)*('d_시나리오'!$J$5-'d_시나리오'!$H$5)*('d_시나리오'!$J$5-'d_시나리오'!$I$5))))</f>
        <v/>
      </c>
      <c r="O1896">
        <f>RAND()</f>
        <v/>
      </c>
      <c r="P1896">
        <f>IF('d_시나리오'!$J$6='d_시나리오'!$H$6,'d_시나리오'!$I$6,IF(O1896&lt;('d_시나리오'!$I$6-'d_시나리오'!$H$6)/('d_시나리오'!$J$6-'d_시나리오'!$H$6),'d_시나리오'!$H$6+SQRT(O1896*('d_시나리오'!$J$6-'d_시나리오'!$H$6)*('d_시나리오'!$I$6-'d_시나리오'!$H$6)),'d_시나리오'!$J$6-SQRT((1-O1896)*('d_시나리오'!$J$6-'d_시나리오'!$H$6)*('d_시나리오'!$J$6-'d_시나리오'!$I$6))))</f>
        <v/>
      </c>
      <c r="Q1896">
        <f>INDEX('d_분포'!$B$2:$B$57,RANDBETWEEN(1,56))</f>
        <v/>
      </c>
      <c r="R1896">
        <f>BETAINV(RAND(),5,5)</f>
        <v/>
      </c>
      <c r="S1896">
        <f>'d_고정'!$B$1*'6_기대효과'!$H$7*('d_시나리오'!$I$7/'d_고정'!$B$2)*B1896</f>
        <v/>
      </c>
      <c r="T1896">
        <f>S1896*D1896</f>
        <v/>
      </c>
      <c r="U1896">
        <f>S1896*F1896*H1896</f>
        <v/>
      </c>
      <c r="V1896">
        <f>S1896*F1896*(H1896-1)</f>
        <v/>
      </c>
      <c r="W1896">
        <f>U1896*J1896</f>
        <v/>
      </c>
      <c r="X1896">
        <f>T1896+W1896</f>
        <v/>
      </c>
      <c r="Y1896">
        <f>(T1896*E1896+W1896*L1896)*(1-R1896-'d_고정'!$B$13)</f>
        <v/>
      </c>
      <c r="Z1896">
        <f>(U1896*N1896*Q1896+'d_고정'!$B$3*('6_기대효과'!$H$7/8)*Q1896*'d_고정'!$B$10*P1896*('6_기대효과'!$K$7/'d_고정'!$B$9))*(1-R1896)</f>
        <v/>
      </c>
      <c r="AA1896">
        <f>W1896*L1896*(1-R1896-'d_고정'!$B$13)+U1896*MAX(N1896-'d_고정'!$B$10*P1896*('6_기대효과'!$K$7/'d_고정'!$B$9),0)*Q1896*(1-R1896)</f>
        <v/>
      </c>
      <c r="AB1896">
        <f>Y1896+Z1896</f>
        <v/>
      </c>
      <c r="AC1896">
        <f>Y1896/('d_고정'!$B$5*'6_기대효과'!$H$7/8)/'d_고정'!$B$6</f>
        <v/>
      </c>
      <c r="AD1896">
        <f>Y1896/('d_고정'!$B$8*'6_기대효과'!$H$7/8)</f>
        <v/>
      </c>
    </row>
    <row r="1897">
      <c r="A1897">
        <f>RAND()</f>
        <v/>
      </c>
      <c r="B1897">
        <f>IF('d_시나리오'!$J$2='d_시나리오'!$H$2,'d_시나리오'!$I$2,IF(A1897&lt;('d_시나리오'!$I$2-'d_시나리오'!$H$2)/('d_시나리오'!$J$2-'d_시나리오'!$H$2),'d_시나리오'!$H$2+SQRT(A1897*('d_시나리오'!$J$2-'d_시나리오'!$H$2)*('d_시나리오'!$I$2-'d_시나리오'!$H$2)),'d_시나리오'!$J$2-SQRT((1-A1897)*('d_시나리오'!$J$2-'d_시나리오'!$H$2)*('d_시나리오'!$J$2-'d_시나리오'!$I$2))))</f>
        <v/>
      </c>
      <c r="C1897">
        <f>RAND()</f>
        <v/>
      </c>
      <c r="D1897">
        <f>BETAINV(RAND(),IF(C1897&lt;'d_고정'!$B$26,'d_고정'!$B$23,'d_고정'!$B$16)+1,'d_고정'!$B$17-IF(C1897&lt;'d_고정'!$B$26,'d_고정'!$B$23,'d_고정'!$B$16)+1)*('d_고정'!$B$14+('d_고정'!$B$15-'d_고정'!$B$14)*RAND())</f>
        <v/>
      </c>
      <c r="E1897">
        <f>INDEX('d_분포'!$A$2:$A$28,RANDBETWEEN(1,27))</f>
        <v/>
      </c>
      <c r="F1897">
        <f>INDEX('d_분포'!$C$2:$C$5,RANDBETWEEN(1,4))*(0.9+0.2*RAND())</f>
        <v/>
      </c>
      <c r="G1897">
        <f>RAND()</f>
        <v/>
      </c>
      <c r="H1897">
        <f>(F1897+(1-F1897)*('d_고정'!$B$22*BETAINV(RAND(),IF(G1897&lt;'d_고정'!$B$26,'d_고정'!$B$25,'d_고정'!$B$20)+1,'d_고정'!$B$21-IF(G1897&lt;'d_고정'!$B$26,'d_고정'!$B$25,'d_고정'!$B$20)+1)+(1-'d_고정'!$B$22)*BETAINV(RAND(),IF(G1897&lt;'d_고정'!$B$26,'d_고정'!$B$24,'d_고정'!$B$18)+1,'d_고정'!$B$19-IF(G1897&lt;'d_고정'!$B$26,'d_고정'!$B$24,'d_고정'!$B$18)+1))*('d_고정'!$B$14+('d_고정'!$B$15-'d_고정'!$B$14)*RAND()))/F1897</f>
        <v/>
      </c>
      <c r="I1897">
        <f>RAND()</f>
        <v/>
      </c>
      <c r="J1897">
        <f>IF('d_시나리오'!$J$3='d_시나리오'!$H$3,'d_시나리오'!$I$3,IF(I1897&lt;('d_시나리오'!$I$3-'d_시나리오'!$H$3)/('d_시나리오'!$J$3-'d_시나리오'!$H$3),'d_시나리오'!$H$3+SQRT(I1897*('d_시나리오'!$J$3-'d_시나리오'!$H$3)*('d_시나리오'!$I$3-'d_시나리오'!$H$3)),'d_시나리오'!$J$3-SQRT((1-I1897)*('d_시나리오'!$J$3-'d_시나리오'!$H$3)*('d_시나리오'!$J$3-'d_시나리오'!$I$3))))</f>
        <v/>
      </c>
      <c r="K1897">
        <f>RAND()</f>
        <v/>
      </c>
      <c r="L1897">
        <f>IF('d_시나리오'!$J$4='d_시나리오'!$H$4,'d_시나리오'!$I$4,IF(K1897&lt;('d_시나리오'!$I$4-'d_시나리오'!$H$4)/('d_시나리오'!$J$4-'d_시나리오'!$H$4),'d_시나리오'!$H$4+SQRT(K1897*('d_시나리오'!$J$4-'d_시나리오'!$H$4)*('d_시나리오'!$I$4-'d_시나리오'!$H$4)),'d_시나리오'!$J$4-SQRT((1-K1897)*('d_시나리오'!$J$4-'d_시나리오'!$H$4)*('d_시나리오'!$J$4-'d_시나리오'!$I$4))))</f>
        <v/>
      </c>
      <c r="M1897">
        <f>RAND()</f>
        <v/>
      </c>
      <c r="N1897">
        <f>IF('d_시나리오'!$J$5='d_시나리오'!$H$5,'d_시나리오'!$I$5,IF(M1897&lt;('d_시나리오'!$I$5-'d_시나리오'!$H$5)/('d_시나리오'!$J$5-'d_시나리오'!$H$5),'d_시나리오'!$H$5+SQRT(M1897*('d_시나리오'!$J$5-'d_시나리오'!$H$5)*('d_시나리오'!$I$5-'d_시나리오'!$H$5)),'d_시나리오'!$J$5-SQRT((1-M1897)*('d_시나리오'!$J$5-'d_시나리오'!$H$5)*('d_시나리오'!$J$5-'d_시나리오'!$I$5))))</f>
        <v/>
      </c>
      <c r="O1897">
        <f>RAND()</f>
        <v/>
      </c>
      <c r="P1897">
        <f>IF('d_시나리오'!$J$6='d_시나리오'!$H$6,'d_시나리오'!$I$6,IF(O1897&lt;('d_시나리오'!$I$6-'d_시나리오'!$H$6)/('d_시나리오'!$J$6-'d_시나리오'!$H$6),'d_시나리오'!$H$6+SQRT(O1897*('d_시나리오'!$J$6-'d_시나리오'!$H$6)*('d_시나리오'!$I$6-'d_시나리오'!$H$6)),'d_시나리오'!$J$6-SQRT((1-O1897)*('d_시나리오'!$J$6-'d_시나리오'!$H$6)*('d_시나리오'!$J$6-'d_시나리오'!$I$6))))</f>
        <v/>
      </c>
      <c r="Q1897">
        <f>INDEX('d_분포'!$B$2:$B$57,RANDBETWEEN(1,56))</f>
        <v/>
      </c>
      <c r="R1897">
        <f>BETAINV(RAND(),5,5)</f>
        <v/>
      </c>
      <c r="S1897">
        <f>'d_고정'!$B$1*'6_기대효과'!$H$7*('d_시나리오'!$I$7/'d_고정'!$B$2)*B1897</f>
        <v/>
      </c>
      <c r="T1897">
        <f>S1897*D1897</f>
        <v/>
      </c>
      <c r="U1897">
        <f>S1897*F1897*H1897</f>
        <v/>
      </c>
      <c r="V1897">
        <f>S1897*F1897*(H1897-1)</f>
        <v/>
      </c>
      <c r="W1897">
        <f>U1897*J1897</f>
        <v/>
      </c>
      <c r="X1897">
        <f>T1897+W1897</f>
        <v/>
      </c>
      <c r="Y1897">
        <f>(T1897*E1897+W1897*L1897)*(1-R1897-'d_고정'!$B$13)</f>
        <v/>
      </c>
      <c r="Z1897">
        <f>(U1897*N1897*Q1897+'d_고정'!$B$3*('6_기대효과'!$H$7/8)*Q1897*'d_고정'!$B$10*P1897*('6_기대효과'!$K$7/'d_고정'!$B$9))*(1-R1897)</f>
        <v/>
      </c>
      <c r="AA1897">
        <f>W1897*L1897*(1-R1897-'d_고정'!$B$13)+U1897*MAX(N1897-'d_고정'!$B$10*P1897*('6_기대효과'!$K$7/'d_고정'!$B$9),0)*Q1897*(1-R1897)</f>
        <v/>
      </c>
      <c r="AB1897">
        <f>Y1897+Z1897</f>
        <v/>
      </c>
      <c r="AC1897">
        <f>Y1897/('d_고정'!$B$5*'6_기대효과'!$H$7/8)/'d_고정'!$B$6</f>
        <v/>
      </c>
      <c r="AD1897">
        <f>Y1897/('d_고정'!$B$8*'6_기대효과'!$H$7/8)</f>
        <v/>
      </c>
    </row>
    <row r="1898">
      <c r="A1898">
        <f>RAND()</f>
        <v/>
      </c>
      <c r="B1898">
        <f>IF('d_시나리오'!$J$2='d_시나리오'!$H$2,'d_시나리오'!$I$2,IF(A1898&lt;('d_시나리오'!$I$2-'d_시나리오'!$H$2)/('d_시나리오'!$J$2-'d_시나리오'!$H$2),'d_시나리오'!$H$2+SQRT(A1898*('d_시나리오'!$J$2-'d_시나리오'!$H$2)*('d_시나리오'!$I$2-'d_시나리오'!$H$2)),'d_시나리오'!$J$2-SQRT((1-A1898)*('d_시나리오'!$J$2-'d_시나리오'!$H$2)*('d_시나리오'!$J$2-'d_시나리오'!$I$2))))</f>
        <v/>
      </c>
      <c r="C1898">
        <f>RAND()</f>
        <v/>
      </c>
      <c r="D1898">
        <f>BETAINV(RAND(),IF(C1898&lt;'d_고정'!$B$26,'d_고정'!$B$23,'d_고정'!$B$16)+1,'d_고정'!$B$17-IF(C1898&lt;'d_고정'!$B$26,'d_고정'!$B$23,'d_고정'!$B$16)+1)*('d_고정'!$B$14+('d_고정'!$B$15-'d_고정'!$B$14)*RAND())</f>
        <v/>
      </c>
      <c r="E1898">
        <f>INDEX('d_분포'!$A$2:$A$28,RANDBETWEEN(1,27))</f>
        <v/>
      </c>
      <c r="F1898">
        <f>INDEX('d_분포'!$C$2:$C$5,RANDBETWEEN(1,4))*(0.9+0.2*RAND())</f>
        <v/>
      </c>
      <c r="G1898">
        <f>RAND()</f>
        <v/>
      </c>
      <c r="H1898">
        <f>(F1898+(1-F1898)*('d_고정'!$B$22*BETAINV(RAND(),IF(G1898&lt;'d_고정'!$B$26,'d_고정'!$B$25,'d_고정'!$B$20)+1,'d_고정'!$B$21-IF(G1898&lt;'d_고정'!$B$26,'d_고정'!$B$25,'d_고정'!$B$20)+1)+(1-'d_고정'!$B$22)*BETAINV(RAND(),IF(G1898&lt;'d_고정'!$B$26,'d_고정'!$B$24,'d_고정'!$B$18)+1,'d_고정'!$B$19-IF(G1898&lt;'d_고정'!$B$26,'d_고정'!$B$24,'d_고정'!$B$18)+1))*('d_고정'!$B$14+('d_고정'!$B$15-'d_고정'!$B$14)*RAND()))/F1898</f>
        <v/>
      </c>
      <c r="I1898">
        <f>RAND()</f>
        <v/>
      </c>
      <c r="J1898">
        <f>IF('d_시나리오'!$J$3='d_시나리오'!$H$3,'d_시나리오'!$I$3,IF(I1898&lt;('d_시나리오'!$I$3-'d_시나리오'!$H$3)/('d_시나리오'!$J$3-'d_시나리오'!$H$3),'d_시나리오'!$H$3+SQRT(I1898*('d_시나리오'!$J$3-'d_시나리오'!$H$3)*('d_시나리오'!$I$3-'d_시나리오'!$H$3)),'d_시나리오'!$J$3-SQRT((1-I1898)*('d_시나리오'!$J$3-'d_시나리오'!$H$3)*('d_시나리오'!$J$3-'d_시나리오'!$I$3))))</f>
        <v/>
      </c>
      <c r="K1898">
        <f>RAND()</f>
        <v/>
      </c>
      <c r="L1898">
        <f>IF('d_시나리오'!$J$4='d_시나리오'!$H$4,'d_시나리오'!$I$4,IF(K1898&lt;('d_시나리오'!$I$4-'d_시나리오'!$H$4)/('d_시나리오'!$J$4-'d_시나리오'!$H$4),'d_시나리오'!$H$4+SQRT(K1898*('d_시나리오'!$J$4-'d_시나리오'!$H$4)*('d_시나리오'!$I$4-'d_시나리오'!$H$4)),'d_시나리오'!$J$4-SQRT((1-K1898)*('d_시나리오'!$J$4-'d_시나리오'!$H$4)*('d_시나리오'!$J$4-'d_시나리오'!$I$4))))</f>
        <v/>
      </c>
      <c r="M1898">
        <f>RAND()</f>
        <v/>
      </c>
      <c r="N1898">
        <f>IF('d_시나리오'!$J$5='d_시나리오'!$H$5,'d_시나리오'!$I$5,IF(M1898&lt;('d_시나리오'!$I$5-'d_시나리오'!$H$5)/('d_시나리오'!$J$5-'d_시나리오'!$H$5),'d_시나리오'!$H$5+SQRT(M1898*('d_시나리오'!$J$5-'d_시나리오'!$H$5)*('d_시나리오'!$I$5-'d_시나리오'!$H$5)),'d_시나리오'!$J$5-SQRT((1-M1898)*('d_시나리오'!$J$5-'d_시나리오'!$H$5)*('d_시나리오'!$J$5-'d_시나리오'!$I$5))))</f>
        <v/>
      </c>
      <c r="O1898">
        <f>RAND()</f>
        <v/>
      </c>
      <c r="P1898">
        <f>IF('d_시나리오'!$J$6='d_시나리오'!$H$6,'d_시나리오'!$I$6,IF(O1898&lt;('d_시나리오'!$I$6-'d_시나리오'!$H$6)/('d_시나리오'!$J$6-'d_시나리오'!$H$6),'d_시나리오'!$H$6+SQRT(O1898*('d_시나리오'!$J$6-'d_시나리오'!$H$6)*('d_시나리오'!$I$6-'d_시나리오'!$H$6)),'d_시나리오'!$J$6-SQRT((1-O1898)*('d_시나리오'!$J$6-'d_시나리오'!$H$6)*('d_시나리오'!$J$6-'d_시나리오'!$I$6))))</f>
        <v/>
      </c>
      <c r="Q1898">
        <f>INDEX('d_분포'!$B$2:$B$57,RANDBETWEEN(1,56))</f>
        <v/>
      </c>
      <c r="R1898">
        <f>BETAINV(RAND(),5,5)</f>
        <v/>
      </c>
      <c r="S1898">
        <f>'d_고정'!$B$1*'6_기대효과'!$H$7*('d_시나리오'!$I$7/'d_고정'!$B$2)*B1898</f>
        <v/>
      </c>
      <c r="T1898">
        <f>S1898*D1898</f>
        <v/>
      </c>
      <c r="U1898">
        <f>S1898*F1898*H1898</f>
        <v/>
      </c>
      <c r="V1898">
        <f>S1898*F1898*(H1898-1)</f>
        <v/>
      </c>
      <c r="W1898">
        <f>U1898*J1898</f>
        <v/>
      </c>
      <c r="X1898">
        <f>T1898+W1898</f>
        <v/>
      </c>
      <c r="Y1898">
        <f>(T1898*E1898+W1898*L1898)*(1-R1898-'d_고정'!$B$13)</f>
        <v/>
      </c>
      <c r="Z1898">
        <f>(U1898*N1898*Q1898+'d_고정'!$B$3*('6_기대효과'!$H$7/8)*Q1898*'d_고정'!$B$10*P1898*('6_기대효과'!$K$7/'d_고정'!$B$9))*(1-R1898)</f>
        <v/>
      </c>
      <c r="AA1898">
        <f>W1898*L1898*(1-R1898-'d_고정'!$B$13)+U1898*MAX(N1898-'d_고정'!$B$10*P1898*('6_기대효과'!$K$7/'d_고정'!$B$9),0)*Q1898*(1-R1898)</f>
        <v/>
      </c>
      <c r="AB1898">
        <f>Y1898+Z1898</f>
        <v/>
      </c>
      <c r="AC1898">
        <f>Y1898/('d_고정'!$B$5*'6_기대효과'!$H$7/8)/'d_고정'!$B$6</f>
        <v/>
      </c>
      <c r="AD1898">
        <f>Y1898/('d_고정'!$B$8*'6_기대효과'!$H$7/8)</f>
        <v/>
      </c>
    </row>
    <row r="1899">
      <c r="A1899">
        <f>RAND()</f>
        <v/>
      </c>
      <c r="B1899">
        <f>IF('d_시나리오'!$J$2='d_시나리오'!$H$2,'d_시나리오'!$I$2,IF(A1899&lt;('d_시나리오'!$I$2-'d_시나리오'!$H$2)/('d_시나리오'!$J$2-'d_시나리오'!$H$2),'d_시나리오'!$H$2+SQRT(A1899*('d_시나리오'!$J$2-'d_시나리오'!$H$2)*('d_시나리오'!$I$2-'d_시나리오'!$H$2)),'d_시나리오'!$J$2-SQRT((1-A1899)*('d_시나리오'!$J$2-'d_시나리오'!$H$2)*('d_시나리오'!$J$2-'d_시나리오'!$I$2))))</f>
        <v/>
      </c>
      <c r="C1899">
        <f>RAND()</f>
        <v/>
      </c>
      <c r="D1899">
        <f>BETAINV(RAND(),IF(C1899&lt;'d_고정'!$B$26,'d_고정'!$B$23,'d_고정'!$B$16)+1,'d_고정'!$B$17-IF(C1899&lt;'d_고정'!$B$26,'d_고정'!$B$23,'d_고정'!$B$16)+1)*('d_고정'!$B$14+('d_고정'!$B$15-'d_고정'!$B$14)*RAND())</f>
        <v/>
      </c>
      <c r="E1899">
        <f>INDEX('d_분포'!$A$2:$A$28,RANDBETWEEN(1,27))</f>
        <v/>
      </c>
      <c r="F1899">
        <f>INDEX('d_분포'!$C$2:$C$5,RANDBETWEEN(1,4))*(0.9+0.2*RAND())</f>
        <v/>
      </c>
      <c r="G1899">
        <f>RAND()</f>
        <v/>
      </c>
      <c r="H1899">
        <f>(F1899+(1-F1899)*('d_고정'!$B$22*BETAINV(RAND(),IF(G1899&lt;'d_고정'!$B$26,'d_고정'!$B$25,'d_고정'!$B$20)+1,'d_고정'!$B$21-IF(G1899&lt;'d_고정'!$B$26,'d_고정'!$B$25,'d_고정'!$B$20)+1)+(1-'d_고정'!$B$22)*BETAINV(RAND(),IF(G1899&lt;'d_고정'!$B$26,'d_고정'!$B$24,'d_고정'!$B$18)+1,'d_고정'!$B$19-IF(G1899&lt;'d_고정'!$B$26,'d_고정'!$B$24,'d_고정'!$B$18)+1))*('d_고정'!$B$14+('d_고정'!$B$15-'d_고정'!$B$14)*RAND()))/F1899</f>
        <v/>
      </c>
      <c r="I1899">
        <f>RAND()</f>
        <v/>
      </c>
      <c r="J1899">
        <f>IF('d_시나리오'!$J$3='d_시나리오'!$H$3,'d_시나리오'!$I$3,IF(I1899&lt;('d_시나리오'!$I$3-'d_시나리오'!$H$3)/('d_시나리오'!$J$3-'d_시나리오'!$H$3),'d_시나리오'!$H$3+SQRT(I1899*('d_시나리오'!$J$3-'d_시나리오'!$H$3)*('d_시나리오'!$I$3-'d_시나리오'!$H$3)),'d_시나리오'!$J$3-SQRT((1-I1899)*('d_시나리오'!$J$3-'d_시나리오'!$H$3)*('d_시나리오'!$J$3-'d_시나리오'!$I$3))))</f>
        <v/>
      </c>
      <c r="K1899">
        <f>RAND()</f>
        <v/>
      </c>
      <c r="L1899">
        <f>IF('d_시나리오'!$J$4='d_시나리오'!$H$4,'d_시나리오'!$I$4,IF(K1899&lt;('d_시나리오'!$I$4-'d_시나리오'!$H$4)/('d_시나리오'!$J$4-'d_시나리오'!$H$4),'d_시나리오'!$H$4+SQRT(K1899*('d_시나리오'!$J$4-'d_시나리오'!$H$4)*('d_시나리오'!$I$4-'d_시나리오'!$H$4)),'d_시나리오'!$J$4-SQRT((1-K1899)*('d_시나리오'!$J$4-'d_시나리오'!$H$4)*('d_시나리오'!$J$4-'d_시나리오'!$I$4))))</f>
        <v/>
      </c>
      <c r="M1899">
        <f>RAND()</f>
        <v/>
      </c>
      <c r="N1899">
        <f>IF('d_시나리오'!$J$5='d_시나리오'!$H$5,'d_시나리오'!$I$5,IF(M1899&lt;('d_시나리오'!$I$5-'d_시나리오'!$H$5)/('d_시나리오'!$J$5-'d_시나리오'!$H$5),'d_시나리오'!$H$5+SQRT(M1899*('d_시나리오'!$J$5-'d_시나리오'!$H$5)*('d_시나리오'!$I$5-'d_시나리오'!$H$5)),'d_시나리오'!$J$5-SQRT((1-M1899)*('d_시나리오'!$J$5-'d_시나리오'!$H$5)*('d_시나리오'!$J$5-'d_시나리오'!$I$5))))</f>
        <v/>
      </c>
      <c r="O1899">
        <f>RAND()</f>
        <v/>
      </c>
      <c r="P1899">
        <f>IF('d_시나리오'!$J$6='d_시나리오'!$H$6,'d_시나리오'!$I$6,IF(O1899&lt;('d_시나리오'!$I$6-'d_시나리오'!$H$6)/('d_시나리오'!$J$6-'d_시나리오'!$H$6),'d_시나리오'!$H$6+SQRT(O1899*('d_시나리오'!$J$6-'d_시나리오'!$H$6)*('d_시나리오'!$I$6-'d_시나리오'!$H$6)),'d_시나리오'!$J$6-SQRT((1-O1899)*('d_시나리오'!$J$6-'d_시나리오'!$H$6)*('d_시나리오'!$J$6-'d_시나리오'!$I$6))))</f>
        <v/>
      </c>
      <c r="Q1899">
        <f>INDEX('d_분포'!$B$2:$B$57,RANDBETWEEN(1,56))</f>
        <v/>
      </c>
      <c r="R1899">
        <f>BETAINV(RAND(),5,5)</f>
        <v/>
      </c>
      <c r="S1899">
        <f>'d_고정'!$B$1*'6_기대효과'!$H$7*('d_시나리오'!$I$7/'d_고정'!$B$2)*B1899</f>
        <v/>
      </c>
      <c r="T1899">
        <f>S1899*D1899</f>
        <v/>
      </c>
      <c r="U1899">
        <f>S1899*F1899*H1899</f>
        <v/>
      </c>
      <c r="V1899">
        <f>S1899*F1899*(H1899-1)</f>
        <v/>
      </c>
      <c r="W1899">
        <f>U1899*J1899</f>
        <v/>
      </c>
      <c r="X1899">
        <f>T1899+W1899</f>
        <v/>
      </c>
      <c r="Y1899">
        <f>(T1899*E1899+W1899*L1899)*(1-R1899-'d_고정'!$B$13)</f>
        <v/>
      </c>
      <c r="Z1899">
        <f>(U1899*N1899*Q1899+'d_고정'!$B$3*('6_기대효과'!$H$7/8)*Q1899*'d_고정'!$B$10*P1899*('6_기대효과'!$K$7/'d_고정'!$B$9))*(1-R1899)</f>
        <v/>
      </c>
      <c r="AA1899">
        <f>W1899*L1899*(1-R1899-'d_고정'!$B$13)+U1899*MAX(N1899-'d_고정'!$B$10*P1899*('6_기대효과'!$K$7/'d_고정'!$B$9),0)*Q1899*(1-R1899)</f>
        <v/>
      </c>
      <c r="AB1899">
        <f>Y1899+Z1899</f>
        <v/>
      </c>
      <c r="AC1899">
        <f>Y1899/('d_고정'!$B$5*'6_기대효과'!$H$7/8)/'d_고정'!$B$6</f>
        <v/>
      </c>
      <c r="AD1899">
        <f>Y1899/('d_고정'!$B$8*'6_기대효과'!$H$7/8)</f>
        <v/>
      </c>
    </row>
    <row r="1900">
      <c r="A1900">
        <f>RAND()</f>
        <v/>
      </c>
      <c r="B1900">
        <f>IF('d_시나리오'!$J$2='d_시나리오'!$H$2,'d_시나리오'!$I$2,IF(A1900&lt;('d_시나리오'!$I$2-'d_시나리오'!$H$2)/('d_시나리오'!$J$2-'d_시나리오'!$H$2),'d_시나리오'!$H$2+SQRT(A1900*('d_시나리오'!$J$2-'d_시나리오'!$H$2)*('d_시나리오'!$I$2-'d_시나리오'!$H$2)),'d_시나리오'!$J$2-SQRT((1-A1900)*('d_시나리오'!$J$2-'d_시나리오'!$H$2)*('d_시나리오'!$J$2-'d_시나리오'!$I$2))))</f>
        <v/>
      </c>
      <c r="C1900">
        <f>RAND()</f>
        <v/>
      </c>
      <c r="D1900">
        <f>BETAINV(RAND(),IF(C1900&lt;'d_고정'!$B$26,'d_고정'!$B$23,'d_고정'!$B$16)+1,'d_고정'!$B$17-IF(C1900&lt;'d_고정'!$B$26,'d_고정'!$B$23,'d_고정'!$B$16)+1)*('d_고정'!$B$14+('d_고정'!$B$15-'d_고정'!$B$14)*RAND())</f>
        <v/>
      </c>
      <c r="E1900">
        <f>INDEX('d_분포'!$A$2:$A$28,RANDBETWEEN(1,27))</f>
        <v/>
      </c>
      <c r="F1900">
        <f>INDEX('d_분포'!$C$2:$C$5,RANDBETWEEN(1,4))*(0.9+0.2*RAND())</f>
        <v/>
      </c>
      <c r="G1900">
        <f>RAND()</f>
        <v/>
      </c>
      <c r="H1900">
        <f>(F1900+(1-F1900)*('d_고정'!$B$22*BETAINV(RAND(),IF(G1900&lt;'d_고정'!$B$26,'d_고정'!$B$25,'d_고정'!$B$20)+1,'d_고정'!$B$21-IF(G1900&lt;'d_고정'!$B$26,'d_고정'!$B$25,'d_고정'!$B$20)+1)+(1-'d_고정'!$B$22)*BETAINV(RAND(),IF(G1900&lt;'d_고정'!$B$26,'d_고정'!$B$24,'d_고정'!$B$18)+1,'d_고정'!$B$19-IF(G1900&lt;'d_고정'!$B$26,'d_고정'!$B$24,'d_고정'!$B$18)+1))*('d_고정'!$B$14+('d_고정'!$B$15-'d_고정'!$B$14)*RAND()))/F1900</f>
        <v/>
      </c>
      <c r="I1900">
        <f>RAND()</f>
        <v/>
      </c>
      <c r="J1900">
        <f>IF('d_시나리오'!$J$3='d_시나리오'!$H$3,'d_시나리오'!$I$3,IF(I1900&lt;('d_시나리오'!$I$3-'d_시나리오'!$H$3)/('d_시나리오'!$J$3-'d_시나리오'!$H$3),'d_시나리오'!$H$3+SQRT(I1900*('d_시나리오'!$J$3-'d_시나리오'!$H$3)*('d_시나리오'!$I$3-'d_시나리오'!$H$3)),'d_시나리오'!$J$3-SQRT((1-I1900)*('d_시나리오'!$J$3-'d_시나리오'!$H$3)*('d_시나리오'!$J$3-'d_시나리오'!$I$3))))</f>
        <v/>
      </c>
      <c r="K1900">
        <f>RAND()</f>
        <v/>
      </c>
      <c r="L1900">
        <f>IF('d_시나리오'!$J$4='d_시나리오'!$H$4,'d_시나리오'!$I$4,IF(K1900&lt;('d_시나리오'!$I$4-'d_시나리오'!$H$4)/('d_시나리오'!$J$4-'d_시나리오'!$H$4),'d_시나리오'!$H$4+SQRT(K1900*('d_시나리오'!$J$4-'d_시나리오'!$H$4)*('d_시나리오'!$I$4-'d_시나리오'!$H$4)),'d_시나리오'!$J$4-SQRT((1-K1900)*('d_시나리오'!$J$4-'d_시나리오'!$H$4)*('d_시나리오'!$J$4-'d_시나리오'!$I$4))))</f>
        <v/>
      </c>
      <c r="M1900">
        <f>RAND()</f>
        <v/>
      </c>
      <c r="N1900">
        <f>IF('d_시나리오'!$J$5='d_시나리오'!$H$5,'d_시나리오'!$I$5,IF(M1900&lt;('d_시나리오'!$I$5-'d_시나리오'!$H$5)/('d_시나리오'!$J$5-'d_시나리오'!$H$5),'d_시나리오'!$H$5+SQRT(M1900*('d_시나리오'!$J$5-'d_시나리오'!$H$5)*('d_시나리오'!$I$5-'d_시나리오'!$H$5)),'d_시나리오'!$J$5-SQRT((1-M1900)*('d_시나리오'!$J$5-'d_시나리오'!$H$5)*('d_시나리오'!$J$5-'d_시나리오'!$I$5))))</f>
        <v/>
      </c>
      <c r="O1900">
        <f>RAND()</f>
        <v/>
      </c>
      <c r="P1900">
        <f>IF('d_시나리오'!$J$6='d_시나리오'!$H$6,'d_시나리오'!$I$6,IF(O1900&lt;('d_시나리오'!$I$6-'d_시나리오'!$H$6)/('d_시나리오'!$J$6-'d_시나리오'!$H$6),'d_시나리오'!$H$6+SQRT(O1900*('d_시나리오'!$J$6-'d_시나리오'!$H$6)*('d_시나리오'!$I$6-'d_시나리오'!$H$6)),'d_시나리오'!$J$6-SQRT((1-O1900)*('d_시나리오'!$J$6-'d_시나리오'!$H$6)*('d_시나리오'!$J$6-'d_시나리오'!$I$6))))</f>
        <v/>
      </c>
      <c r="Q1900">
        <f>INDEX('d_분포'!$B$2:$B$57,RANDBETWEEN(1,56))</f>
        <v/>
      </c>
      <c r="R1900">
        <f>BETAINV(RAND(),5,5)</f>
        <v/>
      </c>
      <c r="S1900">
        <f>'d_고정'!$B$1*'6_기대효과'!$H$7*('d_시나리오'!$I$7/'d_고정'!$B$2)*B1900</f>
        <v/>
      </c>
      <c r="T1900">
        <f>S1900*D1900</f>
        <v/>
      </c>
      <c r="U1900">
        <f>S1900*F1900*H1900</f>
        <v/>
      </c>
      <c r="V1900">
        <f>S1900*F1900*(H1900-1)</f>
        <v/>
      </c>
      <c r="W1900">
        <f>U1900*J1900</f>
        <v/>
      </c>
      <c r="X1900">
        <f>T1900+W1900</f>
        <v/>
      </c>
      <c r="Y1900">
        <f>(T1900*E1900+W1900*L1900)*(1-R1900-'d_고정'!$B$13)</f>
        <v/>
      </c>
      <c r="Z1900">
        <f>(U1900*N1900*Q1900+'d_고정'!$B$3*('6_기대효과'!$H$7/8)*Q1900*'d_고정'!$B$10*P1900*('6_기대효과'!$K$7/'d_고정'!$B$9))*(1-R1900)</f>
        <v/>
      </c>
      <c r="AA1900">
        <f>W1900*L1900*(1-R1900-'d_고정'!$B$13)+U1900*MAX(N1900-'d_고정'!$B$10*P1900*('6_기대효과'!$K$7/'d_고정'!$B$9),0)*Q1900*(1-R1900)</f>
        <v/>
      </c>
      <c r="AB1900">
        <f>Y1900+Z1900</f>
        <v/>
      </c>
      <c r="AC1900">
        <f>Y1900/('d_고정'!$B$5*'6_기대효과'!$H$7/8)/'d_고정'!$B$6</f>
        <v/>
      </c>
      <c r="AD1900">
        <f>Y1900/('d_고정'!$B$8*'6_기대효과'!$H$7/8)</f>
        <v/>
      </c>
    </row>
    <row r="1901">
      <c r="A1901">
        <f>RAND()</f>
        <v/>
      </c>
      <c r="B1901">
        <f>IF('d_시나리오'!$J$2='d_시나리오'!$H$2,'d_시나리오'!$I$2,IF(A1901&lt;('d_시나리오'!$I$2-'d_시나리오'!$H$2)/('d_시나리오'!$J$2-'d_시나리오'!$H$2),'d_시나리오'!$H$2+SQRT(A1901*('d_시나리오'!$J$2-'d_시나리오'!$H$2)*('d_시나리오'!$I$2-'d_시나리오'!$H$2)),'d_시나리오'!$J$2-SQRT((1-A1901)*('d_시나리오'!$J$2-'d_시나리오'!$H$2)*('d_시나리오'!$J$2-'d_시나리오'!$I$2))))</f>
        <v/>
      </c>
      <c r="C1901">
        <f>RAND()</f>
        <v/>
      </c>
      <c r="D1901">
        <f>BETAINV(RAND(),IF(C1901&lt;'d_고정'!$B$26,'d_고정'!$B$23,'d_고정'!$B$16)+1,'d_고정'!$B$17-IF(C1901&lt;'d_고정'!$B$26,'d_고정'!$B$23,'d_고정'!$B$16)+1)*('d_고정'!$B$14+('d_고정'!$B$15-'d_고정'!$B$14)*RAND())</f>
        <v/>
      </c>
      <c r="E1901">
        <f>INDEX('d_분포'!$A$2:$A$28,RANDBETWEEN(1,27))</f>
        <v/>
      </c>
      <c r="F1901">
        <f>INDEX('d_분포'!$C$2:$C$5,RANDBETWEEN(1,4))*(0.9+0.2*RAND())</f>
        <v/>
      </c>
      <c r="G1901">
        <f>RAND()</f>
        <v/>
      </c>
      <c r="H1901">
        <f>(F1901+(1-F1901)*('d_고정'!$B$22*BETAINV(RAND(),IF(G1901&lt;'d_고정'!$B$26,'d_고정'!$B$25,'d_고정'!$B$20)+1,'d_고정'!$B$21-IF(G1901&lt;'d_고정'!$B$26,'d_고정'!$B$25,'d_고정'!$B$20)+1)+(1-'d_고정'!$B$22)*BETAINV(RAND(),IF(G1901&lt;'d_고정'!$B$26,'d_고정'!$B$24,'d_고정'!$B$18)+1,'d_고정'!$B$19-IF(G1901&lt;'d_고정'!$B$26,'d_고정'!$B$24,'d_고정'!$B$18)+1))*('d_고정'!$B$14+('d_고정'!$B$15-'d_고정'!$B$14)*RAND()))/F1901</f>
        <v/>
      </c>
      <c r="I1901">
        <f>RAND()</f>
        <v/>
      </c>
      <c r="J1901">
        <f>IF('d_시나리오'!$J$3='d_시나리오'!$H$3,'d_시나리오'!$I$3,IF(I1901&lt;('d_시나리오'!$I$3-'d_시나리오'!$H$3)/('d_시나리오'!$J$3-'d_시나리오'!$H$3),'d_시나리오'!$H$3+SQRT(I1901*('d_시나리오'!$J$3-'d_시나리오'!$H$3)*('d_시나리오'!$I$3-'d_시나리오'!$H$3)),'d_시나리오'!$J$3-SQRT((1-I1901)*('d_시나리오'!$J$3-'d_시나리오'!$H$3)*('d_시나리오'!$J$3-'d_시나리오'!$I$3))))</f>
        <v/>
      </c>
      <c r="K1901">
        <f>RAND()</f>
        <v/>
      </c>
      <c r="L1901">
        <f>IF('d_시나리오'!$J$4='d_시나리오'!$H$4,'d_시나리오'!$I$4,IF(K1901&lt;('d_시나리오'!$I$4-'d_시나리오'!$H$4)/('d_시나리오'!$J$4-'d_시나리오'!$H$4),'d_시나리오'!$H$4+SQRT(K1901*('d_시나리오'!$J$4-'d_시나리오'!$H$4)*('d_시나리오'!$I$4-'d_시나리오'!$H$4)),'d_시나리오'!$J$4-SQRT((1-K1901)*('d_시나리오'!$J$4-'d_시나리오'!$H$4)*('d_시나리오'!$J$4-'d_시나리오'!$I$4))))</f>
        <v/>
      </c>
      <c r="M1901">
        <f>RAND()</f>
        <v/>
      </c>
      <c r="N1901">
        <f>IF('d_시나리오'!$J$5='d_시나리오'!$H$5,'d_시나리오'!$I$5,IF(M1901&lt;('d_시나리오'!$I$5-'d_시나리오'!$H$5)/('d_시나리오'!$J$5-'d_시나리오'!$H$5),'d_시나리오'!$H$5+SQRT(M1901*('d_시나리오'!$J$5-'d_시나리오'!$H$5)*('d_시나리오'!$I$5-'d_시나리오'!$H$5)),'d_시나리오'!$J$5-SQRT((1-M1901)*('d_시나리오'!$J$5-'d_시나리오'!$H$5)*('d_시나리오'!$J$5-'d_시나리오'!$I$5))))</f>
        <v/>
      </c>
      <c r="O1901">
        <f>RAND()</f>
        <v/>
      </c>
      <c r="P1901">
        <f>IF('d_시나리오'!$J$6='d_시나리오'!$H$6,'d_시나리오'!$I$6,IF(O1901&lt;('d_시나리오'!$I$6-'d_시나리오'!$H$6)/('d_시나리오'!$J$6-'d_시나리오'!$H$6),'d_시나리오'!$H$6+SQRT(O1901*('d_시나리오'!$J$6-'d_시나리오'!$H$6)*('d_시나리오'!$I$6-'d_시나리오'!$H$6)),'d_시나리오'!$J$6-SQRT((1-O1901)*('d_시나리오'!$J$6-'d_시나리오'!$H$6)*('d_시나리오'!$J$6-'d_시나리오'!$I$6))))</f>
        <v/>
      </c>
      <c r="Q1901">
        <f>INDEX('d_분포'!$B$2:$B$57,RANDBETWEEN(1,56))</f>
        <v/>
      </c>
      <c r="R1901">
        <f>BETAINV(RAND(),5,5)</f>
        <v/>
      </c>
      <c r="S1901">
        <f>'d_고정'!$B$1*'6_기대효과'!$H$7*('d_시나리오'!$I$7/'d_고정'!$B$2)*B1901</f>
        <v/>
      </c>
      <c r="T1901">
        <f>S1901*D1901</f>
        <v/>
      </c>
      <c r="U1901">
        <f>S1901*F1901*H1901</f>
        <v/>
      </c>
      <c r="V1901">
        <f>S1901*F1901*(H1901-1)</f>
        <v/>
      </c>
      <c r="W1901">
        <f>U1901*J1901</f>
        <v/>
      </c>
      <c r="X1901">
        <f>T1901+W1901</f>
        <v/>
      </c>
      <c r="Y1901">
        <f>(T1901*E1901+W1901*L1901)*(1-R1901-'d_고정'!$B$13)</f>
        <v/>
      </c>
      <c r="Z1901">
        <f>(U1901*N1901*Q1901+'d_고정'!$B$3*('6_기대효과'!$H$7/8)*Q1901*'d_고정'!$B$10*P1901*('6_기대효과'!$K$7/'d_고정'!$B$9))*(1-R1901)</f>
        <v/>
      </c>
      <c r="AA1901">
        <f>W1901*L1901*(1-R1901-'d_고정'!$B$13)+U1901*MAX(N1901-'d_고정'!$B$10*P1901*('6_기대효과'!$K$7/'d_고정'!$B$9),0)*Q1901*(1-R1901)</f>
        <v/>
      </c>
      <c r="AB1901">
        <f>Y1901+Z1901</f>
        <v/>
      </c>
      <c r="AC1901">
        <f>Y1901/('d_고정'!$B$5*'6_기대효과'!$H$7/8)/'d_고정'!$B$6</f>
        <v/>
      </c>
      <c r="AD1901">
        <f>Y1901/('d_고정'!$B$8*'6_기대효과'!$H$7/8)</f>
        <v/>
      </c>
    </row>
    <row r="1902">
      <c r="A1902">
        <f>RAND()</f>
        <v/>
      </c>
      <c r="B1902">
        <f>IF('d_시나리오'!$J$2='d_시나리오'!$H$2,'d_시나리오'!$I$2,IF(A1902&lt;('d_시나리오'!$I$2-'d_시나리오'!$H$2)/('d_시나리오'!$J$2-'d_시나리오'!$H$2),'d_시나리오'!$H$2+SQRT(A1902*('d_시나리오'!$J$2-'d_시나리오'!$H$2)*('d_시나리오'!$I$2-'d_시나리오'!$H$2)),'d_시나리오'!$J$2-SQRT((1-A1902)*('d_시나리오'!$J$2-'d_시나리오'!$H$2)*('d_시나리오'!$J$2-'d_시나리오'!$I$2))))</f>
        <v/>
      </c>
      <c r="C1902">
        <f>RAND()</f>
        <v/>
      </c>
      <c r="D1902">
        <f>BETAINV(RAND(),IF(C1902&lt;'d_고정'!$B$26,'d_고정'!$B$23,'d_고정'!$B$16)+1,'d_고정'!$B$17-IF(C1902&lt;'d_고정'!$B$26,'d_고정'!$B$23,'d_고정'!$B$16)+1)*('d_고정'!$B$14+('d_고정'!$B$15-'d_고정'!$B$14)*RAND())</f>
        <v/>
      </c>
      <c r="E1902">
        <f>INDEX('d_분포'!$A$2:$A$28,RANDBETWEEN(1,27))</f>
        <v/>
      </c>
      <c r="F1902">
        <f>INDEX('d_분포'!$C$2:$C$5,RANDBETWEEN(1,4))*(0.9+0.2*RAND())</f>
        <v/>
      </c>
      <c r="G1902">
        <f>RAND()</f>
        <v/>
      </c>
      <c r="H1902">
        <f>(F1902+(1-F1902)*('d_고정'!$B$22*BETAINV(RAND(),IF(G1902&lt;'d_고정'!$B$26,'d_고정'!$B$25,'d_고정'!$B$20)+1,'d_고정'!$B$21-IF(G1902&lt;'d_고정'!$B$26,'d_고정'!$B$25,'d_고정'!$B$20)+1)+(1-'d_고정'!$B$22)*BETAINV(RAND(),IF(G1902&lt;'d_고정'!$B$26,'d_고정'!$B$24,'d_고정'!$B$18)+1,'d_고정'!$B$19-IF(G1902&lt;'d_고정'!$B$26,'d_고정'!$B$24,'d_고정'!$B$18)+1))*('d_고정'!$B$14+('d_고정'!$B$15-'d_고정'!$B$14)*RAND()))/F1902</f>
        <v/>
      </c>
      <c r="I1902">
        <f>RAND()</f>
        <v/>
      </c>
      <c r="J1902">
        <f>IF('d_시나리오'!$J$3='d_시나리오'!$H$3,'d_시나리오'!$I$3,IF(I1902&lt;('d_시나리오'!$I$3-'d_시나리오'!$H$3)/('d_시나리오'!$J$3-'d_시나리오'!$H$3),'d_시나리오'!$H$3+SQRT(I1902*('d_시나리오'!$J$3-'d_시나리오'!$H$3)*('d_시나리오'!$I$3-'d_시나리오'!$H$3)),'d_시나리오'!$J$3-SQRT((1-I1902)*('d_시나리오'!$J$3-'d_시나리오'!$H$3)*('d_시나리오'!$J$3-'d_시나리오'!$I$3))))</f>
        <v/>
      </c>
      <c r="K1902">
        <f>RAND()</f>
        <v/>
      </c>
      <c r="L1902">
        <f>IF('d_시나리오'!$J$4='d_시나리오'!$H$4,'d_시나리오'!$I$4,IF(K1902&lt;('d_시나리오'!$I$4-'d_시나리오'!$H$4)/('d_시나리오'!$J$4-'d_시나리오'!$H$4),'d_시나리오'!$H$4+SQRT(K1902*('d_시나리오'!$J$4-'d_시나리오'!$H$4)*('d_시나리오'!$I$4-'d_시나리오'!$H$4)),'d_시나리오'!$J$4-SQRT((1-K1902)*('d_시나리오'!$J$4-'d_시나리오'!$H$4)*('d_시나리오'!$J$4-'d_시나리오'!$I$4))))</f>
        <v/>
      </c>
      <c r="M1902">
        <f>RAND()</f>
        <v/>
      </c>
      <c r="N1902">
        <f>IF('d_시나리오'!$J$5='d_시나리오'!$H$5,'d_시나리오'!$I$5,IF(M1902&lt;('d_시나리오'!$I$5-'d_시나리오'!$H$5)/('d_시나리오'!$J$5-'d_시나리오'!$H$5),'d_시나리오'!$H$5+SQRT(M1902*('d_시나리오'!$J$5-'d_시나리오'!$H$5)*('d_시나리오'!$I$5-'d_시나리오'!$H$5)),'d_시나리오'!$J$5-SQRT((1-M1902)*('d_시나리오'!$J$5-'d_시나리오'!$H$5)*('d_시나리오'!$J$5-'d_시나리오'!$I$5))))</f>
        <v/>
      </c>
      <c r="O1902">
        <f>RAND()</f>
        <v/>
      </c>
      <c r="P1902">
        <f>IF('d_시나리오'!$J$6='d_시나리오'!$H$6,'d_시나리오'!$I$6,IF(O1902&lt;('d_시나리오'!$I$6-'d_시나리오'!$H$6)/('d_시나리오'!$J$6-'d_시나리오'!$H$6),'d_시나리오'!$H$6+SQRT(O1902*('d_시나리오'!$J$6-'d_시나리오'!$H$6)*('d_시나리오'!$I$6-'d_시나리오'!$H$6)),'d_시나리오'!$J$6-SQRT((1-O1902)*('d_시나리오'!$J$6-'d_시나리오'!$H$6)*('d_시나리오'!$J$6-'d_시나리오'!$I$6))))</f>
        <v/>
      </c>
      <c r="Q1902">
        <f>INDEX('d_분포'!$B$2:$B$57,RANDBETWEEN(1,56))</f>
        <v/>
      </c>
      <c r="R1902">
        <f>BETAINV(RAND(),5,5)</f>
        <v/>
      </c>
      <c r="S1902">
        <f>'d_고정'!$B$1*'6_기대효과'!$H$7*('d_시나리오'!$I$7/'d_고정'!$B$2)*B1902</f>
        <v/>
      </c>
      <c r="T1902">
        <f>S1902*D1902</f>
        <v/>
      </c>
      <c r="U1902">
        <f>S1902*F1902*H1902</f>
        <v/>
      </c>
      <c r="V1902">
        <f>S1902*F1902*(H1902-1)</f>
        <v/>
      </c>
      <c r="W1902">
        <f>U1902*J1902</f>
        <v/>
      </c>
      <c r="X1902">
        <f>T1902+W1902</f>
        <v/>
      </c>
      <c r="Y1902">
        <f>(T1902*E1902+W1902*L1902)*(1-R1902-'d_고정'!$B$13)</f>
        <v/>
      </c>
      <c r="Z1902">
        <f>(U1902*N1902*Q1902+'d_고정'!$B$3*('6_기대효과'!$H$7/8)*Q1902*'d_고정'!$B$10*P1902*('6_기대효과'!$K$7/'d_고정'!$B$9))*(1-R1902)</f>
        <v/>
      </c>
      <c r="AA1902">
        <f>W1902*L1902*(1-R1902-'d_고정'!$B$13)+U1902*MAX(N1902-'d_고정'!$B$10*P1902*('6_기대효과'!$K$7/'d_고정'!$B$9),0)*Q1902*(1-R1902)</f>
        <v/>
      </c>
      <c r="AB1902">
        <f>Y1902+Z1902</f>
        <v/>
      </c>
      <c r="AC1902">
        <f>Y1902/('d_고정'!$B$5*'6_기대효과'!$H$7/8)/'d_고정'!$B$6</f>
        <v/>
      </c>
      <c r="AD1902">
        <f>Y1902/('d_고정'!$B$8*'6_기대효과'!$H$7/8)</f>
        <v/>
      </c>
    </row>
    <row r="1903">
      <c r="A1903">
        <f>RAND()</f>
        <v/>
      </c>
      <c r="B1903">
        <f>IF('d_시나리오'!$J$2='d_시나리오'!$H$2,'d_시나리오'!$I$2,IF(A1903&lt;('d_시나리오'!$I$2-'d_시나리오'!$H$2)/('d_시나리오'!$J$2-'d_시나리오'!$H$2),'d_시나리오'!$H$2+SQRT(A1903*('d_시나리오'!$J$2-'d_시나리오'!$H$2)*('d_시나리오'!$I$2-'d_시나리오'!$H$2)),'d_시나리오'!$J$2-SQRT((1-A1903)*('d_시나리오'!$J$2-'d_시나리오'!$H$2)*('d_시나리오'!$J$2-'d_시나리오'!$I$2))))</f>
        <v/>
      </c>
      <c r="C1903">
        <f>RAND()</f>
        <v/>
      </c>
      <c r="D1903">
        <f>BETAINV(RAND(),IF(C1903&lt;'d_고정'!$B$26,'d_고정'!$B$23,'d_고정'!$B$16)+1,'d_고정'!$B$17-IF(C1903&lt;'d_고정'!$B$26,'d_고정'!$B$23,'d_고정'!$B$16)+1)*('d_고정'!$B$14+('d_고정'!$B$15-'d_고정'!$B$14)*RAND())</f>
        <v/>
      </c>
      <c r="E1903">
        <f>INDEX('d_분포'!$A$2:$A$28,RANDBETWEEN(1,27))</f>
        <v/>
      </c>
      <c r="F1903">
        <f>INDEX('d_분포'!$C$2:$C$5,RANDBETWEEN(1,4))*(0.9+0.2*RAND())</f>
        <v/>
      </c>
      <c r="G1903">
        <f>RAND()</f>
        <v/>
      </c>
      <c r="H1903">
        <f>(F1903+(1-F1903)*('d_고정'!$B$22*BETAINV(RAND(),IF(G1903&lt;'d_고정'!$B$26,'d_고정'!$B$25,'d_고정'!$B$20)+1,'d_고정'!$B$21-IF(G1903&lt;'d_고정'!$B$26,'d_고정'!$B$25,'d_고정'!$B$20)+1)+(1-'d_고정'!$B$22)*BETAINV(RAND(),IF(G1903&lt;'d_고정'!$B$26,'d_고정'!$B$24,'d_고정'!$B$18)+1,'d_고정'!$B$19-IF(G1903&lt;'d_고정'!$B$26,'d_고정'!$B$24,'d_고정'!$B$18)+1))*('d_고정'!$B$14+('d_고정'!$B$15-'d_고정'!$B$14)*RAND()))/F1903</f>
        <v/>
      </c>
      <c r="I1903">
        <f>RAND()</f>
        <v/>
      </c>
      <c r="J1903">
        <f>IF('d_시나리오'!$J$3='d_시나리오'!$H$3,'d_시나리오'!$I$3,IF(I1903&lt;('d_시나리오'!$I$3-'d_시나리오'!$H$3)/('d_시나리오'!$J$3-'d_시나리오'!$H$3),'d_시나리오'!$H$3+SQRT(I1903*('d_시나리오'!$J$3-'d_시나리오'!$H$3)*('d_시나리오'!$I$3-'d_시나리오'!$H$3)),'d_시나리오'!$J$3-SQRT((1-I1903)*('d_시나리오'!$J$3-'d_시나리오'!$H$3)*('d_시나리오'!$J$3-'d_시나리오'!$I$3))))</f>
        <v/>
      </c>
      <c r="K1903">
        <f>RAND()</f>
        <v/>
      </c>
      <c r="L1903">
        <f>IF('d_시나리오'!$J$4='d_시나리오'!$H$4,'d_시나리오'!$I$4,IF(K1903&lt;('d_시나리오'!$I$4-'d_시나리오'!$H$4)/('d_시나리오'!$J$4-'d_시나리오'!$H$4),'d_시나리오'!$H$4+SQRT(K1903*('d_시나리오'!$J$4-'d_시나리오'!$H$4)*('d_시나리오'!$I$4-'d_시나리오'!$H$4)),'d_시나리오'!$J$4-SQRT((1-K1903)*('d_시나리오'!$J$4-'d_시나리오'!$H$4)*('d_시나리오'!$J$4-'d_시나리오'!$I$4))))</f>
        <v/>
      </c>
      <c r="M1903">
        <f>RAND()</f>
        <v/>
      </c>
      <c r="N1903">
        <f>IF('d_시나리오'!$J$5='d_시나리오'!$H$5,'d_시나리오'!$I$5,IF(M1903&lt;('d_시나리오'!$I$5-'d_시나리오'!$H$5)/('d_시나리오'!$J$5-'d_시나리오'!$H$5),'d_시나리오'!$H$5+SQRT(M1903*('d_시나리오'!$J$5-'d_시나리오'!$H$5)*('d_시나리오'!$I$5-'d_시나리오'!$H$5)),'d_시나리오'!$J$5-SQRT((1-M1903)*('d_시나리오'!$J$5-'d_시나리오'!$H$5)*('d_시나리오'!$J$5-'d_시나리오'!$I$5))))</f>
        <v/>
      </c>
      <c r="O1903">
        <f>RAND()</f>
        <v/>
      </c>
      <c r="P1903">
        <f>IF('d_시나리오'!$J$6='d_시나리오'!$H$6,'d_시나리오'!$I$6,IF(O1903&lt;('d_시나리오'!$I$6-'d_시나리오'!$H$6)/('d_시나리오'!$J$6-'d_시나리오'!$H$6),'d_시나리오'!$H$6+SQRT(O1903*('d_시나리오'!$J$6-'d_시나리오'!$H$6)*('d_시나리오'!$I$6-'d_시나리오'!$H$6)),'d_시나리오'!$J$6-SQRT((1-O1903)*('d_시나리오'!$J$6-'d_시나리오'!$H$6)*('d_시나리오'!$J$6-'d_시나리오'!$I$6))))</f>
        <v/>
      </c>
      <c r="Q1903">
        <f>INDEX('d_분포'!$B$2:$B$57,RANDBETWEEN(1,56))</f>
        <v/>
      </c>
      <c r="R1903">
        <f>BETAINV(RAND(),5,5)</f>
        <v/>
      </c>
      <c r="S1903">
        <f>'d_고정'!$B$1*'6_기대효과'!$H$7*('d_시나리오'!$I$7/'d_고정'!$B$2)*B1903</f>
        <v/>
      </c>
      <c r="T1903">
        <f>S1903*D1903</f>
        <v/>
      </c>
      <c r="U1903">
        <f>S1903*F1903*H1903</f>
        <v/>
      </c>
      <c r="V1903">
        <f>S1903*F1903*(H1903-1)</f>
        <v/>
      </c>
      <c r="W1903">
        <f>U1903*J1903</f>
        <v/>
      </c>
      <c r="X1903">
        <f>T1903+W1903</f>
        <v/>
      </c>
      <c r="Y1903">
        <f>(T1903*E1903+W1903*L1903)*(1-R1903-'d_고정'!$B$13)</f>
        <v/>
      </c>
      <c r="Z1903">
        <f>(U1903*N1903*Q1903+'d_고정'!$B$3*('6_기대효과'!$H$7/8)*Q1903*'d_고정'!$B$10*P1903*('6_기대효과'!$K$7/'d_고정'!$B$9))*(1-R1903)</f>
        <v/>
      </c>
      <c r="AA1903">
        <f>W1903*L1903*(1-R1903-'d_고정'!$B$13)+U1903*MAX(N1903-'d_고정'!$B$10*P1903*('6_기대효과'!$K$7/'d_고정'!$B$9),0)*Q1903*(1-R1903)</f>
        <v/>
      </c>
      <c r="AB1903">
        <f>Y1903+Z1903</f>
        <v/>
      </c>
      <c r="AC1903">
        <f>Y1903/('d_고정'!$B$5*'6_기대효과'!$H$7/8)/'d_고정'!$B$6</f>
        <v/>
      </c>
      <c r="AD1903">
        <f>Y1903/('d_고정'!$B$8*'6_기대효과'!$H$7/8)</f>
        <v/>
      </c>
    </row>
    <row r="1904">
      <c r="A1904">
        <f>RAND()</f>
        <v/>
      </c>
      <c r="B1904">
        <f>IF('d_시나리오'!$J$2='d_시나리오'!$H$2,'d_시나리오'!$I$2,IF(A1904&lt;('d_시나리오'!$I$2-'d_시나리오'!$H$2)/('d_시나리오'!$J$2-'d_시나리오'!$H$2),'d_시나리오'!$H$2+SQRT(A1904*('d_시나리오'!$J$2-'d_시나리오'!$H$2)*('d_시나리오'!$I$2-'d_시나리오'!$H$2)),'d_시나리오'!$J$2-SQRT((1-A1904)*('d_시나리오'!$J$2-'d_시나리오'!$H$2)*('d_시나리오'!$J$2-'d_시나리오'!$I$2))))</f>
        <v/>
      </c>
      <c r="C1904">
        <f>RAND()</f>
        <v/>
      </c>
      <c r="D1904">
        <f>BETAINV(RAND(),IF(C1904&lt;'d_고정'!$B$26,'d_고정'!$B$23,'d_고정'!$B$16)+1,'d_고정'!$B$17-IF(C1904&lt;'d_고정'!$B$26,'d_고정'!$B$23,'d_고정'!$B$16)+1)*('d_고정'!$B$14+('d_고정'!$B$15-'d_고정'!$B$14)*RAND())</f>
        <v/>
      </c>
      <c r="E1904">
        <f>INDEX('d_분포'!$A$2:$A$28,RANDBETWEEN(1,27))</f>
        <v/>
      </c>
      <c r="F1904">
        <f>INDEX('d_분포'!$C$2:$C$5,RANDBETWEEN(1,4))*(0.9+0.2*RAND())</f>
        <v/>
      </c>
      <c r="G1904">
        <f>RAND()</f>
        <v/>
      </c>
      <c r="H1904">
        <f>(F1904+(1-F1904)*('d_고정'!$B$22*BETAINV(RAND(),IF(G1904&lt;'d_고정'!$B$26,'d_고정'!$B$25,'d_고정'!$B$20)+1,'d_고정'!$B$21-IF(G1904&lt;'d_고정'!$B$26,'d_고정'!$B$25,'d_고정'!$B$20)+1)+(1-'d_고정'!$B$22)*BETAINV(RAND(),IF(G1904&lt;'d_고정'!$B$26,'d_고정'!$B$24,'d_고정'!$B$18)+1,'d_고정'!$B$19-IF(G1904&lt;'d_고정'!$B$26,'d_고정'!$B$24,'d_고정'!$B$18)+1))*('d_고정'!$B$14+('d_고정'!$B$15-'d_고정'!$B$14)*RAND()))/F1904</f>
        <v/>
      </c>
      <c r="I1904">
        <f>RAND()</f>
        <v/>
      </c>
      <c r="J1904">
        <f>IF('d_시나리오'!$J$3='d_시나리오'!$H$3,'d_시나리오'!$I$3,IF(I1904&lt;('d_시나리오'!$I$3-'d_시나리오'!$H$3)/('d_시나리오'!$J$3-'d_시나리오'!$H$3),'d_시나리오'!$H$3+SQRT(I1904*('d_시나리오'!$J$3-'d_시나리오'!$H$3)*('d_시나리오'!$I$3-'d_시나리오'!$H$3)),'d_시나리오'!$J$3-SQRT((1-I1904)*('d_시나리오'!$J$3-'d_시나리오'!$H$3)*('d_시나리오'!$J$3-'d_시나리오'!$I$3))))</f>
        <v/>
      </c>
      <c r="K1904">
        <f>RAND()</f>
        <v/>
      </c>
      <c r="L1904">
        <f>IF('d_시나리오'!$J$4='d_시나리오'!$H$4,'d_시나리오'!$I$4,IF(K1904&lt;('d_시나리오'!$I$4-'d_시나리오'!$H$4)/('d_시나리오'!$J$4-'d_시나리오'!$H$4),'d_시나리오'!$H$4+SQRT(K1904*('d_시나리오'!$J$4-'d_시나리오'!$H$4)*('d_시나리오'!$I$4-'d_시나리오'!$H$4)),'d_시나리오'!$J$4-SQRT((1-K1904)*('d_시나리오'!$J$4-'d_시나리오'!$H$4)*('d_시나리오'!$J$4-'d_시나리오'!$I$4))))</f>
        <v/>
      </c>
      <c r="M1904">
        <f>RAND()</f>
        <v/>
      </c>
      <c r="N1904">
        <f>IF('d_시나리오'!$J$5='d_시나리오'!$H$5,'d_시나리오'!$I$5,IF(M1904&lt;('d_시나리오'!$I$5-'d_시나리오'!$H$5)/('d_시나리오'!$J$5-'d_시나리오'!$H$5),'d_시나리오'!$H$5+SQRT(M1904*('d_시나리오'!$J$5-'d_시나리오'!$H$5)*('d_시나리오'!$I$5-'d_시나리오'!$H$5)),'d_시나리오'!$J$5-SQRT((1-M1904)*('d_시나리오'!$J$5-'d_시나리오'!$H$5)*('d_시나리오'!$J$5-'d_시나리오'!$I$5))))</f>
        <v/>
      </c>
      <c r="O1904">
        <f>RAND()</f>
        <v/>
      </c>
      <c r="P1904">
        <f>IF('d_시나리오'!$J$6='d_시나리오'!$H$6,'d_시나리오'!$I$6,IF(O1904&lt;('d_시나리오'!$I$6-'d_시나리오'!$H$6)/('d_시나리오'!$J$6-'d_시나리오'!$H$6),'d_시나리오'!$H$6+SQRT(O1904*('d_시나리오'!$J$6-'d_시나리오'!$H$6)*('d_시나리오'!$I$6-'d_시나리오'!$H$6)),'d_시나리오'!$J$6-SQRT((1-O1904)*('d_시나리오'!$J$6-'d_시나리오'!$H$6)*('d_시나리오'!$J$6-'d_시나리오'!$I$6))))</f>
        <v/>
      </c>
      <c r="Q1904">
        <f>INDEX('d_분포'!$B$2:$B$57,RANDBETWEEN(1,56))</f>
        <v/>
      </c>
      <c r="R1904">
        <f>BETAINV(RAND(),5,5)</f>
        <v/>
      </c>
      <c r="S1904">
        <f>'d_고정'!$B$1*'6_기대효과'!$H$7*('d_시나리오'!$I$7/'d_고정'!$B$2)*B1904</f>
        <v/>
      </c>
      <c r="T1904">
        <f>S1904*D1904</f>
        <v/>
      </c>
      <c r="U1904">
        <f>S1904*F1904*H1904</f>
        <v/>
      </c>
      <c r="V1904">
        <f>S1904*F1904*(H1904-1)</f>
        <v/>
      </c>
      <c r="W1904">
        <f>U1904*J1904</f>
        <v/>
      </c>
      <c r="X1904">
        <f>T1904+W1904</f>
        <v/>
      </c>
      <c r="Y1904">
        <f>(T1904*E1904+W1904*L1904)*(1-R1904-'d_고정'!$B$13)</f>
        <v/>
      </c>
      <c r="Z1904">
        <f>(U1904*N1904*Q1904+'d_고정'!$B$3*('6_기대효과'!$H$7/8)*Q1904*'d_고정'!$B$10*P1904*('6_기대효과'!$K$7/'d_고정'!$B$9))*(1-R1904)</f>
        <v/>
      </c>
      <c r="AA1904">
        <f>W1904*L1904*(1-R1904-'d_고정'!$B$13)+U1904*MAX(N1904-'d_고정'!$B$10*P1904*('6_기대효과'!$K$7/'d_고정'!$B$9),0)*Q1904*(1-R1904)</f>
        <v/>
      </c>
      <c r="AB1904">
        <f>Y1904+Z1904</f>
        <v/>
      </c>
      <c r="AC1904">
        <f>Y1904/('d_고정'!$B$5*'6_기대효과'!$H$7/8)/'d_고정'!$B$6</f>
        <v/>
      </c>
      <c r="AD1904">
        <f>Y1904/('d_고정'!$B$8*'6_기대효과'!$H$7/8)</f>
        <v/>
      </c>
    </row>
    <row r="1905">
      <c r="A1905">
        <f>RAND()</f>
        <v/>
      </c>
      <c r="B1905">
        <f>IF('d_시나리오'!$J$2='d_시나리오'!$H$2,'d_시나리오'!$I$2,IF(A1905&lt;('d_시나리오'!$I$2-'d_시나리오'!$H$2)/('d_시나리오'!$J$2-'d_시나리오'!$H$2),'d_시나리오'!$H$2+SQRT(A1905*('d_시나리오'!$J$2-'d_시나리오'!$H$2)*('d_시나리오'!$I$2-'d_시나리오'!$H$2)),'d_시나리오'!$J$2-SQRT((1-A1905)*('d_시나리오'!$J$2-'d_시나리오'!$H$2)*('d_시나리오'!$J$2-'d_시나리오'!$I$2))))</f>
        <v/>
      </c>
      <c r="C1905">
        <f>RAND()</f>
        <v/>
      </c>
      <c r="D1905">
        <f>BETAINV(RAND(),IF(C1905&lt;'d_고정'!$B$26,'d_고정'!$B$23,'d_고정'!$B$16)+1,'d_고정'!$B$17-IF(C1905&lt;'d_고정'!$B$26,'d_고정'!$B$23,'d_고정'!$B$16)+1)*('d_고정'!$B$14+('d_고정'!$B$15-'d_고정'!$B$14)*RAND())</f>
        <v/>
      </c>
      <c r="E1905">
        <f>INDEX('d_분포'!$A$2:$A$28,RANDBETWEEN(1,27))</f>
        <v/>
      </c>
      <c r="F1905">
        <f>INDEX('d_분포'!$C$2:$C$5,RANDBETWEEN(1,4))*(0.9+0.2*RAND())</f>
        <v/>
      </c>
      <c r="G1905">
        <f>RAND()</f>
        <v/>
      </c>
      <c r="H1905">
        <f>(F1905+(1-F1905)*('d_고정'!$B$22*BETAINV(RAND(),IF(G1905&lt;'d_고정'!$B$26,'d_고정'!$B$25,'d_고정'!$B$20)+1,'d_고정'!$B$21-IF(G1905&lt;'d_고정'!$B$26,'d_고정'!$B$25,'d_고정'!$B$20)+1)+(1-'d_고정'!$B$22)*BETAINV(RAND(),IF(G1905&lt;'d_고정'!$B$26,'d_고정'!$B$24,'d_고정'!$B$18)+1,'d_고정'!$B$19-IF(G1905&lt;'d_고정'!$B$26,'d_고정'!$B$24,'d_고정'!$B$18)+1))*('d_고정'!$B$14+('d_고정'!$B$15-'d_고정'!$B$14)*RAND()))/F1905</f>
        <v/>
      </c>
      <c r="I1905">
        <f>RAND()</f>
        <v/>
      </c>
      <c r="J1905">
        <f>IF('d_시나리오'!$J$3='d_시나리오'!$H$3,'d_시나리오'!$I$3,IF(I1905&lt;('d_시나리오'!$I$3-'d_시나리오'!$H$3)/('d_시나리오'!$J$3-'d_시나리오'!$H$3),'d_시나리오'!$H$3+SQRT(I1905*('d_시나리오'!$J$3-'d_시나리오'!$H$3)*('d_시나리오'!$I$3-'d_시나리오'!$H$3)),'d_시나리오'!$J$3-SQRT((1-I1905)*('d_시나리오'!$J$3-'d_시나리오'!$H$3)*('d_시나리오'!$J$3-'d_시나리오'!$I$3))))</f>
        <v/>
      </c>
      <c r="K1905">
        <f>RAND()</f>
        <v/>
      </c>
      <c r="L1905">
        <f>IF('d_시나리오'!$J$4='d_시나리오'!$H$4,'d_시나리오'!$I$4,IF(K1905&lt;('d_시나리오'!$I$4-'d_시나리오'!$H$4)/('d_시나리오'!$J$4-'d_시나리오'!$H$4),'d_시나리오'!$H$4+SQRT(K1905*('d_시나리오'!$J$4-'d_시나리오'!$H$4)*('d_시나리오'!$I$4-'d_시나리오'!$H$4)),'d_시나리오'!$J$4-SQRT((1-K1905)*('d_시나리오'!$J$4-'d_시나리오'!$H$4)*('d_시나리오'!$J$4-'d_시나리오'!$I$4))))</f>
        <v/>
      </c>
      <c r="M1905">
        <f>RAND()</f>
        <v/>
      </c>
      <c r="N1905">
        <f>IF('d_시나리오'!$J$5='d_시나리오'!$H$5,'d_시나리오'!$I$5,IF(M1905&lt;('d_시나리오'!$I$5-'d_시나리오'!$H$5)/('d_시나리오'!$J$5-'d_시나리오'!$H$5),'d_시나리오'!$H$5+SQRT(M1905*('d_시나리오'!$J$5-'d_시나리오'!$H$5)*('d_시나리오'!$I$5-'d_시나리오'!$H$5)),'d_시나리오'!$J$5-SQRT((1-M1905)*('d_시나리오'!$J$5-'d_시나리오'!$H$5)*('d_시나리오'!$J$5-'d_시나리오'!$I$5))))</f>
        <v/>
      </c>
      <c r="O1905">
        <f>RAND()</f>
        <v/>
      </c>
      <c r="P1905">
        <f>IF('d_시나리오'!$J$6='d_시나리오'!$H$6,'d_시나리오'!$I$6,IF(O1905&lt;('d_시나리오'!$I$6-'d_시나리오'!$H$6)/('d_시나리오'!$J$6-'d_시나리오'!$H$6),'d_시나리오'!$H$6+SQRT(O1905*('d_시나리오'!$J$6-'d_시나리오'!$H$6)*('d_시나리오'!$I$6-'d_시나리오'!$H$6)),'d_시나리오'!$J$6-SQRT((1-O1905)*('d_시나리오'!$J$6-'d_시나리오'!$H$6)*('d_시나리오'!$J$6-'d_시나리오'!$I$6))))</f>
        <v/>
      </c>
      <c r="Q1905">
        <f>INDEX('d_분포'!$B$2:$B$57,RANDBETWEEN(1,56))</f>
        <v/>
      </c>
      <c r="R1905">
        <f>BETAINV(RAND(),5,5)</f>
        <v/>
      </c>
      <c r="S1905">
        <f>'d_고정'!$B$1*'6_기대효과'!$H$7*('d_시나리오'!$I$7/'d_고정'!$B$2)*B1905</f>
        <v/>
      </c>
      <c r="T1905">
        <f>S1905*D1905</f>
        <v/>
      </c>
      <c r="U1905">
        <f>S1905*F1905*H1905</f>
        <v/>
      </c>
      <c r="V1905">
        <f>S1905*F1905*(H1905-1)</f>
        <v/>
      </c>
      <c r="W1905">
        <f>U1905*J1905</f>
        <v/>
      </c>
      <c r="X1905">
        <f>T1905+W1905</f>
        <v/>
      </c>
      <c r="Y1905">
        <f>(T1905*E1905+W1905*L1905)*(1-R1905-'d_고정'!$B$13)</f>
        <v/>
      </c>
      <c r="Z1905">
        <f>(U1905*N1905*Q1905+'d_고정'!$B$3*('6_기대효과'!$H$7/8)*Q1905*'d_고정'!$B$10*P1905*('6_기대효과'!$K$7/'d_고정'!$B$9))*(1-R1905)</f>
        <v/>
      </c>
      <c r="AA1905">
        <f>W1905*L1905*(1-R1905-'d_고정'!$B$13)+U1905*MAX(N1905-'d_고정'!$B$10*P1905*('6_기대효과'!$K$7/'d_고정'!$B$9),0)*Q1905*(1-R1905)</f>
        <v/>
      </c>
      <c r="AB1905">
        <f>Y1905+Z1905</f>
        <v/>
      </c>
      <c r="AC1905">
        <f>Y1905/('d_고정'!$B$5*'6_기대효과'!$H$7/8)/'d_고정'!$B$6</f>
        <v/>
      </c>
      <c r="AD1905">
        <f>Y1905/('d_고정'!$B$8*'6_기대효과'!$H$7/8)</f>
        <v/>
      </c>
    </row>
    <row r="1906">
      <c r="A1906">
        <f>RAND()</f>
        <v/>
      </c>
      <c r="B1906">
        <f>IF('d_시나리오'!$J$2='d_시나리오'!$H$2,'d_시나리오'!$I$2,IF(A1906&lt;('d_시나리오'!$I$2-'d_시나리오'!$H$2)/('d_시나리오'!$J$2-'d_시나리오'!$H$2),'d_시나리오'!$H$2+SQRT(A1906*('d_시나리오'!$J$2-'d_시나리오'!$H$2)*('d_시나리오'!$I$2-'d_시나리오'!$H$2)),'d_시나리오'!$J$2-SQRT((1-A1906)*('d_시나리오'!$J$2-'d_시나리오'!$H$2)*('d_시나리오'!$J$2-'d_시나리오'!$I$2))))</f>
        <v/>
      </c>
      <c r="C1906">
        <f>RAND()</f>
        <v/>
      </c>
      <c r="D1906">
        <f>BETAINV(RAND(),IF(C1906&lt;'d_고정'!$B$26,'d_고정'!$B$23,'d_고정'!$B$16)+1,'d_고정'!$B$17-IF(C1906&lt;'d_고정'!$B$26,'d_고정'!$B$23,'d_고정'!$B$16)+1)*('d_고정'!$B$14+('d_고정'!$B$15-'d_고정'!$B$14)*RAND())</f>
        <v/>
      </c>
      <c r="E1906">
        <f>INDEX('d_분포'!$A$2:$A$28,RANDBETWEEN(1,27))</f>
        <v/>
      </c>
      <c r="F1906">
        <f>INDEX('d_분포'!$C$2:$C$5,RANDBETWEEN(1,4))*(0.9+0.2*RAND())</f>
        <v/>
      </c>
      <c r="G1906">
        <f>RAND()</f>
        <v/>
      </c>
      <c r="H1906">
        <f>(F1906+(1-F1906)*('d_고정'!$B$22*BETAINV(RAND(),IF(G1906&lt;'d_고정'!$B$26,'d_고정'!$B$25,'d_고정'!$B$20)+1,'d_고정'!$B$21-IF(G1906&lt;'d_고정'!$B$26,'d_고정'!$B$25,'d_고정'!$B$20)+1)+(1-'d_고정'!$B$22)*BETAINV(RAND(),IF(G1906&lt;'d_고정'!$B$26,'d_고정'!$B$24,'d_고정'!$B$18)+1,'d_고정'!$B$19-IF(G1906&lt;'d_고정'!$B$26,'d_고정'!$B$24,'d_고정'!$B$18)+1))*('d_고정'!$B$14+('d_고정'!$B$15-'d_고정'!$B$14)*RAND()))/F1906</f>
        <v/>
      </c>
      <c r="I1906">
        <f>RAND()</f>
        <v/>
      </c>
      <c r="J1906">
        <f>IF('d_시나리오'!$J$3='d_시나리오'!$H$3,'d_시나리오'!$I$3,IF(I1906&lt;('d_시나리오'!$I$3-'d_시나리오'!$H$3)/('d_시나리오'!$J$3-'d_시나리오'!$H$3),'d_시나리오'!$H$3+SQRT(I1906*('d_시나리오'!$J$3-'d_시나리오'!$H$3)*('d_시나리오'!$I$3-'d_시나리오'!$H$3)),'d_시나리오'!$J$3-SQRT((1-I1906)*('d_시나리오'!$J$3-'d_시나리오'!$H$3)*('d_시나리오'!$J$3-'d_시나리오'!$I$3))))</f>
        <v/>
      </c>
      <c r="K1906">
        <f>RAND()</f>
        <v/>
      </c>
      <c r="L1906">
        <f>IF('d_시나리오'!$J$4='d_시나리오'!$H$4,'d_시나리오'!$I$4,IF(K1906&lt;('d_시나리오'!$I$4-'d_시나리오'!$H$4)/('d_시나리오'!$J$4-'d_시나리오'!$H$4),'d_시나리오'!$H$4+SQRT(K1906*('d_시나리오'!$J$4-'d_시나리오'!$H$4)*('d_시나리오'!$I$4-'d_시나리오'!$H$4)),'d_시나리오'!$J$4-SQRT((1-K1906)*('d_시나리오'!$J$4-'d_시나리오'!$H$4)*('d_시나리오'!$J$4-'d_시나리오'!$I$4))))</f>
        <v/>
      </c>
      <c r="M1906">
        <f>RAND()</f>
        <v/>
      </c>
      <c r="N1906">
        <f>IF('d_시나리오'!$J$5='d_시나리오'!$H$5,'d_시나리오'!$I$5,IF(M1906&lt;('d_시나리오'!$I$5-'d_시나리오'!$H$5)/('d_시나리오'!$J$5-'d_시나리오'!$H$5),'d_시나리오'!$H$5+SQRT(M1906*('d_시나리오'!$J$5-'d_시나리오'!$H$5)*('d_시나리오'!$I$5-'d_시나리오'!$H$5)),'d_시나리오'!$J$5-SQRT((1-M1906)*('d_시나리오'!$J$5-'d_시나리오'!$H$5)*('d_시나리오'!$J$5-'d_시나리오'!$I$5))))</f>
        <v/>
      </c>
      <c r="O1906">
        <f>RAND()</f>
        <v/>
      </c>
      <c r="P1906">
        <f>IF('d_시나리오'!$J$6='d_시나리오'!$H$6,'d_시나리오'!$I$6,IF(O1906&lt;('d_시나리오'!$I$6-'d_시나리오'!$H$6)/('d_시나리오'!$J$6-'d_시나리오'!$H$6),'d_시나리오'!$H$6+SQRT(O1906*('d_시나리오'!$J$6-'d_시나리오'!$H$6)*('d_시나리오'!$I$6-'d_시나리오'!$H$6)),'d_시나리오'!$J$6-SQRT((1-O1906)*('d_시나리오'!$J$6-'d_시나리오'!$H$6)*('d_시나리오'!$J$6-'d_시나리오'!$I$6))))</f>
        <v/>
      </c>
      <c r="Q1906">
        <f>INDEX('d_분포'!$B$2:$B$57,RANDBETWEEN(1,56))</f>
        <v/>
      </c>
      <c r="R1906">
        <f>BETAINV(RAND(),5,5)</f>
        <v/>
      </c>
      <c r="S1906">
        <f>'d_고정'!$B$1*'6_기대효과'!$H$7*('d_시나리오'!$I$7/'d_고정'!$B$2)*B1906</f>
        <v/>
      </c>
      <c r="T1906">
        <f>S1906*D1906</f>
        <v/>
      </c>
      <c r="U1906">
        <f>S1906*F1906*H1906</f>
        <v/>
      </c>
      <c r="V1906">
        <f>S1906*F1906*(H1906-1)</f>
        <v/>
      </c>
      <c r="W1906">
        <f>U1906*J1906</f>
        <v/>
      </c>
      <c r="X1906">
        <f>T1906+W1906</f>
        <v/>
      </c>
      <c r="Y1906">
        <f>(T1906*E1906+W1906*L1906)*(1-R1906-'d_고정'!$B$13)</f>
        <v/>
      </c>
      <c r="Z1906">
        <f>(U1906*N1906*Q1906+'d_고정'!$B$3*('6_기대효과'!$H$7/8)*Q1906*'d_고정'!$B$10*P1906*('6_기대효과'!$K$7/'d_고정'!$B$9))*(1-R1906)</f>
        <v/>
      </c>
      <c r="AA1906">
        <f>W1906*L1906*(1-R1906-'d_고정'!$B$13)+U1906*MAX(N1906-'d_고정'!$B$10*P1906*('6_기대효과'!$K$7/'d_고정'!$B$9),0)*Q1906*(1-R1906)</f>
        <v/>
      </c>
      <c r="AB1906">
        <f>Y1906+Z1906</f>
        <v/>
      </c>
      <c r="AC1906">
        <f>Y1906/('d_고정'!$B$5*'6_기대효과'!$H$7/8)/'d_고정'!$B$6</f>
        <v/>
      </c>
      <c r="AD1906">
        <f>Y1906/('d_고정'!$B$8*'6_기대효과'!$H$7/8)</f>
        <v/>
      </c>
    </row>
    <row r="1907">
      <c r="A1907">
        <f>RAND()</f>
        <v/>
      </c>
      <c r="B1907">
        <f>IF('d_시나리오'!$J$2='d_시나리오'!$H$2,'d_시나리오'!$I$2,IF(A1907&lt;('d_시나리오'!$I$2-'d_시나리오'!$H$2)/('d_시나리오'!$J$2-'d_시나리오'!$H$2),'d_시나리오'!$H$2+SQRT(A1907*('d_시나리오'!$J$2-'d_시나리오'!$H$2)*('d_시나리오'!$I$2-'d_시나리오'!$H$2)),'d_시나리오'!$J$2-SQRT((1-A1907)*('d_시나리오'!$J$2-'d_시나리오'!$H$2)*('d_시나리오'!$J$2-'d_시나리오'!$I$2))))</f>
        <v/>
      </c>
      <c r="C1907">
        <f>RAND()</f>
        <v/>
      </c>
      <c r="D1907">
        <f>BETAINV(RAND(),IF(C1907&lt;'d_고정'!$B$26,'d_고정'!$B$23,'d_고정'!$B$16)+1,'d_고정'!$B$17-IF(C1907&lt;'d_고정'!$B$26,'d_고정'!$B$23,'d_고정'!$B$16)+1)*('d_고정'!$B$14+('d_고정'!$B$15-'d_고정'!$B$14)*RAND())</f>
        <v/>
      </c>
      <c r="E1907">
        <f>INDEX('d_분포'!$A$2:$A$28,RANDBETWEEN(1,27))</f>
        <v/>
      </c>
      <c r="F1907">
        <f>INDEX('d_분포'!$C$2:$C$5,RANDBETWEEN(1,4))*(0.9+0.2*RAND())</f>
        <v/>
      </c>
      <c r="G1907">
        <f>RAND()</f>
        <v/>
      </c>
      <c r="H1907">
        <f>(F1907+(1-F1907)*('d_고정'!$B$22*BETAINV(RAND(),IF(G1907&lt;'d_고정'!$B$26,'d_고정'!$B$25,'d_고정'!$B$20)+1,'d_고정'!$B$21-IF(G1907&lt;'d_고정'!$B$26,'d_고정'!$B$25,'d_고정'!$B$20)+1)+(1-'d_고정'!$B$22)*BETAINV(RAND(),IF(G1907&lt;'d_고정'!$B$26,'d_고정'!$B$24,'d_고정'!$B$18)+1,'d_고정'!$B$19-IF(G1907&lt;'d_고정'!$B$26,'d_고정'!$B$24,'d_고정'!$B$18)+1))*('d_고정'!$B$14+('d_고정'!$B$15-'d_고정'!$B$14)*RAND()))/F1907</f>
        <v/>
      </c>
      <c r="I1907">
        <f>RAND()</f>
        <v/>
      </c>
      <c r="J1907">
        <f>IF('d_시나리오'!$J$3='d_시나리오'!$H$3,'d_시나리오'!$I$3,IF(I1907&lt;('d_시나리오'!$I$3-'d_시나리오'!$H$3)/('d_시나리오'!$J$3-'d_시나리오'!$H$3),'d_시나리오'!$H$3+SQRT(I1907*('d_시나리오'!$J$3-'d_시나리오'!$H$3)*('d_시나리오'!$I$3-'d_시나리오'!$H$3)),'d_시나리오'!$J$3-SQRT((1-I1907)*('d_시나리오'!$J$3-'d_시나리오'!$H$3)*('d_시나리오'!$J$3-'d_시나리오'!$I$3))))</f>
        <v/>
      </c>
      <c r="K1907">
        <f>RAND()</f>
        <v/>
      </c>
      <c r="L1907">
        <f>IF('d_시나리오'!$J$4='d_시나리오'!$H$4,'d_시나리오'!$I$4,IF(K1907&lt;('d_시나리오'!$I$4-'d_시나리오'!$H$4)/('d_시나리오'!$J$4-'d_시나리오'!$H$4),'d_시나리오'!$H$4+SQRT(K1907*('d_시나리오'!$J$4-'d_시나리오'!$H$4)*('d_시나리오'!$I$4-'d_시나리오'!$H$4)),'d_시나리오'!$J$4-SQRT((1-K1907)*('d_시나리오'!$J$4-'d_시나리오'!$H$4)*('d_시나리오'!$J$4-'d_시나리오'!$I$4))))</f>
        <v/>
      </c>
      <c r="M1907">
        <f>RAND()</f>
        <v/>
      </c>
      <c r="N1907">
        <f>IF('d_시나리오'!$J$5='d_시나리오'!$H$5,'d_시나리오'!$I$5,IF(M1907&lt;('d_시나리오'!$I$5-'d_시나리오'!$H$5)/('d_시나리오'!$J$5-'d_시나리오'!$H$5),'d_시나리오'!$H$5+SQRT(M1907*('d_시나리오'!$J$5-'d_시나리오'!$H$5)*('d_시나리오'!$I$5-'d_시나리오'!$H$5)),'d_시나리오'!$J$5-SQRT((1-M1907)*('d_시나리오'!$J$5-'d_시나리오'!$H$5)*('d_시나리오'!$J$5-'d_시나리오'!$I$5))))</f>
        <v/>
      </c>
      <c r="O1907">
        <f>RAND()</f>
        <v/>
      </c>
      <c r="P1907">
        <f>IF('d_시나리오'!$J$6='d_시나리오'!$H$6,'d_시나리오'!$I$6,IF(O1907&lt;('d_시나리오'!$I$6-'d_시나리오'!$H$6)/('d_시나리오'!$J$6-'d_시나리오'!$H$6),'d_시나리오'!$H$6+SQRT(O1907*('d_시나리오'!$J$6-'d_시나리오'!$H$6)*('d_시나리오'!$I$6-'d_시나리오'!$H$6)),'d_시나리오'!$J$6-SQRT((1-O1907)*('d_시나리오'!$J$6-'d_시나리오'!$H$6)*('d_시나리오'!$J$6-'d_시나리오'!$I$6))))</f>
        <v/>
      </c>
      <c r="Q1907">
        <f>INDEX('d_분포'!$B$2:$B$57,RANDBETWEEN(1,56))</f>
        <v/>
      </c>
      <c r="R1907">
        <f>BETAINV(RAND(),5,5)</f>
        <v/>
      </c>
      <c r="S1907">
        <f>'d_고정'!$B$1*'6_기대효과'!$H$7*('d_시나리오'!$I$7/'d_고정'!$B$2)*B1907</f>
        <v/>
      </c>
      <c r="T1907">
        <f>S1907*D1907</f>
        <v/>
      </c>
      <c r="U1907">
        <f>S1907*F1907*H1907</f>
        <v/>
      </c>
      <c r="V1907">
        <f>S1907*F1907*(H1907-1)</f>
        <v/>
      </c>
      <c r="W1907">
        <f>U1907*J1907</f>
        <v/>
      </c>
      <c r="X1907">
        <f>T1907+W1907</f>
        <v/>
      </c>
      <c r="Y1907">
        <f>(T1907*E1907+W1907*L1907)*(1-R1907-'d_고정'!$B$13)</f>
        <v/>
      </c>
      <c r="Z1907">
        <f>(U1907*N1907*Q1907+'d_고정'!$B$3*('6_기대효과'!$H$7/8)*Q1907*'d_고정'!$B$10*P1907*('6_기대효과'!$K$7/'d_고정'!$B$9))*(1-R1907)</f>
        <v/>
      </c>
      <c r="AA1907">
        <f>W1907*L1907*(1-R1907-'d_고정'!$B$13)+U1907*MAX(N1907-'d_고정'!$B$10*P1907*('6_기대효과'!$K$7/'d_고정'!$B$9),0)*Q1907*(1-R1907)</f>
        <v/>
      </c>
      <c r="AB1907">
        <f>Y1907+Z1907</f>
        <v/>
      </c>
      <c r="AC1907">
        <f>Y1907/('d_고정'!$B$5*'6_기대효과'!$H$7/8)/'d_고정'!$B$6</f>
        <v/>
      </c>
      <c r="AD1907">
        <f>Y1907/('d_고정'!$B$8*'6_기대효과'!$H$7/8)</f>
        <v/>
      </c>
    </row>
    <row r="1908">
      <c r="A1908">
        <f>RAND()</f>
        <v/>
      </c>
      <c r="B1908">
        <f>IF('d_시나리오'!$J$2='d_시나리오'!$H$2,'d_시나리오'!$I$2,IF(A1908&lt;('d_시나리오'!$I$2-'d_시나리오'!$H$2)/('d_시나리오'!$J$2-'d_시나리오'!$H$2),'d_시나리오'!$H$2+SQRT(A1908*('d_시나리오'!$J$2-'d_시나리오'!$H$2)*('d_시나리오'!$I$2-'d_시나리오'!$H$2)),'d_시나리오'!$J$2-SQRT((1-A1908)*('d_시나리오'!$J$2-'d_시나리오'!$H$2)*('d_시나리오'!$J$2-'d_시나리오'!$I$2))))</f>
        <v/>
      </c>
      <c r="C1908">
        <f>RAND()</f>
        <v/>
      </c>
      <c r="D1908">
        <f>BETAINV(RAND(),IF(C1908&lt;'d_고정'!$B$26,'d_고정'!$B$23,'d_고정'!$B$16)+1,'d_고정'!$B$17-IF(C1908&lt;'d_고정'!$B$26,'d_고정'!$B$23,'d_고정'!$B$16)+1)*('d_고정'!$B$14+('d_고정'!$B$15-'d_고정'!$B$14)*RAND())</f>
        <v/>
      </c>
      <c r="E1908">
        <f>INDEX('d_분포'!$A$2:$A$28,RANDBETWEEN(1,27))</f>
        <v/>
      </c>
      <c r="F1908">
        <f>INDEX('d_분포'!$C$2:$C$5,RANDBETWEEN(1,4))*(0.9+0.2*RAND())</f>
        <v/>
      </c>
      <c r="G1908">
        <f>RAND()</f>
        <v/>
      </c>
      <c r="H1908">
        <f>(F1908+(1-F1908)*('d_고정'!$B$22*BETAINV(RAND(),IF(G1908&lt;'d_고정'!$B$26,'d_고정'!$B$25,'d_고정'!$B$20)+1,'d_고정'!$B$21-IF(G1908&lt;'d_고정'!$B$26,'d_고정'!$B$25,'d_고정'!$B$20)+1)+(1-'d_고정'!$B$22)*BETAINV(RAND(),IF(G1908&lt;'d_고정'!$B$26,'d_고정'!$B$24,'d_고정'!$B$18)+1,'d_고정'!$B$19-IF(G1908&lt;'d_고정'!$B$26,'d_고정'!$B$24,'d_고정'!$B$18)+1))*('d_고정'!$B$14+('d_고정'!$B$15-'d_고정'!$B$14)*RAND()))/F1908</f>
        <v/>
      </c>
      <c r="I1908">
        <f>RAND()</f>
        <v/>
      </c>
      <c r="J1908">
        <f>IF('d_시나리오'!$J$3='d_시나리오'!$H$3,'d_시나리오'!$I$3,IF(I1908&lt;('d_시나리오'!$I$3-'d_시나리오'!$H$3)/('d_시나리오'!$J$3-'d_시나리오'!$H$3),'d_시나리오'!$H$3+SQRT(I1908*('d_시나리오'!$J$3-'d_시나리오'!$H$3)*('d_시나리오'!$I$3-'d_시나리오'!$H$3)),'d_시나리오'!$J$3-SQRT((1-I1908)*('d_시나리오'!$J$3-'d_시나리오'!$H$3)*('d_시나리오'!$J$3-'d_시나리오'!$I$3))))</f>
        <v/>
      </c>
      <c r="K1908">
        <f>RAND()</f>
        <v/>
      </c>
      <c r="L1908">
        <f>IF('d_시나리오'!$J$4='d_시나리오'!$H$4,'d_시나리오'!$I$4,IF(K1908&lt;('d_시나리오'!$I$4-'d_시나리오'!$H$4)/('d_시나리오'!$J$4-'d_시나리오'!$H$4),'d_시나리오'!$H$4+SQRT(K1908*('d_시나리오'!$J$4-'d_시나리오'!$H$4)*('d_시나리오'!$I$4-'d_시나리오'!$H$4)),'d_시나리오'!$J$4-SQRT((1-K1908)*('d_시나리오'!$J$4-'d_시나리오'!$H$4)*('d_시나리오'!$J$4-'d_시나리오'!$I$4))))</f>
        <v/>
      </c>
      <c r="M1908">
        <f>RAND()</f>
        <v/>
      </c>
      <c r="N1908">
        <f>IF('d_시나리오'!$J$5='d_시나리오'!$H$5,'d_시나리오'!$I$5,IF(M1908&lt;('d_시나리오'!$I$5-'d_시나리오'!$H$5)/('d_시나리오'!$J$5-'d_시나리오'!$H$5),'d_시나리오'!$H$5+SQRT(M1908*('d_시나리오'!$J$5-'d_시나리오'!$H$5)*('d_시나리오'!$I$5-'d_시나리오'!$H$5)),'d_시나리오'!$J$5-SQRT((1-M1908)*('d_시나리오'!$J$5-'d_시나리오'!$H$5)*('d_시나리오'!$J$5-'d_시나리오'!$I$5))))</f>
        <v/>
      </c>
      <c r="O1908">
        <f>RAND()</f>
        <v/>
      </c>
      <c r="P1908">
        <f>IF('d_시나리오'!$J$6='d_시나리오'!$H$6,'d_시나리오'!$I$6,IF(O1908&lt;('d_시나리오'!$I$6-'d_시나리오'!$H$6)/('d_시나리오'!$J$6-'d_시나리오'!$H$6),'d_시나리오'!$H$6+SQRT(O1908*('d_시나리오'!$J$6-'d_시나리오'!$H$6)*('d_시나리오'!$I$6-'d_시나리오'!$H$6)),'d_시나리오'!$J$6-SQRT((1-O1908)*('d_시나리오'!$J$6-'d_시나리오'!$H$6)*('d_시나리오'!$J$6-'d_시나리오'!$I$6))))</f>
        <v/>
      </c>
      <c r="Q1908">
        <f>INDEX('d_분포'!$B$2:$B$57,RANDBETWEEN(1,56))</f>
        <v/>
      </c>
      <c r="R1908">
        <f>BETAINV(RAND(),5,5)</f>
        <v/>
      </c>
      <c r="S1908">
        <f>'d_고정'!$B$1*'6_기대효과'!$H$7*('d_시나리오'!$I$7/'d_고정'!$B$2)*B1908</f>
        <v/>
      </c>
      <c r="T1908">
        <f>S1908*D1908</f>
        <v/>
      </c>
      <c r="U1908">
        <f>S1908*F1908*H1908</f>
        <v/>
      </c>
      <c r="V1908">
        <f>S1908*F1908*(H1908-1)</f>
        <v/>
      </c>
      <c r="W1908">
        <f>U1908*J1908</f>
        <v/>
      </c>
      <c r="X1908">
        <f>T1908+W1908</f>
        <v/>
      </c>
      <c r="Y1908">
        <f>(T1908*E1908+W1908*L1908)*(1-R1908-'d_고정'!$B$13)</f>
        <v/>
      </c>
      <c r="Z1908">
        <f>(U1908*N1908*Q1908+'d_고정'!$B$3*('6_기대효과'!$H$7/8)*Q1908*'d_고정'!$B$10*P1908*('6_기대효과'!$K$7/'d_고정'!$B$9))*(1-R1908)</f>
        <v/>
      </c>
      <c r="AA1908">
        <f>W1908*L1908*(1-R1908-'d_고정'!$B$13)+U1908*MAX(N1908-'d_고정'!$B$10*P1908*('6_기대효과'!$K$7/'d_고정'!$B$9),0)*Q1908*(1-R1908)</f>
        <v/>
      </c>
      <c r="AB1908">
        <f>Y1908+Z1908</f>
        <v/>
      </c>
      <c r="AC1908">
        <f>Y1908/('d_고정'!$B$5*'6_기대효과'!$H$7/8)/'d_고정'!$B$6</f>
        <v/>
      </c>
      <c r="AD1908">
        <f>Y1908/('d_고정'!$B$8*'6_기대효과'!$H$7/8)</f>
        <v/>
      </c>
    </row>
    <row r="1909">
      <c r="A1909">
        <f>RAND()</f>
        <v/>
      </c>
      <c r="B1909">
        <f>IF('d_시나리오'!$J$2='d_시나리오'!$H$2,'d_시나리오'!$I$2,IF(A1909&lt;('d_시나리오'!$I$2-'d_시나리오'!$H$2)/('d_시나리오'!$J$2-'d_시나리오'!$H$2),'d_시나리오'!$H$2+SQRT(A1909*('d_시나리오'!$J$2-'d_시나리오'!$H$2)*('d_시나리오'!$I$2-'d_시나리오'!$H$2)),'d_시나리오'!$J$2-SQRT((1-A1909)*('d_시나리오'!$J$2-'d_시나리오'!$H$2)*('d_시나리오'!$J$2-'d_시나리오'!$I$2))))</f>
        <v/>
      </c>
      <c r="C1909">
        <f>RAND()</f>
        <v/>
      </c>
      <c r="D1909">
        <f>BETAINV(RAND(),IF(C1909&lt;'d_고정'!$B$26,'d_고정'!$B$23,'d_고정'!$B$16)+1,'d_고정'!$B$17-IF(C1909&lt;'d_고정'!$B$26,'d_고정'!$B$23,'d_고정'!$B$16)+1)*('d_고정'!$B$14+('d_고정'!$B$15-'d_고정'!$B$14)*RAND())</f>
        <v/>
      </c>
      <c r="E1909">
        <f>INDEX('d_분포'!$A$2:$A$28,RANDBETWEEN(1,27))</f>
        <v/>
      </c>
      <c r="F1909">
        <f>INDEX('d_분포'!$C$2:$C$5,RANDBETWEEN(1,4))*(0.9+0.2*RAND())</f>
        <v/>
      </c>
      <c r="G1909">
        <f>RAND()</f>
        <v/>
      </c>
      <c r="H1909">
        <f>(F1909+(1-F1909)*('d_고정'!$B$22*BETAINV(RAND(),IF(G1909&lt;'d_고정'!$B$26,'d_고정'!$B$25,'d_고정'!$B$20)+1,'d_고정'!$B$21-IF(G1909&lt;'d_고정'!$B$26,'d_고정'!$B$25,'d_고정'!$B$20)+1)+(1-'d_고정'!$B$22)*BETAINV(RAND(),IF(G1909&lt;'d_고정'!$B$26,'d_고정'!$B$24,'d_고정'!$B$18)+1,'d_고정'!$B$19-IF(G1909&lt;'d_고정'!$B$26,'d_고정'!$B$24,'d_고정'!$B$18)+1))*('d_고정'!$B$14+('d_고정'!$B$15-'d_고정'!$B$14)*RAND()))/F1909</f>
        <v/>
      </c>
      <c r="I1909">
        <f>RAND()</f>
        <v/>
      </c>
      <c r="J1909">
        <f>IF('d_시나리오'!$J$3='d_시나리오'!$H$3,'d_시나리오'!$I$3,IF(I1909&lt;('d_시나리오'!$I$3-'d_시나리오'!$H$3)/('d_시나리오'!$J$3-'d_시나리오'!$H$3),'d_시나리오'!$H$3+SQRT(I1909*('d_시나리오'!$J$3-'d_시나리오'!$H$3)*('d_시나리오'!$I$3-'d_시나리오'!$H$3)),'d_시나리오'!$J$3-SQRT((1-I1909)*('d_시나리오'!$J$3-'d_시나리오'!$H$3)*('d_시나리오'!$J$3-'d_시나리오'!$I$3))))</f>
        <v/>
      </c>
      <c r="K1909">
        <f>RAND()</f>
        <v/>
      </c>
      <c r="L1909">
        <f>IF('d_시나리오'!$J$4='d_시나리오'!$H$4,'d_시나리오'!$I$4,IF(K1909&lt;('d_시나리오'!$I$4-'d_시나리오'!$H$4)/('d_시나리오'!$J$4-'d_시나리오'!$H$4),'d_시나리오'!$H$4+SQRT(K1909*('d_시나리오'!$J$4-'d_시나리오'!$H$4)*('d_시나리오'!$I$4-'d_시나리오'!$H$4)),'d_시나리오'!$J$4-SQRT((1-K1909)*('d_시나리오'!$J$4-'d_시나리오'!$H$4)*('d_시나리오'!$J$4-'d_시나리오'!$I$4))))</f>
        <v/>
      </c>
      <c r="M1909">
        <f>RAND()</f>
        <v/>
      </c>
      <c r="N1909">
        <f>IF('d_시나리오'!$J$5='d_시나리오'!$H$5,'d_시나리오'!$I$5,IF(M1909&lt;('d_시나리오'!$I$5-'d_시나리오'!$H$5)/('d_시나리오'!$J$5-'d_시나리오'!$H$5),'d_시나리오'!$H$5+SQRT(M1909*('d_시나리오'!$J$5-'d_시나리오'!$H$5)*('d_시나리오'!$I$5-'d_시나리오'!$H$5)),'d_시나리오'!$J$5-SQRT((1-M1909)*('d_시나리오'!$J$5-'d_시나리오'!$H$5)*('d_시나리오'!$J$5-'d_시나리오'!$I$5))))</f>
        <v/>
      </c>
      <c r="O1909">
        <f>RAND()</f>
        <v/>
      </c>
      <c r="P1909">
        <f>IF('d_시나리오'!$J$6='d_시나리오'!$H$6,'d_시나리오'!$I$6,IF(O1909&lt;('d_시나리오'!$I$6-'d_시나리오'!$H$6)/('d_시나리오'!$J$6-'d_시나리오'!$H$6),'d_시나리오'!$H$6+SQRT(O1909*('d_시나리오'!$J$6-'d_시나리오'!$H$6)*('d_시나리오'!$I$6-'d_시나리오'!$H$6)),'d_시나리오'!$J$6-SQRT((1-O1909)*('d_시나리오'!$J$6-'d_시나리오'!$H$6)*('d_시나리오'!$J$6-'d_시나리오'!$I$6))))</f>
        <v/>
      </c>
      <c r="Q1909">
        <f>INDEX('d_분포'!$B$2:$B$57,RANDBETWEEN(1,56))</f>
        <v/>
      </c>
      <c r="R1909">
        <f>BETAINV(RAND(),5,5)</f>
        <v/>
      </c>
      <c r="S1909">
        <f>'d_고정'!$B$1*'6_기대효과'!$H$7*('d_시나리오'!$I$7/'d_고정'!$B$2)*B1909</f>
        <v/>
      </c>
      <c r="T1909">
        <f>S1909*D1909</f>
        <v/>
      </c>
      <c r="U1909">
        <f>S1909*F1909*H1909</f>
        <v/>
      </c>
      <c r="V1909">
        <f>S1909*F1909*(H1909-1)</f>
        <v/>
      </c>
      <c r="W1909">
        <f>U1909*J1909</f>
        <v/>
      </c>
      <c r="X1909">
        <f>T1909+W1909</f>
        <v/>
      </c>
      <c r="Y1909">
        <f>(T1909*E1909+W1909*L1909)*(1-R1909-'d_고정'!$B$13)</f>
        <v/>
      </c>
      <c r="Z1909">
        <f>(U1909*N1909*Q1909+'d_고정'!$B$3*('6_기대효과'!$H$7/8)*Q1909*'d_고정'!$B$10*P1909*('6_기대효과'!$K$7/'d_고정'!$B$9))*(1-R1909)</f>
        <v/>
      </c>
      <c r="AA1909">
        <f>W1909*L1909*(1-R1909-'d_고정'!$B$13)+U1909*MAX(N1909-'d_고정'!$B$10*P1909*('6_기대효과'!$K$7/'d_고정'!$B$9),0)*Q1909*(1-R1909)</f>
        <v/>
      </c>
      <c r="AB1909">
        <f>Y1909+Z1909</f>
        <v/>
      </c>
      <c r="AC1909">
        <f>Y1909/('d_고정'!$B$5*'6_기대효과'!$H$7/8)/'d_고정'!$B$6</f>
        <v/>
      </c>
      <c r="AD1909">
        <f>Y1909/('d_고정'!$B$8*'6_기대효과'!$H$7/8)</f>
        <v/>
      </c>
    </row>
    <row r="1910">
      <c r="A1910">
        <f>RAND()</f>
        <v/>
      </c>
      <c r="B1910">
        <f>IF('d_시나리오'!$J$2='d_시나리오'!$H$2,'d_시나리오'!$I$2,IF(A1910&lt;('d_시나리오'!$I$2-'d_시나리오'!$H$2)/('d_시나리오'!$J$2-'d_시나리오'!$H$2),'d_시나리오'!$H$2+SQRT(A1910*('d_시나리오'!$J$2-'d_시나리오'!$H$2)*('d_시나리오'!$I$2-'d_시나리오'!$H$2)),'d_시나리오'!$J$2-SQRT((1-A1910)*('d_시나리오'!$J$2-'d_시나리오'!$H$2)*('d_시나리오'!$J$2-'d_시나리오'!$I$2))))</f>
        <v/>
      </c>
      <c r="C1910">
        <f>RAND()</f>
        <v/>
      </c>
      <c r="D1910">
        <f>BETAINV(RAND(),IF(C1910&lt;'d_고정'!$B$26,'d_고정'!$B$23,'d_고정'!$B$16)+1,'d_고정'!$B$17-IF(C1910&lt;'d_고정'!$B$26,'d_고정'!$B$23,'d_고정'!$B$16)+1)*('d_고정'!$B$14+('d_고정'!$B$15-'d_고정'!$B$14)*RAND())</f>
        <v/>
      </c>
      <c r="E1910">
        <f>INDEX('d_분포'!$A$2:$A$28,RANDBETWEEN(1,27))</f>
        <v/>
      </c>
      <c r="F1910">
        <f>INDEX('d_분포'!$C$2:$C$5,RANDBETWEEN(1,4))*(0.9+0.2*RAND())</f>
        <v/>
      </c>
      <c r="G1910">
        <f>RAND()</f>
        <v/>
      </c>
      <c r="H1910">
        <f>(F1910+(1-F1910)*('d_고정'!$B$22*BETAINV(RAND(),IF(G1910&lt;'d_고정'!$B$26,'d_고정'!$B$25,'d_고정'!$B$20)+1,'d_고정'!$B$21-IF(G1910&lt;'d_고정'!$B$26,'d_고정'!$B$25,'d_고정'!$B$20)+1)+(1-'d_고정'!$B$22)*BETAINV(RAND(),IF(G1910&lt;'d_고정'!$B$26,'d_고정'!$B$24,'d_고정'!$B$18)+1,'d_고정'!$B$19-IF(G1910&lt;'d_고정'!$B$26,'d_고정'!$B$24,'d_고정'!$B$18)+1))*('d_고정'!$B$14+('d_고정'!$B$15-'d_고정'!$B$14)*RAND()))/F1910</f>
        <v/>
      </c>
      <c r="I1910">
        <f>RAND()</f>
        <v/>
      </c>
      <c r="J1910">
        <f>IF('d_시나리오'!$J$3='d_시나리오'!$H$3,'d_시나리오'!$I$3,IF(I1910&lt;('d_시나리오'!$I$3-'d_시나리오'!$H$3)/('d_시나리오'!$J$3-'d_시나리오'!$H$3),'d_시나리오'!$H$3+SQRT(I1910*('d_시나리오'!$J$3-'d_시나리오'!$H$3)*('d_시나리오'!$I$3-'d_시나리오'!$H$3)),'d_시나리오'!$J$3-SQRT((1-I1910)*('d_시나리오'!$J$3-'d_시나리오'!$H$3)*('d_시나리오'!$J$3-'d_시나리오'!$I$3))))</f>
        <v/>
      </c>
      <c r="K1910">
        <f>RAND()</f>
        <v/>
      </c>
      <c r="L1910">
        <f>IF('d_시나리오'!$J$4='d_시나리오'!$H$4,'d_시나리오'!$I$4,IF(K1910&lt;('d_시나리오'!$I$4-'d_시나리오'!$H$4)/('d_시나리오'!$J$4-'d_시나리오'!$H$4),'d_시나리오'!$H$4+SQRT(K1910*('d_시나리오'!$J$4-'d_시나리오'!$H$4)*('d_시나리오'!$I$4-'d_시나리오'!$H$4)),'d_시나리오'!$J$4-SQRT((1-K1910)*('d_시나리오'!$J$4-'d_시나리오'!$H$4)*('d_시나리오'!$J$4-'d_시나리오'!$I$4))))</f>
        <v/>
      </c>
      <c r="M1910">
        <f>RAND()</f>
        <v/>
      </c>
      <c r="N1910">
        <f>IF('d_시나리오'!$J$5='d_시나리오'!$H$5,'d_시나리오'!$I$5,IF(M1910&lt;('d_시나리오'!$I$5-'d_시나리오'!$H$5)/('d_시나리오'!$J$5-'d_시나리오'!$H$5),'d_시나리오'!$H$5+SQRT(M1910*('d_시나리오'!$J$5-'d_시나리오'!$H$5)*('d_시나리오'!$I$5-'d_시나리오'!$H$5)),'d_시나리오'!$J$5-SQRT((1-M1910)*('d_시나리오'!$J$5-'d_시나리오'!$H$5)*('d_시나리오'!$J$5-'d_시나리오'!$I$5))))</f>
        <v/>
      </c>
      <c r="O1910">
        <f>RAND()</f>
        <v/>
      </c>
      <c r="P1910">
        <f>IF('d_시나리오'!$J$6='d_시나리오'!$H$6,'d_시나리오'!$I$6,IF(O1910&lt;('d_시나리오'!$I$6-'d_시나리오'!$H$6)/('d_시나리오'!$J$6-'d_시나리오'!$H$6),'d_시나리오'!$H$6+SQRT(O1910*('d_시나리오'!$J$6-'d_시나리오'!$H$6)*('d_시나리오'!$I$6-'d_시나리오'!$H$6)),'d_시나리오'!$J$6-SQRT((1-O1910)*('d_시나리오'!$J$6-'d_시나리오'!$H$6)*('d_시나리오'!$J$6-'d_시나리오'!$I$6))))</f>
        <v/>
      </c>
      <c r="Q1910">
        <f>INDEX('d_분포'!$B$2:$B$57,RANDBETWEEN(1,56))</f>
        <v/>
      </c>
      <c r="R1910">
        <f>BETAINV(RAND(),5,5)</f>
        <v/>
      </c>
      <c r="S1910">
        <f>'d_고정'!$B$1*'6_기대효과'!$H$7*('d_시나리오'!$I$7/'d_고정'!$B$2)*B1910</f>
        <v/>
      </c>
      <c r="T1910">
        <f>S1910*D1910</f>
        <v/>
      </c>
      <c r="U1910">
        <f>S1910*F1910*H1910</f>
        <v/>
      </c>
      <c r="V1910">
        <f>S1910*F1910*(H1910-1)</f>
        <v/>
      </c>
      <c r="W1910">
        <f>U1910*J1910</f>
        <v/>
      </c>
      <c r="X1910">
        <f>T1910+W1910</f>
        <v/>
      </c>
      <c r="Y1910">
        <f>(T1910*E1910+W1910*L1910)*(1-R1910-'d_고정'!$B$13)</f>
        <v/>
      </c>
      <c r="Z1910">
        <f>(U1910*N1910*Q1910+'d_고정'!$B$3*('6_기대효과'!$H$7/8)*Q1910*'d_고정'!$B$10*P1910*('6_기대효과'!$K$7/'d_고정'!$B$9))*(1-R1910)</f>
        <v/>
      </c>
      <c r="AA1910">
        <f>W1910*L1910*(1-R1910-'d_고정'!$B$13)+U1910*MAX(N1910-'d_고정'!$B$10*P1910*('6_기대효과'!$K$7/'d_고정'!$B$9),0)*Q1910*(1-R1910)</f>
        <v/>
      </c>
      <c r="AB1910">
        <f>Y1910+Z1910</f>
        <v/>
      </c>
      <c r="AC1910">
        <f>Y1910/('d_고정'!$B$5*'6_기대효과'!$H$7/8)/'d_고정'!$B$6</f>
        <v/>
      </c>
      <c r="AD1910">
        <f>Y1910/('d_고정'!$B$8*'6_기대효과'!$H$7/8)</f>
        <v/>
      </c>
    </row>
    <row r="1911">
      <c r="A1911">
        <f>RAND()</f>
        <v/>
      </c>
      <c r="B1911">
        <f>IF('d_시나리오'!$J$2='d_시나리오'!$H$2,'d_시나리오'!$I$2,IF(A1911&lt;('d_시나리오'!$I$2-'d_시나리오'!$H$2)/('d_시나리오'!$J$2-'d_시나리오'!$H$2),'d_시나리오'!$H$2+SQRT(A1911*('d_시나리오'!$J$2-'d_시나리오'!$H$2)*('d_시나리오'!$I$2-'d_시나리오'!$H$2)),'d_시나리오'!$J$2-SQRT((1-A1911)*('d_시나리오'!$J$2-'d_시나리오'!$H$2)*('d_시나리오'!$J$2-'d_시나리오'!$I$2))))</f>
        <v/>
      </c>
      <c r="C1911">
        <f>RAND()</f>
        <v/>
      </c>
      <c r="D1911">
        <f>BETAINV(RAND(),IF(C1911&lt;'d_고정'!$B$26,'d_고정'!$B$23,'d_고정'!$B$16)+1,'d_고정'!$B$17-IF(C1911&lt;'d_고정'!$B$26,'d_고정'!$B$23,'d_고정'!$B$16)+1)*('d_고정'!$B$14+('d_고정'!$B$15-'d_고정'!$B$14)*RAND())</f>
        <v/>
      </c>
      <c r="E1911">
        <f>INDEX('d_분포'!$A$2:$A$28,RANDBETWEEN(1,27))</f>
        <v/>
      </c>
      <c r="F1911">
        <f>INDEX('d_분포'!$C$2:$C$5,RANDBETWEEN(1,4))*(0.9+0.2*RAND())</f>
        <v/>
      </c>
      <c r="G1911">
        <f>RAND()</f>
        <v/>
      </c>
      <c r="H1911">
        <f>(F1911+(1-F1911)*('d_고정'!$B$22*BETAINV(RAND(),IF(G1911&lt;'d_고정'!$B$26,'d_고정'!$B$25,'d_고정'!$B$20)+1,'d_고정'!$B$21-IF(G1911&lt;'d_고정'!$B$26,'d_고정'!$B$25,'d_고정'!$B$20)+1)+(1-'d_고정'!$B$22)*BETAINV(RAND(),IF(G1911&lt;'d_고정'!$B$26,'d_고정'!$B$24,'d_고정'!$B$18)+1,'d_고정'!$B$19-IF(G1911&lt;'d_고정'!$B$26,'d_고정'!$B$24,'d_고정'!$B$18)+1))*('d_고정'!$B$14+('d_고정'!$B$15-'d_고정'!$B$14)*RAND()))/F1911</f>
        <v/>
      </c>
      <c r="I1911">
        <f>RAND()</f>
        <v/>
      </c>
      <c r="J1911">
        <f>IF('d_시나리오'!$J$3='d_시나리오'!$H$3,'d_시나리오'!$I$3,IF(I1911&lt;('d_시나리오'!$I$3-'d_시나리오'!$H$3)/('d_시나리오'!$J$3-'d_시나리오'!$H$3),'d_시나리오'!$H$3+SQRT(I1911*('d_시나리오'!$J$3-'d_시나리오'!$H$3)*('d_시나리오'!$I$3-'d_시나리오'!$H$3)),'d_시나리오'!$J$3-SQRT((1-I1911)*('d_시나리오'!$J$3-'d_시나리오'!$H$3)*('d_시나리오'!$J$3-'d_시나리오'!$I$3))))</f>
        <v/>
      </c>
      <c r="K1911">
        <f>RAND()</f>
        <v/>
      </c>
      <c r="L1911">
        <f>IF('d_시나리오'!$J$4='d_시나리오'!$H$4,'d_시나리오'!$I$4,IF(K1911&lt;('d_시나리오'!$I$4-'d_시나리오'!$H$4)/('d_시나리오'!$J$4-'d_시나리오'!$H$4),'d_시나리오'!$H$4+SQRT(K1911*('d_시나리오'!$J$4-'d_시나리오'!$H$4)*('d_시나리오'!$I$4-'d_시나리오'!$H$4)),'d_시나리오'!$J$4-SQRT((1-K1911)*('d_시나리오'!$J$4-'d_시나리오'!$H$4)*('d_시나리오'!$J$4-'d_시나리오'!$I$4))))</f>
        <v/>
      </c>
      <c r="M1911">
        <f>RAND()</f>
        <v/>
      </c>
      <c r="N1911">
        <f>IF('d_시나리오'!$J$5='d_시나리오'!$H$5,'d_시나리오'!$I$5,IF(M1911&lt;('d_시나리오'!$I$5-'d_시나리오'!$H$5)/('d_시나리오'!$J$5-'d_시나리오'!$H$5),'d_시나리오'!$H$5+SQRT(M1911*('d_시나리오'!$J$5-'d_시나리오'!$H$5)*('d_시나리오'!$I$5-'d_시나리오'!$H$5)),'d_시나리오'!$J$5-SQRT((1-M1911)*('d_시나리오'!$J$5-'d_시나리오'!$H$5)*('d_시나리오'!$J$5-'d_시나리오'!$I$5))))</f>
        <v/>
      </c>
      <c r="O1911">
        <f>RAND()</f>
        <v/>
      </c>
      <c r="P1911">
        <f>IF('d_시나리오'!$J$6='d_시나리오'!$H$6,'d_시나리오'!$I$6,IF(O1911&lt;('d_시나리오'!$I$6-'d_시나리오'!$H$6)/('d_시나리오'!$J$6-'d_시나리오'!$H$6),'d_시나리오'!$H$6+SQRT(O1911*('d_시나리오'!$J$6-'d_시나리오'!$H$6)*('d_시나리오'!$I$6-'d_시나리오'!$H$6)),'d_시나리오'!$J$6-SQRT((1-O1911)*('d_시나리오'!$J$6-'d_시나리오'!$H$6)*('d_시나리오'!$J$6-'d_시나리오'!$I$6))))</f>
        <v/>
      </c>
      <c r="Q1911">
        <f>INDEX('d_분포'!$B$2:$B$57,RANDBETWEEN(1,56))</f>
        <v/>
      </c>
      <c r="R1911">
        <f>BETAINV(RAND(),5,5)</f>
        <v/>
      </c>
      <c r="S1911">
        <f>'d_고정'!$B$1*'6_기대효과'!$H$7*('d_시나리오'!$I$7/'d_고정'!$B$2)*B1911</f>
        <v/>
      </c>
      <c r="T1911">
        <f>S1911*D1911</f>
        <v/>
      </c>
      <c r="U1911">
        <f>S1911*F1911*H1911</f>
        <v/>
      </c>
      <c r="V1911">
        <f>S1911*F1911*(H1911-1)</f>
        <v/>
      </c>
      <c r="W1911">
        <f>U1911*J1911</f>
        <v/>
      </c>
      <c r="X1911">
        <f>T1911+W1911</f>
        <v/>
      </c>
      <c r="Y1911">
        <f>(T1911*E1911+W1911*L1911)*(1-R1911-'d_고정'!$B$13)</f>
        <v/>
      </c>
      <c r="Z1911">
        <f>(U1911*N1911*Q1911+'d_고정'!$B$3*('6_기대효과'!$H$7/8)*Q1911*'d_고정'!$B$10*P1911*('6_기대효과'!$K$7/'d_고정'!$B$9))*(1-R1911)</f>
        <v/>
      </c>
      <c r="AA1911">
        <f>W1911*L1911*(1-R1911-'d_고정'!$B$13)+U1911*MAX(N1911-'d_고정'!$B$10*P1911*('6_기대효과'!$K$7/'d_고정'!$B$9),0)*Q1911*(1-R1911)</f>
        <v/>
      </c>
      <c r="AB1911">
        <f>Y1911+Z1911</f>
        <v/>
      </c>
      <c r="AC1911">
        <f>Y1911/('d_고정'!$B$5*'6_기대효과'!$H$7/8)/'d_고정'!$B$6</f>
        <v/>
      </c>
      <c r="AD1911">
        <f>Y1911/('d_고정'!$B$8*'6_기대효과'!$H$7/8)</f>
        <v/>
      </c>
    </row>
    <row r="1912">
      <c r="A1912">
        <f>RAND()</f>
        <v/>
      </c>
      <c r="B1912">
        <f>IF('d_시나리오'!$J$2='d_시나리오'!$H$2,'d_시나리오'!$I$2,IF(A1912&lt;('d_시나리오'!$I$2-'d_시나리오'!$H$2)/('d_시나리오'!$J$2-'d_시나리오'!$H$2),'d_시나리오'!$H$2+SQRT(A1912*('d_시나리오'!$J$2-'d_시나리오'!$H$2)*('d_시나리오'!$I$2-'d_시나리오'!$H$2)),'d_시나리오'!$J$2-SQRT((1-A1912)*('d_시나리오'!$J$2-'d_시나리오'!$H$2)*('d_시나리오'!$J$2-'d_시나리오'!$I$2))))</f>
        <v/>
      </c>
      <c r="C1912">
        <f>RAND()</f>
        <v/>
      </c>
      <c r="D1912">
        <f>BETAINV(RAND(),IF(C1912&lt;'d_고정'!$B$26,'d_고정'!$B$23,'d_고정'!$B$16)+1,'d_고정'!$B$17-IF(C1912&lt;'d_고정'!$B$26,'d_고정'!$B$23,'d_고정'!$B$16)+1)*('d_고정'!$B$14+('d_고정'!$B$15-'d_고정'!$B$14)*RAND())</f>
        <v/>
      </c>
      <c r="E1912">
        <f>INDEX('d_분포'!$A$2:$A$28,RANDBETWEEN(1,27))</f>
        <v/>
      </c>
      <c r="F1912">
        <f>INDEX('d_분포'!$C$2:$C$5,RANDBETWEEN(1,4))*(0.9+0.2*RAND())</f>
        <v/>
      </c>
      <c r="G1912">
        <f>RAND()</f>
        <v/>
      </c>
      <c r="H1912">
        <f>(F1912+(1-F1912)*('d_고정'!$B$22*BETAINV(RAND(),IF(G1912&lt;'d_고정'!$B$26,'d_고정'!$B$25,'d_고정'!$B$20)+1,'d_고정'!$B$21-IF(G1912&lt;'d_고정'!$B$26,'d_고정'!$B$25,'d_고정'!$B$20)+1)+(1-'d_고정'!$B$22)*BETAINV(RAND(),IF(G1912&lt;'d_고정'!$B$26,'d_고정'!$B$24,'d_고정'!$B$18)+1,'d_고정'!$B$19-IF(G1912&lt;'d_고정'!$B$26,'d_고정'!$B$24,'d_고정'!$B$18)+1))*('d_고정'!$B$14+('d_고정'!$B$15-'d_고정'!$B$14)*RAND()))/F1912</f>
        <v/>
      </c>
      <c r="I1912">
        <f>RAND()</f>
        <v/>
      </c>
      <c r="J1912">
        <f>IF('d_시나리오'!$J$3='d_시나리오'!$H$3,'d_시나리오'!$I$3,IF(I1912&lt;('d_시나리오'!$I$3-'d_시나리오'!$H$3)/('d_시나리오'!$J$3-'d_시나리오'!$H$3),'d_시나리오'!$H$3+SQRT(I1912*('d_시나리오'!$J$3-'d_시나리오'!$H$3)*('d_시나리오'!$I$3-'d_시나리오'!$H$3)),'d_시나리오'!$J$3-SQRT((1-I1912)*('d_시나리오'!$J$3-'d_시나리오'!$H$3)*('d_시나리오'!$J$3-'d_시나리오'!$I$3))))</f>
        <v/>
      </c>
      <c r="K1912">
        <f>RAND()</f>
        <v/>
      </c>
      <c r="L1912">
        <f>IF('d_시나리오'!$J$4='d_시나리오'!$H$4,'d_시나리오'!$I$4,IF(K1912&lt;('d_시나리오'!$I$4-'d_시나리오'!$H$4)/('d_시나리오'!$J$4-'d_시나리오'!$H$4),'d_시나리오'!$H$4+SQRT(K1912*('d_시나리오'!$J$4-'d_시나리오'!$H$4)*('d_시나리오'!$I$4-'d_시나리오'!$H$4)),'d_시나리오'!$J$4-SQRT((1-K1912)*('d_시나리오'!$J$4-'d_시나리오'!$H$4)*('d_시나리오'!$J$4-'d_시나리오'!$I$4))))</f>
        <v/>
      </c>
      <c r="M1912">
        <f>RAND()</f>
        <v/>
      </c>
      <c r="N1912">
        <f>IF('d_시나리오'!$J$5='d_시나리오'!$H$5,'d_시나리오'!$I$5,IF(M1912&lt;('d_시나리오'!$I$5-'d_시나리오'!$H$5)/('d_시나리오'!$J$5-'d_시나리오'!$H$5),'d_시나리오'!$H$5+SQRT(M1912*('d_시나리오'!$J$5-'d_시나리오'!$H$5)*('d_시나리오'!$I$5-'d_시나리오'!$H$5)),'d_시나리오'!$J$5-SQRT((1-M1912)*('d_시나리오'!$J$5-'d_시나리오'!$H$5)*('d_시나리오'!$J$5-'d_시나리오'!$I$5))))</f>
        <v/>
      </c>
      <c r="O1912">
        <f>RAND()</f>
        <v/>
      </c>
      <c r="P1912">
        <f>IF('d_시나리오'!$J$6='d_시나리오'!$H$6,'d_시나리오'!$I$6,IF(O1912&lt;('d_시나리오'!$I$6-'d_시나리오'!$H$6)/('d_시나리오'!$J$6-'d_시나리오'!$H$6),'d_시나리오'!$H$6+SQRT(O1912*('d_시나리오'!$J$6-'d_시나리오'!$H$6)*('d_시나리오'!$I$6-'d_시나리오'!$H$6)),'d_시나리오'!$J$6-SQRT((1-O1912)*('d_시나리오'!$J$6-'d_시나리오'!$H$6)*('d_시나리오'!$J$6-'d_시나리오'!$I$6))))</f>
        <v/>
      </c>
      <c r="Q1912">
        <f>INDEX('d_분포'!$B$2:$B$57,RANDBETWEEN(1,56))</f>
        <v/>
      </c>
      <c r="R1912">
        <f>BETAINV(RAND(),5,5)</f>
        <v/>
      </c>
      <c r="S1912">
        <f>'d_고정'!$B$1*'6_기대효과'!$H$7*('d_시나리오'!$I$7/'d_고정'!$B$2)*B1912</f>
        <v/>
      </c>
      <c r="T1912">
        <f>S1912*D1912</f>
        <v/>
      </c>
      <c r="U1912">
        <f>S1912*F1912*H1912</f>
        <v/>
      </c>
      <c r="V1912">
        <f>S1912*F1912*(H1912-1)</f>
        <v/>
      </c>
      <c r="W1912">
        <f>U1912*J1912</f>
        <v/>
      </c>
      <c r="X1912">
        <f>T1912+W1912</f>
        <v/>
      </c>
      <c r="Y1912">
        <f>(T1912*E1912+W1912*L1912)*(1-R1912-'d_고정'!$B$13)</f>
        <v/>
      </c>
      <c r="Z1912">
        <f>(U1912*N1912*Q1912+'d_고정'!$B$3*('6_기대효과'!$H$7/8)*Q1912*'d_고정'!$B$10*P1912*('6_기대효과'!$K$7/'d_고정'!$B$9))*(1-R1912)</f>
        <v/>
      </c>
      <c r="AA1912">
        <f>W1912*L1912*(1-R1912-'d_고정'!$B$13)+U1912*MAX(N1912-'d_고정'!$B$10*P1912*('6_기대효과'!$K$7/'d_고정'!$B$9),0)*Q1912*(1-R1912)</f>
        <v/>
      </c>
      <c r="AB1912">
        <f>Y1912+Z1912</f>
        <v/>
      </c>
      <c r="AC1912">
        <f>Y1912/('d_고정'!$B$5*'6_기대효과'!$H$7/8)/'d_고정'!$B$6</f>
        <v/>
      </c>
      <c r="AD1912">
        <f>Y1912/('d_고정'!$B$8*'6_기대효과'!$H$7/8)</f>
        <v/>
      </c>
    </row>
    <row r="1913">
      <c r="A1913">
        <f>RAND()</f>
        <v/>
      </c>
      <c r="B1913">
        <f>IF('d_시나리오'!$J$2='d_시나리오'!$H$2,'d_시나리오'!$I$2,IF(A1913&lt;('d_시나리오'!$I$2-'d_시나리오'!$H$2)/('d_시나리오'!$J$2-'d_시나리오'!$H$2),'d_시나리오'!$H$2+SQRT(A1913*('d_시나리오'!$J$2-'d_시나리오'!$H$2)*('d_시나리오'!$I$2-'d_시나리오'!$H$2)),'d_시나리오'!$J$2-SQRT((1-A1913)*('d_시나리오'!$J$2-'d_시나리오'!$H$2)*('d_시나리오'!$J$2-'d_시나리오'!$I$2))))</f>
        <v/>
      </c>
      <c r="C1913">
        <f>RAND()</f>
        <v/>
      </c>
      <c r="D1913">
        <f>BETAINV(RAND(),IF(C1913&lt;'d_고정'!$B$26,'d_고정'!$B$23,'d_고정'!$B$16)+1,'d_고정'!$B$17-IF(C1913&lt;'d_고정'!$B$26,'d_고정'!$B$23,'d_고정'!$B$16)+1)*('d_고정'!$B$14+('d_고정'!$B$15-'d_고정'!$B$14)*RAND())</f>
        <v/>
      </c>
      <c r="E1913">
        <f>INDEX('d_분포'!$A$2:$A$28,RANDBETWEEN(1,27))</f>
        <v/>
      </c>
      <c r="F1913">
        <f>INDEX('d_분포'!$C$2:$C$5,RANDBETWEEN(1,4))*(0.9+0.2*RAND())</f>
        <v/>
      </c>
      <c r="G1913">
        <f>RAND()</f>
        <v/>
      </c>
      <c r="H1913">
        <f>(F1913+(1-F1913)*('d_고정'!$B$22*BETAINV(RAND(),IF(G1913&lt;'d_고정'!$B$26,'d_고정'!$B$25,'d_고정'!$B$20)+1,'d_고정'!$B$21-IF(G1913&lt;'d_고정'!$B$26,'d_고정'!$B$25,'d_고정'!$B$20)+1)+(1-'d_고정'!$B$22)*BETAINV(RAND(),IF(G1913&lt;'d_고정'!$B$26,'d_고정'!$B$24,'d_고정'!$B$18)+1,'d_고정'!$B$19-IF(G1913&lt;'d_고정'!$B$26,'d_고정'!$B$24,'d_고정'!$B$18)+1))*('d_고정'!$B$14+('d_고정'!$B$15-'d_고정'!$B$14)*RAND()))/F1913</f>
        <v/>
      </c>
      <c r="I1913">
        <f>RAND()</f>
        <v/>
      </c>
      <c r="J1913">
        <f>IF('d_시나리오'!$J$3='d_시나리오'!$H$3,'d_시나리오'!$I$3,IF(I1913&lt;('d_시나리오'!$I$3-'d_시나리오'!$H$3)/('d_시나리오'!$J$3-'d_시나리오'!$H$3),'d_시나리오'!$H$3+SQRT(I1913*('d_시나리오'!$J$3-'d_시나리오'!$H$3)*('d_시나리오'!$I$3-'d_시나리오'!$H$3)),'d_시나리오'!$J$3-SQRT((1-I1913)*('d_시나리오'!$J$3-'d_시나리오'!$H$3)*('d_시나리오'!$J$3-'d_시나리오'!$I$3))))</f>
        <v/>
      </c>
      <c r="K1913">
        <f>RAND()</f>
        <v/>
      </c>
      <c r="L1913">
        <f>IF('d_시나리오'!$J$4='d_시나리오'!$H$4,'d_시나리오'!$I$4,IF(K1913&lt;('d_시나리오'!$I$4-'d_시나리오'!$H$4)/('d_시나리오'!$J$4-'d_시나리오'!$H$4),'d_시나리오'!$H$4+SQRT(K1913*('d_시나리오'!$J$4-'d_시나리오'!$H$4)*('d_시나리오'!$I$4-'d_시나리오'!$H$4)),'d_시나리오'!$J$4-SQRT((1-K1913)*('d_시나리오'!$J$4-'d_시나리오'!$H$4)*('d_시나리오'!$J$4-'d_시나리오'!$I$4))))</f>
        <v/>
      </c>
      <c r="M1913">
        <f>RAND()</f>
        <v/>
      </c>
      <c r="N1913">
        <f>IF('d_시나리오'!$J$5='d_시나리오'!$H$5,'d_시나리오'!$I$5,IF(M1913&lt;('d_시나리오'!$I$5-'d_시나리오'!$H$5)/('d_시나리오'!$J$5-'d_시나리오'!$H$5),'d_시나리오'!$H$5+SQRT(M1913*('d_시나리오'!$J$5-'d_시나리오'!$H$5)*('d_시나리오'!$I$5-'d_시나리오'!$H$5)),'d_시나리오'!$J$5-SQRT((1-M1913)*('d_시나리오'!$J$5-'d_시나리오'!$H$5)*('d_시나리오'!$J$5-'d_시나리오'!$I$5))))</f>
        <v/>
      </c>
      <c r="O1913">
        <f>RAND()</f>
        <v/>
      </c>
      <c r="P1913">
        <f>IF('d_시나리오'!$J$6='d_시나리오'!$H$6,'d_시나리오'!$I$6,IF(O1913&lt;('d_시나리오'!$I$6-'d_시나리오'!$H$6)/('d_시나리오'!$J$6-'d_시나리오'!$H$6),'d_시나리오'!$H$6+SQRT(O1913*('d_시나리오'!$J$6-'d_시나리오'!$H$6)*('d_시나리오'!$I$6-'d_시나리오'!$H$6)),'d_시나리오'!$J$6-SQRT((1-O1913)*('d_시나리오'!$J$6-'d_시나리오'!$H$6)*('d_시나리오'!$J$6-'d_시나리오'!$I$6))))</f>
        <v/>
      </c>
      <c r="Q1913">
        <f>INDEX('d_분포'!$B$2:$B$57,RANDBETWEEN(1,56))</f>
        <v/>
      </c>
      <c r="R1913">
        <f>BETAINV(RAND(),5,5)</f>
        <v/>
      </c>
      <c r="S1913">
        <f>'d_고정'!$B$1*'6_기대효과'!$H$7*('d_시나리오'!$I$7/'d_고정'!$B$2)*B1913</f>
        <v/>
      </c>
      <c r="T1913">
        <f>S1913*D1913</f>
        <v/>
      </c>
      <c r="U1913">
        <f>S1913*F1913*H1913</f>
        <v/>
      </c>
      <c r="V1913">
        <f>S1913*F1913*(H1913-1)</f>
        <v/>
      </c>
      <c r="W1913">
        <f>U1913*J1913</f>
        <v/>
      </c>
      <c r="X1913">
        <f>T1913+W1913</f>
        <v/>
      </c>
      <c r="Y1913">
        <f>(T1913*E1913+W1913*L1913)*(1-R1913-'d_고정'!$B$13)</f>
        <v/>
      </c>
      <c r="Z1913">
        <f>(U1913*N1913*Q1913+'d_고정'!$B$3*('6_기대효과'!$H$7/8)*Q1913*'d_고정'!$B$10*P1913*('6_기대효과'!$K$7/'d_고정'!$B$9))*(1-R1913)</f>
        <v/>
      </c>
      <c r="AA1913">
        <f>W1913*L1913*(1-R1913-'d_고정'!$B$13)+U1913*MAX(N1913-'d_고정'!$B$10*P1913*('6_기대효과'!$K$7/'d_고정'!$B$9),0)*Q1913*(1-R1913)</f>
        <v/>
      </c>
      <c r="AB1913">
        <f>Y1913+Z1913</f>
        <v/>
      </c>
      <c r="AC1913">
        <f>Y1913/('d_고정'!$B$5*'6_기대효과'!$H$7/8)/'d_고정'!$B$6</f>
        <v/>
      </c>
      <c r="AD1913">
        <f>Y1913/('d_고정'!$B$8*'6_기대효과'!$H$7/8)</f>
        <v/>
      </c>
    </row>
    <row r="1914">
      <c r="A1914">
        <f>RAND()</f>
        <v/>
      </c>
      <c r="B1914">
        <f>IF('d_시나리오'!$J$2='d_시나리오'!$H$2,'d_시나리오'!$I$2,IF(A1914&lt;('d_시나리오'!$I$2-'d_시나리오'!$H$2)/('d_시나리오'!$J$2-'d_시나리오'!$H$2),'d_시나리오'!$H$2+SQRT(A1914*('d_시나리오'!$J$2-'d_시나리오'!$H$2)*('d_시나리오'!$I$2-'d_시나리오'!$H$2)),'d_시나리오'!$J$2-SQRT((1-A1914)*('d_시나리오'!$J$2-'d_시나리오'!$H$2)*('d_시나리오'!$J$2-'d_시나리오'!$I$2))))</f>
        <v/>
      </c>
      <c r="C1914">
        <f>RAND()</f>
        <v/>
      </c>
      <c r="D1914">
        <f>BETAINV(RAND(),IF(C1914&lt;'d_고정'!$B$26,'d_고정'!$B$23,'d_고정'!$B$16)+1,'d_고정'!$B$17-IF(C1914&lt;'d_고정'!$B$26,'d_고정'!$B$23,'d_고정'!$B$16)+1)*('d_고정'!$B$14+('d_고정'!$B$15-'d_고정'!$B$14)*RAND())</f>
        <v/>
      </c>
      <c r="E1914">
        <f>INDEX('d_분포'!$A$2:$A$28,RANDBETWEEN(1,27))</f>
        <v/>
      </c>
      <c r="F1914">
        <f>INDEX('d_분포'!$C$2:$C$5,RANDBETWEEN(1,4))*(0.9+0.2*RAND())</f>
        <v/>
      </c>
      <c r="G1914">
        <f>RAND()</f>
        <v/>
      </c>
      <c r="H1914">
        <f>(F1914+(1-F1914)*('d_고정'!$B$22*BETAINV(RAND(),IF(G1914&lt;'d_고정'!$B$26,'d_고정'!$B$25,'d_고정'!$B$20)+1,'d_고정'!$B$21-IF(G1914&lt;'d_고정'!$B$26,'d_고정'!$B$25,'d_고정'!$B$20)+1)+(1-'d_고정'!$B$22)*BETAINV(RAND(),IF(G1914&lt;'d_고정'!$B$26,'d_고정'!$B$24,'d_고정'!$B$18)+1,'d_고정'!$B$19-IF(G1914&lt;'d_고정'!$B$26,'d_고정'!$B$24,'d_고정'!$B$18)+1))*('d_고정'!$B$14+('d_고정'!$B$15-'d_고정'!$B$14)*RAND()))/F1914</f>
        <v/>
      </c>
      <c r="I1914">
        <f>RAND()</f>
        <v/>
      </c>
      <c r="J1914">
        <f>IF('d_시나리오'!$J$3='d_시나리오'!$H$3,'d_시나리오'!$I$3,IF(I1914&lt;('d_시나리오'!$I$3-'d_시나리오'!$H$3)/('d_시나리오'!$J$3-'d_시나리오'!$H$3),'d_시나리오'!$H$3+SQRT(I1914*('d_시나리오'!$J$3-'d_시나리오'!$H$3)*('d_시나리오'!$I$3-'d_시나리오'!$H$3)),'d_시나리오'!$J$3-SQRT((1-I1914)*('d_시나리오'!$J$3-'d_시나리오'!$H$3)*('d_시나리오'!$J$3-'d_시나리오'!$I$3))))</f>
        <v/>
      </c>
      <c r="K1914">
        <f>RAND()</f>
        <v/>
      </c>
      <c r="L1914">
        <f>IF('d_시나리오'!$J$4='d_시나리오'!$H$4,'d_시나리오'!$I$4,IF(K1914&lt;('d_시나리오'!$I$4-'d_시나리오'!$H$4)/('d_시나리오'!$J$4-'d_시나리오'!$H$4),'d_시나리오'!$H$4+SQRT(K1914*('d_시나리오'!$J$4-'d_시나리오'!$H$4)*('d_시나리오'!$I$4-'d_시나리오'!$H$4)),'d_시나리오'!$J$4-SQRT((1-K1914)*('d_시나리오'!$J$4-'d_시나리오'!$H$4)*('d_시나리오'!$J$4-'d_시나리오'!$I$4))))</f>
        <v/>
      </c>
      <c r="M1914">
        <f>RAND()</f>
        <v/>
      </c>
      <c r="N1914">
        <f>IF('d_시나리오'!$J$5='d_시나리오'!$H$5,'d_시나리오'!$I$5,IF(M1914&lt;('d_시나리오'!$I$5-'d_시나리오'!$H$5)/('d_시나리오'!$J$5-'d_시나리오'!$H$5),'d_시나리오'!$H$5+SQRT(M1914*('d_시나리오'!$J$5-'d_시나리오'!$H$5)*('d_시나리오'!$I$5-'d_시나리오'!$H$5)),'d_시나리오'!$J$5-SQRT((1-M1914)*('d_시나리오'!$J$5-'d_시나리오'!$H$5)*('d_시나리오'!$J$5-'d_시나리오'!$I$5))))</f>
        <v/>
      </c>
      <c r="O1914">
        <f>RAND()</f>
        <v/>
      </c>
      <c r="P1914">
        <f>IF('d_시나리오'!$J$6='d_시나리오'!$H$6,'d_시나리오'!$I$6,IF(O1914&lt;('d_시나리오'!$I$6-'d_시나리오'!$H$6)/('d_시나리오'!$J$6-'d_시나리오'!$H$6),'d_시나리오'!$H$6+SQRT(O1914*('d_시나리오'!$J$6-'d_시나리오'!$H$6)*('d_시나리오'!$I$6-'d_시나리오'!$H$6)),'d_시나리오'!$J$6-SQRT((1-O1914)*('d_시나리오'!$J$6-'d_시나리오'!$H$6)*('d_시나리오'!$J$6-'d_시나리오'!$I$6))))</f>
        <v/>
      </c>
      <c r="Q1914">
        <f>INDEX('d_분포'!$B$2:$B$57,RANDBETWEEN(1,56))</f>
        <v/>
      </c>
      <c r="R1914">
        <f>BETAINV(RAND(),5,5)</f>
        <v/>
      </c>
      <c r="S1914">
        <f>'d_고정'!$B$1*'6_기대효과'!$H$7*('d_시나리오'!$I$7/'d_고정'!$B$2)*B1914</f>
        <v/>
      </c>
      <c r="T1914">
        <f>S1914*D1914</f>
        <v/>
      </c>
      <c r="U1914">
        <f>S1914*F1914*H1914</f>
        <v/>
      </c>
      <c r="V1914">
        <f>S1914*F1914*(H1914-1)</f>
        <v/>
      </c>
      <c r="W1914">
        <f>U1914*J1914</f>
        <v/>
      </c>
      <c r="X1914">
        <f>T1914+W1914</f>
        <v/>
      </c>
      <c r="Y1914">
        <f>(T1914*E1914+W1914*L1914)*(1-R1914-'d_고정'!$B$13)</f>
        <v/>
      </c>
      <c r="Z1914">
        <f>(U1914*N1914*Q1914+'d_고정'!$B$3*('6_기대효과'!$H$7/8)*Q1914*'d_고정'!$B$10*P1914*('6_기대효과'!$K$7/'d_고정'!$B$9))*(1-R1914)</f>
        <v/>
      </c>
      <c r="AA1914">
        <f>W1914*L1914*(1-R1914-'d_고정'!$B$13)+U1914*MAX(N1914-'d_고정'!$B$10*P1914*('6_기대효과'!$K$7/'d_고정'!$B$9),0)*Q1914*(1-R1914)</f>
        <v/>
      </c>
      <c r="AB1914">
        <f>Y1914+Z1914</f>
        <v/>
      </c>
      <c r="AC1914">
        <f>Y1914/('d_고정'!$B$5*'6_기대효과'!$H$7/8)/'d_고정'!$B$6</f>
        <v/>
      </c>
      <c r="AD1914">
        <f>Y1914/('d_고정'!$B$8*'6_기대효과'!$H$7/8)</f>
        <v/>
      </c>
    </row>
    <row r="1915">
      <c r="A1915">
        <f>RAND()</f>
        <v/>
      </c>
      <c r="B1915">
        <f>IF('d_시나리오'!$J$2='d_시나리오'!$H$2,'d_시나리오'!$I$2,IF(A1915&lt;('d_시나리오'!$I$2-'d_시나리오'!$H$2)/('d_시나리오'!$J$2-'d_시나리오'!$H$2),'d_시나리오'!$H$2+SQRT(A1915*('d_시나리오'!$J$2-'d_시나리오'!$H$2)*('d_시나리오'!$I$2-'d_시나리오'!$H$2)),'d_시나리오'!$J$2-SQRT((1-A1915)*('d_시나리오'!$J$2-'d_시나리오'!$H$2)*('d_시나리오'!$J$2-'d_시나리오'!$I$2))))</f>
        <v/>
      </c>
      <c r="C1915">
        <f>RAND()</f>
        <v/>
      </c>
      <c r="D1915">
        <f>BETAINV(RAND(),IF(C1915&lt;'d_고정'!$B$26,'d_고정'!$B$23,'d_고정'!$B$16)+1,'d_고정'!$B$17-IF(C1915&lt;'d_고정'!$B$26,'d_고정'!$B$23,'d_고정'!$B$16)+1)*('d_고정'!$B$14+('d_고정'!$B$15-'d_고정'!$B$14)*RAND())</f>
        <v/>
      </c>
      <c r="E1915">
        <f>INDEX('d_분포'!$A$2:$A$28,RANDBETWEEN(1,27))</f>
        <v/>
      </c>
      <c r="F1915">
        <f>INDEX('d_분포'!$C$2:$C$5,RANDBETWEEN(1,4))*(0.9+0.2*RAND())</f>
        <v/>
      </c>
      <c r="G1915">
        <f>RAND()</f>
        <v/>
      </c>
      <c r="H1915">
        <f>(F1915+(1-F1915)*('d_고정'!$B$22*BETAINV(RAND(),IF(G1915&lt;'d_고정'!$B$26,'d_고정'!$B$25,'d_고정'!$B$20)+1,'d_고정'!$B$21-IF(G1915&lt;'d_고정'!$B$26,'d_고정'!$B$25,'d_고정'!$B$20)+1)+(1-'d_고정'!$B$22)*BETAINV(RAND(),IF(G1915&lt;'d_고정'!$B$26,'d_고정'!$B$24,'d_고정'!$B$18)+1,'d_고정'!$B$19-IF(G1915&lt;'d_고정'!$B$26,'d_고정'!$B$24,'d_고정'!$B$18)+1))*('d_고정'!$B$14+('d_고정'!$B$15-'d_고정'!$B$14)*RAND()))/F1915</f>
        <v/>
      </c>
      <c r="I1915">
        <f>RAND()</f>
        <v/>
      </c>
      <c r="J1915">
        <f>IF('d_시나리오'!$J$3='d_시나리오'!$H$3,'d_시나리오'!$I$3,IF(I1915&lt;('d_시나리오'!$I$3-'d_시나리오'!$H$3)/('d_시나리오'!$J$3-'d_시나리오'!$H$3),'d_시나리오'!$H$3+SQRT(I1915*('d_시나리오'!$J$3-'d_시나리오'!$H$3)*('d_시나리오'!$I$3-'d_시나리오'!$H$3)),'d_시나리오'!$J$3-SQRT((1-I1915)*('d_시나리오'!$J$3-'d_시나리오'!$H$3)*('d_시나리오'!$J$3-'d_시나리오'!$I$3))))</f>
        <v/>
      </c>
      <c r="K1915">
        <f>RAND()</f>
        <v/>
      </c>
      <c r="L1915">
        <f>IF('d_시나리오'!$J$4='d_시나리오'!$H$4,'d_시나리오'!$I$4,IF(K1915&lt;('d_시나리오'!$I$4-'d_시나리오'!$H$4)/('d_시나리오'!$J$4-'d_시나리오'!$H$4),'d_시나리오'!$H$4+SQRT(K1915*('d_시나리오'!$J$4-'d_시나리오'!$H$4)*('d_시나리오'!$I$4-'d_시나리오'!$H$4)),'d_시나리오'!$J$4-SQRT((1-K1915)*('d_시나리오'!$J$4-'d_시나리오'!$H$4)*('d_시나리오'!$J$4-'d_시나리오'!$I$4))))</f>
        <v/>
      </c>
      <c r="M1915">
        <f>RAND()</f>
        <v/>
      </c>
      <c r="N1915">
        <f>IF('d_시나리오'!$J$5='d_시나리오'!$H$5,'d_시나리오'!$I$5,IF(M1915&lt;('d_시나리오'!$I$5-'d_시나리오'!$H$5)/('d_시나리오'!$J$5-'d_시나리오'!$H$5),'d_시나리오'!$H$5+SQRT(M1915*('d_시나리오'!$J$5-'d_시나리오'!$H$5)*('d_시나리오'!$I$5-'d_시나리오'!$H$5)),'d_시나리오'!$J$5-SQRT((1-M1915)*('d_시나리오'!$J$5-'d_시나리오'!$H$5)*('d_시나리오'!$J$5-'d_시나리오'!$I$5))))</f>
        <v/>
      </c>
      <c r="O1915">
        <f>RAND()</f>
        <v/>
      </c>
      <c r="P1915">
        <f>IF('d_시나리오'!$J$6='d_시나리오'!$H$6,'d_시나리오'!$I$6,IF(O1915&lt;('d_시나리오'!$I$6-'d_시나리오'!$H$6)/('d_시나리오'!$J$6-'d_시나리오'!$H$6),'d_시나리오'!$H$6+SQRT(O1915*('d_시나리오'!$J$6-'d_시나리오'!$H$6)*('d_시나리오'!$I$6-'d_시나리오'!$H$6)),'d_시나리오'!$J$6-SQRT((1-O1915)*('d_시나리오'!$J$6-'d_시나리오'!$H$6)*('d_시나리오'!$J$6-'d_시나리오'!$I$6))))</f>
        <v/>
      </c>
      <c r="Q1915">
        <f>INDEX('d_분포'!$B$2:$B$57,RANDBETWEEN(1,56))</f>
        <v/>
      </c>
      <c r="R1915">
        <f>BETAINV(RAND(),5,5)</f>
        <v/>
      </c>
      <c r="S1915">
        <f>'d_고정'!$B$1*'6_기대효과'!$H$7*('d_시나리오'!$I$7/'d_고정'!$B$2)*B1915</f>
        <v/>
      </c>
      <c r="T1915">
        <f>S1915*D1915</f>
        <v/>
      </c>
      <c r="U1915">
        <f>S1915*F1915*H1915</f>
        <v/>
      </c>
      <c r="V1915">
        <f>S1915*F1915*(H1915-1)</f>
        <v/>
      </c>
      <c r="W1915">
        <f>U1915*J1915</f>
        <v/>
      </c>
      <c r="X1915">
        <f>T1915+W1915</f>
        <v/>
      </c>
      <c r="Y1915">
        <f>(T1915*E1915+W1915*L1915)*(1-R1915-'d_고정'!$B$13)</f>
        <v/>
      </c>
      <c r="Z1915">
        <f>(U1915*N1915*Q1915+'d_고정'!$B$3*('6_기대효과'!$H$7/8)*Q1915*'d_고정'!$B$10*P1915*('6_기대효과'!$K$7/'d_고정'!$B$9))*(1-R1915)</f>
        <v/>
      </c>
      <c r="AA1915">
        <f>W1915*L1915*(1-R1915-'d_고정'!$B$13)+U1915*MAX(N1915-'d_고정'!$B$10*P1915*('6_기대효과'!$K$7/'d_고정'!$B$9),0)*Q1915*(1-R1915)</f>
        <v/>
      </c>
      <c r="AB1915">
        <f>Y1915+Z1915</f>
        <v/>
      </c>
      <c r="AC1915">
        <f>Y1915/('d_고정'!$B$5*'6_기대효과'!$H$7/8)/'d_고정'!$B$6</f>
        <v/>
      </c>
      <c r="AD1915">
        <f>Y1915/('d_고정'!$B$8*'6_기대효과'!$H$7/8)</f>
        <v/>
      </c>
    </row>
    <row r="1916">
      <c r="A1916">
        <f>RAND()</f>
        <v/>
      </c>
      <c r="B1916">
        <f>IF('d_시나리오'!$J$2='d_시나리오'!$H$2,'d_시나리오'!$I$2,IF(A1916&lt;('d_시나리오'!$I$2-'d_시나리오'!$H$2)/('d_시나리오'!$J$2-'d_시나리오'!$H$2),'d_시나리오'!$H$2+SQRT(A1916*('d_시나리오'!$J$2-'d_시나리오'!$H$2)*('d_시나리오'!$I$2-'d_시나리오'!$H$2)),'d_시나리오'!$J$2-SQRT((1-A1916)*('d_시나리오'!$J$2-'d_시나리오'!$H$2)*('d_시나리오'!$J$2-'d_시나리오'!$I$2))))</f>
        <v/>
      </c>
      <c r="C1916">
        <f>RAND()</f>
        <v/>
      </c>
      <c r="D1916">
        <f>BETAINV(RAND(),IF(C1916&lt;'d_고정'!$B$26,'d_고정'!$B$23,'d_고정'!$B$16)+1,'d_고정'!$B$17-IF(C1916&lt;'d_고정'!$B$26,'d_고정'!$B$23,'d_고정'!$B$16)+1)*('d_고정'!$B$14+('d_고정'!$B$15-'d_고정'!$B$14)*RAND())</f>
        <v/>
      </c>
      <c r="E1916">
        <f>INDEX('d_분포'!$A$2:$A$28,RANDBETWEEN(1,27))</f>
        <v/>
      </c>
      <c r="F1916">
        <f>INDEX('d_분포'!$C$2:$C$5,RANDBETWEEN(1,4))*(0.9+0.2*RAND())</f>
        <v/>
      </c>
      <c r="G1916">
        <f>RAND()</f>
        <v/>
      </c>
      <c r="H1916">
        <f>(F1916+(1-F1916)*('d_고정'!$B$22*BETAINV(RAND(),IF(G1916&lt;'d_고정'!$B$26,'d_고정'!$B$25,'d_고정'!$B$20)+1,'d_고정'!$B$21-IF(G1916&lt;'d_고정'!$B$26,'d_고정'!$B$25,'d_고정'!$B$20)+1)+(1-'d_고정'!$B$22)*BETAINV(RAND(),IF(G1916&lt;'d_고정'!$B$26,'d_고정'!$B$24,'d_고정'!$B$18)+1,'d_고정'!$B$19-IF(G1916&lt;'d_고정'!$B$26,'d_고정'!$B$24,'d_고정'!$B$18)+1))*('d_고정'!$B$14+('d_고정'!$B$15-'d_고정'!$B$14)*RAND()))/F1916</f>
        <v/>
      </c>
      <c r="I1916">
        <f>RAND()</f>
        <v/>
      </c>
      <c r="J1916">
        <f>IF('d_시나리오'!$J$3='d_시나리오'!$H$3,'d_시나리오'!$I$3,IF(I1916&lt;('d_시나리오'!$I$3-'d_시나리오'!$H$3)/('d_시나리오'!$J$3-'d_시나리오'!$H$3),'d_시나리오'!$H$3+SQRT(I1916*('d_시나리오'!$J$3-'d_시나리오'!$H$3)*('d_시나리오'!$I$3-'d_시나리오'!$H$3)),'d_시나리오'!$J$3-SQRT((1-I1916)*('d_시나리오'!$J$3-'d_시나리오'!$H$3)*('d_시나리오'!$J$3-'d_시나리오'!$I$3))))</f>
        <v/>
      </c>
      <c r="K1916">
        <f>RAND()</f>
        <v/>
      </c>
      <c r="L1916">
        <f>IF('d_시나리오'!$J$4='d_시나리오'!$H$4,'d_시나리오'!$I$4,IF(K1916&lt;('d_시나리오'!$I$4-'d_시나리오'!$H$4)/('d_시나리오'!$J$4-'d_시나리오'!$H$4),'d_시나리오'!$H$4+SQRT(K1916*('d_시나리오'!$J$4-'d_시나리오'!$H$4)*('d_시나리오'!$I$4-'d_시나리오'!$H$4)),'d_시나리오'!$J$4-SQRT((1-K1916)*('d_시나리오'!$J$4-'d_시나리오'!$H$4)*('d_시나리오'!$J$4-'d_시나리오'!$I$4))))</f>
        <v/>
      </c>
      <c r="M1916">
        <f>RAND()</f>
        <v/>
      </c>
      <c r="N1916">
        <f>IF('d_시나리오'!$J$5='d_시나리오'!$H$5,'d_시나리오'!$I$5,IF(M1916&lt;('d_시나리오'!$I$5-'d_시나리오'!$H$5)/('d_시나리오'!$J$5-'d_시나리오'!$H$5),'d_시나리오'!$H$5+SQRT(M1916*('d_시나리오'!$J$5-'d_시나리오'!$H$5)*('d_시나리오'!$I$5-'d_시나리오'!$H$5)),'d_시나리오'!$J$5-SQRT((1-M1916)*('d_시나리오'!$J$5-'d_시나리오'!$H$5)*('d_시나리오'!$J$5-'d_시나리오'!$I$5))))</f>
        <v/>
      </c>
      <c r="O1916">
        <f>RAND()</f>
        <v/>
      </c>
      <c r="P1916">
        <f>IF('d_시나리오'!$J$6='d_시나리오'!$H$6,'d_시나리오'!$I$6,IF(O1916&lt;('d_시나리오'!$I$6-'d_시나리오'!$H$6)/('d_시나리오'!$J$6-'d_시나리오'!$H$6),'d_시나리오'!$H$6+SQRT(O1916*('d_시나리오'!$J$6-'d_시나리오'!$H$6)*('d_시나리오'!$I$6-'d_시나리오'!$H$6)),'d_시나리오'!$J$6-SQRT((1-O1916)*('d_시나리오'!$J$6-'d_시나리오'!$H$6)*('d_시나리오'!$J$6-'d_시나리오'!$I$6))))</f>
        <v/>
      </c>
      <c r="Q1916">
        <f>INDEX('d_분포'!$B$2:$B$57,RANDBETWEEN(1,56))</f>
        <v/>
      </c>
      <c r="R1916">
        <f>BETAINV(RAND(),5,5)</f>
        <v/>
      </c>
      <c r="S1916">
        <f>'d_고정'!$B$1*'6_기대효과'!$H$7*('d_시나리오'!$I$7/'d_고정'!$B$2)*B1916</f>
        <v/>
      </c>
      <c r="T1916">
        <f>S1916*D1916</f>
        <v/>
      </c>
      <c r="U1916">
        <f>S1916*F1916*H1916</f>
        <v/>
      </c>
      <c r="V1916">
        <f>S1916*F1916*(H1916-1)</f>
        <v/>
      </c>
      <c r="W1916">
        <f>U1916*J1916</f>
        <v/>
      </c>
      <c r="X1916">
        <f>T1916+W1916</f>
        <v/>
      </c>
      <c r="Y1916">
        <f>(T1916*E1916+W1916*L1916)*(1-R1916-'d_고정'!$B$13)</f>
        <v/>
      </c>
      <c r="Z1916">
        <f>(U1916*N1916*Q1916+'d_고정'!$B$3*('6_기대효과'!$H$7/8)*Q1916*'d_고정'!$B$10*P1916*('6_기대효과'!$K$7/'d_고정'!$B$9))*(1-R1916)</f>
        <v/>
      </c>
      <c r="AA1916">
        <f>W1916*L1916*(1-R1916-'d_고정'!$B$13)+U1916*MAX(N1916-'d_고정'!$B$10*P1916*('6_기대효과'!$K$7/'d_고정'!$B$9),0)*Q1916*(1-R1916)</f>
        <v/>
      </c>
      <c r="AB1916">
        <f>Y1916+Z1916</f>
        <v/>
      </c>
      <c r="AC1916">
        <f>Y1916/('d_고정'!$B$5*'6_기대효과'!$H$7/8)/'d_고정'!$B$6</f>
        <v/>
      </c>
      <c r="AD1916">
        <f>Y1916/('d_고정'!$B$8*'6_기대효과'!$H$7/8)</f>
        <v/>
      </c>
    </row>
    <row r="1917">
      <c r="A1917">
        <f>RAND()</f>
        <v/>
      </c>
      <c r="B1917">
        <f>IF('d_시나리오'!$J$2='d_시나리오'!$H$2,'d_시나리오'!$I$2,IF(A1917&lt;('d_시나리오'!$I$2-'d_시나리오'!$H$2)/('d_시나리오'!$J$2-'d_시나리오'!$H$2),'d_시나리오'!$H$2+SQRT(A1917*('d_시나리오'!$J$2-'d_시나리오'!$H$2)*('d_시나리오'!$I$2-'d_시나리오'!$H$2)),'d_시나리오'!$J$2-SQRT((1-A1917)*('d_시나리오'!$J$2-'d_시나리오'!$H$2)*('d_시나리오'!$J$2-'d_시나리오'!$I$2))))</f>
        <v/>
      </c>
      <c r="C1917">
        <f>RAND()</f>
        <v/>
      </c>
      <c r="D1917">
        <f>BETAINV(RAND(),IF(C1917&lt;'d_고정'!$B$26,'d_고정'!$B$23,'d_고정'!$B$16)+1,'d_고정'!$B$17-IF(C1917&lt;'d_고정'!$B$26,'d_고정'!$B$23,'d_고정'!$B$16)+1)*('d_고정'!$B$14+('d_고정'!$B$15-'d_고정'!$B$14)*RAND())</f>
        <v/>
      </c>
      <c r="E1917">
        <f>INDEX('d_분포'!$A$2:$A$28,RANDBETWEEN(1,27))</f>
        <v/>
      </c>
      <c r="F1917">
        <f>INDEX('d_분포'!$C$2:$C$5,RANDBETWEEN(1,4))*(0.9+0.2*RAND())</f>
        <v/>
      </c>
      <c r="G1917">
        <f>RAND()</f>
        <v/>
      </c>
      <c r="H1917">
        <f>(F1917+(1-F1917)*('d_고정'!$B$22*BETAINV(RAND(),IF(G1917&lt;'d_고정'!$B$26,'d_고정'!$B$25,'d_고정'!$B$20)+1,'d_고정'!$B$21-IF(G1917&lt;'d_고정'!$B$26,'d_고정'!$B$25,'d_고정'!$B$20)+1)+(1-'d_고정'!$B$22)*BETAINV(RAND(),IF(G1917&lt;'d_고정'!$B$26,'d_고정'!$B$24,'d_고정'!$B$18)+1,'d_고정'!$B$19-IF(G1917&lt;'d_고정'!$B$26,'d_고정'!$B$24,'d_고정'!$B$18)+1))*('d_고정'!$B$14+('d_고정'!$B$15-'d_고정'!$B$14)*RAND()))/F1917</f>
        <v/>
      </c>
      <c r="I1917">
        <f>RAND()</f>
        <v/>
      </c>
      <c r="J1917">
        <f>IF('d_시나리오'!$J$3='d_시나리오'!$H$3,'d_시나리오'!$I$3,IF(I1917&lt;('d_시나리오'!$I$3-'d_시나리오'!$H$3)/('d_시나리오'!$J$3-'d_시나리오'!$H$3),'d_시나리오'!$H$3+SQRT(I1917*('d_시나리오'!$J$3-'d_시나리오'!$H$3)*('d_시나리오'!$I$3-'d_시나리오'!$H$3)),'d_시나리오'!$J$3-SQRT((1-I1917)*('d_시나리오'!$J$3-'d_시나리오'!$H$3)*('d_시나리오'!$J$3-'d_시나리오'!$I$3))))</f>
        <v/>
      </c>
      <c r="K1917">
        <f>RAND()</f>
        <v/>
      </c>
      <c r="L1917">
        <f>IF('d_시나리오'!$J$4='d_시나리오'!$H$4,'d_시나리오'!$I$4,IF(K1917&lt;('d_시나리오'!$I$4-'d_시나리오'!$H$4)/('d_시나리오'!$J$4-'d_시나리오'!$H$4),'d_시나리오'!$H$4+SQRT(K1917*('d_시나리오'!$J$4-'d_시나리오'!$H$4)*('d_시나리오'!$I$4-'d_시나리오'!$H$4)),'d_시나리오'!$J$4-SQRT((1-K1917)*('d_시나리오'!$J$4-'d_시나리오'!$H$4)*('d_시나리오'!$J$4-'d_시나리오'!$I$4))))</f>
        <v/>
      </c>
      <c r="M1917">
        <f>RAND()</f>
        <v/>
      </c>
      <c r="N1917">
        <f>IF('d_시나리오'!$J$5='d_시나리오'!$H$5,'d_시나리오'!$I$5,IF(M1917&lt;('d_시나리오'!$I$5-'d_시나리오'!$H$5)/('d_시나리오'!$J$5-'d_시나리오'!$H$5),'d_시나리오'!$H$5+SQRT(M1917*('d_시나리오'!$J$5-'d_시나리오'!$H$5)*('d_시나리오'!$I$5-'d_시나리오'!$H$5)),'d_시나리오'!$J$5-SQRT((1-M1917)*('d_시나리오'!$J$5-'d_시나리오'!$H$5)*('d_시나리오'!$J$5-'d_시나리오'!$I$5))))</f>
        <v/>
      </c>
      <c r="O1917">
        <f>RAND()</f>
        <v/>
      </c>
      <c r="P1917">
        <f>IF('d_시나리오'!$J$6='d_시나리오'!$H$6,'d_시나리오'!$I$6,IF(O1917&lt;('d_시나리오'!$I$6-'d_시나리오'!$H$6)/('d_시나리오'!$J$6-'d_시나리오'!$H$6),'d_시나리오'!$H$6+SQRT(O1917*('d_시나리오'!$J$6-'d_시나리오'!$H$6)*('d_시나리오'!$I$6-'d_시나리오'!$H$6)),'d_시나리오'!$J$6-SQRT((1-O1917)*('d_시나리오'!$J$6-'d_시나리오'!$H$6)*('d_시나리오'!$J$6-'d_시나리오'!$I$6))))</f>
        <v/>
      </c>
      <c r="Q1917">
        <f>INDEX('d_분포'!$B$2:$B$57,RANDBETWEEN(1,56))</f>
        <v/>
      </c>
      <c r="R1917">
        <f>BETAINV(RAND(),5,5)</f>
        <v/>
      </c>
      <c r="S1917">
        <f>'d_고정'!$B$1*'6_기대효과'!$H$7*('d_시나리오'!$I$7/'d_고정'!$B$2)*B1917</f>
        <v/>
      </c>
      <c r="T1917">
        <f>S1917*D1917</f>
        <v/>
      </c>
      <c r="U1917">
        <f>S1917*F1917*H1917</f>
        <v/>
      </c>
      <c r="V1917">
        <f>S1917*F1917*(H1917-1)</f>
        <v/>
      </c>
      <c r="W1917">
        <f>U1917*J1917</f>
        <v/>
      </c>
      <c r="X1917">
        <f>T1917+W1917</f>
        <v/>
      </c>
      <c r="Y1917">
        <f>(T1917*E1917+W1917*L1917)*(1-R1917-'d_고정'!$B$13)</f>
        <v/>
      </c>
      <c r="Z1917">
        <f>(U1917*N1917*Q1917+'d_고정'!$B$3*('6_기대효과'!$H$7/8)*Q1917*'d_고정'!$B$10*P1917*('6_기대효과'!$K$7/'d_고정'!$B$9))*(1-R1917)</f>
        <v/>
      </c>
      <c r="AA1917">
        <f>W1917*L1917*(1-R1917-'d_고정'!$B$13)+U1917*MAX(N1917-'d_고정'!$B$10*P1917*('6_기대효과'!$K$7/'d_고정'!$B$9),0)*Q1917*(1-R1917)</f>
        <v/>
      </c>
      <c r="AB1917">
        <f>Y1917+Z1917</f>
        <v/>
      </c>
      <c r="AC1917">
        <f>Y1917/('d_고정'!$B$5*'6_기대효과'!$H$7/8)/'d_고정'!$B$6</f>
        <v/>
      </c>
      <c r="AD1917">
        <f>Y1917/('d_고정'!$B$8*'6_기대효과'!$H$7/8)</f>
        <v/>
      </c>
    </row>
    <row r="1918">
      <c r="A1918">
        <f>RAND()</f>
        <v/>
      </c>
      <c r="B1918">
        <f>IF('d_시나리오'!$J$2='d_시나리오'!$H$2,'d_시나리오'!$I$2,IF(A1918&lt;('d_시나리오'!$I$2-'d_시나리오'!$H$2)/('d_시나리오'!$J$2-'d_시나리오'!$H$2),'d_시나리오'!$H$2+SQRT(A1918*('d_시나리오'!$J$2-'d_시나리오'!$H$2)*('d_시나리오'!$I$2-'d_시나리오'!$H$2)),'d_시나리오'!$J$2-SQRT((1-A1918)*('d_시나리오'!$J$2-'d_시나리오'!$H$2)*('d_시나리오'!$J$2-'d_시나리오'!$I$2))))</f>
        <v/>
      </c>
      <c r="C1918">
        <f>RAND()</f>
        <v/>
      </c>
      <c r="D1918">
        <f>BETAINV(RAND(),IF(C1918&lt;'d_고정'!$B$26,'d_고정'!$B$23,'d_고정'!$B$16)+1,'d_고정'!$B$17-IF(C1918&lt;'d_고정'!$B$26,'d_고정'!$B$23,'d_고정'!$B$16)+1)*('d_고정'!$B$14+('d_고정'!$B$15-'d_고정'!$B$14)*RAND())</f>
        <v/>
      </c>
      <c r="E1918">
        <f>INDEX('d_분포'!$A$2:$A$28,RANDBETWEEN(1,27))</f>
        <v/>
      </c>
      <c r="F1918">
        <f>INDEX('d_분포'!$C$2:$C$5,RANDBETWEEN(1,4))*(0.9+0.2*RAND())</f>
        <v/>
      </c>
      <c r="G1918">
        <f>RAND()</f>
        <v/>
      </c>
      <c r="H1918">
        <f>(F1918+(1-F1918)*('d_고정'!$B$22*BETAINV(RAND(),IF(G1918&lt;'d_고정'!$B$26,'d_고정'!$B$25,'d_고정'!$B$20)+1,'d_고정'!$B$21-IF(G1918&lt;'d_고정'!$B$26,'d_고정'!$B$25,'d_고정'!$B$20)+1)+(1-'d_고정'!$B$22)*BETAINV(RAND(),IF(G1918&lt;'d_고정'!$B$26,'d_고정'!$B$24,'d_고정'!$B$18)+1,'d_고정'!$B$19-IF(G1918&lt;'d_고정'!$B$26,'d_고정'!$B$24,'d_고정'!$B$18)+1))*('d_고정'!$B$14+('d_고정'!$B$15-'d_고정'!$B$14)*RAND()))/F1918</f>
        <v/>
      </c>
      <c r="I1918">
        <f>RAND()</f>
        <v/>
      </c>
      <c r="J1918">
        <f>IF('d_시나리오'!$J$3='d_시나리오'!$H$3,'d_시나리오'!$I$3,IF(I1918&lt;('d_시나리오'!$I$3-'d_시나리오'!$H$3)/('d_시나리오'!$J$3-'d_시나리오'!$H$3),'d_시나리오'!$H$3+SQRT(I1918*('d_시나리오'!$J$3-'d_시나리오'!$H$3)*('d_시나리오'!$I$3-'d_시나리오'!$H$3)),'d_시나리오'!$J$3-SQRT((1-I1918)*('d_시나리오'!$J$3-'d_시나리오'!$H$3)*('d_시나리오'!$J$3-'d_시나리오'!$I$3))))</f>
        <v/>
      </c>
      <c r="K1918">
        <f>RAND()</f>
        <v/>
      </c>
      <c r="L1918">
        <f>IF('d_시나리오'!$J$4='d_시나리오'!$H$4,'d_시나리오'!$I$4,IF(K1918&lt;('d_시나리오'!$I$4-'d_시나리오'!$H$4)/('d_시나리오'!$J$4-'d_시나리오'!$H$4),'d_시나리오'!$H$4+SQRT(K1918*('d_시나리오'!$J$4-'d_시나리오'!$H$4)*('d_시나리오'!$I$4-'d_시나리오'!$H$4)),'d_시나리오'!$J$4-SQRT((1-K1918)*('d_시나리오'!$J$4-'d_시나리오'!$H$4)*('d_시나리오'!$J$4-'d_시나리오'!$I$4))))</f>
        <v/>
      </c>
      <c r="M1918">
        <f>RAND()</f>
        <v/>
      </c>
      <c r="N1918">
        <f>IF('d_시나리오'!$J$5='d_시나리오'!$H$5,'d_시나리오'!$I$5,IF(M1918&lt;('d_시나리오'!$I$5-'d_시나리오'!$H$5)/('d_시나리오'!$J$5-'d_시나리오'!$H$5),'d_시나리오'!$H$5+SQRT(M1918*('d_시나리오'!$J$5-'d_시나리오'!$H$5)*('d_시나리오'!$I$5-'d_시나리오'!$H$5)),'d_시나리오'!$J$5-SQRT((1-M1918)*('d_시나리오'!$J$5-'d_시나리오'!$H$5)*('d_시나리오'!$J$5-'d_시나리오'!$I$5))))</f>
        <v/>
      </c>
      <c r="O1918">
        <f>RAND()</f>
        <v/>
      </c>
      <c r="P1918">
        <f>IF('d_시나리오'!$J$6='d_시나리오'!$H$6,'d_시나리오'!$I$6,IF(O1918&lt;('d_시나리오'!$I$6-'d_시나리오'!$H$6)/('d_시나리오'!$J$6-'d_시나리오'!$H$6),'d_시나리오'!$H$6+SQRT(O1918*('d_시나리오'!$J$6-'d_시나리오'!$H$6)*('d_시나리오'!$I$6-'d_시나리오'!$H$6)),'d_시나리오'!$J$6-SQRT((1-O1918)*('d_시나리오'!$J$6-'d_시나리오'!$H$6)*('d_시나리오'!$J$6-'d_시나리오'!$I$6))))</f>
        <v/>
      </c>
      <c r="Q1918">
        <f>INDEX('d_분포'!$B$2:$B$57,RANDBETWEEN(1,56))</f>
        <v/>
      </c>
      <c r="R1918">
        <f>BETAINV(RAND(),5,5)</f>
        <v/>
      </c>
      <c r="S1918">
        <f>'d_고정'!$B$1*'6_기대효과'!$H$7*('d_시나리오'!$I$7/'d_고정'!$B$2)*B1918</f>
        <v/>
      </c>
      <c r="T1918">
        <f>S1918*D1918</f>
        <v/>
      </c>
      <c r="U1918">
        <f>S1918*F1918*H1918</f>
        <v/>
      </c>
      <c r="V1918">
        <f>S1918*F1918*(H1918-1)</f>
        <v/>
      </c>
      <c r="W1918">
        <f>U1918*J1918</f>
        <v/>
      </c>
      <c r="X1918">
        <f>T1918+W1918</f>
        <v/>
      </c>
      <c r="Y1918">
        <f>(T1918*E1918+W1918*L1918)*(1-R1918-'d_고정'!$B$13)</f>
        <v/>
      </c>
      <c r="Z1918">
        <f>(U1918*N1918*Q1918+'d_고정'!$B$3*('6_기대효과'!$H$7/8)*Q1918*'d_고정'!$B$10*P1918*('6_기대효과'!$K$7/'d_고정'!$B$9))*(1-R1918)</f>
        <v/>
      </c>
      <c r="AA1918">
        <f>W1918*L1918*(1-R1918-'d_고정'!$B$13)+U1918*MAX(N1918-'d_고정'!$B$10*P1918*('6_기대효과'!$K$7/'d_고정'!$B$9),0)*Q1918*(1-R1918)</f>
        <v/>
      </c>
      <c r="AB1918">
        <f>Y1918+Z1918</f>
        <v/>
      </c>
      <c r="AC1918">
        <f>Y1918/('d_고정'!$B$5*'6_기대효과'!$H$7/8)/'d_고정'!$B$6</f>
        <v/>
      </c>
      <c r="AD1918">
        <f>Y1918/('d_고정'!$B$8*'6_기대효과'!$H$7/8)</f>
        <v/>
      </c>
    </row>
    <row r="1919">
      <c r="A1919">
        <f>RAND()</f>
        <v/>
      </c>
      <c r="B1919">
        <f>IF('d_시나리오'!$J$2='d_시나리오'!$H$2,'d_시나리오'!$I$2,IF(A1919&lt;('d_시나리오'!$I$2-'d_시나리오'!$H$2)/('d_시나리오'!$J$2-'d_시나리오'!$H$2),'d_시나리오'!$H$2+SQRT(A1919*('d_시나리오'!$J$2-'d_시나리오'!$H$2)*('d_시나리오'!$I$2-'d_시나리오'!$H$2)),'d_시나리오'!$J$2-SQRT((1-A1919)*('d_시나리오'!$J$2-'d_시나리오'!$H$2)*('d_시나리오'!$J$2-'d_시나리오'!$I$2))))</f>
        <v/>
      </c>
      <c r="C1919">
        <f>RAND()</f>
        <v/>
      </c>
      <c r="D1919">
        <f>BETAINV(RAND(),IF(C1919&lt;'d_고정'!$B$26,'d_고정'!$B$23,'d_고정'!$B$16)+1,'d_고정'!$B$17-IF(C1919&lt;'d_고정'!$B$26,'d_고정'!$B$23,'d_고정'!$B$16)+1)*('d_고정'!$B$14+('d_고정'!$B$15-'d_고정'!$B$14)*RAND())</f>
        <v/>
      </c>
      <c r="E1919">
        <f>INDEX('d_분포'!$A$2:$A$28,RANDBETWEEN(1,27))</f>
        <v/>
      </c>
      <c r="F1919">
        <f>INDEX('d_분포'!$C$2:$C$5,RANDBETWEEN(1,4))*(0.9+0.2*RAND())</f>
        <v/>
      </c>
      <c r="G1919">
        <f>RAND()</f>
        <v/>
      </c>
      <c r="H1919">
        <f>(F1919+(1-F1919)*('d_고정'!$B$22*BETAINV(RAND(),IF(G1919&lt;'d_고정'!$B$26,'d_고정'!$B$25,'d_고정'!$B$20)+1,'d_고정'!$B$21-IF(G1919&lt;'d_고정'!$B$26,'d_고정'!$B$25,'d_고정'!$B$20)+1)+(1-'d_고정'!$B$22)*BETAINV(RAND(),IF(G1919&lt;'d_고정'!$B$26,'d_고정'!$B$24,'d_고정'!$B$18)+1,'d_고정'!$B$19-IF(G1919&lt;'d_고정'!$B$26,'d_고정'!$B$24,'d_고정'!$B$18)+1))*('d_고정'!$B$14+('d_고정'!$B$15-'d_고정'!$B$14)*RAND()))/F1919</f>
        <v/>
      </c>
      <c r="I1919">
        <f>RAND()</f>
        <v/>
      </c>
      <c r="J1919">
        <f>IF('d_시나리오'!$J$3='d_시나리오'!$H$3,'d_시나리오'!$I$3,IF(I1919&lt;('d_시나리오'!$I$3-'d_시나리오'!$H$3)/('d_시나리오'!$J$3-'d_시나리오'!$H$3),'d_시나리오'!$H$3+SQRT(I1919*('d_시나리오'!$J$3-'d_시나리오'!$H$3)*('d_시나리오'!$I$3-'d_시나리오'!$H$3)),'d_시나리오'!$J$3-SQRT((1-I1919)*('d_시나리오'!$J$3-'d_시나리오'!$H$3)*('d_시나리오'!$J$3-'d_시나리오'!$I$3))))</f>
        <v/>
      </c>
      <c r="K1919">
        <f>RAND()</f>
        <v/>
      </c>
      <c r="L1919">
        <f>IF('d_시나리오'!$J$4='d_시나리오'!$H$4,'d_시나리오'!$I$4,IF(K1919&lt;('d_시나리오'!$I$4-'d_시나리오'!$H$4)/('d_시나리오'!$J$4-'d_시나리오'!$H$4),'d_시나리오'!$H$4+SQRT(K1919*('d_시나리오'!$J$4-'d_시나리오'!$H$4)*('d_시나리오'!$I$4-'d_시나리오'!$H$4)),'d_시나리오'!$J$4-SQRT((1-K1919)*('d_시나리오'!$J$4-'d_시나리오'!$H$4)*('d_시나리오'!$J$4-'d_시나리오'!$I$4))))</f>
        <v/>
      </c>
      <c r="M1919">
        <f>RAND()</f>
        <v/>
      </c>
      <c r="N1919">
        <f>IF('d_시나리오'!$J$5='d_시나리오'!$H$5,'d_시나리오'!$I$5,IF(M1919&lt;('d_시나리오'!$I$5-'d_시나리오'!$H$5)/('d_시나리오'!$J$5-'d_시나리오'!$H$5),'d_시나리오'!$H$5+SQRT(M1919*('d_시나리오'!$J$5-'d_시나리오'!$H$5)*('d_시나리오'!$I$5-'d_시나리오'!$H$5)),'d_시나리오'!$J$5-SQRT((1-M1919)*('d_시나리오'!$J$5-'d_시나리오'!$H$5)*('d_시나리오'!$J$5-'d_시나리오'!$I$5))))</f>
        <v/>
      </c>
      <c r="O1919">
        <f>RAND()</f>
        <v/>
      </c>
      <c r="P1919">
        <f>IF('d_시나리오'!$J$6='d_시나리오'!$H$6,'d_시나리오'!$I$6,IF(O1919&lt;('d_시나리오'!$I$6-'d_시나리오'!$H$6)/('d_시나리오'!$J$6-'d_시나리오'!$H$6),'d_시나리오'!$H$6+SQRT(O1919*('d_시나리오'!$J$6-'d_시나리오'!$H$6)*('d_시나리오'!$I$6-'d_시나리오'!$H$6)),'d_시나리오'!$J$6-SQRT((1-O1919)*('d_시나리오'!$J$6-'d_시나리오'!$H$6)*('d_시나리오'!$J$6-'d_시나리오'!$I$6))))</f>
        <v/>
      </c>
      <c r="Q1919">
        <f>INDEX('d_분포'!$B$2:$B$57,RANDBETWEEN(1,56))</f>
        <v/>
      </c>
      <c r="R1919">
        <f>BETAINV(RAND(),5,5)</f>
        <v/>
      </c>
      <c r="S1919">
        <f>'d_고정'!$B$1*'6_기대효과'!$H$7*('d_시나리오'!$I$7/'d_고정'!$B$2)*B1919</f>
        <v/>
      </c>
      <c r="T1919">
        <f>S1919*D1919</f>
        <v/>
      </c>
      <c r="U1919">
        <f>S1919*F1919*H1919</f>
        <v/>
      </c>
      <c r="V1919">
        <f>S1919*F1919*(H1919-1)</f>
        <v/>
      </c>
      <c r="W1919">
        <f>U1919*J1919</f>
        <v/>
      </c>
      <c r="X1919">
        <f>T1919+W1919</f>
        <v/>
      </c>
      <c r="Y1919">
        <f>(T1919*E1919+W1919*L1919)*(1-R1919-'d_고정'!$B$13)</f>
        <v/>
      </c>
      <c r="Z1919">
        <f>(U1919*N1919*Q1919+'d_고정'!$B$3*('6_기대효과'!$H$7/8)*Q1919*'d_고정'!$B$10*P1919*('6_기대효과'!$K$7/'d_고정'!$B$9))*(1-R1919)</f>
        <v/>
      </c>
      <c r="AA1919">
        <f>W1919*L1919*(1-R1919-'d_고정'!$B$13)+U1919*MAX(N1919-'d_고정'!$B$10*P1919*('6_기대효과'!$K$7/'d_고정'!$B$9),0)*Q1919*(1-R1919)</f>
        <v/>
      </c>
      <c r="AB1919">
        <f>Y1919+Z1919</f>
        <v/>
      </c>
      <c r="AC1919">
        <f>Y1919/('d_고정'!$B$5*'6_기대효과'!$H$7/8)/'d_고정'!$B$6</f>
        <v/>
      </c>
      <c r="AD1919">
        <f>Y1919/('d_고정'!$B$8*'6_기대효과'!$H$7/8)</f>
        <v/>
      </c>
    </row>
    <row r="1920">
      <c r="A1920">
        <f>RAND()</f>
        <v/>
      </c>
      <c r="B1920">
        <f>IF('d_시나리오'!$J$2='d_시나리오'!$H$2,'d_시나리오'!$I$2,IF(A1920&lt;('d_시나리오'!$I$2-'d_시나리오'!$H$2)/('d_시나리오'!$J$2-'d_시나리오'!$H$2),'d_시나리오'!$H$2+SQRT(A1920*('d_시나리오'!$J$2-'d_시나리오'!$H$2)*('d_시나리오'!$I$2-'d_시나리오'!$H$2)),'d_시나리오'!$J$2-SQRT((1-A1920)*('d_시나리오'!$J$2-'d_시나리오'!$H$2)*('d_시나리오'!$J$2-'d_시나리오'!$I$2))))</f>
        <v/>
      </c>
      <c r="C1920">
        <f>RAND()</f>
        <v/>
      </c>
      <c r="D1920">
        <f>BETAINV(RAND(),IF(C1920&lt;'d_고정'!$B$26,'d_고정'!$B$23,'d_고정'!$B$16)+1,'d_고정'!$B$17-IF(C1920&lt;'d_고정'!$B$26,'d_고정'!$B$23,'d_고정'!$B$16)+1)*('d_고정'!$B$14+('d_고정'!$B$15-'d_고정'!$B$14)*RAND())</f>
        <v/>
      </c>
      <c r="E1920">
        <f>INDEX('d_분포'!$A$2:$A$28,RANDBETWEEN(1,27))</f>
        <v/>
      </c>
      <c r="F1920">
        <f>INDEX('d_분포'!$C$2:$C$5,RANDBETWEEN(1,4))*(0.9+0.2*RAND())</f>
        <v/>
      </c>
      <c r="G1920">
        <f>RAND()</f>
        <v/>
      </c>
      <c r="H1920">
        <f>(F1920+(1-F1920)*('d_고정'!$B$22*BETAINV(RAND(),IF(G1920&lt;'d_고정'!$B$26,'d_고정'!$B$25,'d_고정'!$B$20)+1,'d_고정'!$B$21-IF(G1920&lt;'d_고정'!$B$26,'d_고정'!$B$25,'d_고정'!$B$20)+1)+(1-'d_고정'!$B$22)*BETAINV(RAND(),IF(G1920&lt;'d_고정'!$B$26,'d_고정'!$B$24,'d_고정'!$B$18)+1,'d_고정'!$B$19-IF(G1920&lt;'d_고정'!$B$26,'d_고정'!$B$24,'d_고정'!$B$18)+1))*('d_고정'!$B$14+('d_고정'!$B$15-'d_고정'!$B$14)*RAND()))/F1920</f>
        <v/>
      </c>
      <c r="I1920">
        <f>RAND()</f>
        <v/>
      </c>
      <c r="J1920">
        <f>IF('d_시나리오'!$J$3='d_시나리오'!$H$3,'d_시나리오'!$I$3,IF(I1920&lt;('d_시나리오'!$I$3-'d_시나리오'!$H$3)/('d_시나리오'!$J$3-'d_시나리오'!$H$3),'d_시나리오'!$H$3+SQRT(I1920*('d_시나리오'!$J$3-'d_시나리오'!$H$3)*('d_시나리오'!$I$3-'d_시나리오'!$H$3)),'d_시나리오'!$J$3-SQRT((1-I1920)*('d_시나리오'!$J$3-'d_시나리오'!$H$3)*('d_시나리오'!$J$3-'d_시나리오'!$I$3))))</f>
        <v/>
      </c>
      <c r="K1920">
        <f>RAND()</f>
        <v/>
      </c>
      <c r="L1920">
        <f>IF('d_시나리오'!$J$4='d_시나리오'!$H$4,'d_시나리오'!$I$4,IF(K1920&lt;('d_시나리오'!$I$4-'d_시나리오'!$H$4)/('d_시나리오'!$J$4-'d_시나리오'!$H$4),'d_시나리오'!$H$4+SQRT(K1920*('d_시나리오'!$J$4-'d_시나리오'!$H$4)*('d_시나리오'!$I$4-'d_시나리오'!$H$4)),'d_시나리오'!$J$4-SQRT((1-K1920)*('d_시나리오'!$J$4-'d_시나리오'!$H$4)*('d_시나리오'!$J$4-'d_시나리오'!$I$4))))</f>
        <v/>
      </c>
      <c r="M1920">
        <f>RAND()</f>
        <v/>
      </c>
      <c r="N1920">
        <f>IF('d_시나리오'!$J$5='d_시나리오'!$H$5,'d_시나리오'!$I$5,IF(M1920&lt;('d_시나리오'!$I$5-'d_시나리오'!$H$5)/('d_시나리오'!$J$5-'d_시나리오'!$H$5),'d_시나리오'!$H$5+SQRT(M1920*('d_시나리오'!$J$5-'d_시나리오'!$H$5)*('d_시나리오'!$I$5-'d_시나리오'!$H$5)),'d_시나리오'!$J$5-SQRT((1-M1920)*('d_시나리오'!$J$5-'d_시나리오'!$H$5)*('d_시나리오'!$J$5-'d_시나리오'!$I$5))))</f>
        <v/>
      </c>
      <c r="O1920">
        <f>RAND()</f>
        <v/>
      </c>
      <c r="P1920">
        <f>IF('d_시나리오'!$J$6='d_시나리오'!$H$6,'d_시나리오'!$I$6,IF(O1920&lt;('d_시나리오'!$I$6-'d_시나리오'!$H$6)/('d_시나리오'!$J$6-'d_시나리오'!$H$6),'d_시나리오'!$H$6+SQRT(O1920*('d_시나리오'!$J$6-'d_시나리오'!$H$6)*('d_시나리오'!$I$6-'d_시나리오'!$H$6)),'d_시나리오'!$J$6-SQRT((1-O1920)*('d_시나리오'!$J$6-'d_시나리오'!$H$6)*('d_시나리오'!$J$6-'d_시나리오'!$I$6))))</f>
        <v/>
      </c>
      <c r="Q1920">
        <f>INDEX('d_분포'!$B$2:$B$57,RANDBETWEEN(1,56))</f>
        <v/>
      </c>
      <c r="R1920">
        <f>BETAINV(RAND(),5,5)</f>
        <v/>
      </c>
      <c r="S1920">
        <f>'d_고정'!$B$1*'6_기대효과'!$H$7*('d_시나리오'!$I$7/'d_고정'!$B$2)*B1920</f>
        <v/>
      </c>
      <c r="T1920">
        <f>S1920*D1920</f>
        <v/>
      </c>
      <c r="U1920">
        <f>S1920*F1920*H1920</f>
        <v/>
      </c>
      <c r="V1920">
        <f>S1920*F1920*(H1920-1)</f>
        <v/>
      </c>
      <c r="W1920">
        <f>U1920*J1920</f>
        <v/>
      </c>
      <c r="X1920">
        <f>T1920+W1920</f>
        <v/>
      </c>
      <c r="Y1920">
        <f>(T1920*E1920+W1920*L1920)*(1-R1920-'d_고정'!$B$13)</f>
        <v/>
      </c>
      <c r="Z1920">
        <f>(U1920*N1920*Q1920+'d_고정'!$B$3*('6_기대효과'!$H$7/8)*Q1920*'d_고정'!$B$10*P1920*('6_기대효과'!$K$7/'d_고정'!$B$9))*(1-R1920)</f>
        <v/>
      </c>
      <c r="AA1920">
        <f>W1920*L1920*(1-R1920-'d_고정'!$B$13)+U1920*MAX(N1920-'d_고정'!$B$10*P1920*('6_기대효과'!$K$7/'d_고정'!$B$9),0)*Q1920*(1-R1920)</f>
        <v/>
      </c>
      <c r="AB1920">
        <f>Y1920+Z1920</f>
        <v/>
      </c>
      <c r="AC1920">
        <f>Y1920/('d_고정'!$B$5*'6_기대효과'!$H$7/8)/'d_고정'!$B$6</f>
        <v/>
      </c>
      <c r="AD1920">
        <f>Y1920/('d_고정'!$B$8*'6_기대효과'!$H$7/8)</f>
        <v/>
      </c>
    </row>
    <row r="1921">
      <c r="A1921">
        <f>RAND()</f>
        <v/>
      </c>
      <c r="B1921">
        <f>IF('d_시나리오'!$J$2='d_시나리오'!$H$2,'d_시나리오'!$I$2,IF(A1921&lt;('d_시나리오'!$I$2-'d_시나리오'!$H$2)/('d_시나리오'!$J$2-'d_시나리오'!$H$2),'d_시나리오'!$H$2+SQRT(A1921*('d_시나리오'!$J$2-'d_시나리오'!$H$2)*('d_시나리오'!$I$2-'d_시나리오'!$H$2)),'d_시나리오'!$J$2-SQRT((1-A1921)*('d_시나리오'!$J$2-'d_시나리오'!$H$2)*('d_시나리오'!$J$2-'d_시나리오'!$I$2))))</f>
        <v/>
      </c>
      <c r="C1921">
        <f>RAND()</f>
        <v/>
      </c>
      <c r="D1921">
        <f>BETAINV(RAND(),IF(C1921&lt;'d_고정'!$B$26,'d_고정'!$B$23,'d_고정'!$B$16)+1,'d_고정'!$B$17-IF(C1921&lt;'d_고정'!$B$26,'d_고정'!$B$23,'d_고정'!$B$16)+1)*('d_고정'!$B$14+('d_고정'!$B$15-'d_고정'!$B$14)*RAND())</f>
        <v/>
      </c>
      <c r="E1921">
        <f>INDEX('d_분포'!$A$2:$A$28,RANDBETWEEN(1,27))</f>
        <v/>
      </c>
      <c r="F1921">
        <f>INDEX('d_분포'!$C$2:$C$5,RANDBETWEEN(1,4))*(0.9+0.2*RAND())</f>
        <v/>
      </c>
      <c r="G1921">
        <f>RAND()</f>
        <v/>
      </c>
      <c r="H1921">
        <f>(F1921+(1-F1921)*('d_고정'!$B$22*BETAINV(RAND(),IF(G1921&lt;'d_고정'!$B$26,'d_고정'!$B$25,'d_고정'!$B$20)+1,'d_고정'!$B$21-IF(G1921&lt;'d_고정'!$B$26,'d_고정'!$B$25,'d_고정'!$B$20)+1)+(1-'d_고정'!$B$22)*BETAINV(RAND(),IF(G1921&lt;'d_고정'!$B$26,'d_고정'!$B$24,'d_고정'!$B$18)+1,'d_고정'!$B$19-IF(G1921&lt;'d_고정'!$B$26,'d_고정'!$B$24,'d_고정'!$B$18)+1))*('d_고정'!$B$14+('d_고정'!$B$15-'d_고정'!$B$14)*RAND()))/F1921</f>
        <v/>
      </c>
      <c r="I1921">
        <f>RAND()</f>
        <v/>
      </c>
      <c r="J1921">
        <f>IF('d_시나리오'!$J$3='d_시나리오'!$H$3,'d_시나리오'!$I$3,IF(I1921&lt;('d_시나리오'!$I$3-'d_시나리오'!$H$3)/('d_시나리오'!$J$3-'d_시나리오'!$H$3),'d_시나리오'!$H$3+SQRT(I1921*('d_시나리오'!$J$3-'d_시나리오'!$H$3)*('d_시나리오'!$I$3-'d_시나리오'!$H$3)),'d_시나리오'!$J$3-SQRT((1-I1921)*('d_시나리오'!$J$3-'d_시나리오'!$H$3)*('d_시나리오'!$J$3-'d_시나리오'!$I$3))))</f>
        <v/>
      </c>
      <c r="K1921">
        <f>RAND()</f>
        <v/>
      </c>
      <c r="L1921">
        <f>IF('d_시나리오'!$J$4='d_시나리오'!$H$4,'d_시나리오'!$I$4,IF(K1921&lt;('d_시나리오'!$I$4-'d_시나리오'!$H$4)/('d_시나리오'!$J$4-'d_시나리오'!$H$4),'d_시나리오'!$H$4+SQRT(K1921*('d_시나리오'!$J$4-'d_시나리오'!$H$4)*('d_시나리오'!$I$4-'d_시나리오'!$H$4)),'d_시나리오'!$J$4-SQRT((1-K1921)*('d_시나리오'!$J$4-'d_시나리오'!$H$4)*('d_시나리오'!$J$4-'d_시나리오'!$I$4))))</f>
        <v/>
      </c>
      <c r="M1921">
        <f>RAND()</f>
        <v/>
      </c>
      <c r="N1921">
        <f>IF('d_시나리오'!$J$5='d_시나리오'!$H$5,'d_시나리오'!$I$5,IF(M1921&lt;('d_시나리오'!$I$5-'d_시나리오'!$H$5)/('d_시나리오'!$J$5-'d_시나리오'!$H$5),'d_시나리오'!$H$5+SQRT(M1921*('d_시나리오'!$J$5-'d_시나리오'!$H$5)*('d_시나리오'!$I$5-'d_시나리오'!$H$5)),'d_시나리오'!$J$5-SQRT((1-M1921)*('d_시나리오'!$J$5-'d_시나리오'!$H$5)*('d_시나리오'!$J$5-'d_시나리오'!$I$5))))</f>
        <v/>
      </c>
      <c r="O1921">
        <f>RAND()</f>
        <v/>
      </c>
      <c r="P1921">
        <f>IF('d_시나리오'!$J$6='d_시나리오'!$H$6,'d_시나리오'!$I$6,IF(O1921&lt;('d_시나리오'!$I$6-'d_시나리오'!$H$6)/('d_시나리오'!$J$6-'d_시나리오'!$H$6),'d_시나리오'!$H$6+SQRT(O1921*('d_시나리오'!$J$6-'d_시나리오'!$H$6)*('d_시나리오'!$I$6-'d_시나리오'!$H$6)),'d_시나리오'!$J$6-SQRT((1-O1921)*('d_시나리오'!$J$6-'d_시나리오'!$H$6)*('d_시나리오'!$J$6-'d_시나리오'!$I$6))))</f>
        <v/>
      </c>
      <c r="Q1921">
        <f>INDEX('d_분포'!$B$2:$B$57,RANDBETWEEN(1,56))</f>
        <v/>
      </c>
      <c r="R1921">
        <f>BETAINV(RAND(),5,5)</f>
        <v/>
      </c>
      <c r="S1921">
        <f>'d_고정'!$B$1*'6_기대효과'!$H$7*('d_시나리오'!$I$7/'d_고정'!$B$2)*B1921</f>
        <v/>
      </c>
      <c r="T1921">
        <f>S1921*D1921</f>
        <v/>
      </c>
      <c r="U1921">
        <f>S1921*F1921*H1921</f>
        <v/>
      </c>
      <c r="V1921">
        <f>S1921*F1921*(H1921-1)</f>
        <v/>
      </c>
      <c r="W1921">
        <f>U1921*J1921</f>
        <v/>
      </c>
      <c r="X1921">
        <f>T1921+W1921</f>
        <v/>
      </c>
      <c r="Y1921">
        <f>(T1921*E1921+W1921*L1921)*(1-R1921-'d_고정'!$B$13)</f>
        <v/>
      </c>
      <c r="Z1921">
        <f>(U1921*N1921*Q1921+'d_고정'!$B$3*('6_기대효과'!$H$7/8)*Q1921*'d_고정'!$B$10*P1921*('6_기대효과'!$K$7/'d_고정'!$B$9))*(1-R1921)</f>
        <v/>
      </c>
      <c r="AA1921">
        <f>W1921*L1921*(1-R1921-'d_고정'!$B$13)+U1921*MAX(N1921-'d_고정'!$B$10*P1921*('6_기대효과'!$K$7/'d_고정'!$B$9),0)*Q1921*(1-R1921)</f>
        <v/>
      </c>
      <c r="AB1921">
        <f>Y1921+Z1921</f>
        <v/>
      </c>
      <c r="AC1921">
        <f>Y1921/('d_고정'!$B$5*'6_기대효과'!$H$7/8)/'d_고정'!$B$6</f>
        <v/>
      </c>
      <c r="AD1921">
        <f>Y1921/('d_고정'!$B$8*'6_기대효과'!$H$7/8)</f>
        <v/>
      </c>
    </row>
    <row r="1922">
      <c r="A1922">
        <f>RAND()</f>
        <v/>
      </c>
      <c r="B1922">
        <f>IF('d_시나리오'!$J$2='d_시나리오'!$H$2,'d_시나리오'!$I$2,IF(A1922&lt;('d_시나리오'!$I$2-'d_시나리오'!$H$2)/('d_시나리오'!$J$2-'d_시나리오'!$H$2),'d_시나리오'!$H$2+SQRT(A1922*('d_시나리오'!$J$2-'d_시나리오'!$H$2)*('d_시나리오'!$I$2-'d_시나리오'!$H$2)),'d_시나리오'!$J$2-SQRT((1-A1922)*('d_시나리오'!$J$2-'d_시나리오'!$H$2)*('d_시나리오'!$J$2-'d_시나리오'!$I$2))))</f>
        <v/>
      </c>
      <c r="C1922">
        <f>RAND()</f>
        <v/>
      </c>
      <c r="D1922">
        <f>BETAINV(RAND(),IF(C1922&lt;'d_고정'!$B$26,'d_고정'!$B$23,'d_고정'!$B$16)+1,'d_고정'!$B$17-IF(C1922&lt;'d_고정'!$B$26,'d_고정'!$B$23,'d_고정'!$B$16)+1)*('d_고정'!$B$14+('d_고정'!$B$15-'d_고정'!$B$14)*RAND())</f>
        <v/>
      </c>
      <c r="E1922">
        <f>INDEX('d_분포'!$A$2:$A$28,RANDBETWEEN(1,27))</f>
        <v/>
      </c>
      <c r="F1922">
        <f>INDEX('d_분포'!$C$2:$C$5,RANDBETWEEN(1,4))*(0.9+0.2*RAND())</f>
        <v/>
      </c>
      <c r="G1922">
        <f>RAND()</f>
        <v/>
      </c>
      <c r="H1922">
        <f>(F1922+(1-F1922)*('d_고정'!$B$22*BETAINV(RAND(),IF(G1922&lt;'d_고정'!$B$26,'d_고정'!$B$25,'d_고정'!$B$20)+1,'d_고정'!$B$21-IF(G1922&lt;'d_고정'!$B$26,'d_고정'!$B$25,'d_고정'!$B$20)+1)+(1-'d_고정'!$B$22)*BETAINV(RAND(),IF(G1922&lt;'d_고정'!$B$26,'d_고정'!$B$24,'d_고정'!$B$18)+1,'d_고정'!$B$19-IF(G1922&lt;'d_고정'!$B$26,'d_고정'!$B$24,'d_고정'!$B$18)+1))*('d_고정'!$B$14+('d_고정'!$B$15-'d_고정'!$B$14)*RAND()))/F1922</f>
        <v/>
      </c>
      <c r="I1922">
        <f>RAND()</f>
        <v/>
      </c>
      <c r="J1922">
        <f>IF('d_시나리오'!$J$3='d_시나리오'!$H$3,'d_시나리오'!$I$3,IF(I1922&lt;('d_시나리오'!$I$3-'d_시나리오'!$H$3)/('d_시나리오'!$J$3-'d_시나리오'!$H$3),'d_시나리오'!$H$3+SQRT(I1922*('d_시나리오'!$J$3-'d_시나리오'!$H$3)*('d_시나리오'!$I$3-'d_시나리오'!$H$3)),'d_시나리오'!$J$3-SQRT((1-I1922)*('d_시나리오'!$J$3-'d_시나리오'!$H$3)*('d_시나리오'!$J$3-'d_시나리오'!$I$3))))</f>
        <v/>
      </c>
      <c r="K1922">
        <f>RAND()</f>
        <v/>
      </c>
      <c r="L1922">
        <f>IF('d_시나리오'!$J$4='d_시나리오'!$H$4,'d_시나리오'!$I$4,IF(K1922&lt;('d_시나리오'!$I$4-'d_시나리오'!$H$4)/('d_시나리오'!$J$4-'d_시나리오'!$H$4),'d_시나리오'!$H$4+SQRT(K1922*('d_시나리오'!$J$4-'d_시나리오'!$H$4)*('d_시나리오'!$I$4-'d_시나리오'!$H$4)),'d_시나리오'!$J$4-SQRT((1-K1922)*('d_시나리오'!$J$4-'d_시나리오'!$H$4)*('d_시나리오'!$J$4-'d_시나리오'!$I$4))))</f>
        <v/>
      </c>
      <c r="M1922">
        <f>RAND()</f>
        <v/>
      </c>
      <c r="N1922">
        <f>IF('d_시나리오'!$J$5='d_시나리오'!$H$5,'d_시나리오'!$I$5,IF(M1922&lt;('d_시나리오'!$I$5-'d_시나리오'!$H$5)/('d_시나리오'!$J$5-'d_시나리오'!$H$5),'d_시나리오'!$H$5+SQRT(M1922*('d_시나리오'!$J$5-'d_시나리오'!$H$5)*('d_시나리오'!$I$5-'d_시나리오'!$H$5)),'d_시나리오'!$J$5-SQRT((1-M1922)*('d_시나리오'!$J$5-'d_시나리오'!$H$5)*('d_시나리오'!$J$5-'d_시나리오'!$I$5))))</f>
        <v/>
      </c>
      <c r="O1922">
        <f>RAND()</f>
        <v/>
      </c>
      <c r="P1922">
        <f>IF('d_시나리오'!$J$6='d_시나리오'!$H$6,'d_시나리오'!$I$6,IF(O1922&lt;('d_시나리오'!$I$6-'d_시나리오'!$H$6)/('d_시나리오'!$J$6-'d_시나리오'!$H$6),'d_시나리오'!$H$6+SQRT(O1922*('d_시나리오'!$J$6-'d_시나리오'!$H$6)*('d_시나리오'!$I$6-'d_시나리오'!$H$6)),'d_시나리오'!$J$6-SQRT((1-O1922)*('d_시나리오'!$J$6-'d_시나리오'!$H$6)*('d_시나리오'!$J$6-'d_시나리오'!$I$6))))</f>
        <v/>
      </c>
      <c r="Q1922">
        <f>INDEX('d_분포'!$B$2:$B$57,RANDBETWEEN(1,56))</f>
        <v/>
      </c>
      <c r="R1922">
        <f>BETAINV(RAND(),5,5)</f>
        <v/>
      </c>
      <c r="S1922">
        <f>'d_고정'!$B$1*'6_기대효과'!$H$7*('d_시나리오'!$I$7/'d_고정'!$B$2)*B1922</f>
        <v/>
      </c>
      <c r="T1922">
        <f>S1922*D1922</f>
        <v/>
      </c>
      <c r="U1922">
        <f>S1922*F1922*H1922</f>
        <v/>
      </c>
      <c r="V1922">
        <f>S1922*F1922*(H1922-1)</f>
        <v/>
      </c>
      <c r="W1922">
        <f>U1922*J1922</f>
        <v/>
      </c>
      <c r="X1922">
        <f>T1922+W1922</f>
        <v/>
      </c>
      <c r="Y1922">
        <f>(T1922*E1922+W1922*L1922)*(1-R1922-'d_고정'!$B$13)</f>
        <v/>
      </c>
      <c r="Z1922">
        <f>(U1922*N1922*Q1922+'d_고정'!$B$3*('6_기대효과'!$H$7/8)*Q1922*'d_고정'!$B$10*P1922*('6_기대효과'!$K$7/'d_고정'!$B$9))*(1-R1922)</f>
        <v/>
      </c>
      <c r="AA1922">
        <f>W1922*L1922*(1-R1922-'d_고정'!$B$13)+U1922*MAX(N1922-'d_고정'!$B$10*P1922*('6_기대효과'!$K$7/'d_고정'!$B$9),0)*Q1922*(1-R1922)</f>
        <v/>
      </c>
      <c r="AB1922">
        <f>Y1922+Z1922</f>
        <v/>
      </c>
      <c r="AC1922">
        <f>Y1922/('d_고정'!$B$5*'6_기대효과'!$H$7/8)/'d_고정'!$B$6</f>
        <v/>
      </c>
      <c r="AD1922">
        <f>Y1922/('d_고정'!$B$8*'6_기대효과'!$H$7/8)</f>
        <v/>
      </c>
    </row>
    <row r="1923">
      <c r="A1923">
        <f>RAND()</f>
        <v/>
      </c>
      <c r="B1923">
        <f>IF('d_시나리오'!$J$2='d_시나리오'!$H$2,'d_시나리오'!$I$2,IF(A1923&lt;('d_시나리오'!$I$2-'d_시나리오'!$H$2)/('d_시나리오'!$J$2-'d_시나리오'!$H$2),'d_시나리오'!$H$2+SQRT(A1923*('d_시나리오'!$J$2-'d_시나리오'!$H$2)*('d_시나리오'!$I$2-'d_시나리오'!$H$2)),'d_시나리오'!$J$2-SQRT((1-A1923)*('d_시나리오'!$J$2-'d_시나리오'!$H$2)*('d_시나리오'!$J$2-'d_시나리오'!$I$2))))</f>
        <v/>
      </c>
      <c r="C1923">
        <f>RAND()</f>
        <v/>
      </c>
      <c r="D1923">
        <f>BETAINV(RAND(),IF(C1923&lt;'d_고정'!$B$26,'d_고정'!$B$23,'d_고정'!$B$16)+1,'d_고정'!$B$17-IF(C1923&lt;'d_고정'!$B$26,'d_고정'!$B$23,'d_고정'!$B$16)+1)*('d_고정'!$B$14+('d_고정'!$B$15-'d_고정'!$B$14)*RAND())</f>
        <v/>
      </c>
      <c r="E1923">
        <f>INDEX('d_분포'!$A$2:$A$28,RANDBETWEEN(1,27))</f>
        <v/>
      </c>
      <c r="F1923">
        <f>INDEX('d_분포'!$C$2:$C$5,RANDBETWEEN(1,4))*(0.9+0.2*RAND())</f>
        <v/>
      </c>
      <c r="G1923">
        <f>RAND()</f>
        <v/>
      </c>
      <c r="H1923">
        <f>(F1923+(1-F1923)*('d_고정'!$B$22*BETAINV(RAND(),IF(G1923&lt;'d_고정'!$B$26,'d_고정'!$B$25,'d_고정'!$B$20)+1,'d_고정'!$B$21-IF(G1923&lt;'d_고정'!$B$26,'d_고정'!$B$25,'d_고정'!$B$20)+1)+(1-'d_고정'!$B$22)*BETAINV(RAND(),IF(G1923&lt;'d_고정'!$B$26,'d_고정'!$B$24,'d_고정'!$B$18)+1,'d_고정'!$B$19-IF(G1923&lt;'d_고정'!$B$26,'d_고정'!$B$24,'d_고정'!$B$18)+1))*('d_고정'!$B$14+('d_고정'!$B$15-'d_고정'!$B$14)*RAND()))/F1923</f>
        <v/>
      </c>
      <c r="I1923">
        <f>RAND()</f>
        <v/>
      </c>
      <c r="J1923">
        <f>IF('d_시나리오'!$J$3='d_시나리오'!$H$3,'d_시나리오'!$I$3,IF(I1923&lt;('d_시나리오'!$I$3-'d_시나리오'!$H$3)/('d_시나리오'!$J$3-'d_시나리오'!$H$3),'d_시나리오'!$H$3+SQRT(I1923*('d_시나리오'!$J$3-'d_시나리오'!$H$3)*('d_시나리오'!$I$3-'d_시나리오'!$H$3)),'d_시나리오'!$J$3-SQRT((1-I1923)*('d_시나리오'!$J$3-'d_시나리오'!$H$3)*('d_시나리오'!$J$3-'d_시나리오'!$I$3))))</f>
        <v/>
      </c>
      <c r="K1923">
        <f>RAND()</f>
        <v/>
      </c>
      <c r="L1923">
        <f>IF('d_시나리오'!$J$4='d_시나리오'!$H$4,'d_시나리오'!$I$4,IF(K1923&lt;('d_시나리오'!$I$4-'d_시나리오'!$H$4)/('d_시나리오'!$J$4-'d_시나리오'!$H$4),'d_시나리오'!$H$4+SQRT(K1923*('d_시나리오'!$J$4-'d_시나리오'!$H$4)*('d_시나리오'!$I$4-'d_시나리오'!$H$4)),'d_시나리오'!$J$4-SQRT((1-K1923)*('d_시나리오'!$J$4-'d_시나리오'!$H$4)*('d_시나리오'!$J$4-'d_시나리오'!$I$4))))</f>
        <v/>
      </c>
      <c r="M1923">
        <f>RAND()</f>
        <v/>
      </c>
      <c r="N1923">
        <f>IF('d_시나리오'!$J$5='d_시나리오'!$H$5,'d_시나리오'!$I$5,IF(M1923&lt;('d_시나리오'!$I$5-'d_시나리오'!$H$5)/('d_시나리오'!$J$5-'d_시나리오'!$H$5),'d_시나리오'!$H$5+SQRT(M1923*('d_시나리오'!$J$5-'d_시나리오'!$H$5)*('d_시나리오'!$I$5-'d_시나리오'!$H$5)),'d_시나리오'!$J$5-SQRT((1-M1923)*('d_시나리오'!$J$5-'d_시나리오'!$H$5)*('d_시나리오'!$J$5-'d_시나리오'!$I$5))))</f>
        <v/>
      </c>
      <c r="O1923">
        <f>RAND()</f>
        <v/>
      </c>
      <c r="P1923">
        <f>IF('d_시나리오'!$J$6='d_시나리오'!$H$6,'d_시나리오'!$I$6,IF(O1923&lt;('d_시나리오'!$I$6-'d_시나리오'!$H$6)/('d_시나리오'!$J$6-'d_시나리오'!$H$6),'d_시나리오'!$H$6+SQRT(O1923*('d_시나리오'!$J$6-'d_시나리오'!$H$6)*('d_시나리오'!$I$6-'d_시나리오'!$H$6)),'d_시나리오'!$J$6-SQRT((1-O1923)*('d_시나리오'!$J$6-'d_시나리오'!$H$6)*('d_시나리오'!$J$6-'d_시나리오'!$I$6))))</f>
        <v/>
      </c>
      <c r="Q1923">
        <f>INDEX('d_분포'!$B$2:$B$57,RANDBETWEEN(1,56))</f>
        <v/>
      </c>
      <c r="R1923">
        <f>BETAINV(RAND(),5,5)</f>
        <v/>
      </c>
      <c r="S1923">
        <f>'d_고정'!$B$1*'6_기대효과'!$H$7*('d_시나리오'!$I$7/'d_고정'!$B$2)*B1923</f>
        <v/>
      </c>
      <c r="T1923">
        <f>S1923*D1923</f>
        <v/>
      </c>
      <c r="U1923">
        <f>S1923*F1923*H1923</f>
        <v/>
      </c>
      <c r="V1923">
        <f>S1923*F1923*(H1923-1)</f>
        <v/>
      </c>
      <c r="W1923">
        <f>U1923*J1923</f>
        <v/>
      </c>
      <c r="X1923">
        <f>T1923+W1923</f>
        <v/>
      </c>
      <c r="Y1923">
        <f>(T1923*E1923+W1923*L1923)*(1-R1923-'d_고정'!$B$13)</f>
        <v/>
      </c>
      <c r="Z1923">
        <f>(U1923*N1923*Q1923+'d_고정'!$B$3*('6_기대효과'!$H$7/8)*Q1923*'d_고정'!$B$10*P1923*('6_기대효과'!$K$7/'d_고정'!$B$9))*(1-R1923)</f>
        <v/>
      </c>
      <c r="AA1923">
        <f>W1923*L1923*(1-R1923-'d_고정'!$B$13)+U1923*MAX(N1923-'d_고정'!$B$10*P1923*('6_기대효과'!$K$7/'d_고정'!$B$9),0)*Q1923*(1-R1923)</f>
        <v/>
      </c>
      <c r="AB1923">
        <f>Y1923+Z1923</f>
        <v/>
      </c>
      <c r="AC1923">
        <f>Y1923/('d_고정'!$B$5*'6_기대효과'!$H$7/8)/'d_고정'!$B$6</f>
        <v/>
      </c>
      <c r="AD1923">
        <f>Y1923/('d_고정'!$B$8*'6_기대효과'!$H$7/8)</f>
        <v/>
      </c>
    </row>
    <row r="1924">
      <c r="A1924">
        <f>RAND()</f>
        <v/>
      </c>
      <c r="B1924">
        <f>IF('d_시나리오'!$J$2='d_시나리오'!$H$2,'d_시나리오'!$I$2,IF(A1924&lt;('d_시나리오'!$I$2-'d_시나리오'!$H$2)/('d_시나리오'!$J$2-'d_시나리오'!$H$2),'d_시나리오'!$H$2+SQRT(A1924*('d_시나리오'!$J$2-'d_시나리오'!$H$2)*('d_시나리오'!$I$2-'d_시나리오'!$H$2)),'d_시나리오'!$J$2-SQRT((1-A1924)*('d_시나리오'!$J$2-'d_시나리오'!$H$2)*('d_시나리오'!$J$2-'d_시나리오'!$I$2))))</f>
        <v/>
      </c>
      <c r="C1924">
        <f>RAND()</f>
        <v/>
      </c>
      <c r="D1924">
        <f>BETAINV(RAND(),IF(C1924&lt;'d_고정'!$B$26,'d_고정'!$B$23,'d_고정'!$B$16)+1,'d_고정'!$B$17-IF(C1924&lt;'d_고정'!$B$26,'d_고정'!$B$23,'d_고정'!$B$16)+1)*('d_고정'!$B$14+('d_고정'!$B$15-'d_고정'!$B$14)*RAND())</f>
        <v/>
      </c>
      <c r="E1924">
        <f>INDEX('d_분포'!$A$2:$A$28,RANDBETWEEN(1,27))</f>
        <v/>
      </c>
      <c r="F1924">
        <f>INDEX('d_분포'!$C$2:$C$5,RANDBETWEEN(1,4))*(0.9+0.2*RAND())</f>
        <v/>
      </c>
      <c r="G1924">
        <f>RAND()</f>
        <v/>
      </c>
      <c r="H1924">
        <f>(F1924+(1-F1924)*('d_고정'!$B$22*BETAINV(RAND(),IF(G1924&lt;'d_고정'!$B$26,'d_고정'!$B$25,'d_고정'!$B$20)+1,'d_고정'!$B$21-IF(G1924&lt;'d_고정'!$B$26,'d_고정'!$B$25,'d_고정'!$B$20)+1)+(1-'d_고정'!$B$22)*BETAINV(RAND(),IF(G1924&lt;'d_고정'!$B$26,'d_고정'!$B$24,'d_고정'!$B$18)+1,'d_고정'!$B$19-IF(G1924&lt;'d_고정'!$B$26,'d_고정'!$B$24,'d_고정'!$B$18)+1))*('d_고정'!$B$14+('d_고정'!$B$15-'d_고정'!$B$14)*RAND()))/F1924</f>
        <v/>
      </c>
      <c r="I1924">
        <f>RAND()</f>
        <v/>
      </c>
      <c r="J1924">
        <f>IF('d_시나리오'!$J$3='d_시나리오'!$H$3,'d_시나리오'!$I$3,IF(I1924&lt;('d_시나리오'!$I$3-'d_시나리오'!$H$3)/('d_시나리오'!$J$3-'d_시나리오'!$H$3),'d_시나리오'!$H$3+SQRT(I1924*('d_시나리오'!$J$3-'d_시나리오'!$H$3)*('d_시나리오'!$I$3-'d_시나리오'!$H$3)),'d_시나리오'!$J$3-SQRT((1-I1924)*('d_시나리오'!$J$3-'d_시나리오'!$H$3)*('d_시나리오'!$J$3-'d_시나리오'!$I$3))))</f>
        <v/>
      </c>
      <c r="K1924">
        <f>RAND()</f>
        <v/>
      </c>
      <c r="L1924">
        <f>IF('d_시나리오'!$J$4='d_시나리오'!$H$4,'d_시나리오'!$I$4,IF(K1924&lt;('d_시나리오'!$I$4-'d_시나리오'!$H$4)/('d_시나리오'!$J$4-'d_시나리오'!$H$4),'d_시나리오'!$H$4+SQRT(K1924*('d_시나리오'!$J$4-'d_시나리오'!$H$4)*('d_시나리오'!$I$4-'d_시나리오'!$H$4)),'d_시나리오'!$J$4-SQRT((1-K1924)*('d_시나리오'!$J$4-'d_시나리오'!$H$4)*('d_시나리오'!$J$4-'d_시나리오'!$I$4))))</f>
        <v/>
      </c>
      <c r="M1924">
        <f>RAND()</f>
        <v/>
      </c>
      <c r="N1924">
        <f>IF('d_시나리오'!$J$5='d_시나리오'!$H$5,'d_시나리오'!$I$5,IF(M1924&lt;('d_시나리오'!$I$5-'d_시나리오'!$H$5)/('d_시나리오'!$J$5-'d_시나리오'!$H$5),'d_시나리오'!$H$5+SQRT(M1924*('d_시나리오'!$J$5-'d_시나리오'!$H$5)*('d_시나리오'!$I$5-'d_시나리오'!$H$5)),'d_시나리오'!$J$5-SQRT((1-M1924)*('d_시나리오'!$J$5-'d_시나리오'!$H$5)*('d_시나리오'!$J$5-'d_시나리오'!$I$5))))</f>
        <v/>
      </c>
      <c r="O1924">
        <f>RAND()</f>
        <v/>
      </c>
      <c r="P1924">
        <f>IF('d_시나리오'!$J$6='d_시나리오'!$H$6,'d_시나리오'!$I$6,IF(O1924&lt;('d_시나리오'!$I$6-'d_시나리오'!$H$6)/('d_시나리오'!$J$6-'d_시나리오'!$H$6),'d_시나리오'!$H$6+SQRT(O1924*('d_시나리오'!$J$6-'d_시나리오'!$H$6)*('d_시나리오'!$I$6-'d_시나리오'!$H$6)),'d_시나리오'!$J$6-SQRT((1-O1924)*('d_시나리오'!$J$6-'d_시나리오'!$H$6)*('d_시나리오'!$J$6-'d_시나리오'!$I$6))))</f>
        <v/>
      </c>
      <c r="Q1924">
        <f>INDEX('d_분포'!$B$2:$B$57,RANDBETWEEN(1,56))</f>
        <v/>
      </c>
      <c r="R1924">
        <f>BETAINV(RAND(),5,5)</f>
        <v/>
      </c>
      <c r="S1924">
        <f>'d_고정'!$B$1*'6_기대효과'!$H$7*('d_시나리오'!$I$7/'d_고정'!$B$2)*B1924</f>
        <v/>
      </c>
      <c r="T1924">
        <f>S1924*D1924</f>
        <v/>
      </c>
      <c r="U1924">
        <f>S1924*F1924*H1924</f>
        <v/>
      </c>
      <c r="V1924">
        <f>S1924*F1924*(H1924-1)</f>
        <v/>
      </c>
      <c r="W1924">
        <f>U1924*J1924</f>
        <v/>
      </c>
      <c r="X1924">
        <f>T1924+W1924</f>
        <v/>
      </c>
      <c r="Y1924">
        <f>(T1924*E1924+W1924*L1924)*(1-R1924-'d_고정'!$B$13)</f>
        <v/>
      </c>
      <c r="Z1924">
        <f>(U1924*N1924*Q1924+'d_고정'!$B$3*('6_기대효과'!$H$7/8)*Q1924*'d_고정'!$B$10*P1924*('6_기대효과'!$K$7/'d_고정'!$B$9))*(1-R1924)</f>
        <v/>
      </c>
      <c r="AA1924">
        <f>W1924*L1924*(1-R1924-'d_고정'!$B$13)+U1924*MAX(N1924-'d_고정'!$B$10*P1924*('6_기대효과'!$K$7/'d_고정'!$B$9),0)*Q1924*(1-R1924)</f>
        <v/>
      </c>
      <c r="AB1924">
        <f>Y1924+Z1924</f>
        <v/>
      </c>
      <c r="AC1924">
        <f>Y1924/('d_고정'!$B$5*'6_기대효과'!$H$7/8)/'d_고정'!$B$6</f>
        <v/>
      </c>
      <c r="AD1924">
        <f>Y1924/('d_고정'!$B$8*'6_기대효과'!$H$7/8)</f>
        <v/>
      </c>
    </row>
    <row r="1925">
      <c r="A1925">
        <f>RAND()</f>
        <v/>
      </c>
      <c r="B1925">
        <f>IF('d_시나리오'!$J$2='d_시나리오'!$H$2,'d_시나리오'!$I$2,IF(A1925&lt;('d_시나리오'!$I$2-'d_시나리오'!$H$2)/('d_시나리오'!$J$2-'d_시나리오'!$H$2),'d_시나리오'!$H$2+SQRT(A1925*('d_시나리오'!$J$2-'d_시나리오'!$H$2)*('d_시나리오'!$I$2-'d_시나리오'!$H$2)),'d_시나리오'!$J$2-SQRT((1-A1925)*('d_시나리오'!$J$2-'d_시나리오'!$H$2)*('d_시나리오'!$J$2-'d_시나리오'!$I$2))))</f>
        <v/>
      </c>
      <c r="C1925">
        <f>RAND()</f>
        <v/>
      </c>
      <c r="D1925">
        <f>BETAINV(RAND(),IF(C1925&lt;'d_고정'!$B$26,'d_고정'!$B$23,'d_고정'!$B$16)+1,'d_고정'!$B$17-IF(C1925&lt;'d_고정'!$B$26,'d_고정'!$B$23,'d_고정'!$B$16)+1)*('d_고정'!$B$14+('d_고정'!$B$15-'d_고정'!$B$14)*RAND())</f>
        <v/>
      </c>
      <c r="E1925">
        <f>INDEX('d_분포'!$A$2:$A$28,RANDBETWEEN(1,27))</f>
        <v/>
      </c>
      <c r="F1925">
        <f>INDEX('d_분포'!$C$2:$C$5,RANDBETWEEN(1,4))*(0.9+0.2*RAND())</f>
        <v/>
      </c>
      <c r="G1925">
        <f>RAND()</f>
        <v/>
      </c>
      <c r="H1925">
        <f>(F1925+(1-F1925)*('d_고정'!$B$22*BETAINV(RAND(),IF(G1925&lt;'d_고정'!$B$26,'d_고정'!$B$25,'d_고정'!$B$20)+1,'d_고정'!$B$21-IF(G1925&lt;'d_고정'!$B$26,'d_고정'!$B$25,'d_고정'!$B$20)+1)+(1-'d_고정'!$B$22)*BETAINV(RAND(),IF(G1925&lt;'d_고정'!$B$26,'d_고정'!$B$24,'d_고정'!$B$18)+1,'d_고정'!$B$19-IF(G1925&lt;'d_고정'!$B$26,'d_고정'!$B$24,'d_고정'!$B$18)+1))*('d_고정'!$B$14+('d_고정'!$B$15-'d_고정'!$B$14)*RAND()))/F1925</f>
        <v/>
      </c>
      <c r="I1925">
        <f>RAND()</f>
        <v/>
      </c>
      <c r="J1925">
        <f>IF('d_시나리오'!$J$3='d_시나리오'!$H$3,'d_시나리오'!$I$3,IF(I1925&lt;('d_시나리오'!$I$3-'d_시나리오'!$H$3)/('d_시나리오'!$J$3-'d_시나리오'!$H$3),'d_시나리오'!$H$3+SQRT(I1925*('d_시나리오'!$J$3-'d_시나리오'!$H$3)*('d_시나리오'!$I$3-'d_시나리오'!$H$3)),'d_시나리오'!$J$3-SQRT((1-I1925)*('d_시나리오'!$J$3-'d_시나리오'!$H$3)*('d_시나리오'!$J$3-'d_시나리오'!$I$3))))</f>
        <v/>
      </c>
      <c r="K1925">
        <f>RAND()</f>
        <v/>
      </c>
      <c r="L1925">
        <f>IF('d_시나리오'!$J$4='d_시나리오'!$H$4,'d_시나리오'!$I$4,IF(K1925&lt;('d_시나리오'!$I$4-'d_시나리오'!$H$4)/('d_시나리오'!$J$4-'d_시나리오'!$H$4),'d_시나리오'!$H$4+SQRT(K1925*('d_시나리오'!$J$4-'d_시나리오'!$H$4)*('d_시나리오'!$I$4-'d_시나리오'!$H$4)),'d_시나리오'!$J$4-SQRT((1-K1925)*('d_시나리오'!$J$4-'d_시나리오'!$H$4)*('d_시나리오'!$J$4-'d_시나리오'!$I$4))))</f>
        <v/>
      </c>
      <c r="M1925">
        <f>RAND()</f>
        <v/>
      </c>
      <c r="N1925">
        <f>IF('d_시나리오'!$J$5='d_시나리오'!$H$5,'d_시나리오'!$I$5,IF(M1925&lt;('d_시나리오'!$I$5-'d_시나리오'!$H$5)/('d_시나리오'!$J$5-'d_시나리오'!$H$5),'d_시나리오'!$H$5+SQRT(M1925*('d_시나리오'!$J$5-'d_시나리오'!$H$5)*('d_시나리오'!$I$5-'d_시나리오'!$H$5)),'d_시나리오'!$J$5-SQRT((1-M1925)*('d_시나리오'!$J$5-'d_시나리오'!$H$5)*('d_시나리오'!$J$5-'d_시나리오'!$I$5))))</f>
        <v/>
      </c>
      <c r="O1925">
        <f>RAND()</f>
        <v/>
      </c>
      <c r="P1925">
        <f>IF('d_시나리오'!$J$6='d_시나리오'!$H$6,'d_시나리오'!$I$6,IF(O1925&lt;('d_시나리오'!$I$6-'d_시나리오'!$H$6)/('d_시나리오'!$J$6-'d_시나리오'!$H$6),'d_시나리오'!$H$6+SQRT(O1925*('d_시나리오'!$J$6-'d_시나리오'!$H$6)*('d_시나리오'!$I$6-'d_시나리오'!$H$6)),'d_시나리오'!$J$6-SQRT((1-O1925)*('d_시나리오'!$J$6-'d_시나리오'!$H$6)*('d_시나리오'!$J$6-'d_시나리오'!$I$6))))</f>
        <v/>
      </c>
      <c r="Q1925">
        <f>INDEX('d_분포'!$B$2:$B$57,RANDBETWEEN(1,56))</f>
        <v/>
      </c>
      <c r="R1925">
        <f>BETAINV(RAND(),5,5)</f>
        <v/>
      </c>
      <c r="S1925">
        <f>'d_고정'!$B$1*'6_기대효과'!$H$7*('d_시나리오'!$I$7/'d_고정'!$B$2)*B1925</f>
        <v/>
      </c>
      <c r="T1925">
        <f>S1925*D1925</f>
        <v/>
      </c>
      <c r="U1925">
        <f>S1925*F1925*H1925</f>
        <v/>
      </c>
      <c r="V1925">
        <f>S1925*F1925*(H1925-1)</f>
        <v/>
      </c>
      <c r="W1925">
        <f>U1925*J1925</f>
        <v/>
      </c>
      <c r="X1925">
        <f>T1925+W1925</f>
        <v/>
      </c>
      <c r="Y1925">
        <f>(T1925*E1925+W1925*L1925)*(1-R1925-'d_고정'!$B$13)</f>
        <v/>
      </c>
      <c r="Z1925">
        <f>(U1925*N1925*Q1925+'d_고정'!$B$3*('6_기대효과'!$H$7/8)*Q1925*'d_고정'!$B$10*P1925*('6_기대효과'!$K$7/'d_고정'!$B$9))*(1-R1925)</f>
        <v/>
      </c>
      <c r="AA1925">
        <f>W1925*L1925*(1-R1925-'d_고정'!$B$13)+U1925*MAX(N1925-'d_고정'!$B$10*P1925*('6_기대효과'!$K$7/'d_고정'!$B$9),0)*Q1925*(1-R1925)</f>
        <v/>
      </c>
      <c r="AB1925">
        <f>Y1925+Z1925</f>
        <v/>
      </c>
      <c r="AC1925">
        <f>Y1925/('d_고정'!$B$5*'6_기대효과'!$H$7/8)/'d_고정'!$B$6</f>
        <v/>
      </c>
      <c r="AD1925">
        <f>Y1925/('d_고정'!$B$8*'6_기대효과'!$H$7/8)</f>
        <v/>
      </c>
    </row>
    <row r="1926">
      <c r="A1926">
        <f>RAND()</f>
        <v/>
      </c>
      <c r="B1926">
        <f>IF('d_시나리오'!$J$2='d_시나리오'!$H$2,'d_시나리오'!$I$2,IF(A1926&lt;('d_시나리오'!$I$2-'d_시나리오'!$H$2)/('d_시나리오'!$J$2-'d_시나리오'!$H$2),'d_시나리오'!$H$2+SQRT(A1926*('d_시나리오'!$J$2-'d_시나리오'!$H$2)*('d_시나리오'!$I$2-'d_시나리오'!$H$2)),'d_시나리오'!$J$2-SQRT((1-A1926)*('d_시나리오'!$J$2-'d_시나리오'!$H$2)*('d_시나리오'!$J$2-'d_시나리오'!$I$2))))</f>
        <v/>
      </c>
      <c r="C1926">
        <f>RAND()</f>
        <v/>
      </c>
      <c r="D1926">
        <f>BETAINV(RAND(),IF(C1926&lt;'d_고정'!$B$26,'d_고정'!$B$23,'d_고정'!$B$16)+1,'d_고정'!$B$17-IF(C1926&lt;'d_고정'!$B$26,'d_고정'!$B$23,'d_고정'!$B$16)+1)*('d_고정'!$B$14+('d_고정'!$B$15-'d_고정'!$B$14)*RAND())</f>
        <v/>
      </c>
      <c r="E1926">
        <f>INDEX('d_분포'!$A$2:$A$28,RANDBETWEEN(1,27))</f>
        <v/>
      </c>
      <c r="F1926">
        <f>INDEX('d_분포'!$C$2:$C$5,RANDBETWEEN(1,4))*(0.9+0.2*RAND())</f>
        <v/>
      </c>
      <c r="G1926">
        <f>RAND()</f>
        <v/>
      </c>
      <c r="H1926">
        <f>(F1926+(1-F1926)*('d_고정'!$B$22*BETAINV(RAND(),IF(G1926&lt;'d_고정'!$B$26,'d_고정'!$B$25,'d_고정'!$B$20)+1,'d_고정'!$B$21-IF(G1926&lt;'d_고정'!$B$26,'d_고정'!$B$25,'d_고정'!$B$20)+1)+(1-'d_고정'!$B$22)*BETAINV(RAND(),IF(G1926&lt;'d_고정'!$B$26,'d_고정'!$B$24,'d_고정'!$B$18)+1,'d_고정'!$B$19-IF(G1926&lt;'d_고정'!$B$26,'d_고정'!$B$24,'d_고정'!$B$18)+1))*('d_고정'!$B$14+('d_고정'!$B$15-'d_고정'!$B$14)*RAND()))/F1926</f>
        <v/>
      </c>
      <c r="I1926">
        <f>RAND()</f>
        <v/>
      </c>
      <c r="J1926">
        <f>IF('d_시나리오'!$J$3='d_시나리오'!$H$3,'d_시나리오'!$I$3,IF(I1926&lt;('d_시나리오'!$I$3-'d_시나리오'!$H$3)/('d_시나리오'!$J$3-'d_시나리오'!$H$3),'d_시나리오'!$H$3+SQRT(I1926*('d_시나리오'!$J$3-'d_시나리오'!$H$3)*('d_시나리오'!$I$3-'d_시나리오'!$H$3)),'d_시나리오'!$J$3-SQRT((1-I1926)*('d_시나리오'!$J$3-'d_시나리오'!$H$3)*('d_시나리오'!$J$3-'d_시나리오'!$I$3))))</f>
        <v/>
      </c>
      <c r="K1926">
        <f>RAND()</f>
        <v/>
      </c>
      <c r="L1926">
        <f>IF('d_시나리오'!$J$4='d_시나리오'!$H$4,'d_시나리오'!$I$4,IF(K1926&lt;('d_시나리오'!$I$4-'d_시나리오'!$H$4)/('d_시나리오'!$J$4-'d_시나리오'!$H$4),'d_시나리오'!$H$4+SQRT(K1926*('d_시나리오'!$J$4-'d_시나리오'!$H$4)*('d_시나리오'!$I$4-'d_시나리오'!$H$4)),'d_시나리오'!$J$4-SQRT((1-K1926)*('d_시나리오'!$J$4-'d_시나리오'!$H$4)*('d_시나리오'!$J$4-'d_시나리오'!$I$4))))</f>
        <v/>
      </c>
      <c r="M1926">
        <f>RAND()</f>
        <v/>
      </c>
      <c r="N1926">
        <f>IF('d_시나리오'!$J$5='d_시나리오'!$H$5,'d_시나리오'!$I$5,IF(M1926&lt;('d_시나리오'!$I$5-'d_시나리오'!$H$5)/('d_시나리오'!$J$5-'d_시나리오'!$H$5),'d_시나리오'!$H$5+SQRT(M1926*('d_시나리오'!$J$5-'d_시나리오'!$H$5)*('d_시나리오'!$I$5-'d_시나리오'!$H$5)),'d_시나리오'!$J$5-SQRT((1-M1926)*('d_시나리오'!$J$5-'d_시나리오'!$H$5)*('d_시나리오'!$J$5-'d_시나리오'!$I$5))))</f>
        <v/>
      </c>
      <c r="O1926">
        <f>RAND()</f>
        <v/>
      </c>
      <c r="P1926">
        <f>IF('d_시나리오'!$J$6='d_시나리오'!$H$6,'d_시나리오'!$I$6,IF(O1926&lt;('d_시나리오'!$I$6-'d_시나리오'!$H$6)/('d_시나리오'!$J$6-'d_시나리오'!$H$6),'d_시나리오'!$H$6+SQRT(O1926*('d_시나리오'!$J$6-'d_시나리오'!$H$6)*('d_시나리오'!$I$6-'d_시나리오'!$H$6)),'d_시나리오'!$J$6-SQRT((1-O1926)*('d_시나리오'!$J$6-'d_시나리오'!$H$6)*('d_시나리오'!$J$6-'d_시나리오'!$I$6))))</f>
        <v/>
      </c>
      <c r="Q1926">
        <f>INDEX('d_분포'!$B$2:$B$57,RANDBETWEEN(1,56))</f>
        <v/>
      </c>
      <c r="R1926">
        <f>BETAINV(RAND(),5,5)</f>
        <v/>
      </c>
      <c r="S1926">
        <f>'d_고정'!$B$1*'6_기대효과'!$H$7*('d_시나리오'!$I$7/'d_고정'!$B$2)*B1926</f>
        <v/>
      </c>
      <c r="T1926">
        <f>S1926*D1926</f>
        <v/>
      </c>
      <c r="U1926">
        <f>S1926*F1926*H1926</f>
        <v/>
      </c>
      <c r="V1926">
        <f>S1926*F1926*(H1926-1)</f>
        <v/>
      </c>
      <c r="W1926">
        <f>U1926*J1926</f>
        <v/>
      </c>
      <c r="X1926">
        <f>T1926+W1926</f>
        <v/>
      </c>
      <c r="Y1926">
        <f>(T1926*E1926+W1926*L1926)*(1-R1926-'d_고정'!$B$13)</f>
        <v/>
      </c>
      <c r="Z1926">
        <f>(U1926*N1926*Q1926+'d_고정'!$B$3*('6_기대효과'!$H$7/8)*Q1926*'d_고정'!$B$10*P1926*('6_기대효과'!$K$7/'d_고정'!$B$9))*(1-R1926)</f>
        <v/>
      </c>
      <c r="AA1926">
        <f>W1926*L1926*(1-R1926-'d_고정'!$B$13)+U1926*MAX(N1926-'d_고정'!$B$10*P1926*('6_기대효과'!$K$7/'d_고정'!$B$9),0)*Q1926*(1-R1926)</f>
        <v/>
      </c>
      <c r="AB1926">
        <f>Y1926+Z1926</f>
        <v/>
      </c>
      <c r="AC1926">
        <f>Y1926/('d_고정'!$B$5*'6_기대효과'!$H$7/8)/'d_고정'!$B$6</f>
        <v/>
      </c>
      <c r="AD1926">
        <f>Y1926/('d_고정'!$B$8*'6_기대효과'!$H$7/8)</f>
        <v/>
      </c>
    </row>
    <row r="1927">
      <c r="A1927">
        <f>RAND()</f>
        <v/>
      </c>
      <c r="B1927">
        <f>IF('d_시나리오'!$J$2='d_시나리오'!$H$2,'d_시나리오'!$I$2,IF(A1927&lt;('d_시나리오'!$I$2-'d_시나리오'!$H$2)/('d_시나리오'!$J$2-'d_시나리오'!$H$2),'d_시나리오'!$H$2+SQRT(A1927*('d_시나리오'!$J$2-'d_시나리오'!$H$2)*('d_시나리오'!$I$2-'d_시나리오'!$H$2)),'d_시나리오'!$J$2-SQRT((1-A1927)*('d_시나리오'!$J$2-'d_시나리오'!$H$2)*('d_시나리오'!$J$2-'d_시나리오'!$I$2))))</f>
        <v/>
      </c>
      <c r="C1927">
        <f>RAND()</f>
        <v/>
      </c>
      <c r="D1927">
        <f>BETAINV(RAND(),IF(C1927&lt;'d_고정'!$B$26,'d_고정'!$B$23,'d_고정'!$B$16)+1,'d_고정'!$B$17-IF(C1927&lt;'d_고정'!$B$26,'d_고정'!$B$23,'d_고정'!$B$16)+1)*('d_고정'!$B$14+('d_고정'!$B$15-'d_고정'!$B$14)*RAND())</f>
        <v/>
      </c>
      <c r="E1927">
        <f>INDEX('d_분포'!$A$2:$A$28,RANDBETWEEN(1,27))</f>
        <v/>
      </c>
      <c r="F1927">
        <f>INDEX('d_분포'!$C$2:$C$5,RANDBETWEEN(1,4))*(0.9+0.2*RAND())</f>
        <v/>
      </c>
      <c r="G1927">
        <f>RAND()</f>
        <v/>
      </c>
      <c r="H1927">
        <f>(F1927+(1-F1927)*('d_고정'!$B$22*BETAINV(RAND(),IF(G1927&lt;'d_고정'!$B$26,'d_고정'!$B$25,'d_고정'!$B$20)+1,'d_고정'!$B$21-IF(G1927&lt;'d_고정'!$B$26,'d_고정'!$B$25,'d_고정'!$B$20)+1)+(1-'d_고정'!$B$22)*BETAINV(RAND(),IF(G1927&lt;'d_고정'!$B$26,'d_고정'!$B$24,'d_고정'!$B$18)+1,'d_고정'!$B$19-IF(G1927&lt;'d_고정'!$B$26,'d_고정'!$B$24,'d_고정'!$B$18)+1))*('d_고정'!$B$14+('d_고정'!$B$15-'d_고정'!$B$14)*RAND()))/F1927</f>
        <v/>
      </c>
      <c r="I1927">
        <f>RAND()</f>
        <v/>
      </c>
      <c r="J1927">
        <f>IF('d_시나리오'!$J$3='d_시나리오'!$H$3,'d_시나리오'!$I$3,IF(I1927&lt;('d_시나리오'!$I$3-'d_시나리오'!$H$3)/('d_시나리오'!$J$3-'d_시나리오'!$H$3),'d_시나리오'!$H$3+SQRT(I1927*('d_시나리오'!$J$3-'d_시나리오'!$H$3)*('d_시나리오'!$I$3-'d_시나리오'!$H$3)),'d_시나리오'!$J$3-SQRT((1-I1927)*('d_시나리오'!$J$3-'d_시나리오'!$H$3)*('d_시나리오'!$J$3-'d_시나리오'!$I$3))))</f>
        <v/>
      </c>
      <c r="K1927">
        <f>RAND()</f>
        <v/>
      </c>
      <c r="L1927">
        <f>IF('d_시나리오'!$J$4='d_시나리오'!$H$4,'d_시나리오'!$I$4,IF(K1927&lt;('d_시나리오'!$I$4-'d_시나리오'!$H$4)/('d_시나리오'!$J$4-'d_시나리오'!$H$4),'d_시나리오'!$H$4+SQRT(K1927*('d_시나리오'!$J$4-'d_시나리오'!$H$4)*('d_시나리오'!$I$4-'d_시나리오'!$H$4)),'d_시나리오'!$J$4-SQRT((1-K1927)*('d_시나리오'!$J$4-'d_시나리오'!$H$4)*('d_시나리오'!$J$4-'d_시나리오'!$I$4))))</f>
        <v/>
      </c>
      <c r="M1927">
        <f>RAND()</f>
        <v/>
      </c>
      <c r="N1927">
        <f>IF('d_시나리오'!$J$5='d_시나리오'!$H$5,'d_시나리오'!$I$5,IF(M1927&lt;('d_시나리오'!$I$5-'d_시나리오'!$H$5)/('d_시나리오'!$J$5-'d_시나리오'!$H$5),'d_시나리오'!$H$5+SQRT(M1927*('d_시나리오'!$J$5-'d_시나리오'!$H$5)*('d_시나리오'!$I$5-'d_시나리오'!$H$5)),'d_시나리오'!$J$5-SQRT((1-M1927)*('d_시나리오'!$J$5-'d_시나리오'!$H$5)*('d_시나리오'!$J$5-'d_시나리오'!$I$5))))</f>
        <v/>
      </c>
      <c r="O1927">
        <f>RAND()</f>
        <v/>
      </c>
      <c r="P1927">
        <f>IF('d_시나리오'!$J$6='d_시나리오'!$H$6,'d_시나리오'!$I$6,IF(O1927&lt;('d_시나리오'!$I$6-'d_시나리오'!$H$6)/('d_시나리오'!$J$6-'d_시나리오'!$H$6),'d_시나리오'!$H$6+SQRT(O1927*('d_시나리오'!$J$6-'d_시나리오'!$H$6)*('d_시나리오'!$I$6-'d_시나리오'!$H$6)),'d_시나리오'!$J$6-SQRT((1-O1927)*('d_시나리오'!$J$6-'d_시나리오'!$H$6)*('d_시나리오'!$J$6-'d_시나리오'!$I$6))))</f>
        <v/>
      </c>
      <c r="Q1927">
        <f>INDEX('d_분포'!$B$2:$B$57,RANDBETWEEN(1,56))</f>
        <v/>
      </c>
      <c r="R1927">
        <f>BETAINV(RAND(),5,5)</f>
        <v/>
      </c>
      <c r="S1927">
        <f>'d_고정'!$B$1*'6_기대효과'!$H$7*('d_시나리오'!$I$7/'d_고정'!$B$2)*B1927</f>
        <v/>
      </c>
      <c r="T1927">
        <f>S1927*D1927</f>
        <v/>
      </c>
      <c r="U1927">
        <f>S1927*F1927*H1927</f>
        <v/>
      </c>
      <c r="V1927">
        <f>S1927*F1927*(H1927-1)</f>
        <v/>
      </c>
      <c r="W1927">
        <f>U1927*J1927</f>
        <v/>
      </c>
      <c r="X1927">
        <f>T1927+W1927</f>
        <v/>
      </c>
      <c r="Y1927">
        <f>(T1927*E1927+W1927*L1927)*(1-R1927-'d_고정'!$B$13)</f>
        <v/>
      </c>
      <c r="Z1927">
        <f>(U1927*N1927*Q1927+'d_고정'!$B$3*('6_기대효과'!$H$7/8)*Q1927*'d_고정'!$B$10*P1927*('6_기대효과'!$K$7/'d_고정'!$B$9))*(1-R1927)</f>
        <v/>
      </c>
      <c r="AA1927">
        <f>W1927*L1927*(1-R1927-'d_고정'!$B$13)+U1927*MAX(N1927-'d_고정'!$B$10*P1927*('6_기대효과'!$K$7/'d_고정'!$B$9),0)*Q1927*(1-R1927)</f>
        <v/>
      </c>
      <c r="AB1927">
        <f>Y1927+Z1927</f>
        <v/>
      </c>
      <c r="AC1927">
        <f>Y1927/('d_고정'!$B$5*'6_기대효과'!$H$7/8)/'d_고정'!$B$6</f>
        <v/>
      </c>
      <c r="AD1927">
        <f>Y1927/('d_고정'!$B$8*'6_기대효과'!$H$7/8)</f>
        <v/>
      </c>
    </row>
    <row r="1928">
      <c r="A1928">
        <f>RAND()</f>
        <v/>
      </c>
      <c r="B1928">
        <f>IF('d_시나리오'!$J$2='d_시나리오'!$H$2,'d_시나리오'!$I$2,IF(A1928&lt;('d_시나리오'!$I$2-'d_시나리오'!$H$2)/('d_시나리오'!$J$2-'d_시나리오'!$H$2),'d_시나리오'!$H$2+SQRT(A1928*('d_시나리오'!$J$2-'d_시나리오'!$H$2)*('d_시나리오'!$I$2-'d_시나리오'!$H$2)),'d_시나리오'!$J$2-SQRT((1-A1928)*('d_시나리오'!$J$2-'d_시나리오'!$H$2)*('d_시나리오'!$J$2-'d_시나리오'!$I$2))))</f>
        <v/>
      </c>
      <c r="C1928">
        <f>RAND()</f>
        <v/>
      </c>
      <c r="D1928">
        <f>BETAINV(RAND(),IF(C1928&lt;'d_고정'!$B$26,'d_고정'!$B$23,'d_고정'!$B$16)+1,'d_고정'!$B$17-IF(C1928&lt;'d_고정'!$B$26,'d_고정'!$B$23,'d_고정'!$B$16)+1)*('d_고정'!$B$14+('d_고정'!$B$15-'d_고정'!$B$14)*RAND())</f>
        <v/>
      </c>
      <c r="E1928">
        <f>INDEX('d_분포'!$A$2:$A$28,RANDBETWEEN(1,27))</f>
        <v/>
      </c>
      <c r="F1928">
        <f>INDEX('d_분포'!$C$2:$C$5,RANDBETWEEN(1,4))*(0.9+0.2*RAND())</f>
        <v/>
      </c>
      <c r="G1928">
        <f>RAND()</f>
        <v/>
      </c>
      <c r="H1928">
        <f>(F1928+(1-F1928)*('d_고정'!$B$22*BETAINV(RAND(),IF(G1928&lt;'d_고정'!$B$26,'d_고정'!$B$25,'d_고정'!$B$20)+1,'d_고정'!$B$21-IF(G1928&lt;'d_고정'!$B$26,'d_고정'!$B$25,'d_고정'!$B$20)+1)+(1-'d_고정'!$B$22)*BETAINV(RAND(),IF(G1928&lt;'d_고정'!$B$26,'d_고정'!$B$24,'d_고정'!$B$18)+1,'d_고정'!$B$19-IF(G1928&lt;'d_고정'!$B$26,'d_고정'!$B$24,'d_고정'!$B$18)+1))*('d_고정'!$B$14+('d_고정'!$B$15-'d_고정'!$B$14)*RAND()))/F1928</f>
        <v/>
      </c>
      <c r="I1928">
        <f>RAND()</f>
        <v/>
      </c>
      <c r="J1928">
        <f>IF('d_시나리오'!$J$3='d_시나리오'!$H$3,'d_시나리오'!$I$3,IF(I1928&lt;('d_시나리오'!$I$3-'d_시나리오'!$H$3)/('d_시나리오'!$J$3-'d_시나리오'!$H$3),'d_시나리오'!$H$3+SQRT(I1928*('d_시나리오'!$J$3-'d_시나리오'!$H$3)*('d_시나리오'!$I$3-'d_시나리오'!$H$3)),'d_시나리오'!$J$3-SQRT((1-I1928)*('d_시나리오'!$J$3-'d_시나리오'!$H$3)*('d_시나리오'!$J$3-'d_시나리오'!$I$3))))</f>
        <v/>
      </c>
      <c r="K1928">
        <f>RAND()</f>
        <v/>
      </c>
      <c r="L1928">
        <f>IF('d_시나리오'!$J$4='d_시나리오'!$H$4,'d_시나리오'!$I$4,IF(K1928&lt;('d_시나리오'!$I$4-'d_시나리오'!$H$4)/('d_시나리오'!$J$4-'d_시나리오'!$H$4),'d_시나리오'!$H$4+SQRT(K1928*('d_시나리오'!$J$4-'d_시나리오'!$H$4)*('d_시나리오'!$I$4-'d_시나리오'!$H$4)),'d_시나리오'!$J$4-SQRT((1-K1928)*('d_시나리오'!$J$4-'d_시나리오'!$H$4)*('d_시나리오'!$J$4-'d_시나리오'!$I$4))))</f>
        <v/>
      </c>
      <c r="M1928">
        <f>RAND()</f>
        <v/>
      </c>
      <c r="N1928">
        <f>IF('d_시나리오'!$J$5='d_시나리오'!$H$5,'d_시나리오'!$I$5,IF(M1928&lt;('d_시나리오'!$I$5-'d_시나리오'!$H$5)/('d_시나리오'!$J$5-'d_시나리오'!$H$5),'d_시나리오'!$H$5+SQRT(M1928*('d_시나리오'!$J$5-'d_시나리오'!$H$5)*('d_시나리오'!$I$5-'d_시나리오'!$H$5)),'d_시나리오'!$J$5-SQRT((1-M1928)*('d_시나리오'!$J$5-'d_시나리오'!$H$5)*('d_시나리오'!$J$5-'d_시나리오'!$I$5))))</f>
        <v/>
      </c>
      <c r="O1928">
        <f>RAND()</f>
        <v/>
      </c>
      <c r="P1928">
        <f>IF('d_시나리오'!$J$6='d_시나리오'!$H$6,'d_시나리오'!$I$6,IF(O1928&lt;('d_시나리오'!$I$6-'d_시나리오'!$H$6)/('d_시나리오'!$J$6-'d_시나리오'!$H$6),'d_시나리오'!$H$6+SQRT(O1928*('d_시나리오'!$J$6-'d_시나리오'!$H$6)*('d_시나리오'!$I$6-'d_시나리오'!$H$6)),'d_시나리오'!$J$6-SQRT((1-O1928)*('d_시나리오'!$J$6-'d_시나리오'!$H$6)*('d_시나리오'!$J$6-'d_시나리오'!$I$6))))</f>
        <v/>
      </c>
      <c r="Q1928">
        <f>INDEX('d_분포'!$B$2:$B$57,RANDBETWEEN(1,56))</f>
        <v/>
      </c>
      <c r="R1928">
        <f>BETAINV(RAND(),5,5)</f>
        <v/>
      </c>
      <c r="S1928">
        <f>'d_고정'!$B$1*'6_기대효과'!$H$7*('d_시나리오'!$I$7/'d_고정'!$B$2)*B1928</f>
        <v/>
      </c>
      <c r="T1928">
        <f>S1928*D1928</f>
        <v/>
      </c>
      <c r="U1928">
        <f>S1928*F1928*H1928</f>
        <v/>
      </c>
      <c r="V1928">
        <f>S1928*F1928*(H1928-1)</f>
        <v/>
      </c>
      <c r="W1928">
        <f>U1928*J1928</f>
        <v/>
      </c>
      <c r="X1928">
        <f>T1928+W1928</f>
        <v/>
      </c>
      <c r="Y1928">
        <f>(T1928*E1928+W1928*L1928)*(1-R1928-'d_고정'!$B$13)</f>
        <v/>
      </c>
      <c r="Z1928">
        <f>(U1928*N1928*Q1928+'d_고정'!$B$3*('6_기대효과'!$H$7/8)*Q1928*'d_고정'!$B$10*P1928*('6_기대효과'!$K$7/'d_고정'!$B$9))*(1-R1928)</f>
        <v/>
      </c>
      <c r="AA1928">
        <f>W1928*L1928*(1-R1928-'d_고정'!$B$13)+U1928*MAX(N1928-'d_고정'!$B$10*P1928*('6_기대효과'!$K$7/'d_고정'!$B$9),0)*Q1928*(1-R1928)</f>
        <v/>
      </c>
      <c r="AB1928">
        <f>Y1928+Z1928</f>
        <v/>
      </c>
      <c r="AC1928">
        <f>Y1928/('d_고정'!$B$5*'6_기대효과'!$H$7/8)/'d_고정'!$B$6</f>
        <v/>
      </c>
      <c r="AD1928">
        <f>Y1928/('d_고정'!$B$8*'6_기대효과'!$H$7/8)</f>
        <v/>
      </c>
    </row>
    <row r="1929">
      <c r="A1929">
        <f>RAND()</f>
        <v/>
      </c>
      <c r="B1929">
        <f>IF('d_시나리오'!$J$2='d_시나리오'!$H$2,'d_시나리오'!$I$2,IF(A1929&lt;('d_시나리오'!$I$2-'d_시나리오'!$H$2)/('d_시나리오'!$J$2-'d_시나리오'!$H$2),'d_시나리오'!$H$2+SQRT(A1929*('d_시나리오'!$J$2-'d_시나리오'!$H$2)*('d_시나리오'!$I$2-'d_시나리오'!$H$2)),'d_시나리오'!$J$2-SQRT((1-A1929)*('d_시나리오'!$J$2-'d_시나리오'!$H$2)*('d_시나리오'!$J$2-'d_시나리오'!$I$2))))</f>
        <v/>
      </c>
      <c r="C1929">
        <f>RAND()</f>
        <v/>
      </c>
      <c r="D1929">
        <f>BETAINV(RAND(),IF(C1929&lt;'d_고정'!$B$26,'d_고정'!$B$23,'d_고정'!$B$16)+1,'d_고정'!$B$17-IF(C1929&lt;'d_고정'!$B$26,'d_고정'!$B$23,'d_고정'!$B$16)+1)*('d_고정'!$B$14+('d_고정'!$B$15-'d_고정'!$B$14)*RAND())</f>
        <v/>
      </c>
      <c r="E1929">
        <f>INDEX('d_분포'!$A$2:$A$28,RANDBETWEEN(1,27))</f>
        <v/>
      </c>
      <c r="F1929">
        <f>INDEX('d_분포'!$C$2:$C$5,RANDBETWEEN(1,4))*(0.9+0.2*RAND())</f>
        <v/>
      </c>
      <c r="G1929">
        <f>RAND()</f>
        <v/>
      </c>
      <c r="H1929">
        <f>(F1929+(1-F1929)*('d_고정'!$B$22*BETAINV(RAND(),IF(G1929&lt;'d_고정'!$B$26,'d_고정'!$B$25,'d_고정'!$B$20)+1,'d_고정'!$B$21-IF(G1929&lt;'d_고정'!$B$26,'d_고정'!$B$25,'d_고정'!$B$20)+1)+(1-'d_고정'!$B$22)*BETAINV(RAND(),IF(G1929&lt;'d_고정'!$B$26,'d_고정'!$B$24,'d_고정'!$B$18)+1,'d_고정'!$B$19-IF(G1929&lt;'d_고정'!$B$26,'d_고정'!$B$24,'d_고정'!$B$18)+1))*('d_고정'!$B$14+('d_고정'!$B$15-'d_고정'!$B$14)*RAND()))/F1929</f>
        <v/>
      </c>
      <c r="I1929">
        <f>RAND()</f>
        <v/>
      </c>
      <c r="J1929">
        <f>IF('d_시나리오'!$J$3='d_시나리오'!$H$3,'d_시나리오'!$I$3,IF(I1929&lt;('d_시나리오'!$I$3-'d_시나리오'!$H$3)/('d_시나리오'!$J$3-'d_시나리오'!$H$3),'d_시나리오'!$H$3+SQRT(I1929*('d_시나리오'!$J$3-'d_시나리오'!$H$3)*('d_시나리오'!$I$3-'d_시나리오'!$H$3)),'d_시나리오'!$J$3-SQRT((1-I1929)*('d_시나리오'!$J$3-'d_시나리오'!$H$3)*('d_시나리오'!$J$3-'d_시나리오'!$I$3))))</f>
        <v/>
      </c>
      <c r="K1929">
        <f>RAND()</f>
        <v/>
      </c>
      <c r="L1929">
        <f>IF('d_시나리오'!$J$4='d_시나리오'!$H$4,'d_시나리오'!$I$4,IF(K1929&lt;('d_시나리오'!$I$4-'d_시나리오'!$H$4)/('d_시나리오'!$J$4-'d_시나리오'!$H$4),'d_시나리오'!$H$4+SQRT(K1929*('d_시나리오'!$J$4-'d_시나리오'!$H$4)*('d_시나리오'!$I$4-'d_시나리오'!$H$4)),'d_시나리오'!$J$4-SQRT((1-K1929)*('d_시나리오'!$J$4-'d_시나리오'!$H$4)*('d_시나리오'!$J$4-'d_시나리오'!$I$4))))</f>
        <v/>
      </c>
      <c r="M1929">
        <f>RAND()</f>
        <v/>
      </c>
      <c r="N1929">
        <f>IF('d_시나리오'!$J$5='d_시나리오'!$H$5,'d_시나리오'!$I$5,IF(M1929&lt;('d_시나리오'!$I$5-'d_시나리오'!$H$5)/('d_시나리오'!$J$5-'d_시나리오'!$H$5),'d_시나리오'!$H$5+SQRT(M1929*('d_시나리오'!$J$5-'d_시나리오'!$H$5)*('d_시나리오'!$I$5-'d_시나리오'!$H$5)),'d_시나리오'!$J$5-SQRT((1-M1929)*('d_시나리오'!$J$5-'d_시나리오'!$H$5)*('d_시나리오'!$J$5-'d_시나리오'!$I$5))))</f>
        <v/>
      </c>
      <c r="O1929">
        <f>RAND()</f>
        <v/>
      </c>
      <c r="P1929">
        <f>IF('d_시나리오'!$J$6='d_시나리오'!$H$6,'d_시나리오'!$I$6,IF(O1929&lt;('d_시나리오'!$I$6-'d_시나리오'!$H$6)/('d_시나리오'!$J$6-'d_시나리오'!$H$6),'d_시나리오'!$H$6+SQRT(O1929*('d_시나리오'!$J$6-'d_시나리오'!$H$6)*('d_시나리오'!$I$6-'d_시나리오'!$H$6)),'d_시나리오'!$J$6-SQRT((1-O1929)*('d_시나리오'!$J$6-'d_시나리오'!$H$6)*('d_시나리오'!$J$6-'d_시나리오'!$I$6))))</f>
        <v/>
      </c>
      <c r="Q1929">
        <f>INDEX('d_분포'!$B$2:$B$57,RANDBETWEEN(1,56))</f>
        <v/>
      </c>
      <c r="R1929">
        <f>BETAINV(RAND(),5,5)</f>
        <v/>
      </c>
      <c r="S1929">
        <f>'d_고정'!$B$1*'6_기대효과'!$H$7*('d_시나리오'!$I$7/'d_고정'!$B$2)*B1929</f>
        <v/>
      </c>
      <c r="T1929">
        <f>S1929*D1929</f>
        <v/>
      </c>
      <c r="U1929">
        <f>S1929*F1929*H1929</f>
        <v/>
      </c>
      <c r="V1929">
        <f>S1929*F1929*(H1929-1)</f>
        <v/>
      </c>
      <c r="W1929">
        <f>U1929*J1929</f>
        <v/>
      </c>
      <c r="X1929">
        <f>T1929+W1929</f>
        <v/>
      </c>
      <c r="Y1929">
        <f>(T1929*E1929+W1929*L1929)*(1-R1929-'d_고정'!$B$13)</f>
        <v/>
      </c>
      <c r="Z1929">
        <f>(U1929*N1929*Q1929+'d_고정'!$B$3*('6_기대효과'!$H$7/8)*Q1929*'d_고정'!$B$10*P1929*('6_기대효과'!$K$7/'d_고정'!$B$9))*(1-R1929)</f>
        <v/>
      </c>
      <c r="AA1929">
        <f>W1929*L1929*(1-R1929-'d_고정'!$B$13)+U1929*MAX(N1929-'d_고정'!$B$10*P1929*('6_기대효과'!$K$7/'d_고정'!$B$9),0)*Q1929*(1-R1929)</f>
        <v/>
      </c>
      <c r="AB1929">
        <f>Y1929+Z1929</f>
        <v/>
      </c>
      <c r="AC1929">
        <f>Y1929/('d_고정'!$B$5*'6_기대효과'!$H$7/8)/'d_고정'!$B$6</f>
        <v/>
      </c>
      <c r="AD1929">
        <f>Y1929/('d_고정'!$B$8*'6_기대효과'!$H$7/8)</f>
        <v/>
      </c>
    </row>
    <row r="1930">
      <c r="A1930">
        <f>RAND()</f>
        <v/>
      </c>
      <c r="B1930">
        <f>IF('d_시나리오'!$J$2='d_시나리오'!$H$2,'d_시나리오'!$I$2,IF(A1930&lt;('d_시나리오'!$I$2-'d_시나리오'!$H$2)/('d_시나리오'!$J$2-'d_시나리오'!$H$2),'d_시나리오'!$H$2+SQRT(A1930*('d_시나리오'!$J$2-'d_시나리오'!$H$2)*('d_시나리오'!$I$2-'d_시나리오'!$H$2)),'d_시나리오'!$J$2-SQRT((1-A1930)*('d_시나리오'!$J$2-'d_시나리오'!$H$2)*('d_시나리오'!$J$2-'d_시나리오'!$I$2))))</f>
        <v/>
      </c>
      <c r="C1930">
        <f>RAND()</f>
        <v/>
      </c>
      <c r="D1930">
        <f>BETAINV(RAND(),IF(C1930&lt;'d_고정'!$B$26,'d_고정'!$B$23,'d_고정'!$B$16)+1,'d_고정'!$B$17-IF(C1930&lt;'d_고정'!$B$26,'d_고정'!$B$23,'d_고정'!$B$16)+1)*('d_고정'!$B$14+('d_고정'!$B$15-'d_고정'!$B$14)*RAND())</f>
        <v/>
      </c>
      <c r="E1930">
        <f>INDEX('d_분포'!$A$2:$A$28,RANDBETWEEN(1,27))</f>
        <v/>
      </c>
      <c r="F1930">
        <f>INDEX('d_분포'!$C$2:$C$5,RANDBETWEEN(1,4))*(0.9+0.2*RAND())</f>
        <v/>
      </c>
      <c r="G1930">
        <f>RAND()</f>
        <v/>
      </c>
      <c r="H1930">
        <f>(F1930+(1-F1930)*('d_고정'!$B$22*BETAINV(RAND(),IF(G1930&lt;'d_고정'!$B$26,'d_고정'!$B$25,'d_고정'!$B$20)+1,'d_고정'!$B$21-IF(G1930&lt;'d_고정'!$B$26,'d_고정'!$B$25,'d_고정'!$B$20)+1)+(1-'d_고정'!$B$22)*BETAINV(RAND(),IF(G1930&lt;'d_고정'!$B$26,'d_고정'!$B$24,'d_고정'!$B$18)+1,'d_고정'!$B$19-IF(G1930&lt;'d_고정'!$B$26,'d_고정'!$B$24,'d_고정'!$B$18)+1))*('d_고정'!$B$14+('d_고정'!$B$15-'d_고정'!$B$14)*RAND()))/F1930</f>
        <v/>
      </c>
      <c r="I1930">
        <f>RAND()</f>
        <v/>
      </c>
      <c r="J1930">
        <f>IF('d_시나리오'!$J$3='d_시나리오'!$H$3,'d_시나리오'!$I$3,IF(I1930&lt;('d_시나리오'!$I$3-'d_시나리오'!$H$3)/('d_시나리오'!$J$3-'d_시나리오'!$H$3),'d_시나리오'!$H$3+SQRT(I1930*('d_시나리오'!$J$3-'d_시나리오'!$H$3)*('d_시나리오'!$I$3-'d_시나리오'!$H$3)),'d_시나리오'!$J$3-SQRT((1-I1930)*('d_시나리오'!$J$3-'d_시나리오'!$H$3)*('d_시나리오'!$J$3-'d_시나리오'!$I$3))))</f>
        <v/>
      </c>
      <c r="K1930">
        <f>RAND()</f>
        <v/>
      </c>
      <c r="L1930">
        <f>IF('d_시나리오'!$J$4='d_시나리오'!$H$4,'d_시나리오'!$I$4,IF(K1930&lt;('d_시나리오'!$I$4-'d_시나리오'!$H$4)/('d_시나리오'!$J$4-'d_시나리오'!$H$4),'d_시나리오'!$H$4+SQRT(K1930*('d_시나리오'!$J$4-'d_시나리오'!$H$4)*('d_시나리오'!$I$4-'d_시나리오'!$H$4)),'d_시나리오'!$J$4-SQRT((1-K1930)*('d_시나리오'!$J$4-'d_시나리오'!$H$4)*('d_시나리오'!$J$4-'d_시나리오'!$I$4))))</f>
        <v/>
      </c>
      <c r="M1930">
        <f>RAND()</f>
        <v/>
      </c>
      <c r="N1930">
        <f>IF('d_시나리오'!$J$5='d_시나리오'!$H$5,'d_시나리오'!$I$5,IF(M1930&lt;('d_시나리오'!$I$5-'d_시나리오'!$H$5)/('d_시나리오'!$J$5-'d_시나리오'!$H$5),'d_시나리오'!$H$5+SQRT(M1930*('d_시나리오'!$J$5-'d_시나리오'!$H$5)*('d_시나리오'!$I$5-'d_시나리오'!$H$5)),'d_시나리오'!$J$5-SQRT((1-M1930)*('d_시나리오'!$J$5-'d_시나리오'!$H$5)*('d_시나리오'!$J$5-'d_시나리오'!$I$5))))</f>
        <v/>
      </c>
      <c r="O1930">
        <f>RAND()</f>
        <v/>
      </c>
      <c r="P1930">
        <f>IF('d_시나리오'!$J$6='d_시나리오'!$H$6,'d_시나리오'!$I$6,IF(O1930&lt;('d_시나리오'!$I$6-'d_시나리오'!$H$6)/('d_시나리오'!$J$6-'d_시나리오'!$H$6),'d_시나리오'!$H$6+SQRT(O1930*('d_시나리오'!$J$6-'d_시나리오'!$H$6)*('d_시나리오'!$I$6-'d_시나리오'!$H$6)),'d_시나리오'!$J$6-SQRT((1-O1930)*('d_시나리오'!$J$6-'d_시나리오'!$H$6)*('d_시나리오'!$J$6-'d_시나리오'!$I$6))))</f>
        <v/>
      </c>
      <c r="Q1930">
        <f>INDEX('d_분포'!$B$2:$B$57,RANDBETWEEN(1,56))</f>
        <v/>
      </c>
      <c r="R1930">
        <f>BETAINV(RAND(),5,5)</f>
        <v/>
      </c>
      <c r="S1930">
        <f>'d_고정'!$B$1*'6_기대효과'!$H$7*('d_시나리오'!$I$7/'d_고정'!$B$2)*B1930</f>
        <v/>
      </c>
      <c r="T1930">
        <f>S1930*D1930</f>
        <v/>
      </c>
      <c r="U1930">
        <f>S1930*F1930*H1930</f>
        <v/>
      </c>
      <c r="V1930">
        <f>S1930*F1930*(H1930-1)</f>
        <v/>
      </c>
      <c r="W1930">
        <f>U1930*J1930</f>
        <v/>
      </c>
      <c r="X1930">
        <f>T1930+W1930</f>
        <v/>
      </c>
      <c r="Y1930">
        <f>(T1930*E1930+W1930*L1930)*(1-R1930-'d_고정'!$B$13)</f>
        <v/>
      </c>
      <c r="Z1930">
        <f>(U1930*N1930*Q1930+'d_고정'!$B$3*('6_기대효과'!$H$7/8)*Q1930*'d_고정'!$B$10*P1930*('6_기대효과'!$K$7/'d_고정'!$B$9))*(1-R1930)</f>
        <v/>
      </c>
      <c r="AA1930">
        <f>W1930*L1930*(1-R1930-'d_고정'!$B$13)+U1930*MAX(N1930-'d_고정'!$B$10*P1930*('6_기대효과'!$K$7/'d_고정'!$B$9),0)*Q1930*(1-R1930)</f>
        <v/>
      </c>
      <c r="AB1930">
        <f>Y1930+Z1930</f>
        <v/>
      </c>
      <c r="AC1930">
        <f>Y1930/('d_고정'!$B$5*'6_기대효과'!$H$7/8)/'d_고정'!$B$6</f>
        <v/>
      </c>
      <c r="AD1930">
        <f>Y1930/('d_고정'!$B$8*'6_기대효과'!$H$7/8)</f>
        <v/>
      </c>
    </row>
    <row r="1931">
      <c r="A1931">
        <f>RAND()</f>
        <v/>
      </c>
      <c r="B1931">
        <f>IF('d_시나리오'!$J$2='d_시나리오'!$H$2,'d_시나리오'!$I$2,IF(A1931&lt;('d_시나리오'!$I$2-'d_시나리오'!$H$2)/('d_시나리오'!$J$2-'d_시나리오'!$H$2),'d_시나리오'!$H$2+SQRT(A1931*('d_시나리오'!$J$2-'d_시나리오'!$H$2)*('d_시나리오'!$I$2-'d_시나리오'!$H$2)),'d_시나리오'!$J$2-SQRT((1-A1931)*('d_시나리오'!$J$2-'d_시나리오'!$H$2)*('d_시나리오'!$J$2-'d_시나리오'!$I$2))))</f>
        <v/>
      </c>
      <c r="C1931">
        <f>RAND()</f>
        <v/>
      </c>
      <c r="D1931">
        <f>BETAINV(RAND(),IF(C1931&lt;'d_고정'!$B$26,'d_고정'!$B$23,'d_고정'!$B$16)+1,'d_고정'!$B$17-IF(C1931&lt;'d_고정'!$B$26,'d_고정'!$B$23,'d_고정'!$B$16)+1)*('d_고정'!$B$14+('d_고정'!$B$15-'d_고정'!$B$14)*RAND())</f>
        <v/>
      </c>
      <c r="E1931">
        <f>INDEX('d_분포'!$A$2:$A$28,RANDBETWEEN(1,27))</f>
        <v/>
      </c>
      <c r="F1931">
        <f>INDEX('d_분포'!$C$2:$C$5,RANDBETWEEN(1,4))*(0.9+0.2*RAND())</f>
        <v/>
      </c>
      <c r="G1931">
        <f>RAND()</f>
        <v/>
      </c>
      <c r="H1931">
        <f>(F1931+(1-F1931)*('d_고정'!$B$22*BETAINV(RAND(),IF(G1931&lt;'d_고정'!$B$26,'d_고정'!$B$25,'d_고정'!$B$20)+1,'d_고정'!$B$21-IF(G1931&lt;'d_고정'!$B$26,'d_고정'!$B$25,'d_고정'!$B$20)+1)+(1-'d_고정'!$B$22)*BETAINV(RAND(),IF(G1931&lt;'d_고정'!$B$26,'d_고정'!$B$24,'d_고정'!$B$18)+1,'d_고정'!$B$19-IF(G1931&lt;'d_고정'!$B$26,'d_고정'!$B$24,'d_고정'!$B$18)+1))*('d_고정'!$B$14+('d_고정'!$B$15-'d_고정'!$B$14)*RAND()))/F1931</f>
        <v/>
      </c>
      <c r="I1931">
        <f>RAND()</f>
        <v/>
      </c>
      <c r="J1931">
        <f>IF('d_시나리오'!$J$3='d_시나리오'!$H$3,'d_시나리오'!$I$3,IF(I1931&lt;('d_시나리오'!$I$3-'d_시나리오'!$H$3)/('d_시나리오'!$J$3-'d_시나리오'!$H$3),'d_시나리오'!$H$3+SQRT(I1931*('d_시나리오'!$J$3-'d_시나리오'!$H$3)*('d_시나리오'!$I$3-'d_시나리오'!$H$3)),'d_시나리오'!$J$3-SQRT((1-I1931)*('d_시나리오'!$J$3-'d_시나리오'!$H$3)*('d_시나리오'!$J$3-'d_시나리오'!$I$3))))</f>
        <v/>
      </c>
      <c r="K1931">
        <f>RAND()</f>
        <v/>
      </c>
      <c r="L1931">
        <f>IF('d_시나리오'!$J$4='d_시나리오'!$H$4,'d_시나리오'!$I$4,IF(K1931&lt;('d_시나리오'!$I$4-'d_시나리오'!$H$4)/('d_시나리오'!$J$4-'d_시나리오'!$H$4),'d_시나리오'!$H$4+SQRT(K1931*('d_시나리오'!$J$4-'d_시나리오'!$H$4)*('d_시나리오'!$I$4-'d_시나리오'!$H$4)),'d_시나리오'!$J$4-SQRT((1-K1931)*('d_시나리오'!$J$4-'d_시나리오'!$H$4)*('d_시나리오'!$J$4-'d_시나리오'!$I$4))))</f>
        <v/>
      </c>
      <c r="M1931">
        <f>RAND()</f>
        <v/>
      </c>
      <c r="N1931">
        <f>IF('d_시나리오'!$J$5='d_시나리오'!$H$5,'d_시나리오'!$I$5,IF(M1931&lt;('d_시나리오'!$I$5-'d_시나리오'!$H$5)/('d_시나리오'!$J$5-'d_시나리오'!$H$5),'d_시나리오'!$H$5+SQRT(M1931*('d_시나리오'!$J$5-'d_시나리오'!$H$5)*('d_시나리오'!$I$5-'d_시나리오'!$H$5)),'d_시나리오'!$J$5-SQRT((1-M1931)*('d_시나리오'!$J$5-'d_시나리오'!$H$5)*('d_시나리오'!$J$5-'d_시나리오'!$I$5))))</f>
        <v/>
      </c>
      <c r="O1931">
        <f>RAND()</f>
        <v/>
      </c>
      <c r="P1931">
        <f>IF('d_시나리오'!$J$6='d_시나리오'!$H$6,'d_시나리오'!$I$6,IF(O1931&lt;('d_시나리오'!$I$6-'d_시나리오'!$H$6)/('d_시나리오'!$J$6-'d_시나리오'!$H$6),'d_시나리오'!$H$6+SQRT(O1931*('d_시나리오'!$J$6-'d_시나리오'!$H$6)*('d_시나리오'!$I$6-'d_시나리오'!$H$6)),'d_시나리오'!$J$6-SQRT((1-O1931)*('d_시나리오'!$J$6-'d_시나리오'!$H$6)*('d_시나리오'!$J$6-'d_시나리오'!$I$6))))</f>
        <v/>
      </c>
      <c r="Q1931">
        <f>INDEX('d_분포'!$B$2:$B$57,RANDBETWEEN(1,56))</f>
        <v/>
      </c>
      <c r="R1931">
        <f>BETAINV(RAND(),5,5)</f>
        <v/>
      </c>
      <c r="S1931">
        <f>'d_고정'!$B$1*'6_기대효과'!$H$7*('d_시나리오'!$I$7/'d_고정'!$B$2)*B1931</f>
        <v/>
      </c>
      <c r="T1931">
        <f>S1931*D1931</f>
        <v/>
      </c>
      <c r="U1931">
        <f>S1931*F1931*H1931</f>
        <v/>
      </c>
      <c r="V1931">
        <f>S1931*F1931*(H1931-1)</f>
        <v/>
      </c>
      <c r="W1931">
        <f>U1931*J1931</f>
        <v/>
      </c>
      <c r="X1931">
        <f>T1931+W1931</f>
        <v/>
      </c>
      <c r="Y1931">
        <f>(T1931*E1931+W1931*L1931)*(1-R1931-'d_고정'!$B$13)</f>
        <v/>
      </c>
      <c r="Z1931">
        <f>(U1931*N1931*Q1931+'d_고정'!$B$3*('6_기대효과'!$H$7/8)*Q1931*'d_고정'!$B$10*P1931*('6_기대효과'!$K$7/'d_고정'!$B$9))*(1-R1931)</f>
        <v/>
      </c>
      <c r="AA1931">
        <f>W1931*L1931*(1-R1931-'d_고정'!$B$13)+U1931*MAX(N1931-'d_고정'!$B$10*P1931*('6_기대효과'!$K$7/'d_고정'!$B$9),0)*Q1931*(1-R1931)</f>
        <v/>
      </c>
      <c r="AB1931">
        <f>Y1931+Z1931</f>
        <v/>
      </c>
      <c r="AC1931">
        <f>Y1931/('d_고정'!$B$5*'6_기대효과'!$H$7/8)/'d_고정'!$B$6</f>
        <v/>
      </c>
      <c r="AD1931">
        <f>Y1931/('d_고정'!$B$8*'6_기대효과'!$H$7/8)</f>
        <v/>
      </c>
    </row>
    <row r="1932">
      <c r="A1932">
        <f>RAND()</f>
        <v/>
      </c>
      <c r="B1932">
        <f>IF('d_시나리오'!$J$2='d_시나리오'!$H$2,'d_시나리오'!$I$2,IF(A1932&lt;('d_시나리오'!$I$2-'d_시나리오'!$H$2)/('d_시나리오'!$J$2-'d_시나리오'!$H$2),'d_시나리오'!$H$2+SQRT(A1932*('d_시나리오'!$J$2-'d_시나리오'!$H$2)*('d_시나리오'!$I$2-'d_시나리오'!$H$2)),'d_시나리오'!$J$2-SQRT((1-A1932)*('d_시나리오'!$J$2-'d_시나리오'!$H$2)*('d_시나리오'!$J$2-'d_시나리오'!$I$2))))</f>
        <v/>
      </c>
      <c r="C1932">
        <f>RAND()</f>
        <v/>
      </c>
      <c r="D1932">
        <f>BETAINV(RAND(),IF(C1932&lt;'d_고정'!$B$26,'d_고정'!$B$23,'d_고정'!$B$16)+1,'d_고정'!$B$17-IF(C1932&lt;'d_고정'!$B$26,'d_고정'!$B$23,'d_고정'!$B$16)+1)*('d_고정'!$B$14+('d_고정'!$B$15-'d_고정'!$B$14)*RAND())</f>
        <v/>
      </c>
      <c r="E1932">
        <f>INDEX('d_분포'!$A$2:$A$28,RANDBETWEEN(1,27))</f>
        <v/>
      </c>
      <c r="F1932">
        <f>INDEX('d_분포'!$C$2:$C$5,RANDBETWEEN(1,4))*(0.9+0.2*RAND())</f>
        <v/>
      </c>
      <c r="G1932">
        <f>RAND()</f>
        <v/>
      </c>
      <c r="H1932">
        <f>(F1932+(1-F1932)*('d_고정'!$B$22*BETAINV(RAND(),IF(G1932&lt;'d_고정'!$B$26,'d_고정'!$B$25,'d_고정'!$B$20)+1,'d_고정'!$B$21-IF(G1932&lt;'d_고정'!$B$26,'d_고정'!$B$25,'d_고정'!$B$20)+1)+(1-'d_고정'!$B$22)*BETAINV(RAND(),IF(G1932&lt;'d_고정'!$B$26,'d_고정'!$B$24,'d_고정'!$B$18)+1,'d_고정'!$B$19-IF(G1932&lt;'d_고정'!$B$26,'d_고정'!$B$24,'d_고정'!$B$18)+1))*('d_고정'!$B$14+('d_고정'!$B$15-'d_고정'!$B$14)*RAND()))/F1932</f>
        <v/>
      </c>
      <c r="I1932">
        <f>RAND()</f>
        <v/>
      </c>
      <c r="J1932">
        <f>IF('d_시나리오'!$J$3='d_시나리오'!$H$3,'d_시나리오'!$I$3,IF(I1932&lt;('d_시나리오'!$I$3-'d_시나리오'!$H$3)/('d_시나리오'!$J$3-'d_시나리오'!$H$3),'d_시나리오'!$H$3+SQRT(I1932*('d_시나리오'!$J$3-'d_시나리오'!$H$3)*('d_시나리오'!$I$3-'d_시나리오'!$H$3)),'d_시나리오'!$J$3-SQRT((1-I1932)*('d_시나리오'!$J$3-'d_시나리오'!$H$3)*('d_시나리오'!$J$3-'d_시나리오'!$I$3))))</f>
        <v/>
      </c>
      <c r="K1932">
        <f>RAND()</f>
        <v/>
      </c>
      <c r="L1932">
        <f>IF('d_시나리오'!$J$4='d_시나리오'!$H$4,'d_시나리오'!$I$4,IF(K1932&lt;('d_시나리오'!$I$4-'d_시나리오'!$H$4)/('d_시나리오'!$J$4-'d_시나리오'!$H$4),'d_시나리오'!$H$4+SQRT(K1932*('d_시나리오'!$J$4-'d_시나리오'!$H$4)*('d_시나리오'!$I$4-'d_시나리오'!$H$4)),'d_시나리오'!$J$4-SQRT((1-K1932)*('d_시나리오'!$J$4-'d_시나리오'!$H$4)*('d_시나리오'!$J$4-'d_시나리오'!$I$4))))</f>
        <v/>
      </c>
      <c r="M1932">
        <f>RAND()</f>
        <v/>
      </c>
      <c r="N1932">
        <f>IF('d_시나리오'!$J$5='d_시나리오'!$H$5,'d_시나리오'!$I$5,IF(M1932&lt;('d_시나리오'!$I$5-'d_시나리오'!$H$5)/('d_시나리오'!$J$5-'d_시나리오'!$H$5),'d_시나리오'!$H$5+SQRT(M1932*('d_시나리오'!$J$5-'d_시나리오'!$H$5)*('d_시나리오'!$I$5-'d_시나리오'!$H$5)),'d_시나리오'!$J$5-SQRT((1-M1932)*('d_시나리오'!$J$5-'d_시나리오'!$H$5)*('d_시나리오'!$J$5-'d_시나리오'!$I$5))))</f>
        <v/>
      </c>
      <c r="O1932">
        <f>RAND()</f>
        <v/>
      </c>
      <c r="P1932">
        <f>IF('d_시나리오'!$J$6='d_시나리오'!$H$6,'d_시나리오'!$I$6,IF(O1932&lt;('d_시나리오'!$I$6-'d_시나리오'!$H$6)/('d_시나리오'!$J$6-'d_시나리오'!$H$6),'d_시나리오'!$H$6+SQRT(O1932*('d_시나리오'!$J$6-'d_시나리오'!$H$6)*('d_시나리오'!$I$6-'d_시나리오'!$H$6)),'d_시나리오'!$J$6-SQRT((1-O1932)*('d_시나리오'!$J$6-'d_시나리오'!$H$6)*('d_시나리오'!$J$6-'d_시나리오'!$I$6))))</f>
        <v/>
      </c>
      <c r="Q1932">
        <f>INDEX('d_분포'!$B$2:$B$57,RANDBETWEEN(1,56))</f>
        <v/>
      </c>
      <c r="R1932">
        <f>BETAINV(RAND(),5,5)</f>
        <v/>
      </c>
      <c r="S1932">
        <f>'d_고정'!$B$1*'6_기대효과'!$H$7*('d_시나리오'!$I$7/'d_고정'!$B$2)*B1932</f>
        <v/>
      </c>
      <c r="T1932">
        <f>S1932*D1932</f>
        <v/>
      </c>
      <c r="U1932">
        <f>S1932*F1932*H1932</f>
        <v/>
      </c>
      <c r="V1932">
        <f>S1932*F1932*(H1932-1)</f>
        <v/>
      </c>
      <c r="W1932">
        <f>U1932*J1932</f>
        <v/>
      </c>
      <c r="X1932">
        <f>T1932+W1932</f>
        <v/>
      </c>
      <c r="Y1932">
        <f>(T1932*E1932+W1932*L1932)*(1-R1932-'d_고정'!$B$13)</f>
        <v/>
      </c>
      <c r="Z1932">
        <f>(U1932*N1932*Q1932+'d_고정'!$B$3*('6_기대효과'!$H$7/8)*Q1932*'d_고정'!$B$10*P1932*('6_기대효과'!$K$7/'d_고정'!$B$9))*(1-R1932)</f>
        <v/>
      </c>
      <c r="AA1932">
        <f>W1932*L1932*(1-R1932-'d_고정'!$B$13)+U1932*MAX(N1932-'d_고정'!$B$10*P1932*('6_기대효과'!$K$7/'d_고정'!$B$9),0)*Q1932*(1-R1932)</f>
        <v/>
      </c>
      <c r="AB1932">
        <f>Y1932+Z1932</f>
        <v/>
      </c>
      <c r="AC1932">
        <f>Y1932/('d_고정'!$B$5*'6_기대효과'!$H$7/8)/'d_고정'!$B$6</f>
        <v/>
      </c>
      <c r="AD1932">
        <f>Y1932/('d_고정'!$B$8*'6_기대효과'!$H$7/8)</f>
        <v/>
      </c>
    </row>
    <row r="1933">
      <c r="A1933">
        <f>RAND()</f>
        <v/>
      </c>
      <c r="B1933">
        <f>IF('d_시나리오'!$J$2='d_시나리오'!$H$2,'d_시나리오'!$I$2,IF(A1933&lt;('d_시나리오'!$I$2-'d_시나리오'!$H$2)/('d_시나리오'!$J$2-'d_시나리오'!$H$2),'d_시나리오'!$H$2+SQRT(A1933*('d_시나리오'!$J$2-'d_시나리오'!$H$2)*('d_시나리오'!$I$2-'d_시나리오'!$H$2)),'d_시나리오'!$J$2-SQRT((1-A1933)*('d_시나리오'!$J$2-'d_시나리오'!$H$2)*('d_시나리오'!$J$2-'d_시나리오'!$I$2))))</f>
        <v/>
      </c>
      <c r="C1933">
        <f>RAND()</f>
        <v/>
      </c>
      <c r="D1933">
        <f>BETAINV(RAND(),IF(C1933&lt;'d_고정'!$B$26,'d_고정'!$B$23,'d_고정'!$B$16)+1,'d_고정'!$B$17-IF(C1933&lt;'d_고정'!$B$26,'d_고정'!$B$23,'d_고정'!$B$16)+1)*('d_고정'!$B$14+('d_고정'!$B$15-'d_고정'!$B$14)*RAND())</f>
        <v/>
      </c>
      <c r="E1933">
        <f>INDEX('d_분포'!$A$2:$A$28,RANDBETWEEN(1,27))</f>
        <v/>
      </c>
      <c r="F1933">
        <f>INDEX('d_분포'!$C$2:$C$5,RANDBETWEEN(1,4))*(0.9+0.2*RAND())</f>
        <v/>
      </c>
      <c r="G1933">
        <f>RAND()</f>
        <v/>
      </c>
      <c r="H1933">
        <f>(F1933+(1-F1933)*('d_고정'!$B$22*BETAINV(RAND(),IF(G1933&lt;'d_고정'!$B$26,'d_고정'!$B$25,'d_고정'!$B$20)+1,'d_고정'!$B$21-IF(G1933&lt;'d_고정'!$B$26,'d_고정'!$B$25,'d_고정'!$B$20)+1)+(1-'d_고정'!$B$22)*BETAINV(RAND(),IF(G1933&lt;'d_고정'!$B$26,'d_고정'!$B$24,'d_고정'!$B$18)+1,'d_고정'!$B$19-IF(G1933&lt;'d_고정'!$B$26,'d_고정'!$B$24,'d_고정'!$B$18)+1))*('d_고정'!$B$14+('d_고정'!$B$15-'d_고정'!$B$14)*RAND()))/F1933</f>
        <v/>
      </c>
      <c r="I1933">
        <f>RAND()</f>
        <v/>
      </c>
      <c r="J1933">
        <f>IF('d_시나리오'!$J$3='d_시나리오'!$H$3,'d_시나리오'!$I$3,IF(I1933&lt;('d_시나리오'!$I$3-'d_시나리오'!$H$3)/('d_시나리오'!$J$3-'d_시나리오'!$H$3),'d_시나리오'!$H$3+SQRT(I1933*('d_시나리오'!$J$3-'d_시나리오'!$H$3)*('d_시나리오'!$I$3-'d_시나리오'!$H$3)),'d_시나리오'!$J$3-SQRT((1-I1933)*('d_시나리오'!$J$3-'d_시나리오'!$H$3)*('d_시나리오'!$J$3-'d_시나리오'!$I$3))))</f>
        <v/>
      </c>
      <c r="K1933">
        <f>RAND()</f>
        <v/>
      </c>
      <c r="L1933">
        <f>IF('d_시나리오'!$J$4='d_시나리오'!$H$4,'d_시나리오'!$I$4,IF(K1933&lt;('d_시나리오'!$I$4-'d_시나리오'!$H$4)/('d_시나리오'!$J$4-'d_시나리오'!$H$4),'d_시나리오'!$H$4+SQRT(K1933*('d_시나리오'!$J$4-'d_시나리오'!$H$4)*('d_시나리오'!$I$4-'d_시나리오'!$H$4)),'d_시나리오'!$J$4-SQRT((1-K1933)*('d_시나리오'!$J$4-'d_시나리오'!$H$4)*('d_시나리오'!$J$4-'d_시나리오'!$I$4))))</f>
        <v/>
      </c>
      <c r="M1933">
        <f>RAND()</f>
        <v/>
      </c>
      <c r="N1933">
        <f>IF('d_시나리오'!$J$5='d_시나리오'!$H$5,'d_시나리오'!$I$5,IF(M1933&lt;('d_시나리오'!$I$5-'d_시나리오'!$H$5)/('d_시나리오'!$J$5-'d_시나리오'!$H$5),'d_시나리오'!$H$5+SQRT(M1933*('d_시나리오'!$J$5-'d_시나리오'!$H$5)*('d_시나리오'!$I$5-'d_시나리오'!$H$5)),'d_시나리오'!$J$5-SQRT((1-M1933)*('d_시나리오'!$J$5-'d_시나리오'!$H$5)*('d_시나리오'!$J$5-'d_시나리오'!$I$5))))</f>
        <v/>
      </c>
      <c r="O1933">
        <f>RAND()</f>
        <v/>
      </c>
      <c r="P1933">
        <f>IF('d_시나리오'!$J$6='d_시나리오'!$H$6,'d_시나리오'!$I$6,IF(O1933&lt;('d_시나리오'!$I$6-'d_시나리오'!$H$6)/('d_시나리오'!$J$6-'d_시나리오'!$H$6),'d_시나리오'!$H$6+SQRT(O1933*('d_시나리오'!$J$6-'d_시나리오'!$H$6)*('d_시나리오'!$I$6-'d_시나리오'!$H$6)),'d_시나리오'!$J$6-SQRT((1-O1933)*('d_시나리오'!$J$6-'d_시나리오'!$H$6)*('d_시나리오'!$J$6-'d_시나리오'!$I$6))))</f>
        <v/>
      </c>
      <c r="Q1933">
        <f>INDEX('d_분포'!$B$2:$B$57,RANDBETWEEN(1,56))</f>
        <v/>
      </c>
      <c r="R1933">
        <f>BETAINV(RAND(),5,5)</f>
        <v/>
      </c>
      <c r="S1933">
        <f>'d_고정'!$B$1*'6_기대효과'!$H$7*('d_시나리오'!$I$7/'d_고정'!$B$2)*B1933</f>
        <v/>
      </c>
      <c r="T1933">
        <f>S1933*D1933</f>
        <v/>
      </c>
      <c r="U1933">
        <f>S1933*F1933*H1933</f>
        <v/>
      </c>
      <c r="V1933">
        <f>S1933*F1933*(H1933-1)</f>
        <v/>
      </c>
      <c r="W1933">
        <f>U1933*J1933</f>
        <v/>
      </c>
      <c r="X1933">
        <f>T1933+W1933</f>
        <v/>
      </c>
      <c r="Y1933">
        <f>(T1933*E1933+W1933*L1933)*(1-R1933-'d_고정'!$B$13)</f>
        <v/>
      </c>
      <c r="Z1933">
        <f>(U1933*N1933*Q1933+'d_고정'!$B$3*('6_기대효과'!$H$7/8)*Q1933*'d_고정'!$B$10*P1933*('6_기대효과'!$K$7/'d_고정'!$B$9))*(1-R1933)</f>
        <v/>
      </c>
      <c r="AA1933">
        <f>W1933*L1933*(1-R1933-'d_고정'!$B$13)+U1933*MAX(N1933-'d_고정'!$B$10*P1933*('6_기대효과'!$K$7/'d_고정'!$B$9),0)*Q1933*(1-R1933)</f>
        <v/>
      </c>
      <c r="AB1933">
        <f>Y1933+Z1933</f>
        <v/>
      </c>
      <c r="AC1933">
        <f>Y1933/('d_고정'!$B$5*'6_기대효과'!$H$7/8)/'d_고정'!$B$6</f>
        <v/>
      </c>
      <c r="AD1933">
        <f>Y1933/('d_고정'!$B$8*'6_기대효과'!$H$7/8)</f>
        <v/>
      </c>
    </row>
    <row r="1934">
      <c r="A1934">
        <f>RAND()</f>
        <v/>
      </c>
      <c r="B1934">
        <f>IF('d_시나리오'!$J$2='d_시나리오'!$H$2,'d_시나리오'!$I$2,IF(A1934&lt;('d_시나리오'!$I$2-'d_시나리오'!$H$2)/('d_시나리오'!$J$2-'d_시나리오'!$H$2),'d_시나리오'!$H$2+SQRT(A1934*('d_시나리오'!$J$2-'d_시나리오'!$H$2)*('d_시나리오'!$I$2-'d_시나리오'!$H$2)),'d_시나리오'!$J$2-SQRT((1-A1934)*('d_시나리오'!$J$2-'d_시나리오'!$H$2)*('d_시나리오'!$J$2-'d_시나리오'!$I$2))))</f>
        <v/>
      </c>
      <c r="C1934">
        <f>RAND()</f>
        <v/>
      </c>
      <c r="D1934">
        <f>BETAINV(RAND(),IF(C1934&lt;'d_고정'!$B$26,'d_고정'!$B$23,'d_고정'!$B$16)+1,'d_고정'!$B$17-IF(C1934&lt;'d_고정'!$B$26,'d_고정'!$B$23,'d_고정'!$B$16)+1)*('d_고정'!$B$14+('d_고정'!$B$15-'d_고정'!$B$14)*RAND())</f>
        <v/>
      </c>
      <c r="E1934">
        <f>INDEX('d_분포'!$A$2:$A$28,RANDBETWEEN(1,27))</f>
        <v/>
      </c>
      <c r="F1934">
        <f>INDEX('d_분포'!$C$2:$C$5,RANDBETWEEN(1,4))*(0.9+0.2*RAND())</f>
        <v/>
      </c>
      <c r="G1934">
        <f>RAND()</f>
        <v/>
      </c>
      <c r="H1934">
        <f>(F1934+(1-F1934)*('d_고정'!$B$22*BETAINV(RAND(),IF(G1934&lt;'d_고정'!$B$26,'d_고정'!$B$25,'d_고정'!$B$20)+1,'d_고정'!$B$21-IF(G1934&lt;'d_고정'!$B$26,'d_고정'!$B$25,'d_고정'!$B$20)+1)+(1-'d_고정'!$B$22)*BETAINV(RAND(),IF(G1934&lt;'d_고정'!$B$26,'d_고정'!$B$24,'d_고정'!$B$18)+1,'d_고정'!$B$19-IF(G1934&lt;'d_고정'!$B$26,'d_고정'!$B$24,'d_고정'!$B$18)+1))*('d_고정'!$B$14+('d_고정'!$B$15-'d_고정'!$B$14)*RAND()))/F1934</f>
        <v/>
      </c>
      <c r="I1934">
        <f>RAND()</f>
        <v/>
      </c>
      <c r="J1934">
        <f>IF('d_시나리오'!$J$3='d_시나리오'!$H$3,'d_시나리오'!$I$3,IF(I1934&lt;('d_시나리오'!$I$3-'d_시나리오'!$H$3)/('d_시나리오'!$J$3-'d_시나리오'!$H$3),'d_시나리오'!$H$3+SQRT(I1934*('d_시나리오'!$J$3-'d_시나리오'!$H$3)*('d_시나리오'!$I$3-'d_시나리오'!$H$3)),'d_시나리오'!$J$3-SQRT((1-I1934)*('d_시나리오'!$J$3-'d_시나리오'!$H$3)*('d_시나리오'!$J$3-'d_시나리오'!$I$3))))</f>
        <v/>
      </c>
      <c r="K1934">
        <f>RAND()</f>
        <v/>
      </c>
      <c r="L1934">
        <f>IF('d_시나리오'!$J$4='d_시나리오'!$H$4,'d_시나리오'!$I$4,IF(K1934&lt;('d_시나리오'!$I$4-'d_시나리오'!$H$4)/('d_시나리오'!$J$4-'d_시나리오'!$H$4),'d_시나리오'!$H$4+SQRT(K1934*('d_시나리오'!$J$4-'d_시나리오'!$H$4)*('d_시나리오'!$I$4-'d_시나리오'!$H$4)),'d_시나리오'!$J$4-SQRT((1-K1934)*('d_시나리오'!$J$4-'d_시나리오'!$H$4)*('d_시나리오'!$J$4-'d_시나리오'!$I$4))))</f>
        <v/>
      </c>
      <c r="M1934">
        <f>RAND()</f>
        <v/>
      </c>
      <c r="N1934">
        <f>IF('d_시나리오'!$J$5='d_시나리오'!$H$5,'d_시나리오'!$I$5,IF(M1934&lt;('d_시나리오'!$I$5-'d_시나리오'!$H$5)/('d_시나리오'!$J$5-'d_시나리오'!$H$5),'d_시나리오'!$H$5+SQRT(M1934*('d_시나리오'!$J$5-'d_시나리오'!$H$5)*('d_시나리오'!$I$5-'d_시나리오'!$H$5)),'d_시나리오'!$J$5-SQRT((1-M1934)*('d_시나리오'!$J$5-'d_시나리오'!$H$5)*('d_시나리오'!$J$5-'d_시나리오'!$I$5))))</f>
        <v/>
      </c>
      <c r="O1934">
        <f>RAND()</f>
        <v/>
      </c>
      <c r="P1934">
        <f>IF('d_시나리오'!$J$6='d_시나리오'!$H$6,'d_시나리오'!$I$6,IF(O1934&lt;('d_시나리오'!$I$6-'d_시나리오'!$H$6)/('d_시나리오'!$J$6-'d_시나리오'!$H$6),'d_시나리오'!$H$6+SQRT(O1934*('d_시나리오'!$J$6-'d_시나리오'!$H$6)*('d_시나리오'!$I$6-'d_시나리오'!$H$6)),'d_시나리오'!$J$6-SQRT((1-O1934)*('d_시나리오'!$J$6-'d_시나리오'!$H$6)*('d_시나리오'!$J$6-'d_시나리오'!$I$6))))</f>
        <v/>
      </c>
      <c r="Q1934">
        <f>INDEX('d_분포'!$B$2:$B$57,RANDBETWEEN(1,56))</f>
        <v/>
      </c>
      <c r="R1934">
        <f>BETAINV(RAND(),5,5)</f>
        <v/>
      </c>
      <c r="S1934">
        <f>'d_고정'!$B$1*'6_기대효과'!$H$7*('d_시나리오'!$I$7/'d_고정'!$B$2)*B1934</f>
        <v/>
      </c>
      <c r="T1934">
        <f>S1934*D1934</f>
        <v/>
      </c>
      <c r="U1934">
        <f>S1934*F1934*H1934</f>
        <v/>
      </c>
      <c r="V1934">
        <f>S1934*F1934*(H1934-1)</f>
        <v/>
      </c>
      <c r="W1934">
        <f>U1934*J1934</f>
        <v/>
      </c>
      <c r="X1934">
        <f>T1934+W1934</f>
        <v/>
      </c>
      <c r="Y1934">
        <f>(T1934*E1934+W1934*L1934)*(1-R1934-'d_고정'!$B$13)</f>
        <v/>
      </c>
      <c r="Z1934">
        <f>(U1934*N1934*Q1934+'d_고정'!$B$3*('6_기대효과'!$H$7/8)*Q1934*'d_고정'!$B$10*P1934*('6_기대효과'!$K$7/'d_고정'!$B$9))*(1-R1934)</f>
        <v/>
      </c>
      <c r="AA1934">
        <f>W1934*L1934*(1-R1934-'d_고정'!$B$13)+U1934*MAX(N1934-'d_고정'!$B$10*P1934*('6_기대효과'!$K$7/'d_고정'!$B$9),0)*Q1934*(1-R1934)</f>
        <v/>
      </c>
      <c r="AB1934">
        <f>Y1934+Z1934</f>
        <v/>
      </c>
      <c r="AC1934">
        <f>Y1934/('d_고정'!$B$5*'6_기대효과'!$H$7/8)/'d_고정'!$B$6</f>
        <v/>
      </c>
      <c r="AD1934">
        <f>Y1934/('d_고정'!$B$8*'6_기대효과'!$H$7/8)</f>
        <v/>
      </c>
    </row>
    <row r="1935">
      <c r="A1935">
        <f>RAND()</f>
        <v/>
      </c>
      <c r="B1935">
        <f>IF('d_시나리오'!$J$2='d_시나리오'!$H$2,'d_시나리오'!$I$2,IF(A1935&lt;('d_시나리오'!$I$2-'d_시나리오'!$H$2)/('d_시나리오'!$J$2-'d_시나리오'!$H$2),'d_시나리오'!$H$2+SQRT(A1935*('d_시나리오'!$J$2-'d_시나리오'!$H$2)*('d_시나리오'!$I$2-'d_시나리오'!$H$2)),'d_시나리오'!$J$2-SQRT((1-A1935)*('d_시나리오'!$J$2-'d_시나리오'!$H$2)*('d_시나리오'!$J$2-'d_시나리오'!$I$2))))</f>
        <v/>
      </c>
      <c r="C1935">
        <f>RAND()</f>
        <v/>
      </c>
      <c r="D1935">
        <f>BETAINV(RAND(),IF(C1935&lt;'d_고정'!$B$26,'d_고정'!$B$23,'d_고정'!$B$16)+1,'d_고정'!$B$17-IF(C1935&lt;'d_고정'!$B$26,'d_고정'!$B$23,'d_고정'!$B$16)+1)*('d_고정'!$B$14+('d_고정'!$B$15-'d_고정'!$B$14)*RAND())</f>
        <v/>
      </c>
      <c r="E1935">
        <f>INDEX('d_분포'!$A$2:$A$28,RANDBETWEEN(1,27))</f>
        <v/>
      </c>
      <c r="F1935">
        <f>INDEX('d_분포'!$C$2:$C$5,RANDBETWEEN(1,4))*(0.9+0.2*RAND())</f>
        <v/>
      </c>
      <c r="G1935">
        <f>RAND()</f>
        <v/>
      </c>
      <c r="H1935">
        <f>(F1935+(1-F1935)*('d_고정'!$B$22*BETAINV(RAND(),IF(G1935&lt;'d_고정'!$B$26,'d_고정'!$B$25,'d_고정'!$B$20)+1,'d_고정'!$B$21-IF(G1935&lt;'d_고정'!$B$26,'d_고정'!$B$25,'d_고정'!$B$20)+1)+(1-'d_고정'!$B$22)*BETAINV(RAND(),IF(G1935&lt;'d_고정'!$B$26,'d_고정'!$B$24,'d_고정'!$B$18)+1,'d_고정'!$B$19-IF(G1935&lt;'d_고정'!$B$26,'d_고정'!$B$24,'d_고정'!$B$18)+1))*('d_고정'!$B$14+('d_고정'!$B$15-'d_고정'!$B$14)*RAND()))/F1935</f>
        <v/>
      </c>
      <c r="I1935">
        <f>RAND()</f>
        <v/>
      </c>
      <c r="J1935">
        <f>IF('d_시나리오'!$J$3='d_시나리오'!$H$3,'d_시나리오'!$I$3,IF(I1935&lt;('d_시나리오'!$I$3-'d_시나리오'!$H$3)/('d_시나리오'!$J$3-'d_시나리오'!$H$3),'d_시나리오'!$H$3+SQRT(I1935*('d_시나리오'!$J$3-'d_시나리오'!$H$3)*('d_시나리오'!$I$3-'d_시나리오'!$H$3)),'d_시나리오'!$J$3-SQRT((1-I1935)*('d_시나리오'!$J$3-'d_시나리오'!$H$3)*('d_시나리오'!$J$3-'d_시나리오'!$I$3))))</f>
        <v/>
      </c>
      <c r="K1935">
        <f>RAND()</f>
        <v/>
      </c>
      <c r="L1935">
        <f>IF('d_시나리오'!$J$4='d_시나리오'!$H$4,'d_시나리오'!$I$4,IF(K1935&lt;('d_시나리오'!$I$4-'d_시나리오'!$H$4)/('d_시나리오'!$J$4-'d_시나리오'!$H$4),'d_시나리오'!$H$4+SQRT(K1935*('d_시나리오'!$J$4-'d_시나리오'!$H$4)*('d_시나리오'!$I$4-'d_시나리오'!$H$4)),'d_시나리오'!$J$4-SQRT((1-K1935)*('d_시나리오'!$J$4-'d_시나리오'!$H$4)*('d_시나리오'!$J$4-'d_시나리오'!$I$4))))</f>
        <v/>
      </c>
      <c r="M1935">
        <f>RAND()</f>
        <v/>
      </c>
      <c r="N1935">
        <f>IF('d_시나리오'!$J$5='d_시나리오'!$H$5,'d_시나리오'!$I$5,IF(M1935&lt;('d_시나리오'!$I$5-'d_시나리오'!$H$5)/('d_시나리오'!$J$5-'d_시나리오'!$H$5),'d_시나리오'!$H$5+SQRT(M1935*('d_시나리오'!$J$5-'d_시나리오'!$H$5)*('d_시나리오'!$I$5-'d_시나리오'!$H$5)),'d_시나리오'!$J$5-SQRT((1-M1935)*('d_시나리오'!$J$5-'d_시나리오'!$H$5)*('d_시나리오'!$J$5-'d_시나리오'!$I$5))))</f>
        <v/>
      </c>
      <c r="O1935">
        <f>RAND()</f>
        <v/>
      </c>
      <c r="P1935">
        <f>IF('d_시나리오'!$J$6='d_시나리오'!$H$6,'d_시나리오'!$I$6,IF(O1935&lt;('d_시나리오'!$I$6-'d_시나리오'!$H$6)/('d_시나리오'!$J$6-'d_시나리오'!$H$6),'d_시나리오'!$H$6+SQRT(O1935*('d_시나리오'!$J$6-'d_시나리오'!$H$6)*('d_시나리오'!$I$6-'d_시나리오'!$H$6)),'d_시나리오'!$J$6-SQRT((1-O1935)*('d_시나리오'!$J$6-'d_시나리오'!$H$6)*('d_시나리오'!$J$6-'d_시나리오'!$I$6))))</f>
        <v/>
      </c>
      <c r="Q1935">
        <f>INDEX('d_분포'!$B$2:$B$57,RANDBETWEEN(1,56))</f>
        <v/>
      </c>
      <c r="R1935">
        <f>BETAINV(RAND(),5,5)</f>
        <v/>
      </c>
      <c r="S1935">
        <f>'d_고정'!$B$1*'6_기대효과'!$H$7*('d_시나리오'!$I$7/'d_고정'!$B$2)*B1935</f>
        <v/>
      </c>
      <c r="T1935">
        <f>S1935*D1935</f>
        <v/>
      </c>
      <c r="U1935">
        <f>S1935*F1935*H1935</f>
        <v/>
      </c>
      <c r="V1935">
        <f>S1935*F1935*(H1935-1)</f>
        <v/>
      </c>
      <c r="W1935">
        <f>U1935*J1935</f>
        <v/>
      </c>
      <c r="X1935">
        <f>T1935+W1935</f>
        <v/>
      </c>
      <c r="Y1935">
        <f>(T1935*E1935+W1935*L1935)*(1-R1935-'d_고정'!$B$13)</f>
        <v/>
      </c>
      <c r="Z1935">
        <f>(U1935*N1935*Q1935+'d_고정'!$B$3*('6_기대효과'!$H$7/8)*Q1935*'d_고정'!$B$10*P1935*('6_기대효과'!$K$7/'d_고정'!$B$9))*(1-R1935)</f>
        <v/>
      </c>
      <c r="AA1935">
        <f>W1935*L1935*(1-R1935-'d_고정'!$B$13)+U1935*MAX(N1935-'d_고정'!$B$10*P1935*('6_기대효과'!$K$7/'d_고정'!$B$9),0)*Q1935*(1-R1935)</f>
        <v/>
      </c>
      <c r="AB1935">
        <f>Y1935+Z1935</f>
        <v/>
      </c>
      <c r="AC1935">
        <f>Y1935/('d_고정'!$B$5*'6_기대효과'!$H$7/8)/'d_고정'!$B$6</f>
        <v/>
      </c>
      <c r="AD1935">
        <f>Y1935/('d_고정'!$B$8*'6_기대효과'!$H$7/8)</f>
        <v/>
      </c>
    </row>
    <row r="1936">
      <c r="A1936">
        <f>RAND()</f>
        <v/>
      </c>
      <c r="B1936">
        <f>IF('d_시나리오'!$J$2='d_시나리오'!$H$2,'d_시나리오'!$I$2,IF(A1936&lt;('d_시나리오'!$I$2-'d_시나리오'!$H$2)/('d_시나리오'!$J$2-'d_시나리오'!$H$2),'d_시나리오'!$H$2+SQRT(A1936*('d_시나리오'!$J$2-'d_시나리오'!$H$2)*('d_시나리오'!$I$2-'d_시나리오'!$H$2)),'d_시나리오'!$J$2-SQRT((1-A1936)*('d_시나리오'!$J$2-'d_시나리오'!$H$2)*('d_시나리오'!$J$2-'d_시나리오'!$I$2))))</f>
        <v/>
      </c>
      <c r="C1936">
        <f>RAND()</f>
        <v/>
      </c>
      <c r="D1936">
        <f>BETAINV(RAND(),IF(C1936&lt;'d_고정'!$B$26,'d_고정'!$B$23,'d_고정'!$B$16)+1,'d_고정'!$B$17-IF(C1936&lt;'d_고정'!$B$26,'d_고정'!$B$23,'d_고정'!$B$16)+1)*('d_고정'!$B$14+('d_고정'!$B$15-'d_고정'!$B$14)*RAND())</f>
        <v/>
      </c>
      <c r="E1936">
        <f>INDEX('d_분포'!$A$2:$A$28,RANDBETWEEN(1,27))</f>
        <v/>
      </c>
      <c r="F1936">
        <f>INDEX('d_분포'!$C$2:$C$5,RANDBETWEEN(1,4))*(0.9+0.2*RAND())</f>
        <v/>
      </c>
      <c r="G1936">
        <f>RAND()</f>
        <v/>
      </c>
      <c r="H1936">
        <f>(F1936+(1-F1936)*('d_고정'!$B$22*BETAINV(RAND(),IF(G1936&lt;'d_고정'!$B$26,'d_고정'!$B$25,'d_고정'!$B$20)+1,'d_고정'!$B$21-IF(G1936&lt;'d_고정'!$B$26,'d_고정'!$B$25,'d_고정'!$B$20)+1)+(1-'d_고정'!$B$22)*BETAINV(RAND(),IF(G1936&lt;'d_고정'!$B$26,'d_고정'!$B$24,'d_고정'!$B$18)+1,'d_고정'!$B$19-IF(G1936&lt;'d_고정'!$B$26,'d_고정'!$B$24,'d_고정'!$B$18)+1))*('d_고정'!$B$14+('d_고정'!$B$15-'d_고정'!$B$14)*RAND()))/F1936</f>
        <v/>
      </c>
      <c r="I1936">
        <f>RAND()</f>
        <v/>
      </c>
      <c r="J1936">
        <f>IF('d_시나리오'!$J$3='d_시나리오'!$H$3,'d_시나리오'!$I$3,IF(I1936&lt;('d_시나리오'!$I$3-'d_시나리오'!$H$3)/('d_시나리오'!$J$3-'d_시나리오'!$H$3),'d_시나리오'!$H$3+SQRT(I1936*('d_시나리오'!$J$3-'d_시나리오'!$H$3)*('d_시나리오'!$I$3-'d_시나리오'!$H$3)),'d_시나리오'!$J$3-SQRT((1-I1936)*('d_시나리오'!$J$3-'d_시나리오'!$H$3)*('d_시나리오'!$J$3-'d_시나리오'!$I$3))))</f>
        <v/>
      </c>
      <c r="K1936">
        <f>RAND()</f>
        <v/>
      </c>
      <c r="L1936">
        <f>IF('d_시나리오'!$J$4='d_시나리오'!$H$4,'d_시나리오'!$I$4,IF(K1936&lt;('d_시나리오'!$I$4-'d_시나리오'!$H$4)/('d_시나리오'!$J$4-'d_시나리오'!$H$4),'d_시나리오'!$H$4+SQRT(K1936*('d_시나리오'!$J$4-'d_시나리오'!$H$4)*('d_시나리오'!$I$4-'d_시나리오'!$H$4)),'d_시나리오'!$J$4-SQRT((1-K1936)*('d_시나리오'!$J$4-'d_시나리오'!$H$4)*('d_시나리오'!$J$4-'d_시나리오'!$I$4))))</f>
        <v/>
      </c>
      <c r="M1936">
        <f>RAND()</f>
        <v/>
      </c>
      <c r="N1936">
        <f>IF('d_시나리오'!$J$5='d_시나리오'!$H$5,'d_시나리오'!$I$5,IF(M1936&lt;('d_시나리오'!$I$5-'d_시나리오'!$H$5)/('d_시나리오'!$J$5-'d_시나리오'!$H$5),'d_시나리오'!$H$5+SQRT(M1936*('d_시나리오'!$J$5-'d_시나리오'!$H$5)*('d_시나리오'!$I$5-'d_시나리오'!$H$5)),'d_시나리오'!$J$5-SQRT((1-M1936)*('d_시나리오'!$J$5-'d_시나리오'!$H$5)*('d_시나리오'!$J$5-'d_시나리오'!$I$5))))</f>
        <v/>
      </c>
      <c r="O1936">
        <f>RAND()</f>
        <v/>
      </c>
      <c r="P1936">
        <f>IF('d_시나리오'!$J$6='d_시나리오'!$H$6,'d_시나리오'!$I$6,IF(O1936&lt;('d_시나리오'!$I$6-'d_시나리오'!$H$6)/('d_시나리오'!$J$6-'d_시나리오'!$H$6),'d_시나리오'!$H$6+SQRT(O1936*('d_시나리오'!$J$6-'d_시나리오'!$H$6)*('d_시나리오'!$I$6-'d_시나리오'!$H$6)),'d_시나리오'!$J$6-SQRT((1-O1936)*('d_시나리오'!$J$6-'d_시나리오'!$H$6)*('d_시나리오'!$J$6-'d_시나리오'!$I$6))))</f>
        <v/>
      </c>
      <c r="Q1936">
        <f>INDEX('d_분포'!$B$2:$B$57,RANDBETWEEN(1,56))</f>
        <v/>
      </c>
      <c r="R1936">
        <f>BETAINV(RAND(),5,5)</f>
        <v/>
      </c>
      <c r="S1936">
        <f>'d_고정'!$B$1*'6_기대효과'!$H$7*('d_시나리오'!$I$7/'d_고정'!$B$2)*B1936</f>
        <v/>
      </c>
      <c r="T1936">
        <f>S1936*D1936</f>
        <v/>
      </c>
      <c r="U1936">
        <f>S1936*F1936*H1936</f>
        <v/>
      </c>
      <c r="V1936">
        <f>S1936*F1936*(H1936-1)</f>
        <v/>
      </c>
      <c r="W1936">
        <f>U1936*J1936</f>
        <v/>
      </c>
      <c r="X1936">
        <f>T1936+W1936</f>
        <v/>
      </c>
      <c r="Y1936">
        <f>(T1936*E1936+W1936*L1936)*(1-R1936-'d_고정'!$B$13)</f>
        <v/>
      </c>
      <c r="Z1936">
        <f>(U1936*N1936*Q1936+'d_고정'!$B$3*('6_기대효과'!$H$7/8)*Q1936*'d_고정'!$B$10*P1936*('6_기대효과'!$K$7/'d_고정'!$B$9))*(1-R1936)</f>
        <v/>
      </c>
      <c r="AA1936">
        <f>W1936*L1936*(1-R1936-'d_고정'!$B$13)+U1936*MAX(N1936-'d_고정'!$B$10*P1936*('6_기대효과'!$K$7/'d_고정'!$B$9),0)*Q1936*(1-R1936)</f>
        <v/>
      </c>
      <c r="AB1936">
        <f>Y1936+Z1936</f>
        <v/>
      </c>
      <c r="AC1936">
        <f>Y1936/('d_고정'!$B$5*'6_기대효과'!$H$7/8)/'d_고정'!$B$6</f>
        <v/>
      </c>
      <c r="AD1936">
        <f>Y1936/('d_고정'!$B$8*'6_기대효과'!$H$7/8)</f>
        <v/>
      </c>
    </row>
    <row r="1937">
      <c r="A1937">
        <f>RAND()</f>
        <v/>
      </c>
      <c r="B1937">
        <f>IF('d_시나리오'!$J$2='d_시나리오'!$H$2,'d_시나리오'!$I$2,IF(A1937&lt;('d_시나리오'!$I$2-'d_시나리오'!$H$2)/('d_시나리오'!$J$2-'d_시나리오'!$H$2),'d_시나리오'!$H$2+SQRT(A1937*('d_시나리오'!$J$2-'d_시나리오'!$H$2)*('d_시나리오'!$I$2-'d_시나리오'!$H$2)),'d_시나리오'!$J$2-SQRT((1-A1937)*('d_시나리오'!$J$2-'d_시나리오'!$H$2)*('d_시나리오'!$J$2-'d_시나리오'!$I$2))))</f>
        <v/>
      </c>
      <c r="C1937">
        <f>RAND()</f>
        <v/>
      </c>
      <c r="D1937">
        <f>BETAINV(RAND(),IF(C1937&lt;'d_고정'!$B$26,'d_고정'!$B$23,'d_고정'!$B$16)+1,'d_고정'!$B$17-IF(C1937&lt;'d_고정'!$B$26,'d_고정'!$B$23,'d_고정'!$B$16)+1)*('d_고정'!$B$14+('d_고정'!$B$15-'d_고정'!$B$14)*RAND())</f>
        <v/>
      </c>
      <c r="E1937">
        <f>INDEX('d_분포'!$A$2:$A$28,RANDBETWEEN(1,27))</f>
        <v/>
      </c>
      <c r="F1937">
        <f>INDEX('d_분포'!$C$2:$C$5,RANDBETWEEN(1,4))*(0.9+0.2*RAND())</f>
        <v/>
      </c>
      <c r="G1937">
        <f>RAND()</f>
        <v/>
      </c>
      <c r="H1937">
        <f>(F1937+(1-F1937)*('d_고정'!$B$22*BETAINV(RAND(),IF(G1937&lt;'d_고정'!$B$26,'d_고정'!$B$25,'d_고정'!$B$20)+1,'d_고정'!$B$21-IF(G1937&lt;'d_고정'!$B$26,'d_고정'!$B$25,'d_고정'!$B$20)+1)+(1-'d_고정'!$B$22)*BETAINV(RAND(),IF(G1937&lt;'d_고정'!$B$26,'d_고정'!$B$24,'d_고정'!$B$18)+1,'d_고정'!$B$19-IF(G1937&lt;'d_고정'!$B$26,'d_고정'!$B$24,'d_고정'!$B$18)+1))*('d_고정'!$B$14+('d_고정'!$B$15-'d_고정'!$B$14)*RAND()))/F1937</f>
        <v/>
      </c>
      <c r="I1937">
        <f>RAND()</f>
        <v/>
      </c>
      <c r="J1937">
        <f>IF('d_시나리오'!$J$3='d_시나리오'!$H$3,'d_시나리오'!$I$3,IF(I1937&lt;('d_시나리오'!$I$3-'d_시나리오'!$H$3)/('d_시나리오'!$J$3-'d_시나리오'!$H$3),'d_시나리오'!$H$3+SQRT(I1937*('d_시나리오'!$J$3-'d_시나리오'!$H$3)*('d_시나리오'!$I$3-'d_시나리오'!$H$3)),'d_시나리오'!$J$3-SQRT((1-I1937)*('d_시나리오'!$J$3-'d_시나리오'!$H$3)*('d_시나리오'!$J$3-'d_시나리오'!$I$3))))</f>
        <v/>
      </c>
      <c r="K1937">
        <f>RAND()</f>
        <v/>
      </c>
      <c r="L1937">
        <f>IF('d_시나리오'!$J$4='d_시나리오'!$H$4,'d_시나리오'!$I$4,IF(K1937&lt;('d_시나리오'!$I$4-'d_시나리오'!$H$4)/('d_시나리오'!$J$4-'d_시나리오'!$H$4),'d_시나리오'!$H$4+SQRT(K1937*('d_시나리오'!$J$4-'d_시나리오'!$H$4)*('d_시나리오'!$I$4-'d_시나리오'!$H$4)),'d_시나리오'!$J$4-SQRT((1-K1937)*('d_시나리오'!$J$4-'d_시나리오'!$H$4)*('d_시나리오'!$J$4-'d_시나리오'!$I$4))))</f>
        <v/>
      </c>
      <c r="M1937">
        <f>RAND()</f>
        <v/>
      </c>
      <c r="N1937">
        <f>IF('d_시나리오'!$J$5='d_시나리오'!$H$5,'d_시나리오'!$I$5,IF(M1937&lt;('d_시나리오'!$I$5-'d_시나리오'!$H$5)/('d_시나리오'!$J$5-'d_시나리오'!$H$5),'d_시나리오'!$H$5+SQRT(M1937*('d_시나리오'!$J$5-'d_시나리오'!$H$5)*('d_시나리오'!$I$5-'d_시나리오'!$H$5)),'d_시나리오'!$J$5-SQRT((1-M1937)*('d_시나리오'!$J$5-'d_시나리오'!$H$5)*('d_시나리오'!$J$5-'d_시나리오'!$I$5))))</f>
        <v/>
      </c>
      <c r="O1937">
        <f>RAND()</f>
        <v/>
      </c>
      <c r="P1937">
        <f>IF('d_시나리오'!$J$6='d_시나리오'!$H$6,'d_시나리오'!$I$6,IF(O1937&lt;('d_시나리오'!$I$6-'d_시나리오'!$H$6)/('d_시나리오'!$J$6-'d_시나리오'!$H$6),'d_시나리오'!$H$6+SQRT(O1937*('d_시나리오'!$J$6-'d_시나리오'!$H$6)*('d_시나리오'!$I$6-'d_시나리오'!$H$6)),'d_시나리오'!$J$6-SQRT((1-O1937)*('d_시나리오'!$J$6-'d_시나리오'!$H$6)*('d_시나리오'!$J$6-'d_시나리오'!$I$6))))</f>
        <v/>
      </c>
      <c r="Q1937">
        <f>INDEX('d_분포'!$B$2:$B$57,RANDBETWEEN(1,56))</f>
        <v/>
      </c>
      <c r="R1937">
        <f>BETAINV(RAND(),5,5)</f>
        <v/>
      </c>
      <c r="S1937">
        <f>'d_고정'!$B$1*'6_기대효과'!$H$7*('d_시나리오'!$I$7/'d_고정'!$B$2)*B1937</f>
        <v/>
      </c>
      <c r="T1937">
        <f>S1937*D1937</f>
        <v/>
      </c>
      <c r="U1937">
        <f>S1937*F1937*H1937</f>
        <v/>
      </c>
      <c r="V1937">
        <f>S1937*F1937*(H1937-1)</f>
        <v/>
      </c>
      <c r="W1937">
        <f>U1937*J1937</f>
        <v/>
      </c>
      <c r="X1937">
        <f>T1937+W1937</f>
        <v/>
      </c>
      <c r="Y1937">
        <f>(T1937*E1937+W1937*L1937)*(1-R1937-'d_고정'!$B$13)</f>
        <v/>
      </c>
      <c r="Z1937">
        <f>(U1937*N1937*Q1937+'d_고정'!$B$3*('6_기대효과'!$H$7/8)*Q1937*'d_고정'!$B$10*P1937*('6_기대효과'!$K$7/'d_고정'!$B$9))*(1-R1937)</f>
        <v/>
      </c>
      <c r="AA1937">
        <f>W1937*L1937*(1-R1937-'d_고정'!$B$13)+U1937*MAX(N1937-'d_고정'!$B$10*P1937*('6_기대효과'!$K$7/'d_고정'!$B$9),0)*Q1937*(1-R1937)</f>
        <v/>
      </c>
      <c r="AB1937">
        <f>Y1937+Z1937</f>
        <v/>
      </c>
      <c r="AC1937">
        <f>Y1937/('d_고정'!$B$5*'6_기대효과'!$H$7/8)/'d_고정'!$B$6</f>
        <v/>
      </c>
      <c r="AD1937">
        <f>Y1937/('d_고정'!$B$8*'6_기대효과'!$H$7/8)</f>
        <v/>
      </c>
    </row>
    <row r="1938">
      <c r="A1938">
        <f>RAND()</f>
        <v/>
      </c>
      <c r="B1938">
        <f>IF('d_시나리오'!$J$2='d_시나리오'!$H$2,'d_시나리오'!$I$2,IF(A1938&lt;('d_시나리오'!$I$2-'d_시나리오'!$H$2)/('d_시나리오'!$J$2-'d_시나리오'!$H$2),'d_시나리오'!$H$2+SQRT(A1938*('d_시나리오'!$J$2-'d_시나리오'!$H$2)*('d_시나리오'!$I$2-'d_시나리오'!$H$2)),'d_시나리오'!$J$2-SQRT((1-A1938)*('d_시나리오'!$J$2-'d_시나리오'!$H$2)*('d_시나리오'!$J$2-'d_시나리오'!$I$2))))</f>
        <v/>
      </c>
      <c r="C1938">
        <f>RAND()</f>
        <v/>
      </c>
      <c r="D1938">
        <f>BETAINV(RAND(),IF(C1938&lt;'d_고정'!$B$26,'d_고정'!$B$23,'d_고정'!$B$16)+1,'d_고정'!$B$17-IF(C1938&lt;'d_고정'!$B$26,'d_고정'!$B$23,'d_고정'!$B$16)+1)*('d_고정'!$B$14+('d_고정'!$B$15-'d_고정'!$B$14)*RAND())</f>
        <v/>
      </c>
      <c r="E1938">
        <f>INDEX('d_분포'!$A$2:$A$28,RANDBETWEEN(1,27))</f>
        <v/>
      </c>
      <c r="F1938">
        <f>INDEX('d_분포'!$C$2:$C$5,RANDBETWEEN(1,4))*(0.9+0.2*RAND())</f>
        <v/>
      </c>
      <c r="G1938">
        <f>RAND()</f>
        <v/>
      </c>
      <c r="H1938">
        <f>(F1938+(1-F1938)*('d_고정'!$B$22*BETAINV(RAND(),IF(G1938&lt;'d_고정'!$B$26,'d_고정'!$B$25,'d_고정'!$B$20)+1,'d_고정'!$B$21-IF(G1938&lt;'d_고정'!$B$26,'d_고정'!$B$25,'d_고정'!$B$20)+1)+(1-'d_고정'!$B$22)*BETAINV(RAND(),IF(G1938&lt;'d_고정'!$B$26,'d_고정'!$B$24,'d_고정'!$B$18)+1,'d_고정'!$B$19-IF(G1938&lt;'d_고정'!$B$26,'d_고정'!$B$24,'d_고정'!$B$18)+1))*('d_고정'!$B$14+('d_고정'!$B$15-'d_고정'!$B$14)*RAND()))/F1938</f>
        <v/>
      </c>
      <c r="I1938">
        <f>RAND()</f>
        <v/>
      </c>
      <c r="J1938">
        <f>IF('d_시나리오'!$J$3='d_시나리오'!$H$3,'d_시나리오'!$I$3,IF(I1938&lt;('d_시나리오'!$I$3-'d_시나리오'!$H$3)/('d_시나리오'!$J$3-'d_시나리오'!$H$3),'d_시나리오'!$H$3+SQRT(I1938*('d_시나리오'!$J$3-'d_시나리오'!$H$3)*('d_시나리오'!$I$3-'d_시나리오'!$H$3)),'d_시나리오'!$J$3-SQRT((1-I1938)*('d_시나리오'!$J$3-'d_시나리오'!$H$3)*('d_시나리오'!$J$3-'d_시나리오'!$I$3))))</f>
        <v/>
      </c>
      <c r="K1938">
        <f>RAND()</f>
        <v/>
      </c>
      <c r="L1938">
        <f>IF('d_시나리오'!$J$4='d_시나리오'!$H$4,'d_시나리오'!$I$4,IF(K1938&lt;('d_시나리오'!$I$4-'d_시나리오'!$H$4)/('d_시나리오'!$J$4-'d_시나리오'!$H$4),'d_시나리오'!$H$4+SQRT(K1938*('d_시나리오'!$J$4-'d_시나리오'!$H$4)*('d_시나리오'!$I$4-'d_시나리오'!$H$4)),'d_시나리오'!$J$4-SQRT((1-K1938)*('d_시나리오'!$J$4-'d_시나리오'!$H$4)*('d_시나리오'!$J$4-'d_시나리오'!$I$4))))</f>
        <v/>
      </c>
      <c r="M1938">
        <f>RAND()</f>
        <v/>
      </c>
      <c r="N1938">
        <f>IF('d_시나리오'!$J$5='d_시나리오'!$H$5,'d_시나리오'!$I$5,IF(M1938&lt;('d_시나리오'!$I$5-'d_시나리오'!$H$5)/('d_시나리오'!$J$5-'d_시나리오'!$H$5),'d_시나리오'!$H$5+SQRT(M1938*('d_시나리오'!$J$5-'d_시나리오'!$H$5)*('d_시나리오'!$I$5-'d_시나리오'!$H$5)),'d_시나리오'!$J$5-SQRT((1-M1938)*('d_시나리오'!$J$5-'d_시나리오'!$H$5)*('d_시나리오'!$J$5-'d_시나리오'!$I$5))))</f>
        <v/>
      </c>
      <c r="O1938">
        <f>RAND()</f>
        <v/>
      </c>
      <c r="P1938">
        <f>IF('d_시나리오'!$J$6='d_시나리오'!$H$6,'d_시나리오'!$I$6,IF(O1938&lt;('d_시나리오'!$I$6-'d_시나리오'!$H$6)/('d_시나리오'!$J$6-'d_시나리오'!$H$6),'d_시나리오'!$H$6+SQRT(O1938*('d_시나리오'!$J$6-'d_시나리오'!$H$6)*('d_시나리오'!$I$6-'d_시나리오'!$H$6)),'d_시나리오'!$J$6-SQRT((1-O1938)*('d_시나리오'!$J$6-'d_시나리오'!$H$6)*('d_시나리오'!$J$6-'d_시나리오'!$I$6))))</f>
        <v/>
      </c>
      <c r="Q1938">
        <f>INDEX('d_분포'!$B$2:$B$57,RANDBETWEEN(1,56))</f>
        <v/>
      </c>
      <c r="R1938">
        <f>BETAINV(RAND(),5,5)</f>
        <v/>
      </c>
      <c r="S1938">
        <f>'d_고정'!$B$1*'6_기대효과'!$H$7*('d_시나리오'!$I$7/'d_고정'!$B$2)*B1938</f>
        <v/>
      </c>
      <c r="T1938">
        <f>S1938*D1938</f>
        <v/>
      </c>
      <c r="U1938">
        <f>S1938*F1938*H1938</f>
        <v/>
      </c>
      <c r="V1938">
        <f>S1938*F1938*(H1938-1)</f>
        <v/>
      </c>
      <c r="W1938">
        <f>U1938*J1938</f>
        <v/>
      </c>
      <c r="X1938">
        <f>T1938+W1938</f>
        <v/>
      </c>
      <c r="Y1938">
        <f>(T1938*E1938+W1938*L1938)*(1-R1938-'d_고정'!$B$13)</f>
        <v/>
      </c>
      <c r="Z1938">
        <f>(U1938*N1938*Q1938+'d_고정'!$B$3*('6_기대효과'!$H$7/8)*Q1938*'d_고정'!$B$10*P1938*('6_기대효과'!$K$7/'d_고정'!$B$9))*(1-R1938)</f>
        <v/>
      </c>
      <c r="AA1938">
        <f>W1938*L1938*(1-R1938-'d_고정'!$B$13)+U1938*MAX(N1938-'d_고정'!$B$10*P1938*('6_기대효과'!$K$7/'d_고정'!$B$9),0)*Q1938*(1-R1938)</f>
        <v/>
      </c>
      <c r="AB1938">
        <f>Y1938+Z1938</f>
        <v/>
      </c>
      <c r="AC1938">
        <f>Y1938/('d_고정'!$B$5*'6_기대효과'!$H$7/8)/'d_고정'!$B$6</f>
        <v/>
      </c>
      <c r="AD1938">
        <f>Y1938/('d_고정'!$B$8*'6_기대효과'!$H$7/8)</f>
        <v/>
      </c>
    </row>
    <row r="1939">
      <c r="A1939">
        <f>RAND()</f>
        <v/>
      </c>
      <c r="B1939">
        <f>IF('d_시나리오'!$J$2='d_시나리오'!$H$2,'d_시나리오'!$I$2,IF(A1939&lt;('d_시나리오'!$I$2-'d_시나리오'!$H$2)/('d_시나리오'!$J$2-'d_시나리오'!$H$2),'d_시나리오'!$H$2+SQRT(A1939*('d_시나리오'!$J$2-'d_시나리오'!$H$2)*('d_시나리오'!$I$2-'d_시나리오'!$H$2)),'d_시나리오'!$J$2-SQRT((1-A1939)*('d_시나리오'!$J$2-'d_시나리오'!$H$2)*('d_시나리오'!$J$2-'d_시나리오'!$I$2))))</f>
        <v/>
      </c>
      <c r="C1939">
        <f>RAND()</f>
        <v/>
      </c>
      <c r="D1939">
        <f>BETAINV(RAND(),IF(C1939&lt;'d_고정'!$B$26,'d_고정'!$B$23,'d_고정'!$B$16)+1,'d_고정'!$B$17-IF(C1939&lt;'d_고정'!$B$26,'d_고정'!$B$23,'d_고정'!$B$16)+1)*('d_고정'!$B$14+('d_고정'!$B$15-'d_고정'!$B$14)*RAND())</f>
        <v/>
      </c>
      <c r="E1939">
        <f>INDEX('d_분포'!$A$2:$A$28,RANDBETWEEN(1,27))</f>
        <v/>
      </c>
      <c r="F1939">
        <f>INDEX('d_분포'!$C$2:$C$5,RANDBETWEEN(1,4))*(0.9+0.2*RAND())</f>
        <v/>
      </c>
      <c r="G1939">
        <f>RAND()</f>
        <v/>
      </c>
      <c r="H1939">
        <f>(F1939+(1-F1939)*('d_고정'!$B$22*BETAINV(RAND(),IF(G1939&lt;'d_고정'!$B$26,'d_고정'!$B$25,'d_고정'!$B$20)+1,'d_고정'!$B$21-IF(G1939&lt;'d_고정'!$B$26,'d_고정'!$B$25,'d_고정'!$B$20)+1)+(1-'d_고정'!$B$22)*BETAINV(RAND(),IF(G1939&lt;'d_고정'!$B$26,'d_고정'!$B$24,'d_고정'!$B$18)+1,'d_고정'!$B$19-IF(G1939&lt;'d_고정'!$B$26,'d_고정'!$B$24,'d_고정'!$B$18)+1))*('d_고정'!$B$14+('d_고정'!$B$15-'d_고정'!$B$14)*RAND()))/F1939</f>
        <v/>
      </c>
      <c r="I1939">
        <f>RAND()</f>
        <v/>
      </c>
      <c r="J1939">
        <f>IF('d_시나리오'!$J$3='d_시나리오'!$H$3,'d_시나리오'!$I$3,IF(I1939&lt;('d_시나리오'!$I$3-'d_시나리오'!$H$3)/('d_시나리오'!$J$3-'d_시나리오'!$H$3),'d_시나리오'!$H$3+SQRT(I1939*('d_시나리오'!$J$3-'d_시나리오'!$H$3)*('d_시나리오'!$I$3-'d_시나리오'!$H$3)),'d_시나리오'!$J$3-SQRT((1-I1939)*('d_시나리오'!$J$3-'d_시나리오'!$H$3)*('d_시나리오'!$J$3-'d_시나리오'!$I$3))))</f>
        <v/>
      </c>
      <c r="K1939">
        <f>RAND()</f>
        <v/>
      </c>
      <c r="L1939">
        <f>IF('d_시나리오'!$J$4='d_시나리오'!$H$4,'d_시나리오'!$I$4,IF(K1939&lt;('d_시나리오'!$I$4-'d_시나리오'!$H$4)/('d_시나리오'!$J$4-'d_시나리오'!$H$4),'d_시나리오'!$H$4+SQRT(K1939*('d_시나리오'!$J$4-'d_시나리오'!$H$4)*('d_시나리오'!$I$4-'d_시나리오'!$H$4)),'d_시나리오'!$J$4-SQRT((1-K1939)*('d_시나리오'!$J$4-'d_시나리오'!$H$4)*('d_시나리오'!$J$4-'d_시나리오'!$I$4))))</f>
        <v/>
      </c>
      <c r="M1939">
        <f>RAND()</f>
        <v/>
      </c>
      <c r="N1939">
        <f>IF('d_시나리오'!$J$5='d_시나리오'!$H$5,'d_시나리오'!$I$5,IF(M1939&lt;('d_시나리오'!$I$5-'d_시나리오'!$H$5)/('d_시나리오'!$J$5-'d_시나리오'!$H$5),'d_시나리오'!$H$5+SQRT(M1939*('d_시나리오'!$J$5-'d_시나리오'!$H$5)*('d_시나리오'!$I$5-'d_시나리오'!$H$5)),'d_시나리오'!$J$5-SQRT((1-M1939)*('d_시나리오'!$J$5-'d_시나리오'!$H$5)*('d_시나리오'!$J$5-'d_시나리오'!$I$5))))</f>
        <v/>
      </c>
      <c r="O1939">
        <f>RAND()</f>
        <v/>
      </c>
      <c r="P1939">
        <f>IF('d_시나리오'!$J$6='d_시나리오'!$H$6,'d_시나리오'!$I$6,IF(O1939&lt;('d_시나리오'!$I$6-'d_시나리오'!$H$6)/('d_시나리오'!$J$6-'d_시나리오'!$H$6),'d_시나리오'!$H$6+SQRT(O1939*('d_시나리오'!$J$6-'d_시나리오'!$H$6)*('d_시나리오'!$I$6-'d_시나리오'!$H$6)),'d_시나리오'!$J$6-SQRT((1-O1939)*('d_시나리오'!$J$6-'d_시나리오'!$H$6)*('d_시나리오'!$J$6-'d_시나리오'!$I$6))))</f>
        <v/>
      </c>
      <c r="Q1939">
        <f>INDEX('d_분포'!$B$2:$B$57,RANDBETWEEN(1,56))</f>
        <v/>
      </c>
      <c r="R1939">
        <f>BETAINV(RAND(),5,5)</f>
        <v/>
      </c>
      <c r="S1939">
        <f>'d_고정'!$B$1*'6_기대효과'!$H$7*('d_시나리오'!$I$7/'d_고정'!$B$2)*B1939</f>
        <v/>
      </c>
      <c r="T1939">
        <f>S1939*D1939</f>
        <v/>
      </c>
      <c r="U1939">
        <f>S1939*F1939*H1939</f>
        <v/>
      </c>
      <c r="V1939">
        <f>S1939*F1939*(H1939-1)</f>
        <v/>
      </c>
      <c r="W1939">
        <f>U1939*J1939</f>
        <v/>
      </c>
      <c r="X1939">
        <f>T1939+W1939</f>
        <v/>
      </c>
      <c r="Y1939">
        <f>(T1939*E1939+W1939*L1939)*(1-R1939-'d_고정'!$B$13)</f>
        <v/>
      </c>
      <c r="Z1939">
        <f>(U1939*N1939*Q1939+'d_고정'!$B$3*('6_기대효과'!$H$7/8)*Q1939*'d_고정'!$B$10*P1939*('6_기대효과'!$K$7/'d_고정'!$B$9))*(1-R1939)</f>
        <v/>
      </c>
      <c r="AA1939">
        <f>W1939*L1939*(1-R1939-'d_고정'!$B$13)+U1939*MAX(N1939-'d_고정'!$B$10*P1939*('6_기대효과'!$K$7/'d_고정'!$B$9),0)*Q1939*(1-R1939)</f>
        <v/>
      </c>
      <c r="AB1939">
        <f>Y1939+Z1939</f>
        <v/>
      </c>
      <c r="AC1939">
        <f>Y1939/('d_고정'!$B$5*'6_기대효과'!$H$7/8)/'d_고정'!$B$6</f>
        <v/>
      </c>
      <c r="AD1939">
        <f>Y1939/('d_고정'!$B$8*'6_기대효과'!$H$7/8)</f>
        <v/>
      </c>
    </row>
    <row r="1940">
      <c r="A1940">
        <f>RAND()</f>
        <v/>
      </c>
      <c r="B1940">
        <f>IF('d_시나리오'!$J$2='d_시나리오'!$H$2,'d_시나리오'!$I$2,IF(A1940&lt;('d_시나리오'!$I$2-'d_시나리오'!$H$2)/('d_시나리오'!$J$2-'d_시나리오'!$H$2),'d_시나리오'!$H$2+SQRT(A1940*('d_시나리오'!$J$2-'d_시나리오'!$H$2)*('d_시나리오'!$I$2-'d_시나리오'!$H$2)),'d_시나리오'!$J$2-SQRT((1-A1940)*('d_시나리오'!$J$2-'d_시나리오'!$H$2)*('d_시나리오'!$J$2-'d_시나리오'!$I$2))))</f>
        <v/>
      </c>
      <c r="C1940">
        <f>RAND()</f>
        <v/>
      </c>
      <c r="D1940">
        <f>BETAINV(RAND(),IF(C1940&lt;'d_고정'!$B$26,'d_고정'!$B$23,'d_고정'!$B$16)+1,'d_고정'!$B$17-IF(C1940&lt;'d_고정'!$B$26,'d_고정'!$B$23,'d_고정'!$B$16)+1)*('d_고정'!$B$14+('d_고정'!$B$15-'d_고정'!$B$14)*RAND())</f>
        <v/>
      </c>
      <c r="E1940">
        <f>INDEX('d_분포'!$A$2:$A$28,RANDBETWEEN(1,27))</f>
        <v/>
      </c>
      <c r="F1940">
        <f>INDEX('d_분포'!$C$2:$C$5,RANDBETWEEN(1,4))*(0.9+0.2*RAND())</f>
        <v/>
      </c>
      <c r="G1940">
        <f>RAND()</f>
        <v/>
      </c>
      <c r="H1940">
        <f>(F1940+(1-F1940)*('d_고정'!$B$22*BETAINV(RAND(),IF(G1940&lt;'d_고정'!$B$26,'d_고정'!$B$25,'d_고정'!$B$20)+1,'d_고정'!$B$21-IF(G1940&lt;'d_고정'!$B$26,'d_고정'!$B$25,'d_고정'!$B$20)+1)+(1-'d_고정'!$B$22)*BETAINV(RAND(),IF(G1940&lt;'d_고정'!$B$26,'d_고정'!$B$24,'d_고정'!$B$18)+1,'d_고정'!$B$19-IF(G1940&lt;'d_고정'!$B$26,'d_고정'!$B$24,'d_고정'!$B$18)+1))*('d_고정'!$B$14+('d_고정'!$B$15-'d_고정'!$B$14)*RAND()))/F1940</f>
        <v/>
      </c>
      <c r="I1940">
        <f>RAND()</f>
        <v/>
      </c>
      <c r="J1940">
        <f>IF('d_시나리오'!$J$3='d_시나리오'!$H$3,'d_시나리오'!$I$3,IF(I1940&lt;('d_시나리오'!$I$3-'d_시나리오'!$H$3)/('d_시나리오'!$J$3-'d_시나리오'!$H$3),'d_시나리오'!$H$3+SQRT(I1940*('d_시나리오'!$J$3-'d_시나리오'!$H$3)*('d_시나리오'!$I$3-'d_시나리오'!$H$3)),'d_시나리오'!$J$3-SQRT((1-I1940)*('d_시나리오'!$J$3-'d_시나리오'!$H$3)*('d_시나리오'!$J$3-'d_시나리오'!$I$3))))</f>
        <v/>
      </c>
      <c r="K1940">
        <f>RAND()</f>
        <v/>
      </c>
      <c r="L1940">
        <f>IF('d_시나리오'!$J$4='d_시나리오'!$H$4,'d_시나리오'!$I$4,IF(K1940&lt;('d_시나리오'!$I$4-'d_시나리오'!$H$4)/('d_시나리오'!$J$4-'d_시나리오'!$H$4),'d_시나리오'!$H$4+SQRT(K1940*('d_시나리오'!$J$4-'d_시나리오'!$H$4)*('d_시나리오'!$I$4-'d_시나리오'!$H$4)),'d_시나리오'!$J$4-SQRT((1-K1940)*('d_시나리오'!$J$4-'d_시나리오'!$H$4)*('d_시나리오'!$J$4-'d_시나리오'!$I$4))))</f>
        <v/>
      </c>
      <c r="M1940">
        <f>RAND()</f>
        <v/>
      </c>
      <c r="N1940">
        <f>IF('d_시나리오'!$J$5='d_시나리오'!$H$5,'d_시나리오'!$I$5,IF(M1940&lt;('d_시나리오'!$I$5-'d_시나리오'!$H$5)/('d_시나리오'!$J$5-'d_시나리오'!$H$5),'d_시나리오'!$H$5+SQRT(M1940*('d_시나리오'!$J$5-'d_시나리오'!$H$5)*('d_시나리오'!$I$5-'d_시나리오'!$H$5)),'d_시나리오'!$J$5-SQRT((1-M1940)*('d_시나리오'!$J$5-'d_시나리오'!$H$5)*('d_시나리오'!$J$5-'d_시나리오'!$I$5))))</f>
        <v/>
      </c>
      <c r="O1940">
        <f>RAND()</f>
        <v/>
      </c>
      <c r="P1940">
        <f>IF('d_시나리오'!$J$6='d_시나리오'!$H$6,'d_시나리오'!$I$6,IF(O1940&lt;('d_시나리오'!$I$6-'d_시나리오'!$H$6)/('d_시나리오'!$J$6-'d_시나리오'!$H$6),'d_시나리오'!$H$6+SQRT(O1940*('d_시나리오'!$J$6-'d_시나리오'!$H$6)*('d_시나리오'!$I$6-'d_시나리오'!$H$6)),'d_시나리오'!$J$6-SQRT((1-O1940)*('d_시나리오'!$J$6-'d_시나리오'!$H$6)*('d_시나리오'!$J$6-'d_시나리오'!$I$6))))</f>
        <v/>
      </c>
      <c r="Q1940">
        <f>INDEX('d_분포'!$B$2:$B$57,RANDBETWEEN(1,56))</f>
        <v/>
      </c>
      <c r="R1940">
        <f>BETAINV(RAND(),5,5)</f>
        <v/>
      </c>
      <c r="S1940">
        <f>'d_고정'!$B$1*'6_기대효과'!$H$7*('d_시나리오'!$I$7/'d_고정'!$B$2)*B1940</f>
        <v/>
      </c>
      <c r="T1940">
        <f>S1940*D1940</f>
        <v/>
      </c>
      <c r="U1940">
        <f>S1940*F1940*H1940</f>
        <v/>
      </c>
      <c r="V1940">
        <f>S1940*F1940*(H1940-1)</f>
        <v/>
      </c>
      <c r="W1940">
        <f>U1940*J1940</f>
        <v/>
      </c>
      <c r="X1940">
        <f>T1940+W1940</f>
        <v/>
      </c>
      <c r="Y1940">
        <f>(T1940*E1940+W1940*L1940)*(1-R1940-'d_고정'!$B$13)</f>
        <v/>
      </c>
      <c r="Z1940">
        <f>(U1940*N1940*Q1940+'d_고정'!$B$3*('6_기대효과'!$H$7/8)*Q1940*'d_고정'!$B$10*P1940*('6_기대효과'!$K$7/'d_고정'!$B$9))*(1-R1940)</f>
        <v/>
      </c>
      <c r="AA1940">
        <f>W1940*L1940*(1-R1940-'d_고정'!$B$13)+U1940*MAX(N1940-'d_고정'!$B$10*P1940*('6_기대효과'!$K$7/'d_고정'!$B$9),0)*Q1940*(1-R1940)</f>
        <v/>
      </c>
      <c r="AB1940">
        <f>Y1940+Z1940</f>
        <v/>
      </c>
      <c r="AC1940">
        <f>Y1940/('d_고정'!$B$5*'6_기대효과'!$H$7/8)/'d_고정'!$B$6</f>
        <v/>
      </c>
      <c r="AD1940">
        <f>Y1940/('d_고정'!$B$8*'6_기대효과'!$H$7/8)</f>
        <v/>
      </c>
    </row>
    <row r="1941">
      <c r="A1941">
        <f>RAND()</f>
        <v/>
      </c>
      <c r="B1941">
        <f>IF('d_시나리오'!$J$2='d_시나리오'!$H$2,'d_시나리오'!$I$2,IF(A1941&lt;('d_시나리오'!$I$2-'d_시나리오'!$H$2)/('d_시나리오'!$J$2-'d_시나리오'!$H$2),'d_시나리오'!$H$2+SQRT(A1941*('d_시나리오'!$J$2-'d_시나리오'!$H$2)*('d_시나리오'!$I$2-'d_시나리오'!$H$2)),'d_시나리오'!$J$2-SQRT((1-A1941)*('d_시나리오'!$J$2-'d_시나리오'!$H$2)*('d_시나리오'!$J$2-'d_시나리오'!$I$2))))</f>
        <v/>
      </c>
      <c r="C1941">
        <f>RAND()</f>
        <v/>
      </c>
      <c r="D1941">
        <f>BETAINV(RAND(),IF(C1941&lt;'d_고정'!$B$26,'d_고정'!$B$23,'d_고정'!$B$16)+1,'d_고정'!$B$17-IF(C1941&lt;'d_고정'!$B$26,'d_고정'!$B$23,'d_고정'!$B$16)+1)*('d_고정'!$B$14+('d_고정'!$B$15-'d_고정'!$B$14)*RAND())</f>
        <v/>
      </c>
      <c r="E1941">
        <f>INDEX('d_분포'!$A$2:$A$28,RANDBETWEEN(1,27))</f>
        <v/>
      </c>
      <c r="F1941">
        <f>INDEX('d_분포'!$C$2:$C$5,RANDBETWEEN(1,4))*(0.9+0.2*RAND())</f>
        <v/>
      </c>
      <c r="G1941">
        <f>RAND()</f>
        <v/>
      </c>
      <c r="H1941">
        <f>(F1941+(1-F1941)*('d_고정'!$B$22*BETAINV(RAND(),IF(G1941&lt;'d_고정'!$B$26,'d_고정'!$B$25,'d_고정'!$B$20)+1,'d_고정'!$B$21-IF(G1941&lt;'d_고정'!$B$26,'d_고정'!$B$25,'d_고정'!$B$20)+1)+(1-'d_고정'!$B$22)*BETAINV(RAND(),IF(G1941&lt;'d_고정'!$B$26,'d_고정'!$B$24,'d_고정'!$B$18)+1,'d_고정'!$B$19-IF(G1941&lt;'d_고정'!$B$26,'d_고정'!$B$24,'d_고정'!$B$18)+1))*('d_고정'!$B$14+('d_고정'!$B$15-'d_고정'!$B$14)*RAND()))/F1941</f>
        <v/>
      </c>
      <c r="I1941">
        <f>RAND()</f>
        <v/>
      </c>
      <c r="J1941">
        <f>IF('d_시나리오'!$J$3='d_시나리오'!$H$3,'d_시나리오'!$I$3,IF(I1941&lt;('d_시나리오'!$I$3-'d_시나리오'!$H$3)/('d_시나리오'!$J$3-'d_시나리오'!$H$3),'d_시나리오'!$H$3+SQRT(I1941*('d_시나리오'!$J$3-'d_시나리오'!$H$3)*('d_시나리오'!$I$3-'d_시나리오'!$H$3)),'d_시나리오'!$J$3-SQRT((1-I1941)*('d_시나리오'!$J$3-'d_시나리오'!$H$3)*('d_시나리오'!$J$3-'d_시나리오'!$I$3))))</f>
        <v/>
      </c>
      <c r="K1941">
        <f>RAND()</f>
        <v/>
      </c>
      <c r="L1941">
        <f>IF('d_시나리오'!$J$4='d_시나리오'!$H$4,'d_시나리오'!$I$4,IF(K1941&lt;('d_시나리오'!$I$4-'d_시나리오'!$H$4)/('d_시나리오'!$J$4-'d_시나리오'!$H$4),'d_시나리오'!$H$4+SQRT(K1941*('d_시나리오'!$J$4-'d_시나리오'!$H$4)*('d_시나리오'!$I$4-'d_시나리오'!$H$4)),'d_시나리오'!$J$4-SQRT((1-K1941)*('d_시나리오'!$J$4-'d_시나리오'!$H$4)*('d_시나리오'!$J$4-'d_시나리오'!$I$4))))</f>
        <v/>
      </c>
      <c r="M1941">
        <f>RAND()</f>
        <v/>
      </c>
      <c r="N1941">
        <f>IF('d_시나리오'!$J$5='d_시나리오'!$H$5,'d_시나리오'!$I$5,IF(M1941&lt;('d_시나리오'!$I$5-'d_시나리오'!$H$5)/('d_시나리오'!$J$5-'d_시나리오'!$H$5),'d_시나리오'!$H$5+SQRT(M1941*('d_시나리오'!$J$5-'d_시나리오'!$H$5)*('d_시나리오'!$I$5-'d_시나리오'!$H$5)),'d_시나리오'!$J$5-SQRT((1-M1941)*('d_시나리오'!$J$5-'d_시나리오'!$H$5)*('d_시나리오'!$J$5-'d_시나리오'!$I$5))))</f>
        <v/>
      </c>
      <c r="O1941">
        <f>RAND()</f>
        <v/>
      </c>
      <c r="P1941">
        <f>IF('d_시나리오'!$J$6='d_시나리오'!$H$6,'d_시나리오'!$I$6,IF(O1941&lt;('d_시나리오'!$I$6-'d_시나리오'!$H$6)/('d_시나리오'!$J$6-'d_시나리오'!$H$6),'d_시나리오'!$H$6+SQRT(O1941*('d_시나리오'!$J$6-'d_시나리오'!$H$6)*('d_시나리오'!$I$6-'d_시나리오'!$H$6)),'d_시나리오'!$J$6-SQRT((1-O1941)*('d_시나리오'!$J$6-'d_시나리오'!$H$6)*('d_시나리오'!$J$6-'d_시나리오'!$I$6))))</f>
        <v/>
      </c>
      <c r="Q1941">
        <f>INDEX('d_분포'!$B$2:$B$57,RANDBETWEEN(1,56))</f>
        <v/>
      </c>
      <c r="R1941">
        <f>BETAINV(RAND(),5,5)</f>
        <v/>
      </c>
      <c r="S1941">
        <f>'d_고정'!$B$1*'6_기대효과'!$H$7*('d_시나리오'!$I$7/'d_고정'!$B$2)*B1941</f>
        <v/>
      </c>
      <c r="T1941">
        <f>S1941*D1941</f>
        <v/>
      </c>
      <c r="U1941">
        <f>S1941*F1941*H1941</f>
        <v/>
      </c>
      <c r="V1941">
        <f>S1941*F1941*(H1941-1)</f>
        <v/>
      </c>
      <c r="W1941">
        <f>U1941*J1941</f>
        <v/>
      </c>
      <c r="X1941">
        <f>T1941+W1941</f>
        <v/>
      </c>
      <c r="Y1941">
        <f>(T1941*E1941+W1941*L1941)*(1-R1941-'d_고정'!$B$13)</f>
        <v/>
      </c>
      <c r="Z1941">
        <f>(U1941*N1941*Q1941+'d_고정'!$B$3*('6_기대효과'!$H$7/8)*Q1941*'d_고정'!$B$10*P1941*('6_기대효과'!$K$7/'d_고정'!$B$9))*(1-R1941)</f>
        <v/>
      </c>
      <c r="AA1941">
        <f>W1941*L1941*(1-R1941-'d_고정'!$B$13)+U1941*MAX(N1941-'d_고정'!$B$10*P1941*('6_기대효과'!$K$7/'d_고정'!$B$9),0)*Q1941*(1-R1941)</f>
        <v/>
      </c>
      <c r="AB1941">
        <f>Y1941+Z1941</f>
        <v/>
      </c>
      <c r="AC1941">
        <f>Y1941/('d_고정'!$B$5*'6_기대효과'!$H$7/8)/'d_고정'!$B$6</f>
        <v/>
      </c>
      <c r="AD1941">
        <f>Y1941/('d_고정'!$B$8*'6_기대효과'!$H$7/8)</f>
        <v/>
      </c>
    </row>
    <row r="1942">
      <c r="A1942">
        <f>RAND()</f>
        <v/>
      </c>
      <c r="B1942">
        <f>IF('d_시나리오'!$J$2='d_시나리오'!$H$2,'d_시나리오'!$I$2,IF(A1942&lt;('d_시나리오'!$I$2-'d_시나리오'!$H$2)/('d_시나리오'!$J$2-'d_시나리오'!$H$2),'d_시나리오'!$H$2+SQRT(A1942*('d_시나리오'!$J$2-'d_시나리오'!$H$2)*('d_시나리오'!$I$2-'d_시나리오'!$H$2)),'d_시나리오'!$J$2-SQRT((1-A1942)*('d_시나리오'!$J$2-'d_시나리오'!$H$2)*('d_시나리오'!$J$2-'d_시나리오'!$I$2))))</f>
        <v/>
      </c>
      <c r="C1942">
        <f>RAND()</f>
        <v/>
      </c>
      <c r="D1942">
        <f>BETAINV(RAND(),IF(C1942&lt;'d_고정'!$B$26,'d_고정'!$B$23,'d_고정'!$B$16)+1,'d_고정'!$B$17-IF(C1942&lt;'d_고정'!$B$26,'d_고정'!$B$23,'d_고정'!$B$16)+1)*('d_고정'!$B$14+('d_고정'!$B$15-'d_고정'!$B$14)*RAND())</f>
        <v/>
      </c>
      <c r="E1942">
        <f>INDEX('d_분포'!$A$2:$A$28,RANDBETWEEN(1,27))</f>
        <v/>
      </c>
      <c r="F1942">
        <f>INDEX('d_분포'!$C$2:$C$5,RANDBETWEEN(1,4))*(0.9+0.2*RAND())</f>
        <v/>
      </c>
      <c r="G1942">
        <f>RAND()</f>
        <v/>
      </c>
      <c r="H1942">
        <f>(F1942+(1-F1942)*('d_고정'!$B$22*BETAINV(RAND(),IF(G1942&lt;'d_고정'!$B$26,'d_고정'!$B$25,'d_고정'!$B$20)+1,'d_고정'!$B$21-IF(G1942&lt;'d_고정'!$B$26,'d_고정'!$B$25,'d_고정'!$B$20)+1)+(1-'d_고정'!$B$22)*BETAINV(RAND(),IF(G1942&lt;'d_고정'!$B$26,'d_고정'!$B$24,'d_고정'!$B$18)+1,'d_고정'!$B$19-IF(G1942&lt;'d_고정'!$B$26,'d_고정'!$B$24,'d_고정'!$B$18)+1))*('d_고정'!$B$14+('d_고정'!$B$15-'d_고정'!$B$14)*RAND()))/F1942</f>
        <v/>
      </c>
      <c r="I1942">
        <f>RAND()</f>
        <v/>
      </c>
      <c r="J1942">
        <f>IF('d_시나리오'!$J$3='d_시나리오'!$H$3,'d_시나리오'!$I$3,IF(I1942&lt;('d_시나리오'!$I$3-'d_시나리오'!$H$3)/('d_시나리오'!$J$3-'d_시나리오'!$H$3),'d_시나리오'!$H$3+SQRT(I1942*('d_시나리오'!$J$3-'d_시나리오'!$H$3)*('d_시나리오'!$I$3-'d_시나리오'!$H$3)),'d_시나리오'!$J$3-SQRT((1-I1942)*('d_시나리오'!$J$3-'d_시나리오'!$H$3)*('d_시나리오'!$J$3-'d_시나리오'!$I$3))))</f>
        <v/>
      </c>
      <c r="K1942">
        <f>RAND()</f>
        <v/>
      </c>
      <c r="L1942">
        <f>IF('d_시나리오'!$J$4='d_시나리오'!$H$4,'d_시나리오'!$I$4,IF(K1942&lt;('d_시나리오'!$I$4-'d_시나리오'!$H$4)/('d_시나리오'!$J$4-'d_시나리오'!$H$4),'d_시나리오'!$H$4+SQRT(K1942*('d_시나리오'!$J$4-'d_시나리오'!$H$4)*('d_시나리오'!$I$4-'d_시나리오'!$H$4)),'d_시나리오'!$J$4-SQRT((1-K1942)*('d_시나리오'!$J$4-'d_시나리오'!$H$4)*('d_시나리오'!$J$4-'d_시나리오'!$I$4))))</f>
        <v/>
      </c>
      <c r="M1942">
        <f>RAND()</f>
        <v/>
      </c>
      <c r="N1942">
        <f>IF('d_시나리오'!$J$5='d_시나리오'!$H$5,'d_시나리오'!$I$5,IF(M1942&lt;('d_시나리오'!$I$5-'d_시나리오'!$H$5)/('d_시나리오'!$J$5-'d_시나리오'!$H$5),'d_시나리오'!$H$5+SQRT(M1942*('d_시나리오'!$J$5-'d_시나리오'!$H$5)*('d_시나리오'!$I$5-'d_시나리오'!$H$5)),'d_시나리오'!$J$5-SQRT((1-M1942)*('d_시나리오'!$J$5-'d_시나리오'!$H$5)*('d_시나리오'!$J$5-'d_시나리오'!$I$5))))</f>
        <v/>
      </c>
      <c r="O1942">
        <f>RAND()</f>
        <v/>
      </c>
      <c r="P1942">
        <f>IF('d_시나리오'!$J$6='d_시나리오'!$H$6,'d_시나리오'!$I$6,IF(O1942&lt;('d_시나리오'!$I$6-'d_시나리오'!$H$6)/('d_시나리오'!$J$6-'d_시나리오'!$H$6),'d_시나리오'!$H$6+SQRT(O1942*('d_시나리오'!$J$6-'d_시나리오'!$H$6)*('d_시나리오'!$I$6-'d_시나리오'!$H$6)),'d_시나리오'!$J$6-SQRT((1-O1942)*('d_시나리오'!$J$6-'d_시나리오'!$H$6)*('d_시나리오'!$J$6-'d_시나리오'!$I$6))))</f>
        <v/>
      </c>
      <c r="Q1942">
        <f>INDEX('d_분포'!$B$2:$B$57,RANDBETWEEN(1,56))</f>
        <v/>
      </c>
      <c r="R1942">
        <f>BETAINV(RAND(),5,5)</f>
        <v/>
      </c>
      <c r="S1942">
        <f>'d_고정'!$B$1*'6_기대효과'!$H$7*('d_시나리오'!$I$7/'d_고정'!$B$2)*B1942</f>
        <v/>
      </c>
      <c r="T1942">
        <f>S1942*D1942</f>
        <v/>
      </c>
      <c r="U1942">
        <f>S1942*F1942*H1942</f>
        <v/>
      </c>
      <c r="V1942">
        <f>S1942*F1942*(H1942-1)</f>
        <v/>
      </c>
      <c r="W1942">
        <f>U1942*J1942</f>
        <v/>
      </c>
      <c r="X1942">
        <f>T1942+W1942</f>
        <v/>
      </c>
      <c r="Y1942">
        <f>(T1942*E1942+W1942*L1942)*(1-R1942-'d_고정'!$B$13)</f>
        <v/>
      </c>
      <c r="Z1942">
        <f>(U1942*N1942*Q1942+'d_고정'!$B$3*('6_기대효과'!$H$7/8)*Q1942*'d_고정'!$B$10*P1942*('6_기대효과'!$K$7/'d_고정'!$B$9))*(1-R1942)</f>
        <v/>
      </c>
      <c r="AA1942">
        <f>W1942*L1942*(1-R1942-'d_고정'!$B$13)+U1942*MAX(N1942-'d_고정'!$B$10*P1942*('6_기대효과'!$K$7/'d_고정'!$B$9),0)*Q1942*(1-R1942)</f>
        <v/>
      </c>
      <c r="AB1942">
        <f>Y1942+Z1942</f>
        <v/>
      </c>
      <c r="AC1942">
        <f>Y1942/('d_고정'!$B$5*'6_기대효과'!$H$7/8)/'d_고정'!$B$6</f>
        <v/>
      </c>
      <c r="AD1942">
        <f>Y1942/('d_고정'!$B$8*'6_기대효과'!$H$7/8)</f>
        <v/>
      </c>
    </row>
    <row r="1943">
      <c r="A1943">
        <f>RAND()</f>
        <v/>
      </c>
      <c r="B1943">
        <f>IF('d_시나리오'!$J$2='d_시나리오'!$H$2,'d_시나리오'!$I$2,IF(A1943&lt;('d_시나리오'!$I$2-'d_시나리오'!$H$2)/('d_시나리오'!$J$2-'d_시나리오'!$H$2),'d_시나리오'!$H$2+SQRT(A1943*('d_시나리오'!$J$2-'d_시나리오'!$H$2)*('d_시나리오'!$I$2-'d_시나리오'!$H$2)),'d_시나리오'!$J$2-SQRT((1-A1943)*('d_시나리오'!$J$2-'d_시나리오'!$H$2)*('d_시나리오'!$J$2-'d_시나리오'!$I$2))))</f>
        <v/>
      </c>
      <c r="C1943">
        <f>RAND()</f>
        <v/>
      </c>
      <c r="D1943">
        <f>BETAINV(RAND(),IF(C1943&lt;'d_고정'!$B$26,'d_고정'!$B$23,'d_고정'!$B$16)+1,'d_고정'!$B$17-IF(C1943&lt;'d_고정'!$B$26,'d_고정'!$B$23,'d_고정'!$B$16)+1)*('d_고정'!$B$14+('d_고정'!$B$15-'d_고정'!$B$14)*RAND())</f>
        <v/>
      </c>
      <c r="E1943">
        <f>INDEX('d_분포'!$A$2:$A$28,RANDBETWEEN(1,27))</f>
        <v/>
      </c>
      <c r="F1943">
        <f>INDEX('d_분포'!$C$2:$C$5,RANDBETWEEN(1,4))*(0.9+0.2*RAND())</f>
        <v/>
      </c>
      <c r="G1943">
        <f>RAND()</f>
        <v/>
      </c>
      <c r="H1943">
        <f>(F1943+(1-F1943)*('d_고정'!$B$22*BETAINV(RAND(),IF(G1943&lt;'d_고정'!$B$26,'d_고정'!$B$25,'d_고정'!$B$20)+1,'d_고정'!$B$21-IF(G1943&lt;'d_고정'!$B$26,'d_고정'!$B$25,'d_고정'!$B$20)+1)+(1-'d_고정'!$B$22)*BETAINV(RAND(),IF(G1943&lt;'d_고정'!$B$26,'d_고정'!$B$24,'d_고정'!$B$18)+1,'d_고정'!$B$19-IF(G1943&lt;'d_고정'!$B$26,'d_고정'!$B$24,'d_고정'!$B$18)+1))*('d_고정'!$B$14+('d_고정'!$B$15-'d_고정'!$B$14)*RAND()))/F1943</f>
        <v/>
      </c>
      <c r="I1943">
        <f>RAND()</f>
        <v/>
      </c>
      <c r="J1943">
        <f>IF('d_시나리오'!$J$3='d_시나리오'!$H$3,'d_시나리오'!$I$3,IF(I1943&lt;('d_시나리오'!$I$3-'d_시나리오'!$H$3)/('d_시나리오'!$J$3-'d_시나리오'!$H$3),'d_시나리오'!$H$3+SQRT(I1943*('d_시나리오'!$J$3-'d_시나리오'!$H$3)*('d_시나리오'!$I$3-'d_시나리오'!$H$3)),'d_시나리오'!$J$3-SQRT((1-I1943)*('d_시나리오'!$J$3-'d_시나리오'!$H$3)*('d_시나리오'!$J$3-'d_시나리오'!$I$3))))</f>
        <v/>
      </c>
      <c r="K1943">
        <f>RAND()</f>
        <v/>
      </c>
      <c r="L1943">
        <f>IF('d_시나리오'!$J$4='d_시나리오'!$H$4,'d_시나리오'!$I$4,IF(K1943&lt;('d_시나리오'!$I$4-'d_시나리오'!$H$4)/('d_시나리오'!$J$4-'d_시나리오'!$H$4),'d_시나리오'!$H$4+SQRT(K1943*('d_시나리오'!$J$4-'d_시나리오'!$H$4)*('d_시나리오'!$I$4-'d_시나리오'!$H$4)),'d_시나리오'!$J$4-SQRT((1-K1943)*('d_시나리오'!$J$4-'d_시나리오'!$H$4)*('d_시나리오'!$J$4-'d_시나리오'!$I$4))))</f>
        <v/>
      </c>
      <c r="M1943">
        <f>RAND()</f>
        <v/>
      </c>
      <c r="N1943">
        <f>IF('d_시나리오'!$J$5='d_시나리오'!$H$5,'d_시나리오'!$I$5,IF(M1943&lt;('d_시나리오'!$I$5-'d_시나리오'!$H$5)/('d_시나리오'!$J$5-'d_시나리오'!$H$5),'d_시나리오'!$H$5+SQRT(M1943*('d_시나리오'!$J$5-'d_시나리오'!$H$5)*('d_시나리오'!$I$5-'d_시나리오'!$H$5)),'d_시나리오'!$J$5-SQRT((1-M1943)*('d_시나리오'!$J$5-'d_시나리오'!$H$5)*('d_시나리오'!$J$5-'d_시나리오'!$I$5))))</f>
        <v/>
      </c>
      <c r="O1943">
        <f>RAND()</f>
        <v/>
      </c>
      <c r="P1943">
        <f>IF('d_시나리오'!$J$6='d_시나리오'!$H$6,'d_시나리오'!$I$6,IF(O1943&lt;('d_시나리오'!$I$6-'d_시나리오'!$H$6)/('d_시나리오'!$J$6-'d_시나리오'!$H$6),'d_시나리오'!$H$6+SQRT(O1943*('d_시나리오'!$J$6-'d_시나리오'!$H$6)*('d_시나리오'!$I$6-'d_시나리오'!$H$6)),'d_시나리오'!$J$6-SQRT((1-O1943)*('d_시나리오'!$J$6-'d_시나리오'!$H$6)*('d_시나리오'!$J$6-'d_시나리오'!$I$6))))</f>
        <v/>
      </c>
      <c r="Q1943">
        <f>INDEX('d_분포'!$B$2:$B$57,RANDBETWEEN(1,56))</f>
        <v/>
      </c>
      <c r="R1943">
        <f>BETAINV(RAND(),5,5)</f>
        <v/>
      </c>
      <c r="S1943">
        <f>'d_고정'!$B$1*'6_기대효과'!$H$7*('d_시나리오'!$I$7/'d_고정'!$B$2)*B1943</f>
        <v/>
      </c>
      <c r="T1943">
        <f>S1943*D1943</f>
        <v/>
      </c>
      <c r="U1943">
        <f>S1943*F1943*H1943</f>
        <v/>
      </c>
      <c r="V1943">
        <f>S1943*F1943*(H1943-1)</f>
        <v/>
      </c>
      <c r="W1943">
        <f>U1943*J1943</f>
        <v/>
      </c>
      <c r="X1943">
        <f>T1943+W1943</f>
        <v/>
      </c>
      <c r="Y1943">
        <f>(T1943*E1943+W1943*L1943)*(1-R1943-'d_고정'!$B$13)</f>
        <v/>
      </c>
      <c r="Z1943">
        <f>(U1943*N1943*Q1943+'d_고정'!$B$3*('6_기대효과'!$H$7/8)*Q1943*'d_고정'!$B$10*P1943*('6_기대효과'!$K$7/'d_고정'!$B$9))*(1-R1943)</f>
        <v/>
      </c>
      <c r="AA1943">
        <f>W1943*L1943*(1-R1943-'d_고정'!$B$13)+U1943*MAX(N1943-'d_고정'!$B$10*P1943*('6_기대효과'!$K$7/'d_고정'!$B$9),0)*Q1943*(1-R1943)</f>
        <v/>
      </c>
      <c r="AB1943">
        <f>Y1943+Z1943</f>
        <v/>
      </c>
      <c r="AC1943">
        <f>Y1943/('d_고정'!$B$5*'6_기대효과'!$H$7/8)/'d_고정'!$B$6</f>
        <v/>
      </c>
      <c r="AD1943">
        <f>Y1943/('d_고정'!$B$8*'6_기대효과'!$H$7/8)</f>
        <v/>
      </c>
    </row>
    <row r="1944">
      <c r="A1944">
        <f>RAND()</f>
        <v/>
      </c>
      <c r="B1944">
        <f>IF('d_시나리오'!$J$2='d_시나리오'!$H$2,'d_시나리오'!$I$2,IF(A1944&lt;('d_시나리오'!$I$2-'d_시나리오'!$H$2)/('d_시나리오'!$J$2-'d_시나리오'!$H$2),'d_시나리오'!$H$2+SQRT(A1944*('d_시나리오'!$J$2-'d_시나리오'!$H$2)*('d_시나리오'!$I$2-'d_시나리오'!$H$2)),'d_시나리오'!$J$2-SQRT((1-A1944)*('d_시나리오'!$J$2-'d_시나리오'!$H$2)*('d_시나리오'!$J$2-'d_시나리오'!$I$2))))</f>
        <v/>
      </c>
      <c r="C1944">
        <f>RAND()</f>
        <v/>
      </c>
      <c r="D1944">
        <f>BETAINV(RAND(),IF(C1944&lt;'d_고정'!$B$26,'d_고정'!$B$23,'d_고정'!$B$16)+1,'d_고정'!$B$17-IF(C1944&lt;'d_고정'!$B$26,'d_고정'!$B$23,'d_고정'!$B$16)+1)*('d_고정'!$B$14+('d_고정'!$B$15-'d_고정'!$B$14)*RAND())</f>
        <v/>
      </c>
      <c r="E1944">
        <f>INDEX('d_분포'!$A$2:$A$28,RANDBETWEEN(1,27))</f>
        <v/>
      </c>
      <c r="F1944">
        <f>INDEX('d_분포'!$C$2:$C$5,RANDBETWEEN(1,4))*(0.9+0.2*RAND())</f>
        <v/>
      </c>
      <c r="G1944">
        <f>RAND()</f>
        <v/>
      </c>
      <c r="H1944">
        <f>(F1944+(1-F1944)*('d_고정'!$B$22*BETAINV(RAND(),IF(G1944&lt;'d_고정'!$B$26,'d_고정'!$B$25,'d_고정'!$B$20)+1,'d_고정'!$B$21-IF(G1944&lt;'d_고정'!$B$26,'d_고정'!$B$25,'d_고정'!$B$20)+1)+(1-'d_고정'!$B$22)*BETAINV(RAND(),IF(G1944&lt;'d_고정'!$B$26,'d_고정'!$B$24,'d_고정'!$B$18)+1,'d_고정'!$B$19-IF(G1944&lt;'d_고정'!$B$26,'d_고정'!$B$24,'d_고정'!$B$18)+1))*('d_고정'!$B$14+('d_고정'!$B$15-'d_고정'!$B$14)*RAND()))/F1944</f>
        <v/>
      </c>
      <c r="I1944">
        <f>RAND()</f>
        <v/>
      </c>
      <c r="J1944">
        <f>IF('d_시나리오'!$J$3='d_시나리오'!$H$3,'d_시나리오'!$I$3,IF(I1944&lt;('d_시나리오'!$I$3-'d_시나리오'!$H$3)/('d_시나리오'!$J$3-'d_시나리오'!$H$3),'d_시나리오'!$H$3+SQRT(I1944*('d_시나리오'!$J$3-'d_시나리오'!$H$3)*('d_시나리오'!$I$3-'d_시나리오'!$H$3)),'d_시나리오'!$J$3-SQRT((1-I1944)*('d_시나리오'!$J$3-'d_시나리오'!$H$3)*('d_시나리오'!$J$3-'d_시나리오'!$I$3))))</f>
        <v/>
      </c>
      <c r="K1944">
        <f>RAND()</f>
        <v/>
      </c>
      <c r="L1944">
        <f>IF('d_시나리오'!$J$4='d_시나리오'!$H$4,'d_시나리오'!$I$4,IF(K1944&lt;('d_시나리오'!$I$4-'d_시나리오'!$H$4)/('d_시나리오'!$J$4-'d_시나리오'!$H$4),'d_시나리오'!$H$4+SQRT(K1944*('d_시나리오'!$J$4-'d_시나리오'!$H$4)*('d_시나리오'!$I$4-'d_시나리오'!$H$4)),'d_시나리오'!$J$4-SQRT((1-K1944)*('d_시나리오'!$J$4-'d_시나리오'!$H$4)*('d_시나리오'!$J$4-'d_시나리오'!$I$4))))</f>
        <v/>
      </c>
      <c r="M1944">
        <f>RAND()</f>
        <v/>
      </c>
      <c r="N1944">
        <f>IF('d_시나리오'!$J$5='d_시나리오'!$H$5,'d_시나리오'!$I$5,IF(M1944&lt;('d_시나리오'!$I$5-'d_시나리오'!$H$5)/('d_시나리오'!$J$5-'d_시나리오'!$H$5),'d_시나리오'!$H$5+SQRT(M1944*('d_시나리오'!$J$5-'d_시나리오'!$H$5)*('d_시나리오'!$I$5-'d_시나리오'!$H$5)),'d_시나리오'!$J$5-SQRT((1-M1944)*('d_시나리오'!$J$5-'d_시나리오'!$H$5)*('d_시나리오'!$J$5-'d_시나리오'!$I$5))))</f>
        <v/>
      </c>
      <c r="O1944">
        <f>RAND()</f>
        <v/>
      </c>
      <c r="P1944">
        <f>IF('d_시나리오'!$J$6='d_시나리오'!$H$6,'d_시나리오'!$I$6,IF(O1944&lt;('d_시나리오'!$I$6-'d_시나리오'!$H$6)/('d_시나리오'!$J$6-'d_시나리오'!$H$6),'d_시나리오'!$H$6+SQRT(O1944*('d_시나리오'!$J$6-'d_시나리오'!$H$6)*('d_시나리오'!$I$6-'d_시나리오'!$H$6)),'d_시나리오'!$J$6-SQRT((1-O1944)*('d_시나리오'!$J$6-'d_시나리오'!$H$6)*('d_시나리오'!$J$6-'d_시나리오'!$I$6))))</f>
        <v/>
      </c>
      <c r="Q1944">
        <f>INDEX('d_분포'!$B$2:$B$57,RANDBETWEEN(1,56))</f>
        <v/>
      </c>
      <c r="R1944">
        <f>BETAINV(RAND(),5,5)</f>
        <v/>
      </c>
      <c r="S1944">
        <f>'d_고정'!$B$1*'6_기대효과'!$H$7*('d_시나리오'!$I$7/'d_고정'!$B$2)*B1944</f>
        <v/>
      </c>
      <c r="T1944">
        <f>S1944*D1944</f>
        <v/>
      </c>
      <c r="U1944">
        <f>S1944*F1944*H1944</f>
        <v/>
      </c>
      <c r="V1944">
        <f>S1944*F1944*(H1944-1)</f>
        <v/>
      </c>
      <c r="W1944">
        <f>U1944*J1944</f>
        <v/>
      </c>
      <c r="X1944">
        <f>T1944+W1944</f>
        <v/>
      </c>
      <c r="Y1944">
        <f>(T1944*E1944+W1944*L1944)*(1-R1944-'d_고정'!$B$13)</f>
        <v/>
      </c>
      <c r="Z1944">
        <f>(U1944*N1944*Q1944+'d_고정'!$B$3*('6_기대효과'!$H$7/8)*Q1944*'d_고정'!$B$10*P1944*('6_기대효과'!$K$7/'d_고정'!$B$9))*(1-R1944)</f>
        <v/>
      </c>
      <c r="AA1944">
        <f>W1944*L1944*(1-R1944-'d_고정'!$B$13)+U1944*MAX(N1944-'d_고정'!$B$10*P1944*('6_기대효과'!$K$7/'d_고정'!$B$9),0)*Q1944*(1-R1944)</f>
        <v/>
      </c>
      <c r="AB1944">
        <f>Y1944+Z1944</f>
        <v/>
      </c>
      <c r="AC1944">
        <f>Y1944/('d_고정'!$B$5*'6_기대효과'!$H$7/8)/'d_고정'!$B$6</f>
        <v/>
      </c>
      <c r="AD1944">
        <f>Y1944/('d_고정'!$B$8*'6_기대효과'!$H$7/8)</f>
        <v/>
      </c>
    </row>
    <row r="1945">
      <c r="A1945">
        <f>RAND()</f>
        <v/>
      </c>
      <c r="B1945">
        <f>IF('d_시나리오'!$J$2='d_시나리오'!$H$2,'d_시나리오'!$I$2,IF(A1945&lt;('d_시나리오'!$I$2-'d_시나리오'!$H$2)/('d_시나리오'!$J$2-'d_시나리오'!$H$2),'d_시나리오'!$H$2+SQRT(A1945*('d_시나리오'!$J$2-'d_시나리오'!$H$2)*('d_시나리오'!$I$2-'d_시나리오'!$H$2)),'d_시나리오'!$J$2-SQRT((1-A1945)*('d_시나리오'!$J$2-'d_시나리오'!$H$2)*('d_시나리오'!$J$2-'d_시나리오'!$I$2))))</f>
        <v/>
      </c>
      <c r="C1945">
        <f>RAND()</f>
        <v/>
      </c>
      <c r="D1945">
        <f>BETAINV(RAND(),IF(C1945&lt;'d_고정'!$B$26,'d_고정'!$B$23,'d_고정'!$B$16)+1,'d_고정'!$B$17-IF(C1945&lt;'d_고정'!$B$26,'d_고정'!$B$23,'d_고정'!$B$16)+1)*('d_고정'!$B$14+('d_고정'!$B$15-'d_고정'!$B$14)*RAND())</f>
        <v/>
      </c>
      <c r="E1945">
        <f>INDEX('d_분포'!$A$2:$A$28,RANDBETWEEN(1,27))</f>
        <v/>
      </c>
      <c r="F1945">
        <f>INDEX('d_분포'!$C$2:$C$5,RANDBETWEEN(1,4))*(0.9+0.2*RAND())</f>
        <v/>
      </c>
      <c r="G1945">
        <f>RAND()</f>
        <v/>
      </c>
      <c r="H1945">
        <f>(F1945+(1-F1945)*('d_고정'!$B$22*BETAINV(RAND(),IF(G1945&lt;'d_고정'!$B$26,'d_고정'!$B$25,'d_고정'!$B$20)+1,'d_고정'!$B$21-IF(G1945&lt;'d_고정'!$B$26,'d_고정'!$B$25,'d_고정'!$B$20)+1)+(1-'d_고정'!$B$22)*BETAINV(RAND(),IF(G1945&lt;'d_고정'!$B$26,'d_고정'!$B$24,'d_고정'!$B$18)+1,'d_고정'!$B$19-IF(G1945&lt;'d_고정'!$B$26,'d_고정'!$B$24,'d_고정'!$B$18)+1))*('d_고정'!$B$14+('d_고정'!$B$15-'d_고정'!$B$14)*RAND()))/F1945</f>
        <v/>
      </c>
      <c r="I1945">
        <f>RAND()</f>
        <v/>
      </c>
      <c r="J1945">
        <f>IF('d_시나리오'!$J$3='d_시나리오'!$H$3,'d_시나리오'!$I$3,IF(I1945&lt;('d_시나리오'!$I$3-'d_시나리오'!$H$3)/('d_시나리오'!$J$3-'d_시나리오'!$H$3),'d_시나리오'!$H$3+SQRT(I1945*('d_시나리오'!$J$3-'d_시나리오'!$H$3)*('d_시나리오'!$I$3-'d_시나리오'!$H$3)),'d_시나리오'!$J$3-SQRT((1-I1945)*('d_시나리오'!$J$3-'d_시나리오'!$H$3)*('d_시나리오'!$J$3-'d_시나리오'!$I$3))))</f>
        <v/>
      </c>
      <c r="K1945">
        <f>RAND()</f>
        <v/>
      </c>
      <c r="L1945">
        <f>IF('d_시나리오'!$J$4='d_시나리오'!$H$4,'d_시나리오'!$I$4,IF(K1945&lt;('d_시나리오'!$I$4-'d_시나리오'!$H$4)/('d_시나리오'!$J$4-'d_시나리오'!$H$4),'d_시나리오'!$H$4+SQRT(K1945*('d_시나리오'!$J$4-'d_시나리오'!$H$4)*('d_시나리오'!$I$4-'d_시나리오'!$H$4)),'d_시나리오'!$J$4-SQRT((1-K1945)*('d_시나리오'!$J$4-'d_시나리오'!$H$4)*('d_시나리오'!$J$4-'d_시나리오'!$I$4))))</f>
        <v/>
      </c>
      <c r="M1945">
        <f>RAND()</f>
        <v/>
      </c>
      <c r="N1945">
        <f>IF('d_시나리오'!$J$5='d_시나리오'!$H$5,'d_시나리오'!$I$5,IF(M1945&lt;('d_시나리오'!$I$5-'d_시나리오'!$H$5)/('d_시나리오'!$J$5-'d_시나리오'!$H$5),'d_시나리오'!$H$5+SQRT(M1945*('d_시나리오'!$J$5-'d_시나리오'!$H$5)*('d_시나리오'!$I$5-'d_시나리오'!$H$5)),'d_시나리오'!$J$5-SQRT((1-M1945)*('d_시나리오'!$J$5-'d_시나리오'!$H$5)*('d_시나리오'!$J$5-'d_시나리오'!$I$5))))</f>
        <v/>
      </c>
      <c r="O1945">
        <f>RAND()</f>
        <v/>
      </c>
      <c r="P1945">
        <f>IF('d_시나리오'!$J$6='d_시나리오'!$H$6,'d_시나리오'!$I$6,IF(O1945&lt;('d_시나리오'!$I$6-'d_시나리오'!$H$6)/('d_시나리오'!$J$6-'d_시나리오'!$H$6),'d_시나리오'!$H$6+SQRT(O1945*('d_시나리오'!$J$6-'d_시나리오'!$H$6)*('d_시나리오'!$I$6-'d_시나리오'!$H$6)),'d_시나리오'!$J$6-SQRT((1-O1945)*('d_시나리오'!$J$6-'d_시나리오'!$H$6)*('d_시나리오'!$J$6-'d_시나리오'!$I$6))))</f>
        <v/>
      </c>
      <c r="Q1945">
        <f>INDEX('d_분포'!$B$2:$B$57,RANDBETWEEN(1,56))</f>
        <v/>
      </c>
      <c r="R1945">
        <f>BETAINV(RAND(),5,5)</f>
        <v/>
      </c>
      <c r="S1945">
        <f>'d_고정'!$B$1*'6_기대효과'!$H$7*('d_시나리오'!$I$7/'d_고정'!$B$2)*B1945</f>
        <v/>
      </c>
      <c r="T1945">
        <f>S1945*D1945</f>
        <v/>
      </c>
      <c r="U1945">
        <f>S1945*F1945*H1945</f>
        <v/>
      </c>
      <c r="V1945">
        <f>S1945*F1945*(H1945-1)</f>
        <v/>
      </c>
      <c r="W1945">
        <f>U1945*J1945</f>
        <v/>
      </c>
      <c r="X1945">
        <f>T1945+W1945</f>
        <v/>
      </c>
      <c r="Y1945">
        <f>(T1945*E1945+W1945*L1945)*(1-R1945-'d_고정'!$B$13)</f>
        <v/>
      </c>
      <c r="Z1945">
        <f>(U1945*N1945*Q1945+'d_고정'!$B$3*('6_기대효과'!$H$7/8)*Q1945*'d_고정'!$B$10*P1945*('6_기대효과'!$K$7/'d_고정'!$B$9))*(1-R1945)</f>
        <v/>
      </c>
      <c r="AA1945">
        <f>W1945*L1945*(1-R1945-'d_고정'!$B$13)+U1945*MAX(N1945-'d_고정'!$B$10*P1945*('6_기대효과'!$K$7/'d_고정'!$B$9),0)*Q1945*(1-R1945)</f>
        <v/>
      </c>
      <c r="AB1945">
        <f>Y1945+Z1945</f>
        <v/>
      </c>
      <c r="AC1945">
        <f>Y1945/('d_고정'!$B$5*'6_기대효과'!$H$7/8)/'d_고정'!$B$6</f>
        <v/>
      </c>
      <c r="AD1945">
        <f>Y1945/('d_고정'!$B$8*'6_기대효과'!$H$7/8)</f>
        <v/>
      </c>
    </row>
    <row r="1946">
      <c r="A1946">
        <f>RAND()</f>
        <v/>
      </c>
      <c r="B1946">
        <f>IF('d_시나리오'!$J$2='d_시나리오'!$H$2,'d_시나리오'!$I$2,IF(A1946&lt;('d_시나리오'!$I$2-'d_시나리오'!$H$2)/('d_시나리오'!$J$2-'d_시나리오'!$H$2),'d_시나리오'!$H$2+SQRT(A1946*('d_시나리오'!$J$2-'d_시나리오'!$H$2)*('d_시나리오'!$I$2-'d_시나리오'!$H$2)),'d_시나리오'!$J$2-SQRT((1-A1946)*('d_시나리오'!$J$2-'d_시나리오'!$H$2)*('d_시나리오'!$J$2-'d_시나리오'!$I$2))))</f>
        <v/>
      </c>
      <c r="C1946">
        <f>RAND()</f>
        <v/>
      </c>
      <c r="D1946">
        <f>BETAINV(RAND(),IF(C1946&lt;'d_고정'!$B$26,'d_고정'!$B$23,'d_고정'!$B$16)+1,'d_고정'!$B$17-IF(C1946&lt;'d_고정'!$B$26,'d_고정'!$B$23,'d_고정'!$B$16)+1)*('d_고정'!$B$14+('d_고정'!$B$15-'d_고정'!$B$14)*RAND())</f>
        <v/>
      </c>
      <c r="E1946">
        <f>INDEX('d_분포'!$A$2:$A$28,RANDBETWEEN(1,27))</f>
        <v/>
      </c>
      <c r="F1946">
        <f>INDEX('d_분포'!$C$2:$C$5,RANDBETWEEN(1,4))*(0.9+0.2*RAND())</f>
        <v/>
      </c>
      <c r="G1946">
        <f>RAND()</f>
        <v/>
      </c>
      <c r="H1946">
        <f>(F1946+(1-F1946)*('d_고정'!$B$22*BETAINV(RAND(),IF(G1946&lt;'d_고정'!$B$26,'d_고정'!$B$25,'d_고정'!$B$20)+1,'d_고정'!$B$21-IF(G1946&lt;'d_고정'!$B$26,'d_고정'!$B$25,'d_고정'!$B$20)+1)+(1-'d_고정'!$B$22)*BETAINV(RAND(),IF(G1946&lt;'d_고정'!$B$26,'d_고정'!$B$24,'d_고정'!$B$18)+1,'d_고정'!$B$19-IF(G1946&lt;'d_고정'!$B$26,'d_고정'!$B$24,'d_고정'!$B$18)+1))*('d_고정'!$B$14+('d_고정'!$B$15-'d_고정'!$B$14)*RAND()))/F1946</f>
        <v/>
      </c>
      <c r="I1946">
        <f>RAND()</f>
        <v/>
      </c>
      <c r="J1946">
        <f>IF('d_시나리오'!$J$3='d_시나리오'!$H$3,'d_시나리오'!$I$3,IF(I1946&lt;('d_시나리오'!$I$3-'d_시나리오'!$H$3)/('d_시나리오'!$J$3-'d_시나리오'!$H$3),'d_시나리오'!$H$3+SQRT(I1946*('d_시나리오'!$J$3-'d_시나리오'!$H$3)*('d_시나리오'!$I$3-'d_시나리오'!$H$3)),'d_시나리오'!$J$3-SQRT((1-I1946)*('d_시나리오'!$J$3-'d_시나리오'!$H$3)*('d_시나리오'!$J$3-'d_시나리오'!$I$3))))</f>
        <v/>
      </c>
      <c r="K1946">
        <f>RAND()</f>
        <v/>
      </c>
      <c r="L1946">
        <f>IF('d_시나리오'!$J$4='d_시나리오'!$H$4,'d_시나리오'!$I$4,IF(K1946&lt;('d_시나리오'!$I$4-'d_시나리오'!$H$4)/('d_시나리오'!$J$4-'d_시나리오'!$H$4),'d_시나리오'!$H$4+SQRT(K1946*('d_시나리오'!$J$4-'d_시나리오'!$H$4)*('d_시나리오'!$I$4-'d_시나리오'!$H$4)),'d_시나리오'!$J$4-SQRT((1-K1946)*('d_시나리오'!$J$4-'d_시나리오'!$H$4)*('d_시나리오'!$J$4-'d_시나리오'!$I$4))))</f>
        <v/>
      </c>
      <c r="M1946">
        <f>RAND()</f>
        <v/>
      </c>
      <c r="N1946">
        <f>IF('d_시나리오'!$J$5='d_시나리오'!$H$5,'d_시나리오'!$I$5,IF(M1946&lt;('d_시나리오'!$I$5-'d_시나리오'!$H$5)/('d_시나리오'!$J$5-'d_시나리오'!$H$5),'d_시나리오'!$H$5+SQRT(M1946*('d_시나리오'!$J$5-'d_시나리오'!$H$5)*('d_시나리오'!$I$5-'d_시나리오'!$H$5)),'d_시나리오'!$J$5-SQRT((1-M1946)*('d_시나리오'!$J$5-'d_시나리오'!$H$5)*('d_시나리오'!$J$5-'d_시나리오'!$I$5))))</f>
        <v/>
      </c>
      <c r="O1946">
        <f>RAND()</f>
        <v/>
      </c>
      <c r="P1946">
        <f>IF('d_시나리오'!$J$6='d_시나리오'!$H$6,'d_시나리오'!$I$6,IF(O1946&lt;('d_시나리오'!$I$6-'d_시나리오'!$H$6)/('d_시나리오'!$J$6-'d_시나리오'!$H$6),'d_시나리오'!$H$6+SQRT(O1946*('d_시나리오'!$J$6-'d_시나리오'!$H$6)*('d_시나리오'!$I$6-'d_시나리오'!$H$6)),'d_시나리오'!$J$6-SQRT((1-O1946)*('d_시나리오'!$J$6-'d_시나리오'!$H$6)*('d_시나리오'!$J$6-'d_시나리오'!$I$6))))</f>
        <v/>
      </c>
      <c r="Q1946">
        <f>INDEX('d_분포'!$B$2:$B$57,RANDBETWEEN(1,56))</f>
        <v/>
      </c>
      <c r="R1946">
        <f>BETAINV(RAND(),5,5)</f>
        <v/>
      </c>
      <c r="S1946">
        <f>'d_고정'!$B$1*'6_기대효과'!$H$7*('d_시나리오'!$I$7/'d_고정'!$B$2)*B1946</f>
        <v/>
      </c>
      <c r="T1946">
        <f>S1946*D1946</f>
        <v/>
      </c>
      <c r="U1946">
        <f>S1946*F1946*H1946</f>
        <v/>
      </c>
      <c r="V1946">
        <f>S1946*F1946*(H1946-1)</f>
        <v/>
      </c>
      <c r="W1946">
        <f>U1946*J1946</f>
        <v/>
      </c>
      <c r="X1946">
        <f>T1946+W1946</f>
        <v/>
      </c>
      <c r="Y1946">
        <f>(T1946*E1946+W1946*L1946)*(1-R1946-'d_고정'!$B$13)</f>
        <v/>
      </c>
      <c r="Z1946">
        <f>(U1946*N1946*Q1946+'d_고정'!$B$3*('6_기대효과'!$H$7/8)*Q1946*'d_고정'!$B$10*P1946*('6_기대효과'!$K$7/'d_고정'!$B$9))*(1-R1946)</f>
        <v/>
      </c>
      <c r="AA1946">
        <f>W1946*L1946*(1-R1946-'d_고정'!$B$13)+U1946*MAX(N1946-'d_고정'!$B$10*P1946*('6_기대효과'!$K$7/'d_고정'!$B$9),0)*Q1946*(1-R1946)</f>
        <v/>
      </c>
      <c r="AB1946">
        <f>Y1946+Z1946</f>
        <v/>
      </c>
      <c r="AC1946">
        <f>Y1946/('d_고정'!$B$5*'6_기대효과'!$H$7/8)/'d_고정'!$B$6</f>
        <v/>
      </c>
      <c r="AD1946">
        <f>Y1946/('d_고정'!$B$8*'6_기대효과'!$H$7/8)</f>
        <v/>
      </c>
    </row>
    <row r="1947">
      <c r="A1947">
        <f>RAND()</f>
        <v/>
      </c>
      <c r="B1947">
        <f>IF('d_시나리오'!$J$2='d_시나리오'!$H$2,'d_시나리오'!$I$2,IF(A1947&lt;('d_시나리오'!$I$2-'d_시나리오'!$H$2)/('d_시나리오'!$J$2-'d_시나리오'!$H$2),'d_시나리오'!$H$2+SQRT(A1947*('d_시나리오'!$J$2-'d_시나리오'!$H$2)*('d_시나리오'!$I$2-'d_시나리오'!$H$2)),'d_시나리오'!$J$2-SQRT((1-A1947)*('d_시나리오'!$J$2-'d_시나리오'!$H$2)*('d_시나리오'!$J$2-'d_시나리오'!$I$2))))</f>
        <v/>
      </c>
      <c r="C1947">
        <f>RAND()</f>
        <v/>
      </c>
      <c r="D1947">
        <f>BETAINV(RAND(),IF(C1947&lt;'d_고정'!$B$26,'d_고정'!$B$23,'d_고정'!$B$16)+1,'d_고정'!$B$17-IF(C1947&lt;'d_고정'!$B$26,'d_고정'!$B$23,'d_고정'!$B$16)+1)*('d_고정'!$B$14+('d_고정'!$B$15-'d_고정'!$B$14)*RAND())</f>
        <v/>
      </c>
      <c r="E1947">
        <f>INDEX('d_분포'!$A$2:$A$28,RANDBETWEEN(1,27))</f>
        <v/>
      </c>
      <c r="F1947">
        <f>INDEX('d_분포'!$C$2:$C$5,RANDBETWEEN(1,4))*(0.9+0.2*RAND())</f>
        <v/>
      </c>
      <c r="G1947">
        <f>RAND()</f>
        <v/>
      </c>
      <c r="H1947">
        <f>(F1947+(1-F1947)*('d_고정'!$B$22*BETAINV(RAND(),IF(G1947&lt;'d_고정'!$B$26,'d_고정'!$B$25,'d_고정'!$B$20)+1,'d_고정'!$B$21-IF(G1947&lt;'d_고정'!$B$26,'d_고정'!$B$25,'d_고정'!$B$20)+1)+(1-'d_고정'!$B$22)*BETAINV(RAND(),IF(G1947&lt;'d_고정'!$B$26,'d_고정'!$B$24,'d_고정'!$B$18)+1,'d_고정'!$B$19-IF(G1947&lt;'d_고정'!$B$26,'d_고정'!$B$24,'d_고정'!$B$18)+1))*('d_고정'!$B$14+('d_고정'!$B$15-'d_고정'!$B$14)*RAND()))/F1947</f>
        <v/>
      </c>
      <c r="I1947">
        <f>RAND()</f>
        <v/>
      </c>
      <c r="J1947">
        <f>IF('d_시나리오'!$J$3='d_시나리오'!$H$3,'d_시나리오'!$I$3,IF(I1947&lt;('d_시나리오'!$I$3-'d_시나리오'!$H$3)/('d_시나리오'!$J$3-'d_시나리오'!$H$3),'d_시나리오'!$H$3+SQRT(I1947*('d_시나리오'!$J$3-'d_시나리오'!$H$3)*('d_시나리오'!$I$3-'d_시나리오'!$H$3)),'d_시나리오'!$J$3-SQRT((1-I1947)*('d_시나리오'!$J$3-'d_시나리오'!$H$3)*('d_시나리오'!$J$3-'d_시나리오'!$I$3))))</f>
        <v/>
      </c>
      <c r="K1947">
        <f>RAND()</f>
        <v/>
      </c>
      <c r="L1947">
        <f>IF('d_시나리오'!$J$4='d_시나리오'!$H$4,'d_시나리오'!$I$4,IF(K1947&lt;('d_시나리오'!$I$4-'d_시나리오'!$H$4)/('d_시나리오'!$J$4-'d_시나리오'!$H$4),'d_시나리오'!$H$4+SQRT(K1947*('d_시나리오'!$J$4-'d_시나리오'!$H$4)*('d_시나리오'!$I$4-'d_시나리오'!$H$4)),'d_시나리오'!$J$4-SQRT((1-K1947)*('d_시나리오'!$J$4-'d_시나리오'!$H$4)*('d_시나리오'!$J$4-'d_시나리오'!$I$4))))</f>
        <v/>
      </c>
      <c r="M1947">
        <f>RAND()</f>
        <v/>
      </c>
      <c r="N1947">
        <f>IF('d_시나리오'!$J$5='d_시나리오'!$H$5,'d_시나리오'!$I$5,IF(M1947&lt;('d_시나리오'!$I$5-'d_시나리오'!$H$5)/('d_시나리오'!$J$5-'d_시나리오'!$H$5),'d_시나리오'!$H$5+SQRT(M1947*('d_시나리오'!$J$5-'d_시나리오'!$H$5)*('d_시나리오'!$I$5-'d_시나리오'!$H$5)),'d_시나리오'!$J$5-SQRT((1-M1947)*('d_시나리오'!$J$5-'d_시나리오'!$H$5)*('d_시나리오'!$J$5-'d_시나리오'!$I$5))))</f>
        <v/>
      </c>
      <c r="O1947">
        <f>RAND()</f>
        <v/>
      </c>
      <c r="P1947">
        <f>IF('d_시나리오'!$J$6='d_시나리오'!$H$6,'d_시나리오'!$I$6,IF(O1947&lt;('d_시나리오'!$I$6-'d_시나리오'!$H$6)/('d_시나리오'!$J$6-'d_시나리오'!$H$6),'d_시나리오'!$H$6+SQRT(O1947*('d_시나리오'!$J$6-'d_시나리오'!$H$6)*('d_시나리오'!$I$6-'d_시나리오'!$H$6)),'d_시나리오'!$J$6-SQRT((1-O1947)*('d_시나리오'!$J$6-'d_시나리오'!$H$6)*('d_시나리오'!$J$6-'d_시나리오'!$I$6))))</f>
        <v/>
      </c>
      <c r="Q1947">
        <f>INDEX('d_분포'!$B$2:$B$57,RANDBETWEEN(1,56))</f>
        <v/>
      </c>
      <c r="R1947">
        <f>BETAINV(RAND(),5,5)</f>
        <v/>
      </c>
      <c r="S1947">
        <f>'d_고정'!$B$1*'6_기대효과'!$H$7*('d_시나리오'!$I$7/'d_고정'!$B$2)*B1947</f>
        <v/>
      </c>
      <c r="T1947">
        <f>S1947*D1947</f>
        <v/>
      </c>
      <c r="U1947">
        <f>S1947*F1947*H1947</f>
        <v/>
      </c>
      <c r="V1947">
        <f>S1947*F1947*(H1947-1)</f>
        <v/>
      </c>
      <c r="W1947">
        <f>U1947*J1947</f>
        <v/>
      </c>
      <c r="X1947">
        <f>T1947+W1947</f>
        <v/>
      </c>
      <c r="Y1947">
        <f>(T1947*E1947+W1947*L1947)*(1-R1947-'d_고정'!$B$13)</f>
        <v/>
      </c>
      <c r="Z1947">
        <f>(U1947*N1947*Q1947+'d_고정'!$B$3*('6_기대효과'!$H$7/8)*Q1947*'d_고정'!$B$10*P1947*('6_기대효과'!$K$7/'d_고정'!$B$9))*(1-R1947)</f>
        <v/>
      </c>
      <c r="AA1947">
        <f>W1947*L1947*(1-R1947-'d_고정'!$B$13)+U1947*MAX(N1947-'d_고정'!$B$10*P1947*('6_기대효과'!$K$7/'d_고정'!$B$9),0)*Q1947*(1-R1947)</f>
        <v/>
      </c>
      <c r="AB1947">
        <f>Y1947+Z1947</f>
        <v/>
      </c>
      <c r="AC1947">
        <f>Y1947/('d_고정'!$B$5*'6_기대효과'!$H$7/8)/'d_고정'!$B$6</f>
        <v/>
      </c>
      <c r="AD1947">
        <f>Y1947/('d_고정'!$B$8*'6_기대효과'!$H$7/8)</f>
        <v/>
      </c>
    </row>
    <row r="1948">
      <c r="A1948">
        <f>RAND()</f>
        <v/>
      </c>
      <c r="B1948">
        <f>IF('d_시나리오'!$J$2='d_시나리오'!$H$2,'d_시나리오'!$I$2,IF(A1948&lt;('d_시나리오'!$I$2-'d_시나리오'!$H$2)/('d_시나리오'!$J$2-'d_시나리오'!$H$2),'d_시나리오'!$H$2+SQRT(A1948*('d_시나리오'!$J$2-'d_시나리오'!$H$2)*('d_시나리오'!$I$2-'d_시나리오'!$H$2)),'d_시나리오'!$J$2-SQRT((1-A1948)*('d_시나리오'!$J$2-'d_시나리오'!$H$2)*('d_시나리오'!$J$2-'d_시나리오'!$I$2))))</f>
        <v/>
      </c>
      <c r="C1948">
        <f>RAND()</f>
        <v/>
      </c>
      <c r="D1948">
        <f>BETAINV(RAND(),IF(C1948&lt;'d_고정'!$B$26,'d_고정'!$B$23,'d_고정'!$B$16)+1,'d_고정'!$B$17-IF(C1948&lt;'d_고정'!$B$26,'d_고정'!$B$23,'d_고정'!$B$16)+1)*('d_고정'!$B$14+('d_고정'!$B$15-'d_고정'!$B$14)*RAND())</f>
        <v/>
      </c>
      <c r="E1948">
        <f>INDEX('d_분포'!$A$2:$A$28,RANDBETWEEN(1,27))</f>
        <v/>
      </c>
      <c r="F1948">
        <f>INDEX('d_분포'!$C$2:$C$5,RANDBETWEEN(1,4))*(0.9+0.2*RAND())</f>
        <v/>
      </c>
      <c r="G1948">
        <f>RAND()</f>
        <v/>
      </c>
      <c r="H1948">
        <f>(F1948+(1-F1948)*('d_고정'!$B$22*BETAINV(RAND(),IF(G1948&lt;'d_고정'!$B$26,'d_고정'!$B$25,'d_고정'!$B$20)+1,'d_고정'!$B$21-IF(G1948&lt;'d_고정'!$B$26,'d_고정'!$B$25,'d_고정'!$B$20)+1)+(1-'d_고정'!$B$22)*BETAINV(RAND(),IF(G1948&lt;'d_고정'!$B$26,'d_고정'!$B$24,'d_고정'!$B$18)+1,'d_고정'!$B$19-IF(G1948&lt;'d_고정'!$B$26,'d_고정'!$B$24,'d_고정'!$B$18)+1))*('d_고정'!$B$14+('d_고정'!$B$15-'d_고정'!$B$14)*RAND()))/F1948</f>
        <v/>
      </c>
      <c r="I1948">
        <f>RAND()</f>
        <v/>
      </c>
      <c r="J1948">
        <f>IF('d_시나리오'!$J$3='d_시나리오'!$H$3,'d_시나리오'!$I$3,IF(I1948&lt;('d_시나리오'!$I$3-'d_시나리오'!$H$3)/('d_시나리오'!$J$3-'d_시나리오'!$H$3),'d_시나리오'!$H$3+SQRT(I1948*('d_시나리오'!$J$3-'d_시나리오'!$H$3)*('d_시나리오'!$I$3-'d_시나리오'!$H$3)),'d_시나리오'!$J$3-SQRT((1-I1948)*('d_시나리오'!$J$3-'d_시나리오'!$H$3)*('d_시나리오'!$J$3-'d_시나리오'!$I$3))))</f>
        <v/>
      </c>
      <c r="K1948">
        <f>RAND()</f>
        <v/>
      </c>
      <c r="L1948">
        <f>IF('d_시나리오'!$J$4='d_시나리오'!$H$4,'d_시나리오'!$I$4,IF(K1948&lt;('d_시나리오'!$I$4-'d_시나리오'!$H$4)/('d_시나리오'!$J$4-'d_시나리오'!$H$4),'d_시나리오'!$H$4+SQRT(K1948*('d_시나리오'!$J$4-'d_시나리오'!$H$4)*('d_시나리오'!$I$4-'d_시나리오'!$H$4)),'d_시나리오'!$J$4-SQRT((1-K1948)*('d_시나리오'!$J$4-'d_시나리오'!$H$4)*('d_시나리오'!$J$4-'d_시나리오'!$I$4))))</f>
        <v/>
      </c>
      <c r="M1948">
        <f>RAND()</f>
        <v/>
      </c>
      <c r="N1948">
        <f>IF('d_시나리오'!$J$5='d_시나리오'!$H$5,'d_시나리오'!$I$5,IF(M1948&lt;('d_시나리오'!$I$5-'d_시나리오'!$H$5)/('d_시나리오'!$J$5-'d_시나리오'!$H$5),'d_시나리오'!$H$5+SQRT(M1948*('d_시나리오'!$J$5-'d_시나리오'!$H$5)*('d_시나리오'!$I$5-'d_시나리오'!$H$5)),'d_시나리오'!$J$5-SQRT((1-M1948)*('d_시나리오'!$J$5-'d_시나리오'!$H$5)*('d_시나리오'!$J$5-'d_시나리오'!$I$5))))</f>
        <v/>
      </c>
      <c r="O1948">
        <f>RAND()</f>
        <v/>
      </c>
      <c r="P1948">
        <f>IF('d_시나리오'!$J$6='d_시나리오'!$H$6,'d_시나리오'!$I$6,IF(O1948&lt;('d_시나리오'!$I$6-'d_시나리오'!$H$6)/('d_시나리오'!$J$6-'d_시나리오'!$H$6),'d_시나리오'!$H$6+SQRT(O1948*('d_시나리오'!$J$6-'d_시나리오'!$H$6)*('d_시나리오'!$I$6-'d_시나리오'!$H$6)),'d_시나리오'!$J$6-SQRT((1-O1948)*('d_시나리오'!$J$6-'d_시나리오'!$H$6)*('d_시나리오'!$J$6-'d_시나리오'!$I$6))))</f>
        <v/>
      </c>
      <c r="Q1948">
        <f>INDEX('d_분포'!$B$2:$B$57,RANDBETWEEN(1,56))</f>
        <v/>
      </c>
      <c r="R1948">
        <f>BETAINV(RAND(),5,5)</f>
        <v/>
      </c>
      <c r="S1948">
        <f>'d_고정'!$B$1*'6_기대효과'!$H$7*('d_시나리오'!$I$7/'d_고정'!$B$2)*B1948</f>
        <v/>
      </c>
      <c r="T1948">
        <f>S1948*D1948</f>
        <v/>
      </c>
      <c r="U1948">
        <f>S1948*F1948*H1948</f>
        <v/>
      </c>
      <c r="V1948">
        <f>S1948*F1948*(H1948-1)</f>
        <v/>
      </c>
      <c r="W1948">
        <f>U1948*J1948</f>
        <v/>
      </c>
      <c r="X1948">
        <f>T1948+W1948</f>
        <v/>
      </c>
      <c r="Y1948">
        <f>(T1948*E1948+W1948*L1948)*(1-R1948-'d_고정'!$B$13)</f>
        <v/>
      </c>
      <c r="Z1948">
        <f>(U1948*N1948*Q1948+'d_고정'!$B$3*('6_기대효과'!$H$7/8)*Q1948*'d_고정'!$B$10*P1948*('6_기대효과'!$K$7/'d_고정'!$B$9))*(1-R1948)</f>
        <v/>
      </c>
      <c r="AA1948">
        <f>W1948*L1948*(1-R1948-'d_고정'!$B$13)+U1948*MAX(N1948-'d_고정'!$B$10*P1948*('6_기대효과'!$K$7/'d_고정'!$B$9),0)*Q1948*(1-R1948)</f>
        <v/>
      </c>
      <c r="AB1948">
        <f>Y1948+Z1948</f>
        <v/>
      </c>
      <c r="AC1948">
        <f>Y1948/('d_고정'!$B$5*'6_기대효과'!$H$7/8)/'d_고정'!$B$6</f>
        <v/>
      </c>
      <c r="AD1948">
        <f>Y1948/('d_고정'!$B$8*'6_기대효과'!$H$7/8)</f>
        <v/>
      </c>
    </row>
    <row r="1949">
      <c r="A1949">
        <f>RAND()</f>
        <v/>
      </c>
      <c r="B1949">
        <f>IF('d_시나리오'!$J$2='d_시나리오'!$H$2,'d_시나리오'!$I$2,IF(A1949&lt;('d_시나리오'!$I$2-'d_시나리오'!$H$2)/('d_시나리오'!$J$2-'d_시나리오'!$H$2),'d_시나리오'!$H$2+SQRT(A1949*('d_시나리오'!$J$2-'d_시나리오'!$H$2)*('d_시나리오'!$I$2-'d_시나리오'!$H$2)),'d_시나리오'!$J$2-SQRT((1-A1949)*('d_시나리오'!$J$2-'d_시나리오'!$H$2)*('d_시나리오'!$J$2-'d_시나리오'!$I$2))))</f>
        <v/>
      </c>
      <c r="C1949">
        <f>RAND()</f>
        <v/>
      </c>
      <c r="D1949">
        <f>BETAINV(RAND(),IF(C1949&lt;'d_고정'!$B$26,'d_고정'!$B$23,'d_고정'!$B$16)+1,'d_고정'!$B$17-IF(C1949&lt;'d_고정'!$B$26,'d_고정'!$B$23,'d_고정'!$B$16)+1)*('d_고정'!$B$14+('d_고정'!$B$15-'d_고정'!$B$14)*RAND())</f>
        <v/>
      </c>
      <c r="E1949">
        <f>INDEX('d_분포'!$A$2:$A$28,RANDBETWEEN(1,27))</f>
        <v/>
      </c>
      <c r="F1949">
        <f>INDEX('d_분포'!$C$2:$C$5,RANDBETWEEN(1,4))*(0.9+0.2*RAND())</f>
        <v/>
      </c>
      <c r="G1949">
        <f>RAND()</f>
        <v/>
      </c>
      <c r="H1949">
        <f>(F1949+(1-F1949)*('d_고정'!$B$22*BETAINV(RAND(),IF(G1949&lt;'d_고정'!$B$26,'d_고정'!$B$25,'d_고정'!$B$20)+1,'d_고정'!$B$21-IF(G1949&lt;'d_고정'!$B$26,'d_고정'!$B$25,'d_고정'!$B$20)+1)+(1-'d_고정'!$B$22)*BETAINV(RAND(),IF(G1949&lt;'d_고정'!$B$26,'d_고정'!$B$24,'d_고정'!$B$18)+1,'d_고정'!$B$19-IF(G1949&lt;'d_고정'!$B$26,'d_고정'!$B$24,'d_고정'!$B$18)+1))*('d_고정'!$B$14+('d_고정'!$B$15-'d_고정'!$B$14)*RAND()))/F1949</f>
        <v/>
      </c>
      <c r="I1949">
        <f>RAND()</f>
        <v/>
      </c>
      <c r="J1949">
        <f>IF('d_시나리오'!$J$3='d_시나리오'!$H$3,'d_시나리오'!$I$3,IF(I1949&lt;('d_시나리오'!$I$3-'d_시나리오'!$H$3)/('d_시나리오'!$J$3-'d_시나리오'!$H$3),'d_시나리오'!$H$3+SQRT(I1949*('d_시나리오'!$J$3-'d_시나리오'!$H$3)*('d_시나리오'!$I$3-'d_시나리오'!$H$3)),'d_시나리오'!$J$3-SQRT((1-I1949)*('d_시나리오'!$J$3-'d_시나리오'!$H$3)*('d_시나리오'!$J$3-'d_시나리오'!$I$3))))</f>
        <v/>
      </c>
      <c r="K1949">
        <f>RAND()</f>
        <v/>
      </c>
      <c r="L1949">
        <f>IF('d_시나리오'!$J$4='d_시나리오'!$H$4,'d_시나리오'!$I$4,IF(K1949&lt;('d_시나리오'!$I$4-'d_시나리오'!$H$4)/('d_시나리오'!$J$4-'d_시나리오'!$H$4),'d_시나리오'!$H$4+SQRT(K1949*('d_시나리오'!$J$4-'d_시나리오'!$H$4)*('d_시나리오'!$I$4-'d_시나리오'!$H$4)),'d_시나리오'!$J$4-SQRT((1-K1949)*('d_시나리오'!$J$4-'d_시나리오'!$H$4)*('d_시나리오'!$J$4-'d_시나리오'!$I$4))))</f>
        <v/>
      </c>
      <c r="M1949">
        <f>RAND()</f>
        <v/>
      </c>
      <c r="N1949">
        <f>IF('d_시나리오'!$J$5='d_시나리오'!$H$5,'d_시나리오'!$I$5,IF(M1949&lt;('d_시나리오'!$I$5-'d_시나리오'!$H$5)/('d_시나리오'!$J$5-'d_시나리오'!$H$5),'d_시나리오'!$H$5+SQRT(M1949*('d_시나리오'!$J$5-'d_시나리오'!$H$5)*('d_시나리오'!$I$5-'d_시나리오'!$H$5)),'d_시나리오'!$J$5-SQRT((1-M1949)*('d_시나리오'!$J$5-'d_시나리오'!$H$5)*('d_시나리오'!$J$5-'d_시나리오'!$I$5))))</f>
        <v/>
      </c>
      <c r="O1949">
        <f>RAND()</f>
        <v/>
      </c>
      <c r="P1949">
        <f>IF('d_시나리오'!$J$6='d_시나리오'!$H$6,'d_시나리오'!$I$6,IF(O1949&lt;('d_시나리오'!$I$6-'d_시나리오'!$H$6)/('d_시나리오'!$J$6-'d_시나리오'!$H$6),'d_시나리오'!$H$6+SQRT(O1949*('d_시나리오'!$J$6-'d_시나리오'!$H$6)*('d_시나리오'!$I$6-'d_시나리오'!$H$6)),'d_시나리오'!$J$6-SQRT((1-O1949)*('d_시나리오'!$J$6-'d_시나리오'!$H$6)*('d_시나리오'!$J$6-'d_시나리오'!$I$6))))</f>
        <v/>
      </c>
      <c r="Q1949">
        <f>INDEX('d_분포'!$B$2:$B$57,RANDBETWEEN(1,56))</f>
        <v/>
      </c>
      <c r="R1949">
        <f>BETAINV(RAND(),5,5)</f>
        <v/>
      </c>
      <c r="S1949">
        <f>'d_고정'!$B$1*'6_기대효과'!$H$7*('d_시나리오'!$I$7/'d_고정'!$B$2)*B1949</f>
        <v/>
      </c>
      <c r="T1949">
        <f>S1949*D1949</f>
        <v/>
      </c>
      <c r="U1949">
        <f>S1949*F1949*H1949</f>
        <v/>
      </c>
      <c r="V1949">
        <f>S1949*F1949*(H1949-1)</f>
        <v/>
      </c>
      <c r="W1949">
        <f>U1949*J1949</f>
        <v/>
      </c>
      <c r="X1949">
        <f>T1949+W1949</f>
        <v/>
      </c>
      <c r="Y1949">
        <f>(T1949*E1949+W1949*L1949)*(1-R1949-'d_고정'!$B$13)</f>
        <v/>
      </c>
      <c r="Z1949">
        <f>(U1949*N1949*Q1949+'d_고정'!$B$3*('6_기대효과'!$H$7/8)*Q1949*'d_고정'!$B$10*P1949*('6_기대효과'!$K$7/'d_고정'!$B$9))*(1-R1949)</f>
        <v/>
      </c>
      <c r="AA1949">
        <f>W1949*L1949*(1-R1949-'d_고정'!$B$13)+U1949*MAX(N1949-'d_고정'!$B$10*P1949*('6_기대효과'!$K$7/'d_고정'!$B$9),0)*Q1949*(1-R1949)</f>
        <v/>
      </c>
      <c r="AB1949">
        <f>Y1949+Z1949</f>
        <v/>
      </c>
      <c r="AC1949">
        <f>Y1949/('d_고정'!$B$5*'6_기대효과'!$H$7/8)/'d_고정'!$B$6</f>
        <v/>
      </c>
      <c r="AD1949">
        <f>Y1949/('d_고정'!$B$8*'6_기대효과'!$H$7/8)</f>
        <v/>
      </c>
    </row>
    <row r="1950">
      <c r="A1950">
        <f>RAND()</f>
        <v/>
      </c>
      <c r="B1950">
        <f>IF('d_시나리오'!$J$2='d_시나리오'!$H$2,'d_시나리오'!$I$2,IF(A1950&lt;('d_시나리오'!$I$2-'d_시나리오'!$H$2)/('d_시나리오'!$J$2-'d_시나리오'!$H$2),'d_시나리오'!$H$2+SQRT(A1950*('d_시나리오'!$J$2-'d_시나리오'!$H$2)*('d_시나리오'!$I$2-'d_시나리오'!$H$2)),'d_시나리오'!$J$2-SQRT((1-A1950)*('d_시나리오'!$J$2-'d_시나리오'!$H$2)*('d_시나리오'!$J$2-'d_시나리오'!$I$2))))</f>
        <v/>
      </c>
      <c r="C1950">
        <f>RAND()</f>
        <v/>
      </c>
      <c r="D1950">
        <f>BETAINV(RAND(),IF(C1950&lt;'d_고정'!$B$26,'d_고정'!$B$23,'d_고정'!$B$16)+1,'d_고정'!$B$17-IF(C1950&lt;'d_고정'!$B$26,'d_고정'!$B$23,'d_고정'!$B$16)+1)*('d_고정'!$B$14+('d_고정'!$B$15-'d_고정'!$B$14)*RAND())</f>
        <v/>
      </c>
      <c r="E1950">
        <f>INDEX('d_분포'!$A$2:$A$28,RANDBETWEEN(1,27))</f>
        <v/>
      </c>
      <c r="F1950">
        <f>INDEX('d_분포'!$C$2:$C$5,RANDBETWEEN(1,4))*(0.9+0.2*RAND())</f>
        <v/>
      </c>
      <c r="G1950">
        <f>RAND()</f>
        <v/>
      </c>
      <c r="H1950">
        <f>(F1950+(1-F1950)*('d_고정'!$B$22*BETAINV(RAND(),IF(G1950&lt;'d_고정'!$B$26,'d_고정'!$B$25,'d_고정'!$B$20)+1,'d_고정'!$B$21-IF(G1950&lt;'d_고정'!$B$26,'d_고정'!$B$25,'d_고정'!$B$20)+1)+(1-'d_고정'!$B$22)*BETAINV(RAND(),IF(G1950&lt;'d_고정'!$B$26,'d_고정'!$B$24,'d_고정'!$B$18)+1,'d_고정'!$B$19-IF(G1950&lt;'d_고정'!$B$26,'d_고정'!$B$24,'d_고정'!$B$18)+1))*('d_고정'!$B$14+('d_고정'!$B$15-'d_고정'!$B$14)*RAND()))/F1950</f>
        <v/>
      </c>
      <c r="I1950">
        <f>RAND()</f>
        <v/>
      </c>
      <c r="J1950">
        <f>IF('d_시나리오'!$J$3='d_시나리오'!$H$3,'d_시나리오'!$I$3,IF(I1950&lt;('d_시나리오'!$I$3-'d_시나리오'!$H$3)/('d_시나리오'!$J$3-'d_시나리오'!$H$3),'d_시나리오'!$H$3+SQRT(I1950*('d_시나리오'!$J$3-'d_시나리오'!$H$3)*('d_시나리오'!$I$3-'d_시나리오'!$H$3)),'d_시나리오'!$J$3-SQRT((1-I1950)*('d_시나리오'!$J$3-'d_시나리오'!$H$3)*('d_시나리오'!$J$3-'d_시나리오'!$I$3))))</f>
        <v/>
      </c>
      <c r="K1950">
        <f>RAND()</f>
        <v/>
      </c>
      <c r="L1950">
        <f>IF('d_시나리오'!$J$4='d_시나리오'!$H$4,'d_시나리오'!$I$4,IF(K1950&lt;('d_시나리오'!$I$4-'d_시나리오'!$H$4)/('d_시나리오'!$J$4-'d_시나리오'!$H$4),'d_시나리오'!$H$4+SQRT(K1950*('d_시나리오'!$J$4-'d_시나리오'!$H$4)*('d_시나리오'!$I$4-'d_시나리오'!$H$4)),'d_시나리오'!$J$4-SQRT((1-K1950)*('d_시나리오'!$J$4-'d_시나리오'!$H$4)*('d_시나리오'!$J$4-'d_시나리오'!$I$4))))</f>
        <v/>
      </c>
      <c r="M1950">
        <f>RAND()</f>
        <v/>
      </c>
      <c r="N1950">
        <f>IF('d_시나리오'!$J$5='d_시나리오'!$H$5,'d_시나리오'!$I$5,IF(M1950&lt;('d_시나리오'!$I$5-'d_시나리오'!$H$5)/('d_시나리오'!$J$5-'d_시나리오'!$H$5),'d_시나리오'!$H$5+SQRT(M1950*('d_시나리오'!$J$5-'d_시나리오'!$H$5)*('d_시나리오'!$I$5-'d_시나리오'!$H$5)),'d_시나리오'!$J$5-SQRT((1-M1950)*('d_시나리오'!$J$5-'d_시나리오'!$H$5)*('d_시나리오'!$J$5-'d_시나리오'!$I$5))))</f>
        <v/>
      </c>
      <c r="O1950">
        <f>RAND()</f>
        <v/>
      </c>
      <c r="P1950">
        <f>IF('d_시나리오'!$J$6='d_시나리오'!$H$6,'d_시나리오'!$I$6,IF(O1950&lt;('d_시나리오'!$I$6-'d_시나리오'!$H$6)/('d_시나리오'!$J$6-'d_시나리오'!$H$6),'d_시나리오'!$H$6+SQRT(O1950*('d_시나리오'!$J$6-'d_시나리오'!$H$6)*('d_시나리오'!$I$6-'d_시나리오'!$H$6)),'d_시나리오'!$J$6-SQRT((1-O1950)*('d_시나리오'!$J$6-'d_시나리오'!$H$6)*('d_시나리오'!$J$6-'d_시나리오'!$I$6))))</f>
        <v/>
      </c>
      <c r="Q1950">
        <f>INDEX('d_분포'!$B$2:$B$57,RANDBETWEEN(1,56))</f>
        <v/>
      </c>
      <c r="R1950">
        <f>BETAINV(RAND(),5,5)</f>
        <v/>
      </c>
      <c r="S1950">
        <f>'d_고정'!$B$1*'6_기대효과'!$H$7*('d_시나리오'!$I$7/'d_고정'!$B$2)*B1950</f>
        <v/>
      </c>
      <c r="T1950">
        <f>S1950*D1950</f>
        <v/>
      </c>
      <c r="U1950">
        <f>S1950*F1950*H1950</f>
        <v/>
      </c>
      <c r="V1950">
        <f>S1950*F1950*(H1950-1)</f>
        <v/>
      </c>
      <c r="W1950">
        <f>U1950*J1950</f>
        <v/>
      </c>
      <c r="X1950">
        <f>T1950+W1950</f>
        <v/>
      </c>
      <c r="Y1950">
        <f>(T1950*E1950+W1950*L1950)*(1-R1950-'d_고정'!$B$13)</f>
        <v/>
      </c>
      <c r="Z1950">
        <f>(U1950*N1950*Q1950+'d_고정'!$B$3*('6_기대효과'!$H$7/8)*Q1950*'d_고정'!$B$10*P1950*('6_기대효과'!$K$7/'d_고정'!$B$9))*(1-R1950)</f>
        <v/>
      </c>
      <c r="AA1950">
        <f>W1950*L1950*(1-R1950-'d_고정'!$B$13)+U1950*MAX(N1950-'d_고정'!$B$10*P1950*('6_기대효과'!$K$7/'d_고정'!$B$9),0)*Q1950*(1-R1950)</f>
        <v/>
      </c>
      <c r="AB1950">
        <f>Y1950+Z1950</f>
        <v/>
      </c>
      <c r="AC1950">
        <f>Y1950/('d_고정'!$B$5*'6_기대효과'!$H$7/8)/'d_고정'!$B$6</f>
        <v/>
      </c>
      <c r="AD1950">
        <f>Y1950/('d_고정'!$B$8*'6_기대효과'!$H$7/8)</f>
        <v/>
      </c>
    </row>
    <row r="1951">
      <c r="A1951">
        <f>RAND()</f>
        <v/>
      </c>
      <c r="B1951">
        <f>IF('d_시나리오'!$J$2='d_시나리오'!$H$2,'d_시나리오'!$I$2,IF(A1951&lt;('d_시나리오'!$I$2-'d_시나리오'!$H$2)/('d_시나리오'!$J$2-'d_시나리오'!$H$2),'d_시나리오'!$H$2+SQRT(A1951*('d_시나리오'!$J$2-'d_시나리오'!$H$2)*('d_시나리오'!$I$2-'d_시나리오'!$H$2)),'d_시나리오'!$J$2-SQRT((1-A1951)*('d_시나리오'!$J$2-'d_시나리오'!$H$2)*('d_시나리오'!$J$2-'d_시나리오'!$I$2))))</f>
        <v/>
      </c>
      <c r="C1951">
        <f>RAND()</f>
        <v/>
      </c>
      <c r="D1951">
        <f>BETAINV(RAND(),IF(C1951&lt;'d_고정'!$B$26,'d_고정'!$B$23,'d_고정'!$B$16)+1,'d_고정'!$B$17-IF(C1951&lt;'d_고정'!$B$26,'d_고정'!$B$23,'d_고정'!$B$16)+1)*('d_고정'!$B$14+('d_고정'!$B$15-'d_고정'!$B$14)*RAND())</f>
        <v/>
      </c>
      <c r="E1951">
        <f>INDEX('d_분포'!$A$2:$A$28,RANDBETWEEN(1,27))</f>
        <v/>
      </c>
      <c r="F1951">
        <f>INDEX('d_분포'!$C$2:$C$5,RANDBETWEEN(1,4))*(0.9+0.2*RAND())</f>
        <v/>
      </c>
      <c r="G1951">
        <f>RAND()</f>
        <v/>
      </c>
      <c r="H1951">
        <f>(F1951+(1-F1951)*('d_고정'!$B$22*BETAINV(RAND(),IF(G1951&lt;'d_고정'!$B$26,'d_고정'!$B$25,'d_고정'!$B$20)+1,'d_고정'!$B$21-IF(G1951&lt;'d_고정'!$B$26,'d_고정'!$B$25,'d_고정'!$B$20)+1)+(1-'d_고정'!$B$22)*BETAINV(RAND(),IF(G1951&lt;'d_고정'!$B$26,'d_고정'!$B$24,'d_고정'!$B$18)+1,'d_고정'!$B$19-IF(G1951&lt;'d_고정'!$B$26,'d_고정'!$B$24,'d_고정'!$B$18)+1))*('d_고정'!$B$14+('d_고정'!$B$15-'d_고정'!$B$14)*RAND()))/F1951</f>
        <v/>
      </c>
      <c r="I1951">
        <f>RAND()</f>
        <v/>
      </c>
      <c r="J1951">
        <f>IF('d_시나리오'!$J$3='d_시나리오'!$H$3,'d_시나리오'!$I$3,IF(I1951&lt;('d_시나리오'!$I$3-'d_시나리오'!$H$3)/('d_시나리오'!$J$3-'d_시나리오'!$H$3),'d_시나리오'!$H$3+SQRT(I1951*('d_시나리오'!$J$3-'d_시나리오'!$H$3)*('d_시나리오'!$I$3-'d_시나리오'!$H$3)),'d_시나리오'!$J$3-SQRT((1-I1951)*('d_시나리오'!$J$3-'d_시나리오'!$H$3)*('d_시나리오'!$J$3-'d_시나리오'!$I$3))))</f>
        <v/>
      </c>
      <c r="K1951">
        <f>RAND()</f>
        <v/>
      </c>
      <c r="L1951">
        <f>IF('d_시나리오'!$J$4='d_시나리오'!$H$4,'d_시나리오'!$I$4,IF(K1951&lt;('d_시나리오'!$I$4-'d_시나리오'!$H$4)/('d_시나리오'!$J$4-'d_시나리오'!$H$4),'d_시나리오'!$H$4+SQRT(K1951*('d_시나리오'!$J$4-'d_시나리오'!$H$4)*('d_시나리오'!$I$4-'d_시나리오'!$H$4)),'d_시나리오'!$J$4-SQRT((1-K1951)*('d_시나리오'!$J$4-'d_시나리오'!$H$4)*('d_시나리오'!$J$4-'d_시나리오'!$I$4))))</f>
        <v/>
      </c>
      <c r="M1951">
        <f>RAND()</f>
        <v/>
      </c>
      <c r="N1951">
        <f>IF('d_시나리오'!$J$5='d_시나리오'!$H$5,'d_시나리오'!$I$5,IF(M1951&lt;('d_시나리오'!$I$5-'d_시나리오'!$H$5)/('d_시나리오'!$J$5-'d_시나리오'!$H$5),'d_시나리오'!$H$5+SQRT(M1951*('d_시나리오'!$J$5-'d_시나리오'!$H$5)*('d_시나리오'!$I$5-'d_시나리오'!$H$5)),'d_시나리오'!$J$5-SQRT((1-M1951)*('d_시나리오'!$J$5-'d_시나리오'!$H$5)*('d_시나리오'!$J$5-'d_시나리오'!$I$5))))</f>
        <v/>
      </c>
      <c r="O1951">
        <f>RAND()</f>
        <v/>
      </c>
      <c r="P1951">
        <f>IF('d_시나리오'!$J$6='d_시나리오'!$H$6,'d_시나리오'!$I$6,IF(O1951&lt;('d_시나리오'!$I$6-'d_시나리오'!$H$6)/('d_시나리오'!$J$6-'d_시나리오'!$H$6),'d_시나리오'!$H$6+SQRT(O1951*('d_시나리오'!$J$6-'d_시나리오'!$H$6)*('d_시나리오'!$I$6-'d_시나리오'!$H$6)),'d_시나리오'!$J$6-SQRT((1-O1951)*('d_시나리오'!$J$6-'d_시나리오'!$H$6)*('d_시나리오'!$J$6-'d_시나리오'!$I$6))))</f>
        <v/>
      </c>
      <c r="Q1951">
        <f>INDEX('d_분포'!$B$2:$B$57,RANDBETWEEN(1,56))</f>
        <v/>
      </c>
      <c r="R1951">
        <f>BETAINV(RAND(),5,5)</f>
        <v/>
      </c>
      <c r="S1951">
        <f>'d_고정'!$B$1*'6_기대효과'!$H$7*('d_시나리오'!$I$7/'d_고정'!$B$2)*B1951</f>
        <v/>
      </c>
      <c r="T1951">
        <f>S1951*D1951</f>
        <v/>
      </c>
      <c r="U1951">
        <f>S1951*F1951*H1951</f>
        <v/>
      </c>
      <c r="V1951">
        <f>S1951*F1951*(H1951-1)</f>
        <v/>
      </c>
      <c r="W1951">
        <f>U1951*J1951</f>
        <v/>
      </c>
      <c r="X1951">
        <f>T1951+W1951</f>
        <v/>
      </c>
      <c r="Y1951">
        <f>(T1951*E1951+W1951*L1951)*(1-R1951-'d_고정'!$B$13)</f>
        <v/>
      </c>
      <c r="Z1951">
        <f>(U1951*N1951*Q1951+'d_고정'!$B$3*('6_기대효과'!$H$7/8)*Q1951*'d_고정'!$B$10*P1951*('6_기대효과'!$K$7/'d_고정'!$B$9))*(1-R1951)</f>
        <v/>
      </c>
      <c r="AA1951">
        <f>W1951*L1951*(1-R1951-'d_고정'!$B$13)+U1951*MAX(N1951-'d_고정'!$B$10*P1951*('6_기대효과'!$K$7/'d_고정'!$B$9),0)*Q1951*(1-R1951)</f>
        <v/>
      </c>
      <c r="AB1951">
        <f>Y1951+Z1951</f>
        <v/>
      </c>
      <c r="AC1951">
        <f>Y1951/('d_고정'!$B$5*'6_기대효과'!$H$7/8)/'d_고정'!$B$6</f>
        <v/>
      </c>
      <c r="AD1951">
        <f>Y1951/('d_고정'!$B$8*'6_기대효과'!$H$7/8)</f>
        <v/>
      </c>
    </row>
    <row r="1952">
      <c r="A1952">
        <f>RAND()</f>
        <v/>
      </c>
      <c r="B1952">
        <f>IF('d_시나리오'!$J$2='d_시나리오'!$H$2,'d_시나리오'!$I$2,IF(A1952&lt;('d_시나리오'!$I$2-'d_시나리오'!$H$2)/('d_시나리오'!$J$2-'d_시나리오'!$H$2),'d_시나리오'!$H$2+SQRT(A1952*('d_시나리오'!$J$2-'d_시나리오'!$H$2)*('d_시나리오'!$I$2-'d_시나리오'!$H$2)),'d_시나리오'!$J$2-SQRT((1-A1952)*('d_시나리오'!$J$2-'d_시나리오'!$H$2)*('d_시나리오'!$J$2-'d_시나리오'!$I$2))))</f>
        <v/>
      </c>
      <c r="C1952">
        <f>RAND()</f>
        <v/>
      </c>
      <c r="D1952">
        <f>BETAINV(RAND(),IF(C1952&lt;'d_고정'!$B$26,'d_고정'!$B$23,'d_고정'!$B$16)+1,'d_고정'!$B$17-IF(C1952&lt;'d_고정'!$B$26,'d_고정'!$B$23,'d_고정'!$B$16)+1)*('d_고정'!$B$14+('d_고정'!$B$15-'d_고정'!$B$14)*RAND())</f>
        <v/>
      </c>
      <c r="E1952">
        <f>INDEX('d_분포'!$A$2:$A$28,RANDBETWEEN(1,27))</f>
        <v/>
      </c>
      <c r="F1952">
        <f>INDEX('d_분포'!$C$2:$C$5,RANDBETWEEN(1,4))*(0.9+0.2*RAND())</f>
        <v/>
      </c>
      <c r="G1952">
        <f>RAND()</f>
        <v/>
      </c>
      <c r="H1952">
        <f>(F1952+(1-F1952)*('d_고정'!$B$22*BETAINV(RAND(),IF(G1952&lt;'d_고정'!$B$26,'d_고정'!$B$25,'d_고정'!$B$20)+1,'d_고정'!$B$21-IF(G1952&lt;'d_고정'!$B$26,'d_고정'!$B$25,'d_고정'!$B$20)+1)+(1-'d_고정'!$B$22)*BETAINV(RAND(),IF(G1952&lt;'d_고정'!$B$26,'d_고정'!$B$24,'d_고정'!$B$18)+1,'d_고정'!$B$19-IF(G1952&lt;'d_고정'!$B$26,'d_고정'!$B$24,'d_고정'!$B$18)+1))*('d_고정'!$B$14+('d_고정'!$B$15-'d_고정'!$B$14)*RAND()))/F1952</f>
        <v/>
      </c>
      <c r="I1952">
        <f>RAND()</f>
        <v/>
      </c>
      <c r="J1952">
        <f>IF('d_시나리오'!$J$3='d_시나리오'!$H$3,'d_시나리오'!$I$3,IF(I1952&lt;('d_시나리오'!$I$3-'d_시나리오'!$H$3)/('d_시나리오'!$J$3-'d_시나리오'!$H$3),'d_시나리오'!$H$3+SQRT(I1952*('d_시나리오'!$J$3-'d_시나리오'!$H$3)*('d_시나리오'!$I$3-'d_시나리오'!$H$3)),'d_시나리오'!$J$3-SQRT((1-I1952)*('d_시나리오'!$J$3-'d_시나리오'!$H$3)*('d_시나리오'!$J$3-'d_시나리오'!$I$3))))</f>
        <v/>
      </c>
      <c r="K1952">
        <f>RAND()</f>
        <v/>
      </c>
      <c r="L1952">
        <f>IF('d_시나리오'!$J$4='d_시나리오'!$H$4,'d_시나리오'!$I$4,IF(K1952&lt;('d_시나리오'!$I$4-'d_시나리오'!$H$4)/('d_시나리오'!$J$4-'d_시나리오'!$H$4),'d_시나리오'!$H$4+SQRT(K1952*('d_시나리오'!$J$4-'d_시나리오'!$H$4)*('d_시나리오'!$I$4-'d_시나리오'!$H$4)),'d_시나리오'!$J$4-SQRT((1-K1952)*('d_시나리오'!$J$4-'d_시나리오'!$H$4)*('d_시나리오'!$J$4-'d_시나리오'!$I$4))))</f>
        <v/>
      </c>
      <c r="M1952">
        <f>RAND()</f>
        <v/>
      </c>
      <c r="N1952">
        <f>IF('d_시나리오'!$J$5='d_시나리오'!$H$5,'d_시나리오'!$I$5,IF(M1952&lt;('d_시나리오'!$I$5-'d_시나리오'!$H$5)/('d_시나리오'!$J$5-'d_시나리오'!$H$5),'d_시나리오'!$H$5+SQRT(M1952*('d_시나리오'!$J$5-'d_시나리오'!$H$5)*('d_시나리오'!$I$5-'d_시나리오'!$H$5)),'d_시나리오'!$J$5-SQRT((1-M1952)*('d_시나리오'!$J$5-'d_시나리오'!$H$5)*('d_시나리오'!$J$5-'d_시나리오'!$I$5))))</f>
        <v/>
      </c>
      <c r="O1952">
        <f>RAND()</f>
        <v/>
      </c>
      <c r="P1952">
        <f>IF('d_시나리오'!$J$6='d_시나리오'!$H$6,'d_시나리오'!$I$6,IF(O1952&lt;('d_시나리오'!$I$6-'d_시나리오'!$H$6)/('d_시나리오'!$J$6-'d_시나리오'!$H$6),'d_시나리오'!$H$6+SQRT(O1952*('d_시나리오'!$J$6-'d_시나리오'!$H$6)*('d_시나리오'!$I$6-'d_시나리오'!$H$6)),'d_시나리오'!$J$6-SQRT((1-O1952)*('d_시나리오'!$J$6-'d_시나리오'!$H$6)*('d_시나리오'!$J$6-'d_시나리오'!$I$6))))</f>
        <v/>
      </c>
      <c r="Q1952">
        <f>INDEX('d_분포'!$B$2:$B$57,RANDBETWEEN(1,56))</f>
        <v/>
      </c>
      <c r="R1952">
        <f>BETAINV(RAND(),5,5)</f>
        <v/>
      </c>
      <c r="S1952">
        <f>'d_고정'!$B$1*'6_기대효과'!$H$7*('d_시나리오'!$I$7/'d_고정'!$B$2)*B1952</f>
        <v/>
      </c>
      <c r="T1952">
        <f>S1952*D1952</f>
        <v/>
      </c>
      <c r="U1952">
        <f>S1952*F1952*H1952</f>
        <v/>
      </c>
      <c r="V1952">
        <f>S1952*F1952*(H1952-1)</f>
        <v/>
      </c>
      <c r="W1952">
        <f>U1952*J1952</f>
        <v/>
      </c>
      <c r="X1952">
        <f>T1952+W1952</f>
        <v/>
      </c>
      <c r="Y1952">
        <f>(T1952*E1952+W1952*L1952)*(1-R1952-'d_고정'!$B$13)</f>
        <v/>
      </c>
      <c r="Z1952">
        <f>(U1952*N1952*Q1952+'d_고정'!$B$3*('6_기대효과'!$H$7/8)*Q1952*'d_고정'!$B$10*P1952*('6_기대효과'!$K$7/'d_고정'!$B$9))*(1-R1952)</f>
        <v/>
      </c>
      <c r="AA1952">
        <f>W1952*L1952*(1-R1952-'d_고정'!$B$13)+U1952*MAX(N1952-'d_고정'!$B$10*P1952*('6_기대효과'!$K$7/'d_고정'!$B$9),0)*Q1952*(1-R1952)</f>
        <v/>
      </c>
      <c r="AB1952">
        <f>Y1952+Z1952</f>
        <v/>
      </c>
      <c r="AC1952">
        <f>Y1952/('d_고정'!$B$5*'6_기대효과'!$H$7/8)/'d_고정'!$B$6</f>
        <v/>
      </c>
      <c r="AD1952">
        <f>Y1952/('d_고정'!$B$8*'6_기대효과'!$H$7/8)</f>
        <v/>
      </c>
    </row>
    <row r="1953">
      <c r="A1953">
        <f>RAND()</f>
        <v/>
      </c>
      <c r="B1953">
        <f>IF('d_시나리오'!$J$2='d_시나리오'!$H$2,'d_시나리오'!$I$2,IF(A1953&lt;('d_시나리오'!$I$2-'d_시나리오'!$H$2)/('d_시나리오'!$J$2-'d_시나리오'!$H$2),'d_시나리오'!$H$2+SQRT(A1953*('d_시나리오'!$J$2-'d_시나리오'!$H$2)*('d_시나리오'!$I$2-'d_시나리오'!$H$2)),'d_시나리오'!$J$2-SQRT((1-A1953)*('d_시나리오'!$J$2-'d_시나리오'!$H$2)*('d_시나리오'!$J$2-'d_시나리오'!$I$2))))</f>
        <v/>
      </c>
      <c r="C1953">
        <f>RAND()</f>
        <v/>
      </c>
      <c r="D1953">
        <f>BETAINV(RAND(),IF(C1953&lt;'d_고정'!$B$26,'d_고정'!$B$23,'d_고정'!$B$16)+1,'d_고정'!$B$17-IF(C1953&lt;'d_고정'!$B$26,'d_고정'!$B$23,'d_고정'!$B$16)+1)*('d_고정'!$B$14+('d_고정'!$B$15-'d_고정'!$B$14)*RAND())</f>
        <v/>
      </c>
      <c r="E1953">
        <f>INDEX('d_분포'!$A$2:$A$28,RANDBETWEEN(1,27))</f>
        <v/>
      </c>
      <c r="F1953">
        <f>INDEX('d_분포'!$C$2:$C$5,RANDBETWEEN(1,4))*(0.9+0.2*RAND())</f>
        <v/>
      </c>
      <c r="G1953">
        <f>RAND()</f>
        <v/>
      </c>
      <c r="H1953">
        <f>(F1953+(1-F1953)*('d_고정'!$B$22*BETAINV(RAND(),IF(G1953&lt;'d_고정'!$B$26,'d_고정'!$B$25,'d_고정'!$B$20)+1,'d_고정'!$B$21-IF(G1953&lt;'d_고정'!$B$26,'d_고정'!$B$25,'d_고정'!$B$20)+1)+(1-'d_고정'!$B$22)*BETAINV(RAND(),IF(G1953&lt;'d_고정'!$B$26,'d_고정'!$B$24,'d_고정'!$B$18)+1,'d_고정'!$B$19-IF(G1953&lt;'d_고정'!$B$26,'d_고정'!$B$24,'d_고정'!$B$18)+1))*('d_고정'!$B$14+('d_고정'!$B$15-'d_고정'!$B$14)*RAND()))/F1953</f>
        <v/>
      </c>
      <c r="I1953">
        <f>RAND()</f>
        <v/>
      </c>
      <c r="J1953">
        <f>IF('d_시나리오'!$J$3='d_시나리오'!$H$3,'d_시나리오'!$I$3,IF(I1953&lt;('d_시나리오'!$I$3-'d_시나리오'!$H$3)/('d_시나리오'!$J$3-'d_시나리오'!$H$3),'d_시나리오'!$H$3+SQRT(I1953*('d_시나리오'!$J$3-'d_시나리오'!$H$3)*('d_시나리오'!$I$3-'d_시나리오'!$H$3)),'d_시나리오'!$J$3-SQRT((1-I1953)*('d_시나리오'!$J$3-'d_시나리오'!$H$3)*('d_시나리오'!$J$3-'d_시나리오'!$I$3))))</f>
        <v/>
      </c>
      <c r="K1953">
        <f>RAND()</f>
        <v/>
      </c>
      <c r="L1953">
        <f>IF('d_시나리오'!$J$4='d_시나리오'!$H$4,'d_시나리오'!$I$4,IF(K1953&lt;('d_시나리오'!$I$4-'d_시나리오'!$H$4)/('d_시나리오'!$J$4-'d_시나리오'!$H$4),'d_시나리오'!$H$4+SQRT(K1953*('d_시나리오'!$J$4-'d_시나리오'!$H$4)*('d_시나리오'!$I$4-'d_시나리오'!$H$4)),'d_시나리오'!$J$4-SQRT((1-K1953)*('d_시나리오'!$J$4-'d_시나리오'!$H$4)*('d_시나리오'!$J$4-'d_시나리오'!$I$4))))</f>
        <v/>
      </c>
      <c r="M1953">
        <f>RAND()</f>
        <v/>
      </c>
      <c r="N1953">
        <f>IF('d_시나리오'!$J$5='d_시나리오'!$H$5,'d_시나리오'!$I$5,IF(M1953&lt;('d_시나리오'!$I$5-'d_시나리오'!$H$5)/('d_시나리오'!$J$5-'d_시나리오'!$H$5),'d_시나리오'!$H$5+SQRT(M1953*('d_시나리오'!$J$5-'d_시나리오'!$H$5)*('d_시나리오'!$I$5-'d_시나리오'!$H$5)),'d_시나리오'!$J$5-SQRT((1-M1953)*('d_시나리오'!$J$5-'d_시나리오'!$H$5)*('d_시나리오'!$J$5-'d_시나리오'!$I$5))))</f>
        <v/>
      </c>
      <c r="O1953">
        <f>RAND()</f>
        <v/>
      </c>
      <c r="P1953">
        <f>IF('d_시나리오'!$J$6='d_시나리오'!$H$6,'d_시나리오'!$I$6,IF(O1953&lt;('d_시나리오'!$I$6-'d_시나리오'!$H$6)/('d_시나리오'!$J$6-'d_시나리오'!$H$6),'d_시나리오'!$H$6+SQRT(O1953*('d_시나리오'!$J$6-'d_시나리오'!$H$6)*('d_시나리오'!$I$6-'d_시나리오'!$H$6)),'d_시나리오'!$J$6-SQRT((1-O1953)*('d_시나리오'!$J$6-'d_시나리오'!$H$6)*('d_시나리오'!$J$6-'d_시나리오'!$I$6))))</f>
        <v/>
      </c>
      <c r="Q1953">
        <f>INDEX('d_분포'!$B$2:$B$57,RANDBETWEEN(1,56))</f>
        <v/>
      </c>
      <c r="R1953">
        <f>BETAINV(RAND(),5,5)</f>
        <v/>
      </c>
      <c r="S1953">
        <f>'d_고정'!$B$1*'6_기대효과'!$H$7*('d_시나리오'!$I$7/'d_고정'!$B$2)*B1953</f>
        <v/>
      </c>
      <c r="T1953">
        <f>S1953*D1953</f>
        <v/>
      </c>
      <c r="U1953">
        <f>S1953*F1953*H1953</f>
        <v/>
      </c>
      <c r="V1953">
        <f>S1953*F1953*(H1953-1)</f>
        <v/>
      </c>
      <c r="W1953">
        <f>U1953*J1953</f>
        <v/>
      </c>
      <c r="X1953">
        <f>T1953+W1953</f>
        <v/>
      </c>
      <c r="Y1953">
        <f>(T1953*E1953+W1953*L1953)*(1-R1953-'d_고정'!$B$13)</f>
        <v/>
      </c>
      <c r="Z1953">
        <f>(U1953*N1953*Q1953+'d_고정'!$B$3*('6_기대효과'!$H$7/8)*Q1953*'d_고정'!$B$10*P1953*('6_기대효과'!$K$7/'d_고정'!$B$9))*(1-R1953)</f>
        <v/>
      </c>
      <c r="AA1953">
        <f>W1953*L1953*(1-R1953-'d_고정'!$B$13)+U1953*MAX(N1953-'d_고정'!$B$10*P1953*('6_기대효과'!$K$7/'d_고정'!$B$9),0)*Q1953*(1-R1953)</f>
        <v/>
      </c>
      <c r="AB1953">
        <f>Y1953+Z1953</f>
        <v/>
      </c>
      <c r="AC1953">
        <f>Y1953/('d_고정'!$B$5*'6_기대효과'!$H$7/8)/'d_고정'!$B$6</f>
        <v/>
      </c>
      <c r="AD1953">
        <f>Y1953/('d_고정'!$B$8*'6_기대효과'!$H$7/8)</f>
        <v/>
      </c>
    </row>
    <row r="1954">
      <c r="A1954">
        <f>RAND()</f>
        <v/>
      </c>
      <c r="B1954">
        <f>IF('d_시나리오'!$J$2='d_시나리오'!$H$2,'d_시나리오'!$I$2,IF(A1954&lt;('d_시나리오'!$I$2-'d_시나리오'!$H$2)/('d_시나리오'!$J$2-'d_시나리오'!$H$2),'d_시나리오'!$H$2+SQRT(A1954*('d_시나리오'!$J$2-'d_시나리오'!$H$2)*('d_시나리오'!$I$2-'d_시나리오'!$H$2)),'d_시나리오'!$J$2-SQRT((1-A1954)*('d_시나리오'!$J$2-'d_시나리오'!$H$2)*('d_시나리오'!$J$2-'d_시나리오'!$I$2))))</f>
        <v/>
      </c>
      <c r="C1954">
        <f>RAND()</f>
        <v/>
      </c>
      <c r="D1954">
        <f>BETAINV(RAND(),IF(C1954&lt;'d_고정'!$B$26,'d_고정'!$B$23,'d_고정'!$B$16)+1,'d_고정'!$B$17-IF(C1954&lt;'d_고정'!$B$26,'d_고정'!$B$23,'d_고정'!$B$16)+1)*('d_고정'!$B$14+('d_고정'!$B$15-'d_고정'!$B$14)*RAND())</f>
        <v/>
      </c>
      <c r="E1954">
        <f>INDEX('d_분포'!$A$2:$A$28,RANDBETWEEN(1,27))</f>
        <v/>
      </c>
      <c r="F1954">
        <f>INDEX('d_분포'!$C$2:$C$5,RANDBETWEEN(1,4))*(0.9+0.2*RAND())</f>
        <v/>
      </c>
      <c r="G1954">
        <f>RAND()</f>
        <v/>
      </c>
      <c r="H1954">
        <f>(F1954+(1-F1954)*('d_고정'!$B$22*BETAINV(RAND(),IF(G1954&lt;'d_고정'!$B$26,'d_고정'!$B$25,'d_고정'!$B$20)+1,'d_고정'!$B$21-IF(G1954&lt;'d_고정'!$B$26,'d_고정'!$B$25,'d_고정'!$B$20)+1)+(1-'d_고정'!$B$22)*BETAINV(RAND(),IF(G1954&lt;'d_고정'!$B$26,'d_고정'!$B$24,'d_고정'!$B$18)+1,'d_고정'!$B$19-IF(G1954&lt;'d_고정'!$B$26,'d_고정'!$B$24,'d_고정'!$B$18)+1))*('d_고정'!$B$14+('d_고정'!$B$15-'d_고정'!$B$14)*RAND()))/F1954</f>
        <v/>
      </c>
      <c r="I1954">
        <f>RAND()</f>
        <v/>
      </c>
      <c r="J1954">
        <f>IF('d_시나리오'!$J$3='d_시나리오'!$H$3,'d_시나리오'!$I$3,IF(I1954&lt;('d_시나리오'!$I$3-'d_시나리오'!$H$3)/('d_시나리오'!$J$3-'d_시나리오'!$H$3),'d_시나리오'!$H$3+SQRT(I1954*('d_시나리오'!$J$3-'d_시나리오'!$H$3)*('d_시나리오'!$I$3-'d_시나리오'!$H$3)),'d_시나리오'!$J$3-SQRT((1-I1954)*('d_시나리오'!$J$3-'d_시나리오'!$H$3)*('d_시나리오'!$J$3-'d_시나리오'!$I$3))))</f>
        <v/>
      </c>
      <c r="K1954">
        <f>RAND()</f>
        <v/>
      </c>
      <c r="L1954">
        <f>IF('d_시나리오'!$J$4='d_시나리오'!$H$4,'d_시나리오'!$I$4,IF(K1954&lt;('d_시나리오'!$I$4-'d_시나리오'!$H$4)/('d_시나리오'!$J$4-'d_시나리오'!$H$4),'d_시나리오'!$H$4+SQRT(K1954*('d_시나리오'!$J$4-'d_시나리오'!$H$4)*('d_시나리오'!$I$4-'d_시나리오'!$H$4)),'d_시나리오'!$J$4-SQRT((1-K1954)*('d_시나리오'!$J$4-'d_시나리오'!$H$4)*('d_시나리오'!$J$4-'d_시나리오'!$I$4))))</f>
        <v/>
      </c>
      <c r="M1954">
        <f>RAND()</f>
        <v/>
      </c>
      <c r="N1954">
        <f>IF('d_시나리오'!$J$5='d_시나리오'!$H$5,'d_시나리오'!$I$5,IF(M1954&lt;('d_시나리오'!$I$5-'d_시나리오'!$H$5)/('d_시나리오'!$J$5-'d_시나리오'!$H$5),'d_시나리오'!$H$5+SQRT(M1954*('d_시나리오'!$J$5-'d_시나리오'!$H$5)*('d_시나리오'!$I$5-'d_시나리오'!$H$5)),'d_시나리오'!$J$5-SQRT((1-M1954)*('d_시나리오'!$J$5-'d_시나리오'!$H$5)*('d_시나리오'!$J$5-'d_시나리오'!$I$5))))</f>
        <v/>
      </c>
      <c r="O1954">
        <f>RAND()</f>
        <v/>
      </c>
      <c r="P1954">
        <f>IF('d_시나리오'!$J$6='d_시나리오'!$H$6,'d_시나리오'!$I$6,IF(O1954&lt;('d_시나리오'!$I$6-'d_시나리오'!$H$6)/('d_시나리오'!$J$6-'d_시나리오'!$H$6),'d_시나리오'!$H$6+SQRT(O1954*('d_시나리오'!$J$6-'d_시나리오'!$H$6)*('d_시나리오'!$I$6-'d_시나리오'!$H$6)),'d_시나리오'!$J$6-SQRT((1-O1954)*('d_시나리오'!$J$6-'d_시나리오'!$H$6)*('d_시나리오'!$J$6-'d_시나리오'!$I$6))))</f>
        <v/>
      </c>
      <c r="Q1954">
        <f>INDEX('d_분포'!$B$2:$B$57,RANDBETWEEN(1,56))</f>
        <v/>
      </c>
      <c r="R1954">
        <f>BETAINV(RAND(),5,5)</f>
        <v/>
      </c>
      <c r="S1954">
        <f>'d_고정'!$B$1*'6_기대효과'!$H$7*('d_시나리오'!$I$7/'d_고정'!$B$2)*B1954</f>
        <v/>
      </c>
      <c r="T1954">
        <f>S1954*D1954</f>
        <v/>
      </c>
      <c r="U1954">
        <f>S1954*F1954*H1954</f>
        <v/>
      </c>
      <c r="V1954">
        <f>S1954*F1954*(H1954-1)</f>
        <v/>
      </c>
      <c r="W1954">
        <f>U1954*J1954</f>
        <v/>
      </c>
      <c r="X1954">
        <f>T1954+W1954</f>
        <v/>
      </c>
      <c r="Y1954">
        <f>(T1954*E1954+W1954*L1954)*(1-R1954-'d_고정'!$B$13)</f>
        <v/>
      </c>
      <c r="Z1954">
        <f>(U1954*N1954*Q1954+'d_고정'!$B$3*('6_기대효과'!$H$7/8)*Q1954*'d_고정'!$B$10*P1954*('6_기대효과'!$K$7/'d_고정'!$B$9))*(1-R1954)</f>
        <v/>
      </c>
      <c r="AA1954">
        <f>W1954*L1954*(1-R1954-'d_고정'!$B$13)+U1954*MAX(N1954-'d_고정'!$B$10*P1954*('6_기대효과'!$K$7/'d_고정'!$B$9),0)*Q1954*(1-R1954)</f>
        <v/>
      </c>
      <c r="AB1954">
        <f>Y1954+Z1954</f>
        <v/>
      </c>
      <c r="AC1954">
        <f>Y1954/('d_고정'!$B$5*'6_기대효과'!$H$7/8)/'d_고정'!$B$6</f>
        <v/>
      </c>
      <c r="AD1954">
        <f>Y1954/('d_고정'!$B$8*'6_기대효과'!$H$7/8)</f>
        <v/>
      </c>
    </row>
    <row r="1955">
      <c r="A1955">
        <f>RAND()</f>
        <v/>
      </c>
      <c r="B1955">
        <f>IF('d_시나리오'!$J$2='d_시나리오'!$H$2,'d_시나리오'!$I$2,IF(A1955&lt;('d_시나리오'!$I$2-'d_시나리오'!$H$2)/('d_시나리오'!$J$2-'d_시나리오'!$H$2),'d_시나리오'!$H$2+SQRT(A1955*('d_시나리오'!$J$2-'d_시나리오'!$H$2)*('d_시나리오'!$I$2-'d_시나리오'!$H$2)),'d_시나리오'!$J$2-SQRT((1-A1955)*('d_시나리오'!$J$2-'d_시나리오'!$H$2)*('d_시나리오'!$J$2-'d_시나리오'!$I$2))))</f>
        <v/>
      </c>
      <c r="C1955">
        <f>RAND()</f>
        <v/>
      </c>
      <c r="D1955">
        <f>BETAINV(RAND(),IF(C1955&lt;'d_고정'!$B$26,'d_고정'!$B$23,'d_고정'!$B$16)+1,'d_고정'!$B$17-IF(C1955&lt;'d_고정'!$B$26,'d_고정'!$B$23,'d_고정'!$B$16)+1)*('d_고정'!$B$14+('d_고정'!$B$15-'d_고정'!$B$14)*RAND())</f>
        <v/>
      </c>
      <c r="E1955">
        <f>INDEX('d_분포'!$A$2:$A$28,RANDBETWEEN(1,27))</f>
        <v/>
      </c>
      <c r="F1955">
        <f>INDEX('d_분포'!$C$2:$C$5,RANDBETWEEN(1,4))*(0.9+0.2*RAND())</f>
        <v/>
      </c>
      <c r="G1955">
        <f>RAND()</f>
        <v/>
      </c>
      <c r="H1955">
        <f>(F1955+(1-F1955)*('d_고정'!$B$22*BETAINV(RAND(),IF(G1955&lt;'d_고정'!$B$26,'d_고정'!$B$25,'d_고정'!$B$20)+1,'d_고정'!$B$21-IF(G1955&lt;'d_고정'!$B$26,'d_고정'!$B$25,'d_고정'!$B$20)+1)+(1-'d_고정'!$B$22)*BETAINV(RAND(),IF(G1955&lt;'d_고정'!$B$26,'d_고정'!$B$24,'d_고정'!$B$18)+1,'d_고정'!$B$19-IF(G1955&lt;'d_고정'!$B$26,'d_고정'!$B$24,'d_고정'!$B$18)+1))*('d_고정'!$B$14+('d_고정'!$B$15-'d_고정'!$B$14)*RAND()))/F1955</f>
        <v/>
      </c>
      <c r="I1955">
        <f>RAND()</f>
        <v/>
      </c>
      <c r="J1955">
        <f>IF('d_시나리오'!$J$3='d_시나리오'!$H$3,'d_시나리오'!$I$3,IF(I1955&lt;('d_시나리오'!$I$3-'d_시나리오'!$H$3)/('d_시나리오'!$J$3-'d_시나리오'!$H$3),'d_시나리오'!$H$3+SQRT(I1955*('d_시나리오'!$J$3-'d_시나리오'!$H$3)*('d_시나리오'!$I$3-'d_시나리오'!$H$3)),'d_시나리오'!$J$3-SQRT((1-I1955)*('d_시나리오'!$J$3-'d_시나리오'!$H$3)*('d_시나리오'!$J$3-'d_시나리오'!$I$3))))</f>
        <v/>
      </c>
      <c r="K1955">
        <f>RAND()</f>
        <v/>
      </c>
      <c r="L1955">
        <f>IF('d_시나리오'!$J$4='d_시나리오'!$H$4,'d_시나리오'!$I$4,IF(K1955&lt;('d_시나리오'!$I$4-'d_시나리오'!$H$4)/('d_시나리오'!$J$4-'d_시나리오'!$H$4),'d_시나리오'!$H$4+SQRT(K1955*('d_시나리오'!$J$4-'d_시나리오'!$H$4)*('d_시나리오'!$I$4-'d_시나리오'!$H$4)),'d_시나리오'!$J$4-SQRT((1-K1955)*('d_시나리오'!$J$4-'d_시나리오'!$H$4)*('d_시나리오'!$J$4-'d_시나리오'!$I$4))))</f>
        <v/>
      </c>
      <c r="M1955">
        <f>RAND()</f>
        <v/>
      </c>
      <c r="N1955">
        <f>IF('d_시나리오'!$J$5='d_시나리오'!$H$5,'d_시나리오'!$I$5,IF(M1955&lt;('d_시나리오'!$I$5-'d_시나리오'!$H$5)/('d_시나리오'!$J$5-'d_시나리오'!$H$5),'d_시나리오'!$H$5+SQRT(M1955*('d_시나리오'!$J$5-'d_시나리오'!$H$5)*('d_시나리오'!$I$5-'d_시나리오'!$H$5)),'d_시나리오'!$J$5-SQRT((1-M1955)*('d_시나리오'!$J$5-'d_시나리오'!$H$5)*('d_시나리오'!$J$5-'d_시나리오'!$I$5))))</f>
        <v/>
      </c>
      <c r="O1955">
        <f>RAND()</f>
        <v/>
      </c>
      <c r="P1955">
        <f>IF('d_시나리오'!$J$6='d_시나리오'!$H$6,'d_시나리오'!$I$6,IF(O1955&lt;('d_시나리오'!$I$6-'d_시나리오'!$H$6)/('d_시나리오'!$J$6-'d_시나리오'!$H$6),'d_시나리오'!$H$6+SQRT(O1955*('d_시나리오'!$J$6-'d_시나리오'!$H$6)*('d_시나리오'!$I$6-'d_시나리오'!$H$6)),'d_시나리오'!$J$6-SQRT((1-O1955)*('d_시나리오'!$J$6-'d_시나리오'!$H$6)*('d_시나리오'!$J$6-'d_시나리오'!$I$6))))</f>
        <v/>
      </c>
      <c r="Q1955">
        <f>INDEX('d_분포'!$B$2:$B$57,RANDBETWEEN(1,56))</f>
        <v/>
      </c>
      <c r="R1955">
        <f>BETAINV(RAND(),5,5)</f>
        <v/>
      </c>
      <c r="S1955">
        <f>'d_고정'!$B$1*'6_기대효과'!$H$7*('d_시나리오'!$I$7/'d_고정'!$B$2)*B1955</f>
        <v/>
      </c>
      <c r="T1955">
        <f>S1955*D1955</f>
        <v/>
      </c>
      <c r="U1955">
        <f>S1955*F1955*H1955</f>
        <v/>
      </c>
      <c r="V1955">
        <f>S1955*F1955*(H1955-1)</f>
        <v/>
      </c>
      <c r="W1955">
        <f>U1955*J1955</f>
        <v/>
      </c>
      <c r="X1955">
        <f>T1955+W1955</f>
        <v/>
      </c>
      <c r="Y1955">
        <f>(T1955*E1955+W1955*L1955)*(1-R1955-'d_고정'!$B$13)</f>
        <v/>
      </c>
      <c r="Z1955">
        <f>(U1955*N1955*Q1955+'d_고정'!$B$3*('6_기대효과'!$H$7/8)*Q1955*'d_고정'!$B$10*P1955*('6_기대효과'!$K$7/'d_고정'!$B$9))*(1-R1955)</f>
        <v/>
      </c>
      <c r="AA1955">
        <f>W1955*L1955*(1-R1955-'d_고정'!$B$13)+U1955*MAX(N1955-'d_고정'!$B$10*P1955*('6_기대효과'!$K$7/'d_고정'!$B$9),0)*Q1955*(1-R1955)</f>
        <v/>
      </c>
      <c r="AB1955">
        <f>Y1955+Z1955</f>
        <v/>
      </c>
      <c r="AC1955">
        <f>Y1955/('d_고정'!$B$5*'6_기대효과'!$H$7/8)/'d_고정'!$B$6</f>
        <v/>
      </c>
      <c r="AD1955">
        <f>Y1955/('d_고정'!$B$8*'6_기대효과'!$H$7/8)</f>
        <v/>
      </c>
    </row>
    <row r="1956">
      <c r="A1956">
        <f>RAND()</f>
        <v/>
      </c>
      <c r="B1956">
        <f>IF('d_시나리오'!$J$2='d_시나리오'!$H$2,'d_시나리오'!$I$2,IF(A1956&lt;('d_시나리오'!$I$2-'d_시나리오'!$H$2)/('d_시나리오'!$J$2-'d_시나리오'!$H$2),'d_시나리오'!$H$2+SQRT(A1956*('d_시나리오'!$J$2-'d_시나리오'!$H$2)*('d_시나리오'!$I$2-'d_시나리오'!$H$2)),'d_시나리오'!$J$2-SQRT((1-A1956)*('d_시나리오'!$J$2-'d_시나리오'!$H$2)*('d_시나리오'!$J$2-'d_시나리오'!$I$2))))</f>
        <v/>
      </c>
      <c r="C1956">
        <f>RAND()</f>
        <v/>
      </c>
      <c r="D1956">
        <f>BETAINV(RAND(),IF(C1956&lt;'d_고정'!$B$26,'d_고정'!$B$23,'d_고정'!$B$16)+1,'d_고정'!$B$17-IF(C1956&lt;'d_고정'!$B$26,'d_고정'!$B$23,'d_고정'!$B$16)+1)*('d_고정'!$B$14+('d_고정'!$B$15-'d_고정'!$B$14)*RAND())</f>
        <v/>
      </c>
      <c r="E1956">
        <f>INDEX('d_분포'!$A$2:$A$28,RANDBETWEEN(1,27))</f>
        <v/>
      </c>
      <c r="F1956">
        <f>INDEX('d_분포'!$C$2:$C$5,RANDBETWEEN(1,4))*(0.9+0.2*RAND())</f>
        <v/>
      </c>
      <c r="G1956">
        <f>RAND()</f>
        <v/>
      </c>
      <c r="H1956">
        <f>(F1956+(1-F1956)*('d_고정'!$B$22*BETAINV(RAND(),IF(G1956&lt;'d_고정'!$B$26,'d_고정'!$B$25,'d_고정'!$B$20)+1,'d_고정'!$B$21-IF(G1956&lt;'d_고정'!$B$26,'d_고정'!$B$25,'d_고정'!$B$20)+1)+(1-'d_고정'!$B$22)*BETAINV(RAND(),IF(G1956&lt;'d_고정'!$B$26,'d_고정'!$B$24,'d_고정'!$B$18)+1,'d_고정'!$B$19-IF(G1956&lt;'d_고정'!$B$26,'d_고정'!$B$24,'d_고정'!$B$18)+1))*('d_고정'!$B$14+('d_고정'!$B$15-'d_고정'!$B$14)*RAND()))/F1956</f>
        <v/>
      </c>
      <c r="I1956">
        <f>RAND()</f>
        <v/>
      </c>
      <c r="J1956">
        <f>IF('d_시나리오'!$J$3='d_시나리오'!$H$3,'d_시나리오'!$I$3,IF(I1956&lt;('d_시나리오'!$I$3-'d_시나리오'!$H$3)/('d_시나리오'!$J$3-'d_시나리오'!$H$3),'d_시나리오'!$H$3+SQRT(I1956*('d_시나리오'!$J$3-'d_시나리오'!$H$3)*('d_시나리오'!$I$3-'d_시나리오'!$H$3)),'d_시나리오'!$J$3-SQRT((1-I1956)*('d_시나리오'!$J$3-'d_시나리오'!$H$3)*('d_시나리오'!$J$3-'d_시나리오'!$I$3))))</f>
        <v/>
      </c>
      <c r="K1956">
        <f>RAND()</f>
        <v/>
      </c>
      <c r="L1956">
        <f>IF('d_시나리오'!$J$4='d_시나리오'!$H$4,'d_시나리오'!$I$4,IF(K1956&lt;('d_시나리오'!$I$4-'d_시나리오'!$H$4)/('d_시나리오'!$J$4-'d_시나리오'!$H$4),'d_시나리오'!$H$4+SQRT(K1956*('d_시나리오'!$J$4-'d_시나리오'!$H$4)*('d_시나리오'!$I$4-'d_시나리오'!$H$4)),'d_시나리오'!$J$4-SQRT((1-K1956)*('d_시나리오'!$J$4-'d_시나리오'!$H$4)*('d_시나리오'!$J$4-'d_시나리오'!$I$4))))</f>
        <v/>
      </c>
      <c r="M1956">
        <f>RAND()</f>
        <v/>
      </c>
      <c r="N1956">
        <f>IF('d_시나리오'!$J$5='d_시나리오'!$H$5,'d_시나리오'!$I$5,IF(M1956&lt;('d_시나리오'!$I$5-'d_시나리오'!$H$5)/('d_시나리오'!$J$5-'d_시나리오'!$H$5),'d_시나리오'!$H$5+SQRT(M1956*('d_시나리오'!$J$5-'d_시나리오'!$H$5)*('d_시나리오'!$I$5-'d_시나리오'!$H$5)),'d_시나리오'!$J$5-SQRT((1-M1956)*('d_시나리오'!$J$5-'d_시나리오'!$H$5)*('d_시나리오'!$J$5-'d_시나리오'!$I$5))))</f>
        <v/>
      </c>
      <c r="O1956">
        <f>RAND()</f>
        <v/>
      </c>
      <c r="P1956">
        <f>IF('d_시나리오'!$J$6='d_시나리오'!$H$6,'d_시나리오'!$I$6,IF(O1956&lt;('d_시나리오'!$I$6-'d_시나리오'!$H$6)/('d_시나리오'!$J$6-'d_시나리오'!$H$6),'d_시나리오'!$H$6+SQRT(O1956*('d_시나리오'!$J$6-'d_시나리오'!$H$6)*('d_시나리오'!$I$6-'d_시나리오'!$H$6)),'d_시나리오'!$J$6-SQRT((1-O1956)*('d_시나리오'!$J$6-'d_시나리오'!$H$6)*('d_시나리오'!$J$6-'d_시나리오'!$I$6))))</f>
        <v/>
      </c>
      <c r="Q1956">
        <f>INDEX('d_분포'!$B$2:$B$57,RANDBETWEEN(1,56))</f>
        <v/>
      </c>
      <c r="R1956">
        <f>BETAINV(RAND(),5,5)</f>
        <v/>
      </c>
      <c r="S1956">
        <f>'d_고정'!$B$1*'6_기대효과'!$H$7*('d_시나리오'!$I$7/'d_고정'!$B$2)*B1956</f>
        <v/>
      </c>
      <c r="T1956">
        <f>S1956*D1956</f>
        <v/>
      </c>
      <c r="U1956">
        <f>S1956*F1956*H1956</f>
        <v/>
      </c>
      <c r="V1956">
        <f>S1956*F1956*(H1956-1)</f>
        <v/>
      </c>
      <c r="W1956">
        <f>U1956*J1956</f>
        <v/>
      </c>
      <c r="X1956">
        <f>T1956+W1956</f>
        <v/>
      </c>
      <c r="Y1956">
        <f>(T1956*E1956+W1956*L1956)*(1-R1956-'d_고정'!$B$13)</f>
        <v/>
      </c>
      <c r="Z1956">
        <f>(U1956*N1956*Q1956+'d_고정'!$B$3*('6_기대효과'!$H$7/8)*Q1956*'d_고정'!$B$10*P1956*('6_기대효과'!$K$7/'d_고정'!$B$9))*(1-R1956)</f>
        <v/>
      </c>
      <c r="AA1956">
        <f>W1956*L1956*(1-R1956-'d_고정'!$B$13)+U1956*MAX(N1956-'d_고정'!$B$10*P1956*('6_기대효과'!$K$7/'d_고정'!$B$9),0)*Q1956*(1-R1956)</f>
        <v/>
      </c>
      <c r="AB1956">
        <f>Y1956+Z1956</f>
        <v/>
      </c>
      <c r="AC1956">
        <f>Y1956/('d_고정'!$B$5*'6_기대효과'!$H$7/8)/'d_고정'!$B$6</f>
        <v/>
      </c>
      <c r="AD1956">
        <f>Y1956/('d_고정'!$B$8*'6_기대효과'!$H$7/8)</f>
        <v/>
      </c>
    </row>
    <row r="1957">
      <c r="A1957">
        <f>RAND()</f>
        <v/>
      </c>
      <c r="B1957">
        <f>IF('d_시나리오'!$J$2='d_시나리오'!$H$2,'d_시나리오'!$I$2,IF(A1957&lt;('d_시나리오'!$I$2-'d_시나리오'!$H$2)/('d_시나리오'!$J$2-'d_시나리오'!$H$2),'d_시나리오'!$H$2+SQRT(A1957*('d_시나리오'!$J$2-'d_시나리오'!$H$2)*('d_시나리오'!$I$2-'d_시나리오'!$H$2)),'d_시나리오'!$J$2-SQRT((1-A1957)*('d_시나리오'!$J$2-'d_시나리오'!$H$2)*('d_시나리오'!$J$2-'d_시나리오'!$I$2))))</f>
        <v/>
      </c>
      <c r="C1957">
        <f>RAND()</f>
        <v/>
      </c>
      <c r="D1957">
        <f>BETAINV(RAND(),IF(C1957&lt;'d_고정'!$B$26,'d_고정'!$B$23,'d_고정'!$B$16)+1,'d_고정'!$B$17-IF(C1957&lt;'d_고정'!$B$26,'d_고정'!$B$23,'d_고정'!$B$16)+1)*('d_고정'!$B$14+('d_고정'!$B$15-'d_고정'!$B$14)*RAND())</f>
        <v/>
      </c>
      <c r="E1957">
        <f>INDEX('d_분포'!$A$2:$A$28,RANDBETWEEN(1,27))</f>
        <v/>
      </c>
      <c r="F1957">
        <f>INDEX('d_분포'!$C$2:$C$5,RANDBETWEEN(1,4))*(0.9+0.2*RAND())</f>
        <v/>
      </c>
      <c r="G1957">
        <f>RAND()</f>
        <v/>
      </c>
      <c r="H1957">
        <f>(F1957+(1-F1957)*('d_고정'!$B$22*BETAINV(RAND(),IF(G1957&lt;'d_고정'!$B$26,'d_고정'!$B$25,'d_고정'!$B$20)+1,'d_고정'!$B$21-IF(G1957&lt;'d_고정'!$B$26,'d_고정'!$B$25,'d_고정'!$B$20)+1)+(1-'d_고정'!$B$22)*BETAINV(RAND(),IF(G1957&lt;'d_고정'!$B$26,'d_고정'!$B$24,'d_고정'!$B$18)+1,'d_고정'!$B$19-IF(G1957&lt;'d_고정'!$B$26,'d_고정'!$B$24,'d_고정'!$B$18)+1))*('d_고정'!$B$14+('d_고정'!$B$15-'d_고정'!$B$14)*RAND()))/F1957</f>
        <v/>
      </c>
      <c r="I1957">
        <f>RAND()</f>
        <v/>
      </c>
      <c r="J1957">
        <f>IF('d_시나리오'!$J$3='d_시나리오'!$H$3,'d_시나리오'!$I$3,IF(I1957&lt;('d_시나리오'!$I$3-'d_시나리오'!$H$3)/('d_시나리오'!$J$3-'d_시나리오'!$H$3),'d_시나리오'!$H$3+SQRT(I1957*('d_시나리오'!$J$3-'d_시나리오'!$H$3)*('d_시나리오'!$I$3-'d_시나리오'!$H$3)),'d_시나리오'!$J$3-SQRT((1-I1957)*('d_시나리오'!$J$3-'d_시나리오'!$H$3)*('d_시나리오'!$J$3-'d_시나리오'!$I$3))))</f>
        <v/>
      </c>
      <c r="K1957">
        <f>RAND()</f>
        <v/>
      </c>
      <c r="L1957">
        <f>IF('d_시나리오'!$J$4='d_시나리오'!$H$4,'d_시나리오'!$I$4,IF(K1957&lt;('d_시나리오'!$I$4-'d_시나리오'!$H$4)/('d_시나리오'!$J$4-'d_시나리오'!$H$4),'d_시나리오'!$H$4+SQRT(K1957*('d_시나리오'!$J$4-'d_시나리오'!$H$4)*('d_시나리오'!$I$4-'d_시나리오'!$H$4)),'d_시나리오'!$J$4-SQRT((1-K1957)*('d_시나리오'!$J$4-'d_시나리오'!$H$4)*('d_시나리오'!$J$4-'d_시나리오'!$I$4))))</f>
        <v/>
      </c>
      <c r="M1957">
        <f>RAND()</f>
        <v/>
      </c>
      <c r="N1957">
        <f>IF('d_시나리오'!$J$5='d_시나리오'!$H$5,'d_시나리오'!$I$5,IF(M1957&lt;('d_시나리오'!$I$5-'d_시나리오'!$H$5)/('d_시나리오'!$J$5-'d_시나리오'!$H$5),'d_시나리오'!$H$5+SQRT(M1957*('d_시나리오'!$J$5-'d_시나리오'!$H$5)*('d_시나리오'!$I$5-'d_시나리오'!$H$5)),'d_시나리오'!$J$5-SQRT((1-M1957)*('d_시나리오'!$J$5-'d_시나리오'!$H$5)*('d_시나리오'!$J$5-'d_시나리오'!$I$5))))</f>
        <v/>
      </c>
      <c r="O1957">
        <f>RAND()</f>
        <v/>
      </c>
      <c r="P1957">
        <f>IF('d_시나리오'!$J$6='d_시나리오'!$H$6,'d_시나리오'!$I$6,IF(O1957&lt;('d_시나리오'!$I$6-'d_시나리오'!$H$6)/('d_시나리오'!$J$6-'d_시나리오'!$H$6),'d_시나리오'!$H$6+SQRT(O1957*('d_시나리오'!$J$6-'d_시나리오'!$H$6)*('d_시나리오'!$I$6-'d_시나리오'!$H$6)),'d_시나리오'!$J$6-SQRT((1-O1957)*('d_시나리오'!$J$6-'d_시나리오'!$H$6)*('d_시나리오'!$J$6-'d_시나리오'!$I$6))))</f>
        <v/>
      </c>
      <c r="Q1957">
        <f>INDEX('d_분포'!$B$2:$B$57,RANDBETWEEN(1,56))</f>
        <v/>
      </c>
      <c r="R1957">
        <f>BETAINV(RAND(),5,5)</f>
        <v/>
      </c>
      <c r="S1957">
        <f>'d_고정'!$B$1*'6_기대효과'!$H$7*('d_시나리오'!$I$7/'d_고정'!$B$2)*B1957</f>
        <v/>
      </c>
      <c r="T1957">
        <f>S1957*D1957</f>
        <v/>
      </c>
      <c r="U1957">
        <f>S1957*F1957*H1957</f>
        <v/>
      </c>
      <c r="V1957">
        <f>S1957*F1957*(H1957-1)</f>
        <v/>
      </c>
      <c r="W1957">
        <f>U1957*J1957</f>
        <v/>
      </c>
      <c r="X1957">
        <f>T1957+W1957</f>
        <v/>
      </c>
      <c r="Y1957">
        <f>(T1957*E1957+W1957*L1957)*(1-R1957-'d_고정'!$B$13)</f>
        <v/>
      </c>
      <c r="Z1957">
        <f>(U1957*N1957*Q1957+'d_고정'!$B$3*('6_기대효과'!$H$7/8)*Q1957*'d_고정'!$B$10*P1957*('6_기대효과'!$K$7/'d_고정'!$B$9))*(1-R1957)</f>
        <v/>
      </c>
      <c r="AA1957">
        <f>W1957*L1957*(1-R1957-'d_고정'!$B$13)+U1957*MAX(N1957-'d_고정'!$B$10*P1957*('6_기대효과'!$K$7/'d_고정'!$B$9),0)*Q1957*(1-R1957)</f>
        <v/>
      </c>
      <c r="AB1957">
        <f>Y1957+Z1957</f>
        <v/>
      </c>
      <c r="AC1957">
        <f>Y1957/('d_고정'!$B$5*'6_기대효과'!$H$7/8)/'d_고정'!$B$6</f>
        <v/>
      </c>
      <c r="AD1957">
        <f>Y1957/('d_고정'!$B$8*'6_기대효과'!$H$7/8)</f>
        <v/>
      </c>
    </row>
    <row r="1958">
      <c r="A1958">
        <f>RAND()</f>
        <v/>
      </c>
      <c r="B1958">
        <f>IF('d_시나리오'!$J$2='d_시나리오'!$H$2,'d_시나리오'!$I$2,IF(A1958&lt;('d_시나리오'!$I$2-'d_시나리오'!$H$2)/('d_시나리오'!$J$2-'d_시나리오'!$H$2),'d_시나리오'!$H$2+SQRT(A1958*('d_시나리오'!$J$2-'d_시나리오'!$H$2)*('d_시나리오'!$I$2-'d_시나리오'!$H$2)),'d_시나리오'!$J$2-SQRT((1-A1958)*('d_시나리오'!$J$2-'d_시나리오'!$H$2)*('d_시나리오'!$J$2-'d_시나리오'!$I$2))))</f>
        <v/>
      </c>
      <c r="C1958">
        <f>RAND()</f>
        <v/>
      </c>
      <c r="D1958">
        <f>BETAINV(RAND(),IF(C1958&lt;'d_고정'!$B$26,'d_고정'!$B$23,'d_고정'!$B$16)+1,'d_고정'!$B$17-IF(C1958&lt;'d_고정'!$B$26,'d_고정'!$B$23,'d_고정'!$B$16)+1)*('d_고정'!$B$14+('d_고정'!$B$15-'d_고정'!$B$14)*RAND())</f>
        <v/>
      </c>
      <c r="E1958">
        <f>INDEX('d_분포'!$A$2:$A$28,RANDBETWEEN(1,27))</f>
        <v/>
      </c>
      <c r="F1958">
        <f>INDEX('d_분포'!$C$2:$C$5,RANDBETWEEN(1,4))*(0.9+0.2*RAND())</f>
        <v/>
      </c>
      <c r="G1958">
        <f>RAND()</f>
        <v/>
      </c>
      <c r="H1958">
        <f>(F1958+(1-F1958)*('d_고정'!$B$22*BETAINV(RAND(),IF(G1958&lt;'d_고정'!$B$26,'d_고정'!$B$25,'d_고정'!$B$20)+1,'d_고정'!$B$21-IF(G1958&lt;'d_고정'!$B$26,'d_고정'!$B$25,'d_고정'!$B$20)+1)+(1-'d_고정'!$B$22)*BETAINV(RAND(),IF(G1958&lt;'d_고정'!$B$26,'d_고정'!$B$24,'d_고정'!$B$18)+1,'d_고정'!$B$19-IF(G1958&lt;'d_고정'!$B$26,'d_고정'!$B$24,'d_고정'!$B$18)+1))*('d_고정'!$B$14+('d_고정'!$B$15-'d_고정'!$B$14)*RAND()))/F1958</f>
        <v/>
      </c>
      <c r="I1958">
        <f>RAND()</f>
        <v/>
      </c>
      <c r="J1958">
        <f>IF('d_시나리오'!$J$3='d_시나리오'!$H$3,'d_시나리오'!$I$3,IF(I1958&lt;('d_시나리오'!$I$3-'d_시나리오'!$H$3)/('d_시나리오'!$J$3-'d_시나리오'!$H$3),'d_시나리오'!$H$3+SQRT(I1958*('d_시나리오'!$J$3-'d_시나리오'!$H$3)*('d_시나리오'!$I$3-'d_시나리오'!$H$3)),'d_시나리오'!$J$3-SQRT((1-I1958)*('d_시나리오'!$J$3-'d_시나리오'!$H$3)*('d_시나리오'!$J$3-'d_시나리오'!$I$3))))</f>
        <v/>
      </c>
      <c r="K1958">
        <f>RAND()</f>
        <v/>
      </c>
      <c r="L1958">
        <f>IF('d_시나리오'!$J$4='d_시나리오'!$H$4,'d_시나리오'!$I$4,IF(K1958&lt;('d_시나리오'!$I$4-'d_시나리오'!$H$4)/('d_시나리오'!$J$4-'d_시나리오'!$H$4),'d_시나리오'!$H$4+SQRT(K1958*('d_시나리오'!$J$4-'d_시나리오'!$H$4)*('d_시나리오'!$I$4-'d_시나리오'!$H$4)),'d_시나리오'!$J$4-SQRT((1-K1958)*('d_시나리오'!$J$4-'d_시나리오'!$H$4)*('d_시나리오'!$J$4-'d_시나리오'!$I$4))))</f>
        <v/>
      </c>
      <c r="M1958">
        <f>RAND()</f>
        <v/>
      </c>
      <c r="N1958">
        <f>IF('d_시나리오'!$J$5='d_시나리오'!$H$5,'d_시나리오'!$I$5,IF(M1958&lt;('d_시나리오'!$I$5-'d_시나리오'!$H$5)/('d_시나리오'!$J$5-'d_시나리오'!$H$5),'d_시나리오'!$H$5+SQRT(M1958*('d_시나리오'!$J$5-'d_시나리오'!$H$5)*('d_시나리오'!$I$5-'d_시나리오'!$H$5)),'d_시나리오'!$J$5-SQRT((1-M1958)*('d_시나리오'!$J$5-'d_시나리오'!$H$5)*('d_시나리오'!$J$5-'d_시나리오'!$I$5))))</f>
        <v/>
      </c>
      <c r="O1958">
        <f>RAND()</f>
        <v/>
      </c>
      <c r="P1958">
        <f>IF('d_시나리오'!$J$6='d_시나리오'!$H$6,'d_시나리오'!$I$6,IF(O1958&lt;('d_시나리오'!$I$6-'d_시나리오'!$H$6)/('d_시나리오'!$J$6-'d_시나리오'!$H$6),'d_시나리오'!$H$6+SQRT(O1958*('d_시나리오'!$J$6-'d_시나리오'!$H$6)*('d_시나리오'!$I$6-'d_시나리오'!$H$6)),'d_시나리오'!$J$6-SQRT((1-O1958)*('d_시나리오'!$J$6-'d_시나리오'!$H$6)*('d_시나리오'!$J$6-'d_시나리오'!$I$6))))</f>
        <v/>
      </c>
      <c r="Q1958">
        <f>INDEX('d_분포'!$B$2:$B$57,RANDBETWEEN(1,56))</f>
        <v/>
      </c>
      <c r="R1958">
        <f>BETAINV(RAND(),5,5)</f>
        <v/>
      </c>
      <c r="S1958">
        <f>'d_고정'!$B$1*'6_기대효과'!$H$7*('d_시나리오'!$I$7/'d_고정'!$B$2)*B1958</f>
        <v/>
      </c>
      <c r="T1958">
        <f>S1958*D1958</f>
        <v/>
      </c>
      <c r="U1958">
        <f>S1958*F1958*H1958</f>
        <v/>
      </c>
      <c r="V1958">
        <f>S1958*F1958*(H1958-1)</f>
        <v/>
      </c>
      <c r="W1958">
        <f>U1958*J1958</f>
        <v/>
      </c>
      <c r="X1958">
        <f>T1958+W1958</f>
        <v/>
      </c>
      <c r="Y1958">
        <f>(T1958*E1958+W1958*L1958)*(1-R1958-'d_고정'!$B$13)</f>
        <v/>
      </c>
      <c r="Z1958">
        <f>(U1958*N1958*Q1958+'d_고정'!$B$3*('6_기대효과'!$H$7/8)*Q1958*'d_고정'!$B$10*P1958*('6_기대효과'!$K$7/'d_고정'!$B$9))*(1-R1958)</f>
        <v/>
      </c>
      <c r="AA1958">
        <f>W1958*L1958*(1-R1958-'d_고정'!$B$13)+U1958*MAX(N1958-'d_고정'!$B$10*P1958*('6_기대효과'!$K$7/'d_고정'!$B$9),0)*Q1958*(1-R1958)</f>
        <v/>
      </c>
      <c r="AB1958">
        <f>Y1958+Z1958</f>
        <v/>
      </c>
      <c r="AC1958">
        <f>Y1958/('d_고정'!$B$5*'6_기대효과'!$H$7/8)/'d_고정'!$B$6</f>
        <v/>
      </c>
      <c r="AD1958">
        <f>Y1958/('d_고정'!$B$8*'6_기대효과'!$H$7/8)</f>
        <v/>
      </c>
    </row>
    <row r="1959">
      <c r="A1959">
        <f>RAND()</f>
        <v/>
      </c>
      <c r="B1959">
        <f>IF('d_시나리오'!$J$2='d_시나리오'!$H$2,'d_시나리오'!$I$2,IF(A1959&lt;('d_시나리오'!$I$2-'d_시나리오'!$H$2)/('d_시나리오'!$J$2-'d_시나리오'!$H$2),'d_시나리오'!$H$2+SQRT(A1959*('d_시나리오'!$J$2-'d_시나리오'!$H$2)*('d_시나리오'!$I$2-'d_시나리오'!$H$2)),'d_시나리오'!$J$2-SQRT((1-A1959)*('d_시나리오'!$J$2-'d_시나리오'!$H$2)*('d_시나리오'!$J$2-'d_시나리오'!$I$2))))</f>
        <v/>
      </c>
      <c r="C1959">
        <f>RAND()</f>
        <v/>
      </c>
      <c r="D1959">
        <f>BETAINV(RAND(),IF(C1959&lt;'d_고정'!$B$26,'d_고정'!$B$23,'d_고정'!$B$16)+1,'d_고정'!$B$17-IF(C1959&lt;'d_고정'!$B$26,'d_고정'!$B$23,'d_고정'!$B$16)+1)*('d_고정'!$B$14+('d_고정'!$B$15-'d_고정'!$B$14)*RAND())</f>
        <v/>
      </c>
      <c r="E1959">
        <f>INDEX('d_분포'!$A$2:$A$28,RANDBETWEEN(1,27))</f>
        <v/>
      </c>
      <c r="F1959">
        <f>INDEX('d_분포'!$C$2:$C$5,RANDBETWEEN(1,4))*(0.9+0.2*RAND())</f>
        <v/>
      </c>
      <c r="G1959">
        <f>RAND()</f>
        <v/>
      </c>
      <c r="H1959">
        <f>(F1959+(1-F1959)*('d_고정'!$B$22*BETAINV(RAND(),IF(G1959&lt;'d_고정'!$B$26,'d_고정'!$B$25,'d_고정'!$B$20)+1,'d_고정'!$B$21-IF(G1959&lt;'d_고정'!$B$26,'d_고정'!$B$25,'d_고정'!$B$20)+1)+(1-'d_고정'!$B$22)*BETAINV(RAND(),IF(G1959&lt;'d_고정'!$B$26,'d_고정'!$B$24,'d_고정'!$B$18)+1,'d_고정'!$B$19-IF(G1959&lt;'d_고정'!$B$26,'d_고정'!$B$24,'d_고정'!$B$18)+1))*('d_고정'!$B$14+('d_고정'!$B$15-'d_고정'!$B$14)*RAND()))/F1959</f>
        <v/>
      </c>
      <c r="I1959">
        <f>RAND()</f>
        <v/>
      </c>
      <c r="J1959">
        <f>IF('d_시나리오'!$J$3='d_시나리오'!$H$3,'d_시나리오'!$I$3,IF(I1959&lt;('d_시나리오'!$I$3-'d_시나리오'!$H$3)/('d_시나리오'!$J$3-'d_시나리오'!$H$3),'d_시나리오'!$H$3+SQRT(I1959*('d_시나리오'!$J$3-'d_시나리오'!$H$3)*('d_시나리오'!$I$3-'d_시나리오'!$H$3)),'d_시나리오'!$J$3-SQRT((1-I1959)*('d_시나리오'!$J$3-'d_시나리오'!$H$3)*('d_시나리오'!$J$3-'d_시나리오'!$I$3))))</f>
        <v/>
      </c>
      <c r="K1959">
        <f>RAND()</f>
        <v/>
      </c>
      <c r="L1959">
        <f>IF('d_시나리오'!$J$4='d_시나리오'!$H$4,'d_시나리오'!$I$4,IF(K1959&lt;('d_시나리오'!$I$4-'d_시나리오'!$H$4)/('d_시나리오'!$J$4-'d_시나리오'!$H$4),'d_시나리오'!$H$4+SQRT(K1959*('d_시나리오'!$J$4-'d_시나리오'!$H$4)*('d_시나리오'!$I$4-'d_시나리오'!$H$4)),'d_시나리오'!$J$4-SQRT((1-K1959)*('d_시나리오'!$J$4-'d_시나리오'!$H$4)*('d_시나리오'!$J$4-'d_시나리오'!$I$4))))</f>
        <v/>
      </c>
      <c r="M1959">
        <f>RAND()</f>
        <v/>
      </c>
      <c r="N1959">
        <f>IF('d_시나리오'!$J$5='d_시나리오'!$H$5,'d_시나리오'!$I$5,IF(M1959&lt;('d_시나리오'!$I$5-'d_시나리오'!$H$5)/('d_시나리오'!$J$5-'d_시나리오'!$H$5),'d_시나리오'!$H$5+SQRT(M1959*('d_시나리오'!$J$5-'d_시나리오'!$H$5)*('d_시나리오'!$I$5-'d_시나리오'!$H$5)),'d_시나리오'!$J$5-SQRT((1-M1959)*('d_시나리오'!$J$5-'d_시나리오'!$H$5)*('d_시나리오'!$J$5-'d_시나리오'!$I$5))))</f>
        <v/>
      </c>
      <c r="O1959">
        <f>RAND()</f>
        <v/>
      </c>
      <c r="P1959">
        <f>IF('d_시나리오'!$J$6='d_시나리오'!$H$6,'d_시나리오'!$I$6,IF(O1959&lt;('d_시나리오'!$I$6-'d_시나리오'!$H$6)/('d_시나리오'!$J$6-'d_시나리오'!$H$6),'d_시나리오'!$H$6+SQRT(O1959*('d_시나리오'!$J$6-'d_시나리오'!$H$6)*('d_시나리오'!$I$6-'d_시나리오'!$H$6)),'d_시나리오'!$J$6-SQRT((1-O1959)*('d_시나리오'!$J$6-'d_시나리오'!$H$6)*('d_시나리오'!$J$6-'d_시나리오'!$I$6))))</f>
        <v/>
      </c>
      <c r="Q1959">
        <f>INDEX('d_분포'!$B$2:$B$57,RANDBETWEEN(1,56))</f>
        <v/>
      </c>
      <c r="R1959">
        <f>BETAINV(RAND(),5,5)</f>
        <v/>
      </c>
      <c r="S1959">
        <f>'d_고정'!$B$1*'6_기대효과'!$H$7*('d_시나리오'!$I$7/'d_고정'!$B$2)*B1959</f>
        <v/>
      </c>
      <c r="T1959">
        <f>S1959*D1959</f>
        <v/>
      </c>
      <c r="U1959">
        <f>S1959*F1959*H1959</f>
        <v/>
      </c>
      <c r="V1959">
        <f>S1959*F1959*(H1959-1)</f>
        <v/>
      </c>
      <c r="W1959">
        <f>U1959*J1959</f>
        <v/>
      </c>
      <c r="X1959">
        <f>T1959+W1959</f>
        <v/>
      </c>
      <c r="Y1959">
        <f>(T1959*E1959+W1959*L1959)*(1-R1959-'d_고정'!$B$13)</f>
        <v/>
      </c>
      <c r="Z1959">
        <f>(U1959*N1959*Q1959+'d_고정'!$B$3*('6_기대효과'!$H$7/8)*Q1959*'d_고정'!$B$10*P1959*('6_기대효과'!$K$7/'d_고정'!$B$9))*(1-R1959)</f>
        <v/>
      </c>
      <c r="AA1959">
        <f>W1959*L1959*(1-R1959-'d_고정'!$B$13)+U1959*MAX(N1959-'d_고정'!$B$10*P1959*('6_기대효과'!$K$7/'d_고정'!$B$9),0)*Q1959*(1-R1959)</f>
        <v/>
      </c>
      <c r="AB1959">
        <f>Y1959+Z1959</f>
        <v/>
      </c>
      <c r="AC1959">
        <f>Y1959/('d_고정'!$B$5*'6_기대효과'!$H$7/8)/'d_고정'!$B$6</f>
        <v/>
      </c>
      <c r="AD1959">
        <f>Y1959/('d_고정'!$B$8*'6_기대효과'!$H$7/8)</f>
        <v/>
      </c>
    </row>
    <row r="1960">
      <c r="A1960">
        <f>RAND()</f>
        <v/>
      </c>
      <c r="B1960">
        <f>IF('d_시나리오'!$J$2='d_시나리오'!$H$2,'d_시나리오'!$I$2,IF(A1960&lt;('d_시나리오'!$I$2-'d_시나리오'!$H$2)/('d_시나리오'!$J$2-'d_시나리오'!$H$2),'d_시나리오'!$H$2+SQRT(A1960*('d_시나리오'!$J$2-'d_시나리오'!$H$2)*('d_시나리오'!$I$2-'d_시나리오'!$H$2)),'d_시나리오'!$J$2-SQRT((1-A1960)*('d_시나리오'!$J$2-'d_시나리오'!$H$2)*('d_시나리오'!$J$2-'d_시나리오'!$I$2))))</f>
        <v/>
      </c>
      <c r="C1960">
        <f>RAND()</f>
        <v/>
      </c>
      <c r="D1960">
        <f>BETAINV(RAND(),IF(C1960&lt;'d_고정'!$B$26,'d_고정'!$B$23,'d_고정'!$B$16)+1,'d_고정'!$B$17-IF(C1960&lt;'d_고정'!$B$26,'d_고정'!$B$23,'d_고정'!$B$16)+1)*('d_고정'!$B$14+('d_고정'!$B$15-'d_고정'!$B$14)*RAND())</f>
        <v/>
      </c>
      <c r="E1960">
        <f>INDEX('d_분포'!$A$2:$A$28,RANDBETWEEN(1,27))</f>
        <v/>
      </c>
      <c r="F1960">
        <f>INDEX('d_분포'!$C$2:$C$5,RANDBETWEEN(1,4))*(0.9+0.2*RAND())</f>
        <v/>
      </c>
      <c r="G1960">
        <f>RAND()</f>
        <v/>
      </c>
      <c r="H1960">
        <f>(F1960+(1-F1960)*('d_고정'!$B$22*BETAINV(RAND(),IF(G1960&lt;'d_고정'!$B$26,'d_고정'!$B$25,'d_고정'!$B$20)+1,'d_고정'!$B$21-IF(G1960&lt;'d_고정'!$B$26,'d_고정'!$B$25,'d_고정'!$B$20)+1)+(1-'d_고정'!$B$22)*BETAINV(RAND(),IF(G1960&lt;'d_고정'!$B$26,'d_고정'!$B$24,'d_고정'!$B$18)+1,'d_고정'!$B$19-IF(G1960&lt;'d_고정'!$B$26,'d_고정'!$B$24,'d_고정'!$B$18)+1))*('d_고정'!$B$14+('d_고정'!$B$15-'d_고정'!$B$14)*RAND()))/F1960</f>
        <v/>
      </c>
      <c r="I1960">
        <f>RAND()</f>
        <v/>
      </c>
      <c r="J1960">
        <f>IF('d_시나리오'!$J$3='d_시나리오'!$H$3,'d_시나리오'!$I$3,IF(I1960&lt;('d_시나리오'!$I$3-'d_시나리오'!$H$3)/('d_시나리오'!$J$3-'d_시나리오'!$H$3),'d_시나리오'!$H$3+SQRT(I1960*('d_시나리오'!$J$3-'d_시나리오'!$H$3)*('d_시나리오'!$I$3-'d_시나리오'!$H$3)),'d_시나리오'!$J$3-SQRT((1-I1960)*('d_시나리오'!$J$3-'d_시나리오'!$H$3)*('d_시나리오'!$J$3-'d_시나리오'!$I$3))))</f>
        <v/>
      </c>
      <c r="K1960">
        <f>RAND()</f>
        <v/>
      </c>
      <c r="L1960">
        <f>IF('d_시나리오'!$J$4='d_시나리오'!$H$4,'d_시나리오'!$I$4,IF(K1960&lt;('d_시나리오'!$I$4-'d_시나리오'!$H$4)/('d_시나리오'!$J$4-'d_시나리오'!$H$4),'d_시나리오'!$H$4+SQRT(K1960*('d_시나리오'!$J$4-'d_시나리오'!$H$4)*('d_시나리오'!$I$4-'d_시나리오'!$H$4)),'d_시나리오'!$J$4-SQRT((1-K1960)*('d_시나리오'!$J$4-'d_시나리오'!$H$4)*('d_시나리오'!$J$4-'d_시나리오'!$I$4))))</f>
        <v/>
      </c>
      <c r="M1960">
        <f>RAND()</f>
        <v/>
      </c>
      <c r="N1960">
        <f>IF('d_시나리오'!$J$5='d_시나리오'!$H$5,'d_시나리오'!$I$5,IF(M1960&lt;('d_시나리오'!$I$5-'d_시나리오'!$H$5)/('d_시나리오'!$J$5-'d_시나리오'!$H$5),'d_시나리오'!$H$5+SQRT(M1960*('d_시나리오'!$J$5-'d_시나리오'!$H$5)*('d_시나리오'!$I$5-'d_시나리오'!$H$5)),'d_시나리오'!$J$5-SQRT((1-M1960)*('d_시나리오'!$J$5-'d_시나리오'!$H$5)*('d_시나리오'!$J$5-'d_시나리오'!$I$5))))</f>
        <v/>
      </c>
      <c r="O1960">
        <f>RAND()</f>
        <v/>
      </c>
      <c r="P1960">
        <f>IF('d_시나리오'!$J$6='d_시나리오'!$H$6,'d_시나리오'!$I$6,IF(O1960&lt;('d_시나리오'!$I$6-'d_시나리오'!$H$6)/('d_시나리오'!$J$6-'d_시나리오'!$H$6),'d_시나리오'!$H$6+SQRT(O1960*('d_시나리오'!$J$6-'d_시나리오'!$H$6)*('d_시나리오'!$I$6-'d_시나리오'!$H$6)),'d_시나리오'!$J$6-SQRT((1-O1960)*('d_시나리오'!$J$6-'d_시나리오'!$H$6)*('d_시나리오'!$J$6-'d_시나리오'!$I$6))))</f>
        <v/>
      </c>
      <c r="Q1960">
        <f>INDEX('d_분포'!$B$2:$B$57,RANDBETWEEN(1,56))</f>
        <v/>
      </c>
      <c r="R1960">
        <f>BETAINV(RAND(),5,5)</f>
        <v/>
      </c>
      <c r="S1960">
        <f>'d_고정'!$B$1*'6_기대효과'!$H$7*('d_시나리오'!$I$7/'d_고정'!$B$2)*B1960</f>
        <v/>
      </c>
      <c r="T1960">
        <f>S1960*D1960</f>
        <v/>
      </c>
      <c r="U1960">
        <f>S1960*F1960*H1960</f>
        <v/>
      </c>
      <c r="V1960">
        <f>S1960*F1960*(H1960-1)</f>
        <v/>
      </c>
      <c r="W1960">
        <f>U1960*J1960</f>
        <v/>
      </c>
      <c r="X1960">
        <f>T1960+W1960</f>
        <v/>
      </c>
      <c r="Y1960">
        <f>(T1960*E1960+W1960*L1960)*(1-R1960-'d_고정'!$B$13)</f>
        <v/>
      </c>
      <c r="Z1960">
        <f>(U1960*N1960*Q1960+'d_고정'!$B$3*('6_기대효과'!$H$7/8)*Q1960*'d_고정'!$B$10*P1960*('6_기대효과'!$K$7/'d_고정'!$B$9))*(1-R1960)</f>
        <v/>
      </c>
      <c r="AA1960">
        <f>W1960*L1960*(1-R1960-'d_고정'!$B$13)+U1960*MAX(N1960-'d_고정'!$B$10*P1960*('6_기대효과'!$K$7/'d_고정'!$B$9),0)*Q1960*(1-R1960)</f>
        <v/>
      </c>
      <c r="AB1960">
        <f>Y1960+Z1960</f>
        <v/>
      </c>
      <c r="AC1960">
        <f>Y1960/('d_고정'!$B$5*'6_기대효과'!$H$7/8)/'d_고정'!$B$6</f>
        <v/>
      </c>
      <c r="AD1960">
        <f>Y1960/('d_고정'!$B$8*'6_기대효과'!$H$7/8)</f>
        <v/>
      </c>
    </row>
    <row r="1961">
      <c r="A1961">
        <f>RAND()</f>
        <v/>
      </c>
      <c r="B1961">
        <f>IF('d_시나리오'!$J$2='d_시나리오'!$H$2,'d_시나리오'!$I$2,IF(A1961&lt;('d_시나리오'!$I$2-'d_시나리오'!$H$2)/('d_시나리오'!$J$2-'d_시나리오'!$H$2),'d_시나리오'!$H$2+SQRT(A1961*('d_시나리오'!$J$2-'d_시나리오'!$H$2)*('d_시나리오'!$I$2-'d_시나리오'!$H$2)),'d_시나리오'!$J$2-SQRT((1-A1961)*('d_시나리오'!$J$2-'d_시나리오'!$H$2)*('d_시나리오'!$J$2-'d_시나리오'!$I$2))))</f>
        <v/>
      </c>
      <c r="C1961">
        <f>RAND()</f>
        <v/>
      </c>
      <c r="D1961">
        <f>BETAINV(RAND(),IF(C1961&lt;'d_고정'!$B$26,'d_고정'!$B$23,'d_고정'!$B$16)+1,'d_고정'!$B$17-IF(C1961&lt;'d_고정'!$B$26,'d_고정'!$B$23,'d_고정'!$B$16)+1)*('d_고정'!$B$14+('d_고정'!$B$15-'d_고정'!$B$14)*RAND())</f>
        <v/>
      </c>
      <c r="E1961">
        <f>INDEX('d_분포'!$A$2:$A$28,RANDBETWEEN(1,27))</f>
        <v/>
      </c>
      <c r="F1961">
        <f>INDEX('d_분포'!$C$2:$C$5,RANDBETWEEN(1,4))*(0.9+0.2*RAND())</f>
        <v/>
      </c>
      <c r="G1961">
        <f>RAND()</f>
        <v/>
      </c>
      <c r="H1961">
        <f>(F1961+(1-F1961)*('d_고정'!$B$22*BETAINV(RAND(),IF(G1961&lt;'d_고정'!$B$26,'d_고정'!$B$25,'d_고정'!$B$20)+1,'d_고정'!$B$21-IF(G1961&lt;'d_고정'!$B$26,'d_고정'!$B$25,'d_고정'!$B$20)+1)+(1-'d_고정'!$B$22)*BETAINV(RAND(),IF(G1961&lt;'d_고정'!$B$26,'d_고정'!$B$24,'d_고정'!$B$18)+1,'d_고정'!$B$19-IF(G1961&lt;'d_고정'!$B$26,'d_고정'!$B$24,'d_고정'!$B$18)+1))*('d_고정'!$B$14+('d_고정'!$B$15-'d_고정'!$B$14)*RAND()))/F1961</f>
        <v/>
      </c>
      <c r="I1961">
        <f>RAND()</f>
        <v/>
      </c>
      <c r="J1961">
        <f>IF('d_시나리오'!$J$3='d_시나리오'!$H$3,'d_시나리오'!$I$3,IF(I1961&lt;('d_시나리오'!$I$3-'d_시나리오'!$H$3)/('d_시나리오'!$J$3-'d_시나리오'!$H$3),'d_시나리오'!$H$3+SQRT(I1961*('d_시나리오'!$J$3-'d_시나리오'!$H$3)*('d_시나리오'!$I$3-'d_시나리오'!$H$3)),'d_시나리오'!$J$3-SQRT((1-I1961)*('d_시나리오'!$J$3-'d_시나리오'!$H$3)*('d_시나리오'!$J$3-'d_시나리오'!$I$3))))</f>
        <v/>
      </c>
      <c r="K1961">
        <f>RAND()</f>
        <v/>
      </c>
      <c r="L1961">
        <f>IF('d_시나리오'!$J$4='d_시나리오'!$H$4,'d_시나리오'!$I$4,IF(K1961&lt;('d_시나리오'!$I$4-'d_시나리오'!$H$4)/('d_시나리오'!$J$4-'d_시나리오'!$H$4),'d_시나리오'!$H$4+SQRT(K1961*('d_시나리오'!$J$4-'d_시나리오'!$H$4)*('d_시나리오'!$I$4-'d_시나리오'!$H$4)),'d_시나리오'!$J$4-SQRT((1-K1961)*('d_시나리오'!$J$4-'d_시나리오'!$H$4)*('d_시나리오'!$J$4-'d_시나리오'!$I$4))))</f>
        <v/>
      </c>
      <c r="M1961">
        <f>RAND()</f>
        <v/>
      </c>
      <c r="N1961">
        <f>IF('d_시나리오'!$J$5='d_시나리오'!$H$5,'d_시나리오'!$I$5,IF(M1961&lt;('d_시나리오'!$I$5-'d_시나리오'!$H$5)/('d_시나리오'!$J$5-'d_시나리오'!$H$5),'d_시나리오'!$H$5+SQRT(M1961*('d_시나리오'!$J$5-'d_시나리오'!$H$5)*('d_시나리오'!$I$5-'d_시나리오'!$H$5)),'d_시나리오'!$J$5-SQRT((1-M1961)*('d_시나리오'!$J$5-'d_시나리오'!$H$5)*('d_시나리오'!$J$5-'d_시나리오'!$I$5))))</f>
        <v/>
      </c>
      <c r="O1961">
        <f>RAND()</f>
        <v/>
      </c>
      <c r="P1961">
        <f>IF('d_시나리오'!$J$6='d_시나리오'!$H$6,'d_시나리오'!$I$6,IF(O1961&lt;('d_시나리오'!$I$6-'d_시나리오'!$H$6)/('d_시나리오'!$J$6-'d_시나리오'!$H$6),'d_시나리오'!$H$6+SQRT(O1961*('d_시나리오'!$J$6-'d_시나리오'!$H$6)*('d_시나리오'!$I$6-'d_시나리오'!$H$6)),'d_시나리오'!$J$6-SQRT((1-O1961)*('d_시나리오'!$J$6-'d_시나리오'!$H$6)*('d_시나리오'!$J$6-'d_시나리오'!$I$6))))</f>
        <v/>
      </c>
      <c r="Q1961">
        <f>INDEX('d_분포'!$B$2:$B$57,RANDBETWEEN(1,56))</f>
        <v/>
      </c>
      <c r="R1961">
        <f>BETAINV(RAND(),5,5)</f>
        <v/>
      </c>
      <c r="S1961">
        <f>'d_고정'!$B$1*'6_기대효과'!$H$7*('d_시나리오'!$I$7/'d_고정'!$B$2)*B1961</f>
        <v/>
      </c>
      <c r="T1961">
        <f>S1961*D1961</f>
        <v/>
      </c>
      <c r="U1961">
        <f>S1961*F1961*H1961</f>
        <v/>
      </c>
      <c r="V1961">
        <f>S1961*F1961*(H1961-1)</f>
        <v/>
      </c>
      <c r="W1961">
        <f>U1961*J1961</f>
        <v/>
      </c>
      <c r="X1961">
        <f>T1961+W1961</f>
        <v/>
      </c>
      <c r="Y1961">
        <f>(T1961*E1961+W1961*L1961)*(1-R1961-'d_고정'!$B$13)</f>
        <v/>
      </c>
      <c r="Z1961">
        <f>(U1961*N1961*Q1961+'d_고정'!$B$3*('6_기대효과'!$H$7/8)*Q1961*'d_고정'!$B$10*P1961*('6_기대효과'!$K$7/'d_고정'!$B$9))*(1-R1961)</f>
        <v/>
      </c>
      <c r="AA1961">
        <f>W1961*L1961*(1-R1961-'d_고정'!$B$13)+U1961*MAX(N1961-'d_고정'!$B$10*P1961*('6_기대효과'!$K$7/'d_고정'!$B$9),0)*Q1961*(1-R1961)</f>
        <v/>
      </c>
      <c r="AB1961">
        <f>Y1961+Z1961</f>
        <v/>
      </c>
      <c r="AC1961">
        <f>Y1961/('d_고정'!$B$5*'6_기대효과'!$H$7/8)/'d_고정'!$B$6</f>
        <v/>
      </c>
      <c r="AD1961">
        <f>Y1961/('d_고정'!$B$8*'6_기대효과'!$H$7/8)</f>
        <v/>
      </c>
    </row>
    <row r="1962">
      <c r="A1962">
        <f>RAND()</f>
        <v/>
      </c>
      <c r="B1962">
        <f>IF('d_시나리오'!$J$2='d_시나리오'!$H$2,'d_시나리오'!$I$2,IF(A1962&lt;('d_시나리오'!$I$2-'d_시나리오'!$H$2)/('d_시나리오'!$J$2-'d_시나리오'!$H$2),'d_시나리오'!$H$2+SQRT(A1962*('d_시나리오'!$J$2-'d_시나리오'!$H$2)*('d_시나리오'!$I$2-'d_시나리오'!$H$2)),'d_시나리오'!$J$2-SQRT((1-A1962)*('d_시나리오'!$J$2-'d_시나리오'!$H$2)*('d_시나리오'!$J$2-'d_시나리오'!$I$2))))</f>
        <v/>
      </c>
      <c r="C1962">
        <f>RAND()</f>
        <v/>
      </c>
      <c r="D1962">
        <f>BETAINV(RAND(),IF(C1962&lt;'d_고정'!$B$26,'d_고정'!$B$23,'d_고정'!$B$16)+1,'d_고정'!$B$17-IF(C1962&lt;'d_고정'!$B$26,'d_고정'!$B$23,'d_고정'!$B$16)+1)*('d_고정'!$B$14+('d_고정'!$B$15-'d_고정'!$B$14)*RAND())</f>
        <v/>
      </c>
      <c r="E1962">
        <f>INDEX('d_분포'!$A$2:$A$28,RANDBETWEEN(1,27))</f>
        <v/>
      </c>
      <c r="F1962">
        <f>INDEX('d_분포'!$C$2:$C$5,RANDBETWEEN(1,4))*(0.9+0.2*RAND())</f>
        <v/>
      </c>
      <c r="G1962">
        <f>RAND()</f>
        <v/>
      </c>
      <c r="H1962">
        <f>(F1962+(1-F1962)*('d_고정'!$B$22*BETAINV(RAND(),IF(G1962&lt;'d_고정'!$B$26,'d_고정'!$B$25,'d_고정'!$B$20)+1,'d_고정'!$B$21-IF(G1962&lt;'d_고정'!$B$26,'d_고정'!$B$25,'d_고정'!$B$20)+1)+(1-'d_고정'!$B$22)*BETAINV(RAND(),IF(G1962&lt;'d_고정'!$B$26,'d_고정'!$B$24,'d_고정'!$B$18)+1,'d_고정'!$B$19-IF(G1962&lt;'d_고정'!$B$26,'d_고정'!$B$24,'d_고정'!$B$18)+1))*('d_고정'!$B$14+('d_고정'!$B$15-'d_고정'!$B$14)*RAND()))/F1962</f>
        <v/>
      </c>
      <c r="I1962">
        <f>RAND()</f>
        <v/>
      </c>
      <c r="J1962">
        <f>IF('d_시나리오'!$J$3='d_시나리오'!$H$3,'d_시나리오'!$I$3,IF(I1962&lt;('d_시나리오'!$I$3-'d_시나리오'!$H$3)/('d_시나리오'!$J$3-'d_시나리오'!$H$3),'d_시나리오'!$H$3+SQRT(I1962*('d_시나리오'!$J$3-'d_시나리오'!$H$3)*('d_시나리오'!$I$3-'d_시나리오'!$H$3)),'d_시나리오'!$J$3-SQRT((1-I1962)*('d_시나리오'!$J$3-'d_시나리오'!$H$3)*('d_시나리오'!$J$3-'d_시나리오'!$I$3))))</f>
        <v/>
      </c>
      <c r="K1962">
        <f>RAND()</f>
        <v/>
      </c>
      <c r="L1962">
        <f>IF('d_시나리오'!$J$4='d_시나리오'!$H$4,'d_시나리오'!$I$4,IF(K1962&lt;('d_시나리오'!$I$4-'d_시나리오'!$H$4)/('d_시나리오'!$J$4-'d_시나리오'!$H$4),'d_시나리오'!$H$4+SQRT(K1962*('d_시나리오'!$J$4-'d_시나리오'!$H$4)*('d_시나리오'!$I$4-'d_시나리오'!$H$4)),'d_시나리오'!$J$4-SQRT((1-K1962)*('d_시나리오'!$J$4-'d_시나리오'!$H$4)*('d_시나리오'!$J$4-'d_시나리오'!$I$4))))</f>
        <v/>
      </c>
      <c r="M1962">
        <f>RAND()</f>
        <v/>
      </c>
      <c r="N1962">
        <f>IF('d_시나리오'!$J$5='d_시나리오'!$H$5,'d_시나리오'!$I$5,IF(M1962&lt;('d_시나리오'!$I$5-'d_시나리오'!$H$5)/('d_시나리오'!$J$5-'d_시나리오'!$H$5),'d_시나리오'!$H$5+SQRT(M1962*('d_시나리오'!$J$5-'d_시나리오'!$H$5)*('d_시나리오'!$I$5-'d_시나리오'!$H$5)),'d_시나리오'!$J$5-SQRT((1-M1962)*('d_시나리오'!$J$5-'d_시나리오'!$H$5)*('d_시나리오'!$J$5-'d_시나리오'!$I$5))))</f>
        <v/>
      </c>
      <c r="O1962">
        <f>RAND()</f>
        <v/>
      </c>
      <c r="P1962">
        <f>IF('d_시나리오'!$J$6='d_시나리오'!$H$6,'d_시나리오'!$I$6,IF(O1962&lt;('d_시나리오'!$I$6-'d_시나리오'!$H$6)/('d_시나리오'!$J$6-'d_시나리오'!$H$6),'d_시나리오'!$H$6+SQRT(O1962*('d_시나리오'!$J$6-'d_시나리오'!$H$6)*('d_시나리오'!$I$6-'d_시나리오'!$H$6)),'d_시나리오'!$J$6-SQRT((1-O1962)*('d_시나리오'!$J$6-'d_시나리오'!$H$6)*('d_시나리오'!$J$6-'d_시나리오'!$I$6))))</f>
        <v/>
      </c>
      <c r="Q1962">
        <f>INDEX('d_분포'!$B$2:$B$57,RANDBETWEEN(1,56))</f>
        <v/>
      </c>
      <c r="R1962">
        <f>BETAINV(RAND(),5,5)</f>
        <v/>
      </c>
      <c r="S1962">
        <f>'d_고정'!$B$1*'6_기대효과'!$H$7*('d_시나리오'!$I$7/'d_고정'!$B$2)*B1962</f>
        <v/>
      </c>
      <c r="T1962">
        <f>S1962*D1962</f>
        <v/>
      </c>
      <c r="U1962">
        <f>S1962*F1962*H1962</f>
        <v/>
      </c>
      <c r="V1962">
        <f>S1962*F1962*(H1962-1)</f>
        <v/>
      </c>
      <c r="W1962">
        <f>U1962*J1962</f>
        <v/>
      </c>
      <c r="X1962">
        <f>T1962+W1962</f>
        <v/>
      </c>
      <c r="Y1962">
        <f>(T1962*E1962+W1962*L1962)*(1-R1962-'d_고정'!$B$13)</f>
        <v/>
      </c>
      <c r="Z1962">
        <f>(U1962*N1962*Q1962+'d_고정'!$B$3*('6_기대효과'!$H$7/8)*Q1962*'d_고정'!$B$10*P1962*('6_기대효과'!$K$7/'d_고정'!$B$9))*(1-R1962)</f>
        <v/>
      </c>
      <c r="AA1962">
        <f>W1962*L1962*(1-R1962-'d_고정'!$B$13)+U1962*MAX(N1962-'d_고정'!$B$10*P1962*('6_기대효과'!$K$7/'d_고정'!$B$9),0)*Q1962*(1-R1962)</f>
        <v/>
      </c>
      <c r="AB1962">
        <f>Y1962+Z1962</f>
        <v/>
      </c>
      <c r="AC1962">
        <f>Y1962/('d_고정'!$B$5*'6_기대효과'!$H$7/8)/'d_고정'!$B$6</f>
        <v/>
      </c>
      <c r="AD1962">
        <f>Y1962/('d_고정'!$B$8*'6_기대효과'!$H$7/8)</f>
        <v/>
      </c>
    </row>
    <row r="1963">
      <c r="A1963">
        <f>RAND()</f>
        <v/>
      </c>
      <c r="B1963">
        <f>IF('d_시나리오'!$J$2='d_시나리오'!$H$2,'d_시나리오'!$I$2,IF(A1963&lt;('d_시나리오'!$I$2-'d_시나리오'!$H$2)/('d_시나리오'!$J$2-'d_시나리오'!$H$2),'d_시나리오'!$H$2+SQRT(A1963*('d_시나리오'!$J$2-'d_시나리오'!$H$2)*('d_시나리오'!$I$2-'d_시나리오'!$H$2)),'d_시나리오'!$J$2-SQRT((1-A1963)*('d_시나리오'!$J$2-'d_시나리오'!$H$2)*('d_시나리오'!$J$2-'d_시나리오'!$I$2))))</f>
        <v/>
      </c>
      <c r="C1963">
        <f>RAND()</f>
        <v/>
      </c>
      <c r="D1963">
        <f>BETAINV(RAND(),IF(C1963&lt;'d_고정'!$B$26,'d_고정'!$B$23,'d_고정'!$B$16)+1,'d_고정'!$B$17-IF(C1963&lt;'d_고정'!$B$26,'d_고정'!$B$23,'d_고정'!$B$16)+1)*('d_고정'!$B$14+('d_고정'!$B$15-'d_고정'!$B$14)*RAND())</f>
        <v/>
      </c>
      <c r="E1963">
        <f>INDEX('d_분포'!$A$2:$A$28,RANDBETWEEN(1,27))</f>
        <v/>
      </c>
      <c r="F1963">
        <f>INDEX('d_분포'!$C$2:$C$5,RANDBETWEEN(1,4))*(0.9+0.2*RAND())</f>
        <v/>
      </c>
      <c r="G1963">
        <f>RAND()</f>
        <v/>
      </c>
      <c r="H1963">
        <f>(F1963+(1-F1963)*('d_고정'!$B$22*BETAINV(RAND(),IF(G1963&lt;'d_고정'!$B$26,'d_고정'!$B$25,'d_고정'!$B$20)+1,'d_고정'!$B$21-IF(G1963&lt;'d_고정'!$B$26,'d_고정'!$B$25,'d_고정'!$B$20)+1)+(1-'d_고정'!$B$22)*BETAINV(RAND(),IF(G1963&lt;'d_고정'!$B$26,'d_고정'!$B$24,'d_고정'!$B$18)+1,'d_고정'!$B$19-IF(G1963&lt;'d_고정'!$B$26,'d_고정'!$B$24,'d_고정'!$B$18)+1))*('d_고정'!$B$14+('d_고정'!$B$15-'d_고정'!$B$14)*RAND()))/F1963</f>
        <v/>
      </c>
      <c r="I1963">
        <f>RAND()</f>
        <v/>
      </c>
      <c r="J1963">
        <f>IF('d_시나리오'!$J$3='d_시나리오'!$H$3,'d_시나리오'!$I$3,IF(I1963&lt;('d_시나리오'!$I$3-'d_시나리오'!$H$3)/('d_시나리오'!$J$3-'d_시나리오'!$H$3),'d_시나리오'!$H$3+SQRT(I1963*('d_시나리오'!$J$3-'d_시나리오'!$H$3)*('d_시나리오'!$I$3-'d_시나리오'!$H$3)),'d_시나리오'!$J$3-SQRT((1-I1963)*('d_시나리오'!$J$3-'d_시나리오'!$H$3)*('d_시나리오'!$J$3-'d_시나리오'!$I$3))))</f>
        <v/>
      </c>
      <c r="K1963">
        <f>RAND()</f>
        <v/>
      </c>
      <c r="L1963">
        <f>IF('d_시나리오'!$J$4='d_시나리오'!$H$4,'d_시나리오'!$I$4,IF(K1963&lt;('d_시나리오'!$I$4-'d_시나리오'!$H$4)/('d_시나리오'!$J$4-'d_시나리오'!$H$4),'d_시나리오'!$H$4+SQRT(K1963*('d_시나리오'!$J$4-'d_시나리오'!$H$4)*('d_시나리오'!$I$4-'d_시나리오'!$H$4)),'d_시나리오'!$J$4-SQRT((1-K1963)*('d_시나리오'!$J$4-'d_시나리오'!$H$4)*('d_시나리오'!$J$4-'d_시나리오'!$I$4))))</f>
        <v/>
      </c>
      <c r="M1963">
        <f>RAND()</f>
        <v/>
      </c>
      <c r="N1963">
        <f>IF('d_시나리오'!$J$5='d_시나리오'!$H$5,'d_시나리오'!$I$5,IF(M1963&lt;('d_시나리오'!$I$5-'d_시나리오'!$H$5)/('d_시나리오'!$J$5-'d_시나리오'!$H$5),'d_시나리오'!$H$5+SQRT(M1963*('d_시나리오'!$J$5-'d_시나리오'!$H$5)*('d_시나리오'!$I$5-'d_시나리오'!$H$5)),'d_시나리오'!$J$5-SQRT((1-M1963)*('d_시나리오'!$J$5-'d_시나리오'!$H$5)*('d_시나리오'!$J$5-'d_시나리오'!$I$5))))</f>
        <v/>
      </c>
      <c r="O1963">
        <f>RAND()</f>
        <v/>
      </c>
      <c r="P1963">
        <f>IF('d_시나리오'!$J$6='d_시나리오'!$H$6,'d_시나리오'!$I$6,IF(O1963&lt;('d_시나리오'!$I$6-'d_시나리오'!$H$6)/('d_시나리오'!$J$6-'d_시나리오'!$H$6),'d_시나리오'!$H$6+SQRT(O1963*('d_시나리오'!$J$6-'d_시나리오'!$H$6)*('d_시나리오'!$I$6-'d_시나리오'!$H$6)),'d_시나리오'!$J$6-SQRT((1-O1963)*('d_시나리오'!$J$6-'d_시나리오'!$H$6)*('d_시나리오'!$J$6-'d_시나리오'!$I$6))))</f>
        <v/>
      </c>
      <c r="Q1963">
        <f>INDEX('d_분포'!$B$2:$B$57,RANDBETWEEN(1,56))</f>
        <v/>
      </c>
      <c r="R1963">
        <f>BETAINV(RAND(),5,5)</f>
        <v/>
      </c>
      <c r="S1963">
        <f>'d_고정'!$B$1*'6_기대효과'!$H$7*('d_시나리오'!$I$7/'d_고정'!$B$2)*B1963</f>
        <v/>
      </c>
      <c r="T1963">
        <f>S1963*D1963</f>
        <v/>
      </c>
      <c r="U1963">
        <f>S1963*F1963*H1963</f>
        <v/>
      </c>
      <c r="V1963">
        <f>S1963*F1963*(H1963-1)</f>
        <v/>
      </c>
      <c r="W1963">
        <f>U1963*J1963</f>
        <v/>
      </c>
      <c r="X1963">
        <f>T1963+W1963</f>
        <v/>
      </c>
      <c r="Y1963">
        <f>(T1963*E1963+W1963*L1963)*(1-R1963-'d_고정'!$B$13)</f>
        <v/>
      </c>
      <c r="Z1963">
        <f>(U1963*N1963*Q1963+'d_고정'!$B$3*('6_기대효과'!$H$7/8)*Q1963*'d_고정'!$B$10*P1963*('6_기대효과'!$K$7/'d_고정'!$B$9))*(1-R1963)</f>
        <v/>
      </c>
      <c r="AA1963">
        <f>W1963*L1963*(1-R1963-'d_고정'!$B$13)+U1963*MAX(N1963-'d_고정'!$B$10*P1963*('6_기대효과'!$K$7/'d_고정'!$B$9),0)*Q1963*(1-R1963)</f>
        <v/>
      </c>
      <c r="AB1963">
        <f>Y1963+Z1963</f>
        <v/>
      </c>
      <c r="AC1963">
        <f>Y1963/('d_고정'!$B$5*'6_기대효과'!$H$7/8)/'d_고정'!$B$6</f>
        <v/>
      </c>
      <c r="AD1963">
        <f>Y1963/('d_고정'!$B$8*'6_기대효과'!$H$7/8)</f>
        <v/>
      </c>
    </row>
    <row r="1964">
      <c r="A1964">
        <f>RAND()</f>
        <v/>
      </c>
      <c r="B1964">
        <f>IF('d_시나리오'!$J$2='d_시나리오'!$H$2,'d_시나리오'!$I$2,IF(A1964&lt;('d_시나리오'!$I$2-'d_시나리오'!$H$2)/('d_시나리오'!$J$2-'d_시나리오'!$H$2),'d_시나리오'!$H$2+SQRT(A1964*('d_시나리오'!$J$2-'d_시나리오'!$H$2)*('d_시나리오'!$I$2-'d_시나리오'!$H$2)),'d_시나리오'!$J$2-SQRT((1-A1964)*('d_시나리오'!$J$2-'d_시나리오'!$H$2)*('d_시나리오'!$J$2-'d_시나리오'!$I$2))))</f>
        <v/>
      </c>
      <c r="C1964">
        <f>RAND()</f>
        <v/>
      </c>
      <c r="D1964">
        <f>BETAINV(RAND(),IF(C1964&lt;'d_고정'!$B$26,'d_고정'!$B$23,'d_고정'!$B$16)+1,'d_고정'!$B$17-IF(C1964&lt;'d_고정'!$B$26,'d_고정'!$B$23,'d_고정'!$B$16)+1)*('d_고정'!$B$14+('d_고정'!$B$15-'d_고정'!$B$14)*RAND())</f>
        <v/>
      </c>
      <c r="E1964">
        <f>INDEX('d_분포'!$A$2:$A$28,RANDBETWEEN(1,27))</f>
        <v/>
      </c>
      <c r="F1964">
        <f>INDEX('d_분포'!$C$2:$C$5,RANDBETWEEN(1,4))*(0.9+0.2*RAND())</f>
        <v/>
      </c>
      <c r="G1964">
        <f>RAND()</f>
        <v/>
      </c>
      <c r="H1964">
        <f>(F1964+(1-F1964)*('d_고정'!$B$22*BETAINV(RAND(),IF(G1964&lt;'d_고정'!$B$26,'d_고정'!$B$25,'d_고정'!$B$20)+1,'d_고정'!$B$21-IF(G1964&lt;'d_고정'!$B$26,'d_고정'!$B$25,'d_고정'!$B$20)+1)+(1-'d_고정'!$B$22)*BETAINV(RAND(),IF(G1964&lt;'d_고정'!$B$26,'d_고정'!$B$24,'d_고정'!$B$18)+1,'d_고정'!$B$19-IF(G1964&lt;'d_고정'!$B$26,'d_고정'!$B$24,'d_고정'!$B$18)+1))*('d_고정'!$B$14+('d_고정'!$B$15-'d_고정'!$B$14)*RAND()))/F1964</f>
        <v/>
      </c>
      <c r="I1964">
        <f>RAND()</f>
        <v/>
      </c>
      <c r="J1964">
        <f>IF('d_시나리오'!$J$3='d_시나리오'!$H$3,'d_시나리오'!$I$3,IF(I1964&lt;('d_시나리오'!$I$3-'d_시나리오'!$H$3)/('d_시나리오'!$J$3-'d_시나리오'!$H$3),'d_시나리오'!$H$3+SQRT(I1964*('d_시나리오'!$J$3-'d_시나리오'!$H$3)*('d_시나리오'!$I$3-'d_시나리오'!$H$3)),'d_시나리오'!$J$3-SQRT((1-I1964)*('d_시나리오'!$J$3-'d_시나리오'!$H$3)*('d_시나리오'!$J$3-'d_시나리오'!$I$3))))</f>
        <v/>
      </c>
      <c r="K1964">
        <f>RAND()</f>
        <v/>
      </c>
      <c r="L1964">
        <f>IF('d_시나리오'!$J$4='d_시나리오'!$H$4,'d_시나리오'!$I$4,IF(K1964&lt;('d_시나리오'!$I$4-'d_시나리오'!$H$4)/('d_시나리오'!$J$4-'d_시나리오'!$H$4),'d_시나리오'!$H$4+SQRT(K1964*('d_시나리오'!$J$4-'d_시나리오'!$H$4)*('d_시나리오'!$I$4-'d_시나리오'!$H$4)),'d_시나리오'!$J$4-SQRT((1-K1964)*('d_시나리오'!$J$4-'d_시나리오'!$H$4)*('d_시나리오'!$J$4-'d_시나리오'!$I$4))))</f>
        <v/>
      </c>
      <c r="M1964">
        <f>RAND()</f>
        <v/>
      </c>
      <c r="N1964">
        <f>IF('d_시나리오'!$J$5='d_시나리오'!$H$5,'d_시나리오'!$I$5,IF(M1964&lt;('d_시나리오'!$I$5-'d_시나리오'!$H$5)/('d_시나리오'!$J$5-'d_시나리오'!$H$5),'d_시나리오'!$H$5+SQRT(M1964*('d_시나리오'!$J$5-'d_시나리오'!$H$5)*('d_시나리오'!$I$5-'d_시나리오'!$H$5)),'d_시나리오'!$J$5-SQRT((1-M1964)*('d_시나리오'!$J$5-'d_시나리오'!$H$5)*('d_시나리오'!$J$5-'d_시나리오'!$I$5))))</f>
        <v/>
      </c>
      <c r="O1964">
        <f>RAND()</f>
        <v/>
      </c>
      <c r="P1964">
        <f>IF('d_시나리오'!$J$6='d_시나리오'!$H$6,'d_시나리오'!$I$6,IF(O1964&lt;('d_시나리오'!$I$6-'d_시나리오'!$H$6)/('d_시나리오'!$J$6-'d_시나리오'!$H$6),'d_시나리오'!$H$6+SQRT(O1964*('d_시나리오'!$J$6-'d_시나리오'!$H$6)*('d_시나리오'!$I$6-'d_시나리오'!$H$6)),'d_시나리오'!$J$6-SQRT((1-O1964)*('d_시나리오'!$J$6-'d_시나리오'!$H$6)*('d_시나리오'!$J$6-'d_시나리오'!$I$6))))</f>
        <v/>
      </c>
      <c r="Q1964">
        <f>INDEX('d_분포'!$B$2:$B$57,RANDBETWEEN(1,56))</f>
        <v/>
      </c>
      <c r="R1964">
        <f>BETAINV(RAND(),5,5)</f>
        <v/>
      </c>
      <c r="S1964">
        <f>'d_고정'!$B$1*'6_기대효과'!$H$7*('d_시나리오'!$I$7/'d_고정'!$B$2)*B1964</f>
        <v/>
      </c>
      <c r="T1964">
        <f>S1964*D1964</f>
        <v/>
      </c>
      <c r="U1964">
        <f>S1964*F1964*H1964</f>
        <v/>
      </c>
      <c r="V1964">
        <f>S1964*F1964*(H1964-1)</f>
        <v/>
      </c>
      <c r="W1964">
        <f>U1964*J1964</f>
        <v/>
      </c>
      <c r="X1964">
        <f>T1964+W1964</f>
        <v/>
      </c>
      <c r="Y1964">
        <f>(T1964*E1964+W1964*L1964)*(1-R1964-'d_고정'!$B$13)</f>
        <v/>
      </c>
      <c r="Z1964">
        <f>(U1964*N1964*Q1964+'d_고정'!$B$3*('6_기대효과'!$H$7/8)*Q1964*'d_고정'!$B$10*P1964*('6_기대효과'!$K$7/'d_고정'!$B$9))*(1-R1964)</f>
        <v/>
      </c>
      <c r="AA1964">
        <f>W1964*L1964*(1-R1964-'d_고정'!$B$13)+U1964*MAX(N1964-'d_고정'!$B$10*P1964*('6_기대효과'!$K$7/'d_고정'!$B$9),0)*Q1964*(1-R1964)</f>
        <v/>
      </c>
      <c r="AB1964">
        <f>Y1964+Z1964</f>
        <v/>
      </c>
      <c r="AC1964">
        <f>Y1964/('d_고정'!$B$5*'6_기대효과'!$H$7/8)/'d_고정'!$B$6</f>
        <v/>
      </c>
      <c r="AD1964">
        <f>Y1964/('d_고정'!$B$8*'6_기대효과'!$H$7/8)</f>
        <v/>
      </c>
    </row>
    <row r="1965">
      <c r="A1965">
        <f>RAND()</f>
        <v/>
      </c>
      <c r="B1965">
        <f>IF('d_시나리오'!$J$2='d_시나리오'!$H$2,'d_시나리오'!$I$2,IF(A1965&lt;('d_시나리오'!$I$2-'d_시나리오'!$H$2)/('d_시나리오'!$J$2-'d_시나리오'!$H$2),'d_시나리오'!$H$2+SQRT(A1965*('d_시나리오'!$J$2-'d_시나리오'!$H$2)*('d_시나리오'!$I$2-'d_시나리오'!$H$2)),'d_시나리오'!$J$2-SQRT((1-A1965)*('d_시나리오'!$J$2-'d_시나리오'!$H$2)*('d_시나리오'!$J$2-'d_시나리오'!$I$2))))</f>
        <v/>
      </c>
      <c r="C1965">
        <f>RAND()</f>
        <v/>
      </c>
      <c r="D1965">
        <f>BETAINV(RAND(),IF(C1965&lt;'d_고정'!$B$26,'d_고정'!$B$23,'d_고정'!$B$16)+1,'d_고정'!$B$17-IF(C1965&lt;'d_고정'!$B$26,'d_고정'!$B$23,'d_고정'!$B$16)+1)*('d_고정'!$B$14+('d_고정'!$B$15-'d_고정'!$B$14)*RAND())</f>
        <v/>
      </c>
      <c r="E1965">
        <f>INDEX('d_분포'!$A$2:$A$28,RANDBETWEEN(1,27))</f>
        <v/>
      </c>
      <c r="F1965">
        <f>INDEX('d_분포'!$C$2:$C$5,RANDBETWEEN(1,4))*(0.9+0.2*RAND())</f>
        <v/>
      </c>
      <c r="G1965">
        <f>RAND()</f>
        <v/>
      </c>
      <c r="H1965">
        <f>(F1965+(1-F1965)*('d_고정'!$B$22*BETAINV(RAND(),IF(G1965&lt;'d_고정'!$B$26,'d_고정'!$B$25,'d_고정'!$B$20)+1,'d_고정'!$B$21-IF(G1965&lt;'d_고정'!$B$26,'d_고정'!$B$25,'d_고정'!$B$20)+1)+(1-'d_고정'!$B$22)*BETAINV(RAND(),IF(G1965&lt;'d_고정'!$B$26,'d_고정'!$B$24,'d_고정'!$B$18)+1,'d_고정'!$B$19-IF(G1965&lt;'d_고정'!$B$26,'d_고정'!$B$24,'d_고정'!$B$18)+1))*('d_고정'!$B$14+('d_고정'!$B$15-'d_고정'!$B$14)*RAND()))/F1965</f>
        <v/>
      </c>
      <c r="I1965">
        <f>RAND()</f>
        <v/>
      </c>
      <c r="J1965">
        <f>IF('d_시나리오'!$J$3='d_시나리오'!$H$3,'d_시나리오'!$I$3,IF(I1965&lt;('d_시나리오'!$I$3-'d_시나리오'!$H$3)/('d_시나리오'!$J$3-'d_시나리오'!$H$3),'d_시나리오'!$H$3+SQRT(I1965*('d_시나리오'!$J$3-'d_시나리오'!$H$3)*('d_시나리오'!$I$3-'d_시나리오'!$H$3)),'d_시나리오'!$J$3-SQRT((1-I1965)*('d_시나리오'!$J$3-'d_시나리오'!$H$3)*('d_시나리오'!$J$3-'d_시나리오'!$I$3))))</f>
        <v/>
      </c>
      <c r="K1965">
        <f>RAND()</f>
        <v/>
      </c>
      <c r="L1965">
        <f>IF('d_시나리오'!$J$4='d_시나리오'!$H$4,'d_시나리오'!$I$4,IF(K1965&lt;('d_시나리오'!$I$4-'d_시나리오'!$H$4)/('d_시나리오'!$J$4-'d_시나리오'!$H$4),'d_시나리오'!$H$4+SQRT(K1965*('d_시나리오'!$J$4-'d_시나리오'!$H$4)*('d_시나리오'!$I$4-'d_시나리오'!$H$4)),'d_시나리오'!$J$4-SQRT((1-K1965)*('d_시나리오'!$J$4-'d_시나리오'!$H$4)*('d_시나리오'!$J$4-'d_시나리오'!$I$4))))</f>
        <v/>
      </c>
      <c r="M1965">
        <f>RAND()</f>
        <v/>
      </c>
      <c r="N1965">
        <f>IF('d_시나리오'!$J$5='d_시나리오'!$H$5,'d_시나리오'!$I$5,IF(M1965&lt;('d_시나리오'!$I$5-'d_시나리오'!$H$5)/('d_시나리오'!$J$5-'d_시나리오'!$H$5),'d_시나리오'!$H$5+SQRT(M1965*('d_시나리오'!$J$5-'d_시나리오'!$H$5)*('d_시나리오'!$I$5-'d_시나리오'!$H$5)),'d_시나리오'!$J$5-SQRT((1-M1965)*('d_시나리오'!$J$5-'d_시나리오'!$H$5)*('d_시나리오'!$J$5-'d_시나리오'!$I$5))))</f>
        <v/>
      </c>
      <c r="O1965">
        <f>RAND()</f>
        <v/>
      </c>
      <c r="P1965">
        <f>IF('d_시나리오'!$J$6='d_시나리오'!$H$6,'d_시나리오'!$I$6,IF(O1965&lt;('d_시나리오'!$I$6-'d_시나리오'!$H$6)/('d_시나리오'!$J$6-'d_시나리오'!$H$6),'d_시나리오'!$H$6+SQRT(O1965*('d_시나리오'!$J$6-'d_시나리오'!$H$6)*('d_시나리오'!$I$6-'d_시나리오'!$H$6)),'d_시나리오'!$J$6-SQRT((1-O1965)*('d_시나리오'!$J$6-'d_시나리오'!$H$6)*('d_시나리오'!$J$6-'d_시나리오'!$I$6))))</f>
        <v/>
      </c>
      <c r="Q1965">
        <f>INDEX('d_분포'!$B$2:$B$57,RANDBETWEEN(1,56))</f>
        <v/>
      </c>
      <c r="R1965">
        <f>BETAINV(RAND(),5,5)</f>
        <v/>
      </c>
      <c r="S1965">
        <f>'d_고정'!$B$1*'6_기대효과'!$H$7*('d_시나리오'!$I$7/'d_고정'!$B$2)*B1965</f>
        <v/>
      </c>
      <c r="T1965">
        <f>S1965*D1965</f>
        <v/>
      </c>
      <c r="U1965">
        <f>S1965*F1965*H1965</f>
        <v/>
      </c>
      <c r="V1965">
        <f>S1965*F1965*(H1965-1)</f>
        <v/>
      </c>
      <c r="W1965">
        <f>U1965*J1965</f>
        <v/>
      </c>
      <c r="X1965">
        <f>T1965+W1965</f>
        <v/>
      </c>
      <c r="Y1965">
        <f>(T1965*E1965+W1965*L1965)*(1-R1965-'d_고정'!$B$13)</f>
        <v/>
      </c>
      <c r="Z1965">
        <f>(U1965*N1965*Q1965+'d_고정'!$B$3*('6_기대효과'!$H$7/8)*Q1965*'d_고정'!$B$10*P1965*('6_기대효과'!$K$7/'d_고정'!$B$9))*(1-R1965)</f>
        <v/>
      </c>
      <c r="AA1965">
        <f>W1965*L1965*(1-R1965-'d_고정'!$B$13)+U1965*MAX(N1965-'d_고정'!$B$10*P1965*('6_기대효과'!$K$7/'d_고정'!$B$9),0)*Q1965*(1-R1965)</f>
        <v/>
      </c>
      <c r="AB1965">
        <f>Y1965+Z1965</f>
        <v/>
      </c>
      <c r="AC1965">
        <f>Y1965/('d_고정'!$B$5*'6_기대효과'!$H$7/8)/'d_고정'!$B$6</f>
        <v/>
      </c>
      <c r="AD1965">
        <f>Y1965/('d_고정'!$B$8*'6_기대효과'!$H$7/8)</f>
        <v/>
      </c>
    </row>
    <row r="1966">
      <c r="A1966">
        <f>RAND()</f>
        <v/>
      </c>
      <c r="B1966">
        <f>IF('d_시나리오'!$J$2='d_시나리오'!$H$2,'d_시나리오'!$I$2,IF(A1966&lt;('d_시나리오'!$I$2-'d_시나리오'!$H$2)/('d_시나리오'!$J$2-'d_시나리오'!$H$2),'d_시나리오'!$H$2+SQRT(A1966*('d_시나리오'!$J$2-'d_시나리오'!$H$2)*('d_시나리오'!$I$2-'d_시나리오'!$H$2)),'d_시나리오'!$J$2-SQRT((1-A1966)*('d_시나리오'!$J$2-'d_시나리오'!$H$2)*('d_시나리오'!$J$2-'d_시나리오'!$I$2))))</f>
        <v/>
      </c>
      <c r="C1966">
        <f>RAND()</f>
        <v/>
      </c>
      <c r="D1966">
        <f>BETAINV(RAND(),IF(C1966&lt;'d_고정'!$B$26,'d_고정'!$B$23,'d_고정'!$B$16)+1,'d_고정'!$B$17-IF(C1966&lt;'d_고정'!$B$26,'d_고정'!$B$23,'d_고정'!$B$16)+1)*('d_고정'!$B$14+('d_고정'!$B$15-'d_고정'!$B$14)*RAND())</f>
        <v/>
      </c>
      <c r="E1966">
        <f>INDEX('d_분포'!$A$2:$A$28,RANDBETWEEN(1,27))</f>
        <v/>
      </c>
      <c r="F1966">
        <f>INDEX('d_분포'!$C$2:$C$5,RANDBETWEEN(1,4))*(0.9+0.2*RAND())</f>
        <v/>
      </c>
      <c r="G1966">
        <f>RAND()</f>
        <v/>
      </c>
      <c r="H1966">
        <f>(F1966+(1-F1966)*('d_고정'!$B$22*BETAINV(RAND(),IF(G1966&lt;'d_고정'!$B$26,'d_고정'!$B$25,'d_고정'!$B$20)+1,'d_고정'!$B$21-IF(G1966&lt;'d_고정'!$B$26,'d_고정'!$B$25,'d_고정'!$B$20)+1)+(1-'d_고정'!$B$22)*BETAINV(RAND(),IF(G1966&lt;'d_고정'!$B$26,'d_고정'!$B$24,'d_고정'!$B$18)+1,'d_고정'!$B$19-IF(G1966&lt;'d_고정'!$B$26,'d_고정'!$B$24,'d_고정'!$B$18)+1))*('d_고정'!$B$14+('d_고정'!$B$15-'d_고정'!$B$14)*RAND()))/F1966</f>
        <v/>
      </c>
      <c r="I1966">
        <f>RAND()</f>
        <v/>
      </c>
      <c r="J1966">
        <f>IF('d_시나리오'!$J$3='d_시나리오'!$H$3,'d_시나리오'!$I$3,IF(I1966&lt;('d_시나리오'!$I$3-'d_시나리오'!$H$3)/('d_시나리오'!$J$3-'d_시나리오'!$H$3),'d_시나리오'!$H$3+SQRT(I1966*('d_시나리오'!$J$3-'d_시나리오'!$H$3)*('d_시나리오'!$I$3-'d_시나리오'!$H$3)),'d_시나리오'!$J$3-SQRT((1-I1966)*('d_시나리오'!$J$3-'d_시나리오'!$H$3)*('d_시나리오'!$J$3-'d_시나리오'!$I$3))))</f>
        <v/>
      </c>
      <c r="K1966">
        <f>RAND()</f>
        <v/>
      </c>
      <c r="L1966">
        <f>IF('d_시나리오'!$J$4='d_시나리오'!$H$4,'d_시나리오'!$I$4,IF(K1966&lt;('d_시나리오'!$I$4-'d_시나리오'!$H$4)/('d_시나리오'!$J$4-'d_시나리오'!$H$4),'d_시나리오'!$H$4+SQRT(K1966*('d_시나리오'!$J$4-'d_시나리오'!$H$4)*('d_시나리오'!$I$4-'d_시나리오'!$H$4)),'d_시나리오'!$J$4-SQRT((1-K1966)*('d_시나리오'!$J$4-'d_시나리오'!$H$4)*('d_시나리오'!$J$4-'d_시나리오'!$I$4))))</f>
        <v/>
      </c>
      <c r="M1966">
        <f>RAND()</f>
        <v/>
      </c>
      <c r="N1966">
        <f>IF('d_시나리오'!$J$5='d_시나리오'!$H$5,'d_시나리오'!$I$5,IF(M1966&lt;('d_시나리오'!$I$5-'d_시나리오'!$H$5)/('d_시나리오'!$J$5-'d_시나리오'!$H$5),'d_시나리오'!$H$5+SQRT(M1966*('d_시나리오'!$J$5-'d_시나리오'!$H$5)*('d_시나리오'!$I$5-'d_시나리오'!$H$5)),'d_시나리오'!$J$5-SQRT((1-M1966)*('d_시나리오'!$J$5-'d_시나리오'!$H$5)*('d_시나리오'!$J$5-'d_시나리오'!$I$5))))</f>
        <v/>
      </c>
      <c r="O1966">
        <f>RAND()</f>
        <v/>
      </c>
      <c r="P1966">
        <f>IF('d_시나리오'!$J$6='d_시나리오'!$H$6,'d_시나리오'!$I$6,IF(O1966&lt;('d_시나리오'!$I$6-'d_시나리오'!$H$6)/('d_시나리오'!$J$6-'d_시나리오'!$H$6),'d_시나리오'!$H$6+SQRT(O1966*('d_시나리오'!$J$6-'d_시나리오'!$H$6)*('d_시나리오'!$I$6-'d_시나리오'!$H$6)),'d_시나리오'!$J$6-SQRT((1-O1966)*('d_시나리오'!$J$6-'d_시나리오'!$H$6)*('d_시나리오'!$J$6-'d_시나리오'!$I$6))))</f>
        <v/>
      </c>
      <c r="Q1966">
        <f>INDEX('d_분포'!$B$2:$B$57,RANDBETWEEN(1,56))</f>
        <v/>
      </c>
      <c r="R1966">
        <f>BETAINV(RAND(),5,5)</f>
        <v/>
      </c>
      <c r="S1966">
        <f>'d_고정'!$B$1*'6_기대효과'!$H$7*('d_시나리오'!$I$7/'d_고정'!$B$2)*B1966</f>
        <v/>
      </c>
      <c r="T1966">
        <f>S1966*D1966</f>
        <v/>
      </c>
      <c r="U1966">
        <f>S1966*F1966*H1966</f>
        <v/>
      </c>
      <c r="V1966">
        <f>S1966*F1966*(H1966-1)</f>
        <v/>
      </c>
      <c r="W1966">
        <f>U1966*J1966</f>
        <v/>
      </c>
      <c r="X1966">
        <f>T1966+W1966</f>
        <v/>
      </c>
      <c r="Y1966">
        <f>(T1966*E1966+W1966*L1966)*(1-R1966-'d_고정'!$B$13)</f>
        <v/>
      </c>
      <c r="Z1966">
        <f>(U1966*N1966*Q1966+'d_고정'!$B$3*('6_기대효과'!$H$7/8)*Q1966*'d_고정'!$B$10*P1966*('6_기대효과'!$K$7/'d_고정'!$B$9))*(1-R1966)</f>
        <v/>
      </c>
      <c r="AA1966">
        <f>W1966*L1966*(1-R1966-'d_고정'!$B$13)+U1966*MAX(N1966-'d_고정'!$B$10*P1966*('6_기대효과'!$K$7/'d_고정'!$B$9),0)*Q1966*(1-R1966)</f>
        <v/>
      </c>
      <c r="AB1966">
        <f>Y1966+Z1966</f>
        <v/>
      </c>
      <c r="AC1966">
        <f>Y1966/('d_고정'!$B$5*'6_기대효과'!$H$7/8)/'d_고정'!$B$6</f>
        <v/>
      </c>
      <c r="AD1966">
        <f>Y1966/('d_고정'!$B$8*'6_기대효과'!$H$7/8)</f>
        <v/>
      </c>
    </row>
    <row r="1967">
      <c r="A1967">
        <f>RAND()</f>
        <v/>
      </c>
      <c r="B1967">
        <f>IF('d_시나리오'!$J$2='d_시나리오'!$H$2,'d_시나리오'!$I$2,IF(A1967&lt;('d_시나리오'!$I$2-'d_시나리오'!$H$2)/('d_시나리오'!$J$2-'d_시나리오'!$H$2),'d_시나리오'!$H$2+SQRT(A1967*('d_시나리오'!$J$2-'d_시나리오'!$H$2)*('d_시나리오'!$I$2-'d_시나리오'!$H$2)),'d_시나리오'!$J$2-SQRT((1-A1967)*('d_시나리오'!$J$2-'d_시나리오'!$H$2)*('d_시나리오'!$J$2-'d_시나리오'!$I$2))))</f>
        <v/>
      </c>
      <c r="C1967">
        <f>RAND()</f>
        <v/>
      </c>
      <c r="D1967">
        <f>BETAINV(RAND(),IF(C1967&lt;'d_고정'!$B$26,'d_고정'!$B$23,'d_고정'!$B$16)+1,'d_고정'!$B$17-IF(C1967&lt;'d_고정'!$B$26,'d_고정'!$B$23,'d_고정'!$B$16)+1)*('d_고정'!$B$14+('d_고정'!$B$15-'d_고정'!$B$14)*RAND())</f>
        <v/>
      </c>
      <c r="E1967">
        <f>INDEX('d_분포'!$A$2:$A$28,RANDBETWEEN(1,27))</f>
        <v/>
      </c>
      <c r="F1967">
        <f>INDEX('d_분포'!$C$2:$C$5,RANDBETWEEN(1,4))*(0.9+0.2*RAND())</f>
        <v/>
      </c>
      <c r="G1967">
        <f>RAND()</f>
        <v/>
      </c>
      <c r="H1967">
        <f>(F1967+(1-F1967)*('d_고정'!$B$22*BETAINV(RAND(),IF(G1967&lt;'d_고정'!$B$26,'d_고정'!$B$25,'d_고정'!$B$20)+1,'d_고정'!$B$21-IF(G1967&lt;'d_고정'!$B$26,'d_고정'!$B$25,'d_고정'!$B$20)+1)+(1-'d_고정'!$B$22)*BETAINV(RAND(),IF(G1967&lt;'d_고정'!$B$26,'d_고정'!$B$24,'d_고정'!$B$18)+1,'d_고정'!$B$19-IF(G1967&lt;'d_고정'!$B$26,'d_고정'!$B$24,'d_고정'!$B$18)+1))*('d_고정'!$B$14+('d_고정'!$B$15-'d_고정'!$B$14)*RAND()))/F1967</f>
        <v/>
      </c>
      <c r="I1967">
        <f>RAND()</f>
        <v/>
      </c>
      <c r="J1967">
        <f>IF('d_시나리오'!$J$3='d_시나리오'!$H$3,'d_시나리오'!$I$3,IF(I1967&lt;('d_시나리오'!$I$3-'d_시나리오'!$H$3)/('d_시나리오'!$J$3-'d_시나리오'!$H$3),'d_시나리오'!$H$3+SQRT(I1967*('d_시나리오'!$J$3-'d_시나리오'!$H$3)*('d_시나리오'!$I$3-'d_시나리오'!$H$3)),'d_시나리오'!$J$3-SQRT((1-I1967)*('d_시나리오'!$J$3-'d_시나리오'!$H$3)*('d_시나리오'!$J$3-'d_시나리오'!$I$3))))</f>
        <v/>
      </c>
      <c r="K1967">
        <f>RAND()</f>
        <v/>
      </c>
      <c r="L1967">
        <f>IF('d_시나리오'!$J$4='d_시나리오'!$H$4,'d_시나리오'!$I$4,IF(K1967&lt;('d_시나리오'!$I$4-'d_시나리오'!$H$4)/('d_시나리오'!$J$4-'d_시나리오'!$H$4),'d_시나리오'!$H$4+SQRT(K1967*('d_시나리오'!$J$4-'d_시나리오'!$H$4)*('d_시나리오'!$I$4-'d_시나리오'!$H$4)),'d_시나리오'!$J$4-SQRT((1-K1967)*('d_시나리오'!$J$4-'d_시나리오'!$H$4)*('d_시나리오'!$J$4-'d_시나리오'!$I$4))))</f>
        <v/>
      </c>
      <c r="M1967">
        <f>RAND()</f>
        <v/>
      </c>
      <c r="N1967">
        <f>IF('d_시나리오'!$J$5='d_시나리오'!$H$5,'d_시나리오'!$I$5,IF(M1967&lt;('d_시나리오'!$I$5-'d_시나리오'!$H$5)/('d_시나리오'!$J$5-'d_시나리오'!$H$5),'d_시나리오'!$H$5+SQRT(M1967*('d_시나리오'!$J$5-'d_시나리오'!$H$5)*('d_시나리오'!$I$5-'d_시나리오'!$H$5)),'d_시나리오'!$J$5-SQRT((1-M1967)*('d_시나리오'!$J$5-'d_시나리오'!$H$5)*('d_시나리오'!$J$5-'d_시나리오'!$I$5))))</f>
        <v/>
      </c>
      <c r="O1967">
        <f>RAND()</f>
        <v/>
      </c>
      <c r="P1967">
        <f>IF('d_시나리오'!$J$6='d_시나리오'!$H$6,'d_시나리오'!$I$6,IF(O1967&lt;('d_시나리오'!$I$6-'d_시나리오'!$H$6)/('d_시나리오'!$J$6-'d_시나리오'!$H$6),'d_시나리오'!$H$6+SQRT(O1967*('d_시나리오'!$J$6-'d_시나리오'!$H$6)*('d_시나리오'!$I$6-'d_시나리오'!$H$6)),'d_시나리오'!$J$6-SQRT((1-O1967)*('d_시나리오'!$J$6-'d_시나리오'!$H$6)*('d_시나리오'!$J$6-'d_시나리오'!$I$6))))</f>
        <v/>
      </c>
      <c r="Q1967">
        <f>INDEX('d_분포'!$B$2:$B$57,RANDBETWEEN(1,56))</f>
        <v/>
      </c>
      <c r="R1967">
        <f>BETAINV(RAND(),5,5)</f>
        <v/>
      </c>
      <c r="S1967">
        <f>'d_고정'!$B$1*'6_기대효과'!$H$7*('d_시나리오'!$I$7/'d_고정'!$B$2)*B1967</f>
        <v/>
      </c>
      <c r="T1967">
        <f>S1967*D1967</f>
        <v/>
      </c>
      <c r="U1967">
        <f>S1967*F1967*H1967</f>
        <v/>
      </c>
      <c r="V1967">
        <f>S1967*F1967*(H1967-1)</f>
        <v/>
      </c>
      <c r="W1967">
        <f>U1967*J1967</f>
        <v/>
      </c>
      <c r="X1967">
        <f>T1967+W1967</f>
        <v/>
      </c>
      <c r="Y1967">
        <f>(T1967*E1967+W1967*L1967)*(1-R1967-'d_고정'!$B$13)</f>
        <v/>
      </c>
      <c r="Z1967">
        <f>(U1967*N1967*Q1967+'d_고정'!$B$3*('6_기대효과'!$H$7/8)*Q1967*'d_고정'!$B$10*P1967*('6_기대효과'!$K$7/'d_고정'!$B$9))*(1-R1967)</f>
        <v/>
      </c>
      <c r="AA1967">
        <f>W1967*L1967*(1-R1967-'d_고정'!$B$13)+U1967*MAX(N1967-'d_고정'!$B$10*P1967*('6_기대효과'!$K$7/'d_고정'!$B$9),0)*Q1967*(1-R1967)</f>
        <v/>
      </c>
      <c r="AB1967">
        <f>Y1967+Z1967</f>
        <v/>
      </c>
      <c r="AC1967">
        <f>Y1967/('d_고정'!$B$5*'6_기대효과'!$H$7/8)/'d_고정'!$B$6</f>
        <v/>
      </c>
      <c r="AD1967">
        <f>Y1967/('d_고정'!$B$8*'6_기대효과'!$H$7/8)</f>
        <v/>
      </c>
    </row>
    <row r="1968">
      <c r="A1968">
        <f>RAND()</f>
        <v/>
      </c>
      <c r="B1968">
        <f>IF('d_시나리오'!$J$2='d_시나리오'!$H$2,'d_시나리오'!$I$2,IF(A1968&lt;('d_시나리오'!$I$2-'d_시나리오'!$H$2)/('d_시나리오'!$J$2-'d_시나리오'!$H$2),'d_시나리오'!$H$2+SQRT(A1968*('d_시나리오'!$J$2-'d_시나리오'!$H$2)*('d_시나리오'!$I$2-'d_시나리오'!$H$2)),'d_시나리오'!$J$2-SQRT((1-A1968)*('d_시나리오'!$J$2-'d_시나리오'!$H$2)*('d_시나리오'!$J$2-'d_시나리오'!$I$2))))</f>
        <v/>
      </c>
      <c r="C1968">
        <f>RAND()</f>
        <v/>
      </c>
      <c r="D1968">
        <f>BETAINV(RAND(),IF(C1968&lt;'d_고정'!$B$26,'d_고정'!$B$23,'d_고정'!$B$16)+1,'d_고정'!$B$17-IF(C1968&lt;'d_고정'!$B$26,'d_고정'!$B$23,'d_고정'!$B$16)+1)*('d_고정'!$B$14+('d_고정'!$B$15-'d_고정'!$B$14)*RAND())</f>
        <v/>
      </c>
      <c r="E1968">
        <f>INDEX('d_분포'!$A$2:$A$28,RANDBETWEEN(1,27))</f>
        <v/>
      </c>
      <c r="F1968">
        <f>INDEX('d_분포'!$C$2:$C$5,RANDBETWEEN(1,4))*(0.9+0.2*RAND())</f>
        <v/>
      </c>
      <c r="G1968">
        <f>RAND()</f>
        <v/>
      </c>
      <c r="H1968">
        <f>(F1968+(1-F1968)*('d_고정'!$B$22*BETAINV(RAND(),IF(G1968&lt;'d_고정'!$B$26,'d_고정'!$B$25,'d_고정'!$B$20)+1,'d_고정'!$B$21-IF(G1968&lt;'d_고정'!$B$26,'d_고정'!$B$25,'d_고정'!$B$20)+1)+(1-'d_고정'!$B$22)*BETAINV(RAND(),IF(G1968&lt;'d_고정'!$B$26,'d_고정'!$B$24,'d_고정'!$B$18)+1,'d_고정'!$B$19-IF(G1968&lt;'d_고정'!$B$26,'d_고정'!$B$24,'d_고정'!$B$18)+1))*('d_고정'!$B$14+('d_고정'!$B$15-'d_고정'!$B$14)*RAND()))/F1968</f>
        <v/>
      </c>
      <c r="I1968">
        <f>RAND()</f>
        <v/>
      </c>
      <c r="J1968">
        <f>IF('d_시나리오'!$J$3='d_시나리오'!$H$3,'d_시나리오'!$I$3,IF(I1968&lt;('d_시나리오'!$I$3-'d_시나리오'!$H$3)/('d_시나리오'!$J$3-'d_시나리오'!$H$3),'d_시나리오'!$H$3+SQRT(I1968*('d_시나리오'!$J$3-'d_시나리오'!$H$3)*('d_시나리오'!$I$3-'d_시나리오'!$H$3)),'d_시나리오'!$J$3-SQRT((1-I1968)*('d_시나리오'!$J$3-'d_시나리오'!$H$3)*('d_시나리오'!$J$3-'d_시나리오'!$I$3))))</f>
        <v/>
      </c>
      <c r="K1968">
        <f>RAND()</f>
        <v/>
      </c>
      <c r="L1968">
        <f>IF('d_시나리오'!$J$4='d_시나리오'!$H$4,'d_시나리오'!$I$4,IF(K1968&lt;('d_시나리오'!$I$4-'d_시나리오'!$H$4)/('d_시나리오'!$J$4-'d_시나리오'!$H$4),'d_시나리오'!$H$4+SQRT(K1968*('d_시나리오'!$J$4-'d_시나리오'!$H$4)*('d_시나리오'!$I$4-'d_시나리오'!$H$4)),'d_시나리오'!$J$4-SQRT((1-K1968)*('d_시나리오'!$J$4-'d_시나리오'!$H$4)*('d_시나리오'!$J$4-'d_시나리오'!$I$4))))</f>
        <v/>
      </c>
      <c r="M1968">
        <f>RAND()</f>
        <v/>
      </c>
      <c r="N1968">
        <f>IF('d_시나리오'!$J$5='d_시나리오'!$H$5,'d_시나리오'!$I$5,IF(M1968&lt;('d_시나리오'!$I$5-'d_시나리오'!$H$5)/('d_시나리오'!$J$5-'d_시나리오'!$H$5),'d_시나리오'!$H$5+SQRT(M1968*('d_시나리오'!$J$5-'d_시나리오'!$H$5)*('d_시나리오'!$I$5-'d_시나리오'!$H$5)),'d_시나리오'!$J$5-SQRT((1-M1968)*('d_시나리오'!$J$5-'d_시나리오'!$H$5)*('d_시나리오'!$J$5-'d_시나리오'!$I$5))))</f>
        <v/>
      </c>
      <c r="O1968">
        <f>RAND()</f>
        <v/>
      </c>
      <c r="P1968">
        <f>IF('d_시나리오'!$J$6='d_시나리오'!$H$6,'d_시나리오'!$I$6,IF(O1968&lt;('d_시나리오'!$I$6-'d_시나리오'!$H$6)/('d_시나리오'!$J$6-'d_시나리오'!$H$6),'d_시나리오'!$H$6+SQRT(O1968*('d_시나리오'!$J$6-'d_시나리오'!$H$6)*('d_시나리오'!$I$6-'d_시나리오'!$H$6)),'d_시나리오'!$J$6-SQRT((1-O1968)*('d_시나리오'!$J$6-'d_시나리오'!$H$6)*('d_시나리오'!$J$6-'d_시나리오'!$I$6))))</f>
        <v/>
      </c>
      <c r="Q1968">
        <f>INDEX('d_분포'!$B$2:$B$57,RANDBETWEEN(1,56))</f>
        <v/>
      </c>
      <c r="R1968">
        <f>BETAINV(RAND(),5,5)</f>
        <v/>
      </c>
      <c r="S1968">
        <f>'d_고정'!$B$1*'6_기대효과'!$H$7*('d_시나리오'!$I$7/'d_고정'!$B$2)*B1968</f>
        <v/>
      </c>
      <c r="T1968">
        <f>S1968*D1968</f>
        <v/>
      </c>
      <c r="U1968">
        <f>S1968*F1968*H1968</f>
        <v/>
      </c>
      <c r="V1968">
        <f>S1968*F1968*(H1968-1)</f>
        <v/>
      </c>
      <c r="W1968">
        <f>U1968*J1968</f>
        <v/>
      </c>
      <c r="X1968">
        <f>T1968+W1968</f>
        <v/>
      </c>
      <c r="Y1968">
        <f>(T1968*E1968+W1968*L1968)*(1-R1968-'d_고정'!$B$13)</f>
        <v/>
      </c>
      <c r="Z1968">
        <f>(U1968*N1968*Q1968+'d_고정'!$B$3*('6_기대효과'!$H$7/8)*Q1968*'d_고정'!$B$10*P1968*('6_기대효과'!$K$7/'d_고정'!$B$9))*(1-R1968)</f>
        <v/>
      </c>
      <c r="AA1968">
        <f>W1968*L1968*(1-R1968-'d_고정'!$B$13)+U1968*MAX(N1968-'d_고정'!$B$10*P1968*('6_기대효과'!$K$7/'d_고정'!$B$9),0)*Q1968*(1-R1968)</f>
        <v/>
      </c>
      <c r="AB1968">
        <f>Y1968+Z1968</f>
        <v/>
      </c>
      <c r="AC1968">
        <f>Y1968/('d_고정'!$B$5*'6_기대효과'!$H$7/8)/'d_고정'!$B$6</f>
        <v/>
      </c>
      <c r="AD1968">
        <f>Y1968/('d_고정'!$B$8*'6_기대효과'!$H$7/8)</f>
        <v/>
      </c>
    </row>
    <row r="1969">
      <c r="A1969">
        <f>RAND()</f>
        <v/>
      </c>
      <c r="B1969">
        <f>IF('d_시나리오'!$J$2='d_시나리오'!$H$2,'d_시나리오'!$I$2,IF(A1969&lt;('d_시나리오'!$I$2-'d_시나리오'!$H$2)/('d_시나리오'!$J$2-'d_시나리오'!$H$2),'d_시나리오'!$H$2+SQRT(A1969*('d_시나리오'!$J$2-'d_시나리오'!$H$2)*('d_시나리오'!$I$2-'d_시나리오'!$H$2)),'d_시나리오'!$J$2-SQRT((1-A1969)*('d_시나리오'!$J$2-'d_시나리오'!$H$2)*('d_시나리오'!$J$2-'d_시나리오'!$I$2))))</f>
        <v/>
      </c>
      <c r="C1969">
        <f>RAND()</f>
        <v/>
      </c>
      <c r="D1969">
        <f>BETAINV(RAND(),IF(C1969&lt;'d_고정'!$B$26,'d_고정'!$B$23,'d_고정'!$B$16)+1,'d_고정'!$B$17-IF(C1969&lt;'d_고정'!$B$26,'d_고정'!$B$23,'d_고정'!$B$16)+1)*('d_고정'!$B$14+('d_고정'!$B$15-'d_고정'!$B$14)*RAND())</f>
        <v/>
      </c>
      <c r="E1969">
        <f>INDEX('d_분포'!$A$2:$A$28,RANDBETWEEN(1,27))</f>
        <v/>
      </c>
      <c r="F1969">
        <f>INDEX('d_분포'!$C$2:$C$5,RANDBETWEEN(1,4))*(0.9+0.2*RAND())</f>
        <v/>
      </c>
      <c r="G1969">
        <f>RAND()</f>
        <v/>
      </c>
      <c r="H1969">
        <f>(F1969+(1-F1969)*('d_고정'!$B$22*BETAINV(RAND(),IF(G1969&lt;'d_고정'!$B$26,'d_고정'!$B$25,'d_고정'!$B$20)+1,'d_고정'!$B$21-IF(G1969&lt;'d_고정'!$B$26,'d_고정'!$B$25,'d_고정'!$B$20)+1)+(1-'d_고정'!$B$22)*BETAINV(RAND(),IF(G1969&lt;'d_고정'!$B$26,'d_고정'!$B$24,'d_고정'!$B$18)+1,'d_고정'!$B$19-IF(G1969&lt;'d_고정'!$B$26,'d_고정'!$B$24,'d_고정'!$B$18)+1))*('d_고정'!$B$14+('d_고정'!$B$15-'d_고정'!$B$14)*RAND()))/F1969</f>
        <v/>
      </c>
      <c r="I1969">
        <f>RAND()</f>
        <v/>
      </c>
      <c r="J1969">
        <f>IF('d_시나리오'!$J$3='d_시나리오'!$H$3,'d_시나리오'!$I$3,IF(I1969&lt;('d_시나리오'!$I$3-'d_시나리오'!$H$3)/('d_시나리오'!$J$3-'d_시나리오'!$H$3),'d_시나리오'!$H$3+SQRT(I1969*('d_시나리오'!$J$3-'d_시나리오'!$H$3)*('d_시나리오'!$I$3-'d_시나리오'!$H$3)),'d_시나리오'!$J$3-SQRT((1-I1969)*('d_시나리오'!$J$3-'d_시나리오'!$H$3)*('d_시나리오'!$J$3-'d_시나리오'!$I$3))))</f>
        <v/>
      </c>
      <c r="K1969">
        <f>RAND()</f>
        <v/>
      </c>
      <c r="L1969">
        <f>IF('d_시나리오'!$J$4='d_시나리오'!$H$4,'d_시나리오'!$I$4,IF(K1969&lt;('d_시나리오'!$I$4-'d_시나리오'!$H$4)/('d_시나리오'!$J$4-'d_시나리오'!$H$4),'d_시나리오'!$H$4+SQRT(K1969*('d_시나리오'!$J$4-'d_시나리오'!$H$4)*('d_시나리오'!$I$4-'d_시나리오'!$H$4)),'d_시나리오'!$J$4-SQRT((1-K1969)*('d_시나리오'!$J$4-'d_시나리오'!$H$4)*('d_시나리오'!$J$4-'d_시나리오'!$I$4))))</f>
        <v/>
      </c>
      <c r="M1969">
        <f>RAND()</f>
        <v/>
      </c>
      <c r="N1969">
        <f>IF('d_시나리오'!$J$5='d_시나리오'!$H$5,'d_시나리오'!$I$5,IF(M1969&lt;('d_시나리오'!$I$5-'d_시나리오'!$H$5)/('d_시나리오'!$J$5-'d_시나리오'!$H$5),'d_시나리오'!$H$5+SQRT(M1969*('d_시나리오'!$J$5-'d_시나리오'!$H$5)*('d_시나리오'!$I$5-'d_시나리오'!$H$5)),'d_시나리오'!$J$5-SQRT((1-M1969)*('d_시나리오'!$J$5-'d_시나리오'!$H$5)*('d_시나리오'!$J$5-'d_시나리오'!$I$5))))</f>
        <v/>
      </c>
      <c r="O1969">
        <f>RAND()</f>
        <v/>
      </c>
      <c r="P1969">
        <f>IF('d_시나리오'!$J$6='d_시나리오'!$H$6,'d_시나리오'!$I$6,IF(O1969&lt;('d_시나리오'!$I$6-'d_시나리오'!$H$6)/('d_시나리오'!$J$6-'d_시나리오'!$H$6),'d_시나리오'!$H$6+SQRT(O1969*('d_시나리오'!$J$6-'d_시나리오'!$H$6)*('d_시나리오'!$I$6-'d_시나리오'!$H$6)),'d_시나리오'!$J$6-SQRT((1-O1969)*('d_시나리오'!$J$6-'d_시나리오'!$H$6)*('d_시나리오'!$J$6-'d_시나리오'!$I$6))))</f>
        <v/>
      </c>
      <c r="Q1969">
        <f>INDEX('d_분포'!$B$2:$B$57,RANDBETWEEN(1,56))</f>
        <v/>
      </c>
      <c r="R1969">
        <f>BETAINV(RAND(),5,5)</f>
        <v/>
      </c>
      <c r="S1969">
        <f>'d_고정'!$B$1*'6_기대효과'!$H$7*('d_시나리오'!$I$7/'d_고정'!$B$2)*B1969</f>
        <v/>
      </c>
      <c r="T1969">
        <f>S1969*D1969</f>
        <v/>
      </c>
      <c r="U1969">
        <f>S1969*F1969*H1969</f>
        <v/>
      </c>
      <c r="V1969">
        <f>S1969*F1969*(H1969-1)</f>
        <v/>
      </c>
      <c r="W1969">
        <f>U1969*J1969</f>
        <v/>
      </c>
      <c r="X1969">
        <f>T1969+W1969</f>
        <v/>
      </c>
      <c r="Y1969">
        <f>(T1969*E1969+W1969*L1969)*(1-R1969-'d_고정'!$B$13)</f>
        <v/>
      </c>
      <c r="Z1969">
        <f>(U1969*N1969*Q1969+'d_고정'!$B$3*('6_기대효과'!$H$7/8)*Q1969*'d_고정'!$B$10*P1969*('6_기대효과'!$K$7/'d_고정'!$B$9))*(1-R1969)</f>
        <v/>
      </c>
      <c r="AA1969">
        <f>W1969*L1969*(1-R1969-'d_고정'!$B$13)+U1969*MAX(N1969-'d_고정'!$B$10*P1969*('6_기대효과'!$K$7/'d_고정'!$B$9),0)*Q1969*(1-R1969)</f>
        <v/>
      </c>
      <c r="AB1969">
        <f>Y1969+Z1969</f>
        <v/>
      </c>
      <c r="AC1969">
        <f>Y1969/('d_고정'!$B$5*'6_기대효과'!$H$7/8)/'d_고정'!$B$6</f>
        <v/>
      </c>
      <c r="AD1969">
        <f>Y1969/('d_고정'!$B$8*'6_기대효과'!$H$7/8)</f>
        <v/>
      </c>
    </row>
    <row r="1970">
      <c r="A1970">
        <f>RAND()</f>
        <v/>
      </c>
      <c r="B1970">
        <f>IF('d_시나리오'!$J$2='d_시나리오'!$H$2,'d_시나리오'!$I$2,IF(A1970&lt;('d_시나리오'!$I$2-'d_시나리오'!$H$2)/('d_시나리오'!$J$2-'d_시나리오'!$H$2),'d_시나리오'!$H$2+SQRT(A1970*('d_시나리오'!$J$2-'d_시나리오'!$H$2)*('d_시나리오'!$I$2-'d_시나리오'!$H$2)),'d_시나리오'!$J$2-SQRT((1-A1970)*('d_시나리오'!$J$2-'d_시나리오'!$H$2)*('d_시나리오'!$J$2-'d_시나리오'!$I$2))))</f>
        <v/>
      </c>
      <c r="C1970">
        <f>RAND()</f>
        <v/>
      </c>
      <c r="D1970">
        <f>BETAINV(RAND(),IF(C1970&lt;'d_고정'!$B$26,'d_고정'!$B$23,'d_고정'!$B$16)+1,'d_고정'!$B$17-IF(C1970&lt;'d_고정'!$B$26,'d_고정'!$B$23,'d_고정'!$B$16)+1)*('d_고정'!$B$14+('d_고정'!$B$15-'d_고정'!$B$14)*RAND())</f>
        <v/>
      </c>
      <c r="E1970">
        <f>INDEX('d_분포'!$A$2:$A$28,RANDBETWEEN(1,27))</f>
        <v/>
      </c>
      <c r="F1970">
        <f>INDEX('d_분포'!$C$2:$C$5,RANDBETWEEN(1,4))*(0.9+0.2*RAND())</f>
        <v/>
      </c>
      <c r="G1970">
        <f>RAND()</f>
        <v/>
      </c>
      <c r="H1970">
        <f>(F1970+(1-F1970)*('d_고정'!$B$22*BETAINV(RAND(),IF(G1970&lt;'d_고정'!$B$26,'d_고정'!$B$25,'d_고정'!$B$20)+1,'d_고정'!$B$21-IF(G1970&lt;'d_고정'!$B$26,'d_고정'!$B$25,'d_고정'!$B$20)+1)+(1-'d_고정'!$B$22)*BETAINV(RAND(),IF(G1970&lt;'d_고정'!$B$26,'d_고정'!$B$24,'d_고정'!$B$18)+1,'d_고정'!$B$19-IF(G1970&lt;'d_고정'!$B$26,'d_고정'!$B$24,'d_고정'!$B$18)+1))*('d_고정'!$B$14+('d_고정'!$B$15-'d_고정'!$B$14)*RAND()))/F1970</f>
        <v/>
      </c>
      <c r="I1970">
        <f>RAND()</f>
        <v/>
      </c>
      <c r="J1970">
        <f>IF('d_시나리오'!$J$3='d_시나리오'!$H$3,'d_시나리오'!$I$3,IF(I1970&lt;('d_시나리오'!$I$3-'d_시나리오'!$H$3)/('d_시나리오'!$J$3-'d_시나리오'!$H$3),'d_시나리오'!$H$3+SQRT(I1970*('d_시나리오'!$J$3-'d_시나리오'!$H$3)*('d_시나리오'!$I$3-'d_시나리오'!$H$3)),'d_시나리오'!$J$3-SQRT((1-I1970)*('d_시나리오'!$J$3-'d_시나리오'!$H$3)*('d_시나리오'!$J$3-'d_시나리오'!$I$3))))</f>
        <v/>
      </c>
      <c r="K1970">
        <f>RAND()</f>
        <v/>
      </c>
      <c r="L1970">
        <f>IF('d_시나리오'!$J$4='d_시나리오'!$H$4,'d_시나리오'!$I$4,IF(K1970&lt;('d_시나리오'!$I$4-'d_시나리오'!$H$4)/('d_시나리오'!$J$4-'d_시나리오'!$H$4),'d_시나리오'!$H$4+SQRT(K1970*('d_시나리오'!$J$4-'d_시나리오'!$H$4)*('d_시나리오'!$I$4-'d_시나리오'!$H$4)),'d_시나리오'!$J$4-SQRT((1-K1970)*('d_시나리오'!$J$4-'d_시나리오'!$H$4)*('d_시나리오'!$J$4-'d_시나리오'!$I$4))))</f>
        <v/>
      </c>
      <c r="M1970">
        <f>RAND()</f>
        <v/>
      </c>
      <c r="N1970">
        <f>IF('d_시나리오'!$J$5='d_시나리오'!$H$5,'d_시나리오'!$I$5,IF(M1970&lt;('d_시나리오'!$I$5-'d_시나리오'!$H$5)/('d_시나리오'!$J$5-'d_시나리오'!$H$5),'d_시나리오'!$H$5+SQRT(M1970*('d_시나리오'!$J$5-'d_시나리오'!$H$5)*('d_시나리오'!$I$5-'d_시나리오'!$H$5)),'d_시나리오'!$J$5-SQRT((1-M1970)*('d_시나리오'!$J$5-'d_시나리오'!$H$5)*('d_시나리오'!$J$5-'d_시나리오'!$I$5))))</f>
        <v/>
      </c>
      <c r="O1970">
        <f>RAND()</f>
        <v/>
      </c>
      <c r="P1970">
        <f>IF('d_시나리오'!$J$6='d_시나리오'!$H$6,'d_시나리오'!$I$6,IF(O1970&lt;('d_시나리오'!$I$6-'d_시나리오'!$H$6)/('d_시나리오'!$J$6-'d_시나리오'!$H$6),'d_시나리오'!$H$6+SQRT(O1970*('d_시나리오'!$J$6-'d_시나리오'!$H$6)*('d_시나리오'!$I$6-'d_시나리오'!$H$6)),'d_시나리오'!$J$6-SQRT((1-O1970)*('d_시나리오'!$J$6-'d_시나리오'!$H$6)*('d_시나리오'!$J$6-'d_시나리오'!$I$6))))</f>
        <v/>
      </c>
      <c r="Q1970">
        <f>INDEX('d_분포'!$B$2:$B$57,RANDBETWEEN(1,56))</f>
        <v/>
      </c>
      <c r="R1970">
        <f>BETAINV(RAND(),5,5)</f>
        <v/>
      </c>
      <c r="S1970">
        <f>'d_고정'!$B$1*'6_기대효과'!$H$7*('d_시나리오'!$I$7/'d_고정'!$B$2)*B1970</f>
        <v/>
      </c>
      <c r="T1970">
        <f>S1970*D1970</f>
        <v/>
      </c>
      <c r="U1970">
        <f>S1970*F1970*H1970</f>
        <v/>
      </c>
      <c r="V1970">
        <f>S1970*F1970*(H1970-1)</f>
        <v/>
      </c>
      <c r="W1970">
        <f>U1970*J1970</f>
        <v/>
      </c>
      <c r="X1970">
        <f>T1970+W1970</f>
        <v/>
      </c>
      <c r="Y1970">
        <f>(T1970*E1970+W1970*L1970)*(1-R1970-'d_고정'!$B$13)</f>
        <v/>
      </c>
      <c r="Z1970">
        <f>(U1970*N1970*Q1970+'d_고정'!$B$3*('6_기대효과'!$H$7/8)*Q1970*'d_고정'!$B$10*P1970*('6_기대효과'!$K$7/'d_고정'!$B$9))*(1-R1970)</f>
        <v/>
      </c>
      <c r="AA1970">
        <f>W1970*L1970*(1-R1970-'d_고정'!$B$13)+U1970*MAX(N1970-'d_고정'!$B$10*P1970*('6_기대효과'!$K$7/'d_고정'!$B$9),0)*Q1970*(1-R1970)</f>
        <v/>
      </c>
      <c r="AB1970">
        <f>Y1970+Z1970</f>
        <v/>
      </c>
      <c r="AC1970">
        <f>Y1970/('d_고정'!$B$5*'6_기대효과'!$H$7/8)/'d_고정'!$B$6</f>
        <v/>
      </c>
      <c r="AD1970">
        <f>Y1970/('d_고정'!$B$8*'6_기대효과'!$H$7/8)</f>
        <v/>
      </c>
    </row>
    <row r="1971">
      <c r="A1971">
        <f>RAND()</f>
        <v/>
      </c>
      <c r="B1971">
        <f>IF('d_시나리오'!$J$2='d_시나리오'!$H$2,'d_시나리오'!$I$2,IF(A1971&lt;('d_시나리오'!$I$2-'d_시나리오'!$H$2)/('d_시나리오'!$J$2-'d_시나리오'!$H$2),'d_시나리오'!$H$2+SQRT(A1971*('d_시나리오'!$J$2-'d_시나리오'!$H$2)*('d_시나리오'!$I$2-'d_시나리오'!$H$2)),'d_시나리오'!$J$2-SQRT((1-A1971)*('d_시나리오'!$J$2-'d_시나리오'!$H$2)*('d_시나리오'!$J$2-'d_시나리오'!$I$2))))</f>
        <v/>
      </c>
      <c r="C1971">
        <f>RAND()</f>
        <v/>
      </c>
      <c r="D1971">
        <f>BETAINV(RAND(),IF(C1971&lt;'d_고정'!$B$26,'d_고정'!$B$23,'d_고정'!$B$16)+1,'d_고정'!$B$17-IF(C1971&lt;'d_고정'!$B$26,'d_고정'!$B$23,'d_고정'!$B$16)+1)*('d_고정'!$B$14+('d_고정'!$B$15-'d_고정'!$B$14)*RAND())</f>
        <v/>
      </c>
      <c r="E1971">
        <f>INDEX('d_분포'!$A$2:$A$28,RANDBETWEEN(1,27))</f>
        <v/>
      </c>
      <c r="F1971">
        <f>INDEX('d_분포'!$C$2:$C$5,RANDBETWEEN(1,4))*(0.9+0.2*RAND())</f>
        <v/>
      </c>
      <c r="G1971">
        <f>RAND()</f>
        <v/>
      </c>
      <c r="H1971">
        <f>(F1971+(1-F1971)*('d_고정'!$B$22*BETAINV(RAND(),IF(G1971&lt;'d_고정'!$B$26,'d_고정'!$B$25,'d_고정'!$B$20)+1,'d_고정'!$B$21-IF(G1971&lt;'d_고정'!$B$26,'d_고정'!$B$25,'d_고정'!$B$20)+1)+(1-'d_고정'!$B$22)*BETAINV(RAND(),IF(G1971&lt;'d_고정'!$B$26,'d_고정'!$B$24,'d_고정'!$B$18)+1,'d_고정'!$B$19-IF(G1971&lt;'d_고정'!$B$26,'d_고정'!$B$24,'d_고정'!$B$18)+1))*('d_고정'!$B$14+('d_고정'!$B$15-'d_고정'!$B$14)*RAND()))/F1971</f>
        <v/>
      </c>
      <c r="I1971">
        <f>RAND()</f>
        <v/>
      </c>
      <c r="J1971">
        <f>IF('d_시나리오'!$J$3='d_시나리오'!$H$3,'d_시나리오'!$I$3,IF(I1971&lt;('d_시나리오'!$I$3-'d_시나리오'!$H$3)/('d_시나리오'!$J$3-'d_시나리오'!$H$3),'d_시나리오'!$H$3+SQRT(I1971*('d_시나리오'!$J$3-'d_시나리오'!$H$3)*('d_시나리오'!$I$3-'d_시나리오'!$H$3)),'d_시나리오'!$J$3-SQRT((1-I1971)*('d_시나리오'!$J$3-'d_시나리오'!$H$3)*('d_시나리오'!$J$3-'d_시나리오'!$I$3))))</f>
        <v/>
      </c>
      <c r="K1971">
        <f>RAND()</f>
        <v/>
      </c>
      <c r="L1971">
        <f>IF('d_시나리오'!$J$4='d_시나리오'!$H$4,'d_시나리오'!$I$4,IF(K1971&lt;('d_시나리오'!$I$4-'d_시나리오'!$H$4)/('d_시나리오'!$J$4-'d_시나리오'!$H$4),'d_시나리오'!$H$4+SQRT(K1971*('d_시나리오'!$J$4-'d_시나리오'!$H$4)*('d_시나리오'!$I$4-'d_시나리오'!$H$4)),'d_시나리오'!$J$4-SQRT((1-K1971)*('d_시나리오'!$J$4-'d_시나리오'!$H$4)*('d_시나리오'!$J$4-'d_시나리오'!$I$4))))</f>
        <v/>
      </c>
      <c r="M1971">
        <f>RAND()</f>
        <v/>
      </c>
      <c r="N1971">
        <f>IF('d_시나리오'!$J$5='d_시나리오'!$H$5,'d_시나리오'!$I$5,IF(M1971&lt;('d_시나리오'!$I$5-'d_시나리오'!$H$5)/('d_시나리오'!$J$5-'d_시나리오'!$H$5),'d_시나리오'!$H$5+SQRT(M1971*('d_시나리오'!$J$5-'d_시나리오'!$H$5)*('d_시나리오'!$I$5-'d_시나리오'!$H$5)),'d_시나리오'!$J$5-SQRT((1-M1971)*('d_시나리오'!$J$5-'d_시나리오'!$H$5)*('d_시나리오'!$J$5-'d_시나리오'!$I$5))))</f>
        <v/>
      </c>
      <c r="O1971">
        <f>RAND()</f>
        <v/>
      </c>
      <c r="P1971">
        <f>IF('d_시나리오'!$J$6='d_시나리오'!$H$6,'d_시나리오'!$I$6,IF(O1971&lt;('d_시나리오'!$I$6-'d_시나리오'!$H$6)/('d_시나리오'!$J$6-'d_시나리오'!$H$6),'d_시나리오'!$H$6+SQRT(O1971*('d_시나리오'!$J$6-'d_시나리오'!$H$6)*('d_시나리오'!$I$6-'d_시나리오'!$H$6)),'d_시나리오'!$J$6-SQRT((1-O1971)*('d_시나리오'!$J$6-'d_시나리오'!$H$6)*('d_시나리오'!$J$6-'d_시나리오'!$I$6))))</f>
        <v/>
      </c>
      <c r="Q1971">
        <f>INDEX('d_분포'!$B$2:$B$57,RANDBETWEEN(1,56))</f>
        <v/>
      </c>
      <c r="R1971">
        <f>BETAINV(RAND(),5,5)</f>
        <v/>
      </c>
      <c r="S1971">
        <f>'d_고정'!$B$1*'6_기대효과'!$H$7*('d_시나리오'!$I$7/'d_고정'!$B$2)*B1971</f>
        <v/>
      </c>
      <c r="T1971">
        <f>S1971*D1971</f>
        <v/>
      </c>
      <c r="U1971">
        <f>S1971*F1971*H1971</f>
        <v/>
      </c>
      <c r="V1971">
        <f>S1971*F1971*(H1971-1)</f>
        <v/>
      </c>
      <c r="W1971">
        <f>U1971*J1971</f>
        <v/>
      </c>
      <c r="X1971">
        <f>T1971+W1971</f>
        <v/>
      </c>
      <c r="Y1971">
        <f>(T1971*E1971+W1971*L1971)*(1-R1971-'d_고정'!$B$13)</f>
        <v/>
      </c>
      <c r="Z1971">
        <f>(U1971*N1971*Q1971+'d_고정'!$B$3*('6_기대효과'!$H$7/8)*Q1971*'d_고정'!$B$10*P1971*('6_기대효과'!$K$7/'d_고정'!$B$9))*(1-R1971)</f>
        <v/>
      </c>
      <c r="AA1971">
        <f>W1971*L1971*(1-R1971-'d_고정'!$B$13)+U1971*MAX(N1971-'d_고정'!$B$10*P1971*('6_기대효과'!$K$7/'d_고정'!$B$9),0)*Q1971*(1-R1971)</f>
        <v/>
      </c>
      <c r="AB1971">
        <f>Y1971+Z1971</f>
        <v/>
      </c>
      <c r="AC1971">
        <f>Y1971/('d_고정'!$B$5*'6_기대효과'!$H$7/8)/'d_고정'!$B$6</f>
        <v/>
      </c>
      <c r="AD1971">
        <f>Y1971/('d_고정'!$B$8*'6_기대효과'!$H$7/8)</f>
        <v/>
      </c>
    </row>
    <row r="1972">
      <c r="A1972">
        <f>RAND()</f>
        <v/>
      </c>
      <c r="B1972">
        <f>IF('d_시나리오'!$J$2='d_시나리오'!$H$2,'d_시나리오'!$I$2,IF(A1972&lt;('d_시나리오'!$I$2-'d_시나리오'!$H$2)/('d_시나리오'!$J$2-'d_시나리오'!$H$2),'d_시나리오'!$H$2+SQRT(A1972*('d_시나리오'!$J$2-'d_시나리오'!$H$2)*('d_시나리오'!$I$2-'d_시나리오'!$H$2)),'d_시나리오'!$J$2-SQRT((1-A1972)*('d_시나리오'!$J$2-'d_시나리오'!$H$2)*('d_시나리오'!$J$2-'d_시나리오'!$I$2))))</f>
        <v/>
      </c>
      <c r="C1972">
        <f>RAND()</f>
        <v/>
      </c>
      <c r="D1972">
        <f>BETAINV(RAND(),IF(C1972&lt;'d_고정'!$B$26,'d_고정'!$B$23,'d_고정'!$B$16)+1,'d_고정'!$B$17-IF(C1972&lt;'d_고정'!$B$26,'d_고정'!$B$23,'d_고정'!$B$16)+1)*('d_고정'!$B$14+('d_고정'!$B$15-'d_고정'!$B$14)*RAND())</f>
        <v/>
      </c>
      <c r="E1972">
        <f>INDEX('d_분포'!$A$2:$A$28,RANDBETWEEN(1,27))</f>
        <v/>
      </c>
      <c r="F1972">
        <f>INDEX('d_분포'!$C$2:$C$5,RANDBETWEEN(1,4))*(0.9+0.2*RAND())</f>
        <v/>
      </c>
      <c r="G1972">
        <f>RAND()</f>
        <v/>
      </c>
      <c r="H1972">
        <f>(F1972+(1-F1972)*('d_고정'!$B$22*BETAINV(RAND(),IF(G1972&lt;'d_고정'!$B$26,'d_고정'!$B$25,'d_고정'!$B$20)+1,'d_고정'!$B$21-IF(G1972&lt;'d_고정'!$B$26,'d_고정'!$B$25,'d_고정'!$B$20)+1)+(1-'d_고정'!$B$22)*BETAINV(RAND(),IF(G1972&lt;'d_고정'!$B$26,'d_고정'!$B$24,'d_고정'!$B$18)+1,'d_고정'!$B$19-IF(G1972&lt;'d_고정'!$B$26,'d_고정'!$B$24,'d_고정'!$B$18)+1))*('d_고정'!$B$14+('d_고정'!$B$15-'d_고정'!$B$14)*RAND()))/F1972</f>
        <v/>
      </c>
      <c r="I1972">
        <f>RAND()</f>
        <v/>
      </c>
      <c r="J1972">
        <f>IF('d_시나리오'!$J$3='d_시나리오'!$H$3,'d_시나리오'!$I$3,IF(I1972&lt;('d_시나리오'!$I$3-'d_시나리오'!$H$3)/('d_시나리오'!$J$3-'d_시나리오'!$H$3),'d_시나리오'!$H$3+SQRT(I1972*('d_시나리오'!$J$3-'d_시나리오'!$H$3)*('d_시나리오'!$I$3-'d_시나리오'!$H$3)),'d_시나리오'!$J$3-SQRT((1-I1972)*('d_시나리오'!$J$3-'d_시나리오'!$H$3)*('d_시나리오'!$J$3-'d_시나리오'!$I$3))))</f>
        <v/>
      </c>
      <c r="K1972">
        <f>RAND()</f>
        <v/>
      </c>
      <c r="L1972">
        <f>IF('d_시나리오'!$J$4='d_시나리오'!$H$4,'d_시나리오'!$I$4,IF(K1972&lt;('d_시나리오'!$I$4-'d_시나리오'!$H$4)/('d_시나리오'!$J$4-'d_시나리오'!$H$4),'d_시나리오'!$H$4+SQRT(K1972*('d_시나리오'!$J$4-'d_시나리오'!$H$4)*('d_시나리오'!$I$4-'d_시나리오'!$H$4)),'d_시나리오'!$J$4-SQRT((1-K1972)*('d_시나리오'!$J$4-'d_시나리오'!$H$4)*('d_시나리오'!$J$4-'d_시나리오'!$I$4))))</f>
        <v/>
      </c>
      <c r="M1972">
        <f>RAND()</f>
        <v/>
      </c>
      <c r="N1972">
        <f>IF('d_시나리오'!$J$5='d_시나리오'!$H$5,'d_시나리오'!$I$5,IF(M1972&lt;('d_시나리오'!$I$5-'d_시나리오'!$H$5)/('d_시나리오'!$J$5-'d_시나리오'!$H$5),'d_시나리오'!$H$5+SQRT(M1972*('d_시나리오'!$J$5-'d_시나리오'!$H$5)*('d_시나리오'!$I$5-'d_시나리오'!$H$5)),'d_시나리오'!$J$5-SQRT((1-M1972)*('d_시나리오'!$J$5-'d_시나리오'!$H$5)*('d_시나리오'!$J$5-'d_시나리오'!$I$5))))</f>
        <v/>
      </c>
      <c r="O1972">
        <f>RAND()</f>
        <v/>
      </c>
      <c r="P1972">
        <f>IF('d_시나리오'!$J$6='d_시나리오'!$H$6,'d_시나리오'!$I$6,IF(O1972&lt;('d_시나리오'!$I$6-'d_시나리오'!$H$6)/('d_시나리오'!$J$6-'d_시나리오'!$H$6),'d_시나리오'!$H$6+SQRT(O1972*('d_시나리오'!$J$6-'d_시나리오'!$H$6)*('d_시나리오'!$I$6-'d_시나리오'!$H$6)),'d_시나리오'!$J$6-SQRT((1-O1972)*('d_시나리오'!$J$6-'d_시나리오'!$H$6)*('d_시나리오'!$J$6-'d_시나리오'!$I$6))))</f>
        <v/>
      </c>
      <c r="Q1972">
        <f>INDEX('d_분포'!$B$2:$B$57,RANDBETWEEN(1,56))</f>
        <v/>
      </c>
      <c r="R1972">
        <f>BETAINV(RAND(),5,5)</f>
        <v/>
      </c>
      <c r="S1972">
        <f>'d_고정'!$B$1*'6_기대효과'!$H$7*('d_시나리오'!$I$7/'d_고정'!$B$2)*B1972</f>
        <v/>
      </c>
      <c r="T1972">
        <f>S1972*D1972</f>
        <v/>
      </c>
      <c r="U1972">
        <f>S1972*F1972*H1972</f>
        <v/>
      </c>
      <c r="V1972">
        <f>S1972*F1972*(H1972-1)</f>
        <v/>
      </c>
      <c r="W1972">
        <f>U1972*J1972</f>
        <v/>
      </c>
      <c r="X1972">
        <f>T1972+W1972</f>
        <v/>
      </c>
      <c r="Y1972">
        <f>(T1972*E1972+W1972*L1972)*(1-R1972-'d_고정'!$B$13)</f>
        <v/>
      </c>
      <c r="Z1972">
        <f>(U1972*N1972*Q1972+'d_고정'!$B$3*('6_기대효과'!$H$7/8)*Q1972*'d_고정'!$B$10*P1972*('6_기대효과'!$K$7/'d_고정'!$B$9))*(1-R1972)</f>
        <v/>
      </c>
      <c r="AA1972">
        <f>W1972*L1972*(1-R1972-'d_고정'!$B$13)+U1972*MAX(N1972-'d_고정'!$B$10*P1972*('6_기대효과'!$K$7/'d_고정'!$B$9),0)*Q1972*(1-R1972)</f>
        <v/>
      </c>
      <c r="AB1972">
        <f>Y1972+Z1972</f>
        <v/>
      </c>
      <c r="AC1972">
        <f>Y1972/('d_고정'!$B$5*'6_기대효과'!$H$7/8)/'d_고정'!$B$6</f>
        <v/>
      </c>
      <c r="AD1972">
        <f>Y1972/('d_고정'!$B$8*'6_기대효과'!$H$7/8)</f>
        <v/>
      </c>
    </row>
    <row r="1973">
      <c r="A1973">
        <f>RAND()</f>
        <v/>
      </c>
      <c r="B1973">
        <f>IF('d_시나리오'!$J$2='d_시나리오'!$H$2,'d_시나리오'!$I$2,IF(A1973&lt;('d_시나리오'!$I$2-'d_시나리오'!$H$2)/('d_시나리오'!$J$2-'d_시나리오'!$H$2),'d_시나리오'!$H$2+SQRT(A1973*('d_시나리오'!$J$2-'d_시나리오'!$H$2)*('d_시나리오'!$I$2-'d_시나리오'!$H$2)),'d_시나리오'!$J$2-SQRT((1-A1973)*('d_시나리오'!$J$2-'d_시나리오'!$H$2)*('d_시나리오'!$J$2-'d_시나리오'!$I$2))))</f>
        <v/>
      </c>
      <c r="C1973">
        <f>RAND()</f>
        <v/>
      </c>
      <c r="D1973">
        <f>BETAINV(RAND(),IF(C1973&lt;'d_고정'!$B$26,'d_고정'!$B$23,'d_고정'!$B$16)+1,'d_고정'!$B$17-IF(C1973&lt;'d_고정'!$B$26,'d_고정'!$B$23,'d_고정'!$B$16)+1)*('d_고정'!$B$14+('d_고정'!$B$15-'d_고정'!$B$14)*RAND())</f>
        <v/>
      </c>
      <c r="E1973">
        <f>INDEX('d_분포'!$A$2:$A$28,RANDBETWEEN(1,27))</f>
        <v/>
      </c>
      <c r="F1973">
        <f>INDEX('d_분포'!$C$2:$C$5,RANDBETWEEN(1,4))*(0.9+0.2*RAND())</f>
        <v/>
      </c>
      <c r="G1973">
        <f>RAND()</f>
        <v/>
      </c>
      <c r="H1973">
        <f>(F1973+(1-F1973)*('d_고정'!$B$22*BETAINV(RAND(),IF(G1973&lt;'d_고정'!$B$26,'d_고정'!$B$25,'d_고정'!$B$20)+1,'d_고정'!$B$21-IF(G1973&lt;'d_고정'!$B$26,'d_고정'!$B$25,'d_고정'!$B$20)+1)+(1-'d_고정'!$B$22)*BETAINV(RAND(),IF(G1973&lt;'d_고정'!$B$26,'d_고정'!$B$24,'d_고정'!$B$18)+1,'d_고정'!$B$19-IF(G1973&lt;'d_고정'!$B$26,'d_고정'!$B$24,'d_고정'!$B$18)+1))*('d_고정'!$B$14+('d_고정'!$B$15-'d_고정'!$B$14)*RAND()))/F1973</f>
        <v/>
      </c>
      <c r="I1973">
        <f>RAND()</f>
        <v/>
      </c>
      <c r="J1973">
        <f>IF('d_시나리오'!$J$3='d_시나리오'!$H$3,'d_시나리오'!$I$3,IF(I1973&lt;('d_시나리오'!$I$3-'d_시나리오'!$H$3)/('d_시나리오'!$J$3-'d_시나리오'!$H$3),'d_시나리오'!$H$3+SQRT(I1973*('d_시나리오'!$J$3-'d_시나리오'!$H$3)*('d_시나리오'!$I$3-'d_시나리오'!$H$3)),'d_시나리오'!$J$3-SQRT((1-I1973)*('d_시나리오'!$J$3-'d_시나리오'!$H$3)*('d_시나리오'!$J$3-'d_시나리오'!$I$3))))</f>
        <v/>
      </c>
      <c r="K1973">
        <f>RAND()</f>
        <v/>
      </c>
      <c r="L1973">
        <f>IF('d_시나리오'!$J$4='d_시나리오'!$H$4,'d_시나리오'!$I$4,IF(K1973&lt;('d_시나리오'!$I$4-'d_시나리오'!$H$4)/('d_시나리오'!$J$4-'d_시나리오'!$H$4),'d_시나리오'!$H$4+SQRT(K1973*('d_시나리오'!$J$4-'d_시나리오'!$H$4)*('d_시나리오'!$I$4-'d_시나리오'!$H$4)),'d_시나리오'!$J$4-SQRT((1-K1973)*('d_시나리오'!$J$4-'d_시나리오'!$H$4)*('d_시나리오'!$J$4-'d_시나리오'!$I$4))))</f>
        <v/>
      </c>
      <c r="M1973">
        <f>RAND()</f>
        <v/>
      </c>
      <c r="N1973">
        <f>IF('d_시나리오'!$J$5='d_시나리오'!$H$5,'d_시나리오'!$I$5,IF(M1973&lt;('d_시나리오'!$I$5-'d_시나리오'!$H$5)/('d_시나리오'!$J$5-'d_시나리오'!$H$5),'d_시나리오'!$H$5+SQRT(M1973*('d_시나리오'!$J$5-'d_시나리오'!$H$5)*('d_시나리오'!$I$5-'d_시나리오'!$H$5)),'d_시나리오'!$J$5-SQRT((1-M1973)*('d_시나리오'!$J$5-'d_시나리오'!$H$5)*('d_시나리오'!$J$5-'d_시나리오'!$I$5))))</f>
        <v/>
      </c>
      <c r="O1973">
        <f>RAND()</f>
        <v/>
      </c>
      <c r="P1973">
        <f>IF('d_시나리오'!$J$6='d_시나리오'!$H$6,'d_시나리오'!$I$6,IF(O1973&lt;('d_시나리오'!$I$6-'d_시나리오'!$H$6)/('d_시나리오'!$J$6-'d_시나리오'!$H$6),'d_시나리오'!$H$6+SQRT(O1973*('d_시나리오'!$J$6-'d_시나리오'!$H$6)*('d_시나리오'!$I$6-'d_시나리오'!$H$6)),'d_시나리오'!$J$6-SQRT((1-O1973)*('d_시나리오'!$J$6-'d_시나리오'!$H$6)*('d_시나리오'!$J$6-'d_시나리오'!$I$6))))</f>
        <v/>
      </c>
      <c r="Q1973">
        <f>INDEX('d_분포'!$B$2:$B$57,RANDBETWEEN(1,56))</f>
        <v/>
      </c>
      <c r="R1973">
        <f>BETAINV(RAND(),5,5)</f>
        <v/>
      </c>
      <c r="S1973">
        <f>'d_고정'!$B$1*'6_기대효과'!$H$7*('d_시나리오'!$I$7/'d_고정'!$B$2)*B1973</f>
        <v/>
      </c>
      <c r="T1973">
        <f>S1973*D1973</f>
        <v/>
      </c>
      <c r="U1973">
        <f>S1973*F1973*H1973</f>
        <v/>
      </c>
      <c r="V1973">
        <f>S1973*F1973*(H1973-1)</f>
        <v/>
      </c>
      <c r="W1973">
        <f>U1973*J1973</f>
        <v/>
      </c>
      <c r="X1973">
        <f>T1973+W1973</f>
        <v/>
      </c>
      <c r="Y1973">
        <f>(T1973*E1973+W1973*L1973)*(1-R1973-'d_고정'!$B$13)</f>
        <v/>
      </c>
      <c r="Z1973">
        <f>(U1973*N1973*Q1973+'d_고정'!$B$3*('6_기대효과'!$H$7/8)*Q1973*'d_고정'!$B$10*P1973*('6_기대효과'!$K$7/'d_고정'!$B$9))*(1-R1973)</f>
        <v/>
      </c>
      <c r="AA1973">
        <f>W1973*L1973*(1-R1973-'d_고정'!$B$13)+U1973*MAX(N1973-'d_고정'!$B$10*P1973*('6_기대효과'!$K$7/'d_고정'!$B$9),0)*Q1973*(1-R1973)</f>
        <v/>
      </c>
      <c r="AB1973">
        <f>Y1973+Z1973</f>
        <v/>
      </c>
      <c r="AC1973">
        <f>Y1973/('d_고정'!$B$5*'6_기대효과'!$H$7/8)/'d_고정'!$B$6</f>
        <v/>
      </c>
      <c r="AD1973">
        <f>Y1973/('d_고정'!$B$8*'6_기대효과'!$H$7/8)</f>
        <v/>
      </c>
    </row>
    <row r="1974">
      <c r="A1974">
        <f>RAND()</f>
        <v/>
      </c>
      <c r="B1974">
        <f>IF('d_시나리오'!$J$2='d_시나리오'!$H$2,'d_시나리오'!$I$2,IF(A1974&lt;('d_시나리오'!$I$2-'d_시나리오'!$H$2)/('d_시나리오'!$J$2-'d_시나리오'!$H$2),'d_시나리오'!$H$2+SQRT(A1974*('d_시나리오'!$J$2-'d_시나리오'!$H$2)*('d_시나리오'!$I$2-'d_시나리오'!$H$2)),'d_시나리오'!$J$2-SQRT((1-A1974)*('d_시나리오'!$J$2-'d_시나리오'!$H$2)*('d_시나리오'!$J$2-'d_시나리오'!$I$2))))</f>
        <v/>
      </c>
      <c r="C1974">
        <f>RAND()</f>
        <v/>
      </c>
      <c r="D1974">
        <f>BETAINV(RAND(),IF(C1974&lt;'d_고정'!$B$26,'d_고정'!$B$23,'d_고정'!$B$16)+1,'d_고정'!$B$17-IF(C1974&lt;'d_고정'!$B$26,'d_고정'!$B$23,'d_고정'!$B$16)+1)*('d_고정'!$B$14+('d_고정'!$B$15-'d_고정'!$B$14)*RAND())</f>
        <v/>
      </c>
      <c r="E1974">
        <f>INDEX('d_분포'!$A$2:$A$28,RANDBETWEEN(1,27))</f>
        <v/>
      </c>
      <c r="F1974">
        <f>INDEX('d_분포'!$C$2:$C$5,RANDBETWEEN(1,4))*(0.9+0.2*RAND())</f>
        <v/>
      </c>
      <c r="G1974">
        <f>RAND()</f>
        <v/>
      </c>
      <c r="H1974">
        <f>(F1974+(1-F1974)*('d_고정'!$B$22*BETAINV(RAND(),IF(G1974&lt;'d_고정'!$B$26,'d_고정'!$B$25,'d_고정'!$B$20)+1,'d_고정'!$B$21-IF(G1974&lt;'d_고정'!$B$26,'d_고정'!$B$25,'d_고정'!$B$20)+1)+(1-'d_고정'!$B$22)*BETAINV(RAND(),IF(G1974&lt;'d_고정'!$B$26,'d_고정'!$B$24,'d_고정'!$B$18)+1,'d_고정'!$B$19-IF(G1974&lt;'d_고정'!$B$26,'d_고정'!$B$24,'d_고정'!$B$18)+1))*('d_고정'!$B$14+('d_고정'!$B$15-'d_고정'!$B$14)*RAND()))/F1974</f>
        <v/>
      </c>
      <c r="I1974">
        <f>RAND()</f>
        <v/>
      </c>
      <c r="J1974">
        <f>IF('d_시나리오'!$J$3='d_시나리오'!$H$3,'d_시나리오'!$I$3,IF(I1974&lt;('d_시나리오'!$I$3-'d_시나리오'!$H$3)/('d_시나리오'!$J$3-'d_시나리오'!$H$3),'d_시나리오'!$H$3+SQRT(I1974*('d_시나리오'!$J$3-'d_시나리오'!$H$3)*('d_시나리오'!$I$3-'d_시나리오'!$H$3)),'d_시나리오'!$J$3-SQRT((1-I1974)*('d_시나리오'!$J$3-'d_시나리오'!$H$3)*('d_시나리오'!$J$3-'d_시나리오'!$I$3))))</f>
        <v/>
      </c>
      <c r="K1974">
        <f>RAND()</f>
        <v/>
      </c>
      <c r="L1974">
        <f>IF('d_시나리오'!$J$4='d_시나리오'!$H$4,'d_시나리오'!$I$4,IF(K1974&lt;('d_시나리오'!$I$4-'d_시나리오'!$H$4)/('d_시나리오'!$J$4-'d_시나리오'!$H$4),'d_시나리오'!$H$4+SQRT(K1974*('d_시나리오'!$J$4-'d_시나리오'!$H$4)*('d_시나리오'!$I$4-'d_시나리오'!$H$4)),'d_시나리오'!$J$4-SQRT((1-K1974)*('d_시나리오'!$J$4-'d_시나리오'!$H$4)*('d_시나리오'!$J$4-'d_시나리오'!$I$4))))</f>
        <v/>
      </c>
      <c r="M1974">
        <f>RAND()</f>
        <v/>
      </c>
      <c r="N1974">
        <f>IF('d_시나리오'!$J$5='d_시나리오'!$H$5,'d_시나리오'!$I$5,IF(M1974&lt;('d_시나리오'!$I$5-'d_시나리오'!$H$5)/('d_시나리오'!$J$5-'d_시나리오'!$H$5),'d_시나리오'!$H$5+SQRT(M1974*('d_시나리오'!$J$5-'d_시나리오'!$H$5)*('d_시나리오'!$I$5-'d_시나리오'!$H$5)),'d_시나리오'!$J$5-SQRT((1-M1974)*('d_시나리오'!$J$5-'d_시나리오'!$H$5)*('d_시나리오'!$J$5-'d_시나리오'!$I$5))))</f>
        <v/>
      </c>
      <c r="O1974">
        <f>RAND()</f>
        <v/>
      </c>
      <c r="P1974">
        <f>IF('d_시나리오'!$J$6='d_시나리오'!$H$6,'d_시나리오'!$I$6,IF(O1974&lt;('d_시나리오'!$I$6-'d_시나리오'!$H$6)/('d_시나리오'!$J$6-'d_시나리오'!$H$6),'d_시나리오'!$H$6+SQRT(O1974*('d_시나리오'!$J$6-'d_시나리오'!$H$6)*('d_시나리오'!$I$6-'d_시나리오'!$H$6)),'d_시나리오'!$J$6-SQRT((1-O1974)*('d_시나리오'!$J$6-'d_시나리오'!$H$6)*('d_시나리오'!$J$6-'d_시나리오'!$I$6))))</f>
        <v/>
      </c>
      <c r="Q1974">
        <f>INDEX('d_분포'!$B$2:$B$57,RANDBETWEEN(1,56))</f>
        <v/>
      </c>
      <c r="R1974">
        <f>BETAINV(RAND(),5,5)</f>
        <v/>
      </c>
      <c r="S1974">
        <f>'d_고정'!$B$1*'6_기대효과'!$H$7*('d_시나리오'!$I$7/'d_고정'!$B$2)*B1974</f>
        <v/>
      </c>
      <c r="T1974">
        <f>S1974*D1974</f>
        <v/>
      </c>
      <c r="U1974">
        <f>S1974*F1974*H1974</f>
        <v/>
      </c>
      <c r="V1974">
        <f>S1974*F1974*(H1974-1)</f>
        <v/>
      </c>
      <c r="W1974">
        <f>U1974*J1974</f>
        <v/>
      </c>
      <c r="X1974">
        <f>T1974+W1974</f>
        <v/>
      </c>
      <c r="Y1974">
        <f>(T1974*E1974+W1974*L1974)*(1-R1974-'d_고정'!$B$13)</f>
        <v/>
      </c>
      <c r="Z1974">
        <f>(U1974*N1974*Q1974+'d_고정'!$B$3*('6_기대효과'!$H$7/8)*Q1974*'d_고정'!$B$10*P1974*('6_기대효과'!$K$7/'d_고정'!$B$9))*(1-R1974)</f>
        <v/>
      </c>
      <c r="AA1974">
        <f>W1974*L1974*(1-R1974-'d_고정'!$B$13)+U1974*MAX(N1974-'d_고정'!$B$10*P1974*('6_기대효과'!$K$7/'d_고정'!$B$9),0)*Q1974*(1-R1974)</f>
        <v/>
      </c>
      <c r="AB1974">
        <f>Y1974+Z1974</f>
        <v/>
      </c>
      <c r="AC1974">
        <f>Y1974/('d_고정'!$B$5*'6_기대효과'!$H$7/8)/'d_고정'!$B$6</f>
        <v/>
      </c>
      <c r="AD1974">
        <f>Y1974/('d_고정'!$B$8*'6_기대효과'!$H$7/8)</f>
        <v/>
      </c>
    </row>
    <row r="1975">
      <c r="A1975">
        <f>RAND()</f>
        <v/>
      </c>
      <c r="B1975">
        <f>IF('d_시나리오'!$J$2='d_시나리오'!$H$2,'d_시나리오'!$I$2,IF(A1975&lt;('d_시나리오'!$I$2-'d_시나리오'!$H$2)/('d_시나리오'!$J$2-'d_시나리오'!$H$2),'d_시나리오'!$H$2+SQRT(A1975*('d_시나리오'!$J$2-'d_시나리오'!$H$2)*('d_시나리오'!$I$2-'d_시나리오'!$H$2)),'d_시나리오'!$J$2-SQRT((1-A1975)*('d_시나리오'!$J$2-'d_시나리오'!$H$2)*('d_시나리오'!$J$2-'d_시나리오'!$I$2))))</f>
        <v/>
      </c>
      <c r="C1975">
        <f>RAND()</f>
        <v/>
      </c>
      <c r="D1975">
        <f>BETAINV(RAND(),IF(C1975&lt;'d_고정'!$B$26,'d_고정'!$B$23,'d_고정'!$B$16)+1,'d_고정'!$B$17-IF(C1975&lt;'d_고정'!$B$26,'d_고정'!$B$23,'d_고정'!$B$16)+1)*('d_고정'!$B$14+('d_고정'!$B$15-'d_고정'!$B$14)*RAND())</f>
        <v/>
      </c>
      <c r="E1975">
        <f>INDEX('d_분포'!$A$2:$A$28,RANDBETWEEN(1,27))</f>
        <v/>
      </c>
      <c r="F1975">
        <f>INDEX('d_분포'!$C$2:$C$5,RANDBETWEEN(1,4))*(0.9+0.2*RAND())</f>
        <v/>
      </c>
      <c r="G1975">
        <f>RAND()</f>
        <v/>
      </c>
      <c r="H1975">
        <f>(F1975+(1-F1975)*('d_고정'!$B$22*BETAINV(RAND(),IF(G1975&lt;'d_고정'!$B$26,'d_고정'!$B$25,'d_고정'!$B$20)+1,'d_고정'!$B$21-IF(G1975&lt;'d_고정'!$B$26,'d_고정'!$B$25,'d_고정'!$B$20)+1)+(1-'d_고정'!$B$22)*BETAINV(RAND(),IF(G1975&lt;'d_고정'!$B$26,'d_고정'!$B$24,'d_고정'!$B$18)+1,'d_고정'!$B$19-IF(G1975&lt;'d_고정'!$B$26,'d_고정'!$B$24,'d_고정'!$B$18)+1))*('d_고정'!$B$14+('d_고정'!$B$15-'d_고정'!$B$14)*RAND()))/F1975</f>
        <v/>
      </c>
      <c r="I1975">
        <f>RAND()</f>
        <v/>
      </c>
      <c r="J1975">
        <f>IF('d_시나리오'!$J$3='d_시나리오'!$H$3,'d_시나리오'!$I$3,IF(I1975&lt;('d_시나리오'!$I$3-'d_시나리오'!$H$3)/('d_시나리오'!$J$3-'d_시나리오'!$H$3),'d_시나리오'!$H$3+SQRT(I1975*('d_시나리오'!$J$3-'d_시나리오'!$H$3)*('d_시나리오'!$I$3-'d_시나리오'!$H$3)),'d_시나리오'!$J$3-SQRT((1-I1975)*('d_시나리오'!$J$3-'d_시나리오'!$H$3)*('d_시나리오'!$J$3-'d_시나리오'!$I$3))))</f>
        <v/>
      </c>
      <c r="K1975">
        <f>RAND()</f>
        <v/>
      </c>
      <c r="L1975">
        <f>IF('d_시나리오'!$J$4='d_시나리오'!$H$4,'d_시나리오'!$I$4,IF(K1975&lt;('d_시나리오'!$I$4-'d_시나리오'!$H$4)/('d_시나리오'!$J$4-'d_시나리오'!$H$4),'d_시나리오'!$H$4+SQRT(K1975*('d_시나리오'!$J$4-'d_시나리오'!$H$4)*('d_시나리오'!$I$4-'d_시나리오'!$H$4)),'d_시나리오'!$J$4-SQRT((1-K1975)*('d_시나리오'!$J$4-'d_시나리오'!$H$4)*('d_시나리오'!$J$4-'d_시나리오'!$I$4))))</f>
        <v/>
      </c>
      <c r="M1975">
        <f>RAND()</f>
        <v/>
      </c>
      <c r="N1975">
        <f>IF('d_시나리오'!$J$5='d_시나리오'!$H$5,'d_시나리오'!$I$5,IF(M1975&lt;('d_시나리오'!$I$5-'d_시나리오'!$H$5)/('d_시나리오'!$J$5-'d_시나리오'!$H$5),'d_시나리오'!$H$5+SQRT(M1975*('d_시나리오'!$J$5-'d_시나리오'!$H$5)*('d_시나리오'!$I$5-'d_시나리오'!$H$5)),'d_시나리오'!$J$5-SQRT((1-M1975)*('d_시나리오'!$J$5-'d_시나리오'!$H$5)*('d_시나리오'!$J$5-'d_시나리오'!$I$5))))</f>
        <v/>
      </c>
      <c r="O1975">
        <f>RAND()</f>
        <v/>
      </c>
      <c r="P1975">
        <f>IF('d_시나리오'!$J$6='d_시나리오'!$H$6,'d_시나리오'!$I$6,IF(O1975&lt;('d_시나리오'!$I$6-'d_시나리오'!$H$6)/('d_시나리오'!$J$6-'d_시나리오'!$H$6),'d_시나리오'!$H$6+SQRT(O1975*('d_시나리오'!$J$6-'d_시나리오'!$H$6)*('d_시나리오'!$I$6-'d_시나리오'!$H$6)),'d_시나리오'!$J$6-SQRT((1-O1975)*('d_시나리오'!$J$6-'d_시나리오'!$H$6)*('d_시나리오'!$J$6-'d_시나리오'!$I$6))))</f>
        <v/>
      </c>
      <c r="Q1975">
        <f>INDEX('d_분포'!$B$2:$B$57,RANDBETWEEN(1,56))</f>
        <v/>
      </c>
      <c r="R1975">
        <f>BETAINV(RAND(),5,5)</f>
        <v/>
      </c>
      <c r="S1975">
        <f>'d_고정'!$B$1*'6_기대효과'!$H$7*('d_시나리오'!$I$7/'d_고정'!$B$2)*B1975</f>
        <v/>
      </c>
      <c r="T1975">
        <f>S1975*D1975</f>
        <v/>
      </c>
      <c r="U1975">
        <f>S1975*F1975*H1975</f>
        <v/>
      </c>
      <c r="V1975">
        <f>S1975*F1975*(H1975-1)</f>
        <v/>
      </c>
      <c r="W1975">
        <f>U1975*J1975</f>
        <v/>
      </c>
      <c r="X1975">
        <f>T1975+W1975</f>
        <v/>
      </c>
      <c r="Y1975">
        <f>(T1975*E1975+W1975*L1975)*(1-R1975-'d_고정'!$B$13)</f>
        <v/>
      </c>
      <c r="Z1975">
        <f>(U1975*N1975*Q1975+'d_고정'!$B$3*('6_기대효과'!$H$7/8)*Q1975*'d_고정'!$B$10*P1975*('6_기대효과'!$K$7/'d_고정'!$B$9))*(1-R1975)</f>
        <v/>
      </c>
      <c r="AA1975">
        <f>W1975*L1975*(1-R1975-'d_고정'!$B$13)+U1975*MAX(N1975-'d_고정'!$B$10*P1975*('6_기대효과'!$K$7/'d_고정'!$B$9),0)*Q1975*(1-R1975)</f>
        <v/>
      </c>
      <c r="AB1975">
        <f>Y1975+Z1975</f>
        <v/>
      </c>
      <c r="AC1975">
        <f>Y1975/('d_고정'!$B$5*'6_기대효과'!$H$7/8)/'d_고정'!$B$6</f>
        <v/>
      </c>
      <c r="AD1975">
        <f>Y1975/('d_고정'!$B$8*'6_기대효과'!$H$7/8)</f>
        <v/>
      </c>
    </row>
    <row r="1976">
      <c r="A1976">
        <f>RAND()</f>
        <v/>
      </c>
      <c r="B1976">
        <f>IF('d_시나리오'!$J$2='d_시나리오'!$H$2,'d_시나리오'!$I$2,IF(A1976&lt;('d_시나리오'!$I$2-'d_시나리오'!$H$2)/('d_시나리오'!$J$2-'d_시나리오'!$H$2),'d_시나리오'!$H$2+SQRT(A1976*('d_시나리오'!$J$2-'d_시나리오'!$H$2)*('d_시나리오'!$I$2-'d_시나리오'!$H$2)),'d_시나리오'!$J$2-SQRT((1-A1976)*('d_시나리오'!$J$2-'d_시나리오'!$H$2)*('d_시나리오'!$J$2-'d_시나리오'!$I$2))))</f>
        <v/>
      </c>
      <c r="C1976">
        <f>RAND()</f>
        <v/>
      </c>
      <c r="D1976">
        <f>BETAINV(RAND(),IF(C1976&lt;'d_고정'!$B$26,'d_고정'!$B$23,'d_고정'!$B$16)+1,'d_고정'!$B$17-IF(C1976&lt;'d_고정'!$B$26,'d_고정'!$B$23,'d_고정'!$B$16)+1)*('d_고정'!$B$14+('d_고정'!$B$15-'d_고정'!$B$14)*RAND())</f>
        <v/>
      </c>
      <c r="E1976">
        <f>INDEX('d_분포'!$A$2:$A$28,RANDBETWEEN(1,27))</f>
        <v/>
      </c>
      <c r="F1976">
        <f>INDEX('d_분포'!$C$2:$C$5,RANDBETWEEN(1,4))*(0.9+0.2*RAND())</f>
        <v/>
      </c>
      <c r="G1976">
        <f>RAND()</f>
        <v/>
      </c>
      <c r="H1976">
        <f>(F1976+(1-F1976)*('d_고정'!$B$22*BETAINV(RAND(),IF(G1976&lt;'d_고정'!$B$26,'d_고정'!$B$25,'d_고정'!$B$20)+1,'d_고정'!$B$21-IF(G1976&lt;'d_고정'!$B$26,'d_고정'!$B$25,'d_고정'!$B$20)+1)+(1-'d_고정'!$B$22)*BETAINV(RAND(),IF(G1976&lt;'d_고정'!$B$26,'d_고정'!$B$24,'d_고정'!$B$18)+1,'d_고정'!$B$19-IF(G1976&lt;'d_고정'!$B$26,'d_고정'!$B$24,'d_고정'!$B$18)+1))*('d_고정'!$B$14+('d_고정'!$B$15-'d_고정'!$B$14)*RAND()))/F1976</f>
        <v/>
      </c>
      <c r="I1976">
        <f>RAND()</f>
        <v/>
      </c>
      <c r="J1976">
        <f>IF('d_시나리오'!$J$3='d_시나리오'!$H$3,'d_시나리오'!$I$3,IF(I1976&lt;('d_시나리오'!$I$3-'d_시나리오'!$H$3)/('d_시나리오'!$J$3-'d_시나리오'!$H$3),'d_시나리오'!$H$3+SQRT(I1976*('d_시나리오'!$J$3-'d_시나리오'!$H$3)*('d_시나리오'!$I$3-'d_시나리오'!$H$3)),'d_시나리오'!$J$3-SQRT((1-I1976)*('d_시나리오'!$J$3-'d_시나리오'!$H$3)*('d_시나리오'!$J$3-'d_시나리오'!$I$3))))</f>
        <v/>
      </c>
      <c r="K1976">
        <f>RAND()</f>
        <v/>
      </c>
      <c r="L1976">
        <f>IF('d_시나리오'!$J$4='d_시나리오'!$H$4,'d_시나리오'!$I$4,IF(K1976&lt;('d_시나리오'!$I$4-'d_시나리오'!$H$4)/('d_시나리오'!$J$4-'d_시나리오'!$H$4),'d_시나리오'!$H$4+SQRT(K1976*('d_시나리오'!$J$4-'d_시나리오'!$H$4)*('d_시나리오'!$I$4-'d_시나리오'!$H$4)),'d_시나리오'!$J$4-SQRT((1-K1976)*('d_시나리오'!$J$4-'d_시나리오'!$H$4)*('d_시나리오'!$J$4-'d_시나리오'!$I$4))))</f>
        <v/>
      </c>
      <c r="M1976">
        <f>RAND()</f>
        <v/>
      </c>
      <c r="N1976">
        <f>IF('d_시나리오'!$J$5='d_시나리오'!$H$5,'d_시나리오'!$I$5,IF(M1976&lt;('d_시나리오'!$I$5-'d_시나리오'!$H$5)/('d_시나리오'!$J$5-'d_시나리오'!$H$5),'d_시나리오'!$H$5+SQRT(M1976*('d_시나리오'!$J$5-'d_시나리오'!$H$5)*('d_시나리오'!$I$5-'d_시나리오'!$H$5)),'d_시나리오'!$J$5-SQRT((1-M1976)*('d_시나리오'!$J$5-'d_시나리오'!$H$5)*('d_시나리오'!$J$5-'d_시나리오'!$I$5))))</f>
        <v/>
      </c>
      <c r="O1976">
        <f>RAND()</f>
        <v/>
      </c>
      <c r="P1976">
        <f>IF('d_시나리오'!$J$6='d_시나리오'!$H$6,'d_시나리오'!$I$6,IF(O1976&lt;('d_시나리오'!$I$6-'d_시나리오'!$H$6)/('d_시나리오'!$J$6-'d_시나리오'!$H$6),'d_시나리오'!$H$6+SQRT(O1976*('d_시나리오'!$J$6-'d_시나리오'!$H$6)*('d_시나리오'!$I$6-'d_시나리오'!$H$6)),'d_시나리오'!$J$6-SQRT((1-O1976)*('d_시나리오'!$J$6-'d_시나리오'!$H$6)*('d_시나리오'!$J$6-'d_시나리오'!$I$6))))</f>
        <v/>
      </c>
      <c r="Q1976">
        <f>INDEX('d_분포'!$B$2:$B$57,RANDBETWEEN(1,56))</f>
        <v/>
      </c>
      <c r="R1976">
        <f>BETAINV(RAND(),5,5)</f>
        <v/>
      </c>
      <c r="S1976">
        <f>'d_고정'!$B$1*'6_기대효과'!$H$7*('d_시나리오'!$I$7/'d_고정'!$B$2)*B1976</f>
        <v/>
      </c>
      <c r="T1976">
        <f>S1976*D1976</f>
        <v/>
      </c>
      <c r="U1976">
        <f>S1976*F1976*H1976</f>
        <v/>
      </c>
      <c r="V1976">
        <f>S1976*F1976*(H1976-1)</f>
        <v/>
      </c>
      <c r="W1976">
        <f>U1976*J1976</f>
        <v/>
      </c>
      <c r="X1976">
        <f>T1976+W1976</f>
        <v/>
      </c>
      <c r="Y1976">
        <f>(T1976*E1976+W1976*L1976)*(1-R1976-'d_고정'!$B$13)</f>
        <v/>
      </c>
      <c r="Z1976">
        <f>(U1976*N1976*Q1976+'d_고정'!$B$3*('6_기대효과'!$H$7/8)*Q1976*'d_고정'!$B$10*P1976*('6_기대효과'!$K$7/'d_고정'!$B$9))*(1-R1976)</f>
        <v/>
      </c>
      <c r="AA1976">
        <f>W1976*L1976*(1-R1976-'d_고정'!$B$13)+U1976*MAX(N1976-'d_고정'!$B$10*P1976*('6_기대효과'!$K$7/'d_고정'!$B$9),0)*Q1976*(1-R1976)</f>
        <v/>
      </c>
      <c r="AB1976">
        <f>Y1976+Z1976</f>
        <v/>
      </c>
      <c r="AC1976">
        <f>Y1976/('d_고정'!$B$5*'6_기대효과'!$H$7/8)/'d_고정'!$B$6</f>
        <v/>
      </c>
      <c r="AD1976">
        <f>Y1976/('d_고정'!$B$8*'6_기대효과'!$H$7/8)</f>
        <v/>
      </c>
    </row>
    <row r="1977">
      <c r="A1977">
        <f>RAND()</f>
        <v/>
      </c>
      <c r="B1977">
        <f>IF('d_시나리오'!$J$2='d_시나리오'!$H$2,'d_시나리오'!$I$2,IF(A1977&lt;('d_시나리오'!$I$2-'d_시나리오'!$H$2)/('d_시나리오'!$J$2-'d_시나리오'!$H$2),'d_시나리오'!$H$2+SQRT(A1977*('d_시나리오'!$J$2-'d_시나리오'!$H$2)*('d_시나리오'!$I$2-'d_시나리오'!$H$2)),'d_시나리오'!$J$2-SQRT((1-A1977)*('d_시나리오'!$J$2-'d_시나리오'!$H$2)*('d_시나리오'!$J$2-'d_시나리오'!$I$2))))</f>
        <v/>
      </c>
      <c r="C1977">
        <f>RAND()</f>
        <v/>
      </c>
      <c r="D1977">
        <f>BETAINV(RAND(),IF(C1977&lt;'d_고정'!$B$26,'d_고정'!$B$23,'d_고정'!$B$16)+1,'d_고정'!$B$17-IF(C1977&lt;'d_고정'!$B$26,'d_고정'!$B$23,'d_고정'!$B$16)+1)*('d_고정'!$B$14+('d_고정'!$B$15-'d_고정'!$B$14)*RAND())</f>
        <v/>
      </c>
      <c r="E1977">
        <f>INDEX('d_분포'!$A$2:$A$28,RANDBETWEEN(1,27))</f>
        <v/>
      </c>
      <c r="F1977">
        <f>INDEX('d_분포'!$C$2:$C$5,RANDBETWEEN(1,4))*(0.9+0.2*RAND())</f>
        <v/>
      </c>
      <c r="G1977">
        <f>RAND()</f>
        <v/>
      </c>
      <c r="H1977">
        <f>(F1977+(1-F1977)*('d_고정'!$B$22*BETAINV(RAND(),IF(G1977&lt;'d_고정'!$B$26,'d_고정'!$B$25,'d_고정'!$B$20)+1,'d_고정'!$B$21-IF(G1977&lt;'d_고정'!$B$26,'d_고정'!$B$25,'d_고정'!$B$20)+1)+(1-'d_고정'!$B$22)*BETAINV(RAND(),IF(G1977&lt;'d_고정'!$B$26,'d_고정'!$B$24,'d_고정'!$B$18)+1,'d_고정'!$B$19-IF(G1977&lt;'d_고정'!$B$26,'d_고정'!$B$24,'d_고정'!$B$18)+1))*('d_고정'!$B$14+('d_고정'!$B$15-'d_고정'!$B$14)*RAND()))/F1977</f>
        <v/>
      </c>
      <c r="I1977">
        <f>RAND()</f>
        <v/>
      </c>
      <c r="J1977">
        <f>IF('d_시나리오'!$J$3='d_시나리오'!$H$3,'d_시나리오'!$I$3,IF(I1977&lt;('d_시나리오'!$I$3-'d_시나리오'!$H$3)/('d_시나리오'!$J$3-'d_시나리오'!$H$3),'d_시나리오'!$H$3+SQRT(I1977*('d_시나리오'!$J$3-'d_시나리오'!$H$3)*('d_시나리오'!$I$3-'d_시나리오'!$H$3)),'d_시나리오'!$J$3-SQRT((1-I1977)*('d_시나리오'!$J$3-'d_시나리오'!$H$3)*('d_시나리오'!$J$3-'d_시나리오'!$I$3))))</f>
        <v/>
      </c>
      <c r="K1977">
        <f>RAND()</f>
        <v/>
      </c>
      <c r="L1977">
        <f>IF('d_시나리오'!$J$4='d_시나리오'!$H$4,'d_시나리오'!$I$4,IF(K1977&lt;('d_시나리오'!$I$4-'d_시나리오'!$H$4)/('d_시나리오'!$J$4-'d_시나리오'!$H$4),'d_시나리오'!$H$4+SQRT(K1977*('d_시나리오'!$J$4-'d_시나리오'!$H$4)*('d_시나리오'!$I$4-'d_시나리오'!$H$4)),'d_시나리오'!$J$4-SQRT((1-K1977)*('d_시나리오'!$J$4-'d_시나리오'!$H$4)*('d_시나리오'!$J$4-'d_시나리오'!$I$4))))</f>
        <v/>
      </c>
      <c r="M1977">
        <f>RAND()</f>
        <v/>
      </c>
      <c r="N1977">
        <f>IF('d_시나리오'!$J$5='d_시나리오'!$H$5,'d_시나리오'!$I$5,IF(M1977&lt;('d_시나리오'!$I$5-'d_시나리오'!$H$5)/('d_시나리오'!$J$5-'d_시나리오'!$H$5),'d_시나리오'!$H$5+SQRT(M1977*('d_시나리오'!$J$5-'d_시나리오'!$H$5)*('d_시나리오'!$I$5-'d_시나리오'!$H$5)),'d_시나리오'!$J$5-SQRT((1-M1977)*('d_시나리오'!$J$5-'d_시나리오'!$H$5)*('d_시나리오'!$J$5-'d_시나리오'!$I$5))))</f>
        <v/>
      </c>
      <c r="O1977">
        <f>RAND()</f>
        <v/>
      </c>
      <c r="P1977">
        <f>IF('d_시나리오'!$J$6='d_시나리오'!$H$6,'d_시나리오'!$I$6,IF(O1977&lt;('d_시나리오'!$I$6-'d_시나리오'!$H$6)/('d_시나리오'!$J$6-'d_시나리오'!$H$6),'d_시나리오'!$H$6+SQRT(O1977*('d_시나리오'!$J$6-'d_시나리오'!$H$6)*('d_시나리오'!$I$6-'d_시나리오'!$H$6)),'d_시나리오'!$J$6-SQRT((1-O1977)*('d_시나리오'!$J$6-'d_시나리오'!$H$6)*('d_시나리오'!$J$6-'d_시나리오'!$I$6))))</f>
        <v/>
      </c>
      <c r="Q1977">
        <f>INDEX('d_분포'!$B$2:$B$57,RANDBETWEEN(1,56))</f>
        <v/>
      </c>
      <c r="R1977">
        <f>BETAINV(RAND(),5,5)</f>
        <v/>
      </c>
      <c r="S1977">
        <f>'d_고정'!$B$1*'6_기대효과'!$H$7*('d_시나리오'!$I$7/'d_고정'!$B$2)*B1977</f>
        <v/>
      </c>
      <c r="T1977">
        <f>S1977*D1977</f>
        <v/>
      </c>
      <c r="U1977">
        <f>S1977*F1977*H1977</f>
        <v/>
      </c>
      <c r="V1977">
        <f>S1977*F1977*(H1977-1)</f>
        <v/>
      </c>
      <c r="W1977">
        <f>U1977*J1977</f>
        <v/>
      </c>
      <c r="X1977">
        <f>T1977+W1977</f>
        <v/>
      </c>
      <c r="Y1977">
        <f>(T1977*E1977+W1977*L1977)*(1-R1977-'d_고정'!$B$13)</f>
        <v/>
      </c>
      <c r="Z1977">
        <f>(U1977*N1977*Q1977+'d_고정'!$B$3*('6_기대효과'!$H$7/8)*Q1977*'d_고정'!$B$10*P1977*('6_기대효과'!$K$7/'d_고정'!$B$9))*(1-R1977)</f>
        <v/>
      </c>
      <c r="AA1977">
        <f>W1977*L1977*(1-R1977-'d_고정'!$B$13)+U1977*MAX(N1977-'d_고정'!$B$10*P1977*('6_기대효과'!$K$7/'d_고정'!$B$9),0)*Q1977*(1-R1977)</f>
        <v/>
      </c>
      <c r="AB1977">
        <f>Y1977+Z1977</f>
        <v/>
      </c>
      <c r="AC1977">
        <f>Y1977/('d_고정'!$B$5*'6_기대효과'!$H$7/8)/'d_고정'!$B$6</f>
        <v/>
      </c>
      <c r="AD1977">
        <f>Y1977/('d_고정'!$B$8*'6_기대효과'!$H$7/8)</f>
        <v/>
      </c>
    </row>
    <row r="1978">
      <c r="A1978">
        <f>RAND()</f>
        <v/>
      </c>
      <c r="B1978">
        <f>IF('d_시나리오'!$J$2='d_시나리오'!$H$2,'d_시나리오'!$I$2,IF(A1978&lt;('d_시나리오'!$I$2-'d_시나리오'!$H$2)/('d_시나리오'!$J$2-'d_시나리오'!$H$2),'d_시나리오'!$H$2+SQRT(A1978*('d_시나리오'!$J$2-'d_시나리오'!$H$2)*('d_시나리오'!$I$2-'d_시나리오'!$H$2)),'d_시나리오'!$J$2-SQRT((1-A1978)*('d_시나리오'!$J$2-'d_시나리오'!$H$2)*('d_시나리오'!$J$2-'d_시나리오'!$I$2))))</f>
        <v/>
      </c>
      <c r="C1978">
        <f>RAND()</f>
        <v/>
      </c>
      <c r="D1978">
        <f>BETAINV(RAND(),IF(C1978&lt;'d_고정'!$B$26,'d_고정'!$B$23,'d_고정'!$B$16)+1,'d_고정'!$B$17-IF(C1978&lt;'d_고정'!$B$26,'d_고정'!$B$23,'d_고정'!$B$16)+1)*('d_고정'!$B$14+('d_고정'!$B$15-'d_고정'!$B$14)*RAND())</f>
        <v/>
      </c>
      <c r="E1978">
        <f>INDEX('d_분포'!$A$2:$A$28,RANDBETWEEN(1,27))</f>
        <v/>
      </c>
      <c r="F1978">
        <f>INDEX('d_분포'!$C$2:$C$5,RANDBETWEEN(1,4))*(0.9+0.2*RAND())</f>
        <v/>
      </c>
      <c r="G1978">
        <f>RAND()</f>
        <v/>
      </c>
      <c r="H1978">
        <f>(F1978+(1-F1978)*('d_고정'!$B$22*BETAINV(RAND(),IF(G1978&lt;'d_고정'!$B$26,'d_고정'!$B$25,'d_고정'!$B$20)+1,'d_고정'!$B$21-IF(G1978&lt;'d_고정'!$B$26,'d_고정'!$B$25,'d_고정'!$B$20)+1)+(1-'d_고정'!$B$22)*BETAINV(RAND(),IF(G1978&lt;'d_고정'!$B$26,'d_고정'!$B$24,'d_고정'!$B$18)+1,'d_고정'!$B$19-IF(G1978&lt;'d_고정'!$B$26,'d_고정'!$B$24,'d_고정'!$B$18)+1))*('d_고정'!$B$14+('d_고정'!$B$15-'d_고정'!$B$14)*RAND()))/F1978</f>
        <v/>
      </c>
      <c r="I1978">
        <f>RAND()</f>
        <v/>
      </c>
      <c r="J1978">
        <f>IF('d_시나리오'!$J$3='d_시나리오'!$H$3,'d_시나리오'!$I$3,IF(I1978&lt;('d_시나리오'!$I$3-'d_시나리오'!$H$3)/('d_시나리오'!$J$3-'d_시나리오'!$H$3),'d_시나리오'!$H$3+SQRT(I1978*('d_시나리오'!$J$3-'d_시나리오'!$H$3)*('d_시나리오'!$I$3-'d_시나리오'!$H$3)),'d_시나리오'!$J$3-SQRT((1-I1978)*('d_시나리오'!$J$3-'d_시나리오'!$H$3)*('d_시나리오'!$J$3-'d_시나리오'!$I$3))))</f>
        <v/>
      </c>
      <c r="K1978">
        <f>RAND()</f>
        <v/>
      </c>
      <c r="L1978">
        <f>IF('d_시나리오'!$J$4='d_시나리오'!$H$4,'d_시나리오'!$I$4,IF(K1978&lt;('d_시나리오'!$I$4-'d_시나리오'!$H$4)/('d_시나리오'!$J$4-'d_시나리오'!$H$4),'d_시나리오'!$H$4+SQRT(K1978*('d_시나리오'!$J$4-'d_시나리오'!$H$4)*('d_시나리오'!$I$4-'d_시나리오'!$H$4)),'d_시나리오'!$J$4-SQRT((1-K1978)*('d_시나리오'!$J$4-'d_시나리오'!$H$4)*('d_시나리오'!$J$4-'d_시나리오'!$I$4))))</f>
        <v/>
      </c>
      <c r="M1978">
        <f>RAND()</f>
        <v/>
      </c>
      <c r="N1978">
        <f>IF('d_시나리오'!$J$5='d_시나리오'!$H$5,'d_시나리오'!$I$5,IF(M1978&lt;('d_시나리오'!$I$5-'d_시나리오'!$H$5)/('d_시나리오'!$J$5-'d_시나리오'!$H$5),'d_시나리오'!$H$5+SQRT(M1978*('d_시나리오'!$J$5-'d_시나리오'!$H$5)*('d_시나리오'!$I$5-'d_시나리오'!$H$5)),'d_시나리오'!$J$5-SQRT((1-M1978)*('d_시나리오'!$J$5-'d_시나리오'!$H$5)*('d_시나리오'!$J$5-'d_시나리오'!$I$5))))</f>
        <v/>
      </c>
      <c r="O1978">
        <f>RAND()</f>
        <v/>
      </c>
      <c r="P1978">
        <f>IF('d_시나리오'!$J$6='d_시나리오'!$H$6,'d_시나리오'!$I$6,IF(O1978&lt;('d_시나리오'!$I$6-'d_시나리오'!$H$6)/('d_시나리오'!$J$6-'d_시나리오'!$H$6),'d_시나리오'!$H$6+SQRT(O1978*('d_시나리오'!$J$6-'d_시나리오'!$H$6)*('d_시나리오'!$I$6-'d_시나리오'!$H$6)),'d_시나리오'!$J$6-SQRT((1-O1978)*('d_시나리오'!$J$6-'d_시나리오'!$H$6)*('d_시나리오'!$J$6-'d_시나리오'!$I$6))))</f>
        <v/>
      </c>
      <c r="Q1978">
        <f>INDEX('d_분포'!$B$2:$B$57,RANDBETWEEN(1,56))</f>
        <v/>
      </c>
      <c r="R1978">
        <f>BETAINV(RAND(),5,5)</f>
        <v/>
      </c>
      <c r="S1978">
        <f>'d_고정'!$B$1*'6_기대효과'!$H$7*('d_시나리오'!$I$7/'d_고정'!$B$2)*B1978</f>
        <v/>
      </c>
      <c r="T1978">
        <f>S1978*D1978</f>
        <v/>
      </c>
      <c r="U1978">
        <f>S1978*F1978*H1978</f>
        <v/>
      </c>
      <c r="V1978">
        <f>S1978*F1978*(H1978-1)</f>
        <v/>
      </c>
      <c r="W1978">
        <f>U1978*J1978</f>
        <v/>
      </c>
      <c r="X1978">
        <f>T1978+W1978</f>
        <v/>
      </c>
      <c r="Y1978">
        <f>(T1978*E1978+W1978*L1978)*(1-R1978-'d_고정'!$B$13)</f>
        <v/>
      </c>
      <c r="Z1978">
        <f>(U1978*N1978*Q1978+'d_고정'!$B$3*('6_기대효과'!$H$7/8)*Q1978*'d_고정'!$B$10*P1978*('6_기대효과'!$K$7/'d_고정'!$B$9))*(1-R1978)</f>
        <v/>
      </c>
      <c r="AA1978">
        <f>W1978*L1978*(1-R1978-'d_고정'!$B$13)+U1978*MAX(N1978-'d_고정'!$B$10*P1978*('6_기대효과'!$K$7/'d_고정'!$B$9),0)*Q1978*(1-R1978)</f>
        <v/>
      </c>
      <c r="AB1978">
        <f>Y1978+Z1978</f>
        <v/>
      </c>
      <c r="AC1978">
        <f>Y1978/('d_고정'!$B$5*'6_기대효과'!$H$7/8)/'d_고정'!$B$6</f>
        <v/>
      </c>
      <c r="AD1978">
        <f>Y1978/('d_고정'!$B$8*'6_기대효과'!$H$7/8)</f>
        <v/>
      </c>
    </row>
    <row r="1979">
      <c r="A1979">
        <f>RAND()</f>
        <v/>
      </c>
      <c r="B1979">
        <f>IF('d_시나리오'!$J$2='d_시나리오'!$H$2,'d_시나리오'!$I$2,IF(A1979&lt;('d_시나리오'!$I$2-'d_시나리오'!$H$2)/('d_시나리오'!$J$2-'d_시나리오'!$H$2),'d_시나리오'!$H$2+SQRT(A1979*('d_시나리오'!$J$2-'d_시나리오'!$H$2)*('d_시나리오'!$I$2-'d_시나리오'!$H$2)),'d_시나리오'!$J$2-SQRT((1-A1979)*('d_시나리오'!$J$2-'d_시나리오'!$H$2)*('d_시나리오'!$J$2-'d_시나리오'!$I$2))))</f>
        <v/>
      </c>
      <c r="C1979">
        <f>RAND()</f>
        <v/>
      </c>
      <c r="D1979">
        <f>BETAINV(RAND(),IF(C1979&lt;'d_고정'!$B$26,'d_고정'!$B$23,'d_고정'!$B$16)+1,'d_고정'!$B$17-IF(C1979&lt;'d_고정'!$B$26,'d_고정'!$B$23,'d_고정'!$B$16)+1)*('d_고정'!$B$14+('d_고정'!$B$15-'d_고정'!$B$14)*RAND())</f>
        <v/>
      </c>
      <c r="E1979">
        <f>INDEX('d_분포'!$A$2:$A$28,RANDBETWEEN(1,27))</f>
        <v/>
      </c>
      <c r="F1979">
        <f>INDEX('d_분포'!$C$2:$C$5,RANDBETWEEN(1,4))*(0.9+0.2*RAND())</f>
        <v/>
      </c>
      <c r="G1979">
        <f>RAND()</f>
        <v/>
      </c>
      <c r="H1979">
        <f>(F1979+(1-F1979)*('d_고정'!$B$22*BETAINV(RAND(),IF(G1979&lt;'d_고정'!$B$26,'d_고정'!$B$25,'d_고정'!$B$20)+1,'d_고정'!$B$21-IF(G1979&lt;'d_고정'!$B$26,'d_고정'!$B$25,'d_고정'!$B$20)+1)+(1-'d_고정'!$B$22)*BETAINV(RAND(),IF(G1979&lt;'d_고정'!$B$26,'d_고정'!$B$24,'d_고정'!$B$18)+1,'d_고정'!$B$19-IF(G1979&lt;'d_고정'!$B$26,'d_고정'!$B$24,'d_고정'!$B$18)+1))*('d_고정'!$B$14+('d_고정'!$B$15-'d_고정'!$B$14)*RAND()))/F1979</f>
        <v/>
      </c>
      <c r="I1979">
        <f>RAND()</f>
        <v/>
      </c>
      <c r="J1979">
        <f>IF('d_시나리오'!$J$3='d_시나리오'!$H$3,'d_시나리오'!$I$3,IF(I1979&lt;('d_시나리오'!$I$3-'d_시나리오'!$H$3)/('d_시나리오'!$J$3-'d_시나리오'!$H$3),'d_시나리오'!$H$3+SQRT(I1979*('d_시나리오'!$J$3-'d_시나리오'!$H$3)*('d_시나리오'!$I$3-'d_시나리오'!$H$3)),'d_시나리오'!$J$3-SQRT((1-I1979)*('d_시나리오'!$J$3-'d_시나리오'!$H$3)*('d_시나리오'!$J$3-'d_시나리오'!$I$3))))</f>
        <v/>
      </c>
      <c r="K1979">
        <f>RAND()</f>
        <v/>
      </c>
      <c r="L1979">
        <f>IF('d_시나리오'!$J$4='d_시나리오'!$H$4,'d_시나리오'!$I$4,IF(K1979&lt;('d_시나리오'!$I$4-'d_시나리오'!$H$4)/('d_시나리오'!$J$4-'d_시나리오'!$H$4),'d_시나리오'!$H$4+SQRT(K1979*('d_시나리오'!$J$4-'d_시나리오'!$H$4)*('d_시나리오'!$I$4-'d_시나리오'!$H$4)),'d_시나리오'!$J$4-SQRT((1-K1979)*('d_시나리오'!$J$4-'d_시나리오'!$H$4)*('d_시나리오'!$J$4-'d_시나리오'!$I$4))))</f>
        <v/>
      </c>
      <c r="M1979">
        <f>RAND()</f>
        <v/>
      </c>
      <c r="N1979">
        <f>IF('d_시나리오'!$J$5='d_시나리오'!$H$5,'d_시나리오'!$I$5,IF(M1979&lt;('d_시나리오'!$I$5-'d_시나리오'!$H$5)/('d_시나리오'!$J$5-'d_시나리오'!$H$5),'d_시나리오'!$H$5+SQRT(M1979*('d_시나리오'!$J$5-'d_시나리오'!$H$5)*('d_시나리오'!$I$5-'d_시나리오'!$H$5)),'d_시나리오'!$J$5-SQRT((1-M1979)*('d_시나리오'!$J$5-'d_시나리오'!$H$5)*('d_시나리오'!$J$5-'d_시나리오'!$I$5))))</f>
        <v/>
      </c>
      <c r="O1979">
        <f>RAND()</f>
        <v/>
      </c>
      <c r="P1979">
        <f>IF('d_시나리오'!$J$6='d_시나리오'!$H$6,'d_시나리오'!$I$6,IF(O1979&lt;('d_시나리오'!$I$6-'d_시나리오'!$H$6)/('d_시나리오'!$J$6-'d_시나리오'!$H$6),'d_시나리오'!$H$6+SQRT(O1979*('d_시나리오'!$J$6-'d_시나리오'!$H$6)*('d_시나리오'!$I$6-'d_시나리오'!$H$6)),'d_시나리오'!$J$6-SQRT((1-O1979)*('d_시나리오'!$J$6-'d_시나리오'!$H$6)*('d_시나리오'!$J$6-'d_시나리오'!$I$6))))</f>
        <v/>
      </c>
      <c r="Q1979">
        <f>INDEX('d_분포'!$B$2:$B$57,RANDBETWEEN(1,56))</f>
        <v/>
      </c>
      <c r="R1979">
        <f>BETAINV(RAND(),5,5)</f>
        <v/>
      </c>
      <c r="S1979">
        <f>'d_고정'!$B$1*'6_기대효과'!$H$7*('d_시나리오'!$I$7/'d_고정'!$B$2)*B1979</f>
        <v/>
      </c>
      <c r="T1979">
        <f>S1979*D1979</f>
        <v/>
      </c>
      <c r="U1979">
        <f>S1979*F1979*H1979</f>
        <v/>
      </c>
      <c r="V1979">
        <f>S1979*F1979*(H1979-1)</f>
        <v/>
      </c>
      <c r="W1979">
        <f>U1979*J1979</f>
        <v/>
      </c>
      <c r="X1979">
        <f>T1979+W1979</f>
        <v/>
      </c>
      <c r="Y1979">
        <f>(T1979*E1979+W1979*L1979)*(1-R1979-'d_고정'!$B$13)</f>
        <v/>
      </c>
      <c r="Z1979">
        <f>(U1979*N1979*Q1979+'d_고정'!$B$3*('6_기대효과'!$H$7/8)*Q1979*'d_고정'!$B$10*P1979*('6_기대효과'!$K$7/'d_고정'!$B$9))*(1-R1979)</f>
        <v/>
      </c>
      <c r="AA1979">
        <f>W1979*L1979*(1-R1979-'d_고정'!$B$13)+U1979*MAX(N1979-'d_고정'!$B$10*P1979*('6_기대효과'!$K$7/'d_고정'!$B$9),0)*Q1979*(1-R1979)</f>
        <v/>
      </c>
      <c r="AB1979">
        <f>Y1979+Z1979</f>
        <v/>
      </c>
      <c r="AC1979">
        <f>Y1979/('d_고정'!$B$5*'6_기대효과'!$H$7/8)/'d_고정'!$B$6</f>
        <v/>
      </c>
      <c r="AD1979">
        <f>Y1979/('d_고정'!$B$8*'6_기대효과'!$H$7/8)</f>
        <v/>
      </c>
    </row>
    <row r="1980">
      <c r="A1980">
        <f>RAND()</f>
        <v/>
      </c>
      <c r="B1980">
        <f>IF('d_시나리오'!$J$2='d_시나리오'!$H$2,'d_시나리오'!$I$2,IF(A1980&lt;('d_시나리오'!$I$2-'d_시나리오'!$H$2)/('d_시나리오'!$J$2-'d_시나리오'!$H$2),'d_시나리오'!$H$2+SQRT(A1980*('d_시나리오'!$J$2-'d_시나리오'!$H$2)*('d_시나리오'!$I$2-'d_시나리오'!$H$2)),'d_시나리오'!$J$2-SQRT((1-A1980)*('d_시나리오'!$J$2-'d_시나리오'!$H$2)*('d_시나리오'!$J$2-'d_시나리오'!$I$2))))</f>
        <v/>
      </c>
      <c r="C1980">
        <f>RAND()</f>
        <v/>
      </c>
      <c r="D1980">
        <f>BETAINV(RAND(),IF(C1980&lt;'d_고정'!$B$26,'d_고정'!$B$23,'d_고정'!$B$16)+1,'d_고정'!$B$17-IF(C1980&lt;'d_고정'!$B$26,'d_고정'!$B$23,'d_고정'!$B$16)+1)*('d_고정'!$B$14+('d_고정'!$B$15-'d_고정'!$B$14)*RAND())</f>
        <v/>
      </c>
      <c r="E1980">
        <f>INDEX('d_분포'!$A$2:$A$28,RANDBETWEEN(1,27))</f>
        <v/>
      </c>
      <c r="F1980">
        <f>INDEX('d_분포'!$C$2:$C$5,RANDBETWEEN(1,4))*(0.9+0.2*RAND())</f>
        <v/>
      </c>
      <c r="G1980">
        <f>RAND()</f>
        <v/>
      </c>
      <c r="H1980">
        <f>(F1980+(1-F1980)*('d_고정'!$B$22*BETAINV(RAND(),IF(G1980&lt;'d_고정'!$B$26,'d_고정'!$B$25,'d_고정'!$B$20)+1,'d_고정'!$B$21-IF(G1980&lt;'d_고정'!$B$26,'d_고정'!$B$25,'d_고정'!$B$20)+1)+(1-'d_고정'!$B$22)*BETAINV(RAND(),IF(G1980&lt;'d_고정'!$B$26,'d_고정'!$B$24,'d_고정'!$B$18)+1,'d_고정'!$B$19-IF(G1980&lt;'d_고정'!$B$26,'d_고정'!$B$24,'d_고정'!$B$18)+1))*('d_고정'!$B$14+('d_고정'!$B$15-'d_고정'!$B$14)*RAND()))/F1980</f>
        <v/>
      </c>
      <c r="I1980">
        <f>RAND()</f>
        <v/>
      </c>
      <c r="J1980">
        <f>IF('d_시나리오'!$J$3='d_시나리오'!$H$3,'d_시나리오'!$I$3,IF(I1980&lt;('d_시나리오'!$I$3-'d_시나리오'!$H$3)/('d_시나리오'!$J$3-'d_시나리오'!$H$3),'d_시나리오'!$H$3+SQRT(I1980*('d_시나리오'!$J$3-'d_시나리오'!$H$3)*('d_시나리오'!$I$3-'d_시나리오'!$H$3)),'d_시나리오'!$J$3-SQRT((1-I1980)*('d_시나리오'!$J$3-'d_시나리오'!$H$3)*('d_시나리오'!$J$3-'d_시나리오'!$I$3))))</f>
        <v/>
      </c>
      <c r="K1980">
        <f>RAND()</f>
        <v/>
      </c>
      <c r="L1980">
        <f>IF('d_시나리오'!$J$4='d_시나리오'!$H$4,'d_시나리오'!$I$4,IF(K1980&lt;('d_시나리오'!$I$4-'d_시나리오'!$H$4)/('d_시나리오'!$J$4-'d_시나리오'!$H$4),'d_시나리오'!$H$4+SQRT(K1980*('d_시나리오'!$J$4-'d_시나리오'!$H$4)*('d_시나리오'!$I$4-'d_시나리오'!$H$4)),'d_시나리오'!$J$4-SQRT((1-K1980)*('d_시나리오'!$J$4-'d_시나리오'!$H$4)*('d_시나리오'!$J$4-'d_시나리오'!$I$4))))</f>
        <v/>
      </c>
      <c r="M1980">
        <f>RAND()</f>
        <v/>
      </c>
      <c r="N1980">
        <f>IF('d_시나리오'!$J$5='d_시나리오'!$H$5,'d_시나리오'!$I$5,IF(M1980&lt;('d_시나리오'!$I$5-'d_시나리오'!$H$5)/('d_시나리오'!$J$5-'d_시나리오'!$H$5),'d_시나리오'!$H$5+SQRT(M1980*('d_시나리오'!$J$5-'d_시나리오'!$H$5)*('d_시나리오'!$I$5-'d_시나리오'!$H$5)),'d_시나리오'!$J$5-SQRT((1-M1980)*('d_시나리오'!$J$5-'d_시나리오'!$H$5)*('d_시나리오'!$J$5-'d_시나리오'!$I$5))))</f>
        <v/>
      </c>
      <c r="O1980">
        <f>RAND()</f>
        <v/>
      </c>
      <c r="P1980">
        <f>IF('d_시나리오'!$J$6='d_시나리오'!$H$6,'d_시나리오'!$I$6,IF(O1980&lt;('d_시나리오'!$I$6-'d_시나리오'!$H$6)/('d_시나리오'!$J$6-'d_시나리오'!$H$6),'d_시나리오'!$H$6+SQRT(O1980*('d_시나리오'!$J$6-'d_시나리오'!$H$6)*('d_시나리오'!$I$6-'d_시나리오'!$H$6)),'d_시나리오'!$J$6-SQRT((1-O1980)*('d_시나리오'!$J$6-'d_시나리오'!$H$6)*('d_시나리오'!$J$6-'d_시나리오'!$I$6))))</f>
        <v/>
      </c>
      <c r="Q1980">
        <f>INDEX('d_분포'!$B$2:$B$57,RANDBETWEEN(1,56))</f>
        <v/>
      </c>
      <c r="R1980">
        <f>BETAINV(RAND(),5,5)</f>
        <v/>
      </c>
      <c r="S1980">
        <f>'d_고정'!$B$1*'6_기대효과'!$H$7*('d_시나리오'!$I$7/'d_고정'!$B$2)*B1980</f>
        <v/>
      </c>
      <c r="T1980">
        <f>S1980*D1980</f>
        <v/>
      </c>
      <c r="U1980">
        <f>S1980*F1980*H1980</f>
        <v/>
      </c>
      <c r="V1980">
        <f>S1980*F1980*(H1980-1)</f>
        <v/>
      </c>
      <c r="W1980">
        <f>U1980*J1980</f>
        <v/>
      </c>
      <c r="X1980">
        <f>T1980+W1980</f>
        <v/>
      </c>
      <c r="Y1980">
        <f>(T1980*E1980+W1980*L1980)*(1-R1980-'d_고정'!$B$13)</f>
        <v/>
      </c>
      <c r="Z1980">
        <f>(U1980*N1980*Q1980+'d_고정'!$B$3*('6_기대효과'!$H$7/8)*Q1980*'d_고정'!$B$10*P1980*('6_기대효과'!$K$7/'d_고정'!$B$9))*(1-R1980)</f>
        <v/>
      </c>
      <c r="AA1980">
        <f>W1980*L1980*(1-R1980-'d_고정'!$B$13)+U1980*MAX(N1980-'d_고정'!$B$10*P1980*('6_기대효과'!$K$7/'d_고정'!$B$9),0)*Q1980*(1-R1980)</f>
        <v/>
      </c>
      <c r="AB1980">
        <f>Y1980+Z1980</f>
        <v/>
      </c>
      <c r="AC1980">
        <f>Y1980/('d_고정'!$B$5*'6_기대효과'!$H$7/8)/'d_고정'!$B$6</f>
        <v/>
      </c>
      <c r="AD1980">
        <f>Y1980/('d_고정'!$B$8*'6_기대효과'!$H$7/8)</f>
        <v/>
      </c>
    </row>
    <row r="1981">
      <c r="A1981">
        <f>RAND()</f>
        <v/>
      </c>
      <c r="B1981">
        <f>IF('d_시나리오'!$J$2='d_시나리오'!$H$2,'d_시나리오'!$I$2,IF(A1981&lt;('d_시나리오'!$I$2-'d_시나리오'!$H$2)/('d_시나리오'!$J$2-'d_시나리오'!$H$2),'d_시나리오'!$H$2+SQRT(A1981*('d_시나리오'!$J$2-'d_시나리오'!$H$2)*('d_시나리오'!$I$2-'d_시나리오'!$H$2)),'d_시나리오'!$J$2-SQRT((1-A1981)*('d_시나리오'!$J$2-'d_시나리오'!$H$2)*('d_시나리오'!$J$2-'d_시나리오'!$I$2))))</f>
        <v/>
      </c>
      <c r="C1981">
        <f>RAND()</f>
        <v/>
      </c>
      <c r="D1981">
        <f>BETAINV(RAND(),IF(C1981&lt;'d_고정'!$B$26,'d_고정'!$B$23,'d_고정'!$B$16)+1,'d_고정'!$B$17-IF(C1981&lt;'d_고정'!$B$26,'d_고정'!$B$23,'d_고정'!$B$16)+1)*('d_고정'!$B$14+('d_고정'!$B$15-'d_고정'!$B$14)*RAND())</f>
        <v/>
      </c>
      <c r="E1981">
        <f>INDEX('d_분포'!$A$2:$A$28,RANDBETWEEN(1,27))</f>
        <v/>
      </c>
      <c r="F1981">
        <f>INDEX('d_분포'!$C$2:$C$5,RANDBETWEEN(1,4))*(0.9+0.2*RAND())</f>
        <v/>
      </c>
      <c r="G1981">
        <f>RAND()</f>
        <v/>
      </c>
      <c r="H1981">
        <f>(F1981+(1-F1981)*('d_고정'!$B$22*BETAINV(RAND(),IF(G1981&lt;'d_고정'!$B$26,'d_고정'!$B$25,'d_고정'!$B$20)+1,'d_고정'!$B$21-IF(G1981&lt;'d_고정'!$B$26,'d_고정'!$B$25,'d_고정'!$B$20)+1)+(1-'d_고정'!$B$22)*BETAINV(RAND(),IF(G1981&lt;'d_고정'!$B$26,'d_고정'!$B$24,'d_고정'!$B$18)+1,'d_고정'!$B$19-IF(G1981&lt;'d_고정'!$B$26,'d_고정'!$B$24,'d_고정'!$B$18)+1))*('d_고정'!$B$14+('d_고정'!$B$15-'d_고정'!$B$14)*RAND()))/F1981</f>
        <v/>
      </c>
      <c r="I1981">
        <f>RAND()</f>
        <v/>
      </c>
      <c r="J1981">
        <f>IF('d_시나리오'!$J$3='d_시나리오'!$H$3,'d_시나리오'!$I$3,IF(I1981&lt;('d_시나리오'!$I$3-'d_시나리오'!$H$3)/('d_시나리오'!$J$3-'d_시나리오'!$H$3),'d_시나리오'!$H$3+SQRT(I1981*('d_시나리오'!$J$3-'d_시나리오'!$H$3)*('d_시나리오'!$I$3-'d_시나리오'!$H$3)),'d_시나리오'!$J$3-SQRT((1-I1981)*('d_시나리오'!$J$3-'d_시나리오'!$H$3)*('d_시나리오'!$J$3-'d_시나리오'!$I$3))))</f>
        <v/>
      </c>
      <c r="K1981">
        <f>RAND()</f>
        <v/>
      </c>
      <c r="L1981">
        <f>IF('d_시나리오'!$J$4='d_시나리오'!$H$4,'d_시나리오'!$I$4,IF(K1981&lt;('d_시나리오'!$I$4-'d_시나리오'!$H$4)/('d_시나리오'!$J$4-'d_시나리오'!$H$4),'d_시나리오'!$H$4+SQRT(K1981*('d_시나리오'!$J$4-'d_시나리오'!$H$4)*('d_시나리오'!$I$4-'d_시나리오'!$H$4)),'d_시나리오'!$J$4-SQRT((1-K1981)*('d_시나리오'!$J$4-'d_시나리오'!$H$4)*('d_시나리오'!$J$4-'d_시나리오'!$I$4))))</f>
        <v/>
      </c>
      <c r="M1981">
        <f>RAND()</f>
        <v/>
      </c>
      <c r="N1981">
        <f>IF('d_시나리오'!$J$5='d_시나리오'!$H$5,'d_시나리오'!$I$5,IF(M1981&lt;('d_시나리오'!$I$5-'d_시나리오'!$H$5)/('d_시나리오'!$J$5-'d_시나리오'!$H$5),'d_시나리오'!$H$5+SQRT(M1981*('d_시나리오'!$J$5-'d_시나리오'!$H$5)*('d_시나리오'!$I$5-'d_시나리오'!$H$5)),'d_시나리오'!$J$5-SQRT((1-M1981)*('d_시나리오'!$J$5-'d_시나리오'!$H$5)*('d_시나리오'!$J$5-'d_시나리오'!$I$5))))</f>
        <v/>
      </c>
      <c r="O1981">
        <f>RAND()</f>
        <v/>
      </c>
      <c r="P1981">
        <f>IF('d_시나리오'!$J$6='d_시나리오'!$H$6,'d_시나리오'!$I$6,IF(O1981&lt;('d_시나리오'!$I$6-'d_시나리오'!$H$6)/('d_시나리오'!$J$6-'d_시나리오'!$H$6),'d_시나리오'!$H$6+SQRT(O1981*('d_시나리오'!$J$6-'d_시나리오'!$H$6)*('d_시나리오'!$I$6-'d_시나리오'!$H$6)),'d_시나리오'!$J$6-SQRT((1-O1981)*('d_시나리오'!$J$6-'d_시나리오'!$H$6)*('d_시나리오'!$J$6-'d_시나리오'!$I$6))))</f>
        <v/>
      </c>
      <c r="Q1981">
        <f>INDEX('d_분포'!$B$2:$B$57,RANDBETWEEN(1,56))</f>
        <v/>
      </c>
      <c r="R1981">
        <f>BETAINV(RAND(),5,5)</f>
        <v/>
      </c>
      <c r="S1981">
        <f>'d_고정'!$B$1*'6_기대효과'!$H$7*('d_시나리오'!$I$7/'d_고정'!$B$2)*B1981</f>
        <v/>
      </c>
      <c r="T1981">
        <f>S1981*D1981</f>
        <v/>
      </c>
      <c r="U1981">
        <f>S1981*F1981*H1981</f>
        <v/>
      </c>
      <c r="V1981">
        <f>S1981*F1981*(H1981-1)</f>
        <v/>
      </c>
      <c r="W1981">
        <f>U1981*J1981</f>
        <v/>
      </c>
      <c r="X1981">
        <f>T1981+W1981</f>
        <v/>
      </c>
      <c r="Y1981">
        <f>(T1981*E1981+W1981*L1981)*(1-R1981-'d_고정'!$B$13)</f>
        <v/>
      </c>
      <c r="Z1981">
        <f>(U1981*N1981*Q1981+'d_고정'!$B$3*('6_기대효과'!$H$7/8)*Q1981*'d_고정'!$B$10*P1981*('6_기대효과'!$K$7/'d_고정'!$B$9))*(1-R1981)</f>
        <v/>
      </c>
      <c r="AA1981">
        <f>W1981*L1981*(1-R1981-'d_고정'!$B$13)+U1981*MAX(N1981-'d_고정'!$B$10*P1981*('6_기대효과'!$K$7/'d_고정'!$B$9),0)*Q1981*(1-R1981)</f>
        <v/>
      </c>
      <c r="AB1981">
        <f>Y1981+Z1981</f>
        <v/>
      </c>
      <c r="AC1981">
        <f>Y1981/('d_고정'!$B$5*'6_기대효과'!$H$7/8)/'d_고정'!$B$6</f>
        <v/>
      </c>
      <c r="AD1981">
        <f>Y1981/('d_고정'!$B$8*'6_기대효과'!$H$7/8)</f>
        <v/>
      </c>
    </row>
    <row r="1982">
      <c r="A1982">
        <f>RAND()</f>
        <v/>
      </c>
      <c r="B1982">
        <f>IF('d_시나리오'!$J$2='d_시나리오'!$H$2,'d_시나리오'!$I$2,IF(A1982&lt;('d_시나리오'!$I$2-'d_시나리오'!$H$2)/('d_시나리오'!$J$2-'d_시나리오'!$H$2),'d_시나리오'!$H$2+SQRT(A1982*('d_시나리오'!$J$2-'d_시나리오'!$H$2)*('d_시나리오'!$I$2-'d_시나리오'!$H$2)),'d_시나리오'!$J$2-SQRT((1-A1982)*('d_시나리오'!$J$2-'d_시나리오'!$H$2)*('d_시나리오'!$J$2-'d_시나리오'!$I$2))))</f>
        <v/>
      </c>
      <c r="C1982">
        <f>RAND()</f>
        <v/>
      </c>
      <c r="D1982">
        <f>BETAINV(RAND(),IF(C1982&lt;'d_고정'!$B$26,'d_고정'!$B$23,'d_고정'!$B$16)+1,'d_고정'!$B$17-IF(C1982&lt;'d_고정'!$B$26,'d_고정'!$B$23,'d_고정'!$B$16)+1)*('d_고정'!$B$14+('d_고정'!$B$15-'d_고정'!$B$14)*RAND())</f>
        <v/>
      </c>
      <c r="E1982">
        <f>INDEX('d_분포'!$A$2:$A$28,RANDBETWEEN(1,27))</f>
        <v/>
      </c>
      <c r="F1982">
        <f>INDEX('d_분포'!$C$2:$C$5,RANDBETWEEN(1,4))*(0.9+0.2*RAND())</f>
        <v/>
      </c>
      <c r="G1982">
        <f>RAND()</f>
        <v/>
      </c>
      <c r="H1982">
        <f>(F1982+(1-F1982)*('d_고정'!$B$22*BETAINV(RAND(),IF(G1982&lt;'d_고정'!$B$26,'d_고정'!$B$25,'d_고정'!$B$20)+1,'d_고정'!$B$21-IF(G1982&lt;'d_고정'!$B$26,'d_고정'!$B$25,'d_고정'!$B$20)+1)+(1-'d_고정'!$B$22)*BETAINV(RAND(),IF(G1982&lt;'d_고정'!$B$26,'d_고정'!$B$24,'d_고정'!$B$18)+1,'d_고정'!$B$19-IF(G1982&lt;'d_고정'!$B$26,'d_고정'!$B$24,'d_고정'!$B$18)+1))*('d_고정'!$B$14+('d_고정'!$B$15-'d_고정'!$B$14)*RAND()))/F1982</f>
        <v/>
      </c>
      <c r="I1982">
        <f>RAND()</f>
        <v/>
      </c>
      <c r="J1982">
        <f>IF('d_시나리오'!$J$3='d_시나리오'!$H$3,'d_시나리오'!$I$3,IF(I1982&lt;('d_시나리오'!$I$3-'d_시나리오'!$H$3)/('d_시나리오'!$J$3-'d_시나리오'!$H$3),'d_시나리오'!$H$3+SQRT(I1982*('d_시나리오'!$J$3-'d_시나리오'!$H$3)*('d_시나리오'!$I$3-'d_시나리오'!$H$3)),'d_시나리오'!$J$3-SQRT((1-I1982)*('d_시나리오'!$J$3-'d_시나리오'!$H$3)*('d_시나리오'!$J$3-'d_시나리오'!$I$3))))</f>
        <v/>
      </c>
      <c r="K1982">
        <f>RAND()</f>
        <v/>
      </c>
      <c r="L1982">
        <f>IF('d_시나리오'!$J$4='d_시나리오'!$H$4,'d_시나리오'!$I$4,IF(K1982&lt;('d_시나리오'!$I$4-'d_시나리오'!$H$4)/('d_시나리오'!$J$4-'d_시나리오'!$H$4),'d_시나리오'!$H$4+SQRT(K1982*('d_시나리오'!$J$4-'d_시나리오'!$H$4)*('d_시나리오'!$I$4-'d_시나리오'!$H$4)),'d_시나리오'!$J$4-SQRT((1-K1982)*('d_시나리오'!$J$4-'d_시나리오'!$H$4)*('d_시나리오'!$J$4-'d_시나리오'!$I$4))))</f>
        <v/>
      </c>
      <c r="M1982">
        <f>RAND()</f>
        <v/>
      </c>
      <c r="N1982">
        <f>IF('d_시나리오'!$J$5='d_시나리오'!$H$5,'d_시나리오'!$I$5,IF(M1982&lt;('d_시나리오'!$I$5-'d_시나리오'!$H$5)/('d_시나리오'!$J$5-'d_시나리오'!$H$5),'d_시나리오'!$H$5+SQRT(M1982*('d_시나리오'!$J$5-'d_시나리오'!$H$5)*('d_시나리오'!$I$5-'d_시나리오'!$H$5)),'d_시나리오'!$J$5-SQRT((1-M1982)*('d_시나리오'!$J$5-'d_시나리오'!$H$5)*('d_시나리오'!$J$5-'d_시나리오'!$I$5))))</f>
        <v/>
      </c>
      <c r="O1982">
        <f>RAND()</f>
        <v/>
      </c>
      <c r="P1982">
        <f>IF('d_시나리오'!$J$6='d_시나리오'!$H$6,'d_시나리오'!$I$6,IF(O1982&lt;('d_시나리오'!$I$6-'d_시나리오'!$H$6)/('d_시나리오'!$J$6-'d_시나리오'!$H$6),'d_시나리오'!$H$6+SQRT(O1982*('d_시나리오'!$J$6-'d_시나리오'!$H$6)*('d_시나리오'!$I$6-'d_시나리오'!$H$6)),'d_시나리오'!$J$6-SQRT((1-O1982)*('d_시나리오'!$J$6-'d_시나리오'!$H$6)*('d_시나리오'!$J$6-'d_시나리오'!$I$6))))</f>
        <v/>
      </c>
      <c r="Q1982">
        <f>INDEX('d_분포'!$B$2:$B$57,RANDBETWEEN(1,56))</f>
        <v/>
      </c>
      <c r="R1982">
        <f>BETAINV(RAND(),5,5)</f>
        <v/>
      </c>
      <c r="S1982">
        <f>'d_고정'!$B$1*'6_기대효과'!$H$7*('d_시나리오'!$I$7/'d_고정'!$B$2)*B1982</f>
        <v/>
      </c>
      <c r="T1982">
        <f>S1982*D1982</f>
        <v/>
      </c>
      <c r="U1982">
        <f>S1982*F1982*H1982</f>
        <v/>
      </c>
      <c r="V1982">
        <f>S1982*F1982*(H1982-1)</f>
        <v/>
      </c>
      <c r="W1982">
        <f>U1982*J1982</f>
        <v/>
      </c>
      <c r="X1982">
        <f>T1982+W1982</f>
        <v/>
      </c>
      <c r="Y1982">
        <f>(T1982*E1982+W1982*L1982)*(1-R1982-'d_고정'!$B$13)</f>
        <v/>
      </c>
      <c r="Z1982">
        <f>(U1982*N1982*Q1982+'d_고정'!$B$3*('6_기대효과'!$H$7/8)*Q1982*'d_고정'!$B$10*P1982*('6_기대효과'!$K$7/'d_고정'!$B$9))*(1-R1982)</f>
        <v/>
      </c>
      <c r="AA1982">
        <f>W1982*L1982*(1-R1982-'d_고정'!$B$13)+U1982*MAX(N1982-'d_고정'!$B$10*P1982*('6_기대효과'!$K$7/'d_고정'!$B$9),0)*Q1982*(1-R1982)</f>
        <v/>
      </c>
      <c r="AB1982">
        <f>Y1982+Z1982</f>
        <v/>
      </c>
      <c r="AC1982">
        <f>Y1982/('d_고정'!$B$5*'6_기대효과'!$H$7/8)/'d_고정'!$B$6</f>
        <v/>
      </c>
      <c r="AD1982">
        <f>Y1982/('d_고정'!$B$8*'6_기대효과'!$H$7/8)</f>
        <v/>
      </c>
    </row>
    <row r="1983">
      <c r="A1983">
        <f>RAND()</f>
        <v/>
      </c>
      <c r="B1983">
        <f>IF('d_시나리오'!$J$2='d_시나리오'!$H$2,'d_시나리오'!$I$2,IF(A1983&lt;('d_시나리오'!$I$2-'d_시나리오'!$H$2)/('d_시나리오'!$J$2-'d_시나리오'!$H$2),'d_시나리오'!$H$2+SQRT(A1983*('d_시나리오'!$J$2-'d_시나리오'!$H$2)*('d_시나리오'!$I$2-'d_시나리오'!$H$2)),'d_시나리오'!$J$2-SQRT((1-A1983)*('d_시나리오'!$J$2-'d_시나리오'!$H$2)*('d_시나리오'!$J$2-'d_시나리오'!$I$2))))</f>
        <v/>
      </c>
      <c r="C1983">
        <f>RAND()</f>
        <v/>
      </c>
      <c r="D1983">
        <f>BETAINV(RAND(),IF(C1983&lt;'d_고정'!$B$26,'d_고정'!$B$23,'d_고정'!$B$16)+1,'d_고정'!$B$17-IF(C1983&lt;'d_고정'!$B$26,'d_고정'!$B$23,'d_고정'!$B$16)+1)*('d_고정'!$B$14+('d_고정'!$B$15-'d_고정'!$B$14)*RAND())</f>
        <v/>
      </c>
      <c r="E1983">
        <f>INDEX('d_분포'!$A$2:$A$28,RANDBETWEEN(1,27))</f>
        <v/>
      </c>
      <c r="F1983">
        <f>INDEX('d_분포'!$C$2:$C$5,RANDBETWEEN(1,4))*(0.9+0.2*RAND())</f>
        <v/>
      </c>
      <c r="G1983">
        <f>RAND()</f>
        <v/>
      </c>
      <c r="H1983">
        <f>(F1983+(1-F1983)*('d_고정'!$B$22*BETAINV(RAND(),IF(G1983&lt;'d_고정'!$B$26,'d_고정'!$B$25,'d_고정'!$B$20)+1,'d_고정'!$B$21-IF(G1983&lt;'d_고정'!$B$26,'d_고정'!$B$25,'d_고정'!$B$20)+1)+(1-'d_고정'!$B$22)*BETAINV(RAND(),IF(G1983&lt;'d_고정'!$B$26,'d_고정'!$B$24,'d_고정'!$B$18)+1,'d_고정'!$B$19-IF(G1983&lt;'d_고정'!$B$26,'d_고정'!$B$24,'d_고정'!$B$18)+1))*('d_고정'!$B$14+('d_고정'!$B$15-'d_고정'!$B$14)*RAND()))/F1983</f>
        <v/>
      </c>
      <c r="I1983">
        <f>RAND()</f>
        <v/>
      </c>
      <c r="J1983">
        <f>IF('d_시나리오'!$J$3='d_시나리오'!$H$3,'d_시나리오'!$I$3,IF(I1983&lt;('d_시나리오'!$I$3-'d_시나리오'!$H$3)/('d_시나리오'!$J$3-'d_시나리오'!$H$3),'d_시나리오'!$H$3+SQRT(I1983*('d_시나리오'!$J$3-'d_시나리오'!$H$3)*('d_시나리오'!$I$3-'d_시나리오'!$H$3)),'d_시나리오'!$J$3-SQRT((1-I1983)*('d_시나리오'!$J$3-'d_시나리오'!$H$3)*('d_시나리오'!$J$3-'d_시나리오'!$I$3))))</f>
        <v/>
      </c>
      <c r="K1983">
        <f>RAND()</f>
        <v/>
      </c>
      <c r="L1983">
        <f>IF('d_시나리오'!$J$4='d_시나리오'!$H$4,'d_시나리오'!$I$4,IF(K1983&lt;('d_시나리오'!$I$4-'d_시나리오'!$H$4)/('d_시나리오'!$J$4-'d_시나리오'!$H$4),'d_시나리오'!$H$4+SQRT(K1983*('d_시나리오'!$J$4-'d_시나리오'!$H$4)*('d_시나리오'!$I$4-'d_시나리오'!$H$4)),'d_시나리오'!$J$4-SQRT((1-K1983)*('d_시나리오'!$J$4-'d_시나리오'!$H$4)*('d_시나리오'!$J$4-'d_시나리오'!$I$4))))</f>
        <v/>
      </c>
      <c r="M1983">
        <f>RAND()</f>
        <v/>
      </c>
      <c r="N1983">
        <f>IF('d_시나리오'!$J$5='d_시나리오'!$H$5,'d_시나리오'!$I$5,IF(M1983&lt;('d_시나리오'!$I$5-'d_시나리오'!$H$5)/('d_시나리오'!$J$5-'d_시나리오'!$H$5),'d_시나리오'!$H$5+SQRT(M1983*('d_시나리오'!$J$5-'d_시나리오'!$H$5)*('d_시나리오'!$I$5-'d_시나리오'!$H$5)),'d_시나리오'!$J$5-SQRT((1-M1983)*('d_시나리오'!$J$5-'d_시나리오'!$H$5)*('d_시나리오'!$J$5-'d_시나리오'!$I$5))))</f>
        <v/>
      </c>
      <c r="O1983">
        <f>RAND()</f>
        <v/>
      </c>
      <c r="P1983">
        <f>IF('d_시나리오'!$J$6='d_시나리오'!$H$6,'d_시나리오'!$I$6,IF(O1983&lt;('d_시나리오'!$I$6-'d_시나리오'!$H$6)/('d_시나리오'!$J$6-'d_시나리오'!$H$6),'d_시나리오'!$H$6+SQRT(O1983*('d_시나리오'!$J$6-'d_시나리오'!$H$6)*('d_시나리오'!$I$6-'d_시나리오'!$H$6)),'d_시나리오'!$J$6-SQRT((1-O1983)*('d_시나리오'!$J$6-'d_시나리오'!$H$6)*('d_시나리오'!$J$6-'d_시나리오'!$I$6))))</f>
        <v/>
      </c>
      <c r="Q1983">
        <f>INDEX('d_분포'!$B$2:$B$57,RANDBETWEEN(1,56))</f>
        <v/>
      </c>
      <c r="R1983">
        <f>BETAINV(RAND(),5,5)</f>
        <v/>
      </c>
      <c r="S1983">
        <f>'d_고정'!$B$1*'6_기대효과'!$H$7*('d_시나리오'!$I$7/'d_고정'!$B$2)*B1983</f>
        <v/>
      </c>
      <c r="T1983">
        <f>S1983*D1983</f>
        <v/>
      </c>
      <c r="U1983">
        <f>S1983*F1983*H1983</f>
        <v/>
      </c>
      <c r="V1983">
        <f>S1983*F1983*(H1983-1)</f>
        <v/>
      </c>
      <c r="W1983">
        <f>U1983*J1983</f>
        <v/>
      </c>
      <c r="X1983">
        <f>T1983+W1983</f>
        <v/>
      </c>
      <c r="Y1983">
        <f>(T1983*E1983+W1983*L1983)*(1-R1983-'d_고정'!$B$13)</f>
        <v/>
      </c>
      <c r="Z1983">
        <f>(U1983*N1983*Q1983+'d_고정'!$B$3*('6_기대효과'!$H$7/8)*Q1983*'d_고정'!$B$10*P1983*('6_기대효과'!$K$7/'d_고정'!$B$9))*(1-R1983)</f>
        <v/>
      </c>
      <c r="AA1983">
        <f>W1983*L1983*(1-R1983-'d_고정'!$B$13)+U1983*MAX(N1983-'d_고정'!$B$10*P1983*('6_기대효과'!$K$7/'d_고정'!$B$9),0)*Q1983*(1-R1983)</f>
        <v/>
      </c>
      <c r="AB1983">
        <f>Y1983+Z1983</f>
        <v/>
      </c>
      <c r="AC1983">
        <f>Y1983/('d_고정'!$B$5*'6_기대효과'!$H$7/8)/'d_고정'!$B$6</f>
        <v/>
      </c>
      <c r="AD1983">
        <f>Y1983/('d_고정'!$B$8*'6_기대효과'!$H$7/8)</f>
        <v/>
      </c>
    </row>
    <row r="1984">
      <c r="A1984">
        <f>RAND()</f>
        <v/>
      </c>
      <c r="B1984">
        <f>IF('d_시나리오'!$J$2='d_시나리오'!$H$2,'d_시나리오'!$I$2,IF(A1984&lt;('d_시나리오'!$I$2-'d_시나리오'!$H$2)/('d_시나리오'!$J$2-'d_시나리오'!$H$2),'d_시나리오'!$H$2+SQRT(A1984*('d_시나리오'!$J$2-'d_시나리오'!$H$2)*('d_시나리오'!$I$2-'d_시나리오'!$H$2)),'d_시나리오'!$J$2-SQRT((1-A1984)*('d_시나리오'!$J$2-'d_시나리오'!$H$2)*('d_시나리오'!$J$2-'d_시나리오'!$I$2))))</f>
        <v/>
      </c>
      <c r="C1984">
        <f>RAND()</f>
        <v/>
      </c>
      <c r="D1984">
        <f>BETAINV(RAND(),IF(C1984&lt;'d_고정'!$B$26,'d_고정'!$B$23,'d_고정'!$B$16)+1,'d_고정'!$B$17-IF(C1984&lt;'d_고정'!$B$26,'d_고정'!$B$23,'d_고정'!$B$16)+1)*('d_고정'!$B$14+('d_고정'!$B$15-'d_고정'!$B$14)*RAND())</f>
        <v/>
      </c>
      <c r="E1984">
        <f>INDEX('d_분포'!$A$2:$A$28,RANDBETWEEN(1,27))</f>
        <v/>
      </c>
      <c r="F1984">
        <f>INDEX('d_분포'!$C$2:$C$5,RANDBETWEEN(1,4))*(0.9+0.2*RAND())</f>
        <v/>
      </c>
      <c r="G1984">
        <f>RAND()</f>
        <v/>
      </c>
      <c r="H1984">
        <f>(F1984+(1-F1984)*('d_고정'!$B$22*BETAINV(RAND(),IF(G1984&lt;'d_고정'!$B$26,'d_고정'!$B$25,'d_고정'!$B$20)+1,'d_고정'!$B$21-IF(G1984&lt;'d_고정'!$B$26,'d_고정'!$B$25,'d_고정'!$B$20)+1)+(1-'d_고정'!$B$22)*BETAINV(RAND(),IF(G1984&lt;'d_고정'!$B$26,'d_고정'!$B$24,'d_고정'!$B$18)+1,'d_고정'!$B$19-IF(G1984&lt;'d_고정'!$B$26,'d_고정'!$B$24,'d_고정'!$B$18)+1))*('d_고정'!$B$14+('d_고정'!$B$15-'d_고정'!$B$14)*RAND()))/F1984</f>
        <v/>
      </c>
      <c r="I1984">
        <f>RAND()</f>
        <v/>
      </c>
      <c r="J1984">
        <f>IF('d_시나리오'!$J$3='d_시나리오'!$H$3,'d_시나리오'!$I$3,IF(I1984&lt;('d_시나리오'!$I$3-'d_시나리오'!$H$3)/('d_시나리오'!$J$3-'d_시나리오'!$H$3),'d_시나리오'!$H$3+SQRT(I1984*('d_시나리오'!$J$3-'d_시나리오'!$H$3)*('d_시나리오'!$I$3-'d_시나리오'!$H$3)),'d_시나리오'!$J$3-SQRT((1-I1984)*('d_시나리오'!$J$3-'d_시나리오'!$H$3)*('d_시나리오'!$J$3-'d_시나리오'!$I$3))))</f>
        <v/>
      </c>
      <c r="K1984">
        <f>RAND()</f>
        <v/>
      </c>
      <c r="L1984">
        <f>IF('d_시나리오'!$J$4='d_시나리오'!$H$4,'d_시나리오'!$I$4,IF(K1984&lt;('d_시나리오'!$I$4-'d_시나리오'!$H$4)/('d_시나리오'!$J$4-'d_시나리오'!$H$4),'d_시나리오'!$H$4+SQRT(K1984*('d_시나리오'!$J$4-'d_시나리오'!$H$4)*('d_시나리오'!$I$4-'d_시나리오'!$H$4)),'d_시나리오'!$J$4-SQRT((1-K1984)*('d_시나리오'!$J$4-'d_시나리오'!$H$4)*('d_시나리오'!$J$4-'d_시나리오'!$I$4))))</f>
        <v/>
      </c>
      <c r="M1984">
        <f>RAND()</f>
        <v/>
      </c>
      <c r="N1984">
        <f>IF('d_시나리오'!$J$5='d_시나리오'!$H$5,'d_시나리오'!$I$5,IF(M1984&lt;('d_시나리오'!$I$5-'d_시나리오'!$H$5)/('d_시나리오'!$J$5-'d_시나리오'!$H$5),'d_시나리오'!$H$5+SQRT(M1984*('d_시나리오'!$J$5-'d_시나리오'!$H$5)*('d_시나리오'!$I$5-'d_시나리오'!$H$5)),'d_시나리오'!$J$5-SQRT((1-M1984)*('d_시나리오'!$J$5-'d_시나리오'!$H$5)*('d_시나리오'!$J$5-'d_시나리오'!$I$5))))</f>
        <v/>
      </c>
      <c r="O1984">
        <f>RAND()</f>
        <v/>
      </c>
      <c r="P1984">
        <f>IF('d_시나리오'!$J$6='d_시나리오'!$H$6,'d_시나리오'!$I$6,IF(O1984&lt;('d_시나리오'!$I$6-'d_시나리오'!$H$6)/('d_시나리오'!$J$6-'d_시나리오'!$H$6),'d_시나리오'!$H$6+SQRT(O1984*('d_시나리오'!$J$6-'d_시나리오'!$H$6)*('d_시나리오'!$I$6-'d_시나리오'!$H$6)),'d_시나리오'!$J$6-SQRT((1-O1984)*('d_시나리오'!$J$6-'d_시나리오'!$H$6)*('d_시나리오'!$J$6-'d_시나리오'!$I$6))))</f>
        <v/>
      </c>
      <c r="Q1984">
        <f>INDEX('d_분포'!$B$2:$B$57,RANDBETWEEN(1,56))</f>
        <v/>
      </c>
      <c r="R1984">
        <f>BETAINV(RAND(),5,5)</f>
        <v/>
      </c>
      <c r="S1984">
        <f>'d_고정'!$B$1*'6_기대효과'!$H$7*('d_시나리오'!$I$7/'d_고정'!$B$2)*B1984</f>
        <v/>
      </c>
      <c r="T1984">
        <f>S1984*D1984</f>
        <v/>
      </c>
      <c r="U1984">
        <f>S1984*F1984*H1984</f>
        <v/>
      </c>
      <c r="V1984">
        <f>S1984*F1984*(H1984-1)</f>
        <v/>
      </c>
      <c r="W1984">
        <f>U1984*J1984</f>
        <v/>
      </c>
      <c r="X1984">
        <f>T1984+W1984</f>
        <v/>
      </c>
      <c r="Y1984">
        <f>(T1984*E1984+W1984*L1984)*(1-R1984-'d_고정'!$B$13)</f>
        <v/>
      </c>
      <c r="Z1984">
        <f>(U1984*N1984*Q1984+'d_고정'!$B$3*('6_기대효과'!$H$7/8)*Q1984*'d_고정'!$B$10*P1984*('6_기대효과'!$K$7/'d_고정'!$B$9))*(1-R1984)</f>
        <v/>
      </c>
      <c r="AA1984">
        <f>W1984*L1984*(1-R1984-'d_고정'!$B$13)+U1984*MAX(N1984-'d_고정'!$B$10*P1984*('6_기대효과'!$K$7/'d_고정'!$B$9),0)*Q1984*(1-R1984)</f>
        <v/>
      </c>
      <c r="AB1984">
        <f>Y1984+Z1984</f>
        <v/>
      </c>
      <c r="AC1984">
        <f>Y1984/('d_고정'!$B$5*'6_기대효과'!$H$7/8)/'d_고정'!$B$6</f>
        <v/>
      </c>
      <c r="AD1984">
        <f>Y1984/('d_고정'!$B$8*'6_기대효과'!$H$7/8)</f>
        <v/>
      </c>
    </row>
    <row r="1985">
      <c r="A1985">
        <f>RAND()</f>
        <v/>
      </c>
      <c r="B1985">
        <f>IF('d_시나리오'!$J$2='d_시나리오'!$H$2,'d_시나리오'!$I$2,IF(A1985&lt;('d_시나리오'!$I$2-'d_시나리오'!$H$2)/('d_시나리오'!$J$2-'d_시나리오'!$H$2),'d_시나리오'!$H$2+SQRT(A1985*('d_시나리오'!$J$2-'d_시나리오'!$H$2)*('d_시나리오'!$I$2-'d_시나리오'!$H$2)),'d_시나리오'!$J$2-SQRT((1-A1985)*('d_시나리오'!$J$2-'d_시나리오'!$H$2)*('d_시나리오'!$J$2-'d_시나리오'!$I$2))))</f>
        <v/>
      </c>
      <c r="C1985">
        <f>RAND()</f>
        <v/>
      </c>
      <c r="D1985">
        <f>BETAINV(RAND(),IF(C1985&lt;'d_고정'!$B$26,'d_고정'!$B$23,'d_고정'!$B$16)+1,'d_고정'!$B$17-IF(C1985&lt;'d_고정'!$B$26,'d_고정'!$B$23,'d_고정'!$B$16)+1)*('d_고정'!$B$14+('d_고정'!$B$15-'d_고정'!$B$14)*RAND())</f>
        <v/>
      </c>
      <c r="E1985">
        <f>INDEX('d_분포'!$A$2:$A$28,RANDBETWEEN(1,27))</f>
        <v/>
      </c>
      <c r="F1985">
        <f>INDEX('d_분포'!$C$2:$C$5,RANDBETWEEN(1,4))*(0.9+0.2*RAND())</f>
        <v/>
      </c>
      <c r="G1985">
        <f>RAND()</f>
        <v/>
      </c>
      <c r="H1985">
        <f>(F1985+(1-F1985)*('d_고정'!$B$22*BETAINV(RAND(),IF(G1985&lt;'d_고정'!$B$26,'d_고정'!$B$25,'d_고정'!$B$20)+1,'d_고정'!$B$21-IF(G1985&lt;'d_고정'!$B$26,'d_고정'!$B$25,'d_고정'!$B$20)+1)+(1-'d_고정'!$B$22)*BETAINV(RAND(),IF(G1985&lt;'d_고정'!$B$26,'d_고정'!$B$24,'d_고정'!$B$18)+1,'d_고정'!$B$19-IF(G1985&lt;'d_고정'!$B$26,'d_고정'!$B$24,'d_고정'!$B$18)+1))*('d_고정'!$B$14+('d_고정'!$B$15-'d_고정'!$B$14)*RAND()))/F1985</f>
        <v/>
      </c>
      <c r="I1985">
        <f>RAND()</f>
        <v/>
      </c>
      <c r="J1985">
        <f>IF('d_시나리오'!$J$3='d_시나리오'!$H$3,'d_시나리오'!$I$3,IF(I1985&lt;('d_시나리오'!$I$3-'d_시나리오'!$H$3)/('d_시나리오'!$J$3-'d_시나리오'!$H$3),'d_시나리오'!$H$3+SQRT(I1985*('d_시나리오'!$J$3-'d_시나리오'!$H$3)*('d_시나리오'!$I$3-'d_시나리오'!$H$3)),'d_시나리오'!$J$3-SQRT((1-I1985)*('d_시나리오'!$J$3-'d_시나리오'!$H$3)*('d_시나리오'!$J$3-'d_시나리오'!$I$3))))</f>
        <v/>
      </c>
      <c r="K1985">
        <f>RAND()</f>
        <v/>
      </c>
      <c r="L1985">
        <f>IF('d_시나리오'!$J$4='d_시나리오'!$H$4,'d_시나리오'!$I$4,IF(K1985&lt;('d_시나리오'!$I$4-'d_시나리오'!$H$4)/('d_시나리오'!$J$4-'d_시나리오'!$H$4),'d_시나리오'!$H$4+SQRT(K1985*('d_시나리오'!$J$4-'d_시나리오'!$H$4)*('d_시나리오'!$I$4-'d_시나리오'!$H$4)),'d_시나리오'!$J$4-SQRT((1-K1985)*('d_시나리오'!$J$4-'d_시나리오'!$H$4)*('d_시나리오'!$J$4-'d_시나리오'!$I$4))))</f>
        <v/>
      </c>
      <c r="M1985">
        <f>RAND()</f>
        <v/>
      </c>
      <c r="N1985">
        <f>IF('d_시나리오'!$J$5='d_시나리오'!$H$5,'d_시나리오'!$I$5,IF(M1985&lt;('d_시나리오'!$I$5-'d_시나리오'!$H$5)/('d_시나리오'!$J$5-'d_시나리오'!$H$5),'d_시나리오'!$H$5+SQRT(M1985*('d_시나리오'!$J$5-'d_시나리오'!$H$5)*('d_시나리오'!$I$5-'d_시나리오'!$H$5)),'d_시나리오'!$J$5-SQRT((1-M1985)*('d_시나리오'!$J$5-'d_시나리오'!$H$5)*('d_시나리오'!$J$5-'d_시나리오'!$I$5))))</f>
        <v/>
      </c>
      <c r="O1985">
        <f>RAND()</f>
        <v/>
      </c>
      <c r="P1985">
        <f>IF('d_시나리오'!$J$6='d_시나리오'!$H$6,'d_시나리오'!$I$6,IF(O1985&lt;('d_시나리오'!$I$6-'d_시나리오'!$H$6)/('d_시나리오'!$J$6-'d_시나리오'!$H$6),'d_시나리오'!$H$6+SQRT(O1985*('d_시나리오'!$J$6-'d_시나리오'!$H$6)*('d_시나리오'!$I$6-'d_시나리오'!$H$6)),'d_시나리오'!$J$6-SQRT((1-O1985)*('d_시나리오'!$J$6-'d_시나리오'!$H$6)*('d_시나리오'!$J$6-'d_시나리오'!$I$6))))</f>
        <v/>
      </c>
      <c r="Q1985">
        <f>INDEX('d_분포'!$B$2:$B$57,RANDBETWEEN(1,56))</f>
        <v/>
      </c>
      <c r="R1985">
        <f>BETAINV(RAND(),5,5)</f>
        <v/>
      </c>
      <c r="S1985">
        <f>'d_고정'!$B$1*'6_기대효과'!$H$7*('d_시나리오'!$I$7/'d_고정'!$B$2)*B1985</f>
        <v/>
      </c>
      <c r="T1985">
        <f>S1985*D1985</f>
        <v/>
      </c>
      <c r="U1985">
        <f>S1985*F1985*H1985</f>
        <v/>
      </c>
      <c r="V1985">
        <f>S1985*F1985*(H1985-1)</f>
        <v/>
      </c>
      <c r="W1985">
        <f>U1985*J1985</f>
        <v/>
      </c>
      <c r="X1985">
        <f>T1985+W1985</f>
        <v/>
      </c>
      <c r="Y1985">
        <f>(T1985*E1985+W1985*L1985)*(1-R1985-'d_고정'!$B$13)</f>
        <v/>
      </c>
      <c r="Z1985">
        <f>(U1985*N1985*Q1985+'d_고정'!$B$3*('6_기대효과'!$H$7/8)*Q1985*'d_고정'!$B$10*P1985*('6_기대효과'!$K$7/'d_고정'!$B$9))*(1-R1985)</f>
        <v/>
      </c>
      <c r="AA1985">
        <f>W1985*L1985*(1-R1985-'d_고정'!$B$13)+U1985*MAX(N1985-'d_고정'!$B$10*P1985*('6_기대효과'!$K$7/'d_고정'!$B$9),0)*Q1985*(1-R1985)</f>
        <v/>
      </c>
      <c r="AB1985">
        <f>Y1985+Z1985</f>
        <v/>
      </c>
      <c r="AC1985">
        <f>Y1985/('d_고정'!$B$5*'6_기대효과'!$H$7/8)/'d_고정'!$B$6</f>
        <v/>
      </c>
      <c r="AD1985">
        <f>Y1985/('d_고정'!$B$8*'6_기대효과'!$H$7/8)</f>
        <v/>
      </c>
    </row>
    <row r="1986">
      <c r="A1986">
        <f>RAND()</f>
        <v/>
      </c>
      <c r="B1986">
        <f>IF('d_시나리오'!$J$2='d_시나리오'!$H$2,'d_시나리오'!$I$2,IF(A1986&lt;('d_시나리오'!$I$2-'d_시나리오'!$H$2)/('d_시나리오'!$J$2-'d_시나리오'!$H$2),'d_시나리오'!$H$2+SQRT(A1986*('d_시나리오'!$J$2-'d_시나리오'!$H$2)*('d_시나리오'!$I$2-'d_시나리오'!$H$2)),'d_시나리오'!$J$2-SQRT((1-A1986)*('d_시나리오'!$J$2-'d_시나리오'!$H$2)*('d_시나리오'!$J$2-'d_시나리오'!$I$2))))</f>
        <v/>
      </c>
      <c r="C1986">
        <f>RAND()</f>
        <v/>
      </c>
      <c r="D1986">
        <f>BETAINV(RAND(),IF(C1986&lt;'d_고정'!$B$26,'d_고정'!$B$23,'d_고정'!$B$16)+1,'d_고정'!$B$17-IF(C1986&lt;'d_고정'!$B$26,'d_고정'!$B$23,'d_고정'!$B$16)+1)*('d_고정'!$B$14+('d_고정'!$B$15-'d_고정'!$B$14)*RAND())</f>
        <v/>
      </c>
      <c r="E1986">
        <f>INDEX('d_분포'!$A$2:$A$28,RANDBETWEEN(1,27))</f>
        <v/>
      </c>
      <c r="F1986">
        <f>INDEX('d_분포'!$C$2:$C$5,RANDBETWEEN(1,4))*(0.9+0.2*RAND())</f>
        <v/>
      </c>
      <c r="G1986">
        <f>RAND()</f>
        <v/>
      </c>
      <c r="H1986">
        <f>(F1986+(1-F1986)*('d_고정'!$B$22*BETAINV(RAND(),IF(G1986&lt;'d_고정'!$B$26,'d_고정'!$B$25,'d_고정'!$B$20)+1,'d_고정'!$B$21-IF(G1986&lt;'d_고정'!$B$26,'d_고정'!$B$25,'d_고정'!$B$20)+1)+(1-'d_고정'!$B$22)*BETAINV(RAND(),IF(G1986&lt;'d_고정'!$B$26,'d_고정'!$B$24,'d_고정'!$B$18)+1,'d_고정'!$B$19-IF(G1986&lt;'d_고정'!$B$26,'d_고정'!$B$24,'d_고정'!$B$18)+1))*('d_고정'!$B$14+('d_고정'!$B$15-'d_고정'!$B$14)*RAND()))/F1986</f>
        <v/>
      </c>
      <c r="I1986">
        <f>RAND()</f>
        <v/>
      </c>
      <c r="J1986">
        <f>IF('d_시나리오'!$J$3='d_시나리오'!$H$3,'d_시나리오'!$I$3,IF(I1986&lt;('d_시나리오'!$I$3-'d_시나리오'!$H$3)/('d_시나리오'!$J$3-'d_시나리오'!$H$3),'d_시나리오'!$H$3+SQRT(I1986*('d_시나리오'!$J$3-'d_시나리오'!$H$3)*('d_시나리오'!$I$3-'d_시나리오'!$H$3)),'d_시나리오'!$J$3-SQRT((1-I1986)*('d_시나리오'!$J$3-'d_시나리오'!$H$3)*('d_시나리오'!$J$3-'d_시나리오'!$I$3))))</f>
        <v/>
      </c>
      <c r="K1986">
        <f>RAND()</f>
        <v/>
      </c>
      <c r="L1986">
        <f>IF('d_시나리오'!$J$4='d_시나리오'!$H$4,'d_시나리오'!$I$4,IF(K1986&lt;('d_시나리오'!$I$4-'d_시나리오'!$H$4)/('d_시나리오'!$J$4-'d_시나리오'!$H$4),'d_시나리오'!$H$4+SQRT(K1986*('d_시나리오'!$J$4-'d_시나리오'!$H$4)*('d_시나리오'!$I$4-'d_시나리오'!$H$4)),'d_시나리오'!$J$4-SQRT((1-K1986)*('d_시나리오'!$J$4-'d_시나리오'!$H$4)*('d_시나리오'!$J$4-'d_시나리오'!$I$4))))</f>
        <v/>
      </c>
      <c r="M1986">
        <f>RAND()</f>
        <v/>
      </c>
      <c r="N1986">
        <f>IF('d_시나리오'!$J$5='d_시나리오'!$H$5,'d_시나리오'!$I$5,IF(M1986&lt;('d_시나리오'!$I$5-'d_시나리오'!$H$5)/('d_시나리오'!$J$5-'d_시나리오'!$H$5),'d_시나리오'!$H$5+SQRT(M1986*('d_시나리오'!$J$5-'d_시나리오'!$H$5)*('d_시나리오'!$I$5-'d_시나리오'!$H$5)),'d_시나리오'!$J$5-SQRT((1-M1986)*('d_시나리오'!$J$5-'d_시나리오'!$H$5)*('d_시나리오'!$J$5-'d_시나리오'!$I$5))))</f>
        <v/>
      </c>
      <c r="O1986">
        <f>RAND()</f>
        <v/>
      </c>
      <c r="P1986">
        <f>IF('d_시나리오'!$J$6='d_시나리오'!$H$6,'d_시나리오'!$I$6,IF(O1986&lt;('d_시나리오'!$I$6-'d_시나리오'!$H$6)/('d_시나리오'!$J$6-'d_시나리오'!$H$6),'d_시나리오'!$H$6+SQRT(O1986*('d_시나리오'!$J$6-'d_시나리오'!$H$6)*('d_시나리오'!$I$6-'d_시나리오'!$H$6)),'d_시나리오'!$J$6-SQRT((1-O1986)*('d_시나리오'!$J$6-'d_시나리오'!$H$6)*('d_시나리오'!$J$6-'d_시나리오'!$I$6))))</f>
        <v/>
      </c>
      <c r="Q1986">
        <f>INDEX('d_분포'!$B$2:$B$57,RANDBETWEEN(1,56))</f>
        <v/>
      </c>
      <c r="R1986">
        <f>BETAINV(RAND(),5,5)</f>
        <v/>
      </c>
      <c r="S1986">
        <f>'d_고정'!$B$1*'6_기대효과'!$H$7*('d_시나리오'!$I$7/'d_고정'!$B$2)*B1986</f>
        <v/>
      </c>
      <c r="T1986">
        <f>S1986*D1986</f>
        <v/>
      </c>
      <c r="U1986">
        <f>S1986*F1986*H1986</f>
        <v/>
      </c>
      <c r="V1986">
        <f>S1986*F1986*(H1986-1)</f>
        <v/>
      </c>
      <c r="W1986">
        <f>U1986*J1986</f>
        <v/>
      </c>
      <c r="X1986">
        <f>T1986+W1986</f>
        <v/>
      </c>
      <c r="Y1986">
        <f>(T1986*E1986+W1986*L1986)*(1-R1986-'d_고정'!$B$13)</f>
        <v/>
      </c>
      <c r="Z1986">
        <f>(U1986*N1986*Q1986+'d_고정'!$B$3*('6_기대효과'!$H$7/8)*Q1986*'d_고정'!$B$10*P1986*('6_기대효과'!$K$7/'d_고정'!$B$9))*(1-R1986)</f>
        <v/>
      </c>
      <c r="AA1986">
        <f>W1986*L1986*(1-R1986-'d_고정'!$B$13)+U1986*MAX(N1986-'d_고정'!$B$10*P1986*('6_기대효과'!$K$7/'d_고정'!$B$9),0)*Q1986*(1-R1986)</f>
        <v/>
      </c>
      <c r="AB1986">
        <f>Y1986+Z1986</f>
        <v/>
      </c>
      <c r="AC1986">
        <f>Y1986/('d_고정'!$B$5*'6_기대효과'!$H$7/8)/'d_고정'!$B$6</f>
        <v/>
      </c>
      <c r="AD1986">
        <f>Y1986/('d_고정'!$B$8*'6_기대효과'!$H$7/8)</f>
        <v/>
      </c>
    </row>
    <row r="1987">
      <c r="A1987">
        <f>RAND()</f>
        <v/>
      </c>
      <c r="B1987">
        <f>IF('d_시나리오'!$J$2='d_시나리오'!$H$2,'d_시나리오'!$I$2,IF(A1987&lt;('d_시나리오'!$I$2-'d_시나리오'!$H$2)/('d_시나리오'!$J$2-'d_시나리오'!$H$2),'d_시나리오'!$H$2+SQRT(A1987*('d_시나리오'!$J$2-'d_시나리오'!$H$2)*('d_시나리오'!$I$2-'d_시나리오'!$H$2)),'d_시나리오'!$J$2-SQRT((1-A1987)*('d_시나리오'!$J$2-'d_시나리오'!$H$2)*('d_시나리오'!$J$2-'d_시나리오'!$I$2))))</f>
        <v/>
      </c>
      <c r="C1987">
        <f>RAND()</f>
        <v/>
      </c>
      <c r="D1987">
        <f>BETAINV(RAND(),IF(C1987&lt;'d_고정'!$B$26,'d_고정'!$B$23,'d_고정'!$B$16)+1,'d_고정'!$B$17-IF(C1987&lt;'d_고정'!$B$26,'d_고정'!$B$23,'d_고정'!$B$16)+1)*('d_고정'!$B$14+('d_고정'!$B$15-'d_고정'!$B$14)*RAND())</f>
        <v/>
      </c>
      <c r="E1987">
        <f>INDEX('d_분포'!$A$2:$A$28,RANDBETWEEN(1,27))</f>
        <v/>
      </c>
      <c r="F1987">
        <f>INDEX('d_분포'!$C$2:$C$5,RANDBETWEEN(1,4))*(0.9+0.2*RAND())</f>
        <v/>
      </c>
      <c r="G1987">
        <f>RAND()</f>
        <v/>
      </c>
      <c r="H1987">
        <f>(F1987+(1-F1987)*('d_고정'!$B$22*BETAINV(RAND(),IF(G1987&lt;'d_고정'!$B$26,'d_고정'!$B$25,'d_고정'!$B$20)+1,'d_고정'!$B$21-IF(G1987&lt;'d_고정'!$B$26,'d_고정'!$B$25,'d_고정'!$B$20)+1)+(1-'d_고정'!$B$22)*BETAINV(RAND(),IF(G1987&lt;'d_고정'!$B$26,'d_고정'!$B$24,'d_고정'!$B$18)+1,'d_고정'!$B$19-IF(G1987&lt;'d_고정'!$B$26,'d_고정'!$B$24,'d_고정'!$B$18)+1))*('d_고정'!$B$14+('d_고정'!$B$15-'d_고정'!$B$14)*RAND()))/F1987</f>
        <v/>
      </c>
      <c r="I1987">
        <f>RAND()</f>
        <v/>
      </c>
      <c r="J1987">
        <f>IF('d_시나리오'!$J$3='d_시나리오'!$H$3,'d_시나리오'!$I$3,IF(I1987&lt;('d_시나리오'!$I$3-'d_시나리오'!$H$3)/('d_시나리오'!$J$3-'d_시나리오'!$H$3),'d_시나리오'!$H$3+SQRT(I1987*('d_시나리오'!$J$3-'d_시나리오'!$H$3)*('d_시나리오'!$I$3-'d_시나리오'!$H$3)),'d_시나리오'!$J$3-SQRT((1-I1987)*('d_시나리오'!$J$3-'d_시나리오'!$H$3)*('d_시나리오'!$J$3-'d_시나리오'!$I$3))))</f>
        <v/>
      </c>
      <c r="K1987">
        <f>RAND()</f>
        <v/>
      </c>
      <c r="L1987">
        <f>IF('d_시나리오'!$J$4='d_시나리오'!$H$4,'d_시나리오'!$I$4,IF(K1987&lt;('d_시나리오'!$I$4-'d_시나리오'!$H$4)/('d_시나리오'!$J$4-'d_시나리오'!$H$4),'d_시나리오'!$H$4+SQRT(K1987*('d_시나리오'!$J$4-'d_시나리오'!$H$4)*('d_시나리오'!$I$4-'d_시나리오'!$H$4)),'d_시나리오'!$J$4-SQRT((1-K1987)*('d_시나리오'!$J$4-'d_시나리오'!$H$4)*('d_시나리오'!$J$4-'d_시나리오'!$I$4))))</f>
        <v/>
      </c>
      <c r="M1987">
        <f>RAND()</f>
        <v/>
      </c>
      <c r="N1987">
        <f>IF('d_시나리오'!$J$5='d_시나리오'!$H$5,'d_시나리오'!$I$5,IF(M1987&lt;('d_시나리오'!$I$5-'d_시나리오'!$H$5)/('d_시나리오'!$J$5-'d_시나리오'!$H$5),'d_시나리오'!$H$5+SQRT(M1987*('d_시나리오'!$J$5-'d_시나리오'!$H$5)*('d_시나리오'!$I$5-'d_시나리오'!$H$5)),'d_시나리오'!$J$5-SQRT((1-M1987)*('d_시나리오'!$J$5-'d_시나리오'!$H$5)*('d_시나리오'!$J$5-'d_시나리오'!$I$5))))</f>
        <v/>
      </c>
      <c r="O1987">
        <f>RAND()</f>
        <v/>
      </c>
      <c r="P1987">
        <f>IF('d_시나리오'!$J$6='d_시나리오'!$H$6,'d_시나리오'!$I$6,IF(O1987&lt;('d_시나리오'!$I$6-'d_시나리오'!$H$6)/('d_시나리오'!$J$6-'d_시나리오'!$H$6),'d_시나리오'!$H$6+SQRT(O1987*('d_시나리오'!$J$6-'d_시나리오'!$H$6)*('d_시나리오'!$I$6-'d_시나리오'!$H$6)),'d_시나리오'!$J$6-SQRT((1-O1987)*('d_시나리오'!$J$6-'d_시나리오'!$H$6)*('d_시나리오'!$J$6-'d_시나리오'!$I$6))))</f>
        <v/>
      </c>
      <c r="Q1987">
        <f>INDEX('d_분포'!$B$2:$B$57,RANDBETWEEN(1,56))</f>
        <v/>
      </c>
      <c r="R1987">
        <f>BETAINV(RAND(),5,5)</f>
        <v/>
      </c>
      <c r="S1987">
        <f>'d_고정'!$B$1*'6_기대효과'!$H$7*('d_시나리오'!$I$7/'d_고정'!$B$2)*B1987</f>
        <v/>
      </c>
      <c r="T1987">
        <f>S1987*D1987</f>
        <v/>
      </c>
      <c r="U1987">
        <f>S1987*F1987*H1987</f>
        <v/>
      </c>
      <c r="V1987">
        <f>S1987*F1987*(H1987-1)</f>
        <v/>
      </c>
      <c r="W1987">
        <f>U1987*J1987</f>
        <v/>
      </c>
      <c r="X1987">
        <f>T1987+W1987</f>
        <v/>
      </c>
      <c r="Y1987">
        <f>(T1987*E1987+W1987*L1987)*(1-R1987-'d_고정'!$B$13)</f>
        <v/>
      </c>
      <c r="Z1987">
        <f>(U1987*N1987*Q1987+'d_고정'!$B$3*('6_기대효과'!$H$7/8)*Q1987*'d_고정'!$B$10*P1987*('6_기대효과'!$K$7/'d_고정'!$B$9))*(1-R1987)</f>
        <v/>
      </c>
      <c r="AA1987">
        <f>W1987*L1987*(1-R1987-'d_고정'!$B$13)+U1987*MAX(N1987-'d_고정'!$B$10*P1987*('6_기대효과'!$K$7/'d_고정'!$B$9),0)*Q1987*(1-R1987)</f>
        <v/>
      </c>
      <c r="AB1987">
        <f>Y1987+Z1987</f>
        <v/>
      </c>
      <c r="AC1987">
        <f>Y1987/('d_고정'!$B$5*'6_기대효과'!$H$7/8)/'d_고정'!$B$6</f>
        <v/>
      </c>
      <c r="AD1987">
        <f>Y1987/('d_고정'!$B$8*'6_기대효과'!$H$7/8)</f>
        <v/>
      </c>
    </row>
    <row r="1988">
      <c r="A1988">
        <f>RAND()</f>
        <v/>
      </c>
      <c r="B1988">
        <f>IF('d_시나리오'!$J$2='d_시나리오'!$H$2,'d_시나리오'!$I$2,IF(A1988&lt;('d_시나리오'!$I$2-'d_시나리오'!$H$2)/('d_시나리오'!$J$2-'d_시나리오'!$H$2),'d_시나리오'!$H$2+SQRT(A1988*('d_시나리오'!$J$2-'d_시나리오'!$H$2)*('d_시나리오'!$I$2-'d_시나리오'!$H$2)),'d_시나리오'!$J$2-SQRT((1-A1988)*('d_시나리오'!$J$2-'d_시나리오'!$H$2)*('d_시나리오'!$J$2-'d_시나리오'!$I$2))))</f>
        <v/>
      </c>
      <c r="C1988">
        <f>RAND()</f>
        <v/>
      </c>
      <c r="D1988">
        <f>BETAINV(RAND(),IF(C1988&lt;'d_고정'!$B$26,'d_고정'!$B$23,'d_고정'!$B$16)+1,'d_고정'!$B$17-IF(C1988&lt;'d_고정'!$B$26,'d_고정'!$B$23,'d_고정'!$B$16)+1)*('d_고정'!$B$14+('d_고정'!$B$15-'d_고정'!$B$14)*RAND())</f>
        <v/>
      </c>
      <c r="E1988">
        <f>INDEX('d_분포'!$A$2:$A$28,RANDBETWEEN(1,27))</f>
        <v/>
      </c>
      <c r="F1988">
        <f>INDEX('d_분포'!$C$2:$C$5,RANDBETWEEN(1,4))*(0.9+0.2*RAND())</f>
        <v/>
      </c>
      <c r="G1988">
        <f>RAND()</f>
        <v/>
      </c>
      <c r="H1988">
        <f>(F1988+(1-F1988)*('d_고정'!$B$22*BETAINV(RAND(),IF(G1988&lt;'d_고정'!$B$26,'d_고정'!$B$25,'d_고정'!$B$20)+1,'d_고정'!$B$21-IF(G1988&lt;'d_고정'!$B$26,'d_고정'!$B$25,'d_고정'!$B$20)+1)+(1-'d_고정'!$B$22)*BETAINV(RAND(),IF(G1988&lt;'d_고정'!$B$26,'d_고정'!$B$24,'d_고정'!$B$18)+1,'d_고정'!$B$19-IF(G1988&lt;'d_고정'!$B$26,'d_고정'!$B$24,'d_고정'!$B$18)+1))*('d_고정'!$B$14+('d_고정'!$B$15-'d_고정'!$B$14)*RAND()))/F1988</f>
        <v/>
      </c>
      <c r="I1988">
        <f>RAND()</f>
        <v/>
      </c>
      <c r="J1988">
        <f>IF('d_시나리오'!$J$3='d_시나리오'!$H$3,'d_시나리오'!$I$3,IF(I1988&lt;('d_시나리오'!$I$3-'d_시나리오'!$H$3)/('d_시나리오'!$J$3-'d_시나리오'!$H$3),'d_시나리오'!$H$3+SQRT(I1988*('d_시나리오'!$J$3-'d_시나리오'!$H$3)*('d_시나리오'!$I$3-'d_시나리오'!$H$3)),'d_시나리오'!$J$3-SQRT((1-I1988)*('d_시나리오'!$J$3-'d_시나리오'!$H$3)*('d_시나리오'!$J$3-'d_시나리오'!$I$3))))</f>
        <v/>
      </c>
      <c r="K1988">
        <f>RAND()</f>
        <v/>
      </c>
      <c r="L1988">
        <f>IF('d_시나리오'!$J$4='d_시나리오'!$H$4,'d_시나리오'!$I$4,IF(K1988&lt;('d_시나리오'!$I$4-'d_시나리오'!$H$4)/('d_시나리오'!$J$4-'d_시나리오'!$H$4),'d_시나리오'!$H$4+SQRT(K1988*('d_시나리오'!$J$4-'d_시나리오'!$H$4)*('d_시나리오'!$I$4-'d_시나리오'!$H$4)),'d_시나리오'!$J$4-SQRT((1-K1988)*('d_시나리오'!$J$4-'d_시나리오'!$H$4)*('d_시나리오'!$J$4-'d_시나리오'!$I$4))))</f>
        <v/>
      </c>
      <c r="M1988">
        <f>RAND()</f>
        <v/>
      </c>
      <c r="N1988">
        <f>IF('d_시나리오'!$J$5='d_시나리오'!$H$5,'d_시나리오'!$I$5,IF(M1988&lt;('d_시나리오'!$I$5-'d_시나리오'!$H$5)/('d_시나리오'!$J$5-'d_시나리오'!$H$5),'d_시나리오'!$H$5+SQRT(M1988*('d_시나리오'!$J$5-'d_시나리오'!$H$5)*('d_시나리오'!$I$5-'d_시나리오'!$H$5)),'d_시나리오'!$J$5-SQRT((1-M1988)*('d_시나리오'!$J$5-'d_시나리오'!$H$5)*('d_시나리오'!$J$5-'d_시나리오'!$I$5))))</f>
        <v/>
      </c>
      <c r="O1988">
        <f>RAND()</f>
        <v/>
      </c>
      <c r="P1988">
        <f>IF('d_시나리오'!$J$6='d_시나리오'!$H$6,'d_시나리오'!$I$6,IF(O1988&lt;('d_시나리오'!$I$6-'d_시나리오'!$H$6)/('d_시나리오'!$J$6-'d_시나리오'!$H$6),'d_시나리오'!$H$6+SQRT(O1988*('d_시나리오'!$J$6-'d_시나리오'!$H$6)*('d_시나리오'!$I$6-'d_시나리오'!$H$6)),'d_시나리오'!$J$6-SQRT((1-O1988)*('d_시나리오'!$J$6-'d_시나리오'!$H$6)*('d_시나리오'!$J$6-'d_시나리오'!$I$6))))</f>
        <v/>
      </c>
      <c r="Q1988">
        <f>INDEX('d_분포'!$B$2:$B$57,RANDBETWEEN(1,56))</f>
        <v/>
      </c>
      <c r="R1988">
        <f>BETAINV(RAND(),5,5)</f>
        <v/>
      </c>
      <c r="S1988">
        <f>'d_고정'!$B$1*'6_기대효과'!$H$7*('d_시나리오'!$I$7/'d_고정'!$B$2)*B1988</f>
        <v/>
      </c>
      <c r="T1988">
        <f>S1988*D1988</f>
        <v/>
      </c>
      <c r="U1988">
        <f>S1988*F1988*H1988</f>
        <v/>
      </c>
      <c r="V1988">
        <f>S1988*F1988*(H1988-1)</f>
        <v/>
      </c>
      <c r="W1988">
        <f>U1988*J1988</f>
        <v/>
      </c>
      <c r="X1988">
        <f>T1988+W1988</f>
        <v/>
      </c>
      <c r="Y1988">
        <f>(T1988*E1988+W1988*L1988)*(1-R1988-'d_고정'!$B$13)</f>
        <v/>
      </c>
      <c r="Z1988">
        <f>(U1988*N1988*Q1988+'d_고정'!$B$3*('6_기대효과'!$H$7/8)*Q1988*'d_고정'!$B$10*P1988*('6_기대효과'!$K$7/'d_고정'!$B$9))*(1-R1988)</f>
        <v/>
      </c>
      <c r="AA1988">
        <f>W1988*L1988*(1-R1988-'d_고정'!$B$13)+U1988*MAX(N1988-'d_고정'!$B$10*P1988*('6_기대효과'!$K$7/'d_고정'!$B$9),0)*Q1988*(1-R1988)</f>
        <v/>
      </c>
      <c r="AB1988">
        <f>Y1988+Z1988</f>
        <v/>
      </c>
      <c r="AC1988">
        <f>Y1988/('d_고정'!$B$5*'6_기대효과'!$H$7/8)/'d_고정'!$B$6</f>
        <v/>
      </c>
      <c r="AD1988">
        <f>Y1988/('d_고정'!$B$8*'6_기대효과'!$H$7/8)</f>
        <v/>
      </c>
    </row>
    <row r="1989">
      <c r="A1989">
        <f>RAND()</f>
        <v/>
      </c>
      <c r="B1989">
        <f>IF('d_시나리오'!$J$2='d_시나리오'!$H$2,'d_시나리오'!$I$2,IF(A1989&lt;('d_시나리오'!$I$2-'d_시나리오'!$H$2)/('d_시나리오'!$J$2-'d_시나리오'!$H$2),'d_시나리오'!$H$2+SQRT(A1989*('d_시나리오'!$J$2-'d_시나리오'!$H$2)*('d_시나리오'!$I$2-'d_시나리오'!$H$2)),'d_시나리오'!$J$2-SQRT((1-A1989)*('d_시나리오'!$J$2-'d_시나리오'!$H$2)*('d_시나리오'!$J$2-'d_시나리오'!$I$2))))</f>
        <v/>
      </c>
      <c r="C1989">
        <f>RAND()</f>
        <v/>
      </c>
      <c r="D1989">
        <f>BETAINV(RAND(),IF(C1989&lt;'d_고정'!$B$26,'d_고정'!$B$23,'d_고정'!$B$16)+1,'d_고정'!$B$17-IF(C1989&lt;'d_고정'!$B$26,'d_고정'!$B$23,'d_고정'!$B$16)+1)*('d_고정'!$B$14+('d_고정'!$B$15-'d_고정'!$B$14)*RAND())</f>
        <v/>
      </c>
      <c r="E1989">
        <f>INDEX('d_분포'!$A$2:$A$28,RANDBETWEEN(1,27))</f>
        <v/>
      </c>
      <c r="F1989">
        <f>INDEX('d_분포'!$C$2:$C$5,RANDBETWEEN(1,4))*(0.9+0.2*RAND())</f>
        <v/>
      </c>
      <c r="G1989">
        <f>RAND()</f>
        <v/>
      </c>
      <c r="H1989">
        <f>(F1989+(1-F1989)*('d_고정'!$B$22*BETAINV(RAND(),IF(G1989&lt;'d_고정'!$B$26,'d_고정'!$B$25,'d_고정'!$B$20)+1,'d_고정'!$B$21-IF(G1989&lt;'d_고정'!$B$26,'d_고정'!$B$25,'d_고정'!$B$20)+1)+(1-'d_고정'!$B$22)*BETAINV(RAND(),IF(G1989&lt;'d_고정'!$B$26,'d_고정'!$B$24,'d_고정'!$B$18)+1,'d_고정'!$B$19-IF(G1989&lt;'d_고정'!$B$26,'d_고정'!$B$24,'d_고정'!$B$18)+1))*('d_고정'!$B$14+('d_고정'!$B$15-'d_고정'!$B$14)*RAND()))/F1989</f>
        <v/>
      </c>
      <c r="I1989">
        <f>RAND()</f>
        <v/>
      </c>
      <c r="J1989">
        <f>IF('d_시나리오'!$J$3='d_시나리오'!$H$3,'d_시나리오'!$I$3,IF(I1989&lt;('d_시나리오'!$I$3-'d_시나리오'!$H$3)/('d_시나리오'!$J$3-'d_시나리오'!$H$3),'d_시나리오'!$H$3+SQRT(I1989*('d_시나리오'!$J$3-'d_시나리오'!$H$3)*('d_시나리오'!$I$3-'d_시나리오'!$H$3)),'d_시나리오'!$J$3-SQRT((1-I1989)*('d_시나리오'!$J$3-'d_시나리오'!$H$3)*('d_시나리오'!$J$3-'d_시나리오'!$I$3))))</f>
        <v/>
      </c>
      <c r="K1989">
        <f>RAND()</f>
        <v/>
      </c>
      <c r="L1989">
        <f>IF('d_시나리오'!$J$4='d_시나리오'!$H$4,'d_시나리오'!$I$4,IF(K1989&lt;('d_시나리오'!$I$4-'d_시나리오'!$H$4)/('d_시나리오'!$J$4-'d_시나리오'!$H$4),'d_시나리오'!$H$4+SQRT(K1989*('d_시나리오'!$J$4-'d_시나리오'!$H$4)*('d_시나리오'!$I$4-'d_시나리오'!$H$4)),'d_시나리오'!$J$4-SQRT((1-K1989)*('d_시나리오'!$J$4-'d_시나리오'!$H$4)*('d_시나리오'!$J$4-'d_시나리오'!$I$4))))</f>
        <v/>
      </c>
      <c r="M1989">
        <f>RAND()</f>
        <v/>
      </c>
      <c r="N1989">
        <f>IF('d_시나리오'!$J$5='d_시나리오'!$H$5,'d_시나리오'!$I$5,IF(M1989&lt;('d_시나리오'!$I$5-'d_시나리오'!$H$5)/('d_시나리오'!$J$5-'d_시나리오'!$H$5),'d_시나리오'!$H$5+SQRT(M1989*('d_시나리오'!$J$5-'d_시나리오'!$H$5)*('d_시나리오'!$I$5-'d_시나리오'!$H$5)),'d_시나리오'!$J$5-SQRT((1-M1989)*('d_시나리오'!$J$5-'d_시나리오'!$H$5)*('d_시나리오'!$J$5-'d_시나리오'!$I$5))))</f>
        <v/>
      </c>
      <c r="O1989">
        <f>RAND()</f>
        <v/>
      </c>
      <c r="P1989">
        <f>IF('d_시나리오'!$J$6='d_시나리오'!$H$6,'d_시나리오'!$I$6,IF(O1989&lt;('d_시나리오'!$I$6-'d_시나리오'!$H$6)/('d_시나리오'!$J$6-'d_시나리오'!$H$6),'d_시나리오'!$H$6+SQRT(O1989*('d_시나리오'!$J$6-'d_시나리오'!$H$6)*('d_시나리오'!$I$6-'d_시나리오'!$H$6)),'d_시나리오'!$J$6-SQRT((1-O1989)*('d_시나리오'!$J$6-'d_시나리오'!$H$6)*('d_시나리오'!$J$6-'d_시나리오'!$I$6))))</f>
        <v/>
      </c>
      <c r="Q1989">
        <f>INDEX('d_분포'!$B$2:$B$57,RANDBETWEEN(1,56))</f>
        <v/>
      </c>
      <c r="R1989">
        <f>BETAINV(RAND(),5,5)</f>
        <v/>
      </c>
      <c r="S1989">
        <f>'d_고정'!$B$1*'6_기대효과'!$H$7*('d_시나리오'!$I$7/'d_고정'!$B$2)*B1989</f>
        <v/>
      </c>
      <c r="T1989">
        <f>S1989*D1989</f>
        <v/>
      </c>
      <c r="U1989">
        <f>S1989*F1989*H1989</f>
        <v/>
      </c>
      <c r="V1989">
        <f>S1989*F1989*(H1989-1)</f>
        <v/>
      </c>
      <c r="W1989">
        <f>U1989*J1989</f>
        <v/>
      </c>
      <c r="X1989">
        <f>T1989+W1989</f>
        <v/>
      </c>
      <c r="Y1989">
        <f>(T1989*E1989+W1989*L1989)*(1-R1989-'d_고정'!$B$13)</f>
        <v/>
      </c>
      <c r="Z1989">
        <f>(U1989*N1989*Q1989+'d_고정'!$B$3*('6_기대효과'!$H$7/8)*Q1989*'d_고정'!$B$10*P1989*('6_기대효과'!$K$7/'d_고정'!$B$9))*(1-R1989)</f>
        <v/>
      </c>
      <c r="AA1989">
        <f>W1989*L1989*(1-R1989-'d_고정'!$B$13)+U1989*MAX(N1989-'d_고정'!$B$10*P1989*('6_기대효과'!$K$7/'d_고정'!$B$9),0)*Q1989*(1-R1989)</f>
        <v/>
      </c>
      <c r="AB1989">
        <f>Y1989+Z1989</f>
        <v/>
      </c>
      <c r="AC1989">
        <f>Y1989/('d_고정'!$B$5*'6_기대효과'!$H$7/8)/'d_고정'!$B$6</f>
        <v/>
      </c>
      <c r="AD1989">
        <f>Y1989/('d_고정'!$B$8*'6_기대효과'!$H$7/8)</f>
        <v/>
      </c>
    </row>
    <row r="1990">
      <c r="A1990">
        <f>RAND()</f>
        <v/>
      </c>
      <c r="B1990">
        <f>IF('d_시나리오'!$J$2='d_시나리오'!$H$2,'d_시나리오'!$I$2,IF(A1990&lt;('d_시나리오'!$I$2-'d_시나리오'!$H$2)/('d_시나리오'!$J$2-'d_시나리오'!$H$2),'d_시나리오'!$H$2+SQRT(A1990*('d_시나리오'!$J$2-'d_시나리오'!$H$2)*('d_시나리오'!$I$2-'d_시나리오'!$H$2)),'d_시나리오'!$J$2-SQRT((1-A1990)*('d_시나리오'!$J$2-'d_시나리오'!$H$2)*('d_시나리오'!$J$2-'d_시나리오'!$I$2))))</f>
        <v/>
      </c>
      <c r="C1990">
        <f>RAND()</f>
        <v/>
      </c>
      <c r="D1990">
        <f>BETAINV(RAND(),IF(C1990&lt;'d_고정'!$B$26,'d_고정'!$B$23,'d_고정'!$B$16)+1,'d_고정'!$B$17-IF(C1990&lt;'d_고정'!$B$26,'d_고정'!$B$23,'d_고정'!$B$16)+1)*('d_고정'!$B$14+('d_고정'!$B$15-'d_고정'!$B$14)*RAND())</f>
        <v/>
      </c>
      <c r="E1990">
        <f>INDEX('d_분포'!$A$2:$A$28,RANDBETWEEN(1,27))</f>
        <v/>
      </c>
      <c r="F1990">
        <f>INDEX('d_분포'!$C$2:$C$5,RANDBETWEEN(1,4))*(0.9+0.2*RAND())</f>
        <v/>
      </c>
      <c r="G1990">
        <f>RAND()</f>
        <v/>
      </c>
      <c r="H1990">
        <f>(F1990+(1-F1990)*('d_고정'!$B$22*BETAINV(RAND(),IF(G1990&lt;'d_고정'!$B$26,'d_고정'!$B$25,'d_고정'!$B$20)+1,'d_고정'!$B$21-IF(G1990&lt;'d_고정'!$B$26,'d_고정'!$B$25,'d_고정'!$B$20)+1)+(1-'d_고정'!$B$22)*BETAINV(RAND(),IF(G1990&lt;'d_고정'!$B$26,'d_고정'!$B$24,'d_고정'!$B$18)+1,'d_고정'!$B$19-IF(G1990&lt;'d_고정'!$B$26,'d_고정'!$B$24,'d_고정'!$B$18)+1))*('d_고정'!$B$14+('d_고정'!$B$15-'d_고정'!$B$14)*RAND()))/F1990</f>
        <v/>
      </c>
      <c r="I1990">
        <f>RAND()</f>
        <v/>
      </c>
      <c r="J1990">
        <f>IF('d_시나리오'!$J$3='d_시나리오'!$H$3,'d_시나리오'!$I$3,IF(I1990&lt;('d_시나리오'!$I$3-'d_시나리오'!$H$3)/('d_시나리오'!$J$3-'d_시나리오'!$H$3),'d_시나리오'!$H$3+SQRT(I1990*('d_시나리오'!$J$3-'d_시나리오'!$H$3)*('d_시나리오'!$I$3-'d_시나리오'!$H$3)),'d_시나리오'!$J$3-SQRT((1-I1990)*('d_시나리오'!$J$3-'d_시나리오'!$H$3)*('d_시나리오'!$J$3-'d_시나리오'!$I$3))))</f>
        <v/>
      </c>
      <c r="K1990">
        <f>RAND()</f>
        <v/>
      </c>
      <c r="L1990">
        <f>IF('d_시나리오'!$J$4='d_시나리오'!$H$4,'d_시나리오'!$I$4,IF(K1990&lt;('d_시나리오'!$I$4-'d_시나리오'!$H$4)/('d_시나리오'!$J$4-'d_시나리오'!$H$4),'d_시나리오'!$H$4+SQRT(K1990*('d_시나리오'!$J$4-'d_시나리오'!$H$4)*('d_시나리오'!$I$4-'d_시나리오'!$H$4)),'d_시나리오'!$J$4-SQRT((1-K1990)*('d_시나리오'!$J$4-'d_시나리오'!$H$4)*('d_시나리오'!$J$4-'d_시나리오'!$I$4))))</f>
        <v/>
      </c>
      <c r="M1990">
        <f>RAND()</f>
        <v/>
      </c>
      <c r="N1990">
        <f>IF('d_시나리오'!$J$5='d_시나리오'!$H$5,'d_시나리오'!$I$5,IF(M1990&lt;('d_시나리오'!$I$5-'d_시나리오'!$H$5)/('d_시나리오'!$J$5-'d_시나리오'!$H$5),'d_시나리오'!$H$5+SQRT(M1990*('d_시나리오'!$J$5-'d_시나리오'!$H$5)*('d_시나리오'!$I$5-'d_시나리오'!$H$5)),'d_시나리오'!$J$5-SQRT((1-M1990)*('d_시나리오'!$J$5-'d_시나리오'!$H$5)*('d_시나리오'!$J$5-'d_시나리오'!$I$5))))</f>
        <v/>
      </c>
      <c r="O1990">
        <f>RAND()</f>
        <v/>
      </c>
      <c r="P1990">
        <f>IF('d_시나리오'!$J$6='d_시나리오'!$H$6,'d_시나리오'!$I$6,IF(O1990&lt;('d_시나리오'!$I$6-'d_시나리오'!$H$6)/('d_시나리오'!$J$6-'d_시나리오'!$H$6),'d_시나리오'!$H$6+SQRT(O1990*('d_시나리오'!$J$6-'d_시나리오'!$H$6)*('d_시나리오'!$I$6-'d_시나리오'!$H$6)),'d_시나리오'!$J$6-SQRT((1-O1990)*('d_시나리오'!$J$6-'d_시나리오'!$H$6)*('d_시나리오'!$J$6-'d_시나리오'!$I$6))))</f>
        <v/>
      </c>
      <c r="Q1990">
        <f>INDEX('d_분포'!$B$2:$B$57,RANDBETWEEN(1,56))</f>
        <v/>
      </c>
      <c r="R1990">
        <f>BETAINV(RAND(),5,5)</f>
        <v/>
      </c>
      <c r="S1990">
        <f>'d_고정'!$B$1*'6_기대효과'!$H$7*('d_시나리오'!$I$7/'d_고정'!$B$2)*B1990</f>
        <v/>
      </c>
      <c r="T1990">
        <f>S1990*D1990</f>
        <v/>
      </c>
      <c r="U1990">
        <f>S1990*F1990*H1990</f>
        <v/>
      </c>
      <c r="V1990">
        <f>S1990*F1990*(H1990-1)</f>
        <v/>
      </c>
      <c r="W1990">
        <f>U1990*J1990</f>
        <v/>
      </c>
      <c r="X1990">
        <f>T1990+W1990</f>
        <v/>
      </c>
      <c r="Y1990">
        <f>(T1990*E1990+W1990*L1990)*(1-R1990-'d_고정'!$B$13)</f>
        <v/>
      </c>
      <c r="Z1990">
        <f>(U1990*N1990*Q1990+'d_고정'!$B$3*('6_기대효과'!$H$7/8)*Q1990*'d_고정'!$B$10*P1990*('6_기대효과'!$K$7/'d_고정'!$B$9))*(1-R1990)</f>
        <v/>
      </c>
      <c r="AA1990">
        <f>W1990*L1990*(1-R1990-'d_고정'!$B$13)+U1990*MAX(N1990-'d_고정'!$B$10*P1990*('6_기대효과'!$K$7/'d_고정'!$B$9),0)*Q1990*(1-R1990)</f>
        <v/>
      </c>
      <c r="AB1990">
        <f>Y1990+Z1990</f>
        <v/>
      </c>
      <c r="AC1990">
        <f>Y1990/('d_고정'!$B$5*'6_기대효과'!$H$7/8)/'d_고정'!$B$6</f>
        <v/>
      </c>
      <c r="AD1990">
        <f>Y1990/('d_고정'!$B$8*'6_기대효과'!$H$7/8)</f>
        <v/>
      </c>
    </row>
    <row r="1991">
      <c r="A1991">
        <f>RAND()</f>
        <v/>
      </c>
      <c r="B1991">
        <f>IF('d_시나리오'!$J$2='d_시나리오'!$H$2,'d_시나리오'!$I$2,IF(A1991&lt;('d_시나리오'!$I$2-'d_시나리오'!$H$2)/('d_시나리오'!$J$2-'d_시나리오'!$H$2),'d_시나리오'!$H$2+SQRT(A1991*('d_시나리오'!$J$2-'d_시나리오'!$H$2)*('d_시나리오'!$I$2-'d_시나리오'!$H$2)),'d_시나리오'!$J$2-SQRT((1-A1991)*('d_시나리오'!$J$2-'d_시나리오'!$H$2)*('d_시나리오'!$J$2-'d_시나리오'!$I$2))))</f>
        <v/>
      </c>
      <c r="C1991">
        <f>RAND()</f>
        <v/>
      </c>
      <c r="D1991">
        <f>BETAINV(RAND(),IF(C1991&lt;'d_고정'!$B$26,'d_고정'!$B$23,'d_고정'!$B$16)+1,'d_고정'!$B$17-IF(C1991&lt;'d_고정'!$B$26,'d_고정'!$B$23,'d_고정'!$B$16)+1)*('d_고정'!$B$14+('d_고정'!$B$15-'d_고정'!$B$14)*RAND())</f>
        <v/>
      </c>
      <c r="E1991">
        <f>INDEX('d_분포'!$A$2:$A$28,RANDBETWEEN(1,27))</f>
        <v/>
      </c>
      <c r="F1991">
        <f>INDEX('d_분포'!$C$2:$C$5,RANDBETWEEN(1,4))*(0.9+0.2*RAND())</f>
        <v/>
      </c>
      <c r="G1991">
        <f>RAND()</f>
        <v/>
      </c>
      <c r="H1991">
        <f>(F1991+(1-F1991)*('d_고정'!$B$22*BETAINV(RAND(),IF(G1991&lt;'d_고정'!$B$26,'d_고정'!$B$25,'d_고정'!$B$20)+1,'d_고정'!$B$21-IF(G1991&lt;'d_고정'!$B$26,'d_고정'!$B$25,'d_고정'!$B$20)+1)+(1-'d_고정'!$B$22)*BETAINV(RAND(),IF(G1991&lt;'d_고정'!$B$26,'d_고정'!$B$24,'d_고정'!$B$18)+1,'d_고정'!$B$19-IF(G1991&lt;'d_고정'!$B$26,'d_고정'!$B$24,'d_고정'!$B$18)+1))*('d_고정'!$B$14+('d_고정'!$B$15-'d_고정'!$B$14)*RAND()))/F1991</f>
        <v/>
      </c>
      <c r="I1991">
        <f>RAND()</f>
        <v/>
      </c>
      <c r="J1991">
        <f>IF('d_시나리오'!$J$3='d_시나리오'!$H$3,'d_시나리오'!$I$3,IF(I1991&lt;('d_시나리오'!$I$3-'d_시나리오'!$H$3)/('d_시나리오'!$J$3-'d_시나리오'!$H$3),'d_시나리오'!$H$3+SQRT(I1991*('d_시나리오'!$J$3-'d_시나리오'!$H$3)*('d_시나리오'!$I$3-'d_시나리오'!$H$3)),'d_시나리오'!$J$3-SQRT((1-I1991)*('d_시나리오'!$J$3-'d_시나리오'!$H$3)*('d_시나리오'!$J$3-'d_시나리오'!$I$3))))</f>
        <v/>
      </c>
      <c r="K1991">
        <f>RAND()</f>
        <v/>
      </c>
      <c r="L1991">
        <f>IF('d_시나리오'!$J$4='d_시나리오'!$H$4,'d_시나리오'!$I$4,IF(K1991&lt;('d_시나리오'!$I$4-'d_시나리오'!$H$4)/('d_시나리오'!$J$4-'d_시나리오'!$H$4),'d_시나리오'!$H$4+SQRT(K1991*('d_시나리오'!$J$4-'d_시나리오'!$H$4)*('d_시나리오'!$I$4-'d_시나리오'!$H$4)),'d_시나리오'!$J$4-SQRT((1-K1991)*('d_시나리오'!$J$4-'d_시나리오'!$H$4)*('d_시나리오'!$J$4-'d_시나리오'!$I$4))))</f>
        <v/>
      </c>
      <c r="M1991">
        <f>RAND()</f>
        <v/>
      </c>
      <c r="N1991">
        <f>IF('d_시나리오'!$J$5='d_시나리오'!$H$5,'d_시나리오'!$I$5,IF(M1991&lt;('d_시나리오'!$I$5-'d_시나리오'!$H$5)/('d_시나리오'!$J$5-'d_시나리오'!$H$5),'d_시나리오'!$H$5+SQRT(M1991*('d_시나리오'!$J$5-'d_시나리오'!$H$5)*('d_시나리오'!$I$5-'d_시나리오'!$H$5)),'d_시나리오'!$J$5-SQRT((1-M1991)*('d_시나리오'!$J$5-'d_시나리오'!$H$5)*('d_시나리오'!$J$5-'d_시나리오'!$I$5))))</f>
        <v/>
      </c>
      <c r="O1991">
        <f>RAND()</f>
        <v/>
      </c>
      <c r="P1991">
        <f>IF('d_시나리오'!$J$6='d_시나리오'!$H$6,'d_시나리오'!$I$6,IF(O1991&lt;('d_시나리오'!$I$6-'d_시나리오'!$H$6)/('d_시나리오'!$J$6-'d_시나리오'!$H$6),'d_시나리오'!$H$6+SQRT(O1991*('d_시나리오'!$J$6-'d_시나리오'!$H$6)*('d_시나리오'!$I$6-'d_시나리오'!$H$6)),'d_시나리오'!$J$6-SQRT((1-O1991)*('d_시나리오'!$J$6-'d_시나리오'!$H$6)*('d_시나리오'!$J$6-'d_시나리오'!$I$6))))</f>
        <v/>
      </c>
      <c r="Q1991">
        <f>INDEX('d_분포'!$B$2:$B$57,RANDBETWEEN(1,56))</f>
        <v/>
      </c>
      <c r="R1991">
        <f>BETAINV(RAND(),5,5)</f>
        <v/>
      </c>
      <c r="S1991">
        <f>'d_고정'!$B$1*'6_기대효과'!$H$7*('d_시나리오'!$I$7/'d_고정'!$B$2)*B1991</f>
        <v/>
      </c>
      <c r="T1991">
        <f>S1991*D1991</f>
        <v/>
      </c>
      <c r="U1991">
        <f>S1991*F1991*H1991</f>
        <v/>
      </c>
      <c r="V1991">
        <f>S1991*F1991*(H1991-1)</f>
        <v/>
      </c>
      <c r="W1991">
        <f>U1991*J1991</f>
        <v/>
      </c>
      <c r="X1991">
        <f>T1991+W1991</f>
        <v/>
      </c>
      <c r="Y1991">
        <f>(T1991*E1991+W1991*L1991)*(1-R1991-'d_고정'!$B$13)</f>
        <v/>
      </c>
      <c r="Z1991">
        <f>(U1991*N1991*Q1991+'d_고정'!$B$3*('6_기대효과'!$H$7/8)*Q1991*'d_고정'!$B$10*P1991*('6_기대효과'!$K$7/'d_고정'!$B$9))*(1-R1991)</f>
        <v/>
      </c>
      <c r="AA1991">
        <f>W1991*L1991*(1-R1991-'d_고정'!$B$13)+U1991*MAX(N1991-'d_고정'!$B$10*P1991*('6_기대효과'!$K$7/'d_고정'!$B$9),0)*Q1991*(1-R1991)</f>
        <v/>
      </c>
      <c r="AB1991">
        <f>Y1991+Z1991</f>
        <v/>
      </c>
      <c r="AC1991">
        <f>Y1991/('d_고정'!$B$5*'6_기대효과'!$H$7/8)/'d_고정'!$B$6</f>
        <v/>
      </c>
      <c r="AD1991">
        <f>Y1991/('d_고정'!$B$8*'6_기대효과'!$H$7/8)</f>
        <v/>
      </c>
    </row>
    <row r="1992">
      <c r="A1992">
        <f>RAND()</f>
        <v/>
      </c>
      <c r="B1992">
        <f>IF('d_시나리오'!$J$2='d_시나리오'!$H$2,'d_시나리오'!$I$2,IF(A1992&lt;('d_시나리오'!$I$2-'d_시나리오'!$H$2)/('d_시나리오'!$J$2-'d_시나리오'!$H$2),'d_시나리오'!$H$2+SQRT(A1992*('d_시나리오'!$J$2-'d_시나리오'!$H$2)*('d_시나리오'!$I$2-'d_시나리오'!$H$2)),'d_시나리오'!$J$2-SQRT((1-A1992)*('d_시나리오'!$J$2-'d_시나리오'!$H$2)*('d_시나리오'!$J$2-'d_시나리오'!$I$2))))</f>
        <v/>
      </c>
      <c r="C1992">
        <f>RAND()</f>
        <v/>
      </c>
      <c r="D1992">
        <f>BETAINV(RAND(),IF(C1992&lt;'d_고정'!$B$26,'d_고정'!$B$23,'d_고정'!$B$16)+1,'d_고정'!$B$17-IF(C1992&lt;'d_고정'!$B$26,'d_고정'!$B$23,'d_고정'!$B$16)+1)*('d_고정'!$B$14+('d_고정'!$B$15-'d_고정'!$B$14)*RAND())</f>
        <v/>
      </c>
      <c r="E1992">
        <f>INDEX('d_분포'!$A$2:$A$28,RANDBETWEEN(1,27))</f>
        <v/>
      </c>
      <c r="F1992">
        <f>INDEX('d_분포'!$C$2:$C$5,RANDBETWEEN(1,4))*(0.9+0.2*RAND())</f>
        <v/>
      </c>
      <c r="G1992">
        <f>RAND()</f>
        <v/>
      </c>
      <c r="H1992">
        <f>(F1992+(1-F1992)*('d_고정'!$B$22*BETAINV(RAND(),IF(G1992&lt;'d_고정'!$B$26,'d_고정'!$B$25,'d_고정'!$B$20)+1,'d_고정'!$B$21-IF(G1992&lt;'d_고정'!$B$26,'d_고정'!$B$25,'d_고정'!$B$20)+1)+(1-'d_고정'!$B$22)*BETAINV(RAND(),IF(G1992&lt;'d_고정'!$B$26,'d_고정'!$B$24,'d_고정'!$B$18)+1,'d_고정'!$B$19-IF(G1992&lt;'d_고정'!$B$26,'d_고정'!$B$24,'d_고정'!$B$18)+1))*('d_고정'!$B$14+('d_고정'!$B$15-'d_고정'!$B$14)*RAND()))/F1992</f>
        <v/>
      </c>
      <c r="I1992">
        <f>RAND()</f>
        <v/>
      </c>
      <c r="J1992">
        <f>IF('d_시나리오'!$J$3='d_시나리오'!$H$3,'d_시나리오'!$I$3,IF(I1992&lt;('d_시나리오'!$I$3-'d_시나리오'!$H$3)/('d_시나리오'!$J$3-'d_시나리오'!$H$3),'d_시나리오'!$H$3+SQRT(I1992*('d_시나리오'!$J$3-'d_시나리오'!$H$3)*('d_시나리오'!$I$3-'d_시나리오'!$H$3)),'d_시나리오'!$J$3-SQRT((1-I1992)*('d_시나리오'!$J$3-'d_시나리오'!$H$3)*('d_시나리오'!$J$3-'d_시나리오'!$I$3))))</f>
        <v/>
      </c>
      <c r="K1992">
        <f>RAND()</f>
        <v/>
      </c>
      <c r="L1992">
        <f>IF('d_시나리오'!$J$4='d_시나리오'!$H$4,'d_시나리오'!$I$4,IF(K1992&lt;('d_시나리오'!$I$4-'d_시나리오'!$H$4)/('d_시나리오'!$J$4-'d_시나리오'!$H$4),'d_시나리오'!$H$4+SQRT(K1992*('d_시나리오'!$J$4-'d_시나리오'!$H$4)*('d_시나리오'!$I$4-'d_시나리오'!$H$4)),'d_시나리오'!$J$4-SQRT((1-K1992)*('d_시나리오'!$J$4-'d_시나리오'!$H$4)*('d_시나리오'!$J$4-'d_시나리오'!$I$4))))</f>
        <v/>
      </c>
      <c r="M1992">
        <f>RAND()</f>
        <v/>
      </c>
      <c r="N1992">
        <f>IF('d_시나리오'!$J$5='d_시나리오'!$H$5,'d_시나리오'!$I$5,IF(M1992&lt;('d_시나리오'!$I$5-'d_시나리오'!$H$5)/('d_시나리오'!$J$5-'d_시나리오'!$H$5),'d_시나리오'!$H$5+SQRT(M1992*('d_시나리오'!$J$5-'d_시나리오'!$H$5)*('d_시나리오'!$I$5-'d_시나리오'!$H$5)),'d_시나리오'!$J$5-SQRT((1-M1992)*('d_시나리오'!$J$5-'d_시나리오'!$H$5)*('d_시나리오'!$J$5-'d_시나리오'!$I$5))))</f>
        <v/>
      </c>
      <c r="O1992">
        <f>RAND()</f>
        <v/>
      </c>
      <c r="P1992">
        <f>IF('d_시나리오'!$J$6='d_시나리오'!$H$6,'d_시나리오'!$I$6,IF(O1992&lt;('d_시나리오'!$I$6-'d_시나리오'!$H$6)/('d_시나리오'!$J$6-'d_시나리오'!$H$6),'d_시나리오'!$H$6+SQRT(O1992*('d_시나리오'!$J$6-'d_시나리오'!$H$6)*('d_시나리오'!$I$6-'d_시나리오'!$H$6)),'d_시나리오'!$J$6-SQRT((1-O1992)*('d_시나리오'!$J$6-'d_시나리오'!$H$6)*('d_시나리오'!$J$6-'d_시나리오'!$I$6))))</f>
        <v/>
      </c>
      <c r="Q1992">
        <f>INDEX('d_분포'!$B$2:$B$57,RANDBETWEEN(1,56))</f>
        <v/>
      </c>
      <c r="R1992">
        <f>BETAINV(RAND(),5,5)</f>
        <v/>
      </c>
      <c r="S1992">
        <f>'d_고정'!$B$1*'6_기대효과'!$H$7*('d_시나리오'!$I$7/'d_고정'!$B$2)*B1992</f>
        <v/>
      </c>
      <c r="T1992">
        <f>S1992*D1992</f>
        <v/>
      </c>
      <c r="U1992">
        <f>S1992*F1992*H1992</f>
        <v/>
      </c>
      <c r="V1992">
        <f>S1992*F1992*(H1992-1)</f>
        <v/>
      </c>
      <c r="W1992">
        <f>U1992*J1992</f>
        <v/>
      </c>
      <c r="X1992">
        <f>T1992+W1992</f>
        <v/>
      </c>
      <c r="Y1992">
        <f>(T1992*E1992+W1992*L1992)*(1-R1992-'d_고정'!$B$13)</f>
        <v/>
      </c>
      <c r="Z1992">
        <f>(U1992*N1992*Q1992+'d_고정'!$B$3*('6_기대효과'!$H$7/8)*Q1992*'d_고정'!$B$10*P1992*('6_기대효과'!$K$7/'d_고정'!$B$9))*(1-R1992)</f>
        <v/>
      </c>
      <c r="AA1992">
        <f>W1992*L1992*(1-R1992-'d_고정'!$B$13)+U1992*MAX(N1992-'d_고정'!$B$10*P1992*('6_기대효과'!$K$7/'d_고정'!$B$9),0)*Q1992*(1-R1992)</f>
        <v/>
      </c>
      <c r="AB1992">
        <f>Y1992+Z1992</f>
        <v/>
      </c>
      <c r="AC1992">
        <f>Y1992/('d_고정'!$B$5*'6_기대효과'!$H$7/8)/'d_고정'!$B$6</f>
        <v/>
      </c>
      <c r="AD1992">
        <f>Y1992/('d_고정'!$B$8*'6_기대효과'!$H$7/8)</f>
        <v/>
      </c>
    </row>
    <row r="1993">
      <c r="A1993">
        <f>RAND()</f>
        <v/>
      </c>
      <c r="B1993">
        <f>IF('d_시나리오'!$J$2='d_시나리오'!$H$2,'d_시나리오'!$I$2,IF(A1993&lt;('d_시나리오'!$I$2-'d_시나리오'!$H$2)/('d_시나리오'!$J$2-'d_시나리오'!$H$2),'d_시나리오'!$H$2+SQRT(A1993*('d_시나리오'!$J$2-'d_시나리오'!$H$2)*('d_시나리오'!$I$2-'d_시나리오'!$H$2)),'d_시나리오'!$J$2-SQRT((1-A1993)*('d_시나리오'!$J$2-'d_시나리오'!$H$2)*('d_시나리오'!$J$2-'d_시나리오'!$I$2))))</f>
        <v/>
      </c>
      <c r="C1993">
        <f>RAND()</f>
        <v/>
      </c>
      <c r="D1993">
        <f>BETAINV(RAND(),IF(C1993&lt;'d_고정'!$B$26,'d_고정'!$B$23,'d_고정'!$B$16)+1,'d_고정'!$B$17-IF(C1993&lt;'d_고정'!$B$26,'d_고정'!$B$23,'d_고정'!$B$16)+1)*('d_고정'!$B$14+('d_고정'!$B$15-'d_고정'!$B$14)*RAND())</f>
        <v/>
      </c>
      <c r="E1993">
        <f>INDEX('d_분포'!$A$2:$A$28,RANDBETWEEN(1,27))</f>
        <v/>
      </c>
      <c r="F1993">
        <f>INDEX('d_분포'!$C$2:$C$5,RANDBETWEEN(1,4))*(0.9+0.2*RAND())</f>
        <v/>
      </c>
      <c r="G1993">
        <f>RAND()</f>
        <v/>
      </c>
      <c r="H1993">
        <f>(F1993+(1-F1993)*('d_고정'!$B$22*BETAINV(RAND(),IF(G1993&lt;'d_고정'!$B$26,'d_고정'!$B$25,'d_고정'!$B$20)+1,'d_고정'!$B$21-IF(G1993&lt;'d_고정'!$B$26,'d_고정'!$B$25,'d_고정'!$B$20)+1)+(1-'d_고정'!$B$22)*BETAINV(RAND(),IF(G1993&lt;'d_고정'!$B$26,'d_고정'!$B$24,'d_고정'!$B$18)+1,'d_고정'!$B$19-IF(G1993&lt;'d_고정'!$B$26,'d_고정'!$B$24,'d_고정'!$B$18)+1))*('d_고정'!$B$14+('d_고정'!$B$15-'d_고정'!$B$14)*RAND()))/F1993</f>
        <v/>
      </c>
      <c r="I1993">
        <f>RAND()</f>
        <v/>
      </c>
      <c r="J1993">
        <f>IF('d_시나리오'!$J$3='d_시나리오'!$H$3,'d_시나리오'!$I$3,IF(I1993&lt;('d_시나리오'!$I$3-'d_시나리오'!$H$3)/('d_시나리오'!$J$3-'d_시나리오'!$H$3),'d_시나리오'!$H$3+SQRT(I1993*('d_시나리오'!$J$3-'d_시나리오'!$H$3)*('d_시나리오'!$I$3-'d_시나리오'!$H$3)),'d_시나리오'!$J$3-SQRT((1-I1993)*('d_시나리오'!$J$3-'d_시나리오'!$H$3)*('d_시나리오'!$J$3-'d_시나리오'!$I$3))))</f>
        <v/>
      </c>
      <c r="K1993">
        <f>RAND()</f>
        <v/>
      </c>
      <c r="L1993">
        <f>IF('d_시나리오'!$J$4='d_시나리오'!$H$4,'d_시나리오'!$I$4,IF(K1993&lt;('d_시나리오'!$I$4-'d_시나리오'!$H$4)/('d_시나리오'!$J$4-'d_시나리오'!$H$4),'d_시나리오'!$H$4+SQRT(K1993*('d_시나리오'!$J$4-'d_시나리오'!$H$4)*('d_시나리오'!$I$4-'d_시나리오'!$H$4)),'d_시나리오'!$J$4-SQRT((1-K1993)*('d_시나리오'!$J$4-'d_시나리오'!$H$4)*('d_시나리오'!$J$4-'d_시나리오'!$I$4))))</f>
        <v/>
      </c>
      <c r="M1993">
        <f>RAND()</f>
        <v/>
      </c>
      <c r="N1993">
        <f>IF('d_시나리오'!$J$5='d_시나리오'!$H$5,'d_시나리오'!$I$5,IF(M1993&lt;('d_시나리오'!$I$5-'d_시나리오'!$H$5)/('d_시나리오'!$J$5-'d_시나리오'!$H$5),'d_시나리오'!$H$5+SQRT(M1993*('d_시나리오'!$J$5-'d_시나리오'!$H$5)*('d_시나리오'!$I$5-'d_시나리오'!$H$5)),'d_시나리오'!$J$5-SQRT((1-M1993)*('d_시나리오'!$J$5-'d_시나리오'!$H$5)*('d_시나리오'!$J$5-'d_시나리오'!$I$5))))</f>
        <v/>
      </c>
      <c r="O1993">
        <f>RAND()</f>
        <v/>
      </c>
      <c r="P1993">
        <f>IF('d_시나리오'!$J$6='d_시나리오'!$H$6,'d_시나리오'!$I$6,IF(O1993&lt;('d_시나리오'!$I$6-'d_시나리오'!$H$6)/('d_시나리오'!$J$6-'d_시나리오'!$H$6),'d_시나리오'!$H$6+SQRT(O1993*('d_시나리오'!$J$6-'d_시나리오'!$H$6)*('d_시나리오'!$I$6-'d_시나리오'!$H$6)),'d_시나리오'!$J$6-SQRT((1-O1993)*('d_시나리오'!$J$6-'d_시나리오'!$H$6)*('d_시나리오'!$J$6-'d_시나리오'!$I$6))))</f>
        <v/>
      </c>
      <c r="Q1993">
        <f>INDEX('d_분포'!$B$2:$B$57,RANDBETWEEN(1,56))</f>
        <v/>
      </c>
      <c r="R1993">
        <f>BETAINV(RAND(),5,5)</f>
        <v/>
      </c>
      <c r="S1993">
        <f>'d_고정'!$B$1*'6_기대효과'!$H$7*('d_시나리오'!$I$7/'d_고정'!$B$2)*B1993</f>
        <v/>
      </c>
      <c r="T1993">
        <f>S1993*D1993</f>
        <v/>
      </c>
      <c r="U1993">
        <f>S1993*F1993*H1993</f>
        <v/>
      </c>
      <c r="V1993">
        <f>S1993*F1993*(H1993-1)</f>
        <v/>
      </c>
      <c r="W1993">
        <f>U1993*J1993</f>
        <v/>
      </c>
      <c r="X1993">
        <f>T1993+W1993</f>
        <v/>
      </c>
      <c r="Y1993">
        <f>(T1993*E1993+W1993*L1993)*(1-R1993-'d_고정'!$B$13)</f>
        <v/>
      </c>
      <c r="Z1993">
        <f>(U1993*N1993*Q1993+'d_고정'!$B$3*('6_기대효과'!$H$7/8)*Q1993*'d_고정'!$B$10*P1993*('6_기대효과'!$K$7/'d_고정'!$B$9))*(1-R1993)</f>
        <v/>
      </c>
      <c r="AA1993">
        <f>W1993*L1993*(1-R1993-'d_고정'!$B$13)+U1993*MAX(N1993-'d_고정'!$B$10*P1993*('6_기대효과'!$K$7/'d_고정'!$B$9),0)*Q1993*(1-R1993)</f>
        <v/>
      </c>
      <c r="AB1993">
        <f>Y1993+Z1993</f>
        <v/>
      </c>
      <c r="AC1993">
        <f>Y1993/('d_고정'!$B$5*'6_기대효과'!$H$7/8)/'d_고정'!$B$6</f>
        <v/>
      </c>
      <c r="AD1993">
        <f>Y1993/('d_고정'!$B$8*'6_기대효과'!$H$7/8)</f>
        <v/>
      </c>
    </row>
    <row r="1994">
      <c r="A1994">
        <f>RAND()</f>
        <v/>
      </c>
      <c r="B1994">
        <f>IF('d_시나리오'!$J$2='d_시나리오'!$H$2,'d_시나리오'!$I$2,IF(A1994&lt;('d_시나리오'!$I$2-'d_시나리오'!$H$2)/('d_시나리오'!$J$2-'d_시나리오'!$H$2),'d_시나리오'!$H$2+SQRT(A1994*('d_시나리오'!$J$2-'d_시나리오'!$H$2)*('d_시나리오'!$I$2-'d_시나리오'!$H$2)),'d_시나리오'!$J$2-SQRT((1-A1994)*('d_시나리오'!$J$2-'d_시나리오'!$H$2)*('d_시나리오'!$J$2-'d_시나리오'!$I$2))))</f>
        <v/>
      </c>
      <c r="C1994">
        <f>RAND()</f>
        <v/>
      </c>
      <c r="D1994">
        <f>BETAINV(RAND(),IF(C1994&lt;'d_고정'!$B$26,'d_고정'!$B$23,'d_고정'!$B$16)+1,'d_고정'!$B$17-IF(C1994&lt;'d_고정'!$B$26,'d_고정'!$B$23,'d_고정'!$B$16)+1)*('d_고정'!$B$14+('d_고정'!$B$15-'d_고정'!$B$14)*RAND())</f>
        <v/>
      </c>
      <c r="E1994">
        <f>INDEX('d_분포'!$A$2:$A$28,RANDBETWEEN(1,27))</f>
        <v/>
      </c>
      <c r="F1994">
        <f>INDEX('d_분포'!$C$2:$C$5,RANDBETWEEN(1,4))*(0.9+0.2*RAND())</f>
        <v/>
      </c>
      <c r="G1994">
        <f>RAND()</f>
        <v/>
      </c>
      <c r="H1994">
        <f>(F1994+(1-F1994)*('d_고정'!$B$22*BETAINV(RAND(),IF(G1994&lt;'d_고정'!$B$26,'d_고정'!$B$25,'d_고정'!$B$20)+1,'d_고정'!$B$21-IF(G1994&lt;'d_고정'!$B$26,'d_고정'!$B$25,'d_고정'!$B$20)+1)+(1-'d_고정'!$B$22)*BETAINV(RAND(),IF(G1994&lt;'d_고정'!$B$26,'d_고정'!$B$24,'d_고정'!$B$18)+1,'d_고정'!$B$19-IF(G1994&lt;'d_고정'!$B$26,'d_고정'!$B$24,'d_고정'!$B$18)+1))*('d_고정'!$B$14+('d_고정'!$B$15-'d_고정'!$B$14)*RAND()))/F1994</f>
        <v/>
      </c>
      <c r="I1994">
        <f>RAND()</f>
        <v/>
      </c>
      <c r="J1994">
        <f>IF('d_시나리오'!$J$3='d_시나리오'!$H$3,'d_시나리오'!$I$3,IF(I1994&lt;('d_시나리오'!$I$3-'d_시나리오'!$H$3)/('d_시나리오'!$J$3-'d_시나리오'!$H$3),'d_시나리오'!$H$3+SQRT(I1994*('d_시나리오'!$J$3-'d_시나리오'!$H$3)*('d_시나리오'!$I$3-'d_시나리오'!$H$3)),'d_시나리오'!$J$3-SQRT((1-I1994)*('d_시나리오'!$J$3-'d_시나리오'!$H$3)*('d_시나리오'!$J$3-'d_시나리오'!$I$3))))</f>
        <v/>
      </c>
      <c r="K1994">
        <f>RAND()</f>
        <v/>
      </c>
      <c r="L1994">
        <f>IF('d_시나리오'!$J$4='d_시나리오'!$H$4,'d_시나리오'!$I$4,IF(K1994&lt;('d_시나리오'!$I$4-'d_시나리오'!$H$4)/('d_시나리오'!$J$4-'d_시나리오'!$H$4),'d_시나리오'!$H$4+SQRT(K1994*('d_시나리오'!$J$4-'d_시나리오'!$H$4)*('d_시나리오'!$I$4-'d_시나리오'!$H$4)),'d_시나리오'!$J$4-SQRT((1-K1994)*('d_시나리오'!$J$4-'d_시나리오'!$H$4)*('d_시나리오'!$J$4-'d_시나리오'!$I$4))))</f>
        <v/>
      </c>
      <c r="M1994">
        <f>RAND()</f>
        <v/>
      </c>
      <c r="N1994">
        <f>IF('d_시나리오'!$J$5='d_시나리오'!$H$5,'d_시나리오'!$I$5,IF(M1994&lt;('d_시나리오'!$I$5-'d_시나리오'!$H$5)/('d_시나리오'!$J$5-'d_시나리오'!$H$5),'d_시나리오'!$H$5+SQRT(M1994*('d_시나리오'!$J$5-'d_시나리오'!$H$5)*('d_시나리오'!$I$5-'d_시나리오'!$H$5)),'d_시나리오'!$J$5-SQRT((1-M1994)*('d_시나리오'!$J$5-'d_시나리오'!$H$5)*('d_시나리오'!$J$5-'d_시나리오'!$I$5))))</f>
        <v/>
      </c>
      <c r="O1994">
        <f>RAND()</f>
        <v/>
      </c>
      <c r="P1994">
        <f>IF('d_시나리오'!$J$6='d_시나리오'!$H$6,'d_시나리오'!$I$6,IF(O1994&lt;('d_시나리오'!$I$6-'d_시나리오'!$H$6)/('d_시나리오'!$J$6-'d_시나리오'!$H$6),'d_시나리오'!$H$6+SQRT(O1994*('d_시나리오'!$J$6-'d_시나리오'!$H$6)*('d_시나리오'!$I$6-'d_시나리오'!$H$6)),'d_시나리오'!$J$6-SQRT((1-O1994)*('d_시나리오'!$J$6-'d_시나리오'!$H$6)*('d_시나리오'!$J$6-'d_시나리오'!$I$6))))</f>
        <v/>
      </c>
      <c r="Q1994">
        <f>INDEX('d_분포'!$B$2:$B$57,RANDBETWEEN(1,56))</f>
        <v/>
      </c>
      <c r="R1994">
        <f>BETAINV(RAND(),5,5)</f>
        <v/>
      </c>
      <c r="S1994">
        <f>'d_고정'!$B$1*'6_기대효과'!$H$7*('d_시나리오'!$I$7/'d_고정'!$B$2)*B1994</f>
        <v/>
      </c>
      <c r="T1994">
        <f>S1994*D1994</f>
        <v/>
      </c>
      <c r="U1994">
        <f>S1994*F1994*H1994</f>
        <v/>
      </c>
      <c r="V1994">
        <f>S1994*F1994*(H1994-1)</f>
        <v/>
      </c>
      <c r="W1994">
        <f>U1994*J1994</f>
        <v/>
      </c>
      <c r="X1994">
        <f>T1994+W1994</f>
        <v/>
      </c>
      <c r="Y1994">
        <f>(T1994*E1994+W1994*L1994)*(1-R1994-'d_고정'!$B$13)</f>
        <v/>
      </c>
      <c r="Z1994">
        <f>(U1994*N1994*Q1994+'d_고정'!$B$3*('6_기대효과'!$H$7/8)*Q1994*'d_고정'!$B$10*P1994*('6_기대효과'!$K$7/'d_고정'!$B$9))*(1-R1994)</f>
        <v/>
      </c>
      <c r="AA1994">
        <f>W1994*L1994*(1-R1994-'d_고정'!$B$13)+U1994*MAX(N1994-'d_고정'!$B$10*P1994*('6_기대효과'!$K$7/'d_고정'!$B$9),0)*Q1994*(1-R1994)</f>
        <v/>
      </c>
      <c r="AB1994">
        <f>Y1994+Z1994</f>
        <v/>
      </c>
      <c r="AC1994">
        <f>Y1994/('d_고정'!$B$5*'6_기대효과'!$H$7/8)/'d_고정'!$B$6</f>
        <v/>
      </c>
      <c r="AD1994">
        <f>Y1994/('d_고정'!$B$8*'6_기대효과'!$H$7/8)</f>
        <v/>
      </c>
    </row>
    <row r="1995">
      <c r="A1995">
        <f>RAND()</f>
        <v/>
      </c>
      <c r="B1995">
        <f>IF('d_시나리오'!$J$2='d_시나리오'!$H$2,'d_시나리오'!$I$2,IF(A1995&lt;('d_시나리오'!$I$2-'d_시나리오'!$H$2)/('d_시나리오'!$J$2-'d_시나리오'!$H$2),'d_시나리오'!$H$2+SQRT(A1995*('d_시나리오'!$J$2-'d_시나리오'!$H$2)*('d_시나리오'!$I$2-'d_시나리오'!$H$2)),'d_시나리오'!$J$2-SQRT((1-A1995)*('d_시나리오'!$J$2-'d_시나리오'!$H$2)*('d_시나리오'!$J$2-'d_시나리오'!$I$2))))</f>
        <v/>
      </c>
      <c r="C1995">
        <f>RAND()</f>
        <v/>
      </c>
      <c r="D1995">
        <f>BETAINV(RAND(),IF(C1995&lt;'d_고정'!$B$26,'d_고정'!$B$23,'d_고정'!$B$16)+1,'d_고정'!$B$17-IF(C1995&lt;'d_고정'!$B$26,'d_고정'!$B$23,'d_고정'!$B$16)+1)*('d_고정'!$B$14+('d_고정'!$B$15-'d_고정'!$B$14)*RAND())</f>
        <v/>
      </c>
      <c r="E1995">
        <f>INDEX('d_분포'!$A$2:$A$28,RANDBETWEEN(1,27))</f>
        <v/>
      </c>
      <c r="F1995">
        <f>INDEX('d_분포'!$C$2:$C$5,RANDBETWEEN(1,4))*(0.9+0.2*RAND())</f>
        <v/>
      </c>
      <c r="G1995">
        <f>RAND()</f>
        <v/>
      </c>
      <c r="H1995">
        <f>(F1995+(1-F1995)*('d_고정'!$B$22*BETAINV(RAND(),IF(G1995&lt;'d_고정'!$B$26,'d_고정'!$B$25,'d_고정'!$B$20)+1,'d_고정'!$B$21-IF(G1995&lt;'d_고정'!$B$26,'d_고정'!$B$25,'d_고정'!$B$20)+1)+(1-'d_고정'!$B$22)*BETAINV(RAND(),IF(G1995&lt;'d_고정'!$B$26,'d_고정'!$B$24,'d_고정'!$B$18)+1,'d_고정'!$B$19-IF(G1995&lt;'d_고정'!$B$26,'d_고정'!$B$24,'d_고정'!$B$18)+1))*('d_고정'!$B$14+('d_고정'!$B$15-'d_고정'!$B$14)*RAND()))/F1995</f>
        <v/>
      </c>
      <c r="I1995">
        <f>RAND()</f>
        <v/>
      </c>
      <c r="J1995">
        <f>IF('d_시나리오'!$J$3='d_시나리오'!$H$3,'d_시나리오'!$I$3,IF(I1995&lt;('d_시나리오'!$I$3-'d_시나리오'!$H$3)/('d_시나리오'!$J$3-'d_시나리오'!$H$3),'d_시나리오'!$H$3+SQRT(I1995*('d_시나리오'!$J$3-'d_시나리오'!$H$3)*('d_시나리오'!$I$3-'d_시나리오'!$H$3)),'d_시나리오'!$J$3-SQRT((1-I1995)*('d_시나리오'!$J$3-'d_시나리오'!$H$3)*('d_시나리오'!$J$3-'d_시나리오'!$I$3))))</f>
        <v/>
      </c>
      <c r="K1995">
        <f>RAND()</f>
        <v/>
      </c>
      <c r="L1995">
        <f>IF('d_시나리오'!$J$4='d_시나리오'!$H$4,'d_시나리오'!$I$4,IF(K1995&lt;('d_시나리오'!$I$4-'d_시나리오'!$H$4)/('d_시나리오'!$J$4-'d_시나리오'!$H$4),'d_시나리오'!$H$4+SQRT(K1995*('d_시나리오'!$J$4-'d_시나리오'!$H$4)*('d_시나리오'!$I$4-'d_시나리오'!$H$4)),'d_시나리오'!$J$4-SQRT((1-K1995)*('d_시나리오'!$J$4-'d_시나리오'!$H$4)*('d_시나리오'!$J$4-'d_시나리오'!$I$4))))</f>
        <v/>
      </c>
      <c r="M1995">
        <f>RAND()</f>
        <v/>
      </c>
      <c r="N1995">
        <f>IF('d_시나리오'!$J$5='d_시나리오'!$H$5,'d_시나리오'!$I$5,IF(M1995&lt;('d_시나리오'!$I$5-'d_시나리오'!$H$5)/('d_시나리오'!$J$5-'d_시나리오'!$H$5),'d_시나리오'!$H$5+SQRT(M1995*('d_시나리오'!$J$5-'d_시나리오'!$H$5)*('d_시나리오'!$I$5-'d_시나리오'!$H$5)),'d_시나리오'!$J$5-SQRT((1-M1995)*('d_시나리오'!$J$5-'d_시나리오'!$H$5)*('d_시나리오'!$J$5-'d_시나리오'!$I$5))))</f>
        <v/>
      </c>
      <c r="O1995">
        <f>RAND()</f>
        <v/>
      </c>
      <c r="P1995">
        <f>IF('d_시나리오'!$J$6='d_시나리오'!$H$6,'d_시나리오'!$I$6,IF(O1995&lt;('d_시나리오'!$I$6-'d_시나리오'!$H$6)/('d_시나리오'!$J$6-'d_시나리오'!$H$6),'d_시나리오'!$H$6+SQRT(O1995*('d_시나리오'!$J$6-'d_시나리오'!$H$6)*('d_시나리오'!$I$6-'d_시나리오'!$H$6)),'d_시나리오'!$J$6-SQRT((1-O1995)*('d_시나리오'!$J$6-'d_시나리오'!$H$6)*('d_시나리오'!$J$6-'d_시나리오'!$I$6))))</f>
        <v/>
      </c>
      <c r="Q1995">
        <f>INDEX('d_분포'!$B$2:$B$57,RANDBETWEEN(1,56))</f>
        <v/>
      </c>
      <c r="R1995">
        <f>BETAINV(RAND(),5,5)</f>
        <v/>
      </c>
      <c r="S1995">
        <f>'d_고정'!$B$1*'6_기대효과'!$H$7*('d_시나리오'!$I$7/'d_고정'!$B$2)*B1995</f>
        <v/>
      </c>
      <c r="T1995">
        <f>S1995*D1995</f>
        <v/>
      </c>
      <c r="U1995">
        <f>S1995*F1995*H1995</f>
        <v/>
      </c>
      <c r="V1995">
        <f>S1995*F1995*(H1995-1)</f>
        <v/>
      </c>
      <c r="W1995">
        <f>U1995*J1995</f>
        <v/>
      </c>
      <c r="X1995">
        <f>T1995+W1995</f>
        <v/>
      </c>
      <c r="Y1995">
        <f>(T1995*E1995+W1995*L1995)*(1-R1995-'d_고정'!$B$13)</f>
        <v/>
      </c>
      <c r="Z1995">
        <f>(U1995*N1995*Q1995+'d_고정'!$B$3*('6_기대효과'!$H$7/8)*Q1995*'d_고정'!$B$10*P1995*('6_기대효과'!$K$7/'d_고정'!$B$9))*(1-R1995)</f>
        <v/>
      </c>
      <c r="AA1995">
        <f>W1995*L1995*(1-R1995-'d_고정'!$B$13)+U1995*MAX(N1995-'d_고정'!$B$10*P1995*('6_기대효과'!$K$7/'d_고정'!$B$9),0)*Q1995*(1-R1995)</f>
        <v/>
      </c>
      <c r="AB1995">
        <f>Y1995+Z1995</f>
        <v/>
      </c>
      <c r="AC1995">
        <f>Y1995/('d_고정'!$B$5*'6_기대효과'!$H$7/8)/'d_고정'!$B$6</f>
        <v/>
      </c>
      <c r="AD1995">
        <f>Y1995/('d_고정'!$B$8*'6_기대효과'!$H$7/8)</f>
        <v/>
      </c>
    </row>
    <row r="1996">
      <c r="A1996">
        <f>RAND()</f>
        <v/>
      </c>
      <c r="B1996">
        <f>IF('d_시나리오'!$J$2='d_시나리오'!$H$2,'d_시나리오'!$I$2,IF(A1996&lt;('d_시나리오'!$I$2-'d_시나리오'!$H$2)/('d_시나리오'!$J$2-'d_시나리오'!$H$2),'d_시나리오'!$H$2+SQRT(A1996*('d_시나리오'!$J$2-'d_시나리오'!$H$2)*('d_시나리오'!$I$2-'d_시나리오'!$H$2)),'d_시나리오'!$J$2-SQRT((1-A1996)*('d_시나리오'!$J$2-'d_시나리오'!$H$2)*('d_시나리오'!$J$2-'d_시나리오'!$I$2))))</f>
        <v/>
      </c>
      <c r="C1996">
        <f>RAND()</f>
        <v/>
      </c>
      <c r="D1996">
        <f>BETAINV(RAND(),IF(C1996&lt;'d_고정'!$B$26,'d_고정'!$B$23,'d_고정'!$B$16)+1,'d_고정'!$B$17-IF(C1996&lt;'d_고정'!$B$26,'d_고정'!$B$23,'d_고정'!$B$16)+1)*('d_고정'!$B$14+('d_고정'!$B$15-'d_고정'!$B$14)*RAND())</f>
        <v/>
      </c>
      <c r="E1996">
        <f>INDEX('d_분포'!$A$2:$A$28,RANDBETWEEN(1,27))</f>
        <v/>
      </c>
      <c r="F1996">
        <f>INDEX('d_분포'!$C$2:$C$5,RANDBETWEEN(1,4))*(0.9+0.2*RAND())</f>
        <v/>
      </c>
      <c r="G1996">
        <f>RAND()</f>
        <v/>
      </c>
      <c r="H1996">
        <f>(F1996+(1-F1996)*('d_고정'!$B$22*BETAINV(RAND(),IF(G1996&lt;'d_고정'!$B$26,'d_고정'!$B$25,'d_고정'!$B$20)+1,'d_고정'!$B$21-IF(G1996&lt;'d_고정'!$B$26,'d_고정'!$B$25,'d_고정'!$B$20)+1)+(1-'d_고정'!$B$22)*BETAINV(RAND(),IF(G1996&lt;'d_고정'!$B$26,'d_고정'!$B$24,'d_고정'!$B$18)+1,'d_고정'!$B$19-IF(G1996&lt;'d_고정'!$B$26,'d_고정'!$B$24,'d_고정'!$B$18)+1))*('d_고정'!$B$14+('d_고정'!$B$15-'d_고정'!$B$14)*RAND()))/F1996</f>
        <v/>
      </c>
      <c r="I1996">
        <f>RAND()</f>
        <v/>
      </c>
      <c r="J1996">
        <f>IF('d_시나리오'!$J$3='d_시나리오'!$H$3,'d_시나리오'!$I$3,IF(I1996&lt;('d_시나리오'!$I$3-'d_시나리오'!$H$3)/('d_시나리오'!$J$3-'d_시나리오'!$H$3),'d_시나리오'!$H$3+SQRT(I1996*('d_시나리오'!$J$3-'d_시나리오'!$H$3)*('d_시나리오'!$I$3-'d_시나리오'!$H$3)),'d_시나리오'!$J$3-SQRT((1-I1996)*('d_시나리오'!$J$3-'d_시나리오'!$H$3)*('d_시나리오'!$J$3-'d_시나리오'!$I$3))))</f>
        <v/>
      </c>
      <c r="K1996">
        <f>RAND()</f>
        <v/>
      </c>
      <c r="L1996">
        <f>IF('d_시나리오'!$J$4='d_시나리오'!$H$4,'d_시나리오'!$I$4,IF(K1996&lt;('d_시나리오'!$I$4-'d_시나리오'!$H$4)/('d_시나리오'!$J$4-'d_시나리오'!$H$4),'d_시나리오'!$H$4+SQRT(K1996*('d_시나리오'!$J$4-'d_시나리오'!$H$4)*('d_시나리오'!$I$4-'d_시나리오'!$H$4)),'d_시나리오'!$J$4-SQRT((1-K1996)*('d_시나리오'!$J$4-'d_시나리오'!$H$4)*('d_시나리오'!$J$4-'d_시나리오'!$I$4))))</f>
        <v/>
      </c>
      <c r="M1996">
        <f>RAND()</f>
        <v/>
      </c>
      <c r="N1996">
        <f>IF('d_시나리오'!$J$5='d_시나리오'!$H$5,'d_시나리오'!$I$5,IF(M1996&lt;('d_시나리오'!$I$5-'d_시나리오'!$H$5)/('d_시나리오'!$J$5-'d_시나리오'!$H$5),'d_시나리오'!$H$5+SQRT(M1996*('d_시나리오'!$J$5-'d_시나리오'!$H$5)*('d_시나리오'!$I$5-'d_시나리오'!$H$5)),'d_시나리오'!$J$5-SQRT((1-M1996)*('d_시나리오'!$J$5-'d_시나리오'!$H$5)*('d_시나리오'!$J$5-'d_시나리오'!$I$5))))</f>
        <v/>
      </c>
      <c r="O1996">
        <f>RAND()</f>
        <v/>
      </c>
      <c r="P1996">
        <f>IF('d_시나리오'!$J$6='d_시나리오'!$H$6,'d_시나리오'!$I$6,IF(O1996&lt;('d_시나리오'!$I$6-'d_시나리오'!$H$6)/('d_시나리오'!$J$6-'d_시나리오'!$H$6),'d_시나리오'!$H$6+SQRT(O1996*('d_시나리오'!$J$6-'d_시나리오'!$H$6)*('d_시나리오'!$I$6-'d_시나리오'!$H$6)),'d_시나리오'!$J$6-SQRT((1-O1996)*('d_시나리오'!$J$6-'d_시나리오'!$H$6)*('d_시나리오'!$J$6-'d_시나리오'!$I$6))))</f>
        <v/>
      </c>
      <c r="Q1996">
        <f>INDEX('d_분포'!$B$2:$B$57,RANDBETWEEN(1,56))</f>
        <v/>
      </c>
      <c r="R1996">
        <f>BETAINV(RAND(),5,5)</f>
        <v/>
      </c>
      <c r="S1996">
        <f>'d_고정'!$B$1*'6_기대효과'!$H$7*('d_시나리오'!$I$7/'d_고정'!$B$2)*B1996</f>
        <v/>
      </c>
      <c r="T1996">
        <f>S1996*D1996</f>
        <v/>
      </c>
      <c r="U1996">
        <f>S1996*F1996*H1996</f>
        <v/>
      </c>
      <c r="V1996">
        <f>S1996*F1996*(H1996-1)</f>
        <v/>
      </c>
      <c r="W1996">
        <f>U1996*J1996</f>
        <v/>
      </c>
      <c r="X1996">
        <f>T1996+W1996</f>
        <v/>
      </c>
      <c r="Y1996">
        <f>(T1996*E1996+W1996*L1996)*(1-R1996-'d_고정'!$B$13)</f>
        <v/>
      </c>
      <c r="Z1996">
        <f>(U1996*N1996*Q1996+'d_고정'!$B$3*('6_기대효과'!$H$7/8)*Q1996*'d_고정'!$B$10*P1996*('6_기대효과'!$K$7/'d_고정'!$B$9))*(1-R1996)</f>
        <v/>
      </c>
      <c r="AA1996">
        <f>W1996*L1996*(1-R1996-'d_고정'!$B$13)+U1996*MAX(N1996-'d_고정'!$B$10*P1996*('6_기대효과'!$K$7/'d_고정'!$B$9),0)*Q1996*(1-R1996)</f>
        <v/>
      </c>
      <c r="AB1996">
        <f>Y1996+Z1996</f>
        <v/>
      </c>
      <c r="AC1996">
        <f>Y1996/('d_고정'!$B$5*'6_기대효과'!$H$7/8)/'d_고정'!$B$6</f>
        <v/>
      </c>
      <c r="AD1996">
        <f>Y1996/('d_고정'!$B$8*'6_기대효과'!$H$7/8)</f>
        <v/>
      </c>
    </row>
    <row r="1997">
      <c r="A1997">
        <f>RAND()</f>
        <v/>
      </c>
      <c r="B1997">
        <f>IF('d_시나리오'!$J$2='d_시나리오'!$H$2,'d_시나리오'!$I$2,IF(A1997&lt;('d_시나리오'!$I$2-'d_시나리오'!$H$2)/('d_시나리오'!$J$2-'d_시나리오'!$H$2),'d_시나리오'!$H$2+SQRT(A1997*('d_시나리오'!$J$2-'d_시나리오'!$H$2)*('d_시나리오'!$I$2-'d_시나리오'!$H$2)),'d_시나리오'!$J$2-SQRT((1-A1997)*('d_시나리오'!$J$2-'d_시나리오'!$H$2)*('d_시나리오'!$J$2-'d_시나리오'!$I$2))))</f>
        <v/>
      </c>
      <c r="C1997">
        <f>RAND()</f>
        <v/>
      </c>
      <c r="D1997">
        <f>BETAINV(RAND(),IF(C1997&lt;'d_고정'!$B$26,'d_고정'!$B$23,'d_고정'!$B$16)+1,'d_고정'!$B$17-IF(C1997&lt;'d_고정'!$B$26,'d_고정'!$B$23,'d_고정'!$B$16)+1)*('d_고정'!$B$14+('d_고정'!$B$15-'d_고정'!$B$14)*RAND())</f>
        <v/>
      </c>
      <c r="E1997">
        <f>INDEX('d_분포'!$A$2:$A$28,RANDBETWEEN(1,27))</f>
        <v/>
      </c>
      <c r="F1997">
        <f>INDEX('d_분포'!$C$2:$C$5,RANDBETWEEN(1,4))*(0.9+0.2*RAND())</f>
        <v/>
      </c>
      <c r="G1997">
        <f>RAND()</f>
        <v/>
      </c>
      <c r="H1997">
        <f>(F1997+(1-F1997)*('d_고정'!$B$22*BETAINV(RAND(),IF(G1997&lt;'d_고정'!$B$26,'d_고정'!$B$25,'d_고정'!$B$20)+1,'d_고정'!$B$21-IF(G1997&lt;'d_고정'!$B$26,'d_고정'!$B$25,'d_고정'!$B$20)+1)+(1-'d_고정'!$B$22)*BETAINV(RAND(),IF(G1997&lt;'d_고정'!$B$26,'d_고정'!$B$24,'d_고정'!$B$18)+1,'d_고정'!$B$19-IF(G1997&lt;'d_고정'!$B$26,'d_고정'!$B$24,'d_고정'!$B$18)+1))*('d_고정'!$B$14+('d_고정'!$B$15-'d_고정'!$B$14)*RAND()))/F1997</f>
        <v/>
      </c>
      <c r="I1997">
        <f>RAND()</f>
        <v/>
      </c>
      <c r="J1997">
        <f>IF('d_시나리오'!$J$3='d_시나리오'!$H$3,'d_시나리오'!$I$3,IF(I1997&lt;('d_시나리오'!$I$3-'d_시나리오'!$H$3)/('d_시나리오'!$J$3-'d_시나리오'!$H$3),'d_시나리오'!$H$3+SQRT(I1997*('d_시나리오'!$J$3-'d_시나리오'!$H$3)*('d_시나리오'!$I$3-'d_시나리오'!$H$3)),'d_시나리오'!$J$3-SQRT((1-I1997)*('d_시나리오'!$J$3-'d_시나리오'!$H$3)*('d_시나리오'!$J$3-'d_시나리오'!$I$3))))</f>
        <v/>
      </c>
      <c r="K1997">
        <f>RAND()</f>
        <v/>
      </c>
      <c r="L1997">
        <f>IF('d_시나리오'!$J$4='d_시나리오'!$H$4,'d_시나리오'!$I$4,IF(K1997&lt;('d_시나리오'!$I$4-'d_시나리오'!$H$4)/('d_시나리오'!$J$4-'d_시나리오'!$H$4),'d_시나리오'!$H$4+SQRT(K1997*('d_시나리오'!$J$4-'d_시나리오'!$H$4)*('d_시나리오'!$I$4-'d_시나리오'!$H$4)),'d_시나리오'!$J$4-SQRT((1-K1997)*('d_시나리오'!$J$4-'d_시나리오'!$H$4)*('d_시나리오'!$J$4-'d_시나리오'!$I$4))))</f>
        <v/>
      </c>
      <c r="M1997">
        <f>RAND()</f>
        <v/>
      </c>
      <c r="N1997">
        <f>IF('d_시나리오'!$J$5='d_시나리오'!$H$5,'d_시나리오'!$I$5,IF(M1997&lt;('d_시나리오'!$I$5-'d_시나리오'!$H$5)/('d_시나리오'!$J$5-'d_시나리오'!$H$5),'d_시나리오'!$H$5+SQRT(M1997*('d_시나리오'!$J$5-'d_시나리오'!$H$5)*('d_시나리오'!$I$5-'d_시나리오'!$H$5)),'d_시나리오'!$J$5-SQRT((1-M1997)*('d_시나리오'!$J$5-'d_시나리오'!$H$5)*('d_시나리오'!$J$5-'d_시나리오'!$I$5))))</f>
        <v/>
      </c>
      <c r="O1997">
        <f>RAND()</f>
        <v/>
      </c>
      <c r="P1997">
        <f>IF('d_시나리오'!$J$6='d_시나리오'!$H$6,'d_시나리오'!$I$6,IF(O1997&lt;('d_시나리오'!$I$6-'d_시나리오'!$H$6)/('d_시나리오'!$J$6-'d_시나리오'!$H$6),'d_시나리오'!$H$6+SQRT(O1997*('d_시나리오'!$J$6-'d_시나리오'!$H$6)*('d_시나리오'!$I$6-'d_시나리오'!$H$6)),'d_시나리오'!$J$6-SQRT((1-O1997)*('d_시나리오'!$J$6-'d_시나리오'!$H$6)*('d_시나리오'!$J$6-'d_시나리오'!$I$6))))</f>
        <v/>
      </c>
      <c r="Q1997">
        <f>INDEX('d_분포'!$B$2:$B$57,RANDBETWEEN(1,56))</f>
        <v/>
      </c>
      <c r="R1997">
        <f>BETAINV(RAND(),5,5)</f>
        <v/>
      </c>
      <c r="S1997">
        <f>'d_고정'!$B$1*'6_기대효과'!$H$7*('d_시나리오'!$I$7/'d_고정'!$B$2)*B1997</f>
        <v/>
      </c>
      <c r="T1997">
        <f>S1997*D1997</f>
        <v/>
      </c>
      <c r="U1997">
        <f>S1997*F1997*H1997</f>
        <v/>
      </c>
      <c r="V1997">
        <f>S1997*F1997*(H1997-1)</f>
        <v/>
      </c>
      <c r="W1997">
        <f>U1997*J1997</f>
        <v/>
      </c>
      <c r="X1997">
        <f>T1997+W1997</f>
        <v/>
      </c>
      <c r="Y1997">
        <f>(T1997*E1997+W1997*L1997)*(1-R1997-'d_고정'!$B$13)</f>
        <v/>
      </c>
      <c r="Z1997">
        <f>(U1997*N1997*Q1997+'d_고정'!$B$3*('6_기대효과'!$H$7/8)*Q1997*'d_고정'!$B$10*P1997*('6_기대효과'!$K$7/'d_고정'!$B$9))*(1-R1997)</f>
        <v/>
      </c>
      <c r="AA1997">
        <f>W1997*L1997*(1-R1997-'d_고정'!$B$13)+U1997*MAX(N1997-'d_고정'!$B$10*P1997*('6_기대효과'!$K$7/'d_고정'!$B$9),0)*Q1997*(1-R1997)</f>
        <v/>
      </c>
      <c r="AB1997">
        <f>Y1997+Z1997</f>
        <v/>
      </c>
      <c r="AC1997">
        <f>Y1997/('d_고정'!$B$5*'6_기대효과'!$H$7/8)/'d_고정'!$B$6</f>
        <v/>
      </c>
      <c r="AD1997">
        <f>Y1997/('d_고정'!$B$8*'6_기대효과'!$H$7/8)</f>
        <v/>
      </c>
    </row>
    <row r="1998">
      <c r="A1998">
        <f>RAND()</f>
        <v/>
      </c>
      <c r="B1998">
        <f>IF('d_시나리오'!$J$2='d_시나리오'!$H$2,'d_시나리오'!$I$2,IF(A1998&lt;('d_시나리오'!$I$2-'d_시나리오'!$H$2)/('d_시나리오'!$J$2-'d_시나리오'!$H$2),'d_시나리오'!$H$2+SQRT(A1998*('d_시나리오'!$J$2-'d_시나리오'!$H$2)*('d_시나리오'!$I$2-'d_시나리오'!$H$2)),'d_시나리오'!$J$2-SQRT((1-A1998)*('d_시나리오'!$J$2-'d_시나리오'!$H$2)*('d_시나리오'!$J$2-'d_시나리오'!$I$2))))</f>
        <v/>
      </c>
      <c r="C1998">
        <f>RAND()</f>
        <v/>
      </c>
      <c r="D1998">
        <f>BETAINV(RAND(),IF(C1998&lt;'d_고정'!$B$26,'d_고정'!$B$23,'d_고정'!$B$16)+1,'d_고정'!$B$17-IF(C1998&lt;'d_고정'!$B$26,'d_고정'!$B$23,'d_고정'!$B$16)+1)*('d_고정'!$B$14+('d_고정'!$B$15-'d_고정'!$B$14)*RAND())</f>
        <v/>
      </c>
      <c r="E1998">
        <f>INDEX('d_분포'!$A$2:$A$28,RANDBETWEEN(1,27))</f>
        <v/>
      </c>
      <c r="F1998">
        <f>INDEX('d_분포'!$C$2:$C$5,RANDBETWEEN(1,4))*(0.9+0.2*RAND())</f>
        <v/>
      </c>
      <c r="G1998">
        <f>RAND()</f>
        <v/>
      </c>
      <c r="H1998">
        <f>(F1998+(1-F1998)*('d_고정'!$B$22*BETAINV(RAND(),IF(G1998&lt;'d_고정'!$B$26,'d_고정'!$B$25,'d_고정'!$B$20)+1,'d_고정'!$B$21-IF(G1998&lt;'d_고정'!$B$26,'d_고정'!$B$25,'d_고정'!$B$20)+1)+(1-'d_고정'!$B$22)*BETAINV(RAND(),IF(G1998&lt;'d_고정'!$B$26,'d_고정'!$B$24,'d_고정'!$B$18)+1,'d_고정'!$B$19-IF(G1998&lt;'d_고정'!$B$26,'d_고정'!$B$24,'d_고정'!$B$18)+1))*('d_고정'!$B$14+('d_고정'!$B$15-'d_고정'!$B$14)*RAND()))/F1998</f>
        <v/>
      </c>
      <c r="I1998">
        <f>RAND()</f>
        <v/>
      </c>
      <c r="J1998">
        <f>IF('d_시나리오'!$J$3='d_시나리오'!$H$3,'d_시나리오'!$I$3,IF(I1998&lt;('d_시나리오'!$I$3-'d_시나리오'!$H$3)/('d_시나리오'!$J$3-'d_시나리오'!$H$3),'d_시나리오'!$H$3+SQRT(I1998*('d_시나리오'!$J$3-'d_시나리오'!$H$3)*('d_시나리오'!$I$3-'d_시나리오'!$H$3)),'d_시나리오'!$J$3-SQRT((1-I1998)*('d_시나리오'!$J$3-'d_시나리오'!$H$3)*('d_시나리오'!$J$3-'d_시나리오'!$I$3))))</f>
        <v/>
      </c>
      <c r="K1998">
        <f>RAND()</f>
        <v/>
      </c>
      <c r="L1998">
        <f>IF('d_시나리오'!$J$4='d_시나리오'!$H$4,'d_시나리오'!$I$4,IF(K1998&lt;('d_시나리오'!$I$4-'d_시나리오'!$H$4)/('d_시나리오'!$J$4-'d_시나리오'!$H$4),'d_시나리오'!$H$4+SQRT(K1998*('d_시나리오'!$J$4-'d_시나리오'!$H$4)*('d_시나리오'!$I$4-'d_시나리오'!$H$4)),'d_시나리오'!$J$4-SQRT((1-K1998)*('d_시나리오'!$J$4-'d_시나리오'!$H$4)*('d_시나리오'!$J$4-'d_시나리오'!$I$4))))</f>
        <v/>
      </c>
      <c r="M1998">
        <f>RAND()</f>
        <v/>
      </c>
      <c r="N1998">
        <f>IF('d_시나리오'!$J$5='d_시나리오'!$H$5,'d_시나리오'!$I$5,IF(M1998&lt;('d_시나리오'!$I$5-'d_시나리오'!$H$5)/('d_시나리오'!$J$5-'d_시나리오'!$H$5),'d_시나리오'!$H$5+SQRT(M1998*('d_시나리오'!$J$5-'d_시나리오'!$H$5)*('d_시나리오'!$I$5-'d_시나리오'!$H$5)),'d_시나리오'!$J$5-SQRT((1-M1998)*('d_시나리오'!$J$5-'d_시나리오'!$H$5)*('d_시나리오'!$J$5-'d_시나리오'!$I$5))))</f>
        <v/>
      </c>
      <c r="O1998">
        <f>RAND()</f>
        <v/>
      </c>
      <c r="P1998">
        <f>IF('d_시나리오'!$J$6='d_시나리오'!$H$6,'d_시나리오'!$I$6,IF(O1998&lt;('d_시나리오'!$I$6-'d_시나리오'!$H$6)/('d_시나리오'!$J$6-'d_시나리오'!$H$6),'d_시나리오'!$H$6+SQRT(O1998*('d_시나리오'!$J$6-'d_시나리오'!$H$6)*('d_시나리오'!$I$6-'d_시나리오'!$H$6)),'d_시나리오'!$J$6-SQRT((1-O1998)*('d_시나리오'!$J$6-'d_시나리오'!$H$6)*('d_시나리오'!$J$6-'d_시나리오'!$I$6))))</f>
        <v/>
      </c>
      <c r="Q1998">
        <f>INDEX('d_분포'!$B$2:$B$57,RANDBETWEEN(1,56))</f>
        <v/>
      </c>
      <c r="R1998">
        <f>BETAINV(RAND(),5,5)</f>
        <v/>
      </c>
      <c r="S1998">
        <f>'d_고정'!$B$1*'6_기대효과'!$H$7*('d_시나리오'!$I$7/'d_고정'!$B$2)*B1998</f>
        <v/>
      </c>
      <c r="T1998">
        <f>S1998*D1998</f>
        <v/>
      </c>
      <c r="U1998">
        <f>S1998*F1998*H1998</f>
        <v/>
      </c>
      <c r="V1998">
        <f>S1998*F1998*(H1998-1)</f>
        <v/>
      </c>
      <c r="W1998">
        <f>U1998*J1998</f>
        <v/>
      </c>
      <c r="X1998">
        <f>T1998+W1998</f>
        <v/>
      </c>
      <c r="Y1998">
        <f>(T1998*E1998+W1998*L1998)*(1-R1998-'d_고정'!$B$13)</f>
        <v/>
      </c>
      <c r="Z1998">
        <f>(U1998*N1998*Q1998+'d_고정'!$B$3*('6_기대효과'!$H$7/8)*Q1998*'d_고정'!$B$10*P1998*('6_기대효과'!$K$7/'d_고정'!$B$9))*(1-R1998)</f>
        <v/>
      </c>
      <c r="AA1998">
        <f>W1998*L1998*(1-R1998-'d_고정'!$B$13)+U1998*MAX(N1998-'d_고정'!$B$10*P1998*('6_기대효과'!$K$7/'d_고정'!$B$9),0)*Q1998*(1-R1998)</f>
        <v/>
      </c>
      <c r="AB1998">
        <f>Y1998+Z1998</f>
        <v/>
      </c>
      <c r="AC1998">
        <f>Y1998/('d_고정'!$B$5*'6_기대효과'!$H$7/8)/'d_고정'!$B$6</f>
        <v/>
      </c>
      <c r="AD1998">
        <f>Y1998/('d_고정'!$B$8*'6_기대효과'!$H$7/8)</f>
        <v/>
      </c>
    </row>
    <row r="1999">
      <c r="A1999">
        <f>RAND()</f>
        <v/>
      </c>
      <c r="B1999">
        <f>IF('d_시나리오'!$J$2='d_시나리오'!$H$2,'d_시나리오'!$I$2,IF(A1999&lt;('d_시나리오'!$I$2-'d_시나리오'!$H$2)/('d_시나리오'!$J$2-'d_시나리오'!$H$2),'d_시나리오'!$H$2+SQRT(A1999*('d_시나리오'!$J$2-'d_시나리오'!$H$2)*('d_시나리오'!$I$2-'d_시나리오'!$H$2)),'d_시나리오'!$J$2-SQRT((1-A1999)*('d_시나리오'!$J$2-'d_시나리오'!$H$2)*('d_시나리오'!$J$2-'d_시나리오'!$I$2))))</f>
        <v/>
      </c>
      <c r="C1999">
        <f>RAND()</f>
        <v/>
      </c>
      <c r="D1999">
        <f>BETAINV(RAND(),IF(C1999&lt;'d_고정'!$B$26,'d_고정'!$B$23,'d_고정'!$B$16)+1,'d_고정'!$B$17-IF(C1999&lt;'d_고정'!$B$26,'d_고정'!$B$23,'d_고정'!$B$16)+1)*('d_고정'!$B$14+('d_고정'!$B$15-'d_고정'!$B$14)*RAND())</f>
        <v/>
      </c>
      <c r="E1999">
        <f>INDEX('d_분포'!$A$2:$A$28,RANDBETWEEN(1,27))</f>
        <v/>
      </c>
      <c r="F1999">
        <f>INDEX('d_분포'!$C$2:$C$5,RANDBETWEEN(1,4))*(0.9+0.2*RAND())</f>
        <v/>
      </c>
      <c r="G1999">
        <f>RAND()</f>
        <v/>
      </c>
      <c r="H1999">
        <f>(F1999+(1-F1999)*('d_고정'!$B$22*BETAINV(RAND(),IF(G1999&lt;'d_고정'!$B$26,'d_고정'!$B$25,'d_고정'!$B$20)+1,'d_고정'!$B$21-IF(G1999&lt;'d_고정'!$B$26,'d_고정'!$B$25,'d_고정'!$B$20)+1)+(1-'d_고정'!$B$22)*BETAINV(RAND(),IF(G1999&lt;'d_고정'!$B$26,'d_고정'!$B$24,'d_고정'!$B$18)+1,'d_고정'!$B$19-IF(G1999&lt;'d_고정'!$B$26,'d_고정'!$B$24,'d_고정'!$B$18)+1))*('d_고정'!$B$14+('d_고정'!$B$15-'d_고정'!$B$14)*RAND()))/F1999</f>
        <v/>
      </c>
      <c r="I1999">
        <f>RAND()</f>
        <v/>
      </c>
      <c r="J1999">
        <f>IF('d_시나리오'!$J$3='d_시나리오'!$H$3,'d_시나리오'!$I$3,IF(I1999&lt;('d_시나리오'!$I$3-'d_시나리오'!$H$3)/('d_시나리오'!$J$3-'d_시나리오'!$H$3),'d_시나리오'!$H$3+SQRT(I1999*('d_시나리오'!$J$3-'d_시나리오'!$H$3)*('d_시나리오'!$I$3-'d_시나리오'!$H$3)),'d_시나리오'!$J$3-SQRT((1-I1999)*('d_시나리오'!$J$3-'d_시나리오'!$H$3)*('d_시나리오'!$J$3-'d_시나리오'!$I$3))))</f>
        <v/>
      </c>
      <c r="K1999">
        <f>RAND()</f>
        <v/>
      </c>
      <c r="L1999">
        <f>IF('d_시나리오'!$J$4='d_시나리오'!$H$4,'d_시나리오'!$I$4,IF(K1999&lt;('d_시나리오'!$I$4-'d_시나리오'!$H$4)/('d_시나리오'!$J$4-'d_시나리오'!$H$4),'d_시나리오'!$H$4+SQRT(K1999*('d_시나리오'!$J$4-'d_시나리오'!$H$4)*('d_시나리오'!$I$4-'d_시나리오'!$H$4)),'d_시나리오'!$J$4-SQRT((1-K1999)*('d_시나리오'!$J$4-'d_시나리오'!$H$4)*('d_시나리오'!$J$4-'d_시나리오'!$I$4))))</f>
        <v/>
      </c>
      <c r="M1999">
        <f>RAND()</f>
        <v/>
      </c>
      <c r="N1999">
        <f>IF('d_시나리오'!$J$5='d_시나리오'!$H$5,'d_시나리오'!$I$5,IF(M1999&lt;('d_시나리오'!$I$5-'d_시나리오'!$H$5)/('d_시나리오'!$J$5-'d_시나리오'!$H$5),'d_시나리오'!$H$5+SQRT(M1999*('d_시나리오'!$J$5-'d_시나리오'!$H$5)*('d_시나리오'!$I$5-'d_시나리오'!$H$5)),'d_시나리오'!$J$5-SQRT((1-M1999)*('d_시나리오'!$J$5-'d_시나리오'!$H$5)*('d_시나리오'!$J$5-'d_시나리오'!$I$5))))</f>
        <v/>
      </c>
      <c r="O1999">
        <f>RAND()</f>
        <v/>
      </c>
      <c r="P1999">
        <f>IF('d_시나리오'!$J$6='d_시나리오'!$H$6,'d_시나리오'!$I$6,IF(O1999&lt;('d_시나리오'!$I$6-'d_시나리오'!$H$6)/('d_시나리오'!$J$6-'d_시나리오'!$H$6),'d_시나리오'!$H$6+SQRT(O1999*('d_시나리오'!$J$6-'d_시나리오'!$H$6)*('d_시나리오'!$I$6-'d_시나리오'!$H$6)),'d_시나리오'!$J$6-SQRT((1-O1999)*('d_시나리오'!$J$6-'d_시나리오'!$H$6)*('d_시나리오'!$J$6-'d_시나리오'!$I$6))))</f>
        <v/>
      </c>
      <c r="Q1999">
        <f>INDEX('d_분포'!$B$2:$B$57,RANDBETWEEN(1,56))</f>
        <v/>
      </c>
      <c r="R1999">
        <f>BETAINV(RAND(),5,5)</f>
        <v/>
      </c>
      <c r="S1999">
        <f>'d_고정'!$B$1*'6_기대효과'!$H$7*('d_시나리오'!$I$7/'d_고정'!$B$2)*B1999</f>
        <v/>
      </c>
      <c r="T1999">
        <f>S1999*D1999</f>
        <v/>
      </c>
      <c r="U1999">
        <f>S1999*F1999*H1999</f>
        <v/>
      </c>
      <c r="V1999">
        <f>S1999*F1999*(H1999-1)</f>
        <v/>
      </c>
      <c r="W1999">
        <f>U1999*J1999</f>
        <v/>
      </c>
      <c r="X1999">
        <f>T1999+W1999</f>
        <v/>
      </c>
      <c r="Y1999">
        <f>(T1999*E1999+W1999*L1999)*(1-R1999-'d_고정'!$B$13)</f>
        <v/>
      </c>
      <c r="Z1999">
        <f>(U1999*N1999*Q1999+'d_고정'!$B$3*('6_기대효과'!$H$7/8)*Q1999*'d_고정'!$B$10*P1999*('6_기대효과'!$K$7/'d_고정'!$B$9))*(1-R1999)</f>
        <v/>
      </c>
      <c r="AA1999">
        <f>W1999*L1999*(1-R1999-'d_고정'!$B$13)+U1999*MAX(N1999-'d_고정'!$B$10*P1999*('6_기대효과'!$K$7/'d_고정'!$B$9),0)*Q1999*(1-R1999)</f>
        <v/>
      </c>
      <c r="AB1999">
        <f>Y1999+Z1999</f>
        <v/>
      </c>
      <c r="AC1999">
        <f>Y1999/('d_고정'!$B$5*'6_기대효과'!$H$7/8)/'d_고정'!$B$6</f>
        <v/>
      </c>
      <c r="AD1999">
        <f>Y1999/('d_고정'!$B$8*'6_기대효과'!$H$7/8)</f>
        <v/>
      </c>
    </row>
    <row r="2000">
      <c r="A2000">
        <f>RAND()</f>
        <v/>
      </c>
      <c r="B2000">
        <f>IF('d_시나리오'!$J$2='d_시나리오'!$H$2,'d_시나리오'!$I$2,IF(A2000&lt;('d_시나리오'!$I$2-'d_시나리오'!$H$2)/('d_시나리오'!$J$2-'d_시나리오'!$H$2),'d_시나리오'!$H$2+SQRT(A2000*('d_시나리오'!$J$2-'d_시나리오'!$H$2)*('d_시나리오'!$I$2-'d_시나리오'!$H$2)),'d_시나리오'!$J$2-SQRT((1-A2000)*('d_시나리오'!$J$2-'d_시나리오'!$H$2)*('d_시나리오'!$J$2-'d_시나리오'!$I$2))))</f>
        <v/>
      </c>
      <c r="C2000">
        <f>RAND()</f>
        <v/>
      </c>
      <c r="D2000">
        <f>BETAINV(RAND(),IF(C2000&lt;'d_고정'!$B$26,'d_고정'!$B$23,'d_고정'!$B$16)+1,'d_고정'!$B$17-IF(C2000&lt;'d_고정'!$B$26,'d_고정'!$B$23,'d_고정'!$B$16)+1)*('d_고정'!$B$14+('d_고정'!$B$15-'d_고정'!$B$14)*RAND())</f>
        <v/>
      </c>
      <c r="E2000">
        <f>INDEX('d_분포'!$A$2:$A$28,RANDBETWEEN(1,27))</f>
        <v/>
      </c>
      <c r="F2000">
        <f>INDEX('d_분포'!$C$2:$C$5,RANDBETWEEN(1,4))*(0.9+0.2*RAND())</f>
        <v/>
      </c>
      <c r="G2000">
        <f>RAND()</f>
        <v/>
      </c>
      <c r="H2000">
        <f>(F2000+(1-F2000)*('d_고정'!$B$22*BETAINV(RAND(),IF(G2000&lt;'d_고정'!$B$26,'d_고정'!$B$25,'d_고정'!$B$20)+1,'d_고정'!$B$21-IF(G2000&lt;'d_고정'!$B$26,'d_고정'!$B$25,'d_고정'!$B$20)+1)+(1-'d_고정'!$B$22)*BETAINV(RAND(),IF(G2000&lt;'d_고정'!$B$26,'d_고정'!$B$24,'d_고정'!$B$18)+1,'d_고정'!$B$19-IF(G2000&lt;'d_고정'!$B$26,'d_고정'!$B$24,'d_고정'!$B$18)+1))*('d_고정'!$B$14+('d_고정'!$B$15-'d_고정'!$B$14)*RAND()))/F2000</f>
        <v/>
      </c>
      <c r="I2000">
        <f>RAND()</f>
        <v/>
      </c>
      <c r="J2000">
        <f>IF('d_시나리오'!$J$3='d_시나리오'!$H$3,'d_시나리오'!$I$3,IF(I2000&lt;('d_시나리오'!$I$3-'d_시나리오'!$H$3)/('d_시나리오'!$J$3-'d_시나리오'!$H$3),'d_시나리오'!$H$3+SQRT(I2000*('d_시나리오'!$J$3-'d_시나리오'!$H$3)*('d_시나리오'!$I$3-'d_시나리오'!$H$3)),'d_시나리오'!$J$3-SQRT((1-I2000)*('d_시나리오'!$J$3-'d_시나리오'!$H$3)*('d_시나리오'!$J$3-'d_시나리오'!$I$3))))</f>
        <v/>
      </c>
      <c r="K2000">
        <f>RAND()</f>
        <v/>
      </c>
      <c r="L2000">
        <f>IF('d_시나리오'!$J$4='d_시나리오'!$H$4,'d_시나리오'!$I$4,IF(K2000&lt;('d_시나리오'!$I$4-'d_시나리오'!$H$4)/('d_시나리오'!$J$4-'d_시나리오'!$H$4),'d_시나리오'!$H$4+SQRT(K2000*('d_시나리오'!$J$4-'d_시나리오'!$H$4)*('d_시나리오'!$I$4-'d_시나리오'!$H$4)),'d_시나리오'!$J$4-SQRT((1-K2000)*('d_시나리오'!$J$4-'d_시나리오'!$H$4)*('d_시나리오'!$J$4-'d_시나리오'!$I$4))))</f>
        <v/>
      </c>
      <c r="M2000">
        <f>RAND()</f>
        <v/>
      </c>
      <c r="N2000">
        <f>IF('d_시나리오'!$J$5='d_시나리오'!$H$5,'d_시나리오'!$I$5,IF(M2000&lt;('d_시나리오'!$I$5-'d_시나리오'!$H$5)/('d_시나리오'!$J$5-'d_시나리오'!$H$5),'d_시나리오'!$H$5+SQRT(M2000*('d_시나리오'!$J$5-'d_시나리오'!$H$5)*('d_시나리오'!$I$5-'d_시나리오'!$H$5)),'d_시나리오'!$J$5-SQRT((1-M2000)*('d_시나리오'!$J$5-'d_시나리오'!$H$5)*('d_시나리오'!$J$5-'d_시나리오'!$I$5))))</f>
        <v/>
      </c>
      <c r="O2000">
        <f>RAND()</f>
        <v/>
      </c>
      <c r="P2000">
        <f>IF('d_시나리오'!$J$6='d_시나리오'!$H$6,'d_시나리오'!$I$6,IF(O2000&lt;('d_시나리오'!$I$6-'d_시나리오'!$H$6)/('d_시나리오'!$J$6-'d_시나리오'!$H$6),'d_시나리오'!$H$6+SQRT(O2000*('d_시나리오'!$J$6-'d_시나리오'!$H$6)*('d_시나리오'!$I$6-'d_시나리오'!$H$6)),'d_시나리오'!$J$6-SQRT((1-O2000)*('d_시나리오'!$J$6-'d_시나리오'!$H$6)*('d_시나리오'!$J$6-'d_시나리오'!$I$6))))</f>
        <v/>
      </c>
      <c r="Q2000">
        <f>INDEX('d_분포'!$B$2:$B$57,RANDBETWEEN(1,56))</f>
        <v/>
      </c>
      <c r="R2000">
        <f>BETAINV(RAND(),5,5)</f>
        <v/>
      </c>
      <c r="S2000">
        <f>'d_고정'!$B$1*'6_기대효과'!$H$7*('d_시나리오'!$I$7/'d_고정'!$B$2)*B2000</f>
        <v/>
      </c>
      <c r="T2000">
        <f>S2000*D2000</f>
        <v/>
      </c>
      <c r="U2000">
        <f>S2000*F2000*H2000</f>
        <v/>
      </c>
      <c r="V2000">
        <f>S2000*F2000*(H2000-1)</f>
        <v/>
      </c>
      <c r="W2000">
        <f>U2000*J2000</f>
        <v/>
      </c>
      <c r="X2000">
        <f>T2000+W2000</f>
        <v/>
      </c>
      <c r="Y2000">
        <f>(T2000*E2000+W2000*L2000)*(1-R2000-'d_고정'!$B$13)</f>
        <v/>
      </c>
      <c r="Z2000">
        <f>(U2000*N2000*Q2000+'d_고정'!$B$3*('6_기대효과'!$H$7/8)*Q2000*'d_고정'!$B$10*P2000*('6_기대효과'!$K$7/'d_고정'!$B$9))*(1-R2000)</f>
        <v/>
      </c>
      <c r="AA2000">
        <f>W2000*L2000*(1-R2000-'d_고정'!$B$13)+U2000*MAX(N2000-'d_고정'!$B$10*P2000*('6_기대효과'!$K$7/'d_고정'!$B$9),0)*Q2000*(1-R2000)</f>
        <v/>
      </c>
      <c r="AB2000">
        <f>Y2000+Z2000</f>
        <v/>
      </c>
      <c r="AC2000">
        <f>Y2000/('d_고정'!$B$5*'6_기대효과'!$H$7/8)/'d_고정'!$B$6</f>
        <v/>
      </c>
      <c r="AD2000">
        <f>Y2000/('d_고정'!$B$8*'6_기대효과'!$H$7/8)</f>
        <v/>
      </c>
    </row>
    <row r="2001">
      <c r="A2001">
        <f>RAND()</f>
        <v/>
      </c>
      <c r="B2001">
        <f>IF('d_시나리오'!$J$2='d_시나리오'!$H$2,'d_시나리오'!$I$2,IF(A2001&lt;('d_시나리오'!$I$2-'d_시나리오'!$H$2)/('d_시나리오'!$J$2-'d_시나리오'!$H$2),'d_시나리오'!$H$2+SQRT(A2001*('d_시나리오'!$J$2-'d_시나리오'!$H$2)*('d_시나리오'!$I$2-'d_시나리오'!$H$2)),'d_시나리오'!$J$2-SQRT((1-A2001)*('d_시나리오'!$J$2-'d_시나리오'!$H$2)*('d_시나리오'!$J$2-'d_시나리오'!$I$2))))</f>
        <v/>
      </c>
      <c r="C2001">
        <f>RAND()</f>
        <v/>
      </c>
      <c r="D2001">
        <f>BETAINV(RAND(),IF(C2001&lt;'d_고정'!$B$26,'d_고정'!$B$23,'d_고정'!$B$16)+1,'d_고정'!$B$17-IF(C2001&lt;'d_고정'!$B$26,'d_고정'!$B$23,'d_고정'!$B$16)+1)*('d_고정'!$B$14+('d_고정'!$B$15-'d_고정'!$B$14)*RAND())</f>
        <v/>
      </c>
      <c r="E2001">
        <f>INDEX('d_분포'!$A$2:$A$28,RANDBETWEEN(1,27))</f>
        <v/>
      </c>
      <c r="F2001">
        <f>INDEX('d_분포'!$C$2:$C$5,RANDBETWEEN(1,4))*(0.9+0.2*RAND())</f>
        <v/>
      </c>
      <c r="G2001">
        <f>RAND()</f>
        <v/>
      </c>
      <c r="H2001">
        <f>(F2001+(1-F2001)*('d_고정'!$B$22*BETAINV(RAND(),IF(G2001&lt;'d_고정'!$B$26,'d_고정'!$B$25,'d_고정'!$B$20)+1,'d_고정'!$B$21-IF(G2001&lt;'d_고정'!$B$26,'d_고정'!$B$25,'d_고정'!$B$20)+1)+(1-'d_고정'!$B$22)*BETAINV(RAND(),IF(G2001&lt;'d_고정'!$B$26,'d_고정'!$B$24,'d_고정'!$B$18)+1,'d_고정'!$B$19-IF(G2001&lt;'d_고정'!$B$26,'d_고정'!$B$24,'d_고정'!$B$18)+1))*('d_고정'!$B$14+('d_고정'!$B$15-'d_고정'!$B$14)*RAND()))/F2001</f>
        <v/>
      </c>
      <c r="I2001">
        <f>RAND()</f>
        <v/>
      </c>
      <c r="J2001">
        <f>IF('d_시나리오'!$J$3='d_시나리오'!$H$3,'d_시나리오'!$I$3,IF(I2001&lt;('d_시나리오'!$I$3-'d_시나리오'!$H$3)/('d_시나리오'!$J$3-'d_시나리오'!$H$3),'d_시나리오'!$H$3+SQRT(I2001*('d_시나리오'!$J$3-'d_시나리오'!$H$3)*('d_시나리오'!$I$3-'d_시나리오'!$H$3)),'d_시나리오'!$J$3-SQRT((1-I2001)*('d_시나리오'!$J$3-'d_시나리오'!$H$3)*('d_시나리오'!$J$3-'d_시나리오'!$I$3))))</f>
        <v/>
      </c>
      <c r="K2001">
        <f>RAND()</f>
        <v/>
      </c>
      <c r="L2001">
        <f>IF('d_시나리오'!$J$4='d_시나리오'!$H$4,'d_시나리오'!$I$4,IF(K2001&lt;('d_시나리오'!$I$4-'d_시나리오'!$H$4)/('d_시나리오'!$J$4-'d_시나리오'!$H$4),'d_시나리오'!$H$4+SQRT(K2001*('d_시나리오'!$J$4-'d_시나리오'!$H$4)*('d_시나리오'!$I$4-'d_시나리오'!$H$4)),'d_시나리오'!$J$4-SQRT((1-K2001)*('d_시나리오'!$J$4-'d_시나리오'!$H$4)*('d_시나리오'!$J$4-'d_시나리오'!$I$4))))</f>
        <v/>
      </c>
      <c r="M2001">
        <f>RAND()</f>
        <v/>
      </c>
      <c r="N2001">
        <f>IF('d_시나리오'!$J$5='d_시나리오'!$H$5,'d_시나리오'!$I$5,IF(M2001&lt;('d_시나리오'!$I$5-'d_시나리오'!$H$5)/('d_시나리오'!$J$5-'d_시나리오'!$H$5),'d_시나리오'!$H$5+SQRT(M2001*('d_시나리오'!$J$5-'d_시나리오'!$H$5)*('d_시나리오'!$I$5-'d_시나리오'!$H$5)),'d_시나리오'!$J$5-SQRT((1-M2001)*('d_시나리오'!$J$5-'d_시나리오'!$H$5)*('d_시나리오'!$J$5-'d_시나리오'!$I$5))))</f>
        <v/>
      </c>
      <c r="O2001">
        <f>RAND()</f>
        <v/>
      </c>
      <c r="P2001">
        <f>IF('d_시나리오'!$J$6='d_시나리오'!$H$6,'d_시나리오'!$I$6,IF(O2001&lt;('d_시나리오'!$I$6-'d_시나리오'!$H$6)/('d_시나리오'!$J$6-'d_시나리오'!$H$6),'d_시나리오'!$H$6+SQRT(O2001*('d_시나리오'!$J$6-'d_시나리오'!$H$6)*('d_시나리오'!$I$6-'d_시나리오'!$H$6)),'d_시나리오'!$J$6-SQRT((1-O2001)*('d_시나리오'!$J$6-'d_시나리오'!$H$6)*('d_시나리오'!$J$6-'d_시나리오'!$I$6))))</f>
        <v/>
      </c>
      <c r="Q2001">
        <f>INDEX('d_분포'!$B$2:$B$57,RANDBETWEEN(1,56))</f>
        <v/>
      </c>
      <c r="R2001">
        <f>BETAINV(RAND(),5,5)</f>
        <v/>
      </c>
      <c r="S2001">
        <f>'d_고정'!$B$1*'6_기대효과'!$H$7*('d_시나리오'!$I$7/'d_고정'!$B$2)*B2001</f>
        <v/>
      </c>
      <c r="T2001">
        <f>S2001*D2001</f>
        <v/>
      </c>
      <c r="U2001">
        <f>S2001*F2001*H2001</f>
        <v/>
      </c>
      <c r="V2001">
        <f>S2001*F2001*(H2001-1)</f>
        <v/>
      </c>
      <c r="W2001">
        <f>U2001*J2001</f>
        <v/>
      </c>
      <c r="X2001">
        <f>T2001+W2001</f>
        <v/>
      </c>
      <c r="Y2001">
        <f>(T2001*E2001+W2001*L2001)*(1-R2001-'d_고정'!$B$13)</f>
        <v/>
      </c>
      <c r="Z2001">
        <f>(U2001*N2001*Q2001+'d_고정'!$B$3*('6_기대효과'!$H$7/8)*Q2001*'d_고정'!$B$10*P2001*('6_기대효과'!$K$7/'d_고정'!$B$9))*(1-R2001)</f>
        <v/>
      </c>
      <c r="AA2001">
        <f>W2001*L2001*(1-R2001-'d_고정'!$B$13)+U2001*MAX(N2001-'d_고정'!$B$10*P2001*('6_기대효과'!$K$7/'d_고정'!$B$9),0)*Q2001*(1-R2001)</f>
        <v/>
      </c>
      <c r="AB2001">
        <f>Y2001+Z2001</f>
        <v/>
      </c>
      <c r="AC2001">
        <f>Y2001/('d_고정'!$B$5*'6_기대효과'!$H$7/8)/'d_고정'!$B$6</f>
        <v/>
      </c>
      <c r="AD2001">
        <f>Y2001/('d_고정'!$B$8*'6_기대효과'!$H$7/8)</f>
        <v/>
      </c>
    </row>
    <row r="2002">
      <c r="A2002">
        <f>RAND()</f>
        <v/>
      </c>
      <c r="B2002">
        <f>IF('d_시나리오'!$J$2='d_시나리오'!$H$2,'d_시나리오'!$I$2,IF(A2002&lt;('d_시나리오'!$I$2-'d_시나리오'!$H$2)/('d_시나리오'!$J$2-'d_시나리오'!$H$2),'d_시나리오'!$H$2+SQRT(A2002*('d_시나리오'!$J$2-'d_시나리오'!$H$2)*('d_시나리오'!$I$2-'d_시나리오'!$H$2)),'d_시나리오'!$J$2-SQRT((1-A2002)*('d_시나리오'!$J$2-'d_시나리오'!$H$2)*('d_시나리오'!$J$2-'d_시나리오'!$I$2))))</f>
        <v/>
      </c>
      <c r="C2002">
        <f>RAND()</f>
        <v/>
      </c>
      <c r="D2002">
        <f>BETAINV(RAND(),IF(C2002&lt;'d_고정'!$B$26,'d_고정'!$B$23,'d_고정'!$B$16)+1,'d_고정'!$B$17-IF(C2002&lt;'d_고정'!$B$26,'d_고정'!$B$23,'d_고정'!$B$16)+1)*('d_고정'!$B$14+('d_고정'!$B$15-'d_고정'!$B$14)*RAND())</f>
        <v/>
      </c>
      <c r="E2002">
        <f>INDEX('d_분포'!$A$2:$A$28,RANDBETWEEN(1,27))</f>
        <v/>
      </c>
      <c r="F2002">
        <f>INDEX('d_분포'!$C$2:$C$5,RANDBETWEEN(1,4))*(0.9+0.2*RAND())</f>
        <v/>
      </c>
      <c r="G2002">
        <f>RAND()</f>
        <v/>
      </c>
      <c r="H2002">
        <f>(F2002+(1-F2002)*('d_고정'!$B$22*BETAINV(RAND(),IF(G2002&lt;'d_고정'!$B$26,'d_고정'!$B$25,'d_고정'!$B$20)+1,'d_고정'!$B$21-IF(G2002&lt;'d_고정'!$B$26,'d_고정'!$B$25,'d_고정'!$B$20)+1)+(1-'d_고정'!$B$22)*BETAINV(RAND(),IF(G2002&lt;'d_고정'!$B$26,'d_고정'!$B$24,'d_고정'!$B$18)+1,'d_고정'!$B$19-IF(G2002&lt;'d_고정'!$B$26,'d_고정'!$B$24,'d_고정'!$B$18)+1))*('d_고정'!$B$14+('d_고정'!$B$15-'d_고정'!$B$14)*RAND()))/F2002</f>
        <v/>
      </c>
      <c r="I2002">
        <f>RAND()</f>
        <v/>
      </c>
      <c r="J2002">
        <f>IF('d_시나리오'!$J$3='d_시나리오'!$H$3,'d_시나리오'!$I$3,IF(I2002&lt;('d_시나리오'!$I$3-'d_시나리오'!$H$3)/('d_시나리오'!$J$3-'d_시나리오'!$H$3),'d_시나리오'!$H$3+SQRT(I2002*('d_시나리오'!$J$3-'d_시나리오'!$H$3)*('d_시나리오'!$I$3-'d_시나리오'!$H$3)),'d_시나리오'!$J$3-SQRT((1-I2002)*('d_시나리오'!$J$3-'d_시나리오'!$H$3)*('d_시나리오'!$J$3-'d_시나리오'!$I$3))))</f>
        <v/>
      </c>
      <c r="K2002">
        <f>RAND()</f>
        <v/>
      </c>
      <c r="L2002">
        <f>IF('d_시나리오'!$J$4='d_시나리오'!$H$4,'d_시나리오'!$I$4,IF(K2002&lt;('d_시나리오'!$I$4-'d_시나리오'!$H$4)/('d_시나리오'!$J$4-'d_시나리오'!$H$4),'d_시나리오'!$H$4+SQRT(K2002*('d_시나리오'!$J$4-'d_시나리오'!$H$4)*('d_시나리오'!$I$4-'d_시나리오'!$H$4)),'d_시나리오'!$J$4-SQRT((1-K2002)*('d_시나리오'!$J$4-'d_시나리오'!$H$4)*('d_시나리오'!$J$4-'d_시나리오'!$I$4))))</f>
        <v/>
      </c>
      <c r="M2002">
        <f>RAND()</f>
        <v/>
      </c>
      <c r="N2002">
        <f>IF('d_시나리오'!$J$5='d_시나리오'!$H$5,'d_시나리오'!$I$5,IF(M2002&lt;('d_시나리오'!$I$5-'d_시나리오'!$H$5)/('d_시나리오'!$J$5-'d_시나리오'!$H$5),'d_시나리오'!$H$5+SQRT(M2002*('d_시나리오'!$J$5-'d_시나리오'!$H$5)*('d_시나리오'!$I$5-'d_시나리오'!$H$5)),'d_시나리오'!$J$5-SQRT((1-M2002)*('d_시나리오'!$J$5-'d_시나리오'!$H$5)*('d_시나리오'!$J$5-'d_시나리오'!$I$5))))</f>
        <v/>
      </c>
      <c r="O2002">
        <f>RAND()</f>
        <v/>
      </c>
      <c r="P2002">
        <f>IF('d_시나리오'!$J$6='d_시나리오'!$H$6,'d_시나리오'!$I$6,IF(O2002&lt;('d_시나리오'!$I$6-'d_시나리오'!$H$6)/('d_시나리오'!$J$6-'d_시나리오'!$H$6),'d_시나리오'!$H$6+SQRT(O2002*('d_시나리오'!$J$6-'d_시나리오'!$H$6)*('d_시나리오'!$I$6-'d_시나리오'!$H$6)),'d_시나리오'!$J$6-SQRT((1-O2002)*('d_시나리오'!$J$6-'d_시나리오'!$H$6)*('d_시나리오'!$J$6-'d_시나리오'!$I$6))))</f>
        <v/>
      </c>
      <c r="Q2002">
        <f>INDEX('d_분포'!$B$2:$B$57,RANDBETWEEN(1,56))</f>
        <v/>
      </c>
      <c r="R2002">
        <f>BETAINV(RAND(),5,5)</f>
        <v/>
      </c>
      <c r="S2002">
        <f>'d_고정'!$B$1*'6_기대효과'!$H$7*('d_시나리오'!$I$7/'d_고정'!$B$2)*B2002</f>
        <v/>
      </c>
      <c r="T2002">
        <f>S2002*D2002</f>
        <v/>
      </c>
      <c r="U2002">
        <f>S2002*F2002*H2002</f>
        <v/>
      </c>
      <c r="V2002">
        <f>S2002*F2002*(H2002-1)</f>
        <v/>
      </c>
      <c r="W2002">
        <f>U2002*J2002</f>
        <v/>
      </c>
      <c r="X2002">
        <f>T2002+W2002</f>
        <v/>
      </c>
      <c r="Y2002">
        <f>(T2002*E2002+W2002*L2002)*(1-R2002-'d_고정'!$B$13)</f>
        <v/>
      </c>
      <c r="Z2002">
        <f>(U2002*N2002*Q2002+'d_고정'!$B$3*('6_기대효과'!$H$7/8)*Q2002*'d_고정'!$B$10*P2002*('6_기대효과'!$K$7/'d_고정'!$B$9))*(1-R2002)</f>
        <v/>
      </c>
      <c r="AA2002">
        <f>W2002*L2002*(1-R2002-'d_고정'!$B$13)+U2002*MAX(N2002-'d_고정'!$B$10*P2002*('6_기대효과'!$K$7/'d_고정'!$B$9),0)*Q2002*(1-R2002)</f>
        <v/>
      </c>
      <c r="AB2002">
        <f>Y2002+Z2002</f>
        <v/>
      </c>
      <c r="AC2002">
        <f>Y2002/('d_고정'!$B$5*'6_기대효과'!$H$7/8)/'d_고정'!$B$6</f>
        <v/>
      </c>
      <c r="AD2002">
        <f>Y2002/('d_고정'!$B$8*'6_기대효과'!$H$7/8)</f>
        <v/>
      </c>
    </row>
    <row r="2003">
      <c r="A2003">
        <f>RAND()</f>
        <v/>
      </c>
      <c r="B2003">
        <f>IF('d_시나리오'!$J$2='d_시나리오'!$H$2,'d_시나리오'!$I$2,IF(A2003&lt;('d_시나리오'!$I$2-'d_시나리오'!$H$2)/('d_시나리오'!$J$2-'d_시나리오'!$H$2),'d_시나리오'!$H$2+SQRT(A2003*('d_시나리오'!$J$2-'d_시나리오'!$H$2)*('d_시나리오'!$I$2-'d_시나리오'!$H$2)),'d_시나리오'!$J$2-SQRT((1-A2003)*('d_시나리오'!$J$2-'d_시나리오'!$H$2)*('d_시나리오'!$J$2-'d_시나리오'!$I$2))))</f>
        <v/>
      </c>
      <c r="C2003">
        <f>RAND()</f>
        <v/>
      </c>
      <c r="D2003">
        <f>BETAINV(RAND(),IF(C2003&lt;'d_고정'!$B$26,'d_고정'!$B$23,'d_고정'!$B$16)+1,'d_고정'!$B$17-IF(C2003&lt;'d_고정'!$B$26,'d_고정'!$B$23,'d_고정'!$B$16)+1)*('d_고정'!$B$14+('d_고정'!$B$15-'d_고정'!$B$14)*RAND())</f>
        <v/>
      </c>
      <c r="E2003">
        <f>INDEX('d_분포'!$A$2:$A$28,RANDBETWEEN(1,27))</f>
        <v/>
      </c>
      <c r="F2003">
        <f>INDEX('d_분포'!$C$2:$C$5,RANDBETWEEN(1,4))*(0.9+0.2*RAND())</f>
        <v/>
      </c>
      <c r="G2003">
        <f>RAND()</f>
        <v/>
      </c>
      <c r="H2003">
        <f>(F2003+(1-F2003)*('d_고정'!$B$22*BETAINV(RAND(),IF(G2003&lt;'d_고정'!$B$26,'d_고정'!$B$25,'d_고정'!$B$20)+1,'d_고정'!$B$21-IF(G2003&lt;'d_고정'!$B$26,'d_고정'!$B$25,'d_고정'!$B$20)+1)+(1-'d_고정'!$B$22)*BETAINV(RAND(),IF(G2003&lt;'d_고정'!$B$26,'d_고정'!$B$24,'d_고정'!$B$18)+1,'d_고정'!$B$19-IF(G2003&lt;'d_고정'!$B$26,'d_고정'!$B$24,'d_고정'!$B$18)+1))*('d_고정'!$B$14+('d_고정'!$B$15-'d_고정'!$B$14)*RAND()))/F2003</f>
        <v/>
      </c>
      <c r="I2003">
        <f>RAND()</f>
        <v/>
      </c>
      <c r="J2003">
        <f>IF('d_시나리오'!$J$3='d_시나리오'!$H$3,'d_시나리오'!$I$3,IF(I2003&lt;('d_시나리오'!$I$3-'d_시나리오'!$H$3)/('d_시나리오'!$J$3-'d_시나리오'!$H$3),'d_시나리오'!$H$3+SQRT(I2003*('d_시나리오'!$J$3-'d_시나리오'!$H$3)*('d_시나리오'!$I$3-'d_시나리오'!$H$3)),'d_시나리오'!$J$3-SQRT((1-I2003)*('d_시나리오'!$J$3-'d_시나리오'!$H$3)*('d_시나리오'!$J$3-'d_시나리오'!$I$3))))</f>
        <v/>
      </c>
      <c r="K2003">
        <f>RAND()</f>
        <v/>
      </c>
      <c r="L2003">
        <f>IF('d_시나리오'!$J$4='d_시나리오'!$H$4,'d_시나리오'!$I$4,IF(K2003&lt;('d_시나리오'!$I$4-'d_시나리오'!$H$4)/('d_시나리오'!$J$4-'d_시나리오'!$H$4),'d_시나리오'!$H$4+SQRT(K2003*('d_시나리오'!$J$4-'d_시나리오'!$H$4)*('d_시나리오'!$I$4-'d_시나리오'!$H$4)),'d_시나리오'!$J$4-SQRT((1-K2003)*('d_시나리오'!$J$4-'d_시나리오'!$H$4)*('d_시나리오'!$J$4-'d_시나리오'!$I$4))))</f>
        <v/>
      </c>
      <c r="M2003">
        <f>RAND()</f>
        <v/>
      </c>
      <c r="N2003">
        <f>IF('d_시나리오'!$J$5='d_시나리오'!$H$5,'d_시나리오'!$I$5,IF(M2003&lt;('d_시나리오'!$I$5-'d_시나리오'!$H$5)/('d_시나리오'!$J$5-'d_시나리오'!$H$5),'d_시나리오'!$H$5+SQRT(M2003*('d_시나리오'!$J$5-'d_시나리오'!$H$5)*('d_시나리오'!$I$5-'d_시나리오'!$H$5)),'d_시나리오'!$J$5-SQRT((1-M2003)*('d_시나리오'!$J$5-'d_시나리오'!$H$5)*('d_시나리오'!$J$5-'d_시나리오'!$I$5))))</f>
        <v/>
      </c>
      <c r="O2003">
        <f>RAND()</f>
        <v/>
      </c>
      <c r="P2003">
        <f>IF('d_시나리오'!$J$6='d_시나리오'!$H$6,'d_시나리오'!$I$6,IF(O2003&lt;('d_시나리오'!$I$6-'d_시나리오'!$H$6)/('d_시나리오'!$J$6-'d_시나리오'!$H$6),'d_시나리오'!$H$6+SQRT(O2003*('d_시나리오'!$J$6-'d_시나리오'!$H$6)*('d_시나리오'!$I$6-'d_시나리오'!$H$6)),'d_시나리오'!$J$6-SQRT((1-O2003)*('d_시나리오'!$J$6-'d_시나리오'!$H$6)*('d_시나리오'!$J$6-'d_시나리오'!$I$6))))</f>
        <v/>
      </c>
      <c r="Q2003">
        <f>INDEX('d_분포'!$B$2:$B$57,RANDBETWEEN(1,56))</f>
        <v/>
      </c>
      <c r="R2003">
        <f>BETAINV(RAND(),5,5)</f>
        <v/>
      </c>
      <c r="S2003">
        <f>'d_고정'!$B$1*'6_기대효과'!$H$7*('d_시나리오'!$I$7/'d_고정'!$B$2)*B2003</f>
        <v/>
      </c>
      <c r="T2003">
        <f>S2003*D2003</f>
        <v/>
      </c>
      <c r="U2003">
        <f>S2003*F2003*H2003</f>
        <v/>
      </c>
      <c r="V2003">
        <f>S2003*F2003*(H2003-1)</f>
        <v/>
      </c>
      <c r="W2003">
        <f>U2003*J2003</f>
        <v/>
      </c>
      <c r="X2003">
        <f>T2003+W2003</f>
        <v/>
      </c>
      <c r="Y2003">
        <f>(T2003*E2003+W2003*L2003)*(1-R2003-'d_고정'!$B$13)</f>
        <v/>
      </c>
      <c r="Z2003">
        <f>(U2003*N2003*Q2003+'d_고정'!$B$3*('6_기대효과'!$H$7/8)*Q2003*'d_고정'!$B$10*P2003*('6_기대효과'!$K$7/'d_고정'!$B$9))*(1-R2003)</f>
        <v/>
      </c>
      <c r="AA2003">
        <f>W2003*L2003*(1-R2003-'d_고정'!$B$13)+U2003*MAX(N2003-'d_고정'!$B$10*P2003*('6_기대효과'!$K$7/'d_고정'!$B$9),0)*Q2003*(1-R2003)</f>
        <v/>
      </c>
      <c r="AB2003">
        <f>Y2003+Z2003</f>
        <v/>
      </c>
      <c r="AC2003">
        <f>Y2003/('d_고정'!$B$5*'6_기대효과'!$H$7/8)/'d_고정'!$B$6</f>
        <v/>
      </c>
      <c r="AD2003">
        <f>Y2003/('d_고정'!$B$8*'6_기대효과'!$H$7/8)</f>
        <v/>
      </c>
    </row>
    <row r="2004">
      <c r="A2004">
        <f>RAND()</f>
        <v/>
      </c>
      <c r="B2004">
        <f>IF('d_시나리오'!$J$2='d_시나리오'!$H$2,'d_시나리오'!$I$2,IF(A2004&lt;('d_시나리오'!$I$2-'d_시나리오'!$H$2)/('d_시나리오'!$J$2-'d_시나리오'!$H$2),'d_시나리오'!$H$2+SQRT(A2004*('d_시나리오'!$J$2-'d_시나리오'!$H$2)*('d_시나리오'!$I$2-'d_시나리오'!$H$2)),'d_시나리오'!$J$2-SQRT((1-A2004)*('d_시나리오'!$J$2-'d_시나리오'!$H$2)*('d_시나리오'!$J$2-'d_시나리오'!$I$2))))</f>
        <v/>
      </c>
      <c r="C2004">
        <f>RAND()</f>
        <v/>
      </c>
      <c r="D2004">
        <f>BETAINV(RAND(),IF(C2004&lt;'d_고정'!$B$26,'d_고정'!$B$23,'d_고정'!$B$16)+1,'d_고정'!$B$17-IF(C2004&lt;'d_고정'!$B$26,'d_고정'!$B$23,'d_고정'!$B$16)+1)*('d_고정'!$B$14+('d_고정'!$B$15-'d_고정'!$B$14)*RAND())</f>
        <v/>
      </c>
      <c r="E2004">
        <f>INDEX('d_분포'!$A$2:$A$28,RANDBETWEEN(1,27))</f>
        <v/>
      </c>
      <c r="F2004">
        <f>INDEX('d_분포'!$C$2:$C$5,RANDBETWEEN(1,4))*(0.9+0.2*RAND())</f>
        <v/>
      </c>
      <c r="G2004">
        <f>RAND()</f>
        <v/>
      </c>
      <c r="H2004">
        <f>(F2004+(1-F2004)*('d_고정'!$B$22*BETAINV(RAND(),IF(G2004&lt;'d_고정'!$B$26,'d_고정'!$B$25,'d_고정'!$B$20)+1,'d_고정'!$B$21-IF(G2004&lt;'d_고정'!$B$26,'d_고정'!$B$25,'d_고정'!$B$20)+1)+(1-'d_고정'!$B$22)*BETAINV(RAND(),IF(G2004&lt;'d_고정'!$B$26,'d_고정'!$B$24,'d_고정'!$B$18)+1,'d_고정'!$B$19-IF(G2004&lt;'d_고정'!$B$26,'d_고정'!$B$24,'d_고정'!$B$18)+1))*('d_고정'!$B$14+('d_고정'!$B$15-'d_고정'!$B$14)*RAND()))/F2004</f>
        <v/>
      </c>
      <c r="I2004">
        <f>RAND()</f>
        <v/>
      </c>
      <c r="J2004">
        <f>IF('d_시나리오'!$J$3='d_시나리오'!$H$3,'d_시나리오'!$I$3,IF(I2004&lt;('d_시나리오'!$I$3-'d_시나리오'!$H$3)/('d_시나리오'!$J$3-'d_시나리오'!$H$3),'d_시나리오'!$H$3+SQRT(I2004*('d_시나리오'!$J$3-'d_시나리오'!$H$3)*('d_시나리오'!$I$3-'d_시나리오'!$H$3)),'d_시나리오'!$J$3-SQRT((1-I2004)*('d_시나리오'!$J$3-'d_시나리오'!$H$3)*('d_시나리오'!$J$3-'d_시나리오'!$I$3))))</f>
        <v/>
      </c>
      <c r="K2004">
        <f>RAND()</f>
        <v/>
      </c>
      <c r="L2004">
        <f>IF('d_시나리오'!$J$4='d_시나리오'!$H$4,'d_시나리오'!$I$4,IF(K2004&lt;('d_시나리오'!$I$4-'d_시나리오'!$H$4)/('d_시나리오'!$J$4-'d_시나리오'!$H$4),'d_시나리오'!$H$4+SQRT(K2004*('d_시나리오'!$J$4-'d_시나리오'!$H$4)*('d_시나리오'!$I$4-'d_시나리오'!$H$4)),'d_시나리오'!$J$4-SQRT((1-K2004)*('d_시나리오'!$J$4-'d_시나리오'!$H$4)*('d_시나리오'!$J$4-'d_시나리오'!$I$4))))</f>
        <v/>
      </c>
      <c r="M2004">
        <f>RAND()</f>
        <v/>
      </c>
      <c r="N2004">
        <f>IF('d_시나리오'!$J$5='d_시나리오'!$H$5,'d_시나리오'!$I$5,IF(M2004&lt;('d_시나리오'!$I$5-'d_시나리오'!$H$5)/('d_시나리오'!$J$5-'d_시나리오'!$H$5),'d_시나리오'!$H$5+SQRT(M2004*('d_시나리오'!$J$5-'d_시나리오'!$H$5)*('d_시나리오'!$I$5-'d_시나리오'!$H$5)),'d_시나리오'!$J$5-SQRT((1-M2004)*('d_시나리오'!$J$5-'d_시나리오'!$H$5)*('d_시나리오'!$J$5-'d_시나리오'!$I$5))))</f>
        <v/>
      </c>
      <c r="O2004">
        <f>RAND()</f>
        <v/>
      </c>
      <c r="P2004">
        <f>IF('d_시나리오'!$J$6='d_시나리오'!$H$6,'d_시나리오'!$I$6,IF(O2004&lt;('d_시나리오'!$I$6-'d_시나리오'!$H$6)/('d_시나리오'!$J$6-'d_시나리오'!$H$6),'d_시나리오'!$H$6+SQRT(O2004*('d_시나리오'!$J$6-'d_시나리오'!$H$6)*('d_시나리오'!$I$6-'d_시나리오'!$H$6)),'d_시나리오'!$J$6-SQRT((1-O2004)*('d_시나리오'!$J$6-'d_시나리오'!$H$6)*('d_시나리오'!$J$6-'d_시나리오'!$I$6))))</f>
        <v/>
      </c>
      <c r="Q2004">
        <f>INDEX('d_분포'!$B$2:$B$57,RANDBETWEEN(1,56))</f>
        <v/>
      </c>
      <c r="R2004">
        <f>BETAINV(RAND(),5,5)</f>
        <v/>
      </c>
      <c r="S2004">
        <f>'d_고정'!$B$1*'6_기대효과'!$H$7*('d_시나리오'!$I$7/'d_고정'!$B$2)*B2004</f>
        <v/>
      </c>
      <c r="T2004">
        <f>S2004*D2004</f>
        <v/>
      </c>
      <c r="U2004">
        <f>S2004*F2004*H2004</f>
        <v/>
      </c>
      <c r="V2004">
        <f>S2004*F2004*(H2004-1)</f>
        <v/>
      </c>
      <c r="W2004">
        <f>U2004*J2004</f>
        <v/>
      </c>
      <c r="X2004">
        <f>T2004+W2004</f>
        <v/>
      </c>
      <c r="Y2004">
        <f>(T2004*E2004+W2004*L2004)*(1-R2004-'d_고정'!$B$13)</f>
        <v/>
      </c>
      <c r="Z2004">
        <f>(U2004*N2004*Q2004+'d_고정'!$B$3*('6_기대효과'!$H$7/8)*Q2004*'d_고정'!$B$10*P2004*('6_기대효과'!$K$7/'d_고정'!$B$9))*(1-R2004)</f>
        <v/>
      </c>
      <c r="AA2004">
        <f>W2004*L2004*(1-R2004-'d_고정'!$B$13)+U2004*MAX(N2004-'d_고정'!$B$10*P2004*('6_기대효과'!$K$7/'d_고정'!$B$9),0)*Q2004*(1-R2004)</f>
        <v/>
      </c>
      <c r="AB2004">
        <f>Y2004+Z2004</f>
        <v/>
      </c>
      <c r="AC2004">
        <f>Y2004/('d_고정'!$B$5*'6_기대효과'!$H$7/8)/'d_고정'!$B$6</f>
        <v/>
      </c>
      <c r="AD2004">
        <f>Y2004/('d_고정'!$B$8*'6_기대효과'!$H$7/8)</f>
        <v/>
      </c>
    </row>
    <row r="2005">
      <c r="A2005">
        <f>RAND()</f>
        <v/>
      </c>
      <c r="B2005">
        <f>IF('d_시나리오'!$J$2='d_시나리오'!$H$2,'d_시나리오'!$I$2,IF(A2005&lt;('d_시나리오'!$I$2-'d_시나리오'!$H$2)/('d_시나리오'!$J$2-'d_시나리오'!$H$2),'d_시나리오'!$H$2+SQRT(A2005*('d_시나리오'!$J$2-'d_시나리오'!$H$2)*('d_시나리오'!$I$2-'d_시나리오'!$H$2)),'d_시나리오'!$J$2-SQRT((1-A2005)*('d_시나리오'!$J$2-'d_시나리오'!$H$2)*('d_시나리오'!$J$2-'d_시나리오'!$I$2))))</f>
        <v/>
      </c>
      <c r="C2005">
        <f>RAND()</f>
        <v/>
      </c>
      <c r="D2005">
        <f>BETAINV(RAND(),IF(C2005&lt;'d_고정'!$B$26,'d_고정'!$B$23,'d_고정'!$B$16)+1,'d_고정'!$B$17-IF(C2005&lt;'d_고정'!$B$26,'d_고정'!$B$23,'d_고정'!$B$16)+1)*('d_고정'!$B$14+('d_고정'!$B$15-'d_고정'!$B$14)*RAND())</f>
        <v/>
      </c>
      <c r="E2005">
        <f>INDEX('d_분포'!$A$2:$A$28,RANDBETWEEN(1,27))</f>
        <v/>
      </c>
      <c r="F2005">
        <f>INDEX('d_분포'!$C$2:$C$5,RANDBETWEEN(1,4))*(0.9+0.2*RAND())</f>
        <v/>
      </c>
      <c r="G2005">
        <f>RAND()</f>
        <v/>
      </c>
      <c r="H2005">
        <f>(F2005+(1-F2005)*('d_고정'!$B$22*BETAINV(RAND(),IF(G2005&lt;'d_고정'!$B$26,'d_고정'!$B$25,'d_고정'!$B$20)+1,'d_고정'!$B$21-IF(G2005&lt;'d_고정'!$B$26,'d_고정'!$B$25,'d_고정'!$B$20)+1)+(1-'d_고정'!$B$22)*BETAINV(RAND(),IF(G2005&lt;'d_고정'!$B$26,'d_고정'!$B$24,'d_고정'!$B$18)+1,'d_고정'!$B$19-IF(G2005&lt;'d_고정'!$B$26,'d_고정'!$B$24,'d_고정'!$B$18)+1))*('d_고정'!$B$14+('d_고정'!$B$15-'d_고정'!$B$14)*RAND()))/F2005</f>
        <v/>
      </c>
      <c r="I2005">
        <f>RAND()</f>
        <v/>
      </c>
      <c r="J2005">
        <f>IF('d_시나리오'!$J$3='d_시나리오'!$H$3,'d_시나리오'!$I$3,IF(I2005&lt;('d_시나리오'!$I$3-'d_시나리오'!$H$3)/('d_시나리오'!$J$3-'d_시나리오'!$H$3),'d_시나리오'!$H$3+SQRT(I2005*('d_시나리오'!$J$3-'d_시나리오'!$H$3)*('d_시나리오'!$I$3-'d_시나리오'!$H$3)),'d_시나리오'!$J$3-SQRT((1-I2005)*('d_시나리오'!$J$3-'d_시나리오'!$H$3)*('d_시나리오'!$J$3-'d_시나리오'!$I$3))))</f>
        <v/>
      </c>
      <c r="K2005">
        <f>RAND()</f>
        <v/>
      </c>
      <c r="L2005">
        <f>IF('d_시나리오'!$J$4='d_시나리오'!$H$4,'d_시나리오'!$I$4,IF(K2005&lt;('d_시나리오'!$I$4-'d_시나리오'!$H$4)/('d_시나리오'!$J$4-'d_시나리오'!$H$4),'d_시나리오'!$H$4+SQRT(K2005*('d_시나리오'!$J$4-'d_시나리오'!$H$4)*('d_시나리오'!$I$4-'d_시나리오'!$H$4)),'d_시나리오'!$J$4-SQRT((1-K2005)*('d_시나리오'!$J$4-'d_시나리오'!$H$4)*('d_시나리오'!$J$4-'d_시나리오'!$I$4))))</f>
        <v/>
      </c>
      <c r="M2005">
        <f>RAND()</f>
        <v/>
      </c>
      <c r="N2005">
        <f>IF('d_시나리오'!$J$5='d_시나리오'!$H$5,'d_시나리오'!$I$5,IF(M2005&lt;('d_시나리오'!$I$5-'d_시나리오'!$H$5)/('d_시나리오'!$J$5-'d_시나리오'!$H$5),'d_시나리오'!$H$5+SQRT(M2005*('d_시나리오'!$J$5-'d_시나리오'!$H$5)*('d_시나리오'!$I$5-'d_시나리오'!$H$5)),'d_시나리오'!$J$5-SQRT((1-M2005)*('d_시나리오'!$J$5-'d_시나리오'!$H$5)*('d_시나리오'!$J$5-'d_시나리오'!$I$5))))</f>
        <v/>
      </c>
      <c r="O2005">
        <f>RAND()</f>
        <v/>
      </c>
      <c r="P2005">
        <f>IF('d_시나리오'!$J$6='d_시나리오'!$H$6,'d_시나리오'!$I$6,IF(O2005&lt;('d_시나리오'!$I$6-'d_시나리오'!$H$6)/('d_시나리오'!$J$6-'d_시나리오'!$H$6),'d_시나리오'!$H$6+SQRT(O2005*('d_시나리오'!$J$6-'d_시나리오'!$H$6)*('d_시나리오'!$I$6-'d_시나리오'!$H$6)),'d_시나리오'!$J$6-SQRT((1-O2005)*('d_시나리오'!$J$6-'d_시나리오'!$H$6)*('d_시나리오'!$J$6-'d_시나리오'!$I$6))))</f>
        <v/>
      </c>
      <c r="Q2005">
        <f>INDEX('d_분포'!$B$2:$B$57,RANDBETWEEN(1,56))</f>
        <v/>
      </c>
      <c r="R2005">
        <f>BETAINV(RAND(),5,5)</f>
        <v/>
      </c>
      <c r="S2005">
        <f>'d_고정'!$B$1*'6_기대효과'!$H$7*('d_시나리오'!$I$7/'d_고정'!$B$2)*B2005</f>
        <v/>
      </c>
      <c r="T2005">
        <f>S2005*D2005</f>
        <v/>
      </c>
      <c r="U2005">
        <f>S2005*F2005*H2005</f>
        <v/>
      </c>
      <c r="V2005">
        <f>S2005*F2005*(H2005-1)</f>
        <v/>
      </c>
      <c r="W2005">
        <f>U2005*J2005</f>
        <v/>
      </c>
      <c r="X2005">
        <f>T2005+W2005</f>
        <v/>
      </c>
      <c r="Y2005">
        <f>(T2005*E2005+W2005*L2005)*(1-R2005-'d_고정'!$B$13)</f>
        <v/>
      </c>
      <c r="Z2005">
        <f>(U2005*N2005*Q2005+'d_고정'!$B$3*('6_기대효과'!$H$7/8)*Q2005*'d_고정'!$B$10*P2005*('6_기대효과'!$K$7/'d_고정'!$B$9))*(1-R2005)</f>
        <v/>
      </c>
      <c r="AA2005">
        <f>W2005*L2005*(1-R2005-'d_고정'!$B$13)+U2005*MAX(N2005-'d_고정'!$B$10*P2005*('6_기대효과'!$K$7/'d_고정'!$B$9),0)*Q2005*(1-R2005)</f>
        <v/>
      </c>
      <c r="AB2005">
        <f>Y2005+Z2005</f>
        <v/>
      </c>
      <c r="AC2005">
        <f>Y2005/('d_고정'!$B$5*'6_기대효과'!$H$7/8)/'d_고정'!$B$6</f>
        <v/>
      </c>
      <c r="AD2005">
        <f>Y2005/('d_고정'!$B$8*'6_기대효과'!$H$7/8)</f>
        <v/>
      </c>
    </row>
    <row r="2006">
      <c r="A2006">
        <f>RAND()</f>
        <v/>
      </c>
      <c r="B2006">
        <f>IF('d_시나리오'!$J$2='d_시나리오'!$H$2,'d_시나리오'!$I$2,IF(A2006&lt;('d_시나리오'!$I$2-'d_시나리오'!$H$2)/('d_시나리오'!$J$2-'d_시나리오'!$H$2),'d_시나리오'!$H$2+SQRT(A2006*('d_시나리오'!$J$2-'d_시나리오'!$H$2)*('d_시나리오'!$I$2-'d_시나리오'!$H$2)),'d_시나리오'!$J$2-SQRT((1-A2006)*('d_시나리오'!$J$2-'d_시나리오'!$H$2)*('d_시나리오'!$J$2-'d_시나리오'!$I$2))))</f>
        <v/>
      </c>
      <c r="C2006">
        <f>RAND()</f>
        <v/>
      </c>
      <c r="D2006">
        <f>BETAINV(RAND(),IF(C2006&lt;'d_고정'!$B$26,'d_고정'!$B$23,'d_고정'!$B$16)+1,'d_고정'!$B$17-IF(C2006&lt;'d_고정'!$B$26,'d_고정'!$B$23,'d_고정'!$B$16)+1)*('d_고정'!$B$14+('d_고정'!$B$15-'d_고정'!$B$14)*RAND())</f>
        <v/>
      </c>
      <c r="E2006">
        <f>INDEX('d_분포'!$A$2:$A$28,RANDBETWEEN(1,27))</f>
        <v/>
      </c>
      <c r="F2006">
        <f>INDEX('d_분포'!$C$2:$C$5,RANDBETWEEN(1,4))*(0.9+0.2*RAND())</f>
        <v/>
      </c>
      <c r="G2006">
        <f>RAND()</f>
        <v/>
      </c>
      <c r="H2006">
        <f>(F2006+(1-F2006)*('d_고정'!$B$22*BETAINV(RAND(),IF(G2006&lt;'d_고정'!$B$26,'d_고정'!$B$25,'d_고정'!$B$20)+1,'d_고정'!$B$21-IF(G2006&lt;'d_고정'!$B$26,'d_고정'!$B$25,'d_고정'!$B$20)+1)+(1-'d_고정'!$B$22)*BETAINV(RAND(),IF(G2006&lt;'d_고정'!$B$26,'d_고정'!$B$24,'d_고정'!$B$18)+1,'d_고정'!$B$19-IF(G2006&lt;'d_고정'!$B$26,'d_고정'!$B$24,'d_고정'!$B$18)+1))*('d_고정'!$B$14+('d_고정'!$B$15-'d_고정'!$B$14)*RAND()))/F2006</f>
        <v/>
      </c>
      <c r="I2006">
        <f>RAND()</f>
        <v/>
      </c>
      <c r="J2006">
        <f>IF('d_시나리오'!$J$3='d_시나리오'!$H$3,'d_시나리오'!$I$3,IF(I2006&lt;('d_시나리오'!$I$3-'d_시나리오'!$H$3)/('d_시나리오'!$J$3-'d_시나리오'!$H$3),'d_시나리오'!$H$3+SQRT(I2006*('d_시나리오'!$J$3-'d_시나리오'!$H$3)*('d_시나리오'!$I$3-'d_시나리오'!$H$3)),'d_시나리오'!$J$3-SQRT((1-I2006)*('d_시나리오'!$J$3-'d_시나리오'!$H$3)*('d_시나리오'!$J$3-'d_시나리오'!$I$3))))</f>
        <v/>
      </c>
      <c r="K2006">
        <f>RAND()</f>
        <v/>
      </c>
      <c r="L2006">
        <f>IF('d_시나리오'!$J$4='d_시나리오'!$H$4,'d_시나리오'!$I$4,IF(K2006&lt;('d_시나리오'!$I$4-'d_시나리오'!$H$4)/('d_시나리오'!$J$4-'d_시나리오'!$H$4),'d_시나리오'!$H$4+SQRT(K2006*('d_시나리오'!$J$4-'d_시나리오'!$H$4)*('d_시나리오'!$I$4-'d_시나리오'!$H$4)),'d_시나리오'!$J$4-SQRT((1-K2006)*('d_시나리오'!$J$4-'d_시나리오'!$H$4)*('d_시나리오'!$J$4-'d_시나리오'!$I$4))))</f>
        <v/>
      </c>
      <c r="M2006">
        <f>RAND()</f>
        <v/>
      </c>
      <c r="N2006">
        <f>IF('d_시나리오'!$J$5='d_시나리오'!$H$5,'d_시나리오'!$I$5,IF(M2006&lt;('d_시나리오'!$I$5-'d_시나리오'!$H$5)/('d_시나리오'!$J$5-'d_시나리오'!$H$5),'d_시나리오'!$H$5+SQRT(M2006*('d_시나리오'!$J$5-'d_시나리오'!$H$5)*('d_시나리오'!$I$5-'d_시나리오'!$H$5)),'d_시나리오'!$J$5-SQRT((1-M2006)*('d_시나리오'!$J$5-'d_시나리오'!$H$5)*('d_시나리오'!$J$5-'d_시나리오'!$I$5))))</f>
        <v/>
      </c>
      <c r="O2006">
        <f>RAND()</f>
        <v/>
      </c>
      <c r="P2006">
        <f>IF('d_시나리오'!$J$6='d_시나리오'!$H$6,'d_시나리오'!$I$6,IF(O2006&lt;('d_시나리오'!$I$6-'d_시나리오'!$H$6)/('d_시나리오'!$J$6-'d_시나리오'!$H$6),'d_시나리오'!$H$6+SQRT(O2006*('d_시나리오'!$J$6-'d_시나리오'!$H$6)*('d_시나리오'!$I$6-'d_시나리오'!$H$6)),'d_시나리오'!$J$6-SQRT((1-O2006)*('d_시나리오'!$J$6-'d_시나리오'!$H$6)*('d_시나리오'!$J$6-'d_시나리오'!$I$6))))</f>
        <v/>
      </c>
      <c r="Q2006">
        <f>INDEX('d_분포'!$B$2:$B$57,RANDBETWEEN(1,56))</f>
        <v/>
      </c>
      <c r="R2006">
        <f>BETAINV(RAND(),5,5)</f>
        <v/>
      </c>
      <c r="S2006">
        <f>'d_고정'!$B$1*'6_기대효과'!$H$7*('d_시나리오'!$I$7/'d_고정'!$B$2)*B2006</f>
        <v/>
      </c>
      <c r="T2006">
        <f>S2006*D2006</f>
        <v/>
      </c>
      <c r="U2006">
        <f>S2006*F2006*H2006</f>
        <v/>
      </c>
      <c r="V2006">
        <f>S2006*F2006*(H2006-1)</f>
        <v/>
      </c>
      <c r="W2006">
        <f>U2006*J2006</f>
        <v/>
      </c>
      <c r="X2006">
        <f>T2006+W2006</f>
        <v/>
      </c>
      <c r="Y2006">
        <f>(T2006*E2006+W2006*L2006)*(1-R2006-'d_고정'!$B$13)</f>
        <v/>
      </c>
      <c r="Z2006">
        <f>(U2006*N2006*Q2006+'d_고정'!$B$3*('6_기대효과'!$H$7/8)*Q2006*'d_고정'!$B$10*P2006*('6_기대효과'!$K$7/'d_고정'!$B$9))*(1-R2006)</f>
        <v/>
      </c>
      <c r="AA2006">
        <f>W2006*L2006*(1-R2006-'d_고정'!$B$13)+U2006*MAX(N2006-'d_고정'!$B$10*P2006*('6_기대효과'!$K$7/'d_고정'!$B$9),0)*Q2006*(1-R2006)</f>
        <v/>
      </c>
      <c r="AB2006">
        <f>Y2006+Z2006</f>
        <v/>
      </c>
      <c r="AC2006">
        <f>Y2006/('d_고정'!$B$5*'6_기대효과'!$H$7/8)/'d_고정'!$B$6</f>
        <v/>
      </c>
      <c r="AD2006">
        <f>Y2006/('d_고정'!$B$8*'6_기대효과'!$H$7/8)</f>
        <v/>
      </c>
    </row>
    <row r="2007">
      <c r="A2007">
        <f>RAND()</f>
        <v/>
      </c>
      <c r="B2007">
        <f>IF('d_시나리오'!$J$2='d_시나리오'!$H$2,'d_시나리오'!$I$2,IF(A2007&lt;('d_시나리오'!$I$2-'d_시나리오'!$H$2)/('d_시나리오'!$J$2-'d_시나리오'!$H$2),'d_시나리오'!$H$2+SQRT(A2007*('d_시나리오'!$J$2-'d_시나리오'!$H$2)*('d_시나리오'!$I$2-'d_시나리오'!$H$2)),'d_시나리오'!$J$2-SQRT((1-A2007)*('d_시나리오'!$J$2-'d_시나리오'!$H$2)*('d_시나리오'!$J$2-'d_시나리오'!$I$2))))</f>
        <v/>
      </c>
      <c r="C2007">
        <f>RAND()</f>
        <v/>
      </c>
      <c r="D2007">
        <f>BETAINV(RAND(),IF(C2007&lt;'d_고정'!$B$26,'d_고정'!$B$23,'d_고정'!$B$16)+1,'d_고정'!$B$17-IF(C2007&lt;'d_고정'!$B$26,'d_고정'!$B$23,'d_고정'!$B$16)+1)*('d_고정'!$B$14+('d_고정'!$B$15-'d_고정'!$B$14)*RAND())</f>
        <v/>
      </c>
      <c r="E2007">
        <f>INDEX('d_분포'!$A$2:$A$28,RANDBETWEEN(1,27))</f>
        <v/>
      </c>
      <c r="F2007">
        <f>INDEX('d_분포'!$C$2:$C$5,RANDBETWEEN(1,4))*(0.9+0.2*RAND())</f>
        <v/>
      </c>
      <c r="G2007">
        <f>RAND()</f>
        <v/>
      </c>
      <c r="H2007">
        <f>(F2007+(1-F2007)*('d_고정'!$B$22*BETAINV(RAND(),IF(G2007&lt;'d_고정'!$B$26,'d_고정'!$B$25,'d_고정'!$B$20)+1,'d_고정'!$B$21-IF(G2007&lt;'d_고정'!$B$26,'d_고정'!$B$25,'d_고정'!$B$20)+1)+(1-'d_고정'!$B$22)*BETAINV(RAND(),IF(G2007&lt;'d_고정'!$B$26,'d_고정'!$B$24,'d_고정'!$B$18)+1,'d_고정'!$B$19-IF(G2007&lt;'d_고정'!$B$26,'d_고정'!$B$24,'d_고정'!$B$18)+1))*('d_고정'!$B$14+('d_고정'!$B$15-'d_고정'!$B$14)*RAND()))/F2007</f>
        <v/>
      </c>
      <c r="I2007">
        <f>RAND()</f>
        <v/>
      </c>
      <c r="J2007">
        <f>IF('d_시나리오'!$J$3='d_시나리오'!$H$3,'d_시나리오'!$I$3,IF(I2007&lt;('d_시나리오'!$I$3-'d_시나리오'!$H$3)/('d_시나리오'!$J$3-'d_시나리오'!$H$3),'d_시나리오'!$H$3+SQRT(I2007*('d_시나리오'!$J$3-'d_시나리오'!$H$3)*('d_시나리오'!$I$3-'d_시나리오'!$H$3)),'d_시나리오'!$J$3-SQRT((1-I2007)*('d_시나리오'!$J$3-'d_시나리오'!$H$3)*('d_시나리오'!$J$3-'d_시나리오'!$I$3))))</f>
        <v/>
      </c>
      <c r="K2007">
        <f>RAND()</f>
        <v/>
      </c>
      <c r="L2007">
        <f>IF('d_시나리오'!$J$4='d_시나리오'!$H$4,'d_시나리오'!$I$4,IF(K2007&lt;('d_시나리오'!$I$4-'d_시나리오'!$H$4)/('d_시나리오'!$J$4-'d_시나리오'!$H$4),'d_시나리오'!$H$4+SQRT(K2007*('d_시나리오'!$J$4-'d_시나리오'!$H$4)*('d_시나리오'!$I$4-'d_시나리오'!$H$4)),'d_시나리오'!$J$4-SQRT((1-K2007)*('d_시나리오'!$J$4-'d_시나리오'!$H$4)*('d_시나리오'!$J$4-'d_시나리오'!$I$4))))</f>
        <v/>
      </c>
      <c r="M2007">
        <f>RAND()</f>
        <v/>
      </c>
      <c r="N2007">
        <f>IF('d_시나리오'!$J$5='d_시나리오'!$H$5,'d_시나리오'!$I$5,IF(M2007&lt;('d_시나리오'!$I$5-'d_시나리오'!$H$5)/('d_시나리오'!$J$5-'d_시나리오'!$H$5),'d_시나리오'!$H$5+SQRT(M2007*('d_시나리오'!$J$5-'d_시나리오'!$H$5)*('d_시나리오'!$I$5-'d_시나리오'!$H$5)),'d_시나리오'!$J$5-SQRT((1-M2007)*('d_시나리오'!$J$5-'d_시나리오'!$H$5)*('d_시나리오'!$J$5-'d_시나리오'!$I$5))))</f>
        <v/>
      </c>
      <c r="O2007">
        <f>RAND()</f>
        <v/>
      </c>
      <c r="P2007">
        <f>IF('d_시나리오'!$J$6='d_시나리오'!$H$6,'d_시나리오'!$I$6,IF(O2007&lt;('d_시나리오'!$I$6-'d_시나리오'!$H$6)/('d_시나리오'!$J$6-'d_시나리오'!$H$6),'d_시나리오'!$H$6+SQRT(O2007*('d_시나리오'!$J$6-'d_시나리오'!$H$6)*('d_시나리오'!$I$6-'d_시나리오'!$H$6)),'d_시나리오'!$J$6-SQRT((1-O2007)*('d_시나리오'!$J$6-'d_시나리오'!$H$6)*('d_시나리오'!$J$6-'d_시나리오'!$I$6))))</f>
        <v/>
      </c>
      <c r="Q2007">
        <f>INDEX('d_분포'!$B$2:$B$57,RANDBETWEEN(1,56))</f>
        <v/>
      </c>
      <c r="R2007">
        <f>BETAINV(RAND(),5,5)</f>
        <v/>
      </c>
      <c r="S2007">
        <f>'d_고정'!$B$1*'6_기대효과'!$H$7*('d_시나리오'!$I$7/'d_고정'!$B$2)*B2007</f>
        <v/>
      </c>
      <c r="T2007">
        <f>S2007*D2007</f>
        <v/>
      </c>
      <c r="U2007">
        <f>S2007*F2007*H2007</f>
        <v/>
      </c>
      <c r="V2007">
        <f>S2007*F2007*(H2007-1)</f>
        <v/>
      </c>
      <c r="W2007">
        <f>U2007*J2007</f>
        <v/>
      </c>
      <c r="X2007">
        <f>T2007+W2007</f>
        <v/>
      </c>
      <c r="Y2007">
        <f>(T2007*E2007+W2007*L2007)*(1-R2007-'d_고정'!$B$13)</f>
        <v/>
      </c>
      <c r="Z2007">
        <f>(U2007*N2007*Q2007+'d_고정'!$B$3*('6_기대효과'!$H$7/8)*Q2007*'d_고정'!$B$10*P2007*('6_기대효과'!$K$7/'d_고정'!$B$9))*(1-R2007)</f>
        <v/>
      </c>
      <c r="AA2007">
        <f>W2007*L2007*(1-R2007-'d_고정'!$B$13)+U2007*MAX(N2007-'d_고정'!$B$10*P2007*('6_기대효과'!$K$7/'d_고정'!$B$9),0)*Q2007*(1-R2007)</f>
        <v/>
      </c>
      <c r="AB2007">
        <f>Y2007+Z2007</f>
        <v/>
      </c>
      <c r="AC2007">
        <f>Y2007/('d_고정'!$B$5*'6_기대효과'!$H$7/8)/'d_고정'!$B$6</f>
        <v/>
      </c>
      <c r="AD2007">
        <f>Y2007/('d_고정'!$B$8*'6_기대효과'!$H$7/8)</f>
        <v/>
      </c>
    </row>
    <row r="2008">
      <c r="A2008">
        <f>RAND()</f>
        <v/>
      </c>
      <c r="B2008">
        <f>IF('d_시나리오'!$J$2='d_시나리오'!$H$2,'d_시나리오'!$I$2,IF(A2008&lt;('d_시나리오'!$I$2-'d_시나리오'!$H$2)/('d_시나리오'!$J$2-'d_시나리오'!$H$2),'d_시나리오'!$H$2+SQRT(A2008*('d_시나리오'!$J$2-'d_시나리오'!$H$2)*('d_시나리오'!$I$2-'d_시나리오'!$H$2)),'d_시나리오'!$J$2-SQRT((1-A2008)*('d_시나리오'!$J$2-'d_시나리오'!$H$2)*('d_시나리오'!$J$2-'d_시나리오'!$I$2))))</f>
        <v/>
      </c>
      <c r="C2008">
        <f>RAND()</f>
        <v/>
      </c>
      <c r="D2008">
        <f>BETAINV(RAND(),IF(C2008&lt;'d_고정'!$B$26,'d_고정'!$B$23,'d_고정'!$B$16)+1,'d_고정'!$B$17-IF(C2008&lt;'d_고정'!$B$26,'d_고정'!$B$23,'d_고정'!$B$16)+1)*('d_고정'!$B$14+('d_고정'!$B$15-'d_고정'!$B$14)*RAND())</f>
        <v/>
      </c>
      <c r="E2008">
        <f>INDEX('d_분포'!$A$2:$A$28,RANDBETWEEN(1,27))</f>
        <v/>
      </c>
      <c r="F2008">
        <f>INDEX('d_분포'!$C$2:$C$5,RANDBETWEEN(1,4))*(0.9+0.2*RAND())</f>
        <v/>
      </c>
      <c r="G2008">
        <f>RAND()</f>
        <v/>
      </c>
      <c r="H2008">
        <f>(F2008+(1-F2008)*('d_고정'!$B$22*BETAINV(RAND(),IF(G2008&lt;'d_고정'!$B$26,'d_고정'!$B$25,'d_고정'!$B$20)+1,'d_고정'!$B$21-IF(G2008&lt;'d_고정'!$B$26,'d_고정'!$B$25,'d_고정'!$B$20)+1)+(1-'d_고정'!$B$22)*BETAINV(RAND(),IF(G2008&lt;'d_고정'!$B$26,'d_고정'!$B$24,'d_고정'!$B$18)+1,'d_고정'!$B$19-IF(G2008&lt;'d_고정'!$B$26,'d_고정'!$B$24,'d_고정'!$B$18)+1))*('d_고정'!$B$14+('d_고정'!$B$15-'d_고정'!$B$14)*RAND()))/F2008</f>
        <v/>
      </c>
      <c r="I2008">
        <f>RAND()</f>
        <v/>
      </c>
      <c r="J2008">
        <f>IF('d_시나리오'!$J$3='d_시나리오'!$H$3,'d_시나리오'!$I$3,IF(I2008&lt;('d_시나리오'!$I$3-'d_시나리오'!$H$3)/('d_시나리오'!$J$3-'d_시나리오'!$H$3),'d_시나리오'!$H$3+SQRT(I2008*('d_시나리오'!$J$3-'d_시나리오'!$H$3)*('d_시나리오'!$I$3-'d_시나리오'!$H$3)),'d_시나리오'!$J$3-SQRT((1-I2008)*('d_시나리오'!$J$3-'d_시나리오'!$H$3)*('d_시나리오'!$J$3-'d_시나리오'!$I$3))))</f>
        <v/>
      </c>
      <c r="K2008">
        <f>RAND()</f>
        <v/>
      </c>
      <c r="L2008">
        <f>IF('d_시나리오'!$J$4='d_시나리오'!$H$4,'d_시나리오'!$I$4,IF(K2008&lt;('d_시나리오'!$I$4-'d_시나리오'!$H$4)/('d_시나리오'!$J$4-'d_시나리오'!$H$4),'d_시나리오'!$H$4+SQRT(K2008*('d_시나리오'!$J$4-'d_시나리오'!$H$4)*('d_시나리오'!$I$4-'d_시나리오'!$H$4)),'d_시나리오'!$J$4-SQRT((1-K2008)*('d_시나리오'!$J$4-'d_시나리오'!$H$4)*('d_시나리오'!$J$4-'d_시나리오'!$I$4))))</f>
        <v/>
      </c>
      <c r="M2008">
        <f>RAND()</f>
        <v/>
      </c>
      <c r="N2008">
        <f>IF('d_시나리오'!$J$5='d_시나리오'!$H$5,'d_시나리오'!$I$5,IF(M2008&lt;('d_시나리오'!$I$5-'d_시나리오'!$H$5)/('d_시나리오'!$J$5-'d_시나리오'!$H$5),'d_시나리오'!$H$5+SQRT(M2008*('d_시나리오'!$J$5-'d_시나리오'!$H$5)*('d_시나리오'!$I$5-'d_시나리오'!$H$5)),'d_시나리오'!$J$5-SQRT((1-M2008)*('d_시나리오'!$J$5-'d_시나리오'!$H$5)*('d_시나리오'!$J$5-'d_시나리오'!$I$5))))</f>
        <v/>
      </c>
      <c r="O2008">
        <f>RAND()</f>
        <v/>
      </c>
      <c r="P2008">
        <f>IF('d_시나리오'!$J$6='d_시나리오'!$H$6,'d_시나리오'!$I$6,IF(O2008&lt;('d_시나리오'!$I$6-'d_시나리오'!$H$6)/('d_시나리오'!$J$6-'d_시나리오'!$H$6),'d_시나리오'!$H$6+SQRT(O2008*('d_시나리오'!$J$6-'d_시나리오'!$H$6)*('d_시나리오'!$I$6-'d_시나리오'!$H$6)),'d_시나리오'!$J$6-SQRT((1-O2008)*('d_시나리오'!$J$6-'d_시나리오'!$H$6)*('d_시나리오'!$J$6-'d_시나리오'!$I$6))))</f>
        <v/>
      </c>
      <c r="Q2008">
        <f>INDEX('d_분포'!$B$2:$B$57,RANDBETWEEN(1,56))</f>
        <v/>
      </c>
      <c r="R2008">
        <f>BETAINV(RAND(),5,5)</f>
        <v/>
      </c>
      <c r="S2008">
        <f>'d_고정'!$B$1*'6_기대효과'!$H$7*('d_시나리오'!$I$7/'d_고정'!$B$2)*B2008</f>
        <v/>
      </c>
      <c r="T2008">
        <f>S2008*D2008</f>
        <v/>
      </c>
      <c r="U2008">
        <f>S2008*F2008*H2008</f>
        <v/>
      </c>
      <c r="V2008">
        <f>S2008*F2008*(H2008-1)</f>
        <v/>
      </c>
      <c r="W2008">
        <f>U2008*J2008</f>
        <v/>
      </c>
      <c r="X2008">
        <f>T2008+W2008</f>
        <v/>
      </c>
      <c r="Y2008">
        <f>(T2008*E2008+W2008*L2008)*(1-R2008-'d_고정'!$B$13)</f>
        <v/>
      </c>
      <c r="Z2008">
        <f>(U2008*N2008*Q2008+'d_고정'!$B$3*('6_기대효과'!$H$7/8)*Q2008*'d_고정'!$B$10*P2008*('6_기대효과'!$K$7/'d_고정'!$B$9))*(1-R2008)</f>
        <v/>
      </c>
      <c r="AA2008">
        <f>W2008*L2008*(1-R2008-'d_고정'!$B$13)+U2008*MAX(N2008-'d_고정'!$B$10*P2008*('6_기대효과'!$K$7/'d_고정'!$B$9),0)*Q2008*(1-R2008)</f>
        <v/>
      </c>
      <c r="AB2008">
        <f>Y2008+Z2008</f>
        <v/>
      </c>
      <c r="AC2008">
        <f>Y2008/('d_고정'!$B$5*'6_기대효과'!$H$7/8)/'d_고정'!$B$6</f>
        <v/>
      </c>
      <c r="AD2008">
        <f>Y2008/('d_고정'!$B$8*'6_기대효과'!$H$7/8)</f>
        <v/>
      </c>
    </row>
    <row r="2009">
      <c r="A2009">
        <f>RAND()</f>
        <v/>
      </c>
      <c r="B2009">
        <f>IF('d_시나리오'!$J$2='d_시나리오'!$H$2,'d_시나리오'!$I$2,IF(A2009&lt;('d_시나리오'!$I$2-'d_시나리오'!$H$2)/('d_시나리오'!$J$2-'d_시나리오'!$H$2),'d_시나리오'!$H$2+SQRT(A2009*('d_시나리오'!$J$2-'d_시나리오'!$H$2)*('d_시나리오'!$I$2-'d_시나리오'!$H$2)),'d_시나리오'!$J$2-SQRT((1-A2009)*('d_시나리오'!$J$2-'d_시나리오'!$H$2)*('d_시나리오'!$J$2-'d_시나리오'!$I$2))))</f>
        <v/>
      </c>
      <c r="C2009">
        <f>RAND()</f>
        <v/>
      </c>
      <c r="D2009">
        <f>BETAINV(RAND(),IF(C2009&lt;'d_고정'!$B$26,'d_고정'!$B$23,'d_고정'!$B$16)+1,'d_고정'!$B$17-IF(C2009&lt;'d_고정'!$B$26,'d_고정'!$B$23,'d_고정'!$B$16)+1)*('d_고정'!$B$14+('d_고정'!$B$15-'d_고정'!$B$14)*RAND())</f>
        <v/>
      </c>
      <c r="E2009">
        <f>INDEX('d_분포'!$A$2:$A$28,RANDBETWEEN(1,27))</f>
        <v/>
      </c>
      <c r="F2009">
        <f>INDEX('d_분포'!$C$2:$C$5,RANDBETWEEN(1,4))*(0.9+0.2*RAND())</f>
        <v/>
      </c>
      <c r="G2009">
        <f>RAND()</f>
        <v/>
      </c>
      <c r="H2009">
        <f>(F2009+(1-F2009)*('d_고정'!$B$22*BETAINV(RAND(),IF(G2009&lt;'d_고정'!$B$26,'d_고정'!$B$25,'d_고정'!$B$20)+1,'d_고정'!$B$21-IF(G2009&lt;'d_고정'!$B$26,'d_고정'!$B$25,'d_고정'!$B$20)+1)+(1-'d_고정'!$B$22)*BETAINV(RAND(),IF(G2009&lt;'d_고정'!$B$26,'d_고정'!$B$24,'d_고정'!$B$18)+1,'d_고정'!$B$19-IF(G2009&lt;'d_고정'!$B$26,'d_고정'!$B$24,'d_고정'!$B$18)+1))*('d_고정'!$B$14+('d_고정'!$B$15-'d_고정'!$B$14)*RAND()))/F2009</f>
        <v/>
      </c>
      <c r="I2009">
        <f>RAND()</f>
        <v/>
      </c>
      <c r="J2009">
        <f>IF('d_시나리오'!$J$3='d_시나리오'!$H$3,'d_시나리오'!$I$3,IF(I2009&lt;('d_시나리오'!$I$3-'d_시나리오'!$H$3)/('d_시나리오'!$J$3-'d_시나리오'!$H$3),'d_시나리오'!$H$3+SQRT(I2009*('d_시나리오'!$J$3-'d_시나리오'!$H$3)*('d_시나리오'!$I$3-'d_시나리오'!$H$3)),'d_시나리오'!$J$3-SQRT((1-I2009)*('d_시나리오'!$J$3-'d_시나리오'!$H$3)*('d_시나리오'!$J$3-'d_시나리오'!$I$3))))</f>
        <v/>
      </c>
      <c r="K2009">
        <f>RAND()</f>
        <v/>
      </c>
      <c r="L2009">
        <f>IF('d_시나리오'!$J$4='d_시나리오'!$H$4,'d_시나리오'!$I$4,IF(K2009&lt;('d_시나리오'!$I$4-'d_시나리오'!$H$4)/('d_시나리오'!$J$4-'d_시나리오'!$H$4),'d_시나리오'!$H$4+SQRT(K2009*('d_시나리오'!$J$4-'d_시나리오'!$H$4)*('d_시나리오'!$I$4-'d_시나리오'!$H$4)),'d_시나리오'!$J$4-SQRT((1-K2009)*('d_시나리오'!$J$4-'d_시나리오'!$H$4)*('d_시나리오'!$J$4-'d_시나리오'!$I$4))))</f>
        <v/>
      </c>
      <c r="M2009">
        <f>RAND()</f>
        <v/>
      </c>
      <c r="N2009">
        <f>IF('d_시나리오'!$J$5='d_시나리오'!$H$5,'d_시나리오'!$I$5,IF(M2009&lt;('d_시나리오'!$I$5-'d_시나리오'!$H$5)/('d_시나리오'!$J$5-'d_시나리오'!$H$5),'d_시나리오'!$H$5+SQRT(M2009*('d_시나리오'!$J$5-'d_시나리오'!$H$5)*('d_시나리오'!$I$5-'d_시나리오'!$H$5)),'d_시나리오'!$J$5-SQRT((1-M2009)*('d_시나리오'!$J$5-'d_시나리오'!$H$5)*('d_시나리오'!$J$5-'d_시나리오'!$I$5))))</f>
        <v/>
      </c>
      <c r="O2009">
        <f>RAND()</f>
        <v/>
      </c>
      <c r="P2009">
        <f>IF('d_시나리오'!$J$6='d_시나리오'!$H$6,'d_시나리오'!$I$6,IF(O2009&lt;('d_시나리오'!$I$6-'d_시나리오'!$H$6)/('d_시나리오'!$J$6-'d_시나리오'!$H$6),'d_시나리오'!$H$6+SQRT(O2009*('d_시나리오'!$J$6-'d_시나리오'!$H$6)*('d_시나리오'!$I$6-'d_시나리오'!$H$6)),'d_시나리오'!$J$6-SQRT((1-O2009)*('d_시나리오'!$J$6-'d_시나리오'!$H$6)*('d_시나리오'!$J$6-'d_시나리오'!$I$6))))</f>
        <v/>
      </c>
      <c r="Q2009">
        <f>INDEX('d_분포'!$B$2:$B$57,RANDBETWEEN(1,56))</f>
        <v/>
      </c>
      <c r="R2009">
        <f>BETAINV(RAND(),5,5)</f>
        <v/>
      </c>
      <c r="S2009">
        <f>'d_고정'!$B$1*'6_기대효과'!$H$7*('d_시나리오'!$I$7/'d_고정'!$B$2)*B2009</f>
        <v/>
      </c>
      <c r="T2009">
        <f>S2009*D2009</f>
        <v/>
      </c>
      <c r="U2009">
        <f>S2009*F2009*H2009</f>
        <v/>
      </c>
      <c r="V2009">
        <f>S2009*F2009*(H2009-1)</f>
        <v/>
      </c>
      <c r="W2009">
        <f>U2009*J2009</f>
        <v/>
      </c>
      <c r="X2009">
        <f>T2009+W2009</f>
        <v/>
      </c>
      <c r="Y2009">
        <f>(T2009*E2009+W2009*L2009)*(1-R2009-'d_고정'!$B$13)</f>
        <v/>
      </c>
      <c r="Z2009">
        <f>(U2009*N2009*Q2009+'d_고정'!$B$3*('6_기대효과'!$H$7/8)*Q2009*'d_고정'!$B$10*P2009*('6_기대효과'!$K$7/'d_고정'!$B$9))*(1-R2009)</f>
        <v/>
      </c>
      <c r="AA2009">
        <f>W2009*L2009*(1-R2009-'d_고정'!$B$13)+U2009*MAX(N2009-'d_고정'!$B$10*P2009*('6_기대효과'!$K$7/'d_고정'!$B$9),0)*Q2009*(1-R2009)</f>
        <v/>
      </c>
      <c r="AB2009">
        <f>Y2009+Z2009</f>
        <v/>
      </c>
      <c r="AC2009">
        <f>Y2009/('d_고정'!$B$5*'6_기대효과'!$H$7/8)/'d_고정'!$B$6</f>
        <v/>
      </c>
      <c r="AD2009">
        <f>Y2009/('d_고정'!$B$8*'6_기대효과'!$H$7/8)</f>
        <v/>
      </c>
    </row>
    <row r="2010">
      <c r="A2010">
        <f>RAND()</f>
        <v/>
      </c>
      <c r="B2010">
        <f>IF('d_시나리오'!$J$2='d_시나리오'!$H$2,'d_시나리오'!$I$2,IF(A2010&lt;('d_시나리오'!$I$2-'d_시나리오'!$H$2)/('d_시나리오'!$J$2-'d_시나리오'!$H$2),'d_시나리오'!$H$2+SQRT(A2010*('d_시나리오'!$J$2-'d_시나리오'!$H$2)*('d_시나리오'!$I$2-'d_시나리오'!$H$2)),'d_시나리오'!$J$2-SQRT((1-A2010)*('d_시나리오'!$J$2-'d_시나리오'!$H$2)*('d_시나리오'!$J$2-'d_시나리오'!$I$2))))</f>
        <v/>
      </c>
      <c r="C2010">
        <f>RAND()</f>
        <v/>
      </c>
      <c r="D2010">
        <f>BETAINV(RAND(),IF(C2010&lt;'d_고정'!$B$26,'d_고정'!$B$23,'d_고정'!$B$16)+1,'d_고정'!$B$17-IF(C2010&lt;'d_고정'!$B$26,'d_고정'!$B$23,'d_고정'!$B$16)+1)*('d_고정'!$B$14+('d_고정'!$B$15-'d_고정'!$B$14)*RAND())</f>
        <v/>
      </c>
      <c r="E2010">
        <f>INDEX('d_분포'!$A$2:$A$28,RANDBETWEEN(1,27))</f>
        <v/>
      </c>
      <c r="F2010">
        <f>INDEX('d_분포'!$C$2:$C$5,RANDBETWEEN(1,4))*(0.9+0.2*RAND())</f>
        <v/>
      </c>
      <c r="G2010">
        <f>RAND()</f>
        <v/>
      </c>
      <c r="H2010">
        <f>(F2010+(1-F2010)*('d_고정'!$B$22*BETAINV(RAND(),IF(G2010&lt;'d_고정'!$B$26,'d_고정'!$B$25,'d_고정'!$B$20)+1,'d_고정'!$B$21-IF(G2010&lt;'d_고정'!$B$26,'d_고정'!$B$25,'d_고정'!$B$20)+1)+(1-'d_고정'!$B$22)*BETAINV(RAND(),IF(G2010&lt;'d_고정'!$B$26,'d_고정'!$B$24,'d_고정'!$B$18)+1,'d_고정'!$B$19-IF(G2010&lt;'d_고정'!$B$26,'d_고정'!$B$24,'d_고정'!$B$18)+1))*('d_고정'!$B$14+('d_고정'!$B$15-'d_고정'!$B$14)*RAND()))/F2010</f>
        <v/>
      </c>
      <c r="I2010">
        <f>RAND()</f>
        <v/>
      </c>
      <c r="J2010">
        <f>IF('d_시나리오'!$J$3='d_시나리오'!$H$3,'d_시나리오'!$I$3,IF(I2010&lt;('d_시나리오'!$I$3-'d_시나리오'!$H$3)/('d_시나리오'!$J$3-'d_시나리오'!$H$3),'d_시나리오'!$H$3+SQRT(I2010*('d_시나리오'!$J$3-'d_시나리오'!$H$3)*('d_시나리오'!$I$3-'d_시나리오'!$H$3)),'d_시나리오'!$J$3-SQRT((1-I2010)*('d_시나리오'!$J$3-'d_시나리오'!$H$3)*('d_시나리오'!$J$3-'d_시나리오'!$I$3))))</f>
        <v/>
      </c>
      <c r="K2010">
        <f>RAND()</f>
        <v/>
      </c>
      <c r="L2010">
        <f>IF('d_시나리오'!$J$4='d_시나리오'!$H$4,'d_시나리오'!$I$4,IF(K2010&lt;('d_시나리오'!$I$4-'d_시나리오'!$H$4)/('d_시나리오'!$J$4-'d_시나리오'!$H$4),'d_시나리오'!$H$4+SQRT(K2010*('d_시나리오'!$J$4-'d_시나리오'!$H$4)*('d_시나리오'!$I$4-'d_시나리오'!$H$4)),'d_시나리오'!$J$4-SQRT((1-K2010)*('d_시나리오'!$J$4-'d_시나리오'!$H$4)*('d_시나리오'!$J$4-'d_시나리오'!$I$4))))</f>
        <v/>
      </c>
      <c r="M2010">
        <f>RAND()</f>
        <v/>
      </c>
      <c r="N2010">
        <f>IF('d_시나리오'!$J$5='d_시나리오'!$H$5,'d_시나리오'!$I$5,IF(M2010&lt;('d_시나리오'!$I$5-'d_시나리오'!$H$5)/('d_시나리오'!$J$5-'d_시나리오'!$H$5),'d_시나리오'!$H$5+SQRT(M2010*('d_시나리오'!$J$5-'d_시나리오'!$H$5)*('d_시나리오'!$I$5-'d_시나리오'!$H$5)),'d_시나리오'!$J$5-SQRT((1-M2010)*('d_시나리오'!$J$5-'d_시나리오'!$H$5)*('d_시나리오'!$J$5-'d_시나리오'!$I$5))))</f>
        <v/>
      </c>
      <c r="O2010">
        <f>RAND()</f>
        <v/>
      </c>
      <c r="P2010">
        <f>IF('d_시나리오'!$J$6='d_시나리오'!$H$6,'d_시나리오'!$I$6,IF(O2010&lt;('d_시나리오'!$I$6-'d_시나리오'!$H$6)/('d_시나리오'!$J$6-'d_시나리오'!$H$6),'d_시나리오'!$H$6+SQRT(O2010*('d_시나리오'!$J$6-'d_시나리오'!$H$6)*('d_시나리오'!$I$6-'d_시나리오'!$H$6)),'d_시나리오'!$J$6-SQRT((1-O2010)*('d_시나리오'!$J$6-'d_시나리오'!$H$6)*('d_시나리오'!$J$6-'d_시나리오'!$I$6))))</f>
        <v/>
      </c>
      <c r="Q2010">
        <f>INDEX('d_분포'!$B$2:$B$57,RANDBETWEEN(1,56))</f>
        <v/>
      </c>
      <c r="R2010">
        <f>BETAINV(RAND(),5,5)</f>
        <v/>
      </c>
      <c r="S2010">
        <f>'d_고정'!$B$1*'6_기대효과'!$H$7*('d_시나리오'!$I$7/'d_고정'!$B$2)*B2010</f>
        <v/>
      </c>
      <c r="T2010">
        <f>S2010*D2010</f>
        <v/>
      </c>
      <c r="U2010">
        <f>S2010*F2010*H2010</f>
        <v/>
      </c>
      <c r="V2010">
        <f>S2010*F2010*(H2010-1)</f>
        <v/>
      </c>
      <c r="W2010">
        <f>U2010*J2010</f>
        <v/>
      </c>
      <c r="X2010">
        <f>T2010+W2010</f>
        <v/>
      </c>
      <c r="Y2010">
        <f>(T2010*E2010+W2010*L2010)*(1-R2010-'d_고정'!$B$13)</f>
        <v/>
      </c>
      <c r="Z2010">
        <f>(U2010*N2010*Q2010+'d_고정'!$B$3*('6_기대효과'!$H$7/8)*Q2010*'d_고정'!$B$10*P2010*('6_기대효과'!$K$7/'d_고정'!$B$9))*(1-R2010)</f>
        <v/>
      </c>
      <c r="AA2010">
        <f>W2010*L2010*(1-R2010-'d_고정'!$B$13)+U2010*MAX(N2010-'d_고정'!$B$10*P2010*('6_기대효과'!$K$7/'d_고정'!$B$9),0)*Q2010*(1-R2010)</f>
        <v/>
      </c>
      <c r="AB2010">
        <f>Y2010+Z2010</f>
        <v/>
      </c>
      <c r="AC2010">
        <f>Y2010/('d_고정'!$B$5*'6_기대효과'!$H$7/8)/'d_고정'!$B$6</f>
        <v/>
      </c>
      <c r="AD2010">
        <f>Y2010/('d_고정'!$B$8*'6_기대효과'!$H$7/8)</f>
        <v/>
      </c>
    </row>
    <row r="2011">
      <c r="A2011">
        <f>RAND()</f>
        <v/>
      </c>
      <c r="B2011">
        <f>IF('d_시나리오'!$J$2='d_시나리오'!$H$2,'d_시나리오'!$I$2,IF(A2011&lt;('d_시나리오'!$I$2-'d_시나리오'!$H$2)/('d_시나리오'!$J$2-'d_시나리오'!$H$2),'d_시나리오'!$H$2+SQRT(A2011*('d_시나리오'!$J$2-'d_시나리오'!$H$2)*('d_시나리오'!$I$2-'d_시나리오'!$H$2)),'d_시나리오'!$J$2-SQRT((1-A2011)*('d_시나리오'!$J$2-'d_시나리오'!$H$2)*('d_시나리오'!$J$2-'d_시나리오'!$I$2))))</f>
        <v/>
      </c>
      <c r="C2011">
        <f>RAND()</f>
        <v/>
      </c>
      <c r="D2011">
        <f>BETAINV(RAND(),IF(C2011&lt;'d_고정'!$B$26,'d_고정'!$B$23,'d_고정'!$B$16)+1,'d_고정'!$B$17-IF(C2011&lt;'d_고정'!$B$26,'d_고정'!$B$23,'d_고정'!$B$16)+1)*('d_고정'!$B$14+('d_고정'!$B$15-'d_고정'!$B$14)*RAND())</f>
        <v/>
      </c>
      <c r="E2011">
        <f>INDEX('d_분포'!$A$2:$A$28,RANDBETWEEN(1,27))</f>
        <v/>
      </c>
      <c r="F2011">
        <f>INDEX('d_분포'!$C$2:$C$5,RANDBETWEEN(1,4))*(0.9+0.2*RAND())</f>
        <v/>
      </c>
      <c r="G2011">
        <f>RAND()</f>
        <v/>
      </c>
      <c r="H2011">
        <f>(F2011+(1-F2011)*('d_고정'!$B$22*BETAINV(RAND(),IF(G2011&lt;'d_고정'!$B$26,'d_고정'!$B$25,'d_고정'!$B$20)+1,'d_고정'!$B$21-IF(G2011&lt;'d_고정'!$B$26,'d_고정'!$B$25,'d_고정'!$B$20)+1)+(1-'d_고정'!$B$22)*BETAINV(RAND(),IF(G2011&lt;'d_고정'!$B$26,'d_고정'!$B$24,'d_고정'!$B$18)+1,'d_고정'!$B$19-IF(G2011&lt;'d_고정'!$B$26,'d_고정'!$B$24,'d_고정'!$B$18)+1))*('d_고정'!$B$14+('d_고정'!$B$15-'d_고정'!$B$14)*RAND()))/F2011</f>
        <v/>
      </c>
      <c r="I2011">
        <f>RAND()</f>
        <v/>
      </c>
      <c r="J2011">
        <f>IF('d_시나리오'!$J$3='d_시나리오'!$H$3,'d_시나리오'!$I$3,IF(I2011&lt;('d_시나리오'!$I$3-'d_시나리오'!$H$3)/('d_시나리오'!$J$3-'d_시나리오'!$H$3),'d_시나리오'!$H$3+SQRT(I2011*('d_시나리오'!$J$3-'d_시나리오'!$H$3)*('d_시나리오'!$I$3-'d_시나리오'!$H$3)),'d_시나리오'!$J$3-SQRT((1-I2011)*('d_시나리오'!$J$3-'d_시나리오'!$H$3)*('d_시나리오'!$J$3-'d_시나리오'!$I$3))))</f>
        <v/>
      </c>
      <c r="K2011">
        <f>RAND()</f>
        <v/>
      </c>
      <c r="L2011">
        <f>IF('d_시나리오'!$J$4='d_시나리오'!$H$4,'d_시나리오'!$I$4,IF(K2011&lt;('d_시나리오'!$I$4-'d_시나리오'!$H$4)/('d_시나리오'!$J$4-'d_시나리오'!$H$4),'d_시나리오'!$H$4+SQRT(K2011*('d_시나리오'!$J$4-'d_시나리오'!$H$4)*('d_시나리오'!$I$4-'d_시나리오'!$H$4)),'d_시나리오'!$J$4-SQRT((1-K2011)*('d_시나리오'!$J$4-'d_시나리오'!$H$4)*('d_시나리오'!$J$4-'d_시나리오'!$I$4))))</f>
        <v/>
      </c>
      <c r="M2011">
        <f>RAND()</f>
        <v/>
      </c>
      <c r="N2011">
        <f>IF('d_시나리오'!$J$5='d_시나리오'!$H$5,'d_시나리오'!$I$5,IF(M2011&lt;('d_시나리오'!$I$5-'d_시나리오'!$H$5)/('d_시나리오'!$J$5-'d_시나리오'!$H$5),'d_시나리오'!$H$5+SQRT(M2011*('d_시나리오'!$J$5-'d_시나리오'!$H$5)*('d_시나리오'!$I$5-'d_시나리오'!$H$5)),'d_시나리오'!$J$5-SQRT((1-M2011)*('d_시나리오'!$J$5-'d_시나리오'!$H$5)*('d_시나리오'!$J$5-'d_시나리오'!$I$5))))</f>
        <v/>
      </c>
      <c r="O2011">
        <f>RAND()</f>
        <v/>
      </c>
      <c r="P2011">
        <f>IF('d_시나리오'!$J$6='d_시나리오'!$H$6,'d_시나리오'!$I$6,IF(O2011&lt;('d_시나리오'!$I$6-'d_시나리오'!$H$6)/('d_시나리오'!$J$6-'d_시나리오'!$H$6),'d_시나리오'!$H$6+SQRT(O2011*('d_시나리오'!$J$6-'d_시나리오'!$H$6)*('d_시나리오'!$I$6-'d_시나리오'!$H$6)),'d_시나리오'!$J$6-SQRT((1-O2011)*('d_시나리오'!$J$6-'d_시나리오'!$H$6)*('d_시나리오'!$J$6-'d_시나리오'!$I$6))))</f>
        <v/>
      </c>
      <c r="Q2011">
        <f>INDEX('d_분포'!$B$2:$B$57,RANDBETWEEN(1,56))</f>
        <v/>
      </c>
      <c r="R2011">
        <f>BETAINV(RAND(),5,5)</f>
        <v/>
      </c>
      <c r="S2011">
        <f>'d_고정'!$B$1*'6_기대효과'!$H$7*('d_시나리오'!$I$7/'d_고정'!$B$2)*B2011</f>
        <v/>
      </c>
      <c r="T2011">
        <f>S2011*D2011</f>
        <v/>
      </c>
      <c r="U2011">
        <f>S2011*F2011*H2011</f>
        <v/>
      </c>
      <c r="V2011">
        <f>S2011*F2011*(H2011-1)</f>
        <v/>
      </c>
      <c r="W2011">
        <f>U2011*J2011</f>
        <v/>
      </c>
      <c r="X2011">
        <f>T2011+W2011</f>
        <v/>
      </c>
      <c r="Y2011">
        <f>(T2011*E2011+W2011*L2011)*(1-R2011-'d_고정'!$B$13)</f>
        <v/>
      </c>
      <c r="Z2011">
        <f>(U2011*N2011*Q2011+'d_고정'!$B$3*('6_기대효과'!$H$7/8)*Q2011*'d_고정'!$B$10*P2011*('6_기대효과'!$K$7/'d_고정'!$B$9))*(1-R2011)</f>
        <v/>
      </c>
      <c r="AA2011">
        <f>W2011*L2011*(1-R2011-'d_고정'!$B$13)+U2011*MAX(N2011-'d_고정'!$B$10*P2011*('6_기대효과'!$K$7/'d_고정'!$B$9),0)*Q2011*(1-R2011)</f>
        <v/>
      </c>
      <c r="AB2011">
        <f>Y2011+Z2011</f>
        <v/>
      </c>
      <c r="AC2011">
        <f>Y2011/('d_고정'!$B$5*'6_기대효과'!$H$7/8)/'d_고정'!$B$6</f>
        <v/>
      </c>
      <c r="AD2011">
        <f>Y2011/('d_고정'!$B$8*'6_기대효과'!$H$7/8)</f>
        <v/>
      </c>
    </row>
    <row r="2012">
      <c r="A2012">
        <f>RAND()</f>
        <v/>
      </c>
      <c r="B2012">
        <f>IF('d_시나리오'!$J$2='d_시나리오'!$H$2,'d_시나리오'!$I$2,IF(A2012&lt;('d_시나리오'!$I$2-'d_시나리오'!$H$2)/('d_시나리오'!$J$2-'d_시나리오'!$H$2),'d_시나리오'!$H$2+SQRT(A2012*('d_시나리오'!$J$2-'d_시나리오'!$H$2)*('d_시나리오'!$I$2-'d_시나리오'!$H$2)),'d_시나리오'!$J$2-SQRT((1-A2012)*('d_시나리오'!$J$2-'d_시나리오'!$H$2)*('d_시나리오'!$J$2-'d_시나리오'!$I$2))))</f>
        <v/>
      </c>
      <c r="C2012">
        <f>RAND()</f>
        <v/>
      </c>
      <c r="D2012">
        <f>BETAINV(RAND(),IF(C2012&lt;'d_고정'!$B$26,'d_고정'!$B$23,'d_고정'!$B$16)+1,'d_고정'!$B$17-IF(C2012&lt;'d_고정'!$B$26,'d_고정'!$B$23,'d_고정'!$B$16)+1)*('d_고정'!$B$14+('d_고정'!$B$15-'d_고정'!$B$14)*RAND())</f>
        <v/>
      </c>
      <c r="E2012">
        <f>INDEX('d_분포'!$A$2:$A$28,RANDBETWEEN(1,27))</f>
        <v/>
      </c>
      <c r="F2012">
        <f>INDEX('d_분포'!$C$2:$C$5,RANDBETWEEN(1,4))*(0.9+0.2*RAND())</f>
        <v/>
      </c>
      <c r="G2012">
        <f>RAND()</f>
        <v/>
      </c>
      <c r="H2012">
        <f>(F2012+(1-F2012)*('d_고정'!$B$22*BETAINV(RAND(),IF(G2012&lt;'d_고정'!$B$26,'d_고정'!$B$25,'d_고정'!$B$20)+1,'d_고정'!$B$21-IF(G2012&lt;'d_고정'!$B$26,'d_고정'!$B$25,'d_고정'!$B$20)+1)+(1-'d_고정'!$B$22)*BETAINV(RAND(),IF(G2012&lt;'d_고정'!$B$26,'d_고정'!$B$24,'d_고정'!$B$18)+1,'d_고정'!$B$19-IF(G2012&lt;'d_고정'!$B$26,'d_고정'!$B$24,'d_고정'!$B$18)+1))*('d_고정'!$B$14+('d_고정'!$B$15-'d_고정'!$B$14)*RAND()))/F2012</f>
        <v/>
      </c>
      <c r="I2012">
        <f>RAND()</f>
        <v/>
      </c>
      <c r="J2012">
        <f>IF('d_시나리오'!$J$3='d_시나리오'!$H$3,'d_시나리오'!$I$3,IF(I2012&lt;('d_시나리오'!$I$3-'d_시나리오'!$H$3)/('d_시나리오'!$J$3-'d_시나리오'!$H$3),'d_시나리오'!$H$3+SQRT(I2012*('d_시나리오'!$J$3-'d_시나리오'!$H$3)*('d_시나리오'!$I$3-'d_시나리오'!$H$3)),'d_시나리오'!$J$3-SQRT((1-I2012)*('d_시나리오'!$J$3-'d_시나리오'!$H$3)*('d_시나리오'!$J$3-'d_시나리오'!$I$3))))</f>
        <v/>
      </c>
      <c r="K2012">
        <f>RAND()</f>
        <v/>
      </c>
      <c r="L2012">
        <f>IF('d_시나리오'!$J$4='d_시나리오'!$H$4,'d_시나리오'!$I$4,IF(K2012&lt;('d_시나리오'!$I$4-'d_시나리오'!$H$4)/('d_시나리오'!$J$4-'d_시나리오'!$H$4),'d_시나리오'!$H$4+SQRT(K2012*('d_시나리오'!$J$4-'d_시나리오'!$H$4)*('d_시나리오'!$I$4-'d_시나리오'!$H$4)),'d_시나리오'!$J$4-SQRT((1-K2012)*('d_시나리오'!$J$4-'d_시나리오'!$H$4)*('d_시나리오'!$J$4-'d_시나리오'!$I$4))))</f>
        <v/>
      </c>
      <c r="M2012">
        <f>RAND()</f>
        <v/>
      </c>
      <c r="N2012">
        <f>IF('d_시나리오'!$J$5='d_시나리오'!$H$5,'d_시나리오'!$I$5,IF(M2012&lt;('d_시나리오'!$I$5-'d_시나리오'!$H$5)/('d_시나리오'!$J$5-'d_시나리오'!$H$5),'d_시나리오'!$H$5+SQRT(M2012*('d_시나리오'!$J$5-'d_시나리오'!$H$5)*('d_시나리오'!$I$5-'d_시나리오'!$H$5)),'d_시나리오'!$J$5-SQRT((1-M2012)*('d_시나리오'!$J$5-'d_시나리오'!$H$5)*('d_시나리오'!$J$5-'d_시나리오'!$I$5))))</f>
        <v/>
      </c>
      <c r="O2012">
        <f>RAND()</f>
        <v/>
      </c>
      <c r="P2012">
        <f>IF('d_시나리오'!$J$6='d_시나리오'!$H$6,'d_시나리오'!$I$6,IF(O2012&lt;('d_시나리오'!$I$6-'d_시나리오'!$H$6)/('d_시나리오'!$J$6-'d_시나리오'!$H$6),'d_시나리오'!$H$6+SQRT(O2012*('d_시나리오'!$J$6-'d_시나리오'!$H$6)*('d_시나리오'!$I$6-'d_시나리오'!$H$6)),'d_시나리오'!$J$6-SQRT((1-O2012)*('d_시나리오'!$J$6-'d_시나리오'!$H$6)*('d_시나리오'!$J$6-'d_시나리오'!$I$6))))</f>
        <v/>
      </c>
      <c r="Q2012">
        <f>INDEX('d_분포'!$B$2:$B$57,RANDBETWEEN(1,56))</f>
        <v/>
      </c>
      <c r="R2012">
        <f>BETAINV(RAND(),5,5)</f>
        <v/>
      </c>
      <c r="S2012">
        <f>'d_고정'!$B$1*'6_기대효과'!$H$7*('d_시나리오'!$I$7/'d_고정'!$B$2)*B2012</f>
        <v/>
      </c>
      <c r="T2012">
        <f>S2012*D2012</f>
        <v/>
      </c>
      <c r="U2012">
        <f>S2012*F2012*H2012</f>
        <v/>
      </c>
      <c r="V2012">
        <f>S2012*F2012*(H2012-1)</f>
        <v/>
      </c>
      <c r="W2012">
        <f>U2012*J2012</f>
        <v/>
      </c>
      <c r="X2012">
        <f>T2012+W2012</f>
        <v/>
      </c>
      <c r="Y2012">
        <f>(T2012*E2012+W2012*L2012)*(1-R2012-'d_고정'!$B$13)</f>
        <v/>
      </c>
      <c r="Z2012">
        <f>(U2012*N2012*Q2012+'d_고정'!$B$3*('6_기대효과'!$H$7/8)*Q2012*'d_고정'!$B$10*P2012*('6_기대효과'!$K$7/'d_고정'!$B$9))*(1-R2012)</f>
        <v/>
      </c>
      <c r="AA2012">
        <f>W2012*L2012*(1-R2012-'d_고정'!$B$13)+U2012*MAX(N2012-'d_고정'!$B$10*P2012*('6_기대효과'!$K$7/'d_고정'!$B$9),0)*Q2012*(1-R2012)</f>
        <v/>
      </c>
      <c r="AB2012">
        <f>Y2012+Z2012</f>
        <v/>
      </c>
      <c r="AC2012">
        <f>Y2012/('d_고정'!$B$5*'6_기대효과'!$H$7/8)/'d_고정'!$B$6</f>
        <v/>
      </c>
      <c r="AD2012">
        <f>Y2012/('d_고정'!$B$8*'6_기대효과'!$H$7/8)</f>
        <v/>
      </c>
    </row>
    <row r="2013">
      <c r="A2013">
        <f>RAND()</f>
        <v/>
      </c>
      <c r="B2013">
        <f>IF('d_시나리오'!$J$2='d_시나리오'!$H$2,'d_시나리오'!$I$2,IF(A2013&lt;('d_시나리오'!$I$2-'d_시나리오'!$H$2)/('d_시나리오'!$J$2-'d_시나리오'!$H$2),'d_시나리오'!$H$2+SQRT(A2013*('d_시나리오'!$J$2-'d_시나리오'!$H$2)*('d_시나리오'!$I$2-'d_시나리오'!$H$2)),'d_시나리오'!$J$2-SQRT((1-A2013)*('d_시나리오'!$J$2-'d_시나리오'!$H$2)*('d_시나리오'!$J$2-'d_시나리오'!$I$2))))</f>
        <v/>
      </c>
      <c r="C2013">
        <f>RAND()</f>
        <v/>
      </c>
      <c r="D2013">
        <f>BETAINV(RAND(),IF(C2013&lt;'d_고정'!$B$26,'d_고정'!$B$23,'d_고정'!$B$16)+1,'d_고정'!$B$17-IF(C2013&lt;'d_고정'!$B$26,'d_고정'!$B$23,'d_고정'!$B$16)+1)*('d_고정'!$B$14+('d_고정'!$B$15-'d_고정'!$B$14)*RAND())</f>
        <v/>
      </c>
      <c r="E2013">
        <f>INDEX('d_분포'!$A$2:$A$28,RANDBETWEEN(1,27))</f>
        <v/>
      </c>
      <c r="F2013">
        <f>INDEX('d_분포'!$C$2:$C$5,RANDBETWEEN(1,4))*(0.9+0.2*RAND())</f>
        <v/>
      </c>
      <c r="G2013">
        <f>RAND()</f>
        <v/>
      </c>
      <c r="H2013">
        <f>(F2013+(1-F2013)*('d_고정'!$B$22*BETAINV(RAND(),IF(G2013&lt;'d_고정'!$B$26,'d_고정'!$B$25,'d_고정'!$B$20)+1,'d_고정'!$B$21-IF(G2013&lt;'d_고정'!$B$26,'d_고정'!$B$25,'d_고정'!$B$20)+1)+(1-'d_고정'!$B$22)*BETAINV(RAND(),IF(G2013&lt;'d_고정'!$B$26,'d_고정'!$B$24,'d_고정'!$B$18)+1,'d_고정'!$B$19-IF(G2013&lt;'d_고정'!$B$26,'d_고정'!$B$24,'d_고정'!$B$18)+1))*('d_고정'!$B$14+('d_고정'!$B$15-'d_고정'!$B$14)*RAND()))/F2013</f>
        <v/>
      </c>
      <c r="I2013">
        <f>RAND()</f>
        <v/>
      </c>
      <c r="J2013">
        <f>IF('d_시나리오'!$J$3='d_시나리오'!$H$3,'d_시나리오'!$I$3,IF(I2013&lt;('d_시나리오'!$I$3-'d_시나리오'!$H$3)/('d_시나리오'!$J$3-'d_시나리오'!$H$3),'d_시나리오'!$H$3+SQRT(I2013*('d_시나리오'!$J$3-'d_시나리오'!$H$3)*('d_시나리오'!$I$3-'d_시나리오'!$H$3)),'d_시나리오'!$J$3-SQRT((1-I2013)*('d_시나리오'!$J$3-'d_시나리오'!$H$3)*('d_시나리오'!$J$3-'d_시나리오'!$I$3))))</f>
        <v/>
      </c>
      <c r="K2013">
        <f>RAND()</f>
        <v/>
      </c>
      <c r="L2013">
        <f>IF('d_시나리오'!$J$4='d_시나리오'!$H$4,'d_시나리오'!$I$4,IF(K2013&lt;('d_시나리오'!$I$4-'d_시나리오'!$H$4)/('d_시나리오'!$J$4-'d_시나리오'!$H$4),'d_시나리오'!$H$4+SQRT(K2013*('d_시나리오'!$J$4-'d_시나리오'!$H$4)*('d_시나리오'!$I$4-'d_시나리오'!$H$4)),'d_시나리오'!$J$4-SQRT((1-K2013)*('d_시나리오'!$J$4-'d_시나리오'!$H$4)*('d_시나리오'!$J$4-'d_시나리오'!$I$4))))</f>
        <v/>
      </c>
      <c r="M2013">
        <f>RAND()</f>
        <v/>
      </c>
      <c r="N2013">
        <f>IF('d_시나리오'!$J$5='d_시나리오'!$H$5,'d_시나리오'!$I$5,IF(M2013&lt;('d_시나리오'!$I$5-'d_시나리오'!$H$5)/('d_시나리오'!$J$5-'d_시나리오'!$H$5),'d_시나리오'!$H$5+SQRT(M2013*('d_시나리오'!$J$5-'d_시나리오'!$H$5)*('d_시나리오'!$I$5-'d_시나리오'!$H$5)),'d_시나리오'!$J$5-SQRT((1-M2013)*('d_시나리오'!$J$5-'d_시나리오'!$H$5)*('d_시나리오'!$J$5-'d_시나리오'!$I$5))))</f>
        <v/>
      </c>
      <c r="O2013">
        <f>RAND()</f>
        <v/>
      </c>
      <c r="P2013">
        <f>IF('d_시나리오'!$J$6='d_시나리오'!$H$6,'d_시나리오'!$I$6,IF(O2013&lt;('d_시나리오'!$I$6-'d_시나리오'!$H$6)/('d_시나리오'!$J$6-'d_시나리오'!$H$6),'d_시나리오'!$H$6+SQRT(O2013*('d_시나리오'!$J$6-'d_시나리오'!$H$6)*('d_시나리오'!$I$6-'d_시나리오'!$H$6)),'d_시나리오'!$J$6-SQRT((1-O2013)*('d_시나리오'!$J$6-'d_시나리오'!$H$6)*('d_시나리오'!$J$6-'d_시나리오'!$I$6))))</f>
        <v/>
      </c>
      <c r="Q2013">
        <f>INDEX('d_분포'!$B$2:$B$57,RANDBETWEEN(1,56))</f>
        <v/>
      </c>
      <c r="R2013">
        <f>BETAINV(RAND(),5,5)</f>
        <v/>
      </c>
      <c r="S2013">
        <f>'d_고정'!$B$1*'6_기대효과'!$H$7*('d_시나리오'!$I$7/'d_고정'!$B$2)*B2013</f>
        <v/>
      </c>
      <c r="T2013">
        <f>S2013*D2013</f>
        <v/>
      </c>
      <c r="U2013">
        <f>S2013*F2013*H2013</f>
        <v/>
      </c>
      <c r="V2013">
        <f>S2013*F2013*(H2013-1)</f>
        <v/>
      </c>
      <c r="W2013">
        <f>U2013*J2013</f>
        <v/>
      </c>
      <c r="X2013">
        <f>T2013+W2013</f>
        <v/>
      </c>
      <c r="Y2013">
        <f>(T2013*E2013+W2013*L2013)*(1-R2013-'d_고정'!$B$13)</f>
        <v/>
      </c>
      <c r="Z2013">
        <f>(U2013*N2013*Q2013+'d_고정'!$B$3*('6_기대효과'!$H$7/8)*Q2013*'d_고정'!$B$10*P2013*('6_기대효과'!$K$7/'d_고정'!$B$9))*(1-R2013)</f>
        <v/>
      </c>
      <c r="AA2013">
        <f>W2013*L2013*(1-R2013-'d_고정'!$B$13)+U2013*MAX(N2013-'d_고정'!$B$10*P2013*('6_기대효과'!$K$7/'d_고정'!$B$9),0)*Q2013*(1-R2013)</f>
        <v/>
      </c>
      <c r="AB2013">
        <f>Y2013+Z2013</f>
        <v/>
      </c>
      <c r="AC2013">
        <f>Y2013/('d_고정'!$B$5*'6_기대효과'!$H$7/8)/'d_고정'!$B$6</f>
        <v/>
      </c>
      <c r="AD2013">
        <f>Y2013/('d_고정'!$B$8*'6_기대효과'!$H$7/8)</f>
        <v/>
      </c>
    </row>
    <row r="2014">
      <c r="A2014">
        <f>RAND()</f>
        <v/>
      </c>
      <c r="B2014">
        <f>IF('d_시나리오'!$J$2='d_시나리오'!$H$2,'d_시나리오'!$I$2,IF(A2014&lt;('d_시나리오'!$I$2-'d_시나리오'!$H$2)/('d_시나리오'!$J$2-'d_시나리오'!$H$2),'d_시나리오'!$H$2+SQRT(A2014*('d_시나리오'!$J$2-'d_시나리오'!$H$2)*('d_시나리오'!$I$2-'d_시나리오'!$H$2)),'d_시나리오'!$J$2-SQRT((1-A2014)*('d_시나리오'!$J$2-'d_시나리오'!$H$2)*('d_시나리오'!$J$2-'d_시나리오'!$I$2))))</f>
        <v/>
      </c>
      <c r="C2014">
        <f>RAND()</f>
        <v/>
      </c>
      <c r="D2014">
        <f>BETAINV(RAND(),IF(C2014&lt;'d_고정'!$B$26,'d_고정'!$B$23,'d_고정'!$B$16)+1,'d_고정'!$B$17-IF(C2014&lt;'d_고정'!$B$26,'d_고정'!$B$23,'d_고정'!$B$16)+1)*('d_고정'!$B$14+('d_고정'!$B$15-'d_고정'!$B$14)*RAND())</f>
        <v/>
      </c>
      <c r="E2014">
        <f>INDEX('d_분포'!$A$2:$A$28,RANDBETWEEN(1,27))</f>
        <v/>
      </c>
      <c r="F2014">
        <f>INDEX('d_분포'!$C$2:$C$5,RANDBETWEEN(1,4))*(0.9+0.2*RAND())</f>
        <v/>
      </c>
      <c r="G2014">
        <f>RAND()</f>
        <v/>
      </c>
      <c r="H2014">
        <f>(F2014+(1-F2014)*('d_고정'!$B$22*BETAINV(RAND(),IF(G2014&lt;'d_고정'!$B$26,'d_고정'!$B$25,'d_고정'!$B$20)+1,'d_고정'!$B$21-IF(G2014&lt;'d_고정'!$B$26,'d_고정'!$B$25,'d_고정'!$B$20)+1)+(1-'d_고정'!$B$22)*BETAINV(RAND(),IF(G2014&lt;'d_고정'!$B$26,'d_고정'!$B$24,'d_고정'!$B$18)+1,'d_고정'!$B$19-IF(G2014&lt;'d_고정'!$B$26,'d_고정'!$B$24,'d_고정'!$B$18)+1))*('d_고정'!$B$14+('d_고정'!$B$15-'d_고정'!$B$14)*RAND()))/F2014</f>
        <v/>
      </c>
      <c r="I2014">
        <f>RAND()</f>
        <v/>
      </c>
      <c r="J2014">
        <f>IF('d_시나리오'!$J$3='d_시나리오'!$H$3,'d_시나리오'!$I$3,IF(I2014&lt;('d_시나리오'!$I$3-'d_시나리오'!$H$3)/('d_시나리오'!$J$3-'d_시나리오'!$H$3),'d_시나리오'!$H$3+SQRT(I2014*('d_시나리오'!$J$3-'d_시나리오'!$H$3)*('d_시나리오'!$I$3-'d_시나리오'!$H$3)),'d_시나리오'!$J$3-SQRT((1-I2014)*('d_시나리오'!$J$3-'d_시나리오'!$H$3)*('d_시나리오'!$J$3-'d_시나리오'!$I$3))))</f>
        <v/>
      </c>
      <c r="K2014">
        <f>RAND()</f>
        <v/>
      </c>
      <c r="L2014">
        <f>IF('d_시나리오'!$J$4='d_시나리오'!$H$4,'d_시나리오'!$I$4,IF(K2014&lt;('d_시나리오'!$I$4-'d_시나리오'!$H$4)/('d_시나리오'!$J$4-'d_시나리오'!$H$4),'d_시나리오'!$H$4+SQRT(K2014*('d_시나리오'!$J$4-'d_시나리오'!$H$4)*('d_시나리오'!$I$4-'d_시나리오'!$H$4)),'d_시나리오'!$J$4-SQRT((1-K2014)*('d_시나리오'!$J$4-'d_시나리오'!$H$4)*('d_시나리오'!$J$4-'d_시나리오'!$I$4))))</f>
        <v/>
      </c>
      <c r="M2014">
        <f>RAND()</f>
        <v/>
      </c>
      <c r="N2014">
        <f>IF('d_시나리오'!$J$5='d_시나리오'!$H$5,'d_시나리오'!$I$5,IF(M2014&lt;('d_시나리오'!$I$5-'d_시나리오'!$H$5)/('d_시나리오'!$J$5-'d_시나리오'!$H$5),'d_시나리오'!$H$5+SQRT(M2014*('d_시나리오'!$J$5-'d_시나리오'!$H$5)*('d_시나리오'!$I$5-'d_시나리오'!$H$5)),'d_시나리오'!$J$5-SQRT((1-M2014)*('d_시나리오'!$J$5-'d_시나리오'!$H$5)*('d_시나리오'!$J$5-'d_시나리오'!$I$5))))</f>
        <v/>
      </c>
      <c r="O2014">
        <f>RAND()</f>
        <v/>
      </c>
      <c r="P2014">
        <f>IF('d_시나리오'!$J$6='d_시나리오'!$H$6,'d_시나리오'!$I$6,IF(O2014&lt;('d_시나리오'!$I$6-'d_시나리오'!$H$6)/('d_시나리오'!$J$6-'d_시나리오'!$H$6),'d_시나리오'!$H$6+SQRT(O2014*('d_시나리오'!$J$6-'d_시나리오'!$H$6)*('d_시나리오'!$I$6-'d_시나리오'!$H$6)),'d_시나리오'!$J$6-SQRT((1-O2014)*('d_시나리오'!$J$6-'d_시나리오'!$H$6)*('d_시나리오'!$J$6-'d_시나리오'!$I$6))))</f>
        <v/>
      </c>
      <c r="Q2014">
        <f>INDEX('d_분포'!$B$2:$B$57,RANDBETWEEN(1,56))</f>
        <v/>
      </c>
      <c r="R2014">
        <f>BETAINV(RAND(),5,5)</f>
        <v/>
      </c>
      <c r="S2014">
        <f>'d_고정'!$B$1*'6_기대효과'!$H$7*('d_시나리오'!$I$7/'d_고정'!$B$2)*B2014</f>
        <v/>
      </c>
      <c r="T2014">
        <f>S2014*D2014</f>
        <v/>
      </c>
      <c r="U2014">
        <f>S2014*F2014*H2014</f>
        <v/>
      </c>
      <c r="V2014">
        <f>S2014*F2014*(H2014-1)</f>
        <v/>
      </c>
      <c r="W2014">
        <f>U2014*J2014</f>
        <v/>
      </c>
      <c r="X2014">
        <f>T2014+W2014</f>
        <v/>
      </c>
      <c r="Y2014">
        <f>(T2014*E2014+W2014*L2014)*(1-R2014-'d_고정'!$B$13)</f>
        <v/>
      </c>
      <c r="Z2014">
        <f>(U2014*N2014*Q2014+'d_고정'!$B$3*('6_기대효과'!$H$7/8)*Q2014*'d_고정'!$B$10*P2014*('6_기대효과'!$K$7/'d_고정'!$B$9))*(1-R2014)</f>
        <v/>
      </c>
      <c r="AA2014">
        <f>W2014*L2014*(1-R2014-'d_고정'!$B$13)+U2014*MAX(N2014-'d_고정'!$B$10*P2014*('6_기대효과'!$K$7/'d_고정'!$B$9),0)*Q2014*(1-R2014)</f>
        <v/>
      </c>
      <c r="AB2014">
        <f>Y2014+Z2014</f>
        <v/>
      </c>
      <c r="AC2014">
        <f>Y2014/('d_고정'!$B$5*'6_기대효과'!$H$7/8)/'d_고정'!$B$6</f>
        <v/>
      </c>
      <c r="AD2014">
        <f>Y2014/('d_고정'!$B$8*'6_기대효과'!$H$7/8)</f>
        <v/>
      </c>
    </row>
    <row r="2015">
      <c r="A2015">
        <f>RAND()</f>
        <v/>
      </c>
      <c r="B2015">
        <f>IF('d_시나리오'!$J$2='d_시나리오'!$H$2,'d_시나리오'!$I$2,IF(A2015&lt;('d_시나리오'!$I$2-'d_시나리오'!$H$2)/('d_시나리오'!$J$2-'d_시나리오'!$H$2),'d_시나리오'!$H$2+SQRT(A2015*('d_시나리오'!$J$2-'d_시나리오'!$H$2)*('d_시나리오'!$I$2-'d_시나리오'!$H$2)),'d_시나리오'!$J$2-SQRT((1-A2015)*('d_시나리오'!$J$2-'d_시나리오'!$H$2)*('d_시나리오'!$J$2-'d_시나리오'!$I$2))))</f>
        <v/>
      </c>
      <c r="C2015">
        <f>RAND()</f>
        <v/>
      </c>
      <c r="D2015">
        <f>BETAINV(RAND(),IF(C2015&lt;'d_고정'!$B$26,'d_고정'!$B$23,'d_고정'!$B$16)+1,'d_고정'!$B$17-IF(C2015&lt;'d_고정'!$B$26,'d_고정'!$B$23,'d_고정'!$B$16)+1)*('d_고정'!$B$14+('d_고정'!$B$15-'d_고정'!$B$14)*RAND())</f>
        <v/>
      </c>
      <c r="E2015">
        <f>INDEX('d_분포'!$A$2:$A$28,RANDBETWEEN(1,27))</f>
        <v/>
      </c>
      <c r="F2015">
        <f>INDEX('d_분포'!$C$2:$C$5,RANDBETWEEN(1,4))*(0.9+0.2*RAND())</f>
        <v/>
      </c>
      <c r="G2015">
        <f>RAND()</f>
        <v/>
      </c>
      <c r="H2015">
        <f>(F2015+(1-F2015)*('d_고정'!$B$22*BETAINV(RAND(),IF(G2015&lt;'d_고정'!$B$26,'d_고정'!$B$25,'d_고정'!$B$20)+1,'d_고정'!$B$21-IF(G2015&lt;'d_고정'!$B$26,'d_고정'!$B$25,'d_고정'!$B$20)+1)+(1-'d_고정'!$B$22)*BETAINV(RAND(),IF(G2015&lt;'d_고정'!$B$26,'d_고정'!$B$24,'d_고정'!$B$18)+1,'d_고정'!$B$19-IF(G2015&lt;'d_고정'!$B$26,'d_고정'!$B$24,'d_고정'!$B$18)+1))*('d_고정'!$B$14+('d_고정'!$B$15-'d_고정'!$B$14)*RAND()))/F2015</f>
        <v/>
      </c>
      <c r="I2015">
        <f>RAND()</f>
        <v/>
      </c>
      <c r="J2015">
        <f>IF('d_시나리오'!$J$3='d_시나리오'!$H$3,'d_시나리오'!$I$3,IF(I2015&lt;('d_시나리오'!$I$3-'d_시나리오'!$H$3)/('d_시나리오'!$J$3-'d_시나리오'!$H$3),'d_시나리오'!$H$3+SQRT(I2015*('d_시나리오'!$J$3-'d_시나리오'!$H$3)*('d_시나리오'!$I$3-'d_시나리오'!$H$3)),'d_시나리오'!$J$3-SQRT((1-I2015)*('d_시나리오'!$J$3-'d_시나리오'!$H$3)*('d_시나리오'!$J$3-'d_시나리오'!$I$3))))</f>
        <v/>
      </c>
      <c r="K2015">
        <f>RAND()</f>
        <v/>
      </c>
      <c r="L2015">
        <f>IF('d_시나리오'!$J$4='d_시나리오'!$H$4,'d_시나리오'!$I$4,IF(K2015&lt;('d_시나리오'!$I$4-'d_시나리오'!$H$4)/('d_시나리오'!$J$4-'d_시나리오'!$H$4),'d_시나리오'!$H$4+SQRT(K2015*('d_시나리오'!$J$4-'d_시나리오'!$H$4)*('d_시나리오'!$I$4-'d_시나리오'!$H$4)),'d_시나리오'!$J$4-SQRT((1-K2015)*('d_시나리오'!$J$4-'d_시나리오'!$H$4)*('d_시나리오'!$J$4-'d_시나리오'!$I$4))))</f>
        <v/>
      </c>
      <c r="M2015">
        <f>RAND()</f>
        <v/>
      </c>
      <c r="N2015">
        <f>IF('d_시나리오'!$J$5='d_시나리오'!$H$5,'d_시나리오'!$I$5,IF(M2015&lt;('d_시나리오'!$I$5-'d_시나리오'!$H$5)/('d_시나리오'!$J$5-'d_시나리오'!$H$5),'d_시나리오'!$H$5+SQRT(M2015*('d_시나리오'!$J$5-'d_시나리오'!$H$5)*('d_시나리오'!$I$5-'d_시나리오'!$H$5)),'d_시나리오'!$J$5-SQRT((1-M2015)*('d_시나리오'!$J$5-'d_시나리오'!$H$5)*('d_시나리오'!$J$5-'d_시나리오'!$I$5))))</f>
        <v/>
      </c>
      <c r="O2015">
        <f>RAND()</f>
        <v/>
      </c>
      <c r="P2015">
        <f>IF('d_시나리오'!$J$6='d_시나리오'!$H$6,'d_시나리오'!$I$6,IF(O2015&lt;('d_시나리오'!$I$6-'d_시나리오'!$H$6)/('d_시나리오'!$J$6-'d_시나리오'!$H$6),'d_시나리오'!$H$6+SQRT(O2015*('d_시나리오'!$J$6-'d_시나리오'!$H$6)*('d_시나리오'!$I$6-'d_시나리오'!$H$6)),'d_시나리오'!$J$6-SQRT((1-O2015)*('d_시나리오'!$J$6-'d_시나리오'!$H$6)*('d_시나리오'!$J$6-'d_시나리오'!$I$6))))</f>
        <v/>
      </c>
      <c r="Q2015">
        <f>INDEX('d_분포'!$B$2:$B$57,RANDBETWEEN(1,56))</f>
        <v/>
      </c>
      <c r="R2015">
        <f>BETAINV(RAND(),5,5)</f>
        <v/>
      </c>
      <c r="S2015">
        <f>'d_고정'!$B$1*'6_기대효과'!$H$7*('d_시나리오'!$I$7/'d_고정'!$B$2)*B2015</f>
        <v/>
      </c>
      <c r="T2015">
        <f>S2015*D2015</f>
        <v/>
      </c>
      <c r="U2015">
        <f>S2015*F2015*H2015</f>
        <v/>
      </c>
      <c r="V2015">
        <f>S2015*F2015*(H2015-1)</f>
        <v/>
      </c>
      <c r="W2015">
        <f>U2015*J2015</f>
        <v/>
      </c>
      <c r="X2015">
        <f>T2015+W2015</f>
        <v/>
      </c>
      <c r="Y2015">
        <f>(T2015*E2015+W2015*L2015)*(1-R2015-'d_고정'!$B$13)</f>
        <v/>
      </c>
      <c r="Z2015">
        <f>(U2015*N2015*Q2015+'d_고정'!$B$3*('6_기대효과'!$H$7/8)*Q2015*'d_고정'!$B$10*P2015*('6_기대효과'!$K$7/'d_고정'!$B$9))*(1-R2015)</f>
        <v/>
      </c>
      <c r="AA2015">
        <f>W2015*L2015*(1-R2015-'d_고정'!$B$13)+U2015*MAX(N2015-'d_고정'!$B$10*P2015*('6_기대효과'!$K$7/'d_고정'!$B$9),0)*Q2015*(1-R2015)</f>
        <v/>
      </c>
      <c r="AB2015">
        <f>Y2015+Z2015</f>
        <v/>
      </c>
      <c r="AC2015">
        <f>Y2015/('d_고정'!$B$5*'6_기대효과'!$H$7/8)/'d_고정'!$B$6</f>
        <v/>
      </c>
      <c r="AD2015">
        <f>Y2015/('d_고정'!$B$8*'6_기대효과'!$H$7/8)</f>
        <v/>
      </c>
    </row>
    <row r="2016">
      <c r="A2016">
        <f>RAND()</f>
        <v/>
      </c>
      <c r="B2016">
        <f>IF('d_시나리오'!$J$2='d_시나리오'!$H$2,'d_시나리오'!$I$2,IF(A2016&lt;('d_시나리오'!$I$2-'d_시나리오'!$H$2)/('d_시나리오'!$J$2-'d_시나리오'!$H$2),'d_시나리오'!$H$2+SQRT(A2016*('d_시나리오'!$J$2-'d_시나리오'!$H$2)*('d_시나리오'!$I$2-'d_시나리오'!$H$2)),'d_시나리오'!$J$2-SQRT((1-A2016)*('d_시나리오'!$J$2-'d_시나리오'!$H$2)*('d_시나리오'!$J$2-'d_시나리오'!$I$2))))</f>
        <v/>
      </c>
      <c r="C2016">
        <f>RAND()</f>
        <v/>
      </c>
      <c r="D2016">
        <f>BETAINV(RAND(),IF(C2016&lt;'d_고정'!$B$26,'d_고정'!$B$23,'d_고정'!$B$16)+1,'d_고정'!$B$17-IF(C2016&lt;'d_고정'!$B$26,'d_고정'!$B$23,'d_고정'!$B$16)+1)*('d_고정'!$B$14+('d_고정'!$B$15-'d_고정'!$B$14)*RAND())</f>
        <v/>
      </c>
      <c r="E2016">
        <f>INDEX('d_분포'!$A$2:$A$28,RANDBETWEEN(1,27))</f>
        <v/>
      </c>
      <c r="F2016">
        <f>INDEX('d_분포'!$C$2:$C$5,RANDBETWEEN(1,4))*(0.9+0.2*RAND())</f>
        <v/>
      </c>
      <c r="G2016">
        <f>RAND()</f>
        <v/>
      </c>
      <c r="H2016">
        <f>(F2016+(1-F2016)*('d_고정'!$B$22*BETAINV(RAND(),IF(G2016&lt;'d_고정'!$B$26,'d_고정'!$B$25,'d_고정'!$B$20)+1,'d_고정'!$B$21-IF(G2016&lt;'d_고정'!$B$26,'d_고정'!$B$25,'d_고정'!$B$20)+1)+(1-'d_고정'!$B$22)*BETAINV(RAND(),IF(G2016&lt;'d_고정'!$B$26,'d_고정'!$B$24,'d_고정'!$B$18)+1,'d_고정'!$B$19-IF(G2016&lt;'d_고정'!$B$26,'d_고정'!$B$24,'d_고정'!$B$18)+1))*('d_고정'!$B$14+('d_고정'!$B$15-'d_고정'!$B$14)*RAND()))/F2016</f>
        <v/>
      </c>
      <c r="I2016">
        <f>RAND()</f>
        <v/>
      </c>
      <c r="J2016">
        <f>IF('d_시나리오'!$J$3='d_시나리오'!$H$3,'d_시나리오'!$I$3,IF(I2016&lt;('d_시나리오'!$I$3-'d_시나리오'!$H$3)/('d_시나리오'!$J$3-'d_시나리오'!$H$3),'d_시나리오'!$H$3+SQRT(I2016*('d_시나리오'!$J$3-'d_시나리오'!$H$3)*('d_시나리오'!$I$3-'d_시나리오'!$H$3)),'d_시나리오'!$J$3-SQRT((1-I2016)*('d_시나리오'!$J$3-'d_시나리오'!$H$3)*('d_시나리오'!$J$3-'d_시나리오'!$I$3))))</f>
        <v/>
      </c>
      <c r="K2016">
        <f>RAND()</f>
        <v/>
      </c>
      <c r="L2016">
        <f>IF('d_시나리오'!$J$4='d_시나리오'!$H$4,'d_시나리오'!$I$4,IF(K2016&lt;('d_시나리오'!$I$4-'d_시나리오'!$H$4)/('d_시나리오'!$J$4-'d_시나리오'!$H$4),'d_시나리오'!$H$4+SQRT(K2016*('d_시나리오'!$J$4-'d_시나리오'!$H$4)*('d_시나리오'!$I$4-'d_시나리오'!$H$4)),'d_시나리오'!$J$4-SQRT((1-K2016)*('d_시나리오'!$J$4-'d_시나리오'!$H$4)*('d_시나리오'!$J$4-'d_시나리오'!$I$4))))</f>
        <v/>
      </c>
      <c r="M2016">
        <f>RAND()</f>
        <v/>
      </c>
      <c r="N2016">
        <f>IF('d_시나리오'!$J$5='d_시나리오'!$H$5,'d_시나리오'!$I$5,IF(M2016&lt;('d_시나리오'!$I$5-'d_시나리오'!$H$5)/('d_시나리오'!$J$5-'d_시나리오'!$H$5),'d_시나리오'!$H$5+SQRT(M2016*('d_시나리오'!$J$5-'d_시나리오'!$H$5)*('d_시나리오'!$I$5-'d_시나리오'!$H$5)),'d_시나리오'!$J$5-SQRT((1-M2016)*('d_시나리오'!$J$5-'d_시나리오'!$H$5)*('d_시나리오'!$J$5-'d_시나리오'!$I$5))))</f>
        <v/>
      </c>
      <c r="O2016">
        <f>RAND()</f>
        <v/>
      </c>
      <c r="P2016">
        <f>IF('d_시나리오'!$J$6='d_시나리오'!$H$6,'d_시나리오'!$I$6,IF(O2016&lt;('d_시나리오'!$I$6-'d_시나리오'!$H$6)/('d_시나리오'!$J$6-'d_시나리오'!$H$6),'d_시나리오'!$H$6+SQRT(O2016*('d_시나리오'!$J$6-'d_시나리오'!$H$6)*('d_시나리오'!$I$6-'d_시나리오'!$H$6)),'d_시나리오'!$J$6-SQRT((1-O2016)*('d_시나리오'!$J$6-'d_시나리오'!$H$6)*('d_시나리오'!$J$6-'d_시나리오'!$I$6))))</f>
        <v/>
      </c>
      <c r="Q2016">
        <f>INDEX('d_분포'!$B$2:$B$57,RANDBETWEEN(1,56))</f>
        <v/>
      </c>
      <c r="R2016">
        <f>BETAINV(RAND(),5,5)</f>
        <v/>
      </c>
      <c r="S2016">
        <f>'d_고정'!$B$1*'6_기대효과'!$H$7*('d_시나리오'!$I$7/'d_고정'!$B$2)*B2016</f>
        <v/>
      </c>
      <c r="T2016">
        <f>S2016*D2016</f>
        <v/>
      </c>
      <c r="U2016">
        <f>S2016*F2016*H2016</f>
        <v/>
      </c>
      <c r="V2016">
        <f>S2016*F2016*(H2016-1)</f>
        <v/>
      </c>
      <c r="W2016">
        <f>U2016*J2016</f>
        <v/>
      </c>
      <c r="X2016">
        <f>T2016+W2016</f>
        <v/>
      </c>
      <c r="Y2016">
        <f>(T2016*E2016+W2016*L2016)*(1-R2016-'d_고정'!$B$13)</f>
        <v/>
      </c>
      <c r="Z2016">
        <f>(U2016*N2016*Q2016+'d_고정'!$B$3*('6_기대효과'!$H$7/8)*Q2016*'d_고정'!$B$10*P2016*('6_기대효과'!$K$7/'d_고정'!$B$9))*(1-R2016)</f>
        <v/>
      </c>
      <c r="AA2016">
        <f>W2016*L2016*(1-R2016-'d_고정'!$B$13)+U2016*MAX(N2016-'d_고정'!$B$10*P2016*('6_기대효과'!$K$7/'d_고정'!$B$9),0)*Q2016*(1-R2016)</f>
        <v/>
      </c>
      <c r="AB2016">
        <f>Y2016+Z2016</f>
        <v/>
      </c>
      <c r="AC2016">
        <f>Y2016/('d_고정'!$B$5*'6_기대효과'!$H$7/8)/'d_고정'!$B$6</f>
        <v/>
      </c>
      <c r="AD2016">
        <f>Y2016/('d_고정'!$B$8*'6_기대효과'!$H$7/8)</f>
        <v/>
      </c>
    </row>
    <row r="2017">
      <c r="A2017">
        <f>RAND()</f>
        <v/>
      </c>
      <c r="B2017">
        <f>IF('d_시나리오'!$J$2='d_시나리오'!$H$2,'d_시나리오'!$I$2,IF(A2017&lt;('d_시나리오'!$I$2-'d_시나리오'!$H$2)/('d_시나리오'!$J$2-'d_시나리오'!$H$2),'d_시나리오'!$H$2+SQRT(A2017*('d_시나리오'!$J$2-'d_시나리오'!$H$2)*('d_시나리오'!$I$2-'d_시나리오'!$H$2)),'d_시나리오'!$J$2-SQRT((1-A2017)*('d_시나리오'!$J$2-'d_시나리오'!$H$2)*('d_시나리오'!$J$2-'d_시나리오'!$I$2))))</f>
        <v/>
      </c>
      <c r="C2017">
        <f>RAND()</f>
        <v/>
      </c>
      <c r="D2017">
        <f>BETAINV(RAND(),IF(C2017&lt;'d_고정'!$B$26,'d_고정'!$B$23,'d_고정'!$B$16)+1,'d_고정'!$B$17-IF(C2017&lt;'d_고정'!$B$26,'d_고정'!$B$23,'d_고정'!$B$16)+1)*('d_고정'!$B$14+('d_고정'!$B$15-'d_고정'!$B$14)*RAND())</f>
        <v/>
      </c>
      <c r="E2017">
        <f>INDEX('d_분포'!$A$2:$A$28,RANDBETWEEN(1,27))</f>
        <v/>
      </c>
      <c r="F2017">
        <f>INDEX('d_분포'!$C$2:$C$5,RANDBETWEEN(1,4))*(0.9+0.2*RAND())</f>
        <v/>
      </c>
      <c r="G2017">
        <f>RAND()</f>
        <v/>
      </c>
      <c r="H2017">
        <f>(F2017+(1-F2017)*('d_고정'!$B$22*BETAINV(RAND(),IF(G2017&lt;'d_고정'!$B$26,'d_고정'!$B$25,'d_고정'!$B$20)+1,'d_고정'!$B$21-IF(G2017&lt;'d_고정'!$B$26,'d_고정'!$B$25,'d_고정'!$B$20)+1)+(1-'d_고정'!$B$22)*BETAINV(RAND(),IF(G2017&lt;'d_고정'!$B$26,'d_고정'!$B$24,'d_고정'!$B$18)+1,'d_고정'!$B$19-IF(G2017&lt;'d_고정'!$B$26,'d_고정'!$B$24,'d_고정'!$B$18)+1))*('d_고정'!$B$14+('d_고정'!$B$15-'d_고정'!$B$14)*RAND()))/F2017</f>
        <v/>
      </c>
      <c r="I2017">
        <f>RAND()</f>
        <v/>
      </c>
      <c r="J2017">
        <f>IF('d_시나리오'!$J$3='d_시나리오'!$H$3,'d_시나리오'!$I$3,IF(I2017&lt;('d_시나리오'!$I$3-'d_시나리오'!$H$3)/('d_시나리오'!$J$3-'d_시나리오'!$H$3),'d_시나리오'!$H$3+SQRT(I2017*('d_시나리오'!$J$3-'d_시나리오'!$H$3)*('d_시나리오'!$I$3-'d_시나리오'!$H$3)),'d_시나리오'!$J$3-SQRT((1-I2017)*('d_시나리오'!$J$3-'d_시나리오'!$H$3)*('d_시나리오'!$J$3-'d_시나리오'!$I$3))))</f>
        <v/>
      </c>
      <c r="K2017">
        <f>RAND()</f>
        <v/>
      </c>
      <c r="L2017">
        <f>IF('d_시나리오'!$J$4='d_시나리오'!$H$4,'d_시나리오'!$I$4,IF(K2017&lt;('d_시나리오'!$I$4-'d_시나리오'!$H$4)/('d_시나리오'!$J$4-'d_시나리오'!$H$4),'d_시나리오'!$H$4+SQRT(K2017*('d_시나리오'!$J$4-'d_시나리오'!$H$4)*('d_시나리오'!$I$4-'d_시나리오'!$H$4)),'d_시나리오'!$J$4-SQRT((1-K2017)*('d_시나리오'!$J$4-'d_시나리오'!$H$4)*('d_시나리오'!$J$4-'d_시나리오'!$I$4))))</f>
        <v/>
      </c>
      <c r="M2017">
        <f>RAND()</f>
        <v/>
      </c>
      <c r="N2017">
        <f>IF('d_시나리오'!$J$5='d_시나리오'!$H$5,'d_시나리오'!$I$5,IF(M2017&lt;('d_시나리오'!$I$5-'d_시나리오'!$H$5)/('d_시나리오'!$J$5-'d_시나리오'!$H$5),'d_시나리오'!$H$5+SQRT(M2017*('d_시나리오'!$J$5-'d_시나리오'!$H$5)*('d_시나리오'!$I$5-'d_시나리오'!$H$5)),'d_시나리오'!$J$5-SQRT((1-M2017)*('d_시나리오'!$J$5-'d_시나리오'!$H$5)*('d_시나리오'!$J$5-'d_시나리오'!$I$5))))</f>
        <v/>
      </c>
      <c r="O2017">
        <f>RAND()</f>
        <v/>
      </c>
      <c r="P2017">
        <f>IF('d_시나리오'!$J$6='d_시나리오'!$H$6,'d_시나리오'!$I$6,IF(O2017&lt;('d_시나리오'!$I$6-'d_시나리오'!$H$6)/('d_시나리오'!$J$6-'d_시나리오'!$H$6),'d_시나리오'!$H$6+SQRT(O2017*('d_시나리오'!$J$6-'d_시나리오'!$H$6)*('d_시나리오'!$I$6-'d_시나리오'!$H$6)),'d_시나리오'!$J$6-SQRT((1-O2017)*('d_시나리오'!$J$6-'d_시나리오'!$H$6)*('d_시나리오'!$J$6-'d_시나리오'!$I$6))))</f>
        <v/>
      </c>
      <c r="Q2017">
        <f>INDEX('d_분포'!$B$2:$B$57,RANDBETWEEN(1,56))</f>
        <v/>
      </c>
      <c r="R2017">
        <f>BETAINV(RAND(),5,5)</f>
        <v/>
      </c>
      <c r="S2017">
        <f>'d_고정'!$B$1*'6_기대효과'!$H$7*('d_시나리오'!$I$7/'d_고정'!$B$2)*B2017</f>
        <v/>
      </c>
      <c r="T2017">
        <f>S2017*D2017</f>
        <v/>
      </c>
      <c r="U2017">
        <f>S2017*F2017*H2017</f>
        <v/>
      </c>
      <c r="V2017">
        <f>S2017*F2017*(H2017-1)</f>
        <v/>
      </c>
      <c r="W2017">
        <f>U2017*J2017</f>
        <v/>
      </c>
      <c r="X2017">
        <f>T2017+W2017</f>
        <v/>
      </c>
      <c r="Y2017">
        <f>(T2017*E2017+W2017*L2017)*(1-R2017-'d_고정'!$B$13)</f>
        <v/>
      </c>
      <c r="Z2017">
        <f>(U2017*N2017*Q2017+'d_고정'!$B$3*('6_기대효과'!$H$7/8)*Q2017*'d_고정'!$B$10*P2017*('6_기대효과'!$K$7/'d_고정'!$B$9))*(1-R2017)</f>
        <v/>
      </c>
      <c r="AA2017">
        <f>W2017*L2017*(1-R2017-'d_고정'!$B$13)+U2017*MAX(N2017-'d_고정'!$B$10*P2017*('6_기대효과'!$K$7/'d_고정'!$B$9),0)*Q2017*(1-R2017)</f>
        <v/>
      </c>
      <c r="AB2017">
        <f>Y2017+Z2017</f>
        <v/>
      </c>
      <c r="AC2017">
        <f>Y2017/('d_고정'!$B$5*'6_기대효과'!$H$7/8)/'d_고정'!$B$6</f>
        <v/>
      </c>
      <c r="AD2017">
        <f>Y2017/('d_고정'!$B$8*'6_기대효과'!$H$7/8)</f>
        <v/>
      </c>
    </row>
    <row r="2018">
      <c r="A2018">
        <f>RAND()</f>
        <v/>
      </c>
      <c r="B2018">
        <f>IF('d_시나리오'!$J$2='d_시나리오'!$H$2,'d_시나리오'!$I$2,IF(A2018&lt;('d_시나리오'!$I$2-'d_시나리오'!$H$2)/('d_시나리오'!$J$2-'d_시나리오'!$H$2),'d_시나리오'!$H$2+SQRT(A2018*('d_시나리오'!$J$2-'d_시나리오'!$H$2)*('d_시나리오'!$I$2-'d_시나리오'!$H$2)),'d_시나리오'!$J$2-SQRT((1-A2018)*('d_시나리오'!$J$2-'d_시나리오'!$H$2)*('d_시나리오'!$J$2-'d_시나리오'!$I$2))))</f>
        <v/>
      </c>
      <c r="C2018">
        <f>RAND()</f>
        <v/>
      </c>
      <c r="D2018">
        <f>BETAINV(RAND(),IF(C2018&lt;'d_고정'!$B$26,'d_고정'!$B$23,'d_고정'!$B$16)+1,'d_고정'!$B$17-IF(C2018&lt;'d_고정'!$B$26,'d_고정'!$B$23,'d_고정'!$B$16)+1)*('d_고정'!$B$14+('d_고정'!$B$15-'d_고정'!$B$14)*RAND())</f>
        <v/>
      </c>
      <c r="E2018">
        <f>INDEX('d_분포'!$A$2:$A$28,RANDBETWEEN(1,27))</f>
        <v/>
      </c>
      <c r="F2018">
        <f>INDEX('d_분포'!$C$2:$C$5,RANDBETWEEN(1,4))*(0.9+0.2*RAND())</f>
        <v/>
      </c>
      <c r="G2018">
        <f>RAND()</f>
        <v/>
      </c>
      <c r="H2018">
        <f>(F2018+(1-F2018)*('d_고정'!$B$22*BETAINV(RAND(),IF(G2018&lt;'d_고정'!$B$26,'d_고정'!$B$25,'d_고정'!$B$20)+1,'d_고정'!$B$21-IF(G2018&lt;'d_고정'!$B$26,'d_고정'!$B$25,'d_고정'!$B$20)+1)+(1-'d_고정'!$B$22)*BETAINV(RAND(),IF(G2018&lt;'d_고정'!$B$26,'d_고정'!$B$24,'d_고정'!$B$18)+1,'d_고정'!$B$19-IF(G2018&lt;'d_고정'!$B$26,'d_고정'!$B$24,'d_고정'!$B$18)+1))*('d_고정'!$B$14+('d_고정'!$B$15-'d_고정'!$B$14)*RAND()))/F2018</f>
        <v/>
      </c>
      <c r="I2018">
        <f>RAND()</f>
        <v/>
      </c>
      <c r="J2018">
        <f>IF('d_시나리오'!$J$3='d_시나리오'!$H$3,'d_시나리오'!$I$3,IF(I2018&lt;('d_시나리오'!$I$3-'d_시나리오'!$H$3)/('d_시나리오'!$J$3-'d_시나리오'!$H$3),'d_시나리오'!$H$3+SQRT(I2018*('d_시나리오'!$J$3-'d_시나리오'!$H$3)*('d_시나리오'!$I$3-'d_시나리오'!$H$3)),'d_시나리오'!$J$3-SQRT((1-I2018)*('d_시나리오'!$J$3-'d_시나리오'!$H$3)*('d_시나리오'!$J$3-'d_시나리오'!$I$3))))</f>
        <v/>
      </c>
      <c r="K2018">
        <f>RAND()</f>
        <v/>
      </c>
      <c r="L2018">
        <f>IF('d_시나리오'!$J$4='d_시나리오'!$H$4,'d_시나리오'!$I$4,IF(K2018&lt;('d_시나리오'!$I$4-'d_시나리오'!$H$4)/('d_시나리오'!$J$4-'d_시나리오'!$H$4),'d_시나리오'!$H$4+SQRT(K2018*('d_시나리오'!$J$4-'d_시나리오'!$H$4)*('d_시나리오'!$I$4-'d_시나리오'!$H$4)),'d_시나리오'!$J$4-SQRT((1-K2018)*('d_시나리오'!$J$4-'d_시나리오'!$H$4)*('d_시나리오'!$J$4-'d_시나리오'!$I$4))))</f>
        <v/>
      </c>
      <c r="M2018">
        <f>RAND()</f>
        <v/>
      </c>
      <c r="N2018">
        <f>IF('d_시나리오'!$J$5='d_시나리오'!$H$5,'d_시나리오'!$I$5,IF(M2018&lt;('d_시나리오'!$I$5-'d_시나리오'!$H$5)/('d_시나리오'!$J$5-'d_시나리오'!$H$5),'d_시나리오'!$H$5+SQRT(M2018*('d_시나리오'!$J$5-'d_시나리오'!$H$5)*('d_시나리오'!$I$5-'d_시나리오'!$H$5)),'d_시나리오'!$J$5-SQRT((1-M2018)*('d_시나리오'!$J$5-'d_시나리오'!$H$5)*('d_시나리오'!$J$5-'d_시나리오'!$I$5))))</f>
        <v/>
      </c>
      <c r="O2018">
        <f>RAND()</f>
        <v/>
      </c>
      <c r="P2018">
        <f>IF('d_시나리오'!$J$6='d_시나리오'!$H$6,'d_시나리오'!$I$6,IF(O2018&lt;('d_시나리오'!$I$6-'d_시나리오'!$H$6)/('d_시나리오'!$J$6-'d_시나리오'!$H$6),'d_시나리오'!$H$6+SQRT(O2018*('d_시나리오'!$J$6-'d_시나리오'!$H$6)*('d_시나리오'!$I$6-'d_시나리오'!$H$6)),'d_시나리오'!$J$6-SQRT((1-O2018)*('d_시나리오'!$J$6-'d_시나리오'!$H$6)*('d_시나리오'!$J$6-'d_시나리오'!$I$6))))</f>
        <v/>
      </c>
      <c r="Q2018">
        <f>INDEX('d_분포'!$B$2:$B$57,RANDBETWEEN(1,56))</f>
        <v/>
      </c>
      <c r="R2018">
        <f>BETAINV(RAND(),5,5)</f>
        <v/>
      </c>
      <c r="S2018">
        <f>'d_고정'!$B$1*'6_기대효과'!$H$7*('d_시나리오'!$I$7/'d_고정'!$B$2)*B2018</f>
        <v/>
      </c>
      <c r="T2018">
        <f>S2018*D2018</f>
        <v/>
      </c>
      <c r="U2018">
        <f>S2018*F2018*H2018</f>
        <v/>
      </c>
      <c r="V2018">
        <f>S2018*F2018*(H2018-1)</f>
        <v/>
      </c>
      <c r="W2018">
        <f>U2018*J2018</f>
        <v/>
      </c>
      <c r="X2018">
        <f>T2018+W2018</f>
        <v/>
      </c>
      <c r="Y2018">
        <f>(T2018*E2018+W2018*L2018)*(1-R2018-'d_고정'!$B$13)</f>
        <v/>
      </c>
      <c r="Z2018">
        <f>(U2018*N2018*Q2018+'d_고정'!$B$3*('6_기대효과'!$H$7/8)*Q2018*'d_고정'!$B$10*P2018*('6_기대효과'!$K$7/'d_고정'!$B$9))*(1-R2018)</f>
        <v/>
      </c>
      <c r="AA2018">
        <f>W2018*L2018*(1-R2018-'d_고정'!$B$13)+U2018*MAX(N2018-'d_고정'!$B$10*P2018*('6_기대효과'!$K$7/'d_고정'!$B$9),0)*Q2018*(1-R2018)</f>
        <v/>
      </c>
      <c r="AB2018">
        <f>Y2018+Z2018</f>
        <v/>
      </c>
      <c r="AC2018">
        <f>Y2018/('d_고정'!$B$5*'6_기대효과'!$H$7/8)/'d_고정'!$B$6</f>
        <v/>
      </c>
      <c r="AD2018">
        <f>Y2018/('d_고정'!$B$8*'6_기대효과'!$H$7/8)</f>
        <v/>
      </c>
    </row>
    <row r="2019">
      <c r="A2019">
        <f>RAND()</f>
        <v/>
      </c>
      <c r="B2019">
        <f>IF('d_시나리오'!$J$2='d_시나리오'!$H$2,'d_시나리오'!$I$2,IF(A2019&lt;('d_시나리오'!$I$2-'d_시나리오'!$H$2)/('d_시나리오'!$J$2-'d_시나리오'!$H$2),'d_시나리오'!$H$2+SQRT(A2019*('d_시나리오'!$J$2-'d_시나리오'!$H$2)*('d_시나리오'!$I$2-'d_시나리오'!$H$2)),'d_시나리오'!$J$2-SQRT((1-A2019)*('d_시나리오'!$J$2-'d_시나리오'!$H$2)*('d_시나리오'!$J$2-'d_시나리오'!$I$2))))</f>
        <v/>
      </c>
      <c r="C2019">
        <f>RAND()</f>
        <v/>
      </c>
      <c r="D2019">
        <f>BETAINV(RAND(),IF(C2019&lt;'d_고정'!$B$26,'d_고정'!$B$23,'d_고정'!$B$16)+1,'d_고정'!$B$17-IF(C2019&lt;'d_고정'!$B$26,'d_고정'!$B$23,'d_고정'!$B$16)+1)*('d_고정'!$B$14+('d_고정'!$B$15-'d_고정'!$B$14)*RAND())</f>
        <v/>
      </c>
      <c r="E2019">
        <f>INDEX('d_분포'!$A$2:$A$28,RANDBETWEEN(1,27))</f>
        <v/>
      </c>
      <c r="F2019">
        <f>INDEX('d_분포'!$C$2:$C$5,RANDBETWEEN(1,4))*(0.9+0.2*RAND())</f>
        <v/>
      </c>
      <c r="G2019">
        <f>RAND()</f>
        <v/>
      </c>
      <c r="H2019">
        <f>(F2019+(1-F2019)*('d_고정'!$B$22*BETAINV(RAND(),IF(G2019&lt;'d_고정'!$B$26,'d_고정'!$B$25,'d_고정'!$B$20)+1,'d_고정'!$B$21-IF(G2019&lt;'d_고정'!$B$26,'d_고정'!$B$25,'d_고정'!$B$20)+1)+(1-'d_고정'!$B$22)*BETAINV(RAND(),IF(G2019&lt;'d_고정'!$B$26,'d_고정'!$B$24,'d_고정'!$B$18)+1,'d_고정'!$B$19-IF(G2019&lt;'d_고정'!$B$26,'d_고정'!$B$24,'d_고정'!$B$18)+1))*('d_고정'!$B$14+('d_고정'!$B$15-'d_고정'!$B$14)*RAND()))/F2019</f>
        <v/>
      </c>
      <c r="I2019">
        <f>RAND()</f>
        <v/>
      </c>
      <c r="J2019">
        <f>IF('d_시나리오'!$J$3='d_시나리오'!$H$3,'d_시나리오'!$I$3,IF(I2019&lt;('d_시나리오'!$I$3-'d_시나리오'!$H$3)/('d_시나리오'!$J$3-'d_시나리오'!$H$3),'d_시나리오'!$H$3+SQRT(I2019*('d_시나리오'!$J$3-'d_시나리오'!$H$3)*('d_시나리오'!$I$3-'d_시나리오'!$H$3)),'d_시나리오'!$J$3-SQRT((1-I2019)*('d_시나리오'!$J$3-'d_시나리오'!$H$3)*('d_시나리오'!$J$3-'d_시나리오'!$I$3))))</f>
        <v/>
      </c>
      <c r="K2019">
        <f>RAND()</f>
        <v/>
      </c>
      <c r="L2019">
        <f>IF('d_시나리오'!$J$4='d_시나리오'!$H$4,'d_시나리오'!$I$4,IF(K2019&lt;('d_시나리오'!$I$4-'d_시나리오'!$H$4)/('d_시나리오'!$J$4-'d_시나리오'!$H$4),'d_시나리오'!$H$4+SQRT(K2019*('d_시나리오'!$J$4-'d_시나리오'!$H$4)*('d_시나리오'!$I$4-'d_시나리오'!$H$4)),'d_시나리오'!$J$4-SQRT((1-K2019)*('d_시나리오'!$J$4-'d_시나리오'!$H$4)*('d_시나리오'!$J$4-'d_시나리오'!$I$4))))</f>
        <v/>
      </c>
      <c r="M2019">
        <f>RAND()</f>
        <v/>
      </c>
      <c r="N2019">
        <f>IF('d_시나리오'!$J$5='d_시나리오'!$H$5,'d_시나리오'!$I$5,IF(M2019&lt;('d_시나리오'!$I$5-'d_시나리오'!$H$5)/('d_시나리오'!$J$5-'d_시나리오'!$H$5),'d_시나리오'!$H$5+SQRT(M2019*('d_시나리오'!$J$5-'d_시나리오'!$H$5)*('d_시나리오'!$I$5-'d_시나리오'!$H$5)),'d_시나리오'!$J$5-SQRT((1-M2019)*('d_시나리오'!$J$5-'d_시나리오'!$H$5)*('d_시나리오'!$J$5-'d_시나리오'!$I$5))))</f>
        <v/>
      </c>
      <c r="O2019">
        <f>RAND()</f>
        <v/>
      </c>
      <c r="P2019">
        <f>IF('d_시나리오'!$J$6='d_시나리오'!$H$6,'d_시나리오'!$I$6,IF(O2019&lt;('d_시나리오'!$I$6-'d_시나리오'!$H$6)/('d_시나리오'!$J$6-'d_시나리오'!$H$6),'d_시나리오'!$H$6+SQRT(O2019*('d_시나리오'!$J$6-'d_시나리오'!$H$6)*('d_시나리오'!$I$6-'d_시나리오'!$H$6)),'d_시나리오'!$J$6-SQRT((1-O2019)*('d_시나리오'!$J$6-'d_시나리오'!$H$6)*('d_시나리오'!$J$6-'d_시나리오'!$I$6))))</f>
        <v/>
      </c>
      <c r="Q2019">
        <f>INDEX('d_분포'!$B$2:$B$57,RANDBETWEEN(1,56))</f>
        <v/>
      </c>
      <c r="R2019">
        <f>BETAINV(RAND(),5,5)</f>
        <v/>
      </c>
      <c r="S2019">
        <f>'d_고정'!$B$1*'6_기대효과'!$H$7*('d_시나리오'!$I$7/'d_고정'!$B$2)*B2019</f>
        <v/>
      </c>
      <c r="T2019">
        <f>S2019*D2019</f>
        <v/>
      </c>
      <c r="U2019">
        <f>S2019*F2019*H2019</f>
        <v/>
      </c>
      <c r="V2019">
        <f>S2019*F2019*(H2019-1)</f>
        <v/>
      </c>
      <c r="W2019">
        <f>U2019*J2019</f>
        <v/>
      </c>
      <c r="X2019">
        <f>T2019+W2019</f>
        <v/>
      </c>
      <c r="Y2019">
        <f>(T2019*E2019+W2019*L2019)*(1-R2019-'d_고정'!$B$13)</f>
        <v/>
      </c>
      <c r="Z2019">
        <f>(U2019*N2019*Q2019+'d_고정'!$B$3*('6_기대효과'!$H$7/8)*Q2019*'d_고정'!$B$10*P2019*('6_기대효과'!$K$7/'d_고정'!$B$9))*(1-R2019)</f>
        <v/>
      </c>
      <c r="AA2019">
        <f>W2019*L2019*(1-R2019-'d_고정'!$B$13)+U2019*MAX(N2019-'d_고정'!$B$10*P2019*('6_기대효과'!$K$7/'d_고정'!$B$9),0)*Q2019*(1-R2019)</f>
        <v/>
      </c>
      <c r="AB2019">
        <f>Y2019+Z2019</f>
        <v/>
      </c>
      <c r="AC2019">
        <f>Y2019/('d_고정'!$B$5*'6_기대효과'!$H$7/8)/'d_고정'!$B$6</f>
        <v/>
      </c>
      <c r="AD2019">
        <f>Y2019/('d_고정'!$B$8*'6_기대효과'!$H$7/8)</f>
        <v/>
      </c>
    </row>
    <row r="2020">
      <c r="A2020">
        <f>RAND()</f>
        <v/>
      </c>
      <c r="B2020">
        <f>IF('d_시나리오'!$J$2='d_시나리오'!$H$2,'d_시나리오'!$I$2,IF(A2020&lt;('d_시나리오'!$I$2-'d_시나리오'!$H$2)/('d_시나리오'!$J$2-'d_시나리오'!$H$2),'d_시나리오'!$H$2+SQRT(A2020*('d_시나리오'!$J$2-'d_시나리오'!$H$2)*('d_시나리오'!$I$2-'d_시나리오'!$H$2)),'d_시나리오'!$J$2-SQRT((1-A2020)*('d_시나리오'!$J$2-'d_시나리오'!$H$2)*('d_시나리오'!$J$2-'d_시나리오'!$I$2))))</f>
        <v/>
      </c>
      <c r="C2020">
        <f>RAND()</f>
        <v/>
      </c>
      <c r="D2020">
        <f>BETAINV(RAND(),IF(C2020&lt;'d_고정'!$B$26,'d_고정'!$B$23,'d_고정'!$B$16)+1,'d_고정'!$B$17-IF(C2020&lt;'d_고정'!$B$26,'d_고정'!$B$23,'d_고정'!$B$16)+1)*('d_고정'!$B$14+('d_고정'!$B$15-'d_고정'!$B$14)*RAND())</f>
        <v/>
      </c>
      <c r="E2020">
        <f>INDEX('d_분포'!$A$2:$A$28,RANDBETWEEN(1,27))</f>
        <v/>
      </c>
      <c r="F2020">
        <f>INDEX('d_분포'!$C$2:$C$5,RANDBETWEEN(1,4))*(0.9+0.2*RAND())</f>
        <v/>
      </c>
      <c r="G2020">
        <f>RAND()</f>
        <v/>
      </c>
      <c r="H2020">
        <f>(F2020+(1-F2020)*('d_고정'!$B$22*BETAINV(RAND(),IF(G2020&lt;'d_고정'!$B$26,'d_고정'!$B$25,'d_고정'!$B$20)+1,'d_고정'!$B$21-IF(G2020&lt;'d_고정'!$B$26,'d_고정'!$B$25,'d_고정'!$B$20)+1)+(1-'d_고정'!$B$22)*BETAINV(RAND(),IF(G2020&lt;'d_고정'!$B$26,'d_고정'!$B$24,'d_고정'!$B$18)+1,'d_고정'!$B$19-IF(G2020&lt;'d_고정'!$B$26,'d_고정'!$B$24,'d_고정'!$B$18)+1))*('d_고정'!$B$14+('d_고정'!$B$15-'d_고정'!$B$14)*RAND()))/F2020</f>
        <v/>
      </c>
      <c r="I2020">
        <f>RAND()</f>
        <v/>
      </c>
      <c r="J2020">
        <f>IF('d_시나리오'!$J$3='d_시나리오'!$H$3,'d_시나리오'!$I$3,IF(I2020&lt;('d_시나리오'!$I$3-'d_시나리오'!$H$3)/('d_시나리오'!$J$3-'d_시나리오'!$H$3),'d_시나리오'!$H$3+SQRT(I2020*('d_시나리오'!$J$3-'d_시나리오'!$H$3)*('d_시나리오'!$I$3-'d_시나리오'!$H$3)),'d_시나리오'!$J$3-SQRT((1-I2020)*('d_시나리오'!$J$3-'d_시나리오'!$H$3)*('d_시나리오'!$J$3-'d_시나리오'!$I$3))))</f>
        <v/>
      </c>
      <c r="K2020">
        <f>RAND()</f>
        <v/>
      </c>
      <c r="L2020">
        <f>IF('d_시나리오'!$J$4='d_시나리오'!$H$4,'d_시나리오'!$I$4,IF(K2020&lt;('d_시나리오'!$I$4-'d_시나리오'!$H$4)/('d_시나리오'!$J$4-'d_시나리오'!$H$4),'d_시나리오'!$H$4+SQRT(K2020*('d_시나리오'!$J$4-'d_시나리오'!$H$4)*('d_시나리오'!$I$4-'d_시나리오'!$H$4)),'d_시나리오'!$J$4-SQRT((1-K2020)*('d_시나리오'!$J$4-'d_시나리오'!$H$4)*('d_시나리오'!$J$4-'d_시나리오'!$I$4))))</f>
        <v/>
      </c>
      <c r="M2020">
        <f>RAND()</f>
        <v/>
      </c>
      <c r="N2020">
        <f>IF('d_시나리오'!$J$5='d_시나리오'!$H$5,'d_시나리오'!$I$5,IF(M2020&lt;('d_시나리오'!$I$5-'d_시나리오'!$H$5)/('d_시나리오'!$J$5-'d_시나리오'!$H$5),'d_시나리오'!$H$5+SQRT(M2020*('d_시나리오'!$J$5-'d_시나리오'!$H$5)*('d_시나리오'!$I$5-'d_시나리오'!$H$5)),'d_시나리오'!$J$5-SQRT((1-M2020)*('d_시나리오'!$J$5-'d_시나리오'!$H$5)*('d_시나리오'!$J$5-'d_시나리오'!$I$5))))</f>
        <v/>
      </c>
      <c r="O2020">
        <f>RAND()</f>
        <v/>
      </c>
      <c r="P2020">
        <f>IF('d_시나리오'!$J$6='d_시나리오'!$H$6,'d_시나리오'!$I$6,IF(O2020&lt;('d_시나리오'!$I$6-'d_시나리오'!$H$6)/('d_시나리오'!$J$6-'d_시나리오'!$H$6),'d_시나리오'!$H$6+SQRT(O2020*('d_시나리오'!$J$6-'d_시나리오'!$H$6)*('d_시나리오'!$I$6-'d_시나리오'!$H$6)),'d_시나리오'!$J$6-SQRT((1-O2020)*('d_시나리오'!$J$6-'d_시나리오'!$H$6)*('d_시나리오'!$J$6-'d_시나리오'!$I$6))))</f>
        <v/>
      </c>
      <c r="Q2020">
        <f>INDEX('d_분포'!$B$2:$B$57,RANDBETWEEN(1,56))</f>
        <v/>
      </c>
      <c r="R2020">
        <f>BETAINV(RAND(),5,5)</f>
        <v/>
      </c>
      <c r="S2020">
        <f>'d_고정'!$B$1*'6_기대효과'!$H$7*('d_시나리오'!$I$7/'d_고정'!$B$2)*B2020</f>
        <v/>
      </c>
      <c r="T2020">
        <f>S2020*D2020</f>
        <v/>
      </c>
      <c r="U2020">
        <f>S2020*F2020*H2020</f>
        <v/>
      </c>
      <c r="V2020">
        <f>S2020*F2020*(H2020-1)</f>
        <v/>
      </c>
      <c r="W2020">
        <f>U2020*J2020</f>
        <v/>
      </c>
      <c r="X2020">
        <f>T2020+W2020</f>
        <v/>
      </c>
      <c r="Y2020">
        <f>(T2020*E2020+W2020*L2020)*(1-R2020-'d_고정'!$B$13)</f>
        <v/>
      </c>
      <c r="Z2020">
        <f>(U2020*N2020*Q2020+'d_고정'!$B$3*('6_기대효과'!$H$7/8)*Q2020*'d_고정'!$B$10*P2020*('6_기대효과'!$K$7/'d_고정'!$B$9))*(1-R2020)</f>
        <v/>
      </c>
      <c r="AA2020">
        <f>W2020*L2020*(1-R2020-'d_고정'!$B$13)+U2020*MAX(N2020-'d_고정'!$B$10*P2020*('6_기대효과'!$K$7/'d_고정'!$B$9),0)*Q2020*(1-R2020)</f>
        <v/>
      </c>
      <c r="AB2020">
        <f>Y2020+Z2020</f>
        <v/>
      </c>
      <c r="AC2020">
        <f>Y2020/('d_고정'!$B$5*'6_기대효과'!$H$7/8)/'d_고정'!$B$6</f>
        <v/>
      </c>
      <c r="AD2020">
        <f>Y2020/('d_고정'!$B$8*'6_기대효과'!$H$7/8)</f>
        <v/>
      </c>
    </row>
    <row r="2021">
      <c r="A2021">
        <f>RAND()</f>
        <v/>
      </c>
      <c r="B2021">
        <f>IF('d_시나리오'!$J$2='d_시나리오'!$H$2,'d_시나리오'!$I$2,IF(A2021&lt;('d_시나리오'!$I$2-'d_시나리오'!$H$2)/('d_시나리오'!$J$2-'d_시나리오'!$H$2),'d_시나리오'!$H$2+SQRT(A2021*('d_시나리오'!$J$2-'d_시나리오'!$H$2)*('d_시나리오'!$I$2-'d_시나리오'!$H$2)),'d_시나리오'!$J$2-SQRT((1-A2021)*('d_시나리오'!$J$2-'d_시나리오'!$H$2)*('d_시나리오'!$J$2-'d_시나리오'!$I$2))))</f>
        <v/>
      </c>
      <c r="C2021">
        <f>RAND()</f>
        <v/>
      </c>
      <c r="D2021">
        <f>BETAINV(RAND(),IF(C2021&lt;'d_고정'!$B$26,'d_고정'!$B$23,'d_고정'!$B$16)+1,'d_고정'!$B$17-IF(C2021&lt;'d_고정'!$B$26,'d_고정'!$B$23,'d_고정'!$B$16)+1)*('d_고정'!$B$14+('d_고정'!$B$15-'d_고정'!$B$14)*RAND())</f>
        <v/>
      </c>
      <c r="E2021">
        <f>INDEX('d_분포'!$A$2:$A$28,RANDBETWEEN(1,27))</f>
        <v/>
      </c>
      <c r="F2021">
        <f>INDEX('d_분포'!$C$2:$C$5,RANDBETWEEN(1,4))*(0.9+0.2*RAND())</f>
        <v/>
      </c>
      <c r="G2021">
        <f>RAND()</f>
        <v/>
      </c>
      <c r="H2021">
        <f>(F2021+(1-F2021)*('d_고정'!$B$22*BETAINV(RAND(),IF(G2021&lt;'d_고정'!$B$26,'d_고정'!$B$25,'d_고정'!$B$20)+1,'d_고정'!$B$21-IF(G2021&lt;'d_고정'!$B$26,'d_고정'!$B$25,'d_고정'!$B$20)+1)+(1-'d_고정'!$B$22)*BETAINV(RAND(),IF(G2021&lt;'d_고정'!$B$26,'d_고정'!$B$24,'d_고정'!$B$18)+1,'d_고정'!$B$19-IF(G2021&lt;'d_고정'!$B$26,'d_고정'!$B$24,'d_고정'!$B$18)+1))*('d_고정'!$B$14+('d_고정'!$B$15-'d_고정'!$B$14)*RAND()))/F2021</f>
        <v/>
      </c>
      <c r="I2021">
        <f>RAND()</f>
        <v/>
      </c>
      <c r="J2021">
        <f>IF('d_시나리오'!$J$3='d_시나리오'!$H$3,'d_시나리오'!$I$3,IF(I2021&lt;('d_시나리오'!$I$3-'d_시나리오'!$H$3)/('d_시나리오'!$J$3-'d_시나리오'!$H$3),'d_시나리오'!$H$3+SQRT(I2021*('d_시나리오'!$J$3-'d_시나리오'!$H$3)*('d_시나리오'!$I$3-'d_시나리오'!$H$3)),'d_시나리오'!$J$3-SQRT((1-I2021)*('d_시나리오'!$J$3-'d_시나리오'!$H$3)*('d_시나리오'!$J$3-'d_시나리오'!$I$3))))</f>
        <v/>
      </c>
      <c r="K2021">
        <f>RAND()</f>
        <v/>
      </c>
      <c r="L2021">
        <f>IF('d_시나리오'!$J$4='d_시나리오'!$H$4,'d_시나리오'!$I$4,IF(K2021&lt;('d_시나리오'!$I$4-'d_시나리오'!$H$4)/('d_시나리오'!$J$4-'d_시나리오'!$H$4),'d_시나리오'!$H$4+SQRT(K2021*('d_시나리오'!$J$4-'d_시나리오'!$H$4)*('d_시나리오'!$I$4-'d_시나리오'!$H$4)),'d_시나리오'!$J$4-SQRT((1-K2021)*('d_시나리오'!$J$4-'d_시나리오'!$H$4)*('d_시나리오'!$J$4-'d_시나리오'!$I$4))))</f>
        <v/>
      </c>
      <c r="M2021">
        <f>RAND()</f>
        <v/>
      </c>
      <c r="N2021">
        <f>IF('d_시나리오'!$J$5='d_시나리오'!$H$5,'d_시나리오'!$I$5,IF(M2021&lt;('d_시나리오'!$I$5-'d_시나리오'!$H$5)/('d_시나리오'!$J$5-'d_시나리오'!$H$5),'d_시나리오'!$H$5+SQRT(M2021*('d_시나리오'!$J$5-'d_시나리오'!$H$5)*('d_시나리오'!$I$5-'d_시나리오'!$H$5)),'d_시나리오'!$J$5-SQRT((1-M2021)*('d_시나리오'!$J$5-'d_시나리오'!$H$5)*('d_시나리오'!$J$5-'d_시나리오'!$I$5))))</f>
        <v/>
      </c>
      <c r="O2021">
        <f>RAND()</f>
        <v/>
      </c>
      <c r="P2021">
        <f>IF('d_시나리오'!$J$6='d_시나리오'!$H$6,'d_시나리오'!$I$6,IF(O2021&lt;('d_시나리오'!$I$6-'d_시나리오'!$H$6)/('d_시나리오'!$J$6-'d_시나리오'!$H$6),'d_시나리오'!$H$6+SQRT(O2021*('d_시나리오'!$J$6-'d_시나리오'!$H$6)*('d_시나리오'!$I$6-'d_시나리오'!$H$6)),'d_시나리오'!$J$6-SQRT((1-O2021)*('d_시나리오'!$J$6-'d_시나리오'!$H$6)*('d_시나리오'!$J$6-'d_시나리오'!$I$6))))</f>
        <v/>
      </c>
      <c r="Q2021">
        <f>INDEX('d_분포'!$B$2:$B$57,RANDBETWEEN(1,56))</f>
        <v/>
      </c>
      <c r="R2021">
        <f>BETAINV(RAND(),5,5)</f>
        <v/>
      </c>
      <c r="S2021">
        <f>'d_고정'!$B$1*'6_기대효과'!$H$7*('d_시나리오'!$I$7/'d_고정'!$B$2)*B2021</f>
        <v/>
      </c>
      <c r="T2021">
        <f>S2021*D2021</f>
        <v/>
      </c>
      <c r="U2021">
        <f>S2021*F2021*H2021</f>
        <v/>
      </c>
      <c r="V2021">
        <f>S2021*F2021*(H2021-1)</f>
        <v/>
      </c>
      <c r="W2021">
        <f>U2021*J2021</f>
        <v/>
      </c>
      <c r="X2021">
        <f>T2021+W2021</f>
        <v/>
      </c>
      <c r="Y2021">
        <f>(T2021*E2021+W2021*L2021)*(1-R2021-'d_고정'!$B$13)</f>
        <v/>
      </c>
      <c r="Z2021">
        <f>(U2021*N2021*Q2021+'d_고정'!$B$3*('6_기대효과'!$H$7/8)*Q2021*'d_고정'!$B$10*P2021*('6_기대효과'!$K$7/'d_고정'!$B$9))*(1-R2021)</f>
        <v/>
      </c>
      <c r="AA2021">
        <f>W2021*L2021*(1-R2021-'d_고정'!$B$13)+U2021*MAX(N2021-'d_고정'!$B$10*P2021*('6_기대효과'!$K$7/'d_고정'!$B$9),0)*Q2021*(1-R2021)</f>
        <v/>
      </c>
      <c r="AB2021">
        <f>Y2021+Z2021</f>
        <v/>
      </c>
      <c r="AC2021">
        <f>Y2021/('d_고정'!$B$5*'6_기대효과'!$H$7/8)/'d_고정'!$B$6</f>
        <v/>
      </c>
      <c r="AD2021">
        <f>Y2021/('d_고정'!$B$8*'6_기대효과'!$H$7/8)</f>
        <v/>
      </c>
    </row>
    <row r="2022">
      <c r="A2022">
        <f>RAND()</f>
        <v/>
      </c>
      <c r="B2022">
        <f>IF('d_시나리오'!$J$2='d_시나리오'!$H$2,'d_시나리오'!$I$2,IF(A2022&lt;('d_시나리오'!$I$2-'d_시나리오'!$H$2)/('d_시나리오'!$J$2-'d_시나리오'!$H$2),'d_시나리오'!$H$2+SQRT(A2022*('d_시나리오'!$J$2-'d_시나리오'!$H$2)*('d_시나리오'!$I$2-'d_시나리오'!$H$2)),'d_시나리오'!$J$2-SQRT((1-A2022)*('d_시나리오'!$J$2-'d_시나리오'!$H$2)*('d_시나리오'!$J$2-'d_시나리오'!$I$2))))</f>
        <v/>
      </c>
      <c r="C2022">
        <f>RAND()</f>
        <v/>
      </c>
      <c r="D2022">
        <f>BETAINV(RAND(),IF(C2022&lt;'d_고정'!$B$26,'d_고정'!$B$23,'d_고정'!$B$16)+1,'d_고정'!$B$17-IF(C2022&lt;'d_고정'!$B$26,'d_고정'!$B$23,'d_고정'!$B$16)+1)*('d_고정'!$B$14+('d_고정'!$B$15-'d_고정'!$B$14)*RAND())</f>
        <v/>
      </c>
      <c r="E2022">
        <f>INDEX('d_분포'!$A$2:$A$28,RANDBETWEEN(1,27))</f>
        <v/>
      </c>
      <c r="F2022">
        <f>INDEX('d_분포'!$C$2:$C$5,RANDBETWEEN(1,4))*(0.9+0.2*RAND())</f>
        <v/>
      </c>
      <c r="G2022">
        <f>RAND()</f>
        <v/>
      </c>
      <c r="H2022">
        <f>(F2022+(1-F2022)*('d_고정'!$B$22*BETAINV(RAND(),IF(G2022&lt;'d_고정'!$B$26,'d_고정'!$B$25,'d_고정'!$B$20)+1,'d_고정'!$B$21-IF(G2022&lt;'d_고정'!$B$26,'d_고정'!$B$25,'d_고정'!$B$20)+1)+(1-'d_고정'!$B$22)*BETAINV(RAND(),IF(G2022&lt;'d_고정'!$B$26,'d_고정'!$B$24,'d_고정'!$B$18)+1,'d_고정'!$B$19-IF(G2022&lt;'d_고정'!$B$26,'d_고정'!$B$24,'d_고정'!$B$18)+1))*('d_고정'!$B$14+('d_고정'!$B$15-'d_고정'!$B$14)*RAND()))/F2022</f>
        <v/>
      </c>
      <c r="I2022">
        <f>RAND()</f>
        <v/>
      </c>
      <c r="J2022">
        <f>IF('d_시나리오'!$J$3='d_시나리오'!$H$3,'d_시나리오'!$I$3,IF(I2022&lt;('d_시나리오'!$I$3-'d_시나리오'!$H$3)/('d_시나리오'!$J$3-'d_시나리오'!$H$3),'d_시나리오'!$H$3+SQRT(I2022*('d_시나리오'!$J$3-'d_시나리오'!$H$3)*('d_시나리오'!$I$3-'d_시나리오'!$H$3)),'d_시나리오'!$J$3-SQRT((1-I2022)*('d_시나리오'!$J$3-'d_시나리오'!$H$3)*('d_시나리오'!$J$3-'d_시나리오'!$I$3))))</f>
        <v/>
      </c>
      <c r="K2022">
        <f>RAND()</f>
        <v/>
      </c>
      <c r="L2022">
        <f>IF('d_시나리오'!$J$4='d_시나리오'!$H$4,'d_시나리오'!$I$4,IF(K2022&lt;('d_시나리오'!$I$4-'d_시나리오'!$H$4)/('d_시나리오'!$J$4-'d_시나리오'!$H$4),'d_시나리오'!$H$4+SQRT(K2022*('d_시나리오'!$J$4-'d_시나리오'!$H$4)*('d_시나리오'!$I$4-'d_시나리오'!$H$4)),'d_시나리오'!$J$4-SQRT((1-K2022)*('d_시나리오'!$J$4-'d_시나리오'!$H$4)*('d_시나리오'!$J$4-'d_시나리오'!$I$4))))</f>
        <v/>
      </c>
      <c r="M2022">
        <f>RAND()</f>
        <v/>
      </c>
      <c r="N2022">
        <f>IF('d_시나리오'!$J$5='d_시나리오'!$H$5,'d_시나리오'!$I$5,IF(M2022&lt;('d_시나리오'!$I$5-'d_시나리오'!$H$5)/('d_시나리오'!$J$5-'d_시나리오'!$H$5),'d_시나리오'!$H$5+SQRT(M2022*('d_시나리오'!$J$5-'d_시나리오'!$H$5)*('d_시나리오'!$I$5-'d_시나리오'!$H$5)),'d_시나리오'!$J$5-SQRT((1-M2022)*('d_시나리오'!$J$5-'d_시나리오'!$H$5)*('d_시나리오'!$J$5-'d_시나리오'!$I$5))))</f>
        <v/>
      </c>
      <c r="O2022">
        <f>RAND()</f>
        <v/>
      </c>
      <c r="P2022">
        <f>IF('d_시나리오'!$J$6='d_시나리오'!$H$6,'d_시나리오'!$I$6,IF(O2022&lt;('d_시나리오'!$I$6-'d_시나리오'!$H$6)/('d_시나리오'!$J$6-'d_시나리오'!$H$6),'d_시나리오'!$H$6+SQRT(O2022*('d_시나리오'!$J$6-'d_시나리오'!$H$6)*('d_시나리오'!$I$6-'d_시나리오'!$H$6)),'d_시나리오'!$J$6-SQRT((1-O2022)*('d_시나리오'!$J$6-'d_시나리오'!$H$6)*('d_시나리오'!$J$6-'d_시나리오'!$I$6))))</f>
        <v/>
      </c>
      <c r="Q2022">
        <f>INDEX('d_분포'!$B$2:$B$57,RANDBETWEEN(1,56))</f>
        <v/>
      </c>
      <c r="R2022">
        <f>BETAINV(RAND(),5,5)</f>
        <v/>
      </c>
      <c r="S2022">
        <f>'d_고정'!$B$1*'6_기대효과'!$H$7*('d_시나리오'!$I$7/'d_고정'!$B$2)*B2022</f>
        <v/>
      </c>
      <c r="T2022">
        <f>S2022*D2022</f>
        <v/>
      </c>
      <c r="U2022">
        <f>S2022*F2022*H2022</f>
        <v/>
      </c>
      <c r="V2022">
        <f>S2022*F2022*(H2022-1)</f>
        <v/>
      </c>
      <c r="W2022">
        <f>U2022*J2022</f>
        <v/>
      </c>
      <c r="X2022">
        <f>T2022+W2022</f>
        <v/>
      </c>
      <c r="Y2022">
        <f>(T2022*E2022+W2022*L2022)*(1-R2022-'d_고정'!$B$13)</f>
        <v/>
      </c>
      <c r="Z2022">
        <f>(U2022*N2022*Q2022+'d_고정'!$B$3*('6_기대효과'!$H$7/8)*Q2022*'d_고정'!$B$10*P2022*('6_기대효과'!$K$7/'d_고정'!$B$9))*(1-R2022)</f>
        <v/>
      </c>
      <c r="AA2022">
        <f>W2022*L2022*(1-R2022-'d_고정'!$B$13)+U2022*MAX(N2022-'d_고정'!$B$10*P2022*('6_기대효과'!$K$7/'d_고정'!$B$9),0)*Q2022*(1-R2022)</f>
        <v/>
      </c>
      <c r="AB2022">
        <f>Y2022+Z2022</f>
        <v/>
      </c>
      <c r="AC2022">
        <f>Y2022/('d_고정'!$B$5*'6_기대효과'!$H$7/8)/'d_고정'!$B$6</f>
        <v/>
      </c>
      <c r="AD2022">
        <f>Y2022/('d_고정'!$B$8*'6_기대효과'!$H$7/8)</f>
        <v/>
      </c>
    </row>
    <row r="2023">
      <c r="A2023">
        <f>RAND()</f>
        <v/>
      </c>
      <c r="B2023">
        <f>IF('d_시나리오'!$J$2='d_시나리오'!$H$2,'d_시나리오'!$I$2,IF(A2023&lt;('d_시나리오'!$I$2-'d_시나리오'!$H$2)/('d_시나리오'!$J$2-'d_시나리오'!$H$2),'d_시나리오'!$H$2+SQRT(A2023*('d_시나리오'!$J$2-'d_시나리오'!$H$2)*('d_시나리오'!$I$2-'d_시나리오'!$H$2)),'d_시나리오'!$J$2-SQRT((1-A2023)*('d_시나리오'!$J$2-'d_시나리오'!$H$2)*('d_시나리오'!$J$2-'d_시나리오'!$I$2))))</f>
        <v/>
      </c>
      <c r="C2023">
        <f>RAND()</f>
        <v/>
      </c>
      <c r="D2023">
        <f>BETAINV(RAND(),IF(C2023&lt;'d_고정'!$B$26,'d_고정'!$B$23,'d_고정'!$B$16)+1,'d_고정'!$B$17-IF(C2023&lt;'d_고정'!$B$26,'d_고정'!$B$23,'d_고정'!$B$16)+1)*('d_고정'!$B$14+('d_고정'!$B$15-'d_고정'!$B$14)*RAND())</f>
        <v/>
      </c>
      <c r="E2023">
        <f>INDEX('d_분포'!$A$2:$A$28,RANDBETWEEN(1,27))</f>
        <v/>
      </c>
      <c r="F2023">
        <f>INDEX('d_분포'!$C$2:$C$5,RANDBETWEEN(1,4))*(0.9+0.2*RAND())</f>
        <v/>
      </c>
      <c r="G2023">
        <f>RAND()</f>
        <v/>
      </c>
      <c r="H2023">
        <f>(F2023+(1-F2023)*('d_고정'!$B$22*BETAINV(RAND(),IF(G2023&lt;'d_고정'!$B$26,'d_고정'!$B$25,'d_고정'!$B$20)+1,'d_고정'!$B$21-IF(G2023&lt;'d_고정'!$B$26,'d_고정'!$B$25,'d_고정'!$B$20)+1)+(1-'d_고정'!$B$22)*BETAINV(RAND(),IF(G2023&lt;'d_고정'!$B$26,'d_고정'!$B$24,'d_고정'!$B$18)+1,'d_고정'!$B$19-IF(G2023&lt;'d_고정'!$B$26,'d_고정'!$B$24,'d_고정'!$B$18)+1))*('d_고정'!$B$14+('d_고정'!$B$15-'d_고정'!$B$14)*RAND()))/F2023</f>
        <v/>
      </c>
      <c r="I2023">
        <f>RAND()</f>
        <v/>
      </c>
      <c r="J2023">
        <f>IF('d_시나리오'!$J$3='d_시나리오'!$H$3,'d_시나리오'!$I$3,IF(I2023&lt;('d_시나리오'!$I$3-'d_시나리오'!$H$3)/('d_시나리오'!$J$3-'d_시나리오'!$H$3),'d_시나리오'!$H$3+SQRT(I2023*('d_시나리오'!$J$3-'d_시나리오'!$H$3)*('d_시나리오'!$I$3-'d_시나리오'!$H$3)),'d_시나리오'!$J$3-SQRT((1-I2023)*('d_시나리오'!$J$3-'d_시나리오'!$H$3)*('d_시나리오'!$J$3-'d_시나리오'!$I$3))))</f>
        <v/>
      </c>
      <c r="K2023">
        <f>RAND()</f>
        <v/>
      </c>
      <c r="L2023">
        <f>IF('d_시나리오'!$J$4='d_시나리오'!$H$4,'d_시나리오'!$I$4,IF(K2023&lt;('d_시나리오'!$I$4-'d_시나리오'!$H$4)/('d_시나리오'!$J$4-'d_시나리오'!$H$4),'d_시나리오'!$H$4+SQRT(K2023*('d_시나리오'!$J$4-'d_시나리오'!$H$4)*('d_시나리오'!$I$4-'d_시나리오'!$H$4)),'d_시나리오'!$J$4-SQRT((1-K2023)*('d_시나리오'!$J$4-'d_시나리오'!$H$4)*('d_시나리오'!$J$4-'d_시나리오'!$I$4))))</f>
        <v/>
      </c>
      <c r="M2023">
        <f>RAND()</f>
        <v/>
      </c>
      <c r="N2023">
        <f>IF('d_시나리오'!$J$5='d_시나리오'!$H$5,'d_시나리오'!$I$5,IF(M2023&lt;('d_시나리오'!$I$5-'d_시나리오'!$H$5)/('d_시나리오'!$J$5-'d_시나리오'!$H$5),'d_시나리오'!$H$5+SQRT(M2023*('d_시나리오'!$J$5-'d_시나리오'!$H$5)*('d_시나리오'!$I$5-'d_시나리오'!$H$5)),'d_시나리오'!$J$5-SQRT((1-M2023)*('d_시나리오'!$J$5-'d_시나리오'!$H$5)*('d_시나리오'!$J$5-'d_시나리오'!$I$5))))</f>
        <v/>
      </c>
      <c r="O2023">
        <f>RAND()</f>
        <v/>
      </c>
      <c r="P2023">
        <f>IF('d_시나리오'!$J$6='d_시나리오'!$H$6,'d_시나리오'!$I$6,IF(O2023&lt;('d_시나리오'!$I$6-'d_시나리오'!$H$6)/('d_시나리오'!$J$6-'d_시나리오'!$H$6),'d_시나리오'!$H$6+SQRT(O2023*('d_시나리오'!$J$6-'d_시나리오'!$H$6)*('d_시나리오'!$I$6-'d_시나리오'!$H$6)),'d_시나리오'!$J$6-SQRT((1-O2023)*('d_시나리오'!$J$6-'d_시나리오'!$H$6)*('d_시나리오'!$J$6-'d_시나리오'!$I$6))))</f>
        <v/>
      </c>
      <c r="Q2023">
        <f>INDEX('d_분포'!$B$2:$B$57,RANDBETWEEN(1,56))</f>
        <v/>
      </c>
      <c r="R2023">
        <f>BETAINV(RAND(),5,5)</f>
        <v/>
      </c>
      <c r="S2023">
        <f>'d_고정'!$B$1*'6_기대효과'!$H$7*('d_시나리오'!$I$7/'d_고정'!$B$2)*B2023</f>
        <v/>
      </c>
      <c r="T2023">
        <f>S2023*D2023</f>
        <v/>
      </c>
      <c r="U2023">
        <f>S2023*F2023*H2023</f>
        <v/>
      </c>
      <c r="V2023">
        <f>S2023*F2023*(H2023-1)</f>
        <v/>
      </c>
      <c r="W2023">
        <f>U2023*J2023</f>
        <v/>
      </c>
      <c r="X2023">
        <f>T2023+W2023</f>
        <v/>
      </c>
      <c r="Y2023">
        <f>(T2023*E2023+W2023*L2023)*(1-R2023-'d_고정'!$B$13)</f>
        <v/>
      </c>
      <c r="Z2023">
        <f>(U2023*N2023*Q2023+'d_고정'!$B$3*('6_기대효과'!$H$7/8)*Q2023*'d_고정'!$B$10*P2023*('6_기대효과'!$K$7/'d_고정'!$B$9))*(1-R2023)</f>
        <v/>
      </c>
      <c r="AA2023">
        <f>W2023*L2023*(1-R2023-'d_고정'!$B$13)+U2023*MAX(N2023-'d_고정'!$B$10*P2023*('6_기대효과'!$K$7/'d_고정'!$B$9),0)*Q2023*(1-R2023)</f>
        <v/>
      </c>
      <c r="AB2023">
        <f>Y2023+Z2023</f>
        <v/>
      </c>
      <c r="AC2023">
        <f>Y2023/('d_고정'!$B$5*'6_기대효과'!$H$7/8)/'d_고정'!$B$6</f>
        <v/>
      </c>
      <c r="AD2023">
        <f>Y2023/('d_고정'!$B$8*'6_기대효과'!$H$7/8)</f>
        <v/>
      </c>
    </row>
    <row r="2024">
      <c r="A2024">
        <f>RAND()</f>
        <v/>
      </c>
      <c r="B2024">
        <f>IF('d_시나리오'!$J$2='d_시나리오'!$H$2,'d_시나리오'!$I$2,IF(A2024&lt;('d_시나리오'!$I$2-'d_시나리오'!$H$2)/('d_시나리오'!$J$2-'d_시나리오'!$H$2),'d_시나리오'!$H$2+SQRT(A2024*('d_시나리오'!$J$2-'d_시나리오'!$H$2)*('d_시나리오'!$I$2-'d_시나리오'!$H$2)),'d_시나리오'!$J$2-SQRT((1-A2024)*('d_시나리오'!$J$2-'d_시나리오'!$H$2)*('d_시나리오'!$J$2-'d_시나리오'!$I$2))))</f>
        <v/>
      </c>
      <c r="C2024">
        <f>RAND()</f>
        <v/>
      </c>
      <c r="D2024">
        <f>BETAINV(RAND(),IF(C2024&lt;'d_고정'!$B$26,'d_고정'!$B$23,'d_고정'!$B$16)+1,'d_고정'!$B$17-IF(C2024&lt;'d_고정'!$B$26,'d_고정'!$B$23,'d_고정'!$B$16)+1)*('d_고정'!$B$14+('d_고정'!$B$15-'d_고정'!$B$14)*RAND())</f>
        <v/>
      </c>
      <c r="E2024">
        <f>INDEX('d_분포'!$A$2:$A$28,RANDBETWEEN(1,27))</f>
        <v/>
      </c>
      <c r="F2024">
        <f>INDEX('d_분포'!$C$2:$C$5,RANDBETWEEN(1,4))*(0.9+0.2*RAND())</f>
        <v/>
      </c>
      <c r="G2024">
        <f>RAND()</f>
        <v/>
      </c>
      <c r="H2024">
        <f>(F2024+(1-F2024)*('d_고정'!$B$22*BETAINV(RAND(),IF(G2024&lt;'d_고정'!$B$26,'d_고정'!$B$25,'d_고정'!$B$20)+1,'d_고정'!$B$21-IF(G2024&lt;'d_고정'!$B$26,'d_고정'!$B$25,'d_고정'!$B$20)+1)+(1-'d_고정'!$B$22)*BETAINV(RAND(),IF(G2024&lt;'d_고정'!$B$26,'d_고정'!$B$24,'d_고정'!$B$18)+1,'d_고정'!$B$19-IF(G2024&lt;'d_고정'!$B$26,'d_고정'!$B$24,'d_고정'!$B$18)+1))*('d_고정'!$B$14+('d_고정'!$B$15-'d_고정'!$B$14)*RAND()))/F2024</f>
        <v/>
      </c>
      <c r="I2024">
        <f>RAND()</f>
        <v/>
      </c>
      <c r="J2024">
        <f>IF('d_시나리오'!$J$3='d_시나리오'!$H$3,'d_시나리오'!$I$3,IF(I2024&lt;('d_시나리오'!$I$3-'d_시나리오'!$H$3)/('d_시나리오'!$J$3-'d_시나리오'!$H$3),'d_시나리오'!$H$3+SQRT(I2024*('d_시나리오'!$J$3-'d_시나리오'!$H$3)*('d_시나리오'!$I$3-'d_시나리오'!$H$3)),'d_시나리오'!$J$3-SQRT((1-I2024)*('d_시나리오'!$J$3-'d_시나리오'!$H$3)*('d_시나리오'!$J$3-'d_시나리오'!$I$3))))</f>
        <v/>
      </c>
      <c r="K2024">
        <f>RAND()</f>
        <v/>
      </c>
      <c r="L2024">
        <f>IF('d_시나리오'!$J$4='d_시나리오'!$H$4,'d_시나리오'!$I$4,IF(K2024&lt;('d_시나리오'!$I$4-'d_시나리오'!$H$4)/('d_시나리오'!$J$4-'d_시나리오'!$H$4),'d_시나리오'!$H$4+SQRT(K2024*('d_시나리오'!$J$4-'d_시나리오'!$H$4)*('d_시나리오'!$I$4-'d_시나리오'!$H$4)),'d_시나리오'!$J$4-SQRT((1-K2024)*('d_시나리오'!$J$4-'d_시나리오'!$H$4)*('d_시나리오'!$J$4-'d_시나리오'!$I$4))))</f>
        <v/>
      </c>
      <c r="M2024">
        <f>RAND()</f>
        <v/>
      </c>
      <c r="N2024">
        <f>IF('d_시나리오'!$J$5='d_시나리오'!$H$5,'d_시나리오'!$I$5,IF(M2024&lt;('d_시나리오'!$I$5-'d_시나리오'!$H$5)/('d_시나리오'!$J$5-'d_시나리오'!$H$5),'d_시나리오'!$H$5+SQRT(M2024*('d_시나리오'!$J$5-'d_시나리오'!$H$5)*('d_시나리오'!$I$5-'d_시나리오'!$H$5)),'d_시나리오'!$J$5-SQRT((1-M2024)*('d_시나리오'!$J$5-'d_시나리오'!$H$5)*('d_시나리오'!$J$5-'d_시나리오'!$I$5))))</f>
        <v/>
      </c>
      <c r="O2024">
        <f>RAND()</f>
        <v/>
      </c>
      <c r="P2024">
        <f>IF('d_시나리오'!$J$6='d_시나리오'!$H$6,'d_시나리오'!$I$6,IF(O2024&lt;('d_시나리오'!$I$6-'d_시나리오'!$H$6)/('d_시나리오'!$J$6-'d_시나리오'!$H$6),'d_시나리오'!$H$6+SQRT(O2024*('d_시나리오'!$J$6-'d_시나리오'!$H$6)*('d_시나리오'!$I$6-'d_시나리오'!$H$6)),'d_시나리오'!$J$6-SQRT((1-O2024)*('d_시나리오'!$J$6-'d_시나리오'!$H$6)*('d_시나리오'!$J$6-'d_시나리오'!$I$6))))</f>
        <v/>
      </c>
      <c r="Q2024">
        <f>INDEX('d_분포'!$B$2:$B$57,RANDBETWEEN(1,56))</f>
        <v/>
      </c>
      <c r="R2024">
        <f>BETAINV(RAND(),5,5)</f>
        <v/>
      </c>
      <c r="S2024">
        <f>'d_고정'!$B$1*'6_기대효과'!$H$7*('d_시나리오'!$I$7/'d_고정'!$B$2)*B2024</f>
        <v/>
      </c>
      <c r="T2024">
        <f>S2024*D2024</f>
        <v/>
      </c>
      <c r="U2024">
        <f>S2024*F2024*H2024</f>
        <v/>
      </c>
      <c r="V2024">
        <f>S2024*F2024*(H2024-1)</f>
        <v/>
      </c>
      <c r="W2024">
        <f>U2024*J2024</f>
        <v/>
      </c>
      <c r="X2024">
        <f>T2024+W2024</f>
        <v/>
      </c>
      <c r="Y2024">
        <f>(T2024*E2024+W2024*L2024)*(1-R2024-'d_고정'!$B$13)</f>
        <v/>
      </c>
      <c r="Z2024">
        <f>(U2024*N2024*Q2024+'d_고정'!$B$3*('6_기대효과'!$H$7/8)*Q2024*'d_고정'!$B$10*P2024*('6_기대효과'!$K$7/'d_고정'!$B$9))*(1-R2024)</f>
        <v/>
      </c>
      <c r="AA2024">
        <f>W2024*L2024*(1-R2024-'d_고정'!$B$13)+U2024*MAX(N2024-'d_고정'!$B$10*P2024*('6_기대효과'!$K$7/'d_고정'!$B$9),0)*Q2024*(1-R2024)</f>
        <v/>
      </c>
      <c r="AB2024">
        <f>Y2024+Z2024</f>
        <v/>
      </c>
      <c r="AC2024">
        <f>Y2024/('d_고정'!$B$5*'6_기대효과'!$H$7/8)/'d_고정'!$B$6</f>
        <v/>
      </c>
      <c r="AD2024">
        <f>Y2024/('d_고정'!$B$8*'6_기대효과'!$H$7/8)</f>
        <v/>
      </c>
    </row>
    <row r="2025">
      <c r="A2025">
        <f>RAND()</f>
        <v/>
      </c>
      <c r="B2025">
        <f>IF('d_시나리오'!$J$2='d_시나리오'!$H$2,'d_시나리오'!$I$2,IF(A2025&lt;('d_시나리오'!$I$2-'d_시나리오'!$H$2)/('d_시나리오'!$J$2-'d_시나리오'!$H$2),'d_시나리오'!$H$2+SQRT(A2025*('d_시나리오'!$J$2-'d_시나리오'!$H$2)*('d_시나리오'!$I$2-'d_시나리오'!$H$2)),'d_시나리오'!$J$2-SQRT((1-A2025)*('d_시나리오'!$J$2-'d_시나리오'!$H$2)*('d_시나리오'!$J$2-'d_시나리오'!$I$2))))</f>
        <v/>
      </c>
      <c r="C2025">
        <f>RAND()</f>
        <v/>
      </c>
      <c r="D2025">
        <f>BETAINV(RAND(),IF(C2025&lt;'d_고정'!$B$26,'d_고정'!$B$23,'d_고정'!$B$16)+1,'d_고정'!$B$17-IF(C2025&lt;'d_고정'!$B$26,'d_고정'!$B$23,'d_고정'!$B$16)+1)*('d_고정'!$B$14+('d_고정'!$B$15-'d_고정'!$B$14)*RAND())</f>
        <v/>
      </c>
      <c r="E2025">
        <f>INDEX('d_분포'!$A$2:$A$28,RANDBETWEEN(1,27))</f>
        <v/>
      </c>
      <c r="F2025">
        <f>INDEX('d_분포'!$C$2:$C$5,RANDBETWEEN(1,4))*(0.9+0.2*RAND())</f>
        <v/>
      </c>
      <c r="G2025">
        <f>RAND()</f>
        <v/>
      </c>
      <c r="H2025">
        <f>(F2025+(1-F2025)*('d_고정'!$B$22*BETAINV(RAND(),IF(G2025&lt;'d_고정'!$B$26,'d_고정'!$B$25,'d_고정'!$B$20)+1,'d_고정'!$B$21-IF(G2025&lt;'d_고정'!$B$26,'d_고정'!$B$25,'d_고정'!$B$20)+1)+(1-'d_고정'!$B$22)*BETAINV(RAND(),IF(G2025&lt;'d_고정'!$B$26,'d_고정'!$B$24,'d_고정'!$B$18)+1,'d_고정'!$B$19-IF(G2025&lt;'d_고정'!$B$26,'d_고정'!$B$24,'d_고정'!$B$18)+1))*('d_고정'!$B$14+('d_고정'!$B$15-'d_고정'!$B$14)*RAND()))/F2025</f>
        <v/>
      </c>
      <c r="I2025">
        <f>RAND()</f>
        <v/>
      </c>
      <c r="J2025">
        <f>IF('d_시나리오'!$J$3='d_시나리오'!$H$3,'d_시나리오'!$I$3,IF(I2025&lt;('d_시나리오'!$I$3-'d_시나리오'!$H$3)/('d_시나리오'!$J$3-'d_시나리오'!$H$3),'d_시나리오'!$H$3+SQRT(I2025*('d_시나리오'!$J$3-'d_시나리오'!$H$3)*('d_시나리오'!$I$3-'d_시나리오'!$H$3)),'d_시나리오'!$J$3-SQRT((1-I2025)*('d_시나리오'!$J$3-'d_시나리오'!$H$3)*('d_시나리오'!$J$3-'d_시나리오'!$I$3))))</f>
        <v/>
      </c>
      <c r="K2025">
        <f>RAND()</f>
        <v/>
      </c>
      <c r="L2025">
        <f>IF('d_시나리오'!$J$4='d_시나리오'!$H$4,'d_시나리오'!$I$4,IF(K2025&lt;('d_시나리오'!$I$4-'d_시나리오'!$H$4)/('d_시나리오'!$J$4-'d_시나리오'!$H$4),'d_시나리오'!$H$4+SQRT(K2025*('d_시나리오'!$J$4-'d_시나리오'!$H$4)*('d_시나리오'!$I$4-'d_시나리오'!$H$4)),'d_시나리오'!$J$4-SQRT((1-K2025)*('d_시나리오'!$J$4-'d_시나리오'!$H$4)*('d_시나리오'!$J$4-'d_시나리오'!$I$4))))</f>
        <v/>
      </c>
      <c r="M2025">
        <f>RAND()</f>
        <v/>
      </c>
      <c r="N2025">
        <f>IF('d_시나리오'!$J$5='d_시나리오'!$H$5,'d_시나리오'!$I$5,IF(M2025&lt;('d_시나리오'!$I$5-'d_시나리오'!$H$5)/('d_시나리오'!$J$5-'d_시나리오'!$H$5),'d_시나리오'!$H$5+SQRT(M2025*('d_시나리오'!$J$5-'d_시나리오'!$H$5)*('d_시나리오'!$I$5-'d_시나리오'!$H$5)),'d_시나리오'!$J$5-SQRT((1-M2025)*('d_시나리오'!$J$5-'d_시나리오'!$H$5)*('d_시나리오'!$J$5-'d_시나리오'!$I$5))))</f>
        <v/>
      </c>
      <c r="O2025">
        <f>RAND()</f>
        <v/>
      </c>
      <c r="P2025">
        <f>IF('d_시나리오'!$J$6='d_시나리오'!$H$6,'d_시나리오'!$I$6,IF(O2025&lt;('d_시나리오'!$I$6-'d_시나리오'!$H$6)/('d_시나리오'!$J$6-'d_시나리오'!$H$6),'d_시나리오'!$H$6+SQRT(O2025*('d_시나리오'!$J$6-'d_시나리오'!$H$6)*('d_시나리오'!$I$6-'d_시나리오'!$H$6)),'d_시나리오'!$J$6-SQRT((1-O2025)*('d_시나리오'!$J$6-'d_시나리오'!$H$6)*('d_시나리오'!$J$6-'d_시나리오'!$I$6))))</f>
        <v/>
      </c>
      <c r="Q2025">
        <f>INDEX('d_분포'!$B$2:$B$57,RANDBETWEEN(1,56))</f>
        <v/>
      </c>
      <c r="R2025">
        <f>BETAINV(RAND(),5,5)</f>
        <v/>
      </c>
      <c r="S2025">
        <f>'d_고정'!$B$1*'6_기대효과'!$H$7*('d_시나리오'!$I$7/'d_고정'!$B$2)*B2025</f>
        <v/>
      </c>
      <c r="T2025">
        <f>S2025*D2025</f>
        <v/>
      </c>
      <c r="U2025">
        <f>S2025*F2025*H2025</f>
        <v/>
      </c>
      <c r="V2025">
        <f>S2025*F2025*(H2025-1)</f>
        <v/>
      </c>
      <c r="W2025">
        <f>U2025*J2025</f>
        <v/>
      </c>
      <c r="X2025">
        <f>T2025+W2025</f>
        <v/>
      </c>
      <c r="Y2025">
        <f>(T2025*E2025+W2025*L2025)*(1-R2025-'d_고정'!$B$13)</f>
        <v/>
      </c>
      <c r="Z2025">
        <f>(U2025*N2025*Q2025+'d_고정'!$B$3*('6_기대효과'!$H$7/8)*Q2025*'d_고정'!$B$10*P2025*('6_기대효과'!$K$7/'d_고정'!$B$9))*(1-R2025)</f>
        <v/>
      </c>
      <c r="AA2025">
        <f>W2025*L2025*(1-R2025-'d_고정'!$B$13)+U2025*MAX(N2025-'d_고정'!$B$10*P2025*('6_기대효과'!$K$7/'d_고정'!$B$9),0)*Q2025*(1-R2025)</f>
        <v/>
      </c>
      <c r="AB2025">
        <f>Y2025+Z2025</f>
        <v/>
      </c>
      <c r="AC2025">
        <f>Y2025/('d_고정'!$B$5*'6_기대효과'!$H$7/8)/'d_고정'!$B$6</f>
        <v/>
      </c>
      <c r="AD2025">
        <f>Y2025/('d_고정'!$B$8*'6_기대효과'!$H$7/8)</f>
        <v/>
      </c>
    </row>
    <row r="2026">
      <c r="A2026">
        <f>RAND()</f>
        <v/>
      </c>
      <c r="B2026">
        <f>IF('d_시나리오'!$J$2='d_시나리오'!$H$2,'d_시나리오'!$I$2,IF(A2026&lt;('d_시나리오'!$I$2-'d_시나리오'!$H$2)/('d_시나리오'!$J$2-'d_시나리오'!$H$2),'d_시나리오'!$H$2+SQRT(A2026*('d_시나리오'!$J$2-'d_시나리오'!$H$2)*('d_시나리오'!$I$2-'d_시나리오'!$H$2)),'d_시나리오'!$J$2-SQRT((1-A2026)*('d_시나리오'!$J$2-'d_시나리오'!$H$2)*('d_시나리오'!$J$2-'d_시나리오'!$I$2))))</f>
        <v/>
      </c>
      <c r="C2026">
        <f>RAND()</f>
        <v/>
      </c>
      <c r="D2026">
        <f>BETAINV(RAND(),IF(C2026&lt;'d_고정'!$B$26,'d_고정'!$B$23,'d_고정'!$B$16)+1,'d_고정'!$B$17-IF(C2026&lt;'d_고정'!$B$26,'d_고정'!$B$23,'d_고정'!$B$16)+1)*('d_고정'!$B$14+('d_고정'!$B$15-'d_고정'!$B$14)*RAND())</f>
        <v/>
      </c>
      <c r="E2026">
        <f>INDEX('d_분포'!$A$2:$A$28,RANDBETWEEN(1,27))</f>
        <v/>
      </c>
      <c r="F2026">
        <f>INDEX('d_분포'!$C$2:$C$5,RANDBETWEEN(1,4))*(0.9+0.2*RAND())</f>
        <v/>
      </c>
      <c r="G2026">
        <f>RAND()</f>
        <v/>
      </c>
      <c r="H2026">
        <f>(F2026+(1-F2026)*('d_고정'!$B$22*BETAINV(RAND(),IF(G2026&lt;'d_고정'!$B$26,'d_고정'!$B$25,'d_고정'!$B$20)+1,'d_고정'!$B$21-IF(G2026&lt;'d_고정'!$B$26,'d_고정'!$B$25,'d_고정'!$B$20)+1)+(1-'d_고정'!$B$22)*BETAINV(RAND(),IF(G2026&lt;'d_고정'!$B$26,'d_고정'!$B$24,'d_고정'!$B$18)+1,'d_고정'!$B$19-IF(G2026&lt;'d_고정'!$B$26,'d_고정'!$B$24,'d_고정'!$B$18)+1))*('d_고정'!$B$14+('d_고정'!$B$15-'d_고정'!$B$14)*RAND()))/F2026</f>
        <v/>
      </c>
      <c r="I2026">
        <f>RAND()</f>
        <v/>
      </c>
      <c r="J2026">
        <f>IF('d_시나리오'!$J$3='d_시나리오'!$H$3,'d_시나리오'!$I$3,IF(I2026&lt;('d_시나리오'!$I$3-'d_시나리오'!$H$3)/('d_시나리오'!$J$3-'d_시나리오'!$H$3),'d_시나리오'!$H$3+SQRT(I2026*('d_시나리오'!$J$3-'d_시나리오'!$H$3)*('d_시나리오'!$I$3-'d_시나리오'!$H$3)),'d_시나리오'!$J$3-SQRT((1-I2026)*('d_시나리오'!$J$3-'d_시나리오'!$H$3)*('d_시나리오'!$J$3-'d_시나리오'!$I$3))))</f>
        <v/>
      </c>
      <c r="K2026">
        <f>RAND()</f>
        <v/>
      </c>
      <c r="L2026">
        <f>IF('d_시나리오'!$J$4='d_시나리오'!$H$4,'d_시나리오'!$I$4,IF(K2026&lt;('d_시나리오'!$I$4-'d_시나리오'!$H$4)/('d_시나리오'!$J$4-'d_시나리오'!$H$4),'d_시나리오'!$H$4+SQRT(K2026*('d_시나리오'!$J$4-'d_시나리오'!$H$4)*('d_시나리오'!$I$4-'d_시나리오'!$H$4)),'d_시나리오'!$J$4-SQRT((1-K2026)*('d_시나리오'!$J$4-'d_시나리오'!$H$4)*('d_시나리오'!$J$4-'d_시나리오'!$I$4))))</f>
        <v/>
      </c>
      <c r="M2026">
        <f>RAND()</f>
        <v/>
      </c>
      <c r="N2026">
        <f>IF('d_시나리오'!$J$5='d_시나리오'!$H$5,'d_시나리오'!$I$5,IF(M2026&lt;('d_시나리오'!$I$5-'d_시나리오'!$H$5)/('d_시나리오'!$J$5-'d_시나리오'!$H$5),'d_시나리오'!$H$5+SQRT(M2026*('d_시나리오'!$J$5-'d_시나리오'!$H$5)*('d_시나리오'!$I$5-'d_시나리오'!$H$5)),'d_시나리오'!$J$5-SQRT((1-M2026)*('d_시나리오'!$J$5-'d_시나리오'!$H$5)*('d_시나리오'!$J$5-'d_시나리오'!$I$5))))</f>
        <v/>
      </c>
      <c r="O2026">
        <f>RAND()</f>
        <v/>
      </c>
      <c r="P2026">
        <f>IF('d_시나리오'!$J$6='d_시나리오'!$H$6,'d_시나리오'!$I$6,IF(O2026&lt;('d_시나리오'!$I$6-'d_시나리오'!$H$6)/('d_시나리오'!$J$6-'d_시나리오'!$H$6),'d_시나리오'!$H$6+SQRT(O2026*('d_시나리오'!$J$6-'d_시나리오'!$H$6)*('d_시나리오'!$I$6-'d_시나리오'!$H$6)),'d_시나리오'!$J$6-SQRT((1-O2026)*('d_시나리오'!$J$6-'d_시나리오'!$H$6)*('d_시나리오'!$J$6-'d_시나리오'!$I$6))))</f>
        <v/>
      </c>
      <c r="Q2026">
        <f>INDEX('d_분포'!$B$2:$B$57,RANDBETWEEN(1,56))</f>
        <v/>
      </c>
      <c r="R2026">
        <f>BETAINV(RAND(),5,5)</f>
        <v/>
      </c>
      <c r="S2026">
        <f>'d_고정'!$B$1*'6_기대효과'!$H$7*('d_시나리오'!$I$7/'d_고정'!$B$2)*B2026</f>
        <v/>
      </c>
      <c r="T2026">
        <f>S2026*D2026</f>
        <v/>
      </c>
      <c r="U2026">
        <f>S2026*F2026*H2026</f>
        <v/>
      </c>
      <c r="V2026">
        <f>S2026*F2026*(H2026-1)</f>
        <v/>
      </c>
      <c r="W2026">
        <f>U2026*J2026</f>
        <v/>
      </c>
      <c r="X2026">
        <f>T2026+W2026</f>
        <v/>
      </c>
      <c r="Y2026">
        <f>(T2026*E2026+W2026*L2026)*(1-R2026-'d_고정'!$B$13)</f>
        <v/>
      </c>
      <c r="Z2026">
        <f>(U2026*N2026*Q2026+'d_고정'!$B$3*('6_기대효과'!$H$7/8)*Q2026*'d_고정'!$B$10*P2026*('6_기대효과'!$K$7/'d_고정'!$B$9))*(1-R2026)</f>
        <v/>
      </c>
      <c r="AA2026">
        <f>W2026*L2026*(1-R2026-'d_고정'!$B$13)+U2026*MAX(N2026-'d_고정'!$B$10*P2026*('6_기대효과'!$K$7/'d_고정'!$B$9),0)*Q2026*(1-R2026)</f>
        <v/>
      </c>
      <c r="AB2026">
        <f>Y2026+Z2026</f>
        <v/>
      </c>
      <c r="AC2026">
        <f>Y2026/('d_고정'!$B$5*'6_기대효과'!$H$7/8)/'d_고정'!$B$6</f>
        <v/>
      </c>
      <c r="AD2026">
        <f>Y2026/('d_고정'!$B$8*'6_기대효과'!$H$7/8)</f>
        <v/>
      </c>
    </row>
    <row r="2027">
      <c r="A2027">
        <f>RAND()</f>
        <v/>
      </c>
      <c r="B2027">
        <f>IF('d_시나리오'!$J$2='d_시나리오'!$H$2,'d_시나리오'!$I$2,IF(A2027&lt;('d_시나리오'!$I$2-'d_시나리오'!$H$2)/('d_시나리오'!$J$2-'d_시나리오'!$H$2),'d_시나리오'!$H$2+SQRT(A2027*('d_시나리오'!$J$2-'d_시나리오'!$H$2)*('d_시나리오'!$I$2-'d_시나리오'!$H$2)),'d_시나리오'!$J$2-SQRT((1-A2027)*('d_시나리오'!$J$2-'d_시나리오'!$H$2)*('d_시나리오'!$J$2-'d_시나리오'!$I$2))))</f>
        <v/>
      </c>
      <c r="C2027">
        <f>RAND()</f>
        <v/>
      </c>
      <c r="D2027">
        <f>BETAINV(RAND(),IF(C2027&lt;'d_고정'!$B$26,'d_고정'!$B$23,'d_고정'!$B$16)+1,'d_고정'!$B$17-IF(C2027&lt;'d_고정'!$B$26,'d_고정'!$B$23,'d_고정'!$B$16)+1)*('d_고정'!$B$14+('d_고정'!$B$15-'d_고정'!$B$14)*RAND())</f>
        <v/>
      </c>
      <c r="E2027">
        <f>INDEX('d_분포'!$A$2:$A$28,RANDBETWEEN(1,27))</f>
        <v/>
      </c>
      <c r="F2027">
        <f>INDEX('d_분포'!$C$2:$C$5,RANDBETWEEN(1,4))*(0.9+0.2*RAND())</f>
        <v/>
      </c>
      <c r="G2027">
        <f>RAND()</f>
        <v/>
      </c>
      <c r="H2027">
        <f>(F2027+(1-F2027)*('d_고정'!$B$22*BETAINV(RAND(),IF(G2027&lt;'d_고정'!$B$26,'d_고정'!$B$25,'d_고정'!$B$20)+1,'d_고정'!$B$21-IF(G2027&lt;'d_고정'!$B$26,'d_고정'!$B$25,'d_고정'!$B$20)+1)+(1-'d_고정'!$B$22)*BETAINV(RAND(),IF(G2027&lt;'d_고정'!$B$26,'d_고정'!$B$24,'d_고정'!$B$18)+1,'d_고정'!$B$19-IF(G2027&lt;'d_고정'!$B$26,'d_고정'!$B$24,'d_고정'!$B$18)+1))*('d_고정'!$B$14+('d_고정'!$B$15-'d_고정'!$B$14)*RAND()))/F2027</f>
        <v/>
      </c>
      <c r="I2027">
        <f>RAND()</f>
        <v/>
      </c>
      <c r="J2027">
        <f>IF('d_시나리오'!$J$3='d_시나리오'!$H$3,'d_시나리오'!$I$3,IF(I2027&lt;('d_시나리오'!$I$3-'d_시나리오'!$H$3)/('d_시나리오'!$J$3-'d_시나리오'!$H$3),'d_시나리오'!$H$3+SQRT(I2027*('d_시나리오'!$J$3-'d_시나리오'!$H$3)*('d_시나리오'!$I$3-'d_시나리오'!$H$3)),'d_시나리오'!$J$3-SQRT((1-I2027)*('d_시나리오'!$J$3-'d_시나리오'!$H$3)*('d_시나리오'!$J$3-'d_시나리오'!$I$3))))</f>
        <v/>
      </c>
      <c r="K2027">
        <f>RAND()</f>
        <v/>
      </c>
      <c r="L2027">
        <f>IF('d_시나리오'!$J$4='d_시나리오'!$H$4,'d_시나리오'!$I$4,IF(K2027&lt;('d_시나리오'!$I$4-'d_시나리오'!$H$4)/('d_시나리오'!$J$4-'d_시나리오'!$H$4),'d_시나리오'!$H$4+SQRT(K2027*('d_시나리오'!$J$4-'d_시나리오'!$H$4)*('d_시나리오'!$I$4-'d_시나리오'!$H$4)),'d_시나리오'!$J$4-SQRT((1-K2027)*('d_시나리오'!$J$4-'d_시나리오'!$H$4)*('d_시나리오'!$J$4-'d_시나리오'!$I$4))))</f>
        <v/>
      </c>
      <c r="M2027">
        <f>RAND()</f>
        <v/>
      </c>
      <c r="N2027">
        <f>IF('d_시나리오'!$J$5='d_시나리오'!$H$5,'d_시나리오'!$I$5,IF(M2027&lt;('d_시나리오'!$I$5-'d_시나리오'!$H$5)/('d_시나리오'!$J$5-'d_시나리오'!$H$5),'d_시나리오'!$H$5+SQRT(M2027*('d_시나리오'!$J$5-'d_시나리오'!$H$5)*('d_시나리오'!$I$5-'d_시나리오'!$H$5)),'d_시나리오'!$J$5-SQRT((1-M2027)*('d_시나리오'!$J$5-'d_시나리오'!$H$5)*('d_시나리오'!$J$5-'d_시나리오'!$I$5))))</f>
        <v/>
      </c>
      <c r="O2027">
        <f>RAND()</f>
        <v/>
      </c>
      <c r="P2027">
        <f>IF('d_시나리오'!$J$6='d_시나리오'!$H$6,'d_시나리오'!$I$6,IF(O2027&lt;('d_시나리오'!$I$6-'d_시나리오'!$H$6)/('d_시나리오'!$J$6-'d_시나리오'!$H$6),'d_시나리오'!$H$6+SQRT(O2027*('d_시나리오'!$J$6-'d_시나리오'!$H$6)*('d_시나리오'!$I$6-'d_시나리오'!$H$6)),'d_시나리오'!$J$6-SQRT((1-O2027)*('d_시나리오'!$J$6-'d_시나리오'!$H$6)*('d_시나리오'!$J$6-'d_시나리오'!$I$6))))</f>
        <v/>
      </c>
      <c r="Q2027">
        <f>INDEX('d_분포'!$B$2:$B$57,RANDBETWEEN(1,56))</f>
        <v/>
      </c>
      <c r="R2027">
        <f>BETAINV(RAND(),5,5)</f>
        <v/>
      </c>
      <c r="S2027">
        <f>'d_고정'!$B$1*'6_기대효과'!$H$7*('d_시나리오'!$I$7/'d_고정'!$B$2)*B2027</f>
        <v/>
      </c>
      <c r="T2027">
        <f>S2027*D2027</f>
        <v/>
      </c>
      <c r="U2027">
        <f>S2027*F2027*H2027</f>
        <v/>
      </c>
      <c r="V2027">
        <f>S2027*F2027*(H2027-1)</f>
        <v/>
      </c>
      <c r="W2027">
        <f>U2027*J2027</f>
        <v/>
      </c>
      <c r="X2027">
        <f>T2027+W2027</f>
        <v/>
      </c>
      <c r="Y2027">
        <f>(T2027*E2027+W2027*L2027)*(1-R2027-'d_고정'!$B$13)</f>
        <v/>
      </c>
      <c r="Z2027">
        <f>(U2027*N2027*Q2027+'d_고정'!$B$3*('6_기대효과'!$H$7/8)*Q2027*'d_고정'!$B$10*P2027*('6_기대효과'!$K$7/'d_고정'!$B$9))*(1-R2027)</f>
        <v/>
      </c>
      <c r="AA2027">
        <f>W2027*L2027*(1-R2027-'d_고정'!$B$13)+U2027*MAX(N2027-'d_고정'!$B$10*P2027*('6_기대효과'!$K$7/'d_고정'!$B$9),0)*Q2027*(1-R2027)</f>
        <v/>
      </c>
      <c r="AB2027">
        <f>Y2027+Z2027</f>
        <v/>
      </c>
      <c r="AC2027">
        <f>Y2027/('d_고정'!$B$5*'6_기대효과'!$H$7/8)/'d_고정'!$B$6</f>
        <v/>
      </c>
      <c r="AD2027">
        <f>Y2027/('d_고정'!$B$8*'6_기대효과'!$H$7/8)</f>
        <v/>
      </c>
    </row>
    <row r="2028">
      <c r="A2028">
        <f>RAND()</f>
        <v/>
      </c>
      <c r="B2028">
        <f>IF('d_시나리오'!$J$2='d_시나리오'!$H$2,'d_시나리오'!$I$2,IF(A2028&lt;('d_시나리오'!$I$2-'d_시나리오'!$H$2)/('d_시나리오'!$J$2-'d_시나리오'!$H$2),'d_시나리오'!$H$2+SQRT(A2028*('d_시나리오'!$J$2-'d_시나리오'!$H$2)*('d_시나리오'!$I$2-'d_시나리오'!$H$2)),'d_시나리오'!$J$2-SQRT((1-A2028)*('d_시나리오'!$J$2-'d_시나리오'!$H$2)*('d_시나리오'!$J$2-'d_시나리오'!$I$2))))</f>
        <v/>
      </c>
      <c r="C2028">
        <f>RAND()</f>
        <v/>
      </c>
      <c r="D2028">
        <f>BETAINV(RAND(),IF(C2028&lt;'d_고정'!$B$26,'d_고정'!$B$23,'d_고정'!$B$16)+1,'d_고정'!$B$17-IF(C2028&lt;'d_고정'!$B$26,'d_고정'!$B$23,'d_고정'!$B$16)+1)*('d_고정'!$B$14+('d_고정'!$B$15-'d_고정'!$B$14)*RAND())</f>
        <v/>
      </c>
      <c r="E2028">
        <f>INDEX('d_분포'!$A$2:$A$28,RANDBETWEEN(1,27))</f>
        <v/>
      </c>
      <c r="F2028">
        <f>INDEX('d_분포'!$C$2:$C$5,RANDBETWEEN(1,4))*(0.9+0.2*RAND())</f>
        <v/>
      </c>
      <c r="G2028">
        <f>RAND()</f>
        <v/>
      </c>
      <c r="H2028">
        <f>(F2028+(1-F2028)*('d_고정'!$B$22*BETAINV(RAND(),IF(G2028&lt;'d_고정'!$B$26,'d_고정'!$B$25,'d_고정'!$B$20)+1,'d_고정'!$B$21-IF(G2028&lt;'d_고정'!$B$26,'d_고정'!$B$25,'d_고정'!$B$20)+1)+(1-'d_고정'!$B$22)*BETAINV(RAND(),IF(G2028&lt;'d_고정'!$B$26,'d_고정'!$B$24,'d_고정'!$B$18)+1,'d_고정'!$B$19-IF(G2028&lt;'d_고정'!$B$26,'d_고정'!$B$24,'d_고정'!$B$18)+1))*('d_고정'!$B$14+('d_고정'!$B$15-'d_고정'!$B$14)*RAND()))/F2028</f>
        <v/>
      </c>
      <c r="I2028">
        <f>RAND()</f>
        <v/>
      </c>
      <c r="J2028">
        <f>IF('d_시나리오'!$J$3='d_시나리오'!$H$3,'d_시나리오'!$I$3,IF(I2028&lt;('d_시나리오'!$I$3-'d_시나리오'!$H$3)/('d_시나리오'!$J$3-'d_시나리오'!$H$3),'d_시나리오'!$H$3+SQRT(I2028*('d_시나리오'!$J$3-'d_시나리오'!$H$3)*('d_시나리오'!$I$3-'d_시나리오'!$H$3)),'d_시나리오'!$J$3-SQRT((1-I2028)*('d_시나리오'!$J$3-'d_시나리오'!$H$3)*('d_시나리오'!$J$3-'d_시나리오'!$I$3))))</f>
        <v/>
      </c>
      <c r="K2028">
        <f>RAND()</f>
        <v/>
      </c>
      <c r="L2028">
        <f>IF('d_시나리오'!$J$4='d_시나리오'!$H$4,'d_시나리오'!$I$4,IF(K2028&lt;('d_시나리오'!$I$4-'d_시나리오'!$H$4)/('d_시나리오'!$J$4-'d_시나리오'!$H$4),'d_시나리오'!$H$4+SQRT(K2028*('d_시나리오'!$J$4-'d_시나리오'!$H$4)*('d_시나리오'!$I$4-'d_시나리오'!$H$4)),'d_시나리오'!$J$4-SQRT((1-K2028)*('d_시나리오'!$J$4-'d_시나리오'!$H$4)*('d_시나리오'!$J$4-'d_시나리오'!$I$4))))</f>
        <v/>
      </c>
      <c r="M2028">
        <f>RAND()</f>
        <v/>
      </c>
      <c r="N2028">
        <f>IF('d_시나리오'!$J$5='d_시나리오'!$H$5,'d_시나리오'!$I$5,IF(M2028&lt;('d_시나리오'!$I$5-'d_시나리오'!$H$5)/('d_시나리오'!$J$5-'d_시나리오'!$H$5),'d_시나리오'!$H$5+SQRT(M2028*('d_시나리오'!$J$5-'d_시나리오'!$H$5)*('d_시나리오'!$I$5-'d_시나리오'!$H$5)),'d_시나리오'!$J$5-SQRT((1-M2028)*('d_시나리오'!$J$5-'d_시나리오'!$H$5)*('d_시나리오'!$J$5-'d_시나리오'!$I$5))))</f>
        <v/>
      </c>
      <c r="O2028">
        <f>RAND()</f>
        <v/>
      </c>
      <c r="P2028">
        <f>IF('d_시나리오'!$J$6='d_시나리오'!$H$6,'d_시나리오'!$I$6,IF(O2028&lt;('d_시나리오'!$I$6-'d_시나리오'!$H$6)/('d_시나리오'!$J$6-'d_시나리오'!$H$6),'d_시나리오'!$H$6+SQRT(O2028*('d_시나리오'!$J$6-'d_시나리오'!$H$6)*('d_시나리오'!$I$6-'d_시나리오'!$H$6)),'d_시나리오'!$J$6-SQRT((1-O2028)*('d_시나리오'!$J$6-'d_시나리오'!$H$6)*('d_시나리오'!$J$6-'d_시나리오'!$I$6))))</f>
        <v/>
      </c>
      <c r="Q2028">
        <f>INDEX('d_분포'!$B$2:$B$57,RANDBETWEEN(1,56))</f>
        <v/>
      </c>
      <c r="R2028">
        <f>BETAINV(RAND(),5,5)</f>
        <v/>
      </c>
      <c r="S2028">
        <f>'d_고정'!$B$1*'6_기대효과'!$H$7*('d_시나리오'!$I$7/'d_고정'!$B$2)*B2028</f>
        <v/>
      </c>
      <c r="T2028">
        <f>S2028*D2028</f>
        <v/>
      </c>
      <c r="U2028">
        <f>S2028*F2028*H2028</f>
        <v/>
      </c>
      <c r="V2028">
        <f>S2028*F2028*(H2028-1)</f>
        <v/>
      </c>
      <c r="W2028">
        <f>U2028*J2028</f>
        <v/>
      </c>
      <c r="X2028">
        <f>T2028+W2028</f>
        <v/>
      </c>
      <c r="Y2028">
        <f>(T2028*E2028+W2028*L2028)*(1-R2028-'d_고정'!$B$13)</f>
        <v/>
      </c>
      <c r="Z2028">
        <f>(U2028*N2028*Q2028+'d_고정'!$B$3*('6_기대효과'!$H$7/8)*Q2028*'d_고정'!$B$10*P2028*('6_기대효과'!$K$7/'d_고정'!$B$9))*(1-R2028)</f>
        <v/>
      </c>
      <c r="AA2028">
        <f>W2028*L2028*(1-R2028-'d_고정'!$B$13)+U2028*MAX(N2028-'d_고정'!$B$10*P2028*('6_기대효과'!$K$7/'d_고정'!$B$9),0)*Q2028*(1-R2028)</f>
        <v/>
      </c>
      <c r="AB2028">
        <f>Y2028+Z2028</f>
        <v/>
      </c>
      <c r="AC2028">
        <f>Y2028/('d_고정'!$B$5*'6_기대효과'!$H$7/8)/'d_고정'!$B$6</f>
        <v/>
      </c>
      <c r="AD2028">
        <f>Y2028/('d_고정'!$B$8*'6_기대효과'!$H$7/8)</f>
        <v/>
      </c>
    </row>
    <row r="2029">
      <c r="A2029">
        <f>RAND()</f>
        <v/>
      </c>
      <c r="B2029">
        <f>IF('d_시나리오'!$J$2='d_시나리오'!$H$2,'d_시나리오'!$I$2,IF(A2029&lt;('d_시나리오'!$I$2-'d_시나리오'!$H$2)/('d_시나리오'!$J$2-'d_시나리오'!$H$2),'d_시나리오'!$H$2+SQRT(A2029*('d_시나리오'!$J$2-'d_시나리오'!$H$2)*('d_시나리오'!$I$2-'d_시나리오'!$H$2)),'d_시나리오'!$J$2-SQRT((1-A2029)*('d_시나리오'!$J$2-'d_시나리오'!$H$2)*('d_시나리오'!$J$2-'d_시나리오'!$I$2))))</f>
        <v/>
      </c>
      <c r="C2029">
        <f>RAND()</f>
        <v/>
      </c>
      <c r="D2029">
        <f>BETAINV(RAND(),IF(C2029&lt;'d_고정'!$B$26,'d_고정'!$B$23,'d_고정'!$B$16)+1,'d_고정'!$B$17-IF(C2029&lt;'d_고정'!$B$26,'d_고정'!$B$23,'d_고정'!$B$16)+1)*('d_고정'!$B$14+('d_고정'!$B$15-'d_고정'!$B$14)*RAND())</f>
        <v/>
      </c>
      <c r="E2029">
        <f>INDEX('d_분포'!$A$2:$A$28,RANDBETWEEN(1,27))</f>
        <v/>
      </c>
      <c r="F2029">
        <f>INDEX('d_분포'!$C$2:$C$5,RANDBETWEEN(1,4))*(0.9+0.2*RAND())</f>
        <v/>
      </c>
      <c r="G2029">
        <f>RAND()</f>
        <v/>
      </c>
      <c r="H2029">
        <f>(F2029+(1-F2029)*('d_고정'!$B$22*BETAINV(RAND(),IF(G2029&lt;'d_고정'!$B$26,'d_고정'!$B$25,'d_고정'!$B$20)+1,'d_고정'!$B$21-IF(G2029&lt;'d_고정'!$B$26,'d_고정'!$B$25,'d_고정'!$B$20)+1)+(1-'d_고정'!$B$22)*BETAINV(RAND(),IF(G2029&lt;'d_고정'!$B$26,'d_고정'!$B$24,'d_고정'!$B$18)+1,'d_고정'!$B$19-IF(G2029&lt;'d_고정'!$B$26,'d_고정'!$B$24,'d_고정'!$B$18)+1))*('d_고정'!$B$14+('d_고정'!$B$15-'d_고정'!$B$14)*RAND()))/F2029</f>
        <v/>
      </c>
      <c r="I2029">
        <f>RAND()</f>
        <v/>
      </c>
      <c r="J2029">
        <f>IF('d_시나리오'!$J$3='d_시나리오'!$H$3,'d_시나리오'!$I$3,IF(I2029&lt;('d_시나리오'!$I$3-'d_시나리오'!$H$3)/('d_시나리오'!$J$3-'d_시나리오'!$H$3),'d_시나리오'!$H$3+SQRT(I2029*('d_시나리오'!$J$3-'d_시나리오'!$H$3)*('d_시나리오'!$I$3-'d_시나리오'!$H$3)),'d_시나리오'!$J$3-SQRT((1-I2029)*('d_시나리오'!$J$3-'d_시나리오'!$H$3)*('d_시나리오'!$J$3-'d_시나리오'!$I$3))))</f>
        <v/>
      </c>
      <c r="K2029">
        <f>RAND()</f>
        <v/>
      </c>
      <c r="L2029">
        <f>IF('d_시나리오'!$J$4='d_시나리오'!$H$4,'d_시나리오'!$I$4,IF(K2029&lt;('d_시나리오'!$I$4-'d_시나리오'!$H$4)/('d_시나리오'!$J$4-'d_시나리오'!$H$4),'d_시나리오'!$H$4+SQRT(K2029*('d_시나리오'!$J$4-'d_시나리오'!$H$4)*('d_시나리오'!$I$4-'d_시나리오'!$H$4)),'d_시나리오'!$J$4-SQRT((1-K2029)*('d_시나리오'!$J$4-'d_시나리오'!$H$4)*('d_시나리오'!$J$4-'d_시나리오'!$I$4))))</f>
        <v/>
      </c>
      <c r="M2029">
        <f>RAND()</f>
        <v/>
      </c>
      <c r="N2029">
        <f>IF('d_시나리오'!$J$5='d_시나리오'!$H$5,'d_시나리오'!$I$5,IF(M2029&lt;('d_시나리오'!$I$5-'d_시나리오'!$H$5)/('d_시나리오'!$J$5-'d_시나리오'!$H$5),'d_시나리오'!$H$5+SQRT(M2029*('d_시나리오'!$J$5-'d_시나리오'!$H$5)*('d_시나리오'!$I$5-'d_시나리오'!$H$5)),'d_시나리오'!$J$5-SQRT((1-M2029)*('d_시나리오'!$J$5-'d_시나리오'!$H$5)*('d_시나리오'!$J$5-'d_시나리오'!$I$5))))</f>
        <v/>
      </c>
      <c r="O2029">
        <f>RAND()</f>
        <v/>
      </c>
      <c r="P2029">
        <f>IF('d_시나리오'!$J$6='d_시나리오'!$H$6,'d_시나리오'!$I$6,IF(O2029&lt;('d_시나리오'!$I$6-'d_시나리오'!$H$6)/('d_시나리오'!$J$6-'d_시나리오'!$H$6),'d_시나리오'!$H$6+SQRT(O2029*('d_시나리오'!$J$6-'d_시나리오'!$H$6)*('d_시나리오'!$I$6-'d_시나리오'!$H$6)),'d_시나리오'!$J$6-SQRT((1-O2029)*('d_시나리오'!$J$6-'d_시나리오'!$H$6)*('d_시나리오'!$J$6-'d_시나리오'!$I$6))))</f>
        <v/>
      </c>
      <c r="Q2029">
        <f>INDEX('d_분포'!$B$2:$B$57,RANDBETWEEN(1,56))</f>
        <v/>
      </c>
      <c r="R2029">
        <f>BETAINV(RAND(),5,5)</f>
        <v/>
      </c>
      <c r="S2029">
        <f>'d_고정'!$B$1*'6_기대효과'!$H$7*('d_시나리오'!$I$7/'d_고정'!$B$2)*B2029</f>
        <v/>
      </c>
      <c r="T2029">
        <f>S2029*D2029</f>
        <v/>
      </c>
      <c r="U2029">
        <f>S2029*F2029*H2029</f>
        <v/>
      </c>
      <c r="V2029">
        <f>S2029*F2029*(H2029-1)</f>
        <v/>
      </c>
      <c r="W2029">
        <f>U2029*J2029</f>
        <v/>
      </c>
      <c r="X2029">
        <f>T2029+W2029</f>
        <v/>
      </c>
      <c r="Y2029">
        <f>(T2029*E2029+W2029*L2029)*(1-R2029-'d_고정'!$B$13)</f>
        <v/>
      </c>
      <c r="Z2029">
        <f>(U2029*N2029*Q2029+'d_고정'!$B$3*('6_기대효과'!$H$7/8)*Q2029*'d_고정'!$B$10*P2029*('6_기대효과'!$K$7/'d_고정'!$B$9))*(1-R2029)</f>
        <v/>
      </c>
      <c r="AA2029">
        <f>W2029*L2029*(1-R2029-'d_고정'!$B$13)+U2029*MAX(N2029-'d_고정'!$B$10*P2029*('6_기대효과'!$K$7/'d_고정'!$B$9),0)*Q2029*(1-R2029)</f>
        <v/>
      </c>
      <c r="AB2029">
        <f>Y2029+Z2029</f>
        <v/>
      </c>
      <c r="AC2029">
        <f>Y2029/('d_고정'!$B$5*'6_기대효과'!$H$7/8)/'d_고정'!$B$6</f>
        <v/>
      </c>
      <c r="AD2029">
        <f>Y2029/('d_고정'!$B$8*'6_기대효과'!$H$7/8)</f>
        <v/>
      </c>
    </row>
    <row r="2030">
      <c r="A2030">
        <f>RAND()</f>
        <v/>
      </c>
      <c r="B2030">
        <f>IF('d_시나리오'!$J$2='d_시나리오'!$H$2,'d_시나리오'!$I$2,IF(A2030&lt;('d_시나리오'!$I$2-'d_시나리오'!$H$2)/('d_시나리오'!$J$2-'d_시나리오'!$H$2),'d_시나리오'!$H$2+SQRT(A2030*('d_시나리오'!$J$2-'d_시나리오'!$H$2)*('d_시나리오'!$I$2-'d_시나리오'!$H$2)),'d_시나리오'!$J$2-SQRT((1-A2030)*('d_시나리오'!$J$2-'d_시나리오'!$H$2)*('d_시나리오'!$J$2-'d_시나리오'!$I$2))))</f>
        <v/>
      </c>
      <c r="C2030">
        <f>RAND()</f>
        <v/>
      </c>
      <c r="D2030">
        <f>BETAINV(RAND(),IF(C2030&lt;'d_고정'!$B$26,'d_고정'!$B$23,'d_고정'!$B$16)+1,'d_고정'!$B$17-IF(C2030&lt;'d_고정'!$B$26,'d_고정'!$B$23,'d_고정'!$B$16)+1)*('d_고정'!$B$14+('d_고정'!$B$15-'d_고정'!$B$14)*RAND())</f>
        <v/>
      </c>
      <c r="E2030">
        <f>INDEX('d_분포'!$A$2:$A$28,RANDBETWEEN(1,27))</f>
        <v/>
      </c>
      <c r="F2030">
        <f>INDEX('d_분포'!$C$2:$C$5,RANDBETWEEN(1,4))*(0.9+0.2*RAND())</f>
        <v/>
      </c>
      <c r="G2030">
        <f>RAND()</f>
        <v/>
      </c>
      <c r="H2030">
        <f>(F2030+(1-F2030)*('d_고정'!$B$22*BETAINV(RAND(),IF(G2030&lt;'d_고정'!$B$26,'d_고정'!$B$25,'d_고정'!$B$20)+1,'d_고정'!$B$21-IF(G2030&lt;'d_고정'!$B$26,'d_고정'!$B$25,'d_고정'!$B$20)+1)+(1-'d_고정'!$B$22)*BETAINV(RAND(),IF(G2030&lt;'d_고정'!$B$26,'d_고정'!$B$24,'d_고정'!$B$18)+1,'d_고정'!$B$19-IF(G2030&lt;'d_고정'!$B$26,'d_고정'!$B$24,'d_고정'!$B$18)+1))*('d_고정'!$B$14+('d_고정'!$B$15-'d_고정'!$B$14)*RAND()))/F2030</f>
        <v/>
      </c>
      <c r="I2030">
        <f>RAND()</f>
        <v/>
      </c>
      <c r="J2030">
        <f>IF('d_시나리오'!$J$3='d_시나리오'!$H$3,'d_시나리오'!$I$3,IF(I2030&lt;('d_시나리오'!$I$3-'d_시나리오'!$H$3)/('d_시나리오'!$J$3-'d_시나리오'!$H$3),'d_시나리오'!$H$3+SQRT(I2030*('d_시나리오'!$J$3-'d_시나리오'!$H$3)*('d_시나리오'!$I$3-'d_시나리오'!$H$3)),'d_시나리오'!$J$3-SQRT((1-I2030)*('d_시나리오'!$J$3-'d_시나리오'!$H$3)*('d_시나리오'!$J$3-'d_시나리오'!$I$3))))</f>
        <v/>
      </c>
      <c r="K2030">
        <f>RAND()</f>
        <v/>
      </c>
      <c r="L2030">
        <f>IF('d_시나리오'!$J$4='d_시나리오'!$H$4,'d_시나리오'!$I$4,IF(K2030&lt;('d_시나리오'!$I$4-'d_시나리오'!$H$4)/('d_시나리오'!$J$4-'d_시나리오'!$H$4),'d_시나리오'!$H$4+SQRT(K2030*('d_시나리오'!$J$4-'d_시나리오'!$H$4)*('d_시나리오'!$I$4-'d_시나리오'!$H$4)),'d_시나리오'!$J$4-SQRT((1-K2030)*('d_시나리오'!$J$4-'d_시나리오'!$H$4)*('d_시나리오'!$J$4-'d_시나리오'!$I$4))))</f>
        <v/>
      </c>
      <c r="M2030">
        <f>RAND()</f>
        <v/>
      </c>
      <c r="N2030">
        <f>IF('d_시나리오'!$J$5='d_시나리오'!$H$5,'d_시나리오'!$I$5,IF(M2030&lt;('d_시나리오'!$I$5-'d_시나리오'!$H$5)/('d_시나리오'!$J$5-'d_시나리오'!$H$5),'d_시나리오'!$H$5+SQRT(M2030*('d_시나리오'!$J$5-'d_시나리오'!$H$5)*('d_시나리오'!$I$5-'d_시나리오'!$H$5)),'d_시나리오'!$J$5-SQRT((1-M2030)*('d_시나리오'!$J$5-'d_시나리오'!$H$5)*('d_시나리오'!$J$5-'d_시나리오'!$I$5))))</f>
        <v/>
      </c>
      <c r="O2030">
        <f>RAND()</f>
        <v/>
      </c>
      <c r="P2030">
        <f>IF('d_시나리오'!$J$6='d_시나리오'!$H$6,'d_시나리오'!$I$6,IF(O2030&lt;('d_시나리오'!$I$6-'d_시나리오'!$H$6)/('d_시나리오'!$J$6-'d_시나리오'!$H$6),'d_시나리오'!$H$6+SQRT(O2030*('d_시나리오'!$J$6-'d_시나리오'!$H$6)*('d_시나리오'!$I$6-'d_시나리오'!$H$6)),'d_시나리오'!$J$6-SQRT((1-O2030)*('d_시나리오'!$J$6-'d_시나리오'!$H$6)*('d_시나리오'!$J$6-'d_시나리오'!$I$6))))</f>
        <v/>
      </c>
      <c r="Q2030">
        <f>INDEX('d_분포'!$B$2:$B$57,RANDBETWEEN(1,56))</f>
        <v/>
      </c>
      <c r="R2030">
        <f>BETAINV(RAND(),5,5)</f>
        <v/>
      </c>
      <c r="S2030">
        <f>'d_고정'!$B$1*'6_기대효과'!$H$7*('d_시나리오'!$I$7/'d_고정'!$B$2)*B2030</f>
        <v/>
      </c>
      <c r="T2030">
        <f>S2030*D2030</f>
        <v/>
      </c>
      <c r="U2030">
        <f>S2030*F2030*H2030</f>
        <v/>
      </c>
      <c r="V2030">
        <f>S2030*F2030*(H2030-1)</f>
        <v/>
      </c>
      <c r="W2030">
        <f>U2030*J2030</f>
        <v/>
      </c>
      <c r="X2030">
        <f>T2030+W2030</f>
        <v/>
      </c>
      <c r="Y2030">
        <f>(T2030*E2030+W2030*L2030)*(1-R2030-'d_고정'!$B$13)</f>
        <v/>
      </c>
      <c r="Z2030">
        <f>(U2030*N2030*Q2030+'d_고정'!$B$3*('6_기대효과'!$H$7/8)*Q2030*'d_고정'!$B$10*P2030*('6_기대효과'!$K$7/'d_고정'!$B$9))*(1-R2030)</f>
        <v/>
      </c>
      <c r="AA2030">
        <f>W2030*L2030*(1-R2030-'d_고정'!$B$13)+U2030*MAX(N2030-'d_고정'!$B$10*P2030*('6_기대효과'!$K$7/'d_고정'!$B$9),0)*Q2030*(1-R2030)</f>
        <v/>
      </c>
      <c r="AB2030">
        <f>Y2030+Z2030</f>
        <v/>
      </c>
      <c r="AC2030">
        <f>Y2030/('d_고정'!$B$5*'6_기대효과'!$H$7/8)/'d_고정'!$B$6</f>
        <v/>
      </c>
      <c r="AD2030">
        <f>Y2030/('d_고정'!$B$8*'6_기대효과'!$H$7/8)</f>
        <v/>
      </c>
    </row>
    <row r="2031">
      <c r="A2031">
        <f>RAND()</f>
        <v/>
      </c>
      <c r="B2031">
        <f>IF('d_시나리오'!$J$2='d_시나리오'!$H$2,'d_시나리오'!$I$2,IF(A2031&lt;('d_시나리오'!$I$2-'d_시나리오'!$H$2)/('d_시나리오'!$J$2-'d_시나리오'!$H$2),'d_시나리오'!$H$2+SQRT(A2031*('d_시나리오'!$J$2-'d_시나리오'!$H$2)*('d_시나리오'!$I$2-'d_시나리오'!$H$2)),'d_시나리오'!$J$2-SQRT((1-A2031)*('d_시나리오'!$J$2-'d_시나리오'!$H$2)*('d_시나리오'!$J$2-'d_시나리오'!$I$2))))</f>
        <v/>
      </c>
      <c r="C2031">
        <f>RAND()</f>
        <v/>
      </c>
      <c r="D2031">
        <f>BETAINV(RAND(),IF(C2031&lt;'d_고정'!$B$26,'d_고정'!$B$23,'d_고정'!$B$16)+1,'d_고정'!$B$17-IF(C2031&lt;'d_고정'!$B$26,'d_고정'!$B$23,'d_고정'!$B$16)+1)*('d_고정'!$B$14+('d_고정'!$B$15-'d_고정'!$B$14)*RAND())</f>
        <v/>
      </c>
      <c r="E2031">
        <f>INDEX('d_분포'!$A$2:$A$28,RANDBETWEEN(1,27))</f>
        <v/>
      </c>
      <c r="F2031">
        <f>INDEX('d_분포'!$C$2:$C$5,RANDBETWEEN(1,4))*(0.9+0.2*RAND())</f>
        <v/>
      </c>
      <c r="G2031">
        <f>RAND()</f>
        <v/>
      </c>
      <c r="H2031">
        <f>(F2031+(1-F2031)*('d_고정'!$B$22*BETAINV(RAND(),IF(G2031&lt;'d_고정'!$B$26,'d_고정'!$B$25,'d_고정'!$B$20)+1,'d_고정'!$B$21-IF(G2031&lt;'d_고정'!$B$26,'d_고정'!$B$25,'d_고정'!$B$20)+1)+(1-'d_고정'!$B$22)*BETAINV(RAND(),IF(G2031&lt;'d_고정'!$B$26,'d_고정'!$B$24,'d_고정'!$B$18)+1,'d_고정'!$B$19-IF(G2031&lt;'d_고정'!$B$26,'d_고정'!$B$24,'d_고정'!$B$18)+1))*('d_고정'!$B$14+('d_고정'!$B$15-'d_고정'!$B$14)*RAND()))/F2031</f>
        <v/>
      </c>
      <c r="I2031">
        <f>RAND()</f>
        <v/>
      </c>
      <c r="J2031">
        <f>IF('d_시나리오'!$J$3='d_시나리오'!$H$3,'d_시나리오'!$I$3,IF(I2031&lt;('d_시나리오'!$I$3-'d_시나리오'!$H$3)/('d_시나리오'!$J$3-'d_시나리오'!$H$3),'d_시나리오'!$H$3+SQRT(I2031*('d_시나리오'!$J$3-'d_시나리오'!$H$3)*('d_시나리오'!$I$3-'d_시나리오'!$H$3)),'d_시나리오'!$J$3-SQRT((1-I2031)*('d_시나리오'!$J$3-'d_시나리오'!$H$3)*('d_시나리오'!$J$3-'d_시나리오'!$I$3))))</f>
        <v/>
      </c>
      <c r="K2031">
        <f>RAND()</f>
        <v/>
      </c>
      <c r="L2031">
        <f>IF('d_시나리오'!$J$4='d_시나리오'!$H$4,'d_시나리오'!$I$4,IF(K2031&lt;('d_시나리오'!$I$4-'d_시나리오'!$H$4)/('d_시나리오'!$J$4-'d_시나리오'!$H$4),'d_시나리오'!$H$4+SQRT(K2031*('d_시나리오'!$J$4-'d_시나리오'!$H$4)*('d_시나리오'!$I$4-'d_시나리오'!$H$4)),'d_시나리오'!$J$4-SQRT((1-K2031)*('d_시나리오'!$J$4-'d_시나리오'!$H$4)*('d_시나리오'!$J$4-'d_시나리오'!$I$4))))</f>
        <v/>
      </c>
      <c r="M2031">
        <f>RAND()</f>
        <v/>
      </c>
      <c r="N2031">
        <f>IF('d_시나리오'!$J$5='d_시나리오'!$H$5,'d_시나리오'!$I$5,IF(M2031&lt;('d_시나리오'!$I$5-'d_시나리오'!$H$5)/('d_시나리오'!$J$5-'d_시나리오'!$H$5),'d_시나리오'!$H$5+SQRT(M2031*('d_시나리오'!$J$5-'d_시나리오'!$H$5)*('d_시나리오'!$I$5-'d_시나리오'!$H$5)),'d_시나리오'!$J$5-SQRT((1-M2031)*('d_시나리오'!$J$5-'d_시나리오'!$H$5)*('d_시나리오'!$J$5-'d_시나리오'!$I$5))))</f>
        <v/>
      </c>
      <c r="O2031">
        <f>RAND()</f>
        <v/>
      </c>
      <c r="P2031">
        <f>IF('d_시나리오'!$J$6='d_시나리오'!$H$6,'d_시나리오'!$I$6,IF(O2031&lt;('d_시나리오'!$I$6-'d_시나리오'!$H$6)/('d_시나리오'!$J$6-'d_시나리오'!$H$6),'d_시나리오'!$H$6+SQRT(O2031*('d_시나리오'!$J$6-'d_시나리오'!$H$6)*('d_시나리오'!$I$6-'d_시나리오'!$H$6)),'d_시나리오'!$J$6-SQRT((1-O2031)*('d_시나리오'!$J$6-'d_시나리오'!$H$6)*('d_시나리오'!$J$6-'d_시나리오'!$I$6))))</f>
        <v/>
      </c>
      <c r="Q2031">
        <f>INDEX('d_분포'!$B$2:$B$57,RANDBETWEEN(1,56))</f>
        <v/>
      </c>
      <c r="R2031">
        <f>BETAINV(RAND(),5,5)</f>
        <v/>
      </c>
      <c r="S2031">
        <f>'d_고정'!$B$1*'6_기대효과'!$H$7*('d_시나리오'!$I$7/'d_고정'!$B$2)*B2031</f>
        <v/>
      </c>
      <c r="T2031">
        <f>S2031*D2031</f>
        <v/>
      </c>
      <c r="U2031">
        <f>S2031*F2031*H2031</f>
        <v/>
      </c>
      <c r="V2031">
        <f>S2031*F2031*(H2031-1)</f>
        <v/>
      </c>
      <c r="W2031">
        <f>U2031*J2031</f>
        <v/>
      </c>
      <c r="X2031">
        <f>T2031+W2031</f>
        <v/>
      </c>
      <c r="Y2031">
        <f>(T2031*E2031+W2031*L2031)*(1-R2031-'d_고정'!$B$13)</f>
        <v/>
      </c>
      <c r="Z2031">
        <f>(U2031*N2031*Q2031+'d_고정'!$B$3*('6_기대효과'!$H$7/8)*Q2031*'d_고정'!$B$10*P2031*('6_기대효과'!$K$7/'d_고정'!$B$9))*(1-R2031)</f>
        <v/>
      </c>
      <c r="AA2031">
        <f>W2031*L2031*(1-R2031-'d_고정'!$B$13)+U2031*MAX(N2031-'d_고정'!$B$10*P2031*('6_기대효과'!$K$7/'d_고정'!$B$9),0)*Q2031*(1-R2031)</f>
        <v/>
      </c>
      <c r="AB2031">
        <f>Y2031+Z2031</f>
        <v/>
      </c>
      <c r="AC2031">
        <f>Y2031/('d_고정'!$B$5*'6_기대효과'!$H$7/8)/'d_고정'!$B$6</f>
        <v/>
      </c>
      <c r="AD2031">
        <f>Y2031/('d_고정'!$B$8*'6_기대효과'!$H$7/8)</f>
        <v/>
      </c>
    </row>
    <row r="2032">
      <c r="A2032">
        <f>RAND()</f>
        <v/>
      </c>
      <c r="B2032">
        <f>IF('d_시나리오'!$J$2='d_시나리오'!$H$2,'d_시나리오'!$I$2,IF(A2032&lt;('d_시나리오'!$I$2-'d_시나리오'!$H$2)/('d_시나리오'!$J$2-'d_시나리오'!$H$2),'d_시나리오'!$H$2+SQRT(A2032*('d_시나리오'!$J$2-'d_시나리오'!$H$2)*('d_시나리오'!$I$2-'d_시나리오'!$H$2)),'d_시나리오'!$J$2-SQRT((1-A2032)*('d_시나리오'!$J$2-'d_시나리오'!$H$2)*('d_시나리오'!$J$2-'d_시나리오'!$I$2))))</f>
        <v/>
      </c>
      <c r="C2032">
        <f>RAND()</f>
        <v/>
      </c>
      <c r="D2032">
        <f>BETAINV(RAND(),IF(C2032&lt;'d_고정'!$B$26,'d_고정'!$B$23,'d_고정'!$B$16)+1,'d_고정'!$B$17-IF(C2032&lt;'d_고정'!$B$26,'d_고정'!$B$23,'d_고정'!$B$16)+1)*('d_고정'!$B$14+('d_고정'!$B$15-'d_고정'!$B$14)*RAND())</f>
        <v/>
      </c>
      <c r="E2032">
        <f>INDEX('d_분포'!$A$2:$A$28,RANDBETWEEN(1,27))</f>
        <v/>
      </c>
      <c r="F2032">
        <f>INDEX('d_분포'!$C$2:$C$5,RANDBETWEEN(1,4))*(0.9+0.2*RAND())</f>
        <v/>
      </c>
      <c r="G2032">
        <f>RAND()</f>
        <v/>
      </c>
      <c r="H2032">
        <f>(F2032+(1-F2032)*('d_고정'!$B$22*BETAINV(RAND(),IF(G2032&lt;'d_고정'!$B$26,'d_고정'!$B$25,'d_고정'!$B$20)+1,'d_고정'!$B$21-IF(G2032&lt;'d_고정'!$B$26,'d_고정'!$B$25,'d_고정'!$B$20)+1)+(1-'d_고정'!$B$22)*BETAINV(RAND(),IF(G2032&lt;'d_고정'!$B$26,'d_고정'!$B$24,'d_고정'!$B$18)+1,'d_고정'!$B$19-IF(G2032&lt;'d_고정'!$B$26,'d_고정'!$B$24,'d_고정'!$B$18)+1))*('d_고정'!$B$14+('d_고정'!$B$15-'d_고정'!$B$14)*RAND()))/F2032</f>
        <v/>
      </c>
      <c r="I2032">
        <f>RAND()</f>
        <v/>
      </c>
      <c r="J2032">
        <f>IF('d_시나리오'!$J$3='d_시나리오'!$H$3,'d_시나리오'!$I$3,IF(I2032&lt;('d_시나리오'!$I$3-'d_시나리오'!$H$3)/('d_시나리오'!$J$3-'d_시나리오'!$H$3),'d_시나리오'!$H$3+SQRT(I2032*('d_시나리오'!$J$3-'d_시나리오'!$H$3)*('d_시나리오'!$I$3-'d_시나리오'!$H$3)),'d_시나리오'!$J$3-SQRT((1-I2032)*('d_시나리오'!$J$3-'d_시나리오'!$H$3)*('d_시나리오'!$J$3-'d_시나리오'!$I$3))))</f>
        <v/>
      </c>
      <c r="K2032">
        <f>RAND()</f>
        <v/>
      </c>
      <c r="L2032">
        <f>IF('d_시나리오'!$J$4='d_시나리오'!$H$4,'d_시나리오'!$I$4,IF(K2032&lt;('d_시나리오'!$I$4-'d_시나리오'!$H$4)/('d_시나리오'!$J$4-'d_시나리오'!$H$4),'d_시나리오'!$H$4+SQRT(K2032*('d_시나리오'!$J$4-'d_시나리오'!$H$4)*('d_시나리오'!$I$4-'d_시나리오'!$H$4)),'d_시나리오'!$J$4-SQRT((1-K2032)*('d_시나리오'!$J$4-'d_시나리오'!$H$4)*('d_시나리오'!$J$4-'d_시나리오'!$I$4))))</f>
        <v/>
      </c>
      <c r="M2032">
        <f>RAND()</f>
        <v/>
      </c>
      <c r="N2032">
        <f>IF('d_시나리오'!$J$5='d_시나리오'!$H$5,'d_시나리오'!$I$5,IF(M2032&lt;('d_시나리오'!$I$5-'d_시나리오'!$H$5)/('d_시나리오'!$J$5-'d_시나리오'!$H$5),'d_시나리오'!$H$5+SQRT(M2032*('d_시나리오'!$J$5-'d_시나리오'!$H$5)*('d_시나리오'!$I$5-'d_시나리오'!$H$5)),'d_시나리오'!$J$5-SQRT((1-M2032)*('d_시나리오'!$J$5-'d_시나리오'!$H$5)*('d_시나리오'!$J$5-'d_시나리오'!$I$5))))</f>
        <v/>
      </c>
      <c r="O2032">
        <f>RAND()</f>
        <v/>
      </c>
      <c r="P2032">
        <f>IF('d_시나리오'!$J$6='d_시나리오'!$H$6,'d_시나리오'!$I$6,IF(O2032&lt;('d_시나리오'!$I$6-'d_시나리오'!$H$6)/('d_시나리오'!$J$6-'d_시나리오'!$H$6),'d_시나리오'!$H$6+SQRT(O2032*('d_시나리오'!$J$6-'d_시나리오'!$H$6)*('d_시나리오'!$I$6-'d_시나리오'!$H$6)),'d_시나리오'!$J$6-SQRT((1-O2032)*('d_시나리오'!$J$6-'d_시나리오'!$H$6)*('d_시나리오'!$J$6-'d_시나리오'!$I$6))))</f>
        <v/>
      </c>
      <c r="Q2032">
        <f>INDEX('d_분포'!$B$2:$B$57,RANDBETWEEN(1,56))</f>
        <v/>
      </c>
      <c r="R2032">
        <f>BETAINV(RAND(),5,5)</f>
        <v/>
      </c>
      <c r="S2032">
        <f>'d_고정'!$B$1*'6_기대효과'!$H$7*('d_시나리오'!$I$7/'d_고정'!$B$2)*B2032</f>
        <v/>
      </c>
      <c r="T2032">
        <f>S2032*D2032</f>
        <v/>
      </c>
      <c r="U2032">
        <f>S2032*F2032*H2032</f>
        <v/>
      </c>
      <c r="V2032">
        <f>S2032*F2032*(H2032-1)</f>
        <v/>
      </c>
      <c r="W2032">
        <f>U2032*J2032</f>
        <v/>
      </c>
      <c r="X2032">
        <f>T2032+W2032</f>
        <v/>
      </c>
      <c r="Y2032">
        <f>(T2032*E2032+W2032*L2032)*(1-R2032-'d_고정'!$B$13)</f>
        <v/>
      </c>
      <c r="Z2032">
        <f>(U2032*N2032*Q2032+'d_고정'!$B$3*('6_기대효과'!$H$7/8)*Q2032*'d_고정'!$B$10*P2032*('6_기대효과'!$K$7/'d_고정'!$B$9))*(1-R2032)</f>
        <v/>
      </c>
      <c r="AA2032">
        <f>W2032*L2032*(1-R2032-'d_고정'!$B$13)+U2032*MAX(N2032-'d_고정'!$B$10*P2032*('6_기대효과'!$K$7/'d_고정'!$B$9),0)*Q2032*(1-R2032)</f>
        <v/>
      </c>
      <c r="AB2032">
        <f>Y2032+Z2032</f>
        <v/>
      </c>
      <c r="AC2032">
        <f>Y2032/('d_고정'!$B$5*'6_기대효과'!$H$7/8)/'d_고정'!$B$6</f>
        <v/>
      </c>
      <c r="AD2032">
        <f>Y2032/('d_고정'!$B$8*'6_기대효과'!$H$7/8)</f>
        <v/>
      </c>
    </row>
    <row r="2033">
      <c r="A2033">
        <f>RAND()</f>
        <v/>
      </c>
      <c r="B2033">
        <f>IF('d_시나리오'!$J$2='d_시나리오'!$H$2,'d_시나리오'!$I$2,IF(A2033&lt;('d_시나리오'!$I$2-'d_시나리오'!$H$2)/('d_시나리오'!$J$2-'d_시나리오'!$H$2),'d_시나리오'!$H$2+SQRT(A2033*('d_시나리오'!$J$2-'d_시나리오'!$H$2)*('d_시나리오'!$I$2-'d_시나리오'!$H$2)),'d_시나리오'!$J$2-SQRT((1-A2033)*('d_시나리오'!$J$2-'d_시나리오'!$H$2)*('d_시나리오'!$J$2-'d_시나리오'!$I$2))))</f>
        <v/>
      </c>
      <c r="C2033">
        <f>RAND()</f>
        <v/>
      </c>
      <c r="D2033">
        <f>BETAINV(RAND(),IF(C2033&lt;'d_고정'!$B$26,'d_고정'!$B$23,'d_고정'!$B$16)+1,'d_고정'!$B$17-IF(C2033&lt;'d_고정'!$B$26,'d_고정'!$B$23,'d_고정'!$B$16)+1)*('d_고정'!$B$14+('d_고정'!$B$15-'d_고정'!$B$14)*RAND())</f>
        <v/>
      </c>
      <c r="E2033">
        <f>INDEX('d_분포'!$A$2:$A$28,RANDBETWEEN(1,27))</f>
        <v/>
      </c>
      <c r="F2033">
        <f>INDEX('d_분포'!$C$2:$C$5,RANDBETWEEN(1,4))*(0.9+0.2*RAND())</f>
        <v/>
      </c>
      <c r="G2033">
        <f>RAND()</f>
        <v/>
      </c>
      <c r="H2033">
        <f>(F2033+(1-F2033)*('d_고정'!$B$22*BETAINV(RAND(),IF(G2033&lt;'d_고정'!$B$26,'d_고정'!$B$25,'d_고정'!$B$20)+1,'d_고정'!$B$21-IF(G2033&lt;'d_고정'!$B$26,'d_고정'!$B$25,'d_고정'!$B$20)+1)+(1-'d_고정'!$B$22)*BETAINV(RAND(),IF(G2033&lt;'d_고정'!$B$26,'d_고정'!$B$24,'d_고정'!$B$18)+1,'d_고정'!$B$19-IF(G2033&lt;'d_고정'!$B$26,'d_고정'!$B$24,'d_고정'!$B$18)+1))*('d_고정'!$B$14+('d_고정'!$B$15-'d_고정'!$B$14)*RAND()))/F2033</f>
        <v/>
      </c>
      <c r="I2033">
        <f>RAND()</f>
        <v/>
      </c>
      <c r="J2033">
        <f>IF('d_시나리오'!$J$3='d_시나리오'!$H$3,'d_시나리오'!$I$3,IF(I2033&lt;('d_시나리오'!$I$3-'d_시나리오'!$H$3)/('d_시나리오'!$J$3-'d_시나리오'!$H$3),'d_시나리오'!$H$3+SQRT(I2033*('d_시나리오'!$J$3-'d_시나리오'!$H$3)*('d_시나리오'!$I$3-'d_시나리오'!$H$3)),'d_시나리오'!$J$3-SQRT((1-I2033)*('d_시나리오'!$J$3-'d_시나리오'!$H$3)*('d_시나리오'!$J$3-'d_시나리오'!$I$3))))</f>
        <v/>
      </c>
      <c r="K2033">
        <f>RAND()</f>
        <v/>
      </c>
      <c r="L2033">
        <f>IF('d_시나리오'!$J$4='d_시나리오'!$H$4,'d_시나리오'!$I$4,IF(K2033&lt;('d_시나리오'!$I$4-'d_시나리오'!$H$4)/('d_시나리오'!$J$4-'d_시나리오'!$H$4),'d_시나리오'!$H$4+SQRT(K2033*('d_시나리오'!$J$4-'d_시나리오'!$H$4)*('d_시나리오'!$I$4-'d_시나리오'!$H$4)),'d_시나리오'!$J$4-SQRT((1-K2033)*('d_시나리오'!$J$4-'d_시나리오'!$H$4)*('d_시나리오'!$J$4-'d_시나리오'!$I$4))))</f>
        <v/>
      </c>
      <c r="M2033">
        <f>RAND()</f>
        <v/>
      </c>
      <c r="N2033">
        <f>IF('d_시나리오'!$J$5='d_시나리오'!$H$5,'d_시나리오'!$I$5,IF(M2033&lt;('d_시나리오'!$I$5-'d_시나리오'!$H$5)/('d_시나리오'!$J$5-'d_시나리오'!$H$5),'d_시나리오'!$H$5+SQRT(M2033*('d_시나리오'!$J$5-'d_시나리오'!$H$5)*('d_시나리오'!$I$5-'d_시나리오'!$H$5)),'d_시나리오'!$J$5-SQRT((1-M2033)*('d_시나리오'!$J$5-'d_시나리오'!$H$5)*('d_시나리오'!$J$5-'d_시나리오'!$I$5))))</f>
        <v/>
      </c>
      <c r="O2033">
        <f>RAND()</f>
        <v/>
      </c>
      <c r="P2033">
        <f>IF('d_시나리오'!$J$6='d_시나리오'!$H$6,'d_시나리오'!$I$6,IF(O2033&lt;('d_시나리오'!$I$6-'d_시나리오'!$H$6)/('d_시나리오'!$J$6-'d_시나리오'!$H$6),'d_시나리오'!$H$6+SQRT(O2033*('d_시나리오'!$J$6-'d_시나리오'!$H$6)*('d_시나리오'!$I$6-'d_시나리오'!$H$6)),'d_시나리오'!$J$6-SQRT((1-O2033)*('d_시나리오'!$J$6-'d_시나리오'!$H$6)*('d_시나리오'!$J$6-'d_시나리오'!$I$6))))</f>
        <v/>
      </c>
      <c r="Q2033">
        <f>INDEX('d_분포'!$B$2:$B$57,RANDBETWEEN(1,56))</f>
        <v/>
      </c>
      <c r="R2033">
        <f>BETAINV(RAND(),5,5)</f>
        <v/>
      </c>
      <c r="S2033">
        <f>'d_고정'!$B$1*'6_기대효과'!$H$7*('d_시나리오'!$I$7/'d_고정'!$B$2)*B2033</f>
        <v/>
      </c>
      <c r="T2033">
        <f>S2033*D2033</f>
        <v/>
      </c>
      <c r="U2033">
        <f>S2033*F2033*H2033</f>
        <v/>
      </c>
      <c r="V2033">
        <f>S2033*F2033*(H2033-1)</f>
        <v/>
      </c>
      <c r="W2033">
        <f>U2033*J2033</f>
        <v/>
      </c>
      <c r="X2033">
        <f>T2033+W2033</f>
        <v/>
      </c>
      <c r="Y2033">
        <f>(T2033*E2033+W2033*L2033)*(1-R2033-'d_고정'!$B$13)</f>
        <v/>
      </c>
      <c r="Z2033">
        <f>(U2033*N2033*Q2033+'d_고정'!$B$3*('6_기대효과'!$H$7/8)*Q2033*'d_고정'!$B$10*P2033*('6_기대효과'!$K$7/'d_고정'!$B$9))*(1-R2033)</f>
        <v/>
      </c>
      <c r="AA2033">
        <f>W2033*L2033*(1-R2033-'d_고정'!$B$13)+U2033*MAX(N2033-'d_고정'!$B$10*P2033*('6_기대효과'!$K$7/'d_고정'!$B$9),0)*Q2033*(1-R2033)</f>
        <v/>
      </c>
      <c r="AB2033">
        <f>Y2033+Z2033</f>
        <v/>
      </c>
      <c r="AC2033">
        <f>Y2033/('d_고정'!$B$5*'6_기대효과'!$H$7/8)/'d_고정'!$B$6</f>
        <v/>
      </c>
      <c r="AD2033">
        <f>Y2033/('d_고정'!$B$8*'6_기대효과'!$H$7/8)</f>
        <v/>
      </c>
    </row>
    <row r="2034">
      <c r="A2034">
        <f>RAND()</f>
        <v/>
      </c>
      <c r="B2034">
        <f>IF('d_시나리오'!$J$2='d_시나리오'!$H$2,'d_시나리오'!$I$2,IF(A2034&lt;('d_시나리오'!$I$2-'d_시나리오'!$H$2)/('d_시나리오'!$J$2-'d_시나리오'!$H$2),'d_시나리오'!$H$2+SQRT(A2034*('d_시나리오'!$J$2-'d_시나리오'!$H$2)*('d_시나리오'!$I$2-'d_시나리오'!$H$2)),'d_시나리오'!$J$2-SQRT((1-A2034)*('d_시나리오'!$J$2-'d_시나리오'!$H$2)*('d_시나리오'!$J$2-'d_시나리오'!$I$2))))</f>
        <v/>
      </c>
      <c r="C2034">
        <f>RAND()</f>
        <v/>
      </c>
      <c r="D2034">
        <f>BETAINV(RAND(),IF(C2034&lt;'d_고정'!$B$26,'d_고정'!$B$23,'d_고정'!$B$16)+1,'d_고정'!$B$17-IF(C2034&lt;'d_고정'!$B$26,'d_고정'!$B$23,'d_고정'!$B$16)+1)*('d_고정'!$B$14+('d_고정'!$B$15-'d_고정'!$B$14)*RAND())</f>
        <v/>
      </c>
      <c r="E2034">
        <f>INDEX('d_분포'!$A$2:$A$28,RANDBETWEEN(1,27))</f>
        <v/>
      </c>
      <c r="F2034">
        <f>INDEX('d_분포'!$C$2:$C$5,RANDBETWEEN(1,4))*(0.9+0.2*RAND())</f>
        <v/>
      </c>
      <c r="G2034">
        <f>RAND()</f>
        <v/>
      </c>
      <c r="H2034">
        <f>(F2034+(1-F2034)*('d_고정'!$B$22*BETAINV(RAND(),IF(G2034&lt;'d_고정'!$B$26,'d_고정'!$B$25,'d_고정'!$B$20)+1,'d_고정'!$B$21-IF(G2034&lt;'d_고정'!$B$26,'d_고정'!$B$25,'d_고정'!$B$20)+1)+(1-'d_고정'!$B$22)*BETAINV(RAND(),IF(G2034&lt;'d_고정'!$B$26,'d_고정'!$B$24,'d_고정'!$B$18)+1,'d_고정'!$B$19-IF(G2034&lt;'d_고정'!$B$26,'d_고정'!$B$24,'d_고정'!$B$18)+1))*('d_고정'!$B$14+('d_고정'!$B$15-'d_고정'!$B$14)*RAND()))/F2034</f>
        <v/>
      </c>
      <c r="I2034">
        <f>RAND()</f>
        <v/>
      </c>
      <c r="J2034">
        <f>IF('d_시나리오'!$J$3='d_시나리오'!$H$3,'d_시나리오'!$I$3,IF(I2034&lt;('d_시나리오'!$I$3-'d_시나리오'!$H$3)/('d_시나리오'!$J$3-'d_시나리오'!$H$3),'d_시나리오'!$H$3+SQRT(I2034*('d_시나리오'!$J$3-'d_시나리오'!$H$3)*('d_시나리오'!$I$3-'d_시나리오'!$H$3)),'d_시나리오'!$J$3-SQRT((1-I2034)*('d_시나리오'!$J$3-'d_시나리오'!$H$3)*('d_시나리오'!$J$3-'d_시나리오'!$I$3))))</f>
        <v/>
      </c>
      <c r="K2034">
        <f>RAND()</f>
        <v/>
      </c>
      <c r="L2034">
        <f>IF('d_시나리오'!$J$4='d_시나리오'!$H$4,'d_시나리오'!$I$4,IF(K2034&lt;('d_시나리오'!$I$4-'d_시나리오'!$H$4)/('d_시나리오'!$J$4-'d_시나리오'!$H$4),'d_시나리오'!$H$4+SQRT(K2034*('d_시나리오'!$J$4-'d_시나리오'!$H$4)*('d_시나리오'!$I$4-'d_시나리오'!$H$4)),'d_시나리오'!$J$4-SQRT((1-K2034)*('d_시나리오'!$J$4-'d_시나리오'!$H$4)*('d_시나리오'!$J$4-'d_시나리오'!$I$4))))</f>
        <v/>
      </c>
      <c r="M2034">
        <f>RAND()</f>
        <v/>
      </c>
      <c r="N2034">
        <f>IF('d_시나리오'!$J$5='d_시나리오'!$H$5,'d_시나리오'!$I$5,IF(M2034&lt;('d_시나리오'!$I$5-'d_시나리오'!$H$5)/('d_시나리오'!$J$5-'d_시나리오'!$H$5),'d_시나리오'!$H$5+SQRT(M2034*('d_시나리오'!$J$5-'d_시나리오'!$H$5)*('d_시나리오'!$I$5-'d_시나리오'!$H$5)),'d_시나리오'!$J$5-SQRT((1-M2034)*('d_시나리오'!$J$5-'d_시나리오'!$H$5)*('d_시나리오'!$J$5-'d_시나리오'!$I$5))))</f>
        <v/>
      </c>
      <c r="O2034">
        <f>RAND()</f>
        <v/>
      </c>
      <c r="P2034">
        <f>IF('d_시나리오'!$J$6='d_시나리오'!$H$6,'d_시나리오'!$I$6,IF(O2034&lt;('d_시나리오'!$I$6-'d_시나리오'!$H$6)/('d_시나리오'!$J$6-'d_시나리오'!$H$6),'d_시나리오'!$H$6+SQRT(O2034*('d_시나리오'!$J$6-'d_시나리오'!$H$6)*('d_시나리오'!$I$6-'d_시나리오'!$H$6)),'d_시나리오'!$J$6-SQRT((1-O2034)*('d_시나리오'!$J$6-'d_시나리오'!$H$6)*('d_시나리오'!$J$6-'d_시나리오'!$I$6))))</f>
        <v/>
      </c>
      <c r="Q2034">
        <f>INDEX('d_분포'!$B$2:$B$57,RANDBETWEEN(1,56))</f>
        <v/>
      </c>
      <c r="R2034">
        <f>BETAINV(RAND(),5,5)</f>
        <v/>
      </c>
      <c r="S2034">
        <f>'d_고정'!$B$1*'6_기대효과'!$H$7*('d_시나리오'!$I$7/'d_고정'!$B$2)*B2034</f>
        <v/>
      </c>
      <c r="T2034">
        <f>S2034*D2034</f>
        <v/>
      </c>
      <c r="U2034">
        <f>S2034*F2034*H2034</f>
        <v/>
      </c>
      <c r="V2034">
        <f>S2034*F2034*(H2034-1)</f>
        <v/>
      </c>
      <c r="W2034">
        <f>U2034*J2034</f>
        <v/>
      </c>
      <c r="X2034">
        <f>T2034+W2034</f>
        <v/>
      </c>
      <c r="Y2034">
        <f>(T2034*E2034+W2034*L2034)*(1-R2034-'d_고정'!$B$13)</f>
        <v/>
      </c>
      <c r="Z2034">
        <f>(U2034*N2034*Q2034+'d_고정'!$B$3*('6_기대효과'!$H$7/8)*Q2034*'d_고정'!$B$10*P2034*('6_기대효과'!$K$7/'d_고정'!$B$9))*(1-R2034)</f>
        <v/>
      </c>
      <c r="AA2034">
        <f>W2034*L2034*(1-R2034-'d_고정'!$B$13)+U2034*MAX(N2034-'d_고정'!$B$10*P2034*('6_기대효과'!$K$7/'d_고정'!$B$9),0)*Q2034*(1-R2034)</f>
        <v/>
      </c>
      <c r="AB2034">
        <f>Y2034+Z2034</f>
        <v/>
      </c>
      <c r="AC2034">
        <f>Y2034/('d_고정'!$B$5*'6_기대효과'!$H$7/8)/'d_고정'!$B$6</f>
        <v/>
      </c>
      <c r="AD2034">
        <f>Y2034/('d_고정'!$B$8*'6_기대효과'!$H$7/8)</f>
        <v/>
      </c>
    </row>
    <row r="2035">
      <c r="A2035">
        <f>RAND()</f>
        <v/>
      </c>
      <c r="B2035">
        <f>IF('d_시나리오'!$J$2='d_시나리오'!$H$2,'d_시나리오'!$I$2,IF(A2035&lt;('d_시나리오'!$I$2-'d_시나리오'!$H$2)/('d_시나리오'!$J$2-'d_시나리오'!$H$2),'d_시나리오'!$H$2+SQRT(A2035*('d_시나리오'!$J$2-'d_시나리오'!$H$2)*('d_시나리오'!$I$2-'d_시나리오'!$H$2)),'d_시나리오'!$J$2-SQRT((1-A2035)*('d_시나리오'!$J$2-'d_시나리오'!$H$2)*('d_시나리오'!$J$2-'d_시나리오'!$I$2))))</f>
        <v/>
      </c>
      <c r="C2035">
        <f>RAND()</f>
        <v/>
      </c>
      <c r="D2035">
        <f>BETAINV(RAND(),IF(C2035&lt;'d_고정'!$B$26,'d_고정'!$B$23,'d_고정'!$B$16)+1,'d_고정'!$B$17-IF(C2035&lt;'d_고정'!$B$26,'d_고정'!$B$23,'d_고정'!$B$16)+1)*('d_고정'!$B$14+('d_고정'!$B$15-'d_고정'!$B$14)*RAND())</f>
        <v/>
      </c>
      <c r="E2035">
        <f>INDEX('d_분포'!$A$2:$A$28,RANDBETWEEN(1,27))</f>
        <v/>
      </c>
      <c r="F2035">
        <f>INDEX('d_분포'!$C$2:$C$5,RANDBETWEEN(1,4))*(0.9+0.2*RAND())</f>
        <v/>
      </c>
      <c r="G2035">
        <f>RAND()</f>
        <v/>
      </c>
      <c r="H2035">
        <f>(F2035+(1-F2035)*('d_고정'!$B$22*BETAINV(RAND(),IF(G2035&lt;'d_고정'!$B$26,'d_고정'!$B$25,'d_고정'!$B$20)+1,'d_고정'!$B$21-IF(G2035&lt;'d_고정'!$B$26,'d_고정'!$B$25,'d_고정'!$B$20)+1)+(1-'d_고정'!$B$22)*BETAINV(RAND(),IF(G2035&lt;'d_고정'!$B$26,'d_고정'!$B$24,'d_고정'!$B$18)+1,'d_고정'!$B$19-IF(G2035&lt;'d_고정'!$B$26,'d_고정'!$B$24,'d_고정'!$B$18)+1))*('d_고정'!$B$14+('d_고정'!$B$15-'d_고정'!$B$14)*RAND()))/F2035</f>
        <v/>
      </c>
      <c r="I2035">
        <f>RAND()</f>
        <v/>
      </c>
      <c r="J2035">
        <f>IF('d_시나리오'!$J$3='d_시나리오'!$H$3,'d_시나리오'!$I$3,IF(I2035&lt;('d_시나리오'!$I$3-'d_시나리오'!$H$3)/('d_시나리오'!$J$3-'d_시나리오'!$H$3),'d_시나리오'!$H$3+SQRT(I2035*('d_시나리오'!$J$3-'d_시나리오'!$H$3)*('d_시나리오'!$I$3-'d_시나리오'!$H$3)),'d_시나리오'!$J$3-SQRT((1-I2035)*('d_시나리오'!$J$3-'d_시나리오'!$H$3)*('d_시나리오'!$J$3-'d_시나리오'!$I$3))))</f>
        <v/>
      </c>
      <c r="K2035">
        <f>RAND()</f>
        <v/>
      </c>
      <c r="L2035">
        <f>IF('d_시나리오'!$J$4='d_시나리오'!$H$4,'d_시나리오'!$I$4,IF(K2035&lt;('d_시나리오'!$I$4-'d_시나리오'!$H$4)/('d_시나리오'!$J$4-'d_시나리오'!$H$4),'d_시나리오'!$H$4+SQRT(K2035*('d_시나리오'!$J$4-'d_시나리오'!$H$4)*('d_시나리오'!$I$4-'d_시나리오'!$H$4)),'d_시나리오'!$J$4-SQRT((1-K2035)*('d_시나리오'!$J$4-'d_시나리오'!$H$4)*('d_시나리오'!$J$4-'d_시나리오'!$I$4))))</f>
        <v/>
      </c>
      <c r="M2035">
        <f>RAND()</f>
        <v/>
      </c>
      <c r="N2035">
        <f>IF('d_시나리오'!$J$5='d_시나리오'!$H$5,'d_시나리오'!$I$5,IF(M2035&lt;('d_시나리오'!$I$5-'d_시나리오'!$H$5)/('d_시나리오'!$J$5-'d_시나리오'!$H$5),'d_시나리오'!$H$5+SQRT(M2035*('d_시나리오'!$J$5-'d_시나리오'!$H$5)*('d_시나리오'!$I$5-'d_시나리오'!$H$5)),'d_시나리오'!$J$5-SQRT((1-M2035)*('d_시나리오'!$J$5-'d_시나리오'!$H$5)*('d_시나리오'!$J$5-'d_시나리오'!$I$5))))</f>
        <v/>
      </c>
      <c r="O2035">
        <f>RAND()</f>
        <v/>
      </c>
      <c r="P2035">
        <f>IF('d_시나리오'!$J$6='d_시나리오'!$H$6,'d_시나리오'!$I$6,IF(O2035&lt;('d_시나리오'!$I$6-'d_시나리오'!$H$6)/('d_시나리오'!$J$6-'d_시나리오'!$H$6),'d_시나리오'!$H$6+SQRT(O2035*('d_시나리오'!$J$6-'d_시나리오'!$H$6)*('d_시나리오'!$I$6-'d_시나리오'!$H$6)),'d_시나리오'!$J$6-SQRT((1-O2035)*('d_시나리오'!$J$6-'d_시나리오'!$H$6)*('d_시나리오'!$J$6-'d_시나리오'!$I$6))))</f>
        <v/>
      </c>
      <c r="Q2035">
        <f>INDEX('d_분포'!$B$2:$B$57,RANDBETWEEN(1,56))</f>
        <v/>
      </c>
      <c r="R2035">
        <f>BETAINV(RAND(),5,5)</f>
        <v/>
      </c>
      <c r="S2035">
        <f>'d_고정'!$B$1*'6_기대효과'!$H$7*('d_시나리오'!$I$7/'d_고정'!$B$2)*B2035</f>
        <v/>
      </c>
      <c r="T2035">
        <f>S2035*D2035</f>
        <v/>
      </c>
      <c r="U2035">
        <f>S2035*F2035*H2035</f>
        <v/>
      </c>
      <c r="V2035">
        <f>S2035*F2035*(H2035-1)</f>
        <v/>
      </c>
      <c r="W2035">
        <f>U2035*J2035</f>
        <v/>
      </c>
      <c r="X2035">
        <f>T2035+W2035</f>
        <v/>
      </c>
      <c r="Y2035">
        <f>(T2035*E2035+W2035*L2035)*(1-R2035-'d_고정'!$B$13)</f>
        <v/>
      </c>
      <c r="Z2035">
        <f>(U2035*N2035*Q2035+'d_고정'!$B$3*('6_기대효과'!$H$7/8)*Q2035*'d_고정'!$B$10*P2035*('6_기대효과'!$K$7/'d_고정'!$B$9))*(1-R2035)</f>
        <v/>
      </c>
      <c r="AA2035">
        <f>W2035*L2035*(1-R2035-'d_고정'!$B$13)+U2035*MAX(N2035-'d_고정'!$B$10*P2035*('6_기대효과'!$K$7/'d_고정'!$B$9),0)*Q2035*(1-R2035)</f>
        <v/>
      </c>
      <c r="AB2035">
        <f>Y2035+Z2035</f>
        <v/>
      </c>
      <c r="AC2035">
        <f>Y2035/('d_고정'!$B$5*'6_기대효과'!$H$7/8)/'d_고정'!$B$6</f>
        <v/>
      </c>
      <c r="AD2035">
        <f>Y2035/('d_고정'!$B$8*'6_기대효과'!$H$7/8)</f>
        <v/>
      </c>
    </row>
    <row r="2036">
      <c r="A2036">
        <f>RAND()</f>
        <v/>
      </c>
      <c r="B2036">
        <f>IF('d_시나리오'!$J$2='d_시나리오'!$H$2,'d_시나리오'!$I$2,IF(A2036&lt;('d_시나리오'!$I$2-'d_시나리오'!$H$2)/('d_시나리오'!$J$2-'d_시나리오'!$H$2),'d_시나리오'!$H$2+SQRT(A2036*('d_시나리오'!$J$2-'d_시나리오'!$H$2)*('d_시나리오'!$I$2-'d_시나리오'!$H$2)),'d_시나리오'!$J$2-SQRT((1-A2036)*('d_시나리오'!$J$2-'d_시나리오'!$H$2)*('d_시나리오'!$J$2-'d_시나리오'!$I$2))))</f>
        <v/>
      </c>
      <c r="C2036">
        <f>RAND()</f>
        <v/>
      </c>
      <c r="D2036">
        <f>BETAINV(RAND(),IF(C2036&lt;'d_고정'!$B$26,'d_고정'!$B$23,'d_고정'!$B$16)+1,'d_고정'!$B$17-IF(C2036&lt;'d_고정'!$B$26,'d_고정'!$B$23,'d_고정'!$B$16)+1)*('d_고정'!$B$14+('d_고정'!$B$15-'d_고정'!$B$14)*RAND())</f>
        <v/>
      </c>
      <c r="E2036">
        <f>INDEX('d_분포'!$A$2:$A$28,RANDBETWEEN(1,27))</f>
        <v/>
      </c>
      <c r="F2036">
        <f>INDEX('d_분포'!$C$2:$C$5,RANDBETWEEN(1,4))*(0.9+0.2*RAND())</f>
        <v/>
      </c>
      <c r="G2036">
        <f>RAND()</f>
        <v/>
      </c>
      <c r="H2036">
        <f>(F2036+(1-F2036)*('d_고정'!$B$22*BETAINV(RAND(),IF(G2036&lt;'d_고정'!$B$26,'d_고정'!$B$25,'d_고정'!$B$20)+1,'d_고정'!$B$21-IF(G2036&lt;'d_고정'!$B$26,'d_고정'!$B$25,'d_고정'!$B$20)+1)+(1-'d_고정'!$B$22)*BETAINV(RAND(),IF(G2036&lt;'d_고정'!$B$26,'d_고정'!$B$24,'d_고정'!$B$18)+1,'d_고정'!$B$19-IF(G2036&lt;'d_고정'!$B$26,'d_고정'!$B$24,'d_고정'!$B$18)+1))*('d_고정'!$B$14+('d_고정'!$B$15-'d_고정'!$B$14)*RAND()))/F2036</f>
        <v/>
      </c>
      <c r="I2036">
        <f>RAND()</f>
        <v/>
      </c>
      <c r="J2036">
        <f>IF('d_시나리오'!$J$3='d_시나리오'!$H$3,'d_시나리오'!$I$3,IF(I2036&lt;('d_시나리오'!$I$3-'d_시나리오'!$H$3)/('d_시나리오'!$J$3-'d_시나리오'!$H$3),'d_시나리오'!$H$3+SQRT(I2036*('d_시나리오'!$J$3-'d_시나리오'!$H$3)*('d_시나리오'!$I$3-'d_시나리오'!$H$3)),'d_시나리오'!$J$3-SQRT((1-I2036)*('d_시나리오'!$J$3-'d_시나리오'!$H$3)*('d_시나리오'!$J$3-'d_시나리오'!$I$3))))</f>
        <v/>
      </c>
      <c r="K2036">
        <f>RAND()</f>
        <v/>
      </c>
      <c r="L2036">
        <f>IF('d_시나리오'!$J$4='d_시나리오'!$H$4,'d_시나리오'!$I$4,IF(K2036&lt;('d_시나리오'!$I$4-'d_시나리오'!$H$4)/('d_시나리오'!$J$4-'d_시나리오'!$H$4),'d_시나리오'!$H$4+SQRT(K2036*('d_시나리오'!$J$4-'d_시나리오'!$H$4)*('d_시나리오'!$I$4-'d_시나리오'!$H$4)),'d_시나리오'!$J$4-SQRT((1-K2036)*('d_시나리오'!$J$4-'d_시나리오'!$H$4)*('d_시나리오'!$J$4-'d_시나리오'!$I$4))))</f>
        <v/>
      </c>
      <c r="M2036">
        <f>RAND()</f>
        <v/>
      </c>
      <c r="N2036">
        <f>IF('d_시나리오'!$J$5='d_시나리오'!$H$5,'d_시나리오'!$I$5,IF(M2036&lt;('d_시나리오'!$I$5-'d_시나리오'!$H$5)/('d_시나리오'!$J$5-'d_시나리오'!$H$5),'d_시나리오'!$H$5+SQRT(M2036*('d_시나리오'!$J$5-'d_시나리오'!$H$5)*('d_시나리오'!$I$5-'d_시나리오'!$H$5)),'d_시나리오'!$J$5-SQRT((1-M2036)*('d_시나리오'!$J$5-'d_시나리오'!$H$5)*('d_시나리오'!$J$5-'d_시나리오'!$I$5))))</f>
        <v/>
      </c>
      <c r="O2036">
        <f>RAND()</f>
        <v/>
      </c>
      <c r="P2036">
        <f>IF('d_시나리오'!$J$6='d_시나리오'!$H$6,'d_시나리오'!$I$6,IF(O2036&lt;('d_시나리오'!$I$6-'d_시나리오'!$H$6)/('d_시나리오'!$J$6-'d_시나리오'!$H$6),'d_시나리오'!$H$6+SQRT(O2036*('d_시나리오'!$J$6-'d_시나리오'!$H$6)*('d_시나리오'!$I$6-'d_시나리오'!$H$6)),'d_시나리오'!$J$6-SQRT((1-O2036)*('d_시나리오'!$J$6-'d_시나리오'!$H$6)*('d_시나리오'!$J$6-'d_시나리오'!$I$6))))</f>
        <v/>
      </c>
      <c r="Q2036">
        <f>INDEX('d_분포'!$B$2:$B$57,RANDBETWEEN(1,56))</f>
        <v/>
      </c>
      <c r="R2036">
        <f>BETAINV(RAND(),5,5)</f>
        <v/>
      </c>
      <c r="S2036">
        <f>'d_고정'!$B$1*'6_기대효과'!$H$7*('d_시나리오'!$I$7/'d_고정'!$B$2)*B2036</f>
        <v/>
      </c>
      <c r="T2036">
        <f>S2036*D2036</f>
        <v/>
      </c>
      <c r="U2036">
        <f>S2036*F2036*H2036</f>
        <v/>
      </c>
      <c r="V2036">
        <f>S2036*F2036*(H2036-1)</f>
        <v/>
      </c>
      <c r="W2036">
        <f>U2036*J2036</f>
        <v/>
      </c>
      <c r="X2036">
        <f>T2036+W2036</f>
        <v/>
      </c>
      <c r="Y2036">
        <f>(T2036*E2036+W2036*L2036)*(1-R2036-'d_고정'!$B$13)</f>
        <v/>
      </c>
      <c r="Z2036">
        <f>(U2036*N2036*Q2036+'d_고정'!$B$3*('6_기대효과'!$H$7/8)*Q2036*'d_고정'!$B$10*P2036*('6_기대효과'!$K$7/'d_고정'!$B$9))*(1-R2036)</f>
        <v/>
      </c>
      <c r="AA2036">
        <f>W2036*L2036*(1-R2036-'d_고정'!$B$13)+U2036*MAX(N2036-'d_고정'!$B$10*P2036*('6_기대효과'!$K$7/'d_고정'!$B$9),0)*Q2036*(1-R2036)</f>
        <v/>
      </c>
      <c r="AB2036">
        <f>Y2036+Z2036</f>
        <v/>
      </c>
      <c r="AC2036">
        <f>Y2036/('d_고정'!$B$5*'6_기대효과'!$H$7/8)/'d_고정'!$B$6</f>
        <v/>
      </c>
      <c r="AD2036">
        <f>Y2036/('d_고정'!$B$8*'6_기대효과'!$H$7/8)</f>
        <v/>
      </c>
    </row>
    <row r="2037">
      <c r="A2037">
        <f>RAND()</f>
        <v/>
      </c>
      <c r="B2037">
        <f>IF('d_시나리오'!$J$2='d_시나리오'!$H$2,'d_시나리오'!$I$2,IF(A2037&lt;('d_시나리오'!$I$2-'d_시나리오'!$H$2)/('d_시나리오'!$J$2-'d_시나리오'!$H$2),'d_시나리오'!$H$2+SQRT(A2037*('d_시나리오'!$J$2-'d_시나리오'!$H$2)*('d_시나리오'!$I$2-'d_시나리오'!$H$2)),'d_시나리오'!$J$2-SQRT((1-A2037)*('d_시나리오'!$J$2-'d_시나리오'!$H$2)*('d_시나리오'!$J$2-'d_시나리오'!$I$2))))</f>
        <v/>
      </c>
      <c r="C2037">
        <f>RAND()</f>
        <v/>
      </c>
      <c r="D2037">
        <f>BETAINV(RAND(),IF(C2037&lt;'d_고정'!$B$26,'d_고정'!$B$23,'d_고정'!$B$16)+1,'d_고정'!$B$17-IF(C2037&lt;'d_고정'!$B$26,'d_고정'!$B$23,'d_고정'!$B$16)+1)*('d_고정'!$B$14+('d_고정'!$B$15-'d_고정'!$B$14)*RAND())</f>
        <v/>
      </c>
      <c r="E2037">
        <f>INDEX('d_분포'!$A$2:$A$28,RANDBETWEEN(1,27))</f>
        <v/>
      </c>
      <c r="F2037">
        <f>INDEX('d_분포'!$C$2:$C$5,RANDBETWEEN(1,4))*(0.9+0.2*RAND())</f>
        <v/>
      </c>
      <c r="G2037">
        <f>RAND()</f>
        <v/>
      </c>
      <c r="H2037">
        <f>(F2037+(1-F2037)*('d_고정'!$B$22*BETAINV(RAND(),IF(G2037&lt;'d_고정'!$B$26,'d_고정'!$B$25,'d_고정'!$B$20)+1,'d_고정'!$B$21-IF(G2037&lt;'d_고정'!$B$26,'d_고정'!$B$25,'d_고정'!$B$20)+1)+(1-'d_고정'!$B$22)*BETAINV(RAND(),IF(G2037&lt;'d_고정'!$B$26,'d_고정'!$B$24,'d_고정'!$B$18)+1,'d_고정'!$B$19-IF(G2037&lt;'d_고정'!$B$26,'d_고정'!$B$24,'d_고정'!$B$18)+1))*('d_고정'!$B$14+('d_고정'!$B$15-'d_고정'!$B$14)*RAND()))/F2037</f>
        <v/>
      </c>
      <c r="I2037">
        <f>RAND()</f>
        <v/>
      </c>
      <c r="J2037">
        <f>IF('d_시나리오'!$J$3='d_시나리오'!$H$3,'d_시나리오'!$I$3,IF(I2037&lt;('d_시나리오'!$I$3-'d_시나리오'!$H$3)/('d_시나리오'!$J$3-'d_시나리오'!$H$3),'d_시나리오'!$H$3+SQRT(I2037*('d_시나리오'!$J$3-'d_시나리오'!$H$3)*('d_시나리오'!$I$3-'d_시나리오'!$H$3)),'d_시나리오'!$J$3-SQRT((1-I2037)*('d_시나리오'!$J$3-'d_시나리오'!$H$3)*('d_시나리오'!$J$3-'d_시나리오'!$I$3))))</f>
        <v/>
      </c>
      <c r="K2037">
        <f>RAND()</f>
        <v/>
      </c>
      <c r="L2037">
        <f>IF('d_시나리오'!$J$4='d_시나리오'!$H$4,'d_시나리오'!$I$4,IF(K2037&lt;('d_시나리오'!$I$4-'d_시나리오'!$H$4)/('d_시나리오'!$J$4-'d_시나리오'!$H$4),'d_시나리오'!$H$4+SQRT(K2037*('d_시나리오'!$J$4-'d_시나리오'!$H$4)*('d_시나리오'!$I$4-'d_시나리오'!$H$4)),'d_시나리오'!$J$4-SQRT((1-K2037)*('d_시나리오'!$J$4-'d_시나리오'!$H$4)*('d_시나리오'!$J$4-'d_시나리오'!$I$4))))</f>
        <v/>
      </c>
      <c r="M2037">
        <f>RAND()</f>
        <v/>
      </c>
      <c r="N2037">
        <f>IF('d_시나리오'!$J$5='d_시나리오'!$H$5,'d_시나리오'!$I$5,IF(M2037&lt;('d_시나리오'!$I$5-'d_시나리오'!$H$5)/('d_시나리오'!$J$5-'d_시나리오'!$H$5),'d_시나리오'!$H$5+SQRT(M2037*('d_시나리오'!$J$5-'d_시나리오'!$H$5)*('d_시나리오'!$I$5-'d_시나리오'!$H$5)),'d_시나리오'!$J$5-SQRT((1-M2037)*('d_시나리오'!$J$5-'d_시나리오'!$H$5)*('d_시나리오'!$J$5-'d_시나리오'!$I$5))))</f>
        <v/>
      </c>
      <c r="O2037">
        <f>RAND()</f>
        <v/>
      </c>
      <c r="P2037">
        <f>IF('d_시나리오'!$J$6='d_시나리오'!$H$6,'d_시나리오'!$I$6,IF(O2037&lt;('d_시나리오'!$I$6-'d_시나리오'!$H$6)/('d_시나리오'!$J$6-'d_시나리오'!$H$6),'d_시나리오'!$H$6+SQRT(O2037*('d_시나리오'!$J$6-'d_시나리오'!$H$6)*('d_시나리오'!$I$6-'d_시나리오'!$H$6)),'d_시나리오'!$J$6-SQRT((1-O2037)*('d_시나리오'!$J$6-'d_시나리오'!$H$6)*('d_시나리오'!$J$6-'d_시나리오'!$I$6))))</f>
        <v/>
      </c>
      <c r="Q2037">
        <f>INDEX('d_분포'!$B$2:$B$57,RANDBETWEEN(1,56))</f>
        <v/>
      </c>
      <c r="R2037">
        <f>BETAINV(RAND(),5,5)</f>
        <v/>
      </c>
      <c r="S2037">
        <f>'d_고정'!$B$1*'6_기대효과'!$H$7*('d_시나리오'!$I$7/'d_고정'!$B$2)*B2037</f>
        <v/>
      </c>
      <c r="T2037">
        <f>S2037*D2037</f>
        <v/>
      </c>
      <c r="U2037">
        <f>S2037*F2037*H2037</f>
        <v/>
      </c>
      <c r="V2037">
        <f>S2037*F2037*(H2037-1)</f>
        <v/>
      </c>
      <c r="W2037">
        <f>U2037*J2037</f>
        <v/>
      </c>
      <c r="X2037">
        <f>T2037+W2037</f>
        <v/>
      </c>
      <c r="Y2037">
        <f>(T2037*E2037+W2037*L2037)*(1-R2037-'d_고정'!$B$13)</f>
        <v/>
      </c>
      <c r="Z2037">
        <f>(U2037*N2037*Q2037+'d_고정'!$B$3*('6_기대효과'!$H$7/8)*Q2037*'d_고정'!$B$10*P2037*('6_기대효과'!$K$7/'d_고정'!$B$9))*(1-R2037)</f>
        <v/>
      </c>
      <c r="AA2037">
        <f>W2037*L2037*(1-R2037-'d_고정'!$B$13)+U2037*MAX(N2037-'d_고정'!$B$10*P2037*('6_기대효과'!$K$7/'d_고정'!$B$9),0)*Q2037*(1-R2037)</f>
        <v/>
      </c>
      <c r="AB2037">
        <f>Y2037+Z2037</f>
        <v/>
      </c>
      <c r="AC2037">
        <f>Y2037/('d_고정'!$B$5*'6_기대효과'!$H$7/8)/'d_고정'!$B$6</f>
        <v/>
      </c>
      <c r="AD2037">
        <f>Y2037/('d_고정'!$B$8*'6_기대효과'!$H$7/8)</f>
        <v/>
      </c>
    </row>
    <row r="2038">
      <c r="A2038">
        <f>RAND()</f>
        <v/>
      </c>
      <c r="B2038">
        <f>IF('d_시나리오'!$J$2='d_시나리오'!$H$2,'d_시나리오'!$I$2,IF(A2038&lt;('d_시나리오'!$I$2-'d_시나리오'!$H$2)/('d_시나리오'!$J$2-'d_시나리오'!$H$2),'d_시나리오'!$H$2+SQRT(A2038*('d_시나리오'!$J$2-'d_시나리오'!$H$2)*('d_시나리오'!$I$2-'d_시나리오'!$H$2)),'d_시나리오'!$J$2-SQRT((1-A2038)*('d_시나리오'!$J$2-'d_시나리오'!$H$2)*('d_시나리오'!$J$2-'d_시나리오'!$I$2))))</f>
        <v/>
      </c>
      <c r="C2038">
        <f>RAND()</f>
        <v/>
      </c>
      <c r="D2038">
        <f>BETAINV(RAND(),IF(C2038&lt;'d_고정'!$B$26,'d_고정'!$B$23,'d_고정'!$B$16)+1,'d_고정'!$B$17-IF(C2038&lt;'d_고정'!$B$26,'d_고정'!$B$23,'d_고정'!$B$16)+1)*('d_고정'!$B$14+('d_고정'!$B$15-'d_고정'!$B$14)*RAND())</f>
        <v/>
      </c>
      <c r="E2038">
        <f>INDEX('d_분포'!$A$2:$A$28,RANDBETWEEN(1,27))</f>
        <v/>
      </c>
      <c r="F2038">
        <f>INDEX('d_분포'!$C$2:$C$5,RANDBETWEEN(1,4))*(0.9+0.2*RAND())</f>
        <v/>
      </c>
      <c r="G2038">
        <f>RAND()</f>
        <v/>
      </c>
      <c r="H2038">
        <f>(F2038+(1-F2038)*('d_고정'!$B$22*BETAINV(RAND(),IF(G2038&lt;'d_고정'!$B$26,'d_고정'!$B$25,'d_고정'!$B$20)+1,'d_고정'!$B$21-IF(G2038&lt;'d_고정'!$B$26,'d_고정'!$B$25,'d_고정'!$B$20)+1)+(1-'d_고정'!$B$22)*BETAINV(RAND(),IF(G2038&lt;'d_고정'!$B$26,'d_고정'!$B$24,'d_고정'!$B$18)+1,'d_고정'!$B$19-IF(G2038&lt;'d_고정'!$B$26,'d_고정'!$B$24,'d_고정'!$B$18)+1))*('d_고정'!$B$14+('d_고정'!$B$15-'d_고정'!$B$14)*RAND()))/F2038</f>
        <v/>
      </c>
      <c r="I2038">
        <f>RAND()</f>
        <v/>
      </c>
      <c r="J2038">
        <f>IF('d_시나리오'!$J$3='d_시나리오'!$H$3,'d_시나리오'!$I$3,IF(I2038&lt;('d_시나리오'!$I$3-'d_시나리오'!$H$3)/('d_시나리오'!$J$3-'d_시나리오'!$H$3),'d_시나리오'!$H$3+SQRT(I2038*('d_시나리오'!$J$3-'d_시나리오'!$H$3)*('d_시나리오'!$I$3-'d_시나리오'!$H$3)),'d_시나리오'!$J$3-SQRT((1-I2038)*('d_시나리오'!$J$3-'d_시나리오'!$H$3)*('d_시나리오'!$J$3-'d_시나리오'!$I$3))))</f>
        <v/>
      </c>
      <c r="K2038">
        <f>RAND()</f>
        <v/>
      </c>
      <c r="L2038">
        <f>IF('d_시나리오'!$J$4='d_시나리오'!$H$4,'d_시나리오'!$I$4,IF(K2038&lt;('d_시나리오'!$I$4-'d_시나리오'!$H$4)/('d_시나리오'!$J$4-'d_시나리오'!$H$4),'d_시나리오'!$H$4+SQRT(K2038*('d_시나리오'!$J$4-'d_시나리오'!$H$4)*('d_시나리오'!$I$4-'d_시나리오'!$H$4)),'d_시나리오'!$J$4-SQRT((1-K2038)*('d_시나리오'!$J$4-'d_시나리오'!$H$4)*('d_시나리오'!$J$4-'d_시나리오'!$I$4))))</f>
        <v/>
      </c>
      <c r="M2038">
        <f>RAND()</f>
        <v/>
      </c>
      <c r="N2038">
        <f>IF('d_시나리오'!$J$5='d_시나리오'!$H$5,'d_시나리오'!$I$5,IF(M2038&lt;('d_시나리오'!$I$5-'d_시나리오'!$H$5)/('d_시나리오'!$J$5-'d_시나리오'!$H$5),'d_시나리오'!$H$5+SQRT(M2038*('d_시나리오'!$J$5-'d_시나리오'!$H$5)*('d_시나리오'!$I$5-'d_시나리오'!$H$5)),'d_시나리오'!$J$5-SQRT((1-M2038)*('d_시나리오'!$J$5-'d_시나리오'!$H$5)*('d_시나리오'!$J$5-'d_시나리오'!$I$5))))</f>
        <v/>
      </c>
      <c r="O2038">
        <f>RAND()</f>
        <v/>
      </c>
      <c r="P2038">
        <f>IF('d_시나리오'!$J$6='d_시나리오'!$H$6,'d_시나리오'!$I$6,IF(O2038&lt;('d_시나리오'!$I$6-'d_시나리오'!$H$6)/('d_시나리오'!$J$6-'d_시나리오'!$H$6),'d_시나리오'!$H$6+SQRT(O2038*('d_시나리오'!$J$6-'d_시나리오'!$H$6)*('d_시나리오'!$I$6-'d_시나리오'!$H$6)),'d_시나리오'!$J$6-SQRT((1-O2038)*('d_시나리오'!$J$6-'d_시나리오'!$H$6)*('d_시나리오'!$J$6-'d_시나리오'!$I$6))))</f>
        <v/>
      </c>
      <c r="Q2038">
        <f>INDEX('d_분포'!$B$2:$B$57,RANDBETWEEN(1,56))</f>
        <v/>
      </c>
      <c r="R2038">
        <f>BETAINV(RAND(),5,5)</f>
        <v/>
      </c>
      <c r="S2038">
        <f>'d_고정'!$B$1*'6_기대효과'!$H$7*('d_시나리오'!$I$7/'d_고정'!$B$2)*B2038</f>
        <v/>
      </c>
      <c r="T2038">
        <f>S2038*D2038</f>
        <v/>
      </c>
      <c r="U2038">
        <f>S2038*F2038*H2038</f>
        <v/>
      </c>
      <c r="V2038">
        <f>S2038*F2038*(H2038-1)</f>
        <v/>
      </c>
      <c r="W2038">
        <f>U2038*J2038</f>
        <v/>
      </c>
      <c r="X2038">
        <f>T2038+W2038</f>
        <v/>
      </c>
      <c r="Y2038">
        <f>(T2038*E2038+W2038*L2038)*(1-R2038-'d_고정'!$B$13)</f>
        <v/>
      </c>
      <c r="Z2038">
        <f>(U2038*N2038*Q2038+'d_고정'!$B$3*('6_기대효과'!$H$7/8)*Q2038*'d_고정'!$B$10*P2038*('6_기대효과'!$K$7/'d_고정'!$B$9))*(1-R2038)</f>
        <v/>
      </c>
      <c r="AA2038">
        <f>W2038*L2038*(1-R2038-'d_고정'!$B$13)+U2038*MAX(N2038-'d_고정'!$B$10*P2038*('6_기대효과'!$K$7/'d_고정'!$B$9),0)*Q2038*(1-R2038)</f>
        <v/>
      </c>
      <c r="AB2038">
        <f>Y2038+Z2038</f>
        <v/>
      </c>
      <c r="AC2038">
        <f>Y2038/('d_고정'!$B$5*'6_기대효과'!$H$7/8)/'d_고정'!$B$6</f>
        <v/>
      </c>
      <c r="AD2038">
        <f>Y2038/('d_고정'!$B$8*'6_기대효과'!$H$7/8)</f>
        <v/>
      </c>
    </row>
    <row r="2039">
      <c r="A2039">
        <f>RAND()</f>
        <v/>
      </c>
      <c r="B2039">
        <f>IF('d_시나리오'!$J$2='d_시나리오'!$H$2,'d_시나리오'!$I$2,IF(A2039&lt;('d_시나리오'!$I$2-'d_시나리오'!$H$2)/('d_시나리오'!$J$2-'d_시나리오'!$H$2),'d_시나리오'!$H$2+SQRT(A2039*('d_시나리오'!$J$2-'d_시나리오'!$H$2)*('d_시나리오'!$I$2-'d_시나리오'!$H$2)),'d_시나리오'!$J$2-SQRT((1-A2039)*('d_시나리오'!$J$2-'d_시나리오'!$H$2)*('d_시나리오'!$J$2-'d_시나리오'!$I$2))))</f>
        <v/>
      </c>
      <c r="C2039">
        <f>RAND()</f>
        <v/>
      </c>
      <c r="D2039">
        <f>BETAINV(RAND(),IF(C2039&lt;'d_고정'!$B$26,'d_고정'!$B$23,'d_고정'!$B$16)+1,'d_고정'!$B$17-IF(C2039&lt;'d_고정'!$B$26,'d_고정'!$B$23,'d_고정'!$B$16)+1)*('d_고정'!$B$14+('d_고정'!$B$15-'d_고정'!$B$14)*RAND())</f>
        <v/>
      </c>
      <c r="E2039">
        <f>INDEX('d_분포'!$A$2:$A$28,RANDBETWEEN(1,27))</f>
        <v/>
      </c>
      <c r="F2039">
        <f>INDEX('d_분포'!$C$2:$C$5,RANDBETWEEN(1,4))*(0.9+0.2*RAND())</f>
        <v/>
      </c>
      <c r="G2039">
        <f>RAND()</f>
        <v/>
      </c>
      <c r="H2039">
        <f>(F2039+(1-F2039)*('d_고정'!$B$22*BETAINV(RAND(),IF(G2039&lt;'d_고정'!$B$26,'d_고정'!$B$25,'d_고정'!$B$20)+1,'d_고정'!$B$21-IF(G2039&lt;'d_고정'!$B$26,'d_고정'!$B$25,'d_고정'!$B$20)+1)+(1-'d_고정'!$B$22)*BETAINV(RAND(),IF(G2039&lt;'d_고정'!$B$26,'d_고정'!$B$24,'d_고정'!$B$18)+1,'d_고정'!$B$19-IF(G2039&lt;'d_고정'!$B$26,'d_고정'!$B$24,'d_고정'!$B$18)+1))*('d_고정'!$B$14+('d_고정'!$B$15-'d_고정'!$B$14)*RAND()))/F2039</f>
        <v/>
      </c>
      <c r="I2039">
        <f>RAND()</f>
        <v/>
      </c>
      <c r="J2039">
        <f>IF('d_시나리오'!$J$3='d_시나리오'!$H$3,'d_시나리오'!$I$3,IF(I2039&lt;('d_시나리오'!$I$3-'d_시나리오'!$H$3)/('d_시나리오'!$J$3-'d_시나리오'!$H$3),'d_시나리오'!$H$3+SQRT(I2039*('d_시나리오'!$J$3-'d_시나리오'!$H$3)*('d_시나리오'!$I$3-'d_시나리오'!$H$3)),'d_시나리오'!$J$3-SQRT((1-I2039)*('d_시나리오'!$J$3-'d_시나리오'!$H$3)*('d_시나리오'!$J$3-'d_시나리오'!$I$3))))</f>
        <v/>
      </c>
      <c r="K2039">
        <f>RAND()</f>
        <v/>
      </c>
      <c r="L2039">
        <f>IF('d_시나리오'!$J$4='d_시나리오'!$H$4,'d_시나리오'!$I$4,IF(K2039&lt;('d_시나리오'!$I$4-'d_시나리오'!$H$4)/('d_시나리오'!$J$4-'d_시나리오'!$H$4),'d_시나리오'!$H$4+SQRT(K2039*('d_시나리오'!$J$4-'d_시나리오'!$H$4)*('d_시나리오'!$I$4-'d_시나리오'!$H$4)),'d_시나리오'!$J$4-SQRT((1-K2039)*('d_시나리오'!$J$4-'d_시나리오'!$H$4)*('d_시나리오'!$J$4-'d_시나리오'!$I$4))))</f>
        <v/>
      </c>
      <c r="M2039">
        <f>RAND()</f>
        <v/>
      </c>
      <c r="N2039">
        <f>IF('d_시나리오'!$J$5='d_시나리오'!$H$5,'d_시나리오'!$I$5,IF(M2039&lt;('d_시나리오'!$I$5-'d_시나리오'!$H$5)/('d_시나리오'!$J$5-'d_시나리오'!$H$5),'d_시나리오'!$H$5+SQRT(M2039*('d_시나리오'!$J$5-'d_시나리오'!$H$5)*('d_시나리오'!$I$5-'d_시나리오'!$H$5)),'d_시나리오'!$J$5-SQRT((1-M2039)*('d_시나리오'!$J$5-'d_시나리오'!$H$5)*('d_시나리오'!$J$5-'d_시나리오'!$I$5))))</f>
        <v/>
      </c>
      <c r="O2039">
        <f>RAND()</f>
        <v/>
      </c>
      <c r="P2039">
        <f>IF('d_시나리오'!$J$6='d_시나리오'!$H$6,'d_시나리오'!$I$6,IF(O2039&lt;('d_시나리오'!$I$6-'d_시나리오'!$H$6)/('d_시나리오'!$J$6-'d_시나리오'!$H$6),'d_시나리오'!$H$6+SQRT(O2039*('d_시나리오'!$J$6-'d_시나리오'!$H$6)*('d_시나리오'!$I$6-'d_시나리오'!$H$6)),'d_시나리오'!$J$6-SQRT((1-O2039)*('d_시나리오'!$J$6-'d_시나리오'!$H$6)*('d_시나리오'!$J$6-'d_시나리오'!$I$6))))</f>
        <v/>
      </c>
      <c r="Q2039">
        <f>INDEX('d_분포'!$B$2:$B$57,RANDBETWEEN(1,56))</f>
        <v/>
      </c>
      <c r="R2039">
        <f>BETAINV(RAND(),5,5)</f>
        <v/>
      </c>
      <c r="S2039">
        <f>'d_고정'!$B$1*'6_기대효과'!$H$7*('d_시나리오'!$I$7/'d_고정'!$B$2)*B2039</f>
        <v/>
      </c>
      <c r="T2039">
        <f>S2039*D2039</f>
        <v/>
      </c>
      <c r="U2039">
        <f>S2039*F2039*H2039</f>
        <v/>
      </c>
      <c r="V2039">
        <f>S2039*F2039*(H2039-1)</f>
        <v/>
      </c>
      <c r="W2039">
        <f>U2039*J2039</f>
        <v/>
      </c>
      <c r="X2039">
        <f>T2039+W2039</f>
        <v/>
      </c>
      <c r="Y2039">
        <f>(T2039*E2039+W2039*L2039)*(1-R2039-'d_고정'!$B$13)</f>
        <v/>
      </c>
      <c r="Z2039">
        <f>(U2039*N2039*Q2039+'d_고정'!$B$3*('6_기대효과'!$H$7/8)*Q2039*'d_고정'!$B$10*P2039*('6_기대효과'!$K$7/'d_고정'!$B$9))*(1-R2039)</f>
        <v/>
      </c>
      <c r="AA2039">
        <f>W2039*L2039*(1-R2039-'d_고정'!$B$13)+U2039*MAX(N2039-'d_고정'!$B$10*P2039*('6_기대효과'!$K$7/'d_고정'!$B$9),0)*Q2039*(1-R2039)</f>
        <v/>
      </c>
      <c r="AB2039">
        <f>Y2039+Z2039</f>
        <v/>
      </c>
      <c r="AC2039">
        <f>Y2039/('d_고정'!$B$5*'6_기대효과'!$H$7/8)/'d_고정'!$B$6</f>
        <v/>
      </c>
      <c r="AD2039">
        <f>Y2039/('d_고정'!$B$8*'6_기대효과'!$H$7/8)</f>
        <v/>
      </c>
    </row>
    <row r="2040">
      <c r="A2040">
        <f>RAND()</f>
        <v/>
      </c>
      <c r="B2040">
        <f>IF('d_시나리오'!$J$2='d_시나리오'!$H$2,'d_시나리오'!$I$2,IF(A2040&lt;('d_시나리오'!$I$2-'d_시나리오'!$H$2)/('d_시나리오'!$J$2-'d_시나리오'!$H$2),'d_시나리오'!$H$2+SQRT(A2040*('d_시나리오'!$J$2-'d_시나리오'!$H$2)*('d_시나리오'!$I$2-'d_시나리오'!$H$2)),'d_시나리오'!$J$2-SQRT((1-A2040)*('d_시나리오'!$J$2-'d_시나리오'!$H$2)*('d_시나리오'!$J$2-'d_시나리오'!$I$2))))</f>
        <v/>
      </c>
      <c r="C2040">
        <f>RAND()</f>
        <v/>
      </c>
      <c r="D2040">
        <f>BETAINV(RAND(),IF(C2040&lt;'d_고정'!$B$26,'d_고정'!$B$23,'d_고정'!$B$16)+1,'d_고정'!$B$17-IF(C2040&lt;'d_고정'!$B$26,'d_고정'!$B$23,'d_고정'!$B$16)+1)*('d_고정'!$B$14+('d_고정'!$B$15-'d_고정'!$B$14)*RAND())</f>
        <v/>
      </c>
      <c r="E2040">
        <f>INDEX('d_분포'!$A$2:$A$28,RANDBETWEEN(1,27))</f>
        <v/>
      </c>
      <c r="F2040">
        <f>INDEX('d_분포'!$C$2:$C$5,RANDBETWEEN(1,4))*(0.9+0.2*RAND())</f>
        <v/>
      </c>
      <c r="G2040">
        <f>RAND()</f>
        <v/>
      </c>
      <c r="H2040">
        <f>(F2040+(1-F2040)*('d_고정'!$B$22*BETAINV(RAND(),IF(G2040&lt;'d_고정'!$B$26,'d_고정'!$B$25,'d_고정'!$B$20)+1,'d_고정'!$B$21-IF(G2040&lt;'d_고정'!$B$26,'d_고정'!$B$25,'d_고정'!$B$20)+1)+(1-'d_고정'!$B$22)*BETAINV(RAND(),IF(G2040&lt;'d_고정'!$B$26,'d_고정'!$B$24,'d_고정'!$B$18)+1,'d_고정'!$B$19-IF(G2040&lt;'d_고정'!$B$26,'d_고정'!$B$24,'d_고정'!$B$18)+1))*('d_고정'!$B$14+('d_고정'!$B$15-'d_고정'!$B$14)*RAND()))/F2040</f>
        <v/>
      </c>
      <c r="I2040">
        <f>RAND()</f>
        <v/>
      </c>
      <c r="J2040">
        <f>IF('d_시나리오'!$J$3='d_시나리오'!$H$3,'d_시나리오'!$I$3,IF(I2040&lt;('d_시나리오'!$I$3-'d_시나리오'!$H$3)/('d_시나리오'!$J$3-'d_시나리오'!$H$3),'d_시나리오'!$H$3+SQRT(I2040*('d_시나리오'!$J$3-'d_시나리오'!$H$3)*('d_시나리오'!$I$3-'d_시나리오'!$H$3)),'d_시나리오'!$J$3-SQRT((1-I2040)*('d_시나리오'!$J$3-'d_시나리오'!$H$3)*('d_시나리오'!$J$3-'d_시나리오'!$I$3))))</f>
        <v/>
      </c>
      <c r="K2040">
        <f>RAND()</f>
        <v/>
      </c>
      <c r="L2040">
        <f>IF('d_시나리오'!$J$4='d_시나리오'!$H$4,'d_시나리오'!$I$4,IF(K2040&lt;('d_시나리오'!$I$4-'d_시나리오'!$H$4)/('d_시나리오'!$J$4-'d_시나리오'!$H$4),'d_시나리오'!$H$4+SQRT(K2040*('d_시나리오'!$J$4-'d_시나리오'!$H$4)*('d_시나리오'!$I$4-'d_시나리오'!$H$4)),'d_시나리오'!$J$4-SQRT((1-K2040)*('d_시나리오'!$J$4-'d_시나리오'!$H$4)*('d_시나리오'!$J$4-'d_시나리오'!$I$4))))</f>
        <v/>
      </c>
      <c r="M2040">
        <f>RAND()</f>
        <v/>
      </c>
      <c r="N2040">
        <f>IF('d_시나리오'!$J$5='d_시나리오'!$H$5,'d_시나리오'!$I$5,IF(M2040&lt;('d_시나리오'!$I$5-'d_시나리오'!$H$5)/('d_시나리오'!$J$5-'d_시나리오'!$H$5),'d_시나리오'!$H$5+SQRT(M2040*('d_시나리오'!$J$5-'d_시나리오'!$H$5)*('d_시나리오'!$I$5-'d_시나리오'!$H$5)),'d_시나리오'!$J$5-SQRT((1-M2040)*('d_시나리오'!$J$5-'d_시나리오'!$H$5)*('d_시나리오'!$J$5-'d_시나리오'!$I$5))))</f>
        <v/>
      </c>
      <c r="O2040">
        <f>RAND()</f>
        <v/>
      </c>
      <c r="P2040">
        <f>IF('d_시나리오'!$J$6='d_시나리오'!$H$6,'d_시나리오'!$I$6,IF(O2040&lt;('d_시나리오'!$I$6-'d_시나리오'!$H$6)/('d_시나리오'!$J$6-'d_시나리오'!$H$6),'d_시나리오'!$H$6+SQRT(O2040*('d_시나리오'!$J$6-'d_시나리오'!$H$6)*('d_시나리오'!$I$6-'d_시나리오'!$H$6)),'d_시나리오'!$J$6-SQRT((1-O2040)*('d_시나리오'!$J$6-'d_시나리오'!$H$6)*('d_시나리오'!$J$6-'d_시나리오'!$I$6))))</f>
        <v/>
      </c>
      <c r="Q2040">
        <f>INDEX('d_분포'!$B$2:$B$57,RANDBETWEEN(1,56))</f>
        <v/>
      </c>
      <c r="R2040">
        <f>BETAINV(RAND(),5,5)</f>
        <v/>
      </c>
      <c r="S2040">
        <f>'d_고정'!$B$1*'6_기대효과'!$H$7*('d_시나리오'!$I$7/'d_고정'!$B$2)*B2040</f>
        <v/>
      </c>
      <c r="T2040">
        <f>S2040*D2040</f>
        <v/>
      </c>
      <c r="U2040">
        <f>S2040*F2040*H2040</f>
        <v/>
      </c>
      <c r="V2040">
        <f>S2040*F2040*(H2040-1)</f>
        <v/>
      </c>
      <c r="W2040">
        <f>U2040*J2040</f>
        <v/>
      </c>
      <c r="X2040">
        <f>T2040+W2040</f>
        <v/>
      </c>
      <c r="Y2040">
        <f>(T2040*E2040+W2040*L2040)*(1-R2040-'d_고정'!$B$13)</f>
        <v/>
      </c>
      <c r="Z2040">
        <f>(U2040*N2040*Q2040+'d_고정'!$B$3*('6_기대효과'!$H$7/8)*Q2040*'d_고정'!$B$10*P2040*('6_기대효과'!$K$7/'d_고정'!$B$9))*(1-R2040)</f>
        <v/>
      </c>
      <c r="AA2040">
        <f>W2040*L2040*(1-R2040-'d_고정'!$B$13)+U2040*MAX(N2040-'d_고정'!$B$10*P2040*('6_기대효과'!$K$7/'d_고정'!$B$9),0)*Q2040*(1-R2040)</f>
        <v/>
      </c>
      <c r="AB2040">
        <f>Y2040+Z2040</f>
        <v/>
      </c>
      <c r="AC2040">
        <f>Y2040/('d_고정'!$B$5*'6_기대효과'!$H$7/8)/'d_고정'!$B$6</f>
        <v/>
      </c>
      <c r="AD2040">
        <f>Y2040/('d_고정'!$B$8*'6_기대효과'!$H$7/8)</f>
        <v/>
      </c>
    </row>
    <row r="2041">
      <c r="A2041">
        <f>RAND()</f>
        <v/>
      </c>
      <c r="B2041">
        <f>IF('d_시나리오'!$J$2='d_시나리오'!$H$2,'d_시나리오'!$I$2,IF(A2041&lt;('d_시나리오'!$I$2-'d_시나리오'!$H$2)/('d_시나리오'!$J$2-'d_시나리오'!$H$2),'d_시나리오'!$H$2+SQRT(A2041*('d_시나리오'!$J$2-'d_시나리오'!$H$2)*('d_시나리오'!$I$2-'d_시나리오'!$H$2)),'d_시나리오'!$J$2-SQRT((1-A2041)*('d_시나리오'!$J$2-'d_시나리오'!$H$2)*('d_시나리오'!$J$2-'d_시나리오'!$I$2))))</f>
        <v/>
      </c>
      <c r="C2041">
        <f>RAND()</f>
        <v/>
      </c>
      <c r="D2041">
        <f>BETAINV(RAND(),IF(C2041&lt;'d_고정'!$B$26,'d_고정'!$B$23,'d_고정'!$B$16)+1,'d_고정'!$B$17-IF(C2041&lt;'d_고정'!$B$26,'d_고정'!$B$23,'d_고정'!$B$16)+1)*('d_고정'!$B$14+('d_고정'!$B$15-'d_고정'!$B$14)*RAND())</f>
        <v/>
      </c>
      <c r="E2041">
        <f>INDEX('d_분포'!$A$2:$A$28,RANDBETWEEN(1,27))</f>
        <v/>
      </c>
      <c r="F2041">
        <f>INDEX('d_분포'!$C$2:$C$5,RANDBETWEEN(1,4))*(0.9+0.2*RAND())</f>
        <v/>
      </c>
      <c r="G2041">
        <f>RAND()</f>
        <v/>
      </c>
      <c r="H2041">
        <f>(F2041+(1-F2041)*('d_고정'!$B$22*BETAINV(RAND(),IF(G2041&lt;'d_고정'!$B$26,'d_고정'!$B$25,'d_고정'!$B$20)+1,'d_고정'!$B$21-IF(G2041&lt;'d_고정'!$B$26,'d_고정'!$B$25,'d_고정'!$B$20)+1)+(1-'d_고정'!$B$22)*BETAINV(RAND(),IF(G2041&lt;'d_고정'!$B$26,'d_고정'!$B$24,'d_고정'!$B$18)+1,'d_고정'!$B$19-IF(G2041&lt;'d_고정'!$B$26,'d_고정'!$B$24,'d_고정'!$B$18)+1))*('d_고정'!$B$14+('d_고정'!$B$15-'d_고정'!$B$14)*RAND()))/F2041</f>
        <v/>
      </c>
      <c r="I2041">
        <f>RAND()</f>
        <v/>
      </c>
      <c r="J2041">
        <f>IF('d_시나리오'!$J$3='d_시나리오'!$H$3,'d_시나리오'!$I$3,IF(I2041&lt;('d_시나리오'!$I$3-'d_시나리오'!$H$3)/('d_시나리오'!$J$3-'d_시나리오'!$H$3),'d_시나리오'!$H$3+SQRT(I2041*('d_시나리오'!$J$3-'d_시나리오'!$H$3)*('d_시나리오'!$I$3-'d_시나리오'!$H$3)),'d_시나리오'!$J$3-SQRT((1-I2041)*('d_시나리오'!$J$3-'d_시나리오'!$H$3)*('d_시나리오'!$J$3-'d_시나리오'!$I$3))))</f>
        <v/>
      </c>
      <c r="K2041">
        <f>RAND()</f>
        <v/>
      </c>
      <c r="L2041">
        <f>IF('d_시나리오'!$J$4='d_시나리오'!$H$4,'d_시나리오'!$I$4,IF(K2041&lt;('d_시나리오'!$I$4-'d_시나리오'!$H$4)/('d_시나리오'!$J$4-'d_시나리오'!$H$4),'d_시나리오'!$H$4+SQRT(K2041*('d_시나리오'!$J$4-'d_시나리오'!$H$4)*('d_시나리오'!$I$4-'d_시나리오'!$H$4)),'d_시나리오'!$J$4-SQRT((1-K2041)*('d_시나리오'!$J$4-'d_시나리오'!$H$4)*('d_시나리오'!$J$4-'d_시나리오'!$I$4))))</f>
        <v/>
      </c>
      <c r="M2041">
        <f>RAND()</f>
        <v/>
      </c>
      <c r="N2041">
        <f>IF('d_시나리오'!$J$5='d_시나리오'!$H$5,'d_시나리오'!$I$5,IF(M2041&lt;('d_시나리오'!$I$5-'d_시나리오'!$H$5)/('d_시나리오'!$J$5-'d_시나리오'!$H$5),'d_시나리오'!$H$5+SQRT(M2041*('d_시나리오'!$J$5-'d_시나리오'!$H$5)*('d_시나리오'!$I$5-'d_시나리오'!$H$5)),'d_시나리오'!$J$5-SQRT((1-M2041)*('d_시나리오'!$J$5-'d_시나리오'!$H$5)*('d_시나리오'!$J$5-'d_시나리오'!$I$5))))</f>
        <v/>
      </c>
      <c r="O2041">
        <f>RAND()</f>
        <v/>
      </c>
      <c r="P2041">
        <f>IF('d_시나리오'!$J$6='d_시나리오'!$H$6,'d_시나리오'!$I$6,IF(O2041&lt;('d_시나리오'!$I$6-'d_시나리오'!$H$6)/('d_시나리오'!$J$6-'d_시나리오'!$H$6),'d_시나리오'!$H$6+SQRT(O2041*('d_시나리오'!$J$6-'d_시나리오'!$H$6)*('d_시나리오'!$I$6-'d_시나리오'!$H$6)),'d_시나리오'!$J$6-SQRT((1-O2041)*('d_시나리오'!$J$6-'d_시나리오'!$H$6)*('d_시나리오'!$J$6-'d_시나리오'!$I$6))))</f>
        <v/>
      </c>
      <c r="Q2041">
        <f>INDEX('d_분포'!$B$2:$B$57,RANDBETWEEN(1,56))</f>
        <v/>
      </c>
      <c r="R2041">
        <f>BETAINV(RAND(),5,5)</f>
        <v/>
      </c>
      <c r="S2041">
        <f>'d_고정'!$B$1*'6_기대효과'!$H$7*('d_시나리오'!$I$7/'d_고정'!$B$2)*B2041</f>
        <v/>
      </c>
      <c r="T2041">
        <f>S2041*D2041</f>
        <v/>
      </c>
      <c r="U2041">
        <f>S2041*F2041*H2041</f>
        <v/>
      </c>
      <c r="V2041">
        <f>S2041*F2041*(H2041-1)</f>
        <v/>
      </c>
      <c r="W2041">
        <f>U2041*J2041</f>
        <v/>
      </c>
      <c r="X2041">
        <f>T2041+W2041</f>
        <v/>
      </c>
      <c r="Y2041">
        <f>(T2041*E2041+W2041*L2041)*(1-R2041-'d_고정'!$B$13)</f>
        <v/>
      </c>
      <c r="Z2041">
        <f>(U2041*N2041*Q2041+'d_고정'!$B$3*('6_기대효과'!$H$7/8)*Q2041*'d_고정'!$B$10*P2041*('6_기대효과'!$K$7/'d_고정'!$B$9))*(1-R2041)</f>
        <v/>
      </c>
      <c r="AA2041">
        <f>W2041*L2041*(1-R2041-'d_고정'!$B$13)+U2041*MAX(N2041-'d_고정'!$B$10*P2041*('6_기대효과'!$K$7/'d_고정'!$B$9),0)*Q2041*(1-R2041)</f>
        <v/>
      </c>
      <c r="AB2041">
        <f>Y2041+Z2041</f>
        <v/>
      </c>
      <c r="AC2041">
        <f>Y2041/('d_고정'!$B$5*'6_기대효과'!$H$7/8)/'d_고정'!$B$6</f>
        <v/>
      </c>
      <c r="AD2041">
        <f>Y2041/('d_고정'!$B$8*'6_기대효과'!$H$7/8)</f>
        <v/>
      </c>
    </row>
    <row r="2042">
      <c r="A2042">
        <f>RAND()</f>
        <v/>
      </c>
      <c r="B2042">
        <f>IF('d_시나리오'!$J$2='d_시나리오'!$H$2,'d_시나리오'!$I$2,IF(A2042&lt;('d_시나리오'!$I$2-'d_시나리오'!$H$2)/('d_시나리오'!$J$2-'d_시나리오'!$H$2),'d_시나리오'!$H$2+SQRT(A2042*('d_시나리오'!$J$2-'d_시나리오'!$H$2)*('d_시나리오'!$I$2-'d_시나리오'!$H$2)),'d_시나리오'!$J$2-SQRT((1-A2042)*('d_시나리오'!$J$2-'d_시나리오'!$H$2)*('d_시나리오'!$J$2-'d_시나리오'!$I$2))))</f>
        <v/>
      </c>
      <c r="C2042">
        <f>RAND()</f>
        <v/>
      </c>
      <c r="D2042">
        <f>BETAINV(RAND(),IF(C2042&lt;'d_고정'!$B$26,'d_고정'!$B$23,'d_고정'!$B$16)+1,'d_고정'!$B$17-IF(C2042&lt;'d_고정'!$B$26,'d_고정'!$B$23,'d_고정'!$B$16)+1)*('d_고정'!$B$14+('d_고정'!$B$15-'d_고정'!$B$14)*RAND())</f>
        <v/>
      </c>
      <c r="E2042">
        <f>INDEX('d_분포'!$A$2:$A$28,RANDBETWEEN(1,27))</f>
        <v/>
      </c>
      <c r="F2042">
        <f>INDEX('d_분포'!$C$2:$C$5,RANDBETWEEN(1,4))*(0.9+0.2*RAND())</f>
        <v/>
      </c>
      <c r="G2042">
        <f>RAND()</f>
        <v/>
      </c>
      <c r="H2042">
        <f>(F2042+(1-F2042)*('d_고정'!$B$22*BETAINV(RAND(),IF(G2042&lt;'d_고정'!$B$26,'d_고정'!$B$25,'d_고정'!$B$20)+1,'d_고정'!$B$21-IF(G2042&lt;'d_고정'!$B$26,'d_고정'!$B$25,'d_고정'!$B$20)+1)+(1-'d_고정'!$B$22)*BETAINV(RAND(),IF(G2042&lt;'d_고정'!$B$26,'d_고정'!$B$24,'d_고정'!$B$18)+1,'d_고정'!$B$19-IF(G2042&lt;'d_고정'!$B$26,'d_고정'!$B$24,'d_고정'!$B$18)+1))*('d_고정'!$B$14+('d_고정'!$B$15-'d_고정'!$B$14)*RAND()))/F2042</f>
        <v/>
      </c>
      <c r="I2042">
        <f>RAND()</f>
        <v/>
      </c>
      <c r="J2042">
        <f>IF('d_시나리오'!$J$3='d_시나리오'!$H$3,'d_시나리오'!$I$3,IF(I2042&lt;('d_시나리오'!$I$3-'d_시나리오'!$H$3)/('d_시나리오'!$J$3-'d_시나리오'!$H$3),'d_시나리오'!$H$3+SQRT(I2042*('d_시나리오'!$J$3-'d_시나리오'!$H$3)*('d_시나리오'!$I$3-'d_시나리오'!$H$3)),'d_시나리오'!$J$3-SQRT((1-I2042)*('d_시나리오'!$J$3-'d_시나리오'!$H$3)*('d_시나리오'!$J$3-'d_시나리오'!$I$3))))</f>
        <v/>
      </c>
      <c r="K2042">
        <f>RAND()</f>
        <v/>
      </c>
      <c r="L2042">
        <f>IF('d_시나리오'!$J$4='d_시나리오'!$H$4,'d_시나리오'!$I$4,IF(K2042&lt;('d_시나리오'!$I$4-'d_시나리오'!$H$4)/('d_시나리오'!$J$4-'d_시나리오'!$H$4),'d_시나리오'!$H$4+SQRT(K2042*('d_시나리오'!$J$4-'d_시나리오'!$H$4)*('d_시나리오'!$I$4-'d_시나리오'!$H$4)),'d_시나리오'!$J$4-SQRT((1-K2042)*('d_시나리오'!$J$4-'d_시나리오'!$H$4)*('d_시나리오'!$J$4-'d_시나리오'!$I$4))))</f>
        <v/>
      </c>
      <c r="M2042">
        <f>RAND()</f>
        <v/>
      </c>
      <c r="N2042">
        <f>IF('d_시나리오'!$J$5='d_시나리오'!$H$5,'d_시나리오'!$I$5,IF(M2042&lt;('d_시나리오'!$I$5-'d_시나리오'!$H$5)/('d_시나리오'!$J$5-'d_시나리오'!$H$5),'d_시나리오'!$H$5+SQRT(M2042*('d_시나리오'!$J$5-'d_시나리오'!$H$5)*('d_시나리오'!$I$5-'d_시나리오'!$H$5)),'d_시나리오'!$J$5-SQRT((1-M2042)*('d_시나리오'!$J$5-'d_시나리오'!$H$5)*('d_시나리오'!$J$5-'d_시나리오'!$I$5))))</f>
        <v/>
      </c>
      <c r="O2042">
        <f>RAND()</f>
        <v/>
      </c>
      <c r="P2042">
        <f>IF('d_시나리오'!$J$6='d_시나리오'!$H$6,'d_시나리오'!$I$6,IF(O2042&lt;('d_시나리오'!$I$6-'d_시나리오'!$H$6)/('d_시나리오'!$J$6-'d_시나리오'!$H$6),'d_시나리오'!$H$6+SQRT(O2042*('d_시나리오'!$J$6-'d_시나리오'!$H$6)*('d_시나리오'!$I$6-'d_시나리오'!$H$6)),'d_시나리오'!$J$6-SQRT((1-O2042)*('d_시나리오'!$J$6-'d_시나리오'!$H$6)*('d_시나리오'!$J$6-'d_시나리오'!$I$6))))</f>
        <v/>
      </c>
      <c r="Q2042">
        <f>INDEX('d_분포'!$B$2:$B$57,RANDBETWEEN(1,56))</f>
        <v/>
      </c>
      <c r="R2042">
        <f>BETAINV(RAND(),5,5)</f>
        <v/>
      </c>
      <c r="S2042">
        <f>'d_고정'!$B$1*'6_기대효과'!$H$7*('d_시나리오'!$I$7/'d_고정'!$B$2)*B2042</f>
        <v/>
      </c>
      <c r="T2042">
        <f>S2042*D2042</f>
        <v/>
      </c>
      <c r="U2042">
        <f>S2042*F2042*H2042</f>
        <v/>
      </c>
      <c r="V2042">
        <f>S2042*F2042*(H2042-1)</f>
        <v/>
      </c>
      <c r="W2042">
        <f>U2042*J2042</f>
        <v/>
      </c>
      <c r="X2042">
        <f>T2042+W2042</f>
        <v/>
      </c>
      <c r="Y2042">
        <f>(T2042*E2042+W2042*L2042)*(1-R2042-'d_고정'!$B$13)</f>
        <v/>
      </c>
      <c r="Z2042">
        <f>(U2042*N2042*Q2042+'d_고정'!$B$3*('6_기대효과'!$H$7/8)*Q2042*'d_고정'!$B$10*P2042*('6_기대효과'!$K$7/'d_고정'!$B$9))*(1-R2042)</f>
        <v/>
      </c>
      <c r="AA2042">
        <f>W2042*L2042*(1-R2042-'d_고정'!$B$13)+U2042*MAX(N2042-'d_고정'!$B$10*P2042*('6_기대효과'!$K$7/'d_고정'!$B$9),0)*Q2042*(1-R2042)</f>
        <v/>
      </c>
      <c r="AB2042">
        <f>Y2042+Z2042</f>
        <v/>
      </c>
      <c r="AC2042">
        <f>Y2042/('d_고정'!$B$5*'6_기대효과'!$H$7/8)/'d_고정'!$B$6</f>
        <v/>
      </c>
      <c r="AD2042">
        <f>Y2042/('d_고정'!$B$8*'6_기대효과'!$H$7/8)</f>
        <v/>
      </c>
    </row>
    <row r="2043">
      <c r="A2043">
        <f>RAND()</f>
        <v/>
      </c>
      <c r="B2043">
        <f>IF('d_시나리오'!$J$2='d_시나리오'!$H$2,'d_시나리오'!$I$2,IF(A2043&lt;('d_시나리오'!$I$2-'d_시나리오'!$H$2)/('d_시나리오'!$J$2-'d_시나리오'!$H$2),'d_시나리오'!$H$2+SQRT(A2043*('d_시나리오'!$J$2-'d_시나리오'!$H$2)*('d_시나리오'!$I$2-'d_시나리오'!$H$2)),'d_시나리오'!$J$2-SQRT((1-A2043)*('d_시나리오'!$J$2-'d_시나리오'!$H$2)*('d_시나리오'!$J$2-'d_시나리오'!$I$2))))</f>
        <v/>
      </c>
      <c r="C2043">
        <f>RAND()</f>
        <v/>
      </c>
      <c r="D2043">
        <f>BETAINV(RAND(),IF(C2043&lt;'d_고정'!$B$26,'d_고정'!$B$23,'d_고정'!$B$16)+1,'d_고정'!$B$17-IF(C2043&lt;'d_고정'!$B$26,'d_고정'!$B$23,'d_고정'!$B$16)+1)*('d_고정'!$B$14+('d_고정'!$B$15-'d_고정'!$B$14)*RAND())</f>
        <v/>
      </c>
      <c r="E2043">
        <f>INDEX('d_분포'!$A$2:$A$28,RANDBETWEEN(1,27))</f>
        <v/>
      </c>
      <c r="F2043">
        <f>INDEX('d_분포'!$C$2:$C$5,RANDBETWEEN(1,4))*(0.9+0.2*RAND())</f>
        <v/>
      </c>
      <c r="G2043">
        <f>RAND()</f>
        <v/>
      </c>
      <c r="H2043">
        <f>(F2043+(1-F2043)*('d_고정'!$B$22*BETAINV(RAND(),IF(G2043&lt;'d_고정'!$B$26,'d_고정'!$B$25,'d_고정'!$B$20)+1,'d_고정'!$B$21-IF(G2043&lt;'d_고정'!$B$26,'d_고정'!$B$25,'d_고정'!$B$20)+1)+(1-'d_고정'!$B$22)*BETAINV(RAND(),IF(G2043&lt;'d_고정'!$B$26,'d_고정'!$B$24,'d_고정'!$B$18)+1,'d_고정'!$B$19-IF(G2043&lt;'d_고정'!$B$26,'d_고정'!$B$24,'d_고정'!$B$18)+1))*('d_고정'!$B$14+('d_고정'!$B$15-'d_고정'!$B$14)*RAND()))/F2043</f>
        <v/>
      </c>
      <c r="I2043">
        <f>RAND()</f>
        <v/>
      </c>
      <c r="J2043">
        <f>IF('d_시나리오'!$J$3='d_시나리오'!$H$3,'d_시나리오'!$I$3,IF(I2043&lt;('d_시나리오'!$I$3-'d_시나리오'!$H$3)/('d_시나리오'!$J$3-'d_시나리오'!$H$3),'d_시나리오'!$H$3+SQRT(I2043*('d_시나리오'!$J$3-'d_시나리오'!$H$3)*('d_시나리오'!$I$3-'d_시나리오'!$H$3)),'d_시나리오'!$J$3-SQRT((1-I2043)*('d_시나리오'!$J$3-'d_시나리오'!$H$3)*('d_시나리오'!$J$3-'d_시나리오'!$I$3))))</f>
        <v/>
      </c>
      <c r="K2043">
        <f>RAND()</f>
        <v/>
      </c>
      <c r="L2043">
        <f>IF('d_시나리오'!$J$4='d_시나리오'!$H$4,'d_시나리오'!$I$4,IF(K2043&lt;('d_시나리오'!$I$4-'d_시나리오'!$H$4)/('d_시나리오'!$J$4-'d_시나리오'!$H$4),'d_시나리오'!$H$4+SQRT(K2043*('d_시나리오'!$J$4-'d_시나리오'!$H$4)*('d_시나리오'!$I$4-'d_시나리오'!$H$4)),'d_시나리오'!$J$4-SQRT((1-K2043)*('d_시나리오'!$J$4-'d_시나리오'!$H$4)*('d_시나리오'!$J$4-'d_시나리오'!$I$4))))</f>
        <v/>
      </c>
      <c r="M2043">
        <f>RAND()</f>
        <v/>
      </c>
      <c r="N2043">
        <f>IF('d_시나리오'!$J$5='d_시나리오'!$H$5,'d_시나리오'!$I$5,IF(M2043&lt;('d_시나리오'!$I$5-'d_시나리오'!$H$5)/('d_시나리오'!$J$5-'d_시나리오'!$H$5),'d_시나리오'!$H$5+SQRT(M2043*('d_시나리오'!$J$5-'d_시나리오'!$H$5)*('d_시나리오'!$I$5-'d_시나리오'!$H$5)),'d_시나리오'!$J$5-SQRT((1-M2043)*('d_시나리오'!$J$5-'d_시나리오'!$H$5)*('d_시나리오'!$J$5-'d_시나리오'!$I$5))))</f>
        <v/>
      </c>
      <c r="O2043">
        <f>RAND()</f>
        <v/>
      </c>
      <c r="P2043">
        <f>IF('d_시나리오'!$J$6='d_시나리오'!$H$6,'d_시나리오'!$I$6,IF(O2043&lt;('d_시나리오'!$I$6-'d_시나리오'!$H$6)/('d_시나리오'!$J$6-'d_시나리오'!$H$6),'d_시나리오'!$H$6+SQRT(O2043*('d_시나리오'!$J$6-'d_시나리오'!$H$6)*('d_시나리오'!$I$6-'d_시나리오'!$H$6)),'d_시나리오'!$J$6-SQRT((1-O2043)*('d_시나리오'!$J$6-'d_시나리오'!$H$6)*('d_시나리오'!$J$6-'d_시나리오'!$I$6))))</f>
        <v/>
      </c>
      <c r="Q2043">
        <f>INDEX('d_분포'!$B$2:$B$57,RANDBETWEEN(1,56))</f>
        <v/>
      </c>
      <c r="R2043">
        <f>BETAINV(RAND(),5,5)</f>
        <v/>
      </c>
      <c r="S2043">
        <f>'d_고정'!$B$1*'6_기대효과'!$H$7*('d_시나리오'!$I$7/'d_고정'!$B$2)*B2043</f>
        <v/>
      </c>
      <c r="T2043">
        <f>S2043*D2043</f>
        <v/>
      </c>
      <c r="U2043">
        <f>S2043*F2043*H2043</f>
        <v/>
      </c>
      <c r="V2043">
        <f>S2043*F2043*(H2043-1)</f>
        <v/>
      </c>
      <c r="W2043">
        <f>U2043*J2043</f>
        <v/>
      </c>
      <c r="X2043">
        <f>T2043+W2043</f>
        <v/>
      </c>
      <c r="Y2043">
        <f>(T2043*E2043+W2043*L2043)*(1-R2043-'d_고정'!$B$13)</f>
        <v/>
      </c>
      <c r="Z2043">
        <f>(U2043*N2043*Q2043+'d_고정'!$B$3*('6_기대효과'!$H$7/8)*Q2043*'d_고정'!$B$10*P2043*('6_기대효과'!$K$7/'d_고정'!$B$9))*(1-R2043)</f>
        <v/>
      </c>
      <c r="AA2043">
        <f>W2043*L2043*(1-R2043-'d_고정'!$B$13)+U2043*MAX(N2043-'d_고정'!$B$10*P2043*('6_기대효과'!$K$7/'d_고정'!$B$9),0)*Q2043*(1-R2043)</f>
        <v/>
      </c>
      <c r="AB2043">
        <f>Y2043+Z2043</f>
        <v/>
      </c>
      <c r="AC2043">
        <f>Y2043/('d_고정'!$B$5*'6_기대효과'!$H$7/8)/'d_고정'!$B$6</f>
        <v/>
      </c>
      <c r="AD2043">
        <f>Y2043/('d_고정'!$B$8*'6_기대효과'!$H$7/8)</f>
        <v/>
      </c>
    </row>
    <row r="2044">
      <c r="A2044">
        <f>RAND()</f>
        <v/>
      </c>
      <c r="B2044">
        <f>IF('d_시나리오'!$J$2='d_시나리오'!$H$2,'d_시나리오'!$I$2,IF(A2044&lt;('d_시나리오'!$I$2-'d_시나리오'!$H$2)/('d_시나리오'!$J$2-'d_시나리오'!$H$2),'d_시나리오'!$H$2+SQRT(A2044*('d_시나리오'!$J$2-'d_시나리오'!$H$2)*('d_시나리오'!$I$2-'d_시나리오'!$H$2)),'d_시나리오'!$J$2-SQRT((1-A2044)*('d_시나리오'!$J$2-'d_시나리오'!$H$2)*('d_시나리오'!$J$2-'d_시나리오'!$I$2))))</f>
        <v/>
      </c>
      <c r="C2044">
        <f>RAND()</f>
        <v/>
      </c>
      <c r="D2044">
        <f>BETAINV(RAND(),IF(C2044&lt;'d_고정'!$B$26,'d_고정'!$B$23,'d_고정'!$B$16)+1,'d_고정'!$B$17-IF(C2044&lt;'d_고정'!$B$26,'d_고정'!$B$23,'d_고정'!$B$16)+1)*('d_고정'!$B$14+('d_고정'!$B$15-'d_고정'!$B$14)*RAND())</f>
        <v/>
      </c>
      <c r="E2044">
        <f>INDEX('d_분포'!$A$2:$A$28,RANDBETWEEN(1,27))</f>
        <v/>
      </c>
      <c r="F2044">
        <f>INDEX('d_분포'!$C$2:$C$5,RANDBETWEEN(1,4))*(0.9+0.2*RAND())</f>
        <v/>
      </c>
      <c r="G2044">
        <f>RAND()</f>
        <v/>
      </c>
      <c r="H2044">
        <f>(F2044+(1-F2044)*('d_고정'!$B$22*BETAINV(RAND(),IF(G2044&lt;'d_고정'!$B$26,'d_고정'!$B$25,'d_고정'!$B$20)+1,'d_고정'!$B$21-IF(G2044&lt;'d_고정'!$B$26,'d_고정'!$B$25,'d_고정'!$B$20)+1)+(1-'d_고정'!$B$22)*BETAINV(RAND(),IF(G2044&lt;'d_고정'!$B$26,'d_고정'!$B$24,'d_고정'!$B$18)+1,'d_고정'!$B$19-IF(G2044&lt;'d_고정'!$B$26,'d_고정'!$B$24,'d_고정'!$B$18)+1))*('d_고정'!$B$14+('d_고정'!$B$15-'d_고정'!$B$14)*RAND()))/F2044</f>
        <v/>
      </c>
      <c r="I2044">
        <f>RAND()</f>
        <v/>
      </c>
      <c r="J2044">
        <f>IF('d_시나리오'!$J$3='d_시나리오'!$H$3,'d_시나리오'!$I$3,IF(I2044&lt;('d_시나리오'!$I$3-'d_시나리오'!$H$3)/('d_시나리오'!$J$3-'d_시나리오'!$H$3),'d_시나리오'!$H$3+SQRT(I2044*('d_시나리오'!$J$3-'d_시나리오'!$H$3)*('d_시나리오'!$I$3-'d_시나리오'!$H$3)),'d_시나리오'!$J$3-SQRT((1-I2044)*('d_시나리오'!$J$3-'d_시나리오'!$H$3)*('d_시나리오'!$J$3-'d_시나리오'!$I$3))))</f>
        <v/>
      </c>
      <c r="K2044">
        <f>RAND()</f>
        <v/>
      </c>
      <c r="L2044">
        <f>IF('d_시나리오'!$J$4='d_시나리오'!$H$4,'d_시나리오'!$I$4,IF(K2044&lt;('d_시나리오'!$I$4-'d_시나리오'!$H$4)/('d_시나리오'!$J$4-'d_시나리오'!$H$4),'d_시나리오'!$H$4+SQRT(K2044*('d_시나리오'!$J$4-'d_시나리오'!$H$4)*('d_시나리오'!$I$4-'d_시나리오'!$H$4)),'d_시나리오'!$J$4-SQRT((1-K2044)*('d_시나리오'!$J$4-'d_시나리오'!$H$4)*('d_시나리오'!$J$4-'d_시나리오'!$I$4))))</f>
        <v/>
      </c>
      <c r="M2044">
        <f>RAND()</f>
        <v/>
      </c>
      <c r="N2044">
        <f>IF('d_시나리오'!$J$5='d_시나리오'!$H$5,'d_시나리오'!$I$5,IF(M2044&lt;('d_시나리오'!$I$5-'d_시나리오'!$H$5)/('d_시나리오'!$J$5-'d_시나리오'!$H$5),'d_시나리오'!$H$5+SQRT(M2044*('d_시나리오'!$J$5-'d_시나리오'!$H$5)*('d_시나리오'!$I$5-'d_시나리오'!$H$5)),'d_시나리오'!$J$5-SQRT((1-M2044)*('d_시나리오'!$J$5-'d_시나리오'!$H$5)*('d_시나리오'!$J$5-'d_시나리오'!$I$5))))</f>
        <v/>
      </c>
      <c r="O2044">
        <f>RAND()</f>
        <v/>
      </c>
      <c r="P2044">
        <f>IF('d_시나리오'!$J$6='d_시나리오'!$H$6,'d_시나리오'!$I$6,IF(O2044&lt;('d_시나리오'!$I$6-'d_시나리오'!$H$6)/('d_시나리오'!$J$6-'d_시나리오'!$H$6),'d_시나리오'!$H$6+SQRT(O2044*('d_시나리오'!$J$6-'d_시나리오'!$H$6)*('d_시나리오'!$I$6-'d_시나리오'!$H$6)),'d_시나리오'!$J$6-SQRT((1-O2044)*('d_시나리오'!$J$6-'d_시나리오'!$H$6)*('d_시나리오'!$J$6-'d_시나리오'!$I$6))))</f>
        <v/>
      </c>
      <c r="Q2044">
        <f>INDEX('d_분포'!$B$2:$B$57,RANDBETWEEN(1,56))</f>
        <v/>
      </c>
      <c r="R2044">
        <f>BETAINV(RAND(),5,5)</f>
        <v/>
      </c>
      <c r="S2044">
        <f>'d_고정'!$B$1*'6_기대효과'!$H$7*('d_시나리오'!$I$7/'d_고정'!$B$2)*B2044</f>
        <v/>
      </c>
      <c r="T2044">
        <f>S2044*D2044</f>
        <v/>
      </c>
      <c r="U2044">
        <f>S2044*F2044*H2044</f>
        <v/>
      </c>
      <c r="V2044">
        <f>S2044*F2044*(H2044-1)</f>
        <v/>
      </c>
      <c r="W2044">
        <f>U2044*J2044</f>
        <v/>
      </c>
      <c r="X2044">
        <f>T2044+W2044</f>
        <v/>
      </c>
      <c r="Y2044">
        <f>(T2044*E2044+W2044*L2044)*(1-R2044-'d_고정'!$B$13)</f>
        <v/>
      </c>
      <c r="Z2044">
        <f>(U2044*N2044*Q2044+'d_고정'!$B$3*('6_기대효과'!$H$7/8)*Q2044*'d_고정'!$B$10*P2044*('6_기대효과'!$K$7/'d_고정'!$B$9))*(1-R2044)</f>
        <v/>
      </c>
      <c r="AA2044">
        <f>W2044*L2044*(1-R2044-'d_고정'!$B$13)+U2044*MAX(N2044-'d_고정'!$B$10*P2044*('6_기대효과'!$K$7/'d_고정'!$B$9),0)*Q2044*(1-R2044)</f>
        <v/>
      </c>
      <c r="AB2044">
        <f>Y2044+Z2044</f>
        <v/>
      </c>
      <c r="AC2044">
        <f>Y2044/('d_고정'!$B$5*'6_기대효과'!$H$7/8)/'d_고정'!$B$6</f>
        <v/>
      </c>
      <c r="AD2044">
        <f>Y2044/('d_고정'!$B$8*'6_기대효과'!$H$7/8)</f>
        <v/>
      </c>
    </row>
    <row r="2045">
      <c r="A2045">
        <f>RAND()</f>
        <v/>
      </c>
      <c r="B2045">
        <f>IF('d_시나리오'!$J$2='d_시나리오'!$H$2,'d_시나리오'!$I$2,IF(A2045&lt;('d_시나리오'!$I$2-'d_시나리오'!$H$2)/('d_시나리오'!$J$2-'d_시나리오'!$H$2),'d_시나리오'!$H$2+SQRT(A2045*('d_시나리오'!$J$2-'d_시나리오'!$H$2)*('d_시나리오'!$I$2-'d_시나리오'!$H$2)),'d_시나리오'!$J$2-SQRT((1-A2045)*('d_시나리오'!$J$2-'d_시나리오'!$H$2)*('d_시나리오'!$J$2-'d_시나리오'!$I$2))))</f>
        <v/>
      </c>
      <c r="C2045">
        <f>RAND()</f>
        <v/>
      </c>
      <c r="D2045">
        <f>BETAINV(RAND(),IF(C2045&lt;'d_고정'!$B$26,'d_고정'!$B$23,'d_고정'!$B$16)+1,'d_고정'!$B$17-IF(C2045&lt;'d_고정'!$B$26,'d_고정'!$B$23,'d_고정'!$B$16)+1)*('d_고정'!$B$14+('d_고정'!$B$15-'d_고정'!$B$14)*RAND())</f>
        <v/>
      </c>
      <c r="E2045">
        <f>INDEX('d_분포'!$A$2:$A$28,RANDBETWEEN(1,27))</f>
        <v/>
      </c>
      <c r="F2045">
        <f>INDEX('d_분포'!$C$2:$C$5,RANDBETWEEN(1,4))*(0.9+0.2*RAND())</f>
        <v/>
      </c>
      <c r="G2045">
        <f>RAND()</f>
        <v/>
      </c>
      <c r="H2045">
        <f>(F2045+(1-F2045)*('d_고정'!$B$22*BETAINV(RAND(),IF(G2045&lt;'d_고정'!$B$26,'d_고정'!$B$25,'d_고정'!$B$20)+1,'d_고정'!$B$21-IF(G2045&lt;'d_고정'!$B$26,'d_고정'!$B$25,'d_고정'!$B$20)+1)+(1-'d_고정'!$B$22)*BETAINV(RAND(),IF(G2045&lt;'d_고정'!$B$26,'d_고정'!$B$24,'d_고정'!$B$18)+1,'d_고정'!$B$19-IF(G2045&lt;'d_고정'!$B$26,'d_고정'!$B$24,'d_고정'!$B$18)+1))*('d_고정'!$B$14+('d_고정'!$B$15-'d_고정'!$B$14)*RAND()))/F2045</f>
        <v/>
      </c>
      <c r="I2045">
        <f>RAND()</f>
        <v/>
      </c>
      <c r="J2045">
        <f>IF('d_시나리오'!$J$3='d_시나리오'!$H$3,'d_시나리오'!$I$3,IF(I2045&lt;('d_시나리오'!$I$3-'d_시나리오'!$H$3)/('d_시나리오'!$J$3-'d_시나리오'!$H$3),'d_시나리오'!$H$3+SQRT(I2045*('d_시나리오'!$J$3-'d_시나리오'!$H$3)*('d_시나리오'!$I$3-'d_시나리오'!$H$3)),'d_시나리오'!$J$3-SQRT((1-I2045)*('d_시나리오'!$J$3-'d_시나리오'!$H$3)*('d_시나리오'!$J$3-'d_시나리오'!$I$3))))</f>
        <v/>
      </c>
      <c r="K2045">
        <f>RAND()</f>
        <v/>
      </c>
      <c r="L2045">
        <f>IF('d_시나리오'!$J$4='d_시나리오'!$H$4,'d_시나리오'!$I$4,IF(K2045&lt;('d_시나리오'!$I$4-'d_시나리오'!$H$4)/('d_시나리오'!$J$4-'d_시나리오'!$H$4),'d_시나리오'!$H$4+SQRT(K2045*('d_시나리오'!$J$4-'d_시나리오'!$H$4)*('d_시나리오'!$I$4-'d_시나리오'!$H$4)),'d_시나리오'!$J$4-SQRT((1-K2045)*('d_시나리오'!$J$4-'d_시나리오'!$H$4)*('d_시나리오'!$J$4-'d_시나리오'!$I$4))))</f>
        <v/>
      </c>
      <c r="M2045">
        <f>RAND()</f>
        <v/>
      </c>
      <c r="N2045">
        <f>IF('d_시나리오'!$J$5='d_시나리오'!$H$5,'d_시나리오'!$I$5,IF(M2045&lt;('d_시나리오'!$I$5-'d_시나리오'!$H$5)/('d_시나리오'!$J$5-'d_시나리오'!$H$5),'d_시나리오'!$H$5+SQRT(M2045*('d_시나리오'!$J$5-'d_시나리오'!$H$5)*('d_시나리오'!$I$5-'d_시나리오'!$H$5)),'d_시나리오'!$J$5-SQRT((1-M2045)*('d_시나리오'!$J$5-'d_시나리오'!$H$5)*('d_시나리오'!$J$5-'d_시나리오'!$I$5))))</f>
        <v/>
      </c>
      <c r="O2045">
        <f>RAND()</f>
        <v/>
      </c>
      <c r="P2045">
        <f>IF('d_시나리오'!$J$6='d_시나리오'!$H$6,'d_시나리오'!$I$6,IF(O2045&lt;('d_시나리오'!$I$6-'d_시나리오'!$H$6)/('d_시나리오'!$J$6-'d_시나리오'!$H$6),'d_시나리오'!$H$6+SQRT(O2045*('d_시나리오'!$J$6-'d_시나리오'!$H$6)*('d_시나리오'!$I$6-'d_시나리오'!$H$6)),'d_시나리오'!$J$6-SQRT((1-O2045)*('d_시나리오'!$J$6-'d_시나리오'!$H$6)*('d_시나리오'!$J$6-'d_시나리오'!$I$6))))</f>
        <v/>
      </c>
      <c r="Q2045">
        <f>INDEX('d_분포'!$B$2:$B$57,RANDBETWEEN(1,56))</f>
        <v/>
      </c>
      <c r="R2045">
        <f>BETAINV(RAND(),5,5)</f>
        <v/>
      </c>
      <c r="S2045">
        <f>'d_고정'!$B$1*'6_기대효과'!$H$7*('d_시나리오'!$I$7/'d_고정'!$B$2)*B2045</f>
        <v/>
      </c>
      <c r="T2045">
        <f>S2045*D2045</f>
        <v/>
      </c>
      <c r="U2045">
        <f>S2045*F2045*H2045</f>
        <v/>
      </c>
      <c r="V2045">
        <f>S2045*F2045*(H2045-1)</f>
        <v/>
      </c>
      <c r="W2045">
        <f>U2045*J2045</f>
        <v/>
      </c>
      <c r="X2045">
        <f>T2045+W2045</f>
        <v/>
      </c>
      <c r="Y2045">
        <f>(T2045*E2045+W2045*L2045)*(1-R2045-'d_고정'!$B$13)</f>
        <v/>
      </c>
      <c r="Z2045">
        <f>(U2045*N2045*Q2045+'d_고정'!$B$3*('6_기대효과'!$H$7/8)*Q2045*'d_고정'!$B$10*P2045*('6_기대효과'!$K$7/'d_고정'!$B$9))*(1-R2045)</f>
        <v/>
      </c>
      <c r="AA2045">
        <f>W2045*L2045*(1-R2045-'d_고정'!$B$13)+U2045*MAX(N2045-'d_고정'!$B$10*P2045*('6_기대효과'!$K$7/'d_고정'!$B$9),0)*Q2045*(1-R2045)</f>
        <v/>
      </c>
      <c r="AB2045">
        <f>Y2045+Z2045</f>
        <v/>
      </c>
      <c r="AC2045">
        <f>Y2045/('d_고정'!$B$5*'6_기대효과'!$H$7/8)/'d_고정'!$B$6</f>
        <v/>
      </c>
      <c r="AD2045">
        <f>Y2045/('d_고정'!$B$8*'6_기대효과'!$H$7/8)</f>
        <v/>
      </c>
    </row>
    <row r="2046">
      <c r="A2046">
        <f>RAND()</f>
        <v/>
      </c>
      <c r="B2046">
        <f>IF('d_시나리오'!$J$2='d_시나리오'!$H$2,'d_시나리오'!$I$2,IF(A2046&lt;('d_시나리오'!$I$2-'d_시나리오'!$H$2)/('d_시나리오'!$J$2-'d_시나리오'!$H$2),'d_시나리오'!$H$2+SQRT(A2046*('d_시나리오'!$J$2-'d_시나리오'!$H$2)*('d_시나리오'!$I$2-'d_시나리오'!$H$2)),'d_시나리오'!$J$2-SQRT((1-A2046)*('d_시나리오'!$J$2-'d_시나리오'!$H$2)*('d_시나리오'!$J$2-'d_시나리오'!$I$2))))</f>
        <v/>
      </c>
      <c r="C2046">
        <f>RAND()</f>
        <v/>
      </c>
      <c r="D2046">
        <f>BETAINV(RAND(),IF(C2046&lt;'d_고정'!$B$26,'d_고정'!$B$23,'d_고정'!$B$16)+1,'d_고정'!$B$17-IF(C2046&lt;'d_고정'!$B$26,'d_고정'!$B$23,'d_고정'!$B$16)+1)*('d_고정'!$B$14+('d_고정'!$B$15-'d_고정'!$B$14)*RAND())</f>
        <v/>
      </c>
      <c r="E2046">
        <f>INDEX('d_분포'!$A$2:$A$28,RANDBETWEEN(1,27))</f>
        <v/>
      </c>
      <c r="F2046">
        <f>INDEX('d_분포'!$C$2:$C$5,RANDBETWEEN(1,4))*(0.9+0.2*RAND())</f>
        <v/>
      </c>
      <c r="G2046">
        <f>RAND()</f>
        <v/>
      </c>
      <c r="H2046">
        <f>(F2046+(1-F2046)*('d_고정'!$B$22*BETAINV(RAND(),IF(G2046&lt;'d_고정'!$B$26,'d_고정'!$B$25,'d_고정'!$B$20)+1,'d_고정'!$B$21-IF(G2046&lt;'d_고정'!$B$26,'d_고정'!$B$25,'d_고정'!$B$20)+1)+(1-'d_고정'!$B$22)*BETAINV(RAND(),IF(G2046&lt;'d_고정'!$B$26,'d_고정'!$B$24,'d_고정'!$B$18)+1,'d_고정'!$B$19-IF(G2046&lt;'d_고정'!$B$26,'d_고정'!$B$24,'d_고정'!$B$18)+1))*('d_고정'!$B$14+('d_고정'!$B$15-'d_고정'!$B$14)*RAND()))/F2046</f>
        <v/>
      </c>
      <c r="I2046">
        <f>RAND()</f>
        <v/>
      </c>
      <c r="J2046">
        <f>IF('d_시나리오'!$J$3='d_시나리오'!$H$3,'d_시나리오'!$I$3,IF(I2046&lt;('d_시나리오'!$I$3-'d_시나리오'!$H$3)/('d_시나리오'!$J$3-'d_시나리오'!$H$3),'d_시나리오'!$H$3+SQRT(I2046*('d_시나리오'!$J$3-'d_시나리오'!$H$3)*('d_시나리오'!$I$3-'d_시나리오'!$H$3)),'d_시나리오'!$J$3-SQRT((1-I2046)*('d_시나리오'!$J$3-'d_시나리오'!$H$3)*('d_시나리오'!$J$3-'d_시나리오'!$I$3))))</f>
        <v/>
      </c>
      <c r="K2046">
        <f>RAND()</f>
        <v/>
      </c>
      <c r="L2046">
        <f>IF('d_시나리오'!$J$4='d_시나리오'!$H$4,'d_시나리오'!$I$4,IF(K2046&lt;('d_시나리오'!$I$4-'d_시나리오'!$H$4)/('d_시나리오'!$J$4-'d_시나리오'!$H$4),'d_시나리오'!$H$4+SQRT(K2046*('d_시나리오'!$J$4-'d_시나리오'!$H$4)*('d_시나리오'!$I$4-'d_시나리오'!$H$4)),'d_시나리오'!$J$4-SQRT((1-K2046)*('d_시나리오'!$J$4-'d_시나리오'!$H$4)*('d_시나리오'!$J$4-'d_시나리오'!$I$4))))</f>
        <v/>
      </c>
      <c r="M2046">
        <f>RAND()</f>
        <v/>
      </c>
      <c r="N2046">
        <f>IF('d_시나리오'!$J$5='d_시나리오'!$H$5,'d_시나리오'!$I$5,IF(M2046&lt;('d_시나리오'!$I$5-'d_시나리오'!$H$5)/('d_시나리오'!$J$5-'d_시나리오'!$H$5),'d_시나리오'!$H$5+SQRT(M2046*('d_시나리오'!$J$5-'d_시나리오'!$H$5)*('d_시나리오'!$I$5-'d_시나리오'!$H$5)),'d_시나리오'!$J$5-SQRT((1-M2046)*('d_시나리오'!$J$5-'d_시나리오'!$H$5)*('d_시나리오'!$J$5-'d_시나리오'!$I$5))))</f>
        <v/>
      </c>
      <c r="O2046">
        <f>RAND()</f>
        <v/>
      </c>
      <c r="P2046">
        <f>IF('d_시나리오'!$J$6='d_시나리오'!$H$6,'d_시나리오'!$I$6,IF(O2046&lt;('d_시나리오'!$I$6-'d_시나리오'!$H$6)/('d_시나리오'!$J$6-'d_시나리오'!$H$6),'d_시나리오'!$H$6+SQRT(O2046*('d_시나리오'!$J$6-'d_시나리오'!$H$6)*('d_시나리오'!$I$6-'d_시나리오'!$H$6)),'d_시나리오'!$J$6-SQRT((1-O2046)*('d_시나리오'!$J$6-'d_시나리오'!$H$6)*('d_시나리오'!$J$6-'d_시나리오'!$I$6))))</f>
        <v/>
      </c>
      <c r="Q2046">
        <f>INDEX('d_분포'!$B$2:$B$57,RANDBETWEEN(1,56))</f>
        <v/>
      </c>
      <c r="R2046">
        <f>BETAINV(RAND(),5,5)</f>
        <v/>
      </c>
      <c r="S2046">
        <f>'d_고정'!$B$1*'6_기대효과'!$H$7*('d_시나리오'!$I$7/'d_고정'!$B$2)*B2046</f>
        <v/>
      </c>
      <c r="T2046">
        <f>S2046*D2046</f>
        <v/>
      </c>
      <c r="U2046">
        <f>S2046*F2046*H2046</f>
        <v/>
      </c>
      <c r="V2046">
        <f>S2046*F2046*(H2046-1)</f>
        <v/>
      </c>
      <c r="W2046">
        <f>U2046*J2046</f>
        <v/>
      </c>
      <c r="X2046">
        <f>T2046+W2046</f>
        <v/>
      </c>
      <c r="Y2046">
        <f>(T2046*E2046+W2046*L2046)*(1-R2046-'d_고정'!$B$13)</f>
        <v/>
      </c>
      <c r="Z2046">
        <f>(U2046*N2046*Q2046+'d_고정'!$B$3*('6_기대효과'!$H$7/8)*Q2046*'d_고정'!$B$10*P2046*('6_기대효과'!$K$7/'d_고정'!$B$9))*(1-R2046)</f>
        <v/>
      </c>
      <c r="AA2046">
        <f>W2046*L2046*(1-R2046-'d_고정'!$B$13)+U2046*MAX(N2046-'d_고정'!$B$10*P2046*('6_기대효과'!$K$7/'d_고정'!$B$9),0)*Q2046*(1-R2046)</f>
        <v/>
      </c>
      <c r="AB2046">
        <f>Y2046+Z2046</f>
        <v/>
      </c>
      <c r="AC2046">
        <f>Y2046/('d_고정'!$B$5*'6_기대효과'!$H$7/8)/'d_고정'!$B$6</f>
        <v/>
      </c>
      <c r="AD2046">
        <f>Y2046/('d_고정'!$B$8*'6_기대효과'!$H$7/8)</f>
        <v/>
      </c>
    </row>
    <row r="2047">
      <c r="A2047">
        <f>RAND()</f>
        <v/>
      </c>
      <c r="B2047">
        <f>IF('d_시나리오'!$J$2='d_시나리오'!$H$2,'d_시나리오'!$I$2,IF(A2047&lt;('d_시나리오'!$I$2-'d_시나리오'!$H$2)/('d_시나리오'!$J$2-'d_시나리오'!$H$2),'d_시나리오'!$H$2+SQRT(A2047*('d_시나리오'!$J$2-'d_시나리오'!$H$2)*('d_시나리오'!$I$2-'d_시나리오'!$H$2)),'d_시나리오'!$J$2-SQRT((1-A2047)*('d_시나리오'!$J$2-'d_시나리오'!$H$2)*('d_시나리오'!$J$2-'d_시나리오'!$I$2))))</f>
        <v/>
      </c>
      <c r="C2047">
        <f>RAND()</f>
        <v/>
      </c>
      <c r="D2047">
        <f>BETAINV(RAND(),IF(C2047&lt;'d_고정'!$B$26,'d_고정'!$B$23,'d_고정'!$B$16)+1,'d_고정'!$B$17-IF(C2047&lt;'d_고정'!$B$26,'d_고정'!$B$23,'d_고정'!$B$16)+1)*('d_고정'!$B$14+('d_고정'!$B$15-'d_고정'!$B$14)*RAND())</f>
        <v/>
      </c>
      <c r="E2047">
        <f>INDEX('d_분포'!$A$2:$A$28,RANDBETWEEN(1,27))</f>
        <v/>
      </c>
      <c r="F2047">
        <f>INDEX('d_분포'!$C$2:$C$5,RANDBETWEEN(1,4))*(0.9+0.2*RAND())</f>
        <v/>
      </c>
      <c r="G2047">
        <f>RAND()</f>
        <v/>
      </c>
      <c r="H2047">
        <f>(F2047+(1-F2047)*('d_고정'!$B$22*BETAINV(RAND(),IF(G2047&lt;'d_고정'!$B$26,'d_고정'!$B$25,'d_고정'!$B$20)+1,'d_고정'!$B$21-IF(G2047&lt;'d_고정'!$B$26,'d_고정'!$B$25,'d_고정'!$B$20)+1)+(1-'d_고정'!$B$22)*BETAINV(RAND(),IF(G2047&lt;'d_고정'!$B$26,'d_고정'!$B$24,'d_고정'!$B$18)+1,'d_고정'!$B$19-IF(G2047&lt;'d_고정'!$B$26,'d_고정'!$B$24,'d_고정'!$B$18)+1))*('d_고정'!$B$14+('d_고정'!$B$15-'d_고정'!$B$14)*RAND()))/F2047</f>
        <v/>
      </c>
      <c r="I2047">
        <f>RAND()</f>
        <v/>
      </c>
      <c r="J2047">
        <f>IF('d_시나리오'!$J$3='d_시나리오'!$H$3,'d_시나리오'!$I$3,IF(I2047&lt;('d_시나리오'!$I$3-'d_시나리오'!$H$3)/('d_시나리오'!$J$3-'d_시나리오'!$H$3),'d_시나리오'!$H$3+SQRT(I2047*('d_시나리오'!$J$3-'d_시나리오'!$H$3)*('d_시나리오'!$I$3-'d_시나리오'!$H$3)),'d_시나리오'!$J$3-SQRT((1-I2047)*('d_시나리오'!$J$3-'d_시나리오'!$H$3)*('d_시나리오'!$J$3-'d_시나리오'!$I$3))))</f>
        <v/>
      </c>
      <c r="K2047">
        <f>RAND()</f>
        <v/>
      </c>
      <c r="L2047">
        <f>IF('d_시나리오'!$J$4='d_시나리오'!$H$4,'d_시나리오'!$I$4,IF(K2047&lt;('d_시나리오'!$I$4-'d_시나리오'!$H$4)/('d_시나리오'!$J$4-'d_시나리오'!$H$4),'d_시나리오'!$H$4+SQRT(K2047*('d_시나리오'!$J$4-'d_시나리오'!$H$4)*('d_시나리오'!$I$4-'d_시나리오'!$H$4)),'d_시나리오'!$J$4-SQRT((1-K2047)*('d_시나리오'!$J$4-'d_시나리오'!$H$4)*('d_시나리오'!$J$4-'d_시나리오'!$I$4))))</f>
        <v/>
      </c>
      <c r="M2047">
        <f>RAND()</f>
        <v/>
      </c>
      <c r="N2047">
        <f>IF('d_시나리오'!$J$5='d_시나리오'!$H$5,'d_시나리오'!$I$5,IF(M2047&lt;('d_시나리오'!$I$5-'d_시나리오'!$H$5)/('d_시나리오'!$J$5-'d_시나리오'!$H$5),'d_시나리오'!$H$5+SQRT(M2047*('d_시나리오'!$J$5-'d_시나리오'!$H$5)*('d_시나리오'!$I$5-'d_시나리오'!$H$5)),'d_시나리오'!$J$5-SQRT((1-M2047)*('d_시나리오'!$J$5-'d_시나리오'!$H$5)*('d_시나리오'!$J$5-'d_시나리오'!$I$5))))</f>
        <v/>
      </c>
      <c r="O2047">
        <f>RAND()</f>
        <v/>
      </c>
      <c r="P2047">
        <f>IF('d_시나리오'!$J$6='d_시나리오'!$H$6,'d_시나리오'!$I$6,IF(O2047&lt;('d_시나리오'!$I$6-'d_시나리오'!$H$6)/('d_시나리오'!$J$6-'d_시나리오'!$H$6),'d_시나리오'!$H$6+SQRT(O2047*('d_시나리오'!$J$6-'d_시나리오'!$H$6)*('d_시나리오'!$I$6-'d_시나리오'!$H$6)),'d_시나리오'!$J$6-SQRT((1-O2047)*('d_시나리오'!$J$6-'d_시나리오'!$H$6)*('d_시나리오'!$J$6-'d_시나리오'!$I$6))))</f>
        <v/>
      </c>
      <c r="Q2047">
        <f>INDEX('d_분포'!$B$2:$B$57,RANDBETWEEN(1,56))</f>
        <v/>
      </c>
      <c r="R2047">
        <f>BETAINV(RAND(),5,5)</f>
        <v/>
      </c>
      <c r="S2047">
        <f>'d_고정'!$B$1*'6_기대효과'!$H$7*('d_시나리오'!$I$7/'d_고정'!$B$2)*B2047</f>
        <v/>
      </c>
      <c r="T2047">
        <f>S2047*D2047</f>
        <v/>
      </c>
      <c r="U2047">
        <f>S2047*F2047*H2047</f>
        <v/>
      </c>
      <c r="V2047">
        <f>S2047*F2047*(H2047-1)</f>
        <v/>
      </c>
      <c r="W2047">
        <f>U2047*J2047</f>
        <v/>
      </c>
      <c r="X2047">
        <f>T2047+W2047</f>
        <v/>
      </c>
      <c r="Y2047">
        <f>(T2047*E2047+W2047*L2047)*(1-R2047-'d_고정'!$B$13)</f>
        <v/>
      </c>
      <c r="Z2047">
        <f>(U2047*N2047*Q2047+'d_고정'!$B$3*('6_기대효과'!$H$7/8)*Q2047*'d_고정'!$B$10*P2047*('6_기대효과'!$K$7/'d_고정'!$B$9))*(1-R2047)</f>
        <v/>
      </c>
      <c r="AA2047">
        <f>W2047*L2047*(1-R2047-'d_고정'!$B$13)+U2047*MAX(N2047-'d_고정'!$B$10*P2047*('6_기대효과'!$K$7/'d_고정'!$B$9),0)*Q2047*(1-R2047)</f>
        <v/>
      </c>
      <c r="AB2047">
        <f>Y2047+Z2047</f>
        <v/>
      </c>
      <c r="AC2047">
        <f>Y2047/('d_고정'!$B$5*'6_기대효과'!$H$7/8)/'d_고정'!$B$6</f>
        <v/>
      </c>
      <c r="AD2047">
        <f>Y2047/('d_고정'!$B$8*'6_기대효과'!$H$7/8)</f>
        <v/>
      </c>
    </row>
    <row r="2048">
      <c r="A2048">
        <f>RAND()</f>
        <v/>
      </c>
      <c r="B2048">
        <f>IF('d_시나리오'!$J$2='d_시나리오'!$H$2,'d_시나리오'!$I$2,IF(A2048&lt;('d_시나리오'!$I$2-'d_시나리오'!$H$2)/('d_시나리오'!$J$2-'d_시나리오'!$H$2),'d_시나리오'!$H$2+SQRT(A2048*('d_시나리오'!$J$2-'d_시나리오'!$H$2)*('d_시나리오'!$I$2-'d_시나리오'!$H$2)),'d_시나리오'!$J$2-SQRT((1-A2048)*('d_시나리오'!$J$2-'d_시나리오'!$H$2)*('d_시나리오'!$J$2-'d_시나리오'!$I$2))))</f>
        <v/>
      </c>
      <c r="C2048">
        <f>RAND()</f>
        <v/>
      </c>
      <c r="D2048">
        <f>BETAINV(RAND(),IF(C2048&lt;'d_고정'!$B$26,'d_고정'!$B$23,'d_고정'!$B$16)+1,'d_고정'!$B$17-IF(C2048&lt;'d_고정'!$B$26,'d_고정'!$B$23,'d_고정'!$B$16)+1)*('d_고정'!$B$14+('d_고정'!$B$15-'d_고정'!$B$14)*RAND())</f>
        <v/>
      </c>
      <c r="E2048">
        <f>INDEX('d_분포'!$A$2:$A$28,RANDBETWEEN(1,27))</f>
        <v/>
      </c>
      <c r="F2048">
        <f>INDEX('d_분포'!$C$2:$C$5,RANDBETWEEN(1,4))*(0.9+0.2*RAND())</f>
        <v/>
      </c>
      <c r="G2048">
        <f>RAND()</f>
        <v/>
      </c>
      <c r="H2048">
        <f>(F2048+(1-F2048)*('d_고정'!$B$22*BETAINV(RAND(),IF(G2048&lt;'d_고정'!$B$26,'d_고정'!$B$25,'d_고정'!$B$20)+1,'d_고정'!$B$21-IF(G2048&lt;'d_고정'!$B$26,'d_고정'!$B$25,'d_고정'!$B$20)+1)+(1-'d_고정'!$B$22)*BETAINV(RAND(),IF(G2048&lt;'d_고정'!$B$26,'d_고정'!$B$24,'d_고정'!$B$18)+1,'d_고정'!$B$19-IF(G2048&lt;'d_고정'!$B$26,'d_고정'!$B$24,'d_고정'!$B$18)+1))*('d_고정'!$B$14+('d_고정'!$B$15-'d_고정'!$B$14)*RAND()))/F2048</f>
        <v/>
      </c>
      <c r="I2048">
        <f>RAND()</f>
        <v/>
      </c>
      <c r="J2048">
        <f>IF('d_시나리오'!$J$3='d_시나리오'!$H$3,'d_시나리오'!$I$3,IF(I2048&lt;('d_시나리오'!$I$3-'d_시나리오'!$H$3)/('d_시나리오'!$J$3-'d_시나리오'!$H$3),'d_시나리오'!$H$3+SQRT(I2048*('d_시나리오'!$J$3-'d_시나리오'!$H$3)*('d_시나리오'!$I$3-'d_시나리오'!$H$3)),'d_시나리오'!$J$3-SQRT((1-I2048)*('d_시나리오'!$J$3-'d_시나리오'!$H$3)*('d_시나리오'!$J$3-'d_시나리오'!$I$3))))</f>
        <v/>
      </c>
      <c r="K2048">
        <f>RAND()</f>
        <v/>
      </c>
      <c r="L2048">
        <f>IF('d_시나리오'!$J$4='d_시나리오'!$H$4,'d_시나리오'!$I$4,IF(K2048&lt;('d_시나리오'!$I$4-'d_시나리오'!$H$4)/('d_시나리오'!$J$4-'d_시나리오'!$H$4),'d_시나리오'!$H$4+SQRT(K2048*('d_시나리오'!$J$4-'d_시나리오'!$H$4)*('d_시나리오'!$I$4-'d_시나리오'!$H$4)),'d_시나리오'!$J$4-SQRT((1-K2048)*('d_시나리오'!$J$4-'d_시나리오'!$H$4)*('d_시나리오'!$J$4-'d_시나리오'!$I$4))))</f>
        <v/>
      </c>
      <c r="M2048">
        <f>RAND()</f>
        <v/>
      </c>
      <c r="N2048">
        <f>IF('d_시나리오'!$J$5='d_시나리오'!$H$5,'d_시나리오'!$I$5,IF(M2048&lt;('d_시나리오'!$I$5-'d_시나리오'!$H$5)/('d_시나리오'!$J$5-'d_시나리오'!$H$5),'d_시나리오'!$H$5+SQRT(M2048*('d_시나리오'!$J$5-'d_시나리오'!$H$5)*('d_시나리오'!$I$5-'d_시나리오'!$H$5)),'d_시나리오'!$J$5-SQRT((1-M2048)*('d_시나리오'!$J$5-'d_시나리오'!$H$5)*('d_시나리오'!$J$5-'d_시나리오'!$I$5))))</f>
        <v/>
      </c>
      <c r="O2048">
        <f>RAND()</f>
        <v/>
      </c>
      <c r="P2048">
        <f>IF('d_시나리오'!$J$6='d_시나리오'!$H$6,'d_시나리오'!$I$6,IF(O2048&lt;('d_시나리오'!$I$6-'d_시나리오'!$H$6)/('d_시나리오'!$J$6-'d_시나리오'!$H$6),'d_시나리오'!$H$6+SQRT(O2048*('d_시나리오'!$J$6-'d_시나리오'!$H$6)*('d_시나리오'!$I$6-'d_시나리오'!$H$6)),'d_시나리오'!$J$6-SQRT((1-O2048)*('d_시나리오'!$J$6-'d_시나리오'!$H$6)*('d_시나리오'!$J$6-'d_시나리오'!$I$6))))</f>
        <v/>
      </c>
      <c r="Q2048">
        <f>INDEX('d_분포'!$B$2:$B$57,RANDBETWEEN(1,56))</f>
        <v/>
      </c>
      <c r="R2048">
        <f>BETAINV(RAND(),5,5)</f>
        <v/>
      </c>
      <c r="S2048">
        <f>'d_고정'!$B$1*'6_기대효과'!$H$7*('d_시나리오'!$I$7/'d_고정'!$B$2)*B2048</f>
        <v/>
      </c>
      <c r="T2048">
        <f>S2048*D2048</f>
        <v/>
      </c>
      <c r="U2048">
        <f>S2048*F2048*H2048</f>
        <v/>
      </c>
      <c r="V2048">
        <f>S2048*F2048*(H2048-1)</f>
        <v/>
      </c>
      <c r="W2048">
        <f>U2048*J2048</f>
        <v/>
      </c>
      <c r="X2048">
        <f>T2048+W2048</f>
        <v/>
      </c>
      <c r="Y2048">
        <f>(T2048*E2048+W2048*L2048)*(1-R2048-'d_고정'!$B$13)</f>
        <v/>
      </c>
      <c r="Z2048">
        <f>(U2048*N2048*Q2048+'d_고정'!$B$3*('6_기대효과'!$H$7/8)*Q2048*'d_고정'!$B$10*P2048*('6_기대효과'!$K$7/'d_고정'!$B$9))*(1-R2048)</f>
        <v/>
      </c>
      <c r="AA2048">
        <f>W2048*L2048*(1-R2048-'d_고정'!$B$13)+U2048*MAX(N2048-'d_고정'!$B$10*P2048*('6_기대효과'!$K$7/'d_고정'!$B$9),0)*Q2048*(1-R2048)</f>
        <v/>
      </c>
      <c r="AB2048">
        <f>Y2048+Z2048</f>
        <v/>
      </c>
      <c r="AC2048">
        <f>Y2048/('d_고정'!$B$5*'6_기대효과'!$H$7/8)/'d_고정'!$B$6</f>
        <v/>
      </c>
      <c r="AD2048">
        <f>Y2048/('d_고정'!$B$8*'6_기대효과'!$H$7/8)</f>
        <v/>
      </c>
    </row>
    <row r="2049">
      <c r="A2049">
        <f>RAND()</f>
        <v/>
      </c>
      <c r="B2049">
        <f>IF('d_시나리오'!$J$2='d_시나리오'!$H$2,'d_시나리오'!$I$2,IF(A2049&lt;('d_시나리오'!$I$2-'d_시나리오'!$H$2)/('d_시나리오'!$J$2-'d_시나리오'!$H$2),'d_시나리오'!$H$2+SQRT(A2049*('d_시나리오'!$J$2-'d_시나리오'!$H$2)*('d_시나리오'!$I$2-'d_시나리오'!$H$2)),'d_시나리오'!$J$2-SQRT((1-A2049)*('d_시나리오'!$J$2-'d_시나리오'!$H$2)*('d_시나리오'!$J$2-'d_시나리오'!$I$2))))</f>
        <v/>
      </c>
      <c r="C2049">
        <f>RAND()</f>
        <v/>
      </c>
      <c r="D2049">
        <f>BETAINV(RAND(),IF(C2049&lt;'d_고정'!$B$26,'d_고정'!$B$23,'d_고정'!$B$16)+1,'d_고정'!$B$17-IF(C2049&lt;'d_고정'!$B$26,'d_고정'!$B$23,'d_고정'!$B$16)+1)*('d_고정'!$B$14+('d_고정'!$B$15-'d_고정'!$B$14)*RAND())</f>
        <v/>
      </c>
      <c r="E2049">
        <f>INDEX('d_분포'!$A$2:$A$28,RANDBETWEEN(1,27))</f>
        <v/>
      </c>
      <c r="F2049">
        <f>INDEX('d_분포'!$C$2:$C$5,RANDBETWEEN(1,4))*(0.9+0.2*RAND())</f>
        <v/>
      </c>
      <c r="G2049">
        <f>RAND()</f>
        <v/>
      </c>
      <c r="H2049">
        <f>(F2049+(1-F2049)*('d_고정'!$B$22*BETAINV(RAND(),IF(G2049&lt;'d_고정'!$B$26,'d_고정'!$B$25,'d_고정'!$B$20)+1,'d_고정'!$B$21-IF(G2049&lt;'d_고정'!$B$26,'d_고정'!$B$25,'d_고정'!$B$20)+1)+(1-'d_고정'!$B$22)*BETAINV(RAND(),IF(G2049&lt;'d_고정'!$B$26,'d_고정'!$B$24,'d_고정'!$B$18)+1,'d_고정'!$B$19-IF(G2049&lt;'d_고정'!$B$26,'d_고정'!$B$24,'d_고정'!$B$18)+1))*('d_고정'!$B$14+('d_고정'!$B$15-'d_고정'!$B$14)*RAND()))/F2049</f>
        <v/>
      </c>
      <c r="I2049">
        <f>RAND()</f>
        <v/>
      </c>
      <c r="J2049">
        <f>IF('d_시나리오'!$J$3='d_시나리오'!$H$3,'d_시나리오'!$I$3,IF(I2049&lt;('d_시나리오'!$I$3-'d_시나리오'!$H$3)/('d_시나리오'!$J$3-'d_시나리오'!$H$3),'d_시나리오'!$H$3+SQRT(I2049*('d_시나리오'!$J$3-'d_시나리오'!$H$3)*('d_시나리오'!$I$3-'d_시나리오'!$H$3)),'d_시나리오'!$J$3-SQRT((1-I2049)*('d_시나리오'!$J$3-'d_시나리오'!$H$3)*('d_시나리오'!$J$3-'d_시나리오'!$I$3))))</f>
        <v/>
      </c>
      <c r="K2049">
        <f>RAND()</f>
        <v/>
      </c>
      <c r="L2049">
        <f>IF('d_시나리오'!$J$4='d_시나리오'!$H$4,'d_시나리오'!$I$4,IF(K2049&lt;('d_시나리오'!$I$4-'d_시나리오'!$H$4)/('d_시나리오'!$J$4-'d_시나리오'!$H$4),'d_시나리오'!$H$4+SQRT(K2049*('d_시나리오'!$J$4-'d_시나리오'!$H$4)*('d_시나리오'!$I$4-'d_시나리오'!$H$4)),'d_시나리오'!$J$4-SQRT((1-K2049)*('d_시나리오'!$J$4-'d_시나리오'!$H$4)*('d_시나리오'!$J$4-'d_시나리오'!$I$4))))</f>
        <v/>
      </c>
      <c r="M2049">
        <f>RAND()</f>
        <v/>
      </c>
      <c r="N2049">
        <f>IF('d_시나리오'!$J$5='d_시나리오'!$H$5,'d_시나리오'!$I$5,IF(M2049&lt;('d_시나리오'!$I$5-'d_시나리오'!$H$5)/('d_시나리오'!$J$5-'d_시나리오'!$H$5),'d_시나리오'!$H$5+SQRT(M2049*('d_시나리오'!$J$5-'d_시나리오'!$H$5)*('d_시나리오'!$I$5-'d_시나리오'!$H$5)),'d_시나리오'!$J$5-SQRT((1-M2049)*('d_시나리오'!$J$5-'d_시나리오'!$H$5)*('d_시나리오'!$J$5-'d_시나리오'!$I$5))))</f>
        <v/>
      </c>
      <c r="O2049">
        <f>RAND()</f>
        <v/>
      </c>
      <c r="P2049">
        <f>IF('d_시나리오'!$J$6='d_시나리오'!$H$6,'d_시나리오'!$I$6,IF(O2049&lt;('d_시나리오'!$I$6-'d_시나리오'!$H$6)/('d_시나리오'!$J$6-'d_시나리오'!$H$6),'d_시나리오'!$H$6+SQRT(O2049*('d_시나리오'!$J$6-'d_시나리오'!$H$6)*('d_시나리오'!$I$6-'d_시나리오'!$H$6)),'d_시나리오'!$J$6-SQRT((1-O2049)*('d_시나리오'!$J$6-'d_시나리오'!$H$6)*('d_시나리오'!$J$6-'d_시나리오'!$I$6))))</f>
        <v/>
      </c>
      <c r="Q2049">
        <f>INDEX('d_분포'!$B$2:$B$57,RANDBETWEEN(1,56))</f>
        <v/>
      </c>
      <c r="R2049">
        <f>BETAINV(RAND(),5,5)</f>
        <v/>
      </c>
      <c r="S2049">
        <f>'d_고정'!$B$1*'6_기대효과'!$H$7*('d_시나리오'!$I$7/'d_고정'!$B$2)*B2049</f>
        <v/>
      </c>
      <c r="T2049">
        <f>S2049*D2049</f>
        <v/>
      </c>
      <c r="U2049">
        <f>S2049*F2049*H2049</f>
        <v/>
      </c>
      <c r="V2049">
        <f>S2049*F2049*(H2049-1)</f>
        <v/>
      </c>
      <c r="W2049">
        <f>U2049*J2049</f>
        <v/>
      </c>
      <c r="X2049">
        <f>T2049+W2049</f>
        <v/>
      </c>
      <c r="Y2049">
        <f>(T2049*E2049+W2049*L2049)*(1-R2049-'d_고정'!$B$13)</f>
        <v/>
      </c>
      <c r="Z2049">
        <f>(U2049*N2049*Q2049+'d_고정'!$B$3*('6_기대효과'!$H$7/8)*Q2049*'d_고정'!$B$10*P2049*('6_기대효과'!$K$7/'d_고정'!$B$9))*(1-R2049)</f>
        <v/>
      </c>
      <c r="AA2049">
        <f>W2049*L2049*(1-R2049-'d_고정'!$B$13)+U2049*MAX(N2049-'d_고정'!$B$10*P2049*('6_기대효과'!$K$7/'d_고정'!$B$9),0)*Q2049*(1-R2049)</f>
        <v/>
      </c>
      <c r="AB2049">
        <f>Y2049+Z2049</f>
        <v/>
      </c>
      <c r="AC2049">
        <f>Y2049/('d_고정'!$B$5*'6_기대효과'!$H$7/8)/'d_고정'!$B$6</f>
        <v/>
      </c>
      <c r="AD2049">
        <f>Y2049/('d_고정'!$B$8*'6_기대효과'!$H$7/8)</f>
        <v/>
      </c>
    </row>
    <row r="2050">
      <c r="A2050">
        <f>RAND()</f>
        <v/>
      </c>
      <c r="B2050">
        <f>IF('d_시나리오'!$J$2='d_시나리오'!$H$2,'d_시나리오'!$I$2,IF(A2050&lt;('d_시나리오'!$I$2-'d_시나리오'!$H$2)/('d_시나리오'!$J$2-'d_시나리오'!$H$2),'d_시나리오'!$H$2+SQRT(A2050*('d_시나리오'!$J$2-'d_시나리오'!$H$2)*('d_시나리오'!$I$2-'d_시나리오'!$H$2)),'d_시나리오'!$J$2-SQRT((1-A2050)*('d_시나리오'!$J$2-'d_시나리오'!$H$2)*('d_시나리오'!$J$2-'d_시나리오'!$I$2))))</f>
        <v/>
      </c>
      <c r="C2050">
        <f>RAND()</f>
        <v/>
      </c>
      <c r="D2050">
        <f>BETAINV(RAND(),IF(C2050&lt;'d_고정'!$B$26,'d_고정'!$B$23,'d_고정'!$B$16)+1,'d_고정'!$B$17-IF(C2050&lt;'d_고정'!$B$26,'d_고정'!$B$23,'d_고정'!$B$16)+1)*('d_고정'!$B$14+('d_고정'!$B$15-'d_고정'!$B$14)*RAND())</f>
        <v/>
      </c>
      <c r="E2050">
        <f>INDEX('d_분포'!$A$2:$A$28,RANDBETWEEN(1,27))</f>
        <v/>
      </c>
      <c r="F2050">
        <f>INDEX('d_분포'!$C$2:$C$5,RANDBETWEEN(1,4))*(0.9+0.2*RAND())</f>
        <v/>
      </c>
      <c r="G2050">
        <f>RAND()</f>
        <v/>
      </c>
      <c r="H2050">
        <f>(F2050+(1-F2050)*('d_고정'!$B$22*BETAINV(RAND(),IF(G2050&lt;'d_고정'!$B$26,'d_고정'!$B$25,'d_고정'!$B$20)+1,'d_고정'!$B$21-IF(G2050&lt;'d_고정'!$B$26,'d_고정'!$B$25,'d_고정'!$B$20)+1)+(1-'d_고정'!$B$22)*BETAINV(RAND(),IF(G2050&lt;'d_고정'!$B$26,'d_고정'!$B$24,'d_고정'!$B$18)+1,'d_고정'!$B$19-IF(G2050&lt;'d_고정'!$B$26,'d_고정'!$B$24,'d_고정'!$B$18)+1))*('d_고정'!$B$14+('d_고정'!$B$15-'d_고정'!$B$14)*RAND()))/F2050</f>
        <v/>
      </c>
      <c r="I2050">
        <f>RAND()</f>
        <v/>
      </c>
      <c r="J2050">
        <f>IF('d_시나리오'!$J$3='d_시나리오'!$H$3,'d_시나리오'!$I$3,IF(I2050&lt;('d_시나리오'!$I$3-'d_시나리오'!$H$3)/('d_시나리오'!$J$3-'d_시나리오'!$H$3),'d_시나리오'!$H$3+SQRT(I2050*('d_시나리오'!$J$3-'d_시나리오'!$H$3)*('d_시나리오'!$I$3-'d_시나리오'!$H$3)),'d_시나리오'!$J$3-SQRT((1-I2050)*('d_시나리오'!$J$3-'d_시나리오'!$H$3)*('d_시나리오'!$J$3-'d_시나리오'!$I$3))))</f>
        <v/>
      </c>
      <c r="K2050">
        <f>RAND()</f>
        <v/>
      </c>
      <c r="L2050">
        <f>IF('d_시나리오'!$J$4='d_시나리오'!$H$4,'d_시나리오'!$I$4,IF(K2050&lt;('d_시나리오'!$I$4-'d_시나리오'!$H$4)/('d_시나리오'!$J$4-'d_시나리오'!$H$4),'d_시나리오'!$H$4+SQRT(K2050*('d_시나리오'!$J$4-'d_시나리오'!$H$4)*('d_시나리오'!$I$4-'d_시나리오'!$H$4)),'d_시나리오'!$J$4-SQRT((1-K2050)*('d_시나리오'!$J$4-'d_시나리오'!$H$4)*('d_시나리오'!$J$4-'d_시나리오'!$I$4))))</f>
        <v/>
      </c>
      <c r="M2050">
        <f>RAND()</f>
        <v/>
      </c>
      <c r="N2050">
        <f>IF('d_시나리오'!$J$5='d_시나리오'!$H$5,'d_시나리오'!$I$5,IF(M2050&lt;('d_시나리오'!$I$5-'d_시나리오'!$H$5)/('d_시나리오'!$J$5-'d_시나리오'!$H$5),'d_시나리오'!$H$5+SQRT(M2050*('d_시나리오'!$J$5-'d_시나리오'!$H$5)*('d_시나리오'!$I$5-'d_시나리오'!$H$5)),'d_시나리오'!$J$5-SQRT((1-M2050)*('d_시나리오'!$J$5-'d_시나리오'!$H$5)*('d_시나리오'!$J$5-'d_시나리오'!$I$5))))</f>
        <v/>
      </c>
      <c r="O2050">
        <f>RAND()</f>
        <v/>
      </c>
      <c r="P2050">
        <f>IF('d_시나리오'!$J$6='d_시나리오'!$H$6,'d_시나리오'!$I$6,IF(O2050&lt;('d_시나리오'!$I$6-'d_시나리오'!$H$6)/('d_시나리오'!$J$6-'d_시나리오'!$H$6),'d_시나리오'!$H$6+SQRT(O2050*('d_시나리오'!$J$6-'d_시나리오'!$H$6)*('d_시나리오'!$I$6-'d_시나리오'!$H$6)),'d_시나리오'!$J$6-SQRT((1-O2050)*('d_시나리오'!$J$6-'d_시나리오'!$H$6)*('d_시나리오'!$J$6-'d_시나리오'!$I$6))))</f>
        <v/>
      </c>
      <c r="Q2050">
        <f>INDEX('d_분포'!$B$2:$B$57,RANDBETWEEN(1,56))</f>
        <v/>
      </c>
      <c r="R2050">
        <f>BETAINV(RAND(),5,5)</f>
        <v/>
      </c>
      <c r="S2050">
        <f>'d_고정'!$B$1*'6_기대효과'!$H$7*('d_시나리오'!$I$7/'d_고정'!$B$2)*B2050</f>
        <v/>
      </c>
      <c r="T2050">
        <f>S2050*D2050</f>
        <v/>
      </c>
      <c r="U2050">
        <f>S2050*F2050*H2050</f>
        <v/>
      </c>
      <c r="V2050">
        <f>S2050*F2050*(H2050-1)</f>
        <v/>
      </c>
      <c r="W2050">
        <f>U2050*J2050</f>
        <v/>
      </c>
      <c r="X2050">
        <f>T2050+W2050</f>
        <v/>
      </c>
      <c r="Y2050">
        <f>(T2050*E2050+W2050*L2050)*(1-R2050-'d_고정'!$B$13)</f>
        <v/>
      </c>
      <c r="Z2050">
        <f>(U2050*N2050*Q2050+'d_고정'!$B$3*('6_기대효과'!$H$7/8)*Q2050*'d_고정'!$B$10*P2050*('6_기대효과'!$K$7/'d_고정'!$B$9))*(1-R2050)</f>
        <v/>
      </c>
      <c r="AA2050">
        <f>W2050*L2050*(1-R2050-'d_고정'!$B$13)+U2050*MAX(N2050-'d_고정'!$B$10*P2050*('6_기대효과'!$K$7/'d_고정'!$B$9),0)*Q2050*(1-R2050)</f>
        <v/>
      </c>
      <c r="AB2050">
        <f>Y2050+Z2050</f>
        <v/>
      </c>
      <c r="AC2050">
        <f>Y2050/('d_고정'!$B$5*'6_기대효과'!$H$7/8)/'d_고정'!$B$6</f>
        <v/>
      </c>
      <c r="AD2050">
        <f>Y2050/('d_고정'!$B$8*'6_기대효과'!$H$7/8)</f>
        <v/>
      </c>
    </row>
    <row r="2051">
      <c r="A2051">
        <f>RAND()</f>
        <v/>
      </c>
      <c r="B2051">
        <f>IF('d_시나리오'!$J$2='d_시나리오'!$H$2,'d_시나리오'!$I$2,IF(A2051&lt;('d_시나리오'!$I$2-'d_시나리오'!$H$2)/('d_시나리오'!$J$2-'d_시나리오'!$H$2),'d_시나리오'!$H$2+SQRT(A2051*('d_시나리오'!$J$2-'d_시나리오'!$H$2)*('d_시나리오'!$I$2-'d_시나리오'!$H$2)),'d_시나리오'!$J$2-SQRT((1-A2051)*('d_시나리오'!$J$2-'d_시나리오'!$H$2)*('d_시나리오'!$J$2-'d_시나리오'!$I$2))))</f>
        <v/>
      </c>
      <c r="C2051">
        <f>RAND()</f>
        <v/>
      </c>
      <c r="D2051">
        <f>BETAINV(RAND(),IF(C2051&lt;'d_고정'!$B$26,'d_고정'!$B$23,'d_고정'!$B$16)+1,'d_고정'!$B$17-IF(C2051&lt;'d_고정'!$B$26,'d_고정'!$B$23,'d_고정'!$B$16)+1)*('d_고정'!$B$14+('d_고정'!$B$15-'d_고정'!$B$14)*RAND())</f>
        <v/>
      </c>
      <c r="E2051">
        <f>INDEX('d_분포'!$A$2:$A$28,RANDBETWEEN(1,27))</f>
        <v/>
      </c>
      <c r="F2051">
        <f>INDEX('d_분포'!$C$2:$C$5,RANDBETWEEN(1,4))*(0.9+0.2*RAND())</f>
        <v/>
      </c>
      <c r="G2051">
        <f>RAND()</f>
        <v/>
      </c>
      <c r="H2051">
        <f>(F2051+(1-F2051)*('d_고정'!$B$22*BETAINV(RAND(),IF(G2051&lt;'d_고정'!$B$26,'d_고정'!$B$25,'d_고정'!$B$20)+1,'d_고정'!$B$21-IF(G2051&lt;'d_고정'!$B$26,'d_고정'!$B$25,'d_고정'!$B$20)+1)+(1-'d_고정'!$B$22)*BETAINV(RAND(),IF(G2051&lt;'d_고정'!$B$26,'d_고정'!$B$24,'d_고정'!$B$18)+1,'d_고정'!$B$19-IF(G2051&lt;'d_고정'!$B$26,'d_고정'!$B$24,'d_고정'!$B$18)+1))*('d_고정'!$B$14+('d_고정'!$B$15-'d_고정'!$B$14)*RAND()))/F2051</f>
        <v/>
      </c>
      <c r="I2051">
        <f>RAND()</f>
        <v/>
      </c>
      <c r="J2051">
        <f>IF('d_시나리오'!$J$3='d_시나리오'!$H$3,'d_시나리오'!$I$3,IF(I2051&lt;('d_시나리오'!$I$3-'d_시나리오'!$H$3)/('d_시나리오'!$J$3-'d_시나리오'!$H$3),'d_시나리오'!$H$3+SQRT(I2051*('d_시나리오'!$J$3-'d_시나리오'!$H$3)*('d_시나리오'!$I$3-'d_시나리오'!$H$3)),'d_시나리오'!$J$3-SQRT((1-I2051)*('d_시나리오'!$J$3-'d_시나리오'!$H$3)*('d_시나리오'!$J$3-'d_시나리오'!$I$3))))</f>
        <v/>
      </c>
      <c r="K2051">
        <f>RAND()</f>
        <v/>
      </c>
      <c r="L2051">
        <f>IF('d_시나리오'!$J$4='d_시나리오'!$H$4,'d_시나리오'!$I$4,IF(K2051&lt;('d_시나리오'!$I$4-'d_시나리오'!$H$4)/('d_시나리오'!$J$4-'d_시나리오'!$H$4),'d_시나리오'!$H$4+SQRT(K2051*('d_시나리오'!$J$4-'d_시나리오'!$H$4)*('d_시나리오'!$I$4-'d_시나리오'!$H$4)),'d_시나리오'!$J$4-SQRT((1-K2051)*('d_시나리오'!$J$4-'d_시나리오'!$H$4)*('d_시나리오'!$J$4-'d_시나리오'!$I$4))))</f>
        <v/>
      </c>
      <c r="M2051">
        <f>RAND()</f>
        <v/>
      </c>
      <c r="N2051">
        <f>IF('d_시나리오'!$J$5='d_시나리오'!$H$5,'d_시나리오'!$I$5,IF(M2051&lt;('d_시나리오'!$I$5-'d_시나리오'!$H$5)/('d_시나리오'!$J$5-'d_시나리오'!$H$5),'d_시나리오'!$H$5+SQRT(M2051*('d_시나리오'!$J$5-'d_시나리오'!$H$5)*('d_시나리오'!$I$5-'d_시나리오'!$H$5)),'d_시나리오'!$J$5-SQRT((1-M2051)*('d_시나리오'!$J$5-'d_시나리오'!$H$5)*('d_시나리오'!$J$5-'d_시나리오'!$I$5))))</f>
        <v/>
      </c>
      <c r="O2051">
        <f>RAND()</f>
        <v/>
      </c>
      <c r="P2051">
        <f>IF('d_시나리오'!$J$6='d_시나리오'!$H$6,'d_시나리오'!$I$6,IF(O2051&lt;('d_시나리오'!$I$6-'d_시나리오'!$H$6)/('d_시나리오'!$J$6-'d_시나리오'!$H$6),'d_시나리오'!$H$6+SQRT(O2051*('d_시나리오'!$J$6-'d_시나리오'!$H$6)*('d_시나리오'!$I$6-'d_시나리오'!$H$6)),'d_시나리오'!$J$6-SQRT((1-O2051)*('d_시나리오'!$J$6-'d_시나리오'!$H$6)*('d_시나리오'!$J$6-'d_시나리오'!$I$6))))</f>
        <v/>
      </c>
      <c r="Q2051">
        <f>INDEX('d_분포'!$B$2:$B$57,RANDBETWEEN(1,56))</f>
        <v/>
      </c>
      <c r="R2051">
        <f>BETAINV(RAND(),5,5)</f>
        <v/>
      </c>
      <c r="S2051">
        <f>'d_고정'!$B$1*'6_기대효과'!$H$7*('d_시나리오'!$I$7/'d_고정'!$B$2)*B2051</f>
        <v/>
      </c>
      <c r="T2051">
        <f>S2051*D2051</f>
        <v/>
      </c>
      <c r="U2051">
        <f>S2051*F2051*H2051</f>
        <v/>
      </c>
      <c r="V2051">
        <f>S2051*F2051*(H2051-1)</f>
        <v/>
      </c>
      <c r="W2051">
        <f>U2051*J2051</f>
        <v/>
      </c>
      <c r="X2051">
        <f>T2051+W2051</f>
        <v/>
      </c>
      <c r="Y2051">
        <f>(T2051*E2051+W2051*L2051)*(1-R2051-'d_고정'!$B$13)</f>
        <v/>
      </c>
      <c r="Z2051">
        <f>(U2051*N2051*Q2051+'d_고정'!$B$3*('6_기대효과'!$H$7/8)*Q2051*'d_고정'!$B$10*P2051*('6_기대효과'!$K$7/'d_고정'!$B$9))*(1-R2051)</f>
        <v/>
      </c>
      <c r="AA2051">
        <f>W2051*L2051*(1-R2051-'d_고정'!$B$13)+U2051*MAX(N2051-'d_고정'!$B$10*P2051*('6_기대효과'!$K$7/'d_고정'!$B$9),0)*Q2051*(1-R2051)</f>
        <v/>
      </c>
      <c r="AB2051">
        <f>Y2051+Z2051</f>
        <v/>
      </c>
      <c r="AC2051">
        <f>Y2051/('d_고정'!$B$5*'6_기대효과'!$H$7/8)/'d_고정'!$B$6</f>
        <v/>
      </c>
      <c r="AD2051">
        <f>Y2051/('d_고정'!$B$8*'6_기대효과'!$H$7/8)</f>
        <v/>
      </c>
    </row>
    <row r="2052">
      <c r="A2052">
        <f>RAND()</f>
        <v/>
      </c>
      <c r="B2052">
        <f>IF('d_시나리오'!$J$2='d_시나리오'!$H$2,'d_시나리오'!$I$2,IF(A2052&lt;('d_시나리오'!$I$2-'d_시나리오'!$H$2)/('d_시나리오'!$J$2-'d_시나리오'!$H$2),'d_시나리오'!$H$2+SQRT(A2052*('d_시나리오'!$J$2-'d_시나리오'!$H$2)*('d_시나리오'!$I$2-'d_시나리오'!$H$2)),'d_시나리오'!$J$2-SQRT((1-A2052)*('d_시나리오'!$J$2-'d_시나리오'!$H$2)*('d_시나리오'!$J$2-'d_시나리오'!$I$2))))</f>
        <v/>
      </c>
      <c r="C2052">
        <f>RAND()</f>
        <v/>
      </c>
      <c r="D2052">
        <f>BETAINV(RAND(),IF(C2052&lt;'d_고정'!$B$26,'d_고정'!$B$23,'d_고정'!$B$16)+1,'d_고정'!$B$17-IF(C2052&lt;'d_고정'!$B$26,'d_고정'!$B$23,'d_고정'!$B$16)+1)*('d_고정'!$B$14+('d_고정'!$B$15-'d_고정'!$B$14)*RAND())</f>
        <v/>
      </c>
      <c r="E2052">
        <f>INDEX('d_분포'!$A$2:$A$28,RANDBETWEEN(1,27))</f>
        <v/>
      </c>
      <c r="F2052">
        <f>INDEX('d_분포'!$C$2:$C$5,RANDBETWEEN(1,4))*(0.9+0.2*RAND())</f>
        <v/>
      </c>
      <c r="G2052">
        <f>RAND()</f>
        <v/>
      </c>
      <c r="H2052">
        <f>(F2052+(1-F2052)*('d_고정'!$B$22*BETAINV(RAND(),IF(G2052&lt;'d_고정'!$B$26,'d_고정'!$B$25,'d_고정'!$B$20)+1,'d_고정'!$B$21-IF(G2052&lt;'d_고정'!$B$26,'d_고정'!$B$25,'d_고정'!$B$20)+1)+(1-'d_고정'!$B$22)*BETAINV(RAND(),IF(G2052&lt;'d_고정'!$B$26,'d_고정'!$B$24,'d_고정'!$B$18)+1,'d_고정'!$B$19-IF(G2052&lt;'d_고정'!$B$26,'d_고정'!$B$24,'d_고정'!$B$18)+1))*('d_고정'!$B$14+('d_고정'!$B$15-'d_고정'!$B$14)*RAND()))/F2052</f>
        <v/>
      </c>
      <c r="I2052">
        <f>RAND()</f>
        <v/>
      </c>
      <c r="J2052">
        <f>IF('d_시나리오'!$J$3='d_시나리오'!$H$3,'d_시나리오'!$I$3,IF(I2052&lt;('d_시나리오'!$I$3-'d_시나리오'!$H$3)/('d_시나리오'!$J$3-'d_시나리오'!$H$3),'d_시나리오'!$H$3+SQRT(I2052*('d_시나리오'!$J$3-'d_시나리오'!$H$3)*('d_시나리오'!$I$3-'d_시나리오'!$H$3)),'d_시나리오'!$J$3-SQRT((1-I2052)*('d_시나리오'!$J$3-'d_시나리오'!$H$3)*('d_시나리오'!$J$3-'d_시나리오'!$I$3))))</f>
        <v/>
      </c>
      <c r="K2052">
        <f>RAND()</f>
        <v/>
      </c>
      <c r="L2052">
        <f>IF('d_시나리오'!$J$4='d_시나리오'!$H$4,'d_시나리오'!$I$4,IF(K2052&lt;('d_시나리오'!$I$4-'d_시나리오'!$H$4)/('d_시나리오'!$J$4-'d_시나리오'!$H$4),'d_시나리오'!$H$4+SQRT(K2052*('d_시나리오'!$J$4-'d_시나리오'!$H$4)*('d_시나리오'!$I$4-'d_시나리오'!$H$4)),'d_시나리오'!$J$4-SQRT((1-K2052)*('d_시나리오'!$J$4-'d_시나리오'!$H$4)*('d_시나리오'!$J$4-'d_시나리오'!$I$4))))</f>
        <v/>
      </c>
      <c r="M2052">
        <f>RAND()</f>
        <v/>
      </c>
      <c r="N2052">
        <f>IF('d_시나리오'!$J$5='d_시나리오'!$H$5,'d_시나리오'!$I$5,IF(M2052&lt;('d_시나리오'!$I$5-'d_시나리오'!$H$5)/('d_시나리오'!$J$5-'d_시나리오'!$H$5),'d_시나리오'!$H$5+SQRT(M2052*('d_시나리오'!$J$5-'d_시나리오'!$H$5)*('d_시나리오'!$I$5-'d_시나리오'!$H$5)),'d_시나리오'!$J$5-SQRT((1-M2052)*('d_시나리오'!$J$5-'d_시나리오'!$H$5)*('d_시나리오'!$J$5-'d_시나리오'!$I$5))))</f>
        <v/>
      </c>
      <c r="O2052">
        <f>RAND()</f>
        <v/>
      </c>
      <c r="P2052">
        <f>IF('d_시나리오'!$J$6='d_시나리오'!$H$6,'d_시나리오'!$I$6,IF(O2052&lt;('d_시나리오'!$I$6-'d_시나리오'!$H$6)/('d_시나리오'!$J$6-'d_시나리오'!$H$6),'d_시나리오'!$H$6+SQRT(O2052*('d_시나리오'!$J$6-'d_시나리오'!$H$6)*('d_시나리오'!$I$6-'d_시나리오'!$H$6)),'d_시나리오'!$J$6-SQRT((1-O2052)*('d_시나리오'!$J$6-'d_시나리오'!$H$6)*('d_시나리오'!$J$6-'d_시나리오'!$I$6))))</f>
        <v/>
      </c>
      <c r="Q2052">
        <f>INDEX('d_분포'!$B$2:$B$57,RANDBETWEEN(1,56))</f>
        <v/>
      </c>
      <c r="R2052">
        <f>BETAINV(RAND(),5,5)</f>
        <v/>
      </c>
      <c r="S2052">
        <f>'d_고정'!$B$1*'6_기대효과'!$H$7*('d_시나리오'!$I$7/'d_고정'!$B$2)*B2052</f>
        <v/>
      </c>
      <c r="T2052">
        <f>S2052*D2052</f>
        <v/>
      </c>
      <c r="U2052">
        <f>S2052*F2052*H2052</f>
        <v/>
      </c>
      <c r="V2052">
        <f>S2052*F2052*(H2052-1)</f>
        <v/>
      </c>
      <c r="W2052">
        <f>U2052*J2052</f>
        <v/>
      </c>
      <c r="X2052">
        <f>T2052+W2052</f>
        <v/>
      </c>
      <c r="Y2052">
        <f>(T2052*E2052+W2052*L2052)*(1-R2052-'d_고정'!$B$13)</f>
        <v/>
      </c>
      <c r="Z2052">
        <f>(U2052*N2052*Q2052+'d_고정'!$B$3*('6_기대효과'!$H$7/8)*Q2052*'d_고정'!$B$10*P2052*('6_기대효과'!$K$7/'d_고정'!$B$9))*(1-R2052)</f>
        <v/>
      </c>
      <c r="AA2052">
        <f>W2052*L2052*(1-R2052-'d_고정'!$B$13)+U2052*MAX(N2052-'d_고정'!$B$10*P2052*('6_기대효과'!$K$7/'d_고정'!$B$9),0)*Q2052*(1-R2052)</f>
        <v/>
      </c>
      <c r="AB2052">
        <f>Y2052+Z2052</f>
        <v/>
      </c>
      <c r="AC2052">
        <f>Y2052/('d_고정'!$B$5*'6_기대효과'!$H$7/8)/'d_고정'!$B$6</f>
        <v/>
      </c>
      <c r="AD2052">
        <f>Y2052/('d_고정'!$B$8*'6_기대효과'!$H$7/8)</f>
        <v/>
      </c>
    </row>
    <row r="2053">
      <c r="A2053">
        <f>RAND()</f>
        <v/>
      </c>
      <c r="B2053">
        <f>IF('d_시나리오'!$J$2='d_시나리오'!$H$2,'d_시나리오'!$I$2,IF(A2053&lt;('d_시나리오'!$I$2-'d_시나리오'!$H$2)/('d_시나리오'!$J$2-'d_시나리오'!$H$2),'d_시나리오'!$H$2+SQRT(A2053*('d_시나리오'!$J$2-'d_시나리오'!$H$2)*('d_시나리오'!$I$2-'d_시나리오'!$H$2)),'d_시나리오'!$J$2-SQRT((1-A2053)*('d_시나리오'!$J$2-'d_시나리오'!$H$2)*('d_시나리오'!$J$2-'d_시나리오'!$I$2))))</f>
        <v/>
      </c>
      <c r="C2053">
        <f>RAND()</f>
        <v/>
      </c>
      <c r="D2053">
        <f>BETAINV(RAND(),IF(C2053&lt;'d_고정'!$B$26,'d_고정'!$B$23,'d_고정'!$B$16)+1,'d_고정'!$B$17-IF(C2053&lt;'d_고정'!$B$26,'d_고정'!$B$23,'d_고정'!$B$16)+1)*('d_고정'!$B$14+('d_고정'!$B$15-'d_고정'!$B$14)*RAND())</f>
        <v/>
      </c>
      <c r="E2053">
        <f>INDEX('d_분포'!$A$2:$A$28,RANDBETWEEN(1,27))</f>
        <v/>
      </c>
      <c r="F2053">
        <f>INDEX('d_분포'!$C$2:$C$5,RANDBETWEEN(1,4))*(0.9+0.2*RAND())</f>
        <v/>
      </c>
      <c r="G2053">
        <f>RAND()</f>
        <v/>
      </c>
      <c r="H2053">
        <f>(F2053+(1-F2053)*('d_고정'!$B$22*BETAINV(RAND(),IF(G2053&lt;'d_고정'!$B$26,'d_고정'!$B$25,'d_고정'!$B$20)+1,'d_고정'!$B$21-IF(G2053&lt;'d_고정'!$B$26,'d_고정'!$B$25,'d_고정'!$B$20)+1)+(1-'d_고정'!$B$22)*BETAINV(RAND(),IF(G2053&lt;'d_고정'!$B$26,'d_고정'!$B$24,'d_고정'!$B$18)+1,'d_고정'!$B$19-IF(G2053&lt;'d_고정'!$B$26,'d_고정'!$B$24,'d_고정'!$B$18)+1))*('d_고정'!$B$14+('d_고정'!$B$15-'d_고정'!$B$14)*RAND()))/F2053</f>
        <v/>
      </c>
      <c r="I2053">
        <f>RAND()</f>
        <v/>
      </c>
      <c r="J2053">
        <f>IF('d_시나리오'!$J$3='d_시나리오'!$H$3,'d_시나리오'!$I$3,IF(I2053&lt;('d_시나리오'!$I$3-'d_시나리오'!$H$3)/('d_시나리오'!$J$3-'d_시나리오'!$H$3),'d_시나리오'!$H$3+SQRT(I2053*('d_시나리오'!$J$3-'d_시나리오'!$H$3)*('d_시나리오'!$I$3-'d_시나리오'!$H$3)),'d_시나리오'!$J$3-SQRT((1-I2053)*('d_시나리오'!$J$3-'d_시나리오'!$H$3)*('d_시나리오'!$J$3-'d_시나리오'!$I$3))))</f>
        <v/>
      </c>
      <c r="K2053">
        <f>RAND()</f>
        <v/>
      </c>
      <c r="L2053">
        <f>IF('d_시나리오'!$J$4='d_시나리오'!$H$4,'d_시나리오'!$I$4,IF(K2053&lt;('d_시나리오'!$I$4-'d_시나리오'!$H$4)/('d_시나리오'!$J$4-'d_시나리오'!$H$4),'d_시나리오'!$H$4+SQRT(K2053*('d_시나리오'!$J$4-'d_시나리오'!$H$4)*('d_시나리오'!$I$4-'d_시나리오'!$H$4)),'d_시나리오'!$J$4-SQRT((1-K2053)*('d_시나리오'!$J$4-'d_시나리오'!$H$4)*('d_시나리오'!$J$4-'d_시나리오'!$I$4))))</f>
        <v/>
      </c>
      <c r="M2053">
        <f>RAND()</f>
        <v/>
      </c>
      <c r="N2053">
        <f>IF('d_시나리오'!$J$5='d_시나리오'!$H$5,'d_시나리오'!$I$5,IF(M2053&lt;('d_시나리오'!$I$5-'d_시나리오'!$H$5)/('d_시나리오'!$J$5-'d_시나리오'!$H$5),'d_시나리오'!$H$5+SQRT(M2053*('d_시나리오'!$J$5-'d_시나리오'!$H$5)*('d_시나리오'!$I$5-'d_시나리오'!$H$5)),'d_시나리오'!$J$5-SQRT((1-M2053)*('d_시나리오'!$J$5-'d_시나리오'!$H$5)*('d_시나리오'!$J$5-'d_시나리오'!$I$5))))</f>
        <v/>
      </c>
      <c r="O2053">
        <f>RAND()</f>
        <v/>
      </c>
      <c r="P2053">
        <f>IF('d_시나리오'!$J$6='d_시나리오'!$H$6,'d_시나리오'!$I$6,IF(O2053&lt;('d_시나리오'!$I$6-'d_시나리오'!$H$6)/('d_시나리오'!$J$6-'d_시나리오'!$H$6),'d_시나리오'!$H$6+SQRT(O2053*('d_시나리오'!$J$6-'d_시나리오'!$H$6)*('d_시나리오'!$I$6-'d_시나리오'!$H$6)),'d_시나리오'!$J$6-SQRT((1-O2053)*('d_시나리오'!$J$6-'d_시나리오'!$H$6)*('d_시나리오'!$J$6-'d_시나리오'!$I$6))))</f>
        <v/>
      </c>
      <c r="Q2053">
        <f>INDEX('d_분포'!$B$2:$B$57,RANDBETWEEN(1,56))</f>
        <v/>
      </c>
      <c r="R2053">
        <f>BETAINV(RAND(),5,5)</f>
        <v/>
      </c>
      <c r="S2053">
        <f>'d_고정'!$B$1*'6_기대효과'!$H$7*('d_시나리오'!$I$7/'d_고정'!$B$2)*B2053</f>
        <v/>
      </c>
      <c r="T2053">
        <f>S2053*D2053</f>
        <v/>
      </c>
      <c r="U2053">
        <f>S2053*F2053*H2053</f>
        <v/>
      </c>
      <c r="V2053">
        <f>S2053*F2053*(H2053-1)</f>
        <v/>
      </c>
      <c r="W2053">
        <f>U2053*J2053</f>
        <v/>
      </c>
      <c r="X2053">
        <f>T2053+W2053</f>
        <v/>
      </c>
      <c r="Y2053">
        <f>(T2053*E2053+W2053*L2053)*(1-R2053-'d_고정'!$B$13)</f>
        <v/>
      </c>
      <c r="Z2053">
        <f>(U2053*N2053*Q2053+'d_고정'!$B$3*('6_기대효과'!$H$7/8)*Q2053*'d_고정'!$B$10*P2053*('6_기대효과'!$K$7/'d_고정'!$B$9))*(1-R2053)</f>
        <v/>
      </c>
      <c r="AA2053">
        <f>W2053*L2053*(1-R2053-'d_고정'!$B$13)+U2053*MAX(N2053-'d_고정'!$B$10*P2053*('6_기대효과'!$K$7/'d_고정'!$B$9),0)*Q2053*(1-R2053)</f>
        <v/>
      </c>
      <c r="AB2053">
        <f>Y2053+Z2053</f>
        <v/>
      </c>
      <c r="AC2053">
        <f>Y2053/('d_고정'!$B$5*'6_기대효과'!$H$7/8)/'d_고정'!$B$6</f>
        <v/>
      </c>
      <c r="AD2053">
        <f>Y2053/('d_고정'!$B$8*'6_기대효과'!$H$7/8)</f>
        <v/>
      </c>
    </row>
    <row r="2054">
      <c r="A2054">
        <f>RAND()</f>
        <v/>
      </c>
      <c r="B2054">
        <f>IF('d_시나리오'!$J$2='d_시나리오'!$H$2,'d_시나리오'!$I$2,IF(A2054&lt;('d_시나리오'!$I$2-'d_시나리오'!$H$2)/('d_시나리오'!$J$2-'d_시나리오'!$H$2),'d_시나리오'!$H$2+SQRT(A2054*('d_시나리오'!$J$2-'d_시나리오'!$H$2)*('d_시나리오'!$I$2-'d_시나리오'!$H$2)),'d_시나리오'!$J$2-SQRT((1-A2054)*('d_시나리오'!$J$2-'d_시나리오'!$H$2)*('d_시나리오'!$J$2-'d_시나리오'!$I$2))))</f>
        <v/>
      </c>
      <c r="C2054">
        <f>RAND()</f>
        <v/>
      </c>
      <c r="D2054">
        <f>BETAINV(RAND(),IF(C2054&lt;'d_고정'!$B$26,'d_고정'!$B$23,'d_고정'!$B$16)+1,'d_고정'!$B$17-IF(C2054&lt;'d_고정'!$B$26,'d_고정'!$B$23,'d_고정'!$B$16)+1)*('d_고정'!$B$14+('d_고정'!$B$15-'d_고정'!$B$14)*RAND())</f>
        <v/>
      </c>
      <c r="E2054">
        <f>INDEX('d_분포'!$A$2:$A$28,RANDBETWEEN(1,27))</f>
        <v/>
      </c>
      <c r="F2054">
        <f>INDEX('d_분포'!$C$2:$C$5,RANDBETWEEN(1,4))*(0.9+0.2*RAND())</f>
        <v/>
      </c>
      <c r="G2054">
        <f>RAND()</f>
        <v/>
      </c>
      <c r="H2054">
        <f>(F2054+(1-F2054)*('d_고정'!$B$22*BETAINV(RAND(),IF(G2054&lt;'d_고정'!$B$26,'d_고정'!$B$25,'d_고정'!$B$20)+1,'d_고정'!$B$21-IF(G2054&lt;'d_고정'!$B$26,'d_고정'!$B$25,'d_고정'!$B$20)+1)+(1-'d_고정'!$B$22)*BETAINV(RAND(),IF(G2054&lt;'d_고정'!$B$26,'d_고정'!$B$24,'d_고정'!$B$18)+1,'d_고정'!$B$19-IF(G2054&lt;'d_고정'!$B$26,'d_고정'!$B$24,'d_고정'!$B$18)+1))*('d_고정'!$B$14+('d_고정'!$B$15-'d_고정'!$B$14)*RAND()))/F2054</f>
        <v/>
      </c>
      <c r="I2054">
        <f>RAND()</f>
        <v/>
      </c>
      <c r="J2054">
        <f>IF('d_시나리오'!$J$3='d_시나리오'!$H$3,'d_시나리오'!$I$3,IF(I2054&lt;('d_시나리오'!$I$3-'d_시나리오'!$H$3)/('d_시나리오'!$J$3-'d_시나리오'!$H$3),'d_시나리오'!$H$3+SQRT(I2054*('d_시나리오'!$J$3-'d_시나리오'!$H$3)*('d_시나리오'!$I$3-'d_시나리오'!$H$3)),'d_시나리오'!$J$3-SQRT((1-I2054)*('d_시나리오'!$J$3-'d_시나리오'!$H$3)*('d_시나리오'!$J$3-'d_시나리오'!$I$3))))</f>
        <v/>
      </c>
      <c r="K2054">
        <f>RAND()</f>
        <v/>
      </c>
      <c r="L2054">
        <f>IF('d_시나리오'!$J$4='d_시나리오'!$H$4,'d_시나리오'!$I$4,IF(K2054&lt;('d_시나리오'!$I$4-'d_시나리오'!$H$4)/('d_시나리오'!$J$4-'d_시나리오'!$H$4),'d_시나리오'!$H$4+SQRT(K2054*('d_시나리오'!$J$4-'d_시나리오'!$H$4)*('d_시나리오'!$I$4-'d_시나리오'!$H$4)),'d_시나리오'!$J$4-SQRT((1-K2054)*('d_시나리오'!$J$4-'d_시나리오'!$H$4)*('d_시나리오'!$J$4-'d_시나리오'!$I$4))))</f>
        <v/>
      </c>
      <c r="M2054">
        <f>RAND()</f>
        <v/>
      </c>
      <c r="N2054">
        <f>IF('d_시나리오'!$J$5='d_시나리오'!$H$5,'d_시나리오'!$I$5,IF(M2054&lt;('d_시나리오'!$I$5-'d_시나리오'!$H$5)/('d_시나리오'!$J$5-'d_시나리오'!$H$5),'d_시나리오'!$H$5+SQRT(M2054*('d_시나리오'!$J$5-'d_시나리오'!$H$5)*('d_시나리오'!$I$5-'d_시나리오'!$H$5)),'d_시나리오'!$J$5-SQRT((1-M2054)*('d_시나리오'!$J$5-'d_시나리오'!$H$5)*('d_시나리오'!$J$5-'d_시나리오'!$I$5))))</f>
        <v/>
      </c>
      <c r="O2054">
        <f>RAND()</f>
        <v/>
      </c>
      <c r="P2054">
        <f>IF('d_시나리오'!$J$6='d_시나리오'!$H$6,'d_시나리오'!$I$6,IF(O2054&lt;('d_시나리오'!$I$6-'d_시나리오'!$H$6)/('d_시나리오'!$J$6-'d_시나리오'!$H$6),'d_시나리오'!$H$6+SQRT(O2054*('d_시나리오'!$J$6-'d_시나리오'!$H$6)*('d_시나리오'!$I$6-'d_시나리오'!$H$6)),'d_시나리오'!$J$6-SQRT((1-O2054)*('d_시나리오'!$J$6-'d_시나리오'!$H$6)*('d_시나리오'!$J$6-'d_시나리오'!$I$6))))</f>
        <v/>
      </c>
      <c r="Q2054">
        <f>INDEX('d_분포'!$B$2:$B$57,RANDBETWEEN(1,56))</f>
        <v/>
      </c>
      <c r="R2054">
        <f>BETAINV(RAND(),5,5)</f>
        <v/>
      </c>
      <c r="S2054">
        <f>'d_고정'!$B$1*'6_기대효과'!$H$7*('d_시나리오'!$I$7/'d_고정'!$B$2)*B2054</f>
        <v/>
      </c>
      <c r="T2054">
        <f>S2054*D2054</f>
        <v/>
      </c>
      <c r="U2054">
        <f>S2054*F2054*H2054</f>
        <v/>
      </c>
      <c r="V2054">
        <f>S2054*F2054*(H2054-1)</f>
        <v/>
      </c>
      <c r="W2054">
        <f>U2054*J2054</f>
        <v/>
      </c>
      <c r="X2054">
        <f>T2054+W2054</f>
        <v/>
      </c>
      <c r="Y2054">
        <f>(T2054*E2054+W2054*L2054)*(1-R2054-'d_고정'!$B$13)</f>
        <v/>
      </c>
      <c r="Z2054">
        <f>(U2054*N2054*Q2054+'d_고정'!$B$3*('6_기대효과'!$H$7/8)*Q2054*'d_고정'!$B$10*P2054*('6_기대효과'!$K$7/'d_고정'!$B$9))*(1-R2054)</f>
        <v/>
      </c>
      <c r="AA2054">
        <f>W2054*L2054*(1-R2054-'d_고정'!$B$13)+U2054*MAX(N2054-'d_고정'!$B$10*P2054*('6_기대효과'!$K$7/'d_고정'!$B$9),0)*Q2054*(1-R2054)</f>
        <v/>
      </c>
      <c r="AB2054">
        <f>Y2054+Z2054</f>
        <v/>
      </c>
      <c r="AC2054">
        <f>Y2054/('d_고정'!$B$5*'6_기대효과'!$H$7/8)/'d_고정'!$B$6</f>
        <v/>
      </c>
      <c r="AD2054">
        <f>Y2054/('d_고정'!$B$8*'6_기대효과'!$H$7/8)</f>
        <v/>
      </c>
    </row>
    <row r="2055">
      <c r="A2055">
        <f>RAND()</f>
        <v/>
      </c>
      <c r="B2055">
        <f>IF('d_시나리오'!$J$2='d_시나리오'!$H$2,'d_시나리오'!$I$2,IF(A2055&lt;('d_시나리오'!$I$2-'d_시나리오'!$H$2)/('d_시나리오'!$J$2-'d_시나리오'!$H$2),'d_시나리오'!$H$2+SQRT(A2055*('d_시나리오'!$J$2-'d_시나리오'!$H$2)*('d_시나리오'!$I$2-'d_시나리오'!$H$2)),'d_시나리오'!$J$2-SQRT((1-A2055)*('d_시나리오'!$J$2-'d_시나리오'!$H$2)*('d_시나리오'!$J$2-'d_시나리오'!$I$2))))</f>
        <v/>
      </c>
      <c r="C2055">
        <f>RAND()</f>
        <v/>
      </c>
      <c r="D2055">
        <f>BETAINV(RAND(),IF(C2055&lt;'d_고정'!$B$26,'d_고정'!$B$23,'d_고정'!$B$16)+1,'d_고정'!$B$17-IF(C2055&lt;'d_고정'!$B$26,'d_고정'!$B$23,'d_고정'!$B$16)+1)*('d_고정'!$B$14+('d_고정'!$B$15-'d_고정'!$B$14)*RAND())</f>
        <v/>
      </c>
      <c r="E2055">
        <f>INDEX('d_분포'!$A$2:$A$28,RANDBETWEEN(1,27))</f>
        <v/>
      </c>
      <c r="F2055">
        <f>INDEX('d_분포'!$C$2:$C$5,RANDBETWEEN(1,4))*(0.9+0.2*RAND())</f>
        <v/>
      </c>
      <c r="G2055">
        <f>RAND()</f>
        <v/>
      </c>
      <c r="H2055">
        <f>(F2055+(1-F2055)*('d_고정'!$B$22*BETAINV(RAND(),IF(G2055&lt;'d_고정'!$B$26,'d_고정'!$B$25,'d_고정'!$B$20)+1,'d_고정'!$B$21-IF(G2055&lt;'d_고정'!$B$26,'d_고정'!$B$25,'d_고정'!$B$20)+1)+(1-'d_고정'!$B$22)*BETAINV(RAND(),IF(G2055&lt;'d_고정'!$B$26,'d_고정'!$B$24,'d_고정'!$B$18)+1,'d_고정'!$B$19-IF(G2055&lt;'d_고정'!$B$26,'d_고정'!$B$24,'d_고정'!$B$18)+1))*('d_고정'!$B$14+('d_고정'!$B$15-'d_고정'!$B$14)*RAND()))/F2055</f>
        <v/>
      </c>
      <c r="I2055">
        <f>RAND()</f>
        <v/>
      </c>
      <c r="J2055">
        <f>IF('d_시나리오'!$J$3='d_시나리오'!$H$3,'d_시나리오'!$I$3,IF(I2055&lt;('d_시나리오'!$I$3-'d_시나리오'!$H$3)/('d_시나리오'!$J$3-'d_시나리오'!$H$3),'d_시나리오'!$H$3+SQRT(I2055*('d_시나리오'!$J$3-'d_시나리오'!$H$3)*('d_시나리오'!$I$3-'d_시나리오'!$H$3)),'d_시나리오'!$J$3-SQRT((1-I2055)*('d_시나리오'!$J$3-'d_시나리오'!$H$3)*('d_시나리오'!$J$3-'d_시나리오'!$I$3))))</f>
        <v/>
      </c>
      <c r="K2055">
        <f>RAND()</f>
        <v/>
      </c>
      <c r="L2055">
        <f>IF('d_시나리오'!$J$4='d_시나리오'!$H$4,'d_시나리오'!$I$4,IF(K2055&lt;('d_시나리오'!$I$4-'d_시나리오'!$H$4)/('d_시나리오'!$J$4-'d_시나리오'!$H$4),'d_시나리오'!$H$4+SQRT(K2055*('d_시나리오'!$J$4-'d_시나리오'!$H$4)*('d_시나리오'!$I$4-'d_시나리오'!$H$4)),'d_시나리오'!$J$4-SQRT((1-K2055)*('d_시나리오'!$J$4-'d_시나리오'!$H$4)*('d_시나리오'!$J$4-'d_시나리오'!$I$4))))</f>
        <v/>
      </c>
      <c r="M2055">
        <f>RAND()</f>
        <v/>
      </c>
      <c r="N2055">
        <f>IF('d_시나리오'!$J$5='d_시나리오'!$H$5,'d_시나리오'!$I$5,IF(M2055&lt;('d_시나리오'!$I$5-'d_시나리오'!$H$5)/('d_시나리오'!$J$5-'d_시나리오'!$H$5),'d_시나리오'!$H$5+SQRT(M2055*('d_시나리오'!$J$5-'d_시나리오'!$H$5)*('d_시나리오'!$I$5-'d_시나리오'!$H$5)),'d_시나리오'!$J$5-SQRT((1-M2055)*('d_시나리오'!$J$5-'d_시나리오'!$H$5)*('d_시나리오'!$J$5-'d_시나리오'!$I$5))))</f>
        <v/>
      </c>
      <c r="O2055">
        <f>RAND()</f>
        <v/>
      </c>
      <c r="P2055">
        <f>IF('d_시나리오'!$J$6='d_시나리오'!$H$6,'d_시나리오'!$I$6,IF(O2055&lt;('d_시나리오'!$I$6-'d_시나리오'!$H$6)/('d_시나리오'!$J$6-'d_시나리오'!$H$6),'d_시나리오'!$H$6+SQRT(O2055*('d_시나리오'!$J$6-'d_시나리오'!$H$6)*('d_시나리오'!$I$6-'d_시나리오'!$H$6)),'d_시나리오'!$J$6-SQRT((1-O2055)*('d_시나리오'!$J$6-'d_시나리오'!$H$6)*('d_시나리오'!$J$6-'d_시나리오'!$I$6))))</f>
        <v/>
      </c>
      <c r="Q2055">
        <f>INDEX('d_분포'!$B$2:$B$57,RANDBETWEEN(1,56))</f>
        <v/>
      </c>
      <c r="R2055">
        <f>BETAINV(RAND(),5,5)</f>
        <v/>
      </c>
      <c r="S2055">
        <f>'d_고정'!$B$1*'6_기대효과'!$H$7*('d_시나리오'!$I$7/'d_고정'!$B$2)*B2055</f>
        <v/>
      </c>
      <c r="T2055">
        <f>S2055*D2055</f>
        <v/>
      </c>
      <c r="U2055">
        <f>S2055*F2055*H2055</f>
        <v/>
      </c>
      <c r="V2055">
        <f>S2055*F2055*(H2055-1)</f>
        <v/>
      </c>
      <c r="W2055">
        <f>U2055*J2055</f>
        <v/>
      </c>
      <c r="X2055">
        <f>T2055+W2055</f>
        <v/>
      </c>
      <c r="Y2055">
        <f>(T2055*E2055+W2055*L2055)*(1-R2055-'d_고정'!$B$13)</f>
        <v/>
      </c>
      <c r="Z2055">
        <f>(U2055*N2055*Q2055+'d_고정'!$B$3*('6_기대효과'!$H$7/8)*Q2055*'d_고정'!$B$10*P2055*('6_기대효과'!$K$7/'d_고정'!$B$9))*(1-R2055)</f>
        <v/>
      </c>
      <c r="AA2055">
        <f>W2055*L2055*(1-R2055-'d_고정'!$B$13)+U2055*MAX(N2055-'d_고정'!$B$10*P2055*('6_기대효과'!$K$7/'d_고정'!$B$9),0)*Q2055*(1-R2055)</f>
        <v/>
      </c>
      <c r="AB2055">
        <f>Y2055+Z2055</f>
        <v/>
      </c>
      <c r="AC2055">
        <f>Y2055/('d_고정'!$B$5*'6_기대효과'!$H$7/8)/'d_고정'!$B$6</f>
        <v/>
      </c>
      <c r="AD2055">
        <f>Y2055/('d_고정'!$B$8*'6_기대효과'!$H$7/8)</f>
        <v/>
      </c>
    </row>
    <row r="2056">
      <c r="A2056">
        <f>RAND()</f>
        <v/>
      </c>
      <c r="B2056">
        <f>IF('d_시나리오'!$J$2='d_시나리오'!$H$2,'d_시나리오'!$I$2,IF(A2056&lt;('d_시나리오'!$I$2-'d_시나리오'!$H$2)/('d_시나리오'!$J$2-'d_시나리오'!$H$2),'d_시나리오'!$H$2+SQRT(A2056*('d_시나리오'!$J$2-'d_시나리오'!$H$2)*('d_시나리오'!$I$2-'d_시나리오'!$H$2)),'d_시나리오'!$J$2-SQRT((1-A2056)*('d_시나리오'!$J$2-'d_시나리오'!$H$2)*('d_시나리오'!$J$2-'d_시나리오'!$I$2))))</f>
        <v/>
      </c>
      <c r="C2056">
        <f>RAND()</f>
        <v/>
      </c>
      <c r="D2056">
        <f>BETAINV(RAND(),IF(C2056&lt;'d_고정'!$B$26,'d_고정'!$B$23,'d_고정'!$B$16)+1,'d_고정'!$B$17-IF(C2056&lt;'d_고정'!$B$26,'d_고정'!$B$23,'d_고정'!$B$16)+1)*('d_고정'!$B$14+('d_고정'!$B$15-'d_고정'!$B$14)*RAND())</f>
        <v/>
      </c>
      <c r="E2056">
        <f>INDEX('d_분포'!$A$2:$A$28,RANDBETWEEN(1,27))</f>
        <v/>
      </c>
      <c r="F2056">
        <f>INDEX('d_분포'!$C$2:$C$5,RANDBETWEEN(1,4))*(0.9+0.2*RAND())</f>
        <v/>
      </c>
      <c r="G2056">
        <f>RAND()</f>
        <v/>
      </c>
      <c r="H2056">
        <f>(F2056+(1-F2056)*('d_고정'!$B$22*BETAINV(RAND(),IF(G2056&lt;'d_고정'!$B$26,'d_고정'!$B$25,'d_고정'!$B$20)+1,'d_고정'!$B$21-IF(G2056&lt;'d_고정'!$B$26,'d_고정'!$B$25,'d_고정'!$B$20)+1)+(1-'d_고정'!$B$22)*BETAINV(RAND(),IF(G2056&lt;'d_고정'!$B$26,'d_고정'!$B$24,'d_고정'!$B$18)+1,'d_고정'!$B$19-IF(G2056&lt;'d_고정'!$B$26,'d_고정'!$B$24,'d_고정'!$B$18)+1))*('d_고정'!$B$14+('d_고정'!$B$15-'d_고정'!$B$14)*RAND()))/F2056</f>
        <v/>
      </c>
      <c r="I2056">
        <f>RAND()</f>
        <v/>
      </c>
      <c r="J2056">
        <f>IF('d_시나리오'!$J$3='d_시나리오'!$H$3,'d_시나리오'!$I$3,IF(I2056&lt;('d_시나리오'!$I$3-'d_시나리오'!$H$3)/('d_시나리오'!$J$3-'d_시나리오'!$H$3),'d_시나리오'!$H$3+SQRT(I2056*('d_시나리오'!$J$3-'d_시나리오'!$H$3)*('d_시나리오'!$I$3-'d_시나리오'!$H$3)),'d_시나리오'!$J$3-SQRT((1-I2056)*('d_시나리오'!$J$3-'d_시나리오'!$H$3)*('d_시나리오'!$J$3-'d_시나리오'!$I$3))))</f>
        <v/>
      </c>
      <c r="K2056">
        <f>RAND()</f>
        <v/>
      </c>
      <c r="L2056">
        <f>IF('d_시나리오'!$J$4='d_시나리오'!$H$4,'d_시나리오'!$I$4,IF(K2056&lt;('d_시나리오'!$I$4-'d_시나리오'!$H$4)/('d_시나리오'!$J$4-'d_시나리오'!$H$4),'d_시나리오'!$H$4+SQRT(K2056*('d_시나리오'!$J$4-'d_시나리오'!$H$4)*('d_시나리오'!$I$4-'d_시나리오'!$H$4)),'d_시나리오'!$J$4-SQRT((1-K2056)*('d_시나리오'!$J$4-'d_시나리오'!$H$4)*('d_시나리오'!$J$4-'d_시나리오'!$I$4))))</f>
        <v/>
      </c>
      <c r="M2056">
        <f>RAND()</f>
        <v/>
      </c>
      <c r="N2056">
        <f>IF('d_시나리오'!$J$5='d_시나리오'!$H$5,'d_시나리오'!$I$5,IF(M2056&lt;('d_시나리오'!$I$5-'d_시나리오'!$H$5)/('d_시나리오'!$J$5-'d_시나리오'!$H$5),'d_시나리오'!$H$5+SQRT(M2056*('d_시나리오'!$J$5-'d_시나리오'!$H$5)*('d_시나리오'!$I$5-'d_시나리오'!$H$5)),'d_시나리오'!$J$5-SQRT((1-M2056)*('d_시나리오'!$J$5-'d_시나리오'!$H$5)*('d_시나리오'!$J$5-'d_시나리오'!$I$5))))</f>
        <v/>
      </c>
      <c r="O2056">
        <f>RAND()</f>
        <v/>
      </c>
      <c r="P2056">
        <f>IF('d_시나리오'!$J$6='d_시나리오'!$H$6,'d_시나리오'!$I$6,IF(O2056&lt;('d_시나리오'!$I$6-'d_시나리오'!$H$6)/('d_시나리오'!$J$6-'d_시나리오'!$H$6),'d_시나리오'!$H$6+SQRT(O2056*('d_시나리오'!$J$6-'d_시나리오'!$H$6)*('d_시나리오'!$I$6-'d_시나리오'!$H$6)),'d_시나리오'!$J$6-SQRT((1-O2056)*('d_시나리오'!$J$6-'d_시나리오'!$H$6)*('d_시나리오'!$J$6-'d_시나리오'!$I$6))))</f>
        <v/>
      </c>
      <c r="Q2056">
        <f>INDEX('d_분포'!$B$2:$B$57,RANDBETWEEN(1,56))</f>
        <v/>
      </c>
      <c r="R2056">
        <f>BETAINV(RAND(),5,5)</f>
        <v/>
      </c>
      <c r="S2056">
        <f>'d_고정'!$B$1*'6_기대효과'!$H$7*('d_시나리오'!$I$7/'d_고정'!$B$2)*B2056</f>
        <v/>
      </c>
      <c r="T2056">
        <f>S2056*D2056</f>
        <v/>
      </c>
      <c r="U2056">
        <f>S2056*F2056*H2056</f>
        <v/>
      </c>
      <c r="V2056">
        <f>S2056*F2056*(H2056-1)</f>
        <v/>
      </c>
      <c r="W2056">
        <f>U2056*J2056</f>
        <v/>
      </c>
      <c r="X2056">
        <f>T2056+W2056</f>
        <v/>
      </c>
      <c r="Y2056">
        <f>(T2056*E2056+W2056*L2056)*(1-R2056-'d_고정'!$B$13)</f>
        <v/>
      </c>
      <c r="Z2056">
        <f>(U2056*N2056*Q2056+'d_고정'!$B$3*('6_기대효과'!$H$7/8)*Q2056*'d_고정'!$B$10*P2056*('6_기대효과'!$K$7/'d_고정'!$B$9))*(1-R2056)</f>
        <v/>
      </c>
      <c r="AA2056">
        <f>W2056*L2056*(1-R2056-'d_고정'!$B$13)+U2056*MAX(N2056-'d_고정'!$B$10*P2056*('6_기대효과'!$K$7/'d_고정'!$B$9),0)*Q2056*(1-R2056)</f>
        <v/>
      </c>
      <c r="AB2056">
        <f>Y2056+Z2056</f>
        <v/>
      </c>
      <c r="AC2056">
        <f>Y2056/('d_고정'!$B$5*'6_기대효과'!$H$7/8)/'d_고정'!$B$6</f>
        <v/>
      </c>
      <c r="AD2056">
        <f>Y2056/('d_고정'!$B$8*'6_기대효과'!$H$7/8)</f>
        <v/>
      </c>
    </row>
    <row r="2057">
      <c r="A2057">
        <f>RAND()</f>
        <v/>
      </c>
      <c r="B2057">
        <f>IF('d_시나리오'!$J$2='d_시나리오'!$H$2,'d_시나리오'!$I$2,IF(A2057&lt;('d_시나리오'!$I$2-'d_시나리오'!$H$2)/('d_시나리오'!$J$2-'d_시나리오'!$H$2),'d_시나리오'!$H$2+SQRT(A2057*('d_시나리오'!$J$2-'d_시나리오'!$H$2)*('d_시나리오'!$I$2-'d_시나리오'!$H$2)),'d_시나리오'!$J$2-SQRT((1-A2057)*('d_시나리오'!$J$2-'d_시나리오'!$H$2)*('d_시나리오'!$J$2-'d_시나리오'!$I$2))))</f>
        <v/>
      </c>
      <c r="C2057">
        <f>RAND()</f>
        <v/>
      </c>
      <c r="D2057">
        <f>BETAINV(RAND(),IF(C2057&lt;'d_고정'!$B$26,'d_고정'!$B$23,'d_고정'!$B$16)+1,'d_고정'!$B$17-IF(C2057&lt;'d_고정'!$B$26,'d_고정'!$B$23,'d_고정'!$B$16)+1)*('d_고정'!$B$14+('d_고정'!$B$15-'d_고정'!$B$14)*RAND())</f>
        <v/>
      </c>
      <c r="E2057">
        <f>INDEX('d_분포'!$A$2:$A$28,RANDBETWEEN(1,27))</f>
        <v/>
      </c>
      <c r="F2057">
        <f>INDEX('d_분포'!$C$2:$C$5,RANDBETWEEN(1,4))*(0.9+0.2*RAND())</f>
        <v/>
      </c>
      <c r="G2057">
        <f>RAND()</f>
        <v/>
      </c>
      <c r="H2057">
        <f>(F2057+(1-F2057)*('d_고정'!$B$22*BETAINV(RAND(),IF(G2057&lt;'d_고정'!$B$26,'d_고정'!$B$25,'d_고정'!$B$20)+1,'d_고정'!$B$21-IF(G2057&lt;'d_고정'!$B$26,'d_고정'!$B$25,'d_고정'!$B$20)+1)+(1-'d_고정'!$B$22)*BETAINV(RAND(),IF(G2057&lt;'d_고정'!$B$26,'d_고정'!$B$24,'d_고정'!$B$18)+1,'d_고정'!$B$19-IF(G2057&lt;'d_고정'!$B$26,'d_고정'!$B$24,'d_고정'!$B$18)+1))*('d_고정'!$B$14+('d_고정'!$B$15-'d_고정'!$B$14)*RAND()))/F2057</f>
        <v/>
      </c>
      <c r="I2057">
        <f>RAND()</f>
        <v/>
      </c>
      <c r="J2057">
        <f>IF('d_시나리오'!$J$3='d_시나리오'!$H$3,'d_시나리오'!$I$3,IF(I2057&lt;('d_시나리오'!$I$3-'d_시나리오'!$H$3)/('d_시나리오'!$J$3-'d_시나리오'!$H$3),'d_시나리오'!$H$3+SQRT(I2057*('d_시나리오'!$J$3-'d_시나리오'!$H$3)*('d_시나리오'!$I$3-'d_시나리오'!$H$3)),'d_시나리오'!$J$3-SQRT((1-I2057)*('d_시나리오'!$J$3-'d_시나리오'!$H$3)*('d_시나리오'!$J$3-'d_시나리오'!$I$3))))</f>
        <v/>
      </c>
      <c r="K2057">
        <f>RAND()</f>
        <v/>
      </c>
      <c r="L2057">
        <f>IF('d_시나리오'!$J$4='d_시나리오'!$H$4,'d_시나리오'!$I$4,IF(K2057&lt;('d_시나리오'!$I$4-'d_시나리오'!$H$4)/('d_시나리오'!$J$4-'d_시나리오'!$H$4),'d_시나리오'!$H$4+SQRT(K2057*('d_시나리오'!$J$4-'d_시나리오'!$H$4)*('d_시나리오'!$I$4-'d_시나리오'!$H$4)),'d_시나리오'!$J$4-SQRT((1-K2057)*('d_시나리오'!$J$4-'d_시나리오'!$H$4)*('d_시나리오'!$J$4-'d_시나리오'!$I$4))))</f>
        <v/>
      </c>
      <c r="M2057">
        <f>RAND()</f>
        <v/>
      </c>
      <c r="N2057">
        <f>IF('d_시나리오'!$J$5='d_시나리오'!$H$5,'d_시나리오'!$I$5,IF(M2057&lt;('d_시나리오'!$I$5-'d_시나리오'!$H$5)/('d_시나리오'!$J$5-'d_시나리오'!$H$5),'d_시나리오'!$H$5+SQRT(M2057*('d_시나리오'!$J$5-'d_시나리오'!$H$5)*('d_시나리오'!$I$5-'d_시나리오'!$H$5)),'d_시나리오'!$J$5-SQRT((1-M2057)*('d_시나리오'!$J$5-'d_시나리오'!$H$5)*('d_시나리오'!$J$5-'d_시나리오'!$I$5))))</f>
        <v/>
      </c>
      <c r="O2057">
        <f>RAND()</f>
        <v/>
      </c>
      <c r="P2057">
        <f>IF('d_시나리오'!$J$6='d_시나리오'!$H$6,'d_시나리오'!$I$6,IF(O2057&lt;('d_시나리오'!$I$6-'d_시나리오'!$H$6)/('d_시나리오'!$J$6-'d_시나리오'!$H$6),'d_시나리오'!$H$6+SQRT(O2057*('d_시나리오'!$J$6-'d_시나리오'!$H$6)*('d_시나리오'!$I$6-'d_시나리오'!$H$6)),'d_시나리오'!$J$6-SQRT((1-O2057)*('d_시나리오'!$J$6-'d_시나리오'!$H$6)*('d_시나리오'!$J$6-'d_시나리오'!$I$6))))</f>
        <v/>
      </c>
      <c r="Q2057">
        <f>INDEX('d_분포'!$B$2:$B$57,RANDBETWEEN(1,56))</f>
        <v/>
      </c>
      <c r="R2057">
        <f>BETAINV(RAND(),5,5)</f>
        <v/>
      </c>
      <c r="S2057">
        <f>'d_고정'!$B$1*'6_기대효과'!$H$7*('d_시나리오'!$I$7/'d_고정'!$B$2)*B2057</f>
        <v/>
      </c>
      <c r="T2057">
        <f>S2057*D2057</f>
        <v/>
      </c>
      <c r="U2057">
        <f>S2057*F2057*H2057</f>
        <v/>
      </c>
      <c r="V2057">
        <f>S2057*F2057*(H2057-1)</f>
        <v/>
      </c>
      <c r="W2057">
        <f>U2057*J2057</f>
        <v/>
      </c>
      <c r="X2057">
        <f>T2057+W2057</f>
        <v/>
      </c>
      <c r="Y2057">
        <f>(T2057*E2057+W2057*L2057)*(1-R2057-'d_고정'!$B$13)</f>
        <v/>
      </c>
      <c r="Z2057">
        <f>(U2057*N2057*Q2057+'d_고정'!$B$3*('6_기대효과'!$H$7/8)*Q2057*'d_고정'!$B$10*P2057*('6_기대효과'!$K$7/'d_고정'!$B$9))*(1-R2057)</f>
        <v/>
      </c>
      <c r="AA2057">
        <f>W2057*L2057*(1-R2057-'d_고정'!$B$13)+U2057*MAX(N2057-'d_고정'!$B$10*P2057*('6_기대효과'!$K$7/'d_고정'!$B$9),0)*Q2057*(1-R2057)</f>
        <v/>
      </c>
      <c r="AB2057">
        <f>Y2057+Z2057</f>
        <v/>
      </c>
      <c r="AC2057">
        <f>Y2057/('d_고정'!$B$5*'6_기대효과'!$H$7/8)/'d_고정'!$B$6</f>
        <v/>
      </c>
      <c r="AD2057">
        <f>Y2057/('d_고정'!$B$8*'6_기대효과'!$H$7/8)</f>
        <v/>
      </c>
    </row>
    <row r="2058">
      <c r="A2058">
        <f>RAND()</f>
        <v/>
      </c>
      <c r="B2058">
        <f>IF('d_시나리오'!$J$2='d_시나리오'!$H$2,'d_시나리오'!$I$2,IF(A2058&lt;('d_시나리오'!$I$2-'d_시나리오'!$H$2)/('d_시나리오'!$J$2-'d_시나리오'!$H$2),'d_시나리오'!$H$2+SQRT(A2058*('d_시나리오'!$J$2-'d_시나리오'!$H$2)*('d_시나리오'!$I$2-'d_시나리오'!$H$2)),'d_시나리오'!$J$2-SQRT((1-A2058)*('d_시나리오'!$J$2-'d_시나리오'!$H$2)*('d_시나리오'!$J$2-'d_시나리오'!$I$2))))</f>
        <v/>
      </c>
      <c r="C2058">
        <f>RAND()</f>
        <v/>
      </c>
      <c r="D2058">
        <f>BETAINV(RAND(),IF(C2058&lt;'d_고정'!$B$26,'d_고정'!$B$23,'d_고정'!$B$16)+1,'d_고정'!$B$17-IF(C2058&lt;'d_고정'!$B$26,'d_고정'!$B$23,'d_고정'!$B$16)+1)*('d_고정'!$B$14+('d_고정'!$B$15-'d_고정'!$B$14)*RAND())</f>
        <v/>
      </c>
      <c r="E2058">
        <f>INDEX('d_분포'!$A$2:$A$28,RANDBETWEEN(1,27))</f>
        <v/>
      </c>
      <c r="F2058">
        <f>INDEX('d_분포'!$C$2:$C$5,RANDBETWEEN(1,4))*(0.9+0.2*RAND())</f>
        <v/>
      </c>
      <c r="G2058">
        <f>RAND()</f>
        <v/>
      </c>
      <c r="H2058">
        <f>(F2058+(1-F2058)*('d_고정'!$B$22*BETAINV(RAND(),IF(G2058&lt;'d_고정'!$B$26,'d_고정'!$B$25,'d_고정'!$B$20)+1,'d_고정'!$B$21-IF(G2058&lt;'d_고정'!$B$26,'d_고정'!$B$25,'d_고정'!$B$20)+1)+(1-'d_고정'!$B$22)*BETAINV(RAND(),IF(G2058&lt;'d_고정'!$B$26,'d_고정'!$B$24,'d_고정'!$B$18)+1,'d_고정'!$B$19-IF(G2058&lt;'d_고정'!$B$26,'d_고정'!$B$24,'d_고정'!$B$18)+1))*('d_고정'!$B$14+('d_고정'!$B$15-'d_고정'!$B$14)*RAND()))/F2058</f>
        <v/>
      </c>
      <c r="I2058">
        <f>RAND()</f>
        <v/>
      </c>
      <c r="J2058">
        <f>IF('d_시나리오'!$J$3='d_시나리오'!$H$3,'d_시나리오'!$I$3,IF(I2058&lt;('d_시나리오'!$I$3-'d_시나리오'!$H$3)/('d_시나리오'!$J$3-'d_시나리오'!$H$3),'d_시나리오'!$H$3+SQRT(I2058*('d_시나리오'!$J$3-'d_시나리오'!$H$3)*('d_시나리오'!$I$3-'d_시나리오'!$H$3)),'d_시나리오'!$J$3-SQRT((1-I2058)*('d_시나리오'!$J$3-'d_시나리오'!$H$3)*('d_시나리오'!$J$3-'d_시나리오'!$I$3))))</f>
        <v/>
      </c>
      <c r="K2058">
        <f>RAND()</f>
        <v/>
      </c>
      <c r="L2058">
        <f>IF('d_시나리오'!$J$4='d_시나리오'!$H$4,'d_시나리오'!$I$4,IF(K2058&lt;('d_시나리오'!$I$4-'d_시나리오'!$H$4)/('d_시나리오'!$J$4-'d_시나리오'!$H$4),'d_시나리오'!$H$4+SQRT(K2058*('d_시나리오'!$J$4-'d_시나리오'!$H$4)*('d_시나리오'!$I$4-'d_시나리오'!$H$4)),'d_시나리오'!$J$4-SQRT((1-K2058)*('d_시나리오'!$J$4-'d_시나리오'!$H$4)*('d_시나리오'!$J$4-'d_시나리오'!$I$4))))</f>
        <v/>
      </c>
      <c r="M2058">
        <f>RAND()</f>
        <v/>
      </c>
      <c r="N2058">
        <f>IF('d_시나리오'!$J$5='d_시나리오'!$H$5,'d_시나리오'!$I$5,IF(M2058&lt;('d_시나리오'!$I$5-'d_시나리오'!$H$5)/('d_시나리오'!$J$5-'d_시나리오'!$H$5),'d_시나리오'!$H$5+SQRT(M2058*('d_시나리오'!$J$5-'d_시나리오'!$H$5)*('d_시나리오'!$I$5-'d_시나리오'!$H$5)),'d_시나리오'!$J$5-SQRT((1-M2058)*('d_시나리오'!$J$5-'d_시나리오'!$H$5)*('d_시나리오'!$J$5-'d_시나리오'!$I$5))))</f>
        <v/>
      </c>
      <c r="O2058">
        <f>RAND()</f>
        <v/>
      </c>
      <c r="P2058">
        <f>IF('d_시나리오'!$J$6='d_시나리오'!$H$6,'d_시나리오'!$I$6,IF(O2058&lt;('d_시나리오'!$I$6-'d_시나리오'!$H$6)/('d_시나리오'!$J$6-'d_시나리오'!$H$6),'d_시나리오'!$H$6+SQRT(O2058*('d_시나리오'!$J$6-'d_시나리오'!$H$6)*('d_시나리오'!$I$6-'d_시나리오'!$H$6)),'d_시나리오'!$J$6-SQRT((1-O2058)*('d_시나리오'!$J$6-'d_시나리오'!$H$6)*('d_시나리오'!$J$6-'d_시나리오'!$I$6))))</f>
        <v/>
      </c>
      <c r="Q2058">
        <f>INDEX('d_분포'!$B$2:$B$57,RANDBETWEEN(1,56))</f>
        <v/>
      </c>
      <c r="R2058">
        <f>BETAINV(RAND(),5,5)</f>
        <v/>
      </c>
      <c r="S2058">
        <f>'d_고정'!$B$1*'6_기대효과'!$H$7*('d_시나리오'!$I$7/'d_고정'!$B$2)*B2058</f>
        <v/>
      </c>
      <c r="T2058">
        <f>S2058*D2058</f>
        <v/>
      </c>
      <c r="U2058">
        <f>S2058*F2058*H2058</f>
        <v/>
      </c>
      <c r="V2058">
        <f>S2058*F2058*(H2058-1)</f>
        <v/>
      </c>
      <c r="W2058">
        <f>U2058*J2058</f>
        <v/>
      </c>
      <c r="X2058">
        <f>T2058+W2058</f>
        <v/>
      </c>
      <c r="Y2058">
        <f>(T2058*E2058+W2058*L2058)*(1-R2058-'d_고정'!$B$13)</f>
        <v/>
      </c>
      <c r="Z2058">
        <f>(U2058*N2058*Q2058+'d_고정'!$B$3*('6_기대효과'!$H$7/8)*Q2058*'d_고정'!$B$10*P2058*('6_기대효과'!$K$7/'d_고정'!$B$9))*(1-R2058)</f>
        <v/>
      </c>
      <c r="AA2058">
        <f>W2058*L2058*(1-R2058-'d_고정'!$B$13)+U2058*MAX(N2058-'d_고정'!$B$10*P2058*('6_기대효과'!$K$7/'d_고정'!$B$9),0)*Q2058*(1-R2058)</f>
        <v/>
      </c>
      <c r="AB2058">
        <f>Y2058+Z2058</f>
        <v/>
      </c>
      <c r="AC2058">
        <f>Y2058/('d_고정'!$B$5*'6_기대효과'!$H$7/8)/'d_고정'!$B$6</f>
        <v/>
      </c>
      <c r="AD2058">
        <f>Y2058/('d_고정'!$B$8*'6_기대효과'!$H$7/8)</f>
        <v/>
      </c>
    </row>
    <row r="2059">
      <c r="A2059">
        <f>RAND()</f>
        <v/>
      </c>
      <c r="B2059">
        <f>IF('d_시나리오'!$J$2='d_시나리오'!$H$2,'d_시나리오'!$I$2,IF(A2059&lt;('d_시나리오'!$I$2-'d_시나리오'!$H$2)/('d_시나리오'!$J$2-'d_시나리오'!$H$2),'d_시나리오'!$H$2+SQRT(A2059*('d_시나리오'!$J$2-'d_시나리오'!$H$2)*('d_시나리오'!$I$2-'d_시나리오'!$H$2)),'d_시나리오'!$J$2-SQRT((1-A2059)*('d_시나리오'!$J$2-'d_시나리오'!$H$2)*('d_시나리오'!$J$2-'d_시나리오'!$I$2))))</f>
        <v/>
      </c>
      <c r="C2059">
        <f>RAND()</f>
        <v/>
      </c>
      <c r="D2059">
        <f>BETAINV(RAND(),IF(C2059&lt;'d_고정'!$B$26,'d_고정'!$B$23,'d_고정'!$B$16)+1,'d_고정'!$B$17-IF(C2059&lt;'d_고정'!$B$26,'d_고정'!$B$23,'d_고정'!$B$16)+1)*('d_고정'!$B$14+('d_고정'!$B$15-'d_고정'!$B$14)*RAND())</f>
        <v/>
      </c>
      <c r="E2059">
        <f>INDEX('d_분포'!$A$2:$A$28,RANDBETWEEN(1,27))</f>
        <v/>
      </c>
      <c r="F2059">
        <f>INDEX('d_분포'!$C$2:$C$5,RANDBETWEEN(1,4))*(0.9+0.2*RAND())</f>
        <v/>
      </c>
      <c r="G2059">
        <f>RAND()</f>
        <v/>
      </c>
      <c r="H2059">
        <f>(F2059+(1-F2059)*('d_고정'!$B$22*BETAINV(RAND(),IF(G2059&lt;'d_고정'!$B$26,'d_고정'!$B$25,'d_고정'!$B$20)+1,'d_고정'!$B$21-IF(G2059&lt;'d_고정'!$B$26,'d_고정'!$B$25,'d_고정'!$B$20)+1)+(1-'d_고정'!$B$22)*BETAINV(RAND(),IF(G2059&lt;'d_고정'!$B$26,'d_고정'!$B$24,'d_고정'!$B$18)+1,'d_고정'!$B$19-IF(G2059&lt;'d_고정'!$B$26,'d_고정'!$B$24,'d_고정'!$B$18)+1))*('d_고정'!$B$14+('d_고정'!$B$15-'d_고정'!$B$14)*RAND()))/F2059</f>
        <v/>
      </c>
      <c r="I2059">
        <f>RAND()</f>
        <v/>
      </c>
      <c r="J2059">
        <f>IF('d_시나리오'!$J$3='d_시나리오'!$H$3,'d_시나리오'!$I$3,IF(I2059&lt;('d_시나리오'!$I$3-'d_시나리오'!$H$3)/('d_시나리오'!$J$3-'d_시나리오'!$H$3),'d_시나리오'!$H$3+SQRT(I2059*('d_시나리오'!$J$3-'d_시나리오'!$H$3)*('d_시나리오'!$I$3-'d_시나리오'!$H$3)),'d_시나리오'!$J$3-SQRT((1-I2059)*('d_시나리오'!$J$3-'d_시나리오'!$H$3)*('d_시나리오'!$J$3-'d_시나리오'!$I$3))))</f>
        <v/>
      </c>
      <c r="K2059">
        <f>RAND()</f>
        <v/>
      </c>
      <c r="L2059">
        <f>IF('d_시나리오'!$J$4='d_시나리오'!$H$4,'d_시나리오'!$I$4,IF(K2059&lt;('d_시나리오'!$I$4-'d_시나리오'!$H$4)/('d_시나리오'!$J$4-'d_시나리오'!$H$4),'d_시나리오'!$H$4+SQRT(K2059*('d_시나리오'!$J$4-'d_시나리오'!$H$4)*('d_시나리오'!$I$4-'d_시나리오'!$H$4)),'d_시나리오'!$J$4-SQRT((1-K2059)*('d_시나리오'!$J$4-'d_시나리오'!$H$4)*('d_시나리오'!$J$4-'d_시나리오'!$I$4))))</f>
        <v/>
      </c>
      <c r="M2059">
        <f>RAND()</f>
        <v/>
      </c>
      <c r="N2059">
        <f>IF('d_시나리오'!$J$5='d_시나리오'!$H$5,'d_시나리오'!$I$5,IF(M2059&lt;('d_시나리오'!$I$5-'d_시나리오'!$H$5)/('d_시나리오'!$J$5-'d_시나리오'!$H$5),'d_시나리오'!$H$5+SQRT(M2059*('d_시나리오'!$J$5-'d_시나리오'!$H$5)*('d_시나리오'!$I$5-'d_시나리오'!$H$5)),'d_시나리오'!$J$5-SQRT((1-M2059)*('d_시나리오'!$J$5-'d_시나리오'!$H$5)*('d_시나리오'!$J$5-'d_시나리오'!$I$5))))</f>
        <v/>
      </c>
      <c r="O2059">
        <f>RAND()</f>
        <v/>
      </c>
      <c r="P2059">
        <f>IF('d_시나리오'!$J$6='d_시나리오'!$H$6,'d_시나리오'!$I$6,IF(O2059&lt;('d_시나리오'!$I$6-'d_시나리오'!$H$6)/('d_시나리오'!$J$6-'d_시나리오'!$H$6),'d_시나리오'!$H$6+SQRT(O2059*('d_시나리오'!$J$6-'d_시나리오'!$H$6)*('d_시나리오'!$I$6-'d_시나리오'!$H$6)),'d_시나리오'!$J$6-SQRT((1-O2059)*('d_시나리오'!$J$6-'d_시나리오'!$H$6)*('d_시나리오'!$J$6-'d_시나리오'!$I$6))))</f>
        <v/>
      </c>
      <c r="Q2059">
        <f>INDEX('d_분포'!$B$2:$B$57,RANDBETWEEN(1,56))</f>
        <v/>
      </c>
      <c r="R2059">
        <f>BETAINV(RAND(),5,5)</f>
        <v/>
      </c>
      <c r="S2059">
        <f>'d_고정'!$B$1*'6_기대효과'!$H$7*('d_시나리오'!$I$7/'d_고정'!$B$2)*B2059</f>
        <v/>
      </c>
      <c r="T2059">
        <f>S2059*D2059</f>
        <v/>
      </c>
      <c r="U2059">
        <f>S2059*F2059*H2059</f>
        <v/>
      </c>
      <c r="V2059">
        <f>S2059*F2059*(H2059-1)</f>
        <v/>
      </c>
      <c r="W2059">
        <f>U2059*J2059</f>
        <v/>
      </c>
      <c r="X2059">
        <f>T2059+W2059</f>
        <v/>
      </c>
      <c r="Y2059">
        <f>(T2059*E2059+W2059*L2059)*(1-R2059-'d_고정'!$B$13)</f>
        <v/>
      </c>
      <c r="Z2059">
        <f>(U2059*N2059*Q2059+'d_고정'!$B$3*('6_기대효과'!$H$7/8)*Q2059*'d_고정'!$B$10*P2059*('6_기대효과'!$K$7/'d_고정'!$B$9))*(1-R2059)</f>
        <v/>
      </c>
      <c r="AA2059">
        <f>W2059*L2059*(1-R2059-'d_고정'!$B$13)+U2059*MAX(N2059-'d_고정'!$B$10*P2059*('6_기대효과'!$K$7/'d_고정'!$B$9),0)*Q2059*(1-R2059)</f>
        <v/>
      </c>
      <c r="AB2059">
        <f>Y2059+Z2059</f>
        <v/>
      </c>
      <c r="AC2059">
        <f>Y2059/('d_고정'!$B$5*'6_기대효과'!$H$7/8)/'d_고정'!$B$6</f>
        <v/>
      </c>
      <c r="AD2059">
        <f>Y2059/('d_고정'!$B$8*'6_기대효과'!$H$7/8)</f>
        <v/>
      </c>
    </row>
    <row r="2060">
      <c r="A2060">
        <f>RAND()</f>
        <v/>
      </c>
      <c r="B2060">
        <f>IF('d_시나리오'!$J$2='d_시나리오'!$H$2,'d_시나리오'!$I$2,IF(A2060&lt;('d_시나리오'!$I$2-'d_시나리오'!$H$2)/('d_시나리오'!$J$2-'d_시나리오'!$H$2),'d_시나리오'!$H$2+SQRT(A2060*('d_시나리오'!$J$2-'d_시나리오'!$H$2)*('d_시나리오'!$I$2-'d_시나리오'!$H$2)),'d_시나리오'!$J$2-SQRT((1-A2060)*('d_시나리오'!$J$2-'d_시나리오'!$H$2)*('d_시나리오'!$J$2-'d_시나리오'!$I$2))))</f>
        <v/>
      </c>
      <c r="C2060">
        <f>RAND()</f>
        <v/>
      </c>
      <c r="D2060">
        <f>BETAINV(RAND(),IF(C2060&lt;'d_고정'!$B$26,'d_고정'!$B$23,'d_고정'!$B$16)+1,'d_고정'!$B$17-IF(C2060&lt;'d_고정'!$B$26,'d_고정'!$B$23,'d_고정'!$B$16)+1)*('d_고정'!$B$14+('d_고정'!$B$15-'d_고정'!$B$14)*RAND())</f>
        <v/>
      </c>
      <c r="E2060">
        <f>INDEX('d_분포'!$A$2:$A$28,RANDBETWEEN(1,27))</f>
        <v/>
      </c>
      <c r="F2060">
        <f>INDEX('d_분포'!$C$2:$C$5,RANDBETWEEN(1,4))*(0.9+0.2*RAND())</f>
        <v/>
      </c>
      <c r="G2060">
        <f>RAND()</f>
        <v/>
      </c>
      <c r="H2060">
        <f>(F2060+(1-F2060)*('d_고정'!$B$22*BETAINV(RAND(),IF(G2060&lt;'d_고정'!$B$26,'d_고정'!$B$25,'d_고정'!$B$20)+1,'d_고정'!$B$21-IF(G2060&lt;'d_고정'!$B$26,'d_고정'!$B$25,'d_고정'!$B$20)+1)+(1-'d_고정'!$B$22)*BETAINV(RAND(),IF(G2060&lt;'d_고정'!$B$26,'d_고정'!$B$24,'d_고정'!$B$18)+1,'d_고정'!$B$19-IF(G2060&lt;'d_고정'!$B$26,'d_고정'!$B$24,'d_고정'!$B$18)+1))*('d_고정'!$B$14+('d_고정'!$B$15-'d_고정'!$B$14)*RAND()))/F2060</f>
        <v/>
      </c>
      <c r="I2060">
        <f>RAND()</f>
        <v/>
      </c>
      <c r="J2060">
        <f>IF('d_시나리오'!$J$3='d_시나리오'!$H$3,'d_시나리오'!$I$3,IF(I2060&lt;('d_시나리오'!$I$3-'d_시나리오'!$H$3)/('d_시나리오'!$J$3-'d_시나리오'!$H$3),'d_시나리오'!$H$3+SQRT(I2060*('d_시나리오'!$J$3-'d_시나리오'!$H$3)*('d_시나리오'!$I$3-'d_시나리오'!$H$3)),'d_시나리오'!$J$3-SQRT((1-I2060)*('d_시나리오'!$J$3-'d_시나리오'!$H$3)*('d_시나리오'!$J$3-'d_시나리오'!$I$3))))</f>
        <v/>
      </c>
      <c r="K2060">
        <f>RAND()</f>
        <v/>
      </c>
      <c r="L2060">
        <f>IF('d_시나리오'!$J$4='d_시나리오'!$H$4,'d_시나리오'!$I$4,IF(K2060&lt;('d_시나리오'!$I$4-'d_시나리오'!$H$4)/('d_시나리오'!$J$4-'d_시나리오'!$H$4),'d_시나리오'!$H$4+SQRT(K2060*('d_시나리오'!$J$4-'d_시나리오'!$H$4)*('d_시나리오'!$I$4-'d_시나리오'!$H$4)),'d_시나리오'!$J$4-SQRT((1-K2060)*('d_시나리오'!$J$4-'d_시나리오'!$H$4)*('d_시나리오'!$J$4-'d_시나리오'!$I$4))))</f>
        <v/>
      </c>
      <c r="M2060">
        <f>RAND()</f>
        <v/>
      </c>
      <c r="N2060">
        <f>IF('d_시나리오'!$J$5='d_시나리오'!$H$5,'d_시나리오'!$I$5,IF(M2060&lt;('d_시나리오'!$I$5-'d_시나리오'!$H$5)/('d_시나리오'!$J$5-'d_시나리오'!$H$5),'d_시나리오'!$H$5+SQRT(M2060*('d_시나리오'!$J$5-'d_시나리오'!$H$5)*('d_시나리오'!$I$5-'d_시나리오'!$H$5)),'d_시나리오'!$J$5-SQRT((1-M2060)*('d_시나리오'!$J$5-'d_시나리오'!$H$5)*('d_시나리오'!$J$5-'d_시나리오'!$I$5))))</f>
        <v/>
      </c>
      <c r="O2060">
        <f>RAND()</f>
        <v/>
      </c>
      <c r="P2060">
        <f>IF('d_시나리오'!$J$6='d_시나리오'!$H$6,'d_시나리오'!$I$6,IF(O2060&lt;('d_시나리오'!$I$6-'d_시나리오'!$H$6)/('d_시나리오'!$J$6-'d_시나리오'!$H$6),'d_시나리오'!$H$6+SQRT(O2060*('d_시나리오'!$J$6-'d_시나리오'!$H$6)*('d_시나리오'!$I$6-'d_시나리오'!$H$6)),'d_시나리오'!$J$6-SQRT((1-O2060)*('d_시나리오'!$J$6-'d_시나리오'!$H$6)*('d_시나리오'!$J$6-'d_시나리오'!$I$6))))</f>
        <v/>
      </c>
      <c r="Q2060">
        <f>INDEX('d_분포'!$B$2:$B$57,RANDBETWEEN(1,56))</f>
        <v/>
      </c>
      <c r="R2060">
        <f>BETAINV(RAND(),5,5)</f>
        <v/>
      </c>
      <c r="S2060">
        <f>'d_고정'!$B$1*'6_기대효과'!$H$7*('d_시나리오'!$I$7/'d_고정'!$B$2)*B2060</f>
        <v/>
      </c>
      <c r="T2060">
        <f>S2060*D2060</f>
        <v/>
      </c>
      <c r="U2060">
        <f>S2060*F2060*H2060</f>
        <v/>
      </c>
      <c r="V2060">
        <f>S2060*F2060*(H2060-1)</f>
        <v/>
      </c>
      <c r="W2060">
        <f>U2060*J2060</f>
        <v/>
      </c>
      <c r="X2060">
        <f>T2060+W2060</f>
        <v/>
      </c>
      <c r="Y2060">
        <f>(T2060*E2060+W2060*L2060)*(1-R2060-'d_고정'!$B$13)</f>
        <v/>
      </c>
      <c r="Z2060">
        <f>(U2060*N2060*Q2060+'d_고정'!$B$3*('6_기대효과'!$H$7/8)*Q2060*'d_고정'!$B$10*P2060*('6_기대효과'!$K$7/'d_고정'!$B$9))*(1-R2060)</f>
        <v/>
      </c>
      <c r="AA2060">
        <f>W2060*L2060*(1-R2060-'d_고정'!$B$13)+U2060*MAX(N2060-'d_고정'!$B$10*P2060*('6_기대효과'!$K$7/'d_고정'!$B$9),0)*Q2060*(1-R2060)</f>
        <v/>
      </c>
      <c r="AB2060">
        <f>Y2060+Z2060</f>
        <v/>
      </c>
      <c r="AC2060">
        <f>Y2060/('d_고정'!$B$5*'6_기대효과'!$H$7/8)/'d_고정'!$B$6</f>
        <v/>
      </c>
      <c r="AD2060">
        <f>Y2060/('d_고정'!$B$8*'6_기대효과'!$H$7/8)</f>
        <v/>
      </c>
    </row>
    <row r="2061">
      <c r="A2061">
        <f>RAND()</f>
        <v/>
      </c>
      <c r="B2061">
        <f>IF('d_시나리오'!$J$2='d_시나리오'!$H$2,'d_시나리오'!$I$2,IF(A2061&lt;('d_시나리오'!$I$2-'d_시나리오'!$H$2)/('d_시나리오'!$J$2-'d_시나리오'!$H$2),'d_시나리오'!$H$2+SQRT(A2061*('d_시나리오'!$J$2-'d_시나리오'!$H$2)*('d_시나리오'!$I$2-'d_시나리오'!$H$2)),'d_시나리오'!$J$2-SQRT((1-A2061)*('d_시나리오'!$J$2-'d_시나리오'!$H$2)*('d_시나리오'!$J$2-'d_시나리오'!$I$2))))</f>
        <v/>
      </c>
      <c r="C2061">
        <f>RAND()</f>
        <v/>
      </c>
      <c r="D2061">
        <f>BETAINV(RAND(),IF(C2061&lt;'d_고정'!$B$26,'d_고정'!$B$23,'d_고정'!$B$16)+1,'d_고정'!$B$17-IF(C2061&lt;'d_고정'!$B$26,'d_고정'!$B$23,'d_고정'!$B$16)+1)*('d_고정'!$B$14+('d_고정'!$B$15-'d_고정'!$B$14)*RAND())</f>
        <v/>
      </c>
      <c r="E2061">
        <f>INDEX('d_분포'!$A$2:$A$28,RANDBETWEEN(1,27))</f>
        <v/>
      </c>
      <c r="F2061">
        <f>INDEX('d_분포'!$C$2:$C$5,RANDBETWEEN(1,4))*(0.9+0.2*RAND())</f>
        <v/>
      </c>
      <c r="G2061">
        <f>RAND()</f>
        <v/>
      </c>
      <c r="H2061">
        <f>(F2061+(1-F2061)*('d_고정'!$B$22*BETAINV(RAND(),IF(G2061&lt;'d_고정'!$B$26,'d_고정'!$B$25,'d_고정'!$B$20)+1,'d_고정'!$B$21-IF(G2061&lt;'d_고정'!$B$26,'d_고정'!$B$25,'d_고정'!$B$20)+1)+(1-'d_고정'!$B$22)*BETAINV(RAND(),IF(G2061&lt;'d_고정'!$B$26,'d_고정'!$B$24,'d_고정'!$B$18)+1,'d_고정'!$B$19-IF(G2061&lt;'d_고정'!$B$26,'d_고정'!$B$24,'d_고정'!$B$18)+1))*('d_고정'!$B$14+('d_고정'!$B$15-'d_고정'!$B$14)*RAND()))/F2061</f>
        <v/>
      </c>
      <c r="I2061">
        <f>RAND()</f>
        <v/>
      </c>
      <c r="J2061">
        <f>IF('d_시나리오'!$J$3='d_시나리오'!$H$3,'d_시나리오'!$I$3,IF(I2061&lt;('d_시나리오'!$I$3-'d_시나리오'!$H$3)/('d_시나리오'!$J$3-'d_시나리오'!$H$3),'d_시나리오'!$H$3+SQRT(I2061*('d_시나리오'!$J$3-'d_시나리오'!$H$3)*('d_시나리오'!$I$3-'d_시나리오'!$H$3)),'d_시나리오'!$J$3-SQRT((1-I2061)*('d_시나리오'!$J$3-'d_시나리오'!$H$3)*('d_시나리오'!$J$3-'d_시나리오'!$I$3))))</f>
        <v/>
      </c>
      <c r="K2061">
        <f>RAND()</f>
        <v/>
      </c>
      <c r="L2061">
        <f>IF('d_시나리오'!$J$4='d_시나리오'!$H$4,'d_시나리오'!$I$4,IF(K2061&lt;('d_시나리오'!$I$4-'d_시나리오'!$H$4)/('d_시나리오'!$J$4-'d_시나리오'!$H$4),'d_시나리오'!$H$4+SQRT(K2061*('d_시나리오'!$J$4-'d_시나리오'!$H$4)*('d_시나리오'!$I$4-'d_시나리오'!$H$4)),'d_시나리오'!$J$4-SQRT((1-K2061)*('d_시나리오'!$J$4-'d_시나리오'!$H$4)*('d_시나리오'!$J$4-'d_시나리오'!$I$4))))</f>
        <v/>
      </c>
      <c r="M2061">
        <f>RAND()</f>
        <v/>
      </c>
      <c r="N2061">
        <f>IF('d_시나리오'!$J$5='d_시나리오'!$H$5,'d_시나리오'!$I$5,IF(M2061&lt;('d_시나리오'!$I$5-'d_시나리오'!$H$5)/('d_시나리오'!$J$5-'d_시나리오'!$H$5),'d_시나리오'!$H$5+SQRT(M2061*('d_시나리오'!$J$5-'d_시나리오'!$H$5)*('d_시나리오'!$I$5-'d_시나리오'!$H$5)),'d_시나리오'!$J$5-SQRT((1-M2061)*('d_시나리오'!$J$5-'d_시나리오'!$H$5)*('d_시나리오'!$J$5-'d_시나리오'!$I$5))))</f>
        <v/>
      </c>
      <c r="O2061">
        <f>RAND()</f>
        <v/>
      </c>
      <c r="P2061">
        <f>IF('d_시나리오'!$J$6='d_시나리오'!$H$6,'d_시나리오'!$I$6,IF(O2061&lt;('d_시나리오'!$I$6-'d_시나리오'!$H$6)/('d_시나리오'!$J$6-'d_시나리오'!$H$6),'d_시나리오'!$H$6+SQRT(O2061*('d_시나리오'!$J$6-'d_시나리오'!$H$6)*('d_시나리오'!$I$6-'d_시나리오'!$H$6)),'d_시나리오'!$J$6-SQRT((1-O2061)*('d_시나리오'!$J$6-'d_시나리오'!$H$6)*('d_시나리오'!$J$6-'d_시나리오'!$I$6))))</f>
        <v/>
      </c>
      <c r="Q2061">
        <f>INDEX('d_분포'!$B$2:$B$57,RANDBETWEEN(1,56))</f>
        <v/>
      </c>
      <c r="R2061">
        <f>BETAINV(RAND(),5,5)</f>
        <v/>
      </c>
      <c r="S2061">
        <f>'d_고정'!$B$1*'6_기대효과'!$H$7*('d_시나리오'!$I$7/'d_고정'!$B$2)*B2061</f>
        <v/>
      </c>
      <c r="T2061">
        <f>S2061*D2061</f>
        <v/>
      </c>
      <c r="U2061">
        <f>S2061*F2061*H2061</f>
        <v/>
      </c>
      <c r="V2061">
        <f>S2061*F2061*(H2061-1)</f>
        <v/>
      </c>
      <c r="W2061">
        <f>U2061*J2061</f>
        <v/>
      </c>
      <c r="X2061">
        <f>T2061+W2061</f>
        <v/>
      </c>
      <c r="Y2061">
        <f>(T2061*E2061+W2061*L2061)*(1-R2061-'d_고정'!$B$13)</f>
        <v/>
      </c>
      <c r="Z2061">
        <f>(U2061*N2061*Q2061+'d_고정'!$B$3*('6_기대효과'!$H$7/8)*Q2061*'d_고정'!$B$10*P2061*('6_기대효과'!$K$7/'d_고정'!$B$9))*(1-R2061)</f>
        <v/>
      </c>
      <c r="AA2061">
        <f>W2061*L2061*(1-R2061-'d_고정'!$B$13)+U2061*MAX(N2061-'d_고정'!$B$10*P2061*('6_기대효과'!$K$7/'d_고정'!$B$9),0)*Q2061*(1-R2061)</f>
        <v/>
      </c>
      <c r="AB2061">
        <f>Y2061+Z2061</f>
        <v/>
      </c>
      <c r="AC2061">
        <f>Y2061/('d_고정'!$B$5*'6_기대효과'!$H$7/8)/'d_고정'!$B$6</f>
        <v/>
      </c>
      <c r="AD2061">
        <f>Y2061/('d_고정'!$B$8*'6_기대효과'!$H$7/8)</f>
        <v/>
      </c>
    </row>
    <row r="2062">
      <c r="A2062">
        <f>RAND()</f>
        <v/>
      </c>
      <c r="B2062">
        <f>IF('d_시나리오'!$J$2='d_시나리오'!$H$2,'d_시나리오'!$I$2,IF(A2062&lt;('d_시나리오'!$I$2-'d_시나리오'!$H$2)/('d_시나리오'!$J$2-'d_시나리오'!$H$2),'d_시나리오'!$H$2+SQRT(A2062*('d_시나리오'!$J$2-'d_시나리오'!$H$2)*('d_시나리오'!$I$2-'d_시나리오'!$H$2)),'d_시나리오'!$J$2-SQRT((1-A2062)*('d_시나리오'!$J$2-'d_시나리오'!$H$2)*('d_시나리오'!$J$2-'d_시나리오'!$I$2))))</f>
        <v/>
      </c>
      <c r="C2062">
        <f>RAND()</f>
        <v/>
      </c>
      <c r="D2062">
        <f>BETAINV(RAND(),IF(C2062&lt;'d_고정'!$B$26,'d_고정'!$B$23,'d_고정'!$B$16)+1,'d_고정'!$B$17-IF(C2062&lt;'d_고정'!$B$26,'d_고정'!$B$23,'d_고정'!$B$16)+1)*('d_고정'!$B$14+('d_고정'!$B$15-'d_고정'!$B$14)*RAND())</f>
        <v/>
      </c>
      <c r="E2062">
        <f>INDEX('d_분포'!$A$2:$A$28,RANDBETWEEN(1,27))</f>
        <v/>
      </c>
      <c r="F2062">
        <f>INDEX('d_분포'!$C$2:$C$5,RANDBETWEEN(1,4))*(0.9+0.2*RAND())</f>
        <v/>
      </c>
      <c r="G2062">
        <f>RAND()</f>
        <v/>
      </c>
      <c r="H2062">
        <f>(F2062+(1-F2062)*('d_고정'!$B$22*BETAINV(RAND(),IF(G2062&lt;'d_고정'!$B$26,'d_고정'!$B$25,'d_고정'!$B$20)+1,'d_고정'!$B$21-IF(G2062&lt;'d_고정'!$B$26,'d_고정'!$B$25,'d_고정'!$B$20)+1)+(1-'d_고정'!$B$22)*BETAINV(RAND(),IF(G2062&lt;'d_고정'!$B$26,'d_고정'!$B$24,'d_고정'!$B$18)+1,'d_고정'!$B$19-IF(G2062&lt;'d_고정'!$B$26,'d_고정'!$B$24,'d_고정'!$B$18)+1))*('d_고정'!$B$14+('d_고정'!$B$15-'d_고정'!$B$14)*RAND()))/F2062</f>
        <v/>
      </c>
      <c r="I2062">
        <f>RAND()</f>
        <v/>
      </c>
      <c r="J2062">
        <f>IF('d_시나리오'!$J$3='d_시나리오'!$H$3,'d_시나리오'!$I$3,IF(I2062&lt;('d_시나리오'!$I$3-'d_시나리오'!$H$3)/('d_시나리오'!$J$3-'d_시나리오'!$H$3),'d_시나리오'!$H$3+SQRT(I2062*('d_시나리오'!$J$3-'d_시나리오'!$H$3)*('d_시나리오'!$I$3-'d_시나리오'!$H$3)),'d_시나리오'!$J$3-SQRT((1-I2062)*('d_시나리오'!$J$3-'d_시나리오'!$H$3)*('d_시나리오'!$J$3-'d_시나리오'!$I$3))))</f>
        <v/>
      </c>
      <c r="K2062">
        <f>RAND()</f>
        <v/>
      </c>
      <c r="L2062">
        <f>IF('d_시나리오'!$J$4='d_시나리오'!$H$4,'d_시나리오'!$I$4,IF(K2062&lt;('d_시나리오'!$I$4-'d_시나리오'!$H$4)/('d_시나리오'!$J$4-'d_시나리오'!$H$4),'d_시나리오'!$H$4+SQRT(K2062*('d_시나리오'!$J$4-'d_시나리오'!$H$4)*('d_시나리오'!$I$4-'d_시나리오'!$H$4)),'d_시나리오'!$J$4-SQRT((1-K2062)*('d_시나리오'!$J$4-'d_시나리오'!$H$4)*('d_시나리오'!$J$4-'d_시나리오'!$I$4))))</f>
        <v/>
      </c>
      <c r="M2062">
        <f>RAND()</f>
        <v/>
      </c>
      <c r="N2062">
        <f>IF('d_시나리오'!$J$5='d_시나리오'!$H$5,'d_시나리오'!$I$5,IF(M2062&lt;('d_시나리오'!$I$5-'d_시나리오'!$H$5)/('d_시나리오'!$J$5-'d_시나리오'!$H$5),'d_시나리오'!$H$5+SQRT(M2062*('d_시나리오'!$J$5-'d_시나리오'!$H$5)*('d_시나리오'!$I$5-'d_시나리오'!$H$5)),'d_시나리오'!$J$5-SQRT((1-M2062)*('d_시나리오'!$J$5-'d_시나리오'!$H$5)*('d_시나리오'!$J$5-'d_시나리오'!$I$5))))</f>
        <v/>
      </c>
      <c r="O2062">
        <f>RAND()</f>
        <v/>
      </c>
      <c r="P2062">
        <f>IF('d_시나리오'!$J$6='d_시나리오'!$H$6,'d_시나리오'!$I$6,IF(O2062&lt;('d_시나리오'!$I$6-'d_시나리오'!$H$6)/('d_시나리오'!$J$6-'d_시나리오'!$H$6),'d_시나리오'!$H$6+SQRT(O2062*('d_시나리오'!$J$6-'d_시나리오'!$H$6)*('d_시나리오'!$I$6-'d_시나리오'!$H$6)),'d_시나리오'!$J$6-SQRT((1-O2062)*('d_시나리오'!$J$6-'d_시나리오'!$H$6)*('d_시나리오'!$J$6-'d_시나리오'!$I$6))))</f>
        <v/>
      </c>
      <c r="Q2062">
        <f>INDEX('d_분포'!$B$2:$B$57,RANDBETWEEN(1,56))</f>
        <v/>
      </c>
      <c r="R2062">
        <f>BETAINV(RAND(),5,5)</f>
        <v/>
      </c>
      <c r="S2062">
        <f>'d_고정'!$B$1*'6_기대효과'!$H$7*('d_시나리오'!$I$7/'d_고정'!$B$2)*B2062</f>
        <v/>
      </c>
      <c r="T2062">
        <f>S2062*D2062</f>
        <v/>
      </c>
      <c r="U2062">
        <f>S2062*F2062*H2062</f>
        <v/>
      </c>
      <c r="V2062">
        <f>S2062*F2062*(H2062-1)</f>
        <v/>
      </c>
      <c r="W2062">
        <f>U2062*J2062</f>
        <v/>
      </c>
      <c r="X2062">
        <f>T2062+W2062</f>
        <v/>
      </c>
      <c r="Y2062">
        <f>(T2062*E2062+W2062*L2062)*(1-R2062-'d_고정'!$B$13)</f>
        <v/>
      </c>
      <c r="Z2062">
        <f>(U2062*N2062*Q2062+'d_고정'!$B$3*('6_기대효과'!$H$7/8)*Q2062*'d_고정'!$B$10*P2062*('6_기대효과'!$K$7/'d_고정'!$B$9))*(1-R2062)</f>
        <v/>
      </c>
      <c r="AA2062">
        <f>W2062*L2062*(1-R2062-'d_고정'!$B$13)+U2062*MAX(N2062-'d_고정'!$B$10*P2062*('6_기대효과'!$K$7/'d_고정'!$B$9),0)*Q2062*(1-R2062)</f>
        <v/>
      </c>
      <c r="AB2062">
        <f>Y2062+Z2062</f>
        <v/>
      </c>
      <c r="AC2062">
        <f>Y2062/('d_고정'!$B$5*'6_기대효과'!$H$7/8)/'d_고정'!$B$6</f>
        <v/>
      </c>
      <c r="AD2062">
        <f>Y2062/('d_고정'!$B$8*'6_기대효과'!$H$7/8)</f>
        <v/>
      </c>
    </row>
    <row r="2063">
      <c r="A2063">
        <f>RAND()</f>
        <v/>
      </c>
      <c r="B2063">
        <f>IF('d_시나리오'!$J$2='d_시나리오'!$H$2,'d_시나리오'!$I$2,IF(A2063&lt;('d_시나리오'!$I$2-'d_시나리오'!$H$2)/('d_시나리오'!$J$2-'d_시나리오'!$H$2),'d_시나리오'!$H$2+SQRT(A2063*('d_시나리오'!$J$2-'d_시나리오'!$H$2)*('d_시나리오'!$I$2-'d_시나리오'!$H$2)),'d_시나리오'!$J$2-SQRT((1-A2063)*('d_시나리오'!$J$2-'d_시나리오'!$H$2)*('d_시나리오'!$J$2-'d_시나리오'!$I$2))))</f>
        <v/>
      </c>
      <c r="C2063">
        <f>RAND()</f>
        <v/>
      </c>
      <c r="D2063">
        <f>BETAINV(RAND(),IF(C2063&lt;'d_고정'!$B$26,'d_고정'!$B$23,'d_고정'!$B$16)+1,'d_고정'!$B$17-IF(C2063&lt;'d_고정'!$B$26,'d_고정'!$B$23,'d_고정'!$B$16)+1)*('d_고정'!$B$14+('d_고정'!$B$15-'d_고정'!$B$14)*RAND())</f>
        <v/>
      </c>
      <c r="E2063">
        <f>INDEX('d_분포'!$A$2:$A$28,RANDBETWEEN(1,27))</f>
        <v/>
      </c>
      <c r="F2063">
        <f>INDEX('d_분포'!$C$2:$C$5,RANDBETWEEN(1,4))*(0.9+0.2*RAND())</f>
        <v/>
      </c>
      <c r="G2063">
        <f>RAND()</f>
        <v/>
      </c>
      <c r="H2063">
        <f>(F2063+(1-F2063)*('d_고정'!$B$22*BETAINV(RAND(),IF(G2063&lt;'d_고정'!$B$26,'d_고정'!$B$25,'d_고정'!$B$20)+1,'d_고정'!$B$21-IF(G2063&lt;'d_고정'!$B$26,'d_고정'!$B$25,'d_고정'!$B$20)+1)+(1-'d_고정'!$B$22)*BETAINV(RAND(),IF(G2063&lt;'d_고정'!$B$26,'d_고정'!$B$24,'d_고정'!$B$18)+1,'d_고정'!$B$19-IF(G2063&lt;'d_고정'!$B$26,'d_고정'!$B$24,'d_고정'!$B$18)+1))*('d_고정'!$B$14+('d_고정'!$B$15-'d_고정'!$B$14)*RAND()))/F2063</f>
        <v/>
      </c>
      <c r="I2063">
        <f>RAND()</f>
        <v/>
      </c>
      <c r="J2063">
        <f>IF('d_시나리오'!$J$3='d_시나리오'!$H$3,'d_시나리오'!$I$3,IF(I2063&lt;('d_시나리오'!$I$3-'d_시나리오'!$H$3)/('d_시나리오'!$J$3-'d_시나리오'!$H$3),'d_시나리오'!$H$3+SQRT(I2063*('d_시나리오'!$J$3-'d_시나리오'!$H$3)*('d_시나리오'!$I$3-'d_시나리오'!$H$3)),'d_시나리오'!$J$3-SQRT((1-I2063)*('d_시나리오'!$J$3-'d_시나리오'!$H$3)*('d_시나리오'!$J$3-'d_시나리오'!$I$3))))</f>
        <v/>
      </c>
      <c r="K2063">
        <f>RAND()</f>
        <v/>
      </c>
      <c r="L2063">
        <f>IF('d_시나리오'!$J$4='d_시나리오'!$H$4,'d_시나리오'!$I$4,IF(K2063&lt;('d_시나리오'!$I$4-'d_시나리오'!$H$4)/('d_시나리오'!$J$4-'d_시나리오'!$H$4),'d_시나리오'!$H$4+SQRT(K2063*('d_시나리오'!$J$4-'d_시나리오'!$H$4)*('d_시나리오'!$I$4-'d_시나리오'!$H$4)),'d_시나리오'!$J$4-SQRT((1-K2063)*('d_시나리오'!$J$4-'d_시나리오'!$H$4)*('d_시나리오'!$J$4-'d_시나리오'!$I$4))))</f>
        <v/>
      </c>
      <c r="M2063">
        <f>RAND()</f>
        <v/>
      </c>
      <c r="N2063">
        <f>IF('d_시나리오'!$J$5='d_시나리오'!$H$5,'d_시나리오'!$I$5,IF(M2063&lt;('d_시나리오'!$I$5-'d_시나리오'!$H$5)/('d_시나리오'!$J$5-'d_시나리오'!$H$5),'d_시나리오'!$H$5+SQRT(M2063*('d_시나리오'!$J$5-'d_시나리오'!$H$5)*('d_시나리오'!$I$5-'d_시나리오'!$H$5)),'d_시나리오'!$J$5-SQRT((1-M2063)*('d_시나리오'!$J$5-'d_시나리오'!$H$5)*('d_시나리오'!$J$5-'d_시나리오'!$I$5))))</f>
        <v/>
      </c>
      <c r="O2063">
        <f>RAND()</f>
        <v/>
      </c>
      <c r="P2063">
        <f>IF('d_시나리오'!$J$6='d_시나리오'!$H$6,'d_시나리오'!$I$6,IF(O2063&lt;('d_시나리오'!$I$6-'d_시나리오'!$H$6)/('d_시나리오'!$J$6-'d_시나리오'!$H$6),'d_시나리오'!$H$6+SQRT(O2063*('d_시나리오'!$J$6-'d_시나리오'!$H$6)*('d_시나리오'!$I$6-'d_시나리오'!$H$6)),'d_시나리오'!$J$6-SQRT((1-O2063)*('d_시나리오'!$J$6-'d_시나리오'!$H$6)*('d_시나리오'!$J$6-'d_시나리오'!$I$6))))</f>
        <v/>
      </c>
      <c r="Q2063">
        <f>INDEX('d_분포'!$B$2:$B$57,RANDBETWEEN(1,56))</f>
        <v/>
      </c>
      <c r="R2063">
        <f>BETAINV(RAND(),5,5)</f>
        <v/>
      </c>
      <c r="S2063">
        <f>'d_고정'!$B$1*'6_기대효과'!$H$7*('d_시나리오'!$I$7/'d_고정'!$B$2)*B2063</f>
        <v/>
      </c>
      <c r="T2063">
        <f>S2063*D2063</f>
        <v/>
      </c>
      <c r="U2063">
        <f>S2063*F2063*H2063</f>
        <v/>
      </c>
      <c r="V2063">
        <f>S2063*F2063*(H2063-1)</f>
        <v/>
      </c>
      <c r="W2063">
        <f>U2063*J2063</f>
        <v/>
      </c>
      <c r="X2063">
        <f>T2063+W2063</f>
        <v/>
      </c>
      <c r="Y2063">
        <f>(T2063*E2063+W2063*L2063)*(1-R2063-'d_고정'!$B$13)</f>
        <v/>
      </c>
      <c r="Z2063">
        <f>(U2063*N2063*Q2063+'d_고정'!$B$3*('6_기대효과'!$H$7/8)*Q2063*'d_고정'!$B$10*P2063*('6_기대효과'!$K$7/'d_고정'!$B$9))*(1-R2063)</f>
        <v/>
      </c>
      <c r="AA2063">
        <f>W2063*L2063*(1-R2063-'d_고정'!$B$13)+U2063*MAX(N2063-'d_고정'!$B$10*P2063*('6_기대효과'!$K$7/'d_고정'!$B$9),0)*Q2063*(1-R2063)</f>
        <v/>
      </c>
      <c r="AB2063">
        <f>Y2063+Z2063</f>
        <v/>
      </c>
      <c r="AC2063">
        <f>Y2063/('d_고정'!$B$5*'6_기대효과'!$H$7/8)/'d_고정'!$B$6</f>
        <v/>
      </c>
      <c r="AD2063">
        <f>Y2063/('d_고정'!$B$8*'6_기대효과'!$H$7/8)</f>
        <v/>
      </c>
    </row>
    <row r="2064">
      <c r="A2064">
        <f>RAND()</f>
        <v/>
      </c>
      <c r="B2064">
        <f>IF('d_시나리오'!$J$2='d_시나리오'!$H$2,'d_시나리오'!$I$2,IF(A2064&lt;('d_시나리오'!$I$2-'d_시나리오'!$H$2)/('d_시나리오'!$J$2-'d_시나리오'!$H$2),'d_시나리오'!$H$2+SQRT(A2064*('d_시나리오'!$J$2-'d_시나리오'!$H$2)*('d_시나리오'!$I$2-'d_시나리오'!$H$2)),'d_시나리오'!$J$2-SQRT((1-A2064)*('d_시나리오'!$J$2-'d_시나리오'!$H$2)*('d_시나리오'!$J$2-'d_시나리오'!$I$2))))</f>
        <v/>
      </c>
      <c r="C2064">
        <f>RAND()</f>
        <v/>
      </c>
      <c r="D2064">
        <f>BETAINV(RAND(),IF(C2064&lt;'d_고정'!$B$26,'d_고정'!$B$23,'d_고정'!$B$16)+1,'d_고정'!$B$17-IF(C2064&lt;'d_고정'!$B$26,'d_고정'!$B$23,'d_고정'!$B$16)+1)*('d_고정'!$B$14+('d_고정'!$B$15-'d_고정'!$B$14)*RAND())</f>
        <v/>
      </c>
      <c r="E2064">
        <f>INDEX('d_분포'!$A$2:$A$28,RANDBETWEEN(1,27))</f>
        <v/>
      </c>
      <c r="F2064">
        <f>INDEX('d_분포'!$C$2:$C$5,RANDBETWEEN(1,4))*(0.9+0.2*RAND())</f>
        <v/>
      </c>
      <c r="G2064">
        <f>RAND()</f>
        <v/>
      </c>
      <c r="H2064">
        <f>(F2064+(1-F2064)*('d_고정'!$B$22*BETAINV(RAND(),IF(G2064&lt;'d_고정'!$B$26,'d_고정'!$B$25,'d_고정'!$B$20)+1,'d_고정'!$B$21-IF(G2064&lt;'d_고정'!$B$26,'d_고정'!$B$25,'d_고정'!$B$20)+1)+(1-'d_고정'!$B$22)*BETAINV(RAND(),IF(G2064&lt;'d_고정'!$B$26,'d_고정'!$B$24,'d_고정'!$B$18)+1,'d_고정'!$B$19-IF(G2064&lt;'d_고정'!$B$26,'d_고정'!$B$24,'d_고정'!$B$18)+1))*('d_고정'!$B$14+('d_고정'!$B$15-'d_고정'!$B$14)*RAND()))/F2064</f>
        <v/>
      </c>
      <c r="I2064">
        <f>RAND()</f>
        <v/>
      </c>
      <c r="J2064">
        <f>IF('d_시나리오'!$J$3='d_시나리오'!$H$3,'d_시나리오'!$I$3,IF(I2064&lt;('d_시나리오'!$I$3-'d_시나리오'!$H$3)/('d_시나리오'!$J$3-'d_시나리오'!$H$3),'d_시나리오'!$H$3+SQRT(I2064*('d_시나리오'!$J$3-'d_시나리오'!$H$3)*('d_시나리오'!$I$3-'d_시나리오'!$H$3)),'d_시나리오'!$J$3-SQRT((1-I2064)*('d_시나리오'!$J$3-'d_시나리오'!$H$3)*('d_시나리오'!$J$3-'d_시나리오'!$I$3))))</f>
        <v/>
      </c>
      <c r="K2064">
        <f>RAND()</f>
        <v/>
      </c>
      <c r="L2064">
        <f>IF('d_시나리오'!$J$4='d_시나리오'!$H$4,'d_시나리오'!$I$4,IF(K2064&lt;('d_시나리오'!$I$4-'d_시나리오'!$H$4)/('d_시나리오'!$J$4-'d_시나리오'!$H$4),'d_시나리오'!$H$4+SQRT(K2064*('d_시나리오'!$J$4-'d_시나리오'!$H$4)*('d_시나리오'!$I$4-'d_시나리오'!$H$4)),'d_시나리오'!$J$4-SQRT((1-K2064)*('d_시나리오'!$J$4-'d_시나리오'!$H$4)*('d_시나리오'!$J$4-'d_시나리오'!$I$4))))</f>
        <v/>
      </c>
      <c r="M2064">
        <f>RAND()</f>
        <v/>
      </c>
      <c r="N2064">
        <f>IF('d_시나리오'!$J$5='d_시나리오'!$H$5,'d_시나리오'!$I$5,IF(M2064&lt;('d_시나리오'!$I$5-'d_시나리오'!$H$5)/('d_시나리오'!$J$5-'d_시나리오'!$H$5),'d_시나리오'!$H$5+SQRT(M2064*('d_시나리오'!$J$5-'d_시나리오'!$H$5)*('d_시나리오'!$I$5-'d_시나리오'!$H$5)),'d_시나리오'!$J$5-SQRT((1-M2064)*('d_시나리오'!$J$5-'d_시나리오'!$H$5)*('d_시나리오'!$J$5-'d_시나리오'!$I$5))))</f>
        <v/>
      </c>
      <c r="O2064">
        <f>RAND()</f>
        <v/>
      </c>
      <c r="P2064">
        <f>IF('d_시나리오'!$J$6='d_시나리오'!$H$6,'d_시나리오'!$I$6,IF(O2064&lt;('d_시나리오'!$I$6-'d_시나리오'!$H$6)/('d_시나리오'!$J$6-'d_시나리오'!$H$6),'d_시나리오'!$H$6+SQRT(O2064*('d_시나리오'!$J$6-'d_시나리오'!$H$6)*('d_시나리오'!$I$6-'d_시나리오'!$H$6)),'d_시나리오'!$J$6-SQRT((1-O2064)*('d_시나리오'!$J$6-'d_시나리오'!$H$6)*('d_시나리오'!$J$6-'d_시나리오'!$I$6))))</f>
        <v/>
      </c>
      <c r="Q2064">
        <f>INDEX('d_분포'!$B$2:$B$57,RANDBETWEEN(1,56))</f>
        <v/>
      </c>
      <c r="R2064">
        <f>BETAINV(RAND(),5,5)</f>
        <v/>
      </c>
      <c r="S2064">
        <f>'d_고정'!$B$1*'6_기대효과'!$H$7*('d_시나리오'!$I$7/'d_고정'!$B$2)*B2064</f>
        <v/>
      </c>
      <c r="T2064">
        <f>S2064*D2064</f>
        <v/>
      </c>
      <c r="U2064">
        <f>S2064*F2064*H2064</f>
        <v/>
      </c>
      <c r="V2064">
        <f>S2064*F2064*(H2064-1)</f>
        <v/>
      </c>
      <c r="W2064">
        <f>U2064*J2064</f>
        <v/>
      </c>
      <c r="X2064">
        <f>T2064+W2064</f>
        <v/>
      </c>
      <c r="Y2064">
        <f>(T2064*E2064+W2064*L2064)*(1-R2064-'d_고정'!$B$13)</f>
        <v/>
      </c>
      <c r="Z2064">
        <f>(U2064*N2064*Q2064+'d_고정'!$B$3*('6_기대효과'!$H$7/8)*Q2064*'d_고정'!$B$10*P2064*('6_기대효과'!$K$7/'d_고정'!$B$9))*(1-R2064)</f>
        <v/>
      </c>
      <c r="AA2064">
        <f>W2064*L2064*(1-R2064-'d_고정'!$B$13)+U2064*MAX(N2064-'d_고정'!$B$10*P2064*('6_기대효과'!$K$7/'d_고정'!$B$9),0)*Q2064*(1-R2064)</f>
        <v/>
      </c>
      <c r="AB2064">
        <f>Y2064+Z2064</f>
        <v/>
      </c>
      <c r="AC2064">
        <f>Y2064/('d_고정'!$B$5*'6_기대효과'!$H$7/8)/'d_고정'!$B$6</f>
        <v/>
      </c>
      <c r="AD2064">
        <f>Y2064/('d_고정'!$B$8*'6_기대효과'!$H$7/8)</f>
        <v/>
      </c>
    </row>
    <row r="2065">
      <c r="A2065">
        <f>RAND()</f>
        <v/>
      </c>
      <c r="B2065">
        <f>IF('d_시나리오'!$J$2='d_시나리오'!$H$2,'d_시나리오'!$I$2,IF(A2065&lt;('d_시나리오'!$I$2-'d_시나리오'!$H$2)/('d_시나리오'!$J$2-'d_시나리오'!$H$2),'d_시나리오'!$H$2+SQRT(A2065*('d_시나리오'!$J$2-'d_시나리오'!$H$2)*('d_시나리오'!$I$2-'d_시나리오'!$H$2)),'d_시나리오'!$J$2-SQRT((1-A2065)*('d_시나리오'!$J$2-'d_시나리오'!$H$2)*('d_시나리오'!$J$2-'d_시나리오'!$I$2))))</f>
        <v/>
      </c>
      <c r="C2065">
        <f>RAND()</f>
        <v/>
      </c>
      <c r="D2065">
        <f>BETAINV(RAND(),IF(C2065&lt;'d_고정'!$B$26,'d_고정'!$B$23,'d_고정'!$B$16)+1,'d_고정'!$B$17-IF(C2065&lt;'d_고정'!$B$26,'d_고정'!$B$23,'d_고정'!$B$16)+1)*('d_고정'!$B$14+('d_고정'!$B$15-'d_고정'!$B$14)*RAND())</f>
        <v/>
      </c>
      <c r="E2065">
        <f>INDEX('d_분포'!$A$2:$A$28,RANDBETWEEN(1,27))</f>
        <v/>
      </c>
      <c r="F2065">
        <f>INDEX('d_분포'!$C$2:$C$5,RANDBETWEEN(1,4))*(0.9+0.2*RAND())</f>
        <v/>
      </c>
      <c r="G2065">
        <f>RAND()</f>
        <v/>
      </c>
      <c r="H2065">
        <f>(F2065+(1-F2065)*('d_고정'!$B$22*BETAINV(RAND(),IF(G2065&lt;'d_고정'!$B$26,'d_고정'!$B$25,'d_고정'!$B$20)+1,'d_고정'!$B$21-IF(G2065&lt;'d_고정'!$B$26,'d_고정'!$B$25,'d_고정'!$B$20)+1)+(1-'d_고정'!$B$22)*BETAINV(RAND(),IF(G2065&lt;'d_고정'!$B$26,'d_고정'!$B$24,'d_고정'!$B$18)+1,'d_고정'!$B$19-IF(G2065&lt;'d_고정'!$B$26,'d_고정'!$B$24,'d_고정'!$B$18)+1))*('d_고정'!$B$14+('d_고정'!$B$15-'d_고정'!$B$14)*RAND()))/F2065</f>
        <v/>
      </c>
      <c r="I2065">
        <f>RAND()</f>
        <v/>
      </c>
      <c r="J2065">
        <f>IF('d_시나리오'!$J$3='d_시나리오'!$H$3,'d_시나리오'!$I$3,IF(I2065&lt;('d_시나리오'!$I$3-'d_시나리오'!$H$3)/('d_시나리오'!$J$3-'d_시나리오'!$H$3),'d_시나리오'!$H$3+SQRT(I2065*('d_시나리오'!$J$3-'d_시나리오'!$H$3)*('d_시나리오'!$I$3-'d_시나리오'!$H$3)),'d_시나리오'!$J$3-SQRT((1-I2065)*('d_시나리오'!$J$3-'d_시나리오'!$H$3)*('d_시나리오'!$J$3-'d_시나리오'!$I$3))))</f>
        <v/>
      </c>
      <c r="K2065">
        <f>RAND()</f>
        <v/>
      </c>
      <c r="L2065">
        <f>IF('d_시나리오'!$J$4='d_시나리오'!$H$4,'d_시나리오'!$I$4,IF(K2065&lt;('d_시나리오'!$I$4-'d_시나리오'!$H$4)/('d_시나리오'!$J$4-'d_시나리오'!$H$4),'d_시나리오'!$H$4+SQRT(K2065*('d_시나리오'!$J$4-'d_시나리오'!$H$4)*('d_시나리오'!$I$4-'d_시나리오'!$H$4)),'d_시나리오'!$J$4-SQRT((1-K2065)*('d_시나리오'!$J$4-'d_시나리오'!$H$4)*('d_시나리오'!$J$4-'d_시나리오'!$I$4))))</f>
        <v/>
      </c>
      <c r="M2065">
        <f>RAND()</f>
        <v/>
      </c>
      <c r="N2065">
        <f>IF('d_시나리오'!$J$5='d_시나리오'!$H$5,'d_시나리오'!$I$5,IF(M2065&lt;('d_시나리오'!$I$5-'d_시나리오'!$H$5)/('d_시나리오'!$J$5-'d_시나리오'!$H$5),'d_시나리오'!$H$5+SQRT(M2065*('d_시나리오'!$J$5-'d_시나리오'!$H$5)*('d_시나리오'!$I$5-'d_시나리오'!$H$5)),'d_시나리오'!$J$5-SQRT((1-M2065)*('d_시나리오'!$J$5-'d_시나리오'!$H$5)*('d_시나리오'!$J$5-'d_시나리오'!$I$5))))</f>
        <v/>
      </c>
      <c r="O2065">
        <f>RAND()</f>
        <v/>
      </c>
      <c r="P2065">
        <f>IF('d_시나리오'!$J$6='d_시나리오'!$H$6,'d_시나리오'!$I$6,IF(O2065&lt;('d_시나리오'!$I$6-'d_시나리오'!$H$6)/('d_시나리오'!$J$6-'d_시나리오'!$H$6),'d_시나리오'!$H$6+SQRT(O2065*('d_시나리오'!$J$6-'d_시나리오'!$H$6)*('d_시나리오'!$I$6-'d_시나리오'!$H$6)),'d_시나리오'!$J$6-SQRT((1-O2065)*('d_시나리오'!$J$6-'d_시나리오'!$H$6)*('d_시나리오'!$J$6-'d_시나리오'!$I$6))))</f>
        <v/>
      </c>
      <c r="Q2065">
        <f>INDEX('d_분포'!$B$2:$B$57,RANDBETWEEN(1,56))</f>
        <v/>
      </c>
      <c r="R2065">
        <f>BETAINV(RAND(),5,5)</f>
        <v/>
      </c>
      <c r="S2065">
        <f>'d_고정'!$B$1*'6_기대효과'!$H$7*('d_시나리오'!$I$7/'d_고정'!$B$2)*B2065</f>
        <v/>
      </c>
      <c r="T2065">
        <f>S2065*D2065</f>
        <v/>
      </c>
      <c r="U2065">
        <f>S2065*F2065*H2065</f>
        <v/>
      </c>
      <c r="V2065">
        <f>S2065*F2065*(H2065-1)</f>
        <v/>
      </c>
      <c r="W2065">
        <f>U2065*J2065</f>
        <v/>
      </c>
      <c r="X2065">
        <f>T2065+W2065</f>
        <v/>
      </c>
      <c r="Y2065">
        <f>(T2065*E2065+W2065*L2065)*(1-R2065-'d_고정'!$B$13)</f>
        <v/>
      </c>
      <c r="Z2065">
        <f>(U2065*N2065*Q2065+'d_고정'!$B$3*('6_기대효과'!$H$7/8)*Q2065*'d_고정'!$B$10*P2065*('6_기대효과'!$K$7/'d_고정'!$B$9))*(1-R2065)</f>
        <v/>
      </c>
      <c r="AA2065">
        <f>W2065*L2065*(1-R2065-'d_고정'!$B$13)+U2065*MAX(N2065-'d_고정'!$B$10*P2065*('6_기대효과'!$K$7/'d_고정'!$B$9),0)*Q2065*(1-R2065)</f>
        <v/>
      </c>
      <c r="AB2065">
        <f>Y2065+Z2065</f>
        <v/>
      </c>
      <c r="AC2065">
        <f>Y2065/('d_고정'!$B$5*'6_기대효과'!$H$7/8)/'d_고정'!$B$6</f>
        <v/>
      </c>
      <c r="AD2065">
        <f>Y2065/('d_고정'!$B$8*'6_기대효과'!$H$7/8)</f>
        <v/>
      </c>
    </row>
    <row r="2066">
      <c r="A2066">
        <f>RAND()</f>
        <v/>
      </c>
      <c r="B2066">
        <f>IF('d_시나리오'!$J$2='d_시나리오'!$H$2,'d_시나리오'!$I$2,IF(A2066&lt;('d_시나리오'!$I$2-'d_시나리오'!$H$2)/('d_시나리오'!$J$2-'d_시나리오'!$H$2),'d_시나리오'!$H$2+SQRT(A2066*('d_시나리오'!$J$2-'d_시나리오'!$H$2)*('d_시나리오'!$I$2-'d_시나리오'!$H$2)),'d_시나리오'!$J$2-SQRT((1-A2066)*('d_시나리오'!$J$2-'d_시나리오'!$H$2)*('d_시나리오'!$J$2-'d_시나리오'!$I$2))))</f>
        <v/>
      </c>
      <c r="C2066">
        <f>RAND()</f>
        <v/>
      </c>
      <c r="D2066">
        <f>BETAINV(RAND(),IF(C2066&lt;'d_고정'!$B$26,'d_고정'!$B$23,'d_고정'!$B$16)+1,'d_고정'!$B$17-IF(C2066&lt;'d_고정'!$B$26,'d_고정'!$B$23,'d_고정'!$B$16)+1)*('d_고정'!$B$14+('d_고정'!$B$15-'d_고정'!$B$14)*RAND())</f>
        <v/>
      </c>
      <c r="E2066">
        <f>INDEX('d_분포'!$A$2:$A$28,RANDBETWEEN(1,27))</f>
        <v/>
      </c>
      <c r="F2066">
        <f>INDEX('d_분포'!$C$2:$C$5,RANDBETWEEN(1,4))*(0.9+0.2*RAND())</f>
        <v/>
      </c>
      <c r="G2066">
        <f>RAND()</f>
        <v/>
      </c>
      <c r="H2066">
        <f>(F2066+(1-F2066)*('d_고정'!$B$22*BETAINV(RAND(),IF(G2066&lt;'d_고정'!$B$26,'d_고정'!$B$25,'d_고정'!$B$20)+1,'d_고정'!$B$21-IF(G2066&lt;'d_고정'!$B$26,'d_고정'!$B$25,'d_고정'!$B$20)+1)+(1-'d_고정'!$B$22)*BETAINV(RAND(),IF(G2066&lt;'d_고정'!$B$26,'d_고정'!$B$24,'d_고정'!$B$18)+1,'d_고정'!$B$19-IF(G2066&lt;'d_고정'!$B$26,'d_고정'!$B$24,'d_고정'!$B$18)+1))*('d_고정'!$B$14+('d_고정'!$B$15-'d_고정'!$B$14)*RAND()))/F2066</f>
        <v/>
      </c>
      <c r="I2066">
        <f>RAND()</f>
        <v/>
      </c>
      <c r="J2066">
        <f>IF('d_시나리오'!$J$3='d_시나리오'!$H$3,'d_시나리오'!$I$3,IF(I2066&lt;('d_시나리오'!$I$3-'d_시나리오'!$H$3)/('d_시나리오'!$J$3-'d_시나리오'!$H$3),'d_시나리오'!$H$3+SQRT(I2066*('d_시나리오'!$J$3-'d_시나리오'!$H$3)*('d_시나리오'!$I$3-'d_시나리오'!$H$3)),'d_시나리오'!$J$3-SQRT((1-I2066)*('d_시나리오'!$J$3-'d_시나리오'!$H$3)*('d_시나리오'!$J$3-'d_시나리오'!$I$3))))</f>
        <v/>
      </c>
      <c r="K2066">
        <f>RAND()</f>
        <v/>
      </c>
      <c r="L2066">
        <f>IF('d_시나리오'!$J$4='d_시나리오'!$H$4,'d_시나리오'!$I$4,IF(K2066&lt;('d_시나리오'!$I$4-'d_시나리오'!$H$4)/('d_시나리오'!$J$4-'d_시나리오'!$H$4),'d_시나리오'!$H$4+SQRT(K2066*('d_시나리오'!$J$4-'d_시나리오'!$H$4)*('d_시나리오'!$I$4-'d_시나리오'!$H$4)),'d_시나리오'!$J$4-SQRT((1-K2066)*('d_시나리오'!$J$4-'d_시나리오'!$H$4)*('d_시나리오'!$J$4-'d_시나리오'!$I$4))))</f>
        <v/>
      </c>
      <c r="M2066">
        <f>RAND()</f>
        <v/>
      </c>
      <c r="N2066">
        <f>IF('d_시나리오'!$J$5='d_시나리오'!$H$5,'d_시나리오'!$I$5,IF(M2066&lt;('d_시나리오'!$I$5-'d_시나리오'!$H$5)/('d_시나리오'!$J$5-'d_시나리오'!$H$5),'d_시나리오'!$H$5+SQRT(M2066*('d_시나리오'!$J$5-'d_시나리오'!$H$5)*('d_시나리오'!$I$5-'d_시나리오'!$H$5)),'d_시나리오'!$J$5-SQRT((1-M2066)*('d_시나리오'!$J$5-'d_시나리오'!$H$5)*('d_시나리오'!$J$5-'d_시나리오'!$I$5))))</f>
        <v/>
      </c>
      <c r="O2066">
        <f>RAND()</f>
        <v/>
      </c>
      <c r="P2066">
        <f>IF('d_시나리오'!$J$6='d_시나리오'!$H$6,'d_시나리오'!$I$6,IF(O2066&lt;('d_시나리오'!$I$6-'d_시나리오'!$H$6)/('d_시나리오'!$J$6-'d_시나리오'!$H$6),'d_시나리오'!$H$6+SQRT(O2066*('d_시나리오'!$J$6-'d_시나리오'!$H$6)*('d_시나리오'!$I$6-'d_시나리오'!$H$6)),'d_시나리오'!$J$6-SQRT((1-O2066)*('d_시나리오'!$J$6-'d_시나리오'!$H$6)*('d_시나리오'!$J$6-'d_시나리오'!$I$6))))</f>
        <v/>
      </c>
      <c r="Q2066">
        <f>INDEX('d_분포'!$B$2:$B$57,RANDBETWEEN(1,56))</f>
        <v/>
      </c>
      <c r="R2066">
        <f>BETAINV(RAND(),5,5)</f>
        <v/>
      </c>
      <c r="S2066">
        <f>'d_고정'!$B$1*'6_기대효과'!$H$7*('d_시나리오'!$I$7/'d_고정'!$B$2)*B2066</f>
        <v/>
      </c>
      <c r="T2066">
        <f>S2066*D2066</f>
        <v/>
      </c>
      <c r="U2066">
        <f>S2066*F2066*H2066</f>
        <v/>
      </c>
      <c r="V2066">
        <f>S2066*F2066*(H2066-1)</f>
        <v/>
      </c>
      <c r="W2066">
        <f>U2066*J2066</f>
        <v/>
      </c>
      <c r="X2066">
        <f>T2066+W2066</f>
        <v/>
      </c>
      <c r="Y2066">
        <f>(T2066*E2066+W2066*L2066)*(1-R2066-'d_고정'!$B$13)</f>
        <v/>
      </c>
      <c r="Z2066">
        <f>(U2066*N2066*Q2066+'d_고정'!$B$3*('6_기대효과'!$H$7/8)*Q2066*'d_고정'!$B$10*P2066*('6_기대효과'!$K$7/'d_고정'!$B$9))*(1-R2066)</f>
        <v/>
      </c>
      <c r="AA2066">
        <f>W2066*L2066*(1-R2066-'d_고정'!$B$13)+U2066*MAX(N2066-'d_고정'!$B$10*P2066*('6_기대효과'!$K$7/'d_고정'!$B$9),0)*Q2066*(1-R2066)</f>
        <v/>
      </c>
      <c r="AB2066">
        <f>Y2066+Z2066</f>
        <v/>
      </c>
      <c r="AC2066">
        <f>Y2066/('d_고정'!$B$5*'6_기대효과'!$H$7/8)/'d_고정'!$B$6</f>
        <v/>
      </c>
      <c r="AD2066">
        <f>Y2066/('d_고정'!$B$8*'6_기대효과'!$H$7/8)</f>
        <v/>
      </c>
    </row>
    <row r="2067">
      <c r="A2067">
        <f>RAND()</f>
        <v/>
      </c>
      <c r="B2067">
        <f>IF('d_시나리오'!$J$2='d_시나리오'!$H$2,'d_시나리오'!$I$2,IF(A2067&lt;('d_시나리오'!$I$2-'d_시나리오'!$H$2)/('d_시나리오'!$J$2-'d_시나리오'!$H$2),'d_시나리오'!$H$2+SQRT(A2067*('d_시나리오'!$J$2-'d_시나리오'!$H$2)*('d_시나리오'!$I$2-'d_시나리오'!$H$2)),'d_시나리오'!$J$2-SQRT((1-A2067)*('d_시나리오'!$J$2-'d_시나리오'!$H$2)*('d_시나리오'!$J$2-'d_시나리오'!$I$2))))</f>
        <v/>
      </c>
      <c r="C2067">
        <f>RAND()</f>
        <v/>
      </c>
      <c r="D2067">
        <f>BETAINV(RAND(),IF(C2067&lt;'d_고정'!$B$26,'d_고정'!$B$23,'d_고정'!$B$16)+1,'d_고정'!$B$17-IF(C2067&lt;'d_고정'!$B$26,'d_고정'!$B$23,'d_고정'!$B$16)+1)*('d_고정'!$B$14+('d_고정'!$B$15-'d_고정'!$B$14)*RAND())</f>
        <v/>
      </c>
      <c r="E2067">
        <f>INDEX('d_분포'!$A$2:$A$28,RANDBETWEEN(1,27))</f>
        <v/>
      </c>
      <c r="F2067">
        <f>INDEX('d_분포'!$C$2:$C$5,RANDBETWEEN(1,4))*(0.9+0.2*RAND())</f>
        <v/>
      </c>
      <c r="G2067">
        <f>RAND()</f>
        <v/>
      </c>
      <c r="H2067">
        <f>(F2067+(1-F2067)*('d_고정'!$B$22*BETAINV(RAND(),IF(G2067&lt;'d_고정'!$B$26,'d_고정'!$B$25,'d_고정'!$B$20)+1,'d_고정'!$B$21-IF(G2067&lt;'d_고정'!$B$26,'d_고정'!$B$25,'d_고정'!$B$20)+1)+(1-'d_고정'!$B$22)*BETAINV(RAND(),IF(G2067&lt;'d_고정'!$B$26,'d_고정'!$B$24,'d_고정'!$B$18)+1,'d_고정'!$B$19-IF(G2067&lt;'d_고정'!$B$26,'d_고정'!$B$24,'d_고정'!$B$18)+1))*('d_고정'!$B$14+('d_고정'!$B$15-'d_고정'!$B$14)*RAND()))/F2067</f>
        <v/>
      </c>
      <c r="I2067">
        <f>RAND()</f>
        <v/>
      </c>
      <c r="J2067">
        <f>IF('d_시나리오'!$J$3='d_시나리오'!$H$3,'d_시나리오'!$I$3,IF(I2067&lt;('d_시나리오'!$I$3-'d_시나리오'!$H$3)/('d_시나리오'!$J$3-'d_시나리오'!$H$3),'d_시나리오'!$H$3+SQRT(I2067*('d_시나리오'!$J$3-'d_시나리오'!$H$3)*('d_시나리오'!$I$3-'d_시나리오'!$H$3)),'d_시나리오'!$J$3-SQRT((1-I2067)*('d_시나리오'!$J$3-'d_시나리오'!$H$3)*('d_시나리오'!$J$3-'d_시나리오'!$I$3))))</f>
        <v/>
      </c>
      <c r="K2067">
        <f>RAND()</f>
        <v/>
      </c>
      <c r="L2067">
        <f>IF('d_시나리오'!$J$4='d_시나리오'!$H$4,'d_시나리오'!$I$4,IF(K2067&lt;('d_시나리오'!$I$4-'d_시나리오'!$H$4)/('d_시나리오'!$J$4-'d_시나리오'!$H$4),'d_시나리오'!$H$4+SQRT(K2067*('d_시나리오'!$J$4-'d_시나리오'!$H$4)*('d_시나리오'!$I$4-'d_시나리오'!$H$4)),'d_시나리오'!$J$4-SQRT((1-K2067)*('d_시나리오'!$J$4-'d_시나리오'!$H$4)*('d_시나리오'!$J$4-'d_시나리오'!$I$4))))</f>
        <v/>
      </c>
      <c r="M2067">
        <f>RAND()</f>
        <v/>
      </c>
      <c r="N2067">
        <f>IF('d_시나리오'!$J$5='d_시나리오'!$H$5,'d_시나리오'!$I$5,IF(M2067&lt;('d_시나리오'!$I$5-'d_시나리오'!$H$5)/('d_시나리오'!$J$5-'d_시나리오'!$H$5),'d_시나리오'!$H$5+SQRT(M2067*('d_시나리오'!$J$5-'d_시나리오'!$H$5)*('d_시나리오'!$I$5-'d_시나리오'!$H$5)),'d_시나리오'!$J$5-SQRT((1-M2067)*('d_시나리오'!$J$5-'d_시나리오'!$H$5)*('d_시나리오'!$J$5-'d_시나리오'!$I$5))))</f>
        <v/>
      </c>
      <c r="O2067">
        <f>RAND()</f>
        <v/>
      </c>
      <c r="P2067">
        <f>IF('d_시나리오'!$J$6='d_시나리오'!$H$6,'d_시나리오'!$I$6,IF(O2067&lt;('d_시나리오'!$I$6-'d_시나리오'!$H$6)/('d_시나리오'!$J$6-'d_시나리오'!$H$6),'d_시나리오'!$H$6+SQRT(O2067*('d_시나리오'!$J$6-'d_시나리오'!$H$6)*('d_시나리오'!$I$6-'d_시나리오'!$H$6)),'d_시나리오'!$J$6-SQRT((1-O2067)*('d_시나리오'!$J$6-'d_시나리오'!$H$6)*('d_시나리오'!$J$6-'d_시나리오'!$I$6))))</f>
        <v/>
      </c>
      <c r="Q2067">
        <f>INDEX('d_분포'!$B$2:$B$57,RANDBETWEEN(1,56))</f>
        <v/>
      </c>
      <c r="R2067">
        <f>BETAINV(RAND(),5,5)</f>
        <v/>
      </c>
      <c r="S2067">
        <f>'d_고정'!$B$1*'6_기대효과'!$H$7*('d_시나리오'!$I$7/'d_고정'!$B$2)*B2067</f>
        <v/>
      </c>
      <c r="T2067">
        <f>S2067*D2067</f>
        <v/>
      </c>
      <c r="U2067">
        <f>S2067*F2067*H2067</f>
        <v/>
      </c>
      <c r="V2067">
        <f>S2067*F2067*(H2067-1)</f>
        <v/>
      </c>
      <c r="W2067">
        <f>U2067*J2067</f>
        <v/>
      </c>
      <c r="X2067">
        <f>T2067+W2067</f>
        <v/>
      </c>
      <c r="Y2067">
        <f>(T2067*E2067+W2067*L2067)*(1-R2067-'d_고정'!$B$13)</f>
        <v/>
      </c>
      <c r="Z2067">
        <f>(U2067*N2067*Q2067+'d_고정'!$B$3*('6_기대효과'!$H$7/8)*Q2067*'d_고정'!$B$10*P2067*('6_기대효과'!$K$7/'d_고정'!$B$9))*(1-R2067)</f>
        <v/>
      </c>
      <c r="AA2067">
        <f>W2067*L2067*(1-R2067-'d_고정'!$B$13)+U2067*MAX(N2067-'d_고정'!$B$10*P2067*('6_기대효과'!$K$7/'d_고정'!$B$9),0)*Q2067*(1-R2067)</f>
        <v/>
      </c>
      <c r="AB2067">
        <f>Y2067+Z2067</f>
        <v/>
      </c>
      <c r="AC2067">
        <f>Y2067/('d_고정'!$B$5*'6_기대효과'!$H$7/8)/'d_고정'!$B$6</f>
        <v/>
      </c>
      <c r="AD2067">
        <f>Y2067/('d_고정'!$B$8*'6_기대효과'!$H$7/8)</f>
        <v/>
      </c>
    </row>
    <row r="2068">
      <c r="A2068">
        <f>RAND()</f>
        <v/>
      </c>
      <c r="B2068">
        <f>IF('d_시나리오'!$J$2='d_시나리오'!$H$2,'d_시나리오'!$I$2,IF(A2068&lt;('d_시나리오'!$I$2-'d_시나리오'!$H$2)/('d_시나리오'!$J$2-'d_시나리오'!$H$2),'d_시나리오'!$H$2+SQRT(A2068*('d_시나리오'!$J$2-'d_시나리오'!$H$2)*('d_시나리오'!$I$2-'d_시나리오'!$H$2)),'d_시나리오'!$J$2-SQRT((1-A2068)*('d_시나리오'!$J$2-'d_시나리오'!$H$2)*('d_시나리오'!$J$2-'d_시나리오'!$I$2))))</f>
        <v/>
      </c>
      <c r="C2068">
        <f>RAND()</f>
        <v/>
      </c>
      <c r="D2068">
        <f>BETAINV(RAND(),IF(C2068&lt;'d_고정'!$B$26,'d_고정'!$B$23,'d_고정'!$B$16)+1,'d_고정'!$B$17-IF(C2068&lt;'d_고정'!$B$26,'d_고정'!$B$23,'d_고정'!$B$16)+1)*('d_고정'!$B$14+('d_고정'!$B$15-'d_고정'!$B$14)*RAND())</f>
        <v/>
      </c>
      <c r="E2068">
        <f>INDEX('d_분포'!$A$2:$A$28,RANDBETWEEN(1,27))</f>
        <v/>
      </c>
      <c r="F2068">
        <f>INDEX('d_분포'!$C$2:$C$5,RANDBETWEEN(1,4))*(0.9+0.2*RAND())</f>
        <v/>
      </c>
      <c r="G2068">
        <f>RAND()</f>
        <v/>
      </c>
      <c r="H2068">
        <f>(F2068+(1-F2068)*('d_고정'!$B$22*BETAINV(RAND(),IF(G2068&lt;'d_고정'!$B$26,'d_고정'!$B$25,'d_고정'!$B$20)+1,'d_고정'!$B$21-IF(G2068&lt;'d_고정'!$B$26,'d_고정'!$B$25,'d_고정'!$B$20)+1)+(1-'d_고정'!$B$22)*BETAINV(RAND(),IF(G2068&lt;'d_고정'!$B$26,'d_고정'!$B$24,'d_고정'!$B$18)+1,'d_고정'!$B$19-IF(G2068&lt;'d_고정'!$B$26,'d_고정'!$B$24,'d_고정'!$B$18)+1))*('d_고정'!$B$14+('d_고정'!$B$15-'d_고정'!$B$14)*RAND()))/F2068</f>
        <v/>
      </c>
      <c r="I2068">
        <f>RAND()</f>
        <v/>
      </c>
      <c r="J2068">
        <f>IF('d_시나리오'!$J$3='d_시나리오'!$H$3,'d_시나리오'!$I$3,IF(I2068&lt;('d_시나리오'!$I$3-'d_시나리오'!$H$3)/('d_시나리오'!$J$3-'d_시나리오'!$H$3),'d_시나리오'!$H$3+SQRT(I2068*('d_시나리오'!$J$3-'d_시나리오'!$H$3)*('d_시나리오'!$I$3-'d_시나리오'!$H$3)),'d_시나리오'!$J$3-SQRT((1-I2068)*('d_시나리오'!$J$3-'d_시나리오'!$H$3)*('d_시나리오'!$J$3-'d_시나리오'!$I$3))))</f>
        <v/>
      </c>
      <c r="K2068">
        <f>RAND()</f>
        <v/>
      </c>
      <c r="L2068">
        <f>IF('d_시나리오'!$J$4='d_시나리오'!$H$4,'d_시나리오'!$I$4,IF(K2068&lt;('d_시나리오'!$I$4-'d_시나리오'!$H$4)/('d_시나리오'!$J$4-'d_시나리오'!$H$4),'d_시나리오'!$H$4+SQRT(K2068*('d_시나리오'!$J$4-'d_시나리오'!$H$4)*('d_시나리오'!$I$4-'d_시나리오'!$H$4)),'d_시나리오'!$J$4-SQRT((1-K2068)*('d_시나리오'!$J$4-'d_시나리오'!$H$4)*('d_시나리오'!$J$4-'d_시나리오'!$I$4))))</f>
        <v/>
      </c>
      <c r="M2068">
        <f>RAND()</f>
        <v/>
      </c>
      <c r="N2068">
        <f>IF('d_시나리오'!$J$5='d_시나리오'!$H$5,'d_시나리오'!$I$5,IF(M2068&lt;('d_시나리오'!$I$5-'d_시나리오'!$H$5)/('d_시나리오'!$J$5-'d_시나리오'!$H$5),'d_시나리오'!$H$5+SQRT(M2068*('d_시나리오'!$J$5-'d_시나리오'!$H$5)*('d_시나리오'!$I$5-'d_시나리오'!$H$5)),'d_시나리오'!$J$5-SQRT((1-M2068)*('d_시나리오'!$J$5-'d_시나리오'!$H$5)*('d_시나리오'!$J$5-'d_시나리오'!$I$5))))</f>
        <v/>
      </c>
      <c r="O2068">
        <f>RAND()</f>
        <v/>
      </c>
      <c r="P2068">
        <f>IF('d_시나리오'!$J$6='d_시나리오'!$H$6,'d_시나리오'!$I$6,IF(O2068&lt;('d_시나리오'!$I$6-'d_시나리오'!$H$6)/('d_시나리오'!$J$6-'d_시나리오'!$H$6),'d_시나리오'!$H$6+SQRT(O2068*('d_시나리오'!$J$6-'d_시나리오'!$H$6)*('d_시나리오'!$I$6-'d_시나리오'!$H$6)),'d_시나리오'!$J$6-SQRT((1-O2068)*('d_시나리오'!$J$6-'d_시나리오'!$H$6)*('d_시나리오'!$J$6-'d_시나리오'!$I$6))))</f>
        <v/>
      </c>
      <c r="Q2068">
        <f>INDEX('d_분포'!$B$2:$B$57,RANDBETWEEN(1,56))</f>
        <v/>
      </c>
      <c r="R2068">
        <f>BETAINV(RAND(),5,5)</f>
        <v/>
      </c>
      <c r="S2068">
        <f>'d_고정'!$B$1*'6_기대효과'!$H$7*('d_시나리오'!$I$7/'d_고정'!$B$2)*B2068</f>
        <v/>
      </c>
      <c r="T2068">
        <f>S2068*D2068</f>
        <v/>
      </c>
      <c r="U2068">
        <f>S2068*F2068*H2068</f>
        <v/>
      </c>
      <c r="V2068">
        <f>S2068*F2068*(H2068-1)</f>
        <v/>
      </c>
      <c r="W2068">
        <f>U2068*J2068</f>
        <v/>
      </c>
      <c r="X2068">
        <f>T2068+W2068</f>
        <v/>
      </c>
      <c r="Y2068">
        <f>(T2068*E2068+W2068*L2068)*(1-R2068-'d_고정'!$B$13)</f>
        <v/>
      </c>
      <c r="Z2068">
        <f>(U2068*N2068*Q2068+'d_고정'!$B$3*('6_기대효과'!$H$7/8)*Q2068*'d_고정'!$B$10*P2068*('6_기대효과'!$K$7/'d_고정'!$B$9))*(1-R2068)</f>
        <v/>
      </c>
      <c r="AA2068">
        <f>W2068*L2068*(1-R2068-'d_고정'!$B$13)+U2068*MAX(N2068-'d_고정'!$B$10*P2068*('6_기대효과'!$K$7/'d_고정'!$B$9),0)*Q2068*(1-R2068)</f>
        <v/>
      </c>
      <c r="AB2068">
        <f>Y2068+Z2068</f>
        <v/>
      </c>
      <c r="AC2068">
        <f>Y2068/('d_고정'!$B$5*'6_기대효과'!$H$7/8)/'d_고정'!$B$6</f>
        <v/>
      </c>
      <c r="AD2068">
        <f>Y2068/('d_고정'!$B$8*'6_기대효과'!$H$7/8)</f>
        <v/>
      </c>
    </row>
    <row r="2069">
      <c r="A2069">
        <f>RAND()</f>
        <v/>
      </c>
      <c r="B2069">
        <f>IF('d_시나리오'!$J$2='d_시나리오'!$H$2,'d_시나리오'!$I$2,IF(A2069&lt;('d_시나리오'!$I$2-'d_시나리오'!$H$2)/('d_시나리오'!$J$2-'d_시나리오'!$H$2),'d_시나리오'!$H$2+SQRT(A2069*('d_시나리오'!$J$2-'d_시나리오'!$H$2)*('d_시나리오'!$I$2-'d_시나리오'!$H$2)),'d_시나리오'!$J$2-SQRT((1-A2069)*('d_시나리오'!$J$2-'d_시나리오'!$H$2)*('d_시나리오'!$J$2-'d_시나리오'!$I$2))))</f>
        <v/>
      </c>
      <c r="C2069">
        <f>RAND()</f>
        <v/>
      </c>
      <c r="D2069">
        <f>BETAINV(RAND(),IF(C2069&lt;'d_고정'!$B$26,'d_고정'!$B$23,'d_고정'!$B$16)+1,'d_고정'!$B$17-IF(C2069&lt;'d_고정'!$B$26,'d_고정'!$B$23,'d_고정'!$B$16)+1)*('d_고정'!$B$14+('d_고정'!$B$15-'d_고정'!$B$14)*RAND())</f>
        <v/>
      </c>
      <c r="E2069">
        <f>INDEX('d_분포'!$A$2:$A$28,RANDBETWEEN(1,27))</f>
        <v/>
      </c>
      <c r="F2069">
        <f>INDEX('d_분포'!$C$2:$C$5,RANDBETWEEN(1,4))*(0.9+0.2*RAND())</f>
        <v/>
      </c>
      <c r="G2069">
        <f>RAND()</f>
        <v/>
      </c>
      <c r="H2069">
        <f>(F2069+(1-F2069)*('d_고정'!$B$22*BETAINV(RAND(),IF(G2069&lt;'d_고정'!$B$26,'d_고정'!$B$25,'d_고정'!$B$20)+1,'d_고정'!$B$21-IF(G2069&lt;'d_고정'!$B$26,'d_고정'!$B$25,'d_고정'!$B$20)+1)+(1-'d_고정'!$B$22)*BETAINV(RAND(),IF(G2069&lt;'d_고정'!$B$26,'d_고정'!$B$24,'d_고정'!$B$18)+1,'d_고정'!$B$19-IF(G2069&lt;'d_고정'!$B$26,'d_고정'!$B$24,'d_고정'!$B$18)+1))*('d_고정'!$B$14+('d_고정'!$B$15-'d_고정'!$B$14)*RAND()))/F2069</f>
        <v/>
      </c>
      <c r="I2069">
        <f>RAND()</f>
        <v/>
      </c>
      <c r="J2069">
        <f>IF('d_시나리오'!$J$3='d_시나리오'!$H$3,'d_시나리오'!$I$3,IF(I2069&lt;('d_시나리오'!$I$3-'d_시나리오'!$H$3)/('d_시나리오'!$J$3-'d_시나리오'!$H$3),'d_시나리오'!$H$3+SQRT(I2069*('d_시나리오'!$J$3-'d_시나리오'!$H$3)*('d_시나리오'!$I$3-'d_시나리오'!$H$3)),'d_시나리오'!$J$3-SQRT((1-I2069)*('d_시나리오'!$J$3-'d_시나리오'!$H$3)*('d_시나리오'!$J$3-'d_시나리오'!$I$3))))</f>
        <v/>
      </c>
      <c r="K2069">
        <f>RAND()</f>
        <v/>
      </c>
      <c r="L2069">
        <f>IF('d_시나리오'!$J$4='d_시나리오'!$H$4,'d_시나리오'!$I$4,IF(K2069&lt;('d_시나리오'!$I$4-'d_시나리오'!$H$4)/('d_시나리오'!$J$4-'d_시나리오'!$H$4),'d_시나리오'!$H$4+SQRT(K2069*('d_시나리오'!$J$4-'d_시나리오'!$H$4)*('d_시나리오'!$I$4-'d_시나리오'!$H$4)),'d_시나리오'!$J$4-SQRT((1-K2069)*('d_시나리오'!$J$4-'d_시나리오'!$H$4)*('d_시나리오'!$J$4-'d_시나리오'!$I$4))))</f>
        <v/>
      </c>
      <c r="M2069">
        <f>RAND()</f>
        <v/>
      </c>
      <c r="N2069">
        <f>IF('d_시나리오'!$J$5='d_시나리오'!$H$5,'d_시나리오'!$I$5,IF(M2069&lt;('d_시나리오'!$I$5-'d_시나리오'!$H$5)/('d_시나리오'!$J$5-'d_시나리오'!$H$5),'d_시나리오'!$H$5+SQRT(M2069*('d_시나리오'!$J$5-'d_시나리오'!$H$5)*('d_시나리오'!$I$5-'d_시나리오'!$H$5)),'d_시나리오'!$J$5-SQRT((1-M2069)*('d_시나리오'!$J$5-'d_시나리오'!$H$5)*('d_시나리오'!$J$5-'d_시나리오'!$I$5))))</f>
        <v/>
      </c>
      <c r="O2069">
        <f>RAND()</f>
        <v/>
      </c>
      <c r="P2069">
        <f>IF('d_시나리오'!$J$6='d_시나리오'!$H$6,'d_시나리오'!$I$6,IF(O2069&lt;('d_시나리오'!$I$6-'d_시나리오'!$H$6)/('d_시나리오'!$J$6-'d_시나리오'!$H$6),'d_시나리오'!$H$6+SQRT(O2069*('d_시나리오'!$J$6-'d_시나리오'!$H$6)*('d_시나리오'!$I$6-'d_시나리오'!$H$6)),'d_시나리오'!$J$6-SQRT((1-O2069)*('d_시나리오'!$J$6-'d_시나리오'!$H$6)*('d_시나리오'!$J$6-'d_시나리오'!$I$6))))</f>
        <v/>
      </c>
      <c r="Q2069">
        <f>INDEX('d_분포'!$B$2:$B$57,RANDBETWEEN(1,56))</f>
        <v/>
      </c>
      <c r="R2069">
        <f>BETAINV(RAND(),5,5)</f>
        <v/>
      </c>
      <c r="S2069">
        <f>'d_고정'!$B$1*'6_기대효과'!$H$7*('d_시나리오'!$I$7/'d_고정'!$B$2)*B2069</f>
        <v/>
      </c>
      <c r="T2069">
        <f>S2069*D2069</f>
        <v/>
      </c>
      <c r="U2069">
        <f>S2069*F2069*H2069</f>
        <v/>
      </c>
      <c r="V2069">
        <f>S2069*F2069*(H2069-1)</f>
        <v/>
      </c>
      <c r="W2069">
        <f>U2069*J2069</f>
        <v/>
      </c>
      <c r="X2069">
        <f>T2069+W2069</f>
        <v/>
      </c>
      <c r="Y2069">
        <f>(T2069*E2069+W2069*L2069)*(1-R2069-'d_고정'!$B$13)</f>
        <v/>
      </c>
      <c r="Z2069">
        <f>(U2069*N2069*Q2069+'d_고정'!$B$3*('6_기대효과'!$H$7/8)*Q2069*'d_고정'!$B$10*P2069*('6_기대효과'!$K$7/'d_고정'!$B$9))*(1-R2069)</f>
        <v/>
      </c>
      <c r="AA2069">
        <f>W2069*L2069*(1-R2069-'d_고정'!$B$13)+U2069*MAX(N2069-'d_고정'!$B$10*P2069*('6_기대효과'!$K$7/'d_고정'!$B$9),0)*Q2069*(1-R2069)</f>
        <v/>
      </c>
      <c r="AB2069">
        <f>Y2069+Z2069</f>
        <v/>
      </c>
      <c r="AC2069">
        <f>Y2069/('d_고정'!$B$5*'6_기대효과'!$H$7/8)/'d_고정'!$B$6</f>
        <v/>
      </c>
      <c r="AD2069">
        <f>Y2069/('d_고정'!$B$8*'6_기대효과'!$H$7/8)</f>
        <v/>
      </c>
    </row>
    <row r="2070">
      <c r="A2070">
        <f>RAND()</f>
        <v/>
      </c>
      <c r="B2070">
        <f>IF('d_시나리오'!$J$2='d_시나리오'!$H$2,'d_시나리오'!$I$2,IF(A2070&lt;('d_시나리오'!$I$2-'d_시나리오'!$H$2)/('d_시나리오'!$J$2-'d_시나리오'!$H$2),'d_시나리오'!$H$2+SQRT(A2070*('d_시나리오'!$J$2-'d_시나리오'!$H$2)*('d_시나리오'!$I$2-'d_시나리오'!$H$2)),'d_시나리오'!$J$2-SQRT((1-A2070)*('d_시나리오'!$J$2-'d_시나리오'!$H$2)*('d_시나리오'!$J$2-'d_시나리오'!$I$2))))</f>
        <v/>
      </c>
      <c r="C2070">
        <f>RAND()</f>
        <v/>
      </c>
      <c r="D2070">
        <f>BETAINV(RAND(),IF(C2070&lt;'d_고정'!$B$26,'d_고정'!$B$23,'d_고정'!$B$16)+1,'d_고정'!$B$17-IF(C2070&lt;'d_고정'!$B$26,'d_고정'!$B$23,'d_고정'!$B$16)+1)*('d_고정'!$B$14+('d_고정'!$B$15-'d_고정'!$B$14)*RAND())</f>
        <v/>
      </c>
      <c r="E2070">
        <f>INDEX('d_분포'!$A$2:$A$28,RANDBETWEEN(1,27))</f>
        <v/>
      </c>
      <c r="F2070">
        <f>INDEX('d_분포'!$C$2:$C$5,RANDBETWEEN(1,4))*(0.9+0.2*RAND())</f>
        <v/>
      </c>
      <c r="G2070">
        <f>RAND()</f>
        <v/>
      </c>
      <c r="H2070">
        <f>(F2070+(1-F2070)*('d_고정'!$B$22*BETAINV(RAND(),IF(G2070&lt;'d_고정'!$B$26,'d_고정'!$B$25,'d_고정'!$B$20)+1,'d_고정'!$B$21-IF(G2070&lt;'d_고정'!$B$26,'d_고정'!$B$25,'d_고정'!$B$20)+1)+(1-'d_고정'!$B$22)*BETAINV(RAND(),IF(G2070&lt;'d_고정'!$B$26,'d_고정'!$B$24,'d_고정'!$B$18)+1,'d_고정'!$B$19-IF(G2070&lt;'d_고정'!$B$26,'d_고정'!$B$24,'d_고정'!$B$18)+1))*('d_고정'!$B$14+('d_고정'!$B$15-'d_고정'!$B$14)*RAND()))/F2070</f>
        <v/>
      </c>
      <c r="I2070">
        <f>RAND()</f>
        <v/>
      </c>
      <c r="J2070">
        <f>IF('d_시나리오'!$J$3='d_시나리오'!$H$3,'d_시나리오'!$I$3,IF(I2070&lt;('d_시나리오'!$I$3-'d_시나리오'!$H$3)/('d_시나리오'!$J$3-'d_시나리오'!$H$3),'d_시나리오'!$H$3+SQRT(I2070*('d_시나리오'!$J$3-'d_시나리오'!$H$3)*('d_시나리오'!$I$3-'d_시나리오'!$H$3)),'d_시나리오'!$J$3-SQRT((1-I2070)*('d_시나리오'!$J$3-'d_시나리오'!$H$3)*('d_시나리오'!$J$3-'d_시나리오'!$I$3))))</f>
        <v/>
      </c>
      <c r="K2070">
        <f>RAND()</f>
        <v/>
      </c>
      <c r="L2070">
        <f>IF('d_시나리오'!$J$4='d_시나리오'!$H$4,'d_시나리오'!$I$4,IF(K2070&lt;('d_시나리오'!$I$4-'d_시나리오'!$H$4)/('d_시나리오'!$J$4-'d_시나리오'!$H$4),'d_시나리오'!$H$4+SQRT(K2070*('d_시나리오'!$J$4-'d_시나리오'!$H$4)*('d_시나리오'!$I$4-'d_시나리오'!$H$4)),'d_시나리오'!$J$4-SQRT((1-K2070)*('d_시나리오'!$J$4-'d_시나리오'!$H$4)*('d_시나리오'!$J$4-'d_시나리오'!$I$4))))</f>
        <v/>
      </c>
      <c r="M2070">
        <f>RAND()</f>
        <v/>
      </c>
      <c r="N2070">
        <f>IF('d_시나리오'!$J$5='d_시나리오'!$H$5,'d_시나리오'!$I$5,IF(M2070&lt;('d_시나리오'!$I$5-'d_시나리오'!$H$5)/('d_시나리오'!$J$5-'d_시나리오'!$H$5),'d_시나리오'!$H$5+SQRT(M2070*('d_시나리오'!$J$5-'d_시나리오'!$H$5)*('d_시나리오'!$I$5-'d_시나리오'!$H$5)),'d_시나리오'!$J$5-SQRT((1-M2070)*('d_시나리오'!$J$5-'d_시나리오'!$H$5)*('d_시나리오'!$J$5-'d_시나리오'!$I$5))))</f>
        <v/>
      </c>
      <c r="O2070">
        <f>RAND()</f>
        <v/>
      </c>
      <c r="P2070">
        <f>IF('d_시나리오'!$J$6='d_시나리오'!$H$6,'d_시나리오'!$I$6,IF(O2070&lt;('d_시나리오'!$I$6-'d_시나리오'!$H$6)/('d_시나리오'!$J$6-'d_시나리오'!$H$6),'d_시나리오'!$H$6+SQRT(O2070*('d_시나리오'!$J$6-'d_시나리오'!$H$6)*('d_시나리오'!$I$6-'d_시나리오'!$H$6)),'d_시나리오'!$J$6-SQRT((1-O2070)*('d_시나리오'!$J$6-'d_시나리오'!$H$6)*('d_시나리오'!$J$6-'d_시나리오'!$I$6))))</f>
        <v/>
      </c>
      <c r="Q2070">
        <f>INDEX('d_분포'!$B$2:$B$57,RANDBETWEEN(1,56))</f>
        <v/>
      </c>
      <c r="R2070">
        <f>BETAINV(RAND(),5,5)</f>
        <v/>
      </c>
      <c r="S2070">
        <f>'d_고정'!$B$1*'6_기대효과'!$H$7*('d_시나리오'!$I$7/'d_고정'!$B$2)*B2070</f>
        <v/>
      </c>
      <c r="T2070">
        <f>S2070*D2070</f>
        <v/>
      </c>
      <c r="U2070">
        <f>S2070*F2070*H2070</f>
        <v/>
      </c>
      <c r="V2070">
        <f>S2070*F2070*(H2070-1)</f>
        <v/>
      </c>
      <c r="W2070">
        <f>U2070*J2070</f>
        <v/>
      </c>
      <c r="X2070">
        <f>T2070+W2070</f>
        <v/>
      </c>
      <c r="Y2070">
        <f>(T2070*E2070+W2070*L2070)*(1-R2070-'d_고정'!$B$13)</f>
        <v/>
      </c>
      <c r="Z2070">
        <f>(U2070*N2070*Q2070+'d_고정'!$B$3*('6_기대효과'!$H$7/8)*Q2070*'d_고정'!$B$10*P2070*('6_기대효과'!$K$7/'d_고정'!$B$9))*(1-R2070)</f>
        <v/>
      </c>
      <c r="AA2070">
        <f>W2070*L2070*(1-R2070-'d_고정'!$B$13)+U2070*MAX(N2070-'d_고정'!$B$10*P2070*('6_기대효과'!$K$7/'d_고정'!$B$9),0)*Q2070*(1-R2070)</f>
        <v/>
      </c>
      <c r="AB2070">
        <f>Y2070+Z2070</f>
        <v/>
      </c>
      <c r="AC2070">
        <f>Y2070/('d_고정'!$B$5*'6_기대효과'!$H$7/8)/'d_고정'!$B$6</f>
        <v/>
      </c>
      <c r="AD2070">
        <f>Y2070/('d_고정'!$B$8*'6_기대효과'!$H$7/8)</f>
        <v/>
      </c>
    </row>
    <row r="2071">
      <c r="A2071">
        <f>RAND()</f>
        <v/>
      </c>
      <c r="B2071">
        <f>IF('d_시나리오'!$J$2='d_시나리오'!$H$2,'d_시나리오'!$I$2,IF(A2071&lt;('d_시나리오'!$I$2-'d_시나리오'!$H$2)/('d_시나리오'!$J$2-'d_시나리오'!$H$2),'d_시나리오'!$H$2+SQRT(A2071*('d_시나리오'!$J$2-'d_시나리오'!$H$2)*('d_시나리오'!$I$2-'d_시나리오'!$H$2)),'d_시나리오'!$J$2-SQRT((1-A2071)*('d_시나리오'!$J$2-'d_시나리오'!$H$2)*('d_시나리오'!$J$2-'d_시나리오'!$I$2))))</f>
        <v/>
      </c>
      <c r="C2071">
        <f>RAND()</f>
        <v/>
      </c>
      <c r="D2071">
        <f>BETAINV(RAND(),IF(C2071&lt;'d_고정'!$B$26,'d_고정'!$B$23,'d_고정'!$B$16)+1,'d_고정'!$B$17-IF(C2071&lt;'d_고정'!$B$26,'d_고정'!$B$23,'d_고정'!$B$16)+1)*('d_고정'!$B$14+('d_고정'!$B$15-'d_고정'!$B$14)*RAND())</f>
        <v/>
      </c>
      <c r="E2071">
        <f>INDEX('d_분포'!$A$2:$A$28,RANDBETWEEN(1,27))</f>
        <v/>
      </c>
      <c r="F2071">
        <f>INDEX('d_분포'!$C$2:$C$5,RANDBETWEEN(1,4))*(0.9+0.2*RAND())</f>
        <v/>
      </c>
      <c r="G2071">
        <f>RAND()</f>
        <v/>
      </c>
      <c r="H2071">
        <f>(F2071+(1-F2071)*('d_고정'!$B$22*BETAINV(RAND(),IF(G2071&lt;'d_고정'!$B$26,'d_고정'!$B$25,'d_고정'!$B$20)+1,'d_고정'!$B$21-IF(G2071&lt;'d_고정'!$B$26,'d_고정'!$B$25,'d_고정'!$B$20)+1)+(1-'d_고정'!$B$22)*BETAINV(RAND(),IF(G2071&lt;'d_고정'!$B$26,'d_고정'!$B$24,'d_고정'!$B$18)+1,'d_고정'!$B$19-IF(G2071&lt;'d_고정'!$B$26,'d_고정'!$B$24,'d_고정'!$B$18)+1))*('d_고정'!$B$14+('d_고정'!$B$15-'d_고정'!$B$14)*RAND()))/F2071</f>
        <v/>
      </c>
      <c r="I2071">
        <f>RAND()</f>
        <v/>
      </c>
      <c r="J2071">
        <f>IF('d_시나리오'!$J$3='d_시나리오'!$H$3,'d_시나리오'!$I$3,IF(I2071&lt;('d_시나리오'!$I$3-'d_시나리오'!$H$3)/('d_시나리오'!$J$3-'d_시나리오'!$H$3),'d_시나리오'!$H$3+SQRT(I2071*('d_시나리오'!$J$3-'d_시나리오'!$H$3)*('d_시나리오'!$I$3-'d_시나리오'!$H$3)),'d_시나리오'!$J$3-SQRT((1-I2071)*('d_시나리오'!$J$3-'d_시나리오'!$H$3)*('d_시나리오'!$J$3-'d_시나리오'!$I$3))))</f>
        <v/>
      </c>
      <c r="K2071">
        <f>RAND()</f>
        <v/>
      </c>
      <c r="L2071">
        <f>IF('d_시나리오'!$J$4='d_시나리오'!$H$4,'d_시나리오'!$I$4,IF(K2071&lt;('d_시나리오'!$I$4-'d_시나리오'!$H$4)/('d_시나리오'!$J$4-'d_시나리오'!$H$4),'d_시나리오'!$H$4+SQRT(K2071*('d_시나리오'!$J$4-'d_시나리오'!$H$4)*('d_시나리오'!$I$4-'d_시나리오'!$H$4)),'d_시나리오'!$J$4-SQRT((1-K2071)*('d_시나리오'!$J$4-'d_시나리오'!$H$4)*('d_시나리오'!$J$4-'d_시나리오'!$I$4))))</f>
        <v/>
      </c>
      <c r="M2071">
        <f>RAND()</f>
        <v/>
      </c>
      <c r="N2071">
        <f>IF('d_시나리오'!$J$5='d_시나리오'!$H$5,'d_시나리오'!$I$5,IF(M2071&lt;('d_시나리오'!$I$5-'d_시나리오'!$H$5)/('d_시나리오'!$J$5-'d_시나리오'!$H$5),'d_시나리오'!$H$5+SQRT(M2071*('d_시나리오'!$J$5-'d_시나리오'!$H$5)*('d_시나리오'!$I$5-'d_시나리오'!$H$5)),'d_시나리오'!$J$5-SQRT((1-M2071)*('d_시나리오'!$J$5-'d_시나리오'!$H$5)*('d_시나리오'!$J$5-'d_시나리오'!$I$5))))</f>
        <v/>
      </c>
      <c r="O2071">
        <f>RAND()</f>
        <v/>
      </c>
      <c r="P2071">
        <f>IF('d_시나리오'!$J$6='d_시나리오'!$H$6,'d_시나리오'!$I$6,IF(O2071&lt;('d_시나리오'!$I$6-'d_시나리오'!$H$6)/('d_시나리오'!$J$6-'d_시나리오'!$H$6),'d_시나리오'!$H$6+SQRT(O2071*('d_시나리오'!$J$6-'d_시나리오'!$H$6)*('d_시나리오'!$I$6-'d_시나리오'!$H$6)),'d_시나리오'!$J$6-SQRT((1-O2071)*('d_시나리오'!$J$6-'d_시나리오'!$H$6)*('d_시나리오'!$J$6-'d_시나리오'!$I$6))))</f>
        <v/>
      </c>
      <c r="Q2071">
        <f>INDEX('d_분포'!$B$2:$B$57,RANDBETWEEN(1,56))</f>
        <v/>
      </c>
      <c r="R2071">
        <f>BETAINV(RAND(),5,5)</f>
        <v/>
      </c>
      <c r="S2071">
        <f>'d_고정'!$B$1*'6_기대효과'!$H$7*('d_시나리오'!$I$7/'d_고정'!$B$2)*B2071</f>
        <v/>
      </c>
      <c r="T2071">
        <f>S2071*D2071</f>
        <v/>
      </c>
      <c r="U2071">
        <f>S2071*F2071*H2071</f>
        <v/>
      </c>
      <c r="V2071">
        <f>S2071*F2071*(H2071-1)</f>
        <v/>
      </c>
      <c r="W2071">
        <f>U2071*J2071</f>
        <v/>
      </c>
      <c r="X2071">
        <f>T2071+W2071</f>
        <v/>
      </c>
      <c r="Y2071">
        <f>(T2071*E2071+W2071*L2071)*(1-R2071-'d_고정'!$B$13)</f>
        <v/>
      </c>
      <c r="Z2071">
        <f>(U2071*N2071*Q2071+'d_고정'!$B$3*('6_기대효과'!$H$7/8)*Q2071*'d_고정'!$B$10*P2071*('6_기대효과'!$K$7/'d_고정'!$B$9))*(1-R2071)</f>
        <v/>
      </c>
      <c r="AA2071">
        <f>W2071*L2071*(1-R2071-'d_고정'!$B$13)+U2071*MAX(N2071-'d_고정'!$B$10*P2071*('6_기대효과'!$K$7/'d_고정'!$B$9),0)*Q2071*(1-R2071)</f>
        <v/>
      </c>
      <c r="AB2071">
        <f>Y2071+Z2071</f>
        <v/>
      </c>
      <c r="AC2071">
        <f>Y2071/('d_고정'!$B$5*'6_기대효과'!$H$7/8)/'d_고정'!$B$6</f>
        <v/>
      </c>
      <c r="AD2071">
        <f>Y2071/('d_고정'!$B$8*'6_기대효과'!$H$7/8)</f>
        <v/>
      </c>
    </row>
    <row r="2072">
      <c r="A2072">
        <f>RAND()</f>
        <v/>
      </c>
      <c r="B2072">
        <f>IF('d_시나리오'!$J$2='d_시나리오'!$H$2,'d_시나리오'!$I$2,IF(A2072&lt;('d_시나리오'!$I$2-'d_시나리오'!$H$2)/('d_시나리오'!$J$2-'d_시나리오'!$H$2),'d_시나리오'!$H$2+SQRT(A2072*('d_시나리오'!$J$2-'d_시나리오'!$H$2)*('d_시나리오'!$I$2-'d_시나리오'!$H$2)),'d_시나리오'!$J$2-SQRT((1-A2072)*('d_시나리오'!$J$2-'d_시나리오'!$H$2)*('d_시나리오'!$J$2-'d_시나리오'!$I$2))))</f>
        <v/>
      </c>
      <c r="C2072">
        <f>RAND()</f>
        <v/>
      </c>
      <c r="D2072">
        <f>BETAINV(RAND(),IF(C2072&lt;'d_고정'!$B$26,'d_고정'!$B$23,'d_고정'!$B$16)+1,'d_고정'!$B$17-IF(C2072&lt;'d_고정'!$B$26,'d_고정'!$B$23,'d_고정'!$B$16)+1)*('d_고정'!$B$14+('d_고정'!$B$15-'d_고정'!$B$14)*RAND())</f>
        <v/>
      </c>
      <c r="E2072">
        <f>INDEX('d_분포'!$A$2:$A$28,RANDBETWEEN(1,27))</f>
        <v/>
      </c>
      <c r="F2072">
        <f>INDEX('d_분포'!$C$2:$C$5,RANDBETWEEN(1,4))*(0.9+0.2*RAND())</f>
        <v/>
      </c>
      <c r="G2072">
        <f>RAND()</f>
        <v/>
      </c>
      <c r="H2072">
        <f>(F2072+(1-F2072)*('d_고정'!$B$22*BETAINV(RAND(),IF(G2072&lt;'d_고정'!$B$26,'d_고정'!$B$25,'d_고정'!$B$20)+1,'d_고정'!$B$21-IF(G2072&lt;'d_고정'!$B$26,'d_고정'!$B$25,'d_고정'!$B$20)+1)+(1-'d_고정'!$B$22)*BETAINV(RAND(),IF(G2072&lt;'d_고정'!$B$26,'d_고정'!$B$24,'d_고정'!$B$18)+1,'d_고정'!$B$19-IF(G2072&lt;'d_고정'!$B$26,'d_고정'!$B$24,'d_고정'!$B$18)+1))*('d_고정'!$B$14+('d_고정'!$B$15-'d_고정'!$B$14)*RAND()))/F2072</f>
        <v/>
      </c>
      <c r="I2072">
        <f>RAND()</f>
        <v/>
      </c>
      <c r="J2072">
        <f>IF('d_시나리오'!$J$3='d_시나리오'!$H$3,'d_시나리오'!$I$3,IF(I2072&lt;('d_시나리오'!$I$3-'d_시나리오'!$H$3)/('d_시나리오'!$J$3-'d_시나리오'!$H$3),'d_시나리오'!$H$3+SQRT(I2072*('d_시나리오'!$J$3-'d_시나리오'!$H$3)*('d_시나리오'!$I$3-'d_시나리오'!$H$3)),'d_시나리오'!$J$3-SQRT((1-I2072)*('d_시나리오'!$J$3-'d_시나리오'!$H$3)*('d_시나리오'!$J$3-'d_시나리오'!$I$3))))</f>
        <v/>
      </c>
      <c r="K2072">
        <f>RAND()</f>
        <v/>
      </c>
      <c r="L2072">
        <f>IF('d_시나리오'!$J$4='d_시나리오'!$H$4,'d_시나리오'!$I$4,IF(K2072&lt;('d_시나리오'!$I$4-'d_시나리오'!$H$4)/('d_시나리오'!$J$4-'d_시나리오'!$H$4),'d_시나리오'!$H$4+SQRT(K2072*('d_시나리오'!$J$4-'d_시나리오'!$H$4)*('d_시나리오'!$I$4-'d_시나리오'!$H$4)),'d_시나리오'!$J$4-SQRT((1-K2072)*('d_시나리오'!$J$4-'d_시나리오'!$H$4)*('d_시나리오'!$J$4-'d_시나리오'!$I$4))))</f>
        <v/>
      </c>
      <c r="M2072">
        <f>RAND()</f>
        <v/>
      </c>
      <c r="N2072">
        <f>IF('d_시나리오'!$J$5='d_시나리오'!$H$5,'d_시나리오'!$I$5,IF(M2072&lt;('d_시나리오'!$I$5-'d_시나리오'!$H$5)/('d_시나리오'!$J$5-'d_시나리오'!$H$5),'d_시나리오'!$H$5+SQRT(M2072*('d_시나리오'!$J$5-'d_시나리오'!$H$5)*('d_시나리오'!$I$5-'d_시나리오'!$H$5)),'d_시나리오'!$J$5-SQRT((1-M2072)*('d_시나리오'!$J$5-'d_시나리오'!$H$5)*('d_시나리오'!$J$5-'d_시나리오'!$I$5))))</f>
        <v/>
      </c>
      <c r="O2072">
        <f>RAND()</f>
        <v/>
      </c>
      <c r="P2072">
        <f>IF('d_시나리오'!$J$6='d_시나리오'!$H$6,'d_시나리오'!$I$6,IF(O2072&lt;('d_시나리오'!$I$6-'d_시나리오'!$H$6)/('d_시나리오'!$J$6-'d_시나리오'!$H$6),'d_시나리오'!$H$6+SQRT(O2072*('d_시나리오'!$J$6-'d_시나리오'!$H$6)*('d_시나리오'!$I$6-'d_시나리오'!$H$6)),'d_시나리오'!$J$6-SQRT((1-O2072)*('d_시나리오'!$J$6-'d_시나리오'!$H$6)*('d_시나리오'!$J$6-'d_시나리오'!$I$6))))</f>
        <v/>
      </c>
      <c r="Q2072">
        <f>INDEX('d_분포'!$B$2:$B$57,RANDBETWEEN(1,56))</f>
        <v/>
      </c>
      <c r="R2072">
        <f>BETAINV(RAND(),5,5)</f>
        <v/>
      </c>
      <c r="S2072">
        <f>'d_고정'!$B$1*'6_기대효과'!$H$7*('d_시나리오'!$I$7/'d_고정'!$B$2)*B2072</f>
        <v/>
      </c>
      <c r="T2072">
        <f>S2072*D2072</f>
        <v/>
      </c>
      <c r="U2072">
        <f>S2072*F2072*H2072</f>
        <v/>
      </c>
      <c r="V2072">
        <f>S2072*F2072*(H2072-1)</f>
        <v/>
      </c>
      <c r="W2072">
        <f>U2072*J2072</f>
        <v/>
      </c>
      <c r="X2072">
        <f>T2072+W2072</f>
        <v/>
      </c>
      <c r="Y2072">
        <f>(T2072*E2072+W2072*L2072)*(1-R2072-'d_고정'!$B$13)</f>
        <v/>
      </c>
      <c r="Z2072">
        <f>(U2072*N2072*Q2072+'d_고정'!$B$3*('6_기대효과'!$H$7/8)*Q2072*'d_고정'!$B$10*P2072*('6_기대효과'!$K$7/'d_고정'!$B$9))*(1-R2072)</f>
        <v/>
      </c>
      <c r="AA2072">
        <f>W2072*L2072*(1-R2072-'d_고정'!$B$13)+U2072*MAX(N2072-'d_고정'!$B$10*P2072*('6_기대효과'!$K$7/'d_고정'!$B$9),0)*Q2072*(1-R2072)</f>
        <v/>
      </c>
      <c r="AB2072">
        <f>Y2072+Z2072</f>
        <v/>
      </c>
      <c r="AC2072">
        <f>Y2072/('d_고정'!$B$5*'6_기대효과'!$H$7/8)/'d_고정'!$B$6</f>
        <v/>
      </c>
      <c r="AD2072">
        <f>Y2072/('d_고정'!$B$8*'6_기대효과'!$H$7/8)</f>
        <v/>
      </c>
    </row>
    <row r="2073">
      <c r="A2073">
        <f>RAND()</f>
        <v/>
      </c>
      <c r="B2073">
        <f>IF('d_시나리오'!$J$2='d_시나리오'!$H$2,'d_시나리오'!$I$2,IF(A2073&lt;('d_시나리오'!$I$2-'d_시나리오'!$H$2)/('d_시나리오'!$J$2-'d_시나리오'!$H$2),'d_시나리오'!$H$2+SQRT(A2073*('d_시나리오'!$J$2-'d_시나리오'!$H$2)*('d_시나리오'!$I$2-'d_시나리오'!$H$2)),'d_시나리오'!$J$2-SQRT((1-A2073)*('d_시나리오'!$J$2-'d_시나리오'!$H$2)*('d_시나리오'!$J$2-'d_시나리오'!$I$2))))</f>
        <v/>
      </c>
      <c r="C2073">
        <f>RAND()</f>
        <v/>
      </c>
      <c r="D2073">
        <f>BETAINV(RAND(),IF(C2073&lt;'d_고정'!$B$26,'d_고정'!$B$23,'d_고정'!$B$16)+1,'d_고정'!$B$17-IF(C2073&lt;'d_고정'!$B$26,'d_고정'!$B$23,'d_고정'!$B$16)+1)*('d_고정'!$B$14+('d_고정'!$B$15-'d_고정'!$B$14)*RAND())</f>
        <v/>
      </c>
      <c r="E2073">
        <f>INDEX('d_분포'!$A$2:$A$28,RANDBETWEEN(1,27))</f>
        <v/>
      </c>
      <c r="F2073">
        <f>INDEX('d_분포'!$C$2:$C$5,RANDBETWEEN(1,4))*(0.9+0.2*RAND())</f>
        <v/>
      </c>
      <c r="G2073">
        <f>RAND()</f>
        <v/>
      </c>
      <c r="H2073">
        <f>(F2073+(1-F2073)*('d_고정'!$B$22*BETAINV(RAND(),IF(G2073&lt;'d_고정'!$B$26,'d_고정'!$B$25,'d_고정'!$B$20)+1,'d_고정'!$B$21-IF(G2073&lt;'d_고정'!$B$26,'d_고정'!$B$25,'d_고정'!$B$20)+1)+(1-'d_고정'!$B$22)*BETAINV(RAND(),IF(G2073&lt;'d_고정'!$B$26,'d_고정'!$B$24,'d_고정'!$B$18)+1,'d_고정'!$B$19-IF(G2073&lt;'d_고정'!$B$26,'d_고정'!$B$24,'d_고정'!$B$18)+1))*('d_고정'!$B$14+('d_고정'!$B$15-'d_고정'!$B$14)*RAND()))/F2073</f>
        <v/>
      </c>
      <c r="I2073">
        <f>RAND()</f>
        <v/>
      </c>
      <c r="J2073">
        <f>IF('d_시나리오'!$J$3='d_시나리오'!$H$3,'d_시나리오'!$I$3,IF(I2073&lt;('d_시나리오'!$I$3-'d_시나리오'!$H$3)/('d_시나리오'!$J$3-'d_시나리오'!$H$3),'d_시나리오'!$H$3+SQRT(I2073*('d_시나리오'!$J$3-'d_시나리오'!$H$3)*('d_시나리오'!$I$3-'d_시나리오'!$H$3)),'d_시나리오'!$J$3-SQRT((1-I2073)*('d_시나리오'!$J$3-'d_시나리오'!$H$3)*('d_시나리오'!$J$3-'d_시나리오'!$I$3))))</f>
        <v/>
      </c>
      <c r="K2073">
        <f>RAND()</f>
        <v/>
      </c>
      <c r="L2073">
        <f>IF('d_시나리오'!$J$4='d_시나리오'!$H$4,'d_시나리오'!$I$4,IF(K2073&lt;('d_시나리오'!$I$4-'d_시나리오'!$H$4)/('d_시나리오'!$J$4-'d_시나리오'!$H$4),'d_시나리오'!$H$4+SQRT(K2073*('d_시나리오'!$J$4-'d_시나리오'!$H$4)*('d_시나리오'!$I$4-'d_시나리오'!$H$4)),'d_시나리오'!$J$4-SQRT((1-K2073)*('d_시나리오'!$J$4-'d_시나리오'!$H$4)*('d_시나리오'!$J$4-'d_시나리오'!$I$4))))</f>
        <v/>
      </c>
      <c r="M2073">
        <f>RAND()</f>
        <v/>
      </c>
      <c r="N2073">
        <f>IF('d_시나리오'!$J$5='d_시나리오'!$H$5,'d_시나리오'!$I$5,IF(M2073&lt;('d_시나리오'!$I$5-'d_시나리오'!$H$5)/('d_시나리오'!$J$5-'d_시나리오'!$H$5),'d_시나리오'!$H$5+SQRT(M2073*('d_시나리오'!$J$5-'d_시나리오'!$H$5)*('d_시나리오'!$I$5-'d_시나리오'!$H$5)),'d_시나리오'!$J$5-SQRT((1-M2073)*('d_시나리오'!$J$5-'d_시나리오'!$H$5)*('d_시나리오'!$J$5-'d_시나리오'!$I$5))))</f>
        <v/>
      </c>
      <c r="O2073">
        <f>RAND()</f>
        <v/>
      </c>
      <c r="P2073">
        <f>IF('d_시나리오'!$J$6='d_시나리오'!$H$6,'d_시나리오'!$I$6,IF(O2073&lt;('d_시나리오'!$I$6-'d_시나리오'!$H$6)/('d_시나리오'!$J$6-'d_시나리오'!$H$6),'d_시나리오'!$H$6+SQRT(O2073*('d_시나리오'!$J$6-'d_시나리오'!$H$6)*('d_시나리오'!$I$6-'d_시나리오'!$H$6)),'d_시나리오'!$J$6-SQRT((1-O2073)*('d_시나리오'!$J$6-'d_시나리오'!$H$6)*('d_시나리오'!$J$6-'d_시나리오'!$I$6))))</f>
        <v/>
      </c>
      <c r="Q2073">
        <f>INDEX('d_분포'!$B$2:$B$57,RANDBETWEEN(1,56))</f>
        <v/>
      </c>
      <c r="R2073">
        <f>BETAINV(RAND(),5,5)</f>
        <v/>
      </c>
      <c r="S2073">
        <f>'d_고정'!$B$1*'6_기대효과'!$H$7*('d_시나리오'!$I$7/'d_고정'!$B$2)*B2073</f>
        <v/>
      </c>
      <c r="T2073">
        <f>S2073*D2073</f>
        <v/>
      </c>
      <c r="U2073">
        <f>S2073*F2073*H2073</f>
        <v/>
      </c>
      <c r="V2073">
        <f>S2073*F2073*(H2073-1)</f>
        <v/>
      </c>
      <c r="W2073">
        <f>U2073*J2073</f>
        <v/>
      </c>
      <c r="X2073">
        <f>T2073+W2073</f>
        <v/>
      </c>
      <c r="Y2073">
        <f>(T2073*E2073+W2073*L2073)*(1-R2073-'d_고정'!$B$13)</f>
        <v/>
      </c>
      <c r="Z2073">
        <f>(U2073*N2073*Q2073+'d_고정'!$B$3*('6_기대효과'!$H$7/8)*Q2073*'d_고정'!$B$10*P2073*('6_기대효과'!$K$7/'d_고정'!$B$9))*(1-R2073)</f>
        <v/>
      </c>
      <c r="AA2073">
        <f>W2073*L2073*(1-R2073-'d_고정'!$B$13)+U2073*MAX(N2073-'d_고정'!$B$10*P2073*('6_기대효과'!$K$7/'d_고정'!$B$9),0)*Q2073*(1-R2073)</f>
        <v/>
      </c>
      <c r="AB2073">
        <f>Y2073+Z2073</f>
        <v/>
      </c>
      <c r="AC2073">
        <f>Y2073/('d_고정'!$B$5*'6_기대효과'!$H$7/8)/'d_고정'!$B$6</f>
        <v/>
      </c>
      <c r="AD2073">
        <f>Y2073/('d_고정'!$B$8*'6_기대효과'!$H$7/8)</f>
        <v/>
      </c>
    </row>
    <row r="2074">
      <c r="A2074">
        <f>RAND()</f>
        <v/>
      </c>
      <c r="B2074">
        <f>IF('d_시나리오'!$J$2='d_시나리오'!$H$2,'d_시나리오'!$I$2,IF(A2074&lt;('d_시나리오'!$I$2-'d_시나리오'!$H$2)/('d_시나리오'!$J$2-'d_시나리오'!$H$2),'d_시나리오'!$H$2+SQRT(A2074*('d_시나리오'!$J$2-'d_시나리오'!$H$2)*('d_시나리오'!$I$2-'d_시나리오'!$H$2)),'d_시나리오'!$J$2-SQRT((1-A2074)*('d_시나리오'!$J$2-'d_시나리오'!$H$2)*('d_시나리오'!$J$2-'d_시나리오'!$I$2))))</f>
        <v/>
      </c>
      <c r="C2074">
        <f>RAND()</f>
        <v/>
      </c>
      <c r="D2074">
        <f>BETAINV(RAND(),IF(C2074&lt;'d_고정'!$B$26,'d_고정'!$B$23,'d_고정'!$B$16)+1,'d_고정'!$B$17-IF(C2074&lt;'d_고정'!$B$26,'d_고정'!$B$23,'d_고정'!$B$16)+1)*('d_고정'!$B$14+('d_고정'!$B$15-'d_고정'!$B$14)*RAND())</f>
        <v/>
      </c>
      <c r="E2074">
        <f>INDEX('d_분포'!$A$2:$A$28,RANDBETWEEN(1,27))</f>
        <v/>
      </c>
      <c r="F2074">
        <f>INDEX('d_분포'!$C$2:$C$5,RANDBETWEEN(1,4))*(0.9+0.2*RAND())</f>
        <v/>
      </c>
      <c r="G2074">
        <f>RAND()</f>
        <v/>
      </c>
      <c r="H2074">
        <f>(F2074+(1-F2074)*('d_고정'!$B$22*BETAINV(RAND(),IF(G2074&lt;'d_고정'!$B$26,'d_고정'!$B$25,'d_고정'!$B$20)+1,'d_고정'!$B$21-IF(G2074&lt;'d_고정'!$B$26,'d_고정'!$B$25,'d_고정'!$B$20)+1)+(1-'d_고정'!$B$22)*BETAINV(RAND(),IF(G2074&lt;'d_고정'!$B$26,'d_고정'!$B$24,'d_고정'!$B$18)+1,'d_고정'!$B$19-IF(G2074&lt;'d_고정'!$B$26,'d_고정'!$B$24,'d_고정'!$B$18)+1))*('d_고정'!$B$14+('d_고정'!$B$15-'d_고정'!$B$14)*RAND()))/F2074</f>
        <v/>
      </c>
      <c r="I2074">
        <f>RAND()</f>
        <v/>
      </c>
      <c r="J2074">
        <f>IF('d_시나리오'!$J$3='d_시나리오'!$H$3,'d_시나리오'!$I$3,IF(I2074&lt;('d_시나리오'!$I$3-'d_시나리오'!$H$3)/('d_시나리오'!$J$3-'d_시나리오'!$H$3),'d_시나리오'!$H$3+SQRT(I2074*('d_시나리오'!$J$3-'d_시나리오'!$H$3)*('d_시나리오'!$I$3-'d_시나리오'!$H$3)),'d_시나리오'!$J$3-SQRT((1-I2074)*('d_시나리오'!$J$3-'d_시나리오'!$H$3)*('d_시나리오'!$J$3-'d_시나리오'!$I$3))))</f>
        <v/>
      </c>
      <c r="K2074">
        <f>RAND()</f>
        <v/>
      </c>
      <c r="L2074">
        <f>IF('d_시나리오'!$J$4='d_시나리오'!$H$4,'d_시나리오'!$I$4,IF(K2074&lt;('d_시나리오'!$I$4-'d_시나리오'!$H$4)/('d_시나리오'!$J$4-'d_시나리오'!$H$4),'d_시나리오'!$H$4+SQRT(K2074*('d_시나리오'!$J$4-'d_시나리오'!$H$4)*('d_시나리오'!$I$4-'d_시나리오'!$H$4)),'d_시나리오'!$J$4-SQRT((1-K2074)*('d_시나리오'!$J$4-'d_시나리오'!$H$4)*('d_시나리오'!$J$4-'d_시나리오'!$I$4))))</f>
        <v/>
      </c>
      <c r="M2074">
        <f>RAND()</f>
        <v/>
      </c>
      <c r="N2074">
        <f>IF('d_시나리오'!$J$5='d_시나리오'!$H$5,'d_시나리오'!$I$5,IF(M2074&lt;('d_시나리오'!$I$5-'d_시나리오'!$H$5)/('d_시나리오'!$J$5-'d_시나리오'!$H$5),'d_시나리오'!$H$5+SQRT(M2074*('d_시나리오'!$J$5-'d_시나리오'!$H$5)*('d_시나리오'!$I$5-'d_시나리오'!$H$5)),'d_시나리오'!$J$5-SQRT((1-M2074)*('d_시나리오'!$J$5-'d_시나리오'!$H$5)*('d_시나리오'!$J$5-'d_시나리오'!$I$5))))</f>
        <v/>
      </c>
      <c r="O2074">
        <f>RAND()</f>
        <v/>
      </c>
      <c r="P2074">
        <f>IF('d_시나리오'!$J$6='d_시나리오'!$H$6,'d_시나리오'!$I$6,IF(O2074&lt;('d_시나리오'!$I$6-'d_시나리오'!$H$6)/('d_시나리오'!$J$6-'d_시나리오'!$H$6),'d_시나리오'!$H$6+SQRT(O2074*('d_시나리오'!$J$6-'d_시나리오'!$H$6)*('d_시나리오'!$I$6-'d_시나리오'!$H$6)),'d_시나리오'!$J$6-SQRT((1-O2074)*('d_시나리오'!$J$6-'d_시나리오'!$H$6)*('d_시나리오'!$J$6-'d_시나리오'!$I$6))))</f>
        <v/>
      </c>
      <c r="Q2074">
        <f>INDEX('d_분포'!$B$2:$B$57,RANDBETWEEN(1,56))</f>
        <v/>
      </c>
      <c r="R2074">
        <f>BETAINV(RAND(),5,5)</f>
        <v/>
      </c>
      <c r="S2074">
        <f>'d_고정'!$B$1*'6_기대효과'!$H$7*('d_시나리오'!$I$7/'d_고정'!$B$2)*B2074</f>
        <v/>
      </c>
      <c r="T2074">
        <f>S2074*D2074</f>
        <v/>
      </c>
      <c r="U2074">
        <f>S2074*F2074*H2074</f>
        <v/>
      </c>
      <c r="V2074">
        <f>S2074*F2074*(H2074-1)</f>
        <v/>
      </c>
      <c r="W2074">
        <f>U2074*J2074</f>
        <v/>
      </c>
      <c r="X2074">
        <f>T2074+W2074</f>
        <v/>
      </c>
      <c r="Y2074">
        <f>(T2074*E2074+W2074*L2074)*(1-R2074-'d_고정'!$B$13)</f>
        <v/>
      </c>
      <c r="Z2074">
        <f>(U2074*N2074*Q2074+'d_고정'!$B$3*('6_기대효과'!$H$7/8)*Q2074*'d_고정'!$B$10*P2074*('6_기대효과'!$K$7/'d_고정'!$B$9))*(1-R2074)</f>
        <v/>
      </c>
      <c r="AA2074">
        <f>W2074*L2074*(1-R2074-'d_고정'!$B$13)+U2074*MAX(N2074-'d_고정'!$B$10*P2074*('6_기대효과'!$K$7/'d_고정'!$B$9),0)*Q2074*(1-R2074)</f>
        <v/>
      </c>
      <c r="AB2074">
        <f>Y2074+Z2074</f>
        <v/>
      </c>
      <c r="AC2074">
        <f>Y2074/('d_고정'!$B$5*'6_기대효과'!$H$7/8)/'d_고정'!$B$6</f>
        <v/>
      </c>
      <c r="AD2074">
        <f>Y2074/('d_고정'!$B$8*'6_기대효과'!$H$7/8)</f>
        <v/>
      </c>
    </row>
    <row r="2075">
      <c r="A2075">
        <f>RAND()</f>
        <v/>
      </c>
      <c r="B2075">
        <f>IF('d_시나리오'!$J$2='d_시나리오'!$H$2,'d_시나리오'!$I$2,IF(A2075&lt;('d_시나리오'!$I$2-'d_시나리오'!$H$2)/('d_시나리오'!$J$2-'d_시나리오'!$H$2),'d_시나리오'!$H$2+SQRT(A2075*('d_시나리오'!$J$2-'d_시나리오'!$H$2)*('d_시나리오'!$I$2-'d_시나리오'!$H$2)),'d_시나리오'!$J$2-SQRT((1-A2075)*('d_시나리오'!$J$2-'d_시나리오'!$H$2)*('d_시나리오'!$J$2-'d_시나리오'!$I$2))))</f>
        <v/>
      </c>
      <c r="C2075">
        <f>RAND()</f>
        <v/>
      </c>
      <c r="D2075">
        <f>BETAINV(RAND(),IF(C2075&lt;'d_고정'!$B$26,'d_고정'!$B$23,'d_고정'!$B$16)+1,'d_고정'!$B$17-IF(C2075&lt;'d_고정'!$B$26,'d_고정'!$B$23,'d_고정'!$B$16)+1)*('d_고정'!$B$14+('d_고정'!$B$15-'d_고정'!$B$14)*RAND())</f>
        <v/>
      </c>
      <c r="E2075">
        <f>INDEX('d_분포'!$A$2:$A$28,RANDBETWEEN(1,27))</f>
        <v/>
      </c>
      <c r="F2075">
        <f>INDEX('d_분포'!$C$2:$C$5,RANDBETWEEN(1,4))*(0.9+0.2*RAND())</f>
        <v/>
      </c>
      <c r="G2075">
        <f>RAND()</f>
        <v/>
      </c>
      <c r="H2075">
        <f>(F2075+(1-F2075)*('d_고정'!$B$22*BETAINV(RAND(),IF(G2075&lt;'d_고정'!$B$26,'d_고정'!$B$25,'d_고정'!$B$20)+1,'d_고정'!$B$21-IF(G2075&lt;'d_고정'!$B$26,'d_고정'!$B$25,'d_고정'!$B$20)+1)+(1-'d_고정'!$B$22)*BETAINV(RAND(),IF(G2075&lt;'d_고정'!$B$26,'d_고정'!$B$24,'d_고정'!$B$18)+1,'d_고정'!$B$19-IF(G2075&lt;'d_고정'!$B$26,'d_고정'!$B$24,'d_고정'!$B$18)+1))*('d_고정'!$B$14+('d_고정'!$B$15-'d_고정'!$B$14)*RAND()))/F2075</f>
        <v/>
      </c>
      <c r="I2075">
        <f>RAND()</f>
        <v/>
      </c>
      <c r="J2075">
        <f>IF('d_시나리오'!$J$3='d_시나리오'!$H$3,'d_시나리오'!$I$3,IF(I2075&lt;('d_시나리오'!$I$3-'d_시나리오'!$H$3)/('d_시나리오'!$J$3-'d_시나리오'!$H$3),'d_시나리오'!$H$3+SQRT(I2075*('d_시나리오'!$J$3-'d_시나리오'!$H$3)*('d_시나리오'!$I$3-'d_시나리오'!$H$3)),'d_시나리오'!$J$3-SQRT((1-I2075)*('d_시나리오'!$J$3-'d_시나리오'!$H$3)*('d_시나리오'!$J$3-'d_시나리오'!$I$3))))</f>
        <v/>
      </c>
      <c r="K2075">
        <f>RAND()</f>
        <v/>
      </c>
      <c r="L2075">
        <f>IF('d_시나리오'!$J$4='d_시나리오'!$H$4,'d_시나리오'!$I$4,IF(K2075&lt;('d_시나리오'!$I$4-'d_시나리오'!$H$4)/('d_시나리오'!$J$4-'d_시나리오'!$H$4),'d_시나리오'!$H$4+SQRT(K2075*('d_시나리오'!$J$4-'d_시나리오'!$H$4)*('d_시나리오'!$I$4-'d_시나리오'!$H$4)),'d_시나리오'!$J$4-SQRT((1-K2075)*('d_시나리오'!$J$4-'d_시나리오'!$H$4)*('d_시나리오'!$J$4-'d_시나리오'!$I$4))))</f>
        <v/>
      </c>
      <c r="M2075">
        <f>RAND()</f>
        <v/>
      </c>
      <c r="N2075">
        <f>IF('d_시나리오'!$J$5='d_시나리오'!$H$5,'d_시나리오'!$I$5,IF(M2075&lt;('d_시나리오'!$I$5-'d_시나리오'!$H$5)/('d_시나리오'!$J$5-'d_시나리오'!$H$5),'d_시나리오'!$H$5+SQRT(M2075*('d_시나리오'!$J$5-'d_시나리오'!$H$5)*('d_시나리오'!$I$5-'d_시나리오'!$H$5)),'d_시나리오'!$J$5-SQRT((1-M2075)*('d_시나리오'!$J$5-'d_시나리오'!$H$5)*('d_시나리오'!$J$5-'d_시나리오'!$I$5))))</f>
        <v/>
      </c>
      <c r="O2075">
        <f>RAND()</f>
        <v/>
      </c>
      <c r="P2075">
        <f>IF('d_시나리오'!$J$6='d_시나리오'!$H$6,'d_시나리오'!$I$6,IF(O2075&lt;('d_시나리오'!$I$6-'d_시나리오'!$H$6)/('d_시나리오'!$J$6-'d_시나리오'!$H$6),'d_시나리오'!$H$6+SQRT(O2075*('d_시나리오'!$J$6-'d_시나리오'!$H$6)*('d_시나리오'!$I$6-'d_시나리오'!$H$6)),'d_시나리오'!$J$6-SQRT((1-O2075)*('d_시나리오'!$J$6-'d_시나리오'!$H$6)*('d_시나리오'!$J$6-'d_시나리오'!$I$6))))</f>
        <v/>
      </c>
      <c r="Q2075">
        <f>INDEX('d_분포'!$B$2:$B$57,RANDBETWEEN(1,56))</f>
        <v/>
      </c>
      <c r="R2075">
        <f>BETAINV(RAND(),5,5)</f>
        <v/>
      </c>
      <c r="S2075">
        <f>'d_고정'!$B$1*'6_기대효과'!$H$7*('d_시나리오'!$I$7/'d_고정'!$B$2)*B2075</f>
        <v/>
      </c>
      <c r="T2075">
        <f>S2075*D2075</f>
        <v/>
      </c>
      <c r="U2075">
        <f>S2075*F2075*H2075</f>
        <v/>
      </c>
      <c r="V2075">
        <f>S2075*F2075*(H2075-1)</f>
        <v/>
      </c>
      <c r="W2075">
        <f>U2075*J2075</f>
        <v/>
      </c>
      <c r="X2075">
        <f>T2075+W2075</f>
        <v/>
      </c>
      <c r="Y2075">
        <f>(T2075*E2075+W2075*L2075)*(1-R2075-'d_고정'!$B$13)</f>
        <v/>
      </c>
      <c r="Z2075">
        <f>(U2075*N2075*Q2075+'d_고정'!$B$3*('6_기대효과'!$H$7/8)*Q2075*'d_고정'!$B$10*P2075*('6_기대효과'!$K$7/'d_고정'!$B$9))*(1-R2075)</f>
        <v/>
      </c>
      <c r="AA2075">
        <f>W2075*L2075*(1-R2075-'d_고정'!$B$13)+U2075*MAX(N2075-'d_고정'!$B$10*P2075*('6_기대효과'!$K$7/'d_고정'!$B$9),0)*Q2075*(1-R2075)</f>
        <v/>
      </c>
      <c r="AB2075">
        <f>Y2075+Z2075</f>
        <v/>
      </c>
      <c r="AC2075">
        <f>Y2075/('d_고정'!$B$5*'6_기대효과'!$H$7/8)/'d_고정'!$B$6</f>
        <v/>
      </c>
      <c r="AD2075">
        <f>Y2075/('d_고정'!$B$8*'6_기대효과'!$H$7/8)</f>
        <v/>
      </c>
    </row>
    <row r="2076">
      <c r="A2076">
        <f>RAND()</f>
        <v/>
      </c>
      <c r="B2076">
        <f>IF('d_시나리오'!$J$2='d_시나리오'!$H$2,'d_시나리오'!$I$2,IF(A2076&lt;('d_시나리오'!$I$2-'d_시나리오'!$H$2)/('d_시나리오'!$J$2-'d_시나리오'!$H$2),'d_시나리오'!$H$2+SQRT(A2076*('d_시나리오'!$J$2-'d_시나리오'!$H$2)*('d_시나리오'!$I$2-'d_시나리오'!$H$2)),'d_시나리오'!$J$2-SQRT((1-A2076)*('d_시나리오'!$J$2-'d_시나리오'!$H$2)*('d_시나리오'!$J$2-'d_시나리오'!$I$2))))</f>
        <v/>
      </c>
      <c r="C2076">
        <f>RAND()</f>
        <v/>
      </c>
      <c r="D2076">
        <f>BETAINV(RAND(),IF(C2076&lt;'d_고정'!$B$26,'d_고정'!$B$23,'d_고정'!$B$16)+1,'d_고정'!$B$17-IF(C2076&lt;'d_고정'!$B$26,'d_고정'!$B$23,'d_고정'!$B$16)+1)*('d_고정'!$B$14+('d_고정'!$B$15-'d_고정'!$B$14)*RAND())</f>
        <v/>
      </c>
      <c r="E2076">
        <f>INDEX('d_분포'!$A$2:$A$28,RANDBETWEEN(1,27))</f>
        <v/>
      </c>
      <c r="F2076">
        <f>INDEX('d_분포'!$C$2:$C$5,RANDBETWEEN(1,4))*(0.9+0.2*RAND())</f>
        <v/>
      </c>
      <c r="G2076">
        <f>RAND()</f>
        <v/>
      </c>
      <c r="H2076">
        <f>(F2076+(1-F2076)*('d_고정'!$B$22*BETAINV(RAND(),IF(G2076&lt;'d_고정'!$B$26,'d_고정'!$B$25,'d_고정'!$B$20)+1,'d_고정'!$B$21-IF(G2076&lt;'d_고정'!$B$26,'d_고정'!$B$25,'d_고정'!$B$20)+1)+(1-'d_고정'!$B$22)*BETAINV(RAND(),IF(G2076&lt;'d_고정'!$B$26,'d_고정'!$B$24,'d_고정'!$B$18)+1,'d_고정'!$B$19-IF(G2076&lt;'d_고정'!$B$26,'d_고정'!$B$24,'d_고정'!$B$18)+1))*('d_고정'!$B$14+('d_고정'!$B$15-'d_고정'!$B$14)*RAND()))/F2076</f>
        <v/>
      </c>
      <c r="I2076">
        <f>RAND()</f>
        <v/>
      </c>
      <c r="J2076">
        <f>IF('d_시나리오'!$J$3='d_시나리오'!$H$3,'d_시나리오'!$I$3,IF(I2076&lt;('d_시나리오'!$I$3-'d_시나리오'!$H$3)/('d_시나리오'!$J$3-'d_시나리오'!$H$3),'d_시나리오'!$H$3+SQRT(I2076*('d_시나리오'!$J$3-'d_시나리오'!$H$3)*('d_시나리오'!$I$3-'d_시나리오'!$H$3)),'d_시나리오'!$J$3-SQRT((1-I2076)*('d_시나리오'!$J$3-'d_시나리오'!$H$3)*('d_시나리오'!$J$3-'d_시나리오'!$I$3))))</f>
        <v/>
      </c>
      <c r="K2076">
        <f>RAND()</f>
        <v/>
      </c>
      <c r="L2076">
        <f>IF('d_시나리오'!$J$4='d_시나리오'!$H$4,'d_시나리오'!$I$4,IF(K2076&lt;('d_시나리오'!$I$4-'d_시나리오'!$H$4)/('d_시나리오'!$J$4-'d_시나리오'!$H$4),'d_시나리오'!$H$4+SQRT(K2076*('d_시나리오'!$J$4-'d_시나리오'!$H$4)*('d_시나리오'!$I$4-'d_시나리오'!$H$4)),'d_시나리오'!$J$4-SQRT((1-K2076)*('d_시나리오'!$J$4-'d_시나리오'!$H$4)*('d_시나리오'!$J$4-'d_시나리오'!$I$4))))</f>
        <v/>
      </c>
      <c r="M2076">
        <f>RAND()</f>
        <v/>
      </c>
      <c r="N2076">
        <f>IF('d_시나리오'!$J$5='d_시나리오'!$H$5,'d_시나리오'!$I$5,IF(M2076&lt;('d_시나리오'!$I$5-'d_시나리오'!$H$5)/('d_시나리오'!$J$5-'d_시나리오'!$H$5),'d_시나리오'!$H$5+SQRT(M2076*('d_시나리오'!$J$5-'d_시나리오'!$H$5)*('d_시나리오'!$I$5-'d_시나리오'!$H$5)),'d_시나리오'!$J$5-SQRT((1-M2076)*('d_시나리오'!$J$5-'d_시나리오'!$H$5)*('d_시나리오'!$J$5-'d_시나리오'!$I$5))))</f>
        <v/>
      </c>
      <c r="O2076">
        <f>RAND()</f>
        <v/>
      </c>
      <c r="P2076">
        <f>IF('d_시나리오'!$J$6='d_시나리오'!$H$6,'d_시나리오'!$I$6,IF(O2076&lt;('d_시나리오'!$I$6-'d_시나리오'!$H$6)/('d_시나리오'!$J$6-'d_시나리오'!$H$6),'d_시나리오'!$H$6+SQRT(O2076*('d_시나리오'!$J$6-'d_시나리오'!$H$6)*('d_시나리오'!$I$6-'d_시나리오'!$H$6)),'d_시나리오'!$J$6-SQRT((1-O2076)*('d_시나리오'!$J$6-'d_시나리오'!$H$6)*('d_시나리오'!$J$6-'d_시나리오'!$I$6))))</f>
        <v/>
      </c>
      <c r="Q2076">
        <f>INDEX('d_분포'!$B$2:$B$57,RANDBETWEEN(1,56))</f>
        <v/>
      </c>
      <c r="R2076">
        <f>BETAINV(RAND(),5,5)</f>
        <v/>
      </c>
      <c r="S2076">
        <f>'d_고정'!$B$1*'6_기대효과'!$H$7*('d_시나리오'!$I$7/'d_고정'!$B$2)*B2076</f>
        <v/>
      </c>
      <c r="T2076">
        <f>S2076*D2076</f>
        <v/>
      </c>
      <c r="U2076">
        <f>S2076*F2076*H2076</f>
        <v/>
      </c>
      <c r="V2076">
        <f>S2076*F2076*(H2076-1)</f>
        <v/>
      </c>
      <c r="W2076">
        <f>U2076*J2076</f>
        <v/>
      </c>
      <c r="X2076">
        <f>T2076+W2076</f>
        <v/>
      </c>
      <c r="Y2076">
        <f>(T2076*E2076+W2076*L2076)*(1-R2076-'d_고정'!$B$13)</f>
        <v/>
      </c>
      <c r="Z2076">
        <f>(U2076*N2076*Q2076+'d_고정'!$B$3*('6_기대효과'!$H$7/8)*Q2076*'d_고정'!$B$10*P2076*('6_기대효과'!$K$7/'d_고정'!$B$9))*(1-R2076)</f>
        <v/>
      </c>
      <c r="AA2076">
        <f>W2076*L2076*(1-R2076-'d_고정'!$B$13)+U2076*MAX(N2076-'d_고정'!$B$10*P2076*('6_기대효과'!$K$7/'d_고정'!$B$9),0)*Q2076*(1-R2076)</f>
        <v/>
      </c>
      <c r="AB2076">
        <f>Y2076+Z2076</f>
        <v/>
      </c>
      <c r="AC2076">
        <f>Y2076/('d_고정'!$B$5*'6_기대효과'!$H$7/8)/'d_고정'!$B$6</f>
        <v/>
      </c>
      <c r="AD2076">
        <f>Y2076/('d_고정'!$B$8*'6_기대효과'!$H$7/8)</f>
        <v/>
      </c>
    </row>
    <row r="2077">
      <c r="A2077">
        <f>RAND()</f>
        <v/>
      </c>
      <c r="B2077">
        <f>IF('d_시나리오'!$J$2='d_시나리오'!$H$2,'d_시나리오'!$I$2,IF(A2077&lt;('d_시나리오'!$I$2-'d_시나리오'!$H$2)/('d_시나리오'!$J$2-'d_시나리오'!$H$2),'d_시나리오'!$H$2+SQRT(A2077*('d_시나리오'!$J$2-'d_시나리오'!$H$2)*('d_시나리오'!$I$2-'d_시나리오'!$H$2)),'d_시나리오'!$J$2-SQRT((1-A2077)*('d_시나리오'!$J$2-'d_시나리오'!$H$2)*('d_시나리오'!$J$2-'d_시나리오'!$I$2))))</f>
        <v/>
      </c>
      <c r="C2077">
        <f>RAND()</f>
        <v/>
      </c>
      <c r="D2077">
        <f>BETAINV(RAND(),IF(C2077&lt;'d_고정'!$B$26,'d_고정'!$B$23,'d_고정'!$B$16)+1,'d_고정'!$B$17-IF(C2077&lt;'d_고정'!$B$26,'d_고정'!$B$23,'d_고정'!$B$16)+1)*('d_고정'!$B$14+('d_고정'!$B$15-'d_고정'!$B$14)*RAND())</f>
        <v/>
      </c>
      <c r="E2077">
        <f>INDEX('d_분포'!$A$2:$A$28,RANDBETWEEN(1,27))</f>
        <v/>
      </c>
      <c r="F2077">
        <f>INDEX('d_분포'!$C$2:$C$5,RANDBETWEEN(1,4))*(0.9+0.2*RAND())</f>
        <v/>
      </c>
      <c r="G2077">
        <f>RAND()</f>
        <v/>
      </c>
      <c r="H2077">
        <f>(F2077+(1-F2077)*('d_고정'!$B$22*BETAINV(RAND(),IF(G2077&lt;'d_고정'!$B$26,'d_고정'!$B$25,'d_고정'!$B$20)+1,'d_고정'!$B$21-IF(G2077&lt;'d_고정'!$B$26,'d_고정'!$B$25,'d_고정'!$B$20)+1)+(1-'d_고정'!$B$22)*BETAINV(RAND(),IF(G2077&lt;'d_고정'!$B$26,'d_고정'!$B$24,'d_고정'!$B$18)+1,'d_고정'!$B$19-IF(G2077&lt;'d_고정'!$B$26,'d_고정'!$B$24,'d_고정'!$B$18)+1))*('d_고정'!$B$14+('d_고정'!$B$15-'d_고정'!$B$14)*RAND()))/F2077</f>
        <v/>
      </c>
      <c r="I2077">
        <f>RAND()</f>
        <v/>
      </c>
      <c r="J2077">
        <f>IF('d_시나리오'!$J$3='d_시나리오'!$H$3,'d_시나리오'!$I$3,IF(I2077&lt;('d_시나리오'!$I$3-'d_시나리오'!$H$3)/('d_시나리오'!$J$3-'d_시나리오'!$H$3),'d_시나리오'!$H$3+SQRT(I2077*('d_시나리오'!$J$3-'d_시나리오'!$H$3)*('d_시나리오'!$I$3-'d_시나리오'!$H$3)),'d_시나리오'!$J$3-SQRT((1-I2077)*('d_시나리오'!$J$3-'d_시나리오'!$H$3)*('d_시나리오'!$J$3-'d_시나리오'!$I$3))))</f>
        <v/>
      </c>
      <c r="K2077">
        <f>RAND()</f>
        <v/>
      </c>
      <c r="L2077">
        <f>IF('d_시나리오'!$J$4='d_시나리오'!$H$4,'d_시나리오'!$I$4,IF(K2077&lt;('d_시나리오'!$I$4-'d_시나리오'!$H$4)/('d_시나리오'!$J$4-'d_시나리오'!$H$4),'d_시나리오'!$H$4+SQRT(K2077*('d_시나리오'!$J$4-'d_시나리오'!$H$4)*('d_시나리오'!$I$4-'d_시나리오'!$H$4)),'d_시나리오'!$J$4-SQRT((1-K2077)*('d_시나리오'!$J$4-'d_시나리오'!$H$4)*('d_시나리오'!$J$4-'d_시나리오'!$I$4))))</f>
        <v/>
      </c>
      <c r="M2077">
        <f>RAND()</f>
        <v/>
      </c>
      <c r="N2077">
        <f>IF('d_시나리오'!$J$5='d_시나리오'!$H$5,'d_시나리오'!$I$5,IF(M2077&lt;('d_시나리오'!$I$5-'d_시나리오'!$H$5)/('d_시나리오'!$J$5-'d_시나리오'!$H$5),'d_시나리오'!$H$5+SQRT(M2077*('d_시나리오'!$J$5-'d_시나리오'!$H$5)*('d_시나리오'!$I$5-'d_시나리오'!$H$5)),'d_시나리오'!$J$5-SQRT((1-M2077)*('d_시나리오'!$J$5-'d_시나리오'!$H$5)*('d_시나리오'!$J$5-'d_시나리오'!$I$5))))</f>
        <v/>
      </c>
      <c r="O2077">
        <f>RAND()</f>
        <v/>
      </c>
      <c r="P2077">
        <f>IF('d_시나리오'!$J$6='d_시나리오'!$H$6,'d_시나리오'!$I$6,IF(O2077&lt;('d_시나리오'!$I$6-'d_시나리오'!$H$6)/('d_시나리오'!$J$6-'d_시나리오'!$H$6),'d_시나리오'!$H$6+SQRT(O2077*('d_시나리오'!$J$6-'d_시나리오'!$H$6)*('d_시나리오'!$I$6-'d_시나리오'!$H$6)),'d_시나리오'!$J$6-SQRT((1-O2077)*('d_시나리오'!$J$6-'d_시나리오'!$H$6)*('d_시나리오'!$J$6-'d_시나리오'!$I$6))))</f>
        <v/>
      </c>
      <c r="Q2077">
        <f>INDEX('d_분포'!$B$2:$B$57,RANDBETWEEN(1,56))</f>
        <v/>
      </c>
      <c r="R2077">
        <f>BETAINV(RAND(),5,5)</f>
        <v/>
      </c>
      <c r="S2077">
        <f>'d_고정'!$B$1*'6_기대효과'!$H$7*('d_시나리오'!$I$7/'d_고정'!$B$2)*B2077</f>
        <v/>
      </c>
      <c r="T2077">
        <f>S2077*D2077</f>
        <v/>
      </c>
      <c r="U2077">
        <f>S2077*F2077*H2077</f>
        <v/>
      </c>
      <c r="V2077">
        <f>S2077*F2077*(H2077-1)</f>
        <v/>
      </c>
      <c r="W2077">
        <f>U2077*J2077</f>
        <v/>
      </c>
      <c r="X2077">
        <f>T2077+W2077</f>
        <v/>
      </c>
      <c r="Y2077">
        <f>(T2077*E2077+W2077*L2077)*(1-R2077-'d_고정'!$B$13)</f>
        <v/>
      </c>
      <c r="Z2077">
        <f>(U2077*N2077*Q2077+'d_고정'!$B$3*('6_기대효과'!$H$7/8)*Q2077*'d_고정'!$B$10*P2077*('6_기대효과'!$K$7/'d_고정'!$B$9))*(1-R2077)</f>
        <v/>
      </c>
      <c r="AA2077">
        <f>W2077*L2077*(1-R2077-'d_고정'!$B$13)+U2077*MAX(N2077-'d_고정'!$B$10*P2077*('6_기대효과'!$K$7/'d_고정'!$B$9),0)*Q2077*(1-R2077)</f>
        <v/>
      </c>
      <c r="AB2077">
        <f>Y2077+Z2077</f>
        <v/>
      </c>
      <c r="AC2077">
        <f>Y2077/('d_고정'!$B$5*'6_기대효과'!$H$7/8)/'d_고정'!$B$6</f>
        <v/>
      </c>
      <c r="AD2077">
        <f>Y2077/('d_고정'!$B$8*'6_기대효과'!$H$7/8)</f>
        <v/>
      </c>
    </row>
    <row r="2078">
      <c r="A2078">
        <f>RAND()</f>
        <v/>
      </c>
      <c r="B2078">
        <f>IF('d_시나리오'!$J$2='d_시나리오'!$H$2,'d_시나리오'!$I$2,IF(A2078&lt;('d_시나리오'!$I$2-'d_시나리오'!$H$2)/('d_시나리오'!$J$2-'d_시나리오'!$H$2),'d_시나리오'!$H$2+SQRT(A2078*('d_시나리오'!$J$2-'d_시나리오'!$H$2)*('d_시나리오'!$I$2-'d_시나리오'!$H$2)),'d_시나리오'!$J$2-SQRT((1-A2078)*('d_시나리오'!$J$2-'d_시나리오'!$H$2)*('d_시나리오'!$J$2-'d_시나리오'!$I$2))))</f>
        <v/>
      </c>
      <c r="C2078">
        <f>RAND()</f>
        <v/>
      </c>
      <c r="D2078">
        <f>BETAINV(RAND(),IF(C2078&lt;'d_고정'!$B$26,'d_고정'!$B$23,'d_고정'!$B$16)+1,'d_고정'!$B$17-IF(C2078&lt;'d_고정'!$B$26,'d_고정'!$B$23,'d_고정'!$B$16)+1)*('d_고정'!$B$14+('d_고정'!$B$15-'d_고정'!$B$14)*RAND())</f>
        <v/>
      </c>
      <c r="E2078">
        <f>INDEX('d_분포'!$A$2:$A$28,RANDBETWEEN(1,27))</f>
        <v/>
      </c>
      <c r="F2078">
        <f>INDEX('d_분포'!$C$2:$C$5,RANDBETWEEN(1,4))*(0.9+0.2*RAND())</f>
        <v/>
      </c>
      <c r="G2078">
        <f>RAND()</f>
        <v/>
      </c>
      <c r="H2078">
        <f>(F2078+(1-F2078)*('d_고정'!$B$22*BETAINV(RAND(),IF(G2078&lt;'d_고정'!$B$26,'d_고정'!$B$25,'d_고정'!$B$20)+1,'d_고정'!$B$21-IF(G2078&lt;'d_고정'!$B$26,'d_고정'!$B$25,'d_고정'!$B$20)+1)+(1-'d_고정'!$B$22)*BETAINV(RAND(),IF(G2078&lt;'d_고정'!$B$26,'d_고정'!$B$24,'d_고정'!$B$18)+1,'d_고정'!$B$19-IF(G2078&lt;'d_고정'!$B$26,'d_고정'!$B$24,'d_고정'!$B$18)+1))*('d_고정'!$B$14+('d_고정'!$B$15-'d_고정'!$B$14)*RAND()))/F2078</f>
        <v/>
      </c>
      <c r="I2078">
        <f>RAND()</f>
        <v/>
      </c>
      <c r="J2078">
        <f>IF('d_시나리오'!$J$3='d_시나리오'!$H$3,'d_시나리오'!$I$3,IF(I2078&lt;('d_시나리오'!$I$3-'d_시나리오'!$H$3)/('d_시나리오'!$J$3-'d_시나리오'!$H$3),'d_시나리오'!$H$3+SQRT(I2078*('d_시나리오'!$J$3-'d_시나리오'!$H$3)*('d_시나리오'!$I$3-'d_시나리오'!$H$3)),'d_시나리오'!$J$3-SQRT((1-I2078)*('d_시나리오'!$J$3-'d_시나리오'!$H$3)*('d_시나리오'!$J$3-'d_시나리오'!$I$3))))</f>
        <v/>
      </c>
      <c r="K2078">
        <f>RAND()</f>
        <v/>
      </c>
      <c r="L2078">
        <f>IF('d_시나리오'!$J$4='d_시나리오'!$H$4,'d_시나리오'!$I$4,IF(K2078&lt;('d_시나리오'!$I$4-'d_시나리오'!$H$4)/('d_시나리오'!$J$4-'d_시나리오'!$H$4),'d_시나리오'!$H$4+SQRT(K2078*('d_시나리오'!$J$4-'d_시나리오'!$H$4)*('d_시나리오'!$I$4-'d_시나리오'!$H$4)),'d_시나리오'!$J$4-SQRT((1-K2078)*('d_시나리오'!$J$4-'d_시나리오'!$H$4)*('d_시나리오'!$J$4-'d_시나리오'!$I$4))))</f>
        <v/>
      </c>
      <c r="M2078">
        <f>RAND()</f>
        <v/>
      </c>
      <c r="N2078">
        <f>IF('d_시나리오'!$J$5='d_시나리오'!$H$5,'d_시나리오'!$I$5,IF(M2078&lt;('d_시나리오'!$I$5-'d_시나리오'!$H$5)/('d_시나리오'!$J$5-'d_시나리오'!$H$5),'d_시나리오'!$H$5+SQRT(M2078*('d_시나리오'!$J$5-'d_시나리오'!$H$5)*('d_시나리오'!$I$5-'d_시나리오'!$H$5)),'d_시나리오'!$J$5-SQRT((1-M2078)*('d_시나리오'!$J$5-'d_시나리오'!$H$5)*('d_시나리오'!$J$5-'d_시나리오'!$I$5))))</f>
        <v/>
      </c>
      <c r="O2078">
        <f>RAND()</f>
        <v/>
      </c>
      <c r="P2078">
        <f>IF('d_시나리오'!$J$6='d_시나리오'!$H$6,'d_시나리오'!$I$6,IF(O2078&lt;('d_시나리오'!$I$6-'d_시나리오'!$H$6)/('d_시나리오'!$J$6-'d_시나리오'!$H$6),'d_시나리오'!$H$6+SQRT(O2078*('d_시나리오'!$J$6-'d_시나리오'!$H$6)*('d_시나리오'!$I$6-'d_시나리오'!$H$6)),'d_시나리오'!$J$6-SQRT((1-O2078)*('d_시나리오'!$J$6-'d_시나리오'!$H$6)*('d_시나리오'!$J$6-'d_시나리오'!$I$6))))</f>
        <v/>
      </c>
      <c r="Q2078">
        <f>INDEX('d_분포'!$B$2:$B$57,RANDBETWEEN(1,56))</f>
        <v/>
      </c>
      <c r="R2078">
        <f>BETAINV(RAND(),5,5)</f>
        <v/>
      </c>
      <c r="S2078">
        <f>'d_고정'!$B$1*'6_기대효과'!$H$7*('d_시나리오'!$I$7/'d_고정'!$B$2)*B2078</f>
        <v/>
      </c>
      <c r="T2078">
        <f>S2078*D2078</f>
        <v/>
      </c>
      <c r="U2078">
        <f>S2078*F2078*H2078</f>
        <v/>
      </c>
      <c r="V2078">
        <f>S2078*F2078*(H2078-1)</f>
        <v/>
      </c>
      <c r="W2078">
        <f>U2078*J2078</f>
        <v/>
      </c>
      <c r="X2078">
        <f>T2078+W2078</f>
        <v/>
      </c>
      <c r="Y2078">
        <f>(T2078*E2078+W2078*L2078)*(1-R2078-'d_고정'!$B$13)</f>
        <v/>
      </c>
      <c r="Z2078">
        <f>(U2078*N2078*Q2078+'d_고정'!$B$3*('6_기대효과'!$H$7/8)*Q2078*'d_고정'!$B$10*P2078*('6_기대효과'!$K$7/'d_고정'!$B$9))*(1-R2078)</f>
        <v/>
      </c>
      <c r="AA2078">
        <f>W2078*L2078*(1-R2078-'d_고정'!$B$13)+U2078*MAX(N2078-'d_고정'!$B$10*P2078*('6_기대효과'!$K$7/'d_고정'!$B$9),0)*Q2078*(1-R2078)</f>
        <v/>
      </c>
      <c r="AB2078">
        <f>Y2078+Z2078</f>
        <v/>
      </c>
      <c r="AC2078">
        <f>Y2078/('d_고정'!$B$5*'6_기대효과'!$H$7/8)/'d_고정'!$B$6</f>
        <v/>
      </c>
      <c r="AD2078">
        <f>Y2078/('d_고정'!$B$8*'6_기대효과'!$H$7/8)</f>
        <v/>
      </c>
    </row>
    <row r="2079">
      <c r="A2079">
        <f>RAND()</f>
        <v/>
      </c>
      <c r="B2079">
        <f>IF('d_시나리오'!$J$2='d_시나리오'!$H$2,'d_시나리오'!$I$2,IF(A2079&lt;('d_시나리오'!$I$2-'d_시나리오'!$H$2)/('d_시나리오'!$J$2-'d_시나리오'!$H$2),'d_시나리오'!$H$2+SQRT(A2079*('d_시나리오'!$J$2-'d_시나리오'!$H$2)*('d_시나리오'!$I$2-'d_시나리오'!$H$2)),'d_시나리오'!$J$2-SQRT((1-A2079)*('d_시나리오'!$J$2-'d_시나리오'!$H$2)*('d_시나리오'!$J$2-'d_시나리오'!$I$2))))</f>
        <v/>
      </c>
      <c r="C2079">
        <f>RAND()</f>
        <v/>
      </c>
      <c r="D2079">
        <f>BETAINV(RAND(),IF(C2079&lt;'d_고정'!$B$26,'d_고정'!$B$23,'d_고정'!$B$16)+1,'d_고정'!$B$17-IF(C2079&lt;'d_고정'!$B$26,'d_고정'!$B$23,'d_고정'!$B$16)+1)*('d_고정'!$B$14+('d_고정'!$B$15-'d_고정'!$B$14)*RAND())</f>
        <v/>
      </c>
      <c r="E2079">
        <f>INDEX('d_분포'!$A$2:$A$28,RANDBETWEEN(1,27))</f>
        <v/>
      </c>
      <c r="F2079">
        <f>INDEX('d_분포'!$C$2:$C$5,RANDBETWEEN(1,4))*(0.9+0.2*RAND())</f>
        <v/>
      </c>
      <c r="G2079">
        <f>RAND()</f>
        <v/>
      </c>
      <c r="H2079">
        <f>(F2079+(1-F2079)*('d_고정'!$B$22*BETAINV(RAND(),IF(G2079&lt;'d_고정'!$B$26,'d_고정'!$B$25,'d_고정'!$B$20)+1,'d_고정'!$B$21-IF(G2079&lt;'d_고정'!$B$26,'d_고정'!$B$25,'d_고정'!$B$20)+1)+(1-'d_고정'!$B$22)*BETAINV(RAND(),IF(G2079&lt;'d_고정'!$B$26,'d_고정'!$B$24,'d_고정'!$B$18)+1,'d_고정'!$B$19-IF(G2079&lt;'d_고정'!$B$26,'d_고정'!$B$24,'d_고정'!$B$18)+1))*('d_고정'!$B$14+('d_고정'!$B$15-'d_고정'!$B$14)*RAND()))/F2079</f>
        <v/>
      </c>
      <c r="I2079">
        <f>RAND()</f>
        <v/>
      </c>
      <c r="J2079">
        <f>IF('d_시나리오'!$J$3='d_시나리오'!$H$3,'d_시나리오'!$I$3,IF(I2079&lt;('d_시나리오'!$I$3-'d_시나리오'!$H$3)/('d_시나리오'!$J$3-'d_시나리오'!$H$3),'d_시나리오'!$H$3+SQRT(I2079*('d_시나리오'!$J$3-'d_시나리오'!$H$3)*('d_시나리오'!$I$3-'d_시나리오'!$H$3)),'d_시나리오'!$J$3-SQRT((1-I2079)*('d_시나리오'!$J$3-'d_시나리오'!$H$3)*('d_시나리오'!$J$3-'d_시나리오'!$I$3))))</f>
        <v/>
      </c>
      <c r="K2079">
        <f>RAND()</f>
        <v/>
      </c>
      <c r="L2079">
        <f>IF('d_시나리오'!$J$4='d_시나리오'!$H$4,'d_시나리오'!$I$4,IF(K2079&lt;('d_시나리오'!$I$4-'d_시나리오'!$H$4)/('d_시나리오'!$J$4-'d_시나리오'!$H$4),'d_시나리오'!$H$4+SQRT(K2079*('d_시나리오'!$J$4-'d_시나리오'!$H$4)*('d_시나리오'!$I$4-'d_시나리오'!$H$4)),'d_시나리오'!$J$4-SQRT((1-K2079)*('d_시나리오'!$J$4-'d_시나리오'!$H$4)*('d_시나리오'!$J$4-'d_시나리오'!$I$4))))</f>
        <v/>
      </c>
      <c r="M2079">
        <f>RAND()</f>
        <v/>
      </c>
      <c r="N2079">
        <f>IF('d_시나리오'!$J$5='d_시나리오'!$H$5,'d_시나리오'!$I$5,IF(M2079&lt;('d_시나리오'!$I$5-'d_시나리오'!$H$5)/('d_시나리오'!$J$5-'d_시나리오'!$H$5),'d_시나리오'!$H$5+SQRT(M2079*('d_시나리오'!$J$5-'d_시나리오'!$H$5)*('d_시나리오'!$I$5-'d_시나리오'!$H$5)),'d_시나리오'!$J$5-SQRT((1-M2079)*('d_시나리오'!$J$5-'d_시나리오'!$H$5)*('d_시나리오'!$J$5-'d_시나리오'!$I$5))))</f>
        <v/>
      </c>
      <c r="O2079">
        <f>RAND()</f>
        <v/>
      </c>
      <c r="P2079">
        <f>IF('d_시나리오'!$J$6='d_시나리오'!$H$6,'d_시나리오'!$I$6,IF(O2079&lt;('d_시나리오'!$I$6-'d_시나리오'!$H$6)/('d_시나리오'!$J$6-'d_시나리오'!$H$6),'d_시나리오'!$H$6+SQRT(O2079*('d_시나리오'!$J$6-'d_시나리오'!$H$6)*('d_시나리오'!$I$6-'d_시나리오'!$H$6)),'d_시나리오'!$J$6-SQRT((1-O2079)*('d_시나리오'!$J$6-'d_시나리오'!$H$6)*('d_시나리오'!$J$6-'d_시나리오'!$I$6))))</f>
        <v/>
      </c>
      <c r="Q2079">
        <f>INDEX('d_분포'!$B$2:$B$57,RANDBETWEEN(1,56))</f>
        <v/>
      </c>
      <c r="R2079">
        <f>BETAINV(RAND(),5,5)</f>
        <v/>
      </c>
      <c r="S2079">
        <f>'d_고정'!$B$1*'6_기대효과'!$H$7*('d_시나리오'!$I$7/'d_고정'!$B$2)*B2079</f>
        <v/>
      </c>
      <c r="T2079">
        <f>S2079*D2079</f>
        <v/>
      </c>
      <c r="U2079">
        <f>S2079*F2079*H2079</f>
        <v/>
      </c>
      <c r="V2079">
        <f>S2079*F2079*(H2079-1)</f>
        <v/>
      </c>
      <c r="W2079">
        <f>U2079*J2079</f>
        <v/>
      </c>
      <c r="X2079">
        <f>T2079+W2079</f>
        <v/>
      </c>
      <c r="Y2079">
        <f>(T2079*E2079+W2079*L2079)*(1-R2079-'d_고정'!$B$13)</f>
        <v/>
      </c>
      <c r="Z2079">
        <f>(U2079*N2079*Q2079+'d_고정'!$B$3*('6_기대효과'!$H$7/8)*Q2079*'d_고정'!$B$10*P2079*('6_기대효과'!$K$7/'d_고정'!$B$9))*(1-R2079)</f>
        <v/>
      </c>
      <c r="AA2079">
        <f>W2079*L2079*(1-R2079-'d_고정'!$B$13)+U2079*MAX(N2079-'d_고정'!$B$10*P2079*('6_기대효과'!$K$7/'d_고정'!$B$9),0)*Q2079*(1-R2079)</f>
        <v/>
      </c>
      <c r="AB2079">
        <f>Y2079+Z2079</f>
        <v/>
      </c>
      <c r="AC2079">
        <f>Y2079/('d_고정'!$B$5*'6_기대효과'!$H$7/8)/'d_고정'!$B$6</f>
        <v/>
      </c>
      <c r="AD2079">
        <f>Y2079/('d_고정'!$B$8*'6_기대효과'!$H$7/8)</f>
        <v/>
      </c>
    </row>
    <row r="2080">
      <c r="A2080">
        <f>RAND()</f>
        <v/>
      </c>
      <c r="B2080">
        <f>IF('d_시나리오'!$J$2='d_시나리오'!$H$2,'d_시나리오'!$I$2,IF(A2080&lt;('d_시나리오'!$I$2-'d_시나리오'!$H$2)/('d_시나리오'!$J$2-'d_시나리오'!$H$2),'d_시나리오'!$H$2+SQRT(A2080*('d_시나리오'!$J$2-'d_시나리오'!$H$2)*('d_시나리오'!$I$2-'d_시나리오'!$H$2)),'d_시나리오'!$J$2-SQRT((1-A2080)*('d_시나리오'!$J$2-'d_시나리오'!$H$2)*('d_시나리오'!$J$2-'d_시나리오'!$I$2))))</f>
        <v/>
      </c>
      <c r="C2080">
        <f>RAND()</f>
        <v/>
      </c>
      <c r="D2080">
        <f>BETAINV(RAND(),IF(C2080&lt;'d_고정'!$B$26,'d_고정'!$B$23,'d_고정'!$B$16)+1,'d_고정'!$B$17-IF(C2080&lt;'d_고정'!$B$26,'d_고정'!$B$23,'d_고정'!$B$16)+1)*('d_고정'!$B$14+('d_고정'!$B$15-'d_고정'!$B$14)*RAND())</f>
        <v/>
      </c>
      <c r="E2080">
        <f>INDEX('d_분포'!$A$2:$A$28,RANDBETWEEN(1,27))</f>
        <v/>
      </c>
      <c r="F2080">
        <f>INDEX('d_분포'!$C$2:$C$5,RANDBETWEEN(1,4))*(0.9+0.2*RAND())</f>
        <v/>
      </c>
      <c r="G2080">
        <f>RAND()</f>
        <v/>
      </c>
      <c r="H2080">
        <f>(F2080+(1-F2080)*('d_고정'!$B$22*BETAINV(RAND(),IF(G2080&lt;'d_고정'!$B$26,'d_고정'!$B$25,'d_고정'!$B$20)+1,'d_고정'!$B$21-IF(G2080&lt;'d_고정'!$B$26,'d_고정'!$B$25,'d_고정'!$B$20)+1)+(1-'d_고정'!$B$22)*BETAINV(RAND(),IF(G2080&lt;'d_고정'!$B$26,'d_고정'!$B$24,'d_고정'!$B$18)+1,'d_고정'!$B$19-IF(G2080&lt;'d_고정'!$B$26,'d_고정'!$B$24,'d_고정'!$B$18)+1))*('d_고정'!$B$14+('d_고정'!$B$15-'d_고정'!$B$14)*RAND()))/F2080</f>
        <v/>
      </c>
      <c r="I2080">
        <f>RAND()</f>
        <v/>
      </c>
      <c r="J2080">
        <f>IF('d_시나리오'!$J$3='d_시나리오'!$H$3,'d_시나리오'!$I$3,IF(I2080&lt;('d_시나리오'!$I$3-'d_시나리오'!$H$3)/('d_시나리오'!$J$3-'d_시나리오'!$H$3),'d_시나리오'!$H$3+SQRT(I2080*('d_시나리오'!$J$3-'d_시나리오'!$H$3)*('d_시나리오'!$I$3-'d_시나리오'!$H$3)),'d_시나리오'!$J$3-SQRT((1-I2080)*('d_시나리오'!$J$3-'d_시나리오'!$H$3)*('d_시나리오'!$J$3-'d_시나리오'!$I$3))))</f>
        <v/>
      </c>
      <c r="K2080">
        <f>RAND()</f>
        <v/>
      </c>
      <c r="L2080">
        <f>IF('d_시나리오'!$J$4='d_시나리오'!$H$4,'d_시나리오'!$I$4,IF(K2080&lt;('d_시나리오'!$I$4-'d_시나리오'!$H$4)/('d_시나리오'!$J$4-'d_시나리오'!$H$4),'d_시나리오'!$H$4+SQRT(K2080*('d_시나리오'!$J$4-'d_시나리오'!$H$4)*('d_시나리오'!$I$4-'d_시나리오'!$H$4)),'d_시나리오'!$J$4-SQRT((1-K2080)*('d_시나리오'!$J$4-'d_시나리오'!$H$4)*('d_시나리오'!$J$4-'d_시나리오'!$I$4))))</f>
        <v/>
      </c>
      <c r="M2080">
        <f>RAND()</f>
        <v/>
      </c>
      <c r="N2080">
        <f>IF('d_시나리오'!$J$5='d_시나리오'!$H$5,'d_시나리오'!$I$5,IF(M2080&lt;('d_시나리오'!$I$5-'d_시나리오'!$H$5)/('d_시나리오'!$J$5-'d_시나리오'!$H$5),'d_시나리오'!$H$5+SQRT(M2080*('d_시나리오'!$J$5-'d_시나리오'!$H$5)*('d_시나리오'!$I$5-'d_시나리오'!$H$5)),'d_시나리오'!$J$5-SQRT((1-M2080)*('d_시나리오'!$J$5-'d_시나리오'!$H$5)*('d_시나리오'!$J$5-'d_시나리오'!$I$5))))</f>
        <v/>
      </c>
      <c r="O2080">
        <f>RAND()</f>
        <v/>
      </c>
      <c r="P2080">
        <f>IF('d_시나리오'!$J$6='d_시나리오'!$H$6,'d_시나리오'!$I$6,IF(O2080&lt;('d_시나리오'!$I$6-'d_시나리오'!$H$6)/('d_시나리오'!$J$6-'d_시나리오'!$H$6),'d_시나리오'!$H$6+SQRT(O2080*('d_시나리오'!$J$6-'d_시나리오'!$H$6)*('d_시나리오'!$I$6-'d_시나리오'!$H$6)),'d_시나리오'!$J$6-SQRT((1-O2080)*('d_시나리오'!$J$6-'d_시나리오'!$H$6)*('d_시나리오'!$J$6-'d_시나리오'!$I$6))))</f>
        <v/>
      </c>
      <c r="Q2080">
        <f>INDEX('d_분포'!$B$2:$B$57,RANDBETWEEN(1,56))</f>
        <v/>
      </c>
      <c r="R2080">
        <f>BETAINV(RAND(),5,5)</f>
        <v/>
      </c>
      <c r="S2080">
        <f>'d_고정'!$B$1*'6_기대효과'!$H$7*('d_시나리오'!$I$7/'d_고정'!$B$2)*B2080</f>
        <v/>
      </c>
      <c r="T2080">
        <f>S2080*D2080</f>
        <v/>
      </c>
      <c r="U2080">
        <f>S2080*F2080*H2080</f>
        <v/>
      </c>
      <c r="V2080">
        <f>S2080*F2080*(H2080-1)</f>
        <v/>
      </c>
      <c r="W2080">
        <f>U2080*J2080</f>
        <v/>
      </c>
      <c r="X2080">
        <f>T2080+W2080</f>
        <v/>
      </c>
      <c r="Y2080">
        <f>(T2080*E2080+W2080*L2080)*(1-R2080-'d_고정'!$B$13)</f>
        <v/>
      </c>
      <c r="Z2080">
        <f>(U2080*N2080*Q2080+'d_고정'!$B$3*('6_기대효과'!$H$7/8)*Q2080*'d_고정'!$B$10*P2080*('6_기대효과'!$K$7/'d_고정'!$B$9))*(1-R2080)</f>
        <v/>
      </c>
      <c r="AA2080">
        <f>W2080*L2080*(1-R2080-'d_고정'!$B$13)+U2080*MAX(N2080-'d_고정'!$B$10*P2080*('6_기대효과'!$K$7/'d_고정'!$B$9),0)*Q2080*(1-R2080)</f>
        <v/>
      </c>
      <c r="AB2080">
        <f>Y2080+Z2080</f>
        <v/>
      </c>
      <c r="AC2080">
        <f>Y2080/('d_고정'!$B$5*'6_기대효과'!$H$7/8)/'d_고정'!$B$6</f>
        <v/>
      </c>
      <c r="AD2080">
        <f>Y2080/('d_고정'!$B$8*'6_기대효과'!$H$7/8)</f>
        <v/>
      </c>
    </row>
    <row r="2081">
      <c r="A2081">
        <f>RAND()</f>
        <v/>
      </c>
      <c r="B2081">
        <f>IF('d_시나리오'!$J$2='d_시나리오'!$H$2,'d_시나리오'!$I$2,IF(A2081&lt;('d_시나리오'!$I$2-'d_시나리오'!$H$2)/('d_시나리오'!$J$2-'d_시나리오'!$H$2),'d_시나리오'!$H$2+SQRT(A2081*('d_시나리오'!$J$2-'d_시나리오'!$H$2)*('d_시나리오'!$I$2-'d_시나리오'!$H$2)),'d_시나리오'!$J$2-SQRT((1-A2081)*('d_시나리오'!$J$2-'d_시나리오'!$H$2)*('d_시나리오'!$J$2-'d_시나리오'!$I$2))))</f>
        <v/>
      </c>
      <c r="C2081">
        <f>RAND()</f>
        <v/>
      </c>
      <c r="D2081">
        <f>BETAINV(RAND(),IF(C2081&lt;'d_고정'!$B$26,'d_고정'!$B$23,'d_고정'!$B$16)+1,'d_고정'!$B$17-IF(C2081&lt;'d_고정'!$B$26,'d_고정'!$B$23,'d_고정'!$B$16)+1)*('d_고정'!$B$14+('d_고정'!$B$15-'d_고정'!$B$14)*RAND())</f>
        <v/>
      </c>
      <c r="E2081">
        <f>INDEX('d_분포'!$A$2:$A$28,RANDBETWEEN(1,27))</f>
        <v/>
      </c>
      <c r="F2081">
        <f>INDEX('d_분포'!$C$2:$C$5,RANDBETWEEN(1,4))*(0.9+0.2*RAND())</f>
        <v/>
      </c>
      <c r="G2081">
        <f>RAND()</f>
        <v/>
      </c>
      <c r="H2081">
        <f>(F2081+(1-F2081)*('d_고정'!$B$22*BETAINV(RAND(),IF(G2081&lt;'d_고정'!$B$26,'d_고정'!$B$25,'d_고정'!$B$20)+1,'d_고정'!$B$21-IF(G2081&lt;'d_고정'!$B$26,'d_고정'!$B$25,'d_고정'!$B$20)+1)+(1-'d_고정'!$B$22)*BETAINV(RAND(),IF(G2081&lt;'d_고정'!$B$26,'d_고정'!$B$24,'d_고정'!$B$18)+1,'d_고정'!$B$19-IF(G2081&lt;'d_고정'!$B$26,'d_고정'!$B$24,'d_고정'!$B$18)+1))*('d_고정'!$B$14+('d_고정'!$B$15-'d_고정'!$B$14)*RAND()))/F2081</f>
        <v/>
      </c>
      <c r="I2081">
        <f>RAND()</f>
        <v/>
      </c>
      <c r="J2081">
        <f>IF('d_시나리오'!$J$3='d_시나리오'!$H$3,'d_시나리오'!$I$3,IF(I2081&lt;('d_시나리오'!$I$3-'d_시나리오'!$H$3)/('d_시나리오'!$J$3-'d_시나리오'!$H$3),'d_시나리오'!$H$3+SQRT(I2081*('d_시나리오'!$J$3-'d_시나리오'!$H$3)*('d_시나리오'!$I$3-'d_시나리오'!$H$3)),'d_시나리오'!$J$3-SQRT((1-I2081)*('d_시나리오'!$J$3-'d_시나리오'!$H$3)*('d_시나리오'!$J$3-'d_시나리오'!$I$3))))</f>
        <v/>
      </c>
      <c r="K2081">
        <f>RAND()</f>
        <v/>
      </c>
      <c r="L2081">
        <f>IF('d_시나리오'!$J$4='d_시나리오'!$H$4,'d_시나리오'!$I$4,IF(K2081&lt;('d_시나리오'!$I$4-'d_시나리오'!$H$4)/('d_시나리오'!$J$4-'d_시나리오'!$H$4),'d_시나리오'!$H$4+SQRT(K2081*('d_시나리오'!$J$4-'d_시나리오'!$H$4)*('d_시나리오'!$I$4-'d_시나리오'!$H$4)),'d_시나리오'!$J$4-SQRT((1-K2081)*('d_시나리오'!$J$4-'d_시나리오'!$H$4)*('d_시나리오'!$J$4-'d_시나리오'!$I$4))))</f>
        <v/>
      </c>
      <c r="M2081">
        <f>RAND()</f>
        <v/>
      </c>
      <c r="N2081">
        <f>IF('d_시나리오'!$J$5='d_시나리오'!$H$5,'d_시나리오'!$I$5,IF(M2081&lt;('d_시나리오'!$I$5-'d_시나리오'!$H$5)/('d_시나리오'!$J$5-'d_시나리오'!$H$5),'d_시나리오'!$H$5+SQRT(M2081*('d_시나리오'!$J$5-'d_시나리오'!$H$5)*('d_시나리오'!$I$5-'d_시나리오'!$H$5)),'d_시나리오'!$J$5-SQRT((1-M2081)*('d_시나리오'!$J$5-'d_시나리오'!$H$5)*('d_시나리오'!$J$5-'d_시나리오'!$I$5))))</f>
        <v/>
      </c>
      <c r="O2081">
        <f>RAND()</f>
        <v/>
      </c>
      <c r="P2081">
        <f>IF('d_시나리오'!$J$6='d_시나리오'!$H$6,'d_시나리오'!$I$6,IF(O2081&lt;('d_시나리오'!$I$6-'d_시나리오'!$H$6)/('d_시나리오'!$J$6-'d_시나리오'!$H$6),'d_시나리오'!$H$6+SQRT(O2081*('d_시나리오'!$J$6-'d_시나리오'!$H$6)*('d_시나리오'!$I$6-'d_시나리오'!$H$6)),'d_시나리오'!$J$6-SQRT((1-O2081)*('d_시나리오'!$J$6-'d_시나리오'!$H$6)*('d_시나리오'!$J$6-'d_시나리오'!$I$6))))</f>
        <v/>
      </c>
      <c r="Q2081">
        <f>INDEX('d_분포'!$B$2:$B$57,RANDBETWEEN(1,56))</f>
        <v/>
      </c>
      <c r="R2081">
        <f>BETAINV(RAND(),5,5)</f>
        <v/>
      </c>
      <c r="S2081">
        <f>'d_고정'!$B$1*'6_기대효과'!$H$7*('d_시나리오'!$I$7/'d_고정'!$B$2)*B2081</f>
        <v/>
      </c>
      <c r="T2081">
        <f>S2081*D2081</f>
        <v/>
      </c>
      <c r="U2081">
        <f>S2081*F2081*H2081</f>
        <v/>
      </c>
      <c r="V2081">
        <f>S2081*F2081*(H2081-1)</f>
        <v/>
      </c>
      <c r="W2081">
        <f>U2081*J2081</f>
        <v/>
      </c>
      <c r="X2081">
        <f>T2081+W2081</f>
        <v/>
      </c>
      <c r="Y2081">
        <f>(T2081*E2081+W2081*L2081)*(1-R2081-'d_고정'!$B$13)</f>
        <v/>
      </c>
      <c r="Z2081">
        <f>(U2081*N2081*Q2081+'d_고정'!$B$3*('6_기대효과'!$H$7/8)*Q2081*'d_고정'!$B$10*P2081*('6_기대효과'!$K$7/'d_고정'!$B$9))*(1-R2081)</f>
        <v/>
      </c>
      <c r="AA2081">
        <f>W2081*L2081*(1-R2081-'d_고정'!$B$13)+U2081*MAX(N2081-'d_고정'!$B$10*P2081*('6_기대효과'!$K$7/'d_고정'!$B$9),0)*Q2081*(1-R2081)</f>
        <v/>
      </c>
      <c r="AB2081">
        <f>Y2081+Z2081</f>
        <v/>
      </c>
      <c r="AC2081">
        <f>Y2081/('d_고정'!$B$5*'6_기대효과'!$H$7/8)/'d_고정'!$B$6</f>
        <v/>
      </c>
      <c r="AD2081">
        <f>Y2081/('d_고정'!$B$8*'6_기대효과'!$H$7/8)</f>
        <v/>
      </c>
    </row>
    <row r="2082">
      <c r="A2082">
        <f>RAND()</f>
        <v/>
      </c>
      <c r="B2082">
        <f>IF('d_시나리오'!$J$2='d_시나리오'!$H$2,'d_시나리오'!$I$2,IF(A2082&lt;('d_시나리오'!$I$2-'d_시나리오'!$H$2)/('d_시나리오'!$J$2-'d_시나리오'!$H$2),'d_시나리오'!$H$2+SQRT(A2082*('d_시나리오'!$J$2-'d_시나리오'!$H$2)*('d_시나리오'!$I$2-'d_시나리오'!$H$2)),'d_시나리오'!$J$2-SQRT((1-A2082)*('d_시나리오'!$J$2-'d_시나리오'!$H$2)*('d_시나리오'!$J$2-'d_시나리오'!$I$2))))</f>
        <v/>
      </c>
      <c r="C2082">
        <f>RAND()</f>
        <v/>
      </c>
      <c r="D2082">
        <f>BETAINV(RAND(),IF(C2082&lt;'d_고정'!$B$26,'d_고정'!$B$23,'d_고정'!$B$16)+1,'d_고정'!$B$17-IF(C2082&lt;'d_고정'!$B$26,'d_고정'!$B$23,'d_고정'!$B$16)+1)*('d_고정'!$B$14+('d_고정'!$B$15-'d_고정'!$B$14)*RAND())</f>
        <v/>
      </c>
      <c r="E2082">
        <f>INDEX('d_분포'!$A$2:$A$28,RANDBETWEEN(1,27))</f>
        <v/>
      </c>
      <c r="F2082">
        <f>INDEX('d_분포'!$C$2:$C$5,RANDBETWEEN(1,4))*(0.9+0.2*RAND())</f>
        <v/>
      </c>
      <c r="G2082">
        <f>RAND()</f>
        <v/>
      </c>
      <c r="H2082">
        <f>(F2082+(1-F2082)*('d_고정'!$B$22*BETAINV(RAND(),IF(G2082&lt;'d_고정'!$B$26,'d_고정'!$B$25,'d_고정'!$B$20)+1,'d_고정'!$B$21-IF(G2082&lt;'d_고정'!$B$26,'d_고정'!$B$25,'d_고정'!$B$20)+1)+(1-'d_고정'!$B$22)*BETAINV(RAND(),IF(G2082&lt;'d_고정'!$B$26,'d_고정'!$B$24,'d_고정'!$B$18)+1,'d_고정'!$B$19-IF(G2082&lt;'d_고정'!$B$26,'d_고정'!$B$24,'d_고정'!$B$18)+1))*('d_고정'!$B$14+('d_고정'!$B$15-'d_고정'!$B$14)*RAND()))/F2082</f>
        <v/>
      </c>
      <c r="I2082">
        <f>RAND()</f>
        <v/>
      </c>
      <c r="J2082">
        <f>IF('d_시나리오'!$J$3='d_시나리오'!$H$3,'d_시나리오'!$I$3,IF(I2082&lt;('d_시나리오'!$I$3-'d_시나리오'!$H$3)/('d_시나리오'!$J$3-'d_시나리오'!$H$3),'d_시나리오'!$H$3+SQRT(I2082*('d_시나리오'!$J$3-'d_시나리오'!$H$3)*('d_시나리오'!$I$3-'d_시나리오'!$H$3)),'d_시나리오'!$J$3-SQRT((1-I2082)*('d_시나리오'!$J$3-'d_시나리오'!$H$3)*('d_시나리오'!$J$3-'d_시나리오'!$I$3))))</f>
        <v/>
      </c>
      <c r="K2082">
        <f>RAND()</f>
        <v/>
      </c>
      <c r="L2082">
        <f>IF('d_시나리오'!$J$4='d_시나리오'!$H$4,'d_시나리오'!$I$4,IF(K2082&lt;('d_시나리오'!$I$4-'d_시나리오'!$H$4)/('d_시나리오'!$J$4-'d_시나리오'!$H$4),'d_시나리오'!$H$4+SQRT(K2082*('d_시나리오'!$J$4-'d_시나리오'!$H$4)*('d_시나리오'!$I$4-'d_시나리오'!$H$4)),'d_시나리오'!$J$4-SQRT((1-K2082)*('d_시나리오'!$J$4-'d_시나리오'!$H$4)*('d_시나리오'!$J$4-'d_시나리오'!$I$4))))</f>
        <v/>
      </c>
      <c r="M2082">
        <f>RAND()</f>
        <v/>
      </c>
      <c r="N2082">
        <f>IF('d_시나리오'!$J$5='d_시나리오'!$H$5,'d_시나리오'!$I$5,IF(M2082&lt;('d_시나리오'!$I$5-'d_시나리오'!$H$5)/('d_시나리오'!$J$5-'d_시나리오'!$H$5),'d_시나리오'!$H$5+SQRT(M2082*('d_시나리오'!$J$5-'d_시나리오'!$H$5)*('d_시나리오'!$I$5-'d_시나리오'!$H$5)),'d_시나리오'!$J$5-SQRT((1-M2082)*('d_시나리오'!$J$5-'d_시나리오'!$H$5)*('d_시나리오'!$J$5-'d_시나리오'!$I$5))))</f>
        <v/>
      </c>
      <c r="O2082">
        <f>RAND()</f>
        <v/>
      </c>
      <c r="P2082">
        <f>IF('d_시나리오'!$J$6='d_시나리오'!$H$6,'d_시나리오'!$I$6,IF(O2082&lt;('d_시나리오'!$I$6-'d_시나리오'!$H$6)/('d_시나리오'!$J$6-'d_시나리오'!$H$6),'d_시나리오'!$H$6+SQRT(O2082*('d_시나리오'!$J$6-'d_시나리오'!$H$6)*('d_시나리오'!$I$6-'d_시나리오'!$H$6)),'d_시나리오'!$J$6-SQRT((1-O2082)*('d_시나리오'!$J$6-'d_시나리오'!$H$6)*('d_시나리오'!$J$6-'d_시나리오'!$I$6))))</f>
        <v/>
      </c>
      <c r="Q2082">
        <f>INDEX('d_분포'!$B$2:$B$57,RANDBETWEEN(1,56))</f>
        <v/>
      </c>
      <c r="R2082">
        <f>BETAINV(RAND(),5,5)</f>
        <v/>
      </c>
      <c r="S2082">
        <f>'d_고정'!$B$1*'6_기대효과'!$H$7*('d_시나리오'!$I$7/'d_고정'!$B$2)*B2082</f>
        <v/>
      </c>
      <c r="T2082">
        <f>S2082*D2082</f>
        <v/>
      </c>
      <c r="U2082">
        <f>S2082*F2082*H2082</f>
        <v/>
      </c>
      <c r="V2082">
        <f>S2082*F2082*(H2082-1)</f>
        <v/>
      </c>
      <c r="W2082">
        <f>U2082*J2082</f>
        <v/>
      </c>
      <c r="X2082">
        <f>T2082+W2082</f>
        <v/>
      </c>
      <c r="Y2082">
        <f>(T2082*E2082+W2082*L2082)*(1-R2082-'d_고정'!$B$13)</f>
        <v/>
      </c>
      <c r="Z2082">
        <f>(U2082*N2082*Q2082+'d_고정'!$B$3*('6_기대효과'!$H$7/8)*Q2082*'d_고정'!$B$10*P2082*('6_기대효과'!$K$7/'d_고정'!$B$9))*(1-R2082)</f>
        <v/>
      </c>
      <c r="AA2082">
        <f>W2082*L2082*(1-R2082-'d_고정'!$B$13)+U2082*MAX(N2082-'d_고정'!$B$10*P2082*('6_기대효과'!$K$7/'d_고정'!$B$9),0)*Q2082*(1-R2082)</f>
        <v/>
      </c>
      <c r="AB2082">
        <f>Y2082+Z2082</f>
        <v/>
      </c>
      <c r="AC2082">
        <f>Y2082/('d_고정'!$B$5*'6_기대효과'!$H$7/8)/'d_고정'!$B$6</f>
        <v/>
      </c>
      <c r="AD2082">
        <f>Y2082/('d_고정'!$B$8*'6_기대효과'!$H$7/8)</f>
        <v/>
      </c>
    </row>
    <row r="2083">
      <c r="A2083">
        <f>RAND()</f>
        <v/>
      </c>
      <c r="B2083">
        <f>IF('d_시나리오'!$J$2='d_시나리오'!$H$2,'d_시나리오'!$I$2,IF(A2083&lt;('d_시나리오'!$I$2-'d_시나리오'!$H$2)/('d_시나리오'!$J$2-'d_시나리오'!$H$2),'d_시나리오'!$H$2+SQRT(A2083*('d_시나리오'!$J$2-'d_시나리오'!$H$2)*('d_시나리오'!$I$2-'d_시나리오'!$H$2)),'d_시나리오'!$J$2-SQRT((1-A2083)*('d_시나리오'!$J$2-'d_시나리오'!$H$2)*('d_시나리오'!$J$2-'d_시나리오'!$I$2))))</f>
        <v/>
      </c>
      <c r="C2083">
        <f>RAND()</f>
        <v/>
      </c>
      <c r="D2083">
        <f>BETAINV(RAND(),IF(C2083&lt;'d_고정'!$B$26,'d_고정'!$B$23,'d_고정'!$B$16)+1,'d_고정'!$B$17-IF(C2083&lt;'d_고정'!$B$26,'d_고정'!$B$23,'d_고정'!$B$16)+1)*('d_고정'!$B$14+('d_고정'!$B$15-'d_고정'!$B$14)*RAND())</f>
        <v/>
      </c>
      <c r="E2083">
        <f>INDEX('d_분포'!$A$2:$A$28,RANDBETWEEN(1,27))</f>
        <v/>
      </c>
      <c r="F2083">
        <f>INDEX('d_분포'!$C$2:$C$5,RANDBETWEEN(1,4))*(0.9+0.2*RAND())</f>
        <v/>
      </c>
      <c r="G2083">
        <f>RAND()</f>
        <v/>
      </c>
      <c r="H2083">
        <f>(F2083+(1-F2083)*('d_고정'!$B$22*BETAINV(RAND(),IF(G2083&lt;'d_고정'!$B$26,'d_고정'!$B$25,'d_고정'!$B$20)+1,'d_고정'!$B$21-IF(G2083&lt;'d_고정'!$B$26,'d_고정'!$B$25,'d_고정'!$B$20)+1)+(1-'d_고정'!$B$22)*BETAINV(RAND(),IF(G2083&lt;'d_고정'!$B$26,'d_고정'!$B$24,'d_고정'!$B$18)+1,'d_고정'!$B$19-IF(G2083&lt;'d_고정'!$B$26,'d_고정'!$B$24,'d_고정'!$B$18)+1))*('d_고정'!$B$14+('d_고정'!$B$15-'d_고정'!$B$14)*RAND()))/F2083</f>
        <v/>
      </c>
      <c r="I2083">
        <f>RAND()</f>
        <v/>
      </c>
      <c r="J2083">
        <f>IF('d_시나리오'!$J$3='d_시나리오'!$H$3,'d_시나리오'!$I$3,IF(I2083&lt;('d_시나리오'!$I$3-'d_시나리오'!$H$3)/('d_시나리오'!$J$3-'d_시나리오'!$H$3),'d_시나리오'!$H$3+SQRT(I2083*('d_시나리오'!$J$3-'d_시나리오'!$H$3)*('d_시나리오'!$I$3-'d_시나리오'!$H$3)),'d_시나리오'!$J$3-SQRT((1-I2083)*('d_시나리오'!$J$3-'d_시나리오'!$H$3)*('d_시나리오'!$J$3-'d_시나리오'!$I$3))))</f>
        <v/>
      </c>
      <c r="K2083">
        <f>RAND()</f>
        <v/>
      </c>
      <c r="L2083">
        <f>IF('d_시나리오'!$J$4='d_시나리오'!$H$4,'d_시나리오'!$I$4,IF(K2083&lt;('d_시나리오'!$I$4-'d_시나리오'!$H$4)/('d_시나리오'!$J$4-'d_시나리오'!$H$4),'d_시나리오'!$H$4+SQRT(K2083*('d_시나리오'!$J$4-'d_시나리오'!$H$4)*('d_시나리오'!$I$4-'d_시나리오'!$H$4)),'d_시나리오'!$J$4-SQRT((1-K2083)*('d_시나리오'!$J$4-'d_시나리오'!$H$4)*('d_시나리오'!$J$4-'d_시나리오'!$I$4))))</f>
        <v/>
      </c>
      <c r="M2083">
        <f>RAND()</f>
        <v/>
      </c>
      <c r="N2083">
        <f>IF('d_시나리오'!$J$5='d_시나리오'!$H$5,'d_시나리오'!$I$5,IF(M2083&lt;('d_시나리오'!$I$5-'d_시나리오'!$H$5)/('d_시나리오'!$J$5-'d_시나리오'!$H$5),'d_시나리오'!$H$5+SQRT(M2083*('d_시나리오'!$J$5-'d_시나리오'!$H$5)*('d_시나리오'!$I$5-'d_시나리오'!$H$5)),'d_시나리오'!$J$5-SQRT((1-M2083)*('d_시나리오'!$J$5-'d_시나리오'!$H$5)*('d_시나리오'!$J$5-'d_시나리오'!$I$5))))</f>
        <v/>
      </c>
      <c r="O2083">
        <f>RAND()</f>
        <v/>
      </c>
      <c r="P2083">
        <f>IF('d_시나리오'!$J$6='d_시나리오'!$H$6,'d_시나리오'!$I$6,IF(O2083&lt;('d_시나리오'!$I$6-'d_시나리오'!$H$6)/('d_시나리오'!$J$6-'d_시나리오'!$H$6),'d_시나리오'!$H$6+SQRT(O2083*('d_시나리오'!$J$6-'d_시나리오'!$H$6)*('d_시나리오'!$I$6-'d_시나리오'!$H$6)),'d_시나리오'!$J$6-SQRT((1-O2083)*('d_시나리오'!$J$6-'d_시나리오'!$H$6)*('d_시나리오'!$J$6-'d_시나리오'!$I$6))))</f>
        <v/>
      </c>
      <c r="Q2083">
        <f>INDEX('d_분포'!$B$2:$B$57,RANDBETWEEN(1,56))</f>
        <v/>
      </c>
      <c r="R2083">
        <f>BETAINV(RAND(),5,5)</f>
        <v/>
      </c>
      <c r="S2083">
        <f>'d_고정'!$B$1*'6_기대효과'!$H$7*('d_시나리오'!$I$7/'d_고정'!$B$2)*B2083</f>
        <v/>
      </c>
      <c r="T2083">
        <f>S2083*D2083</f>
        <v/>
      </c>
      <c r="U2083">
        <f>S2083*F2083*H2083</f>
        <v/>
      </c>
      <c r="V2083">
        <f>S2083*F2083*(H2083-1)</f>
        <v/>
      </c>
      <c r="W2083">
        <f>U2083*J2083</f>
        <v/>
      </c>
      <c r="X2083">
        <f>T2083+W2083</f>
        <v/>
      </c>
      <c r="Y2083">
        <f>(T2083*E2083+W2083*L2083)*(1-R2083-'d_고정'!$B$13)</f>
        <v/>
      </c>
      <c r="Z2083">
        <f>(U2083*N2083*Q2083+'d_고정'!$B$3*('6_기대효과'!$H$7/8)*Q2083*'d_고정'!$B$10*P2083*('6_기대효과'!$K$7/'d_고정'!$B$9))*(1-R2083)</f>
        <v/>
      </c>
      <c r="AA2083">
        <f>W2083*L2083*(1-R2083-'d_고정'!$B$13)+U2083*MAX(N2083-'d_고정'!$B$10*P2083*('6_기대효과'!$K$7/'d_고정'!$B$9),0)*Q2083*(1-R2083)</f>
        <v/>
      </c>
      <c r="AB2083">
        <f>Y2083+Z2083</f>
        <v/>
      </c>
      <c r="AC2083">
        <f>Y2083/('d_고정'!$B$5*'6_기대효과'!$H$7/8)/'d_고정'!$B$6</f>
        <v/>
      </c>
      <c r="AD2083">
        <f>Y2083/('d_고정'!$B$8*'6_기대효과'!$H$7/8)</f>
        <v/>
      </c>
    </row>
    <row r="2084">
      <c r="A2084">
        <f>RAND()</f>
        <v/>
      </c>
      <c r="B2084">
        <f>IF('d_시나리오'!$J$2='d_시나리오'!$H$2,'d_시나리오'!$I$2,IF(A2084&lt;('d_시나리오'!$I$2-'d_시나리오'!$H$2)/('d_시나리오'!$J$2-'d_시나리오'!$H$2),'d_시나리오'!$H$2+SQRT(A2084*('d_시나리오'!$J$2-'d_시나리오'!$H$2)*('d_시나리오'!$I$2-'d_시나리오'!$H$2)),'d_시나리오'!$J$2-SQRT((1-A2084)*('d_시나리오'!$J$2-'d_시나리오'!$H$2)*('d_시나리오'!$J$2-'d_시나리오'!$I$2))))</f>
        <v/>
      </c>
      <c r="C2084">
        <f>RAND()</f>
        <v/>
      </c>
      <c r="D2084">
        <f>BETAINV(RAND(),IF(C2084&lt;'d_고정'!$B$26,'d_고정'!$B$23,'d_고정'!$B$16)+1,'d_고정'!$B$17-IF(C2084&lt;'d_고정'!$B$26,'d_고정'!$B$23,'d_고정'!$B$16)+1)*('d_고정'!$B$14+('d_고정'!$B$15-'d_고정'!$B$14)*RAND())</f>
        <v/>
      </c>
      <c r="E2084">
        <f>INDEX('d_분포'!$A$2:$A$28,RANDBETWEEN(1,27))</f>
        <v/>
      </c>
      <c r="F2084">
        <f>INDEX('d_분포'!$C$2:$C$5,RANDBETWEEN(1,4))*(0.9+0.2*RAND())</f>
        <v/>
      </c>
      <c r="G2084">
        <f>RAND()</f>
        <v/>
      </c>
      <c r="H2084">
        <f>(F2084+(1-F2084)*('d_고정'!$B$22*BETAINV(RAND(),IF(G2084&lt;'d_고정'!$B$26,'d_고정'!$B$25,'d_고정'!$B$20)+1,'d_고정'!$B$21-IF(G2084&lt;'d_고정'!$B$26,'d_고정'!$B$25,'d_고정'!$B$20)+1)+(1-'d_고정'!$B$22)*BETAINV(RAND(),IF(G2084&lt;'d_고정'!$B$26,'d_고정'!$B$24,'d_고정'!$B$18)+1,'d_고정'!$B$19-IF(G2084&lt;'d_고정'!$B$26,'d_고정'!$B$24,'d_고정'!$B$18)+1))*('d_고정'!$B$14+('d_고정'!$B$15-'d_고정'!$B$14)*RAND()))/F2084</f>
        <v/>
      </c>
      <c r="I2084">
        <f>RAND()</f>
        <v/>
      </c>
      <c r="J2084">
        <f>IF('d_시나리오'!$J$3='d_시나리오'!$H$3,'d_시나리오'!$I$3,IF(I2084&lt;('d_시나리오'!$I$3-'d_시나리오'!$H$3)/('d_시나리오'!$J$3-'d_시나리오'!$H$3),'d_시나리오'!$H$3+SQRT(I2084*('d_시나리오'!$J$3-'d_시나리오'!$H$3)*('d_시나리오'!$I$3-'d_시나리오'!$H$3)),'d_시나리오'!$J$3-SQRT((1-I2084)*('d_시나리오'!$J$3-'d_시나리오'!$H$3)*('d_시나리오'!$J$3-'d_시나리오'!$I$3))))</f>
        <v/>
      </c>
      <c r="K2084">
        <f>RAND()</f>
        <v/>
      </c>
      <c r="L2084">
        <f>IF('d_시나리오'!$J$4='d_시나리오'!$H$4,'d_시나리오'!$I$4,IF(K2084&lt;('d_시나리오'!$I$4-'d_시나리오'!$H$4)/('d_시나리오'!$J$4-'d_시나리오'!$H$4),'d_시나리오'!$H$4+SQRT(K2084*('d_시나리오'!$J$4-'d_시나리오'!$H$4)*('d_시나리오'!$I$4-'d_시나리오'!$H$4)),'d_시나리오'!$J$4-SQRT((1-K2084)*('d_시나리오'!$J$4-'d_시나리오'!$H$4)*('d_시나리오'!$J$4-'d_시나리오'!$I$4))))</f>
        <v/>
      </c>
      <c r="M2084">
        <f>RAND()</f>
        <v/>
      </c>
      <c r="N2084">
        <f>IF('d_시나리오'!$J$5='d_시나리오'!$H$5,'d_시나리오'!$I$5,IF(M2084&lt;('d_시나리오'!$I$5-'d_시나리오'!$H$5)/('d_시나리오'!$J$5-'d_시나리오'!$H$5),'d_시나리오'!$H$5+SQRT(M2084*('d_시나리오'!$J$5-'d_시나리오'!$H$5)*('d_시나리오'!$I$5-'d_시나리오'!$H$5)),'d_시나리오'!$J$5-SQRT((1-M2084)*('d_시나리오'!$J$5-'d_시나리오'!$H$5)*('d_시나리오'!$J$5-'d_시나리오'!$I$5))))</f>
        <v/>
      </c>
      <c r="O2084">
        <f>RAND()</f>
        <v/>
      </c>
      <c r="P2084">
        <f>IF('d_시나리오'!$J$6='d_시나리오'!$H$6,'d_시나리오'!$I$6,IF(O2084&lt;('d_시나리오'!$I$6-'d_시나리오'!$H$6)/('d_시나리오'!$J$6-'d_시나리오'!$H$6),'d_시나리오'!$H$6+SQRT(O2084*('d_시나리오'!$J$6-'d_시나리오'!$H$6)*('d_시나리오'!$I$6-'d_시나리오'!$H$6)),'d_시나리오'!$J$6-SQRT((1-O2084)*('d_시나리오'!$J$6-'d_시나리오'!$H$6)*('d_시나리오'!$J$6-'d_시나리오'!$I$6))))</f>
        <v/>
      </c>
      <c r="Q2084">
        <f>INDEX('d_분포'!$B$2:$B$57,RANDBETWEEN(1,56))</f>
        <v/>
      </c>
      <c r="R2084">
        <f>BETAINV(RAND(),5,5)</f>
        <v/>
      </c>
      <c r="S2084">
        <f>'d_고정'!$B$1*'6_기대효과'!$H$7*('d_시나리오'!$I$7/'d_고정'!$B$2)*B2084</f>
        <v/>
      </c>
      <c r="T2084">
        <f>S2084*D2084</f>
        <v/>
      </c>
      <c r="U2084">
        <f>S2084*F2084*H2084</f>
        <v/>
      </c>
      <c r="V2084">
        <f>S2084*F2084*(H2084-1)</f>
        <v/>
      </c>
      <c r="W2084">
        <f>U2084*J2084</f>
        <v/>
      </c>
      <c r="X2084">
        <f>T2084+W2084</f>
        <v/>
      </c>
      <c r="Y2084">
        <f>(T2084*E2084+W2084*L2084)*(1-R2084-'d_고정'!$B$13)</f>
        <v/>
      </c>
      <c r="Z2084">
        <f>(U2084*N2084*Q2084+'d_고정'!$B$3*('6_기대효과'!$H$7/8)*Q2084*'d_고정'!$B$10*P2084*('6_기대효과'!$K$7/'d_고정'!$B$9))*(1-R2084)</f>
        <v/>
      </c>
      <c r="AA2084">
        <f>W2084*L2084*(1-R2084-'d_고정'!$B$13)+U2084*MAX(N2084-'d_고정'!$B$10*P2084*('6_기대효과'!$K$7/'d_고정'!$B$9),0)*Q2084*(1-R2084)</f>
        <v/>
      </c>
      <c r="AB2084">
        <f>Y2084+Z2084</f>
        <v/>
      </c>
      <c r="AC2084">
        <f>Y2084/('d_고정'!$B$5*'6_기대효과'!$H$7/8)/'d_고정'!$B$6</f>
        <v/>
      </c>
      <c r="AD2084">
        <f>Y2084/('d_고정'!$B$8*'6_기대효과'!$H$7/8)</f>
        <v/>
      </c>
    </row>
    <row r="2085">
      <c r="A2085">
        <f>RAND()</f>
        <v/>
      </c>
      <c r="B2085">
        <f>IF('d_시나리오'!$J$2='d_시나리오'!$H$2,'d_시나리오'!$I$2,IF(A2085&lt;('d_시나리오'!$I$2-'d_시나리오'!$H$2)/('d_시나리오'!$J$2-'d_시나리오'!$H$2),'d_시나리오'!$H$2+SQRT(A2085*('d_시나리오'!$J$2-'d_시나리오'!$H$2)*('d_시나리오'!$I$2-'d_시나리오'!$H$2)),'d_시나리오'!$J$2-SQRT((1-A2085)*('d_시나리오'!$J$2-'d_시나리오'!$H$2)*('d_시나리오'!$J$2-'d_시나리오'!$I$2))))</f>
        <v/>
      </c>
      <c r="C2085">
        <f>RAND()</f>
        <v/>
      </c>
      <c r="D2085">
        <f>BETAINV(RAND(),IF(C2085&lt;'d_고정'!$B$26,'d_고정'!$B$23,'d_고정'!$B$16)+1,'d_고정'!$B$17-IF(C2085&lt;'d_고정'!$B$26,'d_고정'!$B$23,'d_고정'!$B$16)+1)*('d_고정'!$B$14+('d_고정'!$B$15-'d_고정'!$B$14)*RAND())</f>
        <v/>
      </c>
      <c r="E2085">
        <f>INDEX('d_분포'!$A$2:$A$28,RANDBETWEEN(1,27))</f>
        <v/>
      </c>
      <c r="F2085">
        <f>INDEX('d_분포'!$C$2:$C$5,RANDBETWEEN(1,4))*(0.9+0.2*RAND())</f>
        <v/>
      </c>
      <c r="G2085">
        <f>RAND()</f>
        <v/>
      </c>
      <c r="H2085">
        <f>(F2085+(1-F2085)*('d_고정'!$B$22*BETAINV(RAND(),IF(G2085&lt;'d_고정'!$B$26,'d_고정'!$B$25,'d_고정'!$B$20)+1,'d_고정'!$B$21-IF(G2085&lt;'d_고정'!$B$26,'d_고정'!$B$25,'d_고정'!$B$20)+1)+(1-'d_고정'!$B$22)*BETAINV(RAND(),IF(G2085&lt;'d_고정'!$B$26,'d_고정'!$B$24,'d_고정'!$B$18)+1,'d_고정'!$B$19-IF(G2085&lt;'d_고정'!$B$26,'d_고정'!$B$24,'d_고정'!$B$18)+1))*('d_고정'!$B$14+('d_고정'!$B$15-'d_고정'!$B$14)*RAND()))/F2085</f>
        <v/>
      </c>
      <c r="I2085">
        <f>RAND()</f>
        <v/>
      </c>
      <c r="J2085">
        <f>IF('d_시나리오'!$J$3='d_시나리오'!$H$3,'d_시나리오'!$I$3,IF(I2085&lt;('d_시나리오'!$I$3-'d_시나리오'!$H$3)/('d_시나리오'!$J$3-'d_시나리오'!$H$3),'d_시나리오'!$H$3+SQRT(I2085*('d_시나리오'!$J$3-'d_시나리오'!$H$3)*('d_시나리오'!$I$3-'d_시나리오'!$H$3)),'d_시나리오'!$J$3-SQRT((1-I2085)*('d_시나리오'!$J$3-'d_시나리오'!$H$3)*('d_시나리오'!$J$3-'d_시나리오'!$I$3))))</f>
        <v/>
      </c>
      <c r="K2085">
        <f>RAND()</f>
        <v/>
      </c>
      <c r="L2085">
        <f>IF('d_시나리오'!$J$4='d_시나리오'!$H$4,'d_시나리오'!$I$4,IF(K2085&lt;('d_시나리오'!$I$4-'d_시나리오'!$H$4)/('d_시나리오'!$J$4-'d_시나리오'!$H$4),'d_시나리오'!$H$4+SQRT(K2085*('d_시나리오'!$J$4-'d_시나리오'!$H$4)*('d_시나리오'!$I$4-'d_시나리오'!$H$4)),'d_시나리오'!$J$4-SQRT((1-K2085)*('d_시나리오'!$J$4-'d_시나리오'!$H$4)*('d_시나리오'!$J$4-'d_시나리오'!$I$4))))</f>
        <v/>
      </c>
      <c r="M2085">
        <f>RAND()</f>
        <v/>
      </c>
      <c r="N2085">
        <f>IF('d_시나리오'!$J$5='d_시나리오'!$H$5,'d_시나리오'!$I$5,IF(M2085&lt;('d_시나리오'!$I$5-'d_시나리오'!$H$5)/('d_시나리오'!$J$5-'d_시나리오'!$H$5),'d_시나리오'!$H$5+SQRT(M2085*('d_시나리오'!$J$5-'d_시나리오'!$H$5)*('d_시나리오'!$I$5-'d_시나리오'!$H$5)),'d_시나리오'!$J$5-SQRT((1-M2085)*('d_시나리오'!$J$5-'d_시나리오'!$H$5)*('d_시나리오'!$J$5-'d_시나리오'!$I$5))))</f>
        <v/>
      </c>
      <c r="O2085">
        <f>RAND()</f>
        <v/>
      </c>
      <c r="P2085">
        <f>IF('d_시나리오'!$J$6='d_시나리오'!$H$6,'d_시나리오'!$I$6,IF(O2085&lt;('d_시나리오'!$I$6-'d_시나리오'!$H$6)/('d_시나리오'!$J$6-'d_시나리오'!$H$6),'d_시나리오'!$H$6+SQRT(O2085*('d_시나리오'!$J$6-'d_시나리오'!$H$6)*('d_시나리오'!$I$6-'d_시나리오'!$H$6)),'d_시나리오'!$J$6-SQRT((1-O2085)*('d_시나리오'!$J$6-'d_시나리오'!$H$6)*('d_시나리오'!$J$6-'d_시나리오'!$I$6))))</f>
        <v/>
      </c>
      <c r="Q2085">
        <f>INDEX('d_분포'!$B$2:$B$57,RANDBETWEEN(1,56))</f>
        <v/>
      </c>
      <c r="R2085">
        <f>BETAINV(RAND(),5,5)</f>
        <v/>
      </c>
      <c r="S2085">
        <f>'d_고정'!$B$1*'6_기대효과'!$H$7*('d_시나리오'!$I$7/'d_고정'!$B$2)*B2085</f>
        <v/>
      </c>
      <c r="T2085">
        <f>S2085*D2085</f>
        <v/>
      </c>
      <c r="U2085">
        <f>S2085*F2085*H2085</f>
        <v/>
      </c>
      <c r="V2085">
        <f>S2085*F2085*(H2085-1)</f>
        <v/>
      </c>
      <c r="W2085">
        <f>U2085*J2085</f>
        <v/>
      </c>
      <c r="X2085">
        <f>T2085+W2085</f>
        <v/>
      </c>
      <c r="Y2085">
        <f>(T2085*E2085+W2085*L2085)*(1-R2085-'d_고정'!$B$13)</f>
        <v/>
      </c>
      <c r="Z2085">
        <f>(U2085*N2085*Q2085+'d_고정'!$B$3*('6_기대효과'!$H$7/8)*Q2085*'d_고정'!$B$10*P2085*('6_기대효과'!$K$7/'d_고정'!$B$9))*(1-R2085)</f>
        <v/>
      </c>
      <c r="AA2085">
        <f>W2085*L2085*(1-R2085-'d_고정'!$B$13)+U2085*MAX(N2085-'d_고정'!$B$10*P2085*('6_기대효과'!$K$7/'d_고정'!$B$9),0)*Q2085*(1-R2085)</f>
        <v/>
      </c>
      <c r="AB2085">
        <f>Y2085+Z2085</f>
        <v/>
      </c>
      <c r="AC2085">
        <f>Y2085/('d_고정'!$B$5*'6_기대효과'!$H$7/8)/'d_고정'!$B$6</f>
        <v/>
      </c>
      <c r="AD2085">
        <f>Y2085/('d_고정'!$B$8*'6_기대효과'!$H$7/8)</f>
        <v/>
      </c>
    </row>
    <row r="2086">
      <c r="A2086">
        <f>RAND()</f>
        <v/>
      </c>
      <c r="B2086">
        <f>IF('d_시나리오'!$J$2='d_시나리오'!$H$2,'d_시나리오'!$I$2,IF(A2086&lt;('d_시나리오'!$I$2-'d_시나리오'!$H$2)/('d_시나리오'!$J$2-'d_시나리오'!$H$2),'d_시나리오'!$H$2+SQRT(A2086*('d_시나리오'!$J$2-'d_시나리오'!$H$2)*('d_시나리오'!$I$2-'d_시나리오'!$H$2)),'d_시나리오'!$J$2-SQRT((1-A2086)*('d_시나리오'!$J$2-'d_시나리오'!$H$2)*('d_시나리오'!$J$2-'d_시나리오'!$I$2))))</f>
        <v/>
      </c>
      <c r="C2086">
        <f>RAND()</f>
        <v/>
      </c>
      <c r="D2086">
        <f>BETAINV(RAND(),IF(C2086&lt;'d_고정'!$B$26,'d_고정'!$B$23,'d_고정'!$B$16)+1,'d_고정'!$B$17-IF(C2086&lt;'d_고정'!$B$26,'d_고정'!$B$23,'d_고정'!$B$16)+1)*('d_고정'!$B$14+('d_고정'!$B$15-'d_고정'!$B$14)*RAND())</f>
        <v/>
      </c>
      <c r="E2086">
        <f>INDEX('d_분포'!$A$2:$A$28,RANDBETWEEN(1,27))</f>
        <v/>
      </c>
      <c r="F2086">
        <f>INDEX('d_분포'!$C$2:$C$5,RANDBETWEEN(1,4))*(0.9+0.2*RAND())</f>
        <v/>
      </c>
      <c r="G2086">
        <f>RAND()</f>
        <v/>
      </c>
      <c r="H2086">
        <f>(F2086+(1-F2086)*('d_고정'!$B$22*BETAINV(RAND(),IF(G2086&lt;'d_고정'!$B$26,'d_고정'!$B$25,'d_고정'!$B$20)+1,'d_고정'!$B$21-IF(G2086&lt;'d_고정'!$B$26,'d_고정'!$B$25,'d_고정'!$B$20)+1)+(1-'d_고정'!$B$22)*BETAINV(RAND(),IF(G2086&lt;'d_고정'!$B$26,'d_고정'!$B$24,'d_고정'!$B$18)+1,'d_고정'!$B$19-IF(G2086&lt;'d_고정'!$B$26,'d_고정'!$B$24,'d_고정'!$B$18)+1))*('d_고정'!$B$14+('d_고정'!$B$15-'d_고정'!$B$14)*RAND()))/F2086</f>
        <v/>
      </c>
      <c r="I2086">
        <f>RAND()</f>
        <v/>
      </c>
      <c r="J2086">
        <f>IF('d_시나리오'!$J$3='d_시나리오'!$H$3,'d_시나리오'!$I$3,IF(I2086&lt;('d_시나리오'!$I$3-'d_시나리오'!$H$3)/('d_시나리오'!$J$3-'d_시나리오'!$H$3),'d_시나리오'!$H$3+SQRT(I2086*('d_시나리오'!$J$3-'d_시나리오'!$H$3)*('d_시나리오'!$I$3-'d_시나리오'!$H$3)),'d_시나리오'!$J$3-SQRT((1-I2086)*('d_시나리오'!$J$3-'d_시나리오'!$H$3)*('d_시나리오'!$J$3-'d_시나리오'!$I$3))))</f>
        <v/>
      </c>
      <c r="K2086">
        <f>RAND()</f>
        <v/>
      </c>
      <c r="L2086">
        <f>IF('d_시나리오'!$J$4='d_시나리오'!$H$4,'d_시나리오'!$I$4,IF(K2086&lt;('d_시나리오'!$I$4-'d_시나리오'!$H$4)/('d_시나리오'!$J$4-'d_시나리오'!$H$4),'d_시나리오'!$H$4+SQRT(K2086*('d_시나리오'!$J$4-'d_시나리오'!$H$4)*('d_시나리오'!$I$4-'d_시나리오'!$H$4)),'d_시나리오'!$J$4-SQRT((1-K2086)*('d_시나리오'!$J$4-'d_시나리오'!$H$4)*('d_시나리오'!$J$4-'d_시나리오'!$I$4))))</f>
        <v/>
      </c>
      <c r="M2086">
        <f>RAND()</f>
        <v/>
      </c>
      <c r="N2086">
        <f>IF('d_시나리오'!$J$5='d_시나리오'!$H$5,'d_시나리오'!$I$5,IF(M2086&lt;('d_시나리오'!$I$5-'d_시나리오'!$H$5)/('d_시나리오'!$J$5-'d_시나리오'!$H$5),'d_시나리오'!$H$5+SQRT(M2086*('d_시나리오'!$J$5-'d_시나리오'!$H$5)*('d_시나리오'!$I$5-'d_시나리오'!$H$5)),'d_시나리오'!$J$5-SQRT((1-M2086)*('d_시나리오'!$J$5-'d_시나리오'!$H$5)*('d_시나리오'!$J$5-'d_시나리오'!$I$5))))</f>
        <v/>
      </c>
      <c r="O2086">
        <f>RAND()</f>
        <v/>
      </c>
      <c r="P2086">
        <f>IF('d_시나리오'!$J$6='d_시나리오'!$H$6,'d_시나리오'!$I$6,IF(O2086&lt;('d_시나리오'!$I$6-'d_시나리오'!$H$6)/('d_시나리오'!$J$6-'d_시나리오'!$H$6),'d_시나리오'!$H$6+SQRT(O2086*('d_시나리오'!$J$6-'d_시나리오'!$H$6)*('d_시나리오'!$I$6-'d_시나리오'!$H$6)),'d_시나리오'!$J$6-SQRT((1-O2086)*('d_시나리오'!$J$6-'d_시나리오'!$H$6)*('d_시나리오'!$J$6-'d_시나리오'!$I$6))))</f>
        <v/>
      </c>
      <c r="Q2086">
        <f>INDEX('d_분포'!$B$2:$B$57,RANDBETWEEN(1,56))</f>
        <v/>
      </c>
      <c r="R2086">
        <f>BETAINV(RAND(),5,5)</f>
        <v/>
      </c>
      <c r="S2086">
        <f>'d_고정'!$B$1*'6_기대효과'!$H$7*('d_시나리오'!$I$7/'d_고정'!$B$2)*B2086</f>
        <v/>
      </c>
      <c r="T2086">
        <f>S2086*D2086</f>
        <v/>
      </c>
      <c r="U2086">
        <f>S2086*F2086*H2086</f>
        <v/>
      </c>
      <c r="V2086">
        <f>S2086*F2086*(H2086-1)</f>
        <v/>
      </c>
      <c r="W2086">
        <f>U2086*J2086</f>
        <v/>
      </c>
      <c r="X2086">
        <f>T2086+W2086</f>
        <v/>
      </c>
      <c r="Y2086">
        <f>(T2086*E2086+W2086*L2086)*(1-R2086-'d_고정'!$B$13)</f>
        <v/>
      </c>
      <c r="Z2086">
        <f>(U2086*N2086*Q2086+'d_고정'!$B$3*('6_기대효과'!$H$7/8)*Q2086*'d_고정'!$B$10*P2086*('6_기대효과'!$K$7/'d_고정'!$B$9))*(1-R2086)</f>
        <v/>
      </c>
      <c r="AA2086">
        <f>W2086*L2086*(1-R2086-'d_고정'!$B$13)+U2086*MAX(N2086-'d_고정'!$B$10*P2086*('6_기대효과'!$K$7/'d_고정'!$B$9),0)*Q2086*(1-R2086)</f>
        <v/>
      </c>
      <c r="AB2086">
        <f>Y2086+Z2086</f>
        <v/>
      </c>
      <c r="AC2086">
        <f>Y2086/('d_고정'!$B$5*'6_기대효과'!$H$7/8)/'d_고정'!$B$6</f>
        <v/>
      </c>
      <c r="AD2086">
        <f>Y2086/('d_고정'!$B$8*'6_기대효과'!$H$7/8)</f>
        <v/>
      </c>
    </row>
    <row r="2087">
      <c r="A2087">
        <f>RAND()</f>
        <v/>
      </c>
      <c r="B2087">
        <f>IF('d_시나리오'!$J$2='d_시나리오'!$H$2,'d_시나리오'!$I$2,IF(A2087&lt;('d_시나리오'!$I$2-'d_시나리오'!$H$2)/('d_시나리오'!$J$2-'d_시나리오'!$H$2),'d_시나리오'!$H$2+SQRT(A2087*('d_시나리오'!$J$2-'d_시나리오'!$H$2)*('d_시나리오'!$I$2-'d_시나리오'!$H$2)),'d_시나리오'!$J$2-SQRT((1-A2087)*('d_시나리오'!$J$2-'d_시나리오'!$H$2)*('d_시나리오'!$J$2-'d_시나리오'!$I$2))))</f>
        <v/>
      </c>
      <c r="C2087">
        <f>RAND()</f>
        <v/>
      </c>
      <c r="D2087">
        <f>BETAINV(RAND(),IF(C2087&lt;'d_고정'!$B$26,'d_고정'!$B$23,'d_고정'!$B$16)+1,'d_고정'!$B$17-IF(C2087&lt;'d_고정'!$B$26,'d_고정'!$B$23,'d_고정'!$B$16)+1)*('d_고정'!$B$14+('d_고정'!$B$15-'d_고정'!$B$14)*RAND())</f>
        <v/>
      </c>
      <c r="E2087">
        <f>INDEX('d_분포'!$A$2:$A$28,RANDBETWEEN(1,27))</f>
        <v/>
      </c>
      <c r="F2087">
        <f>INDEX('d_분포'!$C$2:$C$5,RANDBETWEEN(1,4))*(0.9+0.2*RAND())</f>
        <v/>
      </c>
      <c r="G2087">
        <f>RAND()</f>
        <v/>
      </c>
      <c r="H2087">
        <f>(F2087+(1-F2087)*('d_고정'!$B$22*BETAINV(RAND(),IF(G2087&lt;'d_고정'!$B$26,'d_고정'!$B$25,'d_고정'!$B$20)+1,'d_고정'!$B$21-IF(G2087&lt;'d_고정'!$B$26,'d_고정'!$B$25,'d_고정'!$B$20)+1)+(1-'d_고정'!$B$22)*BETAINV(RAND(),IF(G2087&lt;'d_고정'!$B$26,'d_고정'!$B$24,'d_고정'!$B$18)+1,'d_고정'!$B$19-IF(G2087&lt;'d_고정'!$B$26,'d_고정'!$B$24,'d_고정'!$B$18)+1))*('d_고정'!$B$14+('d_고정'!$B$15-'d_고정'!$B$14)*RAND()))/F2087</f>
        <v/>
      </c>
      <c r="I2087">
        <f>RAND()</f>
        <v/>
      </c>
      <c r="J2087">
        <f>IF('d_시나리오'!$J$3='d_시나리오'!$H$3,'d_시나리오'!$I$3,IF(I2087&lt;('d_시나리오'!$I$3-'d_시나리오'!$H$3)/('d_시나리오'!$J$3-'d_시나리오'!$H$3),'d_시나리오'!$H$3+SQRT(I2087*('d_시나리오'!$J$3-'d_시나리오'!$H$3)*('d_시나리오'!$I$3-'d_시나리오'!$H$3)),'d_시나리오'!$J$3-SQRT((1-I2087)*('d_시나리오'!$J$3-'d_시나리오'!$H$3)*('d_시나리오'!$J$3-'d_시나리오'!$I$3))))</f>
        <v/>
      </c>
      <c r="K2087">
        <f>RAND()</f>
        <v/>
      </c>
      <c r="L2087">
        <f>IF('d_시나리오'!$J$4='d_시나리오'!$H$4,'d_시나리오'!$I$4,IF(K2087&lt;('d_시나리오'!$I$4-'d_시나리오'!$H$4)/('d_시나리오'!$J$4-'d_시나리오'!$H$4),'d_시나리오'!$H$4+SQRT(K2087*('d_시나리오'!$J$4-'d_시나리오'!$H$4)*('d_시나리오'!$I$4-'d_시나리오'!$H$4)),'d_시나리오'!$J$4-SQRT((1-K2087)*('d_시나리오'!$J$4-'d_시나리오'!$H$4)*('d_시나리오'!$J$4-'d_시나리오'!$I$4))))</f>
        <v/>
      </c>
      <c r="M2087">
        <f>RAND()</f>
        <v/>
      </c>
      <c r="N2087">
        <f>IF('d_시나리오'!$J$5='d_시나리오'!$H$5,'d_시나리오'!$I$5,IF(M2087&lt;('d_시나리오'!$I$5-'d_시나리오'!$H$5)/('d_시나리오'!$J$5-'d_시나리오'!$H$5),'d_시나리오'!$H$5+SQRT(M2087*('d_시나리오'!$J$5-'d_시나리오'!$H$5)*('d_시나리오'!$I$5-'d_시나리오'!$H$5)),'d_시나리오'!$J$5-SQRT((1-M2087)*('d_시나리오'!$J$5-'d_시나리오'!$H$5)*('d_시나리오'!$J$5-'d_시나리오'!$I$5))))</f>
        <v/>
      </c>
      <c r="O2087">
        <f>RAND()</f>
        <v/>
      </c>
      <c r="P2087">
        <f>IF('d_시나리오'!$J$6='d_시나리오'!$H$6,'d_시나리오'!$I$6,IF(O2087&lt;('d_시나리오'!$I$6-'d_시나리오'!$H$6)/('d_시나리오'!$J$6-'d_시나리오'!$H$6),'d_시나리오'!$H$6+SQRT(O2087*('d_시나리오'!$J$6-'d_시나리오'!$H$6)*('d_시나리오'!$I$6-'d_시나리오'!$H$6)),'d_시나리오'!$J$6-SQRT((1-O2087)*('d_시나리오'!$J$6-'d_시나리오'!$H$6)*('d_시나리오'!$J$6-'d_시나리오'!$I$6))))</f>
        <v/>
      </c>
      <c r="Q2087">
        <f>INDEX('d_분포'!$B$2:$B$57,RANDBETWEEN(1,56))</f>
        <v/>
      </c>
      <c r="R2087">
        <f>BETAINV(RAND(),5,5)</f>
        <v/>
      </c>
      <c r="S2087">
        <f>'d_고정'!$B$1*'6_기대효과'!$H$7*('d_시나리오'!$I$7/'d_고정'!$B$2)*B2087</f>
        <v/>
      </c>
      <c r="T2087">
        <f>S2087*D2087</f>
        <v/>
      </c>
      <c r="U2087">
        <f>S2087*F2087*H2087</f>
        <v/>
      </c>
      <c r="V2087">
        <f>S2087*F2087*(H2087-1)</f>
        <v/>
      </c>
      <c r="W2087">
        <f>U2087*J2087</f>
        <v/>
      </c>
      <c r="X2087">
        <f>T2087+W2087</f>
        <v/>
      </c>
      <c r="Y2087">
        <f>(T2087*E2087+W2087*L2087)*(1-R2087-'d_고정'!$B$13)</f>
        <v/>
      </c>
      <c r="Z2087">
        <f>(U2087*N2087*Q2087+'d_고정'!$B$3*('6_기대효과'!$H$7/8)*Q2087*'d_고정'!$B$10*P2087*('6_기대효과'!$K$7/'d_고정'!$B$9))*(1-R2087)</f>
        <v/>
      </c>
      <c r="AA2087">
        <f>W2087*L2087*(1-R2087-'d_고정'!$B$13)+U2087*MAX(N2087-'d_고정'!$B$10*P2087*('6_기대효과'!$K$7/'d_고정'!$B$9),0)*Q2087*(1-R2087)</f>
        <v/>
      </c>
      <c r="AB2087">
        <f>Y2087+Z2087</f>
        <v/>
      </c>
      <c r="AC2087">
        <f>Y2087/('d_고정'!$B$5*'6_기대효과'!$H$7/8)/'d_고정'!$B$6</f>
        <v/>
      </c>
      <c r="AD2087">
        <f>Y2087/('d_고정'!$B$8*'6_기대효과'!$H$7/8)</f>
        <v/>
      </c>
    </row>
    <row r="2088">
      <c r="A2088">
        <f>RAND()</f>
        <v/>
      </c>
      <c r="B2088">
        <f>IF('d_시나리오'!$J$2='d_시나리오'!$H$2,'d_시나리오'!$I$2,IF(A2088&lt;('d_시나리오'!$I$2-'d_시나리오'!$H$2)/('d_시나리오'!$J$2-'d_시나리오'!$H$2),'d_시나리오'!$H$2+SQRT(A2088*('d_시나리오'!$J$2-'d_시나리오'!$H$2)*('d_시나리오'!$I$2-'d_시나리오'!$H$2)),'d_시나리오'!$J$2-SQRT((1-A2088)*('d_시나리오'!$J$2-'d_시나리오'!$H$2)*('d_시나리오'!$J$2-'d_시나리오'!$I$2))))</f>
        <v/>
      </c>
      <c r="C2088">
        <f>RAND()</f>
        <v/>
      </c>
      <c r="D2088">
        <f>BETAINV(RAND(),IF(C2088&lt;'d_고정'!$B$26,'d_고정'!$B$23,'d_고정'!$B$16)+1,'d_고정'!$B$17-IF(C2088&lt;'d_고정'!$B$26,'d_고정'!$B$23,'d_고정'!$B$16)+1)*('d_고정'!$B$14+('d_고정'!$B$15-'d_고정'!$B$14)*RAND())</f>
        <v/>
      </c>
      <c r="E2088">
        <f>INDEX('d_분포'!$A$2:$A$28,RANDBETWEEN(1,27))</f>
        <v/>
      </c>
      <c r="F2088">
        <f>INDEX('d_분포'!$C$2:$C$5,RANDBETWEEN(1,4))*(0.9+0.2*RAND())</f>
        <v/>
      </c>
      <c r="G2088">
        <f>RAND()</f>
        <v/>
      </c>
      <c r="H2088">
        <f>(F2088+(1-F2088)*('d_고정'!$B$22*BETAINV(RAND(),IF(G2088&lt;'d_고정'!$B$26,'d_고정'!$B$25,'d_고정'!$B$20)+1,'d_고정'!$B$21-IF(G2088&lt;'d_고정'!$B$26,'d_고정'!$B$25,'d_고정'!$B$20)+1)+(1-'d_고정'!$B$22)*BETAINV(RAND(),IF(G2088&lt;'d_고정'!$B$26,'d_고정'!$B$24,'d_고정'!$B$18)+1,'d_고정'!$B$19-IF(G2088&lt;'d_고정'!$B$26,'d_고정'!$B$24,'d_고정'!$B$18)+1))*('d_고정'!$B$14+('d_고정'!$B$15-'d_고정'!$B$14)*RAND()))/F2088</f>
        <v/>
      </c>
      <c r="I2088">
        <f>RAND()</f>
        <v/>
      </c>
      <c r="J2088">
        <f>IF('d_시나리오'!$J$3='d_시나리오'!$H$3,'d_시나리오'!$I$3,IF(I2088&lt;('d_시나리오'!$I$3-'d_시나리오'!$H$3)/('d_시나리오'!$J$3-'d_시나리오'!$H$3),'d_시나리오'!$H$3+SQRT(I2088*('d_시나리오'!$J$3-'d_시나리오'!$H$3)*('d_시나리오'!$I$3-'d_시나리오'!$H$3)),'d_시나리오'!$J$3-SQRT((1-I2088)*('d_시나리오'!$J$3-'d_시나리오'!$H$3)*('d_시나리오'!$J$3-'d_시나리오'!$I$3))))</f>
        <v/>
      </c>
      <c r="K2088">
        <f>RAND()</f>
        <v/>
      </c>
      <c r="L2088">
        <f>IF('d_시나리오'!$J$4='d_시나리오'!$H$4,'d_시나리오'!$I$4,IF(K2088&lt;('d_시나리오'!$I$4-'d_시나리오'!$H$4)/('d_시나리오'!$J$4-'d_시나리오'!$H$4),'d_시나리오'!$H$4+SQRT(K2088*('d_시나리오'!$J$4-'d_시나리오'!$H$4)*('d_시나리오'!$I$4-'d_시나리오'!$H$4)),'d_시나리오'!$J$4-SQRT((1-K2088)*('d_시나리오'!$J$4-'d_시나리오'!$H$4)*('d_시나리오'!$J$4-'d_시나리오'!$I$4))))</f>
        <v/>
      </c>
      <c r="M2088">
        <f>RAND()</f>
        <v/>
      </c>
      <c r="N2088">
        <f>IF('d_시나리오'!$J$5='d_시나리오'!$H$5,'d_시나리오'!$I$5,IF(M2088&lt;('d_시나리오'!$I$5-'d_시나리오'!$H$5)/('d_시나리오'!$J$5-'d_시나리오'!$H$5),'d_시나리오'!$H$5+SQRT(M2088*('d_시나리오'!$J$5-'d_시나리오'!$H$5)*('d_시나리오'!$I$5-'d_시나리오'!$H$5)),'d_시나리오'!$J$5-SQRT((1-M2088)*('d_시나리오'!$J$5-'d_시나리오'!$H$5)*('d_시나리오'!$J$5-'d_시나리오'!$I$5))))</f>
        <v/>
      </c>
      <c r="O2088">
        <f>RAND()</f>
        <v/>
      </c>
      <c r="P2088">
        <f>IF('d_시나리오'!$J$6='d_시나리오'!$H$6,'d_시나리오'!$I$6,IF(O2088&lt;('d_시나리오'!$I$6-'d_시나리오'!$H$6)/('d_시나리오'!$J$6-'d_시나리오'!$H$6),'d_시나리오'!$H$6+SQRT(O2088*('d_시나리오'!$J$6-'d_시나리오'!$H$6)*('d_시나리오'!$I$6-'d_시나리오'!$H$6)),'d_시나리오'!$J$6-SQRT((1-O2088)*('d_시나리오'!$J$6-'d_시나리오'!$H$6)*('d_시나리오'!$J$6-'d_시나리오'!$I$6))))</f>
        <v/>
      </c>
      <c r="Q2088">
        <f>INDEX('d_분포'!$B$2:$B$57,RANDBETWEEN(1,56))</f>
        <v/>
      </c>
      <c r="R2088">
        <f>BETAINV(RAND(),5,5)</f>
        <v/>
      </c>
      <c r="S2088">
        <f>'d_고정'!$B$1*'6_기대효과'!$H$7*('d_시나리오'!$I$7/'d_고정'!$B$2)*B2088</f>
        <v/>
      </c>
      <c r="T2088">
        <f>S2088*D2088</f>
        <v/>
      </c>
      <c r="U2088">
        <f>S2088*F2088*H2088</f>
        <v/>
      </c>
      <c r="V2088">
        <f>S2088*F2088*(H2088-1)</f>
        <v/>
      </c>
      <c r="W2088">
        <f>U2088*J2088</f>
        <v/>
      </c>
      <c r="X2088">
        <f>T2088+W2088</f>
        <v/>
      </c>
      <c r="Y2088">
        <f>(T2088*E2088+W2088*L2088)*(1-R2088-'d_고정'!$B$13)</f>
        <v/>
      </c>
      <c r="Z2088">
        <f>(U2088*N2088*Q2088+'d_고정'!$B$3*('6_기대효과'!$H$7/8)*Q2088*'d_고정'!$B$10*P2088*('6_기대효과'!$K$7/'d_고정'!$B$9))*(1-R2088)</f>
        <v/>
      </c>
      <c r="AA2088">
        <f>W2088*L2088*(1-R2088-'d_고정'!$B$13)+U2088*MAX(N2088-'d_고정'!$B$10*P2088*('6_기대효과'!$K$7/'d_고정'!$B$9),0)*Q2088*(1-R2088)</f>
        <v/>
      </c>
      <c r="AB2088">
        <f>Y2088+Z2088</f>
        <v/>
      </c>
      <c r="AC2088">
        <f>Y2088/('d_고정'!$B$5*'6_기대효과'!$H$7/8)/'d_고정'!$B$6</f>
        <v/>
      </c>
      <c r="AD2088">
        <f>Y2088/('d_고정'!$B$8*'6_기대효과'!$H$7/8)</f>
        <v/>
      </c>
    </row>
    <row r="2089">
      <c r="A2089">
        <f>RAND()</f>
        <v/>
      </c>
      <c r="B2089">
        <f>IF('d_시나리오'!$J$2='d_시나리오'!$H$2,'d_시나리오'!$I$2,IF(A2089&lt;('d_시나리오'!$I$2-'d_시나리오'!$H$2)/('d_시나리오'!$J$2-'d_시나리오'!$H$2),'d_시나리오'!$H$2+SQRT(A2089*('d_시나리오'!$J$2-'d_시나리오'!$H$2)*('d_시나리오'!$I$2-'d_시나리오'!$H$2)),'d_시나리오'!$J$2-SQRT((1-A2089)*('d_시나리오'!$J$2-'d_시나리오'!$H$2)*('d_시나리오'!$J$2-'d_시나리오'!$I$2))))</f>
        <v/>
      </c>
      <c r="C2089">
        <f>RAND()</f>
        <v/>
      </c>
      <c r="D2089">
        <f>BETAINV(RAND(),IF(C2089&lt;'d_고정'!$B$26,'d_고정'!$B$23,'d_고정'!$B$16)+1,'d_고정'!$B$17-IF(C2089&lt;'d_고정'!$B$26,'d_고정'!$B$23,'d_고정'!$B$16)+1)*('d_고정'!$B$14+('d_고정'!$B$15-'d_고정'!$B$14)*RAND())</f>
        <v/>
      </c>
      <c r="E2089">
        <f>INDEX('d_분포'!$A$2:$A$28,RANDBETWEEN(1,27))</f>
        <v/>
      </c>
      <c r="F2089">
        <f>INDEX('d_분포'!$C$2:$C$5,RANDBETWEEN(1,4))*(0.9+0.2*RAND())</f>
        <v/>
      </c>
      <c r="G2089">
        <f>RAND()</f>
        <v/>
      </c>
      <c r="H2089">
        <f>(F2089+(1-F2089)*('d_고정'!$B$22*BETAINV(RAND(),IF(G2089&lt;'d_고정'!$B$26,'d_고정'!$B$25,'d_고정'!$B$20)+1,'d_고정'!$B$21-IF(G2089&lt;'d_고정'!$B$26,'d_고정'!$B$25,'d_고정'!$B$20)+1)+(1-'d_고정'!$B$22)*BETAINV(RAND(),IF(G2089&lt;'d_고정'!$B$26,'d_고정'!$B$24,'d_고정'!$B$18)+1,'d_고정'!$B$19-IF(G2089&lt;'d_고정'!$B$26,'d_고정'!$B$24,'d_고정'!$B$18)+1))*('d_고정'!$B$14+('d_고정'!$B$15-'d_고정'!$B$14)*RAND()))/F2089</f>
        <v/>
      </c>
      <c r="I2089">
        <f>RAND()</f>
        <v/>
      </c>
      <c r="J2089">
        <f>IF('d_시나리오'!$J$3='d_시나리오'!$H$3,'d_시나리오'!$I$3,IF(I2089&lt;('d_시나리오'!$I$3-'d_시나리오'!$H$3)/('d_시나리오'!$J$3-'d_시나리오'!$H$3),'d_시나리오'!$H$3+SQRT(I2089*('d_시나리오'!$J$3-'d_시나리오'!$H$3)*('d_시나리오'!$I$3-'d_시나리오'!$H$3)),'d_시나리오'!$J$3-SQRT((1-I2089)*('d_시나리오'!$J$3-'d_시나리오'!$H$3)*('d_시나리오'!$J$3-'d_시나리오'!$I$3))))</f>
        <v/>
      </c>
      <c r="K2089">
        <f>RAND()</f>
        <v/>
      </c>
      <c r="L2089">
        <f>IF('d_시나리오'!$J$4='d_시나리오'!$H$4,'d_시나리오'!$I$4,IF(K2089&lt;('d_시나리오'!$I$4-'d_시나리오'!$H$4)/('d_시나리오'!$J$4-'d_시나리오'!$H$4),'d_시나리오'!$H$4+SQRT(K2089*('d_시나리오'!$J$4-'d_시나리오'!$H$4)*('d_시나리오'!$I$4-'d_시나리오'!$H$4)),'d_시나리오'!$J$4-SQRT((1-K2089)*('d_시나리오'!$J$4-'d_시나리오'!$H$4)*('d_시나리오'!$J$4-'d_시나리오'!$I$4))))</f>
        <v/>
      </c>
      <c r="M2089">
        <f>RAND()</f>
        <v/>
      </c>
      <c r="N2089">
        <f>IF('d_시나리오'!$J$5='d_시나리오'!$H$5,'d_시나리오'!$I$5,IF(M2089&lt;('d_시나리오'!$I$5-'d_시나리오'!$H$5)/('d_시나리오'!$J$5-'d_시나리오'!$H$5),'d_시나리오'!$H$5+SQRT(M2089*('d_시나리오'!$J$5-'d_시나리오'!$H$5)*('d_시나리오'!$I$5-'d_시나리오'!$H$5)),'d_시나리오'!$J$5-SQRT((1-M2089)*('d_시나리오'!$J$5-'d_시나리오'!$H$5)*('d_시나리오'!$J$5-'d_시나리오'!$I$5))))</f>
        <v/>
      </c>
      <c r="O2089">
        <f>RAND()</f>
        <v/>
      </c>
      <c r="P2089">
        <f>IF('d_시나리오'!$J$6='d_시나리오'!$H$6,'d_시나리오'!$I$6,IF(O2089&lt;('d_시나리오'!$I$6-'d_시나리오'!$H$6)/('d_시나리오'!$J$6-'d_시나리오'!$H$6),'d_시나리오'!$H$6+SQRT(O2089*('d_시나리오'!$J$6-'d_시나리오'!$H$6)*('d_시나리오'!$I$6-'d_시나리오'!$H$6)),'d_시나리오'!$J$6-SQRT((1-O2089)*('d_시나리오'!$J$6-'d_시나리오'!$H$6)*('d_시나리오'!$J$6-'d_시나리오'!$I$6))))</f>
        <v/>
      </c>
      <c r="Q2089">
        <f>INDEX('d_분포'!$B$2:$B$57,RANDBETWEEN(1,56))</f>
        <v/>
      </c>
      <c r="R2089">
        <f>BETAINV(RAND(),5,5)</f>
        <v/>
      </c>
      <c r="S2089">
        <f>'d_고정'!$B$1*'6_기대효과'!$H$7*('d_시나리오'!$I$7/'d_고정'!$B$2)*B2089</f>
        <v/>
      </c>
      <c r="T2089">
        <f>S2089*D2089</f>
        <v/>
      </c>
      <c r="U2089">
        <f>S2089*F2089*H2089</f>
        <v/>
      </c>
      <c r="V2089">
        <f>S2089*F2089*(H2089-1)</f>
        <v/>
      </c>
      <c r="W2089">
        <f>U2089*J2089</f>
        <v/>
      </c>
      <c r="X2089">
        <f>T2089+W2089</f>
        <v/>
      </c>
      <c r="Y2089">
        <f>(T2089*E2089+W2089*L2089)*(1-R2089-'d_고정'!$B$13)</f>
        <v/>
      </c>
      <c r="Z2089">
        <f>(U2089*N2089*Q2089+'d_고정'!$B$3*('6_기대효과'!$H$7/8)*Q2089*'d_고정'!$B$10*P2089*('6_기대효과'!$K$7/'d_고정'!$B$9))*(1-R2089)</f>
        <v/>
      </c>
      <c r="AA2089">
        <f>W2089*L2089*(1-R2089-'d_고정'!$B$13)+U2089*MAX(N2089-'d_고정'!$B$10*P2089*('6_기대효과'!$K$7/'d_고정'!$B$9),0)*Q2089*(1-R2089)</f>
        <v/>
      </c>
      <c r="AB2089">
        <f>Y2089+Z2089</f>
        <v/>
      </c>
      <c r="AC2089">
        <f>Y2089/('d_고정'!$B$5*'6_기대효과'!$H$7/8)/'d_고정'!$B$6</f>
        <v/>
      </c>
      <c r="AD2089">
        <f>Y2089/('d_고정'!$B$8*'6_기대효과'!$H$7/8)</f>
        <v/>
      </c>
    </row>
    <row r="2090">
      <c r="A2090">
        <f>RAND()</f>
        <v/>
      </c>
      <c r="B2090">
        <f>IF('d_시나리오'!$J$2='d_시나리오'!$H$2,'d_시나리오'!$I$2,IF(A2090&lt;('d_시나리오'!$I$2-'d_시나리오'!$H$2)/('d_시나리오'!$J$2-'d_시나리오'!$H$2),'d_시나리오'!$H$2+SQRT(A2090*('d_시나리오'!$J$2-'d_시나리오'!$H$2)*('d_시나리오'!$I$2-'d_시나리오'!$H$2)),'d_시나리오'!$J$2-SQRT((1-A2090)*('d_시나리오'!$J$2-'d_시나리오'!$H$2)*('d_시나리오'!$J$2-'d_시나리오'!$I$2))))</f>
        <v/>
      </c>
      <c r="C2090">
        <f>RAND()</f>
        <v/>
      </c>
      <c r="D2090">
        <f>BETAINV(RAND(),IF(C2090&lt;'d_고정'!$B$26,'d_고정'!$B$23,'d_고정'!$B$16)+1,'d_고정'!$B$17-IF(C2090&lt;'d_고정'!$B$26,'d_고정'!$B$23,'d_고정'!$B$16)+1)*('d_고정'!$B$14+('d_고정'!$B$15-'d_고정'!$B$14)*RAND())</f>
        <v/>
      </c>
      <c r="E2090">
        <f>INDEX('d_분포'!$A$2:$A$28,RANDBETWEEN(1,27))</f>
        <v/>
      </c>
      <c r="F2090">
        <f>INDEX('d_분포'!$C$2:$C$5,RANDBETWEEN(1,4))*(0.9+0.2*RAND())</f>
        <v/>
      </c>
      <c r="G2090">
        <f>RAND()</f>
        <v/>
      </c>
      <c r="H2090">
        <f>(F2090+(1-F2090)*('d_고정'!$B$22*BETAINV(RAND(),IF(G2090&lt;'d_고정'!$B$26,'d_고정'!$B$25,'d_고정'!$B$20)+1,'d_고정'!$B$21-IF(G2090&lt;'d_고정'!$B$26,'d_고정'!$B$25,'d_고정'!$B$20)+1)+(1-'d_고정'!$B$22)*BETAINV(RAND(),IF(G2090&lt;'d_고정'!$B$26,'d_고정'!$B$24,'d_고정'!$B$18)+1,'d_고정'!$B$19-IF(G2090&lt;'d_고정'!$B$26,'d_고정'!$B$24,'d_고정'!$B$18)+1))*('d_고정'!$B$14+('d_고정'!$B$15-'d_고정'!$B$14)*RAND()))/F2090</f>
        <v/>
      </c>
      <c r="I2090">
        <f>RAND()</f>
        <v/>
      </c>
      <c r="J2090">
        <f>IF('d_시나리오'!$J$3='d_시나리오'!$H$3,'d_시나리오'!$I$3,IF(I2090&lt;('d_시나리오'!$I$3-'d_시나리오'!$H$3)/('d_시나리오'!$J$3-'d_시나리오'!$H$3),'d_시나리오'!$H$3+SQRT(I2090*('d_시나리오'!$J$3-'d_시나리오'!$H$3)*('d_시나리오'!$I$3-'d_시나리오'!$H$3)),'d_시나리오'!$J$3-SQRT((1-I2090)*('d_시나리오'!$J$3-'d_시나리오'!$H$3)*('d_시나리오'!$J$3-'d_시나리오'!$I$3))))</f>
        <v/>
      </c>
      <c r="K2090">
        <f>RAND()</f>
        <v/>
      </c>
      <c r="L2090">
        <f>IF('d_시나리오'!$J$4='d_시나리오'!$H$4,'d_시나리오'!$I$4,IF(K2090&lt;('d_시나리오'!$I$4-'d_시나리오'!$H$4)/('d_시나리오'!$J$4-'d_시나리오'!$H$4),'d_시나리오'!$H$4+SQRT(K2090*('d_시나리오'!$J$4-'d_시나리오'!$H$4)*('d_시나리오'!$I$4-'d_시나리오'!$H$4)),'d_시나리오'!$J$4-SQRT((1-K2090)*('d_시나리오'!$J$4-'d_시나리오'!$H$4)*('d_시나리오'!$J$4-'d_시나리오'!$I$4))))</f>
        <v/>
      </c>
      <c r="M2090">
        <f>RAND()</f>
        <v/>
      </c>
      <c r="N2090">
        <f>IF('d_시나리오'!$J$5='d_시나리오'!$H$5,'d_시나리오'!$I$5,IF(M2090&lt;('d_시나리오'!$I$5-'d_시나리오'!$H$5)/('d_시나리오'!$J$5-'d_시나리오'!$H$5),'d_시나리오'!$H$5+SQRT(M2090*('d_시나리오'!$J$5-'d_시나리오'!$H$5)*('d_시나리오'!$I$5-'d_시나리오'!$H$5)),'d_시나리오'!$J$5-SQRT((1-M2090)*('d_시나리오'!$J$5-'d_시나리오'!$H$5)*('d_시나리오'!$J$5-'d_시나리오'!$I$5))))</f>
        <v/>
      </c>
      <c r="O2090">
        <f>RAND()</f>
        <v/>
      </c>
      <c r="P2090">
        <f>IF('d_시나리오'!$J$6='d_시나리오'!$H$6,'d_시나리오'!$I$6,IF(O2090&lt;('d_시나리오'!$I$6-'d_시나리오'!$H$6)/('d_시나리오'!$J$6-'d_시나리오'!$H$6),'d_시나리오'!$H$6+SQRT(O2090*('d_시나리오'!$J$6-'d_시나리오'!$H$6)*('d_시나리오'!$I$6-'d_시나리오'!$H$6)),'d_시나리오'!$J$6-SQRT((1-O2090)*('d_시나리오'!$J$6-'d_시나리오'!$H$6)*('d_시나리오'!$J$6-'d_시나리오'!$I$6))))</f>
        <v/>
      </c>
      <c r="Q2090">
        <f>INDEX('d_분포'!$B$2:$B$57,RANDBETWEEN(1,56))</f>
        <v/>
      </c>
      <c r="R2090">
        <f>BETAINV(RAND(),5,5)</f>
        <v/>
      </c>
      <c r="S2090">
        <f>'d_고정'!$B$1*'6_기대효과'!$H$7*('d_시나리오'!$I$7/'d_고정'!$B$2)*B2090</f>
        <v/>
      </c>
      <c r="T2090">
        <f>S2090*D2090</f>
        <v/>
      </c>
      <c r="U2090">
        <f>S2090*F2090*H2090</f>
        <v/>
      </c>
      <c r="V2090">
        <f>S2090*F2090*(H2090-1)</f>
        <v/>
      </c>
      <c r="W2090">
        <f>U2090*J2090</f>
        <v/>
      </c>
      <c r="X2090">
        <f>T2090+W2090</f>
        <v/>
      </c>
      <c r="Y2090">
        <f>(T2090*E2090+W2090*L2090)*(1-R2090-'d_고정'!$B$13)</f>
        <v/>
      </c>
      <c r="Z2090">
        <f>(U2090*N2090*Q2090+'d_고정'!$B$3*('6_기대효과'!$H$7/8)*Q2090*'d_고정'!$B$10*P2090*('6_기대효과'!$K$7/'d_고정'!$B$9))*(1-R2090)</f>
        <v/>
      </c>
      <c r="AA2090">
        <f>W2090*L2090*(1-R2090-'d_고정'!$B$13)+U2090*MAX(N2090-'d_고정'!$B$10*P2090*('6_기대효과'!$K$7/'d_고정'!$B$9),0)*Q2090*(1-R2090)</f>
        <v/>
      </c>
      <c r="AB2090">
        <f>Y2090+Z2090</f>
        <v/>
      </c>
      <c r="AC2090">
        <f>Y2090/('d_고정'!$B$5*'6_기대효과'!$H$7/8)/'d_고정'!$B$6</f>
        <v/>
      </c>
      <c r="AD2090">
        <f>Y2090/('d_고정'!$B$8*'6_기대효과'!$H$7/8)</f>
        <v/>
      </c>
    </row>
    <row r="2091">
      <c r="A2091">
        <f>RAND()</f>
        <v/>
      </c>
      <c r="B2091">
        <f>IF('d_시나리오'!$J$2='d_시나리오'!$H$2,'d_시나리오'!$I$2,IF(A2091&lt;('d_시나리오'!$I$2-'d_시나리오'!$H$2)/('d_시나리오'!$J$2-'d_시나리오'!$H$2),'d_시나리오'!$H$2+SQRT(A2091*('d_시나리오'!$J$2-'d_시나리오'!$H$2)*('d_시나리오'!$I$2-'d_시나리오'!$H$2)),'d_시나리오'!$J$2-SQRT((1-A2091)*('d_시나리오'!$J$2-'d_시나리오'!$H$2)*('d_시나리오'!$J$2-'d_시나리오'!$I$2))))</f>
        <v/>
      </c>
      <c r="C2091">
        <f>RAND()</f>
        <v/>
      </c>
      <c r="D2091">
        <f>BETAINV(RAND(),IF(C2091&lt;'d_고정'!$B$26,'d_고정'!$B$23,'d_고정'!$B$16)+1,'d_고정'!$B$17-IF(C2091&lt;'d_고정'!$B$26,'d_고정'!$B$23,'d_고정'!$B$16)+1)*('d_고정'!$B$14+('d_고정'!$B$15-'d_고정'!$B$14)*RAND())</f>
        <v/>
      </c>
      <c r="E2091">
        <f>INDEX('d_분포'!$A$2:$A$28,RANDBETWEEN(1,27))</f>
        <v/>
      </c>
      <c r="F2091">
        <f>INDEX('d_분포'!$C$2:$C$5,RANDBETWEEN(1,4))*(0.9+0.2*RAND())</f>
        <v/>
      </c>
      <c r="G2091">
        <f>RAND()</f>
        <v/>
      </c>
      <c r="H2091">
        <f>(F2091+(1-F2091)*('d_고정'!$B$22*BETAINV(RAND(),IF(G2091&lt;'d_고정'!$B$26,'d_고정'!$B$25,'d_고정'!$B$20)+1,'d_고정'!$B$21-IF(G2091&lt;'d_고정'!$B$26,'d_고정'!$B$25,'d_고정'!$B$20)+1)+(1-'d_고정'!$B$22)*BETAINV(RAND(),IF(G2091&lt;'d_고정'!$B$26,'d_고정'!$B$24,'d_고정'!$B$18)+1,'d_고정'!$B$19-IF(G2091&lt;'d_고정'!$B$26,'d_고정'!$B$24,'d_고정'!$B$18)+1))*('d_고정'!$B$14+('d_고정'!$B$15-'d_고정'!$B$14)*RAND()))/F2091</f>
        <v/>
      </c>
      <c r="I2091">
        <f>RAND()</f>
        <v/>
      </c>
      <c r="J2091">
        <f>IF('d_시나리오'!$J$3='d_시나리오'!$H$3,'d_시나리오'!$I$3,IF(I2091&lt;('d_시나리오'!$I$3-'d_시나리오'!$H$3)/('d_시나리오'!$J$3-'d_시나리오'!$H$3),'d_시나리오'!$H$3+SQRT(I2091*('d_시나리오'!$J$3-'d_시나리오'!$H$3)*('d_시나리오'!$I$3-'d_시나리오'!$H$3)),'d_시나리오'!$J$3-SQRT((1-I2091)*('d_시나리오'!$J$3-'d_시나리오'!$H$3)*('d_시나리오'!$J$3-'d_시나리오'!$I$3))))</f>
        <v/>
      </c>
      <c r="K2091">
        <f>RAND()</f>
        <v/>
      </c>
      <c r="L2091">
        <f>IF('d_시나리오'!$J$4='d_시나리오'!$H$4,'d_시나리오'!$I$4,IF(K2091&lt;('d_시나리오'!$I$4-'d_시나리오'!$H$4)/('d_시나리오'!$J$4-'d_시나리오'!$H$4),'d_시나리오'!$H$4+SQRT(K2091*('d_시나리오'!$J$4-'d_시나리오'!$H$4)*('d_시나리오'!$I$4-'d_시나리오'!$H$4)),'d_시나리오'!$J$4-SQRT((1-K2091)*('d_시나리오'!$J$4-'d_시나리오'!$H$4)*('d_시나리오'!$J$4-'d_시나리오'!$I$4))))</f>
        <v/>
      </c>
      <c r="M2091">
        <f>RAND()</f>
        <v/>
      </c>
      <c r="N2091">
        <f>IF('d_시나리오'!$J$5='d_시나리오'!$H$5,'d_시나리오'!$I$5,IF(M2091&lt;('d_시나리오'!$I$5-'d_시나리오'!$H$5)/('d_시나리오'!$J$5-'d_시나리오'!$H$5),'d_시나리오'!$H$5+SQRT(M2091*('d_시나리오'!$J$5-'d_시나리오'!$H$5)*('d_시나리오'!$I$5-'d_시나리오'!$H$5)),'d_시나리오'!$J$5-SQRT((1-M2091)*('d_시나리오'!$J$5-'d_시나리오'!$H$5)*('d_시나리오'!$J$5-'d_시나리오'!$I$5))))</f>
        <v/>
      </c>
      <c r="O2091">
        <f>RAND()</f>
        <v/>
      </c>
      <c r="P2091">
        <f>IF('d_시나리오'!$J$6='d_시나리오'!$H$6,'d_시나리오'!$I$6,IF(O2091&lt;('d_시나리오'!$I$6-'d_시나리오'!$H$6)/('d_시나리오'!$J$6-'d_시나리오'!$H$6),'d_시나리오'!$H$6+SQRT(O2091*('d_시나리오'!$J$6-'d_시나리오'!$H$6)*('d_시나리오'!$I$6-'d_시나리오'!$H$6)),'d_시나리오'!$J$6-SQRT((1-O2091)*('d_시나리오'!$J$6-'d_시나리오'!$H$6)*('d_시나리오'!$J$6-'d_시나리오'!$I$6))))</f>
        <v/>
      </c>
      <c r="Q2091">
        <f>INDEX('d_분포'!$B$2:$B$57,RANDBETWEEN(1,56))</f>
        <v/>
      </c>
      <c r="R2091">
        <f>BETAINV(RAND(),5,5)</f>
        <v/>
      </c>
      <c r="S2091">
        <f>'d_고정'!$B$1*'6_기대효과'!$H$7*('d_시나리오'!$I$7/'d_고정'!$B$2)*B2091</f>
        <v/>
      </c>
      <c r="T2091">
        <f>S2091*D2091</f>
        <v/>
      </c>
      <c r="U2091">
        <f>S2091*F2091*H2091</f>
        <v/>
      </c>
      <c r="V2091">
        <f>S2091*F2091*(H2091-1)</f>
        <v/>
      </c>
      <c r="W2091">
        <f>U2091*J2091</f>
        <v/>
      </c>
      <c r="X2091">
        <f>T2091+W2091</f>
        <v/>
      </c>
      <c r="Y2091">
        <f>(T2091*E2091+W2091*L2091)*(1-R2091-'d_고정'!$B$13)</f>
        <v/>
      </c>
      <c r="Z2091">
        <f>(U2091*N2091*Q2091+'d_고정'!$B$3*('6_기대효과'!$H$7/8)*Q2091*'d_고정'!$B$10*P2091*('6_기대효과'!$K$7/'d_고정'!$B$9))*(1-R2091)</f>
        <v/>
      </c>
      <c r="AA2091">
        <f>W2091*L2091*(1-R2091-'d_고정'!$B$13)+U2091*MAX(N2091-'d_고정'!$B$10*P2091*('6_기대효과'!$K$7/'d_고정'!$B$9),0)*Q2091*(1-R2091)</f>
        <v/>
      </c>
      <c r="AB2091">
        <f>Y2091+Z2091</f>
        <v/>
      </c>
      <c r="AC2091">
        <f>Y2091/('d_고정'!$B$5*'6_기대효과'!$H$7/8)/'d_고정'!$B$6</f>
        <v/>
      </c>
      <c r="AD2091">
        <f>Y2091/('d_고정'!$B$8*'6_기대효과'!$H$7/8)</f>
        <v/>
      </c>
    </row>
    <row r="2092">
      <c r="A2092">
        <f>RAND()</f>
        <v/>
      </c>
      <c r="B2092">
        <f>IF('d_시나리오'!$J$2='d_시나리오'!$H$2,'d_시나리오'!$I$2,IF(A2092&lt;('d_시나리오'!$I$2-'d_시나리오'!$H$2)/('d_시나리오'!$J$2-'d_시나리오'!$H$2),'d_시나리오'!$H$2+SQRT(A2092*('d_시나리오'!$J$2-'d_시나리오'!$H$2)*('d_시나리오'!$I$2-'d_시나리오'!$H$2)),'d_시나리오'!$J$2-SQRT((1-A2092)*('d_시나리오'!$J$2-'d_시나리오'!$H$2)*('d_시나리오'!$J$2-'d_시나리오'!$I$2))))</f>
        <v/>
      </c>
      <c r="C2092">
        <f>RAND()</f>
        <v/>
      </c>
      <c r="D2092">
        <f>BETAINV(RAND(),IF(C2092&lt;'d_고정'!$B$26,'d_고정'!$B$23,'d_고정'!$B$16)+1,'d_고정'!$B$17-IF(C2092&lt;'d_고정'!$B$26,'d_고정'!$B$23,'d_고정'!$B$16)+1)*('d_고정'!$B$14+('d_고정'!$B$15-'d_고정'!$B$14)*RAND())</f>
        <v/>
      </c>
      <c r="E2092">
        <f>INDEX('d_분포'!$A$2:$A$28,RANDBETWEEN(1,27))</f>
        <v/>
      </c>
      <c r="F2092">
        <f>INDEX('d_분포'!$C$2:$C$5,RANDBETWEEN(1,4))*(0.9+0.2*RAND())</f>
        <v/>
      </c>
      <c r="G2092">
        <f>RAND()</f>
        <v/>
      </c>
      <c r="H2092">
        <f>(F2092+(1-F2092)*('d_고정'!$B$22*BETAINV(RAND(),IF(G2092&lt;'d_고정'!$B$26,'d_고정'!$B$25,'d_고정'!$B$20)+1,'d_고정'!$B$21-IF(G2092&lt;'d_고정'!$B$26,'d_고정'!$B$25,'d_고정'!$B$20)+1)+(1-'d_고정'!$B$22)*BETAINV(RAND(),IF(G2092&lt;'d_고정'!$B$26,'d_고정'!$B$24,'d_고정'!$B$18)+1,'d_고정'!$B$19-IF(G2092&lt;'d_고정'!$B$26,'d_고정'!$B$24,'d_고정'!$B$18)+1))*('d_고정'!$B$14+('d_고정'!$B$15-'d_고정'!$B$14)*RAND()))/F2092</f>
        <v/>
      </c>
      <c r="I2092">
        <f>RAND()</f>
        <v/>
      </c>
      <c r="J2092">
        <f>IF('d_시나리오'!$J$3='d_시나리오'!$H$3,'d_시나리오'!$I$3,IF(I2092&lt;('d_시나리오'!$I$3-'d_시나리오'!$H$3)/('d_시나리오'!$J$3-'d_시나리오'!$H$3),'d_시나리오'!$H$3+SQRT(I2092*('d_시나리오'!$J$3-'d_시나리오'!$H$3)*('d_시나리오'!$I$3-'d_시나리오'!$H$3)),'d_시나리오'!$J$3-SQRT((1-I2092)*('d_시나리오'!$J$3-'d_시나리오'!$H$3)*('d_시나리오'!$J$3-'d_시나리오'!$I$3))))</f>
        <v/>
      </c>
      <c r="K2092">
        <f>RAND()</f>
        <v/>
      </c>
      <c r="L2092">
        <f>IF('d_시나리오'!$J$4='d_시나리오'!$H$4,'d_시나리오'!$I$4,IF(K2092&lt;('d_시나리오'!$I$4-'d_시나리오'!$H$4)/('d_시나리오'!$J$4-'d_시나리오'!$H$4),'d_시나리오'!$H$4+SQRT(K2092*('d_시나리오'!$J$4-'d_시나리오'!$H$4)*('d_시나리오'!$I$4-'d_시나리오'!$H$4)),'d_시나리오'!$J$4-SQRT((1-K2092)*('d_시나리오'!$J$4-'d_시나리오'!$H$4)*('d_시나리오'!$J$4-'d_시나리오'!$I$4))))</f>
        <v/>
      </c>
      <c r="M2092">
        <f>RAND()</f>
        <v/>
      </c>
      <c r="N2092">
        <f>IF('d_시나리오'!$J$5='d_시나리오'!$H$5,'d_시나리오'!$I$5,IF(M2092&lt;('d_시나리오'!$I$5-'d_시나리오'!$H$5)/('d_시나리오'!$J$5-'d_시나리오'!$H$5),'d_시나리오'!$H$5+SQRT(M2092*('d_시나리오'!$J$5-'d_시나리오'!$H$5)*('d_시나리오'!$I$5-'d_시나리오'!$H$5)),'d_시나리오'!$J$5-SQRT((1-M2092)*('d_시나리오'!$J$5-'d_시나리오'!$H$5)*('d_시나리오'!$J$5-'d_시나리오'!$I$5))))</f>
        <v/>
      </c>
      <c r="O2092">
        <f>RAND()</f>
        <v/>
      </c>
      <c r="P2092">
        <f>IF('d_시나리오'!$J$6='d_시나리오'!$H$6,'d_시나리오'!$I$6,IF(O2092&lt;('d_시나리오'!$I$6-'d_시나리오'!$H$6)/('d_시나리오'!$J$6-'d_시나리오'!$H$6),'d_시나리오'!$H$6+SQRT(O2092*('d_시나리오'!$J$6-'d_시나리오'!$H$6)*('d_시나리오'!$I$6-'d_시나리오'!$H$6)),'d_시나리오'!$J$6-SQRT((1-O2092)*('d_시나리오'!$J$6-'d_시나리오'!$H$6)*('d_시나리오'!$J$6-'d_시나리오'!$I$6))))</f>
        <v/>
      </c>
      <c r="Q2092">
        <f>INDEX('d_분포'!$B$2:$B$57,RANDBETWEEN(1,56))</f>
        <v/>
      </c>
      <c r="R2092">
        <f>BETAINV(RAND(),5,5)</f>
        <v/>
      </c>
      <c r="S2092">
        <f>'d_고정'!$B$1*'6_기대효과'!$H$7*('d_시나리오'!$I$7/'d_고정'!$B$2)*B2092</f>
        <v/>
      </c>
      <c r="T2092">
        <f>S2092*D2092</f>
        <v/>
      </c>
      <c r="U2092">
        <f>S2092*F2092*H2092</f>
        <v/>
      </c>
      <c r="V2092">
        <f>S2092*F2092*(H2092-1)</f>
        <v/>
      </c>
      <c r="W2092">
        <f>U2092*J2092</f>
        <v/>
      </c>
      <c r="X2092">
        <f>T2092+W2092</f>
        <v/>
      </c>
      <c r="Y2092">
        <f>(T2092*E2092+W2092*L2092)*(1-R2092-'d_고정'!$B$13)</f>
        <v/>
      </c>
      <c r="Z2092">
        <f>(U2092*N2092*Q2092+'d_고정'!$B$3*('6_기대효과'!$H$7/8)*Q2092*'d_고정'!$B$10*P2092*('6_기대효과'!$K$7/'d_고정'!$B$9))*(1-R2092)</f>
        <v/>
      </c>
      <c r="AA2092">
        <f>W2092*L2092*(1-R2092-'d_고정'!$B$13)+U2092*MAX(N2092-'d_고정'!$B$10*P2092*('6_기대효과'!$K$7/'d_고정'!$B$9),0)*Q2092*(1-R2092)</f>
        <v/>
      </c>
      <c r="AB2092">
        <f>Y2092+Z2092</f>
        <v/>
      </c>
      <c r="AC2092">
        <f>Y2092/('d_고정'!$B$5*'6_기대효과'!$H$7/8)/'d_고정'!$B$6</f>
        <v/>
      </c>
      <c r="AD2092">
        <f>Y2092/('d_고정'!$B$8*'6_기대효과'!$H$7/8)</f>
        <v/>
      </c>
    </row>
    <row r="2093">
      <c r="A2093">
        <f>RAND()</f>
        <v/>
      </c>
      <c r="B2093">
        <f>IF('d_시나리오'!$J$2='d_시나리오'!$H$2,'d_시나리오'!$I$2,IF(A2093&lt;('d_시나리오'!$I$2-'d_시나리오'!$H$2)/('d_시나리오'!$J$2-'d_시나리오'!$H$2),'d_시나리오'!$H$2+SQRT(A2093*('d_시나리오'!$J$2-'d_시나리오'!$H$2)*('d_시나리오'!$I$2-'d_시나리오'!$H$2)),'d_시나리오'!$J$2-SQRT((1-A2093)*('d_시나리오'!$J$2-'d_시나리오'!$H$2)*('d_시나리오'!$J$2-'d_시나리오'!$I$2))))</f>
        <v/>
      </c>
      <c r="C2093">
        <f>RAND()</f>
        <v/>
      </c>
      <c r="D2093">
        <f>BETAINV(RAND(),IF(C2093&lt;'d_고정'!$B$26,'d_고정'!$B$23,'d_고정'!$B$16)+1,'d_고정'!$B$17-IF(C2093&lt;'d_고정'!$B$26,'d_고정'!$B$23,'d_고정'!$B$16)+1)*('d_고정'!$B$14+('d_고정'!$B$15-'d_고정'!$B$14)*RAND())</f>
        <v/>
      </c>
      <c r="E2093">
        <f>INDEX('d_분포'!$A$2:$A$28,RANDBETWEEN(1,27))</f>
        <v/>
      </c>
      <c r="F2093">
        <f>INDEX('d_분포'!$C$2:$C$5,RANDBETWEEN(1,4))*(0.9+0.2*RAND())</f>
        <v/>
      </c>
      <c r="G2093">
        <f>RAND()</f>
        <v/>
      </c>
      <c r="H2093">
        <f>(F2093+(1-F2093)*('d_고정'!$B$22*BETAINV(RAND(),IF(G2093&lt;'d_고정'!$B$26,'d_고정'!$B$25,'d_고정'!$B$20)+1,'d_고정'!$B$21-IF(G2093&lt;'d_고정'!$B$26,'d_고정'!$B$25,'d_고정'!$B$20)+1)+(1-'d_고정'!$B$22)*BETAINV(RAND(),IF(G2093&lt;'d_고정'!$B$26,'d_고정'!$B$24,'d_고정'!$B$18)+1,'d_고정'!$B$19-IF(G2093&lt;'d_고정'!$B$26,'d_고정'!$B$24,'d_고정'!$B$18)+1))*('d_고정'!$B$14+('d_고정'!$B$15-'d_고정'!$B$14)*RAND()))/F2093</f>
        <v/>
      </c>
      <c r="I2093">
        <f>RAND()</f>
        <v/>
      </c>
      <c r="J2093">
        <f>IF('d_시나리오'!$J$3='d_시나리오'!$H$3,'d_시나리오'!$I$3,IF(I2093&lt;('d_시나리오'!$I$3-'d_시나리오'!$H$3)/('d_시나리오'!$J$3-'d_시나리오'!$H$3),'d_시나리오'!$H$3+SQRT(I2093*('d_시나리오'!$J$3-'d_시나리오'!$H$3)*('d_시나리오'!$I$3-'d_시나리오'!$H$3)),'d_시나리오'!$J$3-SQRT((1-I2093)*('d_시나리오'!$J$3-'d_시나리오'!$H$3)*('d_시나리오'!$J$3-'d_시나리오'!$I$3))))</f>
        <v/>
      </c>
      <c r="K2093">
        <f>RAND()</f>
        <v/>
      </c>
      <c r="L2093">
        <f>IF('d_시나리오'!$J$4='d_시나리오'!$H$4,'d_시나리오'!$I$4,IF(K2093&lt;('d_시나리오'!$I$4-'d_시나리오'!$H$4)/('d_시나리오'!$J$4-'d_시나리오'!$H$4),'d_시나리오'!$H$4+SQRT(K2093*('d_시나리오'!$J$4-'d_시나리오'!$H$4)*('d_시나리오'!$I$4-'d_시나리오'!$H$4)),'d_시나리오'!$J$4-SQRT((1-K2093)*('d_시나리오'!$J$4-'d_시나리오'!$H$4)*('d_시나리오'!$J$4-'d_시나리오'!$I$4))))</f>
        <v/>
      </c>
      <c r="M2093">
        <f>RAND()</f>
        <v/>
      </c>
      <c r="N2093">
        <f>IF('d_시나리오'!$J$5='d_시나리오'!$H$5,'d_시나리오'!$I$5,IF(M2093&lt;('d_시나리오'!$I$5-'d_시나리오'!$H$5)/('d_시나리오'!$J$5-'d_시나리오'!$H$5),'d_시나리오'!$H$5+SQRT(M2093*('d_시나리오'!$J$5-'d_시나리오'!$H$5)*('d_시나리오'!$I$5-'d_시나리오'!$H$5)),'d_시나리오'!$J$5-SQRT((1-M2093)*('d_시나리오'!$J$5-'d_시나리오'!$H$5)*('d_시나리오'!$J$5-'d_시나리오'!$I$5))))</f>
        <v/>
      </c>
      <c r="O2093">
        <f>RAND()</f>
        <v/>
      </c>
      <c r="P2093">
        <f>IF('d_시나리오'!$J$6='d_시나리오'!$H$6,'d_시나리오'!$I$6,IF(O2093&lt;('d_시나리오'!$I$6-'d_시나리오'!$H$6)/('d_시나리오'!$J$6-'d_시나리오'!$H$6),'d_시나리오'!$H$6+SQRT(O2093*('d_시나리오'!$J$6-'d_시나리오'!$H$6)*('d_시나리오'!$I$6-'d_시나리오'!$H$6)),'d_시나리오'!$J$6-SQRT((1-O2093)*('d_시나리오'!$J$6-'d_시나리오'!$H$6)*('d_시나리오'!$J$6-'d_시나리오'!$I$6))))</f>
        <v/>
      </c>
      <c r="Q2093">
        <f>INDEX('d_분포'!$B$2:$B$57,RANDBETWEEN(1,56))</f>
        <v/>
      </c>
      <c r="R2093">
        <f>BETAINV(RAND(),5,5)</f>
        <v/>
      </c>
      <c r="S2093">
        <f>'d_고정'!$B$1*'6_기대효과'!$H$7*('d_시나리오'!$I$7/'d_고정'!$B$2)*B2093</f>
        <v/>
      </c>
      <c r="T2093">
        <f>S2093*D2093</f>
        <v/>
      </c>
      <c r="U2093">
        <f>S2093*F2093*H2093</f>
        <v/>
      </c>
      <c r="V2093">
        <f>S2093*F2093*(H2093-1)</f>
        <v/>
      </c>
      <c r="W2093">
        <f>U2093*J2093</f>
        <v/>
      </c>
      <c r="X2093">
        <f>T2093+W2093</f>
        <v/>
      </c>
      <c r="Y2093">
        <f>(T2093*E2093+W2093*L2093)*(1-R2093-'d_고정'!$B$13)</f>
        <v/>
      </c>
      <c r="Z2093">
        <f>(U2093*N2093*Q2093+'d_고정'!$B$3*('6_기대효과'!$H$7/8)*Q2093*'d_고정'!$B$10*P2093*('6_기대효과'!$K$7/'d_고정'!$B$9))*(1-R2093)</f>
        <v/>
      </c>
      <c r="AA2093">
        <f>W2093*L2093*(1-R2093-'d_고정'!$B$13)+U2093*MAX(N2093-'d_고정'!$B$10*P2093*('6_기대효과'!$K$7/'d_고정'!$B$9),0)*Q2093*(1-R2093)</f>
        <v/>
      </c>
      <c r="AB2093">
        <f>Y2093+Z2093</f>
        <v/>
      </c>
      <c r="AC2093">
        <f>Y2093/('d_고정'!$B$5*'6_기대효과'!$H$7/8)/'d_고정'!$B$6</f>
        <v/>
      </c>
      <c r="AD2093">
        <f>Y2093/('d_고정'!$B$8*'6_기대효과'!$H$7/8)</f>
        <v/>
      </c>
    </row>
    <row r="2094">
      <c r="A2094">
        <f>RAND()</f>
        <v/>
      </c>
      <c r="B2094">
        <f>IF('d_시나리오'!$J$2='d_시나리오'!$H$2,'d_시나리오'!$I$2,IF(A2094&lt;('d_시나리오'!$I$2-'d_시나리오'!$H$2)/('d_시나리오'!$J$2-'d_시나리오'!$H$2),'d_시나리오'!$H$2+SQRT(A2094*('d_시나리오'!$J$2-'d_시나리오'!$H$2)*('d_시나리오'!$I$2-'d_시나리오'!$H$2)),'d_시나리오'!$J$2-SQRT((1-A2094)*('d_시나리오'!$J$2-'d_시나리오'!$H$2)*('d_시나리오'!$J$2-'d_시나리오'!$I$2))))</f>
        <v/>
      </c>
      <c r="C2094">
        <f>RAND()</f>
        <v/>
      </c>
      <c r="D2094">
        <f>BETAINV(RAND(),IF(C2094&lt;'d_고정'!$B$26,'d_고정'!$B$23,'d_고정'!$B$16)+1,'d_고정'!$B$17-IF(C2094&lt;'d_고정'!$B$26,'d_고정'!$B$23,'d_고정'!$B$16)+1)*('d_고정'!$B$14+('d_고정'!$B$15-'d_고정'!$B$14)*RAND())</f>
        <v/>
      </c>
      <c r="E2094">
        <f>INDEX('d_분포'!$A$2:$A$28,RANDBETWEEN(1,27))</f>
        <v/>
      </c>
      <c r="F2094">
        <f>INDEX('d_분포'!$C$2:$C$5,RANDBETWEEN(1,4))*(0.9+0.2*RAND())</f>
        <v/>
      </c>
      <c r="G2094">
        <f>RAND()</f>
        <v/>
      </c>
      <c r="H2094">
        <f>(F2094+(1-F2094)*('d_고정'!$B$22*BETAINV(RAND(),IF(G2094&lt;'d_고정'!$B$26,'d_고정'!$B$25,'d_고정'!$B$20)+1,'d_고정'!$B$21-IF(G2094&lt;'d_고정'!$B$26,'d_고정'!$B$25,'d_고정'!$B$20)+1)+(1-'d_고정'!$B$22)*BETAINV(RAND(),IF(G2094&lt;'d_고정'!$B$26,'d_고정'!$B$24,'d_고정'!$B$18)+1,'d_고정'!$B$19-IF(G2094&lt;'d_고정'!$B$26,'d_고정'!$B$24,'d_고정'!$B$18)+1))*('d_고정'!$B$14+('d_고정'!$B$15-'d_고정'!$B$14)*RAND()))/F2094</f>
        <v/>
      </c>
      <c r="I2094">
        <f>RAND()</f>
        <v/>
      </c>
      <c r="J2094">
        <f>IF('d_시나리오'!$J$3='d_시나리오'!$H$3,'d_시나리오'!$I$3,IF(I2094&lt;('d_시나리오'!$I$3-'d_시나리오'!$H$3)/('d_시나리오'!$J$3-'d_시나리오'!$H$3),'d_시나리오'!$H$3+SQRT(I2094*('d_시나리오'!$J$3-'d_시나리오'!$H$3)*('d_시나리오'!$I$3-'d_시나리오'!$H$3)),'d_시나리오'!$J$3-SQRT((1-I2094)*('d_시나리오'!$J$3-'d_시나리오'!$H$3)*('d_시나리오'!$J$3-'d_시나리오'!$I$3))))</f>
        <v/>
      </c>
      <c r="K2094">
        <f>RAND()</f>
        <v/>
      </c>
      <c r="L2094">
        <f>IF('d_시나리오'!$J$4='d_시나리오'!$H$4,'d_시나리오'!$I$4,IF(K2094&lt;('d_시나리오'!$I$4-'d_시나리오'!$H$4)/('d_시나리오'!$J$4-'d_시나리오'!$H$4),'d_시나리오'!$H$4+SQRT(K2094*('d_시나리오'!$J$4-'d_시나리오'!$H$4)*('d_시나리오'!$I$4-'d_시나리오'!$H$4)),'d_시나리오'!$J$4-SQRT((1-K2094)*('d_시나리오'!$J$4-'d_시나리오'!$H$4)*('d_시나리오'!$J$4-'d_시나리오'!$I$4))))</f>
        <v/>
      </c>
      <c r="M2094">
        <f>RAND()</f>
        <v/>
      </c>
      <c r="N2094">
        <f>IF('d_시나리오'!$J$5='d_시나리오'!$H$5,'d_시나리오'!$I$5,IF(M2094&lt;('d_시나리오'!$I$5-'d_시나리오'!$H$5)/('d_시나리오'!$J$5-'d_시나리오'!$H$5),'d_시나리오'!$H$5+SQRT(M2094*('d_시나리오'!$J$5-'d_시나리오'!$H$5)*('d_시나리오'!$I$5-'d_시나리오'!$H$5)),'d_시나리오'!$J$5-SQRT((1-M2094)*('d_시나리오'!$J$5-'d_시나리오'!$H$5)*('d_시나리오'!$J$5-'d_시나리오'!$I$5))))</f>
        <v/>
      </c>
      <c r="O2094">
        <f>RAND()</f>
        <v/>
      </c>
      <c r="P2094">
        <f>IF('d_시나리오'!$J$6='d_시나리오'!$H$6,'d_시나리오'!$I$6,IF(O2094&lt;('d_시나리오'!$I$6-'d_시나리오'!$H$6)/('d_시나리오'!$J$6-'d_시나리오'!$H$6),'d_시나리오'!$H$6+SQRT(O2094*('d_시나리오'!$J$6-'d_시나리오'!$H$6)*('d_시나리오'!$I$6-'d_시나리오'!$H$6)),'d_시나리오'!$J$6-SQRT((1-O2094)*('d_시나리오'!$J$6-'d_시나리오'!$H$6)*('d_시나리오'!$J$6-'d_시나리오'!$I$6))))</f>
        <v/>
      </c>
      <c r="Q2094">
        <f>INDEX('d_분포'!$B$2:$B$57,RANDBETWEEN(1,56))</f>
        <v/>
      </c>
      <c r="R2094">
        <f>BETAINV(RAND(),5,5)</f>
        <v/>
      </c>
      <c r="S2094">
        <f>'d_고정'!$B$1*'6_기대효과'!$H$7*('d_시나리오'!$I$7/'d_고정'!$B$2)*B2094</f>
        <v/>
      </c>
      <c r="T2094">
        <f>S2094*D2094</f>
        <v/>
      </c>
      <c r="U2094">
        <f>S2094*F2094*H2094</f>
        <v/>
      </c>
      <c r="V2094">
        <f>S2094*F2094*(H2094-1)</f>
        <v/>
      </c>
      <c r="W2094">
        <f>U2094*J2094</f>
        <v/>
      </c>
      <c r="X2094">
        <f>T2094+W2094</f>
        <v/>
      </c>
      <c r="Y2094">
        <f>(T2094*E2094+W2094*L2094)*(1-R2094-'d_고정'!$B$13)</f>
        <v/>
      </c>
      <c r="Z2094">
        <f>(U2094*N2094*Q2094+'d_고정'!$B$3*('6_기대효과'!$H$7/8)*Q2094*'d_고정'!$B$10*P2094*('6_기대효과'!$K$7/'d_고정'!$B$9))*(1-R2094)</f>
        <v/>
      </c>
      <c r="AA2094">
        <f>W2094*L2094*(1-R2094-'d_고정'!$B$13)+U2094*MAX(N2094-'d_고정'!$B$10*P2094*('6_기대효과'!$K$7/'d_고정'!$B$9),0)*Q2094*(1-R2094)</f>
        <v/>
      </c>
      <c r="AB2094">
        <f>Y2094+Z2094</f>
        <v/>
      </c>
      <c r="AC2094">
        <f>Y2094/('d_고정'!$B$5*'6_기대효과'!$H$7/8)/'d_고정'!$B$6</f>
        <v/>
      </c>
      <c r="AD2094">
        <f>Y2094/('d_고정'!$B$8*'6_기대효과'!$H$7/8)</f>
        <v/>
      </c>
    </row>
    <row r="2095">
      <c r="A2095">
        <f>RAND()</f>
        <v/>
      </c>
      <c r="B2095">
        <f>IF('d_시나리오'!$J$2='d_시나리오'!$H$2,'d_시나리오'!$I$2,IF(A2095&lt;('d_시나리오'!$I$2-'d_시나리오'!$H$2)/('d_시나리오'!$J$2-'d_시나리오'!$H$2),'d_시나리오'!$H$2+SQRT(A2095*('d_시나리오'!$J$2-'d_시나리오'!$H$2)*('d_시나리오'!$I$2-'d_시나리오'!$H$2)),'d_시나리오'!$J$2-SQRT((1-A2095)*('d_시나리오'!$J$2-'d_시나리오'!$H$2)*('d_시나리오'!$J$2-'d_시나리오'!$I$2))))</f>
        <v/>
      </c>
      <c r="C2095">
        <f>RAND()</f>
        <v/>
      </c>
      <c r="D2095">
        <f>BETAINV(RAND(),IF(C2095&lt;'d_고정'!$B$26,'d_고정'!$B$23,'d_고정'!$B$16)+1,'d_고정'!$B$17-IF(C2095&lt;'d_고정'!$B$26,'d_고정'!$B$23,'d_고정'!$B$16)+1)*('d_고정'!$B$14+('d_고정'!$B$15-'d_고정'!$B$14)*RAND())</f>
        <v/>
      </c>
      <c r="E2095">
        <f>INDEX('d_분포'!$A$2:$A$28,RANDBETWEEN(1,27))</f>
        <v/>
      </c>
      <c r="F2095">
        <f>INDEX('d_분포'!$C$2:$C$5,RANDBETWEEN(1,4))*(0.9+0.2*RAND())</f>
        <v/>
      </c>
      <c r="G2095">
        <f>RAND()</f>
        <v/>
      </c>
      <c r="H2095">
        <f>(F2095+(1-F2095)*('d_고정'!$B$22*BETAINV(RAND(),IF(G2095&lt;'d_고정'!$B$26,'d_고정'!$B$25,'d_고정'!$B$20)+1,'d_고정'!$B$21-IF(G2095&lt;'d_고정'!$B$26,'d_고정'!$B$25,'d_고정'!$B$20)+1)+(1-'d_고정'!$B$22)*BETAINV(RAND(),IF(G2095&lt;'d_고정'!$B$26,'d_고정'!$B$24,'d_고정'!$B$18)+1,'d_고정'!$B$19-IF(G2095&lt;'d_고정'!$B$26,'d_고정'!$B$24,'d_고정'!$B$18)+1))*('d_고정'!$B$14+('d_고정'!$B$15-'d_고정'!$B$14)*RAND()))/F2095</f>
        <v/>
      </c>
      <c r="I2095">
        <f>RAND()</f>
        <v/>
      </c>
      <c r="J2095">
        <f>IF('d_시나리오'!$J$3='d_시나리오'!$H$3,'d_시나리오'!$I$3,IF(I2095&lt;('d_시나리오'!$I$3-'d_시나리오'!$H$3)/('d_시나리오'!$J$3-'d_시나리오'!$H$3),'d_시나리오'!$H$3+SQRT(I2095*('d_시나리오'!$J$3-'d_시나리오'!$H$3)*('d_시나리오'!$I$3-'d_시나리오'!$H$3)),'d_시나리오'!$J$3-SQRT((1-I2095)*('d_시나리오'!$J$3-'d_시나리오'!$H$3)*('d_시나리오'!$J$3-'d_시나리오'!$I$3))))</f>
        <v/>
      </c>
      <c r="K2095">
        <f>RAND()</f>
        <v/>
      </c>
      <c r="L2095">
        <f>IF('d_시나리오'!$J$4='d_시나리오'!$H$4,'d_시나리오'!$I$4,IF(K2095&lt;('d_시나리오'!$I$4-'d_시나리오'!$H$4)/('d_시나리오'!$J$4-'d_시나리오'!$H$4),'d_시나리오'!$H$4+SQRT(K2095*('d_시나리오'!$J$4-'d_시나리오'!$H$4)*('d_시나리오'!$I$4-'d_시나리오'!$H$4)),'d_시나리오'!$J$4-SQRT((1-K2095)*('d_시나리오'!$J$4-'d_시나리오'!$H$4)*('d_시나리오'!$J$4-'d_시나리오'!$I$4))))</f>
        <v/>
      </c>
      <c r="M2095">
        <f>RAND()</f>
        <v/>
      </c>
      <c r="N2095">
        <f>IF('d_시나리오'!$J$5='d_시나리오'!$H$5,'d_시나리오'!$I$5,IF(M2095&lt;('d_시나리오'!$I$5-'d_시나리오'!$H$5)/('d_시나리오'!$J$5-'d_시나리오'!$H$5),'d_시나리오'!$H$5+SQRT(M2095*('d_시나리오'!$J$5-'d_시나리오'!$H$5)*('d_시나리오'!$I$5-'d_시나리오'!$H$5)),'d_시나리오'!$J$5-SQRT((1-M2095)*('d_시나리오'!$J$5-'d_시나리오'!$H$5)*('d_시나리오'!$J$5-'d_시나리오'!$I$5))))</f>
        <v/>
      </c>
      <c r="O2095">
        <f>RAND()</f>
        <v/>
      </c>
      <c r="P2095">
        <f>IF('d_시나리오'!$J$6='d_시나리오'!$H$6,'d_시나리오'!$I$6,IF(O2095&lt;('d_시나리오'!$I$6-'d_시나리오'!$H$6)/('d_시나리오'!$J$6-'d_시나리오'!$H$6),'d_시나리오'!$H$6+SQRT(O2095*('d_시나리오'!$J$6-'d_시나리오'!$H$6)*('d_시나리오'!$I$6-'d_시나리오'!$H$6)),'d_시나리오'!$J$6-SQRT((1-O2095)*('d_시나리오'!$J$6-'d_시나리오'!$H$6)*('d_시나리오'!$J$6-'d_시나리오'!$I$6))))</f>
        <v/>
      </c>
      <c r="Q2095">
        <f>INDEX('d_분포'!$B$2:$B$57,RANDBETWEEN(1,56))</f>
        <v/>
      </c>
      <c r="R2095">
        <f>BETAINV(RAND(),5,5)</f>
        <v/>
      </c>
      <c r="S2095">
        <f>'d_고정'!$B$1*'6_기대효과'!$H$7*('d_시나리오'!$I$7/'d_고정'!$B$2)*B2095</f>
        <v/>
      </c>
      <c r="T2095">
        <f>S2095*D2095</f>
        <v/>
      </c>
      <c r="U2095">
        <f>S2095*F2095*H2095</f>
        <v/>
      </c>
      <c r="V2095">
        <f>S2095*F2095*(H2095-1)</f>
        <v/>
      </c>
      <c r="W2095">
        <f>U2095*J2095</f>
        <v/>
      </c>
      <c r="X2095">
        <f>T2095+W2095</f>
        <v/>
      </c>
      <c r="Y2095">
        <f>(T2095*E2095+W2095*L2095)*(1-R2095-'d_고정'!$B$13)</f>
        <v/>
      </c>
      <c r="Z2095">
        <f>(U2095*N2095*Q2095+'d_고정'!$B$3*('6_기대효과'!$H$7/8)*Q2095*'d_고정'!$B$10*P2095*('6_기대효과'!$K$7/'d_고정'!$B$9))*(1-R2095)</f>
        <v/>
      </c>
      <c r="AA2095">
        <f>W2095*L2095*(1-R2095-'d_고정'!$B$13)+U2095*MAX(N2095-'d_고정'!$B$10*P2095*('6_기대효과'!$K$7/'d_고정'!$B$9),0)*Q2095*(1-R2095)</f>
        <v/>
      </c>
      <c r="AB2095">
        <f>Y2095+Z2095</f>
        <v/>
      </c>
      <c r="AC2095">
        <f>Y2095/('d_고정'!$B$5*'6_기대효과'!$H$7/8)/'d_고정'!$B$6</f>
        <v/>
      </c>
      <c r="AD2095">
        <f>Y2095/('d_고정'!$B$8*'6_기대효과'!$H$7/8)</f>
        <v/>
      </c>
    </row>
    <row r="2096">
      <c r="A2096">
        <f>RAND()</f>
        <v/>
      </c>
      <c r="B2096">
        <f>IF('d_시나리오'!$J$2='d_시나리오'!$H$2,'d_시나리오'!$I$2,IF(A2096&lt;('d_시나리오'!$I$2-'d_시나리오'!$H$2)/('d_시나리오'!$J$2-'d_시나리오'!$H$2),'d_시나리오'!$H$2+SQRT(A2096*('d_시나리오'!$J$2-'d_시나리오'!$H$2)*('d_시나리오'!$I$2-'d_시나리오'!$H$2)),'d_시나리오'!$J$2-SQRT((1-A2096)*('d_시나리오'!$J$2-'d_시나리오'!$H$2)*('d_시나리오'!$J$2-'d_시나리오'!$I$2))))</f>
        <v/>
      </c>
      <c r="C2096">
        <f>RAND()</f>
        <v/>
      </c>
      <c r="D2096">
        <f>BETAINV(RAND(),IF(C2096&lt;'d_고정'!$B$26,'d_고정'!$B$23,'d_고정'!$B$16)+1,'d_고정'!$B$17-IF(C2096&lt;'d_고정'!$B$26,'d_고정'!$B$23,'d_고정'!$B$16)+1)*('d_고정'!$B$14+('d_고정'!$B$15-'d_고정'!$B$14)*RAND())</f>
        <v/>
      </c>
      <c r="E2096">
        <f>INDEX('d_분포'!$A$2:$A$28,RANDBETWEEN(1,27))</f>
        <v/>
      </c>
      <c r="F2096">
        <f>INDEX('d_분포'!$C$2:$C$5,RANDBETWEEN(1,4))*(0.9+0.2*RAND())</f>
        <v/>
      </c>
      <c r="G2096">
        <f>RAND()</f>
        <v/>
      </c>
      <c r="H2096">
        <f>(F2096+(1-F2096)*('d_고정'!$B$22*BETAINV(RAND(),IF(G2096&lt;'d_고정'!$B$26,'d_고정'!$B$25,'d_고정'!$B$20)+1,'d_고정'!$B$21-IF(G2096&lt;'d_고정'!$B$26,'d_고정'!$B$25,'d_고정'!$B$20)+1)+(1-'d_고정'!$B$22)*BETAINV(RAND(),IF(G2096&lt;'d_고정'!$B$26,'d_고정'!$B$24,'d_고정'!$B$18)+1,'d_고정'!$B$19-IF(G2096&lt;'d_고정'!$B$26,'d_고정'!$B$24,'d_고정'!$B$18)+1))*('d_고정'!$B$14+('d_고정'!$B$15-'d_고정'!$B$14)*RAND()))/F2096</f>
        <v/>
      </c>
      <c r="I2096">
        <f>RAND()</f>
        <v/>
      </c>
      <c r="J2096">
        <f>IF('d_시나리오'!$J$3='d_시나리오'!$H$3,'d_시나리오'!$I$3,IF(I2096&lt;('d_시나리오'!$I$3-'d_시나리오'!$H$3)/('d_시나리오'!$J$3-'d_시나리오'!$H$3),'d_시나리오'!$H$3+SQRT(I2096*('d_시나리오'!$J$3-'d_시나리오'!$H$3)*('d_시나리오'!$I$3-'d_시나리오'!$H$3)),'d_시나리오'!$J$3-SQRT((1-I2096)*('d_시나리오'!$J$3-'d_시나리오'!$H$3)*('d_시나리오'!$J$3-'d_시나리오'!$I$3))))</f>
        <v/>
      </c>
      <c r="K2096">
        <f>RAND()</f>
        <v/>
      </c>
      <c r="L2096">
        <f>IF('d_시나리오'!$J$4='d_시나리오'!$H$4,'d_시나리오'!$I$4,IF(K2096&lt;('d_시나리오'!$I$4-'d_시나리오'!$H$4)/('d_시나리오'!$J$4-'d_시나리오'!$H$4),'d_시나리오'!$H$4+SQRT(K2096*('d_시나리오'!$J$4-'d_시나리오'!$H$4)*('d_시나리오'!$I$4-'d_시나리오'!$H$4)),'d_시나리오'!$J$4-SQRT((1-K2096)*('d_시나리오'!$J$4-'d_시나리오'!$H$4)*('d_시나리오'!$J$4-'d_시나리오'!$I$4))))</f>
        <v/>
      </c>
      <c r="M2096">
        <f>RAND()</f>
        <v/>
      </c>
      <c r="N2096">
        <f>IF('d_시나리오'!$J$5='d_시나리오'!$H$5,'d_시나리오'!$I$5,IF(M2096&lt;('d_시나리오'!$I$5-'d_시나리오'!$H$5)/('d_시나리오'!$J$5-'d_시나리오'!$H$5),'d_시나리오'!$H$5+SQRT(M2096*('d_시나리오'!$J$5-'d_시나리오'!$H$5)*('d_시나리오'!$I$5-'d_시나리오'!$H$5)),'d_시나리오'!$J$5-SQRT((1-M2096)*('d_시나리오'!$J$5-'d_시나리오'!$H$5)*('d_시나리오'!$J$5-'d_시나리오'!$I$5))))</f>
        <v/>
      </c>
      <c r="O2096">
        <f>RAND()</f>
        <v/>
      </c>
      <c r="P2096">
        <f>IF('d_시나리오'!$J$6='d_시나리오'!$H$6,'d_시나리오'!$I$6,IF(O2096&lt;('d_시나리오'!$I$6-'d_시나리오'!$H$6)/('d_시나리오'!$J$6-'d_시나리오'!$H$6),'d_시나리오'!$H$6+SQRT(O2096*('d_시나리오'!$J$6-'d_시나리오'!$H$6)*('d_시나리오'!$I$6-'d_시나리오'!$H$6)),'d_시나리오'!$J$6-SQRT((1-O2096)*('d_시나리오'!$J$6-'d_시나리오'!$H$6)*('d_시나리오'!$J$6-'d_시나리오'!$I$6))))</f>
        <v/>
      </c>
      <c r="Q2096">
        <f>INDEX('d_분포'!$B$2:$B$57,RANDBETWEEN(1,56))</f>
        <v/>
      </c>
      <c r="R2096">
        <f>BETAINV(RAND(),5,5)</f>
        <v/>
      </c>
      <c r="S2096">
        <f>'d_고정'!$B$1*'6_기대효과'!$H$7*('d_시나리오'!$I$7/'d_고정'!$B$2)*B2096</f>
        <v/>
      </c>
      <c r="T2096">
        <f>S2096*D2096</f>
        <v/>
      </c>
      <c r="U2096">
        <f>S2096*F2096*H2096</f>
        <v/>
      </c>
      <c r="V2096">
        <f>S2096*F2096*(H2096-1)</f>
        <v/>
      </c>
      <c r="W2096">
        <f>U2096*J2096</f>
        <v/>
      </c>
      <c r="X2096">
        <f>T2096+W2096</f>
        <v/>
      </c>
      <c r="Y2096">
        <f>(T2096*E2096+W2096*L2096)*(1-R2096-'d_고정'!$B$13)</f>
        <v/>
      </c>
      <c r="Z2096">
        <f>(U2096*N2096*Q2096+'d_고정'!$B$3*('6_기대효과'!$H$7/8)*Q2096*'d_고정'!$B$10*P2096*('6_기대효과'!$K$7/'d_고정'!$B$9))*(1-R2096)</f>
        <v/>
      </c>
      <c r="AA2096">
        <f>W2096*L2096*(1-R2096-'d_고정'!$B$13)+U2096*MAX(N2096-'d_고정'!$B$10*P2096*('6_기대효과'!$K$7/'d_고정'!$B$9),0)*Q2096*(1-R2096)</f>
        <v/>
      </c>
      <c r="AB2096">
        <f>Y2096+Z2096</f>
        <v/>
      </c>
      <c r="AC2096">
        <f>Y2096/('d_고정'!$B$5*'6_기대효과'!$H$7/8)/'d_고정'!$B$6</f>
        <v/>
      </c>
      <c r="AD2096">
        <f>Y2096/('d_고정'!$B$8*'6_기대효과'!$H$7/8)</f>
        <v/>
      </c>
    </row>
    <row r="2097">
      <c r="A2097">
        <f>RAND()</f>
        <v/>
      </c>
      <c r="B2097">
        <f>IF('d_시나리오'!$J$2='d_시나리오'!$H$2,'d_시나리오'!$I$2,IF(A2097&lt;('d_시나리오'!$I$2-'d_시나리오'!$H$2)/('d_시나리오'!$J$2-'d_시나리오'!$H$2),'d_시나리오'!$H$2+SQRT(A2097*('d_시나리오'!$J$2-'d_시나리오'!$H$2)*('d_시나리오'!$I$2-'d_시나리오'!$H$2)),'d_시나리오'!$J$2-SQRT((1-A2097)*('d_시나리오'!$J$2-'d_시나리오'!$H$2)*('d_시나리오'!$J$2-'d_시나리오'!$I$2))))</f>
        <v/>
      </c>
      <c r="C2097">
        <f>RAND()</f>
        <v/>
      </c>
      <c r="D2097">
        <f>BETAINV(RAND(),IF(C2097&lt;'d_고정'!$B$26,'d_고정'!$B$23,'d_고정'!$B$16)+1,'d_고정'!$B$17-IF(C2097&lt;'d_고정'!$B$26,'d_고정'!$B$23,'d_고정'!$B$16)+1)*('d_고정'!$B$14+('d_고정'!$B$15-'d_고정'!$B$14)*RAND())</f>
        <v/>
      </c>
      <c r="E2097">
        <f>INDEX('d_분포'!$A$2:$A$28,RANDBETWEEN(1,27))</f>
        <v/>
      </c>
      <c r="F2097">
        <f>INDEX('d_분포'!$C$2:$C$5,RANDBETWEEN(1,4))*(0.9+0.2*RAND())</f>
        <v/>
      </c>
      <c r="G2097">
        <f>RAND()</f>
        <v/>
      </c>
      <c r="H2097">
        <f>(F2097+(1-F2097)*('d_고정'!$B$22*BETAINV(RAND(),IF(G2097&lt;'d_고정'!$B$26,'d_고정'!$B$25,'d_고정'!$B$20)+1,'d_고정'!$B$21-IF(G2097&lt;'d_고정'!$B$26,'d_고정'!$B$25,'d_고정'!$B$20)+1)+(1-'d_고정'!$B$22)*BETAINV(RAND(),IF(G2097&lt;'d_고정'!$B$26,'d_고정'!$B$24,'d_고정'!$B$18)+1,'d_고정'!$B$19-IF(G2097&lt;'d_고정'!$B$26,'d_고정'!$B$24,'d_고정'!$B$18)+1))*('d_고정'!$B$14+('d_고정'!$B$15-'d_고정'!$B$14)*RAND()))/F2097</f>
        <v/>
      </c>
      <c r="I2097">
        <f>RAND()</f>
        <v/>
      </c>
      <c r="J2097">
        <f>IF('d_시나리오'!$J$3='d_시나리오'!$H$3,'d_시나리오'!$I$3,IF(I2097&lt;('d_시나리오'!$I$3-'d_시나리오'!$H$3)/('d_시나리오'!$J$3-'d_시나리오'!$H$3),'d_시나리오'!$H$3+SQRT(I2097*('d_시나리오'!$J$3-'d_시나리오'!$H$3)*('d_시나리오'!$I$3-'d_시나리오'!$H$3)),'d_시나리오'!$J$3-SQRT((1-I2097)*('d_시나리오'!$J$3-'d_시나리오'!$H$3)*('d_시나리오'!$J$3-'d_시나리오'!$I$3))))</f>
        <v/>
      </c>
      <c r="K2097">
        <f>RAND()</f>
        <v/>
      </c>
      <c r="L2097">
        <f>IF('d_시나리오'!$J$4='d_시나리오'!$H$4,'d_시나리오'!$I$4,IF(K2097&lt;('d_시나리오'!$I$4-'d_시나리오'!$H$4)/('d_시나리오'!$J$4-'d_시나리오'!$H$4),'d_시나리오'!$H$4+SQRT(K2097*('d_시나리오'!$J$4-'d_시나리오'!$H$4)*('d_시나리오'!$I$4-'d_시나리오'!$H$4)),'d_시나리오'!$J$4-SQRT((1-K2097)*('d_시나리오'!$J$4-'d_시나리오'!$H$4)*('d_시나리오'!$J$4-'d_시나리오'!$I$4))))</f>
        <v/>
      </c>
      <c r="M2097">
        <f>RAND()</f>
        <v/>
      </c>
      <c r="N2097">
        <f>IF('d_시나리오'!$J$5='d_시나리오'!$H$5,'d_시나리오'!$I$5,IF(M2097&lt;('d_시나리오'!$I$5-'d_시나리오'!$H$5)/('d_시나리오'!$J$5-'d_시나리오'!$H$5),'d_시나리오'!$H$5+SQRT(M2097*('d_시나리오'!$J$5-'d_시나리오'!$H$5)*('d_시나리오'!$I$5-'d_시나리오'!$H$5)),'d_시나리오'!$J$5-SQRT((1-M2097)*('d_시나리오'!$J$5-'d_시나리오'!$H$5)*('d_시나리오'!$J$5-'d_시나리오'!$I$5))))</f>
        <v/>
      </c>
      <c r="O2097">
        <f>RAND()</f>
        <v/>
      </c>
      <c r="P2097">
        <f>IF('d_시나리오'!$J$6='d_시나리오'!$H$6,'d_시나리오'!$I$6,IF(O2097&lt;('d_시나리오'!$I$6-'d_시나리오'!$H$6)/('d_시나리오'!$J$6-'d_시나리오'!$H$6),'d_시나리오'!$H$6+SQRT(O2097*('d_시나리오'!$J$6-'d_시나리오'!$H$6)*('d_시나리오'!$I$6-'d_시나리오'!$H$6)),'d_시나리오'!$J$6-SQRT((1-O2097)*('d_시나리오'!$J$6-'d_시나리오'!$H$6)*('d_시나리오'!$J$6-'d_시나리오'!$I$6))))</f>
        <v/>
      </c>
      <c r="Q2097">
        <f>INDEX('d_분포'!$B$2:$B$57,RANDBETWEEN(1,56))</f>
        <v/>
      </c>
      <c r="R2097">
        <f>BETAINV(RAND(),5,5)</f>
        <v/>
      </c>
      <c r="S2097">
        <f>'d_고정'!$B$1*'6_기대효과'!$H$7*('d_시나리오'!$I$7/'d_고정'!$B$2)*B2097</f>
        <v/>
      </c>
      <c r="T2097">
        <f>S2097*D2097</f>
        <v/>
      </c>
      <c r="U2097">
        <f>S2097*F2097*H2097</f>
        <v/>
      </c>
      <c r="V2097">
        <f>S2097*F2097*(H2097-1)</f>
        <v/>
      </c>
      <c r="W2097">
        <f>U2097*J2097</f>
        <v/>
      </c>
      <c r="X2097">
        <f>T2097+W2097</f>
        <v/>
      </c>
      <c r="Y2097">
        <f>(T2097*E2097+W2097*L2097)*(1-R2097-'d_고정'!$B$13)</f>
        <v/>
      </c>
      <c r="Z2097">
        <f>(U2097*N2097*Q2097+'d_고정'!$B$3*('6_기대효과'!$H$7/8)*Q2097*'d_고정'!$B$10*P2097*('6_기대효과'!$K$7/'d_고정'!$B$9))*(1-R2097)</f>
        <v/>
      </c>
      <c r="AA2097">
        <f>W2097*L2097*(1-R2097-'d_고정'!$B$13)+U2097*MAX(N2097-'d_고정'!$B$10*P2097*('6_기대효과'!$K$7/'d_고정'!$B$9),0)*Q2097*(1-R2097)</f>
        <v/>
      </c>
      <c r="AB2097">
        <f>Y2097+Z2097</f>
        <v/>
      </c>
      <c r="AC2097">
        <f>Y2097/('d_고정'!$B$5*'6_기대효과'!$H$7/8)/'d_고정'!$B$6</f>
        <v/>
      </c>
      <c r="AD2097">
        <f>Y2097/('d_고정'!$B$8*'6_기대효과'!$H$7/8)</f>
        <v/>
      </c>
    </row>
    <row r="2098">
      <c r="A2098">
        <f>RAND()</f>
        <v/>
      </c>
      <c r="B2098">
        <f>IF('d_시나리오'!$J$2='d_시나리오'!$H$2,'d_시나리오'!$I$2,IF(A2098&lt;('d_시나리오'!$I$2-'d_시나리오'!$H$2)/('d_시나리오'!$J$2-'d_시나리오'!$H$2),'d_시나리오'!$H$2+SQRT(A2098*('d_시나리오'!$J$2-'d_시나리오'!$H$2)*('d_시나리오'!$I$2-'d_시나리오'!$H$2)),'d_시나리오'!$J$2-SQRT((1-A2098)*('d_시나리오'!$J$2-'d_시나리오'!$H$2)*('d_시나리오'!$J$2-'d_시나리오'!$I$2))))</f>
        <v/>
      </c>
      <c r="C2098">
        <f>RAND()</f>
        <v/>
      </c>
      <c r="D2098">
        <f>BETAINV(RAND(),IF(C2098&lt;'d_고정'!$B$26,'d_고정'!$B$23,'d_고정'!$B$16)+1,'d_고정'!$B$17-IF(C2098&lt;'d_고정'!$B$26,'d_고정'!$B$23,'d_고정'!$B$16)+1)*('d_고정'!$B$14+('d_고정'!$B$15-'d_고정'!$B$14)*RAND())</f>
        <v/>
      </c>
      <c r="E2098">
        <f>INDEX('d_분포'!$A$2:$A$28,RANDBETWEEN(1,27))</f>
        <v/>
      </c>
      <c r="F2098">
        <f>INDEX('d_분포'!$C$2:$C$5,RANDBETWEEN(1,4))*(0.9+0.2*RAND())</f>
        <v/>
      </c>
      <c r="G2098">
        <f>RAND()</f>
        <v/>
      </c>
      <c r="H2098">
        <f>(F2098+(1-F2098)*('d_고정'!$B$22*BETAINV(RAND(),IF(G2098&lt;'d_고정'!$B$26,'d_고정'!$B$25,'d_고정'!$B$20)+1,'d_고정'!$B$21-IF(G2098&lt;'d_고정'!$B$26,'d_고정'!$B$25,'d_고정'!$B$20)+1)+(1-'d_고정'!$B$22)*BETAINV(RAND(),IF(G2098&lt;'d_고정'!$B$26,'d_고정'!$B$24,'d_고정'!$B$18)+1,'d_고정'!$B$19-IF(G2098&lt;'d_고정'!$B$26,'d_고정'!$B$24,'d_고정'!$B$18)+1))*('d_고정'!$B$14+('d_고정'!$B$15-'d_고정'!$B$14)*RAND()))/F2098</f>
        <v/>
      </c>
      <c r="I2098">
        <f>RAND()</f>
        <v/>
      </c>
      <c r="J2098">
        <f>IF('d_시나리오'!$J$3='d_시나리오'!$H$3,'d_시나리오'!$I$3,IF(I2098&lt;('d_시나리오'!$I$3-'d_시나리오'!$H$3)/('d_시나리오'!$J$3-'d_시나리오'!$H$3),'d_시나리오'!$H$3+SQRT(I2098*('d_시나리오'!$J$3-'d_시나리오'!$H$3)*('d_시나리오'!$I$3-'d_시나리오'!$H$3)),'d_시나리오'!$J$3-SQRT((1-I2098)*('d_시나리오'!$J$3-'d_시나리오'!$H$3)*('d_시나리오'!$J$3-'d_시나리오'!$I$3))))</f>
        <v/>
      </c>
      <c r="K2098">
        <f>RAND()</f>
        <v/>
      </c>
      <c r="L2098">
        <f>IF('d_시나리오'!$J$4='d_시나리오'!$H$4,'d_시나리오'!$I$4,IF(K2098&lt;('d_시나리오'!$I$4-'d_시나리오'!$H$4)/('d_시나리오'!$J$4-'d_시나리오'!$H$4),'d_시나리오'!$H$4+SQRT(K2098*('d_시나리오'!$J$4-'d_시나리오'!$H$4)*('d_시나리오'!$I$4-'d_시나리오'!$H$4)),'d_시나리오'!$J$4-SQRT((1-K2098)*('d_시나리오'!$J$4-'d_시나리오'!$H$4)*('d_시나리오'!$J$4-'d_시나리오'!$I$4))))</f>
        <v/>
      </c>
      <c r="M2098">
        <f>RAND()</f>
        <v/>
      </c>
      <c r="N2098">
        <f>IF('d_시나리오'!$J$5='d_시나리오'!$H$5,'d_시나리오'!$I$5,IF(M2098&lt;('d_시나리오'!$I$5-'d_시나리오'!$H$5)/('d_시나리오'!$J$5-'d_시나리오'!$H$5),'d_시나리오'!$H$5+SQRT(M2098*('d_시나리오'!$J$5-'d_시나리오'!$H$5)*('d_시나리오'!$I$5-'d_시나리오'!$H$5)),'d_시나리오'!$J$5-SQRT((1-M2098)*('d_시나리오'!$J$5-'d_시나리오'!$H$5)*('d_시나리오'!$J$5-'d_시나리오'!$I$5))))</f>
        <v/>
      </c>
      <c r="O2098">
        <f>RAND()</f>
        <v/>
      </c>
      <c r="P2098">
        <f>IF('d_시나리오'!$J$6='d_시나리오'!$H$6,'d_시나리오'!$I$6,IF(O2098&lt;('d_시나리오'!$I$6-'d_시나리오'!$H$6)/('d_시나리오'!$J$6-'d_시나리오'!$H$6),'d_시나리오'!$H$6+SQRT(O2098*('d_시나리오'!$J$6-'d_시나리오'!$H$6)*('d_시나리오'!$I$6-'d_시나리오'!$H$6)),'d_시나리오'!$J$6-SQRT((1-O2098)*('d_시나리오'!$J$6-'d_시나리오'!$H$6)*('d_시나리오'!$J$6-'d_시나리오'!$I$6))))</f>
        <v/>
      </c>
      <c r="Q2098">
        <f>INDEX('d_분포'!$B$2:$B$57,RANDBETWEEN(1,56))</f>
        <v/>
      </c>
      <c r="R2098">
        <f>BETAINV(RAND(),5,5)</f>
        <v/>
      </c>
      <c r="S2098">
        <f>'d_고정'!$B$1*'6_기대효과'!$H$7*('d_시나리오'!$I$7/'d_고정'!$B$2)*B2098</f>
        <v/>
      </c>
      <c r="T2098">
        <f>S2098*D2098</f>
        <v/>
      </c>
      <c r="U2098">
        <f>S2098*F2098*H2098</f>
        <v/>
      </c>
      <c r="V2098">
        <f>S2098*F2098*(H2098-1)</f>
        <v/>
      </c>
      <c r="W2098">
        <f>U2098*J2098</f>
        <v/>
      </c>
      <c r="X2098">
        <f>T2098+W2098</f>
        <v/>
      </c>
      <c r="Y2098">
        <f>(T2098*E2098+W2098*L2098)*(1-R2098-'d_고정'!$B$13)</f>
        <v/>
      </c>
      <c r="Z2098">
        <f>(U2098*N2098*Q2098+'d_고정'!$B$3*('6_기대효과'!$H$7/8)*Q2098*'d_고정'!$B$10*P2098*('6_기대효과'!$K$7/'d_고정'!$B$9))*(1-R2098)</f>
        <v/>
      </c>
      <c r="AA2098">
        <f>W2098*L2098*(1-R2098-'d_고정'!$B$13)+U2098*MAX(N2098-'d_고정'!$B$10*P2098*('6_기대효과'!$K$7/'d_고정'!$B$9),0)*Q2098*(1-R2098)</f>
        <v/>
      </c>
      <c r="AB2098">
        <f>Y2098+Z2098</f>
        <v/>
      </c>
      <c r="AC2098">
        <f>Y2098/('d_고정'!$B$5*'6_기대효과'!$H$7/8)/'d_고정'!$B$6</f>
        <v/>
      </c>
      <c r="AD2098">
        <f>Y2098/('d_고정'!$B$8*'6_기대효과'!$H$7/8)</f>
        <v/>
      </c>
    </row>
    <row r="2099">
      <c r="A2099">
        <f>RAND()</f>
        <v/>
      </c>
      <c r="B2099">
        <f>IF('d_시나리오'!$J$2='d_시나리오'!$H$2,'d_시나리오'!$I$2,IF(A2099&lt;('d_시나리오'!$I$2-'d_시나리오'!$H$2)/('d_시나리오'!$J$2-'d_시나리오'!$H$2),'d_시나리오'!$H$2+SQRT(A2099*('d_시나리오'!$J$2-'d_시나리오'!$H$2)*('d_시나리오'!$I$2-'d_시나리오'!$H$2)),'d_시나리오'!$J$2-SQRT((1-A2099)*('d_시나리오'!$J$2-'d_시나리오'!$H$2)*('d_시나리오'!$J$2-'d_시나리오'!$I$2))))</f>
        <v/>
      </c>
      <c r="C2099">
        <f>RAND()</f>
        <v/>
      </c>
      <c r="D2099">
        <f>BETAINV(RAND(),IF(C2099&lt;'d_고정'!$B$26,'d_고정'!$B$23,'d_고정'!$B$16)+1,'d_고정'!$B$17-IF(C2099&lt;'d_고정'!$B$26,'d_고정'!$B$23,'d_고정'!$B$16)+1)*('d_고정'!$B$14+('d_고정'!$B$15-'d_고정'!$B$14)*RAND())</f>
        <v/>
      </c>
      <c r="E2099">
        <f>INDEX('d_분포'!$A$2:$A$28,RANDBETWEEN(1,27))</f>
        <v/>
      </c>
      <c r="F2099">
        <f>INDEX('d_분포'!$C$2:$C$5,RANDBETWEEN(1,4))*(0.9+0.2*RAND())</f>
        <v/>
      </c>
      <c r="G2099">
        <f>RAND()</f>
        <v/>
      </c>
      <c r="H2099">
        <f>(F2099+(1-F2099)*('d_고정'!$B$22*BETAINV(RAND(),IF(G2099&lt;'d_고정'!$B$26,'d_고정'!$B$25,'d_고정'!$B$20)+1,'d_고정'!$B$21-IF(G2099&lt;'d_고정'!$B$26,'d_고정'!$B$25,'d_고정'!$B$20)+1)+(1-'d_고정'!$B$22)*BETAINV(RAND(),IF(G2099&lt;'d_고정'!$B$26,'d_고정'!$B$24,'d_고정'!$B$18)+1,'d_고정'!$B$19-IF(G2099&lt;'d_고정'!$B$26,'d_고정'!$B$24,'d_고정'!$B$18)+1))*('d_고정'!$B$14+('d_고정'!$B$15-'d_고정'!$B$14)*RAND()))/F2099</f>
        <v/>
      </c>
      <c r="I2099">
        <f>RAND()</f>
        <v/>
      </c>
      <c r="J2099">
        <f>IF('d_시나리오'!$J$3='d_시나리오'!$H$3,'d_시나리오'!$I$3,IF(I2099&lt;('d_시나리오'!$I$3-'d_시나리오'!$H$3)/('d_시나리오'!$J$3-'d_시나리오'!$H$3),'d_시나리오'!$H$3+SQRT(I2099*('d_시나리오'!$J$3-'d_시나리오'!$H$3)*('d_시나리오'!$I$3-'d_시나리오'!$H$3)),'d_시나리오'!$J$3-SQRT((1-I2099)*('d_시나리오'!$J$3-'d_시나리오'!$H$3)*('d_시나리오'!$J$3-'d_시나리오'!$I$3))))</f>
        <v/>
      </c>
      <c r="K2099">
        <f>RAND()</f>
        <v/>
      </c>
      <c r="L2099">
        <f>IF('d_시나리오'!$J$4='d_시나리오'!$H$4,'d_시나리오'!$I$4,IF(K2099&lt;('d_시나리오'!$I$4-'d_시나리오'!$H$4)/('d_시나리오'!$J$4-'d_시나리오'!$H$4),'d_시나리오'!$H$4+SQRT(K2099*('d_시나리오'!$J$4-'d_시나리오'!$H$4)*('d_시나리오'!$I$4-'d_시나리오'!$H$4)),'d_시나리오'!$J$4-SQRT((1-K2099)*('d_시나리오'!$J$4-'d_시나리오'!$H$4)*('d_시나리오'!$J$4-'d_시나리오'!$I$4))))</f>
        <v/>
      </c>
      <c r="M2099">
        <f>RAND()</f>
        <v/>
      </c>
      <c r="N2099">
        <f>IF('d_시나리오'!$J$5='d_시나리오'!$H$5,'d_시나리오'!$I$5,IF(M2099&lt;('d_시나리오'!$I$5-'d_시나리오'!$H$5)/('d_시나리오'!$J$5-'d_시나리오'!$H$5),'d_시나리오'!$H$5+SQRT(M2099*('d_시나리오'!$J$5-'d_시나리오'!$H$5)*('d_시나리오'!$I$5-'d_시나리오'!$H$5)),'d_시나리오'!$J$5-SQRT((1-M2099)*('d_시나리오'!$J$5-'d_시나리오'!$H$5)*('d_시나리오'!$J$5-'d_시나리오'!$I$5))))</f>
        <v/>
      </c>
      <c r="O2099">
        <f>RAND()</f>
        <v/>
      </c>
      <c r="P2099">
        <f>IF('d_시나리오'!$J$6='d_시나리오'!$H$6,'d_시나리오'!$I$6,IF(O2099&lt;('d_시나리오'!$I$6-'d_시나리오'!$H$6)/('d_시나리오'!$J$6-'d_시나리오'!$H$6),'d_시나리오'!$H$6+SQRT(O2099*('d_시나리오'!$J$6-'d_시나리오'!$H$6)*('d_시나리오'!$I$6-'d_시나리오'!$H$6)),'d_시나리오'!$J$6-SQRT((1-O2099)*('d_시나리오'!$J$6-'d_시나리오'!$H$6)*('d_시나리오'!$J$6-'d_시나리오'!$I$6))))</f>
        <v/>
      </c>
      <c r="Q2099">
        <f>INDEX('d_분포'!$B$2:$B$57,RANDBETWEEN(1,56))</f>
        <v/>
      </c>
      <c r="R2099">
        <f>BETAINV(RAND(),5,5)</f>
        <v/>
      </c>
      <c r="S2099">
        <f>'d_고정'!$B$1*'6_기대효과'!$H$7*('d_시나리오'!$I$7/'d_고정'!$B$2)*B2099</f>
        <v/>
      </c>
      <c r="T2099">
        <f>S2099*D2099</f>
        <v/>
      </c>
      <c r="U2099">
        <f>S2099*F2099*H2099</f>
        <v/>
      </c>
      <c r="V2099">
        <f>S2099*F2099*(H2099-1)</f>
        <v/>
      </c>
      <c r="W2099">
        <f>U2099*J2099</f>
        <v/>
      </c>
      <c r="X2099">
        <f>T2099+W2099</f>
        <v/>
      </c>
      <c r="Y2099">
        <f>(T2099*E2099+W2099*L2099)*(1-R2099-'d_고정'!$B$13)</f>
        <v/>
      </c>
      <c r="Z2099">
        <f>(U2099*N2099*Q2099+'d_고정'!$B$3*('6_기대효과'!$H$7/8)*Q2099*'d_고정'!$B$10*P2099*('6_기대효과'!$K$7/'d_고정'!$B$9))*(1-R2099)</f>
        <v/>
      </c>
      <c r="AA2099">
        <f>W2099*L2099*(1-R2099-'d_고정'!$B$13)+U2099*MAX(N2099-'d_고정'!$B$10*P2099*('6_기대효과'!$K$7/'d_고정'!$B$9),0)*Q2099*(1-R2099)</f>
        <v/>
      </c>
      <c r="AB2099">
        <f>Y2099+Z2099</f>
        <v/>
      </c>
      <c r="AC2099">
        <f>Y2099/('d_고정'!$B$5*'6_기대효과'!$H$7/8)/'d_고정'!$B$6</f>
        <v/>
      </c>
      <c r="AD2099">
        <f>Y2099/('d_고정'!$B$8*'6_기대효과'!$H$7/8)</f>
        <v/>
      </c>
    </row>
    <row r="2100">
      <c r="A2100">
        <f>RAND()</f>
        <v/>
      </c>
      <c r="B2100">
        <f>IF('d_시나리오'!$J$2='d_시나리오'!$H$2,'d_시나리오'!$I$2,IF(A2100&lt;('d_시나리오'!$I$2-'d_시나리오'!$H$2)/('d_시나리오'!$J$2-'d_시나리오'!$H$2),'d_시나리오'!$H$2+SQRT(A2100*('d_시나리오'!$J$2-'d_시나리오'!$H$2)*('d_시나리오'!$I$2-'d_시나리오'!$H$2)),'d_시나리오'!$J$2-SQRT((1-A2100)*('d_시나리오'!$J$2-'d_시나리오'!$H$2)*('d_시나리오'!$J$2-'d_시나리오'!$I$2))))</f>
        <v/>
      </c>
      <c r="C2100">
        <f>RAND()</f>
        <v/>
      </c>
      <c r="D2100">
        <f>BETAINV(RAND(),IF(C2100&lt;'d_고정'!$B$26,'d_고정'!$B$23,'d_고정'!$B$16)+1,'d_고정'!$B$17-IF(C2100&lt;'d_고정'!$B$26,'d_고정'!$B$23,'d_고정'!$B$16)+1)*('d_고정'!$B$14+('d_고정'!$B$15-'d_고정'!$B$14)*RAND())</f>
        <v/>
      </c>
      <c r="E2100">
        <f>INDEX('d_분포'!$A$2:$A$28,RANDBETWEEN(1,27))</f>
        <v/>
      </c>
      <c r="F2100">
        <f>INDEX('d_분포'!$C$2:$C$5,RANDBETWEEN(1,4))*(0.9+0.2*RAND())</f>
        <v/>
      </c>
      <c r="G2100">
        <f>RAND()</f>
        <v/>
      </c>
      <c r="H2100">
        <f>(F2100+(1-F2100)*('d_고정'!$B$22*BETAINV(RAND(),IF(G2100&lt;'d_고정'!$B$26,'d_고정'!$B$25,'d_고정'!$B$20)+1,'d_고정'!$B$21-IF(G2100&lt;'d_고정'!$B$26,'d_고정'!$B$25,'d_고정'!$B$20)+1)+(1-'d_고정'!$B$22)*BETAINV(RAND(),IF(G2100&lt;'d_고정'!$B$26,'d_고정'!$B$24,'d_고정'!$B$18)+1,'d_고정'!$B$19-IF(G2100&lt;'d_고정'!$B$26,'d_고정'!$B$24,'d_고정'!$B$18)+1))*('d_고정'!$B$14+('d_고정'!$B$15-'d_고정'!$B$14)*RAND()))/F2100</f>
        <v/>
      </c>
      <c r="I2100">
        <f>RAND()</f>
        <v/>
      </c>
      <c r="J2100">
        <f>IF('d_시나리오'!$J$3='d_시나리오'!$H$3,'d_시나리오'!$I$3,IF(I2100&lt;('d_시나리오'!$I$3-'d_시나리오'!$H$3)/('d_시나리오'!$J$3-'d_시나리오'!$H$3),'d_시나리오'!$H$3+SQRT(I2100*('d_시나리오'!$J$3-'d_시나리오'!$H$3)*('d_시나리오'!$I$3-'d_시나리오'!$H$3)),'d_시나리오'!$J$3-SQRT((1-I2100)*('d_시나리오'!$J$3-'d_시나리오'!$H$3)*('d_시나리오'!$J$3-'d_시나리오'!$I$3))))</f>
        <v/>
      </c>
      <c r="K2100">
        <f>RAND()</f>
        <v/>
      </c>
      <c r="L2100">
        <f>IF('d_시나리오'!$J$4='d_시나리오'!$H$4,'d_시나리오'!$I$4,IF(K2100&lt;('d_시나리오'!$I$4-'d_시나리오'!$H$4)/('d_시나리오'!$J$4-'d_시나리오'!$H$4),'d_시나리오'!$H$4+SQRT(K2100*('d_시나리오'!$J$4-'d_시나리오'!$H$4)*('d_시나리오'!$I$4-'d_시나리오'!$H$4)),'d_시나리오'!$J$4-SQRT((1-K2100)*('d_시나리오'!$J$4-'d_시나리오'!$H$4)*('d_시나리오'!$J$4-'d_시나리오'!$I$4))))</f>
        <v/>
      </c>
      <c r="M2100">
        <f>RAND()</f>
        <v/>
      </c>
      <c r="N2100">
        <f>IF('d_시나리오'!$J$5='d_시나리오'!$H$5,'d_시나리오'!$I$5,IF(M2100&lt;('d_시나리오'!$I$5-'d_시나리오'!$H$5)/('d_시나리오'!$J$5-'d_시나리오'!$H$5),'d_시나리오'!$H$5+SQRT(M2100*('d_시나리오'!$J$5-'d_시나리오'!$H$5)*('d_시나리오'!$I$5-'d_시나리오'!$H$5)),'d_시나리오'!$J$5-SQRT((1-M2100)*('d_시나리오'!$J$5-'d_시나리오'!$H$5)*('d_시나리오'!$J$5-'d_시나리오'!$I$5))))</f>
        <v/>
      </c>
      <c r="O2100">
        <f>RAND()</f>
        <v/>
      </c>
      <c r="P2100">
        <f>IF('d_시나리오'!$J$6='d_시나리오'!$H$6,'d_시나리오'!$I$6,IF(O2100&lt;('d_시나리오'!$I$6-'d_시나리오'!$H$6)/('d_시나리오'!$J$6-'d_시나리오'!$H$6),'d_시나리오'!$H$6+SQRT(O2100*('d_시나리오'!$J$6-'d_시나리오'!$H$6)*('d_시나리오'!$I$6-'d_시나리오'!$H$6)),'d_시나리오'!$J$6-SQRT((1-O2100)*('d_시나리오'!$J$6-'d_시나리오'!$H$6)*('d_시나리오'!$J$6-'d_시나리오'!$I$6))))</f>
        <v/>
      </c>
      <c r="Q2100">
        <f>INDEX('d_분포'!$B$2:$B$57,RANDBETWEEN(1,56))</f>
        <v/>
      </c>
      <c r="R2100">
        <f>BETAINV(RAND(),5,5)</f>
        <v/>
      </c>
      <c r="S2100">
        <f>'d_고정'!$B$1*'6_기대효과'!$H$7*('d_시나리오'!$I$7/'d_고정'!$B$2)*B2100</f>
        <v/>
      </c>
      <c r="T2100">
        <f>S2100*D2100</f>
        <v/>
      </c>
      <c r="U2100">
        <f>S2100*F2100*H2100</f>
        <v/>
      </c>
      <c r="V2100">
        <f>S2100*F2100*(H2100-1)</f>
        <v/>
      </c>
      <c r="W2100">
        <f>U2100*J2100</f>
        <v/>
      </c>
      <c r="X2100">
        <f>T2100+W2100</f>
        <v/>
      </c>
      <c r="Y2100">
        <f>(T2100*E2100+W2100*L2100)*(1-R2100-'d_고정'!$B$13)</f>
        <v/>
      </c>
      <c r="Z2100">
        <f>(U2100*N2100*Q2100+'d_고정'!$B$3*('6_기대효과'!$H$7/8)*Q2100*'d_고정'!$B$10*P2100*('6_기대효과'!$K$7/'d_고정'!$B$9))*(1-R2100)</f>
        <v/>
      </c>
      <c r="AA2100">
        <f>W2100*L2100*(1-R2100-'d_고정'!$B$13)+U2100*MAX(N2100-'d_고정'!$B$10*P2100*('6_기대효과'!$K$7/'d_고정'!$B$9),0)*Q2100*(1-R2100)</f>
        <v/>
      </c>
      <c r="AB2100">
        <f>Y2100+Z2100</f>
        <v/>
      </c>
      <c r="AC2100">
        <f>Y2100/('d_고정'!$B$5*'6_기대효과'!$H$7/8)/'d_고정'!$B$6</f>
        <v/>
      </c>
      <c r="AD2100">
        <f>Y2100/('d_고정'!$B$8*'6_기대효과'!$H$7/8)</f>
        <v/>
      </c>
    </row>
    <row r="2101">
      <c r="A2101">
        <f>RAND()</f>
        <v/>
      </c>
      <c r="B2101">
        <f>IF('d_시나리오'!$J$2='d_시나리오'!$H$2,'d_시나리오'!$I$2,IF(A2101&lt;('d_시나리오'!$I$2-'d_시나리오'!$H$2)/('d_시나리오'!$J$2-'d_시나리오'!$H$2),'d_시나리오'!$H$2+SQRT(A2101*('d_시나리오'!$J$2-'d_시나리오'!$H$2)*('d_시나리오'!$I$2-'d_시나리오'!$H$2)),'d_시나리오'!$J$2-SQRT((1-A2101)*('d_시나리오'!$J$2-'d_시나리오'!$H$2)*('d_시나리오'!$J$2-'d_시나리오'!$I$2))))</f>
        <v/>
      </c>
      <c r="C2101">
        <f>RAND()</f>
        <v/>
      </c>
      <c r="D2101">
        <f>BETAINV(RAND(),IF(C2101&lt;'d_고정'!$B$26,'d_고정'!$B$23,'d_고정'!$B$16)+1,'d_고정'!$B$17-IF(C2101&lt;'d_고정'!$B$26,'d_고정'!$B$23,'d_고정'!$B$16)+1)*('d_고정'!$B$14+('d_고정'!$B$15-'d_고정'!$B$14)*RAND())</f>
        <v/>
      </c>
      <c r="E2101">
        <f>INDEX('d_분포'!$A$2:$A$28,RANDBETWEEN(1,27))</f>
        <v/>
      </c>
      <c r="F2101">
        <f>INDEX('d_분포'!$C$2:$C$5,RANDBETWEEN(1,4))*(0.9+0.2*RAND())</f>
        <v/>
      </c>
      <c r="G2101">
        <f>RAND()</f>
        <v/>
      </c>
      <c r="H2101">
        <f>(F2101+(1-F2101)*('d_고정'!$B$22*BETAINV(RAND(),IF(G2101&lt;'d_고정'!$B$26,'d_고정'!$B$25,'d_고정'!$B$20)+1,'d_고정'!$B$21-IF(G2101&lt;'d_고정'!$B$26,'d_고정'!$B$25,'d_고정'!$B$20)+1)+(1-'d_고정'!$B$22)*BETAINV(RAND(),IF(G2101&lt;'d_고정'!$B$26,'d_고정'!$B$24,'d_고정'!$B$18)+1,'d_고정'!$B$19-IF(G2101&lt;'d_고정'!$B$26,'d_고정'!$B$24,'d_고정'!$B$18)+1))*('d_고정'!$B$14+('d_고정'!$B$15-'d_고정'!$B$14)*RAND()))/F2101</f>
        <v/>
      </c>
      <c r="I2101">
        <f>RAND()</f>
        <v/>
      </c>
      <c r="J2101">
        <f>IF('d_시나리오'!$J$3='d_시나리오'!$H$3,'d_시나리오'!$I$3,IF(I2101&lt;('d_시나리오'!$I$3-'d_시나리오'!$H$3)/('d_시나리오'!$J$3-'d_시나리오'!$H$3),'d_시나리오'!$H$3+SQRT(I2101*('d_시나리오'!$J$3-'d_시나리오'!$H$3)*('d_시나리오'!$I$3-'d_시나리오'!$H$3)),'d_시나리오'!$J$3-SQRT((1-I2101)*('d_시나리오'!$J$3-'d_시나리오'!$H$3)*('d_시나리오'!$J$3-'d_시나리오'!$I$3))))</f>
        <v/>
      </c>
      <c r="K2101">
        <f>RAND()</f>
        <v/>
      </c>
      <c r="L2101">
        <f>IF('d_시나리오'!$J$4='d_시나리오'!$H$4,'d_시나리오'!$I$4,IF(K2101&lt;('d_시나리오'!$I$4-'d_시나리오'!$H$4)/('d_시나리오'!$J$4-'d_시나리오'!$H$4),'d_시나리오'!$H$4+SQRT(K2101*('d_시나리오'!$J$4-'d_시나리오'!$H$4)*('d_시나리오'!$I$4-'d_시나리오'!$H$4)),'d_시나리오'!$J$4-SQRT((1-K2101)*('d_시나리오'!$J$4-'d_시나리오'!$H$4)*('d_시나리오'!$J$4-'d_시나리오'!$I$4))))</f>
        <v/>
      </c>
      <c r="M2101">
        <f>RAND()</f>
        <v/>
      </c>
      <c r="N2101">
        <f>IF('d_시나리오'!$J$5='d_시나리오'!$H$5,'d_시나리오'!$I$5,IF(M2101&lt;('d_시나리오'!$I$5-'d_시나리오'!$H$5)/('d_시나리오'!$J$5-'d_시나리오'!$H$5),'d_시나리오'!$H$5+SQRT(M2101*('d_시나리오'!$J$5-'d_시나리오'!$H$5)*('d_시나리오'!$I$5-'d_시나리오'!$H$5)),'d_시나리오'!$J$5-SQRT((1-M2101)*('d_시나리오'!$J$5-'d_시나리오'!$H$5)*('d_시나리오'!$J$5-'d_시나리오'!$I$5))))</f>
        <v/>
      </c>
      <c r="O2101">
        <f>RAND()</f>
        <v/>
      </c>
      <c r="P2101">
        <f>IF('d_시나리오'!$J$6='d_시나리오'!$H$6,'d_시나리오'!$I$6,IF(O2101&lt;('d_시나리오'!$I$6-'d_시나리오'!$H$6)/('d_시나리오'!$J$6-'d_시나리오'!$H$6),'d_시나리오'!$H$6+SQRT(O2101*('d_시나리오'!$J$6-'d_시나리오'!$H$6)*('d_시나리오'!$I$6-'d_시나리오'!$H$6)),'d_시나리오'!$J$6-SQRT((1-O2101)*('d_시나리오'!$J$6-'d_시나리오'!$H$6)*('d_시나리오'!$J$6-'d_시나리오'!$I$6))))</f>
        <v/>
      </c>
      <c r="Q2101">
        <f>INDEX('d_분포'!$B$2:$B$57,RANDBETWEEN(1,56))</f>
        <v/>
      </c>
      <c r="R2101">
        <f>BETAINV(RAND(),5,5)</f>
        <v/>
      </c>
      <c r="S2101">
        <f>'d_고정'!$B$1*'6_기대효과'!$H$7*('d_시나리오'!$I$7/'d_고정'!$B$2)*B2101</f>
        <v/>
      </c>
      <c r="T2101">
        <f>S2101*D2101</f>
        <v/>
      </c>
      <c r="U2101">
        <f>S2101*F2101*H2101</f>
        <v/>
      </c>
      <c r="V2101">
        <f>S2101*F2101*(H2101-1)</f>
        <v/>
      </c>
      <c r="W2101">
        <f>U2101*J2101</f>
        <v/>
      </c>
      <c r="X2101">
        <f>T2101+W2101</f>
        <v/>
      </c>
      <c r="Y2101">
        <f>(T2101*E2101+W2101*L2101)*(1-R2101-'d_고정'!$B$13)</f>
        <v/>
      </c>
      <c r="Z2101">
        <f>(U2101*N2101*Q2101+'d_고정'!$B$3*('6_기대효과'!$H$7/8)*Q2101*'d_고정'!$B$10*P2101*('6_기대효과'!$K$7/'d_고정'!$B$9))*(1-R2101)</f>
        <v/>
      </c>
      <c r="AA2101">
        <f>W2101*L2101*(1-R2101-'d_고정'!$B$13)+U2101*MAX(N2101-'d_고정'!$B$10*P2101*('6_기대효과'!$K$7/'d_고정'!$B$9),0)*Q2101*(1-R2101)</f>
        <v/>
      </c>
      <c r="AB2101">
        <f>Y2101+Z2101</f>
        <v/>
      </c>
      <c r="AC2101">
        <f>Y2101/('d_고정'!$B$5*'6_기대효과'!$H$7/8)/'d_고정'!$B$6</f>
        <v/>
      </c>
      <c r="AD2101">
        <f>Y2101/('d_고정'!$B$8*'6_기대효과'!$H$7/8)</f>
        <v/>
      </c>
    </row>
    <row r="2102">
      <c r="A2102">
        <f>RAND()</f>
        <v/>
      </c>
      <c r="B2102">
        <f>IF('d_시나리오'!$J$2='d_시나리오'!$H$2,'d_시나리오'!$I$2,IF(A2102&lt;('d_시나리오'!$I$2-'d_시나리오'!$H$2)/('d_시나리오'!$J$2-'d_시나리오'!$H$2),'d_시나리오'!$H$2+SQRT(A2102*('d_시나리오'!$J$2-'d_시나리오'!$H$2)*('d_시나리오'!$I$2-'d_시나리오'!$H$2)),'d_시나리오'!$J$2-SQRT((1-A2102)*('d_시나리오'!$J$2-'d_시나리오'!$H$2)*('d_시나리오'!$J$2-'d_시나리오'!$I$2))))</f>
        <v/>
      </c>
      <c r="C2102">
        <f>RAND()</f>
        <v/>
      </c>
      <c r="D2102">
        <f>BETAINV(RAND(),IF(C2102&lt;'d_고정'!$B$26,'d_고정'!$B$23,'d_고정'!$B$16)+1,'d_고정'!$B$17-IF(C2102&lt;'d_고정'!$B$26,'d_고정'!$B$23,'d_고정'!$B$16)+1)*('d_고정'!$B$14+('d_고정'!$B$15-'d_고정'!$B$14)*RAND())</f>
        <v/>
      </c>
      <c r="E2102">
        <f>INDEX('d_분포'!$A$2:$A$28,RANDBETWEEN(1,27))</f>
        <v/>
      </c>
      <c r="F2102">
        <f>INDEX('d_분포'!$C$2:$C$5,RANDBETWEEN(1,4))*(0.9+0.2*RAND())</f>
        <v/>
      </c>
      <c r="G2102">
        <f>RAND()</f>
        <v/>
      </c>
      <c r="H2102">
        <f>(F2102+(1-F2102)*('d_고정'!$B$22*BETAINV(RAND(),IF(G2102&lt;'d_고정'!$B$26,'d_고정'!$B$25,'d_고정'!$B$20)+1,'d_고정'!$B$21-IF(G2102&lt;'d_고정'!$B$26,'d_고정'!$B$25,'d_고정'!$B$20)+1)+(1-'d_고정'!$B$22)*BETAINV(RAND(),IF(G2102&lt;'d_고정'!$B$26,'d_고정'!$B$24,'d_고정'!$B$18)+1,'d_고정'!$B$19-IF(G2102&lt;'d_고정'!$B$26,'d_고정'!$B$24,'d_고정'!$B$18)+1))*('d_고정'!$B$14+('d_고정'!$B$15-'d_고정'!$B$14)*RAND()))/F2102</f>
        <v/>
      </c>
      <c r="I2102">
        <f>RAND()</f>
        <v/>
      </c>
      <c r="J2102">
        <f>IF('d_시나리오'!$J$3='d_시나리오'!$H$3,'d_시나리오'!$I$3,IF(I2102&lt;('d_시나리오'!$I$3-'d_시나리오'!$H$3)/('d_시나리오'!$J$3-'d_시나리오'!$H$3),'d_시나리오'!$H$3+SQRT(I2102*('d_시나리오'!$J$3-'d_시나리오'!$H$3)*('d_시나리오'!$I$3-'d_시나리오'!$H$3)),'d_시나리오'!$J$3-SQRT((1-I2102)*('d_시나리오'!$J$3-'d_시나리오'!$H$3)*('d_시나리오'!$J$3-'d_시나리오'!$I$3))))</f>
        <v/>
      </c>
      <c r="K2102">
        <f>RAND()</f>
        <v/>
      </c>
      <c r="L2102">
        <f>IF('d_시나리오'!$J$4='d_시나리오'!$H$4,'d_시나리오'!$I$4,IF(K2102&lt;('d_시나리오'!$I$4-'d_시나리오'!$H$4)/('d_시나리오'!$J$4-'d_시나리오'!$H$4),'d_시나리오'!$H$4+SQRT(K2102*('d_시나리오'!$J$4-'d_시나리오'!$H$4)*('d_시나리오'!$I$4-'d_시나리오'!$H$4)),'d_시나리오'!$J$4-SQRT((1-K2102)*('d_시나리오'!$J$4-'d_시나리오'!$H$4)*('d_시나리오'!$J$4-'d_시나리오'!$I$4))))</f>
        <v/>
      </c>
      <c r="M2102">
        <f>RAND()</f>
        <v/>
      </c>
      <c r="N2102">
        <f>IF('d_시나리오'!$J$5='d_시나리오'!$H$5,'d_시나리오'!$I$5,IF(M2102&lt;('d_시나리오'!$I$5-'d_시나리오'!$H$5)/('d_시나리오'!$J$5-'d_시나리오'!$H$5),'d_시나리오'!$H$5+SQRT(M2102*('d_시나리오'!$J$5-'d_시나리오'!$H$5)*('d_시나리오'!$I$5-'d_시나리오'!$H$5)),'d_시나리오'!$J$5-SQRT((1-M2102)*('d_시나리오'!$J$5-'d_시나리오'!$H$5)*('d_시나리오'!$J$5-'d_시나리오'!$I$5))))</f>
        <v/>
      </c>
      <c r="O2102">
        <f>RAND()</f>
        <v/>
      </c>
      <c r="P2102">
        <f>IF('d_시나리오'!$J$6='d_시나리오'!$H$6,'d_시나리오'!$I$6,IF(O2102&lt;('d_시나리오'!$I$6-'d_시나리오'!$H$6)/('d_시나리오'!$J$6-'d_시나리오'!$H$6),'d_시나리오'!$H$6+SQRT(O2102*('d_시나리오'!$J$6-'d_시나리오'!$H$6)*('d_시나리오'!$I$6-'d_시나리오'!$H$6)),'d_시나리오'!$J$6-SQRT((1-O2102)*('d_시나리오'!$J$6-'d_시나리오'!$H$6)*('d_시나리오'!$J$6-'d_시나리오'!$I$6))))</f>
        <v/>
      </c>
      <c r="Q2102">
        <f>INDEX('d_분포'!$B$2:$B$57,RANDBETWEEN(1,56))</f>
        <v/>
      </c>
      <c r="R2102">
        <f>BETAINV(RAND(),5,5)</f>
        <v/>
      </c>
      <c r="S2102">
        <f>'d_고정'!$B$1*'6_기대효과'!$H$7*('d_시나리오'!$I$7/'d_고정'!$B$2)*B2102</f>
        <v/>
      </c>
      <c r="T2102">
        <f>S2102*D2102</f>
        <v/>
      </c>
      <c r="U2102">
        <f>S2102*F2102*H2102</f>
        <v/>
      </c>
      <c r="V2102">
        <f>S2102*F2102*(H2102-1)</f>
        <v/>
      </c>
      <c r="W2102">
        <f>U2102*J2102</f>
        <v/>
      </c>
      <c r="X2102">
        <f>T2102+W2102</f>
        <v/>
      </c>
      <c r="Y2102">
        <f>(T2102*E2102+W2102*L2102)*(1-R2102-'d_고정'!$B$13)</f>
        <v/>
      </c>
      <c r="Z2102">
        <f>(U2102*N2102*Q2102+'d_고정'!$B$3*('6_기대효과'!$H$7/8)*Q2102*'d_고정'!$B$10*P2102*('6_기대효과'!$K$7/'d_고정'!$B$9))*(1-R2102)</f>
        <v/>
      </c>
      <c r="AA2102">
        <f>W2102*L2102*(1-R2102-'d_고정'!$B$13)+U2102*MAX(N2102-'d_고정'!$B$10*P2102*('6_기대효과'!$K$7/'d_고정'!$B$9),0)*Q2102*(1-R2102)</f>
        <v/>
      </c>
      <c r="AB2102">
        <f>Y2102+Z2102</f>
        <v/>
      </c>
      <c r="AC2102">
        <f>Y2102/('d_고정'!$B$5*'6_기대효과'!$H$7/8)/'d_고정'!$B$6</f>
        <v/>
      </c>
      <c r="AD2102">
        <f>Y2102/('d_고정'!$B$8*'6_기대효과'!$H$7/8)</f>
        <v/>
      </c>
    </row>
    <row r="2103">
      <c r="A2103">
        <f>RAND()</f>
        <v/>
      </c>
      <c r="B2103">
        <f>IF('d_시나리오'!$J$2='d_시나리오'!$H$2,'d_시나리오'!$I$2,IF(A2103&lt;('d_시나리오'!$I$2-'d_시나리오'!$H$2)/('d_시나리오'!$J$2-'d_시나리오'!$H$2),'d_시나리오'!$H$2+SQRT(A2103*('d_시나리오'!$J$2-'d_시나리오'!$H$2)*('d_시나리오'!$I$2-'d_시나리오'!$H$2)),'d_시나리오'!$J$2-SQRT((1-A2103)*('d_시나리오'!$J$2-'d_시나리오'!$H$2)*('d_시나리오'!$J$2-'d_시나리오'!$I$2))))</f>
        <v/>
      </c>
      <c r="C2103">
        <f>RAND()</f>
        <v/>
      </c>
      <c r="D2103">
        <f>BETAINV(RAND(),IF(C2103&lt;'d_고정'!$B$26,'d_고정'!$B$23,'d_고정'!$B$16)+1,'d_고정'!$B$17-IF(C2103&lt;'d_고정'!$B$26,'d_고정'!$B$23,'d_고정'!$B$16)+1)*('d_고정'!$B$14+('d_고정'!$B$15-'d_고정'!$B$14)*RAND())</f>
        <v/>
      </c>
      <c r="E2103">
        <f>INDEX('d_분포'!$A$2:$A$28,RANDBETWEEN(1,27))</f>
        <v/>
      </c>
      <c r="F2103">
        <f>INDEX('d_분포'!$C$2:$C$5,RANDBETWEEN(1,4))*(0.9+0.2*RAND())</f>
        <v/>
      </c>
      <c r="G2103">
        <f>RAND()</f>
        <v/>
      </c>
      <c r="H2103">
        <f>(F2103+(1-F2103)*('d_고정'!$B$22*BETAINV(RAND(),IF(G2103&lt;'d_고정'!$B$26,'d_고정'!$B$25,'d_고정'!$B$20)+1,'d_고정'!$B$21-IF(G2103&lt;'d_고정'!$B$26,'d_고정'!$B$25,'d_고정'!$B$20)+1)+(1-'d_고정'!$B$22)*BETAINV(RAND(),IF(G2103&lt;'d_고정'!$B$26,'d_고정'!$B$24,'d_고정'!$B$18)+1,'d_고정'!$B$19-IF(G2103&lt;'d_고정'!$B$26,'d_고정'!$B$24,'d_고정'!$B$18)+1))*('d_고정'!$B$14+('d_고정'!$B$15-'d_고정'!$B$14)*RAND()))/F2103</f>
        <v/>
      </c>
      <c r="I2103">
        <f>RAND()</f>
        <v/>
      </c>
      <c r="J2103">
        <f>IF('d_시나리오'!$J$3='d_시나리오'!$H$3,'d_시나리오'!$I$3,IF(I2103&lt;('d_시나리오'!$I$3-'d_시나리오'!$H$3)/('d_시나리오'!$J$3-'d_시나리오'!$H$3),'d_시나리오'!$H$3+SQRT(I2103*('d_시나리오'!$J$3-'d_시나리오'!$H$3)*('d_시나리오'!$I$3-'d_시나리오'!$H$3)),'d_시나리오'!$J$3-SQRT((1-I2103)*('d_시나리오'!$J$3-'d_시나리오'!$H$3)*('d_시나리오'!$J$3-'d_시나리오'!$I$3))))</f>
        <v/>
      </c>
      <c r="K2103">
        <f>RAND()</f>
        <v/>
      </c>
      <c r="L2103">
        <f>IF('d_시나리오'!$J$4='d_시나리오'!$H$4,'d_시나리오'!$I$4,IF(K2103&lt;('d_시나리오'!$I$4-'d_시나리오'!$H$4)/('d_시나리오'!$J$4-'d_시나리오'!$H$4),'d_시나리오'!$H$4+SQRT(K2103*('d_시나리오'!$J$4-'d_시나리오'!$H$4)*('d_시나리오'!$I$4-'d_시나리오'!$H$4)),'d_시나리오'!$J$4-SQRT((1-K2103)*('d_시나리오'!$J$4-'d_시나리오'!$H$4)*('d_시나리오'!$J$4-'d_시나리오'!$I$4))))</f>
        <v/>
      </c>
      <c r="M2103">
        <f>RAND()</f>
        <v/>
      </c>
      <c r="N2103">
        <f>IF('d_시나리오'!$J$5='d_시나리오'!$H$5,'d_시나리오'!$I$5,IF(M2103&lt;('d_시나리오'!$I$5-'d_시나리오'!$H$5)/('d_시나리오'!$J$5-'d_시나리오'!$H$5),'d_시나리오'!$H$5+SQRT(M2103*('d_시나리오'!$J$5-'d_시나리오'!$H$5)*('d_시나리오'!$I$5-'d_시나리오'!$H$5)),'d_시나리오'!$J$5-SQRT((1-M2103)*('d_시나리오'!$J$5-'d_시나리오'!$H$5)*('d_시나리오'!$J$5-'d_시나리오'!$I$5))))</f>
        <v/>
      </c>
      <c r="O2103">
        <f>RAND()</f>
        <v/>
      </c>
      <c r="P2103">
        <f>IF('d_시나리오'!$J$6='d_시나리오'!$H$6,'d_시나리오'!$I$6,IF(O2103&lt;('d_시나리오'!$I$6-'d_시나리오'!$H$6)/('d_시나리오'!$J$6-'d_시나리오'!$H$6),'d_시나리오'!$H$6+SQRT(O2103*('d_시나리오'!$J$6-'d_시나리오'!$H$6)*('d_시나리오'!$I$6-'d_시나리오'!$H$6)),'d_시나리오'!$J$6-SQRT((1-O2103)*('d_시나리오'!$J$6-'d_시나리오'!$H$6)*('d_시나리오'!$J$6-'d_시나리오'!$I$6))))</f>
        <v/>
      </c>
      <c r="Q2103">
        <f>INDEX('d_분포'!$B$2:$B$57,RANDBETWEEN(1,56))</f>
        <v/>
      </c>
      <c r="R2103">
        <f>BETAINV(RAND(),5,5)</f>
        <v/>
      </c>
      <c r="S2103">
        <f>'d_고정'!$B$1*'6_기대효과'!$H$7*('d_시나리오'!$I$7/'d_고정'!$B$2)*B2103</f>
        <v/>
      </c>
      <c r="T2103">
        <f>S2103*D2103</f>
        <v/>
      </c>
      <c r="U2103">
        <f>S2103*F2103*H2103</f>
        <v/>
      </c>
      <c r="V2103">
        <f>S2103*F2103*(H2103-1)</f>
        <v/>
      </c>
      <c r="W2103">
        <f>U2103*J2103</f>
        <v/>
      </c>
      <c r="X2103">
        <f>T2103+W2103</f>
        <v/>
      </c>
      <c r="Y2103">
        <f>(T2103*E2103+W2103*L2103)*(1-R2103-'d_고정'!$B$13)</f>
        <v/>
      </c>
      <c r="Z2103">
        <f>(U2103*N2103*Q2103+'d_고정'!$B$3*('6_기대효과'!$H$7/8)*Q2103*'d_고정'!$B$10*P2103*('6_기대효과'!$K$7/'d_고정'!$B$9))*(1-R2103)</f>
        <v/>
      </c>
      <c r="AA2103">
        <f>W2103*L2103*(1-R2103-'d_고정'!$B$13)+U2103*MAX(N2103-'d_고정'!$B$10*P2103*('6_기대효과'!$K$7/'d_고정'!$B$9),0)*Q2103*(1-R2103)</f>
        <v/>
      </c>
      <c r="AB2103">
        <f>Y2103+Z2103</f>
        <v/>
      </c>
      <c r="AC2103">
        <f>Y2103/('d_고정'!$B$5*'6_기대효과'!$H$7/8)/'d_고정'!$B$6</f>
        <v/>
      </c>
      <c r="AD2103">
        <f>Y2103/('d_고정'!$B$8*'6_기대효과'!$H$7/8)</f>
        <v/>
      </c>
    </row>
    <row r="2104">
      <c r="A2104">
        <f>RAND()</f>
        <v/>
      </c>
      <c r="B2104">
        <f>IF('d_시나리오'!$J$2='d_시나리오'!$H$2,'d_시나리오'!$I$2,IF(A2104&lt;('d_시나리오'!$I$2-'d_시나리오'!$H$2)/('d_시나리오'!$J$2-'d_시나리오'!$H$2),'d_시나리오'!$H$2+SQRT(A2104*('d_시나리오'!$J$2-'d_시나리오'!$H$2)*('d_시나리오'!$I$2-'d_시나리오'!$H$2)),'d_시나리오'!$J$2-SQRT((1-A2104)*('d_시나리오'!$J$2-'d_시나리오'!$H$2)*('d_시나리오'!$J$2-'d_시나리오'!$I$2))))</f>
        <v/>
      </c>
      <c r="C2104">
        <f>RAND()</f>
        <v/>
      </c>
      <c r="D2104">
        <f>BETAINV(RAND(),IF(C2104&lt;'d_고정'!$B$26,'d_고정'!$B$23,'d_고정'!$B$16)+1,'d_고정'!$B$17-IF(C2104&lt;'d_고정'!$B$26,'d_고정'!$B$23,'d_고정'!$B$16)+1)*('d_고정'!$B$14+('d_고정'!$B$15-'d_고정'!$B$14)*RAND())</f>
        <v/>
      </c>
      <c r="E2104">
        <f>INDEX('d_분포'!$A$2:$A$28,RANDBETWEEN(1,27))</f>
        <v/>
      </c>
      <c r="F2104">
        <f>INDEX('d_분포'!$C$2:$C$5,RANDBETWEEN(1,4))*(0.9+0.2*RAND())</f>
        <v/>
      </c>
      <c r="G2104">
        <f>RAND()</f>
        <v/>
      </c>
      <c r="H2104">
        <f>(F2104+(1-F2104)*('d_고정'!$B$22*BETAINV(RAND(),IF(G2104&lt;'d_고정'!$B$26,'d_고정'!$B$25,'d_고정'!$B$20)+1,'d_고정'!$B$21-IF(G2104&lt;'d_고정'!$B$26,'d_고정'!$B$25,'d_고정'!$B$20)+1)+(1-'d_고정'!$B$22)*BETAINV(RAND(),IF(G2104&lt;'d_고정'!$B$26,'d_고정'!$B$24,'d_고정'!$B$18)+1,'d_고정'!$B$19-IF(G2104&lt;'d_고정'!$B$26,'d_고정'!$B$24,'d_고정'!$B$18)+1))*('d_고정'!$B$14+('d_고정'!$B$15-'d_고정'!$B$14)*RAND()))/F2104</f>
        <v/>
      </c>
      <c r="I2104">
        <f>RAND()</f>
        <v/>
      </c>
      <c r="J2104">
        <f>IF('d_시나리오'!$J$3='d_시나리오'!$H$3,'d_시나리오'!$I$3,IF(I2104&lt;('d_시나리오'!$I$3-'d_시나리오'!$H$3)/('d_시나리오'!$J$3-'d_시나리오'!$H$3),'d_시나리오'!$H$3+SQRT(I2104*('d_시나리오'!$J$3-'d_시나리오'!$H$3)*('d_시나리오'!$I$3-'d_시나리오'!$H$3)),'d_시나리오'!$J$3-SQRT((1-I2104)*('d_시나리오'!$J$3-'d_시나리오'!$H$3)*('d_시나리오'!$J$3-'d_시나리오'!$I$3))))</f>
        <v/>
      </c>
      <c r="K2104">
        <f>RAND()</f>
        <v/>
      </c>
      <c r="L2104">
        <f>IF('d_시나리오'!$J$4='d_시나리오'!$H$4,'d_시나리오'!$I$4,IF(K2104&lt;('d_시나리오'!$I$4-'d_시나리오'!$H$4)/('d_시나리오'!$J$4-'d_시나리오'!$H$4),'d_시나리오'!$H$4+SQRT(K2104*('d_시나리오'!$J$4-'d_시나리오'!$H$4)*('d_시나리오'!$I$4-'d_시나리오'!$H$4)),'d_시나리오'!$J$4-SQRT((1-K2104)*('d_시나리오'!$J$4-'d_시나리오'!$H$4)*('d_시나리오'!$J$4-'d_시나리오'!$I$4))))</f>
        <v/>
      </c>
      <c r="M2104">
        <f>RAND()</f>
        <v/>
      </c>
      <c r="N2104">
        <f>IF('d_시나리오'!$J$5='d_시나리오'!$H$5,'d_시나리오'!$I$5,IF(M2104&lt;('d_시나리오'!$I$5-'d_시나리오'!$H$5)/('d_시나리오'!$J$5-'d_시나리오'!$H$5),'d_시나리오'!$H$5+SQRT(M2104*('d_시나리오'!$J$5-'d_시나리오'!$H$5)*('d_시나리오'!$I$5-'d_시나리오'!$H$5)),'d_시나리오'!$J$5-SQRT((1-M2104)*('d_시나리오'!$J$5-'d_시나리오'!$H$5)*('d_시나리오'!$J$5-'d_시나리오'!$I$5))))</f>
        <v/>
      </c>
      <c r="O2104">
        <f>RAND()</f>
        <v/>
      </c>
      <c r="P2104">
        <f>IF('d_시나리오'!$J$6='d_시나리오'!$H$6,'d_시나리오'!$I$6,IF(O2104&lt;('d_시나리오'!$I$6-'d_시나리오'!$H$6)/('d_시나리오'!$J$6-'d_시나리오'!$H$6),'d_시나리오'!$H$6+SQRT(O2104*('d_시나리오'!$J$6-'d_시나리오'!$H$6)*('d_시나리오'!$I$6-'d_시나리오'!$H$6)),'d_시나리오'!$J$6-SQRT((1-O2104)*('d_시나리오'!$J$6-'d_시나리오'!$H$6)*('d_시나리오'!$J$6-'d_시나리오'!$I$6))))</f>
        <v/>
      </c>
      <c r="Q2104">
        <f>INDEX('d_분포'!$B$2:$B$57,RANDBETWEEN(1,56))</f>
        <v/>
      </c>
      <c r="R2104">
        <f>BETAINV(RAND(),5,5)</f>
        <v/>
      </c>
      <c r="S2104">
        <f>'d_고정'!$B$1*'6_기대효과'!$H$7*('d_시나리오'!$I$7/'d_고정'!$B$2)*B2104</f>
        <v/>
      </c>
      <c r="T2104">
        <f>S2104*D2104</f>
        <v/>
      </c>
      <c r="U2104">
        <f>S2104*F2104*H2104</f>
        <v/>
      </c>
      <c r="V2104">
        <f>S2104*F2104*(H2104-1)</f>
        <v/>
      </c>
      <c r="W2104">
        <f>U2104*J2104</f>
        <v/>
      </c>
      <c r="X2104">
        <f>T2104+W2104</f>
        <v/>
      </c>
      <c r="Y2104">
        <f>(T2104*E2104+W2104*L2104)*(1-R2104-'d_고정'!$B$13)</f>
        <v/>
      </c>
      <c r="Z2104">
        <f>(U2104*N2104*Q2104+'d_고정'!$B$3*('6_기대효과'!$H$7/8)*Q2104*'d_고정'!$B$10*P2104*('6_기대효과'!$K$7/'d_고정'!$B$9))*(1-R2104)</f>
        <v/>
      </c>
      <c r="AA2104">
        <f>W2104*L2104*(1-R2104-'d_고정'!$B$13)+U2104*MAX(N2104-'d_고정'!$B$10*P2104*('6_기대효과'!$K$7/'d_고정'!$B$9),0)*Q2104*(1-R2104)</f>
        <v/>
      </c>
      <c r="AB2104">
        <f>Y2104+Z2104</f>
        <v/>
      </c>
      <c r="AC2104">
        <f>Y2104/('d_고정'!$B$5*'6_기대효과'!$H$7/8)/'d_고정'!$B$6</f>
        <v/>
      </c>
      <c r="AD2104">
        <f>Y2104/('d_고정'!$B$8*'6_기대효과'!$H$7/8)</f>
        <v/>
      </c>
    </row>
    <row r="2105">
      <c r="A2105">
        <f>RAND()</f>
        <v/>
      </c>
      <c r="B2105">
        <f>IF('d_시나리오'!$J$2='d_시나리오'!$H$2,'d_시나리오'!$I$2,IF(A2105&lt;('d_시나리오'!$I$2-'d_시나리오'!$H$2)/('d_시나리오'!$J$2-'d_시나리오'!$H$2),'d_시나리오'!$H$2+SQRT(A2105*('d_시나리오'!$J$2-'d_시나리오'!$H$2)*('d_시나리오'!$I$2-'d_시나리오'!$H$2)),'d_시나리오'!$J$2-SQRT((1-A2105)*('d_시나리오'!$J$2-'d_시나리오'!$H$2)*('d_시나리오'!$J$2-'d_시나리오'!$I$2))))</f>
        <v/>
      </c>
      <c r="C2105">
        <f>RAND()</f>
        <v/>
      </c>
      <c r="D2105">
        <f>BETAINV(RAND(),IF(C2105&lt;'d_고정'!$B$26,'d_고정'!$B$23,'d_고정'!$B$16)+1,'d_고정'!$B$17-IF(C2105&lt;'d_고정'!$B$26,'d_고정'!$B$23,'d_고정'!$B$16)+1)*('d_고정'!$B$14+('d_고정'!$B$15-'d_고정'!$B$14)*RAND())</f>
        <v/>
      </c>
      <c r="E2105">
        <f>INDEX('d_분포'!$A$2:$A$28,RANDBETWEEN(1,27))</f>
        <v/>
      </c>
      <c r="F2105">
        <f>INDEX('d_분포'!$C$2:$C$5,RANDBETWEEN(1,4))*(0.9+0.2*RAND())</f>
        <v/>
      </c>
      <c r="G2105">
        <f>RAND()</f>
        <v/>
      </c>
      <c r="H2105">
        <f>(F2105+(1-F2105)*('d_고정'!$B$22*BETAINV(RAND(),IF(G2105&lt;'d_고정'!$B$26,'d_고정'!$B$25,'d_고정'!$B$20)+1,'d_고정'!$B$21-IF(G2105&lt;'d_고정'!$B$26,'d_고정'!$B$25,'d_고정'!$B$20)+1)+(1-'d_고정'!$B$22)*BETAINV(RAND(),IF(G2105&lt;'d_고정'!$B$26,'d_고정'!$B$24,'d_고정'!$B$18)+1,'d_고정'!$B$19-IF(G2105&lt;'d_고정'!$B$26,'d_고정'!$B$24,'d_고정'!$B$18)+1))*('d_고정'!$B$14+('d_고정'!$B$15-'d_고정'!$B$14)*RAND()))/F2105</f>
        <v/>
      </c>
      <c r="I2105">
        <f>RAND()</f>
        <v/>
      </c>
      <c r="J2105">
        <f>IF('d_시나리오'!$J$3='d_시나리오'!$H$3,'d_시나리오'!$I$3,IF(I2105&lt;('d_시나리오'!$I$3-'d_시나리오'!$H$3)/('d_시나리오'!$J$3-'d_시나리오'!$H$3),'d_시나리오'!$H$3+SQRT(I2105*('d_시나리오'!$J$3-'d_시나리오'!$H$3)*('d_시나리오'!$I$3-'d_시나리오'!$H$3)),'d_시나리오'!$J$3-SQRT((1-I2105)*('d_시나리오'!$J$3-'d_시나리오'!$H$3)*('d_시나리오'!$J$3-'d_시나리오'!$I$3))))</f>
        <v/>
      </c>
      <c r="K2105">
        <f>RAND()</f>
        <v/>
      </c>
      <c r="L2105">
        <f>IF('d_시나리오'!$J$4='d_시나리오'!$H$4,'d_시나리오'!$I$4,IF(K2105&lt;('d_시나리오'!$I$4-'d_시나리오'!$H$4)/('d_시나리오'!$J$4-'d_시나리오'!$H$4),'d_시나리오'!$H$4+SQRT(K2105*('d_시나리오'!$J$4-'d_시나리오'!$H$4)*('d_시나리오'!$I$4-'d_시나리오'!$H$4)),'d_시나리오'!$J$4-SQRT((1-K2105)*('d_시나리오'!$J$4-'d_시나리오'!$H$4)*('d_시나리오'!$J$4-'d_시나리오'!$I$4))))</f>
        <v/>
      </c>
      <c r="M2105">
        <f>RAND()</f>
        <v/>
      </c>
      <c r="N2105">
        <f>IF('d_시나리오'!$J$5='d_시나리오'!$H$5,'d_시나리오'!$I$5,IF(M2105&lt;('d_시나리오'!$I$5-'d_시나리오'!$H$5)/('d_시나리오'!$J$5-'d_시나리오'!$H$5),'d_시나리오'!$H$5+SQRT(M2105*('d_시나리오'!$J$5-'d_시나리오'!$H$5)*('d_시나리오'!$I$5-'d_시나리오'!$H$5)),'d_시나리오'!$J$5-SQRT((1-M2105)*('d_시나리오'!$J$5-'d_시나리오'!$H$5)*('d_시나리오'!$J$5-'d_시나리오'!$I$5))))</f>
        <v/>
      </c>
      <c r="O2105">
        <f>RAND()</f>
        <v/>
      </c>
      <c r="P2105">
        <f>IF('d_시나리오'!$J$6='d_시나리오'!$H$6,'d_시나리오'!$I$6,IF(O2105&lt;('d_시나리오'!$I$6-'d_시나리오'!$H$6)/('d_시나리오'!$J$6-'d_시나리오'!$H$6),'d_시나리오'!$H$6+SQRT(O2105*('d_시나리오'!$J$6-'d_시나리오'!$H$6)*('d_시나리오'!$I$6-'d_시나리오'!$H$6)),'d_시나리오'!$J$6-SQRT((1-O2105)*('d_시나리오'!$J$6-'d_시나리오'!$H$6)*('d_시나리오'!$J$6-'d_시나리오'!$I$6))))</f>
        <v/>
      </c>
      <c r="Q2105">
        <f>INDEX('d_분포'!$B$2:$B$57,RANDBETWEEN(1,56))</f>
        <v/>
      </c>
      <c r="R2105">
        <f>BETAINV(RAND(),5,5)</f>
        <v/>
      </c>
      <c r="S2105">
        <f>'d_고정'!$B$1*'6_기대효과'!$H$7*('d_시나리오'!$I$7/'d_고정'!$B$2)*B2105</f>
        <v/>
      </c>
      <c r="T2105">
        <f>S2105*D2105</f>
        <v/>
      </c>
      <c r="U2105">
        <f>S2105*F2105*H2105</f>
        <v/>
      </c>
      <c r="V2105">
        <f>S2105*F2105*(H2105-1)</f>
        <v/>
      </c>
      <c r="W2105">
        <f>U2105*J2105</f>
        <v/>
      </c>
      <c r="X2105">
        <f>T2105+W2105</f>
        <v/>
      </c>
      <c r="Y2105">
        <f>(T2105*E2105+W2105*L2105)*(1-R2105-'d_고정'!$B$13)</f>
        <v/>
      </c>
      <c r="Z2105">
        <f>(U2105*N2105*Q2105+'d_고정'!$B$3*('6_기대효과'!$H$7/8)*Q2105*'d_고정'!$B$10*P2105*('6_기대효과'!$K$7/'d_고정'!$B$9))*(1-R2105)</f>
        <v/>
      </c>
      <c r="AA2105">
        <f>W2105*L2105*(1-R2105-'d_고정'!$B$13)+U2105*MAX(N2105-'d_고정'!$B$10*P2105*('6_기대효과'!$K$7/'d_고정'!$B$9),0)*Q2105*(1-R2105)</f>
        <v/>
      </c>
      <c r="AB2105">
        <f>Y2105+Z2105</f>
        <v/>
      </c>
      <c r="AC2105">
        <f>Y2105/('d_고정'!$B$5*'6_기대효과'!$H$7/8)/'d_고정'!$B$6</f>
        <v/>
      </c>
      <c r="AD2105">
        <f>Y2105/('d_고정'!$B$8*'6_기대효과'!$H$7/8)</f>
        <v/>
      </c>
    </row>
    <row r="2106">
      <c r="A2106">
        <f>RAND()</f>
        <v/>
      </c>
      <c r="B2106">
        <f>IF('d_시나리오'!$J$2='d_시나리오'!$H$2,'d_시나리오'!$I$2,IF(A2106&lt;('d_시나리오'!$I$2-'d_시나리오'!$H$2)/('d_시나리오'!$J$2-'d_시나리오'!$H$2),'d_시나리오'!$H$2+SQRT(A2106*('d_시나리오'!$J$2-'d_시나리오'!$H$2)*('d_시나리오'!$I$2-'d_시나리오'!$H$2)),'d_시나리오'!$J$2-SQRT((1-A2106)*('d_시나리오'!$J$2-'d_시나리오'!$H$2)*('d_시나리오'!$J$2-'d_시나리오'!$I$2))))</f>
        <v/>
      </c>
      <c r="C2106">
        <f>RAND()</f>
        <v/>
      </c>
      <c r="D2106">
        <f>BETAINV(RAND(),IF(C2106&lt;'d_고정'!$B$26,'d_고정'!$B$23,'d_고정'!$B$16)+1,'d_고정'!$B$17-IF(C2106&lt;'d_고정'!$B$26,'d_고정'!$B$23,'d_고정'!$B$16)+1)*('d_고정'!$B$14+('d_고정'!$B$15-'d_고정'!$B$14)*RAND())</f>
        <v/>
      </c>
      <c r="E2106">
        <f>INDEX('d_분포'!$A$2:$A$28,RANDBETWEEN(1,27))</f>
        <v/>
      </c>
      <c r="F2106">
        <f>INDEX('d_분포'!$C$2:$C$5,RANDBETWEEN(1,4))*(0.9+0.2*RAND())</f>
        <v/>
      </c>
      <c r="G2106">
        <f>RAND()</f>
        <v/>
      </c>
      <c r="H2106">
        <f>(F2106+(1-F2106)*('d_고정'!$B$22*BETAINV(RAND(),IF(G2106&lt;'d_고정'!$B$26,'d_고정'!$B$25,'d_고정'!$B$20)+1,'d_고정'!$B$21-IF(G2106&lt;'d_고정'!$B$26,'d_고정'!$B$25,'d_고정'!$B$20)+1)+(1-'d_고정'!$B$22)*BETAINV(RAND(),IF(G2106&lt;'d_고정'!$B$26,'d_고정'!$B$24,'d_고정'!$B$18)+1,'d_고정'!$B$19-IF(G2106&lt;'d_고정'!$B$26,'d_고정'!$B$24,'d_고정'!$B$18)+1))*('d_고정'!$B$14+('d_고정'!$B$15-'d_고정'!$B$14)*RAND()))/F2106</f>
        <v/>
      </c>
      <c r="I2106">
        <f>RAND()</f>
        <v/>
      </c>
      <c r="J2106">
        <f>IF('d_시나리오'!$J$3='d_시나리오'!$H$3,'d_시나리오'!$I$3,IF(I2106&lt;('d_시나리오'!$I$3-'d_시나리오'!$H$3)/('d_시나리오'!$J$3-'d_시나리오'!$H$3),'d_시나리오'!$H$3+SQRT(I2106*('d_시나리오'!$J$3-'d_시나리오'!$H$3)*('d_시나리오'!$I$3-'d_시나리오'!$H$3)),'d_시나리오'!$J$3-SQRT((1-I2106)*('d_시나리오'!$J$3-'d_시나리오'!$H$3)*('d_시나리오'!$J$3-'d_시나리오'!$I$3))))</f>
        <v/>
      </c>
      <c r="K2106">
        <f>RAND()</f>
        <v/>
      </c>
      <c r="L2106">
        <f>IF('d_시나리오'!$J$4='d_시나리오'!$H$4,'d_시나리오'!$I$4,IF(K2106&lt;('d_시나리오'!$I$4-'d_시나리오'!$H$4)/('d_시나리오'!$J$4-'d_시나리오'!$H$4),'d_시나리오'!$H$4+SQRT(K2106*('d_시나리오'!$J$4-'d_시나리오'!$H$4)*('d_시나리오'!$I$4-'d_시나리오'!$H$4)),'d_시나리오'!$J$4-SQRT((1-K2106)*('d_시나리오'!$J$4-'d_시나리오'!$H$4)*('d_시나리오'!$J$4-'d_시나리오'!$I$4))))</f>
        <v/>
      </c>
      <c r="M2106">
        <f>RAND()</f>
        <v/>
      </c>
      <c r="N2106">
        <f>IF('d_시나리오'!$J$5='d_시나리오'!$H$5,'d_시나리오'!$I$5,IF(M2106&lt;('d_시나리오'!$I$5-'d_시나리오'!$H$5)/('d_시나리오'!$J$5-'d_시나리오'!$H$5),'d_시나리오'!$H$5+SQRT(M2106*('d_시나리오'!$J$5-'d_시나리오'!$H$5)*('d_시나리오'!$I$5-'d_시나리오'!$H$5)),'d_시나리오'!$J$5-SQRT((1-M2106)*('d_시나리오'!$J$5-'d_시나리오'!$H$5)*('d_시나리오'!$J$5-'d_시나리오'!$I$5))))</f>
        <v/>
      </c>
      <c r="O2106">
        <f>RAND()</f>
        <v/>
      </c>
      <c r="P2106">
        <f>IF('d_시나리오'!$J$6='d_시나리오'!$H$6,'d_시나리오'!$I$6,IF(O2106&lt;('d_시나리오'!$I$6-'d_시나리오'!$H$6)/('d_시나리오'!$J$6-'d_시나리오'!$H$6),'d_시나리오'!$H$6+SQRT(O2106*('d_시나리오'!$J$6-'d_시나리오'!$H$6)*('d_시나리오'!$I$6-'d_시나리오'!$H$6)),'d_시나리오'!$J$6-SQRT((1-O2106)*('d_시나리오'!$J$6-'d_시나리오'!$H$6)*('d_시나리오'!$J$6-'d_시나리오'!$I$6))))</f>
        <v/>
      </c>
      <c r="Q2106">
        <f>INDEX('d_분포'!$B$2:$B$57,RANDBETWEEN(1,56))</f>
        <v/>
      </c>
      <c r="R2106">
        <f>BETAINV(RAND(),5,5)</f>
        <v/>
      </c>
      <c r="S2106">
        <f>'d_고정'!$B$1*'6_기대효과'!$H$7*('d_시나리오'!$I$7/'d_고정'!$B$2)*B2106</f>
        <v/>
      </c>
      <c r="T2106">
        <f>S2106*D2106</f>
        <v/>
      </c>
      <c r="U2106">
        <f>S2106*F2106*H2106</f>
        <v/>
      </c>
      <c r="V2106">
        <f>S2106*F2106*(H2106-1)</f>
        <v/>
      </c>
      <c r="W2106">
        <f>U2106*J2106</f>
        <v/>
      </c>
      <c r="X2106">
        <f>T2106+W2106</f>
        <v/>
      </c>
      <c r="Y2106">
        <f>(T2106*E2106+W2106*L2106)*(1-R2106-'d_고정'!$B$13)</f>
        <v/>
      </c>
      <c r="Z2106">
        <f>(U2106*N2106*Q2106+'d_고정'!$B$3*('6_기대효과'!$H$7/8)*Q2106*'d_고정'!$B$10*P2106*('6_기대효과'!$K$7/'d_고정'!$B$9))*(1-R2106)</f>
        <v/>
      </c>
      <c r="AA2106">
        <f>W2106*L2106*(1-R2106-'d_고정'!$B$13)+U2106*MAX(N2106-'d_고정'!$B$10*P2106*('6_기대효과'!$K$7/'d_고정'!$B$9),0)*Q2106*(1-R2106)</f>
        <v/>
      </c>
      <c r="AB2106">
        <f>Y2106+Z2106</f>
        <v/>
      </c>
      <c r="AC2106">
        <f>Y2106/('d_고정'!$B$5*'6_기대효과'!$H$7/8)/'d_고정'!$B$6</f>
        <v/>
      </c>
      <c r="AD2106">
        <f>Y2106/('d_고정'!$B$8*'6_기대효과'!$H$7/8)</f>
        <v/>
      </c>
    </row>
    <row r="2107">
      <c r="A2107">
        <f>RAND()</f>
        <v/>
      </c>
      <c r="B2107">
        <f>IF('d_시나리오'!$J$2='d_시나리오'!$H$2,'d_시나리오'!$I$2,IF(A2107&lt;('d_시나리오'!$I$2-'d_시나리오'!$H$2)/('d_시나리오'!$J$2-'d_시나리오'!$H$2),'d_시나리오'!$H$2+SQRT(A2107*('d_시나리오'!$J$2-'d_시나리오'!$H$2)*('d_시나리오'!$I$2-'d_시나리오'!$H$2)),'d_시나리오'!$J$2-SQRT((1-A2107)*('d_시나리오'!$J$2-'d_시나리오'!$H$2)*('d_시나리오'!$J$2-'d_시나리오'!$I$2))))</f>
        <v/>
      </c>
      <c r="C2107">
        <f>RAND()</f>
        <v/>
      </c>
      <c r="D2107">
        <f>BETAINV(RAND(),IF(C2107&lt;'d_고정'!$B$26,'d_고정'!$B$23,'d_고정'!$B$16)+1,'d_고정'!$B$17-IF(C2107&lt;'d_고정'!$B$26,'d_고정'!$B$23,'d_고정'!$B$16)+1)*('d_고정'!$B$14+('d_고정'!$B$15-'d_고정'!$B$14)*RAND())</f>
        <v/>
      </c>
      <c r="E2107">
        <f>INDEX('d_분포'!$A$2:$A$28,RANDBETWEEN(1,27))</f>
        <v/>
      </c>
      <c r="F2107">
        <f>INDEX('d_분포'!$C$2:$C$5,RANDBETWEEN(1,4))*(0.9+0.2*RAND())</f>
        <v/>
      </c>
      <c r="G2107">
        <f>RAND()</f>
        <v/>
      </c>
      <c r="H2107">
        <f>(F2107+(1-F2107)*('d_고정'!$B$22*BETAINV(RAND(),IF(G2107&lt;'d_고정'!$B$26,'d_고정'!$B$25,'d_고정'!$B$20)+1,'d_고정'!$B$21-IF(G2107&lt;'d_고정'!$B$26,'d_고정'!$B$25,'d_고정'!$B$20)+1)+(1-'d_고정'!$B$22)*BETAINV(RAND(),IF(G2107&lt;'d_고정'!$B$26,'d_고정'!$B$24,'d_고정'!$B$18)+1,'d_고정'!$B$19-IF(G2107&lt;'d_고정'!$B$26,'d_고정'!$B$24,'d_고정'!$B$18)+1))*('d_고정'!$B$14+('d_고정'!$B$15-'d_고정'!$B$14)*RAND()))/F2107</f>
        <v/>
      </c>
      <c r="I2107">
        <f>RAND()</f>
        <v/>
      </c>
      <c r="J2107">
        <f>IF('d_시나리오'!$J$3='d_시나리오'!$H$3,'d_시나리오'!$I$3,IF(I2107&lt;('d_시나리오'!$I$3-'d_시나리오'!$H$3)/('d_시나리오'!$J$3-'d_시나리오'!$H$3),'d_시나리오'!$H$3+SQRT(I2107*('d_시나리오'!$J$3-'d_시나리오'!$H$3)*('d_시나리오'!$I$3-'d_시나리오'!$H$3)),'d_시나리오'!$J$3-SQRT((1-I2107)*('d_시나리오'!$J$3-'d_시나리오'!$H$3)*('d_시나리오'!$J$3-'d_시나리오'!$I$3))))</f>
        <v/>
      </c>
      <c r="K2107">
        <f>RAND()</f>
        <v/>
      </c>
      <c r="L2107">
        <f>IF('d_시나리오'!$J$4='d_시나리오'!$H$4,'d_시나리오'!$I$4,IF(K2107&lt;('d_시나리오'!$I$4-'d_시나리오'!$H$4)/('d_시나리오'!$J$4-'d_시나리오'!$H$4),'d_시나리오'!$H$4+SQRT(K2107*('d_시나리오'!$J$4-'d_시나리오'!$H$4)*('d_시나리오'!$I$4-'d_시나리오'!$H$4)),'d_시나리오'!$J$4-SQRT((1-K2107)*('d_시나리오'!$J$4-'d_시나리오'!$H$4)*('d_시나리오'!$J$4-'d_시나리오'!$I$4))))</f>
        <v/>
      </c>
      <c r="M2107">
        <f>RAND()</f>
        <v/>
      </c>
      <c r="N2107">
        <f>IF('d_시나리오'!$J$5='d_시나리오'!$H$5,'d_시나리오'!$I$5,IF(M2107&lt;('d_시나리오'!$I$5-'d_시나리오'!$H$5)/('d_시나리오'!$J$5-'d_시나리오'!$H$5),'d_시나리오'!$H$5+SQRT(M2107*('d_시나리오'!$J$5-'d_시나리오'!$H$5)*('d_시나리오'!$I$5-'d_시나리오'!$H$5)),'d_시나리오'!$J$5-SQRT((1-M2107)*('d_시나리오'!$J$5-'d_시나리오'!$H$5)*('d_시나리오'!$J$5-'d_시나리오'!$I$5))))</f>
        <v/>
      </c>
      <c r="O2107">
        <f>RAND()</f>
        <v/>
      </c>
      <c r="P2107">
        <f>IF('d_시나리오'!$J$6='d_시나리오'!$H$6,'d_시나리오'!$I$6,IF(O2107&lt;('d_시나리오'!$I$6-'d_시나리오'!$H$6)/('d_시나리오'!$J$6-'d_시나리오'!$H$6),'d_시나리오'!$H$6+SQRT(O2107*('d_시나리오'!$J$6-'d_시나리오'!$H$6)*('d_시나리오'!$I$6-'d_시나리오'!$H$6)),'d_시나리오'!$J$6-SQRT((1-O2107)*('d_시나리오'!$J$6-'d_시나리오'!$H$6)*('d_시나리오'!$J$6-'d_시나리오'!$I$6))))</f>
        <v/>
      </c>
      <c r="Q2107">
        <f>INDEX('d_분포'!$B$2:$B$57,RANDBETWEEN(1,56))</f>
        <v/>
      </c>
      <c r="R2107">
        <f>BETAINV(RAND(),5,5)</f>
        <v/>
      </c>
      <c r="S2107">
        <f>'d_고정'!$B$1*'6_기대효과'!$H$7*('d_시나리오'!$I$7/'d_고정'!$B$2)*B2107</f>
        <v/>
      </c>
      <c r="T2107">
        <f>S2107*D2107</f>
        <v/>
      </c>
      <c r="U2107">
        <f>S2107*F2107*H2107</f>
        <v/>
      </c>
      <c r="V2107">
        <f>S2107*F2107*(H2107-1)</f>
        <v/>
      </c>
      <c r="W2107">
        <f>U2107*J2107</f>
        <v/>
      </c>
      <c r="X2107">
        <f>T2107+W2107</f>
        <v/>
      </c>
      <c r="Y2107">
        <f>(T2107*E2107+W2107*L2107)*(1-R2107-'d_고정'!$B$13)</f>
        <v/>
      </c>
      <c r="Z2107">
        <f>(U2107*N2107*Q2107+'d_고정'!$B$3*('6_기대효과'!$H$7/8)*Q2107*'d_고정'!$B$10*P2107*('6_기대효과'!$K$7/'d_고정'!$B$9))*(1-R2107)</f>
        <v/>
      </c>
      <c r="AA2107">
        <f>W2107*L2107*(1-R2107-'d_고정'!$B$13)+U2107*MAX(N2107-'d_고정'!$B$10*P2107*('6_기대효과'!$K$7/'d_고정'!$B$9),0)*Q2107*(1-R2107)</f>
        <v/>
      </c>
      <c r="AB2107">
        <f>Y2107+Z2107</f>
        <v/>
      </c>
      <c r="AC2107">
        <f>Y2107/('d_고정'!$B$5*'6_기대효과'!$H$7/8)/'d_고정'!$B$6</f>
        <v/>
      </c>
      <c r="AD2107">
        <f>Y2107/('d_고정'!$B$8*'6_기대효과'!$H$7/8)</f>
        <v/>
      </c>
    </row>
    <row r="2108">
      <c r="A2108">
        <f>RAND()</f>
        <v/>
      </c>
      <c r="B2108">
        <f>IF('d_시나리오'!$J$2='d_시나리오'!$H$2,'d_시나리오'!$I$2,IF(A2108&lt;('d_시나리오'!$I$2-'d_시나리오'!$H$2)/('d_시나리오'!$J$2-'d_시나리오'!$H$2),'d_시나리오'!$H$2+SQRT(A2108*('d_시나리오'!$J$2-'d_시나리오'!$H$2)*('d_시나리오'!$I$2-'d_시나리오'!$H$2)),'d_시나리오'!$J$2-SQRT((1-A2108)*('d_시나리오'!$J$2-'d_시나리오'!$H$2)*('d_시나리오'!$J$2-'d_시나리오'!$I$2))))</f>
        <v/>
      </c>
      <c r="C2108">
        <f>RAND()</f>
        <v/>
      </c>
      <c r="D2108">
        <f>BETAINV(RAND(),IF(C2108&lt;'d_고정'!$B$26,'d_고정'!$B$23,'d_고정'!$B$16)+1,'d_고정'!$B$17-IF(C2108&lt;'d_고정'!$B$26,'d_고정'!$B$23,'d_고정'!$B$16)+1)*('d_고정'!$B$14+('d_고정'!$B$15-'d_고정'!$B$14)*RAND())</f>
        <v/>
      </c>
      <c r="E2108">
        <f>INDEX('d_분포'!$A$2:$A$28,RANDBETWEEN(1,27))</f>
        <v/>
      </c>
      <c r="F2108">
        <f>INDEX('d_분포'!$C$2:$C$5,RANDBETWEEN(1,4))*(0.9+0.2*RAND())</f>
        <v/>
      </c>
      <c r="G2108">
        <f>RAND()</f>
        <v/>
      </c>
      <c r="H2108">
        <f>(F2108+(1-F2108)*('d_고정'!$B$22*BETAINV(RAND(),IF(G2108&lt;'d_고정'!$B$26,'d_고정'!$B$25,'d_고정'!$B$20)+1,'d_고정'!$B$21-IF(G2108&lt;'d_고정'!$B$26,'d_고정'!$B$25,'d_고정'!$B$20)+1)+(1-'d_고정'!$B$22)*BETAINV(RAND(),IF(G2108&lt;'d_고정'!$B$26,'d_고정'!$B$24,'d_고정'!$B$18)+1,'d_고정'!$B$19-IF(G2108&lt;'d_고정'!$B$26,'d_고정'!$B$24,'d_고정'!$B$18)+1))*('d_고정'!$B$14+('d_고정'!$B$15-'d_고정'!$B$14)*RAND()))/F2108</f>
        <v/>
      </c>
      <c r="I2108">
        <f>RAND()</f>
        <v/>
      </c>
      <c r="J2108">
        <f>IF('d_시나리오'!$J$3='d_시나리오'!$H$3,'d_시나리오'!$I$3,IF(I2108&lt;('d_시나리오'!$I$3-'d_시나리오'!$H$3)/('d_시나리오'!$J$3-'d_시나리오'!$H$3),'d_시나리오'!$H$3+SQRT(I2108*('d_시나리오'!$J$3-'d_시나리오'!$H$3)*('d_시나리오'!$I$3-'d_시나리오'!$H$3)),'d_시나리오'!$J$3-SQRT((1-I2108)*('d_시나리오'!$J$3-'d_시나리오'!$H$3)*('d_시나리오'!$J$3-'d_시나리오'!$I$3))))</f>
        <v/>
      </c>
      <c r="K2108">
        <f>RAND()</f>
        <v/>
      </c>
      <c r="L2108">
        <f>IF('d_시나리오'!$J$4='d_시나리오'!$H$4,'d_시나리오'!$I$4,IF(K2108&lt;('d_시나리오'!$I$4-'d_시나리오'!$H$4)/('d_시나리오'!$J$4-'d_시나리오'!$H$4),'d_시나리오'!$H$4+SQRT(K2108*('d_시나리오'!$J$4-'d_시나리오'!$H$4)*('d_시나리오'!$I$4-'d_시나리오'!$H$4)),'d_시나리오'!$J$4-SQRT((1-K2108)*('d_시나리오'!$J$4-'d_시나리오'!$H$4)*('d_시나리오'!$J$4-'d_시나리오'!$I$4))))</f>
        <v/>
      </c>
      <c r="M2108">
        <f>RAND()</f>
        <v/>
      </c>
      <c r="N2108">
        <f>IF('d_시나리오'!$J$5='d_시나리오'!$H$5,'d_시나리오'!$I$5,IF(M2108&lt;('d_시나리오'!$I$5-'d_시나리오'!$H$5)/('d_시나리오'!$J$5-'d_시나리오'!$H$5),'d_시나리오'!$H$5+SQRT(M2108*('d_시나리오'!$J$5-'d_시나리오'!$H$5)*('d_시나리오'!$I$5-'d_시나리오'!$H$5)),'d_시나리오'!$J$5-SQRT((1-M2108)*('d_시나리오'!$J$5-'d_시나리오'!$H$5)*('d_시나리오'!$J$5-'d_시나리오'!$I$5))))</f>
        <v/>
      </c>
      <c r="O2108">
        <f>RAND()</f>
        <v/>
      </c>
      <c r="P2108">
        <f>IF('d_시나리오'!$J$6='d_시나리오'!$H$6,'d_시나리오'!$I$6,IF(O2108&lt;('d_시나리오'!$I$6-'d_시나리오'!$H$6)/('d_시나리오'!$J$6-'d_시나리오'!$H$6),'d_시나리오'!$H$6+SQRT(O2108*('d_시나리오'!$J$6-'d_시나리오'!$H$6)*('d_시나리오'!$I$6-'d_시나리오'!$H$6)),'d_시나리오'!$J$6-SQRT((1-O2108)*('d_시나리오'!$J$6-'d_시나리오'!$H$6)*('d_시나리오'!$J$6-'d_시나리오'!$I$6))))</f>
        <v/>
      </c>
      <c r="Q2108">
        <f>INDEX('d_분포'!$B$2:$B$57,RANDBETWEEN(1,56))</f>
        <v/>
      </c>
      <c r="R2108">
        <f>BETAINV(RAND(),5,5)</f>
        <v/>
      </c>
      <c r="S2108">
        <f>'d_고정'!$B$1*'6_기대효과'!$H$7*('d_시나리오'!$I$7/'d_고정'!$B$2)*B2108</f>
        <v/>
      </c>
      <c r="T2108">
        <f>S2108*D2108</f>
        <v/>
      </c>
      <c r="U2108">
        <f>S2108*F2108*H2108</f>
        <v/>
      </c>
      <c r="V2108">
        <f>S2108*F2108*(H2108-1)</f>
        <v/>
      </c>
      <c r="W2108">
        <f>U2108*J2108</f>
        <v/>
      </c>
      <c r="X2108">
        <f>T2108+W2108</f>
        <v/>
      </c>
      <c r="Y2108">
        <f>(T2108*E2108+W2108*L2108)*(1-R2108-'d_고정'!$B$13)</f>
        <v/>
      </c>
      <c r="Z2108">
        <f>(U2108*N2108*Q2108+'d_고정'!$B$3*('6_기대효과'!$H$7/8)*Q2108*'d_고정'!$B$10*P2108*('6_기대효과'!$K$7/'d_고정'!$B$9))*(1-R2108)</f>
        <v/>
      </c>
      <c r="AA2108">
        <f>W2108*L2108*(1-R2108-'d_고정'!$B$13)+U2108*MAX(N2108-'d_고정'!$B$10*P2108*('6_기대효과'!$K$7/'d_고정'!$B$9),0)*Q2108*(1-R2108)</f>
        <v/>
      </c>
      <c r="AB2108">
        <f>Y2108+Z2108</f>
        <v/>
      </c>
      <c r="AC2108">
        <f>Y2108/('d_고정'!$B$5*'6_기대효과'!$H$7/8)/'d_고정'!$B$6</f>
        <v/>
      </c>
      <c r="AD2108">
        <f>Y2108/('d_고정'!$B$8*'6_기대효과'!$H$7/8)</f>
        <v/>
      </c>
    </row>
    <row r="2109">
      <c r="A2109">
        <f>RAND()</f>
        <v/>
      </c>
      <c r="B2109">
        <f>IF('d_시나리오'!$J$2='d_시나리오'!$H$2,'d_시나리오'!$I$2,IF(A2109&lt;('d_시나리오'!$I$2-'d_시나리오'!$H$2)/('d_시나리오'!$J$2-'d_시나리오'!$H$2),'d_시나리오'!$H$2+SQRT(A2109*('d_시나리오'!$J$2-'d_시나리오'!$H$2)*('d_시나리오'!$I$2-'d_시나리오'!$H$2)),'d_시나리오'!$J$2-SQRT((1-A2109)*('d_시나리오'!$J$2-'d_시나리오'!$H$2)*('d_시나리오'!$J$2-'d_시나리오'!$I$2))))</f>
        <v/>
      </c>
      <c r="C2109">
        <f>RAND()</f>
        <v/>
      </c>
      <c r="D2109">
        <f>BETAINV(RAND(),IF(C2109&lt;'d_고정'!$B$26,'d_고정'!$B$23,'d_고정'!$B$16)+1,'d_고정'!$B$17-IF(C2109&lt;'d_고정'!$B$26,'d_고정'!$B$23,'d_고정'!$B$16)+1)*('d_고정'!$B$14+('d_고정'!$B$15-'d_고정'!$B$14)*RAND())</f>
        <v/>
      </c>
      <c r="E2109">
        <f>INDEX('d_분포'!$A$2:$A$28,RANDBETWEEN(1,27))</f>
        <v/>
      </c>
      <c r="F2109">
        <f>INDEX('d_분포'!$C$2:$C$5,RANDBETWEEN(1,4))*(0.9+0.2*RAND())</f>
        <v/>
      </c>
      <c r="G2109">
        <f>RAND()</f>
        <v/>
      </c>
      <c r="H2109">
        <f>(F2109+(1-F2109)*('d_고정'!$B$22*BETAINV(RAND(),IF(G2109&lt;'d_고정'!$B$26,'d_고정'!$B$25,'d_고정'!$B$20)+1,'d_고정'!$B$21-IF(G2109&lt;'d_고정'!$B$26,'d_고정'!$B$25,'d_고정'!$B$20)+1)+(1-'d_고정'!$B$22)*BETAINV(RAND(),IF(G2109&lt;'d_고정'!$B$26,'d_고정'!$B$24,'d_고정'!$B$18)+1,'d_고정'!$B$19-IF(G2109&lt;'d_고정'!$B$26,'d_고정'!$B$24,'d_고정'!$B$18)+1))*('d_고정'!$B$14+('d_고정'!$B$15-'d_고정'!$B$14)*RAND()))/F2109</f>
        <v/>
      </c>
      <c r="I2109">
        <f>RAND()</f>
        <v/>
      </c>
      <c r="J2109">
        <f>IF('d_시나리오'!$J$3='d_시나리오'!$H$3,'d_시나리오'!$I$3,IF(I2109&lt;('d_시나리오'!$I$3-'d_시나리오'!$H$3)/('d_시나리오'!$J$3-'d_시나리오'!$H$3),'d_시나리오'!$H$3+SQRT(I2109*('d_시나리오'!$J$3-'d_시나리오'!$H$3)*('d_시나리오'!$I$3-'d_시나리오'!$H$3)),'d_시나리오'!$J$3-SQRT((1-I2109)*('d_시나리오'!$J$3-'d_시나리오'!$H$3)*('d_시나리오'!$J$3-'d_시나리오'!$I$3))))</f>
        <v/>
      </c>
      <c r="K2109">
        <f>RAND()</f>
        <v/>
      </c>
      <c r="L2109">
        <f>IF('d_시나리오'!$J$4='d_시나리오'!$H$4,'d_시나리오'!$I$4,IF(K2109&lt;('d_시나리오'!$I$4-'d_시나리오'!$H$4)/('d_시나리오'!$J$4-'d_시나리오'!$H$4),'d_시나리오'!$H$4+SQRT(K2109*('d_시나리오'!$J$4-'d_시나리오'!$H$4)*('d_시나리오'!$I$4-'d_시나리오'!$H$4)),'d_시나리오'!$J$4-SQRT((1-K2109)*('d_시나리오'!$J$4-'d_시나리오'!$H$4)*('d_시나리오'!$J$4-'d_시나리오'!$I$4))))</f>
        <v/>
      </c>
      <c r="M2109">
        <f>RAND()</f>
        <v/>
      </c>
      <c r="N2109">
        <f>IF('d_시나리오'!$J$5='d_시나리오'!$H$5,'d_시나리오'!$I$5,IF(M2109&lt;('d_시나리오'!$I$5-'d_시나리오'!$H$5)/('d_시나리오'!$J$5-'d_시나리오'!$H$5),'d_시나리오'!$H$5+SQRT(M2109*('d_시나리오'!$J$5-'d_시나리오'!$H$5)*('d_시나리오'!$I$5-'d_시나리오'!$H$5)),'d_시나리오'!$J$5-SQRT((1-M2109)*('d_시나리오'!$J$5-'d_시나리오'!$H$5)*('d_시나리오'!$J$5-'d_시나리오'!$I$5))))</f>
        <v/>
      </c>
      <c r="O2109">
        <f>RAND()</f>
        <v/>
      </c>
      <c r="P2109">
        <f>IF('d_시나리오'!$J$6='d_시나리오'!$H$6,'d_시나리오'!$I$6,IF(O2109&lt;('d_시나리오'!$I$6-'d_시나리오'!$H$6)/('d_시나리오'!$J$6-'d_시나리오'!$H$6),'d_시나리오'!$H$6+SQRT(O2109*('d_시나리오'!$J$6-'d_시나리오'!$H$6)*('d_시나리오'!$I$6-'d_시나리오'!$H$6)),'d_시나리오'!$J$6-SQRT((1-O2109)*('d_시나리오'!$J$6-'d_시나리오'!$H$6)*('d_시나리오'!$J$6-'d_시나리오'!$I$6))))</f>
        <v/>
      </c>
      <c r="Q2109">
        <f>INDEX('d_분포'!$B$2:$B$57,RANDBETWEEN(1,56))</f>
        <v/>
      </c>
      <c r="R2109">
        <f>BETAINV(RAND(),5,5)</f>
        <v/>
      </c>
      <c r="S2109">
        <f>'d_고정'!$B$1*'6_기대효과'!$H$7*('d_시나리오'!$I$7/'d_고정'!$B$2)*B2109</f>
        <v/>
      </c>
      <c r="T2109">
        <f>S2109*D2109</f>
        <v/>
      </c>
      <c r="U2109">
        <f>S2109*F2109*H2109</f>
        <v/>
      </c>
      <c r="V2109">
        <f>S2109*F2109*(H2109-1)</f>
        <v/>
      </c>
      <c r="W2109">
        <f>U2109*J2109</f>
        <v/>
      </c>
      <c r="X2109">
        <f>T2109+W2109</f>
        <v/>
      </c>
      <c r="Y2109">
        <f>(T2109*E2109+W2109*L2109)*(1-R2109-'d_고정'!$B$13)</f>
        <v/>
      </c>
      <c r="Z2109">
        <f>(U2109*N2109*Q2109+'d_고정'!$B$3*('6_기대효과'!$H$7/8)*Q2109*'d_고정'!$B$10*P2109*('6_기대효과'!$K$7/'d_고정'!$B$9))*(1-R2109)</f>
        <v/>
      </c>
      <c r="AA2109">
        <f>W2109*L2109*(1-R2109-'d_고정'!$B$13)+U2109*MAX(N2109-'d_고정'!$B$10*P2109*('6_기대효과'!$K$7/'d_고정'!$B$9),0)*Q2109*(1-R2109)</f>
        <v/>
      </c>
      <c r="AB2109">
        <f>Y2109+Z2109</f>
        <v/>
      </c>
      <c r="AC2109">
        <f>Y2109/('d_고정'!$B$5*'6_기대효과'!$H$7/8)/'d_고정'!$B$6</f>
        <v/>
      </c>
      <c r="AD2109">
        <f>Y2109/('d_고정'!$B$8*'6_기대효과'!$H$7/8)</f>
        <v/>
      </c>
    </row>
    <row r="2110">
      <c r="A2110">
        <f>RAND()</f>
        <v/>
      </c>
      <c r="B2110">
        <f>IF('d_시나리오'!$J$2='d_시나리오'!$H$2,'d_시나리오'!$I$2,IF(A2110&lt;('d_시나리오'!$I$2-'d_시나리오'!$H$2)/('d_시나리오'!$J$2-'d_시나리오'!$H$2),'d_시나리오'!$H$2+SQRT(A2110*('d_시나리오'!$J$2-'d_시나리오'!$H$2)*('d_시나리오'!$I$2-'d_시나리오'!$H$2)),'d_시나리오'!$J$2-SQRT((1-A2110)*('d_시나리오'!$J$2-'d_시나리오'!$H$2)*('d_시나리오'!$J$2-'d_시나리오'!$I$2))))</f>
        <v/>
      </c>
      <c r="C2110">
        <f>RAND()</f>
        <v/>
      </c>
      <c r="D2110">
        <f>BETAINV(RAND(),IF(C2110&lt;'d_고정'!$B$26,'d_고정'!$B$23,'d_고정'!$B$16)+1,'d_고정'!$B$17-IF(C2110&lt;'d_고정'!$B$26,'d_고정'!$B$23,'d_고정'!$B$16)+1)*('d_고정'!$B$14+('d_고정'!$B$15-'d_고정'!$B$14)*RAND())</f>
        <v/>
      </c>
      <c r="E2110">
        <f>INDEX('d_분포'!$A$2:$A$28,RANDBETWEEN(1,27))</f>
        <v/>
      </c>
      <c r="F2110">
        <f>INDEX('d_분포'!$C$2:$C$5,RANDBETWEEN(1,4))*(0.9+0.2*RAND())</f>
        <v/>
      </c>
      <c r="G2110">
        <f>RAND()</f>
        <v/>
      </c>
      <c r="H2110">
        <f>(F2110+(1-F2110)*('d_고정'!$B$22*BETAINV(RAND(),IF(G2110&lt;'d_고정'!$B$26,'d_고정'!$B$25,'d_고정'!$B$20)+1,'d_고정'!$B$21-IF(G2110&lt;'d_고정'!$B$26,'d_고정'!$B$25,'d_고정'!$B$20)+1)+(1-'d_고정'!$B$22)*BETAINV(RAND(),IF(G2110&lt;'d_고정'!$B$26,'d_고정'!$B$24,'d_고정'!$B$18)+1,'d_고정'!$B$19-IF(G2110&lt;'d_고정'!$B$26,'d_고정'!$B$24,'d_고정'!$B$18)+1))*('d_고정'!$B$14+('d_고정'!$B$15-'d_고정'!$B$14)*RAND()))/F2110</f>
        <v/>
      </c>
      <c r="I2110">
        <f>RAND()</f>
        <v/>
      </c>
      <c r="J2110">
        <f>IF('d_시나리오'!$J$3='d_시나리오'!$H$3,'d_시나리오'!$I$3,IF(I2110&lt;('d_시나리오'!$I$3-'d_시나리오'!$H$3)/('d_시나리오'!$J$3-'d_시나리오'!$H$3),'d_시나리오'!$H$3+SQRT(I2110*('d_시나리오'!$J$3-'d_시나리오'!$H$3)*('d_시나리오'!$I$3-'d_시나리오'!$H$3)),'d_시나리오'!$J$3-SQRT((1-I2110)*('d_시나리오'!$J$3-'d_시나리오'!$H$3)*('d_시나리오'!$J$3-'d_시나리오'!$I$3))))</f>
        <v/>
      </c>
      <c r="K2110">
        <f>RAND()</f>
        <v/>
      </c>
      <c r="L2110">
        <f>IF('d_시나리오'!$J$4='d_시나리오'!$H$4,'d_시나리오'!$I$4,IF(K2110&lt;('d_시나리오'!$I$4-'d_시나리오'!$H$4)/('d_시나리오'!$J$4-'d_시나리오'!$H$4),'d_시나리오'!$H$4+SQRT(K2110*('d_시나리오'!$J$4-'d_시나리오'!$H$4)*('d_시나리오'!$I$4-'d_시나리오'!$H$4)),'d_시나리오'!$J$4-SQRT((1-K2110)*('d_시나리오'!$J$4-'d_시나리오'!$H$4)*('d_시나리오'!$J$4-'d_시나리오'!$I$4))))</f>
        <v/>
      </c>
      <c r="M2110">
        <f>RAND()</f>
        <v/>
      </c>
      <c r="N2110">
        <f>IF('d_시나리오'!$J$5='d_시나리오'!$H$5,'d_시나리오'!$I$5,IF(M2110&lt;('d_시나리오'!$I$5-'d_시나리오'!$H$5)/('d_시나리오'!$J$5-'d_시나리오'!$H$5),'d_시나리오'!$H$5+SQRT(M2110*('d_시나리오'!$J$5-'d_시나리오'!$H$5)*('d_시나리오'!$I$5-'d_시나리오'!$H$5)),'d_시나리오'!$J$5-SQRT((1-M2110)*('d_시나리오'!$J$5-'d_시나리오'!$H$5)*('d_시나리오'!$J$5-'d_시나리오'!$I$5))))</f>
        <v/>
      </c>
      <c r="O2110">
        <f>RAND()</f>
        <v/>
      </c>
      <c r="P2110">
        <f>IF('d_시나리오'!$J$6='d_시나리오'!$H$6,'d_시나리오'!$I$6,IF(O2110&lt;('d_시나리오'!$I$6-'d_시나리오'!$H$6)/('d_시나리오'!$J$6-'d_시나리오'!$H$6),'d_시나리오'!$H$6+SQRT(O2110*('d_시나리오'!$J$6-'d_시나리오'!$H$6)*('d_시나리오'!$I$6-'d_시나리오'!$H$6)),'d_시나리오'!$J$6-SQRT((1-O2110)*('d_시나리오'!$J$6-'d_시나리오'!$H$6)*('d_시나리오'!$J$6-'d_시나리오'!$I$6))))</f>
        <v/>
      </c>
      <c r="Q2110">
        <f>INDEX('d_분포'!$B$2:$B$57,RANDBETWEEN(1,56))</f>
        <v/>
      </c>
      <c r="R2110">
        <f>BETAINV(RAND(),5,5)</f>
        <v/>
      </c>
      <c r="S2110">
        <f>'d_고정'!$B$1*'6_기대효과'!$H$7*('d_시나리오'!$I$7/'d_고정'!$B$2)*B2110</f>
        <v/>
      </c>
      <c r="T2110">
        <f>S2110*D2110</f>
        <v/>
      </c>
      <c r="U2110">
        <f>S2110*F2110*H2110</f>
        <v/>
      </c>
      <c r="V2110">
        <f>S2110*F2110*(H2110-1)</f>
        <v/>
      </c>
      <c r="W2110">
        <f>U2110*J2110</f>
        <v/>
      </c>
      <c r="X2110">
        <f>T2110+W2110</f>
        <v/>
      </c>
      <c r="Y2110">
        <f>(T2110*E2110+W2110*L2110)*(1-R2110-'d_고정'!$B$13)</f>
        <v/>
      </c>
      <c r="Z2110">
        <f>(U2110*N2110*Q2110+'d_고정'!$B$3*('6_기대효과'!$H$7/8)*Q2110*'d_고정'!$B$10*P2110*('6_기대효과'!$K$7/'d_고정'!$B$9))*(1-R2110)</f>
        <v/>
      </c>
      <c r="AA2110">
        <f>W2110*L2110*(1-R2110-'d_고정'!$B$13)+U2110*MAX(N2110-'d_고정'!$B$10*P2110*('6_기대효과'!$K$7/'d_고정'!$B$9),0)*Q2110*(1-R2110)</f>
        <v/>
      </c>
      <c r="AB2110">
        <f>Y2110+Z2110</f>
        <v/>
      </c>
      <c r="AC2110">
        <f>Y2110/('d_고정'!$B$5*'6_기대효과'!$H$7/8)/'d_고정'!$B$6</f>
        <v/>
      </c>
      <c r="AD2110">
        <f>Y2110/('d_고정'!$B$8*'6_기대효과'!$H$7/8)</f>
        <v/>
      </c>
    </row>
    <row r="2111">
      <c r="A2111">
        <f>RAND()</f>
        <v/>
      </c>
      <c r="B2111">
        <f>IF('d_시나리오'!$J$2='d_시나리오'!$H$2,'d_시나리오'!$I$2,IF(A2111&lt;('d_시나리오'!$I$2-'d_시나리오'!$H$2)/('d_시나리오'!$J$2-'d_시나리오'!$H$2),'d_시나리오'!$H$2+SQRT(A2111*('d_시나리오'!$J$2-'d_시나리오'!$H$2)*('d_시나리오'!$I$2-'d_시나리오'!$H$2)),'d_시나리오'!$J$2-SQRT((1-A2111)*('d_시나리오'!$J$2-'d_시나리오'!$H$2)*('d_시나리오'!$J$2-'d_시나리오'!$I$2))))</f>
        <v/>
      </c>
      <c r="C2111">
        <f>RAND()</f>
        <v/>
      </c>
      <c r="D2111">
        <f>BETAINV(RAND(),IF(C2111&lt;'d_고정'!$B$26,'d_고정'!$B$23,'d_고정'!$B$16)+1,'d_고정'!$B$17-IF(C2111&lt;'d_고정'!$B$26,'d_고정'!$B$23,'d_고정'!$B$16)+1)*('d_고정'!$B$14+('d_고정'!$B$15-'d_고정'!$B$14)*RAND())</f>
        <v/>
      </c>
      <c r="E2111">
        <f>INDEX('d_분포'!$A$2:$A$28,RANDBETWEEN(1,27))</f>
        <v/>
      </c>
      <c r="F2111">
        <f>INDEX('d_분포'!$C$2:$C$5,RANDBETWEEN(1,4))*(0.9+0.2*RAND())</f>
        <v/>
      </c>
      <c r="G2111">
        <f>RAND()</f>
        <v/>
      </c>
      <c r="H2111">
        <f>(F2111+(1-F2111)*('d_고정'!$B$22*BETAINV(RAND(),IF(G2111&lt;'d_고정'!$B$26,'d_고정'!$B$25,'d_고정'!$B$20)+1,'d_고정'!$B$21-IF(G2111&lt;'d_고정'!$B$26,'d_고정'!$B$25,'d_고정'!$B$20)+1)+(1-'d_고정'!$B$22)*BETAINV(RAND(),IF(G2111&lt;'d_고정'!$B$26,'d_고정'!$B$24,'d_고정'!$B$18)+1,'d_고정'!$B$19-IF(G2111&lt;'d_고정'!$B$26,'d_고정'!$B$24,'d_고정'!$B$18)+1))*('d_고정'!$B$14+('d_고정'!$B$15-'d_고정'!$B$14)*RAND()))/F2111</f>
        <v/>
      </c>
      <c r="I2111">
        <f>RAND()</f>
        <v/>
      </c>
      <c r="J2111">
        <f>IF('d_시나리오'!$J$3='d_시나리오'!$H$3,'d_시나리오'!$I$3,IF(I2111&lt;('d_시나리오'!$I$3-'d_시나리오'!$H$3)/('d_시나리오'!$J$3-'d_시나리오'!$H$3),'d_시나리오'!$H$3+SQRT(I2111*('d_시나리오'!$J$3-'d_시나리오'!$H$3)*('d_시나리오'!$I$3-'d_시나리오'!$H$3)),'d_시나리오'!$J$3-SQRT((1-I2111)*('d_시나리오'!$J$3-'d_시나리오'!$H$3)*('d_시나리오'!$J$3-'d_시나리오'!$I$3))))</f>
        <v/>
      </c>
      <c r="K2111">
        <f>RAND()</f>
        <v/>
      </c>
      <c r="L2111">
        <f>IF('d_시나리오'!$J$4='d_시나리오'!$H$4,'d_시나리오'!$I$4,IF(K2111&lt;('d_시나리오'!$I$4-'d_시나리오'!$H$4)/('d_시나리오'!$J$4-'d_시나리오'!$H$4),'d_시나리오'!$H$4+SQRT(K2111*('d_시나리오'!$J$4-'d_시나리오'!$H$4)*('d_시나리오'!$I$4-'d_시나리오'!$H$4)),'d_시나리오'!$J$4-SQRT((1-K2111)*('d_시나리오'!$J$4-'d_시나리오'!$H$4)*('d_시나리오'!$J$4-'d_시나리오'!$I$4))))</f>
        <v/>
      </c>
      <c r="M2111">
        <f>RAND()</f>
        <v/>
      </c>
      <c r="N2111">
        <f>IF('d_시나리오'!$J$5='d_시나리오'!$H$5,'d_시나리오'!$I$5,IF(M2111&lt;('d_시나리오'!$I$5-'d_시나리오'!$H$5)/('d_시나리오'!$J$5-'d_시나리오'!$H$5),'d_시나리오'!$H$5+SQRT(M2111*('d_시나리오'!$J$5-'d_시나리오'!$H$5)*('d_시나리오'!$I$5-'d_시나리오'!$H$5)),'d_시나리오'!$J$5-SQRT((1-M2111)*('d_시나리오'!$J$5-'d_시나리오'!$H$5)*('d_시나리오'!$J$5-'d_시나리오'!$I$5))))</f>
        <v/>
      </c>
      <c r="O2111">
        <f>RAND()</f>
        <v/>
      </c>
      <c r="P2111">
        <f>IF('d_시나리오'!$J$6='d_시나리오'!$H$6,'d_시나리오'!$I$6,IF(O2111&lt;('d_시나리오'!$I$6-'d_시나리오'!$H$6)/('d_시나리오'!$J$6-'d_시나리오'!$H$6),'d_시나리오'!$H$6+SQRT(O2111*('d_시나리오'!$J$6-'d_시나리오'!$H$6)*('d_시나리오'!$I$6-'d_시나리오'!$H$6)),'d_시나리오'!$J$6-SQRT((1-O2111)*('d_시나리오'!$J$6-'d_시나리오'!$H$6)*('d_시나리오'!$J$6-'d_시나리오'!$I$6))))</f>
        <v/>
      </c>
      <c r="Q2111">
        <f>INDEX('d_분포'!$B$2:$B$57,RANDBETWEEN(1,56))</f>
        <v/>
      </c>
      <c r="R2111">
        <f>BETAINV(RAND(),5,5)</f>
        <v/>
      </c>
      <c r="S2111">
        <f>'d_고정'!$B$1*'6_기대효과'!$H$7*('d_시나리오'!$I$7/'d_고정'!$B$2)*B2111</f>
        <v/>
      </c>
      <c r="T2111">
        <f>S2111*D2111</f>
        <v/>
      </c>
      <c r="U2111">
        <f>S2111*F2111*H2111</f>
        <v/>
      </c>
      <c r="V2111">
        <f>S2111*F2111*(H2111-1)</f>
        <v/>
      </c>
      <c r="W2111">
        <f>U2111*J2111</f>
        <v/>
      </c>
      <c r="X2111">
        <f>T2111+W2111</f>
        <v/>
      </c>
      <c r="Y2111">
        <f>(T2111*E2111+W2111*L2111)*(1-R2111-'d_고정'!$B$13)</f>
        <v/>
      </c>
      <c r="Z2111">
        <f>(U2111*N2111*Q2111+'d_고정'!$B$3*('6_기대효과'!$H$7/8)*Q2111*'d_고정'!$B$10*P2111*('6_기대효과'!$K$7/'d_고정'!$B$9))*(1-R2111)</f>
        <v/>
      </c>
      <c r="AA2111">
        <f>W2111*L2111*(1-R2111-'d_고정'!$B$13)+U2111*MAX(N2111-'d_고정'!$B$10*P2111*('6_기대효과'!$K$7/'d_고정'!$B$9),0)*Q2111*(1-R2111)</f>
        <v/>
      </c>
      <c r="AB2111">
        <f>Y2111+Z2111</f>
        <v/>
      </c>
      <c r="AC2111">
        <f>Y2111/('d_고정'!$B$5*'6_기대효과'!$H$7/8)/'d_고정'!$B$6</f>
        <v/>
      </c>
      <c r="AD2111">
        <f>Y2111/('d_고정'!$B$8*'6_기대효과'!$H$7/8)</f>
        <v/>
      </c>
    </row>
    <row r="2112">
      <c r="A2112">
        <f>RAND()</f>
        <v/>
      </c>
      <c r="B2112">
        <f>IF('d_시나리오'!$J$2='d_시나리오'!$H$2,'d_시나리오'!$I$2,IF(A2112&lt;('d_시나리오'!$I$2-'d_시나리오'!$H$2)/('d_시나리오'!$J$2-'d_시나리오'!$H$2),'d_시나리오'!$H$2+SQRT(A2112*('d_시나리오'!$J$2-'d_시나리오'!$H$2)*('d_시나리오'!$I$2-'d_시나리오'!$H$2)),'d_시나리오'!$J$2-SQRT((1-A2112)*('d_시나리오'!$J$2-'d_시나리오'!$H$2)*('d_시나리오'!$J$2-'d_시나리오'!$I$2))))</f>
        <v/>
      </c>
      <c r="C2112">
        <f>RAND()</f>
        <v/>
      </c>
      <c r="D2112">
        <f>BETAINV(RAND(),IF(C2112&lt;'d_고정'!$B$26,'d_고정'!$B$23,'d_고정'!$B$16)+1,'d_고정'!$B$17-IF(C2112&lt;'d_고정'!$B$26,'d_고정'!$B$23,'d_고정'!$B$16)+1)*('d_고정'!$B$14+('d_고정'!$B$15-'d_고정'!$B$14)*RAND())</f>
        <v/>
      </c>
      <c r="E2112">
        <f>INDEX('d_분포'!$A$2:$A$28,RANDBETWEEN(1,27))</f>
        <v/>
      </c>
      <c r="F2112">
        <f>INDEX('d_분포'!$C$2:$C$5,RANDBETWEEN(1,4))*(0.9+0.2*RAND())</f>
        <v/>
      </c>
      <c r="G2112">
        <f>RAND()</f>
        <v/>
      </c>
      <c r="H2112">
        <f>(F2112+(1-F2112)*('d_고정'!$B$22*BETAINV(RAND(),IF(G2112&lt;'d_고정'!$B$26,'d_고정'!$B$25,'d_고정'!$B$20)+1,'d_고정'!$B$21-IF(G2112&lt;'d_고정'!$B$26,'d_고정'!$B$25,'d_고정'!$B$20)+1)+(1-'d_고정'!$B$22)*BETAINV(RAND(),IF(G2112&lt;'d_고정'!$B$26,'d_고정'!$B$24,'d_고정'!$B$18)+1,'d_고정'!$B$19-IF(G2112&lt;'d_고정'!$B$26,'d_고정'!$B$24,'d_고정'!$B$18)+1))*('d_고정'!$B$14+('d_고정'!$B$15-'d_고정'!$B$14)*RAND()))/F2112</f>
        <v/>
      </c>
      <c r="I2112">
        <f>RAND()</f>
        <v/>
      </c>
      <c r="J2112">
        <f>IF('d_시나리오'!$J$3='d_시나리오'!$H$3,'d_시나리오'!$I$3,IF(I2112&lt;('d_시나리오'!$I$3-'d_시나리오'!$H$3)/('d_시나리오'!$J$3-'d_시나리오'!$H$3),'d_시나리오'!$H$3+SQRT(I2112*('d_시나리오'!$J$3-'d_시나리오'!$H$3)*('d_시나리오'!$I$3-'d_시나리오'!$H$3)),'d_시나리오'!$J$3-SQRT((1-I2112)*('d_시나리오'!$J$3-'d_시나리오'!$H$3)*('d_시나리오'!$J$3-'d_시나리오'!$I$3))))</f>
        <v/>
      </c>
      <c r="K2112">
        <f>RAND()</f>
        <v/>
      </c>
      <c r="L2112">
        <f>IF('d_시나리오'!$J$4='d_시나리오'!$H$4,'d_시나리오'!$I$4,IF(K2112&lt;('d_시나리오'!$I$4-'d_시나리오'!$H$4)/('d_시나리오'!$J$4-'d_시나리오'!$H$4),'d_시나리오'!$H$4+SQRT(K2112*('d_시나리오'!$J$4-'d_시나리오'!$H$4)*('d_시나리오'!$I$4-'d_시나리오'!$H$4)),'d_시나리오'!$J$4-SQRT((1-K2112)*('d_시나리오'!$J$4-'d_시나리오'!$H$4)*('d_시나리오'!$J$4-'d_시나리오'!$I$4))))</f>
        <v/>
      </c>
      <c r="M2112">
        <f>RAND()</f>
        <v/>
      </c>
      <c r="N2112">
        <f>IF('d_시나리오'!$J$5='d_시나리오'!$H$5,'d_시나리오'!$I$5,IF(M2112&lt;('d_시나리오'!$I$5-'d_시나리오'!$H$5)/('d_시나리오'!$J$5-'d_시나리오'!$H$5),'d_시나리오'!$H$5+SQRT(M2112*('d_시나리오'!$J$5-'d_시나리오'!$H$5)*('d_시나리오'!$I$5-'d_시나리오'!$H$5)),'d_시나리오'!$J$5-SQRT((1-M2112)*('d_시나리오'!$J$5-'d_시나리오'!$H$5)*('d_시나리오'!$J$5-'d_시나리오'!$I$5))))</f>
        <v/>
      </c>
      <c r="O2112">
        <f>RAND()</f>
        <v/>
      </c>
      <c r="P2112">
        <f>IF('d_시나리오'!$J$6='d_시나리오'!$H$6,'d_시나리오'!$I$6,IF(O2112&lt;('d_시나리오'!$I$6-'d_시나리오'!$H$6)/('d_시나리오'!$J$6-'d_시나리오'!$H$6),'d_시나리오'!$H$6+SQRT(O2112*('d_시나리오'!$J$6-'d_시나리오'!$H$6)*('d_시나리오'!$I$6-'d_시나리오'!$H$6)),'d_시나리오'!$J$6-SQRT((1-O2112)*('d_시나리오'!$J$6-'d_시나리오'!$H$6)*('d_시나리오'!$J$6-'d_시나리오'!$I$6))))</f>
        <v/>
      </c>
      <c r="Q2112">
        <f>INDEX('d_분포'!$B$2:$B$57,RANDBETWEEN(1,56))</f>
        <v/>
      </c>
      <c r="R2112">
        <f>BETAINV(RAND(),5,5)</f>
        <v/>
      </c>
      <c r="S2112">
        <f>'d_고정'!$B$1*'6_기대효과'!$H$7*('d_시나리오'!$I$7/'d_고정'!$B$2)*B2112</f>
        <v/>
      </c>
      <c r="T2112">
        <f>S2112*D2112</f>
        <v/>
      </c>
      <c r="U2112">
        <f>S2112*F2112*H2112</f>
        <v/>
      </c>
      <c r="V2112">
        <f>S2112*F2112*(H2112-1)</f>
        <v/>
      </c>
      <c r="W2112">
        <f>U2112*J2112</f>
        <v/>
      </c>
      <c r="X2112">
        <f>T2112+W2112</f>
        <v/>
      </c>
      <c r="Y2112">
        <f>(T2112*E2112+W2112*L2112)*(1-R2112-'d_고정'!$B$13)</f>
        <v/>
      </c>
      <c r="Z2112">
        <f>(U2112*N2112*Q2112+'d_고정'!$B$3*('6_기대효과'!$H$7/8)*Q2112*'d_고정'!$B$10*P2112*('6_기대효과'!$K$7/'d_고정'!$B$9))*(1-R2112)</f>
        <v/>
      </c>
      <c r="AA2112">
        <f>W2112*L2112*(1-R2112-'d_고정'!$B$13)+U2112*MAX(N2112-'d_고정'!$B$10*P2112*('6_기대효과'!$K$7/'d_고정'!$B$9),0)*Q2112*(1-R2112)</f>
        <v/>
      </c>
      <c r="AB2112">
        <f>Y2112+Z2112</f>
        <v/>
      </c>
      <c r="AC2112">
        <f>Y2112/('d_고정'!$B$5*'6_기대효과'!$H$7/8)/'d_고정'!$B$6</f>
        <v/>
      </c>
      <c r="AD2112">
        <f>Y2112/('d_고정'!$B$8*'6_기대효과'!$H$7/8)</f>
        <v/>
      </c>
    </row>
    <row r="2113">
      <c r="A2113">
        <f>RAND()</f>
        <v/>
      </c>
      <c r="B2113">
        <f>IF('d_시나리오'!$J$2='d_시나리오'!$H$2,'d_시나리오'!$I$2,IF(A2113&lt;('d_시나리오'!$I$2-'d_시나리오'!$H$2)/('d_시나리오'!$J$2-'d_시나리오'!$H$2),'d_시나리오'!$H$2+SQRT(A2113*('d_시나리오'!$J$2-'d_시나리오'!$H$2)*('d_시나리오'!$I$2-'d_시나리오'!$H$2)),'d_시나리오'!$J$2-SQRT((1-A2113)*('d_시나리오'!$J$2-'d_시나리오'!$H$2)*('d_시나리오'!$J$2-'d_시나리오'!$I$2))))</f>
        <v/>
      </c>
      <c r="C2113">
        <f>RAND()</f>
        <v/>
      </c>
      <c r="D2113">
        <f>BETAINV(RAND(),IF(C2113&lt;'d_고정'!$B$26,'d_고정'!$B$23,'d_고정'!$B$16)+1,'d_고정'!$B$17-IF(C2113&lt;'d_고정'!$B$26,'d_고정'!$B$23,'d_고정'!$B$16)+1)*('d_고정'!$B$14+('d_고정'!$B$15-'d_고정'!$B$14)*RAND())</f>
        <v/>
      </c>
      <c r="E2113">
        <f>INDEX('d_분포'!$A$2:$A$28,RANDBETWEEN(1,27))</f>
        <v/>
      </c>
      <c r="F2113">
        <f>INDEX('d_분포'!$C$2:$C$5,RANDBETWEEN(1,4))*(0.9+0.2*RAND())</f>
        <v/>
      </c>
      <c r="G2113">
        <f>RAND()</f>
        <v/>
      </c>
      <c r="H2113">
        <f>(F2113+(1-F2113)*('d_고정'!$B$22*BETAINV(RAND(),IF(G2113&lt;'d_고정'!$B$26,'d_고정'!$B$25,'d_고정'!$B$20)+1,'d_고정'!$B$21-IF(G2113&lt;'d_고정'!$B$26,'d_고정'!$B$25,'d_고정'!$B$20)+1)+(1-'d_고정'!$B$22)*BETAINV(RAND(),IF(G2113&lt;'d_고정'!$B$26,'d_고정'!$B$24,'d_고정'!$B$18)+1,'d_고정'!$B$19-IF(G2113&lt;'d_고정'!$B$26,'d_고정'!$B$24,'d_고정'!$B$18)+1))*('d_고정'!$B$14+('d_고정'!$B$15-'d_고정'!$B$14)*RAND()))/F2113</f>
        <v/>
      </c>
      <c r="I2113">
        <f>RAND()</f>
        <v/>
      </c>
      <c r="J2113">
        <f>IF('d_시나리오'!$J$3='d_시나리오'!$H$3,'d_시나리오'!$I$3,IF(I2113&lt;('d_시나리오'!$I$3-'d_시나리오'!$H$3)/('d_시나리오'!$J$3-'d_시나리오'!$H$3),'d_시나리오'!$H$3+SQRT(I2113*('d_시나리오'!$J$3-'d_시나리오'!$H$3)*('d_시나리오'!$I$3-'d_시나리오'!$H$3)),'d_시나리오'!$J$3-SQRT((1-I2113)*('d_시나리오'!$J$3-'d_시나리오'!$H$3)*('d_시나리오'!$J$3-'d_시나리오'!$I$3))))</f>
        <v/>
      </c>
      <c r="K2113">
        <f>RAND()</f>
        <v/>
      </c>
      <c r="L2113">
        <f>IF('d_시나리오'!$J$4='d_시나리오'!$H$4,'d_시나리오'!$I$4,IF(K2113&lt;('d_시나리오'!$I$4-'d_시나리오'!$H$4)/('d_시나리오'!$J$4-'d_시나리오'!$H$4),'d_시나리오'!$H$4+SQRT(K2113*('d_시나리오'!$J$4-'d_시나리오'!$H$4)*('d_시나리오'!$I$4-'d_시나리오'!$H$4)),'d_시나리오'!$J$4-SQRT((1-K2113)*('d_시나리오'!$J$4-'d_시나리오'!$H$4)*('d_시나리오'!$J$4-'d_시나리오'!$I$4))))</f>
        <v/>
      </c>
      <c r="M2113">
        <f>RAND()</f>
        <v/>
      </c>
      <c r="N2113">
        <f>IF('d_시나리오'!$J$5='d_시나리오'!$H$5,'d_시나리오'!$I$5,IF(M2113&lt;('d_시나리오'!$I$5-'d_시나리오'!$H$5)/('d_시나리오'!$J$5-'d_시나리오'!$H$5),'d_시나리오'!$H$5+SQRT(M2113*('d_시나리오'!$J$5-'d_시나리오'!$H$5)*('d_시나리오'!$I$5-'d_시나리오'!$H$5)),'d_시나리오'!$J$5-SQRT((1-M2113)*('d_시나리오'!$J$5-'d_시나리오'!$H$5)*('d_시나리오'!$J$5-'d_시나리오'!$I$5))))</f>
        <v/>
      </c>
      <c r="O2113">
        <f>RAND()</f>
        <v/>
      </c>
      <c r="P2113">
        <f>IF('d_시나리오'!$J$6='d_시나리오'!$H$6,'d_시나리오'!$I$6,IF(O2113&lt;('d_시나리오'!$I$6-'d_시나리오'!$H$6)/('d_시나리오'!$J$6-'d_시나리오'!$H$6),'d_시나리오'!$H$6+SQRT(O2113*('d_시나리오'!$J$6-'d_시나리오'!$H$6)*('d_시나리오'!$I$6-'d_시나리오'!$H$6)),'d_시나리오'!$J$6-SQRT((1-O2113)*('d_시나리오'!$J$6-'d_시나리오'!$H$6)*('d_시나리오'!$J$6-'d_시나리오'!$I$6))))</f>
        <v/>
      </c>
      <c r="Q2113">
        <f>INDEX('d_분포'!$B$2:$B$57,RANDBETWEEN(1,56))</f>
        <v/>
      </c>
      <c r="R2113">
        <f>BETAINV(RAND(),5,5)</f>
        <v/>
      </c>
      <c r="S2113">
        <f>'d_고정'!$B$1*'6_기대효과'!$H$7*('d_시나리오'!$I$7/'d_고정'!$B$2)*B2113</f>
        <v/>
      </c>
      <c r="T2113">
        <f>S2113*D2113</f>
        <v/>
      </c>
      <c r="U2113">
        <f>S2113*F2113*H2113</f>
        <v/>
      </c>
      <c r="V2113">
        <f>S2113*F2113*(H2113-1)</f>
        <v/>
      </c>
      <c r="W2113">
        <f>U2113*J2113</f>
        <v/>
      </c>
      <c r="X2113">
        <f>T2113+W2113</f>
        <v/>
      </c>
      <c r="Y2113">
        <f>(T2113*E2113+W2113*L2113)*(1-R2113-'d_고정'!$B$13)</f>
        <v/>
      </c>
      <c r="Z2113">
        <f>(U2113*N2113*Q2113+'d_고정'!$B$3*('6_기대효과'!$H$7/8)*Q2113*'d_고정'!$B$10*P2113*('6_기대효과'!$K$7/'d_고정'!$B$9))*(1-R2113)</f>
        <v/>
      </c>
      <c r="AA2113">
        <f>W2113*L2113*(1-R2113-'d_고정'!$B$13)+U2113*MAX(N2113-'d_고정'!$B$10*P2113*('6_기대효과'!$K$7/'d_고정'!$B$9),0)*Q2113*(1-R2113)</f>
        <v/>
      </c>
      <c r="AB2113">
        <f>Y2113+Z2113</f>
        <v/>
      </c>
      <c r="AC2113">
        <f>Y2113/('d_고정'!$B$5*'6_기대효과'!$H$7/8)/'d_고정'!$B$6</f>
        <v/>
      </c>
      <c r="AD2113">
        <f>Y2113/('d_고정'!$B$8*'6_기대효과'!$H$7/8)</f>
        <v/>
      </c>
    </row>
    <row r="2114">
      <c r="A2114">
        <f>RAND()</f>
        <v/>
      </c>
      <c r="B2114">
        <f>IF('d_시나리오'!$J$2='d_시나리오'!$H$2,'d_시나리오'!$I$2,IF(A2114&lt;('d_시나리오'!$I$2-'d_시나리오'!$H$2)/('d_시나리오'!$J$2-'d_시나리오'!$H$2),'d_시나리오'!$H$2+SQRT(A2114*('d_시나리오'!$J$2-'d_시나리오'!$H$2)*('d_시나리오'!$I$2-'d_시나리오'!$H$2)),'d_시나리오'!$J$2-SQRT((1-A2114)*('d_시나리오'!$J$2-'d_시나리오'!$H$2)*('d_시나리오'!$J$2-'d_시나리오'!$I$2))))</f>
        <v/>
      </c>
      <c r="C2114">
        <f>RAND()</f>
        <v/>
      </c>
      <c r="D2114">
        <f>BETAINV(RAND(),IF(C2114&lt;'d_고정'!$B$26,'d_고정'!$B$23,'d_고정'!$B$16)+1,'d_고정'!$B$17-IF(C2114&lt;'d_고정'!$B$26,'d_고정'!$B$23,'d_고정'!$B$16)+1)*('d_고정'!$B$14+('d_고정'!$B$15-'d_고정'!$B$14)*RAND())</f>
        <v/>
      </c>
      <c r="E2114">
        <f>INDEX('d_분포'!$A$2:$A$28,RANDBETWEEN(1,27))</f>
        <v/>
      </c>
      <c r="F2114">
        <f>INDEX('d_분포'!$C$2:$C$5,RANDBETWEEN(1,4))*(0.9+0.2*RAND())</f>
        <v/>
      </c>
      <c r="G2114">
        <f>RAND()</f>
        <v/>
      </c>
      <c r="H2114">
        <f>(F2114+(1-F2114)*('d_고정'!$B$22*BETAINV(RAND(),IF(G2114&lt;'d_고정'!$B$26,'d_고정'!$B$25,'d_고정'!$B$20)+1,'d_고정'!$B$21-IF(G2114&lt;'d_고정'!$B$26,'d_고정'!$B$25,'d_고정'!$B$20)+1)+(1-'d_고정'!$B$22)*BETAINV(RAND(),IF(G2114&lt;'d_고정'!$B$26,'d_고정'!$B$24,'d_고정'!$B$18)+1,'d_고정'!$B$19-IF(G2114&lt;'d_고정'!$B$26,'d_고정'!$B$24,'d_고정'!$B$18)+1))*('d_고정'!$B$14+('d_고정'!$B$15-'d_고정'!$B$14)*RAND()))/F2114</f>
        <v/>
      </c>
      <c r="I2114">
        <f>RAND()</f>
        <v/>
      </c>
      <c r="J2114">
        <f>IF('d_시나리오'!$J$3='d_시나리오'!$H$3,'d_시나리오'!$I$3,IF(I2114&lt;('d_시나리오'!$I$3-'d_시나리오'!$H$3)/('d_시나리오'!$J$3-'d_시나리오'!$H$3),'d_시나리오'!$H$3+SQRT(I2114*('d_시나리오'!$J$3-'d_시나리오'!$H$3)*('d_시나리오'!$I$3-'d_시나리오'!$H$3)),'d_시나리오'!$J$3-SQRT((1-I2114)*('d_시나리오'!$J$3-'d_시나리오'!$H$3)*('d_시나리오'!$J$3-'d_시나리오'!$I$3))))</f>
        <v/>
      </c>
      <c r="K2114">
        <f>RAND()</f>
        <v/>
      </c>
      <c r="L2114">
        <f>IF('d_시나리오'!$J$4='d_시나리오'!$H$4,'d_시나리오'!$I$4,IF(K2114&lt;('d_시나리오'!$I$4-'d_시나리오'!$H$4)/('d_시나리오'!$J$4-'d_시나리오'!$H$4),'d_시나리오'!$H$4+SQRT(K2114*('d_시나리오'!$J$4-'d_시나리오'!$H$4)*('d_시나리오'!$I$4-'d_시나리오'!$H$4)),'d_시나리오'!$J$4-SQRT((1-K2114)*('d_시나리오'!$J$4-'d_시나리오'!$H$4)*('d_시나리오'!$J$4-'d_시나리오'!$I$4))))</f>
        <v/>
      </c>
      <c r="M2114">
        <f>RAND()</f>
        <v/>
      </c>
      <c r="N2114">
        <f>IF('d_시나리오'!$J$5='d_시나리오'!$H$5,'d_시나리오'!$I$5,IF(M2114&lt;('d_시나리오'!$I$5-'d_시나리오'!$H$5)/('d_시나리오'!$J$5-'d_시나리오'!$H$5),'d_시나리오'!$H$5+SQRT(M2114*('d_시나리오'!$J$5-'d_시나리오'!$H$5)*('d_시나리오'!$I$5-'d_시나리오'!$H$5)),'d_시나리오'!$J$5-SQRT((1-M2114)*('d_시나리오'!$J$5-'d_시나리오'!$H$5)*('d_시나리오'!$J$5-'d_시나리오'!$I$5))))</f>
        <v/>
      </c>
      <c r="O2114">
        <f>RAND()</f>
        <v/>
      </c>
      <c r="P2114">
        <f>IF('d_시나리오'!$J$6='d_시나리오'!$H$6,'d_시나리오'!$I$6,IF(O2114&lt;('d_시나리오'!$I$6-'d_시나리오'!$H$6)/('d_시나리오'!$J$6-'d_시나리오'!$H$6),'d_시나리오'!$H$6+SQRT(O2114*('d_시나리오'!$J$6-'d_시나리오'!$H$6)*('d_시나리오'!$I$6-'d_시나리오'!$H$6)),'d_시나리오'!$J$6-SQRT((1-O2114)*('d_시나리오'!$J$6-'d_시나리오'!$H$6)*('d_시나리오'!$J$6-'d_시나리오'!$I$6))))</f>
        <v/>
      </c>
      <c r="Q2114">
        <f>INDEX('d_분포'!$B$2:$B$57,RANDBETWEEN(1,56))</f>
        <v/>
      </c>
      <c r="R2114">
        <f>BETAINV(RAND(),5,5)</f>
        <v/>
      </c>
      <c r="S2114">
        <f>'d_고정'!$B$1*'6_기대효과'!$H$7*('d_시나리오'!$I$7/'d_고정'!$B$2)*B2114</f>
        <v/>
      </c>
      <c r="T2114">
        <f>S2114*D2114</f>
        <v/>
      </c>
      <c r="U2114">
        <f>S2114*F2114*H2114</f>
        <v/>
      </c>
      <c r="V2114">
        <f>S2114*F2114*(H2114-1)</f>
        <v/>
      </c>
      <c r="W2114">
        <f>U2114*J2114</f>
        <v/>
      </c>
      <c r="X2114">
        <f>T2114+W2114</f>
        <v/>
      </c>
      <c r="Y2114">
        <f>(T2114*E2114+W2114*L2114)*(1-R2114-'d_고정'!$B$13)</f>
        <v/>
      </c>
      <c r="Z2114">
        <f>(U2114*N2114*Q2114+'d_고정'!$B$3*('6_기대효과'!$H$7/8)*Q2114*'d_고정'!$B$10*P2114*('6_기대효과'!$K$7/'d_고정'!$B$9))*(1-R2114)</f>
        <v/>
      </c>
      <c r="AA2114">
        <f>W2114*L2114*(1-R2114-'d_고정'!$B$13)+U2114*MAX(N2114-'d_고정'!$B$10*P2114*('6_기대효과'!$K$7/'d_고정'!$B$9),0)*Q2114*(1-R2114)</f>
        <v/>
      </c>
      <c r="AB2114">
        <f>Y2114+Z2114</f>
        <v/>
      </c>
      <c r="AC2114">
        <f>Y2114/('d_고정'!$B$5*'6_기대효과'!$H$7/8)/'d_고정'!$B$6</f>
        <v/>
      </c>
      <c r="AD2114">
        <f>Y2114/('d_고정'!$B$8*'6_기대효과'!$H$7/8)</f>
        <v/>
      </c>
    </row>
    <row r="2115">
      <c r="A2115">
        <f>RAND()</f>
        <v/>
      </c>
      <c r="B2115">
        <f>IF('d_시나리오'!$J$2='d_시나리오'!$H$2,'d_시나리오'!$I$2,IF(A2115&lt;('d_시나리오'!$I$2-'d_시나리오'!$H$2)/('d_시나리오'!$J$2-'d_시나리오'!$H$2),'d_시나리오'!$H$2+SQRT(A2115*('d_시나리오'!$J$2-'d_시나리오'!$H$2)*('d_시나리오'!$I$2-'d_시나리오'!$H$2)),'d_시나리오'!$J$2-SQRT((1-A2115)*('d_시나리오'!$J$2-'d_시나리오'!$H$2)*('d_시나리오'!$J$2-'d_시나리오'!$I$2))))</f>
        <v/>
      </c>
      <c r="C2115">
        <f>RAND()</f>
        <v/>
      </c>
      <c r="D2115">
        <f>BETAINV(RAND(),IF(C2115&lt;'d_고정'!$B$26,'d_고정'!$B$23,'d_고정'!$B$16)+1,'d_고정'!$B$17-IF(C2115&lt;'d_고정'!$B$26,'d_고정'!$B$23,'d_고정'!$B$16)+1)*('d_고정'!$B$14+('d_고정'!$B$15-'d_고정'!$B$14)*RAND())</f>
        <v/>
      </c>
      <c r="E2115">
        <f>INDEX('d_분포'!$A$2:$A$28,RANDBETWEEN(1,27))</f>
        <v/>
      </c>
      <c r="F2115">
        <f>INDEX('d_분포'!$C$2:$C$5,RANDBETWEEN(1,4))*(0.9+0.2*RAND())</f>
        <v/>
      </c>
      <c r="G2115">
        <f>RAND()</f>
        <v/>
      </c>
      <c r="H2115">
        <f>(F2115+(1-F2115)*('d_고정'!$B$22*BETAINV(RAND(),IF(G2115&lt;'d_고정'!$B$26,'d_고정'!$B$25,'d_고정'!$B$20)+1,'d_고정'!$B$21-IF(G2115&lt;'d_고정'!$B$26,'d_고정'!$B$25,'d_고정'!$B$20)+1)+(1-'d_고정'!$B$22)*BETAINV(RAND(),IF(G2115&lt;'d_고정'!$B$26,'d_고정'!$B$24,'d_고정'!$B$18)+1,'d_고정'!$B$19-IF(G2115&lt;'d_고정'!$B$26,'d_고정'!$B$24,'d_고정'!$B$18)+1))*('d_고정'!$B$14+('d_고정'!$B$15-'d_고정'!$B$14)*RAND()))/F2115</f>
        <v/>
      </c>
      <c r="I2115">
        <f>RAND()</f>
        <v/>
      </c>
      <c r="J2115">
        <f>IF('d_시나리오'!$J$3='d_시나리오'!$H$3,'d_시나리오'!$I$3,IF(I2115&lt;('d_시나리오'!$I$3-'d_시나리오'!$H$3)/('d_시나리오'!$J$3-'d_시나리오'!$H$3),'d_시나리오'!$H$3+SQRT(I2115*('d_시나리오'!$J$3-'d_시나리오'!$H$3)*('d_시나리오'!$I$3-'d_시나리오'!$H$3)),'d_시나리오'!$J$3-SQRT((1-I2115)*('d_시나리오'!$J$3-'d_시나리오'!$H$3)*('d_시나리오'!$J$3-'d_시나리오'!$I$3))))</f>
        <v/>
      </c>
      <c r="K2115">
        <f>RAND()</f>
        <v/>
      </c>
      <c r="L2115">
        <f>IF('d_시나리오'!$J$4='d_시나리오'!$H$4,'d_시나리오'!$I$4,IF(K2115&lt;('d_시나리오'!$I$4-'d_시나리오'!$H$4)/('d_시나리오'!$J$4-'d_시나리오'!$H$4),'d_시나리오'!$H$4+SQRT(K2115*('d_시나리오'!$J$4-'d_시나리오'!$H$4)*('d_시나리오'!$I$4-'d_시나리오'!$H$4)),'d_시나리오'!$J$4-SQRT((1-K2115)*('d_시나리오'!$J$4-'d_시나리오'!$H$4)*('d_시나리오'!$J$4-'d_시나리오'!$I$4))))</f>
        <v/>
      </c>
      <c r="M2115">
        <f>RAND()</f>
        <v/>
      </c>
      <c r="N2115">
        <f>IF('d_시나리오'!$J$5='d_시나리오'!$H$5,'d_시나리오'!$I$5,IF(M2115&lt;('d_시나리오'!$I$5-'d_시나리오'!$H$5)/('d_시나리오'!$J$5-'d_시나리오'!$H$5),'d_시나리오'!$H$5+SQRT(M2115*('d_시나리오'!$J$5-'d_시나리오'!$H$5)*('d_시나리오'!$I$5-'d_시나리오'!$H$5)),'d_시나리오'!$J$5-SQRT((1-M2115)*('d_시나리오'!$J$5-'d_시나리오'!$H$5)*('d_시나리오'!$J$5-'d_시나리오'!$I$5))))</f>
        <v/>
      </c>
      <c r="O2115">
        <f>RAND()</f>
        <v/>
      </c>
      <c r="P2115">
        <f>IF('d_시나리오'!$J$6='d_시나리오'!$H$6,'d_시나리오'!$I$6,IF(O2115&lt;('d_시나리오'!$I$6-'d_시나리오'!$H$6)/('d_시나리오'!$J$6-'d_시나리오'!$H$6),'d_시나리오'!$H$6+SQRT(O2115*('d_시나리오'!$J$6-'d_시나리오'!$H$6)*('d_시나리오'!$I$6-'d_시나리오'!$H$6)),'d_시나리오'!$J$6-SQRT((1-O2115)*('d_시나리오'!$J$6-'d_시나리오'!$H$6)*('d_시나리오'!$J$6-'d_시나리오'!$I$6))))</f>
        <v/>
      </c>
      <c r="Q2115">
        <f>INDEX('d_분포'!$B$2:$B$57,RANDBETWEEN(1,56))</f>
        <v/>
      </c>
      <c r="R2115">
        <f>BETAINV(RAND(),5,5)</f>
        <v/>
      </c>
      <c r="S2115">
        <f>'d_고정'!$B$1*'6_기대효과'!$H$7*('d_시나리오'!$I$7/'d_고정'!$B$2)*B2115</f>
        <v/>
      </c>
      <c r="T2115">
        <f>S2115*D2115</f>
        <v/>
      </c>
      <c r="U2115">
        <f>S2115*F2115*H2115</f>
        <v/>
      </c>
      <c r="V2115">
        <f>S2115*F2115*(H2115-1)</f>
        <v/>
      </c>
      <c r="W2115">
        <f>U2115*J2115</f>
        <v/>
      </c>
      <c r="X2115">
        <f>T2115+W2115</f>
        <v/>
      </c>
      <c r="Y2115">
        <f>(T2115*E2115+W2115*L2115)*(1-R2115-'d_고정'!$B$13)</f>
        <v/>
      </c>
      <c r="Z2115">
        <f>(U2115*N2115*Q2115+'d_고정'!$B$3*('6_기대효과'!$H$7/8)*Q2115*'d_고정'!$B$10*P2115*('6_기대효과'!$K$7/'d_고정'!$B$9))*(1-R2115)</f>
        <v/>
      </c>
      <c r="AA2115">
        <f>W2115*L2115*(1-R2115-'d_고정'!$B$13)+U2115*MAX(N2115-'d_고정'!$B$10*P2115*('6_기대효과'!$K$7/'d_고정'!$B$9),0)*Q2115*(1-R2115)</f>
        <v/>
      </c>
      <c r="AB2115">
        <f>Y2115+Z2115</f>
        <v/>
      </c>
      <c r="AC2115">
        <f>Y2115/('d_고정'!$B$5*'6_기대효과'!$H$7/8)/'d_고정'!$B$6</f>
        <v/>
      </c>
      <c r="AD2115">
        <f>Y2115/('d_고정'!$B$8*'6_기대효과'!$H$7/8)</f>
        <v/>
      </c>
    </row>
    <row r="2116">
      <c r="A2116">
        <f>RAND()</f>
        <v/>
      </c>
      <c r="B2116">
        <f>IF('d_시나리오'!$J$2='d_시나리오'!$H$2,'d_시나리오'!$I$2,IF(A2116&lt;('d_시나리오'!$I$2-'d_시나리오'!$H$2)/('d_시나리오'!$J$2-'d_시나리오'!$H$2),'d_시나리오'!$H$2+SQRT(A2116*('d_시나리오'!$J$2-'d_시나리오'!$H$2)*('d_시나리오'!$I$2-'d_시나리오'!$H$2)),'d_시나리오'!$J$2-SQRT((1-A2116)*('d_시나리오'!$J$2-'d_시나리오'!$H$2)*('d_시나리오'!$J$2-'d_시나리오'!$I$2))))</f>
        <v/>
      </c>
      <c r="C2116">
        <f>RAND()</f>
        <v/>
      </c>
      <c r="D2116">
        <f>BETAINV(RAND(),IF(C2116&lt;'d_고정'!$B$26,'d_고정'!$B$23,'d_고정'!$B$16)+1,'d_고정'!$B$17-IF(C2116&lt;'d_고정'!$B$26,'d_고정'!$B$23,'d_고정'!$B$16)+1)*('d_고정'!$B$14+('d_고정'!$B$15-'d_고정'!$B$14)*RAND())</f>
        <v/>
      </c>
      <c r="E2116">
        <f>INDEX('d_분포'!$A$2:$A$28,RANDBETWEEN(1,27))</f>
        <v/>
      </c>
      <c r="F2116">
        <f>INDEX('d_분포'!$C$2:$C$5,RANDBETWEEN(1,4))*(0.9+0.2*RAND())</f>
        <v/>
      </c>
      <c r="G2116">
        <f>RAND()</f>
        <v/>
      </c>
      <c r="H2116">
        <f>(F2116+(1-F2116)*('d_고정'!$B$22*BETAINV(RAND(),IF(G2116&lt;'d_고정'!$B$26,'d_고정'!$B$25,'d_고정'!$B$20)+1,'d_고정'!$B$21-IF(G2116&lt;'d_고정'!$B$26,'d_고정'!$B$25,'d_고정'!$B$20)+1)+(1-'d_고정'!$B$22)*BETAINV(RAND(),IF(G2116&lt;'d_고정'!$B$26,'d_고정'!$B$24,'d_고정'!$B$18)+1,'d_고정'!$B$19-IF(G2116&lt;'d_고정'!$B$26,'d_고정'!$B$24,'d_고정'!$B$18)+1))*('d_고정'!$B$14+('d_고정'!$B$15-'d_고정'!$B$14)*RAND()))/F2116</f>
        <v/>
      </c>
      <c r="I2116">
        <f>RAND()</f>
        <v/>
      </c>
      <c r="J2116">
        <f>IF('d_시나리오'!$J$3='d_시나리오'!$H$3,'d_시나리오'!$I$3,IF(I2116&lt;('d_시나리오'!$I$3-'d_시나리오'!$H$3)/('d_시나리오'!$J$3-'d_시나리오'!$H$3),'d_시나리오'!$H$3+SQRT(I2116*('d_시나리오'!$J$3-'d_시나리오'!$H$3)*('d_시나리오'!$I$3-'d_시나리오'!$H$3)),'d_시나리오'!$J$3-SQRT((1-I2116)*('d_시나리오'!$J$3-'d_시나리오'!$H$3)*('d_시나리오'!$J$3-'d_시나리오'!$I$3))))</f>
        <v/>
      </c>
      <c r="K2116">
        <f>RAND()</f>
        <v/>
      </c>
      <c r="L2116">
        <f>IF('d_시나리오'!$J$4='d_시나리오'!$H$4,'d_시나리오'!$I$4,IF(K2116&lt;('d_시나리오'!$I$4-'d_시나리오'!$H$4)/('d_시나리오'!$J$4-'d_시나리오'!$H$4),'d_시나리오'!$H$4+SQRT(K2116*('d_시나리오'!$J$4-'d_시나리오'!$H$4)*('d_시나리오'!$I$4-'d_시나리오'!$H$4)),'d_시나리오'!$J$4-SQRT((1-K2116)*('d_시나리오'!$J$4-'d_시나리오'!$H$4)*('d_시나리오'!$J$4-'d_시나리오'!$I$4))))</f>
        <v/>
      </c>
      <c r="M2116">
        <f>RAND()</f>
        <v/>
      </c>
      <c r="N2116">
        <f>IF('d_시나리오'!$J$5='d_시나리오'!$H$5,'d_시나리오'!$I$5,IF(M2116&lt;('d_시나리오'!$I$5-'d_시나리오'!$H$5)/('d_시나리오'!$J$5-'d_시나리오'!$H$5),'d_시나리오'!$H$5+SQRT(M2116*('d_시나리오'!$J$5-'d_시나리오'!$H$5)*('d_시나리오'!$I$5-'d_시나리오'!$H$5)),'d_시나리오'!$J$5-SQRT((1-M2116)*('d_시나리오'!$J$5-'d_시나리오'!$H$5)*('d_시나리오'!$J$5-'d_시나리오'!$I$5))))</f>
        <v/>
      </c>
      <c r="O2116">
        <f>RAND()</f>
        <v/>
      </c>
      <c r="P2116">
        <f>IF('d_시나리오'!$J$6='d_시나리오'!$H$6,'d_시나리오'!$I$6,IF(O2116&lt;('d_시나리오'!$I$6-'d_시나리오'!$H$6)/('d_시나리오'!$J$6-'d_시나리오'!$H$6),'d_시나리오'!$H$6+SQRT(O2116*('d_시나리오'!$J$6-'d_시나리오'!$H$6)*('d_시나리오'!$I$6-'d_시나리오'!$H$6)),'d_시나리오'!$J$6-SQRT((1-O2116)*('d_시나리오'!$J$6-'d_시나리오'!$H$6)*('d_시나리오'!$J$6-'d_시나리오'!$I$6))))</f>
        <v/>
      </c>
      <c r="Q2116">
        <f>INDEX('d_분포'!$B$2:$B$57,RANDBETWEEN(1,56))</f>
        <v/>
      </c>
      <c r="R2116">
        <f>BETAINV(RAND(),5,5)</f>
        <v/>
      </c>
      <c r="S2116">
        <f>'d_고정'!$B$1*'6_기대효과'!$H$7*('d_시나리오'!$I$7/'d_고정'!$B$2)*B2116</f>
        <v/>
      </c>
      <c r="T2116">
        <f>S2116*D2116</f>
        <v/>
      </c>
      <c r="U2116">
        <f>S2116*F2116*H2116</f>
        <v/>
      </c>
      <c r="V2116">
        <f>S2116*F2116*(H2116-1)</f>
        <v/>
      </c>
      <c r="W2116">
        <f>U2116*J2116</f>
        <v/>
      </c>
      <c r="X2116">
        <f>T2116+W2116</f>
        <v/>
      </c>
      <c r="Y2116">
        <f>(T2116*E2116+W2116*L2116)*(1-R2116-'d_고정'!$B$13)</f>
        <v/>
      </c>
      <c r="Z2116">
        <f>(U2116*N2116*Q2116+'d_고정'!$B$3*('6_기대효과'!$H$7/8)*Q2116*'d_고정'!$B$10*P2116*('6_기대효과'!$K$7/'d_고정'!$B$9))*(1-R2116)</f>
        <v/>
      </c>
      <c r="AA2116">
        <f>W2116*L2116*(1-R2116-'d_고정'!$B$13)+U2116*MAX(N2116-'d_고정'!$B$10*P2116*('6_기대효과'!$K$7/'d_고정'!$B$9),0)*Q2116*(1-R2116)</f>
        <v/>
      </c>
      <c r="AB2116">
        <f>Y2116+Z2116</f>
        <v/>
      </c>
      <c r="AC2116">
        <f>Y2116/('d_고정'!$B$5*'6_기대효과'!$H$7/8)/'d_고정'!$B$6</f>
        <v/>
      </c>
      <c r="AD2116">
        <f>Y2116/('d_고정'!$B$8*'6_기대효과'!$H$7/8)</f>
        <v/>
      </c>
    </row>
    <row r="2117">
      <c r="A2117">
        <f>RAND()</f>
        <v/>
      </c>
      <c r="B2117">
        <f>IF('d_시나리오'!$J$2='d_시나리오'!$H$2,'d_시나리오'!$I$2,IF(A2117&lt;('d_시나리오'!$I$2-'d_시나리오'!$H$2)/('d_시나리오'!$J$2-'d_시나리오'!$H$2),'d_시나리오'!$H$2+SQRT(A2117*('d_시나리오'!$J$2-'d_시나리오'!$H$2)*('d_시나리오'!$I$2-'d_시나리오'!$H$2)),'d_시나리오'!$J$2-SQRT((1-A2117)*('d_시나리오'!$J$2-'d_시나리오'!$H$2)*('d_시나리오'!$J$2-'d_시나리오'!$I$2))))</f>
        <v/>
      </c>
      <c r="C2117">
        <f>RAND()</f>
        <v/>
      </c>
      <c r="D2117">
        <f>BETAINV(RAND(),IF(C2117&lt;'d_고정'!$B$26,'d_고정'!$B$23,'d_고정'!$B$16)+1,'d_고정'!$B$17-IF(C2117&lt;'d_고정'!$B$26,'d_고정'!$B$23,'d_고정'!$B$16)+1)*('d_고정'!$B$14+('d_고정'!$B$15-'d_고정'!$B$14)*RAND())</f>
        <v/>
      </c>
      <c r="E2117">
        <f>INDEX('d_분포'!$A$2:$A$28,RANDBETWEEN(1,27))</f>
        <v/>
      </c>
      <c r="F2117">
        <f>INDEX('d_분포'!$C$2:$C$5,RANDBETWEEN(1,4))*(0.9+0.2*RAND())</f>
        <v/>
      </c>
      <c r="G2117">
        <f>RAND()</f>
        <v/>
      </c>
      <c r="H2117">
        <f>(F2117+(1-F2117)*('d_고정'!$B$22*BETAINV(RAND(),IF(G2117&lt;'d_고정'!$B$26,'d_고정'!$B$25,'d_고정'!$B$20)+1,'d_고정'!$B$21-IF(G2117&lt;'d_고정'!$B$26,'d_고정'!$B$25,'d_고정'!$B$20)+1)+(1-'d_고정'!$B$22)*BETAINV(RAND(),IF(G2117&lt;'d_고정'!$B$26,'d_고정'!$B$24,'d_고정'!$B$18)+1,'d_고정'!$B$19-IF(G2117&lt;'d_고정'!$B$26,'d_고정'!$B$24,'d_고정'!$B$18)+1))*('d_고정'!$B$14+('d_고정'!$B$15-'d_고정'!$B$14)*RAND()))/F2117</f>
        <v/>
      </c>
      <c r="I2117">
        <f>RAND()</f>
        <v/>
      </c>
      <c r="J2117">
        <f>IF('d_시나리오'!$J$3='d_시나리오'!$H$3,'d_시나리오'!$I$3,IF(I2117&lt;('d_시나리오'!$I$3-'d_시나리오'!$H$3)/('d_시나리오'!$J$3-'d_시나리오'!$H$3),'d_시나리오'!$H$3+SQRT(I2117*('d_시나리오'!$J$3-'d_시나리오'!$H$3)*('d_시나리오'!$I$3-'d_시나리오'!$H$3)),'d_시나리오'!$J$3-SQRT((1-I2117)*('d_시나리오'!$J$3-'d_시나리오'!$H$3)*('d_시나리오'!$J$3-'d_시나리오'!$I$3))))</f>
        <v/>
      </c>
      <c r="K2117">
        <f>RAND()</f>
        <v/>
      </c>
      <c r="L2117">
        <f>IF('d_시나리오'!$J$4='d_시나리오'!$H$4,'d_시나리오'!$I$4,IF(K2117&lt;('d_시나리오'!$I$4-'d_시나리오'!$H$4)/('d_시나리오'!$J$4-'d_시나리오'!$H$4),'d_시나리오'!$H$4+SQRT(K2117*('d_시나리오'!$J$4-'d_시나리오'!$H$4)*('d_시나리오'!$I$4-'d_시나리오'!$H$4)),'d_시나리오'!$J$4-SQRT((1-K2117)*('d_시나리오'!$J$4-'d_시나리오'!$H$4)*('d_시나리오'!$J$4-'d_시나리오'!$I$4))))</f>
        <v/>
      </c>
      <c r="M2117">
        <f>RAND()</f>
        <v/>
      </c>
      <c r="N2117">
        <f>IF('d_시나리오'!$J$5='d_시나리오'!$H$5,'d_시나리오'!$I$5,IF(M2117&lt;('d_시나리오'!$I$5-'d_시나리오'!$H$5)/('d_시나리오'!$J$5-'d_시나리오'!$H$5),'d_시나리오'!$H$5+SQRT(M2117*('d_시나리오'!$J$5-'d_시나리오'!$H$5)*('d_시나리오'!$I$5-'d_시나리오'!$H$5)),'d_시나리오'!$J$5-SQRT((1-M2117)*('d_시나리오'!$J$5-'d_시나리오'!$H$5)*('d_시나리오'!$J$5-'d_시나리오'!$I$5))))</f>
        <v/>
      </c>
      <c r="O2117">
        <f>RAND()</f>
        <v/>
      </c>
      <c r="P2117">
        <f>IF('d_시나리오'!$J$6='d_시나리오'!$H$6,'d_시나리오'!$I$6,IF(O2117&lt;('d_시나리오'!$I$6-'d_시나리오'!$H$6)/('d_시나리오'!$J$6-'d_시나리오'!$H$6),'d_시나리오'!$H$6+SQRT(O2117*('d_시나리오'!$J$6-'d_시나리오'!$H$6)*('d_시나리오'!$I$6-'d_시나리오'!$H$6)),'d_시나리오'!$J$6-SQRT((1-O2117)*('d_시나리오'!$J$6-'d_시나리오'!$H$6)*('d_시나리오'!$J$6-'d_시나리오'!$I$6))))</f>
        <v/>
      </c>
      <c r="Q2117">
        <f>INDEX('d_분포'!$B$2:$B$57,RANDBETWEEN(1,56))</f>
        <v/>
      </c>
      <c r="R2117">
        <f>BETAINV(RAND(),5,5)</f>
        <v/>
      </c>
      <c r="S2117">
        <f>'d_고정'!$B$1*'6_기대효과'!$H$7*('d_시나리오'!$I$7/'d_고정'!$B$2)*B2117</f>
        <v/>
      </c>
      <c r="T2117">
        <f>S2117*D2117</f>
        <v/>
      </c>
      <c r="U2117">
        <f>S2117*F2117*H2117</f>
        <v/>
      </c>
      <c r="V2117">
        <f>S2117*F2117*(H2117-1)</f>
        <v/>
      </c>
      <c r="W2117">
        <f>U2117*J2117</f>
        <v/>
      </c>
      <c r="X2117">
        <f>T2117+W2117</f>
        <v/>
      </c>
      <c r="Y2117">
        <f>(T2117*E2117+W2117*L2117)*(1-R2117-'d_고정'!$B$13)</f>
        <v/>
      </c>
      <c r="Z2117">
        <f>(U2117*N2117*Q2117+'d_고정'!$B$3*('6_기대효과'!$H$7/8)*Q2117*'d_고정'!$B$10*P2117*('6_기대효과'!$K$7/'d_고정'!$B$9))*(1-R2117)</f>
        <v/>
      </c>
      <c r="AA2117">
        <f>W2117*L2117*(1-R2117-'d_고정'!$B$13)+U2117*MAX(N2117-'d_고정'!$B$10*P2117*('6_기대효과'!$K$7/'d_고정'!$B$9),0)*Q2117*(1-R2117)</f>
        <v/>
      </c>
      <c r="AB2117">
        <f>Y2117+Z2117</f>
        <v/>
      </c>
      <c r="AC2117">
        <f>Y2117/('d_고정'!$B$5*'6_기대효과'!$H$7/8)/'d_고정'!$B$6</f>
        <v/>
      </c>
      <c r="AD2117">
        <f>Y2117/('d_고정'!$B$8*'6_기대효과'!$H$7/8)</f>
        <v/>
      </c>
    </row>
    <row r="2118">
      <c r="A2118">
        <f>RAND()</f>
        <v/>
      </c>
      <c r="B2118">
        <f>IF('d_시나리오'!$J$2='d_시나리오'!$H$2,'d_시나리오'!$I$2,IF(A2118&lt;('d_시나리오'!$I$2-'d_시나리오'!$H$2)/('d_시나리오'!$J$2-'d_시나리오'!$H$2),'d_시나리오'!$H$2+SQRT(A2118*('d_시나리오'!$J$2-'d_시나리오'!$H$2)*('d_시나리오'!$I$2-'d_시나리오'!$H$2)),'d_시나리오'!$J$2-SQRT((1-A2118)*('d_시나리오'!$J$2-'d_시나리오'!$H$2)*('d_시나리오'!$J$2-'d_시나리오'!$I$2))))</f>
        <v/>
      </c>
      <c r="C2118">
        <f>RAND()</f>
        <v/>
      </c>
      <c r="D2118">
        <f>BETAINV(RAND(),IF(C2118&lt;'d_고정'!$B$26,'d_고정'!$B$23,'d_고정'!$B$16)+1,'d_고정'!$B$17-IF(C2118&lt;'d_고정'!$B$26,'d_고정'!$B$23,'d_고정'!$B$16)+1)*('d_고정'!$B$14+('d_고정'!$B$15-'d_고정'!$B$14)*RAND())</f>
        <v/>
      </c>
      <c r="E2118">
        <f>INDEX('d_분포'!$A$2:$A$28,RANDBETWEEN(1,27))</f>
        <v/>
      </c>
      <c r="F2118">
        <f>INDEX('d_분포'!$C$2:$C$5,RANDBETWEEN(1,4))*(0.9+0.2*RAND())</f>
        <v/>
      </c>
      <c r="G2118">
        <f>RAND()</f>
        <v/>
      </c>
      <c r="H2118">
        <f>(F2118+(1-F2118)*('d_고정'!$B$22*BETAINV(RAND(),IF(G2118&lt;'d_고정'!$B$26,'d_고정'!$B$25,'d_고정'!$B$20)+1,'d_고정'!$B$21-IF(G2118&lt;'d_고정'!$B$26,'d_고정'!$B$25,'d_고정'!$B$20)+1)+(1-'d_고정'!$B$22)*BETAINV(RAND(),IF(G2118&lt;'d_고정'!$B$26,'d_고정'!$B$24,'d_고정'!$B$18)+1,'d_고정'!$B$19-IF(G2118&lt;'d_고정'!$B$26,'d_고정'!$B$24,'d_고정'!$B$18)+1))*('d_고정'!$B$14+('d_고정'!$B$15-'d_고정'!$B$14)*RAND()))/F2118</f>
        <v/>
      </c>
      <c r="I2118">
        <f>RAND()</f>
        <v/>
      </c>
      <c r="J2118">
        <f>IF('d_시나리오'!$J$3='d_시나리오'!$H$3,'d_시나리오'!$I$3,IF(I2118&lt;('d_시나리오'!$I$3-'d_시나리오'!$H$3)/('d_시나리오'!$J$3-'d_시나리오'!$H$3),'d_시나리오'!$H$3+SQRT(I2118*('d_시나리오'!$J$3-'d_시나리오'!$H$3)*('d_시나리오'!$I$3-'d_시나리오'!$H$3)),'d_시나리오'!$J$3-SQRT((1-I2118)*('d_시나리오'!$J$3-'d_시나리오'!$H$3)*('d_시나리오'!$J$3-'d_시나리오'!$I$3))))</f>
        <v/>
      </c>
      <c r="K2118">
        <f>RAND()</f>
        <v/>
      </c>
      <c r="L2118">
        <f>IF('d_시나리오'!$J$4='d_시나리오'!$H$4,'d_시나리오'!$I$4,IF(K2118&lt;('d_시나리오'!$I$4-'d_시나리오'!$H$4)/('d_시나리오'!$J$4-'d_시나리오'!$H$4),'d_시나리오'!$H$4+SQRT(K2118*('d_시나리오'!$J$4-'d_시나리오'!$H$4)*('d_시나리오'!$I$4-'d_시나리오'!$H$4)),'d_시나리오'!$J$4-SQRT((1-K2118)*('d_시나리오'!$J$4-'d_시나리오'!$H$4)*('d_시나리오'!$J$4-'d_시나리오'!$I$4))))</f>
        <v/>
      </c>
      <c r="M2118">
        <f>RAND()</f>
        <v/>
      </c>
      <c r="N2118">
        <f>IF('d_시나리오'!$J$5='d_시나리오'!$H$5,'d_시나리오'!$I$5,IF(M2118&lt;('d_시나리오'!$I$5-'d_시나리오'!$H$5)/('d_시나리오'!$J$5-'d_시나리오'!$H$5),'d_시나리오'!$H$5+SQRT(M2118*('d_시나리오'!$J$5-'d_시나리오'!$H$5)*('d_시나리오'!$I$5-'d_시나리오'!$H$5)),'d_시나리오'!$J$5-SQRT((1-M2118)*('d_시나리오'!$J$5-'d_시나리오'!$H$5)*('d_시나리오'!$J$5-'d_시나리오'!$I$5))))</f>
        <v/>
      </c>
      <c r="O2118">
        <f>RAND()</f>
        <v/>
      </c>
      <c r="P2118">
        <f>IF('d_시나리오'!$J$6='d_시나리오'!$H$6,'d_시나리오'!$I$6,IF(O2118&lt;('d_시나리오'!$I$6-'d_시나리오'!$H$6)/('d_시나리오'!$J$6-'d_시나리오'!$H$6),'d_시나리오'!$H$6+SQRT(O2118*('d_시나리오'!$J$6-'d_시나리오'!$H$6)*('d_시나리오'!$I$6-'d_시나리오'!$H$6)),'d_시나리오'!$J$6-SQRT((1-O2118)*('d_시나리오'!$J$6-'d_시나리오'!$H$6)*('d_시나리오'!$J$6-'d_시나리오'!$I$6))))</f>
        <v/>
      </c>
      <c r="Q2118">
        <f>INDEX('d_분포'!$B$2:$B$57,RANDBETWEEN(1,56))</f>
        <v/>
      </c>
      <c r="R2118">
        <f>BETAINV(RAND(),5,5)</f>
        <v/>
      </c>
      <c r="S2118">
        <f>'d_고정'!$B$1*'6_기대효과'!$H$7*('d_시나리오'!$I$7/'d_고정'!$B$2)*B2118</f>
        <v/>
      </c>
      <c r="T2118">
        <f>S2118*D2118</f>
        <v/>
      </c>
      <c r="U2118">
        <f>S2118*F2118*H2118</f>
        <v/>
      </c>
      <c r="V2118">
        <f>S2118*F2118*(H2118-1)</f>
        <v/>
      </c>
      <c r="W2118">
        <f>U2118*J2118</f>
        <v/>
      </c>
      <c r="X2118">
        <f>T2118+W2118</f>
        <v/>
      </c>
      <c r="Y2118">
        <f>(T2118*E2118+W2118*L2118)*(1-R2118-'d_고정'!$B$13)</f>
        <v/>
      </c>
      <c r="Z2118">
        <f>(U2118*N2118*Q2118+'d_고정'!$B$3*('6_기대효과'!$H$7/8)*Q2118*'d_고정'!$B$10*P2118*('6_기대효과'!$K$7/'d_고정'!$B$9))*(1-R2118)</f>
        <v/>
      </c>
      <c r="AA2118">
        <f>W2118*L2118*(1-R2118-'d_고정'!$B$13)+U2118*MAX(N2118-'d_고정'!$B$10*P2118*('6_기대효과'!$K$7/'d_고정'!$B$9),0)*Q2118*(1-R2118)</f>
        <v/>
      </c>
      <c r="AB2118">
        <f>Y2118+Z2118</f>
        <v/>
      </c>
      <c r="AC2118">
        <f>Y2118/('d_고정'!$B$5*'6_기대효과'!$H$7/8)/'d_고정'!$B$6</f>
        <v/>
      </c>
      <c r="AD2118">
        <f>Y2118/('d_고정'!$B$8*'6_기대효과'!$H$7/8)</f>
        <v/>
      </c>
    </row>
    <row r="2119">
      <c r="A2119">
        <f>RAND()</f>
        <v/>
      </c>
      <c r="B2119">
        <f>IF('d_시나리오'!$J$2='d_시나리오'!$H$2,'d_시나리오'!$I$2,IF(A2119&lt;('d_시나리오'!$I$2-'d_시나리오'!$H$2)/('d_시나리오'!$J$2-'d_시나리오'!$H$2),'d_시나리오'!$H$2+SQRT(A2119*('d_시나리오'!$J$2-'d_시나리오'!$H$2)*('d_시나리오'!$I$2-'d_시나리오'!$H$2)),'d_시나리오'!$J$2-SQRT((1-A2119)*('d_시나리오'!$J$2-'d_시나리오'!$H$2)*('d_시나리오'!$J$2-'d_시나리오'!$I$2))))</f>
        <v/>
      </c>
      <c r="C2119">
        <f>RAND()</f>
        <v/>
      </c>
      <c r="D2119">
        <f>BETAINV(RAND(),IF(C2119&lt;'d_고정'!$B$26,'d_고정'!$B$23,'d_고정'!$B$16)+1,'d_고정'!$B$17-IF(C2119&lt;'d_고정'!$B$26,'d_고정'!$B$23,'d_고정'!$B$16)+1)*('d_고정'!$B$14+('d_고정'!$B$15-'d_고정'!$B$14)*RAND())</f>
        <v/>
      </c>
      <c r="E2119">
        <f>INDEX('d_분포'!$A$2:$A$28,RANDBETWEEN(1,27))</f>
        <v/>
      </c>
      <c r="F2119">
        <f>INDEX('d_분포'!$C$2:$C$5,RANDBETWEEN(1,4))*(0.9+0.2*RAND())</f>
        <v/>
      </c>
      <c r="G2119">
        <f>RAND()</f>
        <v/>
      </c>
      <c r="H2119">
        <f>(F2119+(1-F2119)*('d_고정'!$B$22*BETAINV(RAND(),IF(G2119&lt;'d_고정'!$B$26,'d_고정'!$B$25,'d_고정'!$B$20)+1,'d_고정'!$B$21-IF(G2119&lt;'d_고정'!$B$26,'d_고정'!$B$25,'d_고정'!$B$20)+1)+(1-'d_고정'!$B$22)*BETAINV(RAND(),IF(G2119&lt;'d_고정'!$B$26,'d_고정'!$B$24,'d_고정'!$B$18)+1,'d_고정'!$B$19-IF(G2119&lt;'d_고정'!$B$26,'d_고정'!$B$24,'d_고정'!$B$18)+1))*('d_고정'!$B$14+('d_고정'!$B$15-'d_고정'!$B$14)*RAND()))/F2119</f>
        <v/>
      </c>
      <c r="I2119">
        <f>RAND()</f>
        <v/>
      </c>
      <c r="J2119">
        <f>IF('d_시나리오'!$J$3='d_시나리오'!$H$3,'d_시나리오'!$I$3,IF(I2119&lt;('d_시나리오'!$I$3-'d_시나리오'!$H$3)/('d_시나리오'!$J$3-'d_시나리오'!$H$3),'d_시나리오'!$H$3+SQRT(I2119*('d_시나리오'!$J$3-'d_시나리오'!$H$3)*('d_시나리오'!$I$3-'d_시나리오'!$H$3)),'d_시나리오'!$J$3-SQRT((1-I2119)*('d_시나리오'!$J$3-'d_시나리오'!$H$3)*('d_시나리오'!$J$3-'d_시나리오'!$I$3))))</f>
        <v/>
      </c>
      <c r="K2119">
        <f>RAND()</f>
        <v/>
      </c>
      <c r="L2119">
        <f>IF('d_시나리오'!$J$4='d_시나리오'!$H$4,'d_시나리오'!$I$4,IF(K2119&lt;('d_시나리오'!$I$4-'d_시나리오'!$H$4)/('d_시나리오'!$J$4-'d_시나리오'!$H$4),'d_시나리오'!$H$4+SQRT(K2119*('d_시나리오'!$J$4-'d_시나리오'!$H$4)*('d_시나리오'!$I$4-'d_시나리오'!$H$4)),'d_시나리오'!$J$4-SQRT((1-K2119)*('d_시나리오'!$J$4-'d_시나리오'!$H$4)*('d_시나리오'!$J$4-'d_시나리오'!$I$4))))</f>
        <v/>
      </c>
      <c r="M2119">
        <f>RAND()</f>
        <v/>
      </c>
      <c r="N2119">
        <f>IF('d_시나리오'!$J$5='d_시나리오'!$H$5,'d_시나리오'!$I$5,IF(M2119&lt;('d_시나리오'!$I$5-'d_시나리오'!$H$5)/('d_시나리오'!$J$5-'d_시나리오'!$H$5),'d_시나리오'!$H$5+SQRT(M2119*('d_시나리오'!$J$5-'d_시나리오'!$H$5)*('d_시나리오'!$I$5-'d_시나리오'!$H$5)),'d_시나리오'!$J$5-SQRT((1-M2119)*('d_시나리오'!$J$5-'d_시나리오'!$H$5)*('d_시나리오'!$J$5-'d_시나리오'!$I$5))))</f>
        <v/>
      </c>
      <c r="O2119">
        <f>RAND()</f>
        <v/>
      </c>
      <c r="P2119">
        <f>IF('d_시나리오'!$J$6='d_시나리오'!$H$6,'d_시나리오'!$I$6,IF(O2119&lt;('d_시나리오'!$I$6-'d_시나리오'!$H$6)/('d_시나리오'!$J$6-'d_시나리오'!$H$6),'d_시나리오'!$H$6+SQRT(O2119*('d_시나리오'!$J$6-'d_시나리오'!$H$6)*('d_시나리오'!$I$6-'d_시나리오'!$H$6)),'d_시나리오'!$J$6-SQRT((1-O2119)*('d_시나리오'!$J$6-'d_시나리오'!$H$6)*('d_시나리오'!$J$6-'d_시나리오'!$I$6))))</f>
        <v/>
      </c>
      <c r="Q2119">
        <f>INDEX('d_분포'!$B$2:$B$57,RANDBETWEEN(1,56))</f>
        <v/>
      </c>
      <c r="R2119">
        <f>BETAINV(RAND(),5,5)</f>
        <v/>
      </c>
      <c r="S2119">
        <f>'d_고정'!$B$1*'6_기대효과'!$H$7*('d_시나리오'!$I$7/'d_고정'!$B$2)*B2119</f>
        <v/>
      </c>
      <c r="T2119">
        <f>S2119*D2119</f>
        <v/>
      </c>
      <c r="U2119">
        <f>S2119*F2119*H2119</f>
        <v/>
      </c>
      <c r="V2119">
        <f>S2119*F2119*(H2119-1)</f>
        <v/>
      </c>
      <c r="W2119">
        <f>U2119*J2119</f>
        <v/>
      </c>
      <c r="X2119">
        <f>T2119+W2119</f>
        <v/>
      </c>
      <c r="Y2119">
        <f>(T2119*E2119+W2119*L2119)*(1-R2119-'d_고정'!$B$13)</f>
        <v/>
      </c>
      <c r="Z2119">
        <f>(U2119*N2119*Q2119+'d_고정'!$B$3*('6_기대효과'!$H$7/8)*Q2119*'d_고정'!$B$10*P2119*('6_기대효과'!$K$7/'d_고정'!$B$9))*(1-R2119)</f>
        <v/>
      </c>
      <c r="AA2119">
        <f>W2119*L2119*(1-R2119-'d_고정'!$B$13)+U2119*MAX(N2119-'d_고정'!$B$10*P2119*('6_기대효과'!$K$7/'d_고정'!$B$9),0)*Q2119*(1-R2119)</f>
        <v/>
      </c>
      <c r="AB2119">
        <f>Y2119+Z2119</f>
        <v/>
      </c>
      <c r="AC2119">
        <f>Y2119/('d_고정'!$B$5*'6_기대효과'!$H$7/8)/'d_고정'!$B$6</f>
        <v/>
      </c>
      <c r="AD2119">
        <f>Y2119/('d_고정'!$B$8*'6_기대효과'!$H$7/8)</f>
        <v/>
      </c>
    </row>
    <row r="2120">
      <c r="A2120">
        <f>RAND()</f>
        <v/>
      </c>
      <c r="B2120">
        <f>IF('d_시나리오'!$J$2='d_시나리오'!$H$2,'d_시나리오'!$I$2,IF(A2120&lt;('d_시나리오'!$I$2-'d_시나리오'!$H$2)/('d_시나리오'!$J$2-'d_시나리오'!$H$2),'d_시나리오'!$H$2+SQRT(A2120*('d_시나리오'!$J$2-'d_시나리오'!$H$2)*('d_시나리오'!$I$2-'d_시나리오'!$H$2)),'d_시나리오'!$J$2-SQRT((1-A2120)*('d_시나리오'!$J$2-'d_시나리오'!$H$2)*('d_시나리오'!$J$2-'d_시나리오'!$I$2))))</f>
        <v/>
      </c>
      <c r="C2120">
        <f>RAND()</f>
        <v/>
      </c>
      <c r="D2120">
        <f>BETAINV(RAND(),IF(C2120&lt;'d_고정'!$B$26,'d_고정'!$B$23,'d_고정'!$B$16)+1,'d_고정'!$B$17-IF(C2120&lt;'d_고정'!$B$26,'d_고정'!$B$23,'d_고정'!$B$16)+1)*('d_고정'!$B$14+('d_고정'!$B$15-'d_고정'!$B$14)*RAND())</f>
        <v/>
      </c>
      <c r="E2120">
        <f>INDEX('d_분포'!$A$2:$A$28,RANDBETWEEN(1,27))</f>
        <v/>
      </c>
      <c r="F2120">
        <f>INDEX('d_분포'!$C$2:$C$5,RANDBETWEEN(1,4))*(0.9+0.2*RAND())</f>
        <v/>
      </c>
      <c r="G2120">
        <f>RAND()</f>
        <v/>
      </c>
      <c r="H2120">
        <f>(F2120+(1-F2120)*('d_고정'!$B$22*BETAINV(RAND(),IF(G2120&lt;'d_고정'!$B$26,'d_고정'!$B$25,'d_고정'!$B$20)+1,'d_고정'!$B$21-IF(G2120&lt;'d_고정'!$B$26,'d_고정'!$B$25,'d_고정'!$B$20)+1)+(1-'d_고정'!$B$22)*BETAINV(RAND(),IF(G2120&lt;'d_고정'!$B$26,'d_고정'!$B$24,'d_고정'!$B$18)+1,'d_고정'!$B$19-IF(G2120&lt;'d_고정'!$B$26,'d_고정'!$B$24,'d_고정'!$B$18)+1))*('d_고정'!$B$14+('d_고정'!$B$15-'d_고정'!$B$14)*RAND()))/F2120</f>
        <v/>
      </c>
      <c r="I2120">
        <f>RAND()</f>
        <v/>
      </c>
      <c r="J2120">
        <f>IF('d_시나리오'!$J$3='d_시나리오'!$H$3,'d_시나리오'!$I$3,IF(I2120&lt;('d_시나리오'!$I$3-'d_시나리오'!$H$3)/('d_시나리오'!$J$3-'d_시나리오'!$H$3),'d_시나리오'!$H$3+SQRT(I2120*('d_시나리오'!$J$3-'d_시나리오'!$H$3)*('d_시나리오'!$I$3-'d_시나리오'!$H$3)),'d_시나리오'!$J$3-SQRT((1-I2120)*('d_시나리오'!$J$3-'d_시나리오'!$H$3)*('d_시나리오'!$J$3-'d_시나리오'!$I$3))))</f>
        <v/>
      </c>
      <c r="K2120">
        <f>RAND()</f>
        <v/>
      </c>
      <c r="L2120">
        <f>IF('d_시나리오'!$J$4='d_시나리오'!$H$4,'d_시나리오'!$I$4,IF(K2120&lt;('d_시나리오'!$I$4-'d_시나리오'!$H$4)/('d_시나리오'!$J$4-'d_시나리오'!$H$4),'d_시나리오'!$H$4+SQRT(K2120*('d_시나리오'!$J$4-'d_시나리오'!$H$4)*('d_시나리오'!$I$4-'d_시나리오'!$H$4)),'d_시나리오'!$J$4-SQRT((1-K2120)*('d_시나리오'!$J$4-'d_시나리오'!$H$4)*('d_시나리오'!$J$4-'d_시나리오'!$I$4))))</f>
        <v/>
      </c>
      <c r="M2120">
        <f>RAND()</f>
        <v/>
      </c>
      <c r="N2120">
        <f>IF('d_시나리오'!$J$5='d_시나리오'!$H$5,'d_시나리오'!$I$5,IF(M2120&lt;('d_시나리오'!$I$5-'d_시나리오'!$H$5)/('d_시나리오'!$J$5-'d_시나리오'!$H$5),'d_시나리오'!$H$5+SQRT(M2120*('d_시나리오'!$J$5-'d_시나리오'!$H$5)*('d_시나리오'!$I$5-'d_시나리오'!$H$5)),'d_시나리오'!$J$5-SQRT((1-M2120)*('d_시나리오'!$J$5-'d_시나리오'!$H$5)*('d_시나리오'!$J$5-'d_시나리오'!$I$5))))</f>
        <v/>
      </c>
      <c r="O2120">
        <f>RAND()</f>
        <v/>
      </c>
      <c r="P2120">
        <f>IF('d_시나리오'!$J$6='d_시나리오'!$H$6,'d_시나리오'!$I$6,IF(O2120&lt;('d_시나리오'!$I$6-'d_시나리오'!$H$6)/('d_시나리오'!$J$6-'d_시나리오'!$H$6),'d_시나리오'!$H$6+SQRT(O2120*('d_시나리오'!$J$6-'d_시나리오'!$H$6)*('d_시나리오'!$I$6-'d_시나리오'!$H$6)),'d_시나리오'!$J$6-SQRT((1-O2120)*('d_시나리오'!$J$6-'d_시나리오'!$H$6)*('d_시나리오'!$J$6-'d_시나리오'!$I$6))))</f>
        <v/>
      </c>
      <c r="Q2120">
        <f>INDEX('d_분포'!$B$2:$B$57,RANDBETWEEN(1,56))</f>
        <v/>
      </c>
      <c r="R2120">
        <f>BETAINV(RAND(),5,5)</f>
        <v/>
      </c>
      <c r="S2120">
        <f>'d_고정'!$B$1*'6_기대효과'!$H$7*('d_시나리오'!$I$7/'d_고정'!$B$2)*B2120</f>
        <v/>
      </c>
      <c r="T2120">
        <f>S2120*D2120</f>
        <v/>
      </c>
      <c r="U2120">
        <f>S2120*F2120*H2120</f>
        <v/>
      </c>
      <c r="V2120">
        <f>S2120*F2120*(H2120-1)</f>
        <v/>
      </c>
      <c r="W2120">
        <f>U2120*J2120</f>
        <v/>
      </c>
      <c r="X2120">
        <f>T2120+W2120</f>
        <v/>
      </c>
      <c r="Y2120">
        <f>(T2120*E2120+W2120*L2120)*(1-R2120-'d_고정'!$B$13)</f>
        <v/>
      </c>
      <c r="Z2120">
        <f>(U2120*N2120*Q2120+'d_고정'!$B$3*('6_기대효과'!$H$7/8)*Q2120*'d_고정'!$B$10*P2120*('6_기대효과'!$K$7/'d_고정'!$B$9))*(1-R2120)</f>
        <v/>
      </c>
      <c r="AA2120">
        <f>W2120*L2120*(1-R2120-'d_고정'!$B$13)+U2120*MAX(N2120-'d_고정'!$B$10*P2120*('6_기대효과'!$K$7/'d_고정'!$B$9),0)*Q2120*(1-R2120)</f>
        <v/>
      </c>
      <c r="AB2120">
        <f>Y2120+Z2120</f>
        <v/>
      </c>
      <c r="AC2120">
        <f>Y2120/('d_고정'!$B$5*'6_기대효과'!$H$7/8)/'d_고정'!$B$6</f>
        <v/>
      </c>
      <c r="AD2120">
        <f>Y2120/('d_고정'!$B$8*'6_기대효과'!$H$7/8)</f>
        <v/>
      </c>
    </row>
    <row r="2121">
      <c r="A2121">
        <f>RAND()</f>
        <v/>
      </c>
      <c r="B2121">
        <f>IF('d_시나리오'!$J$2='d_시나리오'!$H$2,'d_시나리오'!$I$2,IF(A2121&lt;('d_시나리오'!$I$2-'d_시나리오'!$H$2)/('d_시나리오'!$J$2-'d_시나리오'!$H$2),'d_시나리오'!$H$2+SQRT(A2121*('d_시나리오'!$J$2-'d_시나리오'!$H$2)*('d_시나리오'!$I$2-'d_시나리오'!$H$2)),'d_시나리오'!$J$2-SQRT((1-A2121)*('d_시나리오'!$J$2-'d_시나리오'!$H$2)*('d_시나리오'!$J$2-'d_시나리오'!$I$2))))</f>
        <v/>
      </c>
      <c r="C2121">
        <f>RAND()</f>
        <v/>
      </c>
      <c r="D2121">
        <f>BETAINV(RAND(),IF(C2121&lt;'d_고정'!$B$26,'d_고정'!$B$23,'d_고정'!$B$16)+1,'d_고정'!$B$17-IF(C2121&lt;'d_고정'!$B$26,'d_고정'!$B$23,'d_고정'!$B$16)+1)*('d_고정'!$B$14+('d_고정'!$B$15-'d_고정'!$B$14)*RAND())</f>
        <v/>
      </c>
      <c r="E2121">
        <f>INDEX('d_분포'!$A$2:$A$28,RANDBETWEEN(1,27))</f>
        <v/>
      </c>
      <c r="F2121">
        <f>INDEX('d_분포'!$C$2:$C$5,RANDBETWEEN(1,4))*(0.9+0.2*RAND())</f>
        <v/>
      </c>
      <c r="G2121">
        <f>RAND()</f>
        <v/>
      </c>
      <c r="H2121">
        <f>(F2121+(1-F2121)*('d_고정'!$B$22*BETAINV(RAND(),IF(G2121&lt;'d_고정'!$B$26,'d_고정'!$B$25,'d_고정'!$B$20)+1,'d_고정'!$B$21-IF(G2121&lt;'d_고정'!$B$26,'d_고정'!$B$25,'d_고정'!$B$20)+1)+(1-'d_고정'!$B$22)*BETAINV(RAND(),IF(G2121&lt;'d_고정'!$B$26,'d_고정'!$B$24,'d_고정'!$B$18)+1,'d_고정'!$B$19-IF(G2121&lt;'d_고정'!$B$26,'d_고정'!$B$24,'d_고정'!$B$18)+1))*('d_고정'!$B$14+('d_고정'!$B$15-'d_고정'!$B$14)*RAND()))/F2121</f>
        <v/>
      </c>
      <c r="I2121">
        <f>RAND()</f>
        <v/>
      </c>
      <c r="J2121">
        <f>IF('d_시나리오'!$J$3='d_시나리오'!$H$3,'d_시나리오'!$I$3,IF(I2121&lt;('d_시나리오'!$I$3-'d_시나리오'!$H$3)/('d_시나리오'!$J$3-'d_시나리오'!$H$3),'d_시나리오'!$H$3+SQRT(I2121*('d_시나리오'!$J$3-'d_시나리오'!$H$3)*('d_시나리오'!$I$3-'d_시나리오'!$H$3)),'d_시나리오'!$J$3-SQRT((1-I2121)*('d_시나리오'!$J$3-'d_시나리오'!$H$3)*('d_시나리오'!$J$3-'d_시나리오'!$I$3))))</f>
        <v/>
      </c>
      <c r="K2121">
        <f>RAND()</f>
        <v/>
      </c>
      <c r="L2121">
        <f>IF('d_시나리오'!$J$4='d_시나리오'!$H$4,'d_시나리오'!$I$4,IF(K2121&lt;('d_시나리오'!$I$4-'d_시나리오'!$H$4)/('d_시나리오'!$J$4-'d_시나리오'!$H$4),'d_시나리오'!$H$4+SQRT(K2121*('d_시나리오'!$J$4-'d_시나리오'!$H$4)*('d_시나리오'!$I$4-'d_시나리오'!$H$4)),'d_시나리오'!$J$4-SQRT((1-K2121)*('d_시나리오'!$J$4-'d_시나리오'!$H$4)*('d_시나리오'!$J$4-'d_시나리오'!$I$4))))</f>
        <v/>
      </c>
      <c r="M2121">
        <f>RAND()</f>
        <v/>
      </c>
      <c r="N2121">
        <f>IF('d_시나리오'!$J$5='d_시나리오'!$H$5,'d_시나리오'!$I$5,IF(M2121&lt;('d_시나리오'!$I$5-'d_시나리오'!$H$5)/('d_시나리오'!$J$5-'d_시나리오'!$H$5),'d_시나리오'!$H$5+SQRT(M2121*('d_시나리오'!$J$5-'d_시나리오'!$H$5)*('d_시나리오'!$I$5-'d_시나리오'!$H$5)),'d_시나리오'!$J$5-SQRT((1-M2121)*('d_시나리오'!$J$5-'d_시나리오'!$H$5)*('d_시나리오'!$J$5-'d_시나리오'!$I$5))))</f>
        <v/>
      </c>
      <c r="O2121">
        <f>RAND()</f>
        <v/>
      </c>
      <c r="P2121">
        <f>IF('d_시나리오'!$J$6='d_시나리오'!$H$6,'d_시나리오'!$I$6,IF(O2121&lt;('d_시나리오'!$I$6-'d_시나리오'!$H$6)/('d_시나리오'!$J$6-'d_시나리오'!$H$6),'d_시나리오'!$H$6+SQRT(O2121*('d_시나리오'!$J$6-'d_시나리오'!$H$6)*('d_시나리오'!$I$6-'d_시나리오'!$H$6)),'d_시나리오'!$J$6-SQRT((1-O2121)*('d_시나리오'!$J$6-'d_시나리오'!$H$6)*('d_시나리오'!$J$6-'d_시나리오'!$I$6))))</f>
        <v/>
      </c>
      <c r="Q2121">
        <f>INDEX('d_분포'!$B$2:$B$57,RANDBETWEEN(1,56))</f>
        <v/>
      </c>
      <c r="R2121">
        <f>BETAINV(RAND(),5,5)</f>
        <v/>
      </c>
      <c r="S2121">
        <f>'d_고정'!$B$1*'6_기대효과'!$H$7*('d_시나리오'!$I$7/'d_고정'!$B$2)*B2121</f>
        <v/>
      </c>
      <c r="T2121">
        <f>S2121*D2121</f>
        <v/>
      </c>
      <c r="U2121">
        <f>S2121*F2121*H2121</f>
        <v/>
      </c>
      <c r="V2121">
        <f>S2121*F2121*(H2121-1)</f>
        <v/>
      </c>
      <c r="W2121">
        <f>U2121*J2121</f>
        <v/>
      </c>
      <c r="X2121">
        <f>T2121+W2121</f>
        <v/>
      </c>
      <c r="Y2121">
        <f>(T2121*E2121+W2121*L2121)*(1-R2121-'d_고정'!$B$13)</f>
        <v/>
      </c>
      <c r="Z2121">
        <f>(U2121*N2121*Q2121+'d_고정'!$B$3*('6_기대효과'!$H$7/8)*Q2121*'d_고정'!$B$10*P2121*('6_기대효과'!$K$7/'d_고정'!$B$9))*(1-R2121)</f>
        <v/>
      </c>
      <c r="AA2121">
        <f>W2121*L2121*(1-R2121-'d_고정'!$B$13)+U2121*MAX(N2121-'d_고정'!$B$10*P2121*('6_기대효과'!$K$7/'d_고정'!$B$9),0)*Q2121*(1-R2121)</f>
        <v/>
      </c>
      <c r="AB2121">
        <f>Y2121+Z2121</f>
        <v/>
      </c>
      <c r="AC2121">
        <f>Y2121/('d_고정'!$B$5*'6_기대효과'!$H$7/8)/'d_고정'!$B$6</f>
        <v/>
      </c>
      <c r="AD2121">
        <f>Y2121/('d_고정'!$B$8*'6_기대효과'!$H$7/8)</f>
        <v/>
      </c>
    </row>
    <row r="2122">
      <c r="A2122">
        <f>RAND()</f>
        <v/>
      </c>
      <c r="B2122">
        <f>IF('d_시나리오'!$J$2='d_시나리오'!$H$2,'d_시나리오'!$I$2,IF(A2122&lt;('d_시나리오'!$I$2-'d_시나리오'!$H$2)/('d_시나리오'!$J$2-'d_시나리오'!$H$2),'d_시나리오'!$H$2+SQRT(A2122*('d_시나리오'!$J$2-'d_시나리오'!$H$2)*('d_시나리오'!$I$2-'d_시나리오'!$H$2)),'d_시나리오'!$J$2-SQRT((1-A2122)*('d_시나리오'!$J$2-'d_시나리오'!$H$2)*('d_시나리오'!$J$2-'d_시나리오'!$I$2))))</f>
        <v/>
      </c>
      <c r="C2122">
        <f>RAND()</f>
        <v/>
      </c>
      <c r="D2122">
        <f>BETAINV(RAND(),IF(C2122&lt;'d_고정'!$B$26,'d_고정'!$B$23,'d_고정'!$B$16)+1,'d_고정'!$B$17-IF(C2122&lt;'d_고정'!$B$26,'d_고정'!$B$23,'d_고정'!$B$16)+1)*('d_고정'!$B$14+('d_고정'!$B$15-'d_고정'!$B$14)*RAND())</f>
        <v/>
      </c>
      <c r="E2122">
        <f>INDEX('d_분포'!$A$2:$A$28,RANDBETWEEN(1,27))</f>
        <v/>
      </c>
      <c r="F2122">
        <f>INDEX('d_분포'!$C$2:$C$5,RANDBETWEEN(1,4))*(0.9+0.2*RAND())</f>
        <v/>
      </c>
      <c r="G2122">
        <f>RAND()</f>
        <v/>
      </c>
      <c r="H2122">
        <f>(F2122+(1-F2122)*('d_고정'!$B$22*BETAINV(RAND(),IF(G2122&lt;'d_고정'!$B$26,'d_고정'!$B$25,'d_고정'!$B$20)+1,'d_고정'!$B$21-IF(G2122&lt;'d_고정'!$B$26,'d_고정'!$B$25,'d_고정'!$B$20)+1)+(1-'d_고정'!$B$22)*BETAINV(RAND(),IF(G2122&lt;'d_고정'!$B$26,'d_고정'!$B$24,'d_고정'!$B$18)+1,'d_고정'!$B$19-IF(G2122&lt;'d_고정'!$B$26,'d_고정'!$B$24,'d_고정'!$B$18)+1))*('d_고정'!$B$14+('d_고정'!$B$15-'d_고정'!$B$14)*RAND()))/F2122</f>
        <v/>
      </c>
      <c r="I2122">
        <f>RAND()</f>
        <v/>
      </c>
      <c r="J2122">
        <f>IF('d_시나리오'!$J$3='d_시나리오'!$H$3,'d_시나리오'!$I$3,IF(I2122&lt;('d_시나리오'!$I$3-'d_시나리오'!$H$3)/('d_시나리오'!$J$3-'d_시나리오'!$H$3),'d_시나리오'!$H$3+SQRT(I2122*('d_시나리오'!$J$3-'d_시나리오'!$H$3)*('d_시나리오'!$I$3-'d_시나리오'!$H$3)),'d_시나리오'!$J$3-SQRT((1-I2122)*('d_시나리오'!$J$3-'d_시나리오'!$H$3)*('d_시나리오'!$J$3-'d_시나리오'!$I$3))))</f>
        <v/>
      </c>
      <c r="K2122">
        <f>RAND()</f>
        <v/>
      </c>
      <c r="L2122">
        <f>IF('d_시나리오'!$J$4='d_시나리오'!$H$4,'d_시나리오'!$I$4,IF(K2122&lt;('d_시나리오'!$I$4-'d_시나리오'!$H$4)/('d_시나리오'!$J$4-'d_시나리오'!$H$4),'d_시나리오'!$H$4+SQRT(K2122*('d_시나리오'!$J$4-'d_시나리오'!$H$4)*('d_시나리오'!$I$4-'d_시나리오'!$H$4)),'d_시나리오'!$J$4-SQRT((1-K2122)*('d_시나리오'!$J$4-'d_시나리오'!$H$4)*('d_시나리오'!$J$4-'d_시나리오'!$I$4))))</f>
        <v/>
      </c>
      <c r="M2122">
        <f>RAND()</f>
        <v/>
      </c>
      <c r="N2122">
        <f>IF('d_시나리오'!$J$5='d_시나리오'!$H$5,'d_시나리오'!$I$5,IF(M2122&lt;('d_시나리오'!$I$5-'d_시나리오'!$H$5)/('d_시나리오'!$J$5-'d_시나리오'!$H$5),'d_시나리오'!$H$5+SQRT(M2122*('d_시나리오'!$J$5-'d_시나리오'!$H$5)*('d_시나리오'!$I$5-'d_시나리오'!$H$5)),'d_시나리오'!$J$5-SQRT((1-M2122)*('d_시나리오'!$J$5-'d_시나리오'!$H$5)*('d_시나리오'!$J$5-'d_시나리오'!$I$5))))</f>
        <v/>
      </c>
      <c r="O2122">
        <f>RAND()</f>
        <v/>
      </c>
      <c r="P2122">
        <f>IF('d_시나리오'!$J$6='d_시나리오'!$H$6,'d_시나리오'!$I$6,IF(O2122&lt;('d_시나리오'!$I$6-'d_시나리오'!$H$6)/('d_시나리오'!$J$6-'d_시나리오'!$H$6),'d_시나리오'!$H$6+SQRT(O2122*('d_시나리오'!$J$6-'d_시나리오'!$H$6)*('d_시나리오'!$I$6-'d_시나리오'!$H$6)),'d_시나리오'!$J$6-SQRT((1-O2122)*('d_시나리오'!$J$6-'d_시나리오'!$H$6)*('d_시나리오'!$J$6-'d_시나리오'!$I$6))))</f>
        <v/>
      </c>
      <c r="Q2122">
        <f>INDEX('d_분포'!$B$2:$B$57,RANDBETWEEN(1,56))</f>
        <v/>
      </c>
      <c r="R2122">
        <f>BETAINV(RAND(),5,5)</f>
        <v/>
      </c>
      <c r="S2122">
        <f>'d_고정'!$B$1*'6_기대효과'!$H$7*('d_시나리오'!$I$7/'d_고정'!$B$2)*B2122</f>
        <v/>
      </c>
      <c r="T2122">
        <f>S2122*D2122</f>
        <v/>
      </c>
      <c r="U2122">
        <f>S2122*F2122*H2122</f>
        <v/>
      </c>
      <c r="V2122">
        <f>S2122*F2122*(H2122-1)</f>
        <v/>
      </c>
      <c r="W2122">
        <f>U2122*J2122</f>
        <v/>
      </c>
      <c r="X2122">
        <f>T2122+W2122</f>
        <v/>
      </c>
      <c r="Y2122">
        <f>(T2122*E2122+W2122*L2122)*(1-R2122-'d_고정'!$B$13)</f>
        <v/>
      </c>
      <c r="Z2122">
        <f>(U2122*N2122*Q2122+'d_고정'!$B$3*('6_기대효과'!$H$7/8)*Q2122*'d_고정'!$B$10*P2122*('6_기대효과'!$K$7/'d_고정'!$B$9))*(1-R2122)</f>
        <v/>
      </c>
      <c r="AA2122">
        <f>W2122*L2122*(1-R2122-'d_고정'!$B$13)+U2122*MAX(N2122-'d_고정'!$B$10*P2122*('6_기대효과'!$K$7/'d_고정'!$B$9),0)*Q2122*(1-R2122)</f>
        <v/>
      </c>
      <c r="AB2122">
        <f>Y2122+Z2122</f>
        <v/>
      </c>
      <c r="AC2122">
        <f>Y2122/('d_고정'!$B$5*'6_기대효과'!$H$7/8)/'d_고정'!$B$6</f>
        <v/>
      </c>
      <c r="AD2122">
        <f>Y2122/('d_고정'!$B$8*'6_기대효과'!$H$7/8)</f>
        <v/>
      </c>
    </row>
    <row r="2123">
      <c r="A2123">
        <f>RAND()</f>
        <v/>
      </c>
      <c r="B2123">
        <f>IF('d_시나리오'!$J$2='d_시나리오'!$H$2,'d_시나리오'!$I$2,IF(A2123&lt;('d_시나리오'!$I$2-'d_시나리오'!$H$2)/('d_시나리오'!$J$2-'d_시나리오'!$H$2),'d_시나리오'!$H$2+SQRT(A2123*('d_시나리오'!$J$2-'d_시나리오'!$H$2)*('d_시나리오'!$I$2-'d_시나리오'!$H$2)),'d_시나리오'!$J$2-SQRT((1-A2123)*('d_시나리오'!$J$2-'d_시나리오'!$H$2)*('d_시나리오'!$J$2-'d_시나리오'!$I$2))))</f>
        <v/>
      </c>
      <c r="C2123">
        <f>RAND()</f>
        <v/>
      </c>
      <c r="D2123">
        <f>BETAINV(RAND(),IF(C2123&lt;'d_고정'!$B$26,'d_고정'!$B$23,'d_고정'!$B$16)+1,'d_고정'!$B$17-IF(C2123&lt;'d_고정'!$B$26,'d_고정'!$B$23,'d_고정'!$B$16)+1)*('d_고정'!$B$14+('d_고정'!$B$15-'d_고정'!$B$14)*RAND())</f>
        <v/>
      </c>
      <c r="E2123">
        <f>INDEX('d_분포'!$A$2:$A$28,RANDBETWEEN(1,27))</f>
        <v/>
      </c>
      <c r="F2123">
        <f>INDEX('d_분포'!$C$2:$C$5,RANDBETWEEN(1,4))*(0.9+0.2*RAND())</f>
        <v/>
      </c>
      <c r="G2123">
        <f>RAND()</f>
        <v/>
      </c>
      <c r="H2123">
        <f>(F2123+(1-F2123)*('d_고정'!$B$22*BETAINV(RAND(),IF(G2123&lt;'d_고정'!$B$26,'d_고정'!$B$25,'d_고정'!$B$20)+1,'d_고정'!$B$21-IF(G2123&lt;'d_고정'!$B$26,'d_고정'!$B$25,'d_고정'!$B$20)+1)+(1-'d_고정'!$B$22)*BETAINV(RAND(),IF(G2123&lt;'d_고정'!$B$26,'d_고정'!$B$24,'d_고정'!$B$18)+1,'d_고정'!$B$19-IF(G2123&lt;'d_고정'!$B$26,'d_고정'!$B$24,'d_고정'!$B$18)+1))*('d_고정'!$B$14+('d_고정'!$B$15-'d_고정'!$B$14)*RAND()))/F2123</f>
        <v/>
      </c>
      <c r="I2123">
        <f>RAND()</f>
        <v/>
      </c>
      <c r="J2123">
        <f>IF('d_시나리오'!$J$3='d_시나리오'!$H$3,'d_시나리오'!$I$3,IF(I2123&lt;('d_시나리오'!$I$3-'d_시나리오'!$H$3)/('d_시나리오'!$J$3-'d_시나리오'!$H$3),'d_시나리오'!$H$3+SQRT(I2123*('d_시나리오'!$J$3-'d_시나리오'!$H$3)*('d_시나리오'!$I$3-'d_시나리오'!$H$3)),'d_시나리오'!$J$3-SQRT((1-I2123)*('d_시나리오'!$J$3-'d_시나리오'!$H$3)*('d_시나리오'!$J$3-'d_시나리오'!$I$3))))</f>
        <v/>
      </c>
      <c r="K2123">
        <f>RAND()</f>
        <v/>
      </c>
      <c r="L2123">
        <f>IF('d_시나리오'!$J$4='d_시나리오'!$H$4,'d_시나리오'!$I$4,IF(K2123&lt;('d_시나리오'!$I$4-'d_시나리오'!$H$4)/('d_시나리오'!$J$4-'d_시나리오'!$H$4),'d_시나리오'!$H$4+SQRT(K2123*('d_시나리오'!$J$4-'d_시나리오'!$H$4)*('d_시나리오'!$I$4-'d_시나리오'!$H$4)),'d_시나리오'!$J$4-SQRT((1-K2123)*('d_시나리오'!$J$4-'d_시나리오'!$H$4)*('d_시나리오'!$J$4-'d_시나리오'!$I$4))))</f>
        <v/>
      </c>
      <c r="M2123">
        <f>RAND()</f>
        <v/>
      </c>
      <c r="N2123">
        <f>IF('d_시나리오'!$J$5='d_시나리오'!$H$5,'d_시나리오'!$I$5,IF(M2123&lt;('d_시나리오'!$I$5-'d_시나리오'!$H$5)/('d_시나리오'!$J$5-'d_시나리오'!$H$5),'d_시나리오'!$H$5+SQRT(M2123*('d_시나리오'!$J$5-'d_시나리오'!$H$5)*('d_시나리오'!$I$5-'d_시나리오'!$H$5)),'d_시나리오'!$J$5-SQRT((1-M2123)*('d_시나리오'!$J$5-'d_시나리오'!$H$5)*('d_시나리오'!$J$5-'d_시나리오'!$I$5))))</f>
        <v/>
      </c>
      <c r="O2123">
        <f>RAND()</f>
        <v/>
      </c>
      <c r="P2123">
        <f>IF('d_시나리오'!$J$6='d_시나리오'!$H$6,'d_시나리오'!$I$6,IF(O2123&lt;('d_시나리오'!$I$6-'d_시나리오'!$H$6)/('d_시나리오'!$J$6-'d_시나리오'!$H$6),'d_시나리오'!$H$6+SQRT(O2123*('d_시나리오'!$J$6-'d_시나리오'!$H$6)*('d_시나리오'!$I$6-'d_시나리오'!$H$6)),'d_시나리오'!$J$6-SQRT((1-O2123)*('d_시나리오'!$J$6-'d_시나리오'!$H$6)*('d_시나리오'!$J$6-'d_시나리오'!$I$6))))</f>
        <v/>
      </c>
      <c r="Q2123">
        <f>INDEX('d_분포'!$B$2:$B$57,RANDBETWEEN(1,56))</f>
        <v/>
      </c>
      <c r="R2123">
        <f>BETAINV(RAND(),5,5)</f>
        <v/>
      </c>
      <c r="S2123">
        <f>'d_고정'!$B$1*'6_기대효과'!$H$7*('d_시나리오'!$I$7/'d_고정'!$B$2)*B2123</f>
        <v/>
      </c>
      <c r="T2123">
        <f>S2123*D2123</f>
        <v/>
      </c>
      <c r="U2123">
        <f>S2123*F2123*H2123</f>
        <v/>
      </c>
      <c r="V2123">
        <f>S2123*F2123*(H2123-1)</f>
        <v/>
      </c>
      <c r="W2123">
        <f>U2123*J2123</f>
        <v/>
      </c>
      <c r="X2123">
        <f>T2123+W2123</f>
        <v/>
      </c>
      <c r="Y2123">
        <f>(T2123*E2123+W2123*L2123)*(1-R2123-'d_고정'!$B$13)</f>
        <v/>
      </c>
      <c r="Z2123">
        <f>(U2123*N2123*Q2123+'d_고정'!$B$3*('6_기대효과'!$H$7/8)*Q2123*'d_고정'!$B$10*P2123*('6_기대효과'!$K$7/'d_고정'!$B$9))*(1-R2123)</f>
        <v/>
      </c>
      <c r="AA2123">
        <f>W2123*L2123*(1-R2123-'d_고정'!$B$13)+U2123*MAX(N2123-'d_고정'!$B$10*P2123*('6_기대효과'!$K$7/'d_고정'!$B$9),0)*Q2123*(1-R2123)</f>
        <v/>
      </c>
      <c r="AB2123">
        <f>Y2123+Z2123</f>
        <v/>
      </c>
      <c r="AC2123">
        <f>Y2123/('d_고정'!$B$5*'6_기대효과'!$H$7/8)/'d_고정'!$B$6</f>
        <v/>
      </c>
      <c r="AD2123">
        <f>Y2123/('d_고정'!$B$8*'6_기대효과'!$H$7/8)</f>
        <v/>
      </c>
    </row>
    <row r="2124">
      <c r="A2124">
        <f>RAND()</f>
        <v/>
      </c>
      <c r="B2124">
        <f>IF('d_시나리오'!$J$2='d_시나리오'!$H$2,'d_시나리오'!$I$2,IF(A2124&lt;('d_시나리오'!$I$2-'d_시나리오'!$H$2)/('d_시나리오'!$J$2-'d_시나리오'!$H$2),'d_시나리오'!$H$2+SQRT(A2124*('d_시나리오'!$J$2-'d_시나리오'!$H$2)*('d_시나리오'!$I$2-'d_시나리오'!$H$2)),'d_시나리오'!$J$2-SQRT((1-A2124)*('d_시나리오'!$J$2-'d_시나리오'!$H$2)*('d_시나리오'!$J$2-'d_시나리오'!$I$2))))</f>
        <v/>
      </c>
      <c r="C2124">
        <f>RAND()</f>
        <v/>
      </c>
      <c r="D2124">
        <f>BETAINV(RAND(),IF(C2124&lt;'d_고정'!$B$26,'d_고정'!$B$23,'d_고정'!$B$16)+1,'d_고정'!$B$17-IF(C2124&lt;'d_고정'!$B$26,'d_고정'!$B$23,'d_고정'!$B$16)+1)*('d_고정'!$B$14+('d_고정'!$B$15-'d_고정'!$B$14)*RAND())</f>
        <v/>
      </c>
      <c r="E2124">
        <f>INDEX('d_분포'!$A$2:$A$28,RANDBETWEEN(1,27))</f>
        <v/>
      </c>
      <c r="F2124">
        <f>INDEX('d_분포'!$C$2:$C$5,RANDBETWEEN(1,4))*(0.9+0.2*RAND())</f>
        <v/>
      </c>
      <c r="G2124">
        <f>RAND()</f>
        <v/>
      </c>
      <c r="H2124">
        <f>(F2124+(1-F2124)*('d_고정'!$B$22*BETAINV(RAND(),IF(G2124&lt;'d_고정'!$B$26,'d_고정'!$B$25,'d_고정'!$B$20)+1,'d_고정'!$B$21-IF(G2124&lt;'d_고정'!$B$26,'d_고정'!$B$25,'d_고정'!$B$20)+1)+(1-'d_고정'!$B$22)*BETAINV(RAND(),IF(G2124&lt;'d_고정'!$B$26,'d_고정'!$B$24,'d_고정'!$B$18)+1,'d_고정'!$B$19-IF(G2124&lt;'d_고정'!$B$26,'d_고정'!$B$24,'d_고정'!$B$18)+1))*('d_고정'!$B$14+('d_고정'!$B$15-'d_고정'!$B$14)*RAND()))/F2124</f>
        <v/>
      </c>
      <c r="I2124">
        <f>RAND()</f>
        <v/>
      </c>
      <c r="J2124">
        <f>IF('d_시나리오'!$J$3='d_시나리오'!$H$3,'d_시나리오'!$I$3,IF(I2124&lt;('d_시나리오'!$I$3-'d_시나리오'!$H$3)/('d_시나리오'!$J$3-'d_시나리오'!$H$3),'d_시나리오'!$H$3+SQRT(I2124*('d_시나리오'!$J$3-'d_시나리오'!$H$3)*('d_시나리오'!$I$3-'d_시나리오'!$H$3)),'d_시나리오'!$J$3-SQRT((1-I2124)*('d_시나리오'!$J$3-'d_시나리오'!$H$3)*('d_시나리오'!$J$3-'d_시나리오'!$I$3))))</f>
        <v/>
      </c>
      <c r="K2124">
        <f>RAND()</f>
        <v/>
      </c>
      <c r="L2124">
        <f>IF('d_시나리오'!$J$4='d_시나리오'!$H$4,'d_시나리오'!$I$4,IF(K2124&lt;('d_시나리오'!$I$4-'d_시나리오'!$H$4)/('d_시나리오'!$J$4-'d_시나리오'!$H$4),'d_시나리오'!$H$4+SQRT(K2124*('d_시나리오'!$J$4-'d_시나리오'!$H$4)*('d_시나리오'!$I$4-'d_시나리오'!$H$4)),'d_시나리오'!$J$4-SQRT((1-K2124)*('d_시나리오'!$J$4-'d_시나리오'!$H$4)*('d_시나리오'!$J$4-'d_시나리오'!$I$4))))</f>
        <v/>
      </c>
      <c r="M2124">
        <f>RAND()</f>
        <v/>
      </c>
      <c r="N2124">
        <f>IF('d_시나리오'!$J$5='d_시나리오'!$H$5,'d_시나리오'!$I$5,IF(M2124&lt;('d_시나리오'!$I$5-'d_시나리오'!$H$5)/('d_시나리오'!$J$5-'d_시나리오'!$H$5),'d_시나리오'!$H$5+SQRT(M2124*('d_시나리오'!$J$5-'d_시나리오'!$H$5)*('d_시나리오'!$I$5-'d_시나리오'!$H$5)),'d_시나리오'!$J$5-SQRT((1-M2124)*('d_시나리오'!$J$5-'d_시나리오'!$H$5)*('d_시나리오'!$J$5-'d_시나리오'!$I$5))))</f>
        <v/>
      </c>
      <c r="O2124">
        <f>RAND()</f>
        <v/>
      </c>
      <c r="P2124">
        <f>IF('d_시나리오'!$J$6='d_시나리오'!$H$6,'d_시나리오'!$I$6,IF(O2124&lt;('d_시나리오'!$I$6-'d_시나리오'!$H$6)/('d_시나리오'!$J$6-'d_시나리오'!$H$6),'d_시나리오'!$H$6+SQRT(O2124*('d_시나리오'!$J$6-'d_시나리오'!$H$6)*('d_시나리오'!$I$6-'d_시나리오'!$H$6)),'d_시나리오'!$J$6-SQRT((1-O2124)*('d_시나리오'!$J$6-'d_시나리오'!$H$6)*('d_시나리오'!$J$6-'d_시나리오'!$I$6))))</f>
        <v/>
      </c>
      <c r="Q2124">
        <f>INDEX('d_분포'!$B$2:$B$57,RANDBETWEEN(1,56))</f>
        <v/>
      </c>
      <c r="R2124">
        <f>BETAINV(RAND(),5,5)</f>
        <v/>
      </c>
      <c r="S2124">
        <f>'d_고정'!$B$1*'6_기대효과'!$H$7*('d_시나리오'!$I$7/'d_고정'!$B$2)*B2124</f>
        <v/>
      </c>
      <c r="T2124">
        <f>S2124*D2124</f>
        <v/>
      </c>
      <c r="U2124">
        <f>S2124*F2124*H2124</f>
        <v/>
      </c>
      <c r="V2124">
        <f>S2124*F2124*(H2124-1)</f>
        <v/>
      </c>
      <c r="W2124">
        <f>U2124*J2124</f>
        <v/>
      </c>
      <c r="X2124">
        <f>T2124+W2124</f>
        <v/>
      </c>
      <c r="Y2124">
        <f>(T2124*E2124+W2124*L2124)*(1-R2124-'d_고정'!$B$13)</f>
        <v/>
      </c>
      <c r="Z2124">
        <f>(U2124*N2124*Q2124+'d_고정'!$B$3*('6_기대효과'!$H$7/8)*Q2124*'d_고정'!$B$10*P2124*('6_기대효과'!$K$7/'d_고정'!$B$9))*(1-R2124)</f>
        <v/>
      </c>
      <c r="AA2124">
        <f>W2124*L2124*(1-R2124-'d_고정'!$B$13)+U2124*MAX(N2124-'d_고정'!$B$10*P2124*('6_기대효과'!$K$7/'d_고정'!$B$9),0)*Q2124*(1-R2124)</f>
        <v/>
      </c>
      <c r="AB2124">
        <f>Y2124+Z2124</f>
        <v/>
      </c>
      <c r="AC2124">
        <f>Y2124/('d_고정'!$B$5*'6_기대효과'!$H$7/8)/'d_고정'!$B$6</f>
        <v/>
      </c>
      <c r="AD2124">
        <f>Y2124/('d_고정'!$B$8*'6_기대효과'!$H$7/8)</f>
        <v/>
      </c>
    </row>
    <row r="2125">
      <c r="A2125">
        <f>RAND()</f>
        <v/>
      </c>
      <c r="B2125">
        <f>IF('d_시나리오'!$J$2='d_시나리오'!$H$2,'d_시나리오'!$I$2,IF(A2125&lt;('d_시나리오'!$I$2-'d_시나리오'!$H$2)/('d_시나리오'!$J$2-'d_시나리오'!$H$2),'d_시나리오'!$H$2+SQRT(A2125*('d_시나리오'!$J$2-'d_시나리오'!$H$2)*('d_시나리오'!$I$2-'d_시나리오'!$H$2)),'d_시나리오'!$J$2-SQRT((1-A2125)*('d_시나리오'!$J$2-'d_시나리오'!$H$2)*('d_시나리오'!$J$2-'d_시나리오'!$I$2))))</f>
        <v/>
      </c>
      <c r="C2125">
        <f>RAND()</f>
        <v/>
      </c>
      <c r="D2125">
        <f>BETAINV(RAND(),IF(C2125&lt;'d_고정'!$B$26,'d_고정'!$B$23,'d_고정'!$B$16)+1,'d_고정'!$B$17-IF(C2125&lt;'d_고정'!$B$26,'d_고정'!$B$23,'d_고정'!$B$16)+1)*('d_고정'!$B$14+('d_고정'!$B$15-'d_고정'!$B$14)*RAND())</f>
        <v/>
      </c>
      <c r="E2125">
        <f>INDEX('d_분포'!$A$2:$A$28,RANDBETWEEN(1,27))</f>
        <v/>
      </c>
      <c r="F2125">
        <f>INDEX('d_분포'!$C$2:$C$5,RANDBETWEEN(1,4))*(0.9+0.2*RAND())</f>
        <v/>
      </c>
      <c r="G2125">
        <f>RAND()</f>
        <v/>
      </c>
      <c r="H2125">
        <f>(F2125+(1-F2125)*('d_고정'!$B$22*BETAINV(RAND(),IF(G2125&lt;'d_고정'!$B$26,'d_고정'!$B$25,'d_고정'!$B$20)+1,'d_고정'!$B$21-IF(G2125&lt;'d_고정'!$B$26,'d_고정'!$B$25,'d_고정'!$B$20)+1)+(1-'d_고정'!$B$22)*BETAINV(RAND(),IF(G2125&lt;'d_고정'!$B$26,'d_고정'!$B$24,'d_고정'!$B$18)+1,'d_고정'!$B$19-IF(G2125&lt;'d_고정'!$B$26,'d_고정'!$B$24,'d_고정'!$B$18)+1))*('d_고정'!$B$14+('d_고정'!$B$15-'d_고정'!$B$14)*RAND()))/F2125</f>
        <v/>
      </c>
      <c r="I2125">
        <f>RAND()</f>
        <v/>
      </c>
      <c r="J2125">
        <f>IF('d_시나리오'!$J$3='d_시나리오'!$H$3,'d_시나리오'!$I$3,IF(I2125&lt;('d_시나리오'!$I$3-'d_시나리오'!$H$3)/('d_시나리오'!$J$3-'d_시나리오'!$H$3),'d_시나리오'!$H$3+SQRT(I2125*('d_시나리오'!$J$3-'d_시나리오'!$H$3)*('d_시나리오'!$I$3-'d_시나리오'!$H$3)),'d_시나리오'!$J$3-SQRT((1-I2125)*('d_시나리오'!$J$3-'d_시나리오'!$H$3)*('d_시나리오'!$J$3-'d_시나리오'!$I$3))))</f>
        <v/>
      </c>
      <c r="K2125">
        <f>RAND()</f>
        <v/>
      </c>
      <c r="L2125">
        <f>IF('d_시나리오'!$J$4='d_시나리오'!$H$4,'d_시나리오'!$I$4,IF(K2125&lt;('d_시나리오'!$I$4-'d_시나리오'!$H$4)/('d_시나리오'!$J$4-'d_시나리오'!$H$4),'d_시나리오'!$H$4+SQRT(K2125*('d_시나리오'!$J$4-'d_시나리오'!$H$4)*('d_시나리오'!$I$4-'d_시나리오'!$H$4)),'d_시나리오'!$J$4-SQRT((1-K2125)*('d_시나리오'!$J$4-'d_시나리오'!$H$4)*('d_시나리오'!$J$4-'d_시나리오'!$I$4))))</f>
        <v/>
      </c>
      <c r="M2125">
        <f>RAND()</f>
        <v/>
      </c>
      <c r="N2125">
        <f>IF('d_시나리오'!$J$5='d_시나리오'!$H$5,'d_시나리오'!$I$5,IF(M2125&lt;('d_시나리오'!$I$5-'d_시나리오'!$H$5)/('d_시나리오'!$J$5-'d_시나리오'!$H$5),'d_시나리오'!$H$5+SQRT(M2125*('d_시나리오'!$J$5-'d_시나리오'!$H$5)*('d_시나리오'!$I$5-'d_시나리오'!$H$5)),'d_시나리오'!$J$5-SQRT((1-M2125)*('d_시나리오'!$J$5-'d_시나리오'!$H$5)*('d_시나리오'!$J$5-'d_시나리오'!$I$5))))</f>
        <v/>
      </c>
      <c r="O2125">
        <f>RAND()</f>
        <v/>
      </c>
      <c r="P2125">
        <f>IF('d_시나리오'!$J$6='d_시나리오'!$H$6,'d_시나리오'!$I$6,IF(O2125&lt;('d_시나리오'!$I$6-'d_시나리오'!$H$6)/('d_시나리오'!$J$6-'d_시나리오'!$H$6),'d_시나리오'!$H$6+SQRT(O2125*('d_시나리오'!$J$6-'d_시나리오'!$H$6)*('d_시나리오'!$I$6-'d_시나리오'!$H$6)),'d_시나리오'!$J$6-SQRT((1-O2125)*('d_시나리오'!$J$6-'d_시나리오'!$H$6)*('d_시나리오'!$J$6-'d_시나리오'!$I$6))))</f>
        <v/>
      </c>
      <c r="Q2125">
        <f>INDEX('d_분포'!$B$2:$B$57,RANDBETWEEN(1,56))</f>
        <v/>
      </c>
      <c r="R2125">
        <f>BETAINV(RAND(),5,5)</f>
        <v/>
      </c>
      <c r="S2125">
        <f>'d_고정'!$B$1*'6_기대효과'!$H$7*('d_시나리오'!$I$7/'d_고정'!$B$2)*B2125</f>
        <v/>
      </c>
      <c r="T2125">
        <f>S2125*D2125</f>
        <v/>
      </c>
      <c r="U2125">
        <f>S2125*F2125*H2125</f>
        <v/>
      </c>
      <c r="V2125">
        <f>S2125*F2125*(H2125-1)</f>
        <v/>
      </c>
      <c r="W2125">
        <f>U2125*J2125</f>
        <v/>
      </c>
      <c r="X2125">
        <f>T2125+W2125</f>
        <v/>
      </c>
      <c r="Y2125">
        <f>(T2125*E2125+W2125*L2125)*(1-R2125-'d_고정'!$B$13)</f>
        <v/>
      </c>
      <c r="Z2125">
        <f>(U2125*N2125*Q2125+'d_고정'!$B$3*('6_기대효과'!$H$7/8)*Q2125*'d_고정'!$B$10*P2125*('6_기대효과'!$K$7/'d_고정'!$B$9))*(1-R2125)</f>
        <v/>
      </c>
      <c r="AA2125">
        <f>W2125*L2125*(1-R2125-'d_고정'!$B$13)+U2125*MAX(N2125-'d_고정'!$B$10*P2125*('6_기대효과'!$K$7/'d_고정'!$B$9),0)*Q2125*(1-R2125)</f>
        <v/>
      </c>
      <c r="AB2125">
        <f>Y2125+Z2125</f>
        <v/>
      </c>
      <c r="AC2125">
        <f>Y2125/('d_고정'!$B$5*'6_기대효과'!$H$7/8)/'d_고정'!$B$6</f>
        <v/>
      </c>
      <c r="AD2125">
        <f>Y2125/('d_고정'!$B$8*'6_기대효과'!$H$7/8)</f>
        <v/>
      </c>
    </row>
    <row r="2126">
      <c r="A2126">
        <f>RAND()</f>
        <v/>
      </c>
      <c r="B2126">
        <f>IF('d_시나리오'!$J$2='d_시나리오'!$H$2,'d_시나리오'!$I$2,IF(A2126&lt;('d_시나리오'!$I$2-'d_시나리오'!$H$2)/('d_시나리오'!$J$2-'d_시나리오'!$H$2),'d_시나리오'!$H$2+SQRT(A2126*('d_시나리오'!$J$2-'d_시나리오'!$H$2)*('d_시나리오'!$I$2-'d_시나리오'!$H$2)),'d_시나리오'!$J$2-SQRT((1-A2126)*('d_시나리오'!$J$2-'d_시나리오'!$H$2)*('d_시나리오'!$J$2-'d_시나리오'!$I$2))))</f>
        <v/>
      </c>
      <c r="C2126">
        <f>RAND()</f>
        <v/>
      </c>
      <c r="D2126">
        <f>BETAINV(RAND(),IF(C2126&lt;'d_고정'!$B$26,'d_고정'!$B$23,'d_고정'!$B$16)+1,'d_고정'!$B$17-IF(C2126&lt;'d_고정'!$B$26,'d_고정'!$B$23,'d_고정'!$B$16)+1)*('d_고정'!$B$14+('d_고정'!$B$15-'d_고정'!$B$14)*RAND())</f>
        <v/>
      </c>
      <c r="E2126">
        <f>INDEX('d_분포'!$A$2:$A$28,RANDBETWEEN(1,27))</f>
        <v/>
      </c>
      <c r="F2126">
        <f>INDEX('d_분포'!$C$2:$C$5,RANDBETWEEN(1,4))*(0.9+0.2*RAND())</f>
        <v/>
      </c>
      <c r="G2126">
        <f>RAND()</f>
        <v/>
      </c>
      <c r="H2126">
        <f>(F2126+(1-F2126)*('d_고정'!$B$22*BETAINV(RAND(),IF(G2126&lt;'d_고정'!$B$26,'d_고정'!$B$25,'d_고정'!$B$20)+1,'d_고정'!$B$21-IF(G2126&lt;'d_고정'!$B$26,'d_고정'!$B$25,'d_고정'!$B$20)+1)+(1-'d_고정'!$B$22)*BETAINV(RAND(),IF(G2126&lt;'d_고정'!$B$26,'d_고정'!$B$24,'d_고정'!$B$18)+1,'d_고정'!$B$19-IF(G2126&lt;'d_고정'!$B$26,'d_고정'!$B$24,'d_고정'!$B$18)+1))*('d_고정'!$B$14+('d_고정'!$B$15-'d_고정'!$B$14)*RAND()))/F2126</f>
        <v/>
      </c>
      <c r="I2126">
        <f>RAND()</f>
        <v/>
      </c>
      <c r="J2126">
        <f>IF('d_시나리오'!$J$3='d_시나리오'!$H$3,'d_시나리오'!$I$3,IF(I2126&lt;('d_시나리오'!$I$3-'d_시나리오'!$H$3)/('d_시나리오'!$J$3-'d_시나리오'!$H$3),'d_시나리오'!$H$3+SQRT(I2126*('d_시나리오'!$J$3-'d_시나리오'!$H$3)*('d_시나리오'!$I$3-'d_시나리오'!$H$3)),'d_시나리오'!$J$3-SQRT((1-I2126)*('d_시나리오'!$J$3-'d_시나리오'!$H$3)*('d_시나리오'!$J$3-'d_시나리오'!$I$3))))</f>
        <v/>
      </c>
      <c r="K2126">
        <f>RAND()</f>
        <v/>
      </c>
      <c r="L2126">
        <f>IF('d_시나리오'!$J$4='d_시나리오'!$H$4,'d_시나리오'!$I$4,IF(K2126&lt;('d_시나리오'!$I$4-'d_시나리오'!$H$4)/('d_시나리오'!$J$4-'d_시나리오'!$H$4),'d_시나리오'!$H$4+SQRT(K2126*('d_시나리오'!$J$4-'d_시나리오'!$H$4)*('d_시나리오'!$I$4-'d_시나리오'!$H$4)),'d_시나리오'!$J$4-SQRT((1-K2126)*('d_시나리오'!$J$4-'d_시나리오'!$H$4)*('d_시나리오'!$J$4-'d_시나리오'!$I$4))))</f>
        <v/>
      </c>
      <c r="M2126">
        <f>RAND()</f>
        <v/>
      </c>
      <c r="N2126">
        <f>IF('d_시나리오'!$J$5='d_시나리오'!$H$5,'d_시나리오'!$I$5,IF(M2126&lt;('d_시나리오'!$I$5-'d_시나리오'!$H$5)/('d_시나리오'!$J$5-'d_시나리오'!$H$5),'d_시나리오'!$H$5+SQRT(M2126*('d_시나리오'!$J$5-'d_시나리오'!$H$5)*('d_시나리오'!$I$5-'d_시나리오'!$H$5)),'d_시나리오'!$J$5-SQRT((1-M2126)*('d_시나리오'!$J$5-'d_시나리오'!$H$5)*('d_시나리오'!$J$5-'d_시나리오'!$I$5))))</f>
        <v/>
      </c>
      <c r="O2126">
        <f>RAND()</f>
        <v/>
      </c>
      <c r="P2126">
        <f>IF('d_시나리오'!$J$6='d_시나리오'!$H$6,'d_시나리오'!$I$6,IF(O2126&lt;('d_시나리오'!$I$6-'d_시나리오'!$H$6)/('d_시나리오'!$J$6-'d_시나리오'!$H$6),'d_시나리오'!$H$6+SQRT(O2126*('d_시나리오'!$J$6-'d_시나리오'!$H$6)*('d_시나리오'!$I$6-'d_시나리오'!$H$6)),'d_시나리오'!$J$6-SQRT((1-O2126)*('d_시나리오'!$J$6-'d_시나리오'!$H$6)*('d_시나리오'!$J$6-'d_시나리오'!$I$6))))</f>
        <v/>
      </c>
      <c r="Q2126">
        <f>INDEX('d_분포'!$B$2:$B$57,RANDBETWEEN(1,56))</f>
        <v/>
      </c>
      <c r="R2126">
        <f>BETAINV(RAND(),5,5)</f>
        <v/>
      </c>
      <c r="S2126">
        <f>'d_고정'!$B$1*'6_기대효과'!$H$7*('d_시나리오'!$I$7/'d_고정'!$B$2)*B2126</f>
        <v/>
      </c>
      <c r="T2126">
        <f>S2126*D2126</f>
        <v/>
      </c>
      <c r="U2126">
        <f>S2126*F2126*H2126</f>
        <v/>
      </c>
      <c r="V2126">
        <f>S2126*F2126*(H2126-1)</f>
        <v/>
      </c>
      <c r="W2126">
        <f>U2126*J2126</f>
        <v/>
      </c>
      <c r="X2126">
        <f>T2126+W2126</f>
        <v/>
      </c>
      <c r="Y2126">
        <f>(T2126*E2126+W2126*L2126)*(1-R2126-'d_고정'!$B$13)</f>
        <v/>
      </c>
      <c r="Z2126">
        <f>(U2126*N2126*Q2126+'d_고정'!$B$3*('6_기대효과'!$H$7/8)*Q2126*'d_고정'!$B$10*P2126*('6_기대효과'!$K$7/'d_고정'!$B$9))*(1-R2126)</f>
        <v/>
      </c>
      <c r="AA2126">
        <f>W2126*L2126*(1-R2126-'d_고정'!$B$13)+U2126*MAX(N2126-'d_고정'!$B$10*P2126*('6_기대효과'!$K$7/'d_고정'!$B$9),0)*Q2126*(1-R2126)</f>
        <v/>
      </c>
      <c r="AB2126">
        <f>Y2126+Z2126</f>
        <v/>
      </c>
      <c r="AC2126">
        <f>Y2126/('d_고정'!$B$5*'6_기대효과'!$H$7/8)/'d_고정'!$B$6</f>
        <v/>
      </c>
      <c r="AD2126">
        <f>Y2126/('d_고정'!$B$8*'6_기대효과'!$H$7/8)</f>
        <v/>
      </c>
    </row>
    <row r="2127">
      <c r="A2127">
        <f>RAND()</f>
        <v/>
      </c>
      <c r="B2127">
        <f>IF('d_시나리오'!$J$2='d_시나리오'!$H$2,'d_시나리오'!$I$2,IF(A2127&lt;('d_시나리오'!$I$2-'d_시나리오'!$H$2)/('d_시나리오'!$J$2-'d_시나리오'!$H$2),'d_시나리오'!$H$2+SQRT(A2127*('d_시나리오'!$J$2-'d_시나리오'!$H$2)*('d_시나리오'!$I$2-'d_시나리오'!$H$2)),'d_시나리오'!$J$2-SQRT((1-A2127)*('d_시나리오'!$J$2-'d_시나리오'!$H$2)*('d_시나리오'!$J$2-'d_시나리오'!$I$2))))</f>
        <v/>
      </c>
      <c r="C2127">
        <f>RAND()</f>
        <v/>
      </c>
      <c r="D2127">
        <f>BETAINV(RAND(),IF(C2127&lt;'d_고정'!$B$26,'d_고정'!$B$23,'d_고정'!$B$16)+1,'d_고정'!$B$17-IF(C2127&lt;'d_고정'!$B$26,'d_고정'!$B$23,'d_고정'!$B$16)+1)*('d_고정'!$B$14+('d_고정'!$B$15-'d_고정'!$B$14)*RAND())</f>
        <v/>
      </c>
      <c r="E2127">
        <f>INDEX('d_분포'!$A$2:$A$28,RANDBETWEEN(1,27))</f>
        <v/>
      </c>
      <c r="F2127">
        <f>INDEX('d_분포'!$C$2:$C$5,RANDBETWEEN(1,4))*(0.9+0.2*RAND())</f>
        <v/>
      </c>
      <c r="G2127">
        <f>RAND()</f>
        <v/>
      </c>
      <c r="H2127">
        <f>(F2127+(1-F2127)*('d_고정'!$B$22*BETAINV(RAND(),IF(G2127&lt;'d_고정'!$B$26,'d_고정'!$B$25,'d_고정'!$B$20)+1,'d_고정'!$B$21-IF(G2127&lt;'d_고정'!$B$26,'d_고정'!$B$25,'d_고정'!$B$20)+1)+(1-'d_고정'!$B$22)*BETAINV(RAND(),IF(G2127&lt;'d_고정'!$B$26,'d_고정'!$B$24,'d_고정'!$B$18)+1,'d_고정'!$B$19-IF(G2127&lt;'d_고정'!$B$26,'d_고정'!$B$24,'d_고정'!$B$18)+1))*('d_고정'!$B$14+('d_고정'!$B$15-'d_고정'!$B$14)*RAND()))/F2127</f>
        <v/>
      </c>
      <c r="I2127">
        <f>RAND()</f>
        <v/>
      </c>
      <c r="J2127">
        <f>IF('d_시나리오'!$J$3='d_시나리오'!$H$3,'d_시나리오'!$I$3,IF(I2127&lt;('d_시나리오'!$I$3-'d_시나리오'!$H$3)/('d_시나리오'!$J$3-'d_시나리오'!$H$3),'d_시나리오'!$H$3+SQRT(I2127*('d_시나리오'!$J$3-'d_시나리오'!$H$3)*('d_시나리오'!$I$3-'d_시나리오'!$H$3)),'d_시나리오'!$J$3-SQRT((1-I2127)*('d_시나리오'!$J$3-'d_시나리오'!$H$3)*('d_시나리오'!$J$3-'d_시나리오'!$I$3))))</f>
        <v/>
      </c>
      <c r="K2127">
        <f>RAND()</f>
        <v/>
      </c>
      <c r="L2127">
        <f>IF('d_시나리오'!$J$4='d_시나리오'!$H$4,'d_시나리오'!$I$4,IF(K2127&lt;('d_시나리오'!$I$4-'d_시나리오'!$H$4)/('d_시나리오'!$J$4-'d_시나리오'!$H$4),'d_시나리오'!$H$4+SQRT(K2127*('d_시나리오'!$J$4-'d_시나리오'!$H$4)*('d_시나리오'!$I$4-'d_시나리오'!$H$4)),'d_시나리오'!$J$4-SQRT((1-K2127)*('d_시나리오'!$J$4-'d_시나리오'!$H$4)*('d_시나리오'!$J$4-'d_시나리오'!$I$4))))</f>
        <v/>
      </c>
      <c r="M2127">
        <f>RAND()</f>
        <v/>
      </c>
      <c r="N2127">
        <f>IF('d_시나리오'!$J$5='d_시나리오'!$H$5,'d_시나리오'!$I$5,IF(M2127&lt;('d_시나리오'!$I$5-'d_시나리오'!$H$5)/('d_시나리오'!$J$5-'d_시나리오'!$H$5),'d_시나리오'!$H$5+SQRT(M2127*('d_시나리오'!$J$5-'d_시나리오'!$H$5)*('d_시나리오'!$I$5-'d_시나리오'!$H$5)),'d_시나리오'!$J$5-SQRT((1-M2127)*('d_시나리오'!$J$5-'d_시나리오'!$H$5)*('d_시나리오'!$J$5-'d_시나리오'!$I$5))))</f>
        <v/>
      </c>
      <c r="O2127">
        <f>RAND()</f>
        <v/>
      </c>
      <c r="P2127">
        <f>IF('d_시나리오'!$J$6='d_시나리오'!$H$6,'d_시나리오'!$I$6,IF(O2127&lt;('d_시나리오'!$I$6-'d_시나리오'!$H$6)/('d_시나리오'!$J$6-'d_시나리오'!$H$6),'d_시나리오'!$H$6+SQRT(O2127*('d_시나리오'!$J$6-'d_시나리오'!$H$6)*('d_시나리오'!$I$6-'d_시나리오'!$H$6)),'d_시나리오'!$J$6-SQRT((1-O2127)*('d_시나리오'!$J$6-'d_시나리오'!$H$6)*('d_시나리오'!$J$6-'d_시나리오'!$I$6))))</f>
        <v/>
      </c>
      <c r="Q2127">
        <f>INDEX('d_분포'!$B$2:$B$57,RANDBETWEEN(1,56))</f>
        <v/>
      </c>
      <c r="R2127">
        <f>BETAINV(RAND(),5,5)</f>
        <v/>
      </c>
      <c r="S2127">
        <f>'d_고정'!$B$1*'6_기대효과'!$H$7*('d_시나리오'!$I$7/'d_고정'!$B$2)*B2127</f>
        <v/>
      </c>
      <c r="T2127">
        <f>S2127*D2127</f>
        <v/>
      </c>
      <c r="U2127">
        <f>S2127*F2127*H2127</f>
        <v/>
      </c>
      <c r="V2127">
        <f>S2127*F2127*(H2127-1)</f>
        <v/>
      </c>
      <c r="W2127">
        <f>U2127*J2127</f>
        <v/>
      </c>
      <c r="X2127">
        <f>T2127+W2127</f>
        <v/>
      </c>
      <c r="Y2127">
        <f>(T2127*E2127+W2127*L2127)*(1-R2127-'d_고정'!$B$13)</f>
        <v/>
      </c>
      <c r="Z2127">
        <f>(U2127*N2127*Q2127+'d_고정'!$B$3*('6_기대효과'!$H$7/8)*Q2127*'d_고정'!$B$10*P2127*('6_기대효과'!$K$7/'d_고정'!$B$9))*(1-R2127)</f>
        <v/>
      </c>
      <c r="AA2127">
        <f>W2127*L2127*(1-R2127-'d_고정'!$B$13)+U2127*MAX(N2127-'d_고정'!$B$10*P2127*('6_기대효과'!$K$7/'d_고정'!$B$9),0)*Q2127*(1-R2127)</f>
        <v/>
      </c>
      <c r="AB2127">
        <f>Y2127+Z2127</f>
        <v/>
      </c>
      <c r="AC2127">
        <f>Y2127/('d_고정'!$B$5*'6_기대효과'!$H$7/8)/'d_고정'!$B$6</f>
        <v/>
      </c>
      <c r="AD2127">
        <f>Y2127/('d_고정'!$B$8*'6_기대효과'!$H$7/8)</f>
        <v/>
      </c>
    </row>
    <row r="2128">
      <c r="A2128">
        <f>RAND()</f>
        <v/>
      </c>
      <c r="B2128">
        <f>IF('d_시나리오'!$J$2='d_시나리오'!$H$2,'d_시나리오'!$I$2,IF(A2128&lt;('d_시나리오'!$I$2-'d_시나리오'!$H$2)/('d_시나리오'!$J$2-'d_시나리오'!$H$2),'d_시나리오'!$H$2+SQRT(A2128*('d_시나리오'!$J$2-'d_시나리오'!$H$2)*('d_시나리오'!$I$2-'d_시나리오'!$H$2)),'d_시나리오'!$J$2-SQRT((1-A2128)*('d_시나리오'!$J$2-'d_시나리오'!$H$2)*('d_시나리오'!$J$2-'d_시나리오'!$I$2))))</f>
        <v/>
      </c>
      <c r="C2128">
        <f>RAND()</f>
        <v/>
      </c>
      <c r="D2128">
        <f>BETAINV(RAND(),IF(C2128&lt;'d_고정'!$B$26,'d_고정'!$B$23,'d_고정'!$B$16)+1,'d_고정'!$B$17-IF(C2128&lt;'d_고정'!$B$26,'d_고정'!$B$23,'d_고정'!$B$16)+1)*('d_고정'!$B$14+('d_고정'!$B$15-'d_고정'!$B$14)*RAND())</f>
        <v/>
      </c>
      <c r="E2128">
        <f>INDEX('d_분포'!$A$2:$A$28,RANDBETWEEN(1,27))</f>
        <v/>
      </c>
      <c r="F2128">
        <f>INDEX('d_분포'!$C$2:$C$5,RANDBETWEEN(1,4))*(0.9+0.2*RAND())</f>
        <v/>
      </c>
      <c r="G2128">
        <f>RAND()</f>
        <v/>
      </c>
      <c r="H2128">
        <f>(F2128+(1-F2128)*('d_고정'!$B$22*BETAINV(RAND(),IF(G2128&lt;'d_고정'!$B$26,'d_고정'!$B$25,'d_고정'!$B$20)+1,'d_고정'!$B$21-IF(G2128&lt;'d_고정'!$B$26,'d_고정'!$B$25,'d_고정'!$B$20)+1)+(1-'d_고정'!$B$22)*BETAINV(RAND(),IF(G2128&lt;'d_고정'!$B$26,'d_고정'!$B$24,'d_고정'!$B$18)+1,'d_고정'!$B$19-IF(G2128&lt;'d_고정'!$B$26,'d_고정'!$B$24,'d_고정'!$B$18)+1))*('d_고정'!$B$14+('d_고정'!$B$15-'d_고정'!$B$14)*RAND()))/F2128</f>
        <v/>
      </c>
      <c r="I2128">
        <f>RAND()</f>
        <v/>
      </c>
      <c r="J2128">
        <f>IF('d_시나리오'!$J$3='d_시나리오'!$H$3,'d_시나리오'!$I$3,IF(I2128&lt;('d_시나리오'!$I$3-'d_시나리오'!$H$3)/('d_시나리오'!$J$3-'d_시나리오'!$H$3),'d_시나리오'!$H$3+SQRT(I2128*('d_시나리오'!$J$3-'d_시나리오'!$H$3)*('d_시나리오'!$I$3-'d_시나리오'!$H$3)),'d_시나리오'!$J$3-SQRT((1-I2128)*('d_시나리오'!$J$3-'d_시나리오'!$H$3)*('d_시나리오'!$J$3-'d_시나리오'!$I$3))))</f>
        <v/>
      </c>
      <c r="K2128">
        <f>RAND()</f>
        <v/>
      </c>
      <c r="L2128">
        <f>IF('d_시나리오'!$J$4='d_시나리오'!$H$4,'d_시나리오'!$I$4,IF(K2128&lt;('d_시나리오'!$I$4-'d_시나리오'!$H$4)/('d_시나리오'!$J$4-'d_시나리오'!$H$4),'d_시나리오'!$H$4+SQRT(K2128*('d_시나리오'!$J$4-'d_시나리오'!$H$4)*('d_시나리오'!$I$4-'d_시나리오'!$H$4)),'d_시나리오'!$J$4-SQRT((1-K2128)*('d_시나리오'!$J$4-'d_시나리오'!$H$4)*('d_시나리오'!$J$4-'d_시나리오'!$I$4))))</f>
        <v/>
      </c>
      <c r="M2128">
        <f>RAND()</f>
        <v/>
      </c>
      <c r="N2128">
        <f>IF('d_시나리오'!$J$5='d_시나리오'!$H$5,'d_시나리오'!$I$5,IF(M2128&lt;('d_시나리오'!$I$5-'d_시나리오'!$H$5)/('d_시나리오'!$J$5-'d_시나리오'!$H$5),'d_시나리오'!$H$5+SQRT(M2128*('d_시나리오'!$J$5-'d_시나리오'!$H$5)*('d_시나리오'!$I$5-'d_시나리오'!$H$5)),'d_시나리오'!$J$5-SQRT((1-M2128)*('d_시나리오'!$J$5-'d_시나리오'!$H$5)*('d_시나리오'!$J$5-'d_시나리오'!$I$5))))</f>
        <v/>
      </c>
      <c r="O2128">
        <f>RAND()</f>
        <v/>
      </c>
      <c r="P2128">
        <f>IF('d_시나리오'!$J$6='d_시나리오'!$H$6,'d_시나리오'!$I$6,IF(O2128&lt;('d_시나리오'!$I$6-'d_시나리오'!$H$6)/('d_시나리오'!$J$6-'d_시나리오'!$H$6),'d_시나리오'!$H$6+SQRT(O2128*('d_시나리오'!$J$6-'d_시나리오'!$H$6)*('d_시나리오'!$I$6-'d_시나리오'!$H$6)),'d_시나리오'!$J$6-SQRT((1-O2128)*('d_시나리오'!$J$6-'d_시나리오'!$H$6)*('d_시나리오'!$J$6-'d_시나리오'!$I$6))))</f>
        <v/>
      </c>
      <c r="Q2128">
        <f>INDEX('d_분포'!$B$2:$B$57,RANDBETWEEN(1,56))</f>
        <v/>
      </c>
      <c r="R2128">
        <f>BETAINV(RAND(),5,5)</f>
        <v/>
      </c>
      <c r="S2128">
        <f>'d_고정'!$B$1*'6_기대효과'!$H$7*('d_시나리오'!$I$7/'d_고정'!$B$2)*B2128</f>
        <v/>
      </c>
      <c r="T2128">
        <f>S2128*D2128</f>
        <v/>
      </c>
      <c r="U2128">
        <f>S2128*F2128*H2128</f>
        <v/>
      </c>
      <c r="V2128">
        <f>S2128*F2128*(H2128-1)</f>
        <v/>
      </c>
      <c r="W2128">
        <f>U2128*J2128</f>
        <v/>
      </c>
      <c r="X2128">
        <f>T2128+W2128</f>
        <v/>
      </c>
      <c r="Y2128">
        <f>(T2128*E2128+W2128*L2128)*(1-R2128-'d_고정'!$B$13)</f>
        <v/>
      </c>
      <c r="Z2128">
        <f>(U2128*N2128*Q2128+'d_고정'!$B$3*('6_기대효과'!$H$7/8)*Q2128*'d_고정'!$B$10*P2128*('6_기대효과'!$K$7/'d_고정'!$B$9))*(1-R2128)</f>
        <v/>
      </c>
      <c r="AA2128">
        <f>W2128*L2128*(1-R2128-'d_고정'!$B$13)+U2128*MAX(N2128-'d_고정'!$B$10*P2128*('6_기대효과'!$K$7/'d_고정'!$B$9),0)*Q2128*(1-R2128)</f>
        <v/>
      </c>
      <c r="AB2128">
        <f>Y2128+Z2128</f>
        <v/>
      </c>
      <c r="AC2128">
        <f>Y2128/('d_고정'!$B$5*'6_기대효과'!$H$7/8)/'d_고정'!$B$6</f>
        <v/>
      </c>
      <c r="AD2128">
        <f>Y2128/('d_고정'!$B$8*'6_기대효과'!$H$7/8)</f>
        <v/>
      </c>
    </row>
    <row r="2129">
      <c r="A2129">
        <f>RAND()</f>
        <v/>
      </c>
      <c r="B2129">
        <f>IF('d_시나리오'!$J$2='d_시나리오'!$H$2,'d_시나리오'!$I$2,IF(A2129&lt;('d_시나리오'!$I$2-'d_시나리오'!$H$2)/('d_시나리오'!$J$2-'d_시나리오'!$H$2),'d_시나리오'!$H$2+SQRT(A2129*('d_시나리오'!$J$2-'d_시나리오'!$H$2)*('d_시나리오'!$I$2-'d_시나리오'!$H$2)),'d_시나리오'!$J$2-SQRT((1-A2129)*('d_시나리오'!$J$2-'d_시나리오'!$H$2)*('d_시나리오'!$J$2-'d_시나리오'!$I$2))))</f>
        <v/>
      </c>
      <c r="C2129">
        <f>RAND()</f>
        <v/>
      </c>
      <c r="D2129">
        <f>BETAINV(RAND(),IF(C2129&lt;'d_고정'!$B$26,'d_고정'!$B$23,'d_고정'!$B$16)+1,'d_고정'!$B$17-IF(C2129&lt;'d_고정'!$B$26,'d_고정'!$B$23,'d_고정'!$B$16)+1)*('d_고정'!$B$14+('d_고정'!$B$15-'d_고정'!$B$14)*RAND())</f>
        <v/>
      </c>
      <c r="E2129">
        <f>INDEX('d_분포'!$A$2:$A$28,RANDBETWEEN(1,27))</f>
        <v/>
      </c>
      <c r="F2129">
        <f>INDEX('d_분포'!$C$2:$C$5,RANDBETWEEN(1,4))*(0.9+0.2*RAND())</f>
        <v/>
      </c>
      <c r="G2129">
        <f>RAND()</f>
        <v/>
      </c>
      <c r="H2129">
        <f>(F2129+(1-F2129)*('d_고정'!$B$22*BETAINV(RAND(),IF(G2129&lt;'d_고정'!$B$26,'d_고정'!$B$25,'d_고정'!$B$20)+1,'d_고정'!$B$21-IF(G2129&lt;'d_고정'!$B$26,'d_고정'!$B$25,'d_고정'!$B$20)+1)+(1-'d_고정'!$B$22)*BETAINV(RAND(),IF(G2129&lt;'d_고정'!$B$26,'d_고정'!$B$24,'d_고정'!$B$18)+1,'d_고정'!$B$19-IF(G2129&lt;'d_고정'!$B$26,'d_고정'!$B$24,'d_고정'!$B$18)+1))*('d_고정'!$B$14+('d_고정'!$B$15-'d_고정'!$B$14)*RAND()))/F2129</f>
        <v/>
      </c>
      <c r="I2129">
        <f>RAND()</f>
        <v/>
      </c>
      <c r="J2129">
        <f>IF('d_시나리오'!$J$3='d_시나리오'!$H$3,'d_시나리오'!$I$3,IF(I2129&lt;('d_시나리오'!$I$3-'d_시나리오'!$H$3)/('d_시나리오'!$J$3-'d_시나리오'!$H$3),'d_시나리오'!$H$3+SQRT(I2129*('d_시나리오'!$J$3-'d_시나리오'!$H$3)*('d_시나리오'!$I$3-'d_시나리오'!$H$3)),'d_시나리오'!$J$3-SQRT((1-I2129)*('d_시나리오'!$J$3-'d_시나리오'!$H$3)*('d_시나리오'!$J$3-'d_시나리오'!$I$3))))</f>
        <v/>
      </c>
      <c r="K2129">
        <f>RAND()</f>
        <v/>
      </c>
      <c r="L2129">
        <f>IF('d_시나리오'!$J$4='d_시나리오'!$H$4,'d_시나리오'!$I$4,IF(K2129&lt;('d_시나리오'!$I$4-'d_시나리오'!$H$4)/('d_시나리오'!$J$4-'d_시나리오'!$H$4),'d_시나리오'!$H$4+SQRT(K2129*('d_시나리오'!$J$4-'d_시나리오'!$H$4)*('d_시나리오'!$I$4-'d_시나리오'!$H$4)),'d_시나리오'!$J$4-SQRT((1-K2129)*('d_시나리오'!$J$4-'d_시나리오'!$H$4)*('d_시나리오'!$J$4-'d_시나리오'!$I$4))))</f>
        <v/>
      </c>
      <c r="M2129">
        <f>RAND()</f>
        <v/>
      </c>
      <c r="N2129">
        <f>IF('d_시나리오'!$J$5='d_시나리오'!$H$5,'d_시나리오'!$I$5,IF(M2129&lt;('d_시나리오'!$I$5-'d_시나리오'!$H$5)/('d_시나리오'!$J$5-'d_시나리오'!$H$5),'d_시나리오'!$H$5+SQRT(M2129*('d_시나리오'!$J$5-'d_시나리오'!$H$5)*('d_시나리오'!$I$5-'d_시나리오'!$H$5)),'d_시나리오'!$J$5-SQRT((1-M2129)*('d_시나리오'!$J$5-'d_시나리오'!$H$5)*('d_시나리오'!$J$5-'d_시나리오'!$I$5))))</f>
        <v/>
      </c>
      <c r="O2129">
        <f>RAND()</f>
        <v/>
      </c>
      <c r="P2129">
        <f>IF('d_시나리오'!$J$6='d_시나리오'!$H$6,'d_시나리오'!$I$6,IF(O2129&lt;('d_시나리오'!$I$6-'d_시나리오'!$H$6)/('d_시나리오'!$J$6-'d_시나리오'!$H$6),'d_시나리오'!$H$6+SQRT(O2129*('d_시나리오'!$J$6-'d_시나리오'!$H$6)*('d_시나리오'!$I$6-'d_시나리오'!$H$6)),'d_시나리오'!$J$6-SQRT((1-O2129)*('d_시나리오'!$J$6-'d_시나리오'!$H$6)*('d_시나리오'!$J$6-'d_시나리오'!$I$6))))</f>
        <v/>
      </c>
      <c r="Q2129">
        <f>INDEX('d_분포'!$B$2:$B$57,RANDBETWEEN(1,56))</f>
        <v/>
      </c>
      <c r="R2129">
        <f>BETAINV(RAND(),5,5)</f>
        <v/>
      </c>
      <c r="S2129">
        <f>'d_고정'!$B$1*'6_기대효과'!$H$7*('d_시나리오'!$I$7/'d_고정'!$B$2)*B2129</f>
        <v/>
      </c>
      <c r="T2129">
        <f>S2129*D2129</f>
        <v/>
      </c>
      <c r="U2129">
        <f>S2129*F2129*H2129</f>
        <v/>
      </c>
      <c r="V2129">
        <f>S2129*F2129*(H2129-1)</f>
        <v/>
      </c>
      <c r="W2129">
        <f>U2129*J2129</f>
        <v/>
      </c>
      <c r="X2129">
        <f>T2129+W2129</f>
        <v/>
      </c>
      <c r="Y2129">
        <f>(T2129*E2129+W2129*L2129)*(1-R2129-'d_고정'!$B$13)</f>
        <v/>
      </c>
      <c r="Z2129">
        <f>(U2129*N2129*Q2129+'d_고정'!$B$3*('6_기대효과'!$H$7/8)*Q2129*'d_고정'!$B$10*P2129*('6_기대효과'!$K$7/'d_고정'!$B$9))*(1-R2129)</f>
        <v/>
      </c>
      <c r="AA2129">
        <f>W2129*L2129*(1-R2129-'d_고정'!$B$13)+U2129*MAX(N2129-'d_고정'!$B$10*P2129*('6_기대효과'!$K$7/'d_고정'!$B$9),0)*Q2129*(1-R2129)</f>
        <v/>
      </c>
      <c r="AB2129">
        <f>Y2129+Z2129</f>
        <v/>
      </c>
      <c r="AC2129">
        <f>Y2129/('d_고정'!$B$5*'6_기대효과'!$H$7/8)/'d_고정'!$B$6</f>
        <v/>
      </c>
      <c r="AD2129">
        <f>Y2129/('d_고정'!$B$8*'6_기대효과'!$H$7/8)</f>
        <v/>
      </c>
    </row>
    <row r="2130">
      <c r="A2130">
        <f>RAND()</f>
        <v/>
      </c>
      <c r="B2130">
        <f>IF('d_시나리오'!$J$2='d_시나리오'!$H$2,'d_시나리오'!$I$2,IF(A2130&lt;('d_시나리오'!$I$2-'d_시나리오'!$H$2)/('d_시나리오'!$J$2-'d_시나리오'!$H$2),'d_시나리오'!$H$2+SQRT(A2130*('d_시나리오'!$J$2-'d_시나리오'!$H$2)*('d_시나리오'!$I$2-'d_시나리오'!$H$2)),'d_시나리오'!$J$2-SQRT((1-A2130)*('d_시나리오'!$J$2-'d_시나리오'!$H$2)*('d_시나리오'!$J$2-'d_시나리오'!$I$2))))</f>
        <v/>
      </c>
      <c r="C2130">
        <f>RAND()</f>
        <v/>
      </c>
      <c r="D2130">
        <f>BETAINV(RAND(),IF(C2130&lt;'d_고정'!$B$26,'d_고정'!$B$23,'d_고정'!$B$16)+1,'d_고정'!$B$17-IF(C2130&lt;'d_고정'!$B$26,'d_고정'!$B$23,'d_고정'!$B$16)+1)*('d_고정'!$B$14+('d_고정'!$B$15-'d_고정'!$B$14)*RAND())</f>
        <v/>
      </c>
      <c r="E2130">
        <f>INDEX('d_분포'!$A$2:$A$28,RANDBETWEEN(1,27))</f>
        <v/>
      </c>
      <c r="F2130">
        <f>INDEX('d_분포'!$C$2:$C$5,RANDBETWEEN(1,4))*(0.9+0.2*RAND())</f>
        <v/>
      </c>
      <c r="G2130">
        <f>RAND()</f>
        <v/>
      </c>
      <c r="H2130">
        <f>(F2130+(1-F2130)*('d_고정'!$B$22*BETAINV(RAND(),IF(G2130&lt;'d_고정'!$B$26,'d_고정'!$B$25,'d_고정'!$B$20)+1,'d_고정'!$B$21-IF(G2130&lt;'d_고정'!$B$26,'d_고정'!$B$25,'d_고정'!$B$20)+1)+(1-'d_고정'!$B$22)*BETAINV(RAND(),IF(G2130&lt;'d_고정'!$B$26,'d_고정'!$B$24,'d_고정'!$B$18)+1,'d_고정'!$B$19-IF(G2130&lt;'d_고정'!$B$26,'d_고정'!$B$24,'d_고정'!$B$18)+1))*('d_고정'!$B$14+('d_고정'!$B$15-'d_고정'!$B$14)*RAND()))/F2130</f>
        <v/>
      </c>
      <c r="I2130">
        <f>RAND()</f>
        <v/>
      </c>
      <c r="J2130">
        <f>IF('d_시나리오'!$J$3='d_시나리오'!$H$3,'d_시나리오'!$I$3,IF(I2130&lt;('d_시나리오'!$I$3-'d_시나리오'!$H$3)/('d_시나리오'!$J$3-'d_시나리오'!$H$3),'d_시나리오'!$H$3+SQRT(I2130*('d_시나리오'!$J$3-'d_시나리오'!$H$3)*('d_시나리오'!$I$3-'d_시나리오'!$H$3)),'d_시나리오'!$J$3-SQRT((1-I2130)*('d_시나리오'!$J$3-'d_시나리오'!$H$3)*('d_시나리오'!$J$3-'d_시나리오'!$I$3))))</f>
        <v/>
      </c>
      <c r="K2130">
        <f>RAND()</f>
        <v/>
      </c>
      <c r="L2130">
        <f>IF('d_시나리오'!$J$4='d_시나리오'!$H$4,'d_시나리오'!$I$4,IF(K2130&lt;('d_시나리오'!$I$4-'d_시나리오'!$H$4)/('d_시나리오'!$J$4-'d_시나리오'!$H$4),'d_시나리오'!$H$4+SQRT(K2130*('d_시나리오'!$J$4-'d_시나리오'!$H$4)*('d_시나리오'!$I$4-'d_시나리오'!$H$4)),'d_시나리오'!$J$4-SQRT((1-K2130)*('d_시나리오'!$J$4-'d_시나리오'!$H$4)*('d_시나리오'!$J$4-'d_시나리오'!$I$4))))</f>
        <v/>
      </c>
      <c r="M2130">
        <f>RAND()</f>
        <v/>
      </c>
      <c r="N2130">
        <f>IF('d_시나리오'!$J$5='d_시나리오'!$H$5,'d_시나리오'!$I$5,IF(M2130&lt;('d_시나리오'!$I$5-'d_시나리오'!$H$5)/('d_시나리오'!$J$5-'d_시나리오'!$H$5),'d_시나리오'!$H$5+SQRT(M2130*('d_시나리오'!$J$5-'d_시나리오'!$H$5)*('d_시나리오'!$I$5-'d_시나리오'!$H$5)),'d_시나리오'!$J$5-SQRT((1-M2130)*('d_시나리오'!$J$5-'d_시나리오'!$H$5)*('d_시나리오'!$J$5-'d_시나리오'!$I$5))))</f>
        <v/>
      </c>
      <c r="O2130">
        <f>RAND()</f>
        <v/>
      </c>
      <c r="P2130">
        <f>IF('d_시나리오'!$J$6='d_시나리오'!$H$6,'d_시나리오'!$I$6,IF(O2130&lt;('d_시나리오'!$I$6-'d_시나리오'!$H$6)/('d_시나리오'!$J$6-'d_시나리오'!$H$6),'d_시나리오'!$H$6+SQRT(O2130*('d_시나리오'!$J$6-'d_시나리오'!$H$6)*('d_시나리오'!$I$6-'d_시나리오'!$H$6)),'d_시나리오'!$J$6-SQRT((1-O2130)*('d_시나리오'!$J$6-'d_시나리오'!$H$6)*('d_시나리오'!$J$6-'d_시나리오'!$I$6))))</f>
        <v/>
      </c>
      <c r="Q2130">
        <f>INDEX('d_분포'!$B$2:$B$57,RANDBETWEEN(1,56))</f>
        <v/>
      </c>
      <c r="R2130">
        <f>BETAINV(RAND(),5,5)</f>
        <v/>
      </c>
      <c r="S2130">
        <f>'d_고정'!$B$1*'6_기대효과'!$H$7*('d_시나리오'!$I$7/'d_고정'!$B$2)*B2130</f>
        <v/>
      </c>
      <c r="T2130">
        <f>S2130*D2130</f>
        <v/>
      </c>
      <c r="U2130">
        <f>S2130*F2130*H2130</f>
        <v/>
      </c>
      <c r="V2130">
        <f>S2130*F2130*(H2130-1)</f>
        <v/>
      </c>
      <c r="W2130">
        <f>U2130*J2130</f>
        <v/>
      </c>
      <c r="X2130">
        <f>T2130+W2130</f>
        <v/>
      </c>
      <c r="Y2130">
        <f>(T2130*E2130+W2130*L2130)*(1-R2130-'d_고정'!$B$13)</f>
        <v/>
      </c>
      <c r="Z2130">
        <f>(U2130*N2130*Q2130+'d_고정'!$B$3*('6_기대효과'!$H$7/8)*Q2130*'d_고정'!$B$10*P2130*('6_기대효과'!$K$7/'d_고정'!$B$9))*(1-R2130)</f>
        <v/>
      </c>
      <c r="AA2130">
        <f>W2130*L2130*(1-R2130-'d_고정'!$B$13)+U2130*MAX(N2130-'d_고정'!$B$10*P2130*('6_기대효과'!$K$7/'d_고정'!$B$9),0)*Q2130*(1-R2130)</f>
        <v/>
      </c>
      <c r="AB2130">
        <f>Y2130+Z2130</f>
        <v/>
      </c>
      <c r="AC2130">
        <f>Y2130/('d_고정'!$B$5*'6_기대효과'!$H$7/8)/'d_고정'!$B$6</f>
        <v/>
      </c>
      <c r="AD2130">
        <f>Y2130/('d_고정'!$B$8*'6_기대효과'!$H$7/8)</f>
        <v/>
      </c>
    </row>
    <row r="2131">
      <c r="A2131">
        <f>RAND()</f>
        <v/>
      </c>
      <c r="B2131">
        <f>IF('d_시나리오'!$J$2='d_시나리오'!$H$2,'d_시나리오'!$I$2,IF(A2131&lt;('d_시나리오'!$I$2-'d_시나리오'!$H$2)/('d_시나리오'!$J$2-'d_시나리오'!$H$2),'d_시나리오'!$H$2+SQRT(A2131*('d_시나리오'!$J$2-'d_시나리오'!$H$2)*('d_시나리오'!$I$2-'d_시나리오'!$H$2)),'d_시나리오'!$J$2-SQRT((1-A2131)*('d_시나리오'!$J$2-'d_시나리오'!$H$2)*('d_시나리오'!$J$2-'d_시나리오'!$I$2))))</f>
        <v/>
      </c>
      <c r="C2131">
        <f>RAND()</f>
        <v/>
      </c>
      <c r="D2131">
        <f>BETAINV(RAND(),IF(C2131&lt;'d_고정'!$B$26,'d_고정'!$B$23,'d_고정'!$B$16)+1,'d_고정'!$B$17-IF(C2131&lt;'d_고정'!$B$26,'d_고정'!$B$23,'d_고정'!$B$16)+1)*('d_고정'!$B$14+('d_고정'!$B$15-'d_고정'!$B$14)*RAND())</f>
        <v/>
      </c>
      <c r="E2131">
        <f>INDEX('d_분포'!$A$2:$A$28,RANDBETWEEN(1,27))</f>
        <v/>
      </c>
      <c r="F2131">
        <f>INDEX('d_분포'!$C$2:$C$5,RANDBETWEEN(1,4))*(0.9+0.2*RAND())</f>
        <v/>
      </c>
      <c r="G2131">
        <f>RAND()</f>
        <v/>
      </c>
      <c r="H2131">
        <f>(F2131+(1-F2131)*('d_고정'!$B$22*BETAINV(RAND(),IF(G2131&lt;'d_고정'!$B$26,'d_고정'!$B$25,'d_고정'!$B$20)+1,'d_고정'!$B$21-IF(G2131&lt;'d_고정'!$B$26,'d_고정'!$B$25,'d_고정'!$B$20)+1)+(1-'d_고정'!$B$22)*BETAINV(RAND(),IF(G2131&lt;'d_고정'!$B$26,'d_고정'!$B$24,'d_고정'!$B$18)+1,'d_고정'!$B$19-IF(G2131&lt;'d_고정'!$B$26,'d_고정'!$B$24,'d_고정'!$B$18)+1))*('d_고정'!$B$14+('d_고정'!$B$15-'d_고정'!$B$14)*RAND()))/F2131</f>
        <v/>
      </c>
      <c r="I2131">
        <f>RAND()</f>
        <v/>
      </c>
      <c r="J2131">
        <f>IF('d_시나리오'!$J$3='d_시나리오'!$H$3,'d_시나리오'!$I$3,IF(I2131&lt;('d_시나리오'!$I$3-'d_시나리오'!$H$3)/('d_시나리오'!$J$3-'d_시나리오'!$H$3),'d_시나리오'!$H$3+SQRT(I2131*('d_시나리오'!$J$3-'d_시나리오'!$H$3)*('d_시나리오'!$I$3-'d_시나리오'!$H$3)),'d_시나리오'!$J$3-SQRT((1-I2131)*('d_시나리오'!$J$3-'d_시나리오'!$H$3)*('d_시나리오'!$J$3-'d_시나리오'!$I$3))))</f>
        <v/>
      </c>
      <c r="K2131">
        <f>RAND()</f>
        <v/>
      </c>
      <c r="L2131">
        <f>IF('d_시나리오'!$J$4='d_시나리오'!$H$4,'d_시나리오'!$I$4,IF(K2131&lt;('d_시나리오'!$I$4-'d_시나리오'!$H$4)/('d_시나리오'!$J$4-'d_시나리오'!$H$4),'d_시나리오'!$H$4+SQRT(K2131*('d_시나리오'!$J$4-'d_시나리오'!$H$4)*('d_시나리오'!$I$4-'d_시나리오'!$H$4)),'d_시나리오'!$J$4-SQRT((1-K2131)*('d_시나리오'!$J$4-'d_시나리오'!$H$4)*('d_시나리오'!$J$4-'d_시나리오'!$I$4))))</f>
        <v/>
      </c>
      <c r="M2131">
        <f>RAND()</f>
        <v/>
      </c>
      <c r="N2131">
        <f>IF('d_시나리오'!$J$5='d_시나리오'!$H$5,'d_시나리오'!$I$5,IF(M2131&lt;('d_시나리오'!$I$5-'d_시나리오'!$H$5)/('d_시나리오'!$J$5-'d_시나리오'!$H$5),'d_시나리오'!$H$5+SQRT(M2131*('d_시나리오'!$J$5-'d_시나리오'!$H$5)*('d_시나리오'!$I$5-'d_시나리오'!$H$5)),'d_시나리오'!$J$5-SQRT((1-M2131)*('d_시나리오'!$J$5-'d_시나리오'!$H$5)*('d_시나리오'!$J$5-'d_시나리오'!$I$5))))</f>
        <v/>
      </c>
      <c r="O2131">
        <f>RAND()</f>
        <v/>
      </c>
      <c r="P2131">
        <f>IF('d_시나리오'!$J$6='d_시나리오'!$H$6,'d_시나리오'!$I$6,IF(O2131&lt;('d_시나리오'!$I$6-'d_시나리오'!$H$6)/('d_시나리오'!$J$6-'d_시나리오'!$H$6),'d_시나리오'!$H$6+SQRT(O2131*('d_시나리오'!$J$6-'d_시나리오'!$H$6)*('d_시나리오'!$I$6-'d_시나리오'!$H$6)),'d_시나리오'!$J$6-SQRT((1-O2131)*('d_시나리오'!$J$6-'d_시나리오'!$H$6)*('d_시나리오'!$J$6-'d_시나리오'!$I$6))))</f>
        <v/>
      </c>
      <c r="Q2131">
        <f>INDEX('d_분포'!$B$2:$B$57,RANDBETWEEN(1,56))</f>
        <v/>
      </c>
      <c r="R2131">
        <f>BETAINV(RAND(),5,5)</f>
        <v/>
      </c>
      <c r="S2131">
        <f>'d_고정'!$B$1*'6_기대효과'!$H$7*('d_시나리오'!$I$7/'d_고정'!$B$2)*B2131</f>
        <v/>
      </c>
      <c r="T2131">
        <f>S2131*D2131</f>
        <v/>
      </c>
      <c r="U2131">
        <f>S2131*F2131*H2131</f>
        <v/>
      </c>
      <c r="V2131">
        <f>S2131*F2131*(H2131-1)</f>
        <v/>
      </c>
      <c r="W2131">
        <f>U2131*J2131</f>
        <v/>
      </c>
      <c r="X2131">
        <f>T2131+W2131</f>
        <v/>
      </c>
      <c r="Y2131">
        <f>(T2131*E2131+W2131*L2131)*(1-R2131-'d_고정'!$B$13)</f>
        <v/>
      </c>
      <c r="Z2131">
        <f>(U2131*N2131*Q2131+'d_고정'!$B$3*('6_기대효과'!$H$7/8)*Q2131*'d_고정'!$B$10*P2131*('6_기대효과'!$K$7/'d_고정'!$B$9))*(1-R2131)</f>
        <v/>
      </c>
      <c r="AA2131">
        <f>W2131*L2131*(1-R2131-'d_고정'!$B$13)+U2131*MAX(N2131-'d_고정'!$B$10*P2131*('6_기대효과'!$K$7/'d_고정'!$B$9),0)*Q2131*(1-R2131)</f>
        <v/>
      </c>
      <c r="AB2131">
        <f>Y2131+Z2131</f>
        <v/>
      </c>
      <c r="AC2131">
        <f>Y2131/('d_고정'!$B$5*'6_기대효과'!$H$7/8)/'d_고정'!$B$6</f>
        <v/>
      </c>
      <c r="AD2131">
        <f>Y2131/('d_고정'!$B$8*'6_기대효과'!$H$7/8)</f>
        <v/>
      </c>
    </row>
    <row r="2132">
      <c r="A2132">
        <f>RAND()</f>
        <v/>
      </c>
      <c r="B2132">
        <f>IF('d_시나리오'!$J$2='d_시나리오'!$H$2,'d_시나리오'!$I$2,IF(A2132&lt;('d_시나리오'!$I$2-'d_시나리오'!$H$2)/('d_시나리오'!$J$2-'d_시나리오'!$H$2),'d_시나리오'!$H$2+SQRT(A2132*('d_시나리오'!$J$2-'d_시나리오'!$H$2)*('d_시나리오'!$I$2-'d_시나리오'!$H$2)),'d_시나리오'!$J$2-SQRT((1-A2132)*('d_시나리오'!$J$2-'d_시나리오'!$H$2)*('d_시나리오'!$J$2-'d_시나리오'!$I$2))))</f>
        <v/>
      </c>
      <c r="C2132">
        <f>RAND()</f>
        <v/>
      </c>
      <c r="D2132">
        <f>BETAINV(RAND(),IF(C2132&lt;'d_고정'!$B$26,'d_고정'!$B$23,'d_고정'!$B$16)+1,'d_고정'!$B$17-IF(C2132&lt;'d_고정'!$B$26,'d_고정'!$B$23,'d_고정'!$B$16)+1)*('d_고정'!$B$14+('d_고정'!$B$15-'d_고정'!$B$14)*RAND())</f>
        <v/>
      </c>
      <c r="E2132">
        <f>INDEX('d_분포'!$A$2:$A$28,RANDBETWEEN(1,27))</f>
        <v/>
      </c>
      <c r="F2132">
        <f>INDEX('d_분포'!$C$2:$C$5,RANDBETWEEN(1,4))*(0.9+0.2*RAND())</f>
        <v/>
      </c>
      <c r="G2132">
        <f>RAND()</f>
        <v/>
      </c>
      <c r="H2132">
        <f>(F2132+(1-F2132)*('d_고정'!$B$22*BETAINV(RAND(),IF(G2132&lt;'d_고정'!$B$26,'d_고정'!$B$25,'d_고정'!$B$20)+1,'d_고정'!$B$21-IF(G2132&lt;'d_고정'!$B$26,'d_고정'!$B$25,'d_고정'!$B$20)+1)+(1-'d_고정'!$B$22)*BETAINV(RAND(),IF(G2132&lt;'d_고정'!$B$26,'d_고정'!$B$24,'d_고정'!$B$18)+1,'d_고정'!$B$19-IF(G2132&lt;'d_고정'!$B$26,'d_고정'!$B$24,'d_고정'!$B$18)+1))*('d_고정'!$B$14+('d_고정'!$B$15-'d_고정'!$B$14)*RAND()))/F2132</f>
        <v/>
      </c>
      <c r="I2132">
        <f>RAND()</f>
        <v/>
      </c>
      <c r="J2132">
        <f>IF('d_시나리오'!$J$3='d_시나리오'!$H$3,'d_시나리오'!$I$3,IF(I2132&lt;('d_시나리오'!$I$3-'d_시나리오'!$H$3)/('d_시나리오'!$J$3-'d_시나리오'!$H$3),'d_시나리오'!$H$3+SQRT(I2132*('d_시나리오'!$J$3-'d_시나리오'!$H$3)*('d_시나리오'!$I$3-'d_시나리오'!$H$3)),'d_시나리오'!$J$3-SQRT((1-I2132)*('d_시나리오'!$J$3-'d_시나리오'!$H$3)*('d_시나리오'!$J$3-'d_시나리오'!$I$3))))</f>
        <v/>
      </c>
      <c r="K2132">
        <f>RAND()</f>
        <v/>
      </c>
      <c r="L2132">
        <f>IF('d_시나리오'!$J$4='d_시나리오'!$H$4,'d_시나리오'!$I$4,IF(K2132&lt;('d_시나리오'!$I$4-'d_시나리오'!$H$4)/('d_시나리오'!$J$4-'d_시나리오'!$H$4),'d_시나리오'!$H$4+SQRT(K2132*('d_시나리오'!$J$4-'d_시나리오'!$H$4)*('d_시나리오'!$I$4-'d_시나리오'!$H$4)),'d_시나리오'!$J$4-SQRT((1-K2132)*('d_시나리오'!$J$4-'d_시나리오'!$H$4)*('d_시나리오'!$J$4-'d_시나리오'!$I$4))))</f>
        <v/>
      </c>
      <c r="M2132">
        <f>RAND()</f>
        <v/>
      </c>
      <c r="N2132">
        <f>IF('d_시나리오'!$J$5='d_시나리오'!$H$5,'d_시나리오'!$I$5,IF(M2132&lt;('d_시나리오'!$I$5-'d_시나리오'!$H$5)/('d_시나리오'!$J$5-'d_시나리오'!$H$5),'d_시나리오'!$H$5+SQRT(M2132*('d_시나리오'!$J$5-'d_시나리오'!$H$5)*('d_시나리오'!$I$5-'d_시나리오'!$H$5)),'d_시나리오'!$J$5-SQRT((1-M2132)*('d_시나리오'!$J$5-'d_시나리오'!$H$5)*('d_시나리오'!$J$5-'d_시나리오'!$I$5))))</f>
        <v/>
      </c>
      <c r="O2132">
        <f>RAND()</f>
        <v/>
      </c>
      <c r="P2132">
        <f>IF('d_시나리오'!$J$6='d_시나리오'!$H$6,'d_시나리오'!$I$6,IF(O2132&lt;('d_시나리오'!$I$6-'d_시나리오'!$H$6)/('d_시나리오'!$J$6-'d_시나리오'!$H$6),'d_시나리오'!$H$6+SQRT(O2132*('d_시나리오'!$J$6-'d_시나리오'!$H$6)*('d_시나리오'!$I$6-'d_시나리오'!$H$6)),'d_시나리오'!$J$6-SQRT((1-O2132)*('d_시나리오'!$J$6-'d_시나리오'!$H$6)*('d_시나리오'!$J$6-'d_시나리오'!$I$6))))</f>
        <v/>
      </c>
      <c r="Q2132">
        <f>INDEX('d_분포'!$B$2:$B$57,RANDBETWEEN(1,56))</f>
        <v/>
      </c>
      <c r="R2132">
        <f>BETAINV(RAND(),5,5)</f>
        <v/>
      </c>
      <c r="S2132">
        <f>'d_고정'!$B$1*'6_기대효과'!$H$7*('d_시나리오'!$I$7/'d_고정'!$B$2)*B2132</f>
        <v/>
      </c>
      <c r="T2132">
        <f>S2132*D2132</f>
        <v/>
      </c>
      <c r="U2132">
        <f>S2132*F2132*H2132</f>
        <v/>
      </c>
      <c r="V2132">
        <f>S2132*F2132*(H2132-1)</f>
        <v/>
      </c>
      <c r="W2132">
        <f>U2132*J2132</f>
        <v/>
      </c>
      <c r="X2132">
        <f>T2132+W2132</f>
        <v/>
      </c>
      <c r="Y2132">
        <f>(T2132*E2132+W2132*L2132)*(1-R2132-'d_고정'!$B$13)</f>
        <v/>
      </c>
      <c r="Z2132">
        <f>(U2132*N2132*Q2132+'d_고정'!$B$3*('6_기대효과'!$H$7/8)*Q2132*'d_고정'!$B$10*P2132*('6_기대효과'!$K$7/'d_고정'!$B$9))*(1-R2132)</f>
        <v/>
      </c>
      <c r="AA2132">
        <f>W2132*L2132*(1-R2132-'d_고정'!$B$13)+U2132*MAX(N2132-'d_고정'!$B$10*P2132*('6_기대효과'!$K$7/'d_고정'!$B$9),0)*Q2132*(1-R2132)</f>
        <v/>
      </c>
      <c r="AB2132">
        <f>Y2132+Z2132</f>
        <v/>
      </c>
      <c r="AC2132">
        <f>Y2132/('d_고정'!$B$5*'6_기대효과'!$H$7/8)/'d_고정'!$B$6</f>
        <v/>
      </c>
      <c r="AD2132">
        <f>Y2132/('d_고정'!$B$8*'6_기대효과'!$H$7/8)</f>
        <v/>
      </c>
    </row>
    <row r="2133">
      <c r="A2133">
        <f>RAND()</f>
        <v/>
      </c>
      <c r="B2133">
        <f>IF('d_시나리오'!$J$2='d_시나리오'!$H$2,'d_시나리오'!$I$2,IF(A2133&lt;('d_시나리오'!$I$2-'d_시나리오'!$H$2)/('d_시나리오'!$J$2-'d_시나리오'!$H$2),'d_시나리오'!$H$2+SQRT(A2133*('d_시나리오'!$J$2-'d_시나리오'!$H$2)*('d_시나리오'!$I$2-'d_시나리오'!$H$2)),'d_시나리오'!$J$2-SQRT((1-A2133)*('d_시나리오'!$J$2-'d_시나리오'!$H$2)*('d_시나리오'!$J$2-'d_시나리오'!$I$2))))</f>
        <v/>
      </c>
      <c r="C2133">
        <f>RAND()</f>
        <v/>
      </c>
      <c r="D2133">
        <f>BETAINV(RAND(),IF(C2133&lt;'d_고정'!$B$26,'d_고정'!$B$23,'d_고정'!$B$16)+1,'d_고정'!$B$17-IF(C2133&lt;'d_고정'!$B$26,'d_고정'!$B$23,'d_고정'!$B$16)+1)*('d_고정'!$B$14+('d_고정'!$B$15-'d_고정'!$B$14)*RAND())</f>
        <v/>
      </c>
      <c r="E2133">
        <f>INDEX('d_분포'!$A$2:$A$28,RANDBETWEEN(1,27))</f>
        <v/>
      </c>
      <c r="F2133">
        <f>INDEX('d_분포'!$C$2:$C$5,RANDBETWEEN(1,4))*(0.9+0.2*RAND())</f>
        <v/>
      </c>
      <c r="G2133">
        <f>RAND()</f>
        <v/>
      </c>
      <c r="H2133">
        <f>(F2133+(1-F2133)*('d_고정'!$B$22*BETAINV(RAND(),IF(G2133&lt;'d_고정'!$B$26,'d_고정'!$B$25,'d_고정'!$B$20)+1,'d_고정'!$B$21-IF(G2133&lt;'d_고정'!$B$26,'d_고정'!$B$25,'d_고정'!$B$20)+1)+(1-'d_고정'!$B$22)*BETAINV(RAND(),IF(G2133&lt;'d_고정'!$B$26,'d_고정'!$B$24,'d_고정'!$B$18)+1,'d_고정'!$B$19-IF(G2133&lt;'d_고정'!$B$26,'d_고정'!$B$24,'d_고정'!$B$18)+1))*('d_고정'!$B$14+('d_고정'!$B$15-'d_고정'!$B$14)*RAND()))/F2133</f>
        <v/>
      </c>
      <c r="I2133">
        <f>RAND()</f>
        <v/>
      </c>
      <c r="J2133">
        <f>IF('d_시나리오'!$J$3='d_시나리오'!$H$3,'d_시나리오'!$I$3,IF(I2133&lt;('d_시나리오'!$I$3-'d_시나리오'!$H$3)/('d_시나리오'!$J$3-'d_시나리오'!$H$3),'d_시나리오'!$H$3+SQRT(I2133*('d_시나리오'!$J$3-'d_시나리오'!$H$3)*('d_시나리오'!$I$3-'d_시나리오'!$H$3)),'d_시나리오'!$J$3-SQRT((1-I2133)*('d_시나리오'!$J$3-'d_시나리오'!$H$3)*('d_시나리오'!$J$3-'d_시나리오'!$I$3))))</f>
        <v/>
      </c>
      <c r="K2133">
        <f>RAND()</f>
        <v/>
      </c>
      <c r="L2133">
        <f>IF('d_시나리오'!$J$4='d_시나리오'!$H$4,'d_시나리오'!$I$4,IF(K2133&lt;('d_시나리오'!$I$4-'d_시나리오'!$H$4)/('d_시나리오'!$J$4-'d_시나리오'!$H$4),'d_시나리오'!$H$4+SQRT(K2133*('d_시나리오'!$J$4-'d_시나리오'!$H$4)*('d_시나리오'!$I$4-'d_시나리오'!$H$4)),'d_시나리오'!$J$4-SQRT((1-K2133)*('d_시나리오'!$J$4-'d_시나리오'!$H$4)*('d_시나리오'!$J$4-'d_시나리오'!$I$4))))</f>
        <v/>
      </c>
      <c r="M2133">
        <f>RAND()</f>
        <v/>
      </c>
      <c r="N2133">
        <f>IF('d_시나리오'!$J$5='d_시나리오'!$H$5,'d_시나리오'!$I$5,IF(M2133&lt;('d_시나리오'!$I$5-'d_시나리오'!$H$5)/('d_시나리오'!$J$5-'d_시나리오'!$H$5),'d_시나리오'!$H$5+SQRT(M2133*('d_시나리오'!$J$5-'d_시나리오'!$H$5)*('d_시나리오'!$I$5-'d_시나리오'!$H$5)),'d_시나리오'!$J$5-SQRT((1-M2133)*('d_시나리오'!$J$5-'d_시나리오'!$H$5)*('d_시나리오'!$J$5-'d_시나리오'!$I$5))))</f>
        <v/>
      </c>
      <c r="O2133">
        <f>RAND()</f>
        <v/>
      </c>
      <c r="P2133">
        <f>IF('d_시나리오'!$J$6='d_시나리오'!$H$6,'d_시나리오'!$I$6,IF(O2133&lt;('d_시나리오'!$I$6-'d_시나리오'!$H$6)/('d_시나리오'!$J$6-'d_시나리오'!$H$6),'d_시나리오'!$H$6+SQRT(O2133*('d_시나리오'!$J$6-'d_시나리오'!$H$6)*('d_시나리오'!$I$6-'d_시나리오'!$H$6)),'d_시나리오'!$J$6-SQRT((1-O2133)*('d_시나리오'!$J$6-'d_시나리오'!$H$6)*('d_시나리오'!$J$6-'d_시나리오'!$I$6))))</f>
        <v/>
      </c>
      <c r="Q2133">
        <f>INDEX('d_분포'!$B$2:$B$57,RANDBETWEEN(1,56))</f>
        <v/>
      </c>
      <c r="R2133">
        <f>BETAINV(RAND(),5,5)</f>
        <v/>
      </c>
      <c r="S2133">
        <f>'d_고정'!$B$1*'6_기대효과'!$H$7*('d_시나리오'!$I$7/'d_고정'!$B$2)*B2133</f>
        <v/>
      </c>
      <c r="T2133">
        <f>S2133*D2133</f>
        <v/>
      </c>
      <c r="U2133">
        <f>S2133*F2133*H2133</f>
        <v/>
      </c>
      <c r="V2133">
        <f>S2133*F2133*(H2133-1)</f>
        <v/>
      </c>
      <c r="W2133">
        <f>U2133*J2133</f>
        <v/>
      </c>
      <c r="X2133">
        <f>T2133+W2133</f>
        <v/>
      </c>
      <c r="Y2133">
        <f>(T2133*E2133+W2133*L2133)*(1-R2133-'d_고정'!$B$13)</f>
        <v/>
      </c>
      <c r="Z2133">
        <f>(U2133*N2133*Q2133+'d_고정'!$B$3*('6_기대효과'!$H$7/8)*Q2133*'d_고정'!$B$10*P2133*('6_기대효과'!$K$7/'d_고정'!$B$9))*(1-R2133)</f>
        <v/>
      </c>
      <c r="AA2133">
        <f>W2133*L2133*(1-R2133-'d_고정'!$B$13)+U2133*MAX(N2133-'d_고정'!$B$10*P2133*('6_기대효과'!$K$7/'d_고정'!$B$9),0)*Q2133*(1-R2133)</f>
        <v/>
      </c>
      <c r="AB2133">
        <f>Y2133+Z2133</f>
        <v/>
      </c>
      <c r="AC2133">
        <f>Y2133/('d_고정'!$B$5*'6_기대효과'!$H$7/8)/'d_고정'!$B$6</f>
        <v/>
      </c>
      <c r="AD2133">
        <f>Y2133/('d_고정'!$B$8*'6_기대효과'!$H$7/8)</f>
        <v/>
      </c>
    </row>
    <row r="2134">
      <c r="A2134">
        <f>RAND()</f>
        <v/>
      </c>
      <c r="B2134">
        <f>IF('d_시나리오'!$J$2='d_시나리오'!$H$2,'d_시나리오'!$I$2,IF(A2134&lt;('d_시나리오'!$I$2-'d_시나리오'!$H$2)/('d_시나리오'!$J$2-'d_시나리오'!$H$2),'d_시나리오'!$H$2+SQRT(A2134*('d_시나리오'!$J$2-'d_시나리오'!$H$2)*('d_시나리오'!$I$2-'d_시나리오'!$H$2)),'d_시나리오'!$J$2-SQRT((1-A2134)*('d_시나리오'!$J$2-'d_시나리오'!$H$2)*('d_시나리오'!$J$2-'d_시나리오'!$I$2))))</f>
        <v/>
      </c>
      <c r="C2134">
        <f>RAND()</f>
        <v/>
      </c>
      <c r="D2134">
        <f>BETAINV(RAND(),IF(C2134&lt;'d_고정'!$B$26,'d_고정'!$B$23,'d_고정'!$B$16)+1,'d_고정'!$B$17-IF(C2134&lt;'d_고정'!$B$26,'d_고정'!$B$23,'d_고정'!$B$16)+1)*('d_고정'!$B$14+('d_고정'!$B$15-'d_고정'!$B$14)*RAND())</f>
        <v/>
      </c>
      <c r="E2134">
        <f>INDEX('d_분포'!$A$2:$A$28,RANDBETWEEN(1,27))</f>
        <v/>
      </c>
      <c r="F2134">
        <f>INDEX('d_분포'!$C$2:$C$5,RANDBETWEEN(1,4))*(0.9+0.2*RAND())</f>
        <v/>
      </c>
      <c r="G2134">
        <f>RAND()</f>
        <v/>
      </c>
      <c r="H2134">
        <f>(F2134+(1-F2134)*('d_고정'!$B$22*BETAINV(RAND(),IF(G2134&lt;'d_고정'!$B$26,'d_고정'!$B$25,'d_고정'!$B$20)+1,'d_고정'!$B$21-IF(G2134&lt;'d_고정'!$B$26,'d_고정'!$B$25,'d_고정'!$B$20)+1)+(1-'d_고정'!$B$22)*BETAINV(RAND(),IF(G2134&lt;'d_고정'!$B$26,'d_고정'!$B$24,'d_고정'!$B$18)+1,'d_고정'!$B$19-IF(G2134&lt;'d_고정'!$B$26,'d_고정'!$B$24,'d_고정'!$B$18)+1))*('d_고정'!$B$14+('d_고정'!$B$15-'d_고정'!$B$14)*RAND()))/F2134</f>
        <v/>
      </c>
      <c r="I2134">
        <f>RAND()</f>
        <v/>
      </c>
      <c r="J2134">
        <f>IF('d_시나리오'!$J$3='d_시나리오'!$H$3,'d_시나리오'!$I$3,IF(I2134&lt;('d_시나리오'!$I$3-'d_시나리오'!$H$3)/('d_시나리오'!$J$3-'d_시나리오'!$H$3),'d_시나리오'!$H$3+SQRT(I2134*('d_시나리오'!$J$3-'d_시나리오'!$H$3)*('d_시나리오'!$I$3-'d_시나리오'!$H$3)),'d_시나리오'!$J$3-SQRT((1-I2134)*('d_시나리오'!$J$3-'d_시나리오'!$H$3)*('d_시나리오'!$J$3-'d_시나리오'!$I$3))))</f>
        <v/>
      </c>
      <c r="K2134">
        <f>RAND()</f>
        <v/>
      </c>
      <c r="L2134">
        <f>IF('d_시나리오'!$J$4='d_시나리오'!$H$4,'d_시나리오'!$I$4,IF(K2134&lt;('d_시나리오'!$I$4-'d_시나리오'!$H$4)/('d_시나리오'!$J$4-'d_시나리오'!$H$4),'d_시나리오'!$H$4+SQRT(K2134*('d_시나리오'!$J$4-'d_시나리오'!$H$4)*('d_시나리오'!$I$4-'d_시나리오'!$H$4)),'d_시나리오'!$J$4-SQRT((1-K2134)*('d_시나리오'!$J$4-'d_시나리오'!$H$4)*('d_시나리오'!$J$4-'d_시나리오'!$I$4))))</f>
        <v/>
      </c>
      <c r="M2134">
        <f>RAND()</f>
        <v/>
      </c>
      <c r="N2134">
        <f>IF('d_시나리오'!$J$5='d_시나리오'!$H$5,'d_시나리오'!$I$5,IF(M2134&lt;('d_시나리오'!$I$5-'d_시나리오'!$H$5)/('d_시나리오'!$J$5-'d_시나리오'!$H$5),'d_시나리오'!$H$5+SQRT(M2134*('d_시나리오'!$J$5-'d_시나리오'!$H$5)*('d_시나리오'!$I$5-'d_시나리오'!$H$5)),'d_시나리오'!$J$5-SQRT((1-M2134)*('d_시나리오'!$J$5-'d_시나리오'!$H$5)*('d_시나리오'!$J$5-'d_시나리오'!$I$5))))</f>
        <v/>
      </c>
      <c r="O2134">
        <f>RAND()</f>
        <v/>
      </c>
      <c r="P2134">
        <f>IF('d_시나리오'!$J$6='d_시나리오'!$H$6,'d_시나리오'!$I$6,IF(O2134&lt;('d_시나리오'!$I$6-'d_시나리오'!$H$6)/('d_시나리오'!$J$6-'d_시나리오'!$H$6),'d_시나리오'!$H$6+SQRT(O2134*('d_시나리오'!$J$6-'d_시나리오'!$H$6)*('d_시나리오'!$I$6-'d_시나리오'!$H$6)),'d_시나리오'!$J$6-SQRT((1-O2134)*('d_시나리오'!$J$6-'d_시나리오'!$H$6)*('d_시나리오'!$J$6-'d_시나리오'!$I$6))))</f>
        <v/>
      </c>
      <c r="Q2134">
        <f>INDEX('d_분포'!$B$2:$B$57,RANDBETWEEN(1,56))</f>
        <v/>
      </c>
      <c r="R2134">
        <f>BETAINV(RAND(),5,5)</f>
        <v/>
      </c>
      <c r="S2134">
        <f>'d_고정'!$B$1*'6_기대효과'!$H$7*('d_시나리오'!$I$7/'d_고정'!$B$2)*B2134</f>
        <v/>
      </c>
      <c r="T2134">
        <f>S2134*D2134</f>
        <v/>
      </c>
      <c r="U2134">
        <f>S2134*F2134*H2134</f>
        <v/>
      </c>
      <c r="V2134">
        <f>S2134*F2134*(H2134-1)</f>
        <v/>
      </c>
      <c r="W2134">
        <f>U2134*J2134</f>
        <v/>
      </c>
      <c r="X2134">
        <f>T2134+W2134</f>
        <v/>
      </c>
      <c r="Y2134">
        <f>(T2134*E2134+W2134*L2134)*(1-R2134-'d_고정'!$B$13)</f>
        <v/>
      </c>
      <c r="Z2134">
        <f>(U2134*N2134*Q2134+'d_고정'!$B$3*('6_기대효과'!$H$7/8)*Q2134*'d_고정'!$B$10*P2134*('6_기대효과'!$K$7/'d_고정'!$B$9))*(1-R2134)</f>
        <v/>
      </c>
      <c r="AA2134">
        <f>W2134*L2134*(1-R2134-'d_고정'!$B$13)+U2134*MAX(N2134-'d_고정'!$B$10*P2134*('6_기대효과'!$K$7/'d_고정'!$B$9),0)*Q2134*(1-R2134)</f>
        <v/>
      </c>
      <c r="AB2134">
        <f>Y2134+Z2134</f>
        <v/>
      </c>
      <c r="AC2134">
        <f>Y2134/('d_고정'!$B$5*'6_기대효과'!$H$7/8)/'d_고정'!$B$6</f>
        <v/>
      </c>
      <c r="AD2134">
        <f>Y2134/('d_고정'!$B$8*'6_기대효과'!$H$7/8)</f>
        <v/>
      </c>
    </row>
    <row r="2135">
      <c r="A2135">
        <f>RAND()</f>
        <v/>
      </c>
      <c r="B2135">
        <f>IF('d_시나리오'!$J$2='d_시나리오'!$H$2,'d_시나리오'!$I$2,IF(A2135&lt;('d_시나리오'!$I$2-'d_시나리오'!$H$2)/('d_시나리오'!$J$2-'d_시나리오'!$H$2),'d_시나리오'!$H$2+SQRT(A2135*('d_시나리오'!$J$2-'d_시나리오'!$H$2)*('d_시나리오'!$I$2-'d_시나리오'!$H$2)),'d_시나리오'!$J$2-SQRT((1-A2135)*('d_시나리오'!$J$2-'d_시나리오'!$H$2)*('d_시나리오'!$J$2-'d_시나리오'!$I$2))))</f>
        <v/>
      </c>
      <c r="C2135">
        <f>RAND()</f>
        <v/>
      </c>
      <c r="D2135">
        <f>BETAINV(RAND(),IF(C2135&lt;'d_고정'!$B$26,'d_고정'!$B$23,'d_고정'!$B$16)+1,'d_고정'!$B$17-IF(C2135&lt;'d_고정'!$B$26,'d_고정'!$B$23,'d_고정'!$B$16)+1)*('d_고정'!$B$14+('d_고정'!$B$15-'d_고정'!$B$14)*RAND())</f>
        <v/>
      </c>
      <c r="E2135">
        <f>INDEX('d_분포'!$A$2:$A$28,RANDBETWEEN(1,27))</f>
        <v/>
      </c>
      <c r="F2135">
        <f>INDEX('d_분포'!$C$2:$C$5,RANDBETWEEN(1,4))*(0.9+0.2*RAND())</f>
        <v/>
      </c>
      <c r="G2135">
        <f>RAND()</f>
        <v/>
      </c>
      <c r="H2135">
        <f>(F2135+(1-F2135)*('d_고정'!$B$22*BETAINV(RAND(),IF(G2135&lt;'d_고정'!$B$26,'d_고정'!$B$25,'d_고정'!$B$20)+1,'d_고정'!$B$21-IF(G2135&lt;'d_고정'!$B$26,'d_고정'!$B$25,'d_고정'!$B$20)+1)+(1-'d_고정'!$B$22)*BETAINV(RAND(),IF(G2135&lt;'d_고정'!$B$26,'d_고정'!$B$24,'d_고정'!$B$18)+1,'d_고정'!$B$19-IF(G2135&lt;'d_고정'!$B$26,'d_고정'!$B$24,'d_고정'!$B$18)+1))*('d_고정'!$B$14+('d_고정'!$B$15-'d_고정'!$B$14)*RAND()))/F2135</f>
        <v/>
      </c>
      <c r="I2135">
        <f>RAND()</f>
        <v/>
      </c>
      <c r="J2135">
        <f>IF('d_시나리오'!$J$3='d_시나리오'!$H$3,'d_시나리오'!$I$3,IF(I2135&lt;('d_시나리오'!$I$3-'d_시나리오'!$H$3)/('d_시나리오'!$J$3-'d_시나리오'!$H$3),'d_시나리오'!$H$3+SQRT(I2135*('d_시나리오'!$J$3-'d_시나리오'!$H$3)*('d_시나리오'!$I$3-'d_시나리오'!$H$3)),'d_시나리오'!$J$3-SQRT((1-I2135)*('d_시나리오'!$J$3-'d_시나리오'!$H$3)*('d_시나리오'!$J$3-'d_시나리오'!$I$3))))</f>
        <v/>
      </c>
      <c r="K2135">
        <f>RAND()</f>
        <v/>
      </c>
      <c r="L2135">
        <f>IF('d_시나리오'!$J$4='d_시나리오'!$H$4,'d_시나리오'!$I$4,IF(K2135&lt;('d_시나리오'!$I$4-'d_시나리오'!$H$4)/('d_시나리오'!$J$4-'d_시나리오'!$H$4),'d_시나리오'!$H$4+SQRT(K2135*('d_시나리오'!$J$4-'d_시나리오'!$H$4)*('d_시나리오'!$I$4-'d_시나리오'!$H$4)),'d_시나리오'!$J$4-SQRT((1-K2135)*('d_시나리오'!$J$4-'d_시나리오'!$H$4)*('d_시나리오'!$J$4-'d_시나리오'!$I$4))))</f>
        <v/>
      </c>
      <c r="M2135">
        <f>RAND()</f>
        <v/>
      </c>
      <c r="N2135">
        <f>IF('d_시나리오'!$J$5='d_시나리오'!$H$5,'d_시나리오'!$I$5,IF(M2135&lt;('d_시나리오'!$I$5-'d_시나리오'!$H$5)/('d_시나리오'!$J$5-'d_시나리오'!$H$5),'d_시나리오'!$H$5+SQRT(M2135*('d_시나리오'!$J$5-'d_시나리오'!$H$5)*('d_시나리오'!$I$5-'d_시나리오'!$H$5)),'d_시나리오'!$J$5-SQRT((1-M2135)*('d_시나리오'!$J$5-'d_시나리오'!$H$5)*('d_시나리오'!$J$5-'d_시나리오'!$I$5))))</f>
        <v/>
      </c>
      <c r="O2135">
        <f>RAND()</f>
        <v/>
      </c>
      <c r="P2135">
        <f>IF('d_시나리오'!$J$6='d_시나리오'!$H$6,'d_시나리오'!$I$6,IF(O2135&lt;('d_시나리오'!$I$6-'d_시나리오'!$H$6)/('d_시나리오'!$J$6-'d_시나리오'!$H$6),'d_시나리오'!$H$6+SQRT(O2135*('d_시나리오'!$J$6-'d_시나리오'!$H$6)*('d_시나리오'!$I$6-'d_시나리오'!$H$6)),'d_시나리오'!$J$6-SQRT((1-O2135)*('d_시나리오'!$J$6-'d_시나리오'!$H$6)*('d_시나리오'!$J$6-'d_시나리오'!$I$6))))</f>
        <v/>
      </c>
      <c r="Q2135">
        <f>INDEX('d_분포'!$B$2:$B$57,RANDBETWEEN(1,56))</f>
        <v/>
      </c>
      <c r="R2135">
        <f>BETAINV(RAND(),5,5)</f>
        <v/>
      </c>
      <c r="S2135">
        <f>'d_고정'!$B$1*'6_기대효과'!$H$7*('d_시나리오'!$I$7/'d_고정'!$B$2)*B2135</f>
        <v/>
      </c>
      <c r="T2135">
        <f>S2135*D2135</f>
        <v/>
      </c>
      <c r="U2135">
        <f>S2135*F2135*H2135</f>
        <v/>
      </c>
      <c r="V2135">
        <f>S2135*F2135*(H2135-1)</f>
        <v/>
      </c>
      <c r="W2135">
        <f>U2135*J2135</f>
        <v/>
      </c>
      <c r="X2135">
        <f>T2135+W2135</f>
        <v/>
      </c>
      <c r="Y2135">
        <f>(T2135*E2135+W2135*L2135)*(1-R2135-'d_고정'!$B$13)</f>
        <v/>
      </c>
      <c r="Z2135">
        <f>(U2135*N2135*Q2135+'d_고정'!$B$3*('6_기대효과'!$H$7/8)*Q2135*'d_고정'!$B$10*P2135*('6_기대효과'!$K$7/'d_고정'!$B$9))*(1-R2135)</f>
        <v/>
      </c>
      <c r="AA2135">
        <f>W2135*L2135*(1-R2135-'d_고정'!$B$13)+U2135*MAX(N2135-'d_고정'!$B$10*P2135*('6_기대효과'!$K$7/'d_고정'!$B$9),0)*Q2135*(1-R2135)</f>
        <v/>
      </c>
      <c r="AB2135">
        <f>Y2135+Z2135</f>
        <v/>
      </c>
      <c r="AC2135">
        <f>Y2135/('d_고정'!$B$5*'6_기대효과'!$H$7/8)/'d_고정'!$B$6</f>
        <v/>
      </c>
      <c r="AD2135">
        <f>Y2135/('d_고정'!$B$8*'6_기대효과'!$H$7/8)</f>
        <v/>
      </c>
    </row>
    <row r="2136">
      <c r="A2136">
        <f>RAND()</f>
        <v/>
      </c>
      <c r="B2136">
        <f>IF('d_시나리오'!$J$2='d_시나리오'!$H$2,'d_시나리오'!$I$2,IF(A2136&lt;('d_시나리오'!$I$2-'d_시나리오'!$H$2)/('d_시나리오'!$J$2-'d_시나리오'!$H$2),'d_시나리오'!$H$2+SQRT(A2136*('d_시나리오'!$J$2-'d_시나리오'!$H$2)*('d_시나리오'!$I$2-'d_시나리오'!$H$2)),'d_시나리오'!$J$2-SQRT((1-A2136)*('d_시나리오'!$J$2-'d_시나리오'!$H$2)*('d_시나리오'!$J$2-'d_시나리오'!$I$2))))</f>
        <v/>
      </c>
      <c r="C2136">
        <f>RAND()</f>
        <v/>
      </c>
      <c r="D2136">
        <f>BETAINV(RAND(),IF(C2136&lt;'d_고정'!$B$26,'d_고정'!$B$23,'d_고정'!$B$16)+1,'d_고정'!$B$17-IF(C2136&lt;'d_고정'!$B$26,'d_고정'!$B$23,'d_고정'!$B$16)+1)*('d_고정'!$B$14+('d_고정'!$B$15-'d_고정'!$B$14)*RAND())</f>
        <v/>
      </c>
      <c r="E2136">
        <f>INDEX('d_분포'!$A$2:$A$28,RANDBETWEEN(1,27))</f>
        <v/>
      </c>
      <c r="F2136">
        <f>INDEX('d_분포'!$C$2:$C$5,RANDBETWEEN(1,4))*(0.9+0.2*RAND())</f>
        <v/>
      </c>
      <c r="G2136">
        <f>RAND()</f>
        <v/>
      </c>
      <c r="H2136">
        <f>(F2136+(1-F2136)*('d_고정'!$B$22*BETAINV(RAND(),IF(G2136&lt;'d_고정'!$B$26,'d_고정'!$B$25,'d_고정'!$B$20)+1,'d_고정'!$B$21-IF(G2136&lt;'d_고정'!$B$26,'d_고정'!$B$25,'d_고정'!$B$20)+1)+(1-'d_고정'!$B$22)*BETAINV(RAND(),IF(G2136&lt;'d_고정'!$B$26,'d_고정'!$B$24,'d_고정'!$B$18)+1,'d_고정'!$B$19-IF(G2136&lt;'d_고정'!$B$26,'d_고정'!$B$24,'d_고정'!$B$18)+1))*('d_고정'!$B$14+('d_고정'!$B$15-'d_고정'!$B$14)*RAND()))/F2136</f>
        <v/>
      </c>
      <c r="I2136">
        <f>RAND()</f>
        <v/>
      </c>
      <c r="J2136">
        <f>IF('d_시나리오'!$J$3='d_시나리오'!$H$3,'d_시나리오'!$I$3,IF(I2136&lt;('d_시나리오'!$I$3-'d_시나리오'!$H$3)/('d_시나리오'!$J$3-'d_시나리오'!$H$3),'d_시나리오'!$H$3+SQRT(I2136*('d_시나리오'!$J$3-'d_시나리오'!$H$3)*('d_시나리오'!$I$3-'d_시나리오'!$H$3)),'d_시나리오'!$J$3-SQRT((1-I2136)*('d_시나리오'!$J$3-'d_시나리오'!$H$3)*('d_시나리오'!$J$3-'d_시나리오'!$I$3))))</f>
        <v/>
      </c>
      <c r="K2136">
        <f>RAND()</f>
        <v/>
      </c>
      <c r="L2136">
        <f>IF('d_시나리오'!$J$4='d_시나리오'!$H$4,'d_시나리오'!$I$4,IF(K2136&lt;('d_시나리오'!$I$4-'d_시나리오'!$H$4)/('d_시나리오'!$J$4-'d_시나리오'!$H$4),'d_시나리오'!$H$4+SQRT(K2136*('d_시나리오'!$J$4-'d_시나리오'!$H$4)*('d_시나리오'!$I$4-'d_시나리오'!$H$4)),'d_시나리오'!$J$4-SQRT((1-K2136)*('d_시나리오'!$J$4-'d_시나리오'!$H$4)*('d_시나리오'!$J$4-'d_시나리오'!$I$4))))</f>
        <v/>
      </c>
      <c r="M2136">
        <f>RAND()</f>
        <v/>
      </c>
      <c r="N2136">
        <f>IF('d_시나리오'!$J$5='d_시나리오'!$H$5,'d_시나리오'!$I$5,IF(M2136&lt;('d_시나리오'!$I$5-'d_시나리오'!$H$5)/('d_시나리오'!$J$5-'d_시나리오'!$H$5),'d_시나리오'!$H$5+SQRT(M2136*('d_시나리오'!$J$5-'d_시나리오'!$H$5)*('d_시나리오'!$I$5-'d_시나리오'!$H$5)),'d_시나리오'!$J$5-SQRT((1-M2136)*('d_시나리오'!$J$5-'d_시나리오'!$H$5)*('d_시나리오'!$J$5-'d_시나리오'!$I$5))))</f>
        <v/>
      </c>
      <c r="O2136">
        <f>RAND()</f>
        <v/>
      </c>
      <c r="P2136">
        <f>IF('d_시나리오'!$J$6='d_시나리오'!$H$6,'d_시나리오'!$I$6,IF(O2136&lt;('d_시나리오'!$I$6-'d_시나리오'!$H$6)/('d_시나리오'!$J$6-'d_시나리오'!$H$6),'d_시나리오'!$H$6+SQRT(O2136*('d_시나리오'!$J$6-'d_시나리오'!$H$6)*('d_시나리오'!$I$6-'d_시나리오'!$H$6)),'d_시나리오'!$J$6-SQRT((1-O2136)*('d_시나리오'!$J$6-'d_시나리오'!$H$6)*('d_시나리오'!$J$6-'d_시나리오'!$I$6))))</f>
        <v/>
      </c>
      <c r="Q2136">
        <f>INDEX('d_분포'!$B$2:$B$57,RANDBETWEEN(1,56))</f>
        <v/>
      </c>
      <c r="R2136">
        <f>BETAINV(RAND(),5,5)</f>
        <v/>
      </c>
      <c r="S2136">
        <f>'d_고정'!$B$1*'6_기대효과'!$H$7*('d_시나리오'!$I$7/'d_고정'!$B$2)*B2136</f>
        <v/>
      </c>
      <c r="T2136">
        <f>S2136*D2136</f>
        <v/>
      </c>
      <c r="U2136">
        <f>S2136*F2136*H2136</f>
        <v/>
      </c>
      <c r="V2136">
        <f>S2136*F2136*(H2136-1)</f>
        <v/>
      </c>
      <c r="W2136">
        <f>U2136*J2136</f>
        <v/>
      </c>
      <c r="X2136">
        <f>T2136+W2136</f>
        <v/>
      </c>
      <c r="Y2136">
        <f>(T2136*E2136+W2136*L2136)*(1-R2136-'d_고정'!$B$13)</f>
        <v/>
      </c>
      <c r="Z2136">
        <f>(U2136*N2136*Q2136+'d_고정'!$B$3*('6_기대효과'!$H$7/8)*Q2136*'d_고정'!$B$10*P2136*('6_기대효과'!$K$7/'d_고정'!$B$9))*(1-R2136)</f>
        <v/>
      </c>
      <c r="AA2136">
        <f>W2136*L2136*(1-R2136-'d_고정'!$B$13)+U2136*MAX(N2136-'d_고정'!$B$10*P2136*('6_기대효과'!$K$7/'d_고정'!$B$9),0)*Q2136*(1-R2136)</f>
        <v/>
      </c>
      <c r="AB2136">
        <f>Y2136+Z2136</f>
        <v/>
      </c>
      <c r="AC2136">
        <f>Y2136/('d_고정'!$B$5*'6_기대효과'!$H$7/8)/'d_고정'!$B$6</f>
        <v/>
      </c>
      <c r="AD2136">
        <f>Y2136/('d_고정'!$B$8*'6_기대효과'!$H$7/8)</f>
        <v/>
      </c>
    </row>
    <row r="2137">
      <c r="A2137">
        <f>RAND()</f>
        <v/>
      </c>
      <c r="B2137">
        <f>IF('d_시나리오'!$J$2='d_시나리오'!$H$2,'d_시나리오'!$I$2,IF(A2137&lt;('d_시나리오'!$I$2-'d_시나리오'!$H$2)/('d_시나리오'!$J$2-'d_시나리오'!$H$2),'d_시나리오'!$H$2+SQRT(A2137*('d_시나리오'!$J$2-'d_시나리오'!$H$2)*('d_시나리오'!$I$2-'d_시나리오'!$H$2)),'d_시나리오'!$J$2-SQRT((1-A2137)*('d_시나리오'!$J$2-'d_시나리오'!$H$2)*('d_시나리오'!$J$2-'d_시나리오'!$I$2))))</f>
        <v/>
      </c>
      <c r="C2137">
        <f>RAND()</f>
        <v/>
      </c>
      <c r="D2137">
        <f>BETAINV(RAND(),IF(C2137&lt;'d_고정'!$B$26,'d_고정'!$B$23,'d_고정'!$B$16)+1,'d_고정'!$B$17-IF(C2137&lt;'d_고정'!$B$26,'d_고정'!$B$23,'d_고정'!$B$16)+1)*('d_고정'!$B$14+('d_고정'!$B$15-'d_고정'!$B$14)*RAND())</f>
        <v/>
      </c>
      <c r="E2137">
        <f>INDEX('d_분포'!$A$2:$A$28,RANDBETWEEN(1,27))</f>
        <v/>
      </c>
      <c r="F2137">
        <f>INDEX('d_분포'!$C$2:$C$5,RANDBETWEEN(1,4))*(0.9+0.2*RAND())</f>
        <v/>
      </c>
      <c r="G2137">
        <f>RAND()</f>
        <v/>
      </c>
      <c r="H2137">
        <f>(F2137+(1-F2137)*('d_고정'!$B$22*BETAINV(RAND(),IF(G2137&lt;'d_고정'!$B$26,'d_고정'!$B$25,'d_고정'!$B$20)+1,'d_고정'!$B$21-IF(G2137&lt;'d_고정'!$B$26,'d_고정'!$B$25,'d_고정'!$B$20)+1)+(1-'d_고정'!$B$22)*BETAINV(RAND(),IF(G2137&lt;'d_고정'!$B$26,'d_고정'!$B$24,'d_고정'!$B$18)+1,'d_고정'!$B$19-IF(G2137&lt;'d_고정'!$B$26,'d_고정'!$B$24,'d_고정'!$B$18)+1))*('d_고정'!$B$14+('d_고정'!$B$15-'d_고정'!$B$14)*RAND()))/F2137</f>
        <v/>
      </c>
      <c r="I2137">
        <f>RAND()</f>
        <v/>
      </c>
      <c r="J2137">
        <f>IF('d_시나리오'!$J$3='d_시나리오'!$H$3,'d_시나리오'!$I$3,IF(I2137&lt;('d_시나리오'!$I$3-'d_시나리오'!$H$3)/('d_시나리오'!$J$3-'d_시나리오'!$H$3),'d_시나리오'!$H$3+SQRT(I2137*('d_시나리오'!$J$3-'d_시나리오'!$H$3)*('d_시나리오'!$I$3-'d_시나리오'!$H$3)),'d_시나리오'!$J$3-SQRT((1-I2137)*('d_시나리오'!$J$3-'d_시나리오'!$H$3)*('d_시나리오'!$J$3-'d_시나리오'!$I$3))))</f>
        <v/>
      </c>
      <c r="K2137">
        <f>RAND()</f>
        <v/>
      </c>
      <c r="L2137">
        <f>IF('d_시나리오'!$J$4='d_시나리오'!$H$4,'d_시나리오'!$I$4,IF(K2137&lt;('d_시나리오'!$I$4-'d_시나리오'!$H$4)/('d_시나리오'!$J$4-'d_시나리오'!$H$4),'d_시나리오'!$H$4+SQRT(K2137*('d_시나리오'!$J$4-'d_시나리오'!$H$4)*('d_시나리오'!$I$4-'d_시나리오'!$H$4)),'d_시나리오'!$J$4-SQRT((1-K2137)*('d_시나리오'!$J$4-'d_시나리오'!$H$4)*('d_시나리오'!$J$4-'d_시나리오'!$I$4))))</f>
        <v/>
      </c>
      <c r="M2137">
        <f>RAND()</f>
        <v/>
      </c>
      <c r="N2137">
        <f>IF('d_시나리오'!$J$5='d_시나리오'!$H$5,'d_시나리오'!$I$5,IF(M2137&lt;('d_시나리오'!$I$5-'d_시나리오'!$H$5)/('d_시나리오'!$J$5-'d_시나리오'!$H$5),'d_시나리오'!$H$5+SQRT(M2137*('d_시나리오'!$J$5-'d_시나리오'!$H$5)*('d_시나리오'!$I$5-'d_시나리오'!$H$5)),'d_시나리오'!$J$5-SQRT((1-M2137)*('d_시나리오'!$J$5-'d_시나리오'!$H$5)*('d_시나리오'!$J$5-'d_시나리오'!$I$5))))</f>
        <v/>
      </c>
      <c r="O2137">
        <f>RAND()</f>
        <v/>
      </c>
      <c r="P2137">
        <f>IF('d_시나리오'!$J$6='d_시나리오'!$H$6,'d_시나리오'!$I$6,IF(O2137&lt;('d_시나리오'!$I$6-'d_시나리오'!$H$6)/('d_시나리오'!$J$6-'d_시나리오'!$H$6),'d_시나리오'!$H$6+SQRT(O2137*('d_시나리오'!$J$6-'d_시나리오'!$H$6)*('d_시나리오'!$I$6-'d_시나리오'!$H$6)),'d_시나리오'!$J$6-SQRT((1-O2137)*('d_시나리오'!$J$6-'d_시나리오'!$H$6)*('d_시나리오'!$J$6-'d_시나리오'!$I$6))))</f>
        <v/>
      </c>
      <c r="Q2137">
        <f>INDEX('d_분포'!$B$2:$B$57,RANDBETWEEN(1,56))</f>
        <v/>
      </c>
      <c r="R2137">
        <f>BETAINV(RAND(),5,5)</f>
        <v/>
      </c>
      <c r="S2137">
        <f>'d_고정'!$B$1*'6_기대효과'!$H$7*('d_시나리오'!$I$7/'d_고정'!$B$2)*B2137</f>
        <v/>
      </c>
      <c r="T2137">
        <f>S2137*D2137</f>
        <v/>
      </c>
      <c r="U2137">
        <f>S2137*F2137*H2137</f>
        <v/>
      </c>
      <c r="V2137">
        <f>S2137*F2137*(H2137-1)</f>
        <v/>
      </c>
      <c r="W2137">
        <f>U2137*J2137</f>
        <v/>
      </c>
      <c r="X2137">
        <f>T2137+W2137</f>
        <v/>
      </c>
      <c r="Y2137">
        <f>(T2137*E2137+W2137*L2137)*(1-R2137-'d_고정'!$B$13)</f>
        <v/>
      </c>
      <c r="Z2137">
        <f>(U2137*N2137*Q2137+'d_고정'!$B$3*('6_기대효과'!$H$7/8)*Q2137*'d_고정'!$B$10*P2137*('6_기대효과'!$K$7/'d_고정'!$B$9))*(1-R2137)</f>
        <v/>
      </c>
      <c r="AA2137">
        <f>W2137*L2137*(1-R2137-'d_고정'!$B$13)+U2137*MAX(N2137-'d_고정'!$B$10*P2137*('6_기대효과'!$K$7/'d_고정'!$B$9),0)*Q2137*(1-R2137)</f>
        <v/>
      </c>
      <c r="AB2137">
        <f>Y2137+Z2137</f>
        <v/>
      </c>
      <c r="AC2137">
        <f>Y2137/('d_고정'!$B$5*'6_기대효과'!$H$7/8)/'d_고정'!$B$6</f>
        <v/>
      </c>
      <c r="AD2137">
        <f>Y2137/('d_고정'!$B$8*'6_기대효과'!$H$7/8)</f>
        <v/>
      </c>
    </row>
    <row r="2138">
      <c r="A2138">
        <f>RAND()</f>
        <v/>
      </c>
      <c r="B2138">
        <f>IF('d_시나리오'!$J$2='d_시나리오'!$H$2,'d_시나리오'!$I$2,IF(A2138&lt;('d_시나리오'!$I$2-'d_시나리오'!$H$2)/('d_시나리오'!$J$2-'d_시나리오'!$H$2),'d_시나리오'!$H$2+SQRT(A2138*('d_시나리오'!$J$2-'d_시나리오'!$H$2)*('d_시나리오'!$I$2-'d_시나리오'!$H$2)),'d_시나리오'!$J$2-SQRT((1-A2138)*('d_시나리오'!$J$2-'d_시나리오'!$H$2)*('d_시나리오'!$J$2-'d_시나리오'!$I$2))))</f>
        <v/>
      </c>
      <c r="C2138">
        <f>RAND()</f>
        <v/>
      </c>
      <c r="D2138">
        <f>BETAINV(RAND(),IF(C2138&lt;'d_고정'!$B$26,'d_고정'!$B$23,'d_고정'!$B$16)+1,'d_고정'!$B$17-IF(C2138&lt;'d_고정'!$B$26,'d_고정'!$B$23,'d_고정'!$B$16)+1)*('d_고정'!$B$14+('d_고정'!$B$15-'d_고정'!$B$14)*RAND())</f>
        <v/>
      </c>
      <c r="E2138">
        <f>INDEX('d_분포'!$A$2:$A$28,RANDBETWEEN(1,27))</f>
        <v/>
      </c>
      <c r="F2138">
        <f>INDEX('d_분포'!$C$2:$C$5,RANDBETWEEN(1,4))*(0.9+0.2*RAND())</f>
        <v/>
      </c>
      <c r="G2138">
        <f>RAND()</f>
        <v/>
      </c>
      <c r="H2138">
        <f>(F2138+(1-F2138)*('d_고정'!$B$22*BETAINV(RAND(),IF(G2138&lt;'d_고정'!$B$26,'d_고정'!$B$25,'d_고정'!$B$20)+1,'d_고정'!$B$21-IF(G2138&lt;'d_고정'!$B$26,'d_고정'!$B$25,'d_고정'!$B$20)+1)+(1-'d_고정'!$B$22)*BETAINV(RAND(),IF(G2138&lt;'d_고정'!$B$26,'d_고정'!$B$24,'d_고정'!$B$18)+1,'d_고정'!$B$19-IF(G2138&lt;'d_고정'!$B$26,'d_고정'!$B$24,'d_고정'!$B$18)+1))*('d_고정'!$B$14+('d_고정'!$B$15-'d_고정'!$B$14)*RAND()))/F2138</f>
        <v/>
      </c>
      <c r="I2138">
        <f>RAND()</f>
        <v/>
      </c>
      <c r="J2138">
        <f>IF('d_시나리오'!$J$3='d_시나리오'!$H$3,'d_시나리오'!$I$3,IF(I2138&lt;('d_시나리오'!$I$3-'d_시나리오'!$H$3)/('d_시나리오'!$J$3-'d_시나리오'!$H$3),'d_시나리오'!$H$3+SQRT(I2138*('d_시나리오'!$J$3-'d_시나리오'!$H$3)*('d_시나리오'!$I$3-'d_시나리오'!$H$3)),'d_시나리오'!$J$3-SQRT((1-I2138)*('d_시나리오'!$J$3-'d_시나리오'!$H$3)*('d_시나리오'!$J$3-'d_시나리오'!$I$3))))</f>
        <v/>
      </c>
      <c r="K2138">
        <f>RAND()</f>
        <v/>
      </c>
      <c r="L2138">
        <f>IF('d_시나리오'!$J$4='d_시나리오'!$H$4,'d_시나리오'!$I$4,IF(K2138&lt;('d_시나리오'!$I$4-'d_시나리오'!$H$4)/('d_시나리오'!$J$4-'d_시나리오'!$H$4),'d_시나리오'!$H$4+SQRT(K2138*('d_시나리오'!$J$4-'d_시나리오'!$H$4)*('d_시나리오'!$I$4-'d_시나리오'!$H$4)),'d_시나리오'!$J$4-SQRT((1-K2138)*('d_시나리오'!$J$4-'d_시나리오'!$H$4)*('d_시나리오'!$J$4-'d_시나리오'!$I$4))))</f>
        <v/>
      </c>
      <c r="M2138">
        <f>RAND()</f>
        <v/>
      </c>
      <c r="N2138">
        <f>IF('d_시나리오'!$J$5='d_시나리오'!$H$5,'d_시나리오'!$I$5,IF(M2138&lt;('d_시나리오'!$I$5-'d_시나리오'!$H$5)/('d_시나리오'!$J$5-'d_시나리오'!$H$5),'d_시나리오'!$H$5+SQRT(M2138*('d_시나리오'!$J$5-'d_시나리오'!$H$5)*('d_시나리오'!$I$5-'d_시나리오'!$H$5)),'d_시나리오'!$J$5-SQRT((1-M2138)*('d_시나리오'!$J$5-'d_시나리오'!$H$5)*('d_시나리오'!$J$5-'d_시나리오'!$I$5))))</f>
        <v/>
      </c>
      <c r="O2138">
        <f>RAND()</f>
        <v/>
      </c>
      <c r="P2138">
        <f>IF('d_시나리오'!$J$6='d_시나리오'!$H$6,'d_시나리오'!$I$6,IF(O2138&lt;('d_시나리오'!$I$6-'d_시나리오'!$H$6)/('d_시나리오'!$J$6-'d_시나리오'!$H$6),'d_시나리오'!$H$6+SQRT(O2138*('d_시나리오'!$J$6-'d_시나리오'!$H$6)*('d_시나리오'!$I$6-'d_시나리오'!$H$6)),'d_시나리오'!$J$6-SQRT((1-O2138)*('d_시나리오'!$J$6-'d_시나리오'!$H$6)*('d_시나리오'!$J$6-'d_시나리오'!$I$6))))</f>
        <v/>
      </c>
      <c r="Q2138">
        <f>INDEX('d_분포'!$B$2:$B$57,RANDBETWEEN(1,56))</f>
        <v/>
      </c>
      <c r="R2138">
        <f>BETAINV(RAND(),5,5)</f>
        <v/>
      </c>
      <c r="S2138">
        <f>'d_고정'!$B$1*'6_기대효과'!$H$7*('d_시나리오'!$I$7/'d_고정'!$B$2)*B2138</f>
        <v/>
      </c>
      <c r="T2138">
        <f>S2138*D2138</f>
        <v/>
      </c>
      <c r="U2138">
        <f>S2138*F2138*H2138</f>
        <v/>
      </c>
      <c r="V2138">
        <f>S2138*F2138*(H2138-1)</f>
        <v/>
      </c>
      <c r="W2138">
        <f>U2138*J2138</f>
        <v/>
      </c>
      <c r="X2138">
        <f>T2138+W2138</f>
        <v/>
      </c>
      <c r="Y2138">
        <f>(T2138*E2138+W2138*L2138)*(1-R2138-'d_고정'!$B$13)</f>
        <v/>
      </c>
      <c r="Z2138">
        <f>(U2138*N2138*Q2138+'d_고정'!$B$3*('6_기대효과'!$H$7/8)*Q2138*'d_고정'!$B$10*P2138*('6_기대효과'!$K$7/'d_고정'!$B$9))*(1-R2138)</f>
        <v/>
      </c>
      <c r="AA2138">
        <f>W2138*L2138*(1-R2138-'d_고정'!$B$13)+U2138*MAX(N2138-'d_고정'!$B$10*P2138*('6_기대효과'!$K$7/'d_고정'!$B$9),0)*Q2138*(1-R2138)</f>
        <v/>
      </c>
      <c r="AB2138">
        <f>Y2138+Z2138</f>
        <v/>
      </c>
      <c r="AC2138">
        <f>Y2138/('d_고정'!$B$5*'6_기대효과'!$H$7/8)/'d_고정'!$B$6</f>
        <v/>
      </c>
      <c r="AD2138">
        <f>Y2138/('d_고정'!$B$8*'6_기대효과'!$H$7/8)</f>
        <v/>
      </c>
    </row>
    <row r="2139">
      <c r="A2139">
        <f>RAND()</f>
        <v/>
      </c>
      <c r="B2139">
        <f>IF('d_시나리오'!$J$2='d_시나리오'!$H$2,'d_시나리오'!$I$2,IF(A2139&lt;('d_시나리오'!$I$2-'d_시나리오'!$H$2)/('d_시나리오'!$J$2-'d_시나리오'!$H$2),'d_시나리오'!$H$2+SQRT(A2139*('d_시나리오'!$J$2-'d_시나리오'!$H$2)*('d_시나리오'!$I$2-'d_시나리오'!$H$2)),'d_시나리오'!$J$2-SQRT((1-A2139)*('d_시나리오'!$J$2-'d_시나리오'!$H$2)*('d_시나리오'!$J$2-'d_시나리오'!$I$2))))</f>
        <v/>
      </c>
      <c r="C2139">
        <f>RAND()</f>
        <v/>
      </c>
      <c r="D2139">
        <f>BETAINV(RAND(),IF(C2139&lt;'d_고정'!$B$26,'d_고정'!$B$23,'d_고정'!$B$16)+1,'d_고정'!$B$17-IF(C2139&lt;'d_고정'!$B$26,'d_고정'!$B$23,'d_고정'!$B$16)+1)*('d_고정'!$B$14+('d_고정'!$B$15-'d_고정'!$B$14)*RAND())</f>
        <v/>
      </c>
      <c r="E2139">
        <f>INDEX('d_분포'!$A$2:$A$28,RANDBETWEEN(1,27))</f>
        <v/>
      </c>
      <c r="F2139">
        <f>INDEX('d_분포'!$C$2:$C$5,RANDBETWEEN(1,4))*(0.9+0.2*RAND())</f>
        <v/>
      </c>
      <c r="G2139">
        <f>RAND()</f>
        <v/>
      </c>
      <c r="H2139">
        <f>(F2139+(1-F2139)*('d_고정'!$B$22*BETAINV(RAND(),IF(G2139&lt;'d_고정'!$B$26,'d_고정'!$B$25,'d_고정'!$B$20)+1,'d_고정'!$B$21-IF(G2139&lt;'d_고정'!$B$26,'d_고정'!$B$25,'d_고정'!$B$20)+1)+(1-'d_고정'!$B$22)*BETAINV(RAND(),IF(G2139&lt;'d_고정'!$B$26,'d_고정'!$B$24,'d_고정'!$B$18)+1,'d_고정'!$B$19-IF(G2139&lt;'d_고정'!$B$26,'d_고정'!$B$24,'d_고정'!$B$18)+1))*('d_고정'!$B$14+('d_고정'!$B$15-'d_고정'!$B$14)*RAND()))/F2139</f>
        <v/>
      </c>
      <c r="I2139">
        <f>RAND()</f>
        <v/>
      </c>
      <c r="J2139">
        <f>IF('d_시나리오'!$J$3='d_시나리오'!$H$3,'d_시나리오'!$I$3,IF(I2139&lt;('d_시나리오'!$I$3-'d_시나리오'!$H$3)/('d_시나리오'!$J$3-'d_시나리오'!$H$3),'d_시나리오'!$H$3+SQRT(I2139*('d_시나리오'!$J$3-'d_시나리오'!$H$3)*('d_시나리오'!$I$3-'d_시나리오'!$H$3)),'d_시나리오'!$J$3-SQRT((1-I2139)*('d_시나리오'!$J$3-'d_시나리오'!$H$3)*('d_시나리오'!$J$3-'d_시나리오'!$I$3))))</f>
        <v/>
      </c>
      <c r="K2139">
        <f>RAND()</f>
        <v/>
      </c>
      <c r="L2139">
        <f>IF('d_시나리오'!$J$4='d_시나리오'!$H$4,'d_시나리오'!$I$4,IF(K2139&lt;('d_시나리오'!$I$4-'d_시나리오'!$H$4)/('d_시나리오'!$J$4-'d_시나리오'!$H$4),'d_시나리오'!$H$4+SQRT(K2139*('d_시나리오'!$J$4-'d_시나리오'!$H$4)*('d_시나리오'!$I$4-'d_시나리오'!$H$4)),'d_시나리오'!$J$4-SQRT((1-K2139)*('d_시나리오'!$J$4-'d_시나리오'!$H$4)*('d_시나리오'!$J$4-'d_시나리오'!$I$4))))</f>
        <v/>
      </c>
      <c r="M2139">
        <f>RAND()</f>
        <v/>
      </c>
      <c r="N2139">
        <f>IF('d_시나리오'!$J$5='d_시나리오'!$H$5,'d_시나리오'!$I$5,IF(M2139&lt;('d_시나리오'!$I$5-'d_시나리오'!$H$5)/('d_시나리오'!$J$5-'d_시나리오'!$H$5),'d_시나리오'!$H$5+SQRT(M2139*('d_시나리오'!$J$5-'d_시나리오'!$H$5)*('d_시나리오'!$I$5-'d_시나리오'!$H$5)),'d_시나리오'!$J$5-SQRT((1-M2139)*('d_시나리오'!$J$5-'d_시나리오'!$H$5)*('d_시나리오'!$J$5-'d_시나리오'!$I$5))))</f>
        <v/>
      </c>
      <c r="O2139">
        <f>RAND()</f>
        <v/>
      </c>
      <c r="P2139">
        <f>IF('d_시나리오'!$J$6='d_시나리오'!$H$6,'d_시나리오'!$I$6,IF(O2139&lt;('d_시나리오'!$I$6-'d_시나리오'!$H$6)/('d_시나리오'!$J$6-'d_시나리오'!$H$6),'d_시나리오'!$H$6+SQRT(O2139*('d_시나리오'!$J$6-'d_시나리오'!$H$6)*('d_시나리오'!$I$6-'d_시나리오'!$H$6)),'d_시나리오'!$J$6-SQRT((1-O2139)*('d_시나리오'!$J$6-'d_시나리오'!$H$6)*('d_시나리오'!$J$6-'d_시나리오'!$I$6))))</f>
        <v/>
      </c>
      <c r="Q2139">
        <f>INDEX('d_분포'!$B$2:$B$57,RANDBETWEEN(1,56))</f>
        <v/>
      </c>
      <c r="R2139">
        <f>BETAINV(RAND(),5,5)</f>
        <v/>
      </c>
      <c r="S2139">
        <f>'d_고정'!$B$1*'6_기대효과'!$H$7*('d_시나리오'!$I$7/'d_고정'!$B$2)*B2139</f>
        <v/>
      </c>
      <c r="T2139">
        <f>S2139*D2139</f>
        <v/>
      </c>
      <c r="U2139">
        <f>S2139*F2139*H2139</f>
        <v/>
      </c>
      <c r="V2139">
        <f>S2139*F2139*(H2139-1)</f>
        <v/>
      </c>
      <c r="W2139">
        <f>U2139*J2139</f>
        <v/>
      </c>
      <c r="X2139">
        <f>T2139+W2139</f>
        <v/>
      </c>
      <c r="Y2139">
        <f>(T2139*E2139+W2139*L2139)*(1-R2139-'d_고정'!$B$13)</f>
        <v/>
      </c>
      <c r="Z2139">
        <f>(U2139*N2139*Q2139+'d_고정'!$B$3*('6_기대효과'!$H$7/8)*Q2139*'d_고정'!$B$10*P2139*('6_기대효과'!$K$7/'d_고정'!$B$9))*(1-R2139)</f>
        <v/>
      </c>
      <c r="AA2139">
        <f>W2139*L2139*(1-R2139-'d_고정'!$B$13)+U2139*MAX(N2139-'d_고정'!$B$10*P2139*('6_기대효과'!$K$7/'d_고정'!$B$9),0)*Q2139*(1-R2139)</f>
        <v/>
      </c>
      <c r="AB2139">
        <f>Y2139+Z2139</f>
        <v/>
      </c>
      <c r="AC2139">
        <f>Y2139/('d_고정'!$B$5*'6_기대효과'!$H$7/8)/'d_고정'!$B$6</f>
        <v/>
      </c>
      <c r="AD2139">
        <f>Y2139/('d_고정'!$B$8*'6_기대효과'!$H$7/8)</f>
        <v/>
      </c>
    </row>
    <row r="2140">
      <c r="A2140">
        <f>RAND()</f>
        <v/>
      </c>
      <c r="B2140">
        <f>IF('d_시나리오'!$J$2='d_시나리오'!$H$2,'d_시나리오'!$I$2,IF(A2140&lt;('d_시나리오'!$I$2-'d_시나리오'!$H$2)/('d_시나리오'!$J$2-'d_시나리오'!$H$2),'d_시나리오'!$H$2+SQRT(A2140*('d_시나리오'!$J$2-'d_시나리오'!$H$2)*('d_시나리오'!$I$2-'d_시나리오'!$H$2)),'d_시나리오'!$J$2-SQRT((1-A2140)*('d_시나리오'!$J$2-'d_시나리오'!$H$2)*('d_시나리오'!$J$2-'d_시나리오'!$I$2))))</f>
        <v/>
      </c>
      <c r="C2140">
        <f>RAND()</f>
        <v/>
      </c>
      <c r="D2140">
        <f>BETAINV(RAND(),IF(C2140&lt;'d_고정'!$B$26,'d_고정'!$B$23,'d_고정'!$B$16)+1,'d_고정'!$B$17-IF(C2140&lt;'d_고정'!$B$26,'d_고정'!$B$23,'d_고정'!$B$16)+1)*('d_고정'!$B$14+('d_고정'!$B$15-'d_고정'!$B$14)*RAND())</f>
        <v/>
      </c>
      <c r="E2140">
        <f>INDEX('d_분포'!$A$2:$A$28,RANDBETWEEN(1,27))</f>
        <v/>
      </c>
      <c r="F2140">
        <f>INDEX('d_분포'!$C$2:$C$5,RANDBETWEEN(1,4))*(0.9+0.2*RAND())</f>
        <v/>
      </c>
      <c r="G2140">
        <f>RAND()</f>
        <v/>
      </c>
      <c r="H2140">
        <f>(F2140+(1-F2140)*('d_고정'!$B$22*BETAINV(RAND(),IF(G2140&lt;'d_고정'!$B$26,'d_고정'!$B$25,'d_고정'!$B$20)+1,'d_고정'!$B$21-IF(G2140&lt;'d_고정'!$B$26,'d_고정'!$B$25,'d_고정'!$B$20)+1)+(1-'d_고정'!$B$22)*BETAINV(RAND(),IF(G2140&lt;'d_고정'!$B$26,'d_고정'!$B$24,'d_고정'!$B$18)+1,'d_고정'!$B$19-IF(G2140&lt;'d_고정'!$B$26,'d_고정'!$B$24,'d_고정'!$B$18)+1))*('d_고정'!$B$14+('d_고정'!$B$15-'d_고정'!$B$14)*RAND()))/F2140</f>
        <v/>
      </c>
      <c r="I2140">
        <f>RAND()</f>
        <v/>
      </c>
      <c r="J2140">
        <f>IF('d_시나리오'!$J$3='d_시나리오'!$H$3,'d_시나리오'!$I$3,IF(I2140&lt;('d_시나리오'!$I$3-'d_시나리오'!$H$3)/('d_시나리오'!$J$3-'d_시나리오'!$H$3),'d_시나리오'!$H$3+SQRT(I2140*('d_시나리오'!$J$3-'d_시나리오'!$H$3)*('d_시나리오'!$I$3-'d_시나리오'!$H$3)),'d_시나리오'!$J$3-SQRT((1-I2140)*('d_시나리오'!$J$3-'d_시나리오'!$H$3)*('d_시나리오'!$J$3-'d_시나리오'!$I$3))))</f>
        <v/>
      </c>
      <c r="K2140">
        <f>RAND()</f>
        <v/>
      </c>
      <c r="L2140">
        <f>IF('d_시나리오'!$J$4='d_시나리오'!$H$4,'d_시나리오'!$I$4,IF(K2140&lt;('d_시나리오'!$I$4-'d_시나리오'!$H$4)/('d_시나리오'!$J$4-'d_시나리오'!$H$4),'d_시나리오'!$H$4+SQRT(K2140*('d_시나리오'!$J$4-'d_시나리오'!$H$4)*('d_시나리오'!$I$4-'d_시나리오'!$H$4)),'d_시나리오'!$J$4-SQRT((1-K2140)*('d_시나리오'!$J$4-'d_시나리오'!$H$4)*('d_시나리오'!$J$4-'d_시나리오'!$I$4))))</f>
        <v/>
      </c>
      <c r="M2140">
        <f>RAND()</f>
        <v/>
      </c>
      <c r="N2140">
        <f>IF('d_시나리오'!$J$5='d_시나리오'!$H$5,'d_시나리오'!$I$5,IF(M2140&lt;('d_시나리오'!$I$5-'d_시나리오'!$H$5)/('d_시나리오'!$J$5-'d_시나리오'!$H$5),'d_시나리오'!$H$5+SQRT(M2140*('d_시나리오'!$J$5-'d_시나리오'!$H$5)*('d_시나리오'!$I$5-'d_시나리오'!$H$5)),'d_시나리오'!$J$5-SQRT((1-M2140)*('d_시나리오'!$J$5-'d_시나리오'!$H$5)*('d_시나리오'!$J$5-'d_시나리오'!$I$5))))</f>
        <v/>
      </c>
      <c r="O2140">
        <f>RAND()</f>
        <v/>
      </c>
      <c r="P2140">
        <f>IF('d_시나리오'!$J$6='d_시나리오'!$H$6,'d_시나리오'!$I$6,IF(O2140&lt;('d_시나리오'!$I$6-'d_시나리오'!$H$6)/('d_시나리오'!$J$6-'d_시나리오'!$H$6),'d_시나리오'!$H$6+SQRT(O2140*('d_시나리오'!$J$6-'d_시나리오'!$H$6)*('d_시나리오'!$I$6-'d_시나리오'!$H$6)),'d_시나리오'!$J$6-SQRT((1-O2140)*('d_시나리오'!$J$6-'d_시나리오'!$H$6)*('d_시나리오'!$J$6-'d_시나리오'!$I$6))))</f>
        <v/>
      </c>
      <c r="Q2140">
        <f>INDEX('d_분포'!$B$2:$B$57,RANDBETWEEN(1,56))</f>
        <v/>
      </c>
      <c r="R2140">
        <f>BETAINV(RAND(),5,5)</f>
        <v/>
      </c>
      <c r="S2140">
        <f>'d_고정'!$B$1*'6_기대효과'!$H$7*('d_시나리오'!$I$7/'d_고정'!$B$2)*B2140</f>
        <v/>
      </c>
      <c r="T2140">
        <f>S2140*D2140</f>
        <v/>
      </c>
      <c r="U2140">
        <f>S2140*F2140*H2140</f>
        <v/>
      </c>
      <c r="V2140">
        <f>S2140*F2140*(H2140-1)</f>
        <v/>
      </c>
      <c r="W2140">
        <f>U2140*J2140</f>
        <v/>
      </c>
      <c r="X2140">
        <f>T2140+W2140</f>
        <v/>
      </c>
      <c r="Y2140">
        <f>(T2140*E2140+W2140*L2140)*(1-R2140-'d_고정'!$B$13)</f>
        <v/>
      </c>
      <c r="Z2140">
        <f>(U2140*N2140*Q2140+'d_고정'!$B$3*('6_기대효과'!$H$7/8)*Q2140*'d_고정'!$B$10*P2140*('6_기대효과'!$K$7/'d_고정'!$B$9))*(1-R2140)</f>
        <v/>
      </c>
      <c r="AA2140">
        <f>W2140*L2140*(1-R2140-'d_고정'!$B$13)+U2140*MAX(N2140-'d_고정'!$B$10*P2140*('6_기대효과'!$K$7/'d_고정'!$B$9),0)*Q2140*(1-R2140)</f>
        <v/>
      </c>
      <c r="AB2140">
        <f>Y2140+Z2140</f>
        <v/>
      </c>
      <c r="AC2140">
        <f>Y2140/('d_고정'!$B$5*'6_기대효과'!$H$7/8)/'d_고정'!$B$6</f>
        <v/>
      </c>
      <c r="AD2140">
        <f>Y2140/('d_고정'!$B$8*'6_기대효과'!$H$7/8)</f>
        <v/>
      </c>
    </row>
    <row r="2141">
      <c r="A2141">
        <f>RAND()</f>
        <v/>
      </c>
      <c r="B2141">
        <f>IF('d_시나리오'!$J$2='d_시나리오'!$H$2,'d_시나리오'!$I$2,IF(A2141&lt;('d_시나리오'!$I$2-'d_시나리오'!$H$2)/('d_시나리오'!$J$2-'d_시나리오'!$H$2),'d_시나리오'!$H$2+SQRT(A2141*('d_시나리오'!$J$2-'d_시나리오'!$H$2)*('d_시나리오'!$I$2-'d_시나리오'!$H$2)),'d_시나리오'!$J$2-SQRT((1-A2141)*('d_시나리오'!$J$2-'d_시나리오'!$H$2)*('d_시나리오'!$J$2-'d_시나리오'!$I$2))))</f>
        <v/>
      </c>
      <c r="C2141">
        <f>RAND()</f>
        <v/>
      </c>
      <c r="D2141">
        <f>BETAINV(RAND(),IF(C2141&lt;'d_고정'!$B$26,'d_고정'!$B$23,'d_고정'!$B$16)+1,'d_고정'!$B$17-IF(C2141&lt;'d_고정'!$B$26,'d_고정'!$B$23,'d_고정'!$B$16)+1)*('d_고정'!$B$14+('d_고정'!$B$15-'d_고정'!$B$14)*RAND())</f>
        <v/>
      </c>
      <c r="E2141">
        <f>INDEX('d_분포'!$A$2:$A$28,RANDBETWEEN(1,27))</f>
        <v/>
      </c>
      <c r="F2141">
        <f>INDEX('d_분포'!$C$2:$C$5,RANDBETWEEN(1,4))*(0.9+0.2*RAND())</f>
        <v/>
      </c>
      <c r="G2141">
        <f>RAND()</f>
        <v/>
      </c>
      <c r="H2141">
        <f>(F2141+(1-F2141)*('d_고정'!$B$22*BETAINV(RAND(),IF(G2141&lt;'d_고정'!$B$26,'d_고정'!$B$25,'d_고정'!$B$20)+1,'d_고정'!$B$21-IF(G2141&lt;'d_고정'!$B$26,'d_고정'!$B$25,'d_고정'!$B$20)+1)+(1-'d_고정'!$B$22)*BETAINV(RAND(),IF(G2141&lt;'d_고정'!$B$26,'d_고정'!$B$24,'d_고정'!$B$18)+1,'d_고정'!$B$19-IF(G2141&lt;'d_고정'!$B$26,'d_고정'!$B$24,'d_고정'!$B$18)+1))*('d_고정'!$B$14+('d_고정'!$B$15-'d_고정'!$B$14)*RAND()))/F2141</f>
        <v/>
      </c>
      <c r="I2141">
        <f>RAND()</f>
        <v/>
      </c>
      <c r="J2141">
        <f>IF('d_시나리오'!$J$3='d_시나리오'!$H$3,'d_시나리오'!$I$3,IF(I2141&lt;('d_시나리오'!$I$3-'d_시나리오'!$H$3)/('d_시나리오'!$J$3-'d_시나리오'!$H$3),'d_시나리오'!$H$3+SQRT(I2141*('d_시나리오'!$J$3-'d_시나리오'!$H$3)*('d_시나리오'!$I$3-'d_시나리오'!$H$3)),'d_시나리오'!$J$3-SQRT((1-I2141)*('d_시나리오'!$J$3-'d_시나리오'!$H$3)*('d_시나리오'!$J$3-'d_시나리오'!$I$3))))</f>
        <v/>
      </c>
      <c r="K2141">
        <f>RAND()</f>
        <v/>
      </c>
      <c r="L2141">
        <f>IF('d_시나리오'!$J$4='d_시나리오'!$H$4,'d_시나리오'!$I$4,IF(K2141&lt;('d_시나리오'!$I$4-'d_시나리오'!$H$4)/('d_시나리오'!$J$4-'d_시나리오'!$H$4),'d_시나리오'!$H$4+SQRT(K2141*('d_시나리오'!$J$4-'d_시나리오'!$H$4)*('d_시나리오'!$I$4-'d_시나리오'!$H$4)),'d_시나리오'!$J$4-SQRT((1-K2141)*('d_시나리오'!$J$4-'d_시나리오'!$H$4)*('d_시나리오'!$J$4-'d_시나리오'!$I$4))))</f>
        <v/>
      </c>
      <c r="M2141">
        <f>RAND()</f>
        <v/>
      </c>
      <c r="N2141">
        <f>IF('d_시나리오'!$J$5='d_시나리오'!$H$5,'d_시나리오'!$I$5,IF(M2141&lt;('d_시나리오'!$I$5-'d_시나리오'!$H$5)/('d_시나리오'!$J$5-'d_시나리오'!$H$5),'d_시나리오'!$H$5+SQRT(M2141*('d_시나리오'!$J$5-'d_시나리오'!$H$5)*('d_시나리오'!$I$5-'d_시나리오'!$H$5)),'d_시나리오'!$J$5-SQRT((1-M2141)*('d_시나리오'!$J$5-'d_시나리오'!$H$5)*('d_시나리오'!$J$5-'d_시나리오'!$I$5))))</f>
        <v/>
      </c>
      <c r="O2141">
        <f>RAND()</f>
        <v/>
      </c>
      <c r="P2141">
        <f>IF('d_시나리오'!$J$6='d_시나리오'!$H$6,'d_시나리오'!$I$6,IF(O2141&lt;('d_시나리오'!$I$6-'d_시나리오'!$H$6)/('d_시나리오'!$J$6-'d_시나리오'!$H$6),'d_시나리오'!$H$6+SQRT(O2141*('d_시나리오'!$J$6-'d_시나리오'!$H$6)*('d_시나리오'!$I$6-'d_시나리오'!$H$6)),'d_시나리오'!$J$6-SQRT((1-O2141)*('d_시나리오'!$J$6-'d_시나리오'!$H$6)*('d_시나리오'!$J$6-'d_시나리오'!$I$6))))</f>
        <v/>
      </c>
      <c r="Q2141">
        <f>INDEX('d_분포'!$B$2:$B$57,RANDBETWEEN(1,56))</f>
        <v/>
      </c>
      <c r="R2141">
        <f>BETAINV(RAND(),5,5)</f>
        <v/>
      </c>
      <c r="S2141">
        <f>'d_고정'!$B$1*'6_기대효과'!$H$7*('d_시나리오'!$I$7/'d_고정'!$B$2)*B2141</f>
        <v/>
      </c>
      <c r="T2141">
        <f>S2141*D2141</f>
        <v/>
      </c>
      <c r="U2141">
        <f>S2141*F2141*H2141</f>
        <v/>
      </c>
      <c r="V2141">
        <f>S2141*F2141*(H2141-1)</f>
        <v/>
      </c>
      <c r="W2141">
        <f>U2141*J2141</f>
        <v/>
      </c>
      <c r="X2141">
        <f>T2141+W2141</f>
        <v/>
      </c>
      <c r="Y2141">
        <f>(T2141*E2141+W2141*L2141)*(1-R2141-'d_고정'!$B$13)</f>
        <v/>
      </c>
      <c r="Z2141">
        <f>(U2141*N2141*Q2141+'d_고정'!$B$3*('6_기대효과'!$H$7/8)*Q2141*'d_고정'!$B$10*P2141*('6_기대효과'!$K$7/'d_고정'!$B$9))*(1-R2141)</f>
        <v/>
      </c>
      <c r="AA2141">
        <f>W2141*L2141*(1-R2141-'d_고정'!$B$13)+U2141*MAX(N2141-'d_고정'!$B$10*P2141*('6_기대효과'!$K$7/'d_고정'!$B$9),0)*Q2141*(1-R2141)</f>
        <v/>
      </c>
      <c r="AB2141">
        <f>Y2141+Z2141</f>
        <v/>
      </c>
      <c r="AC2141">
        <f>Y2141/('d_고정'!$B$5*'6_기대효과'!$H$7/8)/'d_고정'!$B$6</f>
        <v/>
      </c>
      <c r="AD2141">
        <f>Y2141/('d_고정'!$B$8*'6_기대효과'!$H$7/8)</f>
        <v/>
      </c>
    </row>
    <row r="2142">
      <c r="A2142">
        <f>RAND()</f>
        <v/>
      </c>
      <c r="B2142">
        <f>IF('d_시나리오'!$J$2='d_시나리오'!$H$2,'d_시나리오'!$I$2,IF(A2142&lt;('d_시나리오'!$I$2-'d_시나리오'!$H$2)/('d_시나리오'!$J$2-'d_시나리오'!$H$2),'d_시나리오'!$H$2+SQRT(A2142*('d_시나리오'!$J$2-'d_시나리오'!$H$2)*('d_시나리오'!$I$2-'d_시나리오'!$H$2)),'d_시나리오'!$J$2-SQRT((1-A2142)*('d_시나리오'!$J$2-'d_시나리오'!$H$2)*('d_시나리오'!$J$2-'d_시나리오'!$I$2))))</f>
        <v/>
      </c>
      <c r="C2142">
        <f>RAND()</f>
        <v/>
      </c>
      <c r="D2142">
        <f>BETAINV(RAND(),IF(C2142&lt;'d_고정'!$B$26,'d_고정'!$B$23,'d_고정'!$B$16)+1,'d_고정'!$B$17-IF(C2142&lt;'d_고정'!$B$26,'d_고정'!$B$23,'d_고정'!$B$16)+1)*('d_고정'!$B$14+('d_고정'!$B$15-'d_고정'!$B$14)*RAND())</f>
        <v/>
      </c>
      <c r="E2142">
        <f>INDEX('d_분포'!$A$2:$A$28,RANDBETWEEN(1,27))</f>
        <v/>
      </c>
      <c r="F2142">
        <f>INDEX('d_분포'!$C$2:$C$5,RANDBETWEEN(1,4))*(0.9+0.2*RAND())</f>
        <v/>
      </c>
      <c r="G2142">
        <f>RAND()</f>
        <v/>
      </c>
      <c r="H2142">
        <f>(F2142+(1-F2142)*('d_고정'!$B$22*BETAINV(RAND(),IF(G2142&lt;'d_고정'!$B$26,'d_고정'!$B$25,'d_고정'!$B$20)+1,'d_고정'!$B$21-IF(G2142&lt;'d_고정'!$B$26,'d_고정'!$B$25,'d_고정'!$B$20)+1)+(1-'d_고정'!$B$22)*BETAINV(RAND(),IF(G2142&lt;'d_고정'!$B$26,'d_고정'!$B$24,'d_고정'!$B$18)+1,'d_고정'!$B$19-IF(G2142&lt;'d_고정'!$B$26,'d_고정'!$B$24,'d_고정'!$B$18)+1))*('d_고정'!$B$14+('d_고정'!$B$15-'d_고정'!$B$14)*RAND()))/F2142</f>
        <v/>
      </c>
      <c r="I2142">
        <f>RAND()</f>
        <v/>
      </c>
      <c r="J2142">
        <f>IF('d_시나리오'!$J$3='d_시나리오'!$H$3,'d_시나리오'!$I$3,IF(I2142&lt;('d_시나리오'!$I$3-'d_시나리오'!$H$3)/('d_시나리오'!$J$3-'d_시나리오'!$H$3),'d_시나리오'!$H$3+SQRT(I2142*('d_시나리오'!$J$3-'d_시나리오'!$H$3)*('d_시나리오'!$I$3-'d_시나리오'!$H$3)),'d_시나리오'!$J$3-SQRT((1-I2142)*('d_시나리오'!$J$3-'d_시나리오'!$H$3)*('d_시나리오'!$J$3-'d_시나리오'!$I$3))))</f>
        <v/>
      </c>
      <c r="K2142">
        <f>RAND()</f>
        <v/>
      </c>
      <c r="L2142">
        <f>IF('d_시나리오'!$J$4='d_시나리오'!$H$4,'d_시나리오'!$I$4,IF(K2142&lt;('d_시나리오'!$I$4-'d_시나리오'!$H$4)/('d_시나리오'!$J$4-'d_시나리오'!$H$4),'d_시나리오'!$H$4+SQRT(K2142*('d_시나리오'!$J$4-'d_시나리오'!$H$4)*('d_시나리오'!$I$4-'d_시나리오'!$H$4)),'d_시나리오'!$J$4-SQRT((1-K2142)*('d_시나리오'!$J$4-'d_시나리오'!$H$4)*('d_시나리오'!$J$4-'d_시나리오'!$I$4))))</f>
        <v/>
      </c>
      <c r="M2142">
        <f>RAND()</f>
        <v/>
      </c>
      <c r="N2142">
        <f>IF('d_시나리오'!$J$5='d_시나리오'!$H$5,'d_시나리오'!$I$5,IF(M2142&lt;('d_시나리오'!$I$5-'d_시나리오'!$H$5)/('d_시나리오'!$J$5-'d_시나리오'!$H$5),'d_시나리오'!$H$5+SQRT(M2142*('d_시나리오'!$J$5-'d_시나리오'!$H$5)*('d_시나리오'!$I$5-'d_시나리오'!$H$5)),'d_시나리오'!$J$5-SQRT((1-M2142)*('d_시나리오'!$J$5-'d_시나리오'!$H$5)*('d_시나리오'!$J$5-'d_시나리오'!$I$5))))</f>
        <v/>
      </c>
      <c r="O2142">
        <f>RAND()</f>
        <v/>
      </c>
      <c r="P2142">
        <f>IF('d_시나리오'!$J$6='d_시나리오'!$H$6,'d_시나리오'!$I$6,IF(O2142&lt;('d_시나리오'!$I$6-'d_시나리오'!$H$6)/('d_시나리오'!$J$6-'d_시나리오'!$H$6),'d_시나리오'!$H$6+SQRT(O2142*('d_시나리오'!$J$6-'d_시나리오'!$H$6)*('d_시나리오'!$I$6-'d_시나리오'!$H$6)),'d_시나리오'!$J$6-SQRT((1-O2142)*('d_시나리오'!$J$6-'d_시나리오'!$H$6)*('d_시나리오'!$J$6-'d_시나리오'!$I$6))))</f>
        <v/>
      </c>
      <c r="Q2142">
        <f>INDEX('d_분포'!$B$2:$B$57,RANDBETWEEN(1,56))</f>
        <v/>
      </c>
      <c r="R2142">
        <f>BETAINV(RAND(),5,5)</f>
        <v/>
      </c>
      <c r="S2142">
        <f>'d_고정'!$B$1*'6_기대효과'!$H$7*('d_시나리오'!$I$7/'d_고정'!$B$2)*B2142</f>
        <v/>
      </c>
      <c r="T2142">
        <f>S2142*D2142</f>
        <v/>
      </c>
      <c r="U2142">
        <f>S2142*F2142*H2142</f>
        <v/>
      </c>
      <c r="V2142">
        <f>S2142*F2142*(H2142-1)</f>
        <v/>
      </c>
      <c r="W2142">
        <f>U2142*J2142</f>
        <v/>
      </c>
      <c r="X2142">
        <f>T2142+W2142</f>
        <v/>
      </c>
      <c r="Y2142">
        <f>(T2142*E2142+W2142*L2142)*(1-R2142-'d_고정'!$B$13)</f>
        <v/>
      </c>
      <c r="Z2142">
        <f>(U2142*N2142*Q2142+'d_고정'!$B$3*('6_기대효과'!$H$7/8)*Q2142*'d_고정'!$B$10*P2142*('6_기대효과'!$K$7/'d_고정'!$B$9))*(1-R2142)</f>
        <v/>
      </c>
      <c r="AA2142">
        <f>W2142*L2142*(1-R2142-'d_고정'!$B$13)+U2142*MAX(N2142-'d_고정'!$B$10*P2142*('6_기대효과'!$K$7/'d_고정'!$B$9),0)*Q2142*(1-R2142)</f>
        <v/>
      </c>
      <c r="AB2142">
        <f>Y2142+Z2142</f>
        <v/>
      </c>
      <c r="AC2142">
        <f>Y2142/('d_고정'!$B$5*'6_기대효과'!$H$7/8)/'d_고정'!$B$6</f>
        <v/>
      </c>
      <c r="AD2142">
        <f>Y2142/('d_고정'!$B$8*'6_기대효과'!$H$7/8)</f>
        <v/>
      </c>
    </row>
    <row r="2143">
      <c r="A2143">
        <f>RAND()</f>
        <v/>
      </c>
      <c r="B2143">
        <f>IF('d_시나리오'!$J$2='d_시나리오'!$H$2,'d_시나리오'!$I$2,IF(A2143&lt;('d_시나리오'!$I$2-'d_시나리오'!$H$2)/('d_시나리오'!$J$2-'d_시나리오'!$H$2),'d_시나리오'!$H$2+SQRT(A2143*('d_시나리오'!$J$2-'d_시나리오'!$H$2)*('d_시나리오'!$I$2-'d_시나리오'!$H$2)),'d_시나리오'!$J$2-SQRT((1-A2143)*('d_시나리오'!$J$2-'d_시나리오'!$H$2)*('d_시나리오'!$J$2-'d_시나리오'!$I$2))))</f>
        <v/>
      </c>
      <c r="C2143">
        <f>RAND()</f>
        <v/>
      </c>
      <c r="D2143">
        <f>BETAINV(RAND(),IF(C2143&lt;'d_고정'!$B$26,'d_고정'!$B$23,'d_고정'!$B$16)+1,'d_고정'!$B$17-IF(C2143&lt;'d_고정'!$B$26,'d_고정'!$B$23,'d_고정'!$B$16)+1)*('d_고정'!$B$14+('d_고정'!$B$15-'d_고정'!$B$14)*RAND())</f>
        <v/>
      </c>
      <c r="E2143">
        <f>INDEX('d_분포'!$A$2:$A$28,RANDBETWEEN(1,27))</f>
        <v/>
      </c>
      <c r="F2143">
        <f>INDEX('d_분포'!$C$2:$C$5,RANDBETWEEN(1,4))*(0.9+0.2*RAND())</f>
        <v/>
      </c>
      <c r="G2143">
        <f>RAND()</f>
        <v/>
      </c>
      <c r="H2143">
        <f>(F2143+(1-F2143)*('d_고정'!$B$22*BETAINV(RAND(),IF(G2143&lt;'d_고정'!$B$26,'d_고정'!$B$25,'d_고정'!$B$20)+1,'d_고정'!$B$21-IF(G2143&lt;'d_고정'!$B$26,'d_고정'!$B$25,'d_고정'!$B$20)+1)+(1-'d_고정'!$B$22)*BETAINV(RAND(),IF(G2143&lt;'d_고정'!$B$26,'d_고정'!$B$24,'d_고정'!$B$18)+1,'d_고정'!$B$19-IF(G2143&lt;'d_고정'!$B$26,'d_고정'!$B$24,'d_고정'!$B$18)+1))*('d_고정'!$B$14+('d_고정'!$B$15-'d_고정'!$B$14)*RAND()))/F2143</f>
        <v/>
      </c>
      <c r="I2143">
        <f>RAND()</f>
        <v/>
      </c>
      <c r="J2143">
        <f>IF('d_시나리오'!$J$3='d_시나리오'!$H$3,'d_시나리오'!$I$3,IF(I2143&lt;('d_시나리오'!$I$3-'d_시나리오'!$H$3)/('d_시나리오'!$J$3-'d_시나리오'!$H$3),'d_시나리오'!$H$3+SQRT(I2143*('d_시나리오'!$J$3-'d_시나리오'!$H$3)*('d_시나리오'!$I$3-'d_시나리오'!$H$3)),'d_시나리오'!$J$3-SQRT((1-I2143)*('d_시나리오'!$J$3-'d_시나리오'!$H$3)*('d_시나리오'!$J$3-'d_시나리오'!$I$3))))</f>
        <v/>
      </c>
      <c r="K2143">
        <f>RAND()</f>
        <v/>
      </c>
      <c r="L2143">
        <f>IF('d_시나리오'!$J$4='d_시나리오'!$H$4,'d_시나리오'!$I$4,IF(K2143&lt;('d_시나리오'!$I$4-'d_시나리오'!$H$4)/('d_시나리오'!$J$4-'d_시나리오'!$H$4),'d_시나리오'!$H$4+SQRT(K2143*('d_시나리오'!$J$4-'d_시나리오'!$H$4)*('d_시나리오'!$I$4-'d_시나리오'!$H$4)),'d_시나리오'!$J$4-SQRT((1-K2143)*('d_시나리오'!$J$4-'d_시나리오'!$H$4)*('d_시나리오'!$J$4-'d_시나리오'!$I$4))))</f>
        <v/>
      </c>
      <c r="M2143">
        <f>RAND()</f>
        <v/>
      </c>
      <c r="N2143">
        <f>IF('d_시나리오'!$J$5='d_시나리오'!$H$5,'d_시나리오'!$I$5,IF(M2143&lt;('d_시나리오'!$I$5-'d_시나리오'!$H$5)/('d_시나리오'!$J$5-'d_시나리오'!$H$5),'d_시나리오'!$H$5+SQRT(M2143*('d_시나리오'!$J$5-'d_시나리오'!$H$5)*('d_시나리오'!$I$5-'d_시나리오'!$H$5)),'d_시나리오'!$J$5-SQRT((1-M2143)*('d_시나리오'!$J$5-'d_시나리오'!$H$5)*('d_시나리오'!$J$5-'d_시나리오'!$I$5))))</f>
        <v/>
      </c>
      <c r="O2143">
        <f>RAND()</f>
        <v/>
      </c>
      <c r="P2143">
        <f>IF('d_시나리오'!$J$6='d_시나리오'!$H$6,'d_시나리오'!$I$6,IF(O2143&lt;('d_시나리오'!$I$6-'d_시나리오'!$H$6)/('d_시나리오'!$J$6-'d_시나리오'!$H$6),'d_시나리오'!$H$6+SQRT(O2143*('d_시나리오'!$J$6-'d_시나리오'!$H$6)*('d_시나리오'!$I$6-'d_시나리오'!$H$6)),'d_시나리오'!$J$6-SQRT((1-O2143)*('d_시나리오'!$J$6-'d_시나리오'!$H$6)*('d_시나리오'!$J$6-'d_시나리오'!$I$6))))</f>
        <v/>
      </c>
      <c r="Q2143">
        <f>INDEX('d_분포'!$B$2:$B$57,RANDBETWEEN(1,56))</f>
        <v/>
      </c>
      <c r="R2143">
        <f>BETAINV(RAND(),5,5)</f>
        <v/>
      </c>
      <c r="S2143">
        <f>'d_고정'!$B$1*'6_기대효과'!$H$7*('d_시나리오'!$I$7/'d_고정'!$B$2)*B2143</f>
        <v/>
      </c>
      <c r="T2143">
        <f>S2143*D2143</f>
        <v/>
      </c>
      <c r="U2143">
        <f>S2143*F2143*H2143</f>
        <v/>
      </c>
      <c r="V2143">
        <f>S2143*F2143*(H2143-1)</f>
        <v/>
      </c>
      <c r="W2143">
        <f>U2143*J2143</f>
        <v/>
      </c>
      <c r="X2143">
        <f>T2143+W2143</f>
        <v/>
      </c>
      <c r="Y2143">
        <f>(T2143*E2143+W2143*L2143)*(1-R2143-'d_고정'!$B$13)</f>
        <v/>
      </c>
      <c r="Z2143">
        <f>(U2143*N2143*Q2143+'d_고정'!$B$3*('6_기대효과'!$H$7/8)*Q2143*'d_고정'!$B$10*P2143*('6_기대효과'!$K$7/'d_고정'!$B$9))*(1-R2143)</f>
        <v/>
      </c>
      <c r="AA2143">
        <f>W2143*L2143*(1-R2143-'d_고정'!$B$13)+U2143*MAX(N2143-'d_고정'!$B$10*P2143*('6_기대효과'!$K$7/'d_고정'!$B$9),0)*Q2143*(1-R2143)</f>
        <v/>
      </c>
      <c r="AB2143">
        <f>Y2143+Z2143</f>
        <v/>
      </c>
      <c r="AC2143">
        <f>Y2143/('d_고정'!$B$5*'6_기대효과'!$H$7/8)/'d_고정'!$B$6</f>
        <v/>
      </c>
      <c r="AD2143">
        <f>Y2143/('d_고정'!$B$8*'6_기대효과'!$H$7/8)</f>
        <v/>
      </c>
    </row>
    <row r="2144">
      <c r="A2144">
        <f>RAND()</f>
        <v/>
      </c>
      <c r="B2144">
        <f>IF('d_시나리오'!$J$2='d_시나리오'!$H$2,'d_시나리오'!$I$2,IF(A2144&lt;('d_시나리오'!$I$2-'d_시나리오'!$H$2)/('d_시나리오'!$J$2-'d_시나리오'!$H$2),'d_시나리오'!$H$2+SQRT(A2144*('d_시나리오'!$J$2-'d_시나리오'!$H$2)*('d_시나리오'!$I$2-'d_시나리오'!$H$2)),'d_시나리오'!$J$2-SQRT((1-A2144)*('d_시나리오'!$J$2-'d_시나리오'!$H$2)*('d_시나리오'!$J$2-'d_시나리오'!$I$2))))</f>
        <v/>
      </c>
      <c r="C2144">
        <f>RAND()</f>
        <v/>
      </c>
      <c r="D2144">
        <f>BETAINV(RAND(),IF(C2144&lt;'d_고정'!$B$26,'d_고정'!$B$23,'d_고정'!$B$16)+1,'d_고정'!$B$17-IF(C2144&lt;'d_고정'!$B$26,'d_고정'!$B$23,'d_고정'!$B$16)+1)*('d_고정'!$B$14+('d_고정'!$B$15-'d_고정'!$B$14)*RAND())</f>
        <v/>
      </c>
      <c r="E2144">
        <f>INDEX('d_분포'!$A$2:$A$28,RANDBETWEEN(1,27))</f>
        <v/>
      </c>
      <c r="F2144">
        <f>INDEX('d_분포'!$C$2:$C$5,RANDBETWEEN(1,4))*(0.9+0.2*RAND())</f>
        <v/>
      </c>
      <c r="G2144">
        <f>RAND()</f>
        <v/>
      </c>
      <c r="H2144">
        <f>(F2144+(1-F2144)*('d_고정'!$B$22*BETAINV(RAND(),IF(G2144&lt;'d_고정'!$B$26,'d_고정'!$B$25,'d_고정'!$B$20)+1,'d_고정'!$B$21-IF(G2144&lt;'d_고정'!$B$26,'d_고정'!$B$25,'d_고정'!$B$20)+1)+(1-'d_고정'!$B$22)*BETAINV(RAND(),IF(G2144&lt;'d_고정'!$B$26,'d_고정'!$B$24,'d_고정'!$B$18)+1,'d_고정'!$B$19-IF(G2144&lt;'d_고정'!$B$26,'d_고정'!$B$24,'d_고정'!$B$18)+1))*('d_고정'!$B$14+('d_고정'!$B$15-'d_고정'!$B$14)*RAND()))/F2144</f>
        <v/>
      </c>
      <c r="I2144">
        <f>RAND()</f>
        <v/>
      </c>
      <c r="J2144">
        <f>IF('d_시나리오'!$J$3='d_시나리오'!$H$3,'d_시나리오'!$I$3,IF(I2144&lt;('d_시나리오'!$I$3-'d_시나리오'!$H$3)/('d_시나리오'!$J$3-'d_시나리오'!$H$3),'d_시나리오'!$H$3+SQRT(I2144*('d_시나리오'!$J$3-'d_시나리오'!$H$3)*('d_시나리오'!$I$3-'d_시나리오'!$H$3)),'d_시나리오'!$J$3-SQRT((1-I2144)*('d_시나리오'!$J$3-'d_시나리오'!$H$3)*('d_시나리오'!$J$3-'d_시나리오'!$I$3))))</f>
        <v/>
      </c>
      <c r="K2144">
        <f>RAND()</f>
        <v/>
      </c>
      <c r="L2144">
        <f>IF('d_시나리오'!$J$4='d_시나리오'!$H$4,'d_시나리오'!$I$4,IF(K2144&lt;('d_시나리오'!$I$4-'d_시나리오'!$H$4)/('d_시나리오'!$J$4-'d_시나리오'!$H$4),'d_시나리오'!$H$4+SQRT(K2144*('d_시나리오'!$J$4-'d_시나리오'!$H$4)*('d_시나리오'!$I$4-'d_시나리오'!$H$4)),'d_시나리오'!$J$4-SQRT((1-K2144)*('d_시나리오'!$J$4-'d_시나리오'!$H$4)*('d_시나리오'!$J$4-'d_시나리오'!$I$4))))</f>
        <v/>
      </c>
      <c r="M2144">
        <f>RAND()</f>
        <v/>
      </c>
      <c r="N2144">
        <f>IF('d_시나리오'!$J$5='d_시나리오'!$H$5,'d_시나리오'!$I$5,IF(M2144&lt;('d_시나리오'!$I$5-'d_시나리오'!$H$5)/('d_시나리오'!$J$5-'d_시나리오'!$H$5),'d_시나리오'!$H$5+SQRT(M2144*('d_시나리오'!$J$5-'d_시나리오'!$H$5)*('d_시나리오'!$I$5-'d_시나리오'!$H$5)),'d_시나리오'!$J$5-SQRT((1-M2144)*('d_시나리오'!$J$5-'d_시나리오'!$H$5)*('d_시나리오'!$J$5-'d_시나리오'!$I$5))))</f>
        <v/>
      </c>
      <c r="O2144">
        <f>RAND()</f>
        <v/>
      </c>
      <c r="P2144">
        <f>IF('d_시나리오'!$J$6='d_시나리오'!$H$6,'d_시나리오'!$I$6,IF(O2144&lt;('d_시나리오'!$I$6-'d_시나리오'!$H$6)/('d_시나리오'!$J$6-'d_시나리오'!$H$6),'d_시나리오'!$H$6+SQRT(O2144*('d_시나리오'!$J$6-'d_시나리오'!$H$6)*('d_시나리오'!$I$6-'d_시나리오'!$H$6)),'d_시나리오'!$J$6-SQRT((1-O2144)*('d_시나리오'!$J$6-'d_시나리오'!$H$6)*('d_시나리오'!$J$6-'d_시나리오'!$I$6))))</f>
        <v/>
      </c>
      <c r="Q2144">
        <f>INDEX('d_분포'!$B$2:$B$57,RANDBETWEEN(1,56))</f>
        <v/>
      </c>
      <c r="R2144">
        <f>BETAINV(RAND(),5,5)</f>
        <v/>
      </c>
      <c r="S2144">
        <f>'d_고정'!$B$1*'6_기대효과'!$H$7*('d_시나리오'!$I$7/'d_고정'!$B$2)*B2144</f>
        <v/>
      </c>
      <c r="T2144">
        <f>S2144*D2144</f>
        <v/>
      </c>
      <c r="U2144">
        <f>S2144*F2144*H2144</f>
        <v/>
      </c>
      <c r="V2144">
        <f>S2144*F2144*(H2144-1)</f>
        <v/>
      </c>
      <c r="W2144">
        <f>U2144*J2144</f>
        <v/>
      </c>
      <c r="X2144">
        <f>T2144+W2144</f>
        <v/>
      </c>
      <c r="Y2144">
        <f>(T2144*E2144+W2144*L2144)*(1-R2144-'d_고정'!$B$13)</f>
        <v/>
      </c>
      <c r="Z2144">
        <f>(U2144*N2144*Q2144+'d_고정'!$B$3*('6_기대효과'!$H$7/8)*Q2144*'d_고정'!$B$10*P2144*('6_기대효과'!$K$7/'d_고정'!$B$9))*(1-R2144)</f>
        <v/>
      </c>
      <c r="AA2144">
        <f>W2144*L2144*(1-R2144-'d_고정'!$B$13)+U2144*MAX(N2144-'d_고정'!$B$10*P2144*('6_기대효과'!$K$7/'d_고정'!$B$9),0)*Q2144*(1-R2144)</f>
        <v/>
      </c>
      <c r="AB2144">
        <f>Y2144+Z2144</f>
        <v/>
      </c>
      <c r="AC2144">
        <f>Y2144/('d_고정'!$B$5*'6_기대효과'!$H$7/8)/'d_고정'!$B$6</f>
        <v/>
      </c>
      <c r="AD2144">
        <f>Y2144/('d_고정'!$B$8*'6_기대효과'!$H$7/8)</f>
        <v/>
      </c>
    </row>
    <row r="2145">
      <c r="A2145">
        <f>RAND()</f>
        <v/>
      </c>
      <c r="B2145">
        <f>IF('d_시나리오'!$J$2='d_시나리오'!$H$2,'d_시나리오'!$I$2,IF(A2145&lt;('d_시나리오'!$I$2-'d_시나리오'!$H$2)/('d_시나리오'!$J$2-'d_시나리오'!$H$2),'d_시나리오'!$H$2+SQRT(A2145*('d_시나리오'!$J$2-'d_시나리오'!$H$2)*('d_시나리오'!$I$2-'d_시나리오'!$H$2)),'d_시나리오'!$J$2-SQRT((1-A2145)*('d_시나리오'!$J$2-'d_시나리오'!$H$2)*('d_시나리오'!$J$2-'d_시나리오'!$I$2))))</f>
        <v/>
      </c>
      <c r="C2145">
        <f>RAND()</f>
        <v/>
      </c>
      <c r="D2145">
        <f>BETAINV(RAND(),IF(C2145&lt;'d_고정'!$B$26,'d_고정'!$B$23,'d_고정'!$B$16)+1,'d_고정'!$B$17-IF(C2145&lt;'d_고정'!$B$26,'d_고정'!$B$23,'d_고정'!$B$16)+1)*('d_고정'!$B$14+('d_고정'!$B$15-'d_고정'!$B$14)*RAND())</f>
        <v/>
      </c>
      <c r="E2145">
        <f>INDEX('d_분포'!$A$2:$A$28,RANDBETWEEN(1,27))</f>
        <v/>
      </c>
      <c r="F2145">
        <f>INDEX('d_분포'!$C$2:$C$5,RANDBETWEEN(1,4))*(0.9+0.2*RAND())</f>
        <v/>
      </c>
      <c r="G2145">
        <f>RAND()</f>
        <v/>
      </c>
      <c r="H2145">
        <f>(F2145+(1-F2145)*('d_고정'!$B$22*BETAINV(RAND(),IF(G2145&lt;'d_고정'!$B$26,'d_고정'!$B$25,'d_고정'!$B$20)+1,'d_고정'!$B$21-IF(G2145&lt;'d_고정'!$B$26,'d_고정'!$B$25,'d_고정'!$B$20)+1)+(1-'d_고정'!$B$22)*BETAINV(RAND(),IF(G2145&lt;'d_고정'!$B$26,'d_고정'!$B$24,'d_고정'!$B$18)+1,'d_고정'!$B$19-IF(G2145&lt;'d_고정'!$B$26,'d_고정'!$B$24,'d_고정'!$B$18)+1))*('d_고정'!$B$14+('d_고정'!$B$15-'d_고정'!$B$14)*RAND()))/F2145</f>
        <v/>
      </c>
      <c r="I2145">
        <f>RAND()</f>
        <v/>
      </c>
      <c r="J2145">
        <f>IF('d_시나리오'!$J$3='d_시나리오'!$H$3,'d_시나리오'!$I$3,IF(I2145&lt;('d_시나리오'!$I$3-'d_시나리오'!$H$3)/('d_시나리오'!$J$3-'d_시나리오'!$H$3),'d_시나리오'!$H$3+SQRT(I2145*('d_시나리오'!$J$3-'d_시나리오'!$H$3)*('d_시나리오'!$I$3-'d_시나리오'!$H$3)),'d_시나리오'!$J$3-SQRT((1-I2145)*('d_시나리오'!$J$3-'d_시나리오'!$H$3)*('d_시나리오'!$J$3-'d_시나리오'!$I$3))))</f>
        <v/>
      </c>
      <c r="K2145">
        <f>RAND()</f>
        <v/>
      </c>
      <c r="L2145">
        <f>IF('d_시나리오'!$J$4='d_시나리오'!$H$4,'d_시나리오'!$I$4,IF(K2145&lt;('d_시나리오'!$I$4-'d_시나리오'!$H$4)/('d_시나리오'!$J$4-'d_시나리오'!$H$4),'d_시나리오'!$H$4+SQRT(K2145*('d_시나리오'!$J$4-'d_시나리오'!$H$4)*('d_시나리오'!$I$4-'d_시나리오'!$H$4)),'d_시나리오'!$J$4-SQRT((1-K2145)*('d_시나리오'!$J$4-'d_시나리오'!$H$4)*('d_시나리오'!$J$4-'d_시나리오'!$I$4))))</f>
        <v/>
      </c>
      <c r="M2145">
        <f>RAND()</f>
        <v/>
      </c>
      <c r="N2145">
        <f>IF('d_시나리오'!$J$5='d_시나리오'!$H$5,'d_시나리오'!$I$5,IF(M2145&lt;('d_시나리오'!$I$5-'d_시나리오'!$H$5)/('d_시나리오'!$J$5-'d_시나리오'!$H$5),'d_시나리오'!$H$5+SQRT(M2145*('d_시나리오'!$J$5-'d_시나리오'!$H$5)*('d_시나리오'!$I$5-'d_시나리오'!$H$5)),'d_시나리오'!$J$5-SQRT((1-M2145)*('d_시나리오'!$J$5-'d_시나리오'!$H$5)*('d_시나리오'!$J$5-'d_시나리오'!$I$5))))</f>
        <v/>
      </c>
      <c r="O2145">
        <f>RAND()</f>
        <v/>
      </c>
      <c r="P2145">
        <f>IF('d_시나리오'!$J$6='d_시나리오'!$H$6,'d_시나리오'!$I$6,IF(O2145&lt;('d_시나리오'!$I$6-'d_시나리오'!$H$6)/('d_시나리오'!$J$6-'d_시나리오'!$H$6),'d_시나리오'!$H$6+SQRT(O2145*('d_시나리오'!$J$6-'d_시나리오'!$H$6)*('d_시나리오'!$I$6-'d_시나리오'!$H$6)),'d_시나리오'!$J$6-SQRT((1-O2145)*('d_시나리오'!$J$6-'d_시나리오'!$H$6)*('d_시나리오'!$J$6-'d_시나리오'!$I$6))))</f>
        <v/>
      </c>
      <c r="Q2145">
        <f>INDEX('d_분포'!$B$2:$B$57,RANDBETWEEN(1,56))</f>
        <v/>
      </c>
      <c r="R2145">
        <f>BETAINV(RAND(),5,5)</f>
        <v/>
      </c>
      <c r="S2145">
        <f>'d_고정'!$B$1*'6_기대효과'!$H$7*('d_시나리오'!$I$7/'d_고정'!$B$2)*B2145</f>
        <v/>
      </c>
      <c r="T2145">
        <f>S2145*D2145</f>
        <v/>
      </c>
      <c r="U2145">
        <f>S2145*F2145*H2145</f>
        <v/>
      </c>
      <c r="V2145">
        <f>S2145*F2145*(H2145-1)</f>
        <v/>
      </c>
      <c r="W2145">
        <f>U2145*J2145</f>
        <v/>
      </c>
      <c r="X2145">
        <f>T2145+W2145</f>
        <v/>
      </c>
      <c r="Y2145">
        <f>(T2145*E2145+W2145*L2145)*(1-R2145-'d_고정'!$B$13)</f>
        <v/>
      </c>
      <c r="Z2145">
        <f>(U2145*N2145*Q2145+'d_고정'!$B$3*('6_기대효과'!$H$7/8)*Q2145*'d_고정'!$B$10*P2145*('6_기대효과'!$K$7/'d_고정'!$B$9))*(1-R2145)</f>
        <v/>
      </c>
      <c r="AA2145">
        <f>W2145*L2145*(1-R2145-'d_고정'!$B$13)+U2145*MAX(N2145-'d_고정'!$B$10*P2145*('6_기대효과'!$K$7/'d_고정'!$B$9),0)*Q2145*(1-R2145)</f>
        <v/>
      </c>
      <c r="AB2145">
        <f>Y2145+Z2145</f>
        <v/>
      </c>
      <c r="AC2145">
        <f>Y2145/('d_고정'!$B$5*'6_기대효과'!$H$7/8)/'d_고정'!$B$6</f>
        <v/>
      </c>
      <c r="AD2145">
        <f>Y2145/('d_고정'!$B$8*'6_기대효과'!$H$7/8)</f>
        <v/>
      </c>
    </row>
    <row r="2146">
      <c r="A2146">
        <f>RAND()</f>
        <v/>
      </c>
      <c r="B2146">
        <f>IF('d_시나리오'!$J$2='d_시나리오'!$H$2,'d_시나리오'!$I$2,IF(A2146&lt;('d_시나리오'!$I$2-'d_시나리오'!$H$2)/('d_시나리오'!$J$2-'d_시나리오'!$H$2),'d_시나리오'!$H$2+SQRT(A2146*('d_시나리오'!$J$2-'d_시나리오'!$H$2)*('d_시나리오'!$I$2-'d_시나리오'!$H$2)),'d_시나리오'!$J$2-SQRT((1-A2146)*('d_시나리오'!$J$2-'d_시나리오'!$H$2)*('d_시나리오'!$J$2-'d_시나리오'!$I$2))))</f>
        <v/>
      </c>
      <c r="C2146">
        <f>RAND()</f>
        <v/>
      </c>
      <c r="D2146">
        <f>BETAINV(RAND(),IF(C2146&lt;'d_고정'!$B$26,'d_고정'!$B$23,'d_고정'!$B$16)+1,'d_고정'!$B$17-IF(C2146&lt;'d_고정'!$B$26,'d_고정'!$B$23,'d_고정'!$B$16)+1)*('d_고정'!$B$14+('d_고정'!$B$15-'d_고정'!$B$14)*RAND())</f>
        <v/>
      </c>
      <c r="E2146">
        <f>INDEX('d_분포'!$A$2:$A$28,RANDBETWEEN(1,27))</f>
        <v/>
      </c>
      <c r="F2146">
        <f>INDEX('d_분포'!$C$2:$C$5,RANDBETWEEN(1,4))*(0.9+0.2*RAND())</f>
        <v/>
      </c>
      <c r="G2146">
        <f>RAND()</f>
        <v/>
      </c>
      <c r="H2146">
        <f>(F2146+(1-F2146)*('d_고정'!$B$22*BETAINV(RAND(),IF(G2146&lt;'d_고정'!$B$26,'d_고정'!$B$25,'d_고정'!$B$20)+1,'d_고정'!$B$21-IF(G2146&lt;'d_고정'!$B$26,'d_고정'!$B$25,'d_고정'!$B$20)+1)+(1-'d_고정'!$B$22)*BETAINV(RAND(),IF(G2146&lt;'d_고정'!$B$26,'d_고정'!$B$24,'d_고정'!$B$18)+1,'d_고정'!$B$19-IF(G2146&lt;'d_고정'!$B$26,'d_고정'!$B$24,'d_고정'!$B$18)+1))*('d_고정'!$B$14+('d_고정'!$B$15-'d_고정'!$B$14)*RAND()))/F2146</f>
        <v/>
      </c>
      <c r="I2146">
        <f>RAND()</f>
        <v/>
      </c>
      <c r="J2146">
        <f>IF('d_시나리오'!$J$3='d_시나리오'!$H$3,'d_시나리오'!$I$3,IF(I2146&lt;('d_시나리오'!$I$3-'d_시나리오'!$H$3)/('d_시나리오'!$J$3-'d_시나리오'!$H$3),'d_시나리오'!$H$3+SQRT(I2146*('d_시나리오'!$J$3-'d_시나리오'!$H$3)*('d_시나리오'!$I$3-'d_시나리오'!$H$3)),'d_시나리오'!$J$3-SQRT((1-I2146)*('d_시나리오'!$J$3-'d_시나리오'!$H$3)*('d_시나리오'!$J$3-'d_시나리오'!$I$3))))</f>
        <v/>
      </c>
      <c r="K2146">
        <f>RAND()</f>
        <v/>
      </c>
      <c r="L2146">
        <f>IF('d_시나리오'!$J$4='d_시나리오'!$H$4,'d_시나리오'!$I$4,IF(K2146&lt;('d_시나리오'!$I$4-'d_시나리오'!$H$4)/('d_시나리오'!$J$4-'d_시나리오'!$H$4),'d_시나리오'!$H$4+SQRT(K2146*('d_시나리오'!$J$4-'d_시나리오'!$H$4)*('d_시나리오'!$I$4-'d_시나리오'!$H$4)),'d_시나리오'!$J$4-SQRT((1-K2146)*('d_시나리오'!$J$4-'d_시나리오'!$H$4)*('d_시나리오'!$J$4-'d_시나리오'!$I$4))))</f>
        <v/>
      </c>
      <c r="M2146">
        <f>RAND()</f>
        <v/>
      </c>
      <c r="N2146">
        <f>IF('d_시나리오'!$J$5='d_시나리오'!$H$5,'d_시나리오'!$I$5,IF(M2146&lt;('d_시나리오'!$I$5-'d_시나리오'!$H$5)/('d_시나리오'!$J$5-'d_시나리오'!$H$5),'d_시나리오'!$H$5+SQRT(M2146*('d_시나리오'!$J$5-'d_시나리오'!$H$5)*('d_시나리오'!$I$5-'d_시나리오'!$H$5)),'d_시나리오'!$J$5-SQRT((1-M2146)*('d_시나리오'!$J$5-'d_시나리오'!$H$5)*('d_시나리오'!$J$5-'d_시나리오'!$I$5))))</f>
        <v/>
      </c>
      <c r="O2146">
        <f>RAND()</f>
        <v/>
      </c>
      <c r="P2146">
        <f>IF('d_시나리오'!$J$6='d_시나리오'!$H$6,'d_시나리오'!$I$6,IF(O2146&lt;('d_시나리오'!$I$6-'d_시나리오'!$H$6)/('d_시나리오'!$J$6-'d_시나리오'!$H$6),'d_시나리오'!$H$6+SQRT(O2146*('d_시나리오'!$J$6-'d_시나리오'!$H$6)*('d_시나리오'!$I$6-'d_시나리오'!$H$6)),'d_시나리오'!$J$6-SQRT((1-O2146)*('d_시나리오'!$J$6-'d_시나리오'!$H$6)*('d_시나리오'!$J$6-'d_시나리오'!$I$6))))</f>
        <v/>
      </c>
      <c r="Q2146">
        <f>INDEX('d_분포'!$B$2:$B$57,RANDBETWEEN(1,56))</f>
        <v/>
      </c>
      <c r="R2146">
        <f>BETAINV(RAND(),5,5)</f>
        <v/>
      </c>
      <c r="S2146">
        <f>'d_고정'!$B$1*'6_기대효과'!$H$7*('d_시나리오'!$I$7/'d_고정'!$B$2)*B2146</f>
        <v/>
      </c>
      <c r="T2146">
        <f>S2146*D2146</f>
        <v/>
      </c>
      <c r="U2146">
        <f>S2146*F2146*H2146</f>
        <v/>
      </c>
      <c r="V2146">
        <f>S2146*F2146*(H2146-1)</f>
        <v/>
      </c>
      <c r="W2146">
        <f>U2146*J2146</f>
        <v/>
      </c>
      <c r="X2146">
        <f>T2146+W2146</f>
        <v/>
      </c>
      <c r="Y2146">
        <f>(T2146*E2146+W2146*L2146)*(1-R2146-'d_고정'!$B$13)</f>
        <v/>
      </c>
      <c r="Z2146">
        <f>(U2146*N2146*Q2146+'d_고정'!$B$3*('6_기대효과'!$H$7/8)*Q2146*'d_고정'!$B$10*P2146*('6_기대효과'!$K$7/'d_고정'!$B$9))*(1-R2146)</f>
        <v/>
      </c>
      <c r="AA2146">
        <f>W2146*L2146*(1-R2146-'d_고정'!$B$13)+U2146*MAX(N2146-'d_고정'!$B$10*P2146*('6_기대효과'!$K$7/'d_고정'!$B$9),0)*Q2146*(1-R2146)</f>
        <v/>
      </c>
      <c r="AB2146">
        <f>Y2146+Z2146</f>
        <v/>
      </c>
      <c r="AC2146">
        <f>Y2146/('d_고정'!$B$5*'6_기대효과'!$H$7/8)/'d_고정'!$B$6</f>
        <v/>
      </c>
      <c r="AD2146">
        <f>Y2146/('d_고정'!$B$8*'6_기대효과'!$H$7/8)</f>
        <v/>
      </c>
    </row>
    <row r="2147">
      <c r="A2147">
        <f>RAND()</f>
        <v/>
      </c>
      <c r="B2147">
        <f>IF('d_시나리오'!$J$2='d_시나리오'!$H$2,'d_시나리오'!$I$2,IF(A2147&lt;('d_시나리오'!$I$2-'d_시나리오'!$H$2)/('d_시나리오'!$J$2-'d_시나리오'!$H$2),'d_시나리오'!$H$2+SQRT(A2147*('d_시나리오'!$J$2-'d_시나리오'!$H$2)*('d_시나리오'!$I$2-'d_시나리오'!$H$2)),'d_시나리오'!$J$2-SQRT((1-A2147)*('d_시나리오'!$J$2-'d_시나리오'!$H$2)*('d_시나리오'!$J$2-'d_시나리오'!$I$2))))</f>
        <v/>
      </c>
      <c r="C2147">
        <f>RAND()</f>
        <v/>
      </c>
      <c r="D2147">
        <f>BETAINV(RAND(),IF(C2147&lt;'d_고정'!$B$26,'d_고정'!$B$23,'d_고정'!$B$16)+1,'d_고정'!$B$17-IF(C2147&lt;'d_고정'!$B$26,'d_고정'!$B$23,'d_고정'!$B$16)+1)*('d_고정'!$B$14+('d_고정'!$B$15-'d_고정'!$B$14)*RAND())</f>
        <v/>
      </c>
      <c r="E2147">
        <f>INDEX('d_분포'!$A$2:$A$28,RANDBETWEEN(1,27))</f>
        <v/>
      </c>
      <c r="F2147">
        <f>INDEX('d_분포'!$C$2:$C$5,RANDBETWEEN(1,4))*(0.9+0.2*RAND())</f>
        <v/>
      </c>
      <c r="G2147">
        <f>RAND()</f>
        <v/>
      </c>
      <c r="H2147">
        <f>(F2147+(1-F2147)*('d_고정'!$B$22*BETAINV(RAND(),IF(G2147&lt;'d_고정'!$B$26,'d_고정'!$B$25,'d_고정'!$B$20)+1,'d_고정'!$B$21-IF(G2147&lt;'d_고정'!$B$26,'d_고정'!$B$25,'d_고정'!$B$20)+1)+(1-'d_고정'!$B$22)*BETAINV(RAND(),IF(G2147&lt;'d_고정'!$B$26,'d_고정'!$B$24,'d_고정'!$B$18)+1,'d_고정'!$B$19-IF(G2147&lt;'d_고정'!$B$26,'d_고정'!$B$24,'d_고정'!$B$18)+1))*('d_고정'!$B$14+('d_고정'!$B$15-'d_고정'!$B$14)*RAND()))/F2147</f>
        <v/>
      </c>
      <c r="I2147">
        <f>RAND()</f>
        <v/>
      </c>
      <c r="J2147">
        <f>IF('d_시나리오'!$J$3='d_시나리오'!$H$3,'d_시나리오'!$I$3,IF(I2147&lt;('d_시나리오'!$I$3-'d_시나리오'!$H$3)/('d_시나리오'!$J$3-'d_시나리오'!$H$3),'d_시나리오'!$H$3+SQRT(I2147*('d_시나리오'!$J$3-'d_시나리오'!$H$3)*('d_시나리오'!$I$3-'d_시나리오'!$H$3)),'d_시나리오'!$J$3-SQRT((1-I2147)*('d_시나리오'!$J$3-'d_시나리오'!$H$3)*('d_시나리오'!$J$3-'d_시나리오'!$I$3))))</f>
        <v/>
      </c>
      <c r="K2147">
        <f>RAND()</f>
        <v/>
      </c>
      <c r="L2147">
        <f>IF('d_시나리오'!$J$4='d_시나리오'!$H$4,'d_시나리오'!$I$4,IF(K2147&lt;('d_시나리오'!$I$4-'d_시나리오'!$H$4)/('d_시나리오'!$J$4-'d_시나리오'!$H$4),'d_시나리오'!$H$4+SQRT(K2147*('d_시나리오'!$J$4-'d_시나리오'!$H$4)*('d_시나리오'!$I$4-'d_시나리오'!$H$4)),'d_시나리오'!$J$4-SQRT((1-K2147)*('d_시나리오'!$J$4-'d_시나리오'!$H$4)*('d_시나리오'!$J$4-'d_시나리오'!$I$4))))</f>
        <v/>
      </c>
      <c r="M2147">
        <f>RAND()</f>
        <v/>
      </c>
      <c r="N2147">
        <f>IF('d_시나리오'!$J$5='d_시나리오'!$H$5,'d_시나리오'!$I$5,IF(M2147&lt;('d_시나리오'!$I$5-'d_시나리오'!$H$5)/('d_시나리오'!$J$5-'d_시나리오'!$H$5),'d_시나리오'!$H$5+SQRT(M2147*('d_시나리오'!$J$5-'d_시나리오'!$H$5)*('d_시나리오'!$I$5-'d_시나리오'!$H$5)),'d_시나리오'!$J$5-SQRT((1-M2147)*('d_시나리오'!$J$5-'d_시나리오'!$H$5)*('d_시나리오'!$J$5-'d_시나리오'!$I$5))))</f>
        <v/>
      </c>
      <c r="O2147">
        <f>RAND()</f>
        <v/>
      </c>
      <c r="P2147">
        <f>IF('d_시나리오'!$J$6='d_시나리오'!$H$6,'d_시나리오'!$I$6,IF(O2147&lt;('d_시나리오'!$I$6-'d_시나리오'!$H$6)/('d_시나리오'!$J$6-'d_시나리오'!$H$6),'d_시나리오'!$H$6+SQRT(O2147*('d_시나리오'!$J$6-'d_시나리오'!$H$6)*('d_시나리오'!$I$6-'d_시나리오'!$H$6)),'d_시나리오'!$J$6-SQRT((1-O2147)*('d_시나리오'!$J$6-'d_시나리오'!$H$6)*('d_시나리오'!$J$6-'d_시나리오'!$I$6))))</f>
        <v/>
      </c>
      <c r="Q2147">
        <f>INDEX('d_분포'!$B$2:$B$57,RANDBETWEEN(1,56))</f>
        <v/>
      </c>
      <c r="R2147">
        <f>BETAINV(RAND(),5,5)</f>
        <v/>
      </c>
      <c r="S2147">
        <f>'d_고정'!$B$1*'6_기대효과'!$H$7*('d_시나리오'!$I$7/'d_고정'!$B$2)*B2147</f>
        <v/>
      </c>
      <c r="T2147">
        <f>S2147*D2147</f>
        <v/>
      </c>
      <c r="U2147">
        <f>S2147*F2147*H2147</f>
        <v/>
      </c>
      <c r="V2147">
        <f>S2147*F2147*(H2147-1)</f>
        <v/>
      </c>
      <c r="W2147">
        <f>U2147*J2147</f>
        <v/>
      </c>
      <c r="X2147">
        <f>T2147+W2147</f>
        <v/>
      </c>
      <c r="Y2147">
        <f>(T2147*E2147+W2147*L2147)*(1-R2147-'d_고정'!$B$13)</f>
        <v/>
      </c>
      <c r="Z2147">
        <f>(U2147*N2147*Q2147+'d_고정'!$B$3*('6_기대효과'!$H$7/8)*Q2147*'d_고정'!$B$10*P2147*('6_기대효과'!$K$7/'d_고정'!$B$9))*(1-R2147)</f>
        <v/>
      </c>
      <c r="AA2147">
        <f>W2147*L2147*(1-R2147-'d_고정'!$B$13)+U2147*MAX(N2147-'d_고정'!$B$10*P2147*('6_기대효과'!$K$7/'d_고정'!$B$9),0)*Q2147*(1-R2147)</f>
        <v/>
      </c>
      <c r="AB2147">
        <f>Y2147+Z2147</f>
        <v/>
      </c>
      <c r="AC2147">
        <f>Y2147/('d_고정'!$B$5*'6_기대효과'!$H$7/8)/'d_고정'!$B$6</f>
        <v/>
      </c>
      <c r="AD2147">
        <f>Y2147/('d_고정'!$B$8*'6_기대효과'!$H$7/8)</f>
        <v/>
      </c>
    </row>
    <row r="2148">
      <c r="A2148">
        <f>RAND()</f>
        <v/>
      </c>
      <c r="B2148">
        <f>IF('d_시나리오'!$J$2='d_시나리오'!$H$2,'d_시나리오'!$I$2,IF(A2148&lt;('d_시나리오'!$I$2-'d_시나리오'!$H$2)/('d_시나리오'!$J$2-'d_시나리오'!$H$2),'d_시나리오'!$H$2+SQRT(A2148*('d_시나리오'!$J$2-'d_시나리오'!$H$2)*('d_시나리오'!$I$2-'d_시나리오'!$H$2)),'d_시나리오'!$J$2-SQRT((1-A2148)*('d_시나리오'!$J$2-'d_시나리오'!$H$2)*('d_시나리오'!$J$2-'d_시나리오'!$I$2))))</f>
        <v/>
      </c>
      <c r="C2148">
        <f>RAND()</f>
        <v/>
      </c>
      <c r="D2148">
        <f>BETAINV(RAND(),IF(C2148&lt;'d_고정'!$B$26,'d_고정'!$B$23,'d_고정'!$B$16)+1,'d_고정'!$B$17-IF(C2148&lt;'d_고정'!$B$26,'d_고정'!$B$23,'d_고정'!$B$16)+1)*('d_고정'!$B$14+('d_고정'!$B$15-'d_고정'!$B$14)*RAND())</f>
        <v/>
      </c>
      <c r="E2148">
        <f>INDEX('d_분포'!$A$2:$A$28,RANDBETWEEN(1,27))</f>
        <v/>
      </c>
      <c r="F2148">
        <f>INDEX('d_분포'!$C$2:$C$5,RANDBETWEEN(1,4))*(0.9+0.2*RAND())</f>
        <v/>
      </c>
      <c r="G2148">
        <f>RAND()</f>
        <v/>
      </c>
      <c r="H2148">
        <f>(F2148+(1-F2148)*('d_고정'!$B$22*BETAINV(RAND(),IF(G2148&lt;'d_고정'!$B$26,'d_고정'!$B$25,'d_고정'!$B$20)+1,'d_고정'!$B$21-IF(G2148&lt;'d_고정'!$B$26,'d_고정'!$B$25,'d_고정'!$B$20)+1)+(1-'d_고정'!$B$22)*BETAINV(RAND(),IF(G2148&lt;'d_고정'!$B$26,'d_고정'!$B$24,'d_고정'!$B$18)+1,'d_고정'!$B$19-IF(G2148&lt;'d_고정'!$B$26,'d_고정'!$B$24,'d_고정'!$B$18)+1))*('d_고정'!$B$14+('d_고정'!$B$15-'d_고정'!$B$14)*RAND()))/F2148</f>
        <v/>
      </c>
      <c r="I2148">
        <f>RAND()</f>
        <v/>
      </c>
      <c r="J2148">
        <f>IF('d_시나리오'!$J$3='d_시나리오'!$H$3,'d_시나리오'!$I$3,IF(I2148&lt;('d_시나리오'!$I$3-'d_시나리오'!$H$3)/('d_시나리오'!$J$3-'d_시나리오'!$H$3),'d_시나리오'!$H$3+SQRT(I2148*('d_시나리오'!$J$3-'d_시나리오'!$H$3)*('d_시나리오'!$I$3-'d_시나리오'!$H$3)),'d_시나리오'!$J$3-SQRT((1-I2148)*('d_시나리오'!$J$3-'d_시나리오'!$H$3)*('d_시나리오'!$J$3-'d_시나리오'!$I$3))))</f>
        <v/>
      </c>
      <c r="K2148">
        <f>RAND()</f>
        <v/>
      </c>
      <c r="L2148">
        <f>IF('d_시나리오'!$J$4='d_시나리오'!$H$4,'d_시나리오'!$I$4,IF(K2148&lt;('d_시나리오'!$I$4-'d_시나리오'!$H$4)/('d_시나리오'!$J$4-'d_시나리오'!$H$4),'d_시나리오'!$H$4+SQRT(K2148*('d_시나리오'!$J$4-'d_시나리오'!$H$4)*('d_시나리오'!$I$4-'d_시나리오'!$H$4)),'d_시나리오'!$J$4-SQRT((1-K2148)*('d_시나리오'!$J$4-'d_시나리오'!$H$4)*('d_시나리오'!$J$4-'d_시나리오'!$I$4))))</f>
        <v/>
      </c>
      <c r="M2148">
        <f>RAND()</f>
        <v/>
      </c>
      <c r="N2148">
        <f>IF('d_시나리오'!$J$5='d_시나리오'!$H$5,'d_시나리오'!$I$5,IF(M2148&lt;('d_시나리오'!$I$5-'d_시나리오'!$H$5)/('d_시나리오'!$J$5-'d_시나리오'!$H$5),'d_시나리오'!$H$5+SQRT(M2148*('d_시나리오'!$J$5-'d_시나리오'!$H$5)*('d_시나리오'!$I$5-'d_시나리오'!$H$5)),'d_시나리오'!$J$5-SQRT((1-M2148)*('d_시나리오'!$J$5-'d_시나리오'!$H$5)*('d_시나리오'!$J$5-'d_시나리오'!$I$5))))</f>
        <v/>
      </c>
      <c r="O2148">
        <f>RAND()</f>
        <v/>
      </c>
      <c r="P2148">
        <f>IF('d_시나리오'!$J$6='d_시나리오'!$H$6,'d_시나리오'!$I$6,IF(O2148&lt;('d_시나리오'!$I$6-'d_시나리오'!$H$6)/('d_시나리오'!$J$6-'d_시나리오'!$H$6),'d_시나리오'!$H$6+SQRT(O2148*('d_시나리오'!$J$6-'d_시나리오'!$H$6)*('d_시나리오'!$I$6-'d_시나리오'!$H$6)),'d_시나리오'!$J$6-SQRT((1-O2148)*('d_시나리오'!$J$6-'d_시나리오'!$H$6)*('d_시나리오'!$J$6-'d_시나리오'!$I$6))))</f>
        <v/>
      </c>
      <c r="Q2148">
        <f>INDEX('d_분포'!$B$2:$B$57,RANDBETWEEN(1,56))</f>
        <v/>
      </c>
      <c r="R2148">
        <f>BETAINV(RAND(),5,5)</f>
        <v/>
      </c>
      <c r="S2148">
        <f>'d_고정'!$B$1*'6_기대효과'!$H$7*('d_시나리오'!$I$7/'d_고정'!$B$2)*B2148</f>
        <v/>
      </c>
      <c r="T2148">
        <f>S2148*D2148</f>
        <v/>
      </c>
      <c r="U2148">
        <f>S2148*F2148*H2148</f>
        <v/>
      </c>
      <c r="V2148">
        <f>S2148*F2148*(H2148-1)</f>
        <v/>
      </c>
      <c r="W2148">
        <f>U2148*J2148</f>
        <v/>
      </c>
      <c r="X2148">
        <f>T2148+W2148</f>
        <v/>
      </c>
      <c r="Y2148">
        <f>(T2148*E2148+W2148*L2148)*(1-R2148-'d_고정'!$B$13)</f>
        <v/>
      </c>
      <c r="Z2148">
        <f>(U2148*N2148*Q2148+'d_고정'!$B$3*('6_기대효과'!$H$7/8)*Q2148*'d_고정'!$B$10*P2148*('6_기대효과'!$K$7/'d_고정'!$B$9))*(1-R2148)</f>
        <v/>
      </c>
      <c r="AA2148">
        <f>W2148*L2148*(1-R2148-'d_고정'!$B$13)+U2148*MAX(N2148-'d_고정'!$B$10*P2148*('6_기대효과'!$K$7/'d_고정'!$B$9),0)*Q2148*(1-R2148)</f>
        <v/>
      </c>
      <c r="AB2148">
        <f>Y2148+Z2148</f>
        <v/>
      </c>
      <c r="AC2148">
        <f>Y2148/('d_고정'!$B$5*'6_기대효과'!$H$7/8)/'d_고정'!$B$6</f>
        <v/>
      </c>
      <c r="AD2148">
        <f>Y2148/('d_고정'!$B$8*'6_기대효과'!$H$7/8)</f>
        <v/>
      </c>
    </row>
    <row r="2149">
      <c r="A2149">
        <f>RAND()</f>
        <v/>
      </c>
      <c r="B2149">
        <f>IF('d_시나리오'!$J$2='d_시나리오'!$H$2,'d_시나리오'!$I$2,IF(A2149&lt;('d_시나리오'!$I$2-'d_시나리오'!$H$2)/('d_시나리오'!$J$2-'d_시나리오'!$H$2),'d_시나리오'!$H$2+SQRT(A2149*('d_시나리오'!$J$2-'d_시나리오'!$H$2)*('d_시나리오'!$I$2-'d_시나리오'!$H$2)),'d_시나리오'!$J$2-SQRT((1-A2149)*('d_시나리오'!$J$2-'d_시나리오'!$H$2)*('d_시나리오'!$J$2-'d_시나리오'!$I$2))))</f>
        <v/>
      </c>
      <c r="C2149">
        <f>RAND()</f>
        <v/>
      </c>
      <c r="D2149">
        <f>BETAINV(RAND(),IF(C2149&lt;'d_고정'!$B$26,'d_고정'!$B$23,'d_고정'!$B$16)+1,'d_고정'!$B$17-IF(C2149&lt;'d_고정'!$B$26,'d_고정'!$B$23,'d_고정'!$B$16)+1)*('d_고정'!$B$14+('d_고정'!$B$15-'d_고정'!$B$14)*RAND())</f>
        <v/>
      </c>
      <c r="E2149">
        <f>INDEX('d_분포'!$A$2:$A$28,RANDBETWEEN(1,27))</f>
        <v/>
      </c>
      <c r="F2149">
        <f>INDEX('d_분포'!$C$2:$C$5,RANDBETWEEN(1,4))*(0.9+0.2*RAND())</f>
        <v/>
      </c>
      <c r="G2149">
        <f>RAND()</f>
        <v/>
      </c>
      <c r="H2149">
        <f>(F2149+(1-F2149)*('d_고정'!$B$22*BETAINV(RAND(),IF(G2149&lt;'d_고정'!$B$26,'d_고정'!$B$25,'d_고정'!$B$20)+1,'d_고정'!$B$21-IF(G2149&lt;'d_고정'!$B$26,'d_고정'!$B$25,'d_고정'!$B$20)+1)+(1-'d_고정'!$B$22)*BETAINV(RAND(),IF(G2149&lt;'d_고정'!$B$26,'d_고정'!$B$24,'d_고정'!$B$18)+1,'d_고정'!$B$19-IF(G2149&lt;'d_고정'!$B$26,'d_고정'!$B$24,'d_고정'!$B$18)+1))*('d_고정'!$B$14+('d_고정'!$B$15-'d_고정'!$B$14)*RAND()))/F2149</f>
        <v/>
      </c>
      <c r="I2149">
        <f>RAND()</f>
        <v/>
      </c>
      <c r="J2149">
        <f>IF('d_시나리오'!$J$3='d_시나리오'!$H$3,'d_시나리오'!$I$3,IF(I2149&lt;('d_시나리오'!$I$3-'d_시나리오'!$H$3)/('d_시나리오'!$J$3-'d_시나리오'!$H$3),'d_시나리오'!$H$3+SQRT(I2149*('d_시나리오'!$J$3-'d_시나리오'!$H$3)*('d_시나리오'!$I$3-'d_시나리오'!$H$3)),'d_시나리오'!$J$3-SQRT((1-I2149)*('d_시나리오'!$J$3-'d_시나리오'!$H$3)*('d_시나리오'!$J$3-'d_시나리오'!$I$3))))</f>
        <v/>
      </c>
      <c r="K2149">
        <f>RAND()</f>
        <v/>
      </c>
      <c r="L2149">
        <f>IF('d_시나리오'!$J$4='d_시나리오'!$H$4,'d_시나리오'!$I$4,IF(K2149&lt;('d_시나리오'!$I$4-'d_시나리오'!$H$4)/('d_시나리오'!$J$4-'d_시나리오'!$H$4),'d_시나리오'!$H$4+SQRT(K2149*('d_시나리오'!$J$4-'d_시나리오'!$H$4)*('d_시나리오'!$I$4-'d_시나리오'!$H$4)),'d_시나리오'!$J$4-SQRT((1-K2149)*('d_시나리오'!$J$4-'d_시나리오'!$H$4)*('d_시나리오'!$J$4-'d_시나리오'!$I$4))))</f>
        <v/>
      </c>
      <c r="M2149">
        <f>RAND()</f>
        <v/>
      </c>
      <c r="N2149">
        <f>IF('d_시나리오'!$J$5='d_시나리오'!$H$5,'d_시나리오'!$I$5,IF(M2149&lt;('d_시나리오'!$I$5-'d_시나리오'!$H$5)/('d_시나리오'!$J$5-'d_시나리오'!$H$5),'d_시나리오'!$H$5+SQRT(M2149*('d_시나리오'!$J$5-'d_시나리오'!$H$5)*('d_시나리오'!$I$5-'d_시나리오'!$H$5)),'d_시나리오'!$J$5-SQRT((1-M2149)*('d_시나리오'!$J$5-'d_시나리오'!$H$5)*('d_시나리오'!$J$5-'d_시나리오'!$I$5))))</f>
        <v/>
      </c>
      <c r="O2149">
        <f>RAND()</f>
        <v/>
      </c>
      <c r="P2149">
        <f>IF('d_시나리오'!$J$6='d_시나리오'!$H$6,'d_시나리오'!$I$6,IF(O2149&lt;('d_시나리오'!$I$6-'d_시나리오'!$H$6)/('d_시나리오'!$J$6-'d_시나리오'!$H$6),'d_시나리오'!$H$6+SQRT(O2149*('d_시나리오'!$J$6-'d_시나리오'!$H$6)*('d_시나리오'!$I$6-'d_시나리오'!$H$6)),'d_시나리오'!$J$6-SQRT((1-O2149)*('d_시나리오'!$J$6-'d_시나리오'!$H$6)*('d_시나리오'!$J$6-'d_시나리오'!$I$6))))</f>
        <v/>
      </c>
      <c r="Q2149">
        <f>INDEX('d_분포'!$B$2:$B$57,RANDBETWEEN(1,56))</f>
        <v/>
      </c>
      <c r="R2149">
        <f>BETAINV(RAND(),5,5)</f>
        <v/>
      </c>
      <c r="S2149">
        <f>'d_고정'!$B$1*'6_기대효과'!$H$7*('d_시나리오'!$I$7/'d_고정'!$B$2)*B2149</f>
        <v/>
      </c>
      <c r="T2149">
        <f>S2149*D2149</f>
        <v/>
      </c>
      <c r="U2149">
        <f>S2149*F2149*H2149</f>
        <v/>
      </c>
      <c r="V2149">
        <f>S2149*F2149*(H2149-1)</f>
        <v/>
      </c>
      <c r="W2149">
        <f>U2149*J2149</f>
        <v/>
      </c>
      <c r="X2149">
        <f>T2149+W2149</f>
        <v/>
      </c>
      <c r="Y2149">
        <f>(T2149*E2149+W2149*L2149)*(1-R2149-'d_고정'!$B$13)</f>
        <v/>
      </c>
      <c r="Z2149">
        <f>(U2149*N2149*Q2149+'d_고정'!$B$3*('6_기대효과'!$H$7/8)*Q2149*'d_고정'!$B$10*P2149*('6_기대효과'!$K$7/'d_고정'!$B$9))*(1-R2149)</f>
        <v/>
      </c>
      <c r="AA2149">
        <f>W2149*L2149*(1-R2149-'d_고정'!$B$13)+U2149*MAX(N2149-'d_고정'!$B$10*P2149*('6_기대효과'!$K$7/'d_고정'!$B$9),0)*Q2149*(1-R2149)</f>
        <v/>
      </c>
      <c r="AB2149">
        <f>Y2149+Z2149</f>
        <v/>
      </c>
      <c r="AC2149">
        <f>Y2149/('d_고정'!$B$5*'6_기대효과'!$H$7/8)/'d_고정'!$B$6</f>
        <v/>
      </c>
      <c r="AD2149">
        <f>Y2149/('d_고정'!$B$8*'6_기대효과'!$H$7/8)</f>
        <v/>
      </c>
    </row>
    <row r="2150">
      <c r="A2150">
        <f>RAND()</f>
        <v/>
      </c>
      <c r="B2150">
        <f>IF('d_시나리오'!$J$2='d_시나리오'!$H$2,'d_시나리오'!$I$2,IF(A2150&lt;('d_시나리오'!$I$2-'d_시나리오'!$H$2)/('d_시나리오'!$J$2-'d_시나리오'!$H$2),'d_시나리오'!$H$2+SQRT(A2150*('d_시나리오'!$J$2-'d_시나리오'!$H$2)*('d_시나리오'!$I$2-'d_시나리오'!$H$2)),'d_시나리오'!$J$2-SQRT((1-A2150)*('d_시나리오'!$J$2-'d_시나리오'!$H$2)*('d_시나리오'!$J$2-'d_시나리오'!$I$2))))</f>
        <v/>
      </c>
      <c r="C2150">
        <f>RAND()</f>
        <v/>
      </c>
      <c r="D2150">
        <f>BETAINV(RAND(),IF(C2150&lt;'d_고정'!$B$26,'d_고정'!$B$23,'d_고정'!$B$16)+1,'d_고정'!$B$17-IF(C2150&lt;'d_고정'!$B$26,'d_고정'!$B$23,'d_고정'!$B$16)+1)*('d_고정'!$B$14+('d_고정'!$B$15-'d_고정'!$B$14)*RAND())</f>
        <v/>
      </c>
      <c r="E2150">
        <f>INDEX('d_분포'!$A$2:$A$28,RANDBETWEEN(1,27))</f>
        <v/>
      </c>
      <c r="F2150">
        <f>INDEX('d_분포'!$C$2:$C$5,RANDBETWEEN(1,4))*(0.9+0.2*RAND())</f>
        <v/>
      </c>
      <c r="G2150">
        <f>RAND()</f>
        <v/>
      </c>
      <c r="H2150">
        <f>(F2150+(1-F2150)*('d_고정'!$B$22*BETAINV(RAND(),IF(G2150&lt;'d_고정'!$B$26,'d_고정'!$B$25,'d_고정'!$B$20)+1,'d_고정'!$B$21-IF(G2150&lt;'d_고정'!$B$26,'d_고정'!$B$25,'d_고정'!$B$20)+1)+(1-'d_고정'!$B$22)*BETAINV(RAND(),IF(G2150&lt;'d_고정'!$B$26,'d_고정'!$B$24,'d_고정'!$B$18)+1,'d_고정'!$B$19-IF(G2150&lt;'d_고정'!$B$26,'d_고정'!$B$24,'d_고정'!$B$18)+1))*('d_고정'!$B$14+('d_고정'!$B$15-'d_고정'!$B$14)*RAND()))/F2150</f>
        <v/>
      </c>
      <c r="I2150">
        <f>RAND()</f>
        <v/>
      </c>
      <c r="J2150">
        <f>IF('d_시나리오'!$J$3='d_시나리오'!$H$3,'d_시나리오'!$I$3,IF(I2150&lt;('d_시나리오'!$I$3-'d_시나리오'!$H$3)/('d_시나리오'!$J$3-'d_시나리오'!$H$3),'d_시나리오'!$H$3+SQRT(I2150*('d_시나리오'!$J$3-'d_시나리오'!$H$3)*('d_시나리오'!$I$3-'d_시나리오'!$H$3)),'d_시나리오'!$J$3-SQRT((1-I2150)*('d_시나리오'!$J$3-'d_시나리오'!$H$3)*('d_시나리오'!$J$3-'d_시나리오'!$I$3))))</f>
        <v/>
      </c>
      <c r="K2150">
        <f>RAND()</f>
        <v/>
      </c>
      <c r="L2150">
        <f>IF('d_시나리오'!$J$4='d_시나리오'!$H$4,'d_시나리오'!$I$4,IF(K2150&lt;('d_시나리오'!$I$4-'d_시나리오'!$H$4)/('d_시나리오'!$J$4-'d_시나리오'!$H$4),'d_시나리오'!$H$4+SQRT(K2150*('d_시나리오'!$J$4-'d_시나리오'!$H$4)*('d_시나리오'!$I$4-'d_시나리오'!$H$4)),'d_시나리오'!$J$4-SQRT((1-K2150)*('d_시나리오'!$J$4-'d_시나리오'!$H$4)*('d_시나리오'!$J$4-'d_시나리오'!$I$4))))</f>
        <v/>
      </c>
      <c r="M2150">
        <f>RAND()</f>
        <v/>
      </c>
      <c r="N2150">
        <f>IF('d_시나리오'!$J$5='d_시나리오'!$H$5,'d_시나리오'!$I$5,IF(M2150&lt;('d_시나리오'!$I$5-'d_시나리오'!$H$5)/('d_시나리오'!$J$5-'d_시나리오'!$H$5),'d_시나리오'!$H$5+SQRT(M2150*('d_시나리오'!$J$5-'d_시나리오'!$H$5)*('d_시나리오'!$I$5-'d_시나리오'!$H$5)),'d_시나리오'!$J$5-SQRT((1-M2150)*('d_시나리오'!$J$5-'d_시나리오'!$H$5)*('d_시나리오'!$J$5-'d_시나리오'!$I$5))))</f>
        <v/>
      </c>
      <c r="O2150">
        <f>RAND()</f>
        <v/>
      </c>
      <c r="P2150">
        <f>IF('d_시나리오'!$J$6='d_시나리오'!$H$6,'d_시나리오'!$I$6,IF(O2150&lt;('d_시나리오'!$I$6-'d_시나리오'!$H$6)/('d_시나리오'!$J$6-'d_시나리오'!$H$6),'d_시나리오'!$H$6+SQRT(O2150*('d_시나리오'!$J$6-'d_시나리오'!$H$6)*('d_시나리오'!$I$6-'d_시나리오'!$H$6)),'d_시나리오'!$J$6-SQRT((1-O2150)*('d_시나리오'!$J$6-'d_시나리오'!$H$6)*('d_시나리오'!$J$6-'d_시나리오'!$I$6))))</f>
        <v/>
      </c>
      <c r="Q2150">
        <f>INDEX('d_분포'!$B$2:$B$57,RANDBETWEEN(1,56))</f>
        <v/>
      </c>
      <c r="R2150">
        <f>BETAINV(RAND(),5,5)</f>
        <v/>
      </c>
      <c r="S2150">
        <f>'d_고정'!$B$1*'6_기대효과'!$H$7*('d_시나리오'!$I$7/'d_고정'!$B$2)*B2150</f>
        <v/>
      </c>
      <c r="T2150">
        <f>S2150*D2150</f>
        <v/>
      </c>
      <c r="U2150">
        <f>S2150*F2150*H2150</f>
        <v/>
      </c>
      <c r="V2150">
        <f>S2150*F2150*(H2150-1)</f>
        <v/>
      </c>
      <c r="W2150">
        <f>U2150*J2150</f>
        <v/>
      </c>
      <c r="X2150">
        <f>T2150+W2150</f>
        <v/>
      </c>
      <c r="Y2150">
        <f>(T2150*E2150+W2150*L2150)*(1-R2150-'d_고정'!$B$13)</f>
        <v/>
      </c>
      <c r="Z2150">
        <f>(U2150*N2150*Q2150+'d_고정'!$B$3*('6_기대효과'!$H$7/8)*Q2150*'d_고정'!$B$10*P2150*('6_기대효과'!$K$7/'d_고정'!$B$9))*(1-R2150)</f>
        <v/>
      </c>
      <c r="AA2150">
        <f>W2150*L2150*(1-R2150-'d_고정'!$B$13)+U2150*MAX(N2150-'d_고정'!$B$10*P2150*('6_기대효과'!$K$7/'d_고정'!$B$9),0)*Q2150*(1-R2150)</f>
        <v/>
      </c>
      <c r="AB2150">
        <f>Y2150+Z2150</f>
        <v/>
      </c>
      <c r="AC2150">
        <f>Y2150/('d_고정'!$B$5*'6_기대효과'!$H$7/8)/'d_고정'!$B$6</f>
        <v/>
      </c>
      <c r="AD2150">
        <f>Y2150/('d_고정'!$B$8*'6_기대효과'!$H$7/8)</f>
        <v/>
      </c>
    </row>
    <row r="2151">
      <c r="A2151">
        <f>RAND()</f>
        <v/>
      </c>
      <c r="B2151">
        <f>IF('d_시나리오'!$J$2='d_시나리오'!$H$2,'d_시나리오'!$I$2,IF(A2151&lt;('d_시나리오'!$I$2-'d_시나리오'!$H$2)/('d_시나리오'!$J$2-'d_시나리오'!$H$2),'d_시나리오'!$H$2+SQRT(A2151*('d_시나리오'!$J$2-'d_시나리오'!$H$2)*('d_시나리오'!$I$2-'d_시나리오'!$H$2)),'d_시나리오'!$J$2-SQRT((1-A2151)*('d_시나리오'!$J$2-'d_시나리오'!$H$2)*('d_시나리오'!$J$2-'d_시나리오'!$I$2))))</f>
        <v/>
      </c>
      <c r="C2151">
        <f>RAND()</f>
        <v/>
      </c>
      <c r="D2151">
        <f>BETAINV(RAND(),IF(C2151&lt;'d_고정'!$B$26,'d_고정'!$B$23,'d_고정'!$B$16)+1,'d_고정'!$B$17-IF(C2151&lt;'d_고정'!$B$26,'d_고정'!$B$23,'d_고정'!$B$16)+1)*('d_고정'!$B$14+('d_고정'!$B$15-'d_고정'!$B$14)*RAND())</f>
        <v/>
      </c>
      <c r="E2151">
        <f>INDEX('d_분포'!$A$2:$A$28,RANDBETWEEN(1,27))</f>
        <v/>
      </c>
      <c r="F2151">
        <f>INDEX('d_분포'!$C$2:$C$5,RANDBETWEEN(1,4))*(0.9+0.2*RAND())</f>
        <v/>
      </c>
      <c r="G2151">
        <f>RAND()</f>
        <v/>
      </c>
      <c r="H2151">
        <f>(F2151+(1-F2151)*('d_고정'!$B$22*BETAINV(RAND(),IF(G2151&lt;'d_고정'!$B$26,'d_고정'!$B$25,'d_고정'!$B$20)+1,'d_고정'!$B$21-IF(G2151&lt;'d_고정'!$B$26,'d_고정'!$B$25,'d_고정'!$B$20)+1)+(1-'d_고정'!$B$22)*BETAINV(RAND(),IF(G2151&lt;'d_고정'!$B$26,'d_고정'!$B$24,'d_고정'!$B$18)+1,'d_고정'!$B$19-IF(G2151&lt;'d_고정'!$B$26,'d_고정'!$B$24,'d_고정'!$B$18)+1))*('d_고정'!$B$14+('d_고정'!$B$15-'d_고정'!$B$14)*RAND()))/F2151</f>
        <v/>
      </c>
      <c r="I2151">
        <f>RAND()</f>
        <v/>
      </c>
      <c r="J2151">
        <f>IF('d_시나리오'!$J$3='d_시나리오'!$H$3,'d_시나리오'!$I$3,IF(I2151&lt;('d_시나리오'!$I$3-'d_시나리오'!$H$3)/('d_시나리오'!$J$3-'d_시나리오'!$H$3),'d_시나리오'!$H$3+SQRT(I2151*('d_시나리오'!$J$3-'d_시나리오'!$H$3)*('d_시나리오'!$I$3-'d_시나리오'!$H$3)),'d_시나리오'!$J$3-SQRT((1-I2151)*('d_시나리오'!$J$3-'d_시나리오'!$H$3)*('d_시나리오'!$J$3-'d_시나리오'!$I$3))))</f>
        <v/>
      </c>
      <c r="K2151">
        <f>RAND()</f>
        <v/>
      </c>
      <c r="L2151">
        <f>IF('d_시나리오'!$J$4='d_시나리오'!$H$4,'d_시나리오'!$I$4,IF(K2151&lt;('d_시나리오'!$I$4-'d_시나리오'!$H$4)/('d_시나리오'!$J$4-'d_시나리오'!$H$4),'d_시나리오'!$H$4+SQRT(K2151*('d_시나리오'!$J$4-'d_시나리오'!$H$4)*('d_시나리오'!$I$4-'d_시나리오'!$H$4)),'d_시나리오'!$J$4-SQRT((1-K2151)*('d_시나리오'!$J$4-'d_시나리오'!$H$4)*('d_시나리오'!$J$4-'d_시나리오'!$I$4))))</f>
        <v/>
      </c>
      <c r="M2151">
        <f>RAND()</f>
        <v/>
      </c>
      <c r="N2151">
        <f>IF('d_시나리오'!$J$5='d_시나리오'!$H$5,'d_시나리오'!$I$5,IF(M2151&lt;('d_시나리오'!$I$5-'d_시나리오'!$H$5)/('d_시나리오'!$J$5-'d_시나리오'!$H$5),'d_시나리오'!$H$5+SQRT(M2151*('d_시나리오'!$J$5-'d_시나리오'!$H$5)*('d_시나리오'!$I$5-'d_시나리오'!$H$5)),'d_시나리오'!$J$5-SQRT((1-M2151)*('d_시나리오'!$J$5-'d_시나리오'!$H$5)*('d_시나리오'!$J$5-'d_시나리오'!$I$5))))</f>
        <v/>
      </c>
      <c r="O2151">
        <f>RAND()</f>
        <v/>
      </c>
      <c r="P2151">
        <f>IF('d_시나리오'!$J$6='d_시나리오'!$H$6,'d_시나리오'!$I$6,IF(O2151&lt;('d_시나리오'!$I$6-'d_시나리오'!$H$6)/('d_시나리오'!$J$6-'d_시나리오'!$H$6),'d_시나리오'!$H$6+SQRT(O2151*('d_시나리오'!$J$6-'d_시나리오'!$H$6)*('d_시나리오'!$I$6-'d_시나리오'!$H$6)),'d_시나리오'!$J$6-SQRT((1-O2151)*('d_시나리오'!$J$6-'d_시나리오'!$H$6)*('d_시나리오'!$J$6-'d_시나리오'!$I$6))))</f>
        <v/>
      </c>
      <c r="Q2151">
        <f>INDEX('d_분포'!$B$2:$B$57,RANDBETWEEN(1,56))</f>
        <v/>
      </c>
      <c r="R2151">
        <f>BETAINV(RAND(),5,5)</f>
        <v/>
      </c>
      <c r="S2151">
        <f>'d_고정'!$B$1*'6_기대효과'!$H$7*('d_시나리오'!$I$7/'d_고정'!$B$2)*B2151</f>
        <v/>
      </c>
      <c r="T2151">
        <f>S2151*D2151</f>
        <v/>
      </c>
      <c r="U2151">
        <f>S2151*F2151*H2151</f>
        <v/>
      </c>
      <c r="V2151">
        <f>S2151*F2151*(H2151-1)</f>
        <v/>
      </c>
      <c r="W2151">
        <f>U2151*J2151</f>
        <v/>
      </c>
      <c r="X2151">
        <f>T2151+W2151</f>
        <v/>
      </c>
      <c r="Y2151">
        <f>(T2151*E2151+W2151*L2151)*(1-R2151-'d_고정'!$B$13)</f>
        <v/>
      </c>
      <c r="Z2151">
        <f>(U2151*N2151*Q2151+'d_고정'!$B$3*('6_기대효과'!$H$7/8)*Q2151*'d_고정'!$B$10*P2151*('6_기대효과'!$K$7/'d_고정'!$B$9))*(1-R2151)</f>
        <v/>
      </c>
      <c r="AA2151">
        <f>W2151*L2151*(1-R2151-'d_고정'!$B$13)+U2151*MAX(N2151-'d_고정'!$B$10*P2151*('6_기대효과'!$K$7/'d_고정'!$B$9),0)*Q2151*(1-R2151)</f>
        <v/>
      </c>
      <c r="AB2151">
        <f>Y2151+Z2151</f>
        <v/>
      </c>
      <c r="AC2151">
        <f>Y2151/('d_고정'!$B$5*'6_기대효과'!$H$7/8)/'d_고정'!$B$6</f>
        <v/>
      </c>
      <c r="AD2151">
        <f>Y2151/('d_고정'!$B$8*'6_기대효과'!$H$7/8)</f>
        <v/>
      </c>
    </row>
    <row r="2152">
      <c r="A2152">
        <f>RAND()</f>
        <v/>
      </c>
      <c r="B2152">
        <f>IF('d_시나리오'!$J$2='d_시나리오'!$H$2,'d_시나리오'!$I$2,IF(A2152&lt;('d_시나리오'!$I$2-'d_시나리오'!$H$2)/('d_시나리오'!$J$2-'d_시나리오'!$H$2),'d_시나리오'!$H$2+SQRT(A2152*('d_시나리오'!$J$2-'d_시나리오'!$H$2)*('d_시나리오'!$I$2-'d_시나리오'!$H$2)),'d_시나리오'!$J$2-SQRT((1-A2152)*('d_시나리오'!$J$2-'d_시나리오'!$H$2)*('d_시나리오'!$J$2-'d_시나리오'!$I$2))))</f>
        <v/>
      </c>
      <c r="C2152">
        <f>RAND()</f>
        <v/>
      </c>
      <c r="D2152">
        <f>BETAINV(RAND(),IF(C2152&lt;'d_고정'!$B$26,'d_고정'!$B$23,'d_고정'!$B$16)+1,'d_고정'!$B$17-IF(C2152&lt;'d_고정'!$B$26,'d_고정'!$B$23,'d_고정'!$B$16)+1)*('d_고정'!$B$14+('d_고정'!$B$15-'d_고정'!$B$14)*RAND())</f>
        <v/>
      </c>
      <c r="E2152">
        <f>INDEX('d_분포'!$A$2:$A$28,RANDBETWEEN(1,27))</f>
        <v/>
      </c>
      <c r="F2152">
        <f>INDEX('d_분포'!$C$2:$C$5,RANDBETWEEN(1,4))*(0.9+0.2*RAND())</f>
        <v/>
      </c>
      <c r="G2152">
        <f>RAND()</f>
        <v/>
      </c>
      <c r="H2152">
        <f>(F2152+(1-F2152)*('d_고정'!$B$22*BETAINV(RAND(),IF(G2152&lt;'d_고정'!$B$26,'d_고정'!$B$25,'d_고정'!$B$20)+1,'d_고정'!$B$21-IF(G2152&lt;'d_고정'!$B$26,'d_고정'!$B$25,'d_고정'!$B$20)+1)+(1-'d_고정'!$B$22)*BETAINV(RAND(),IF(G2152&lt;'d_고정'!$B$26,'d_고정'!$B$24,'d_고정'!$B$18)+1,'d_고정'!$B$19-IF(G2152&lt;'d_고정'!$B$26,'d_고정'!$B$24,'d_고정'!$B$18)+1))*('d_고정'!$B$14+('d_고정'!$B$15-'d_고정'!$B$14)*RAND()))/F2152</f>
        <v/>
      </c>
      <c r="I2152">
        <f>RAND()</f>
        <v/>
      </c>
      <c r="J2152">
        <f>IF('d_시나리오'!$J$3='d_시나리오'!$H$3,'d_시나리오'!$I$3,IF(I2152&lt;('d_시나리오'!$I$3-'d_시나리오'!$H$3)/('d_시나리오'!$J$3-'d_시나리오'!$H$3),'d_시나리오'!$H$3+SQRT(I2152*('d_시나리오'!$J$3-'d_시나리오'!$H$3)*('d_시나리오'!$I$3-'d_시나리오'!$H$3)),'d_시나리오'!$J$3-SQRT((1-I2152)*('d_시나리오'!$J$3-'d_시나리오'!$H$3)*('d_시나리오'!$J$3-'d_시나리오'!$I$3))))</f>
        <v/>
      </c>
      <c r="K2152">
        <f>RAND()</f>
        <v/>
      </c>
      <c r="L2152">
        <f>IF('d_시나리오'!$J$4='d_시나리오'!$H$4,'d_시나리오'!$I$4,IF(K2152&lt;('d_시나리오'!$I$4-'d_시나리오'!$H$4)/('d_시나리오'!$J$4-'d_시나리오'!$H$4),'d_시나리오'!$H$4+SQRT(K2152*('d_시나리오'!$J$4-'d_시나리오'!$H$4)*('d_시나리오'!$I$4-'d_시나리오'!$H$4)),'d_시나리오'!$J$4-SQRT((1-K2152)*('d_시나리오'!$J$4-'d_시나리오'!$H$4)*('d_시나리오'!$J$4-'d_시나리오'!$I$4))))</f>
        <v/>
      </c>
      <c r="M2152">
        <f>RAND()</f>
        <v/>
      </c>
      <c r="N2152">
        <f>IF('d_시나리오'!$J$5='d_시나리오'!$H$5,'d_시나리오'!$I$5,IF(M2152&lt;('d_시나리오'!$I$5-'d_시나리오'!$H$5)/('d_시나리오'!$J$5-'d_시나리오'!$H$5),'d_시나리오'!$H$5+SQRT(M2152*('d_시나리오'!$J$5-'d_시나리오'!$H$5)*('d_시나리오'!$I$5-'d_시나리오'!$H$5)),'d_시나리오'!$J$5-SQRT((1-M2152)*('d_시나리오'!$J$5-'d_시나리오'!$H$5)*('d_시나리오'!$J$5-'d_시나리오'!$I$5))))</f>
        <v/>
      </c>
      <c r="O2152">
        <f>RAND()</f>
        <v/>
      </c>
      <c r="P2152">
        <f>IF('d_시나리오'!$J$6='d_시나리오'!$H$6,'d_시나리오'!$I$6,IF(O2152&lt;('d_시나리오'!$I$6-'d_시나리오'!$H$6)/('d_시나리오'!$J$6-'d_시나리오'!$H$6),'d_시나리오'!$H$6+SQRT(O2152*('d_시나리오'!$J$6-'d_시나리오'!$H$6)*('d_시나리오'!$I$6-'d_시나리오'!$H$6)),'d_시나리오'!$J$6-SQRT((1-O2152)*('d_시나리오'!$J$6-'d_시나리오'!$H$6)*('d_시나리오'!$J$6-'d_시나리오'!$I$6))))</f>
        <v/>
      </c>
      <c r="Q2152">
        <f>INDEX('d_분포'!$B$2:$B$57,RANDBETWEEN(1,56))</f>
        <v/>
      </c>
      <c r="R2152">
        <f>BETAINV(RAND(),5,5)</f>
        <v/>
      </c>
      <c r="S2152">
        <f>'d_고정'!$B$1*'6_기대효과'!$H$7*('d_시나리오'!$I$7/'d_고정'!$B$2)*B2152</f>
        <v/>
      </c>
      <c r="T2152">
        <f>S2152*D2152</f>
        <v/>
      </c>
      <c r="U2152">
        <f>S2152*F2152*H2152</f>
        <v/>
      </c>
      <c r="V2152">
        <f>S2152*F2152*(H2152-1)</f>
        <v/>
      </c>
      <c r="W2152">
        <f>U2152*J2152</f>
        <v/>
      </c>
      <c r="X2152">
        <f>T2152+W2152</f>
        <v/>
      </c>
      <c r="Y2152">
        <f>(T2152*E2152+W2152*L2152)*(1-R2152-'d_고정'!$B$13)</f>
        <v/>
      </c>
      <c r="Z2152">
        <f>(U2152*N2152*Q2152+'d_고정'!$B$3*('6_기대효과'!$H$7/8)*Q2152*'d_고정'!$B$10*P2152*('6_기대효과'!$K$7/'d_고정'!$B$9))*(1-R2152)</f>
        <v/>
      </c>
      <c r="AA2152">
        <f>W2152*L2152*(1-R2152-'d_고정'!$B$13)+U2152*MAX(N2152-'d_고정'!$B$10*P2152*('6_기대효과'!$K$7/'d_고정'!$B$9),0)*Q2152*(1-R2152)</f>
        <v/>
      </c>
      <c r="AB2152">
        <f>Y2152+Z2152</f>
        <v/>
      </c>
      <c r="AC2152">
        <f>Y2152/('d_고정'!$B$5*'6_기대효과'!$H$7/8)/'d_고정'!$B$6</f>
        <v/>
      </c>
      <c r="AD2152">
        <f>Y2152/('d_고정'!$B$8*'6_기대효과'!$H$7/8)</f>
        <v/>
      </c>
    </row>
    <row r="2153">
      <c r="A2153">
        <f>RAND()</f>
        <v/>
      </c>
      <c r="B2153">
        <f>IF('d_시나리오'!$J$2='d_시나리오'!$H$2,'d_시나리오'!$I$2,IF(A2153&lt;('d_시나리오'!$I$2-'d_시나리오'!$H$2)/('d_시나리오'!$J$2-'d_시나리오'!$H$2),'d_시나리오'!$H$2+SQRT(A2153*('d_시나리오'!$J$2-'d_시나리오'!$H$2)*('d_시나리오'!$I$2-'d_시나리오'!$H$2)),'d_시나리오'!$J$2-SQRT((1-A2153)*('d_시나리오'!$J$2-'d_시나리오'!$H$2)*('d_시나리오'!$J$2-'d_시나리오'!$I$2))))</f>
        <v/>
      </c>
      <c r="C2153">
        <f>RAND()</f>
        <v/>
      </c>
      <c r="D2153">
        <f>BETAINV(RAND(),IF(C2153&lt;'d_고정'!$B$26,'d_고정'!$B$23,'d_고정'!$B$16)+1,'d_고정'!$B$17-IF(C2153&lt;'d_고정'!$B$26,'d_고정'!$B$23,'d_고정'!$B$16)+1)*('d_고정'!$B$14+('d_고정'!$B$15-'d_고정'!$B$14)*RAND())</f>
        <v/>
      </c>
      <c r="E2153">
        <f>INDEX('d_분포'!$A$2:$A$28,RANDBETWEEN(1,27))</f>
        <v/>
      </c>
      <c r="F2153">
        <f>INDEX('d_분포'!$C$2:$C$5,RANDBETWEEN(1,4))*(0.9+0.2*RAND())</f>
        <v/>
      </c>
      <c r="G2153">
        <f>RAND()</f>
        <v/>
      </c>
      <c r="H2153">
        <f>(F2153+(1-F2153)*('d_고정'!$B$22*BETAINV(RAND(),IF(G2153&lt;'d_고정'!$B$26,'d_고정'!$B$25,'d_고정'!$B$20)+1,'d_고정'!$B$21-IF(G2153&lt;'d_고정'!$B$26,'d_고정'!$B$25,'d_고정'!$B$20)+1)+(1-'d_고정'!$B$22)*BETAINV(RAND(),IF(G2153&lt;'d_고정'!$B$26,'d_고정'!$B$24,'d_고정'!$B$18)+1,'d_고정'!$B$19-IF(G2153&lt;'d_고정'!$B$26,'d_고정'!$B$24,'d_고정'!$B$18)+1))*('d_고정'!$B$14+('d_고정'!$B$15-'d_고정'!$B$14)*RAND()))/F2153</f>
        <v/>
      </c>
      <c r="I2153">
        <f>RAND()</f>
        <v/>
      </c>
      <c r="J2153">
        <f>IF('d_시나리오'!$J$3='d_시나리오'!$H$3,'d_시나리오'!$I$3,IF(I2153&lt;('d_시나리오'!$I$3-'d_시나리오'!$H$3)/('d_시나리오'!$J$3-'d_시나리오'!$H$3),'d_시나리오'!$H$3+SQRT(I2153*('d_시나리오'!$J$3-'d_시나리오'!$H$3)*('d_시나리오'!$I$3-'d_시나리오'!$H$3)),'d_시나리오'!$J$3-SQRT((1-I2153)*('d_시나리오'!$J$3-'d_시나리오'!$H$3)*('d_시나리오'!$J$3-'d_시나리오'!$I$3))))</f>
        <v/>
      </c>
      <c r="K2153">
        <f>RAND()</f>
        <v/>
      </c>
      <c r="L2153">
        <f>IF('d_시나리오'!$J$4='d_시나리오'!$H$4,'d_시나리오'!$I$4,IF(K2153&lt;('d_시나리오'!$I$4-'d_시나리오'!$H$4)/('d_시나리오'!$J$4-'d_시나리오'!$H$4),'d_시나리오'!$H$4+SQRT(K2153*('d_시나리오'!$J$4-'d_시나리오'!$H$4)*('d_시나리오'!$I$4-'d_시나리오'!$H$4)),'d_시나리오'!$J$4-SQRT((1-K2153)*('d_시나리오'!$J$4-'d_시나리오'!$H$4)*('d_시나리오'!$J$4-'d_시나리오'!$I$4))))</f>
        <v/>
      </c>
      <c r="M2153">
        <f>RAND()</f>
        <v/>
      </c>
      <c r="N2153">
        <f>IF('d_시나리오'!$J$5='d_시나리오'!$H$5,'d_시나리오'!$I$5,IF(M2153&lt;('d_시나리오'!$I$5-'d_시나리오'!$H$5)/('d_시나리오'!$J$5-'d_시나리오'!$H$5),'d_시나리오'!$H$5+SQRT(M2153*('d_시나리오'!$J$5-'d_시나리오'!$H$5)*('d_시나리오'!$I$5-'d_시나리오'!$H$5)),'d_시나리오'!$J$5-SQRT((1-M2153)*('d_시나리오'!$J$5-'d_시나리오'!$H$5)*('d_시나리오'!$J$5-'d_시나리오'!$I$5))))</f>
        <v/>
      </c>
      <c r="O2153">
        <f>RAND()</f>
        <v/>
      </c>
      <c r="P2153">
        <f>IF('d_시나리오'!$J$6='d_시나리오'!$H$6,'d_시나리오'!$I$6,IF(O2153&lt;('d_시나리오'!$I$6-'d_시나리오'!$H$6)/('d_시나리오'!$J$6-'d_시나리오'!$H$6),'d_시나리오'!$H$6+SQRT(O2153*('d_시나리오'!$J$6-'d_시나리오'!$H$6)*('d_시나리오'!$I$6-'d_시나리오'!$H$6)),'d_시나리오'!$J$6-SQRT((1-O2153)*('d_시나리오'!$J$6-'d_시나리오'!$H$6)*('d_시나리오'!$J$6-'d_시나리오'!$I$6))))</f>
        <v/>
      </c>
      <c r="Q2153">
        <f>INDEX('d_분포'!$B$2:$B$57,RANDBETWEEN(1,56))</f>
        <v/>
      </c>
      <c r="R2153">
        <f>BETAINV(RAND(),5,5)</f>
        <v/>
      </c>
      <c r="S2153">
        <f>'d_고정'!$B$1*'6_기대효과'!$H$7*('d_시나리오'!$I$7/'d_고정'!$B$2)*B2153</f>
        <v/>
      </c>
      <c r="T2153">
        <f>S2153*D2153</f>
        <v/>
      </c>
      <c r="U2153">
        <f>S2153*F2153*H2153</f>
        <v/>
      </c>
      <c r="V2153">
        <f>S2153*F2153*(H2153-1)</f>
        <v/>
      </c>
      <c r="W2153">
        <f>U2153*J2153</f>
        <v/>
      </c>
      <c r="X2153">
        <f>T2153+W2153</f>
        <v/>
      </c>
      <c r="Y2153">
        <f>(T2153*E2153+W2153*L2153)*(1-R2153-'d_고정'!$B$13)</f>
        <v/>
      </c>
      <c r="Z2153">
        <f>(U2153*N2153*Q2153+'d_고정'!$B$3*('6_기대효과'!$H$7/8)*Q2153*'d_고정'!$B$10*P2153*('6_기대효과'!$K$7/'d_고정'!$B$9))*(1-R2153)</f>
        <v/>
      </c>
      <c r="AA2153">
        <f>W2153*L2153*(1-R2153-'d_고정'!$B$13)+U2153*MAX(N2153-'d_고정'!$B$10*P2153*('6_기대효과'!$K$7/'d_고정'!$B$9),0)*Q2153*(1-R2153)</f>
        <v/>
      </c>
      <c r="AB2153">
        <f>Y2153+Z2153</f>
        <v/>
      </c>
      <c r="AC2153">
        <f>Y2153/('d_고정'!$B$5*'6_기대효과'!$H$7/8)/'d_고정'!$B$6</f>
        <v/>
      </c>
      <c r="AD2153">
        <f>Y2153/('d_고정'!$B$8*'6_기대효과'!$H$7/8)</f>
        <v/>
      </c>
    </row>
    <row r="2154">
      <c r="A2154">
        <f>RAND()</f>
        <v/>
      </c>
      <c r="B2154">
        <f>IF('d_시나리오'!$J$2='d_시나리오'!$H$2,'d_시나리오'!$I$2,IF(A2154&lt;('d_시나리오'!$I$2-'d_시나리오'!$H$2)/('d_시나리오'!$J$2-'d_시나리오'!$H$2),'d_시나리오'!$H$2+SQRT(A2154*('d_시나리오'!$J$2-'d_시나리오'!$H$2)*('d_시나리오'!$I$2-'d_시나리오'!$H$2)),'d_시나리오'!$J$2-SQRT((1-A2154)*('d_시나리오'!$J$2-'d_시나리오'!$H$2)*('d_시나리오'!$J$2-'d_시나리오'!$I$2))))</f>
        <v/>
      </c>
      <c r="C2154">
        <f>RAND()</f>
        <v/>
      </c>
      <c r="D2154">
        <f>BETAINV(RAND(),IF(C2154&lt;'d_고정'!$B$26,'d_고정'!$B$23,'d_고정'!$B$16)+1,'d_고정'!$B$17-IF(C2154&lt;'d_고정'!$B$26,'d_고정'!$B$23,'d_고정'!$B$16)+1)*('d_고정'!$B$14+('d_고정'!$B$15-'d_고정'!$B$14)*RAND())</f>
        <v/>
      </c>
      <c r="E2154">
        <f>INDEX('d_분포'!$A$2:$A$28,RANDBETWEEN(1,27))</f>
        <v/>
      </c>
      <c r="F2154">
        <f>INDEX('d_분포'!$C$2:$C$5,RANDBETWEEN(1,4))*(0.9+0.2*RAND())</f>
        <v/>
      </c>
      <c r="G2154">
        <f>RAND()</f>
        <v/>
      </c>
      <c r="H2154">
        <f>(F2154+(1-F2154)*('d_고정'!$B$22*BETAINV(RAND(),IF(G2154&lt;'d_고정'!$B$26,'d_고정'!$B$25,'d_고정'!$B$20)+1,'d_고정'!$B$21-IF(G2154&lt;'d_고정'!$B$26,'d_고정'!$B$25,'d_고정'!$B$20)+1)+(1-'d_고정'!$B$22)*BETAINV(RAND(),IF(G2154&lt;'d_고정'!$B$26,'d_고정'!$B$24,'d_고정'!$B$18)+1,'d_고정'!$B$19-IF(G2154&lt;'d_고정'!$B$26,'d_고정'!$B$24,'d_고정'!$B$18)+1))*('d_고정'!$B$14+('d_고정'!$B$15-'d_고정'!$B$14)*RAND()))/F2154</f>
        <v/>
      </c>
      <c r="I2154">
        <f>RAND()</f>
        <v/>
      </c>
      <c r="J2154">
        <f>IF('d_시나리오'!$J$3='d_시나리오'!$H$3,'d_시나리오'!$I$3,IF(I2154&lt;('d_시나리오'!$I$3-'d_시나리오'!$H$3)/('d_시나리오'!$J$3-'d_시나리오'!$H$3),'d_시나리오'!$H$3+SQRT(I2154*('d_시나리오'!$J$3-'d_시나리오'!$H$3)*('d_시나리오'!$I$3-'d_시나리오'!$H$3)),'d_시나리오'!$J$3-SQRT((1-I2154)*('d_시나리오'!$J$3-'d_시나리오'!$H$3)*('d_시나리오'!$J$3-'d_시나리오'!$I$3))))</f>
        <v/>
      </c>
      <c r="K2154">
        <f>RAND()</f>
        <v/>
      </c>
      <c r="L2154">
        <f>IF('d_시나리오'!$J$4='d_시나리오'!$H$4,'d_시나리오'!$I$4,IF(K2154&lt;('d_시나리오'!$I$4-'d_시나리오'!$H$4)/('d_시나리오'!$J$4-'d_시나리오'!$H$4),'d_시나리오'!$H$4+SQRT(K2154*('d_시나리오'!$J$4-'d_시나리오'!$H$4)*('d_시나리오'!$I$4-'d_시나리오'!$H$4)),'d_시나리오'!$J$4-SQRT((1-K2154)*('d_시나리오'!$J$4-'d_시나리오'!$H$4)*('d_시나리오'!$J$4-'d_시나리오'!$I$4))))</f>
        <v/>
      </c>
      <c r="M2154">
        <f>RAND()</f>
        <v/>
      </c>
      <c r="N2154">
        <f>IF('d_시나리오'!$J$5='d_시나리오'!$H$5,'d_시나리오'!$I$5,IF(M2154&lt;('d_시나리오'!$I$5-'d_시나리오'!$H$5)/('d_시나리오'!$J$5-'d_시나리오'!$H$5),'d_시나리오'!$H$5+SQRT(M2154*('d_시나리오'!$J$5-'d_시나리오'!$H$5)*('d_시나리오'!$I$5-'d_시나리오'!$H$5)),'d_시나리오'!$J$5-SQRT((1-M2154)*('d_시나리오'!$J$5-'d_시나리오'!$H$5)*('d_시나리오'!$J$5-'d_시나리오'!$I$5))))</f>
        <v/>
      </c>
      <c r="O2154">
        <f>RAND()</f>
        <v/>
      </c>
      <c r="P2154">
        <f>IF('d_시나리오'!$J$6='d_시나리오'!$H$6,'d_시나리오'!$I$6,IF(O2154&lt;('d_시나리오'!$I$6-'d_시나리오'!$H$6)/('d_시나리오'!$J$6-'d_시나리오'!$H$6),'d_시나리오'!$H$6+SQRT(O2154*('d_시나리오'!$J$6-'d_시나리오'!$H$6)*('d_시나리오'!$I$6-'d_시나리오'!$H$6)),'d_시나리오'!$J$6-SQRT((1-O2154)*('d_시나리오'!$J$6-'d_시나리오'!$H$6)*('d_시나리오'!$J$6-'d_시나리오'!$I$6))))</f>
        <v/>
      </c>
      <c r="Q2154">
        <f>INDEX('d_분포'!$B$2:$B$57,RANDBETWEEN(1,56))</f>
        <v/>
      </c>
      <c r="R2154">
        <f>BETAINV(RAND(),5,5)</f>
        <v/>
      </c>
      <c r="S2154">
        <f>'d_고정'!$B$1*'6_기대효과'!$H$7*('d_시나리오'!$I$7/'d_고정'!$B$2)*B2154</f>
        <v/>
      </c>
      <c r="T2154">
        <f>S2154*D2154</f>
        <v/>
      </c>
      <c r="U2154">
        <f>S2154*F2154*H2154</f>
        <v/>
      </c>
      <c r="V2154">
        <f>S2154*F2154*(H2154-1)</f>
        <v/>
      </c>
      <c r="W2154">
        <f>U2154*J2154</f>
        <v/>
      </c>
      <c r="X2154">
        <f>T2154+W2154</f>
        <v/>
      </c>
      <c r="Y2154">
        <f>(T2154*E2154+W2154*L2154)*(1-R2154-'d_고정'!$B$13)</f>
        <v/>
      </c>
      <c r="Z2154">
        <f>(U2154*N2154*Q2154+'d_고정'!$B$3*('6_기대효과'!$H$7/8)*Q2154*'d_고정'!$B$10*P2154*('6_기대효과'!$K$7/'d_고정'!$B$9))*(1-R2154)</f>
        <v/>
      </c>
      <c r="AA2154">
        <f>W2154*L2154*(1-R2154-'d_고정'!$B$13)+U2154*MAX(N2154-'d_고정'!$B$10*P2154*('6_기대효과'!$K$7/'d_고정'!$B$9),0)*Q2154*(1-R2154)</f>
        <v/>
      </c>
      <c r="AB2154">
        <f>Y2154+Z2154</f>
        <v/>
      </c>
      <c r="AC2154">
        <f>Y2154/('d_고정'!$B$5*'6_기대효과'!$H$7/8)/'d_고정'!$B$6</f>
        <v/>
      </c>
      <c r="AD2154">
        <f>Y2154/('d_고정'!$B$8*'6_기대효과'!$H$7/8)</f>
        <v/>
      </c>
    </row>
    <row r="2155">
      <c r="A2155">
        <f>RAND()</f>
        <v/>
      </c>
      <c r="B2155">
        <f>IF('d_시나리오'!$J$2='d_시나리오'!$H$2,'d_시나리오'!$I$2,IF(A2155&lt;('d_시나리오'!$I$2-'d_시나리오'!$H$2)/('d_시나리오'!$J$2-'d_시나리오'!$H$2),'d_시나리오'!$H$2+SQRT(A2155*('d_시나리오'!$J$2-'d_시나리오'!$H$2)*('d_시나리오'!$I$2-'d_시나리오'!$H$2)),'d_시나리오'!$J$2-SQRT((1-A2155)*('d_시나리오'!$J$2-'d_시나리오'!$H$2)*('d_시나리오'!$J$2-'d_시나리오'!$I$2))))</f>
        <v/>
      </c>
      <c r="C2155">
        <f>RAND()</f>
        <v/>
      </c>
      <c r="D2155">
        <f>BETAINV(RAND(),IF(C2155&lt;'d_고정'!$B$26,'d_고정'!$B$23,'d_고정'!$B$16)+1,'d_고정'!$B$17-IF(C2155&lt;'d_고정'!$B$26,'d_고정'!$B$23,'d_고정'!$B$16)+1)*('d_고정'!$B$14+('d_고정'!$B$15-'d_고정'!$B$14)*RAND())</f>
        <v/>
      </c>
      <c r="E2155">
        <f>INDEX('d_분포'!$A$2:$A$28,RANDBETWEEN(1,27))</f>
        <v/>
      </c>
      <c r="F2155">
        <f>INDEX('d_분포'!$C$2:$C$5,RANDBETWEEN(1,4))*(0.9+0.2*RAND())</f>
        <v/>
      </c>
      <c r="G2155">
        <f>RAND()</f>
        <v/>
      </c>
      <c r="H2155">
        <f>(F2155+(1-F2155)*('d_고정'!$B$22*BETAINV(RAND(),IF(G2155&lt;'d_고정'!$B$26,'d_고정'!$B$25,'d_고정'!$B$20)+1,'d_고정'!$B$21-IF(G2155&lt;'d_고정'!$B$26,'d_고정'!$B$25,'d_고정'!$B$20)+1)+(1-'d_고정'!$B$22)*BETAINV(RAND(),IF(G2155&lt;'d_고정'!$B$26,'d_고정'!$B$24,'d_고정'!$B$18)+1,'d_고정'!$B$19-IF(G2155&lt;'d_고정'!$B$26,'d_고정'!$B$24,'d_고정'!$B$18)+1))*('d_고정'!$B$14+('d_고정'!$B$15-'d_고정'!$B$14)*RAND()))/F2155</f>
        <v/>
      </c>
      <c r="I2155">
        <f>RAND()</f>
        <v/>
      </c>
      <c r="J2155">
        <f>IF('d_시나리오'!$J$3='d_시나리오'!$H$3,'d_시나리오'!$I$3,IF(I2155&lt;('d_시나리오'!$I$3-'d_시나리오'!$H$3)/('d_시나리오'!$J$3-'d_시나리오'!$H$3),'d_시나리오'!$H$3+SQRT(I2155*('d_시나리오'!$J$3-'d_시나리오'!$H$3)*('d_시나리오'!$I$3-'d_시나리오'!$H$3)),'d_시나리오'!$J$3-SQRT((1-I2155)*('d_시나리오'!$J$3-'d_시나리오'!$H$3)*('d_시나리오'!$J$3-'d_시나리오'!$I$3))))</f>
        <v/>
      </c>
      <c r="K2155">
        <f>RAND()</f>
        <v/>
      </c>
      <c r="L2155">
        <f>IF('d_시나리오'!$J$4='d_시나리오'!$H$4,'d_시나리오'!$I$4,IF(K2155&lt;('d_시나리오'!$I$4-'d_시나리오'!$H$4)/('d_시나리오'!$J$4-'d_시나리오'!$H$4),'d_시나리오'!$H$4+SQRT(K2155*('d_시나리오'!$J$4-'d_시나리오'!$H$4)*('d_시나리오'!$I$4-'d_시나리오'!$H$4)),'d_시나리오'!$J$4-SQRT((1-K2155)*('d_시나리오'!$J$4-'d_시나리오'!$H$4)*('d_시나리오'!$J$4-'d_시나리오'!$I$4))))</f>
        <v/>
      </c>
      <c r="M2155">
        <f>RAND()</f>
        <v/>
      </c>
      <c r="N2155">
        <f>IF('d_시나리오'!$J$5='d_시나리오'!$H$5,'d_시나리오'!$I$5,IF(M2155&lt;('d_시나리오'!$I$5-'d_시나리오'!$H$5)/('d_시나리오'!$J$5-'d_시나리오'!$H$5),'d_시나리오'!$H$5+SQRT(M2155*('d_시나리오'!$J$5-'d_시나리오'!$H$5)*('d_시나리오'!$I$5-'d_시나리오'!$H$5)),'d_시나리오'!$J$5-SQRT((1-M2155)*('d_시나리오'!$J$5-'d_시나리오'!$H$5)*('d_시나리오'!$J$5-'d_시나리오'!$I$5))))</f>
        <v/>
      </c>
      <c r="O2155">
        <f>RAND()</f>
        <v/>
      </c>
      <c r="P2155">
        <f>IF('d_시나리오'!$J$6='d_시나리오'!$H$6,'d_시나리오'!$I$6,IF(O2155&lt;('d_시나리오'!$I$6-'d_시나리오'!$H$6)/('d_시나리오'!$J$6-'d_시나리오'!$H$6),'d_시나리오'!$H$6+SQRT(O2155*('d_시나리오'!$J$6-'d_시나리오'!$H$6)*('d_시나리오'!$I$6-'d_시나리오'!$H$6)),'d_시나리오'!$J$6-SQRT((1-O2155)*('d_시나리오'!$J$6-'d_시나리오'!$H$6)*('d_시나리오'!$J$6-'d_시나리오'!$I$6))))</f>
        <v/>
      </c>
      <c r="Q2155">
        <f>INDEX('d_분포'!$B$2:$B$57,RANDBETWEEN(1,56))</f>
        <v/>
      </c>
      <c r="R2155">
        <f>BETAINV(RAND(),5,5)</f>
        <v/>
      </c>
      <c r="S2155">
        <f>'d_고정'!$B$1*'6_기대효과'!$H$7*('d_시나리오'!$I$7/'d_고정'!$B$2)*B2155</f>
        <v/>
      </c>
      <c r="T2155">
        <f>S2155*D2155</f>
        <v/>
      </c>
      <c r="U2155">
        <f>S2155*F2155*H2155</f>
        <v/>
      </c>
      <c r="V2155">
        <f>S2155*F2155*(H2155-1)</f>
        <v/>
      </c>
      <c r="W2155">
        <f>U2155*J2155</f>
        <v/>
      </c>
      <c r="X2155">
        <f>T2155+W2155</f>
        <v/>
      </c>
      <c r="Y2155">
        <f>(T2155*E2155+W2155*L2155)*(1-R2155-'d_고정'!$B$13)</f>
        <v/>
      </c>
      <c r="Z2155">
        <f>(U2155*N2155*Q2155+'d_고정'!$B$3*('6_기대효과'!$H$7/8)*Q2155*'d_고정'!$B$10*P2155*('6_기대효과'!$K$7/'d_고정'!$B$9))*(1-R2155)</f>
        <v/>
      </c>
      <c r="AA2155">
        <f>W2155*L2155*(1-R2155-'d_고정'!$B$13)+U2155*MAX(N2155-'d_고정'!$B$10*P2155*('6_기대효과'!$K$7/'d_고정'!$B$9),0)*Q2155*(1-R2155)</f>
        <v/>
      </c>
      <c r="AB2155">
        <f>Y2155+Z2155</f>
        <v/>
      </c>
      <c r="AC2155">
        <f>Y2155/('d_고정'!$B$5*'6_기대효과'!$H$7/8)/'d_고정'!$B$6</f>
        <v/>
      </c>
      <c r="AD2155">
        <f>Y2155/('d_고정'!$B$8*'6_기대효과'!$H$7/8)</f>
        <v/>
      </c>
    </row>
    <row r="2156">
      <c r="A2156">
        <f>RAND()</f>
        <v/>
      </c>
      <c r="B2156">
        <f>IF('d_시나리오'!$J$2='d_시나리오'!$H$2,'d_시나리오'!$I$2,IF(A2156&lt;('d_시나리오'!$I$2-'d_시나리오'!$H$2)/('d_시나리오'!$J$2-'d_시나리오'!$H$2),'d_시나리오'!$H$2+SQRT(A2156*('d_시나리오'!$J$2-'d_시나리오'!$H$2)*('d_시나리오'!$I$2-'d_시나리오'!$H$2)),'d_시나리오'!$J$2-SQRT((1-A2156)*('d_시나리오'!$J$2-'d_시나리오'!$H$2)*('d_시나리오'!$J$2-'d_시나리오'!$I$2))))</f>
        <v/>
      </c>
      <c r="C2156">
        <f>RAND()</f>
        <v/>
      </c>
      <c r="D2156">
        <f>BETAINV(RAND(),IF(C2156&lt;'d_고정'!$B$26,'d_고정'!$B$23,'d_고정'!$B$16)+1,'d_고정'!$B$17-IF(C2156&lt;'d_고정'!$B$26,'d_고정'!$B$23,'d_고정'!$B$16)+1)*('d_고정'!$B$14+('d_고정'!$B$15-'d_고정'!$B$14)*RAND())</f>
        <v/>
      </c>
      <c r="E2156">
        <f>INDEX('d_분포'!$A$2:$A$28,RANDBETWEEN(1,27))</f>
        <v/>
      </c>
      <c r="F2156">
        <f>INDEX('d_분포'!$C$2:$C$5,RANDBETWEEN(1,4))*(0.9+0.2*RAND())</f>
        <v/>
      </c>
      <c r="G2156">
        <f>RAND()</f>
        <v/>
      </c>
      <c r="H2156">
        <f>(F2156+(1-F2156)*('d_고정'!$B$22*BETAINV(RAND(),IF(G2156&lt;'d_고정'!$B$26,'d_고정'!$B$25,'d_고정'!$B$20)+1,'d_고정'!$B$21-IF(G2156&lt;'d_고정'!$B$26,'d_고정'!$B$25,'d_고정'!$B$20)+1)+(1-'d_고정'!$B$22)*BETAINV(RAND(),IF(G2156&lt;'d_고정'!$B$26,'d_고정'!$B$24,'d_고정'!$B$18)+1,'d_고정'!$B$19-IF(G2156&lt;'d_고정'!$B$26,'d_고정'!$B$24,'d_고정'!$B$18)+1))*('d_고정'!$B$14+('d_고정'!$B$15-'d_고정'!$B$14)*RAND()))/F2156</f>
        <v/>
      </c>
      <c r="I2156">
        <f>RAND()</f>
        <v/>
      </c>
      <c r="J2156">
        <f>IF('d_시나리오'!$J$3='d_시나리오'!$H$3,'d_시나리오'!$I$3,IF(I2156&lt;('d_시나리오'!$I$3-'d_시나리오'!$H$3)/('d_시나리오'!$J$3-'d_시나리오'!$H$3),'d_시나리오'!$H$3+SQRT(I2156*('d_시나리오'!$J$3-'d_시나리오'!$H$3)*('d_시나리오'!$I$3-'d_시나리오'!$H$3)),'d_시나리오'!$J$3-SQRT((1-I2156)*('d_시나리오'!$J$3-'d_시나리오'!$H$3)*('d_시나리오'!$J$3-'d_시나리오'!$I$3))))</f>
        <v/>
      </c>
      <c r="K2156">
        <f>RAND()</f>
        <v/>
      </c>
      <c r="L2156">
        <f>IF('d_시나리오'!$J$4='d_시나리오'!$H$4,'d_시나리오'!$I$4,IF(K2156&lt;('d_시나리오'!$I$4-'d_시나리오'!$H$4)/('d_시나리오'!$J$4-'d_시나리오'!$H$4),'d_시나리오'!$H$4+SQRT(K2156*('d_시나리오'!$J$4-'d_시나리오'!$H$4)*('d_시나리오'!$I$4-'d_시나리오'!$H$4)),'d_시나리오'!$J$4-SQRT((1-K2156)*('d_시나리오'!$J$4-'d_시나리오'!$H$4)*('d_시나리오'!$J$4-'d_시나리오'!$I$4))))</f>
        <v/>
      </c>
      <c r="M2156">
        <f>RAND()</f>
        <v/>
      </c>
      <c r="N2156">
        <f>IF('d_시나리오'!$J$5='d_시나리오'!$H$5,'d_시나리오'!$I$5,IF(M2156&lt;('d_시나리오'!$I$5-'d_시나리오'!$H$5)/('d_시나리오'!$J$5-'d_시나리오'!$H$5),'d_시나리오'!$H$5+SQRT(M2156*('d_시나리오'!$J$5-'d_시나리오'!$H$5)*('d_시나리오'!$I$5-'d_시나리오'!$H$5)),'d_시나리오'!$J$5-SQRT((1-M2156)*('d_시나리오'!$J$5-'d_시나리오'!$H$5)*('d_시나리오'!$J$5-'d_시나리오'!$I$5))))</f>
        <v/>
      </c>
      <c r="O2156">
        <f>RAND()</f>
        <v/>
      </c>
      <c r="P2156">
        <f>IF('d_시나리오'!$J$6='d_시나리오'!$H$6,'d_시나리오'!$I$6,IF(O2156&lt;('d_시나리오'!$I$6-'d_시나리오'!$H$6)/('d_시나리오'!$J$6-'d_시나리오'!$H$6),'d_시나리오'!$H$6+SQRT(O2156*('d_시나리오'!$J$6-'d_시나리오'!$H$6)*('d_시나리오'!$I$6-'d_시나리오'!$H$6)),'d_시나리오'!$J$6-SQRT((1-O2156)*('d_시나리오'!$J$6-'d_시나리오'!$H$6)*('d_시나리오'!$J$6-'d_시나리오'!$I$6))))</f>
        <v/>
      </c>
      <c r="Q2156">
        <f>INDEX('d_분포'!$B$2:$B$57,RANDBETWEEN(1,56))</f>
        <v/>
      </c>
      <c r="R2156">
        <f>BETAINV(RAND(),5,5)</f>
        <v/>
      </c>
      <c r="S2156">
        <f>'d_고정'!$B$1*'6_기대효과'!$H$7*('d_시나리오'!$I$7/'d_고정'!$B$2)*B2156</f>
        <v/>
      </c>
      <c r="T2156">
        <f>S2156*D2156</f>
        <v/>
      </c>
      <c r="U2156">
        <f>S2156*F2156*H2156</f>
        <v/>
      </c>
      <c r="V2156">
        <f>S2156*F2156*(H2156-1)</f>
        <v/>
      </c>
      <c r="W2156">
        <f>U2156*J2156</f>
        <v/>
      </c>
      <c r="X2156">
        <f>T2156+W2156</f>
        <v/>
      </c>
      <c r="Y2156">
        <f>(T2156*E2156+W2156*L2156)*(1-R2156-'d_고정'!$B$13)</f>
        <v/>
      </c>
      <c r="Z2156">
        <f>(U2156*N2156*Q2156+'d_고정'!$B$3*('6_기대효과'!$H$7/8)*Q2156*'d_고정'!$B$10*P2156*('6_기대효과'!$K$7/'d_고정'!$B$9))*(1-R2156)</f>
        <v/>
      </c>
      <c r="AA2156">
        <f>W2156*L2156*(1-R2156-'d_고정'!$B$13)+U2156*MAX(N2156-'d_고정'!$B$10*P2156*('6_기대효과'!$K$7/'d_고정'!$B$9),0)*Q2156*(1-R2156)</f>
        <v/>
      </c>
      <c r="AB2156">
        <f>Y2156+Z2156</f>
        <v/>
      </c>
      <c r="AC2156">
        <f>Y2156/('d_고정'!$B$5*'6_기대효과'!$H$7/8)/'d_고정'!$B$6</f>
        <v/>
      </c>
      <c r="AD2156">
        <f>Y2156/('d_고정'!$B$8*'6_기대효과'!$H$7/8)</f>
        <v/>
      </c>
    </row>
    <row r="2157">
      <c r="A2157">
        <f>RAND()</f>
        <v/>
      </c>
      <c r="B2157">
        <f>IF('d_시나리오'!$J$2='d_시나리오'!$H$2,'d_시나리오'!$I$2,IF(A2157&lt;('d_시나리오'!$I$2-'d_시나리오'!$H$2)/('d_시나리오'!$J$2-'d_시나리오'!$H$2),'d_시나리오'!$H$2+SQRT(A2157*('d_시나리오'!$J$2-'d_시나리오'!$H$2)*('d_시나리오'!$I$2-'d_시나리오'!$H$2)),'d_시나리오'!$J$2-SQRT((1-A2157)*('d_시나리오'!$J$2-'d_시나리오'!$H$2)*('d_시나리오'!$J$2-'d_시나리오'!$I$2))))</f>
        <v/>
      </c>
      <c r="C2157">
        <f>RAND()</f>
        <v/>
      </c>
      <c r="D2157">
        <f>BETAINV(RAND(),IF(C2157&lt;'d_고정'!$B$26,'d_고정'!$B$23,'d_고정'!$B$16)+1,'d_고정'!$B$17-IF(C2157&lt;'d_고정'!$B$26,'d_고정'!$B$23,'d_고정'!$B$16)+1)*('d_고정'!$B$14+('d_고정'!$B$15-'d_고정'!$B$14)*RAND())</f>
        <v/>
      </c>
      <c r="E2157">
        <f>INDEX('d_분포'!$A$2:$A$28,RANDBETWEEN(1,27))</f>
        <v/>
      </c>
      <c r="F2157">
        <f>INDEX('d_분포'!$C$2:$C$5,RANDBETWEEN(1,4))*(0.9+0.2*RAND())</f>
        <v/>
      </c>
      <c r="G2157">
        <f>RAND()</f>
        <v/>
      </c>
      <c r="H2157">
        <f>(F2157+(1-F2157)*('d_고정'!$B$22*BETAINV(RAND(),IF(G2157&lt;'d_고정'!$B$26,'d_고정'!$B$25,'d_고정'!$B$20)+1,'d_고정'!$B$21-IF(G2157&lt;'d_고정'!$B$26,'d_고정'!$B$25,'d_고정'!$B$20)+1)+(1-'d_고정'!$B$22)*BETAINV(RAND(),IF(G2157&lt;'d_고정'!$B$26,'d_고정'!$B$24,'d_고정'!$B$18)+1,'d_고정'!$B$19-IF(G2157&lt;'d_고정'!$B$26,'d_고정'!$B$24,'d_고정'!$B$18)+1))*('d_고정'!$B$14+('d_고정'!$B$15-'d_고정'!$B$14)*RAND()))/F2157</f>
        <v/>
      </c>
      <c r="I2157">
        <f>RAND()</f>
        <v/>
      </c>
      <c r="J2157">
        <f>IF('d_시나리오'!$J$3='d_시나리오'!$H$3,'d_시나리오'!$I$3,IF(I2157&lt;('d_시나리오'!$I$3-'d_시나리오'!$H$3)/('d_시나리오'!$J$3-'d_시나리오'!$H$3),'d_시나리오'!$H$3+SQRT(I2157*('d_시나리오'!$J$3-'d_시나리오'!$H$3)*('d_시나리오'!$I$3-'d_시나리오'!$H$3)),'d_시나리오'!$J$3-SQRT((1-I2157)*('d_시나리오'!$J$3-'d_시나리오'!$H$3)*('d_시나리오'!$J$3-'d_시나리오'!$I$3))))</f>
        <v/>
      </c>
      <c r="K2157">
        <f>RAND()</f>
        <v/>
      </c>
      <c r="L2157">
        <f>IF('d_시나리오'!$J$4='d_시나리오'!$H$4,'d_시나리오'!$I$4,IF(K2157&lt;('d_시나리오'!$I$4-'d_시나리오'!$H$4)/('d_시나리오'!$J$4-'d_시나리오'!$H$4),'d_시나리오'!$H$4+SQRT(K2157*('d_시나리오'!$J$4-'d_시나리오'!$H$4)*('d_시나리오'!$I$4-'d_시나리오'!$H$4)),'d_시나리오'!$J$4-SQRT((1-K2157)*('d_시나리오'!$J$4-'d_시나리오'!$H$4)*('d_시나리오'!$J$4-'d_시나리오'!$I$4))))</f>
        <v/>
      </c>
      <c r="M2157">
        <f>RAND()</f>
        <v/>
      </c>
      <c r="N2157">
        <f>IF('d_시나리오'!$J$5='d_시나리오'!$H$5,'d_시나리오'!$I$5,IF(M2157&lt;('d_시나리오'!$I$5-'d_시나리오'!$H$5)/('d_시나리오'!$J$5-'d_시나리오'!$H$5),'d_시나리오'!$H$5+SQRT(M2157*('d_시나리오'!$J$5-'d_시나리오'!$H$5)*('d_시나리오'!$I$5-'d_시나리오'!$H$5)),'d_시나리오'!$J$5-SQRT((1-M2157)*('d_시나리오'!$J$5-'d_시나리오'!$H$5)*('d_시나리오'!$J$5-'d_시나리오'!$I$5))))</f>
        <v/>
      </c>
      <c r="O2157">
        <f>RAND()</f>
        <v/>
      </c>
      <c r="P2157">
        <f>IF('d_시나리오'!$J$6='d_시나리오'!$H$6,'d_시나리오'!$I$6,IF(O2157&lt;('d_시나리오'!$I$6-'d_시나리오'!$H$6)/('d_시나리오'!$J$6-'d_시나리오'!$H$6),'d_시나리오'!$H$6+SQRT(O2157*('d_시나리오'!$J$6-'d_시나리오'!$H$6)*('d_시나리오'!$I$6-'d_시나리오'!$H$6)),'d_시나리오'!$J$6-SQRT((1-O2157)*('d_시나리오'!$J$6-'d_시나리오'!$H$6)*('d_시나리오'!$J$6-'d_시나리오'!$I$6))))</f>
        <v/>
      </c>
      <c r="Q2157">
        <f>INDEX('d_분포'!$B$2:$B$57,RANDBETWEEN(1,56))</f>
        <v/>
      </c>
      <c r="R2157">
        <f>BETAINV(RAND(),5,5)</f>
        <v/>
      </c>
      <c r="S2157">
        <f>'d_고정'!$B$1*'6_기대효과'!$H$7*('d_시나리오'!$I$7/'d_고정'!$B$2)*B2157</f>
        <v/>
      </c>
      <c r="T2157">
        <f>S2157*D2157</f>
        <v/>
      </c>
      <c r="U2157">
        <f>S2157*F2157*H2157</f>
        <v/>
      </c>
      <c r="V2157">
        <f>S2157*F2157*(H2157-1)</f>
        <v/>
      </c>
      <c r="W2157">
        <f>U2157*J2157</f>
        <v/>
      </c>
      <c r="X2157">
        <f>T2157+W2157</f>
        <v/>
      </c>
      <c r="Y2157">
        <f>(T2157*E2157+W2157*L2157)*(1-R2157-'d_고정'!$B$13)</f>
        <v/>
      </c>
      <c r="Z2157">
        <f>(U2157*N2157*Q2157+'d_고정'!$B$3*('6_기대효과'!$H$7/8)*Q2157*'d_고정'!$B$10*P2157*('6_기대효과'!$K$7/'d_고정'!$B$9))*(1-R2157)</f>
        <v/>
      </c>
      <c r="AA2157">
        <f>W2157*L2157*(1-R2157-'d_고정'!$B$13)+U2157*MAX(N2157-'d_고정'!$B$10*P2157*('6_기대효과'!$K$7/'d_고정'!$B$9),0)*Q2157*(1-R2157)</f>
        <v/>
      </c>
      <c r="AB2157">
        <f>Y2157+Z2157</f>
        <v/>
      </c>
      <c r="AC2157">
        <f>Y2157/('d_고정'!$B$5*'6_기대효과'!$H$7/8)/'d_고정'!$B$6</f>
        <v/>
      </c>
      <c r="AD2157">
        <f>Y2157/('d_고정'!$B$8*'6_기대효과'!$H$7/8)</f>
        <v/>
      </c>
    </row>
    <row r="2158">
      <c r="A2158">
        <f>RAND()</f>
        <v/>
      </c>
      <c r="B2158">
        <f>IF('d_시나리오'!$J$2='d_시나리오'!$H$2,'d_시나리오'!$I$2,IF(A2158&lt;('d_시나리오'!$I$2-'d_시나리오'!$H$2)/('d_시나리오'!$J$2-'d_시나리오'!$H$2),'d_시나리오'!$H$2+SQRT(A2158*('d_시나리오'!$J$2-'d_시나리오'!$H$2)*('d_시나리오'!$I$2-'d_시나리오'!$H$2)),'d_시나리오'!$J$2-SQRT((1-A2158)*('d_시나리오'!$J$2-'d_시나리오'!$H$2)*('d_시나리오'!$J$2-'d_시나리오'!$I$2))))</f>
        <v/>
      </c>
      <c r="C2158">
        <f>RAND()</f>
        <v/>
      </c>
      <c r="D2158">
        <f>BETAINV(RAND(),IF(C2158&lt;'d_고정'!$B$26,'d_고정'!$B$23,'d_고정'!$B$16)+1,'d_고정'!$B$17-IF(C2158&lt;'d_고정'!$B$26,'d_고정'!$B$23,'d_고정'!$B$16)+1)*('d_고정'!$B$14+('d_고정'!$B$15-'d_고정'!$B$14)*RAND())</f>
        <v/>
      </c>
      <c r="E2158">
        <f>INDEX('d_분포'!$A$2:$A$28,RANDBETWEEN(1,27))</f>
        <v/>
      </c>
      <c r="F2158">
        <f>INDEX('d_분포'!$C$2:$C$5,RANDBETWEEN(1,4))*(0.9+0.2*RAND())</f>
        <v/>
      </c>
      <c r="G2158">
        <f>RAND()</f>
        <v/>
      </c>
      <c r="H2158">
        <f>(F2158+(1-F2158)*('d_고정'!$B$22*BETAINV(RAND(),IF(G2158&lt;'d_고정'!$B$26,'d_고정'!$B$25,'d_고정'!$B$20)+1,'d_고정'!$B$21-IF(G2158&lt;'d_고정'!$B$26,'d_고정'!$B$25,'d_고정'!$B$20)+1)+(1-'d_고정'!$B$22)*BETAINV(RAND(),IF(G2158&lt;'d_고정'!$B$26,'d_고정'!$B$24,'d_고정'!$B$18)+1,'d_고정'!$B$19-IF(G2158&lt;'d_고정'!$B$26,'d_고정'!$B$24,'d_고정'!$B$18)+1))*('d_고정'!$B$14+('d_고정'!$B$15-'d_고정'!$B$14)*RAND()))/F2158</f>
        <v/>
      </c>
      <c r="I2158">
        <f>RAND()</f>
        <v/>
      </c>
      <c r="J2158">
        <f>IF('d_시나리오'!$J$3='d_시나리오'!$H$3,'d_시나리오'!$I$3,IF(I2158&lt;('d_시나리오'!$I$3-'d_시나리오'!$H$3)/('d_시나리오'!$J$3-'d_시나리오'!$H$3),'d_시나리오'!$H$3+SQRT(I2158*('d_시나리오'!$J$3-'d_시나리오'!$H$3)*('d_시나리오'!$I$3-'d_시나리오'!$H$3)),'d_시나리오'!$J$3-SQRT((1-I2158)*('d_시나리오'!$J$3-'d_시나리오'!$H$3)*('d_시나리오'!$J$3-'d_시나리오'!$I$3))))</f>
        <v/>
      </c>
      <c r="K2158">
        <f>RAND()</f>
        <v/>
      </c>
      <c r="L2158">
        <f>IF('d_시나리오'!$J$4='d_시나리오'!$H$4,'d_시나리오'!$I$4,IF(K2158&lt;('d_시나리오'!$I$4-'d_시나리오'!$H$4)/('d_시나리오'!$J$4-'d_시나리오'!$H$4),'d_시나리오'!$H$4+SQRT(K2158*('d_시나리오'!$J$4-'d_시나리오'!$H$4)*('d_시나리오'!$I$4-'d_시나리오'!$H$4)),'d_시나리오'!$J$4-SQRT((1-K2158)*('d_시나리오'!$J$4-'d_시나리오'!$H$4)*('d_시나리오'!$J$4-'d_시나리오'!$I$4))))</f>
        <v/>
      </c>
      <c r="M2158">
        <f>RAND()</f>
        <v/>
      </c>
      <c r="N2158">
        <f>IF('d_시나리오'!$J$5='d_시나리오'!$H$5,'d_시나리오'!$I$5,IF(M2158&lt;('d_시나리오'!$I$5-'d_시나리오'!$H$5)/('d_시나리오'!$J$5-'d_시나리오'!$H$5),'d_시나리오'!$H$5+SQRT(M2158*('d_시나리오'!$J$5-'d_시나리오'!$H$5)*('d_시나리오'!$I$5-'d_시나리오'!$H$5)),'d_시나리오'!$J$5-SQRT((1-M2158)*('d_시나리오'!$J$5-'d_시나리오'!$H$5)*('d_시나리오'!$J$5-'d_시나리오'!$I$5))))</f>
        <v/>
      </c>
      <c r="O2158">
        <f>RAND()</f>
        <v/>
      </c>
      <c r="P2158">
        <f>IF('d_시나리오'!$J$6='d_시나리오'!$H$6,'d_시나리오'!$I$6,IF(O2158&lt;('d_시나리오'!$I$6-'d_시나리오'!$H$6)/('d_시나리오'!$J$6-'d_시나리오'!$H$6),'d_시나리오'!$H$6+SQRT(O2158*('d_시나리오'!$J$6-'d_시나리오'!$H$6)*('d_시나리오'!$I$6-'d_시나리오'!$H$6)),'d_시나리오'!$J$6-SQRT((1-O2158)*('d_시나리오'!$J$6-'d_시나리오'!$H$6)*('d_시나리오'!$J$6-'d_시나리오'!$I$6))))</f>
        <v/>
      </c>
      <c r="Q2158">
        <f>INDEX('d_분포'!$B$2:$B$57,RANDBETWEEN(1,56))</f>
        <v/>
      </c>
      <c r="R2158">
        <f>BETAINV(RAND(),5,5)</f>
        <v/>
      </c>
      <c r="S2158">
        <f>'d_고정'!$B$1*'6_기대효과'!$H$7*('d_시나리오'!$I$7/'d_고정'!$B$2)*B2158</f>
        <v/>
      </c>
      <c r="T2158">
        <f>S2158*D2158</f>
        <v/>
      </c>
      <c r="U2158">
        <f>S2158*F2158*H2158</f>
        <v/>
      </c>
      <c r="V2158">
        <f>S2158*F2158*(H2158-1)</f>
        <v/>
      </c>
      <c r="W2158">
        <f>U2158*J2158</f>
        <v/>
      </c>
      <c r="X2158">
        <f>T2158+W2158</f>
        <v/>
      </c>
      <c r="Y2158">
        <f>(T2158*E2158+W2158*L2158)*(1-R2158-'d_고정'!$B$13)</f>
        <v/>
      </c>
      <c r="Z2158">
        <f>(U2158*N2158*Q2158+'d_고정'!$B$3*('6_기대효과'!$H$7/8)*Q2158*'d_고정'!$B$10*P2158*('6_기대효과'!$K$7/'d_고정'!$B$9))*(1-R2158)</f>
        <v/>
      </c>
      <c r="AA2158">
        <f>W2158*L2158*(1-R2158-'d_고정'!$B$13)+U2158*MAX(N2158-'d_고정'!$B$10*P2158*('6_기대효과'!$K$7/'d_고정'!$B$9),0)*Q2158*(1-R2158)</f>
        <v/>
      </c>
      <c r="AB2158">
        <f>Y2158+Z2158</f>
        <v/>
      </c>
      <c r="AC2158">
        <f>Y2158/('d_고정'!$B$5*'6_기대효과'!$H$7/8)/'d_고정'!$B$6</f>
        <v/>
      </c>
      <c r="AD2158">
        <f>Y2158/('d_고정'!$B$8*'6_기대효과'!$H$7/8)</f>
        <v/>
      </c>
    </row>
    <row r="2159">
      <c r="A2159">
        <f>RAND()</f>
        <v/>
      </c>
      <c r="B2159">
        <f>IF('d_시나리오'!$J$2='d_시나리오'!$H$2,'d_시나리오'!$I$2,IF(A2159&lt;('d_시나리오'!$I$2-'d_시나리오'!$H$2)/('d_시나리오'!$J$2-'d_시나리오'!$H$2),'d_시나리오'!$H$2+SQRT(A2159*('d_시나리오'!$J$2-'d_시나리오'!$H$2)*('d_시나리오'!$I$2-'d_시나리오'!$H$2)),'d_시나리오'!$J$2-SQRT((1-A2159)*('d_시나리오'!$J$2-'d_시나리오'!$H$2)*('d_시나리오'!$J$2-'d_시나리오'!$I$2))))</f>
        <v/>
      </c>
      <c r="C2159">
        <f>RAND()</f>
        <v/>
      </c>
      <c r="D2159">
        <f>BETAINV(RAND(),IF(C2159&lt;'d_고정'!$B$26,'d_고정'!$B$23,'d_고정'!$B$16)+1,'d_고정'!$B$17-IF(C2159&lt;'d_고정'!$B$26,'d_고정'!$B$23,'d_고정'!$B$16)+1)*('d_고정'!$B$14+('d_고정'!$B$15-'d_고정'!$B$14)*RAND())</f>
        <v/>
      </c>
      <c r="E2159">
        <f>INDEX('d_분포'!$A$2:$A$28,RANDBETWEEN(1,27))</f>
        <v/>
      </c>
      <c r="F2159">
        <f>INDEX('d_분포'!$C$2:$C$5,RANDBETWEEN(1,4))*(0.9+0.2*RAND())</f>
        <v/>
      </c>
      <c r="G2159">
        <f>RAND()</f>
        <v/>
      </c>
      <c r="H2159">
        <f>(F2159+(1-F2159)*('d_고정'!$B$22*BETAINV(RAND(),IF(G2159&lt;'d_고정'!$B$26,'d_고정'!$B$25,'d_고정'!$B$20)+1,'d_고정'!$B$21-IF(G2159&lt;'d_고정'!$B$26,'d_고정'!$B$25,'d_고정'!$B$20)+1)+(1-'d_고정'!$B$22)*BETAINV(RAND(),IF(G2159&lt;'d_고정'!$B$26,'d_고정'!$B$24,'d_고정'!$B$18)+1,'d_고정'!$B$19-IF(G2159&lt;'d_고정'!$B$26,'d_고정'!$B$24,'d_고정'!$B$18)+1))*('d_고정'!$B$14+('d_고정'!$B$15-'d_고정'!$B$14)*RAND()))/F2159</f>
        <v/>
      </c>
      <c r="I2159">
        <f>RAND()</f>
        <v/>
      </c>
      <c r="J2159">
        <f>IF('d_시나리오'!$J$3='d_시나리오'!$H$3,'d_시나리오'!$I$3,IF(I2159&lt;('d_시나리오'!$I$3-'d_시나리오'!$H$3)/('d_시나리오'!$J$3-'d_시나리오'!$H$3),'d_시나리오'!$H$3+SQRT(I2159*('d_시나리오'!$J$3-'d_시나리오'!$H$3)*('d_시나리오'!$I$3-'d_시나리오'!$H$3)),'d_시나리오'!$J$3-SQRT((1-I2159)*('d_시나리오'!$J$3-'d_시나리오'!$H$3)*('d_시나리오'!$J$3-'d_시나리오'!$I$3))))</f>
        <v/>
      </c>
      <c r="K2159">
        <f>RAND()</f>
        <v/>
      </c>
      <c r="L2159">
        <f>IF('d_시나리오'!$J$4='d_시나리오'!$H$4,'d_시나리오'!$I$4,IF(K2159&lt;('d_시나리오'!$I$4-'d_시나리오'!$H$4)/('d_시나리오'!$J$4-'d_시나리오'!$H$4),'d_시나리오'!$H$4+SQRT(K2159*('d_시나리오'!$J$4-'d_시나리오'!$H$4)*('d_시나리오'!$I$4-'d_시나리오'!$H$4)),'d_시나리오'!$J$4-SQRT((1-K2159)*('d_시나리오'!$J$4-'d_시나리오'!$H$4)*('d_시나리오'!$J$4-'d_시나리오'!$I$4))))</f>
        <v/>
      </c>
      <c r="M2159">
        <f>RAND()</f>
        <v/>
      </c>
      <c r="N2159">
        <f>IF('d_시나리오'!$J$5='d_시나리오'!$H$5,'d_시나리오'!$I$5,IF(M2159&lt;('d_시나리오'!$I$5-'d_시나리오'!$H$5)/('d_시나리오'!$J$5-'d_시나리오'!$H$5),'d_시나리오'!$H$5+SQRT(M2159*('d_시나리오'!$J$5-'d_시나리오'!$H$5)*('d_시나리오'!$I$5-'d_시나리오'!$H$5)),'d_시나리오'!$J$5-SQRT((1-M2159)*('d_시나리오'!$J$5-'d_시나리오'!$H$5)*('d_시나리오'!$J$5-'d_시나리오'!$I$5))))</f>
        <v/>
      </c>
      <c r="O2159">
        <f>RAND()</f>
        <v/>
      </c>
      <c r="P2159">
        <f>IF('d_시나리오'!$J$6='d_시나리오'!$H$6,'d_시나리오'!$I$6,IF(O2159&lt;('d_시나리오'!$I$6-'d_시나리오'!$H$6)/('d_시나리오'!$J$6-'d_시나리오'!$H$6),'d_시나리오'!$H$6+SQRT(O2159*('d_시나리오'!$J$6-'d_시나리오'!$H$6)*('d_시나리오'!$I$6-'d_시나리오'!$H$6)),'d_시나리오'!$J$6-SQRT((1-O2159)*('d_시나리오'!$J$6-'d_시나리오'!$H$6)*('d_시나리오'!$J$6-'d_시나리오'!$I$6))))</f>
        <v/>
      </c>
      <c r="Q2159">
        <f>INDEX('d_분포'!$B$2:$B$57,RANDBETWEEN(1,56))</f>
        <v/>
      </c>
      <c r="R2159">
        <f>BETAINV(RAND(),5,5)</f>
        <v/>
      </c>
      <c r="S2159">
        <f>'d_고정'!$B$1*'6_기대효과'!$H$7*('d_시나리오'!$I$7/'d_고정'!$B$2)*B2159</f>
        <v/>
      </c>
      <c r="T2159">
        <f>S2159*D2159</f>
        <v/>
      </c>
      <c r="U2159">
        <f>S2159*F2159*H2159</f>
        <v/>
      </c>
      <c r="V2159">
        <f>S2159*F2159*(H2159-1)</f>
        <v/>
      </c>
      <c r="W2159">
        <f>U2159*J2159</f>
        <v/>
      </c>
      <c r="X2159">
        <f>T2159+W2159</f>
        <v/>
      </c>
      <c r="Y2159">
        <f>(T2159*E2159+W2159*L2159)*(1-R2159-'d_고정'!$B$13)</f>
        <v/>
      </c>
      <c r="Z2159">
        <f>(U2159*N2159*Q2159+'d_고정'!$B$3*('6_기대효과'!$H$7/8)*Q2159*'d_고정'!$B$10*P2159*('6_기대효과'!$K$7/'d_고정'!$B$9))*(1-R2159)</f>
        <v/>
      </c>
      <c r="AA2159">
        <f>W2159*L2159*(1-R2159-'d_고정'!$B$13)+U2159*MAX(N2159-'d_고정'!$B$10*P2159*('6_기대효과'!$K$7/'d_고정'!$B$9),0)*Q2159*(1-R2159)</f>
        <v/>
      </c>
      <c r="AB2159">
        <f>Y2159+Z2159</f>
        <v/>
      </c>
      <c r="AC2159">
        <f>Y2159/('d_고정'!$B$5*'6_기대효과'!$H$7/8)/'d_고정'!$B$6</f>
        <v/>
      </c>
      <c r="AD2159">
        <f>Y2159/('d_고정'!$B$8*'6_기대효과'!$H$7/8)</f>
        <v/>
      </c>
    </row>
    <row r="2160">
      <c r="A2160">
        <f>RAND()</f>
        <v/>
      </c>
      <c r="B2160">
        <f>IF('d_시나리오'!$J$2='d_시나리오'!$H$2,'d_시나리오'!$I$2,IF(A2160&lt;('d_시나리오'!$I$2-'d_시나리오'!$H$2)/('d_시나리오'!$J$2-'d_시나리오'!$H$2),'d_시나리오'!$H$2+SQRT(A2160*('d_시나리오'!$J$2-'d_시나리오'!$H$2)*('d_시나리오'!$I$2-'d_시나리오'!$H$2)),'d_시나리오'!$J$2-SQRT((1-A2160)*('d_시나리오'!$J$2-'d_시나리오'!$H$2)*('d_시나리오'!$J$2-'d_시나리오'!$I$2))))</f>
        <v/>
      </c>
      <c r="C2160">
        <f>RAND()</f>
        <v/>
      </c>
      <c r="D2160">
        <f>BETAINV(RAND(),IF(C2160&lt;'d_고정'!$B$26,'d_고정'!$B$23,'d_고정'!$B$16)+1,'d_고정'!$B$17-IF(C2160&lt;'d_고정'!$B$26,'d_고정'!$B$23,'d_고정'!$B$16)+1)*('d_고정'!$B$14+('d_고정'!$B$15-'d_고정'!$B$14)*RAND())</f>
        <v/>
      </c>
      <c r="E2160">
        <f>INDEX('d_분포'!$A$2:$A$28,RANDBETWEEN(1,27))</f>
        <v/>
      </c>
      <c r="F2160">
        <f>INDEX('d_분포'!$C$2:$C$5,RANDBETWEEN(1,4))*(0.9+0.2*RAND())</f>
        <v/>
      </c>
      <c r="G2160">
        <f>RAND()</f>
        <v/>
      </c>
      <c r="H2160">
        <f>(F2160+(1-F2160)*('d_고정'!$B$22*BETAINV(RAND(),IF(G2160&lt;'d_고정'!$B$26,'d_고정'!$B$25,'d_고정'!$B$20)+1,'d_고정'!$B$21-IF(G2160&lt;'d_고정'!$B$26,'d_고정'!$B$25,'d_고정'!$B$20)+1)+(1-'d_고정'!$B$22)*BETAINV(RAND(),IF(G2160&lt;'d_고정'!$B$26,'d_고정'!$B$24,'d_고정'!$B$18)+1,'d_고정'!$B$19-IF(G2160&lt;'d_고정'!$B$26,'d_고정'!$B$24,'d_고정'!$B$18)+1))*('d_고정'!$B$14+('d_고정'!$B$15-'d_고정'!$B$14)*RAND()))/F2160</f>
        <v/>
      </c>
      <c r="I2160">
        <f>RAND()</f>
        <v/>
      </c>
      <c r="J2160">
        <f>IF('d_시나리오'!$J$3='d_시나리오'!$H$3,'d_시나리오'!$I$3,IF(I2160&lt;('d_시나리오'!$I$3-'d_시나리오'!$H$3)/('d_시나리오'!$J$3-'d_시나리오'!$H$3),'d_시나리오'!$H$3+SQRT(I2160*('d_시나리오'!$J$3-'d_시나리오'!$H$3)*('d_시나리오'!$I$3-'d_시나리오'!$H$3)),'d_시나리오'!$J$3-SQRT((1-I2160)*('d_시나리오'!$J$3-'d_시나리오'!$H$3)*('d_시나리오'!$J$3-'d_시나리오'!$I$3))))</f>
        <v/>
      </c>
      <c r="K2160">
        <f>RAND()</f>
        <v/>
      </c>
      <c r="L2160">
        <f>IF('d_시나리오'!$J$4='d_시나리오'!$H$4,'d_시나리오'!$I$4,IF(K2160&lt;('d_시나리오'!$I$4-'d_시나리오'!$H$4)/('d_시나리오'!$J$4-'d_시나리오'!$H$4),'d_시나리오'!$H$4+SQRT(K2160*('d_시나리오'!$J$4-'d_시나리오'!$H$4)*('d_시나리오'!$I$4-'d_시나리오'!$H$4)),'d_시나리오'!$J$4-SQRT((1-K2160)*('d_시나리오'!$J$4-'d_시나리오'!$H$4)*('d_시나리오'!$J$4-'d_시나리오'!$I$4))))</f>
        <v/>
      </c>
      <c r="M2160">
        <f>RAND()</f>
        <v/>
      </c>
      <c r="N2160">
        <f>IF('d_시나리오'!$J$5='d_시나리오'!$H$5,'d_시나리오'!$I$5,IF(M2160&lt;('d_시나리오'!$I$5-'d_시나리오'!$H$5)/('d_시나리오'!$J$5-'d_시나리오'!$H$5),'d_시나리오'!$H$5+SQRT(M2160*('d_시나리오'!$J$5-'d_시나리오'!$H$5)*('d_시나리오'!$I$5-'d_시나리오'!$H$5)),'d_시나리오'!$J$5-SQRT((1-M2160)*('d_시나리오'!$J$5-'d_시나리오'!$H$5)*('d_시나리오'!$J$5-'d_시나리오'!$I$5))))</f>
        <v/>
      </c>
      <c r="O2160">
        <f>RAND()</f>
        <v/>
      </c>
      <c r="P2160">
        <f>IF('d_시나리오'!$J$6='d_시나리오'!$H$6,'d_시나리오'!$I$6,IF(O2160&lt;('d_시나리오'!$I$6-'d_시나리오'!$H$6)/('d_시나리오'!$J$6-'d_시나리오'!$H$6),'d_시나리오'!$H$6+SQRT(O2160*('d_시나리오'!$J$6-'d_시나리오'!$H$6)*('d_시나리오'!$I$6-'d_시나리오'!$H$6)),'d_시나리오'!$J$6-SQRT((1-O2160)*('d_시나리오'!$J$6-'d_시나리오'!$H$6)*('d_시나리오'!$J$6-'d_시나리오'!$I$6))))</f>
        <v/>
      </c>
      <c r="Q2160">
        <f>INDEX('d_분포'!$B$2:$B$57,RANDBETWEEN(1,56))</f>
        <v/>
      </c>
      <c r="R2160">
        <f>BETAINV(RAND(),5,5)</f>
        <v/>
      </c>
      <c r="S2160">
        <f>'d_고정'!$B$1*'6_기대효과'!$H$7*('d_시나리오'!$I$7/'d_고정'!$B$2)*B2160</f>
        <v/>
      </c>
      <c r="T2160">
        <f>S2160*D2160</f>
        <v/>
      </c>
      <c r="U2160">
        <f>S2160*F2160*H2160</f>
        <v/>
      </c>
      <c r="V2160">
        <f>S2160*F2160*(H2160-1)</f>
        <v/>
      </c>
      <c r="W2160">
        <f>U2160*J2160</f>
        <v/>
      </c>
      <c r="X2160">
        <f>T2160+W2160</f>
        <v/>
      </c>
      <c r="Y2160">
        <f>(T2160*E2160+W2160*L2160)*(1-R2160-'d_고정'!$B$13)</f>
        <v/>
      </c>
      <c r="Z2160">
        <f>(U2160*N2160*Q2160+'d_고정'!$B$3*('6_기대효과'!$H$7/8)*Q2160*'d_고정'!$B$10*P2160*('6_기대효과'!$K$7/'d_고정'!$B$9))*(1-R2160)</f>
        <v/>
      </c>
      <c r="AA2160">
        <f>W2160*L2160*(1-R2160-'d_고정'!$B$13)+U2160*MAX(N2160-'d_고정'!$B$10*P2160*('6_기대효과'!$K$7/'d_고정'!$B$9),0)*Q2160*(1-R2160)</f>
        <v/>
      </c>
      <c r="AB2160">
        <f>Y2160+Z2160</f>
        <v/>
      </c>
      <c r="AC2160">
        <f>Y2160/('d_고정'!$B$5*'6_기대효과'!$H$7/8)/'d_고정'!$B$6</f>
        <v/>
      </c>
      <c r="AD2160">
        <f>Y2160/('d_고정'!$B$8*'6_기대효과'!$H$7/8)</f>
        <v/>
      </c>
    </row>
    <row r="2161">
      <c r="A2161">
        <f>RAND()</f>
        <v/>
      </c>
      <c r="B2161">
        <f>IF('d_시나리오'!$J$2='d_시나리오'!$H$2,'d_시나리오'!$I$2,IF(A2161&lt;('d_시나리오'!$I$2-'d_시나리오'!$H$2)/('d_시나리오'!$J$2-'d_시나리오'!$H$2),'d_시나리오'!$H$2+SQRT(A2161*('d_시나리오'!$J$2-'d_시나리오'!$H$2)*('d_시나리오'!$I$2-'d_시나리오'!$H$2)),'d_시나리오'!$J$2-SQRT((1-A2161)*('d_시나리오'!$J$2-'d_시나리오'!$H$2)*('d_시나리오'!$J$2-'d_시나리오'!$I$2))))</f>
        <v/>
      </c>
      <c r="C2161">
        <f>RAND()</f>
        <v/>
      </c>
      <c r="D2161">
        <f>BETAINV(RAND(),IF(C2161&lt;'d_고정'!$B$26,'d_고정'!$B$23,'d_고정'!$B$16)+1,'d_고정'!$B$17-IF(C2161&lt;'d_고정'!$B$26,'d_고정'!$B$23,'d_고정'!$B$16)+1)*('d_고정'!$B$14+('d_고정'!$B$15-'d_고정'!$B$14)*RAND())</f>
        <v/>
      </c>
      <c r="E2161">
        <f>INDEX('d_분포'!$A$2:$A$28,RANDBETWEEN(1,27))</f>
        <v/>
      </c>
      <c r="F2161">
        <f>INDEX('d_분포'!$C$2:$C$5,RANDBETWEEN(1,4))*(0.9+0.2*RAND())</f>
        <v/>
      </c>
      <c r="G2161">
        <f>RAND()</f>
        <v/>
      </c>
      <c r="H2161">
        <f>(F2161+(1-F2161)*('d_고정'!$B$22*BETAINV(RAND(),IF(G2161&lt;'d_고정'!$B$26,'d_고정'!$B$25,'d_고정'!$B$20)+1,'d_고정'!$B$21-IF(G2161&lt;'d_고정'!$B$26,'d_고정'!$B$25,'d_고정'!$B$20)+1)+(1-'d_고정'!$B$22)*BETAINV(RAND(),IF(G2161&lt;'d_고정'!$B$26,'d_고정'!$B$24,'d_고정'!$B$18)+1,'d_고정'!$B$19-IF(G2161&lt;'d_고정'!$B$26,'d_고정'!$B$24,'d_고정'!$B$18)+1))*('d_고정'!$B$14+('d_고정'!$B$15-'d_고정'!$B$14)*RAND()))/F2161</f>
        <v/>
      </c>
      <c r="I2161">
        <f>RAND()</f>
        <v/>
      </c>
      <c r="J2161">
        <f>IF('d_시나리오'!$J$3='d_시나리오'!$H$3,'d_시나리오'!$I$3,IF(I2161&lt;('d_시나리오'!$I$3-'d_시나리오'!$H$3)/('d_시나리오'!$J$3-'d_시나리오'!$H$3),'d_시나리오'!$H$3+SQRT(I2161*('d_시나리오'!$J$3-'d_시나리오'!$H$3)*('d_시나리오'!$I$3-'d_시나리오'!$H$3)),'d_시나리오'!$J$3-SQRT((1-I2161)*('d_시나리오'!$J$3-'d_시나리오'!$H$3)*('d_시나리오'!$J$3-'d_시나리오'!$I$3))))</f>
        <v/>
      </c>
      <c r="K2161">
        <f>RAND()</f>
        <v/>
      </c>
      <c r="L2161">
        <f>IF('d_시나리오'!$J$4='d_시나리오'!$H$4,'d_시나리오'!$I$4,IF(K2161&lt;('d_시나리오'!$I$4-'d_시나리오'!$H$4)/('d_시나리오'!$J$4-'d_시나리오'!$H$4),'d_시나리오'!$H$4+SQRT(K2161*('d_시나리오'!$J$4-'d_시나리오'!$H$4)*('d_시나리오'!$I$4-'d_시나리오'!$H$4)),'d_시나리오'!$J$4-SQRT((1-K2161)*('d_시나리오'!$J$4-'d_시나리오'!$H$4)*('d_시나리오'!$J$4-'d_시나리오'!$I$4))))</f>
        <v/>
      </c>
      <c r="M2161">
        <f>RAND()</f>
        <v/>
      </c>
      <c r="N2161">
        <f>IF('d_시나리오'!$J$5='d_시나리오'!$H$5,'d_시나리오'!$I$5,IF(M2161&lt;('d_시나리오'!$I$5-'d_시나리오'!$H$5)/('d_시나리오'!$J$5-'d_시나리오'!$H$5),'d_시나리오'!$H$5+SQRT(M2161*('d_시나리오'!$J$5-'d_시나리오'!$H$5)*('d_시나리오'!$I$5-'d_시나리오'!$H$5)),'d_시나리오'!$J$5-SQRT((1-M2161)*('d_시나리오'!$J$5-'d_시나리오'!$H$5)*('d_시나리오'!$J$5-'d_시나리오'!$I$5))))</f>
        <v/>
      </c>
      <c r="O2161">
        <f>RAND()</f>
        <v/>
      </c>
      <c r="P2161">
        <f>IF('d_시나리오'!$J$6='d_시나리오'!$H$6,'d_시나리오'!$I$6,IF(O2161&lt;('d_시나리오'!$I$6-'d_시나리오'!$H$6)/('d_시나리오'!$J$6-'d_시나리오'!$H$6),'d_시나리오'!$H$6+SQRT(O2161*('d_시나리오'!$J$6-'d_시나리오'!$H$6)*('d_시나리오'!$I$6-'d_시나리오'!$H$6)),'d_시나리오'!$J$6-SQRT((1-O2161)*('d_시나리오'!$J$6-'d_시나리오'!$H$6)*('d_시나리오'!$J$6-'d_시나리오'!$I$6))))</f>
        <v/>
      </c>
      <c r="Q2161">
        <f>INDEX('d_분포'!$B$2:$B$57,RANDBETWEEN(1,56))</f>
        <v/>
      </c>
      <c r="R2161">
        <f>BETAINV(RAND(),5,5)</f>
        <v/>
      </c>
      <c r="S2161">
        <f>'d_고정'!$B$1*'6_기대효과'!$H$7*('d_시나리오'!$I$7/'d_고정'!$B$2)*B2161</f>
        <v/>
      </c>
      <c r="T2161">
        <f>S2161*D2161</f>
        <v/>
      </c>
      <c r="U2161">
        <f>S2161*F2161*H2161</f>
        <v/>
      </c>
      <c r="V2161">
        <f>S2161*F2161*(H2161-1)</f>
        <v/>
      </c>
      <c r="W2161">
        <f>U2161*J2161</f>
        <v/>
      </c>
      <c r="X2161">
        <f>T2161+W2161</f>
        <v/>
      </c>
      <c r="Y2161">
        <f>(T2161*E2161+W2161*L2161)*(1-R2161-'d_고정'!$B$13)</f>
        <v/>
      </c>
      <c r="Z2161">
        <f>(U2161*N2161*Q2161+'d_고정'!$B$3*('6_기대효과'!$H$7/8)*Q2161*'d_고정'!$B$10*P2161*('6_기대효과'!$K$7/'d_고정'!$B$9))*(1-R2161)</f>
        <v/>
      </c>
      <c r="AA2161">
        <f>W2161*L2161*(1-R2161-'d_고정'!$B$13)+U2161*MAX(N2161-'d_고정'!$B$10*P2161*('6_기대효과'!$K$7/'d_고정'!$B$9),0)*Q2161*(1-R2161)</f>
        <v/>
      </c>
      <c r="AB2161">
        <f>Y2161+Z2161</f>
        <v/>
      </c>
      <c r="AC2161">
        <f>Y2161/('d_고정'!$B$5*'6_기대효과'!$H$7/8)/'d_고정'!$B$6</f>
        <v/>
      </c>
      <c r="AD2161">
        <f>Y2161/('d_고정'!$B$8*'6_기대효과'!$H$7/8)</f>
        <v/>
      </c>
    </row>
    <row r="2162">
      <c r="A2162">
        <f>RAND()</f>
        <v/>
      </c>
      <c r="B2162">
        <f>IF('d_시나리오'!$J$2='d_시나리오'!$H$2,'d_시나리오'!$I$2,IF(A2162&lt;('d_시나리오'!$I$2-'d_시나리오'!$H$2)/('d_시나리오'!$J$2-'d_시나리오'!$H$2),'d_시나리오'!$H$2+SQRT(A2162*('d_시나리오'!$J$2-'d_시나리오'!$H$2)*('d_시나리오'!$I$2-'d_시나리오'!$H$2)),'d_시나리오'!$J$2-SQRT((1-A2162)*('d_시나리오'!$J$2-'d_시나리오'!$H$2)*('d_시나리오'!$J$2-'d_시나리오'!$I$2))))</f>
        <v/>
      </c>
      <c r="C2162">
        <f>RAND()</f>
        <v/>
      </c>
      <c r="D2162">
        <f>BETAINV(RAND(),IF(C2162&lt;'d_고정'!$B$26,'d_고정'!$B$23,'d_고정'!$B$16)+1,'d_고정'!$B$17-IF(C2162&lt;'d_고정'!$B$26,'d_고정'!$B$23,'d_고정'!$B$16)+1)*('d_고정'!$B$14+('d_고정'!$B$15-'d_고정'!$B$14)*RAND())</f>
        <v/>
      </c>
      <c r="E2162">
        <f>INDEX('d_분포'!$A$2:$A$28,RANDBETWEEN(1,27))</f>
        <v/>
      </c>
      <c r="F2162">
        <f>INDEX('d_분포'!$C$2:$C$5,RANDBETWEEN(1,4))*(0.9+0.2*RAND())</f>
        <v/>
      </c>
      <c r="G2162">
        <f>RAND()</f>
        <v/>
      </c>
      <c r="H2162">
        <f>(F2162+(1-F2162)*('d_고정'!$B$22*BETAINV(RAND(),IF(G2162&lt;'d_고정'!$B$26,'d_고정'!$B$25,'d_고정'!$B$20)+1,'d_고정'!$B$21-IF(G2162&lt;'d_고정'!$B$26,'d_고정'!$B$25,'d_고정'!$B$20)+1)+(1-'d_고정'!$B$22)*BETAINV(RAND(),IF(G2162&lt;'d_고정'!$B$26,'d_고정'!$B$24,'d_고정'!$B$18)+1,'d_고정'!$B$19-IF(G2162&lt;'d_고정'!$B$26,'d_고정'!$B$24,'d_고정'!$B$18)+1))*('d_고정'!$B$14+('d_고정'!$B$15-'d_고정'!$B$14)*RAND()))/F2162</f>
        <v/>
      </c>
      <c r="I2162">
        <f>RAND()</f>
        <v/>
      </c>
      <c r="J2162">
        <f>IF('d_시나리오'!$J$3='d_시나리오'!$H$3,'d_시나리오'!$I$3,IF(I2162&lt;('d_시나리오'!$I$3-'d_시나리오'!$H$3)/('d_시나리오'!$J$3-'d_시나리오'!$H$3),'d_시나리오'!$H$3+SQRT(I2162*('d_시나리오'!$J$3-'d_시나리오'!$H$3)*('d_시나리오'!$I$3-'d_시나리오'!$H$3)),'d_시나리오'!$J$3-SQRT((1-I2162)*('d_시나리오'!$J$3-'d_시나리오'!$H$3)*('d_시나리오'!$J$3-'d_시나리오'!$I$3))))</f>
        <v/>
      </c>
      <c r="K2162">
        <f>RAND()</f>
        <v/>
      </c>
      <c r="L2162">
        <f>IF('d_시나리오'!$J$4='d_시나리오'!$H$4,'d_시나리오'!$I$4,IF(K2162&lt;('d_시나리오'!$I$4-'d_시나리오'!$H$4)/('d_시나리오'!$J$4-'d_시나리오'!$H$4),'d_시나리오'!$H$4+SQRT(K2162*('d_시나리오'!$J$4-'d_시나리오'!$H$4)*('d_시나리오'!$I$4-'d_시나리오'!$H$4)),'d_시나리오'!$J$4-SQRT((1-K2162)*('d_시나리오'!$J$4-'d_시나리오'!$H$4)*('d_시나리오'!$J$4-'d_시나리오'!$I$4))))</f>
        <v/>
      </c>
      <c r="M2162">
        <f>RAND()</f>
        <v/>
      </c>
      <c r="N2162">
        <f>IF('d_시나리오'!$J$5='d_시나리오'!$H$5,'d_시나리오'!$I$5,IF(M2162&lt;('d_시나리오'!$I$5-'d_시나리오'!$H$5)/('d_시나리오'!$J$5-'d_시나리오'!$H$5),'d_시나리오'!$H$5+SQRT(M2162*('d_시나리오'!$J$5-'d_시나리오'!$H$5)*('d_시나리오'!$I$5-'d_시나리오'!$H$5)),'d_시나리오'!$J$5-SQRT((1-M2162)*('d_시나리오'!$J$5-'d_시나리오'!$H$5)*('d_시나리오'!$J$5-'d_시나리오'!$I$5))))</f>
        <v/>
      </c>
      <c r="O2162">
        <f>RAND()</f>
        <v/>
      </c>
      <c r="P2162">
        <f>IF('d_시나리오'!$J$6='d_시나리오'!$H$6,'d_시나리오'!$I$6,IF(O2162&lt;('d_시나리오'!$I$6-'d_시나리오'!$H$6)/('d_시나리오'!$J$6-'d_시나리오'!$H$6),'d_시나리오'!$H$6+SQRT(O2162*('d_시나리오'!$J$6-'d_시나리오'!$H$6)*('d_시나리오'!$I$6-'d_시나리오'!$H$6)),'d_시나리오'!$J$6-SQRT((1-O2162)*('d_시나리오'!$J$6-'d_시나리오'!$H$6)*('d_시나리오'!$J$6-'d_시나리오'!$I$6))))</f>
        <v/>
      </c>
      <c r="Q2162">
        <f>INDEX('d_분포'!$B$2:$B$57,RANDBETWEEN(1,56))</f>
        <v/>
      </c>
      <c r="R2162">
        <f>BETAINV(RAND(),5,5)</f>
        <v/>
      </c>
      <c r="S2162">
        <f>'d_고정'!$B$1*'6_기대효과'!$H$7*('d_시나리오'!$I$7/'d_고정'!$B$2)*B2162</f>
        <v/>
      </c>
      <c r="T2162">
        <f>S2162*D2162</f>
        <v/>
      </c>
      <c r="U2162">
        <f>S2162*F2162*H2162</f>
        <v/>
      </c>
      <c r="V2162">
        <f>S2162*F2162*(H2162-1)</f>
        <v/>
      </c>
      <c r="W2162">
        <f>U2162*J2162</f>
        <v/>
      </c>
      <c r="X2162">
        <f>T2162+W2162</f>
        <v/>
      </c>
      <c r="Y2162">
        <f>(T2162*E2162+W2162*L2162)*(1-R2162-'d_고정'!$B$13)</f>
        <v/>
      </c>
      <c r="Z2162">
        <f>(U2162*N2162*Q2162+'d_고정'!$B$3*('6_기대효과'!$H$7/8)*Q2162*'d_고정'!$B$10*P2162*('6_기대효과'!$K$7/'d_고정'!$B$9))*(1-R2162)</f>
        <v/>
      </c>
      <c r="AA2162">
        <f>W2162*L2162*(1-R2162-'d_고정'!$B$13)+U2162*MAX(N2162-'d_고정'!$B$10*P2162*('6_기대효과'!$K$7/'d_고정'!$B$9),0)*Q2162*(1-R2162)</f>
        <v/>
      </c>
      <c r="AB2162">
        <f>Y2162+Z2162</f>
        <v/>
      </c>
      <c r="AC2162">
        <f>Y2162/('d_고정'!$B$5*'6_기대효과'!$H$7/8)/'d_고정'!$B$6</f>
        <v/>
      </c>
      <c r="AD2162">
        <f>Y2162/('d_고정'!$B$8*'6_기대효과'!$H$7/8)</f>
        <v/>
      </c>
    </row>
    <row r="2163">
      <c r="A2163">
        <f>RAND()</f>
        <v/>
      </c>
      <c r="B2163">
        <f>IF('d_시나리오'!$J$2='d_시나리오'!$H$2,'d_시나리오'!$I$2,IF(A2163&lt;('d_시나리오'!$I$2-'d_시나리오'!$H$2)/('d_시나리오'!$J$2-'d_시나리오'!$H$2),'d_시나리오'!$H$2+SQRT(A2163*('d_시나리오'!$J$2-'d_시나리오'!$H$2)*('d_시나리오'!$I$2-'d_시나리오'!$H$2)),'d_시나리오'!$J$2-SQRT((1-A2163)*('d_시나리오'!$J$2-'d_시나리오'!$H$2)*('d_시나리오'!$J$2-'d_시나리오'!$I$2))))</f>
        <v/>
      </c>
      <c r="C2163">
        <f>RAND()</f>
        <v/>
      </c>
      <c r="D2163">
        <f>BETAINV(RAND(),IF(C2163&lt;'d_고정'!$B$26,'d_고정'!$B$23,'d_고정'!$B$16)+1,'d_고정'!$B$17-IF(C2163&lt;'d_고정'!$B$26,'d_고정'!$B$23,'d_고정'!$B$16)+1)*('d_고정'!$B$14+('d_고정'!$B$15-'d_고정'!$B$14)*RAND())</f>
        <v/>
      </c>
      <c r="E2163">
        <f>INDEX('d_분포'!$A$2:$A$28,RANDBETWEEN(1,27))</f>
        <v/>
      </c>
      <c r="F2163">
        <f>INDEX('d_분포'!$C$2:$C$5,RANDBETWEEN(1,4))*(0.9+0.2*RAND())</f>
        <v/>
      </c>
      <c r="G2163">
        <f>RAND()</f>
        <v/>
      </c>
      <c r="H2163">
        <f>(F2163+(1-F2163)*('d_고정'!$B$22*BETAINV(RAND(),IF(G2163&lt;'d_고정'!$B$26,'d_고정'!$B$25,'d_고정'!$B$20)+1,'d_고정'!$B$21-IF(G2163&lt;'d_고정'!$B$26,'d_고정'!$B$25,'d_고정'!$B$20)+1)+(1-'d_고정'!$B$22)*BETAINV(RAND(),IF(G2163&lt;'d_고정'!$B$26,'d_고정'!$B$24,'d_고정'!$B$18)+1,'d_고정'!$B$19-IF(G2163&lt;'d_고정'!$B$26,'d_고정'!$B$24,'d_고정'!$B$18)+1))*('d_고정'!$B$14+('d_고정'!$B$15-'d_고정'!$B$14)*RAND()))/F2163</f>
        <v/>
      </c>
      <c r="I2163">
        <f>RAND()</f>
        <v/>
      </c>
      <c r="J2163">
        <f>IF('d_시나리오'!$J$3='d_시나리오'!$H$3,'d_시나리오'!$I$3,IF(I2163&lt;('d_시나리오'!$I$3-'d_시나리오'!$H$3)/('d_시나리오'!$J$3-'d_시나리오'!$H$3),'d_시나리오'!$H$3+SQRT(I2163*('d_시나리오'!$J$3-'d_시나리오'!$H$3)*('d_시나리오'!$I$3-'d_시나리오'!$H$3)),'d_시나리오'!$J$3-SQRT((1-I2163)*('d_시나리오'!$J$3-'d_시나리오'!$H$3)*('d_시나리오'!$J$3-'d_시나리오'!$I$3))))</f>
        <v/>
      </c>
      <c r="K2163">
        <f>RAND()</f>
        <v/>
      </c>
      <c r="L2163">
        <f>IF('d_시나리오'!$J$4='d_시나리오'!$H$4,'d_시나리오'!$I$4,IF(K2163&lt;('d_시나리오'!$I$4-'d_시나리오'!$H$4)/('d_시나리오'!$J$4-'d_시나리오'!$H$4),'d_시나리오'!$H$4+SQRT(K2163*('d_시나리오'!$J$4-'d_시나리오'!$H$4)*('d_시나리오'!$I$4-'d_시나리오'!$H$4)),'d_시나리오'!$J$4-SQRT((1-K2163)*('d_시나리오'!$J$4-'d_시나리오'!$H$4)*('d_시나리오'!$J$4-'d_시나리오'!$I$4))))</f>
        <v/>
      </c>
      <c r="M2163">
        <f>RAND()</f>
        <v/>
      </c>
      <c r="N2163">
        <f>IF('d_시나리오'!$J$5='d_시나리오'!$H$5,'d_시나리오'!$I$5,IF(M2163&lt;('d_시나리오'!$I$5-'d_시나리오'!$H$5)/('d_시나리오'!$J$5-'d_시나리오'!$H$5),'d_시나리오'!$H$5+SQRT(M2163*('d_시나리오'!$J$5-'d_시나리오'!$H$5)*('d_시나리오'!$I$5-'d_시나리오'!$H$5)),'d_시나리오'!$J$5-SQRT((1-M2163)*('d_시나리오'!$J$5-'d_시나리오'!$H$5)*('d_시나리오'!$J$5-'d_시나리오'!$I$5))))</f>
        <v/>
      </c>
      <c r="O2163">
        <f>RAND()</f>
        <v/>
      </c>
      <c r="P2163">
        <f>IF('d_시나리오'!$J$6='d_시나리오'!$H$6,'d_시나리오'!$I$6,IF(O2163&lt;('d_시나리오'!$I$6-'d_시나리오'!$H$6)/('d_시나리오'!$J$6-'d_시나리오'!$H$6),'d_시나리오'!$H$6+SQRT(O2163*('d_시나리오'!$J$6-'d_시나리오'!$H$6)*('d_시나리오'!$I$6-'d_시나리오'!$H$6)),'d_시나리오'!$J$6-SQRT((1-O2163)*('d_시나리오'!$J$6-'d_시나리오'!$H$6)*('d_시나리오'!$J$6-'d_시나리오'!$I$6))))</f>
        <v/>
      </c>
      <c r="Q2163">
        <f>INDEX('d_분포'!$B$2:$B$57,RANDBETWEEN(1,56))</f>
        <v/>
      </c>
      <c r="R2163">
        <f>BETAINV(RAND(),5,5)</f>
        <v/>
      </c>
      <c r="S2163">
        <f>'d_고정'!$B$1*'6_기대효과'!$H$7*('d_시나리오'!$I$7/'d_고정'!$B$2)*B2163</f>
        <v/>
      </c>
      <c r="T2163">
        <f>S2163*D2163</f>
        <v/>
      </c>
      <c r="U2163">
        <f>S2163*F2163*H2163</f>
        <v/>
      </c>
      <c r="V2163">
        <f>S2163*F2163*(H2163-1)</f>
        <v/>
      </c>
      <c r="W2163">
        <f>U2163*J2163</f>
        <v/>
      </c>
      <c r="X2163">
        <f>T2163+W2163</f>
        <v/>
      </c>
      <c r="Y2163">
        <f>(T2163*E2163+W2163*L2163)*(1-R2163-'d_고정'!$B$13)</f>
        <v/>
      </c>
      <c r="Z2163">
        <f>(U2163*N2163*Q2163+'d_고정'!$B$3*('6_기대효과'!$H$7/8)*Q2163*'d_고정'!$B$10*P2163*('6_기대효과'!$K$7/'d_고정'!$B$9))*(1-R2163)</f>
        <v/>
      </c>
      <c r="AA2163">
        <f>W2163*L2163*(1-R2163-'d_고정'!$B$13)+U2163*MAX(N2163-'d_고정'!$B$10*P2163*('6_기대효과'!$K$7/'d_고정'!$B$9),0)*Q2163*(1-R2163)</f>
        <v/>
      </c>
      <c r="AB2163">
        <f>Y2163+Z2163</f>
        <v/>
      </c>
      <c r="AC2163">
        <f>Y2163/('d_고정'!$B$5*'6_기대효과'!$H$7/8)/'d_고정'!$B$6</f>
        <v/>
      </c>
      <c r="AD2163">
        <f>Y2163/('d_고정'!$B$8*'6_기대효과'!$H$7/8)</f>
        <v/>
      </c>
    </row>
    <row r="2164">
      <c r="A2164">
        <f>RAND()</f>
        <v/>
      </c>
      <c r="B2164">
        <f>IF('d_시나리오'!$J$2='d_시나리오'!$H$2,'d_시나리오'!$I$2,IF(A2164&lt;('d_시나리오'!$I$2-'d_시나리오'!$H$2)/('d_시나리오'!$J$2-'d_시나리오'!$H$2),'d_시나리오'!$H$2+SQRT(A2164*('d_시나리오'!$J$2-'d_시나리오'!$H$2)*('d_시나리오'!$I$2-'d_시나리오'!$H$2)),'d_시나리오'!$J$2-SQRT((1-A2164)*('d_시나리오'!$J$2-'d_시나리오'!$H$2)*('d_시나리오'!$J$2-'d_시나리오'!$I$2))))</f>
        <v/>
      </c>
      <c r="C2164">
        <f>RAND()</f>
        <v/>
      </c>
      <c r="D2164">
        <f>BETAINV(RAND(),IF(C2164&lt;'d_고정'!$B$26,'d_고정'!$B$23,'d_고정'!$B$16)+1,'d_고정'!$B$17-IF(C2164&lt;'d_고정'!$B$26,'d_고정'!$B$23,'d_고정'!$B$16)+1)*('d_고정'!$B$14+('d_고정'!$B$15-'d_고정'!$B$14)*RAND())</f>
        <v/>
      </c>
      <c r="E2164">
        <f>INDEX('d_분포'!$A$2:$A$28,RANDBETWEEN(1,27))</f>
        <v/>
      </c>
      <c r="F2164">
        <f>INDEX('d_분포'!$C$2:$C$5,RANDBETWEEN(1,4))*(0.9+0.2*RAND())</f>
        <v/>
      </c>
      <c r="G2164">
        <f>RAND()</f>
        <v/>
      </c>
      <c r="H2164">
        <f>(F2164+(1-F2164)*('d_고정'!$B$22*BETAINV(RAND(),IF(G2164&lt;'d_고정'!$B$26,'d_고정'!$B$25,'d_고정'!$B$20)+1,'d_고정'!$B$21-IF(G2164&lt;'d_고정'!$B$26,'d_고정'!$B$25,'d_고정'!$B$20)+1)+(1-'d_고정'!$B$22)*BETAINV(RAND(),IF(G2164&lt;'d_고정'!$B$26,'d_고정'!$B$24,'d_고정'!$B$18)+1,'d_고정'!$B$19-IF(G2164&lt;'d_고정'!$B$26,'d_고정'!$B$24,'d_고정'!$B$18)+1))*('d_고정'!$B$14+('d_고정'!$B$15-'d_고정'!$B$14)*RAND()))/F2164</f>
        <v/>
      </c>
      <c r="I2164">
        <f>RAND()</f>
        <v/>
      </c>
      <c r="J2164">
        <f>IF('d_시나리오'!$J$3='d_시나리오'!$H$3,'d_시나리오'!$I$3,IF(I2164&lt;('d_시나리오'!$I$3-'d_시나리오'!$H$3)/('d_시나리오'!$J$3-'d_시나리오'!$H$3),'d_시나리오'!$H$3+SQRT(I2164*('d_시나리오'!$J$3-'d_시나리오'!$H$3)*('d_시나리오'!$I$3-'d_시나리오'!$H$3)),'d_시나리오'!$J$3-SQRT((1-I2164)*('d_시나리오'!$J$3-'d_시나리오'!$H$3)*('d_시나리오'!$J$3-'d_시나리오'!$I$3))))</f>
        <v/>
      </c>
      <c r="K2164">
        <f>RAND()</f>
        <v/>
      </c>
      <c r="L2164">
        <f>IF('d_시나리오'!$J$4='d_시나리오'!$H$4,'d_시나리오'!$I$4,IF(K2164&lt;('d_시나리오'!$I$4-'d_시나리오'!$H$4)/('d_시나리오'!$J$4-'d_시나리오'!$H$4),'d_시나리오'!$H$4+SQRT(K2164*('d_시나리오'!$J$4-'d_시나리오'!$H$4)*('d_시나리오'!$I$4-'d_시나리오'!$H$4)),'d_시나리오'!$J$4-SQRT((1-K2164)*('d_시나리오'!$J$4-'d_시나리오'!$H$4)*('d_시나리오'!$J$4-'d_시나리오'!$I$4))))</f>
        <v/>
      </c>
      <c r="M2164">
        <f>RAND()</f>
        <v/>
      </c>
      <c r="N2164">
        <f>IF('d_시나리오'!$J$5='d_시나리오'!$H$5,'d_시나리오'!$I$5,IF(M2164&lt;('d_시나리오'!$I$5-'d_시나리오'!$H$5)/('d_시나리오'!$J$5-'d_시나리오'!$H$5),'d_시나리오'!$H$5+SQRT(M2164*('d_시나리오'!$J$5-'d_시나리오'!$H$5)*('d_시나리오'!$I$5-'d_시나리오'!$H$5)),'d_시나리오'!$J$5-SQRT((1-M2164)*('d_시나리오'!$J$5-'d_시나리오'!$H$5)*('d_시나리오'!$J$5-'d_시나리오'!$I$5))))</f>
        <v/>
      </c>
      <c r="O2164">
        <f>RAND()</f>
        <v/>
      </c>
      <c r="P2164">
        <f>IF('d_시나리오'!$J$6='d_시나리오'!$H$6,'d_시나리오'!$I$6,IF(O2164&lt;('d_시나리오'!$I$6-'d_시나리오'!$H$6)/('d_시나리오'!$J$6-'d_시나리오'!$H$6),'d_시나리오'!$H$6+SQRT(O2164*('d_시나리오'!$J$6-'d_시나리오'!$H$6)*('d_시나리오'!$I$6-'d_시나리오'!$H$6)),'d_시나리오'!$J$6-SQRT((1-O2164)*('d_시나리오'!$J$6-'d_시나리오'!$H$6)*('d_시나리오'!$J$6-'d_시나리오'!$I$6))))</f>
        <v/>
      </c>
      <c r="Q2164">
        <f>INDEX('d_분포'!$B$2:$B$57,RANDBETWEEN(1,56))</f>
        <v/>
      </c>
      <c r="R2164">
        <f>BETAINV(RAND(),5,5)</f>
        <v/>
      </c>
      <c r="S2164">
        <f>'d_고정'!$B$1*'6_기대효과'!$H$7*('d_시나리오'!$I$7/'d_고정'!$B$2)*B2164</f>
        <v/>
      </c>
      <c r="T2164">
        <f>S2164*D2164</f>
        <v/>
      </c>
      <c r="U2164">
        <f>S2164*F2164*H2164</f>
        <v/>
      </c>
      <c r="V2164">
        <f>S2164*F2164*(H2164-1)</f>
        <v/>
      </c>
      <c r="W2164">
        <f>U2164*J2164</f>
        <v/>
      </c>
      <c r="X2164">
        <f>T2164+W2164</f>
        <v/>
      </c>
      <c r="Y2164">
        <f>(T2164*E2164+W2164*L2164)*(1-R2164-'d_고정'!$B$13)</f>
        <v/>
      </c>
      <c r="Z2164">
        <f>(U2164*N2164*Q2164+'d_고정'!$B$3*('6_기대효과'!$H$7/8)*Q2164*'d_고정'!$B$10*P2164*('6_기대효과'!$K$7/'d_고정'!$B$9))*(1-R2164)</f>
        <v/>
      </c>
      <c r="AA2164">
        <f>W2164*L2164*(1-R2164-'d_고정'!$B$13)+U2164*MAX(N2164-'d_고정'!$B$10*P2164*('6_기대효과'!$K$7/'d_고정'!$B$9),0)*Q2164*(1-R2164)</f>
        <v/>
      </c>
      <c r="AB2164">
        <f>Y2164+Z2164</f>
        <v/>
      </c>
      <c r="AC2164">
        <f>Y2164/('d_고정'!$B$5*'6_기대효과'!$H$7/8)/'d_고정'!$B$6</f>
        <v/>
      </c>
      <c r="AD2164">
        <f>Y2164/('d_고정'!$B$8*'6_기대효과'!$H$7/8)</f>
        <v/>
      </c>
    </row>
    <row r="2165">
      <c r="A2165">
        <f>RAND()</f>
        <v/>
      </c>
      <c r="B2165">
        <f>IF('d_시나리오'!$J$2='d_시나리오'!$H$2,'d_시나리오'!$I$2,IF(A2165&lt;('d_시나리오'!$I$2-'d_시나리오'!$H$2)/('d_시나리오'!$J$2-'d_시나리오'!$H$2),'d_시나리오'!$H$2+SQRT(A2165*('d_시나리오'!$J$2-'d_시나리오'!$H$2)*('d_시나리오'!$I$2-'d_시나리오'!$H$2)),'d_시나리오'!$J$2-SQRT((1-A2165)*('d_시나리오'!$J$2-'d_시나리오'!$H$2)*('d_시나리오'!$J$2-'d_시나리오'!$I$2))))</f>
        <v/>
      </c>
      <c r="C2165">
        <f>RAND()</f>
        <v/>
      </c>
      <c r="D2165">
        <f>BETAINV(RAND(),IF(C2165&lt;'d_고정'!$B$26,'d_고정'!$B$23,'d_고정'!$B$16)+1,'d_고정'!$B$17-IF(C2165&lt;'d_고정'!$B$26,'d_고정'!$B$23,'d_고정'!$B$16)+1)*('d_고정'!$B$14+('d_고정'!$B$15-'d_고정'!$B$14)*RAND())</f>
        <v/>
      </c>
      <c r="E2165">
        <f>INDEX('d_분포'!$A$2:$A$28,RANDBETWEEN(1,27))</f>
        <v/>
      </c>
      <c r="F2165">
        <f>INDEX('d_분포'!$C$2:$C$5,RANDBETWEEN(1,4))*(0.9+0.2*RAND())</f>
        <v/>
      </c>
      <c r="G2165">
        <f>RAND()</f>
        <v/>
      </c>
      <c r="H2165">
        <f>(F2165+(1-F2165)*('d_고정'!$B$22*BETAINV(RAND(),IF(G2165&lt;'d_고정'!$B$26,'d_고정'!$B$25,'d_고정'!$B$20)+1,'d_고정'!$B$21-IF(G2165&lt;'d_고정'!$B$26,'d_고정'!$B$25,'d_고정'!$B$20)+1)+(1-'d_고정'!$B$22)*BETAINV(RAND(),IF(G2165&lt;'d_고정'!$B$26,'d_고정'!$B$24,'d_고정'!$B$18)+1,'d_고정'!$B$19-IF(G2165&lt;'d_고정'!$B$26,'d_고정'!$B$24,'d_고정'!$B$18)+1))*('d_고정'!$B$14+('d_고정'!$B$15-'d_고정'!$B$14)*RAND()))/F2165</f>
        <v/>
      </c>
      <c r="I2165">
        <f>RAND()</f>
        <v/>
      </c>
      <c r="J2165">
        <f>IF('d_시나리오'!$J$3='d_시나리오'!$H$3,'d_시나리오'!$I$3,IF(I2165&lt;('d_시나리오'!$I$3-'d_시나리오'!$H$3)/('d_시나리오'!$J$3-'d_시나리오'!$H$3),'d_시나리오'!$H$3+SQRT(I2165*('d_시나리오'!$J$3-'d_시나리오'!$H$3)*('d_시나리오'!$I$3-'d_시나리오'!$H$3)),'d_시나리오'!$J$3-SQRT((1-I2165)*('d_시나리오'!$J$3-'d_시나리오'!$H$3)*('d_시나리오'!$J$3-'d_시나리오'!$I$3))))</f>
        <v/>
      </c>
      <c r="K2165">
        <f>RAND()</f>
        <v/>
      </c>
      <c r="L2165">
        <f>IF('d_시나리오'!$J$4='d_시나리오'!$H$4,'d_시나리오'!$I$4,IF(K2165&lt;('d_시나리오'!$I$4-'d_시나리오'!$H$4)/('d_시나리오'!$J$4-'d_시나리오'!$H$4),'d_시나리오'!$H$4+SQRT(K2165*('d_시나리오'!$J$4-'d_시나리오'!$H$4)*('d_시나리오'!$I$4-'d_시나리오'!$H$4)),'d_시나리오'!$J$4-SQRT((1-K2165)*('d_시나리오'!$J$4-'d_시나리오'!$H$4)*('d_시나리오'!$J$4-'d_시나리오'!$I$4))))</f>
        <v/>
      </c>
      <c r="M2165">
        <f>RAND()</f>
        <v/>
      </c>
      <c r="N2165">
        <f>IF('d_시나리오'!$J$5='d_시나리오'!$H$5,'d_시나리오'!$I$5,IF(M2165&lt;('d_시나리오'!$I$5-'d_시나리오'!$H$5)/('d_시나리오'!$J$5-'d_시나리오'!$H$5),'d_시나리오'!$H$5+SQRT(M2165*('d_시나리오'!$J$5-'d_시나리오'!$H$5)*('d_시나리오'!$I$5-'d_시나리오'!$H$5)),'d_시나리오'!$J$5-SQRT((1-M2165)*('d_시나리오'!$J$5-'d_시나리오'!$H$5)*('d_시나리오'!$J$5-'d_시나리오'!$I$5))))</f>
        <v/>
      </c>
      <c r="O2165">
        <f>RAND()</f>
        <v/>
      </c>
      <c r="P2165">
        <f>IF('d_시나리오'!$J$6='d_시나리오'!$H$6,'d_시나리오'!$I$6,IF(O2165&lt;('d_시나리오'!$I$6-'d_시나리오'!$H$6)/('d_시나리오'!$J$6-'d_시나리오'!$H$6),'d_시나리오'!$H$6+SQRT(O2165*('d_시나리오'!$J$6-'d_시나리오'!$H$6)*('d_시나리오'!$I$6-'d_시나리오'!$H$6)),'d_시나리오'!$J$6-SQRT((1-O2165)*('d_시나리오'!$J$6-'d_시나리오'!$H$6)*('d_시나리오'!$J$6-'d_시나리오'!$I$6))))</f>
        <v/>
      </c>
      <c r="Q2165">
        <f>INDEX('d_분포'!$B$2:$B$57,RANDBETWEEN(1,56))</f>
        <v/>
      </c>
      <c r="R2165">
        <f>BETAINV(RAND(),5,5)</f>
        <v/>
      </c>
      <c r="S2165">
        <f>'d_고정'!$B$1*'6_기대효과'!$H$7*('d_시나리오'!$I$7/'d_고정'!$B$2)*B2165</f>
        <v/>
      </c>
      <c r="T2165">
        <f>S2165*D2165</f>
        <v/>
      </c>
      <c r="U2165">
        <f>S2165*F2165*H2165</f>
        <v/>
      </c>
      <c r="V2165">
        <f>S2165*F2165*(H2165-1)</f>
        <v/>
      </c>
      <c r="W2165">
        <f>U2165*J2165</f>
        <v/>
      </c>
      <c r="X2165">
        <f>T2165+W2165</f>
        <v/>
      </c>
      <c r="Y2165">
        <f>(T2165*E2165+W2165*L2165)*(1-R2165-'d_고정'!$B$13)</f>
        <v/>
      </c>
      <c r="Z2165">
        <f>(U2165*N2165*Q2165+'d_고정'!$B$3*('6_기대효과'!$H$7/8)*Q2165*'d_고정'!$B$10*P2165*('6_기대효과'!$K$7/'d_고정'!$B$9))*(1-R2165)</f>
        <v/>
      </c>
      <c r="AA2165">
        <f>W2165*L2165*(1-R2165-'d_고정'!$B$13)+U2165*MAX(N2165-'d_고정'!$B$10*P2165*('6_기대효과'!$K$7/'d_고정'!$B$9),0)*Q2165*(1-R2165)</f>
        <v/>
      </c>
      <c r="AB2165">
        <f>Y2165+Z2165</f>
        <v/>
      </c>
      <c r="AC2165">
        <f>Y2165/('d_고정'!$B$5*'6_기대효과'!$H$7/8)/'d_고정'!$B$6</f>
        <v/>
      </c>
      <c r="AD2165">
        <f>Y2165/('d_고정'!$B$8*'6_기대효과'!$H$7/8)</f>
        <v/>
      </c>
    </row>
    <row r="2166">
      <c r="A2166">
        <f>RAND()</f>
        <v/>
      </c>
      <c r="B2166">
        <f>IF('d_시나리오'!$J$2='d_시나리오'!$H$2,'d_시나리오'!$I$2,IF(A2166&lt;('d_시나리오'!$I$2-'d_시나리오'!$H$2)/('d_시나리오'!$J$2-'d_시나리오'!$H$2),'d_시나리오'!$H$2+SQRT(A2166*('d_시나리오'!$J$2-'d_시나리오'!$H$2)*('d_시나리오'!$I$2-'d_시나리오'!$H$2)),'d_시나리오'!$J$2-SQRT((1-A2166)*('d_시나리오'!$J$2-'d_시나리오'!$H$2)*('d_시나리오'!$J$2-'d_시나리오'!$I$2))))</f>
        <v/>
      </c>
      <c r="C2166">
        <f>RAND()</f>
        <v/>
      </c>
      <c r="D2166">
        <f>BETAINV(RAND(),IF(C2166&lt;'d_고정'!$B$26,'d_고정'!$B$23,'d_고정'!$B$16)+1,'d_고정'!$B$17-IF(C2166&lt;'d_고정'!$B$26,'d_고정'!$B$23,'d_고정'!$B$16)+1)*('d_고정'!$B$14+('d_고정'!$B$15-'d_고정'!$B$14)*RAND())</f>
        <v/>
      </c>
      <c r="E2166">
        <f>INDEX('d_분포'!$A$2:$A$28,RANDBETWEEN(1,27))</f>
        <v/>
      </c>
      <c r="F2166">
        <f>INDEX('d_분포'!$C$2:$C$5,RANDBETWEEN(1,4))*(0.9+0.2*RAND())</f>
        <v/>
      </c>
      <c r="G2166">
        <f>RAND()</f>
        <v/>
      </c>
      <c r="H2166">
        <f>(F2166+(1-F2166)*('d_고정'!$B$22*BETAINV(RAND(),IF(G2166&lt;'d_고정'!$B$26,'d_고정'!$B$25,'d_고정'!$B$20)+1,'d_고정'!$B$21-IF(G2166&lt;'d_고정'!$B$26,'d_고정'!$B$25,'d_고정'!$B$20)+1)+(1-'d_고정'!$B$22)*BETAINV(RAND(),IF(G2166&lt;'d_고정'!$B$26,'d_고정'!$B$24,'d_고정'!$B$18)+1,'d_고정'!$B$19-IF(G2166&lt;'d_고정'!$B$26,'d_고정'!$B$24,'d_고정'!$B$18)+1))*('d_고정'!$B$14+('d_고정'!$B$15-'d_고정'!$B$14)*RAND()))/F2166</f>
        <v/>
      </c>
      <c r="I2166">
        <f>RAND()</f>
        <v/>
      </c>
      <c r="J2166">
        <f>IF('d_시나리오'!$J$3='d_시나리오'!$H$3,'d_시나리오'!$I$3,IF(I2166&lt;('d_시나리오'!$I$3-'d_시나리오'!$H$3)/('d_시나리오'!$J$3-'d_시나리오'!$H$3),'d_시나리오'!$H$3+SQRT(I2166*('d_시나리오'!$J$3-'d_시나리오'!$H$3)*('d_시나리오'!$I$3-'d_시나리오'!$H$3)),'d_시나리오'!$J$3-SQRT((1-I2166)*('d_시나리오'!$J$3-'d_시나리오'!$H$3)*('d_시나리오'!$J$3-'d_시나리오'!$I$3))))</f>
        <v/>
      </c>
      <c r="K2166">
        <f>RAND()</f>
        <v/>
      </c>
      <c r="L2166">
        <f>IF('d_시나리오'!$J$4='d_시나리오'!$H$4,'d_시나리오'!$I$4,IF(K2166&lt;('d_시나리오'!$I$4-'d_시나리오'!$H$4)/('d_시나리오'!$J$4-'d_시나리오'!$H$4),'d_시나리오'!$H$4+SQRT(K2166*('d_시나리오'!$J$4-'d_시나리오'!$H$4)*('d_시나리오'!$I$4-'d_시나리오'!$H$4)),'d_시나리오'!$J$4-SQRT((1-K2166)*('d_시나리오'!$J$4-'d_시나리오'!$H$4)*('d_시나리오'!$J$4-'d_시나리오'!$I$4))))</f>
        <v/>
      </c>
      <c r="M2166">
        <f>RAND()</f>
        <v/>
      </c>
      <c r="N2166">
        <f>IF('d_시나리오'!$J$5='d_시나리오'!$H$5,'d_시나리오'!$I$5,IF(M2166&lt;('d_시나리오'!$I$5-'d_시나리오'!$H$5)/('d_시나리오'!$J$5-'d_시나리오'!$H$5),'d_시나리오'!$H$5+SQRT(M2166*('d_시나리오'!$J$5-'d_시나리오'!$H$5)*('d_시나리오'!$I$5-'d_시나리오'!$H$5)),'d_시나리오'!$J$5-SQRT((1-M2166)*('d_시나리오'!$J$5-'d_시나리오'!$H$5)*('d_시나리오'!$J$5-'d_시나리오'!$I$5))))</f>
        <v/>
      </c>
      <c r="O2166">
        <f>RAND()</f>
        <v/>
      </c>
      <c r="P2166">
        <f>IF('d_시나리오'!$J$6='d_시나리오'!$H$6,'d_시나리오'!$I$6,IF(O2166&lt;('d_시나리오'!$I$6-'d_시나리오'!$H$6)/('d_시나리오'!$J$6-'d_시나리오'!$H$6),'d_시나리오'!$H$6+SQRT(O2166*('d_시나리오'!$J$6-'d_시나리오'!$H$6)*('d_시나리오'!$I$6-'d_시나리오'!$H$6)),'d_시나리오'!$J$6-SQRT((1-O2166)*('d_시나리오'!$J$6-'d_시나리오'!$H$6)*('d_시나리오'!$J$6-'d_시나리오'!$I$6))))</f>
        <v/>
      </c>
      <c r="Q2166">
        <f>INDEX('d_분포'!$B$2:$B$57,RANDBETWEEN(1,56))</f>
        <v/>
      </c>
      <c r="R2166">
        <f>BETAINV(RAND(),5,5)</f>
        <v/>
      </c>
      <c r="S2166">
        <f>'d_고정'!$B$1*'6_기대효과'!$H$7*('d_시나리오'!$I$7/'d_고정'!$B$2)*B2166</f>
        <v/>
      </c>
      <c r="T2166">
        <f>S2166*D2166</f>
        <v/>
      </c>
      <c r="U2166">
        <f>S2166*F2166*H2166</f>
        <v/>
      </c>
      <c r="V2166">
        <f>S2166*F2166*(H2166-1)</f>
        <v/>
      </c>
      <c r="W2166">
        <f>U2166*J2166</f>
        <v/>
      </c>
      <c r="X2166">
        <f>T2166+W2166</f>
        <v/>
      </c>
      <c r="Y2166">
        <f>(T2166*E2166+W2166*L2166)*(1-R2166-'d_고정'!$B$13)</f>
        <v/>
      </c>
      <c r="Z2166">
        <f>(U2166*N2166*Q2166+'d_고정'!$B$3*('6_기대효과'!$H$7/8)*Q2166*'d_고정'!$B$10*P2166*('6_기대효과'!$K$7/'d_고정'!$B$9))*(1-R2166)</f>
        <v/>
      </c>
      <c r="AA2166">
        <f>W2166*L2166*(1-R2166-'d_고정'!$B$13)+U2166*MAX(N2166-'d_고정'!$B$10*P2166*('6_기대효과'!$K$7/'d_고정'!$B$9),0)*Q2166*(1-R2166)</f>
        <v/>
      </c>
      <c r="AB2166">
        <f>Y2166+Z2166</f>
        <v/>
      </c>
      <c r="AC2166">
        <f>Y2166/('d_고정'!$B$5*'6_기대효과'!$H$7/8)/'d_고정'!$B$6</f>
        <v/>
      </c>
      <c r="AD2166">
        <f>Y2166/('d_고정'!$B$8*'6_기대효과'!$H$7/8)</f>
        <v/>
      </c>
    </row>
    <row r="2167">
      <c r="A2167">
        <f>RAND()</f>
        <v/>
      </c>
      <c r="B2167">
        <f>IF('d_시나리오'!$J$2='d_시나리오'!$H$2,'d_시나리오'!$I$2,IF(A2167&lt;('d_시나리오'!$I$2-'d_시나리오'!$H$2)/('d_시나리오'!$J$2-'d_시나리오'!$H$2),'d_시나리오'!$H$2+SQRT(A2167*('d_시나리오'!$J$2-'d_시나리오'!$H$2)*('d_시나리오'!$I$2-'d_시나리오'!$H$2)),'d_시나리오'!$J$2-SQRT((1-A2167)*('d_시나리오'!$J$2-'d_시나리오'!$H$2)*('d_시나리오'!$J$2-'d_시나리오'!$I$2))))</f>
        <v/>
      </c>
      <c r="C2167">
        <f>RAND()</f>
        <v/>
      </c>
      <c r="D2167">
        <f>BETAINV(RAND(),IF(C2167&lt;'d_고정'!$B$26,'d_고정'!$B$23,'d_고정'!$B$16)+1,'d_고정'!$B$17-IF(C2167&lt;'d_고정'!$B$26,'d_고정'!$B$23,'d_고정'!$B$16)+1)*('d_고정'!$B$14+('d_고정'!$B$15-'d_고정'!$B$14)*RAND())</f>
        <v/>
      </c>
      <c r="E2167">
        <f>INDEX('d_분포'!$A$2:$A$28,RANDBETWEEN(1,27))</f>
        <v/>
      </c>
      <c r="F2167">
        <f>INDEX('d_분포'!$C$2:$C$5,RANDBETWEEN(1,4))*(0.9+0.2*RAND())</f>
        <v/>
      </c>
      <c r="G2167">
        <f>RAND()</f>
        <v/>
      </c>
      <c r="H2167">
        <f>(F2167+(1-F2167)*('d_고정'!$B$22*BETAINV(RAND(),IF(G2167&lt;'d_고정'!$B$26,'d_고정'!$B$25,'d_고정'!$B$20)+1,'d_고정'!$B$21-IF(G2167&lt;'d_고정'!$B$26,'d_고정'!$B$25,'d_고정'!$B$20)+1)+(1-'d_고정'!$B$22)*BETAINV(RAND(),IF(G2167&lt;'d_고정'!$B$26,'d_고정'!$B$24,'d_고정'!$B$18)+1,'d_고정'!$B$19-IF(G2167&lt;'d_고정'!$B$26,'d_고정'!$B$24,'d_고정'!$B$18)+1))*('d_고정'!$B$14+('d_고정'!$B$15-'d_고정'!$B$14)*RAND()))/F2167</f>
        <v/>
      </c>
      <c r="I2167">
        <f>RAND()</f>
        <v/>
      </c>
      <c r="J2167">
        <f>IF('d_시나리오'!$J$3='d_시나리오'!$H$3,'d_시나리오'!$I$3,IF(I2167&lt;('d_시나리오'!$I$3-'d_시나리오'!$H$3)/('d_시나리오'!$J$3-'d_시나리오'!$H$3),'d_시나리오'!$H$3+SQRT(I2167*('d_시나리오'!$J$3-'d_시나리오'!$H$3)*('d_시나리오'!$I$3-'d_시나리오'!$H$3)),'d_시나리오'!$J$3-SQRT((1-I2167)*('d_시나리오'!$J$3-'d_시나리오'!$H$3)*('d_시나리오'!$J$3-'d_시나리오'!$I$3))))</f>
        <v/>
      </c>
      <c r="K2167">
        <f>RAND()</f>
        <v/>
      </c>
      <c r="L2167">
        <f>IF('d_시나리오'!$J$4='d_시나리오'!$H$4,'d_시나리오'!$I$4,IF(K2167&lt;('d_시나리오'!$I$4-'d_시나리오'!$H$4)/('d_시나리오'!$J$4-'d_시나리오'!$H$4),'d_시나리오'!$H$4+SQRT(K2167*('d_시나리오'!$J$4-'d_시나리오'!$H$4)*('d_시나리오'!$I$4-'d_시나리오'!$H$4)),'d_시나리오'!$J$4-SQRT((1-K2167)*('d_시나리오'!$J$4-'d_시나리오'!$H$4)*('d_시나리오'!$J$4-'d_시나리오'!$I$4))))</f>
        <v/>
      </c>
      <c r="M2167">
        <f>RAND()</f>
        <v/>
      </c>
      <c r="N2167">
        <f>IF('d_시나리오'!$J$5='d_시나리오'!$H$5,'d_시나리오'!$I$5,IF(M2167&lt;('d_시나리오'!$I$5-'d_시나리오'!$H$5)/('d_시나리오'!$J$5-'d_시나리오'!$H$5),'d_시나리오'!$H$5+SQRT(M2167*('d_시나리오'!$J$5-'d_시나리오'!$H$5)*('d_시나리오'!$I$5-'d_시나리오'!$H$5)),'d_시나리오'!$J$5-SQRT((1-M2167)*('d_시나리오'!$J$5-'d_시나리오'!$H$5)*('d_시나리오'!$J$5-'d_시나리오'!$I$5))))</f>
        <v/>
      </c>
      <c r="O2167">
        <f>RAND()</f>
        <v/>
      </c>
      <c r="P2167">
        <f>IF('d_시나리오'!$J$6='d_시나리오'!$H$6,'d_시나리오'!$I$6,IF(O2167&lt;('d_시나리오'!$I$6-'d_시나리오'!$H$6)/('d_시나리오'!$J$6-'d_시나리오'!$H$6),'d_시나리오'!$H$6+SQRT(O2167*('d_시나리오'!$J$6-'d_시나리오'!$H$6)*('d_시나리오'!$I$6-'d_시나리오'!$H$6)),'d_시나리오'!$J$6-SQRT((1-O2167)*('d_시나리오'!$J$6-'d_시나리오'!$H$6)*('d_시나리오'!$J$6-'d_시나리오'!$I$6))))</f>
        <v/>
      </c>
      <c r="Q2167">
        <f>INDEX('d_분포'!$B$2:$B$57,RANDBETWEEN(1,56))</f>
        <v/>
      </c>
      <c r="R2167">
        <f>BETAINV(RAND(),5,5)</f>
        <v/>
      </c>
      <c r="S2167">
        <f>'d_고정'!$B$1*'6_기대효과'!$H$7*('d_시나리오'!$I$7/'d_고정'!$B$2)*B2167</f>
        <v/>
      </c>
      <c r="T2167">
        <f>S2167*D2167</f>
        <v/>
      </c>
      <c r="U2167">
        <f>S2167*F2167*H2167</f>
        <v/>
      </c>
      <c r="V2167">
        <f>S2167*F2167*(H2167-1)</f>
        <v/>
      </c>
      <c r="W2167">
        <f>U2167*J2167</f>
        <v/>
      </c>
      <c r="X2167">
        <f>T2167+W2167</f>
        <v/>
      </c>
      <c r="Y2167">
        <f>(T2167*E2167+W2167*L2167)*(1-R2167-'d_고정'!$B$13)</f>
        <v/>
      </c>
      <c r="Z2167">
        <f>(U2167*N2167*Q2167+'d_고정'!$B$3*('6_기대효과'!$H$7/8)*Q2167*'d_고정'!$B$10*P2167*('6_기대효과'!$K$7/'d_고정'!$B$9))*(1-R2167)</f>
        <v/>
      </c>
      <c r="AA2167">
        <f>W2167*L2167*(1-R2167-'d_고정'!$B$13)+U2167*MAX(N2167-'d_고정'!$B$10*P2167*('6_기대효과'!$K$7/'d_고정'!$B$9),0)*Q2167*(1-R2167)</f>
        <v/>
      </c>
      <c r="AB2167">
        <f>Y2167+Z2167</f>
        <v/>
      </c>
      <c r="AC2167">
        <f>Y2167/('d_고정'!$B$5*'6_기대효과'!$H$7/8)/'d_고정'!$B$6</f>
        <v/>
      </c>
      <c r="AD2167">
        <f>Y2167/('d_고정'!$B$8*'6_기대효과'!$H$7/8)</f>
        <v/>
      </c>
    </row>
    <row r="2168">
      <c r="A2168">
        <f>RAND()</f>
        <v/>
      </c>
      <c r="B2168">
        <f>IF('d_시나리오'!$J$2='d_시나리오'!$H$2,'d_시나리오'!$I$2,IF(A2168&lt;('d_시나리오'!$I$2-'d_시나리오'!$H$2)/('d_시나리오'!$J$2-'d_시나리오'!$H$2),'d_시나리오'!$H$2+SQRT(A2168*('d_시나리오'!$J$2-'d_시나리오'!$H$2)*('d_시나리오'!$I$2-'d_시나리오'!$H$2)),'d_시나리오'!$J$2-SQRT((1-A2168)*('d_시나리오'!$J$2-'d_시나리오'!$H$2)*('d_시나리오'!$J$2-'d_시나리오'!$I$2))))</f>
        <v/>
      </c>
      <c r="C2168">
        <f>RAND()</f>
        <v/>
      </c>
      <c r="D2168">
        <f>BETAINV(RAND(),IF(C2168&lt;'d_고정'!$B$26,'d_고정'!$B$23,'d_고정'!$B$16)+1,'d_고정'!$B$17-IF(C2168&lt;'d_고정'!$B$26,'d_고정'!$B$23,'d_고정'!$B$16)+1)*('d_고정'!$B$14+('d_고정'!$B$15-'d_고정'!$B$14)*RAND())</f>
        <v/>
      </c>
      <c r="E2168">
        <f>INDEX('d_분포'!$A$2:$A$28,RANDBETWEEN(1,27))</f>
        <v/>
      </c>
      <c r="F2168">
        <f>INDEX('d_분포'!$C$2:$C$5,RANDBETWEEN(1,4))*(0.9+0.2*RAND())</f>
        <v/>
      </c>
      <c r="G2168">
        <f>RAND()</f>
        <v/>
      </c>
      <c r="H2168">
        <f>(F2168+(1-F2168)*('d_고정'!$B$22*BETAINV(RAND(),IF(G2168&lt;'d_고정'!$B$26,'d_고정'!$B$25,'d_고정'!$B$20)+1,'d_고정'!$B$21-IF(G2168&lt;'d_고정'!$B$26,'d_고정'!$B$25,'d_고정'!$B$20)+1)+(1-'d_고정'!$B$22)*BETAINV(RAND(),IF(G2168&lt;'d_고정'!$B$26,'d_고정'!$B$24,'d_고정'!$B$18)+1,'d_고정'!$B$19-IF(G2168&lt;'d_고정'!$B$26,'d_고정'!$B$24,'d_고정'!$B$18)+1))*('d_고정'!$B$14+('d_고정'!$B$15-'d_고정'!$B$14)*RAND()))/F2168</f>
        <v/>
      </c>
      <c r="I2168">
        <f>RAND()</f>
        <v/>
      </c>
      <c r="J2168">
        <f>IF('d_시나리오'!$J$3='d_시나리오'!$H$3,'d_시나리오'!$I$3,IF(I2168&lt;('d_시나리오'!$I$3-'d_시나리오'!$H$3)/('d_시나리오'!$J$3-'d_시나리오'!$H$3),'d_시나리오'!$H$3+SQRT(I2168*('d_시나리오'!$J$3-'d_시나리오'!$H$3)*('d_시나리오'!$I$3-'d_시나리오'!$H$3)),'d_시나리오'!$J$3-SQRT((1-I2168)*('d_시나리오'!$J$3-'d_시나리오'!$H$3)*('d_시나리오'!$J$3-'d_시나리오'!$I$3))))</f>
        <v/>
      </c>
      <c r="K2168">
        <f>RAND()</f>
        <v/>
      </c>
      <c r="L2168">
        <f>IF('d_시나리오'!$J$4='d_시나리오'!$H$4,'d_시나리오'!$I$4,IF(K2168&lt;('d_시나리오'!$I$4-'d_시나리오'!$H$4)/('d_시나리오'!$J$4-'d_시나리오'!$H$4),'d_시나리오'!$H$4+SQRT(K2168*('d_시나리오'!$J$4-'d_시나리오'!$H$4)*('d_시나리오'!$I$4-'d_시나리오'!$H$4)),'d_시나리오'!$J$4-SQRT((1-K2168)*('d_시나리오'!$J$4-'d_시나리오'!$H$4)*('d_시나리오'!$J$4-'d_시나리오'!$I$4))))</f>
        <v/>
      </c>
      <c r="M2168">
        <f>RAND()</f>
        <v/>
      </c>
      <c r="N2168">
        <f>IF('d_시나리오'!$J$5='d_시나리오'!$H$5,'d_시나리오'!$I$5,IF(M2168&lt;('d_시나리오'!$I$5-'d_시나리오'!$H$5)/('d_시나리오'!$J$5-'d_시나리오'!$H$5),'d_시나리오'!$H$5+SQRT(M2168*('d_시나리오'!$J$5-'d_시나리오'!$H$5)*('d_시나리오'!$I$5-'d_시나리오'!$H$5)),'d_시나리오'!$J$5-SQRT((1-M2168)*('d_시나리오'!$J$5-'d_시나리오'!$H$5)*('d_시나리오'!$J$5-'d_시나리오'!$I$5))))</f>
        <v/>
      </c>
      <c r="O2168">
        <f>RAND()</f>
        <v/>
      </c>
      <c r="P2168">
        <f>IF('d_시나리오'!$J$6='d_시나리오'!$H$6,'d_시나리오'!$I$6,IF(O2168&lt;('d_시나리오'!$I$6-'d_시나리오'!$H$6)/('d_시나리오'!$J$6-'d_시나리오'!$H$6),'d_시나리오'!$H$6+SQRT(O2168*('d_시나리오'!$J$6-'d_시나리오'!$H$6)*('d_시나리오'!$I$6-'d_시나리오'!$H$6)),'d_시나리오'!$J$6-SQRT((1-O2168)*('d_시나리오'!$J$6-'d_시나리오'!$H$6)*('d_시나리오'!$J$6-'d_시나리오'!$I$6))))</f>
        <v/>
      </c>
      <c r="Q2168">
        <f>INDEX('d_분포'!$B$2:$B$57,RANDBETWEEN(1,56))</f>
        <v/>
      </c>
      <c r="R2168">
        <f>BETAINV(RAND(),5,5)</f>
        <v/>
      </c>
      <c r="S2168">
        <f>'d_고정'!$B$1*'6_기대효과'!$H$7*('d_시나리오'!$I$7/'d_고정'!$B$2)*B2168</f>
        <v/>
      </c>
      <c r="T2168">
        <f>S2168*D2168</f>
        <v/>
      </c>
      <c r="U2168">
        <f>S2168*F2168*H2168</f>
        <v/>
      </c>
      <c r="V2168">
        <f>S2168*F2168*(H2168-1)</f>
        <v/>
      </c>
      <c r="W2168">
        <f>U2168*J2168</f>
        <v/>
      </c>
      <c r="X2168">
        <f>T2168+W2168</f>
        <v/>
      </c>
      <c r="Y2168">
        <f>(T2168*E2168+W2168*L2168)*(1-R2168-'d_고정'!$B$13)</f>
        <v/>
      </c>
      <c r="Z2168">
        <f>(U2168*N2168*Q2168+'d_고정'!$B$3*('6_기대효과'!$H$7/8)*Q2168*'d_고정'!$B$10*P2168*('6_기대효과'!$K$7/'d_고정'!$B$9))*(1-R2168)</f>
        <v/>
      </c>
      <c r="AA2168">
        <f>W2168*L2168*(1-R2168-'d_고정'!$B$13)+U2168*MAX(N2168-'d_고정'!$B$10*P2168*('6_기대효과'!$K$7/'d_고정'!$B$9),0)*Q2168*(1-R2168)</f>
        <v/>
      </c>
      <c r="AB2168">
        <f>Y2168+Z2168</f>
        <v/>
      </c>
      <c r="AC2168">
        <f>Y2168/('d_고정'!$B$5*'6_기대효과'!$H$7/8)/'d_고정'!$B$6</f>
        <v/>
      </c>
      <c r="AD2168">
        <f>Y2168/('d_고정'!$B$8*'6_기대효과'!$H$7/8)</f>
        <v/>
      </c>
    </row>
    <row r="2169">
      <c r="A2169">
        <f>RAND()</f>
        <v/>
      </c>
      <c r="B2169">
        <f>IF('d_시나리오'!$J$2='d_시나리오'!$H$2,'d_시나리오'!$I$2,IF(A2169&lt;('d_시나리오'!$I$2-'d_시나리오'!$H$2)/('d_시나리오'!$J$2-'d_시나리오'!$H$2),'d_시나리오'!$H$2+SQRT(A2169*('d_시나리오'!$J$2-'d_시나리오'!$H$2)*('d_시나리오'!$I$2-'d_시나리오'!$H$2)),'d_시나리오'!$J$2-SQRT((1-A2169)*('d_시나리오'!$J$2-'d_시나리오'!$H$2)*('d_시나리오'!$J$2-'d_시나리오'!$I$2))))</f>
        <v/>
      </c>
      <c r="C2169">
        <f>RAND()</f>
        <v/>
      </c>
      <c r="D2169">
        <f>BETAINV(RAND(),IF(C2169&lt;'d_고정'!$B$26,'d_고정'!$B$23,'d_고정'!$B$16)+1,'d_고정'!$B$17-IF(C2169&lt;'d_고정'!$B$26,'d_고정'!$B$23,'d_고정'!$B$16)+1)*('d_고정'!$B$14+('d_고정'!$B$15-'d_고정'!$B$14)*RAND())</f>
        <v/>
      </c>
      <c r="E2169">
        <f>INDEX('d_분포'!$A$2:$A$28,RANDBETWEEN(1,27))</f>
        <v/>
      </c>
      <c r="F2169">
        <f>INDEX('d_분포'!$C$2:$C$5,RANDBETWEEN(1,4))*(0.9+0.2*RAND())</f>
        <v/>
      </c>
      <c r="G2169">
        <f>RAND()</f>
        <v/>
      </c>
      <c r="H2169">
        <f>(F2169+(1-F2169)*('d_고정'!$B$22*BETAINV(RAND(),IF(G2169&lt;'d_고정'!$B$26,'d_고정'!$B$25,'d_고정'!$B$20)+1,'d_고정'!$B$21-IF(G2169&lt;'d_고정'!$B$26,'d_고정'!$B$25,'d_고정'!$B$20)+1)+(1-'d_고정'!$B$22)*BETAINV(RAND(),IF(G2169&lt;'d_고정'!$B$26,'d_고정'!$B$24,'d_고정'!$B$18)+1,'d_고정'!$B$19-IF(G2169&lt;'d_고정'!$B$26,'d_고정'!$B$24,'d_고정'!$B$18)+1))*('d_고정'!$B$14+('d_고정'!$B$15-'d_고정'!$B$14)*RAND()))/F2169</f>
        <v/>
      </c>
      <c r="I2169">
        <f>RAND()</f>
        <v/>
      </c>
      <c r="J2169">
        <f>IF('d_시나리오'!$J$3='d_시나리오'!$H$3,'d_시나리오'!$I$3,IF(I2169&lt;('d_시나리오'!$I$3-'d_시나리오'!$H$3)/('d_시나리오'!$J$3-'d_시나리오'!$H$3),'d_시나리오'!$H$3+SQRT(I2169*('d_시나리오'!$J$3-'d_시나리오'!$H$3)*('d_시나리오'!$I$3-'d_시나리오'!$H$3)),'d_시나리오'!$J$3-SQRT((1-I2169)*('d_시나리오'!$J$3-'d_시나리오'!$H$3)*('d_시나리오'!$J$3-'d_시나리오'!$I$3))))</f>
        <v/>
      </c>
      <c r="K2169">
        <f>RAND()</f>
        <v/>
      </c>
      <c r="L2169">
        <f>IF('d_시나리오'!$J$4='d_시나리오'!$H$4,'d_시나리오'!$I$4,IF(K2169&lt;('d_시나리오'!$I$4-'d_시나리오'!$H$4)/('d_시나리오'!$J$4-'d_시나리오'!$H$4),'d_시나리오'!$H$4+SQRT(K2169*('d_시나리오'!$J$4-'d_시나리오'!$H$4)*('d_시나리오'!$I$4-'d_시나리오'!$H$4)),'d_시나리오'!$J$4-SQRT((1-K2169)*('d_시나리오'!$J$4-'d_시나리오'!$H$4)*('d_시나리오'!$J$4-'d_시나리오'!$I$4))))</f>
        <v/>
      </c>
      <c r="M2169">
        <f>RAND()</f>
        <v/>
      </c>
      <c r="N2169">
        <f>IF('d_시나리오'!$J$5='d_시나리오'!$H$5,'d_시나리오'!$I$5,IF(M2169&lt;('d_시나리오'!$I$5-'d_시나리오'!$H$5)/('d_시나리오'!$J$5-'d_시나리오'!$H$5),'d_시나리오'!$H$5+SQRT(M2169*('d_시나리오'!$J$5-'d_시나리오'!$H$5)*('d_시나리오'!$I$5-'d_시나리오'!$H$5)),'d_시나리오'!$J$5-SQRT((1-M2169)*('d_시나리오'!$J$5-'d_시나리오'!$H$5)*('d_시나리오'!$J$5-'d_시나리오'!$I$5))))</f>
        <v/>
      </c>
      <c r="O2169">
        <f>RAND()</f>
        <v/>
      </c>
      <c r="P2169">
        <f>IF('d_시나리오'!$J$6='d_시나리오'!$H$6,'d_시나리오'!$I$6,IF(O2169&lt;('d_시나리오'!$I$6-'d_시나리오'!$H$6)/('d_시나리오'!$J$6-'d_시나리오'!$H$6),'d_시나리오'!$H$6+SQRT(O2169*('d_시나리오'!$J$6-'d_시나리오'!$H$6)*('d_시나리오'!$I$6-'d_시나리오'!$H$6)),'d_시나리오'!$J$6-SQRT((1-O2169)*('d_시나리오'!$J$6-'d_시나리오'!$H$6)*('d_시나리오'!$J$6-'d_시나리오'!$I$6))))</f>
        <v/>
      </c>
      <c r="Q2169">
        <f>INDEX('d_분포'!$B$2:$B$57,RANDBETWEEN(1,56))</f>
        <v/>
      </c>
      <c r="R2169">
        <f>BETAINV(RAND(),5,5)</f>
        <v/>
      </c>
      <c r="S2169">
        <f>'d_고정'!$B$1*'6_기대효과'!$H$7*('d_시나리오'!$I$7/'d_고정'!$B$2)*B2169</f>
        <v/>
      </c>
      <c r="T2169">
        <f>S2169*D2169</f>
        <v/>
      </c>
      <c r="U2169">
        <f>S2169*F2169*H2169</f>
        <v/>
      </c>
      <c r="V2169">
        <f>S2169*F2169*(H2169-1)</f>
        <v/>
      </c>
      <c r="W2169">
        <f>U2169*J2169</f>
        <v/>
      </c>
      <c r="X2169">
        <f>T2169+W2169</f>
        <v/>
      </c>
      <c r="Y2169">
        <f>(T2169*E2169+W2169*L2169)*(1-R2169-'d_고정'!$B$13)</f>
        <v/>
      </c>
      <c r="Z2169">
        <f>(U2169*N2169*Q2169+'d_고정'!$B$3*('6_기대효과'!$H$7/8)*Q2169*'d_고정'!$B$10*P2169*('6_기대효과'!$K$7/'d_고정'!$B$9))*(1-R2169)</f>
        <v/>
      </c>
      <c r="AA2169">
        <f>W2169*L2169*(1-R2169-'d_고정'!$B$13)+U2169*MAX(N2169-'d_고정'!$B$10*P2169*('6_기대효과'!$K$7/'d_고정'!$B$9),0)*Q2169*(1-R2169)</f>
        <v/>
      </c>
      <c r="AB2169">
        <f>Y2169+Z2169</f>
        <v/>
      </c>
      <c r="AC2169">
        <f>Y2169/('d_고정'!$B$5*'6_기대효과'!$H$7/8)/'d_고정'!$B$6</f>
        <v/>
      </c>
      <c r="AD2169">
        <f>Y2169/('d_고정'!$B$8*'6_기대효과'!$H$7/8)</f>
        <v/>
      </c>
    </row>
    <row r="2170">
      <c r="A2170">
        <f>RAND()</f>
        <v/>
      </c>
      <c r="B2170">
        <f>IF('d_시나리오'!$J$2='d_시나리오'!$H$2,'d_시나리오'!$I$2,IF(A2170&lt;('d_시나리오'!$I$2-'d_시나리오'!$H$2)/('d_시나리오'!$J$2-'d_시나리오'!$H$2),'d_시나리오'!$H$2+SQRT(A2170*('d_시나리오'!$J$2-'d_시나리오'!$H$2)*('d_시나리오'!$I$2-'d_시나리오'!$H$2)),'d_시나리오'!$J$2-SQRT((1-A2170)*('d_시나리오'!$J$2-'d_시나리오'!$H$2)*('d_시나리오'!$J$2-'d_시나리오'!$I$2))))</f>
        <v/>
      </c>
      <c r="C2170">
        <f>RAND()</f>
        <v/>
      </c>
      <c r="D2170">
        <f>BETAINV(RAND(),IF(C2170&lt;'d_고정'!$B$26,'d_고정'!$B$23,'d_고정'!$B$16)+1,'d_고정'!$B$17-IF(C2170&lt;'d_고정'!$B$26,'d_고정'!$B$23,'d_고정'!$B$16)+1)*('d_고정'!$B$14+('d_고정'!$B$15-'d_고정'!$B$14)*RAND())</f>
        <v/>
      </c>
      <c r="E2170">
        <f>INDEX('d_분포'!$A$2:$A$28,RANDBETWEEN(1,27))</f>
        <v/>
      </c>
      <c r="F2170">
        <f>INDEX('d_분포'!$C$2:$C$5,RANDBETWEEN(1,4))*(0.9+0.2*RAND())</f>
        <v/>
      </c>
      <c r="G2170">
        <f>RAND()</f>
        <v/>
      </c>
      <c r="H2170">
        <f>(F2170+(1-F2170)*('d_고정'!$B$22*BETAINV(RAND(),IF(G2170&lt;'d_고정'!$B$26,'d_고정'!$B$25,'d_고정'!$B$20)+1,'d_고정'!$B$21-IF(G2170&lt;'d_고정'!$B$26,'d_고정'!$B$25,'d_고정'!$B$20)+1)+(1-'d_고정'!$B$22)*BETAINV(RAND(),IF(G2170&lt;'d_고정'!$B$26,'d_고정'!$B$24,'d_고정'!$B$18)+1,'d_고정'!$B$19-IF(G2170&lt;'d_고정'!$B$26,'d_고정'!$B$24,'d_고정'!$B$18)+1))*('d_고정'!$B$14+('d_고정'!$B$15-'d_고정'!$B$14)*RAND()))/F2170</f>
        <v/>
      </c>
      <c r="I2170">
        <f>RAND()</f>
        <v/>
      </c>
      <c r="J2170">
        <f>IF('d_시나리오'!$J$3='d_시나리오'!$H$3,'d_시나리오'!$I$3,IF(I2170&lt;('d_시나리오'!$I$3-'d_시나리오'!$H$3)/('d_시나리오'!$J$3-'d_시나리오'!$H$3),'d_시나리오'!$H$3+SQRT(I2170*('d_시나리오'!$J$3-'d_시나리오'!$H$3)*('d_시나리오'!$I$3-'d_시나리오'!$H$3)),'d_시나리오'!$J$3-SQRT((1-I2170)*('d_시나리오'!$J$3-'d_시나리오'!$H$3)*('d_시나리오'!$J$3-'d_시나리오'!$I$3))))</f>
        <v/>
      </c>
      <c r="K2170">
        <f>RAND()</f>
        <v/>
      </c>
      <c r="L2170">
        <f>IF('d_시나리오'!$J$4='d_시나리오'!$H$4,'d_시나리오'!$I$4,IF(K2170&lt;('d_시나리오'!$I$4-'d_시나리오'!$H$4)/('d_시나리오'!$J$4-'d_시나리오'!$H$4),'d_시나리오'!$H$4+SQRT(K2170*('d_시나리오'!$J$4-'d_시나리오'!$H$4)*('d_시나리오'!$I$4-'d_시나리오'!$H$4)),'d_시나리오'!$J$4-SQRT((1-K2170)*('d_시나리오'!$J$4-'d_시나리오'!$H$4)*('d_시나리오'!$J$4-'d_시나리오'!$I$4))))</f>
        <v/>
      </c>
      <c r="M2170">
        <f>RAND()</f>
        <v/>
      </c>
      <c r="N2170">
        <f>IF('d_시나리오'!$J$5='d_시나리오'!$H$5,'d_시나리오'!$I$5,IF(M2170&lt;('d_시나리오'!$I$5-'d_시나리오'!$H$5)/('d_시나리오'!$J$5-'d_시나리오'!$H$5),'d_시나리오'!$H$5+SQRT(M2170*('d_시나리오'!$J$5-'d_시나리오'!$H$5)*('d_시나리오'!$I$5-'d_시나리오'!$H$5)),'d_시나리오'!$J$5-SQRT((1-M2170)*('d_시나리오'!$J$5-'d_시나리오'!$H$5)*('d_시나리오'!$J$5-'d_시나리오'!$I$5))))</f>
        <v/>
      </c>
      <c r="O2170">
        <f>RAND()</f>
        <v/>
      </c>
      <c r="P2170">
        <f>IF('d_시나리오'!$J$6='d_시나리오'!$H$6,'d_시나리오'!$I$6,IF(O2170&lt;('d_시나리오'!$I$6-'d_시나리오'!$H$6)/('d_시나리오'!$J$6-'d_시나리오'!$H$6),'d_시나리오'!$H$6+SQRT(O2170*('d_시나리오'!$J$6-'d_시나리오'!$H$6)*('d_시나리오'!$I$6-'d_시나리오'!$H$6)),'d_시나리오'!$J$6-SQRT((1-O2170)*('d_시나리오'!$J$6-'d_시나리오'!$H$6)*('d_시나리오'!$J$6-'d_시나리오'!$I$6))))</f>
        <v/>
      </c>
      <c r="Q2170">
        <f>INDEX('d_분포'!$B$2:$B$57,RANDBETWEEN(1,56))</f>
        <v/>
      </c>
      <c r="R2170">
        <f>BETAINV(RAND(),5,5)</f>
        <v/>
      </c>
      <c r="S2170">
        <f>'d_고정'!$B$1*'6_기대효과'!$H$7*('d_시나리오'!$I$7/'d_고정'!$B$2)*B2170</f>
        <v/>
      </c>
      <c r="T2170">
        <f>S2170*D2170</f>
        <v/>
      </c>
      <c r="U2170">
        <f>S2170*F2170*H2170</f>
        <v/>
      </c>
      <c r="V2170">
        <f>S2170*F2170*(H2170-1)</f>
        <v/>
      </c>
      <c r="W2170">
        <f>U2170*J2170</f>
        <v/>
      </c>
      <c r="X2170">
        <f>T2170+W2170</f>
        <v/>
      </c>
      <c r="Y2170">
        <f>(T2170*E2170+W2170*L2170)*(1-R2170-'d_고정'!$B$13)</f>
        <v/>
      </c>
      <c r="Z2170">
        <f>(U2170*N2170*Q2170+'d_고정'!$B$3*('6_기대효과'!$H$7/8)*Q2170*'d_고정'!$B$10*P2170*('6_기대효과'!$K$7/'d_고정'!$B$9))*(1-R2170)</f>
        <v/>
      </c>
      <c r="AA2170">
        <f>W2170*L2170*(1-R2170-'d_고정'!$B$13)+U2170*MAX(N2170-'d_고정'!$B$10*P2170*('6_기대효과'!$K$7/'d_고정'!$B$9),0)*Q2170*(1-R2170)</f>
        <v/>
      </c>
      <c r="AB2170">
        <f>Y2170+Z2170</f>
        <v/>
      </c>
      <c r="AC2170">
        <f>Y2170/('d_고정'!$B$5*'6_기대효과'!$H$7/8)/'d_고정'!$B$6</f>
        <v/>
      </c>
      <c r="AD2170">
        <f>Y2170/('d_고정'!$B$8*'6_기대효과'!$H$7/8)</f>
        <v/>
      </c>
    </row>
    <row r="2171">
      <c r="A2171">
        <f>RAND()</f>
        <v/>
      </c>
      <c r="B2171">
        <f>IF('d_시나리오'!$J$2='d_시나리오'!$H$2,'d_시나리오'!$I$2,IF(A2171&lt;('d_시나리오'!$I$2-'d_시나리오'!$H$2)/('d_시나리오'!$J$2-'d_시나리오'!$H$2),'d_시나리오'!$H$2+SQRT(A2171*('d_시나리오'!$J$2-'d_시나리오'!$H$2)*('d_시나리오'!$I$2-'d_시나리오'!$H$2)),'d_시나리오'!$J$2-SQRT((1-A2171)*('d_시나리오'!$J$2-'d_시나리오'!$H$2)*('d_시나리오'!$J$2-'d_시나리오'!$I$2))))</f>
        <v/>
      </c>
      <c r="C2171">
        <f>RAND()</f>
        <v/>
      </c>
      <c r="D2171">
        <f>BETAINV(RAND(),IF(C2171&lt;'d_고정'!$B$26,'d_고정'!$B$23,'d_고정'!$B$16)+1,'d_고정'!$B$17-IF(C2171&lt;'d_고정'!$B$26,'d_고정'!$B$23,'d_고정'!$B$16)+1)*('d_고정'!$B$14+('d_고정'!$B$15-'d_고정'!$B$14)*RAND())</f>
        <v/>
      </c>
      <c r="E2171">
        <f>INDEX('d_분포'!$A$2:$A$28,RANDBETWEEN(1,27))</f>
        <v/>
      </c>
      <c r="F2171">
        <f>INDEX('d_분포'!$C$2:$C$5,RANDBETWEEN(1,4))*(0.9+0.2*RAND())</f>
        <v/>
      </c>
      <c r="G2171">
        <f>RAND()</f>
        <v/>
      </c>
      <c r="H2171">
        <f>(F2171+(1-F2171)*('d_고정'!$B$22*BETAINV(RAND(),IF(G2171&lt;'d_고정'!$B$26,'d_고정'!$B$25,'d_고정'!$B$20)+1,'d_고정'!$B$21-IF(G2171&lt;'d_고정'!$B$26,'d_고정'!$B$25,'d_고정'!$B$20)+1)+(1-'d_고정'!$B$22)*BETAINV(RAND(),IF(G2171&lt;'d_고정'!$B$26,'d_고정'!$B$24,'d_고정'!$B$18)+1,'d_고정'!$B$19-IF(G2171&lt;'d_고정'!$B$26,'d_고정'!$B$24,'d_고정'!$B$18)+1))*('d_고정'!$B$14+('d_고정'!$B$15-'d_고정'!$B$14)*RAND()))/F2171</f>
        <v/>
      </c>
      <c r="I2171">
        <f>RAND()</f>
        <v/>
      </c>
      <c r="J2171">
        <f>IF('d_시나리오'!$J$3='d_시나리오'!$H$3,'d_시나리오'!$I$3,IF(I2171&lt;('d_시나리오'!$I$3-'d_시나리오'!$H$3)/('d_시나리오'!$J$3-'d_시나리오'!$H$3),'d_시나리오'!$H$3+SQRT(I2171*('d_시나리오'!$J$3-'d_시나리오'!$H$3)*('d_시나리오'!$I$3-'d_시나리오'!$H$3)),'d_시나리오'!$J$3-SQRT((1-I2171)*('d_시나리오'!$J$3-'d_시나리오'!$H$3)*('d_시나리오'!$J$3-'d_시나리오'!$I$3))))</f>
        <v/>
      </c>
      <c r="K2171">
        <f>RAND()</f>
        <v/>
      </c>
      <c r="L2171">
        <f>IF('d_시나리오'!$J$4='d_시나리오'!$H$4,'d_시나리오'!$I$4,IF(K2171&lt;('d_시나리오'!$I$4-'d_시나리오'!$H$4)/('d_시나리오'!$J$4-'d_시나리오'!$H$4),'d_시나리오'!$H$4+SQRT(K2171*('d_시나리오'!$J$4-'d_시나리오'!$H$4)*('d_시나리오'!$I$4-'d_시나리오'!$H$4)),'d_시나리오'!$J$4-SQRT((1-K2171)*('d_시나리오'!$J$4-'d_시나리오'!$H$4)*('d_시나리오'!$J$4-'d_시나리오'!$I$4))))</f>
        <v/>
      </c>
      <c r="M2171">
        <f>RAND()</f>
        <v/>
      </c>
      <c r="N2171">
        <f>IF('d_시나리오'!$J$5='d_시나리오'!$H$5,'d_시나리오'!$I$5,IF(M2171&lt;('d_시나리오'!$I$5-'d_시나리오'!$H$5)/('d_시나리오'!$J$5-'d_시나리오'!$H$5),'d_시나리오'!$H$5+SQRT(M2171*('d_시나리오'!$J$5-'d_시나리오'!$H$5)*('d_시나리오'!$I$5-'d_시나리오'!$H$5)),'d_시나리오'!$J$5-SQRT((1-M2171)*('d_시나리오'!$J$5-'d_시나리오'!$H$5)*('d_시나리오'!$J$5-'d_시나리오'!$I$5))))</f>
        <v/>
      </c>
      <c r="O2171">
        <f>RAND()</f>
        <v/>
      </c>
      <c r="P2171">
        <f>IF('d_시나리오'!$J$6='d_시나리오'!$H$6,'d_시나리오'!$I$6,IF(O2171&lt;('d_시나리오'!$I$6-'d_시나리오'!$H$6)/('d_시나리오'!$J$6-'d_시나리오'!$H$6),'d_시나리오'!$H$6+SQRT(O2171*('d_시나리오'!$J$6-'d_시나리오'!$H$6)*('d_시나리오'!$I$6-'d_시나리오'!$H$6)),'d_시나리오'!$J$6-SQRT((1-O2171)*('d_시나리오'!$J$6-'d_시나리오'!$H$6)*('d_시나리오'!$J$6-'d_시나리오'!$I$6))))</f>
        <v/>
      </c>
      <c r="Q2171">
        <f>INDEX('d_분포'!$B$2:$B$57,RANDBETWEEN(1,56))</f>
        <v/>
      </c>
      <c r="R2171">
        <f>BETAINV(RAND(),5,5)</f>
        <v/>
      </c>
      <c r="S2171">
        <f>'d_고정'!$B$1*'6_기대효과'!$H$7*('d_시나리오'!$I$7/'d_고정'!$B$2)*B2171</f>
        <v/>
      </c>
      <c r="T2171">
        <f>S2171*D2171</f>
        <v/>
      </c>
      <c r="U2171">
        <f>S2171*F2171*H2171</f>
        <v/>
      </c>
      <c r="V2171">
        <f>S2171*F2171*(H2171-1)</f>
        <v/>
      </c>
      <c r="W2171">
        <f>U2171*J2171</f>
        <v/>
      </c>
      <c r="X2171">
        <f>T2171+W2171</f>
        <v/>
      </c>
      <c r="Y2171">
        <f>(T2171*E2171+W2171*L2171)*(1-R2171-'d_고정'!$B$13)</f>
        <v/>
      </c>
      <c r="Z2171">
        <f>(U2171*N2171*Q2171+'d_고정'!$B$3*('6_기대효과'!$H$7/8)*Q2171*'d_고정'!$B$10*P2171*('6_기대효과'!$K$7/'d_고정'!$B$9))*(1-R2171)</f>
        <v/>
      </c>
      <c r="AA2171">
        <f>W2171*L2171*(1-R2171-'d_고정'!$B$13)+U2171*MAX(N2171-'d_고정'!$B$10*P2171*('6_기대효과'!$K$7/'d_고정'!$B$9),0)*Q2171*(1-R2171)</f>
        <v/>
      </c>
      <c r="AB2171">
        <f>Y2171+Z2171</f>
        <v/>
      </c>
      <c r="AC2171">
        <f>Y2171/('d_고정'!$B$5*'6_기대효과'!$H$7/8)/'d_고정'!$B$6</f>
        <v/>
      </c>
      <c r="AD2171">
        <f>Y2171/('d_고정'!$B$8*'6_기대효과'!$H$7/8)</f>
        <v/>
      </c>
    </row>
    <row r="2172">
      <c r="A2172">
        <f>RAND()</f>
        <v/>
      </c>
      <c r="B2172">
        <f>IF('d_시나리오'!$J$2='d_시나리오'!$H$2,'d_시나리오'!$I$2,IF(A2172&lt;('d_시나리오'!$I$2-'d_시나리오'!$H$2)/('d_시나리오'!$J$2-'d_시나리오'!$H$2),'d_시나리오'!$H$2+SQRT(A2172*('d_시나리오'!$J$2-'d_시나리오'!$H$2)*('d_시나리오'!$I$2-'d_시나리오'!$H$2)),'d_시나리오'!$J$2-SQRT((1-A2172)*('d_시나리오'!$J$2-'d_시나리오'!$H$2)*('d_시나리오'!$J$2-'d_시나리오'!$I$2))))</f>
        <v/>
      </c>
      <c r="C2172">
        <f>RAND()</f>
        <v/>
      </c>
      <c r="D2172">
        <f>BETAINV(RAND(),IF(C2172&lt;'d_고정'!$B$26,'d_고정'!$B$23,'d_고정'!$B$16)+1,'d_고정'!$B$17-IF(C2172&lt;'d_고정'!$B$26,'d_고정'!$B$23,'d_고정'!$B$16)+1)*('d_고정'!$B$14+('d_고정'!$B$15-'d_고정'!$B$14)*RAND())</f>
        <v/>
      </c>
      <c r="E2172">
        <f>INDEX('d_분포'!$A$2:$A$28,RANDBETWEEN(1,27))</f>
        <v/>
      </c>
      <c r="F2172">
        <f>INDEX('d_분포'!$C$2:$C$5,RANDBETWEEN(1,4))*(0.9+0.2*RAND())</f>
        <v/>
      </c>
      <c r="G2172">
        <f>RAND()</f>
        <v/>
      </c>
      <c r="H2172">
        <f>(F2172+(1-F2172)*('d_고정'!$B$22*BETAINV(RAND(),IF(G2172&lt;'d_고정'!$B$26,'d_고정'!$B$25,'d_고정'!$B$20)+1,'d_고정'!$B$21-IF(G2172&lt;'d_고정'!$B$26,'d_고정'!$B$25,'d_고정'!$B$20)+1)+(1-'d_고정'!$B$22)*BETAINV(RAND(),IF(G2172&lt;'d_고정'!$B$26,'d_고정'!$B$24,'d_고정'!$B$18)+1,'d_고정'!$B$19-IF(G2172&lt;'d_고정'!$B$26,'d_고정'!$B$24,'d_고정'!$B$18)+1))*('d_고정'!$B$14+('d_고정'!$B$15-'d_고정'!$B$14)*RAND()))/F2172</f>
        <v/>
      </c>
      <c r="I2172">
        <f>RAND()</f>
        <v/>
      </c>
      <c r="J2172">
        <f>IF('d_시나리오'!$J$3='d_시나리오'!$H$3,'d_시나리오'!$I$3,IF(I2172&lt;('d_시나리오'!$I$3-'d_시나리오'!$H$3)/('d_시나리오'!$J$3-'d_시나리오'!$H$3),'d_시나리오'!$H$3+SQRT(I2172*('d_시나리오'!$J$3-'d_시나리오'!$H$3)*('d_시나리오'!$I$3-'d_시나리오'!$H$3)),'d_시나리오'!$J$3-SQRT((1-I2172)*('d_시나리오'!$J$3-'d_시나리오'!$H$3)*('d_시나리오'!$J$3-'d_시나리오'!$I$3))))</f>
        <v/>
      </c>
      <c r="K2172">
        <f>RAND()</f>
        <v/>
      </c>
      <c r="L2172">
        <f>IF('d_시나리오'!$J$4='d_시나리오'!$H$4,'d_시나리오'!$I$4,IF(K2172&lt;('d_시나리오'!$I$4-'d_시나리오'!$H$4)/('d_시나리오'!$J$4-'d_시나리오'!$H$4),'d_시나리오'!$H$4+SQRT(K2172*('d_시나리오'!$J$4-'d_시나리오'!$H$4)*('d_시나리오'!$I$4-'d_시나리오'!$H$4)),'d_시나리오'!$J$4-SQRT((1-K2172)*('d_시나리오'!$J$4-'d_시나리오'!$H$4)*('d_시나리오'!$J$4-'d_시나리오'!$I$4))))</f>
        <v/>
      </c>
      <c r="M2172">
        <f>RAND()</f>
        <v/>
      </c>
      <c r="N2172">
        <f>IF('d_시나리오'!$J$5='d_시나리오'!$H$5,'d_시나리오'!$I$5,IF(M2172&lt;('d_시나리오'!$I$5-'d_시나리오'!$H$5)/('d_시나리오'!$J$5-'d_시나리오'!$H$5),'d_시나리오'!$H$5+SQRT(M2172*('d_시나리오'!$J$5-'d_시나리오'!$H$5)*('d_시나리오'!$I$5-'d_시나리오'!$H$5)),'d_시나리오'!$J$5-SQRT((1-M2172)*('d_시나리오'!$J$5-'d_시나리오'!$H$5)*('d_시나리오'!$J$5-'d_시나리오'!$I$5))))</f>
        <v/>
      </c>
      <c r="O2172">
        <f>RAND()</f>
        <v/>
      </c>
      <c r="P2172">
        <f>IF('d_시나리오'!$J$6='d_시나리오'!$H$6,'d_시나리오'!$I$6,IF(O2172&lt;('d_시나리오'!$I$6-'d_시나리오'!$H$6)/('d_시나리오'!$J$6-'d_시나리오'!$H$6),'d_시나리오'!$H$6+SQRT(O2172*('d_시나리오'!$J$6-'d_시나리오'!$H$6)*('d_시나리오'!$I$6-'d_시나리오'!$H$6)),'d_시나리오'!$J$6-SQRT((1-O2172)*('d_시나리오'!$J$6-'d_시나리오'!$H$6)*('d_시나리오'!$J$6-'d_시나리오'!$I$6))))</f>
        <v/>
      </c>
      <c r="Q2172">
        <f>INDEX('d_분포'!$B$2:$B$57,RANDBETWEEN(1,56))</f>
        <v/>
      </c>
      <c r="R2172">
        <f>BETAINV(RAND(),5,5)</f>
        <v/>
      </c>
      <c r="S2172">
        <f>'d_고정'!$B$1*'6_기대효과'!$H$7*('d_시나리오'!$I$7/'d_고정'!$B$2)*B2172</f>
        <v/>
      </c>
      <c r="T2172">
        <f>S2172*D2172</f>
        <v/>
      </c>
      <c r="U2172">
        <f>S2172*F2172*H2172</f>
        <v/>
      </c>
      <c r="V2172">
        <f>S2172*F2172*(H2172-1)</f>
        <v/>
      </c>
      <c r="W2172">
        <f>U2172*J2172</f>
        <v/>
      </c>
      <c r="X2172">
        <f>T2172+W2172</f>
        <v/>
      </c>
      <c r="Y2172">
        <f>(T2172*E2172+W2172*L2172)*(1-R2172-'d_고정'!$B$13)</f>
        <v/>
      </c>
      <c r="Z2172">
        <f>(U2172*N2172*Q2172+'d_고정'!$B$3*('6_기대효과'!$H$7/8)*Q2172*'d_고정'!$B$10*P2172*('6_기대효과'!$K$7/'d_고정'!$B$9))*(1-R2172)</f>
        <v/>
      </c>
      <c r="AA2172">
        <f>W2172*L2172*(1-R2172-'d_고정'!$B$13)+U2172*MAX(N2172-'d_고정'!$B$10*P2172*('6_기대효과'!$K$7/'d_고정'!$B$9),0)*Q2172*(1-R2172)</f>
        <v/>
      </c>
      <c r="AB2172">
        <f>Y2172+Z2172</f>
        <v/>
      </c>
      <c r="AC2172">
        <f>Y2172/('d_고정'!$B$5*'6_기대효과'!$H$7/8)/'d_고정'!$B$6</f>
        <v/>
      </c>
      <c r="AD2172">
        <f>Y2172/('d_고정'!$B$8*'6_기대효과'!$H$7/8)</f>
        <v/>
      </c>
    </row>
    <row r="2173">
      <c r="A2173">
        <f>RAND()</f>
        <v/>
      </c>
      <c r="B2173">
        <f>IF('d_시나리오'!$J$2='d_시나리오'!$H$2,'d_시나리오'!$I$2,IF(A2173&lt;('d_시나리오'!$I$2-'d_시나리오'!$H$2)/('d_시나리오'!$J$2-'d_시나리오'!$H$2),'d_시나리오'!$H$2+SQRT(A2173*('d_시나리오'!$J$2-'d_시나리오'!$H$2)*('d_시나리오'!$I$2-'d_시나리오'!$H$2)),'d_시나리오'!$J$2-SQRT((1-A2173)*('d_시나리오'!$J$2-'d_시나리오'!$H$2)*('d_시나리오'!$J$2-'d_시나리오'!$I$2))))</f>
        <v/>
      </c>
      <c r="C2173">
        <f>RAND()</f>
        <v/>
      </c>
      <c r="D2173">
        <f>BETAINV(RAND(),IF(C2173&lt;'d_고정'!$B$26,'d_고정'!$B$23,'d_고정'!$B$16)+1,'d_고정'!$B$17-IF(C2173&lt;'d_고정'!$B$26,'d_고정'!$B$23,'d_고정'!$B$16)+1)*('d_고정'!$B$14+('d_고정'!$B$15-'d_고정'!$B$14)*RAND())</f>
        <v/>
      </c>
      <c r="E2173">
        <f>INDEX('d_분포'!$A$2:$A$28,RANDBETWEEN(1,27))</f>
        <v/>
      </c>
      <c r="F2173">
        <f>INDEX('d_분포'!$C$2:$C$5,RANDBETWEEN(1,4))*(0.9+0.2*RAND())</f>
        <v/>
      </c>
      <c r="G2173">
        <f>RAND()</f>
        <v/>
      </c>
      <c r="H2173">
        <f>(F2173+(1-F2173)*('d_고정'!$B$22*BETAINV(RAND(),IF(G2173&lt;'d_고정'!$B$26,'d_고정'!$B$25,'d_고정'!$B$20)+1,'d_고정'!$B$21-IF(G2173&lt;'d_고정'!$B$26,'d_고정'!$B$25,'d_고정'!$B$20)+1)+(1-'d_고정'!$B$22)*BETAINV(RAND(),IF(G2173&lt;'d_고정'!$B$26,'d_고정'!$B$24,'d_고정'!$B$18)+1,'d_고정'!$B$19-IF(G2173&lt;'d_고정'!$B$26,'d_고정'!$B$24,'d_고정'!$B$18)+1))*('d_고정'!$B$14+('d_고정'!$B$15-'d_고정'!$B$14)*RAND()))/F2173</f>
        <v/>
      </c>
      <c r="I2173">
        <f>RAND()</f>
        <v/>
      </c>
      <c r="J2173">
        <f>IF('d_시나리오'!$J$3='d_시나리오'!$H$3,'d_시나리오'!$I$3,IF(I2173&lt;('d_시나리오'!$I$3-'d_시나리오'!$H$3)/('d_시나리오'!$J$3-'d_시나리오'!$H$3),'d_시나리오'!$H$3+SQRT(I2173*('d_시나리오'!$J$3-'d_시나리오'!$H$3)*('d_시나리오'!$I$3-'d_시나리오'!$H$3)),'d_시나리오'!$J$3-SQRT((1-I2173)*('d_시나리오'!$J$3-'d_시나리오'!$H$3)*('d_시나리오'!$J$3-'d_시나리오'!$I$3))))</f>
        <v/>
      </c>
      <c r="K2173">
        <f>RAND()</f>
        <v/>
      </c>
      <c r="L2173">
        <f>IF('d_시나리오'!$J$4='d_시나리오'!$H$4,'d_시나리오'!$I$4,IF(K2173&lt;('d_시나리오'!$I$4-'d_시나리오'!$H$4)/('d_시나리오'!$J$4-'d_시나리오'!$H$4),'d_시나리오'!$H$4+SQRT(K2173*('d_시나리오'!$J$4-'d_시나리오'!$H$4)*('d_시나리오'!$I$4-'d_시나리오'!$H$4)),'d_시나리오'!$J$4-SQRT((1-K2173)*('d_시나리오'!$J$4-'d_시나리오'!$H$4)*('d_시나리오'!$J$4-'d_시나리오'!$I$4))))</f>
        <v/>
      </c>
      <c r="M2173">
        <f>RAND()</f>
        <v/>
      </c>
      <c r="N2173">
        <f>IF('d_시나리오'!$J$5='d_시나리오'!$H$5,'d_시나리오'!$I$5,IF(M2173&lt;('d_시나리오'!$I$5-'d_시나리오'!$H$5)/('d_시나리오'!$J$5-'d_시나리오'!$H$5),'d_시나리오'!$H$5+SQRT(M2173*('d_시나리오'!$J$5-'d_시나리오'!$H$5)*('d_시나리오'!$I$5-'d_시나리오'!$H$5)),'d_시나리오'!$J$5-SQRT((1-M2173)*('d_시나리오'!$J$5-'d_시나리오'!$H$5)*('d_시나리오'!$J$5-'d_시나리오'!$I$5))))</f>
        <v/>
      </c>
      <c r="O2173">
        <f>RAND()</f>
        <v/>
      </c>
      <c r="P2173">
        <f>IF('d_시나리오'!$J$6='d_시나리오'!$H$6,'d_시나리오'!$I$6,IF(O2173&lt;('d_시나리오'!$I$6-'d_시나리오'!$H$6)/('d_시나리오'!$J$6-'d_시나리오'!$H$6),'d_시나리오'!$H$6+SQRT(O2173*('d_시나리오'!$J$6-'d_시나리오'!$H$6)*('d_시나리오'!$I$6-'d_시나리오'!$H$6)),'d_시나리오'!$J$6-SQRT((1-O2173)*('d_시나리오'!$J$6-'d_시나리오'!$H$6)*('d_시나리오'!$J$6-'d_시나리오'!$I$6))))</f>
        <v/>
      </c>
      <c r="Q2173">
        <f>INDEX('d_분포'!$B$2:$B$57,RANDBETWEEN(1,56))</f>
        <v/>
      </c>
      <c r="R2173">
        <f>BETAINV(RAND(),5,5)</f>
        <v/>
      </c>
      <c r="S2173">
        <f>'d_고정'!$B$1*'6_기대효과'!$H$7*('d_시나리오'!$I$7/'d_고정'!$B$2)*B2173</f>
        <v/>
      </c>
      <c r="T2173">
        <f>S2173*D2173</f>
        <v/>
      </c>
      <c r="U2173">
        <f>S2173*F2173*H2173</f>
        <v/>
      </c>
      <c r="V2173">
        <f>S2173*F2173*(H2173-1)</f>
        <v/>
      </c>
      <c r="W2173">
        <f>U2173*J2173</f>
        <v/>
      </c>
      <c r="X2173">
        <f>T2173+W2173</f>
        <v/>
      </c>
      <c r="Y2173">
        <f>(T2173*E2173+W2173*L2173)*(1-R2173-'d_고정'!$B$13)</f>
        <v/>
      </c>
      <c r="Z2173">
        <f>(U2173*N2173*Q2173+'d_고정'!$B$3*('6_기대효과'!$H$7/8)*Q2173*'d_고정'!$B$10*P2173*('6_기대효과'!$K$7/'d_고정'!$B$9))*(1-R2173)</f>
        <v/>
      </c>
      <c r="AA2173">
        <f>W2173*L2173*(1-R2173-'d_고정'!$B$13)+U2173*MAX(N2173-'d_고정'!$B$10*P2173*('6_기대효과'!$K$7/'d_고정'!$B$9),0)*Q2173*(1-R2173)</f>
        <v/>
      </c>
      <c r="AB2173">
        <f>Y2173+Z2173</f>
        <v/>
      </c>
      <c r="AC2173">
        <f>Y2173/('d_고정'!$B$5*'6_기대효과'!$H$7/8)/'d_고정'!$B$6</f>
        <v/>
      </c>
      <c r="AD2173">
        <f>Y2173/('d_고정'!$B$8*'6_기대효과'!$H$7/8)</f>
        <v/>
      </c>
    </row>
    <row r="2174">
      <c r="A2174">
        <f>RAND()</f>
        <v/>
      </c>
      <c r="B2174">
        <f>IF('d_시나리오'!$J$2='d_시나리오'!$H$2,'d_시나리오'!$I$2,IF(A2174&lt;('d_시나리오'!$I$2-'d_시나리오'!$H$2)/('d_시나리오'!$J$2-'d_시나리오'!$H$2),'d_시나리오'!$H$2+SQRT(A2174*('d_시나리오'!$J$2-'d_시나리오'!$H$2)*('d_시나리오'!$I$2-'d_시나리오'!$H$2)),'d_시나리오'!$J$2-SQRT((1-A2174)*('d_시나리오'!$J$2-'d_시나리오'!$H$2)*('d_시나리오'!$J$2-'d_시나리오'!$I$2))))</f>
        <v/>
      </c>
      <c r="C2174">
        <f>RAND()</f>
        <v/>
      </c>
      <c r="D2174">
        <f>BETAINV(RAND(),IF(C2174&lt;'d_고정'!$B$26,'d_고정'!$B$23,'d_고정'!$B$16)+1,'d_고정'!$B$17-IF(C2174&lt;'d_고정'!$B$26,'d_고정'!$B$23,'d_고정'!$B$16)+1)*('d_고정'!$B$14+('d_고정'!$B$15-'d_고정'!$B$14)*RAND())</f>
        <v/>
      </c>
      <c r="E2174">
        <f>INDEX('d_분포'!$A$2:$A$28,RANDBETWEEN(1,27))</f>
        <v/>
      </c>
      <c r="F2174">
        <f>INDEX('d_분포'!$C$2:$C$5,RANDBETWEEN(1,4))*(0.9+0.2*RAND())</f>
        <v/>
      </c>
      <c r="G2174">
        <f>RAND()</f>
        <v/>
      </c>
      <c r="H2174">
        <f>(F2174+(1-F2174)*('d_고정'!$B$22*BETAINV(RAND(),IF(G2174&lt;'d_고정'!$B$26,'d_고정'!$B$25,'d_고정'!$B$20)+1,'d_고정'!$B$21-IF(G2174&lt;'d_고정'!$B$26,'d_고정'!$B$25,'d_고정'!$B$20)+1)+(1-'d_고정'!$B$22)*BETAINV(RAND(),IF(G2174&lt;'d_고정'!$B$26,'d_고정'!$B$24,'d_고정'!$B$18)+1,'d_고정'!$B$19-IF(G2174&lt;'d_고정'!$B$26,'d_고정'!$B$24,'d_고정'!$B$18)+1))*('d_고정'!$B$14+('d_고정'!$B$15-'d_고정'!$B$14)*RAND()))/F2174</f>
        <v/>
      </c>
      <c r="I2174">
        <f>RAND()</f>
        <v/>
      </c>
      <c r="J2174">
        <f>IF('d_시나리오'!$J$3='d_시나리오'!$H$3,'d_시나리오'!$I$3,IF(I2174&lt;('d_시나리오'!$I$3-'d_시나리오'!$H$3)/('d_시나리오'!$J$3-'d_시나리오'!$H$3),'d_시나리오'!$H$3+SQRT(I2174*('d_시나리오'!$J$3-'d_시나리오'!$H$3)*('d_시나리오'!$I$3-'d_시나리오'!$H$3)),'d_시나리오'!$J$3-SQRT((1-I2174)*('d_시나리오'!$J$3-'d_시나리오'!$H$3)*('d_시나리오'!$J$3-'d_시나리오'!$I$3))))</f>
        <v/>
      </c>
      <c r="K2174">
        <f>RAND()</f>
        <v/>
      </c>
      <c r="L2174">
        <f>IF('d_시나리오'!$J$4='d_시나리오'!$H$4,'d_시나리오'!$I$4,IF(K2174&lt;('d_시나리오'!$I$4-'d_시나리오'!$H$4)/('d_시나리오'!$J$4-'d_시나리오'!$H$4),'d_시나리오'!$H$4+SQRT(K2174*('d_시나리오'!$J$4-'d_시나리오'!$H$4)*('d_시나리오'!$I$4-'d_시나리오'!$H$4)),'d_시나리오'!$J$4-SQRT((1-K2174)*('d_시나리오'!$J$4-'d_시나리오'!$H$4)*('d_시나리오'!$J$4-'d_시나리오'!$I$4))))</f>
        <v/>
      </c>
      <c r="M2174">
        <f>RAND()</f>
        <v/>
      </c>
      <c r="N2174">
        <f>IF('d_시나리오'!$J$5='d_시나리오'!$H$5,'d_시나리오'!$I$5,IF(M2174&lt;('d_시나리오'!$I$5-'d_시나리오'!$H$5)/('d_시나리오'!$J$5-'d_시나리오'!$H$5),'d_시나리오'!$H$5+SQRT(M2174*('d_시나리오'!$J$5-'d_시나리오'!$H$5)*('d_시나리오'!$I$5-'d_시나리오'!$H$5)),'d_시나리오'!$J$5-SQRT((1-M2174)*('d_시나리오'!$J$5-'d_시나리오'!$H$5)*('d_시나리오'!$J$5-'d_시나리오'!$I$5))))</f>
        <v/>
      </c>
      <c r="O2174">
        <f>RAND()</f>
        <v/>
      </c>
      <c r="P2174">
        <f>IF('d_시나리오'!$J$6='d_시나리오'!$H$6,'d_시나리오'!$I$6,IF(O2174&lt;('d_시나리오'!$I$6-'d_시나리오'!$H$6)/('d_시나리오'!$J$6-'d_시나리오'!$H$6),'d_시나리오'!$H$6+SQRT(O2174*('d_시나리오'!$J$6-'d_시나리오'!$H$6)*('d_시나리오'!$I$6-'d_시나리오'!$H$6)),'d_시나리오'!$J$6-SQRT((1-O2174)*('d_시나리오'!$J$6-'d_시나리오'!$H$6)*('d_시나리오'!$J$6-'d_시나리오'!$I$6))))</f>
        <v/>
      </c>
      <c r="Q2174">
        <f>INDEX('d_분포'!$B$2:$B$57,RANDBETWEEN(1,56))</f>
        <v/>
      </c>
      <c r="R2174">
        <f>BETAINV(RAND(),5,5)</f>
        <v/>
      </c>
      <c r="S2174">
        <f>'d_고정'!$B$1*'6_기대효과'!$H$7*('d_시나리오'!$I$7/'d_고정'!$B$2)*B2174</f>
        <v/>
      </c>
      <c r="T2174">
        <f>S2174*D2174</f>
        <v/>
      </c>
      <c r="U2174">
        <f>S2174*F2174*H2174</f>
        <v/>
      </c>
      <c r="V2174">
        <f>S2174*F2174*(H2174-1)</f>
        <v/>
      </c>
      <c r="W2174">
        <f>U2174*J2174</f>
        <v/>
      </c>
      <c r="X2174">
        <f>T2174+W2174</f>
        <v/>
      </c>
      <c r="Y2174">
        <f>(T2174*E2174+W2174*L2174)*(1-R2174-'d_고정'!$B$13)</f>
        <v/>
      </c>
      <c r="Z2174">
        <f>(U2174*N2174*Q2174+'d_고정'!$B$3*('6_기대효과'!$H$7/8)*Q2174*'d_고정'!$B$10*P2174*('6_기대효과'!$K$7/'d_고정'!$B$9))*(1-R2174)</f>
        <v/>
      </c>
      <c r="AA2174">
        <f>W2174*L2174*(1-R2174-'d_고정'!$B$13)+U2174*MAX(N2174-'d_고정'!$B$10*P2174*('6_기대효과'!$K$7/'d_고정'!$B$9),0)*Q2174*(1-R2174)</f>
        <v/>
      </c>
      <c r="AB2174">
        <f>Y2174+Z2174</f>
        <v/>
      </c>
      <c r="AC2174">
        <f>Y2174/('d_고정'!$B$5*'6_기대효과'!$H$7/8)/'d_고정'!$B$6</f>
        <v/>
      </c>
      <c r="AD2174">
        <f>Y2174/('d_고정'!$B$8*'6_기대효과'!$H$7/8)</f>
        <v/>
      </c>
    </row>
    <row r="2175">
      <c r="A2175">
        <f>RAND()</f>
        <v/>
      </c>
      <c r="B2175">
        <f>IF('d_시나리오'!$J$2='d_시나리오'!$H$2,'d_시나리오'!$I$2,IF(A2175&lt;('d_시나리오'!$I$2-'d_시나리오'!$H$2)/('d_시나리오'!$J$2-'d_시나리오'!$H$2),'d_시나리오'!$H$2+SQRT(A2175*('d_시나리오'!$J$2-'d_시나리오'!$H$2)*('d_시나리오'!$I$2-'d_시나리오'!$H$2)),'d_시나리오'!$J$2-SQRT((1-A2175)*('d_시나리오'!$J$2-'d_시나리오'!$H$2)*('d_시나리오'!$J$2-'d_시나리오'!$I$2))))</f>
        <v/>
      </c>
      <c r="C2175">
        <f>RAND()</f>
        <v/>
      </c>
      <c r="D2175">
        <f>BETAINV(RAND(),IF(C2175&lt;'d_고정'!$B$26,'d_고정'!$B$23,'d_고정'!$B$16)+1,'d_고정'!$B$17-IF(C2175&lt;'d_고정'!$B$26,'d_고정'!$B$23,'d_고정'!$B$16)+1)*('d_고정'!$B$14+('d_고정'!$B$15-'d_고정'!$B$14)*RAND())</f>
        <v/>
      </c>
      <c r="E2175">
        <f>INDEX('d_분포'!$A$2:$A$28,RANDBETWEEN(1,27))</f>
        <v/>
      </c>
      <c r="F2175">
        <f>INDEX('d_분포'!$C$2:$C$5,RANDBETWEEN(1,4))*(0.9+0.2*RAND())</f>
        <v/>
      </c>
      <c r="G2175">
        <f>RAND()</f>
        <v/>
      </c>
      <c r="H2175">
        <f>(F2175+(1-F2175)*('d_고정'!$B$22*BETAINV(RAND(),IF(G2175&lt;'d_고정'!$B$26,'d_고정'!$B$25,'d_고정'!$B$20)+1,'d_고정'!$B$21-IF(G2175&lt;'d_고정'!$B$26,'d_고정'!$B$25,'d_고정'!$B$20)+1)+(1-'d_고정'!$B$22)*BETAINV(RAND(),IF(G2175&lt;'d_고정'!$B$26,'d_고정'!$B$24,'d_고정'!$B$18)+1,'d_고정'!$B$19-IF(G2175&lt;'d_고정'!$B$26,'d_고정'!$B$24,'d_고정'!$B$18)+1))*('d_고정'!$B$14+('d_고정'!$B$15-'d_고정'!$B$14)*RAND()))/F2175</f>
        <v/>
      </c>
      <c r="I2175">
        <f>RAND()</f>
        <v/>
      </c>
      <c r="J2175">
        <f>IF('d_시나리오'!$J$3='d_시나리오'!$H$3,'d_시나리오'!$I$3,IF(I2175&lt;('d_시나리오'!$I$3-'d_시나리오'!$H$3)/('d_시나리오'!$J$3-'d_시나리오'!$H$3),'d_시나리오'!$H$3+SQRT(I2175*('d_시나리오'!$J$3-'d_시나리오'!$H$3)*('d_시나리오'!$I$3-'d_시나리오'!$H$3)),'d_시나리오'!$J$3-SQRT((1-I2175)*('d_시나리오'!$J$3-'d_시나리오'!$H$3)*('d_시나리오'!$J$3-'d_시나리오'!$I$3))))</f>
        <v/>
      </c>
      <c r="K2175">
        <f>RAND()</f>
        <v/>
      </c>
      <c r="L2175">
        <f>IF('d_시나리오'!$J$4='d_시나리오'!$H$4,'d_시나리오'!$I$4,IF(K2175&lt;('d_시나리오'!$I$4-'d_시나리오'!$H$4)/('d_시나리오'!$J$4-'d_시나리오'!$H$4),'d_시나리오'!$H$4+SQRT(K2175*('d_시나리오'!$J$4-'d_시나리오'!$H$4)*('d_시나리오'!$I$4-'d_시나리오'!$H$4)),'d_시나리오'!$J$4-SQRT((1-K2175)*('d_시나리오'!$J$4-'d_시나리오'!$H$4)*('d_시나리오'!$J$4-'d_시나리오'!$I$4))))</f>
        <v/>
      </c>
      <c r="M2175">
        <f>RAND()</f>
        <v/>
      </c>
      <c r="N2175">
        <f>IF('d_시나리오'!$J$5='d_시나리오'!$H$5,'d_시나리오'!$I$5,IF(M2175&lt;('d_시나리오'!$I$5-'d_시나리오'!$H$5)/('d_시나리오'!$J$5-'d_시나리오'!$H$5),'d_시나리오'!$H$5+SQRT(M2175*('d_시나리오'!$J$5-'d_시나리오'!$H$5)*('d_시나리오'!$I$5-'d_시나리오'!$H$5)),'d_시나리오'!$J$5-SQRT((1-M2175)*('d_시나리오'!$J$5-'d_시나리오'!$H$5)*('d_시나리오'!$J$5-'d_시나리오'!$I$5))))</f>
        <v/>
      </c>
      <c r="O2175">
        <f>RAND()</f>
        <v/>
      </c>
      <c r="P2175">
        <f>IF('d_시나리오'!$J$6='d_시나리오'!$H$6,'d_시나리오'!$I$6,IF(O2175&lt;('d_시나리오'!$I$6-'d_시나리오'!$H$6)/('d_시나리오'!$J$6-'d_시나리오'!$H$6),'d_시나리오'!$H$6+SQRT(O2175*('d_시나리오'!$J$6-'d_시나리오'!$H$6)*('d_시나리오'!$I$6-'d_시나리오'!$H$6)),'d_시나리오'!$J$6-SQRT((1-O2175)*('d_시나리오'!$J$6-'d_시나리오'!$H$6)*('d_시나리오'!$J$6-'d_시나리오'!$I$6))))</f>
        <v/>
      </c>
      <c r="Q2175">
        <f>INDEX('d_분포'!$B$2:$B$57,RANDBETWEEN(1,56))</f>
        <v/>
      </c>
      <c r="R2175">
        <f>BETAINV(RAND(),5,5)</f>
        <v/>
      </c>
      <c r="S2175">
        <f>'d_고정'!$B$1*'6_기대효과'!$H$7*('d_시나리오'!$I$7/'d_고정'!$B$2)*B2175</f>
        <v/>
      </c>
      <c r="T2175">
        <f>S2175*D2175</f>
        <v/>
      </c>
      <c r="U2175">
        <f>S2175*F2175*H2175</f>
        <v/>
      </c>
      <c r="V2175">
        <f>S2175*F2175*(H2175-1)</f>
        <v/>
      </c>
      <c r="W2175">
        <f>U2175*J2175</f>
        <v/>
      </c>
      <c r="X2175">
        <f>T2175+W2175</f>
        <v/>
      </c>
      <c r="Y2175">
        <f>(T2175*E2175+W2175*L2175)*(1-R2175-'d_고정'!$B$13)</f>
        <v/>
      </c>
      <c r="Z2175">
        <f>(U2175*N2175*Q2175+'d_고정'!$B$3*('6_기대효과'!$H$7/8)*Q2175*'d_고정'!$B$10*P2175*('6_기대효과'!$K$7/'d_고정'!$B$9))*(1-R2175)</f>
        <v/>
      </c>
      <c r="AA2175">
        <f>W2175*L2175*(1-R2175-'d_고정'!$B$13)+U2175*MAX(N2175-'d_고정'!$B$10*P2175*('6_기대효과'!$K$7/'d_고정'!$B$9),0)*Q2175*(1-R2175)</f>
        <v/>
      </c>
      <c r="AB2175">
        <f>Y2175+Z2175</f>
        <v/>
      </c>
      <c r="AC2175">
        <f>Y2175/('d_고정'!$B$5*'6_기대효과'!$H$7/8)/'d_고정'!$B$6</f>
        <v/>
      </c>
      <c r="AD2175">
        <f>Y2175/('d_고정'!$B$8*'6_기대효과'!$H$7/8)</f>
        <v/>
      </c>
    </row>
    <row r="2176">
      <c r="A2176">
        <f>RAND()</f>
        <v/>
      </c>
      <c r="B2176">
        <f>IF('d_시나리오'!$J$2='d_시나리오'!$H$2,'d_시나리오'!$I$2,IF(A2176&lt;('d_시나리오'!$I$2-'d_시나리오'!$H$2)/('d_시나리오'!$J$2-'d_시나리오'!$H$2),'d_시나리오'!$H$2+SQRT(A2176*('d_시나리오'!$J$2-'d_시나리오'!$H$2)*('d_시나리오'!$I$2-'d_시나리오'!$H$2)),'d_시나리오'!$J$2-SQRT((1-A2176)*('d_시나리오'!$J$2-'d_시나리오'!$H$2)*('d_시나리오'!$J$2-'d_시나리오'!$I$2))))</f>
        <v/>
      </c>
      <c r="C2176">
        <f>RAND()</f>
        <v/>
      </c>
      <c r="D2176">
        <f>BETAINV(RAND(),IF(C2176&lt;'d_고정'!$B$26,'d_고정'!$B$23,'d_고정'!$B$16)+1,'d_고정'!$B$17-IF(C2176&lt;'d_고정'!$B$26,'d_고정'!$B$23,'d_고정'!$B$16)+1)*('d_고정'!$B$14+('d_고정'!$B$15-'d_고정'!$B$14)*RAND())</f>
        <v/>
      </c>
      <c r="E2176">
        <f>INDEX('d_분포'!$A$2:$A$28,RANDBETWEEN(1,27))</f>
        <v/>
      </c>
      <c r="F2176">
        <f>INDEX('d_분포'!$C$2:$C$5,RANDBETWEEN(1,4))*(0.9+0.2*RAND())</f>
        <v/>
      </c>
      <c r="G2176">
        <f>RAND()</f>
        <v/>
      </c>
      <c r="H2176">
        <f>(F2176+(1-F2176)*('d_고정'!$B$22*BETAINV(RAND(),IF(G2176&lt;'d_고정'!$B$26,'d_고정'!$B$25,'d_고정'!$B$20)+1,'d_고정'!$B$21-IF(G2176&lt;'d_고정'!$B$26,'d_고정'!$B$25,'d_고정'!$B$20)+1)+(1-'d_고정'!$B$22)*BETAINV(RAND(),IF(G2176&lt;'d_고정'!$B$26,'d_고정'!$B$24,'d_고정'!$B$18)+1,'d_고정'!$B$19-IF(G2176&lt;'d_고정'!$B$26,'d_고정'!$B$24,'d_고정'!$B$18)+1))*('d_고정'!$B$14+('d_고정'!$B$15-'d_고정'!$B$14)*RAND()))/F2176</f>
        <v/>
      </c>
      <c r="I2176">
        <f>RAND()</f>
        <v/>
      </c>
      <c r="J2176">
        <f>IF('d_시나리오'!$J$3='d_시나리오'!$H$3,'d_시나리오'!$I$3,IF(I2176&lt;('d_시나리오'!$I$3-'d_시나리오'!$H$3)/('d_시나리오'!$J$3-'d_시나리오'!$H$3),'d_시나리오'!$H$3+SQRT(I2176*('d_시나리오'!$J$3-'d_시나리오'!$H$3)*('d_시나리오'!$I$3-'d_시나리오'!$H$3)),'d_시나리오'!$J$3-SQRT((1-I2176)*('d_시나리오'!$J$3-'d_시나리오'!$H$3)*('d_시나리오'!$J$3-'d_시나리오'!$I$3))))</f>
        <v/>
      </c>
      <c r="K2176">
        <f>RAND()</f>
        <v/>
      </c>
      <c r="L2176">
        <f>IF('d_시나리오'!$J$4='d_시나리오'!$H$4,'d_시나리오'!$I$4,IF(K2176&lt;('d_시나리오'!$I$4-'d_시나리오'!$H$4)/('d_시나리오'!$J$4-'d_시나리오'!$H$4),'d_시나리오'!$H$4+SQRT(K2176*('d_시나리오'!$J$4-'d_시나리오'!$H$4)*('d_시나리오'!$I$4-'d_시나리오'!$H$4)),'d_시나리오'!$J$4-SQRT((1-K2176)*('d_시나리오'!$J$4-'d_시나리오'!$H$4)*('d_시나리오'!$J$4-'d_시나리오'!$I$4))))</f>
        <v/>
      </c>
      <c r="M2176">
        <f>RAND()</f>
        <v/>
      </c>
      <c r="N2176">
        <f>IF('d_시나리오'!$J$5='d_시나리오'!$H$5,'d_시나리오'!$I$5,IF(M2176&lt;('d_시나리오'!$I$5-'d_시나리오'!$H$5)/('d_시나리오'!$J$5-'d_시나리오'!$H$5),'d_시나리오'!$H$5+SQRT(M2176*('d_시나리오'!$J$5-'d_시나리오'!$H$5)*('d_시나리오'!$I$5-'d_시나리오'!$H$5)),'d_시나리오'!$J$5-SQRT((1-M2176)*('d_시나리오'!$J$5-'d_시나리오'!$H$5)*('d_시나리오'!$J$5-'d_시나리오'!$I$5))))</f>
        <v/>
      </c>
      <c r="O2176">
        <f>RAND()</f>
        <v/>
      </c>
      <c r="P2176">
        <f>IF('d_시나리오'!$J$6='d_시나리오'!$H$6,'d_시나리오'!$I$6,IF(O2176&lt;('d_시나리오'!$I$6-'d_시나리오'!$H$6)/('d_시나리오'!$J$6-'d_시나리오'!$H$6),'d_시나리오'!$H$6+SQRT(O2176*('d_시나리오'!$J$6-'d_시나리오'!$H$6)*('d_시나리오'!$I$6-'d_시나리오'!$H$6)),'d_시나리오'!$J$6-SQRT((1-O2176)*('d_시나리오'!$J$6-'d_시나리오'!$H$6)*('d_시나리오'!$J$6-'d_시나리오'!$I$6))))</f>
        <v/>
      </c>
      <c r="Q2176">
        <f>INDEX('d_분포'!$B$2:$B$57,RANDBETWEEN(1,56))</f>
        <v/>
      </c>
      <c r="R2176">
        <f>BETAINV(RAND(),5,5)</f>
        <v/>
      </c>
      <c r="S2176">
        <f>'d_고정'!$B$1*'6_기대효과'!$H$7*('d_시나리오'!$I$7/'d_고정'!$B$2)*B2176</f>
        <v/>
      </c>
      <c r="T2176">
        <f>S2176*D2176</f>
        <v/>
      </c>
      <c r="U2176">
        <f>S2176*F2176*H2176</f>
        <v/>
      </c>
      <c r="V2176">
        <f>S2176*F2176*(H2176-1)</f>
        <v/>
      </c>
      <c r="W2176">
        <f>U2176*J2176</f>
        <v/>
      </c>
      <c r="X2176">
        <f>T2176+W2176</f>
        <v/>
      </c>
      <c r="Y2176">
        <f>(T2176*E2176+W2176*L2176)*(1-R2176-'d_고정'!$B$13)</f>
        <v/>
      </c>
      <c r="Z2176">
        <f>(U2176*N2176*Q2176+'d_고정'!$B$3*('6_기대효과'!$H$7/8)*Q2176*'d_고정'!$B$10*P2176*('6_기대효과'!$K$7/'d_고정'!$B$9))*(1-R2176)</f>
        <v/>
      </c>
      <c r="AA2176">
        <f>W2176*L2176*(1-R2176-'d_고정'!$B$13)+U2176*MAX(N2176-'d_고정'!$B$10*P2176*('6_기대효과'!$K$7/'d_고정'!$B$9),0)*Q2176*(1-R2176)</f>
        <v/>
      </c>
      <c r="AB2176">
        <f>Y2176+Z2176</f>
        <v/>
      </c>
      <c r="AC2176">
        <f>Y2176/('d_고정'!$B$5*'6_기대효과'!$H$7/8)/'d_고정'!$B$6</f>
        <v/>
      </c>
      <c r="AD2176">
        <f>Y2176/('d_고정'!$B$8*'6_기대효과'!$H$7/8)</f>
        <v/>
      </c>
    </row>
    <row r="2177">
      <c r="A2177">
        <f>RAND()</f>
        <v/>
      </c>
      <c r="B2177">
        <f>IF('d_시나리오'!$J$2='d_시나리오'!$H$2,'d_시나리오'!$I$2,IF(A2177&lt;('d_시나리오'!$I$2-'d_시나리오'!$H$2)/('d_시나리오'!$J$2-'d_시나리오'!$H$2),'d_시나리오'!$H$2+SQRT(A2177*('d_시나리오'!$J$2-'d_시나리오'!$H$2)*('d_시나리오'!$I$2-'d_시나리오'!$H$2)),'d_시나리오'!$J$2-SQRT((1-A2177)*('d_시나리오'!$J$2-'d_시나리오'!$H$2)*('d_시나리오'!$J$2-'d_시나리오'!$I$2))))</f>
        <v/>
      </c>
      <c r="C2177">
        <f>RAND()</f>
        <v/>
      </c>
      <c r="D2177">
        <f>BETAINV(RAND(),IF(C2177&lt;'d_고정'!$B$26,'d_고정'!$B$23,'d_고정'!$B$16)+1,'d_고정'!$B$17-IF(C2177&lt;'d_고정'!$B$26,'d_고정'!$B$23,'d_고정'!$B$16)+1)*('d_고정'!$B$14+('d_고정'!$B$15-'d_고정'!$B$14)*RAND())</f>
        <v/>
      </c>
      <c r="E2177">
        <f>INDEX('d_분포'!$A$2:$A$28,RANDBETWEEN(1,27))</f>
        <v/>
      </c>
      <c r="F2177">
        <f>INDEX('d_분포'!$C$2:$C$5,RANDBETWEEN(1,4))*(0.9+0.2*RAND())</f>
        <v/>
      </c>
      <c r="G2177">
        <f>RAND()</f>
        <v/>
      </c>
      <c r="H2177">
        <f>(F2177+(1-F2177)*('d_고정'!$B$22*BETAINV(RAND(),IF(G2177&lt;'d_고정'!$B$26,'d_고정'!$B$25,'d_고정'!$B$20)+1,'d_고정'!$B$21-IF(G2177&lt;'d_고정'!$B$26,'d_고정'!$B$25,'d_고정'!$B$20)+1)+(1-'d_고정'!$B$22)*BETAINV(RAND(),IF(G2177&lt;'d_고정'!$B$26,'d_고정'!$B$24,'d_고정'!$B$18)+1,'d_고정'!$B$19-IF(G2177&lt;'d_고정'!$B$26,'d_고정'!$B$24,'d_고정'!$B$18)+1))*('d_고정'!$B$14+('d_고정'!$B$15-'d_고정'!$B$14)*RAND()))/F2177</f>
        <v/>
      </c>
      <c r="I2177">
        <f>RAND()</f>
        <v/>
      </c>
      <c r="J2177">
        <f>IF('d_시나리오'!$J$3='d_시나리오'!$H$3,'d_시나리오'!$I$3,IF(I2177&lt;('d_시나리오'!$I$3-'d_시나리오'!$H$3)/('d_시나리오'!$J$3-'d_시나리오'!$H$3),'d_시나리오'!$H$3+SQRT(I2177*('d_시나리오'!$J$3-'d_시나리오'!$H$3)*('d_시나리오'!$I$3-'d_시나리오'!$H$3)),'d_시나리오'!$J$3-SQRT((1-I2177)*('d_시나리오'!$J$3-'d_시나리오'!$H$3)*('d_시나리오'!$J$3-'d_시나리오'!$I$3))))</f>
        <v/>
      </c>
      <c r="K2177">
        <f>RAND()</f>
        <v/>
      </c>
      <c r="L2177">
        <f>IF('d_시나리오'!$J$4='d_시나리오'!$H$4,'d_시나리오'!$I$4,IF(K2177&lt;('d_시나리오'!$I$4-'d_시나리오'!$H$4)/('d_시나리오'!$J$4-'d_시나리오'!$H$4),'d_시나리오'!$H$4+SQRT(K2177*('d_시나리오'!$J$4-'d_시나리오'!$H$4)*('d_시나리오'!$I$4-'d_시나리오'!$H$4)),'d_시나리오'!$J$4-SQRT((1-K2177)*('d_시나리오'!$J$4-'d_시나리오'!$H$4)*('d_시나리오'!$J$4-'d_시나리오'!$I$4))))</f>
        <v/>
      </c>
      <c r="M2177">
        <f>RAND()</f>
        <v/>
      </c>
      <c r="N2177">
        <f>IF('d_시나리오'!$J$5='d_시나리오'!$H$5,'d_시나리오'!$I$5,IF(M2177&lt;('d_시나리오'!$I$5-'d_시나리오'!$H$5)/('d_시나리오'!$J$5-'d_시나리오'!$H$5),'d_시나리오'!$H$5+SQRT(M2177*('d_시나리오'!$J$5-'d_시나리오'!$H$5)*('d_시나리오'!$I$5-'d_시나리오'!$H$5)),'d_시나리오'!$J$5-SQRT((1-M2177)*('d_시나리오'!$J$5-'d_시나리오'!$H$5)*('d_시나리오'!$J$5-'d_시나리오'!$I$5))))</f>
        <v/>
      </c>
      <c r="O2177">
        <f>RAND()</f>
        <v/>
      </c>
      <c r="P2177">
        <f>IF('d_시나리오'!$J$6='d_시나리오'!$H$6,'d_시나리오'!$I$6,IF(O2177&lt;('d_시나리오'!$I$6-'d_시나리오'!$H$6)/('d_시나리오'!$J$6-'d_시나리오'!$H$6),'d_시나리오'!$H$6+SQRT(O2177*('d_시나리오'!$J$6-'d_시나리오'!$H$6)*('d_시나리오'!$I$6-'d_시나리오'!$H$6)),'d_시나리오'!$J$6-SQRT((1-O2177)*('d_시나리오'!$J$6-'d_시나리오'!$H$6)*('d_시나리오'!$J$6-'d_시나리오'!$I$6))))</f>
        <v/>
      </c>
      <c r="Q2177">
        <f>INDEX('d_분포'!$B$2:$B$57,RANDBETWEEN(1,56))</f>
        <v/>
      </c>
      <c r="R2177">
        <f>BETAINV(RAND(),5,5)</f>
        <v/>
      </c>
      <c r="S2177">
        <f>'d_고정'!$B$1*'6_기대효과'!$H$7*('d_시나리오'!$I$7/'d_고정'!$B$2)*B2177</f>
        <v/>
      </c>
      <c r="T2177">
        <f>S2177*D2177</f>
        <v/>
      </c>
      <c r="U2177">
        <f>S2177*F2177*H2177</f>
        <v/>
      </c>
      <c r="V2177">
        <f>S2177*F2177*(H2177-1)</f>
        <v/>
      </c>
      <c r="W2177">
        <f>U2177*J2177</f>
        <v/>
      </c>
      <c r="X2177">
        <f>T2177+W2177</f>
        <v/>
      </c>
      <c r="Y2177">
        <f>(T2177*E2177+W2177*L2177)*(1-R2177-'d_고정'!$B$13)</f>
        <v/>
      </c>
      <c r="Z2177">
        <f>(U2177*N2177*Q2177+'d_고정'!$B$3*('6_기대효과'!$H$7/8)*Q2177*'d_고정'!$B$10*P2177*('6_기대효과'!$K$7/'d_고정'!$B$9))*(1-R2177)</f>
        <v/>
      </c>
      <c r="AA2177">
        <f>W2177*L2177*(1-R2177-'d_고정'!$B$13)+U2177*MAX(N2177-'d_고정'!$B$10*P2177*('6_기대효과'!$K$7/'d_고정'!$B$9),0)*Q2177*(1-R2177)</f>
        <v/>
      </c>
      <c r="AB2177">
        <f>Y2177+Z2177</f>
        <v/>
      </c>
      <c r="AC2177">
        <f>Y2177/('d_고정'!$B$5*'6_기대효과'!$H$7/8)/'d_고정'!$B$6</f>
        <v/>
      </c>
      <c r="AD2177">
        <f>Y2177/('d_고정'!$B$8*'6_기대효과'!$H$7/8)</f>
        <v/>
      </c>
    </row>
    <row r="2178">
      <c r="A2178">
        <f>RAND()</f>
        <v/>
      </c>
      <c r="B2178">
        <f>IF('d_시나리오'!$J$2='d_시나리오'!$H$2,'d_시나리오'!$I$2,IF(A2178&lt;('d_시나리오'!$I$2-'d_시나리오'!$H$2)/('d_시나리오'!$J$2-'d_시나리오'!$H$2),'d_시나리오'!$H$2+SQRT(A2178*('d_시나리오'!$J$2-'d_시나리오'!$H$2)*('d_시나리오'!$I$2-'d_시나리오'!$H$2)),'d_시나리오'!$J$2-SQRT((1-A2178)*('d_시나리오'!$J$2-'d_시나리오'!$H$2)*('d_시나리오'!$J$2-'d_시나리오'!$I$2))))</f>
        <v/>
      </c>
      <c r="C2178">
        <f>RAND()</f>
        <v/>
      </c>
      <c r="D2178">
        <f>BETAINV(RAND(),IF(C2178&lt;'d_고정'!$B$26,'d_고정'!$B$23,'d_고정'!$B$16)+1,'d_고정'!$B$17-IF(C2178&lt;'d_고정'!$B$26,'d_고정'!$B$23,'d_고정'!$B$16)+1)*('d_고정'!$B$14+('d_고정'!$B$15-'d_고정'!$B$14)*RAND())</f>
        <v/>
      </c>
      <c r="E2178">
        <f>INDEX('d_분포'!$A$2:$A$28,RANDBETWEEN(1,27))</f>
        <v/>
      </c>
      <c r="F2178">
        <f>INDEX('d_분포'!$C$2:$C$5,RANDBETWEEN(1,4))*(0.9+0.2*RAND())</f>
        <v/>
      </c>
      <c r="G2178">
        <f>RAND()</f>
        <v/>
      </c>
      <c r="H2178">
        <f>(F2178+(1-F2178)*('d_고정'!$B$22*BETAINV(RAND(),IF(G2178&lt;'d_고정'!$B$26,'d_고정'!$B$25,'d_고정'!$B$20)+1,'d_고정'!$B$21-IF(G2178&lt;'d_고정'!$B$26,'d_고정'!$B$25,'d_고정'!$B$20)+1)+(1-'d_고정'!$B$22)*BETAINV(RAND(),IF(G2178&lt;'d_고정'!$B$26,'d_고정'!$B$24,'d_고정'!$B$18)+1,'d_고정'!$B$19-IF(G2178&lt;'d_고정'!$B$26,'d_고정'!$B$24,'d_고정'!$B$18)+1))*('d_고정'!$B$14+('d_고정'!$B$15-'d_고정'!$B$14)*RAND()))/F2178</f>
        <v/>
      </c>
      <c r="I2178">
        <f>RAND()</f>
        <v/>
      </c>
      <c r="J2178">
        <f>IF('d_시나리오'!$J$3='d_시나리오'!$H$3,'d_시나리오'!$I$3,IF(I2178&lt;('d_시나리오'!$I$3-'d_시나리오'!$H$3)/('d_시나리오'!$J$3-'d_시나리오'!$H$3),'d_시나리오'!$H$3+SQRT(I2178*('d_시나리오'!$J$3-'d_시나리오'!$H$3)*('d_시나리오'!$I$3-'d_시나리오'!$H$3)),'d_시나리오'!$J$3-SQRT((1-I2178)*('d_시나리오'!$J$3-'d_시나리오'!$H$3)*('d_시나리오'!$J$3-'d_시나리오'!$I$3))))</f>
        <v/>
      </c>
      <c r="K2178">
        <f>RAND()</f>
        <v/>
      </c>
      <c r="L2178">
        <f>IF('d_시나리오'!$J$4='d_시나리오'!$H$4,'d_시나리오'!$I$4,IF(K2178&lt;('d_시나리오'!$I$4-'d_시나리오'!$H$4)/('d_시나리오'!$J$4-'d_시나리오'!$H$4),'d_시나리오'!$H$4+SQRT(K2178*('d_시나리오'!$J$4-'d_시나리오'!$H$4)*('d_시나리오'!$I$4-'d_시나리오'!$H$4)),'d_시나리오'!$J$4-SQRT((1-K2178)*('d_시나리오'!$J$4-'d_시나리오'!$H$4)*('d_시나리오'!$J$4-'d_시나리오'!$I$4))))</f>
        <v/>
      </c>
      <c r="M2178">
        <f>RAND()</f>
        <v/>
      </c>
      <c r="N2178">
        <f>IF('d_시나리오'!$J$5='d_시나리오'!$H$5,'d_시나리오'!$I$5,IF(M2178&lt;('d_시나리오'!$I$5-'d_시나리오'!$H$5)/('d_시나리오'!$J$5-'d_시나리오'!$H$5),'d_시나리오'!$H$5+SQRT(M2178*('d_시나리오'!$J$5-'d_시나리오'!$H$5)*('d_시나리오'!$I$5-'d_시나리오'!$H$5)),'d_시나리오'!$J$5-SQRT((1-M2178)*('d_시나리오'!$J$5-'d_시나리오'!$H$5)*('d_시나리오'!$J$5-'d_시나리오'!$I$5))))</f>
        <v/>
      </c>
      <c r="O2178">
        <f>RAND()</f>
        <v/>
      </c>
      <c r="P2178">
        <f>IF('d_시나리오'!$J$6='d_시나리오'!$H$6,'d_시나리오'!$I$6,IF(O2178&lt;('d_시나리오'!$I$6-'d_시나리오'!$H$6)/('d_시나리오'!$J$6-'d_시나리오'!$H$6),'d_시나리오'!$H$6+SQRT(O2178*('d_시나리오'!$J$6-'d_시나리오'!$H$6)*('d_시나리오'!$I$6-'d_시나리오'!$H$6)),'d_시나리오'!$J$6-SQRT((1-O2178)*('d_시나리오'!$J$6-'d_시나리오'!$H$6)*('d_시나리오'!$J$6-'d_시나리오'!$I$6))))</f>
        <v/>
      </c>
      <c r="Q2178">
        <f>INDEX('d_분포'!$B$2:$B$57,RANDBETWEEN(1,56))</f>
        <v/>
      </c>
      <c r="R2178">
        <f>BETAINV(RAND(),5,5)</f>
        <v/>
      </c>
      <c r="S2178">
        <f>'d_고정'!$B$1*'6_기대효과'!$H$7*('d_시나리오'!$I$7/'d_고정'!$B$2)*B2178</f>
        <v/>
      </c>
      <c r="T2178">
        <f>S2178*D2178</f>
        <v/>
      </c>
      <c r="U2178">
        <f>S2178*F2178*H2178</f>
        <v/>
      </c>
      <c r="V2178">
        <f>S2178*F2178*(H2178-1)</f>
        <v/>
      </c>
      <c r="W2178">
        <f>U2178*J2178</f>
        <v/>
      </c>
      <c r="X2178">
        <f>T2178+W2178</f>
        <v/>
      </c>
      <c r="Y2178">
        <f>(T2178*E2178+W2178*L2178)*(1-R2178-'d_고정'!$B$13)</f>
        <v/>
      </c>
      <c r="Z2178">
        <f>(U2178*N2178*Q2178+'d_고정'!$B$3*('6_기대효과'!$H$7/8)*Q2178*'d_고정'!$B$10*P2178*('6_기대효과'!$K$7/'d_고정'!$B$9))*(1-R2178)</f>
        <v/>
      </c>
      <c r="AA2178">
        <f>W2178*L2178*(1-R2178-'d_고정'!$B$13)+U2178*MAX(N2178-'d_고정'!$B$10*P2178*('6_기대효과'!$K$7/'d_고정'!$B$9),0)*Q2178*(1-R2178)</f>
        <v/>
      </c>
      <c r="AB2178">
        <f>Y2178+Z2178</f>
        <v/>
      </c>
      <c r="AC2178">
        <f>Y2178/('d_고정'!$B$5*'6_기대효과'!$H$7/8)/'d_고정'!$B$6</f>
        <v/>
      </c>
      <c r="AD2178">
        <f>Y2178/('d_고정'!$B$8*'6_기대효과'!$H$7/8)</f>
        <v/>
      </c>
    </row>
    <row r="2179">
      <c r="A2179">
        <f>RAND()</f>
        <v/>
      </c>
      <c r="B2179">
        <f>IF('d_시나리오'!$J$2='d_시나리오'!$H$2,'d_시나리오'!$I$2,IF(A2179&lt;('d_시나리오'!$I$2-'d_시나리오'!$H$2)/('d_시나리오'!$J$2-'d_시나리오'!$H$2),'d_시나리오'!$H$2+SQRT(A2179*('d_시나리오'!$J$2-'d_시나리오'!$H$2)*('d_시나리오'!$I$2-'d_시나리오'!$H$2)),'d_시나리오'!$J$2-SQRT((1-A2179)*('d_시나리오'!$J$2-'d_시나리오'!$H$2)*('d_시나리오'!$J$2-'d_시나리오'!$I$2))))</f>
        <v/>
      </c>
      <c r="C2179">
        <f>RAND()</f>
        <v/>
      </c>
      <c r="D2179">
        <f>BETAINV(RAND(),IF(C2179&lt;'d_고정'!$B$26,'d_고정'!$B$23,'d_고정'!$B$16)+1,'d_고정'!$B$17-IF(C2179&lt;'d_고정'!$B$26,'d_고정'!$B$23,'d_고정'!$B$16)+1)*('d_고정'!$B$14+('d_고정'!$B$15-'d_고정'!$B$14)*RAND())</f>
        <v/>
      </c>
      <c r="E2179">
        <f>INDEX('d_분포'!$A$2:$A$28,RANDBETWEEN(1,27))</f>
        <v/>
      </c>
      <c r="F2179">
        <f>INDEX('d_분포'!$C$2:$C$5,RANDBETWEEN(1,4))*(0.9+0.2*RAND())</f>
        <v/>
      </c>
      <c r="G2179">
        <f>RAND()</f>
        <v/>
      </c>
      <c r="H2179">
        <f>(F2179+(1-F2179)*('d_고정'!$B$22*BETAINV(RAND(),IF(G2179&lt;'d_고정'!$B$26,'d_고정'!$B$25,'d_고정'!$B$20)+1,'d_고정'!$B$21-IF(G2179&lt;'d_고정'!$B$26,'d_고정'!$B$25,'d_고정'!$B$20)+1)+(1-'d_고정'!$B$22)*BETAINV(RAND(),IF(G2179&lt;'d_고정'!$B$26,'d_고정'!$B$24,'d_고정'!$B$18)+1,'d_고정'!$B$19-IF(G2179&lt;'d_고정'!$B$26,'d_고정'!$B$24,'d_고정'!$B$18)+1))*('d_고정'!$B$14+('d_고정'!$B$15-'d_고정'!$B$14)*RAND()))/F2179</f>
        <v/>
      </c>
      <c r="I2179">
        <f>RAND()</f>
        <v/>
      </c>
      <c r="J2179">
        <f>IF('d_시나리오'!$J$3='d_시나리오'!$H$3,'d_시나리오'!$I$3,IF(I2179&lt;('d_시나리오'!$I$3-'d_시나리오'!$H$3)/('d_시나리오'!$J$3-'d_시나리오'!$H$3),'d_시나리오'!$H$3+SQRT(I2179*('d_시나리오'!$J$3-'d_시나리오'!$H$3)*('d_시나리오'!$I$3-'d_시나리오'!$H$3)),'d_시나리오'!$J$3-SQRT((1-I2179)*('d_시나리오'!$J$3-'d_시나리오'!$H$3)*('d_시나리오'!$J$3-'d_시나리오'!$I$3))))</f>
        <v/>
      </c>
      <c r="K2179">
        <f>RAND()</f>
        <v/>
      </c>
      <c r="L2179">
        <f>IF('d_시나리오'!$J$4='d_시나리오'!$H$4,'d_시나리오'!$I$4,IF(K2179&lt;('d_시나리오'!$I$4-'d_시나리오'!$H$4)/('d_시나리오'!$J$4-'d_시나리오'!$H$4),'d_시나리오'!$H$4+SQRT(K2179*('d_시나리오'!$J$4-'d_시나리오'!$H$4)*('d_시나리오'!$I$4-'d_시나리오'!$H$4)),'d_시나리오'!$J$4-SQRT((1-K2179)*('d_시나리오'!$J$4-'d_시나리오'!$H$4)*('d_시나리오'!$J$4-'d_시나리오'!$I$4))))</f>
        <v/>
      </c>
      <c r="M2179">
        <f>RAND()</f>
        <v/>
      </c>
      <c r="N2179">
        <f>IF('d_시나리오'!$J$5='d_시나리오'!$H$5,'d_시나리오'!$I$5,IF(M2179&lt;('d_시나리오'!$I$5-'d_시나리오'!$H$5)/('d_시나리오'!$J$5-'d_시나리오'!$H$5),'d_시나리오'!$H$5+SQRT(M2179*('d_시나리오'!$J$5-'d_시나리오'!$H$5)*('d_시나리오'!$I$5-'d_시나리오'!$H$5)),'d_시나리오'!$J$5-SQRT((1-M2179)*('d_시나리오'!$J$5-'d_시나리오'!$H$5)*('d_시나리오'!$J$5-'d_시나리오'!$I$5))))</f>
        <v/>
      </c>
      <c r="O2179">
        <f>RAND()</f>
        <v/>
      </c>
      <c r="P2179">
        <f>IF('d_시나리오'!$J$6='d_시나리오'!$H$6,'d_시나리오'!$I$6,IF(O2179&lt;('d_시나리오'!$I$6-'d_시나리오'!$H$6)/('d_시나리오'!$J$6-'d_시나리오'!$H$6),'d_시나리오'!$H$6+SQRT(O2179*('d_시나리오'!$J$6-'d_시나리오'!$H$6)*('d_시나리오'!$I$6-'d_시나리오'!$H$6)),'d_시나리오'!$J$6-SQRT((1-O2179)*('d_시나리오'!$J$6-'d_시나리오'!$H$6)*('d_시나리오'!$J$6-'d_시나리오'!$I$6))))</f>
        <v/>
      </c>
      <c r="Q2179">
        <f>INDEX('d_분포'!$B$2:$B$57,RANDBETWEEN(1,56))</f>
        <v/>
      </c>
      <c r="R2179">
        <f>BETAINV(RAND(),5,5)</f>
        <v/>
      </c>
      <c r="S2179">
        <f>'d_고정'!$B$1*'6_기대효과'!$H$7*('d_시나리오'!$I$7/'d_고정'!$B$2)*B2179</f>
        <v/>
      </c>
      <c r="T2179">
        <f>S2179*D2179</f>
        <v/>
      </c>
      <c r="U2179">
        <f>S2179*F2179*H2179</f>
        <v/>
      </c>
      <c r="V2179">
        <f>S2179*F2179*(H2179-1)</f>
        <v/>
      </c>
      <c r="W2179">
        <f>U2179*J2179</f>
        <v/>
      </c>
      <c r="X2179">
        <f>T2179+W2179</f>
        <v/>
      </c>
      <c r="Y2179">
        <f>(T2179*E2179+W2179*L2179)*(1-R2179-'d_고정'!$B$13)</f>
        <v/>
      </c>
      <c r="Z2179">
        <f>(U2179*N2179*Q2179+'d_고정'!$B$3*('6_기대효과'!$H$7/8)*Q2179*'d_고정'!$B$10*P2179*('6_기대효과'!$K$7/'d_고정'!$B$9))*(1-R2179)</f>
        <v/>
      </c>
      <c r="AA2179">
        <f>W2179*L2179*(1-R2179-'d_고정'!$B$13)+U2179*MAX(N2179-'d_고정'!$B$10*P2179*('6_기대효과'!$K$7/'d_고정'!$B$9),0)*Q2179*(1-R2179)</f>
        <v/>
      </c>
      <c r="AB2179">
        <f>Y2179+Z2179</f>
        <v/>
      </c>
      <c r="AC2179">
        <f>Y2179/('d_고정'!$B$5*'6_기대효과'!$H$7/8)/'d_고정'!$B$6</f>
        <v/>
      </c>
      <c r="AD2179">
        <f>Y2179/('d_고정'!$B$8*'6_기대효과'!$H$7/8)</f>
        <v/>
      </c>
    </row>
    <row r="2180">
      <c r="A2180">
        <f>RAND()</f>
        <v/>
      </c>
      <c r="B2180">
        <f>IF('d_시나리오'!$J$2='d_시나리오'!$H$2,'d_시나리오'!$I$2,IF(A2180&lt;('d_시나리오'!$I$2-'d_시나리오'!$H$2)/('d_시나리오'!$J$2-'d_시나리오'!$H$2),'d_시나리오'!$H$2+SQRT(A2180*('d_시나리오'!$J$2-'d_시나리오'!$H$2)*('d_시나리오'!$I$2-'d_시나리오'!$H$2)),'d_시나리오'!$J$2-SQRT((1-A2180)*('d_시나리오'!$J$2-'d_시나리오'!$H$2)*('d_시나리오'!$J$2-'d_시나리오'!$I$2))))</f>
        <v/>
      </c>
      <c r="C2180">
        <f>RAND()</f>
        <v/>
      </c>
      <c r="D2180">
        <f>BETAINV(RAND(),IF(C2180&lt;'d_고정'!$B$26,'d_고정'!$B$23,'d_고정'!$B$16)+1,'d_고정'!$B$17-IF(C2180&lt;'d_고정'!$B$26,'d_고정'!$B$23,'d_고정'!$B$16)+1)*('d_고정'!$B$14+('d_고정'!$B$15-'d_고정'!$B$14)*RAND())</f>
        <v/>
      </c>
      <c r="E2180">
        <f>INDEX('d_분포'!$A$2:$A$28,RANDBETWEEN(1,27))</f>
        <v/>
      </c>
      <c r="F2180">
        <f>INDEX('d_분포'!$C$2:$C$5,RANDBETWEEN(1,4))*(0.9+0.2*RAND())</f>
        <v/>
      </c>
      <c r="G2180">
        <f>RAND()</f>
        <v/>
      </c>
      <c r="H2180">
        <f>(F2180+(1-F2180)*('d_고정'!$B$22*BETAINV(RAND(),IF(G2180&lt;'d_고정'!$B$26,'d_고정'!$B$25,'d_고정'!$B$20)+1,'d_고정'!$B$21-IF(G2180&lt;'d_고정'!$B$26,'d_고정'!$B$25,'d_고정'!$B$20)+1)+(1-'d_고정'!$B$22)*BETAINV(RAND(),IF(G2180&lt;'d_고정'!$B$26,'d_고정'!$B$24,'d_고정'!$B$18)+1,'d_고정'!$B$19-IF(G2180&lt;'d_고정'!$B$26,'d_고정'!$B$24,'d_고정'!$B$18)+1))*('d_고정'!$B$14+('d_고정'!$B$15-'d_고정'!$B$14)*RAND()))/F2180</f>
        <v/>
      </c>
      <c r="I2180">
        <f>RAND()</f>
        <v/>
      </c>
      <c r="J2180">
        <f>IF('d_시나리오'!$J$3='d_시나리오'!$H$3,'d_시나리오'!$I$3,IF(I2180&lt;('d_시나리오'!$I$3-'d_시나리오'!$H$3)/('d_시나리오'!$J$3-'d_시나리오'!$H$3),'d_시나리오'!$H$3+SQRT(I2180*('d_시나리오'!$J$3-'d_시나리오'!$H$3)*('d_시나리오'!$I$3-'d_시나리오'!$H$3)),'d_시나리오'!$J$3-SQRT((1-I2180)*('d_시나리오'!$J$3-'d_시나리오'!$H$3)*('d_시나리오'!$J$3-'d_시나리오'!$I$3))))</f>
        <v/>
      </c>
      <c r="K2180">
        <f>RAND()</f>
        <v/>
      </c>
      <c r="L2180">
        <f>IF('d_시나리오'!$J$4='d_시나리오'!$H$4,'d_시나리오'!$I$4,IF(K2180&lt;('d_시나리오'!$I$4-'d_시나리오'!$H$4)/('d_시나리오'!$J$4-'d_시나리오'!$H$4),'d_시나리오'!$H$4+SQRT(K2180*('d_시나리오'!$J$4-'d_시나리오'!$H$4)*('d_시나리오'!$I$4-'d_시나리오'!$H$4)),'d_시나리오'!$J$4-SQRT((1-K2180)*('d_시나리오'!$J$4-'d_시나리오'!$H$4)*('d_시나리오'!$J$4-'d_시나리오'!$I$4))))</f>
        <v/>
      </c>
      <c r="M2180">
        <f>RAND()</f>
        <v/>
      </c>
      <c r="N2180">
        <f>IF('d_시나리오'!$J$5='d_시나리오'!$H$5,'d_시나리오'!$I$5,IF(M2180&lt;('d_시나리오'!$I$5-'d_시나리오'!$H$5)/('d_시나리오'!$J$5-'d_시나리오'!$H$5),'d_시나리오'!$H$5+SQRT(M2180*('d_시나리오'!$J$5-'d_시나리오'!$H$5)*('d_시나리오'!$I$5-'d_시나리오'!$H$5)),'d_시나리오'!$J$5-SQRT((1-M2180)*('d_시나리오'!$J$5-'d_시나리오'!$H$5)*('d_시나리오'!$J$5-'d_시나리오'!$I$5))))</f>
        <v/>
      </c>
      <c r="O2180">
        <f>RAND()</f>
        <v/>
      </c>
      <c r="P2180">
        <f>IF('d_시나리오'!$J$6='d_시나리오'!$H$6,'d_시나리오'!$I$6,IF(O2180&lt;('d_시나리오'!$I$6-'d_시나리오'!$H$6)/('d_시나리오'!$J$6-'d_시나리오'!$H$6),'d_시나리오'!$H$6+SQRT(O2180*('d_시나리오'!$J$6-'d_시나리오'!$H$6)*('d_시나리오'!$I$6-'d_시나리오'!$H$6)),'d_시나리오'!$J$6-SQRT((1-O2180)*('d_시나리오'!$J$6-'d_시나리오'!$H$6)*('d_시나리오'!$J$6-'d_시나리오'!$I$6))))</f>
        <v/>
      </c>
      <c r="Q2180">
        <f>INDEX('d_분포'!$B$2:$B$57,RANDBETWEEN(1,56))</f>
        <v/>
      </c>
      <c r="R2180">
        <f>BETAINV(RAND(),5,5)</f>
        <v/>
      </c>
      <c r="S2180">
        <f>'d_고정'!$B$1*'6_기대효과'!$H$7*('d_시나리오'!$I$7/'d_고정'!$B$2)*B2180</f>
        <v/>
      </c>
      <c r="T2180">
        <f>S2180*D2180</f>
        <v/>
      </c>
      <c r="U2180">
        <f>S2180*F2180*H2180</f>
        <v/>
      </c>
      <c r="V2180">
        <f>S2180*F2180*(H2180-1)</f>
        <v/>
      </c>
      <c r="W2180">
        <f>U2180*J2180</f>
        <v/>
      </c>
      <c r="X2180">
        <f>T2180+W2180</f>
        <v/>
      </c>
      <c r="Y2180">
        <f>(T2180*E2180+W2180*L2180)*(1-R2180-'d_고정'!$B$13)</f>
        <v/>
      </c>
      <c r="Z2180">
        <f>(U2180*N2180*Q2180+'d_고정'!$B$3*('6_기대효과'!$H$7/8)*Q2180*'d_고정'!$B$10*P2180*('6_기대효과'!$K$7/'d_고정'!$B$9))*(1-R2180)</f>
        <v/>
      </c>
      <c r="AA2180">
        <f>W2180*L2180*(1-R2180-'d_고정'!$B$13)+U2180*MAX(N2180-'d_고정'!$B$10*P2180*('6_기대효과'!$K$7/'d_고정'!$B$9),0)*Q2180*(1-R2180)</f>
        <v/>
      </c>
      <c r="AB2180">
        <f>Y2180+Z2180</f>
        <v/>
      </c>
      <c r="AC2180">
        <f>Y2180/('d_고정'!$B$5*'6_기대효과'!$H$7/8)/'d_고정'!$B$6</f>
        <v/>
      </c>
      <c r="AD2180">
        <f>Y2180/('d_고정'!$B$8*'6_기대효과'!$H$7/8)</f>
        <v/>
      </c>
    </row>
    <row r="2181">
      <c r="A2181">
        <f>RAND()</f>
        <v/>
      </c>
      <c r="B2181">
        <f>IF('d_시나리오'!$J$2='d_시나리오'!$H$2,'d_시나리오'!$I$2,IF(A2181&lt;('d_시나리오'!$I$2-'d_시나리오'!$H$2)/('d_시나리오'!$J$2-'d_시나리오'!$H$2),'d_시나리오'!$H$2+SQRT(A2181*('d_시나리오'!$J$2-'d_시나리오'!$H$2)*('d_시나리오'!$I$2-'d_시나리오'!$H$2)),'d_시나리오'!$J$2-SQRT((1-A2181)*('d_시나리오'!$J$2-'d_시나리오'!$H$2)*('d_시나리오'!$J$2-'d_시나리오'!$I$2))))</f>
        <v/>
      </c>
      <c r="C2181">
        <f>RAND()</f>
        <v/>
      </c>
      <c r="D2181">
        <f>BETAINV(RAND(),IF(C2181&lt;'d_고정'!$B$26,'d_고정'!$B$23,'d_고정'!$B$16)+1,'d_고정'!$B$17-IF(C2181&lt;'d_고정'!$B$26,'d_고정'!$B$23,'d_고정'!$B$16)+1)*('d_고정'!$B$14+('d_고정'!$B$15-'d_고정'!$B$14)*RAND())</f>
        <v/>
      </c>
      <c r="E2181">
        <f>INDEX('d_분포'!$A$2:$A$28,RANDBETWEEN(1,27))</f>
        <v/>
      </c>
      <c r="F2181">
        <f>INDEX('d_분포'!$C$2:$C$5,RANDBETWEEN(1,4))*(0.9+0.2*RAND())</f>
        <v/>
      </c>
      <c r="G2181">
        <f>RAND()</f>
        <v/>
      </c>
      <c r="H2181">
        <f>(F2181+(1-F2181)*('d_고정'!$B$22*BETAINV(RAND(),IF(G2181&lt;'d_고정'!$B$26,'d_고정'!$B$25,'d_고정'!$B$20)+1,'d_고정'!$B$21-IF(G2181&lt;'d_고정'!$B$26,'d_고정'!$B$25,'d_고정'!$B$20)+1)+(1-'d_고정'!$B$22)*BETAINV(RAND(),IF(G2181&lt;'d_고정'!$B$26,'d_고정'!$B$24,'d_고정'!$B$18)+1,'d_고정'!$B$19-IF(G2181&lt;'d_고정'!$B$26,'d_고정'!$B$24,'d_고정'!$B$18)+1))*('d_고정'!$B$14+('d_고정'!$B$15-'d_고정'!$B$14)*RAND()))/F2181</f>
        <v/>
      </c>
      <c r="I2181">
        <f>RAND()</f>
        <v/>
      </c>
      <c r="J2181">
        <f>IF('d_시나리오'!$J$3='d_시나리오'!$H$3,'d_시나리오'!$I$3,IF(I2181&lt;('d_시나리오'!$I$3-'d_시나리오'!$H$3)/('d_시나리오'!$J$3-'d_시나리오'!$H$3),'d_시나리오'!$H$3+SQRT(I2181*('d_시나리오'!$J$3-'d_시나리오'!$H$3)*('d_시나리오'!$I$3-'d_시나리오'!$H$3)),'d_시나리오'!$J$3-SQRT((1-I2181)*('d_시나리오'!$J$3-'d_시나리오'!$H$3)*('d_시나리오'!$J$3-'d_시나리오'!$I$3))))</f>
        <v/>
      </c>
      <c r="K2181">
        <f>RAND()</f>
        <v/>
      </c>
      <c r="L2181">
        <f>IF('d_시나리오'!$J$4='d_시나리오'!$H$4,'d_시나리오'!$I$4,IF(K2181&lt;('d_시나리오'!$I$4-'d_시나리오'!$H$4)/('d_시나리오'!$J$4-'d_시나리오'!$H$4),'d_시나리오'!$H$4+SQRT(K2181*('d_시나리오'!$J$4-'d_시나리오'!$H$4)*('d_시나리오'!$I$4-'d_시나리오'!$H$4)),'d_시나리오'!$J$4-SQRT((1-K2181)*('d_시나리오'!$J$4-'d_시나리오'!$H$4)*('d_시나리오'!$J$4-'d_시나리오'!$I$4))))</f>
        <v/>
      </c>
      <c r="M2181">
        <f>RAND()</f>
        <v/>
      </c>
      <c r="N2181">
        <f>IF('d_시나리오'!$J$5='d_시나리오'!$H$5,'d_시나리오'!$I$5,IF(M2181&lt;('d_시나리오'!$I$5-'d_시나리오'!$H$5)/('d_시나리오'!$J$5-'d_시나리오'!$H$5),'d_시나리오'!$H$5+SQRT(M2181*('d_시나리오'!$J$5-'d_시나리오'!$H$5)*('d_시나리오'!$I$5-'d_시나리오'!$H$5)),'d_시나리오'!$J$5-SQRT((1-M2181)*('d_시나리오'!$J$5-'d_시나리오'!$H$5)*('d_시나리오'!$J$5-'d_시나리오'!$I$5))))</f>
        <v/>
      </c>
      <c r="O2181">
        <f>RAND()</f>
        <v/>
      </c>
      <c r="P2181">
        <f>IF('d_시나리오'!$J$6='d_시나리오'!$H$6,'d_시나리오'!$I$6,IF(O2181&lt;('d_시나리오'!$I$6-'d_시나리오'!$H$6)/('d_시나리오'!$J$6-'d_시나리오'!$H$6),'d_시나리오'!$H$6+SQRT(O2181*('d_시나리오'!$J$6-'d_시나리오'!$H$6)*('d_시나리오'!$I$6-'d_시나리오'!$H$6)),'d_시나리오'!$J$6-SQRT((1-O2181)*('d_시나리오'!$J$6-'d_시나리오'!$H$6)*('d_시나리오'!$J$6-'d_시나리오'!$I$6))))</f>
        <v/>
      </c>
      <c r="Q2181">
        <f>INDEX('d_분포'!$B$2:$B$57,RANDBETWEEN(1,56))</f>
        <v/>
      </c>
      <c r="R2181">
        <f>BETAINV(RAND(),5,5)</f>
        <v/>
      </c>
      <c r="S2181">
        <f>'d_고정'!$B$1*'6_기대효과'!$H$7*('d_시나리오'!$I$7/'d_고정'!$B$2)*B2181</f>
        <v/>
      </c>
      <c r="T2181">
        <f>S2181*D2181</f>
        <v/>
      </c>
      <c r="U2181">
        <f>S2181*F2181*H2181</f>
        <v/>
      </c>
      <c r="V2181">
        <f>S2181*F2181*(H2181-1)</f>
        <v/>
      </c>
      <c r="W2181">
        <f>U2181*J2181</f>
        <v/>
      </c>
      <c r="X2181">
        <f>T2181+W2181</f>
        <v/>
      </c>
      <c r="Y2181">
        <f>(T2181*E2181+W2181*L2181)*(1-R2181-'d_고정'!$B$13)</f>
        <v/>
      </c>
      <c r="Z2181">
        <f>(U2181*N2181*Q2181+'d_고정'!$B$3*('6_기대효과'!$H$7/8)*Q2181*'d_고정'!$B$10*P2181*('6_기대효과'!$K$7/'d_고정'!$B$9))*(1-R2181)</f>
        <v/>
      </c>
      <c r="AA2181">
        <f>W2181*L2181*(1-R2181-'d_고정'!$B$13)+U2181*MAX(N2181-'d_고정'!$B$10*P2181*('6_기대효과'!$K$7/'d_고정'!$B$9),0)*Q2181*(1-R2181)</f>
        <v/>
      </c>
      <c r="AB2181">
        <f>Y2181+Z2181</f>
        <v/>
      </c>
      <c r="AC2181">
        <f>Y2181/('d_고정'!$B$5*'6_기대효과'!$H$7/8)/'d_고정'!$B$6</f>
        <v/>
      </c>
      <c r="AD2181">
        <f>Y2181/('d_고정'!$B$8*'6_기대효과'!$H$7/8)</f>
        <v/>
      </c>
    </row>
    <row r="2182">
      <c r="A2182">
        <f>RAND()</f>
        <v/>
      </c>
      <c r="B2182">
        <f>IF('d_시나리오'!$J$2='d_시나리오'!$H$2,'d_시나리오'!$I$2,IF(A2182&lt;('d_시나리오'!$I$2-'d_시나리오'!$H$2)/('d_시나리오'!$J$2-'d_시나리오'!$H$2),'d_시나리오'!$H$2+SQRT(A2182*('d_시나리오'!$J$2-'d_시나리오'!$H$2)*('d_시나리오'!$I$2-'d_시나리오'!$H$2)),'d_시나리오'!$J$2-SQRT((1-A2182)*('d_시나리오'!$J$2-'d_시나리오'!$H$2)*('d_시나리오'!$J$2-'d_시나리오'!$I$2))))</f>
        <v/>
      </c>
      <c r="C2182">
        <f>RAND()</f>
        <v/>
      </c>
      <c r="D2182">
        <f>BETAINV(RAND(),IF(C2182&lt;'d_고정'!$B$26,'d_고정'!$B$23,'d_고정'!$B$16)+1,'d_고정'!$B$17-IF(C2182&lt;'d_고정'!$B$26,'d_고정'!$B$23,'d_고정'!$B$16)+1)*('d_고정'!$B$14+('d_고정'!$B$15-'d_고정'!$B$14)*RAND())</f>
        <v/>
      </c>
      <c r="E2182">
        <f>INDEX('d_분포'!$A$2:$A$28,RANDBETWEEN(1,27))</f>
        <v/>
      </c>
      <c r="F2182">
        <f>INDEX('d_분포'!$C$2:$C$5,RANDBETWEEN(1,4))*(0.9+0.2*RAND())</f>
        <v/>
      </c>
      <c r="G2182">
        <f>RAND()</f>
        <v/>
      </c>
      <c r="H2182">
        <f>(F2182+(1-F2182)*('d_고정'!$B$22*BETAINV(RAND(),IF(G2182&lt;'d_고정'!$B$26,'d_고정'!$B$25,'d_고정'!$B$20)+1,'d_고정'!$B$21-IF(G2182&lt;'d_고정'!$B$26,'d_고정'!$B$25,'d_고정'!$B$20)+1)+(1-'d_고정'!$B$22)*BETAINV(RAND(),IF(G2182&lt;'d_고정'!$B$26,'d_고정'!$B$24,'d_고정'!$B$18)+1,'d_고정'!$B$19-IF(G2182&lt;'d_고정'!$B$26,'d_고정'!$B$24,'d_고정'!$B$18)+1))*('d_고정'!$B$14+('d_고정'!$B$15-'d_고정'!$B$14)*RAND()))/F2182</f>
        <v/>
      </c>
      <c r="I2182">
        <f>RAND()</f>
        <v/>
      </c>
      <c r="J2182">
        <f>IF('d_시나리오'!$J$3='d_시나리오'!$H$3,'d_시나리오'!$I$3,IF(I2182&lt;('d_시나리오'!$I$3-'d_시나리오'!$H$3)/('d_시나리오'!$J$3-'d_시나리오'!$H$3),'d_시나리오'!$H$3+SQRT(I2182*('d_시나리오'!$J$3-'d_시나리오'!$H$3)*('d_시나리오'!$I$3-'d_시나리오'!$H$3)),'d_시나리오'!$J$3-SQRT((1-I2182)*('d_시나리오'!$J$3-'d_시나리오'!$H$3)*('d_시나리오'!$J$3-'d_시나리오'!$I$3))))</f>
        <v/>
      </c>
      <c r="K2182">
        <f>RAND()</f>
        <v/>
      </c>
      <c r="L2182">
        <f>IF('d_시나리오'!$J$4='d_시나리오'!$H$4,'d_시나리오'!$I$4,IF(K2182&lt;('d_시나리오'!$I$4-'d_시나리오'!$H$4)/('d_시나리오'!$J$4-'d_시나리오'!$H$4),'d_시나리오'!$H$4+SQRT(K2182*('d_시나리오'!$J$4-'d_시나리오'!$H$4)*('d_시나리오'!$I$4-'d_시나리오'!$H$4)),'d_시나리오'!$J$4-SQRT((1-K2182)*('d_시나리오'!$J$4-'d_시나리오'!$H$4)*('d_시나리오'!$J$4-'d_시나리오'!$I$4))))</f>
        <v/>
      </c>
      <c r="M2182">
        <f>RAND()</f>
        <v/>
      </c>
      <c r="N2182">
        <f>IF('d_시나리오'!$J$5='d_시나리오'!$H$5,'d_시나리오'!$I$5,IF(M2182&lt;('d_시나리오'!$I$5-'d_시나리오'!$H$5)/('d_시나리오'!$J$5-'d_시나리오'!$H$5),'d_시나리오'!$H$5+SQRT(M2182*('d_시나리오'!$J$5-'d_시나리오'!$H$5)*('d_시나리오'!$I$5-'d_시나리오'!$H$5)),'d_시나리오'!$J$5-SQRT((1-M2182)*('d_시나리오'!$J$5-'d_시나리오'!$H$5)*('d_시나리오'!$J$5-'d_시나리오'!$I$5))))</f>
        <v/>
      </c>
      <c r="O2182">
        <f>RAND()</f>
        <v/>
      </c>
      <c r="P2182">
        <f>IF('d_시나리오'!$J$6='d_시나리오'!$H$6,'d_시나리오'!$I$6,IF(O2182&lt;('d_시나리오'!$I$6-'d_시나리오'!$H$6)/('d_시나리오'!$J$6-'d_시나리오'!$H$6),'d_시나리오'!$H$6+SQRT(O2182*('d_시나리오'!$J$6-'d_시나리오'!$H$6)*('d_시나리오'!$I$6-'d_시나리오'!$H$6)),'d_시나리오'!$J$6-SQRT((1-O2182)*('d_시나리오'!$J$6-'d_시나리오'!$H$6)*('d_시나리오'!$J$6-'d_시나리오'!$I$6))))</f>
        <v/>
      </c>
      <c r="Q2182">
        <f>INDEX('d_분포'!$B$2:$B$57,RANDBETWEEN(1,56))</f>
        <v/>
      </c>
      <c r="R2182">
        <f>BETAINV(RAND(),5,5)</f>
        <v/>
      </c>
      <c r="S2182">
        <f>'d_고정'!$B$1*'6_기대효과'!$H$7*('d_시나리오'!$I$7/'d_고정'!$B$2)*B2182</f>
        <v/>
      </c>
      <c r="T2182">
        <f>S2182*D2182</f>
        <v/>
      </c>
      <c r="U2182">
        <f>S2182*F2182*H2182</f>
        <v/>
      </c>
      <c r="V2182">
        <f>S2182*F2182*(H2182-1)</f>
        <v/>
      </c>
      <c r="W2182">
        <f>U2182*J2182</f>
        <v/>
      </c>
      <c r="X2182">
        <f>T2182+W2182</f>
        <v/>
      </c>
      <c r="Y2182">
        <f>(T2182*E2182+W2182*L2182)*(1-R2182-'d_고정'!$B$13)</f>
        <v/>
      </c>
      <c r="Z2182">
        <f>(U2182*N2182*Q2182+'d_고정'!$B$3*('6_기대효과'!$H$7/8)*Q2182*'d_고정'!$B$10*P2182*('6_기대효과'!$K$7/'d_고정'!$B$9))*(1-R2182)</f>
        <v/>
      </c>
      <c r="AA2182">
        <f>W2182*L2182*(1-R2182-'d_고정'!$B$13)+U2182*MAX(N2182-'d_고정'!$B$10*P2182*('6_기대효과'!$K$7/'d_고정'!$B$9),0)*Q2182*(1-R2182)</f>
        <v/>
      </c>
      <c r="AB2182">
        <f>Y2182+Z2182</f>
        <v/>
      </c>
      <c r="AC2182">
        <f>Y2182/('d_고정'!$B$5*'6_기대효과'!$H$7/8)/'d_고정'!$B$6</f>
        <v/>
      </c>
      <c r="AD2182">
        <f>Y2182/('d_고정'!$B$8*'6_기대효과'!$H$7/8)</f>
        <v/>
      </c>
    </row>
    <row r="2183">
      <c r="A2183">
        <f>RAND()</f>
        <v/>
      </c>
      <c r="B2183">
        <f>IF('d_시나리오'!$J$2='d_시나리오'!$H$2,'d_시나리오'!$I$2,IF(A2183&lt;('d_시나리오'!$I$2-'d_시나리오'!$H$2)/('d_시나리오'!$J$2-'d_시나리오'!$H$2),'d_시나리오'!$H$2+SQRT(A2183*('d_시나리오'!$J$2-'d_시나리오'!$H$2)*('d_시나리오'!$I$2-'d_시나리오'!$H$2)),'d_시나리오'!$J$2-SQRT((1-A2183)*('d_시나리오'!$J$2-'d_시나리오'!$H$2)*('d_시나리오'!$J$2-'d_시나리오'!$I$2))))</f>
        <v/>
      </c>
      <c r="C2183">
        <f>RAND()</f>
        <v/>
      </c>
      <c r="D2183">
        <f>BETAINV(RAND(),IF(C2183&lt;'d_고정'!$B$26,'d_고정'!$B$23,'d_고정'!$B$16)+1,'d_고정'!$B$17-IF(C2183&lt;'d_고정'!$B$26,'d_고정'!$B$23,'d_고정'!$B$16)+1)*('d_고정'!$B$14+('d_고정'!$B$15-'d_고정'!$B$14)*RAND())</f>
        <v/>
      </c>
      <c r="E2183">
        <f>INDEX('d_분포'!$A$2:$A$28,RANDBETWEEN(1,27))</f>
        <v/>
      </c>
      <c r="F2183">
        <f>INDEX('d_분포'!$C$2:$C$5,RANDBETWEEN(1,4))*(0.9+0.2*RAND())</f>
        <v/>
      </c>
      <c r="G2183">
        <f>RAND()</f>
        <v/>
      </c>
      <c r="H2183">
        <f>(F2183+(1-F2183)*('d_고정'!$B$22*BETAINV(RAND(),IF(G2183&lt;'d_고정'!$B$26,'d_고정'!$B$25,'d_고정'!$B$20)+1,'d_고정'!$B$21-IF(G2183&lt;'d_고정'!$B$26,'d_고정'!$B$25,'d_고정'!$B$20)+1)+(1-'d_고정'!$B$22)*BETAINV(RAND(),IF(G2183&lt;'d_고정'!$B$26,'d_고정'!$B$24,'d_고정'!$B$18)+1,'d_고정'!$B$19-IF(G2183&lt;'d_고정'!$B$26,'d_고정'!$B$24,'d_고정'!$B$18)+1))*('d_고정'!$B$14+('d_고정'!$B$15-'d_고정'!$B$14)*RAND()))/F2183</f>
        <v/>
      </c>
      <c r="I2183">
        <f>RAND()</f>
        <v/>
      </c>
      <c r="J2183">
        <f>IF('d_시나리오'!$J$3='d_시나리오'!$H$3,'d_시나리오'!$I$3,IF(I2183&lt;('d_시나리오'!$I$3-'d_시나리오'!$H$3)/('d_시나리오'!$J$3-'d_시나리오'!$H$3),'d_시나리오'!$H$3+SQRT(I2183*('d_시나리오'!$J$3-'d_시나리오'!$H$3)*('d_시나리오'!$I$3-'d_시나리오'!$H$3)),'d_시나리오'!$J$3-SQRT((1-I2183)*('d_시나리오'!$J$3-'d_시나리오'!$H$3)*('d_시나리오'!$J$3-'d_시나리오'!$I$3))))</f>
        <v/>
      </c>
      <c r="K2183">
        <f>RAND()</f>
        <v/>
      </c>
      <c r="L2183">
        <f>IF('d_시나리오'!$J$4='d_시나리오'!$H$4,'d_시나리오'!$I$4,IF(K2183&lt;('d_시나리오'!$I$4-'d_시나리오'!$H$4)/('d_시나리오'!$J$4-'d_시나리오'!$H$4),'d_시나리오'!$H$4+SQRT(K2183*('d_시나리오'!$J$4-'d_시나리오'!$H$4)*('d_시나리오'!$I$4-'d_시나리오'!$H$4)),'d_시나리오'!$J$4-SQRT((1-K2183)*('d_시나리오'!$J$4-'d_시나리오'!$H$4)*('d_시나리오'!$J$4-'d_시나리오'!$I$4))))</f>
        <v/>
      </c>
      <c r="M2183">
        <f>RAND()</f>
        <v/>
      </c>
      <c r="N2183">
        <f>IF('d_시나리오'!$J$5='d_시나리오'!$H$5,'d_시나리오'!$I$5,IF(M2183&lt;('d_시나리오'!$I$5-'d_시나리오'!$H$5)/('d_시나리오'!$J$5-'d_시나리오'!$H$5),'d_시나리오'!$H$5+SQRT(M2183*('d_시나리오'!$J$5-'d_시나리오'!$H$5)*('d_시나리오'!$I$5-'d_시나리오'!$H$5)),'d_시나리오'!$J$5-SQRT((1-M2183)*('d_시나리오'!$J$5-'d_시나리오'!$H$5)*('d_시나리오'!$J$5-'d_시나리오'!$I$5))))</f>
        <v/>
      </c>
      <c r="O2183">
        <f>RAND()</f>
        <v/>
      </c>
      <c r="P2183">
        <f>IF('d_시나리오'!$J$6='d_시나리오'!$H$6,'d_시나리오'!$I$6,IF(O2183&lt;('d_시나리오'!$I$6-'d_시나리오'!$H$6)/('d_시나리오'!$J$6-'d_시나리오'!$H$6),'d_시나리오'!$H$6+SQRT(O2183*('d_시나리오'!$J$6-'d_시나리오'!$H$6)*('d_시나리오'!$I$6-'d_시나리오'!$H$6)),'d_시나리오'!$J$6-SQRT((1-O2183)*('d_시나리오'!$J$6-'d_시나리오'!$H$6)*('d_시나리오'!$J$6-'d_시나리오'!$I$6))))</f>
        <v/>
      </c>
      <c r="Q2183">
        <f>INDEX('d_분포'!$B$2:$B$57,RANDBETWEEN(1,56))</f>
        <v/>
      </c>
      <c r="R2183">
        <f>BETAINV(RAND(),5,5)</f>
        <v/>
      </c>
      <c r="S2183">
        <f>'d_고정'!$B$1*'6_기대효과'!$H$7*('d_시나리오'!$I$7/'d_고정'!$B$2)*B2183</f>
        <v/>
      </c>
      <c r="T2183">
        <f>S2183*D2183</f>
        <v/>
      </c>
      <c r="U2183">
        <f>S2183*F2183*H2183</f>
        <v/>
      </c>
      <c r="V2183">
        <f>S2183*F2183*(H2183-1)</f>
        <v/>
      </c>
      <c r="W2183">
        <f>U2183*J2183</f>
        <v/>
      </c>
      <c r="X2183">
        <f>T2183+W2183</f>
        <v/>
      </c>
      <c r="Y2183">
        <f>(T2183*E2183+W2183*L2183)*(1-R2183-'d_고정'!$B$13)</f>
        <v/>
      </c>
      <c r="Z2183">
        <f>(U2183*N2183*Q2183+'d_고정'!$B$3*('6_기대효과'!$H$7/8)*Q2183*'d_고정'!$B$10*P2183*('6_기대효과'!$K$7/'d_고정'!$B$9))*(1-R2183)</f>
        <v/>
      </c>
      <c r="AA2183">
        <f>W2183*L2183*(1-R2183-'d_고정'!$B$13)+U2183*MAX(N2183-'d_고정'!$B$10*P2183*('6_기대효과'!$K$7/'d_고정'!$B$9),0)*Q2183*(1-R2183)</f>
        <v/>
      </c>
      <c r="AB2183">
        <f>Y2183+Z2183</f>
        <v/>
      </c>
      <c r="AC2183">
        <f>Y2183/('d_고정'!$B$5*'6_기대효과'!$H$7/8)/'d_고정'!$B$6</f>
        <v/>
      </c>
      <c r="AD2183">
        <f>Y2183/('d_고정'!$B$8*'6_기대효과'!$H$7/8)</f>
        <v/>
      </c>
    </row>
    <row r="2184">
      <c r="A2184">
        <f>RAND()</f>
        <v/>
      </c>
      <c r="B2184">
        <f>IF('d_시나리오'!$J$2='d_시나리오'!$H$2,'d_시나리오'!$I$2,IF(A2184&lt;('d_시나리오'!$I$2-'d_시나리오'!$H$2)/('d_시나리오'!$J$2-'d_시나리오'!$H$2),'d_시나리오'!$H$2+SQRT(A2184*('d_시나리오'!$J$2-'d_시나리오'!$H$2)*('d_시나리오'!$I$2-'d_시나리오'!$H$2)),'d_시나리오'!$J$2-SQRT((1-A2184)*('d_시나리오'!$J$2-'d_시나리오'!$H$2)*('d_시나리오'!$J$2-'d_시나리오'!$I$2))))</f>
        <v/>
      </c>
      <c r="C2184">
        <f>RAND()</f>
        <v/>
      </c>
      <c r="D2184">
        <f>BETAINV(RAND(),IF(C2184&lt;'d_고정'!$B$26,'d_고정'!$B$23,'d_고정'!$B$16)+1,'d_고정'!$B$17-IF(C2184&lt;'d_고정'!$B$26,'d_고정'!$B$23,'d_고정'!$B$16)+1)*('d_고정'!$B$14+('d_고정'!$B$15-'d_고정'!$B$14)*RAND())</f>
        <v/>
      </c>
      <c r="E2184">
        <f>INDEX('d_분포'!$A$2:$A$28,RANDBETWEEN(1,27))</f>
        <v/>
      </c>
      <c r="F2184">
        <f>INDEX('d_분포'!$C$2:$C$5,RANDBETWEEN(1,4))*(0.9+0.2*RAND())</f>
        <v/>
      </c>
      <c r="G2184">
        <f>RAND()</f>
        <v/>
      </c>
      <c r="H2184">
        <f>(F2184+(1-F2184)*('d_고정'!$B$22*BETAINV(RAND(),IF(G2184&lt;'d_고정'!$B$26,'d_고정'!$B$25,'d_고정'!$B$20)+1,'d_고정'!$B$21-IF(G2184&lt;'d_고정'!$B$26,'d_고정'!$B$25,'d_고정'!$B$20)+1)+(1-'d_고정'!$B$22)*BETAINV(RAND(),IF(G2184&lt;'d_고정'!$B$26,'d_고정'!$B$24,'d_고정'!$B$18)+1,'d_고정'!$B$19-IF(G2184&lt;'d_고정'!$B$26,'d_고정'!$B$24,'d_고정'!$B$18)+1))*('d_고정'!$B$14+('d_고정'!$B$15-'d_고정'!$B$14)*RAND()))/F2184</f>
        <v/>
      </c>
      <c r="I2184">
        <f>RAND()</f>
        <v/>
      </c>
      <c r="J2184">
        <f>IF('d_시나리오'!$J$3='d_시나리오'!$H$3,'d_시나리오'!$I$3,IF(I2184&lt;('d_시나리오'!$I$3-'d_시나리오'!$H$3)/('d_시나리오'!$J$3-'d_시나리오'!$H$3),'d_시나리오'!$H$3+SQRT(I2184*('d_시나리오'!$J$3-'d_시나리오'!$H$3)*('d_시나리오'!$I$3-'d_시나리오'!$H$3)),'d_시나리오'!$J$3-SQRT((1-I2184)*('d_시나리오'!$J$3-'d_시나리오'!$H$3)*('d_시나리오'!$J$3-'d_시나리오'!$I$3))))</f>
        <v/>
      </c>
      <c r="K2184">
        <f>RAND()</f>
        <v/>
      </c>
      <c r="L2184">
        <f>IF('d_시나리오'!$J$4='d_시나리오'!$H$4,'d_시나리오'!$I$4,IF(K2184&lt;('d_시나리오'!$I$4-'d_시나리오'!$H$4)/('d_시나리오'!$J$4-'d_시나리오'!$H$4),'d_시나리오'!$H$4+SQRT(K2184*('d_시나리오'!$J$4-'d_시나리오'!$H$4)*('d_시나리오'!$I$4-'d_시나리오'!$H$4)),'d_시나리오'!$J$4-SQRT((1-K2184)*('d_시나리오'!$J$4-'d_시나리오'!$H$4)*('d_시나리오'!$J$4-'d_시나리오'!$I$4))))</f>
        <v/>
      </c>
      <c r="M2184">
        <f>RAND()</f>
        <v/>
      </c>
      <c r="N2184">
        <f>IF('d_시나리오'!$J$5='d_시나리오'!$H$5,'d_시나리오'!$I$5,IF(M2184&lt;('d_시나리오'!$I$5-'d_시나리오'!$H$5)/('d_시나리오'!$J$5-'d_시나리오'!$H$5),'d_시나리오'!$H$5+SQRT(M2184*('d_시나리오'!$J$5-'d_시나리오'!$H$5)*('d_시나리오'!$I$5-'d_시나리오'!$H$5)),'d_시나리오'!$J$5-SQRT((1-M2184)*('d_시나리오'!$J$5-'d_시나리오'!$H$5)*('d_시나리오'!$J$5-'d_시나리오'!$I$5))))</f>
        <v/>
      </c>
      <c r="O2184">
        <f>RAND()</f>
        <v/>
      </c>
      <c r="P2184">
        <f>IF('d_시나리오'!$J$6='d_시나리오'!$H$6,'d_시나리오'!$I$6,IF(O2184&lt;('d_시나리오'!$I$6-'d_시나리오'!$H$6)/('d_시나리오'!$J$6-'d_시나리오'!$H$6),'d_시나리오'!$H$6+SQRT(O2184*('d_시나리오'!$J$6-'d_시나리오'!$H$6)*('d_시나리오'!$I$6-'d_시나리오'!$H$6)),'d_시나리오'!$J$6-SQRT((1-O2184)*('d_시나리오'!$J$6-'d_시나리오'!$H$6)*('d_시나리오'!$J$6-'d_시나리오'!$I$6))))</f>
        <v/>
      </c>
      <c r="Q2184">
        <f>INDEX('d_분포'!$B$2:$B$57,RANDBETWEEN(1,56))</f>
        <v/>
      </c>
      <c r="R2184">
        <f>BETAINV(RAND(),5,5)</f>
        <v/>
      </c>
      <c r="S2184">
        <f>'d_고정'!$B$1*'6_기대효과'!$H$7*('d_시나리오'!$I$7/'d_고정'!$B$2)*B2184</f>
        <v/>
      </c>
      <c r="T2184">
        <f>S2184*D2184</f>
        <v/>
      </c>
      <c r="U2184">
        <f>S2184*F2184*H2184</f>
        <v/>
      </c>
      <c r="V2184">
        <f>S2184*F2184*(H2184-1)</f>
        <v/>
      </c>
      <c r="W2184">
        <f>U2184*J2184</f>
        <v/>
      </c>
      <c r="X2184">
        <f>T2184+W2184</f>
        <v/>
      </c>
      <c r="Y2184">
        <f>(T2184*E2184+W2184*L2184)*(1-R2184-'d_고정'!$B$13)</f>
        <v/>
      </c>
      <c r="Z2184">
        <f>(U2184*N2184*Q2184+'d_고정'!$B$3*('6_기대효과'!$H$7/8)*Q2184*'d_고정'!$B$10*P2184*('6_기대효과'!$K$7/'d_고정'!$B$9))*(1-R2184)</f>
        <v/>
      </c>
      <c r="AA2184">
        <f>W2184*L2184*(1-R2184-'d_고정'!$B$13)+U2184*MAX(N2184-'d_고정'!$B$10*P2184*('6_기대효과'!$K$7/'d_고정'!$B$9),0)*Q2184*(1-R2184)</f>
        <v/>
      </c>
      <c r="AB2184">
        <f>Y2184+Z2184</f>
        <v/>
      </c>
      <c r="AC2184">
        <f>Y2184/('d_고정'!$B$5*'6_기대효과'!$H$7/8)/'d_고정'!$B$6</f>
        <v/>
      </c>
      <c r="AD2184">
        <f>Y2184/('d_고정'!$B$8*'6_기대효과'!$H$7/8)</f>
        <v/>
      </c>
    </row>
    <row r="2185">
      <c r="A2185">
        <f>RAND()</f>
        <v/>
      </c>
      <c r="B2185">
        <f>IF('d_시나리오'!$J$2='d_시나리오'!$H$2,'d_시나리오'!$I$2,IF(A2185&lt;('d_시나리오'!$I$2-'d_시나리오'!$H$2)/('d_시나리오'!$J$2-'d_시나리오'!$H$2),'d_시나리오'!$H$2+SQRT(A2185*('d_시나리오'!$J$2-'d_시나리오'!$H$2)*('d_시나리오'!$I$2-'d_시나리오'!$H$2)),'d_시나리오'!$J$2-SQRT((1-A2185)*('d_시나리오'!$J$2-'d_시나리오'!$H$2)*('d_시나리오'!$J$2-'d_시나리오'!$I$2))))</f>
        <v/>
      </c>
      <c r="C2185">
        <f>RAND()</f>
        <v/>
      </c>
      <c r="D2185">
        <f>BETAINV(RAND(),IF(C2185&lt;'d_고정'!$B$26,'d_고정'!$B$23,'d_고정'!$B$16)+1,'d_고정'!$B$17-IF(C2185&lt;'d_고정'!$B$26,'d_고정'!$B$23,'d_고정'!$B$16)+1)*('d_고정'!$B$14+('d_고정'!$B$15-'d_고정'!$B$14)*RAND())</f>
        <v/>
      </c>
      <c r="E2185">
        <f>INDEX('d_분포'!$A$2:$A$28,RANDBETWEEN(1,27))</f>
        <v/>
      </c>
      <c r="F2185">
        <f>INDEX('d_분포'!$C$2:$C$5,RANDBETWEEN(1,4))*(0.9+0.2*RAND())</f>
        <v/>
      </c>
      <c r="G2185">
        <f>RAND()</f>
        <v/>
      </c>
      <c r="H2185">
        <f>(F2185+(1-F2185)*('d_고정'!$B$22*BETAINV(RAND(),IF(G2185&lt;'d_고정'!$B$26,'d_고정'!$B$25,'d_고정'!$B$20)+1,'d_고정'!$B$21-IF(G2185&lt;'d_고정'!$B$26,'d_고정'!$B$25,'d_고정'!$B$20)+1)+(1-'d_고정'!$B$22)*BETAINV(RAND(),IF(G2185&lt;'d_고정'!$B$26,'d_고정'!$B$24,'d_고정'!$B$18)+1,'d_고정'!$B$19-IF(G2185&lt;'d_고정'!$B$26,'d_고정'!$B$24,'d_고정'!$B$18)+1))*('d_고정'!$B$14+('d_고정'!$B$15-'d_고정'!$B$14)*RAND()))/F2185</f>
        <v/>
      </c>
      <c r="I2185">
        <f>RAND()</f>
        <v/>
      </c>
      <c r="J2185">
        <f>IF('d_시나리오'!$J$3='d_시나리오'!$H$3,'d_시나리오'!$I$3,IF(I2185&lt;('d_시나리오'!$I$3-'d_시나리오'!$H$3)/('d_시나리오'!$J$3-'d_시나리오'!$H$3),'d_시나리오'!$H$3+SQRT(I2185*('d_시나리오'!$J$3-'d_시나리오'!$H$3)*('d_시나리오'!$I$3-'d_시나리오'!$H$3)),'d_시나리오'!$J$3-SQRT((1-I2185)*('d_시나리오'!$J$3-'d_시나리오'!$H$3)*('d_시나리오'!$J$3-'d_시나리오'!$I$3))))</f>
        <v/>
      </c>
      <c r="K2185">
        <f>RAND()</f>
        <v/>
      </c>
      <c r="L2185">
        <f>IF('d_시나리오'!$J$4='d_시나리오'!$H$4,'d_시나리오'!$I$4,IF(K2185&lt;('d_시나리오'!$I$4-'d_시나리오'!$H$4)/('d_시나리오'!$J$4-'d_시나리오'!$H$4),'d_시나리오'!$H$4+SQRT(K2185*('d_시나리오'!$J$4-'d_시나리오'!$H$4)*('d_시나리오'!$I$4-'d_시나리오'!$H$4)),'d_시나리오'!$J$4-SQRT((1-K2185)*('d_시나리오'!$J$4-'d_시나리오'!$H$4)*('d_시나리오'!$J$4-'d_시나리오'!$I$4))))</f>
        <v/>
      </c>
      <c r="M2185">
        <f>RAND()</f>
        <v/>
      </c>
      <c r="N2185">
        <f>IF('d_시나리오'!$J$5='d_시나리오'!$H$5,'d_시나리오'!$I$5,IF(M2185&lt;('d_시나리오'!$I$5-'d_시나리오'!$H$5)/('d_시나리오'!$J$5-'d_시나리오'!$H$5),'d_시나리오'!$H$5+SQRT(M2185*('d_시나리오'!$J$5-'d_시나리오'!$H$5)*('d_시나리오'!$I$5-'d_시나리오'!$H$5)),'d_시나리오'!$J$5-SQRT((1-M2185)*('d_시나리오'!$J$5-'d_시나리오'!$H$5)*('d_시나리오'!$J$5-'d_시나리오'!$I$5))))</f>
        <v/>
      </c>
      <c r="O2185">
        <f>RAND()</f>
        <v/>
      </c>
      <c r="P2185">
        <f>IF('d_시나리오'!$J$6='d_시나리오'!$H$6,'d_시나리오'!$I$6,IF(O2185&lt;('d_시나리오'!$I$6-'d_시나리오'!$H$6)/('d_시나리오'!$J$6-'d_시나리오'!$H$6),'d_시나리오'!$H$6+SQRT(O2185*('d_시나리오'!$J$6-'d_시나리오'!$H$6)*('d_시나리오'!$I$6-'d_시나리오'!$H$6)),'d_시나리오'!$J$6-SQRT((1-O2185)*('d_시나리오'!$J$6-'d_시나리오'!$H$6)*('d_시나리오'!$J$6-'d_시나리오'!$I$6))))</f>
        <v/>
      </c>
      <c r="Q2185">
        <f>INDEX('d_분포'!$B$2:$B$57,RANDBETWEEN(1,56))</f>
        <v/>
      </c>
      <c r="R2185">
        <f>BETAINV(RAND(),5,5)</f>
        <v/>
      </c>
      <c r="S2185">
        <f>'d_고정'!$B$1*'6_기대효과'!$H$7*('d_시나리오'!$I$7/'d_고정'!$B$2)*B2185</f>
        <v/>
      </c>
      <c r="T2185">
        <f>S2185*D2185</f>
        <v/>
      </c>
      <c r="U2185">
        <f>S2185*F2185*H2185</f>
        <v/>
      </c>
      <c r="V2185">
        <f>S2185*F2185*(H2185-1)</f>
        <v/>
      </c>
      <c r="W2185">
        <f>U2185*J2185</f>
        <v/>
      </c>
      <c r="X2185">
        <f>T2185+W2185</f>
        <v/>
      </c>
      <c r="Y2185">
        <f>(T2185*E2185+W2185*L2185)*(1-R2185-'d_고정'!$B$13)</f>
        <v/>
      </c>
      <c r="Z2185">
        <f>(U2185*N2185*Q2185+'d_고정'!$B$3*('6_기대효과'!$H$7/8)*Q2185*'d_고정'!$B$10*P2185*('6_기대효과'!$K$7/'d_고정'!$B$9))*(1-R2185)</f>
        <v/>
      </c>
      <c r="AA2185">
        <f>W2185*L2185*(1-R2185-'d_고정'!$B$13)+U2185*MAX(N2185-'d_고정'!$B$10*P2185*('6_기대효과'!$K$7/'d_고정'!$B$9),0)*Q2185*(1-R2185)</f>
        <v/>
      </c>
      <c r="AB2185">
        <f>Y2185+Z2185</f>
        <v/>
      </c>
      <c r="AC2185">
        <f>Y2185/('d_고정'!$B$5*'6_기대효과'!$H$7/8)/'d_고정'!$B$6</f>
        <v/>
      </c>
      <c r="AD2185">
        <f>Y2185/('d_고정'!$B$8*'6_기대효과'!$H$7/8)</f>
        <v/>
      </c>
    </row>
    <row r="2186">
      <c r="A2186">
        <f>RAND()</f>
        <v/>
      </c>
      <c r="B2186">
        <f>IF('d_시나리오'!$J$2='d_시나리오'!$H$2,'d_시나리오'!$I$2,IF(A2186&lt;('d_시나리오'!$I$2-'d_시나리오'!$H$2)/('d_시나리오'!$J$2-'d_시나리오'!$H$2),'d_시나리오'!$H$2+SQRT(A2186*('d_시나리오'!$J$2-'d_시나리오'!$H$2)*('d_시나리오'!$I$2-'d_시나리오'!$H$2)),'d_시나리오'!$J$2-SQRT((1-A2186)*('d_시나리오'!$J$2-'d_시나리오'!$H$2)*('d_시나리오'!$J$2-'d_시나리오'!$I$2))))</f>
        <v/>
      </c>
      <c r="C2186">
        <f>RAND()</f>
        <v/>
      </c>
      <c r="D2186">
        <f>BETAINV(RAND(),IF(C2186&lt;'d_고정'!$B$26,'d_고정'!$B$23,'d_고정'!$B$16)+1,'d_고정'!$B$17-IF(C2186&lt;'d_고정'!$B$26,'d_고정'!$B$23,'d_고정'!$B$16)+1)*('d_고정'!$B$14+('d_고정'!$B$15-'d_고정'!$B$14)*RAND())</f>
        <v/>
      </c>
      <c r="E2186">
        <f>INDEX('d_분포'!$A$2:$A$28,RANDBETWEEN(1,27))</f>
        <v/>
      </c>
      <c r="F2186">
        <f>INDEX('d_분포'!$C$2:$C$5,RANDBETWEEN(1,4))*(0.9+0.2*RAND())</f>
        <v/>
      </c>
      <c r="G2186">
        <f>RAND()</f>
        <v/>
      </c>
      <c r="H2186">
        <f>(F2186+(1-F2186)*('d_고정'!$B$22*BETAINV(RAND(),IF(G2186&lt;'d_고정'!$B$26,'d_고정'!$B$25,'d_고정'!$B$20)+1,'d_고정'!$B$21-IF(G2186&lt;'d_고정'!$B$26,'d_고정'!$B$25,'d_고정'!$B$20)+1)+(1-'d_고정'!$B$22)*BETAINV(RAND(),IF(G2186&lt;'d_고정'!$B$26,'d_고정'!$B$24,'d_고정'!$B$18)+1,'d_고정'!$B$19-IF(G2186&lt;'d_고정'!$B$26,'d_고정'!$B$24,'d_고정'!$B$18)+1))*('d_고정'!$B$14+('d_고정'!$B$15-'d_고정'!$B$14)*RAND()))/F2186</f>
        <v/>
      </c>
      <c r="I2186">
        <f>RAND()</f>
        <v/>
      </c>
      <c r="J2186">
        <f>IF('d_시나리오'!$J$3='d_시나리오'!$H$3,'d_시나리오'!$I$3,IF(I2186&lt;('d_시나리오'!$I$3-'d_시나리오'!$H$3)/('d_시나리오'!$J$3-'d_시나리오'!$H$3),'d_시나리오'!$H$3+SQRT(I2186*('d_시나리오'!$J$3-'d_시나리오'!$H$3)*('d_시나리오'!$I$3-'d_시나리오'!$H$3)),'d_시나리오'!$J$3-SQRT((1-I2186)*('d_시나리오'!$J$3-'d_시나리오'!$H$3)*('d_시나리오'!$J$3-'d_시나리오'!$I$3))))</f>
        <v/>
      </c>
      <c r="K2186">
        <f>RAND()</f>
        <v/>
      </c>
      <c r="L2186">
        <f>IF('d_시나리오'!$J$4='d_시나리오'!$H$4,'d_시나리오'!$I$4,IF(K2186&lt;('d_시나리오'!$I$4-'d_시나리오'!$H$4)/('d_시나리오'!$J$4-'d_시나리오'!$H$4),'d_시나리오'!$H$4+SQRT(K2186*('d_시나리오'!$J$4-'d_시나리오'!$H$4)*('d_시나리오'!$I$4-'d_시나리오'!$H$4)),'d_시나리오'!$J$4-SQRT((1-K2186)*('d_시나리오'!$J$4-'d_시나리오'!$H$4)*('d_시나리오'!$J$4-'d_시나리오'!$I$4))))</f>
        <v/>
      </c>
      <c r="M2186">
        <f>RAND()</f>
        <v/>
      </c>
      <c r="N2186">
        <f>IF('d_시나리오'!$J$5='d_시나리오'!$H$5,'d_시나리오'!$I$5,IF(M2186&lt;('d_시나리오'!$I$5-'d_시나리오'!$H$5)/('d_시나리오'!$J$5-'d_시나리오'!$H$5),'d_시나리오'!$H$5+SQRT(M2186*('d_시나리오'!$J$5-'d_시나리오'!$H$5)*('d_시나리오'!$I$5-'d_시나리오'!$H$5)),'d_시나리오'!$J$5-SQRT((1-M2186)*('d_시나리오'!$J$5-'d_시나리오'!$H$5)*('d_시나리오'!$J$5-'d_시나리오'!$I$5))))</f>
        <v/>
      </c>
      <c r="O2186">
        <f>RAND()</f>
        <v/>
      </c>
      <c r="P2186">
        <f>IF('d_시나리오'!$J$6='d_시나리오'!$H$6,'d_시나리오'!$I$6,IF(O2186&lt;('d_시나리오'!$I$6-'d_시나리오'!$H$6)/('d_시나리오'!$J$6-'d_시나리오'!$H$6),'d_시나리오'!$H$6+SQRT(O2186*('d_시나리오'!$J$6-'d_시나리오'!$H$6)*('d_시나리오'!$I$6-'d_시나리오'!$H$6)),'d_시나리오'!$J$6-SQRT((1-O2186)*('d_시나리오'!$J$6-'d_시나리오'!$H$6)*('d_시나리오'!$J$6-'d_시나리오'!$I$6))))</f>
        <v/>
      </c>
      <c r="Q2186">
        <f>INDEX('d_분포'!$B$2:$B$57,RANDBETWEEN(1,56))</f>
        <v/>
      </c>
      <c r="R2186">
        <f>BETAINV(RAND(),5,5)</f>
        <v/>
      </c>
      <c r="S2186">
        <f>'d_고정'!$B$1*'6_기대효과'!$H$7*('d_시나리오'!$I$7/'d_고정'!$B$2)*B2186</f>
        <v/>
      </c>
      <c r="T2186">
        <f>S2186*D2186</f>
        <v/>
      </c>
      <c r="U2186">
        <f>S2186*F2186*H2186</f>
        <v/>
      </c>
      <c r="V2186">
        <f>S2186*F2186*(H2186-1)</f>
        <v/>
      </c>
      <c r="W2186">
        <f>U2186*J2186</f>
        <v/>
      </c>
      <c r="X2186">
        <f>T2186+W2186</f>
        <v/>
      </c>
      <c r="Y2186">
        <f>(T2186*E2186+W2186*L2186)*(1-R2186-'d_고정'!$B$13)</f>
        <v/>
      </c>
      <c r="Z2186">
        <f>(U2186*N2186*Q2186+'d_고정'!$B$3*('6_기대효과'!$H$7/8)*Q2186*'d_고정'!$B$10*P2186*('6_기대효과'!$K$7/'d_고정'!$B$9))*(1-R2186)</f>
        <v/>
      </c>
      <c r="AA2186">
        <f>W2186*L2186*(1-R2186-'d_고정'!$B$13)+U2186*MAX(N2186-'d_고정'!$B$10*P2186*('6_기대효과'!$K$7/'d_고정'!$B$9),0)*Q2186*(1-R2186)</f>
        <v/>
      </c>
      <c r="AB2186">
        <f>Y2186+Z2186</f>
        <v/>
      </c>
      <c r="AC2186">
        <f>Y2186/('d_고정'!$B$5*'6_기대효과'!$H$7/8)/'d_고정'!$B$6</f>
        <v/>
      </c>
      <c r="AD2186">
        <f>Y2186/('d_고정'!$B$8*'6_기대효과'!$H$7/8)</f>
        <v/>
      </c>
    </row>
    <row r="2187">
      <c r="A2187">
        <f>RAND()</f>
        <v/>
      </c>
      <c r="B2187">
        <f>IF('d_시나리오'!$J$2='d_시나리오'!$H$2,'d_시나리오'!$I$2,IF(A2187&lt;('d_시나리오'!$I$2-'d_시나리오'!$H$2)/('d_시나리오'!$J$2-'d_시나리오'!$H$2),'d_시나리오'!$H$2+SQRT(A2187*('d_시나리오'!$J$2-'d_시나리오'!$H$2)*('d_시나리오'!$I$2-'d_시나리오'!$H$2)),'d_시나리오'!$J$2-SQRT((1-A2187)*('d_시나리오'!$J$2-'d_시나리오'!$H$2)*('d_시나리오'!$J$2-'d_시나리오'!$I$2))))</f>
        <v/>
      </c>
      <c r="C2187">
        <f>RAND()</f>
        <v/>
      </c>
      <c r="D2187">
        <f>BETAINV(RAND(),IF(C2187&lt;'d_고정'!$B$26,'d_고정'!$B$23,'d_고정'!$B$16)+1,'d_고정'!$B$17-IF(C2187&lt;'d_고정'!$B$26,'d_고정'!$B$23,'d_고정'!$B$16)+1)*('d_고정'!$B$14+('d_고정'!$B$15-'d_고정'!$B$14)*RAND())</f>
        <v/>
      </c>
      <c r="E2187">
        <f>INDEX('d_분포'!$A$2:$A$28,RANDBETWEEN(1,27))</f>
        <v/>
      </c>
      <c r="F2187">
        <f>INDEX('d_분포'!$C$2:$C$5,RANDBETWEEN(1,4))*(0.9+0.2*RAND())</f>
        <v/>
      </c>
      <c r="G2187">
        <f>RAND()</f>
        <v/>
      </c>
      <c r="H2187">
        <f>(F2187+(1-F2187)*('d_고정'!$B$22*BETAINV(RAND(),IF(G2187&lt;'d_고정'!$B$26,'d_고정'!$B$25,'d_고정'!$B$20)+1,'d_고정'!$B$21-IF(G2187&lt;'d_고정'!$B$26,'d_고정'!$B$25,'d_고정'!$B$20)+1)+(1-'d_고정'!$B$22)*BETAINV(RAND(),IF(G2187&lt;'d_고정'!$B$26,'d_고정'!$B$24,'d_고정'!$B$18)+1,'d_고정'!$B$19-IF(G2187&lt;'d_고정'!$B$26,'d_고정'!$B$24,'d_고정'!$B$18)+1))*('d_고정'!$B$14+('d_고정'!$B$15-'d_고정'!$B$14)*RAND()))/F2187</f>
        <v/>
      </c>
      <c r="I2187">
        <f>RAND()</f>
        <v/>
      </c>
      <c r="J2187">
        <f>IF('d_시나리오'!$J$3='d_시나리오'!$H$3,'d_시나리오'!$I$3,IF(I2187&lt;('d_시나리오'!$I$3-'d_시나리오'!$H$3)/('d_시나리오'!$J$3-'d_시나리오'!$H$3),'d_시나리오'!$H$3+SQRT(I2187*('d_시나리오'!$J$3-'d_시나리오'!$H$3)*('d_시나리오'!$I$3-'d_시나리오'!$H$3)),'d_시나리오'!$J$3-SQRT((1-I2187)*('d_시나리오'!$J$3-'d_시나리오'!$H$3)*('d_시나리오'!$J$3-'d_시나리오'!$I$3))))</f>
        <v/>
      </c>
      <c r="K2187">
        <f>RAND()</f>
        <v/>
      </c>
      <c r="L2187">
        <f>IF('d_시나리오'!$J$4='d_시나리오'!$H$4,'d_시나리오'!$I$4,IF(K2187&lt;('d_시나리오'!$I$4-'d_시나리오'!$H$4)/('d_시나리오'!$J$4-'d_시나리오'!$H$4),'d_시나리오'!$H$4+SQRT(K2187*('d_시나리오'!$J$4-'d_시나리오'!$H$4)*('d_시나리오'!$I$4-'d_시나리오'!$H$4)),'d_시나리오'!$J$4-SQRT((1-K2187)*('d_시나리오'!$J$4-'d_시나리오'!$H$4)*('d_시나리오'!$J$4-'d_시나리오'!$I$4))))</f>
        <v/>
      </c>
      <c r="M2187">
        <f>RAND()</f>
        <v/>
      </c>
      <c r="N2187">
        <f>IF('d_시나리오'!$J$5='d_시나리오'!$H$5,'d_시나리오'!$I$5,IF(M2187&lt;('d_시나리오'!$I$5-'d_시나리오'!$H$5)/('d_시나리오'!$J$5-'d_시나리오'!$H$5),'d_시나리오'!$H$5+SQRT(M2187*('d_시나리오'!$J$5-'d_시나리오'!$H$5)*('d_시나리오'!$I$5-'d_시나리오'!$H$5)),'d_시나리오'!$J$5-SQRT((1-M2187)*('d_시나리오'!$J$5-'d_시나리오'!$H$5)*('d_시나리오'!$J$5-'d_시나리오'!$I$5))))</f>
        <v/>
      </c>
      <c r="O2187">
        <f>RAND()</f>
        <v/>
      </c>
      <c r="P2187">
        <f>IF('d_시나리오'!$J$6='d_시나리오'!$H$6,'d_시나리오'!$I$6,IF(O2187&lt;('d_시나리오'!$I$6-'d_시나리오'!$H$6)/('d_시나리오'!$J$6-'d_시나리오'!$H$6),'d_시나리오'!$H$6+SQRT(O2187*('d_시나리오'!$J$6-'d_시나리오'!$H$6)*('d_시나리오'!$I$6-'d_시나리오'!$H$6)),'d_시나리오'!$J$6-SQRT((1-O2187)*('d_시나리오'!$J$6-'d_시나리오'!$H$6)*('d_시나리오'!$J$6-'d_시나리오'!$I$6))))</f>
        <v/>
      </c>
      <c r="Q2187">
        <f>INDEX('d_분포'!$B$2:$B$57,RANDBETWEEN(1,56))</f>
        <v/>
      </c>
      <c r="R2187">
        <f>BETAINV(RAND(),5,5)</f>
        <v/>
      </c>
      <c r="S2187">
        <f>'d_고정'!$B$1*'6_기대효과'!$H$7*('d_시나리오'!$I$7/'d_고정'!$B$2)*B2187</f>
        <v/>
      </c>
      <c r="T2187">
        <f>S2187*D2187</f>
        <v/>
      </c>
      <c r="U2187">
        <f>S2187*F2187*H2187</f>
        <v/>
      </c>
      <c r="V2187">
        <f>S2187*F2187*(H2187-1)</f>
        <v/>
      </c>
      <c r="W2187">
        <f>U2187*J2187</f>
        <v/>
      </c>
      <c r="X2187">
        <f>T2187+W2187</f>
        <v/>
      </c>
      <c r="Y2187">
        <f>(T2187*E2187+W2187*L2187)*(1-R2187-'d_고정'!$B$13)</f>
        <v/>
      </c>
      <c r="Z2187">
        <f>(U2187*N2187*Q2187+'d_고정'!$B$3*('6_기대효과'!$H$7/8)*Q2187*'d_고정'!$B$10*P2187*('6_기대효과'!$K$7/'d_고정'!$B$9))*(1-R2187)</f>
        <v/>
      </c>
      <c r="AA2187">
        <f>W2187*L2187*(1-R2187-'d_고정'!$B$13)+U2187*MAX(N2187-'d_고정'!$B$10*P2187*('6_기대효과'!$K$7/'d_고정'!$B$9),0)*Q2187*(1-R2187)</f>
        <v/>
      </c>
      <c r="AB2187">
        <f>Y2187+Z2187</f>
        <v/>
      </c>
      <c r="AC2187">
        <f>Y2187/('d_고정'!$B$5*'6_기대효과'!$H$7/8)/'d_고정'!$B$6</f>
        <v/>
      </c>
      <c r="AD2187">
        <f>Y2187/('d_고정'!$B$8*'6_기대효과'!$H$7/8)</f>
        <v/>
      </c>
    </row>
    <row r="2188">
      <c r="A2188">
        <f>RAND()</f>
        <v/>
      </c>
      <c r="B2188">
        <f>IF('d_시나리오'!$J$2='d_시나리오'!$H$2,'d_시나리오'!$I$2,IF(A2188&lt;('d_시나리오'!$I$2-'d_시나리오'!$H$2)/('d_시나리오'!$J$2-'d_시나리오'!$H$2),'d_시나리오'!$H$2+SQRT(A2188*('d_시나리오'!$J$2-'d_시나리오'!$H$2)*('d_시나리오'!$I$2-'d_시나리오'!$H$2)),'d_시나리오'!$J$2-SQRT((1-A2188)*('d_시나리오'!$J$2-'d_시나리오'!$H$2)*('d_시나리오'!$J$2-'d_시나리오'!$I$2))))</f>
        <v/>
      </c>
      <c r="C2188">
        <f>RAND()</f>
        <v/>
      </c>
      <c r="D2188">
        <f>BETAINV(RAND(),IF(C2188&lt;'d_고정'!$B$26,'d_고정'!$B$23,'d_고정'!$B$16)+1,'d_고정'!$B$17-IF(C2188&lt;'d_고정'!$B$26,'d_고정'!$B$23,'d_고정'!$B$16)+1)*('d_고정'!$B$14+('d_고정'!$B$15-'d_고정'!$B$14)*RAND())</f>
        <v/>
      </c>
      <c r="E2188">
        <f>INDEX('d_분포'!$A$2:$A$28,RANDBETWEEN(1,27))</f>
        <v/>
      </c>
      <c r="F2188">
        <f>INDEX('d_분포'!$C$2:$C$5,RANDBETWEEN(1,4))*(0.9+0.2*RAND())</f>
        <v/>
      </c>
      <c r="G2188">
        <f>RAND()</f>
        <v/>
      </c>
      <c r="H2188">
        <f>(F2188+(1-F2188)*('d_고정'!$B$22*BETAINV(RAND(),IF(G2188&lt;'d_고정'!$B$26,'d_고정'!$B$25,'d_고정'!$B$20)+1,'d_고정'!$B$21-IF(G2188&lt;'d_고정'!$B$26,'d_고정'!$B$25,'d_고정'!$B$20)+1)+(1-'d_고정'!$B$22)*BETAINV(RAND(),IF(G2188&lt;'d_고정'!$B$26,'d_고정'!$B$24,'d_고정'!$B$18)+1,'d_고정'!$B$19-IF(G2188&lt;'d_고정'!$B$26,'d_고정'!$B$24,'d_고정'!$B$18)+1))*('d_고정'!$B$14+('d_고정'!$B$15-'d_고정'!$B$14)*RAND()))/F2188</f>
        <v/>
      </c>
      <c r="I2188">
        <f>RAND()</f>
        <v/>
      </c>
      <c r="J2188">
        <f>IF('d_시나리오'!$J$3='d_시나리오'!$H$3,'d_시나리오'!$I$3,IF(I2188&lt;('d_시나리오'!$I$3-'d_시나리오'!$H$3)/('d_시나리오'!$J$3-'d_시나리오'!$H$3),'d_시나리오'!$H$3+SQRT(I2188*('d_시나리오'!$J$3-'d_시나리오'!$H$3)*('d_시나리오'!$I$3-'d_시나리오'!$H$3)),'d_시나리오'!$J$3-SQRT((1-I2188)*('d_시나리오'!$J$3-'d_시나리오'!$H$3)*('d_시나리오'!$J$3-'d_시나리오'!$I$3))))</f>
        <v/>
      </c>
      <c r="K2188">
        <f>RAND()</f>
        <v/>
      </c>
      <c r="L2188">
        <f>IF('d_시나리오'!$J$4='d_시나리오'!$H$4,'d_시나리오'!$I$4,IF(K2188&lt;('d_시나리오'!$I$4-'d_시나리오'!$H$4)/('d_시나리오'!$J$4-'d_시나리오'!$H$4),'d_시나리오'!$H$4+SQRT(K2188*('d_시나리오'!$J$4-'d_시나리오'!$H$4)*('d_시나리오'!$I$4-'d_시나리오'!$H$4)),'d_시나리오'!$J$4-SQRT((1-K2188)*('d_시나리오'!$J$4-'d_시나리오'!$H$4)*('d_시나리오'!$J$4-'d_시나리오'!$I$4))))</f>
        <v/>
      </c>
      <c r="M2188">
        <f>RAND()</f>
        <v/>
      </c>
      <c r="N2188">
        <f>IF('d_시나리오'!$J$5='d_시나리오'!$H$5,'d_시나리오'!$I$5,IF(M2188&lt;('d_시나리오'!$I$5-'d_시나리오'!$H$5)/('d_시나리오'!$J$5-'d_시나리오'!$H$5),'d_시나리오'!$H$5+SQRT(M2188*('d_시나리오'!$J$5-'d_시나리오'!$H$5)*('d_시나리오'!$I$5-'d_시나리오'!$H$5)),'d_시나리오'!$J$5-SQRT((1-M2188)*('d_시나리오'!$J$5-'d_시나리오'!$H$5)*('d_시나리오'!$J$5-'d_시나리오'!$I$5))))</f>
        <v/>
      </c>
      <c r="O2188">
        <f>RAND()</f>
        <v/>
      </c>
      <c r="P2188">
        <f>IF('d_시나리오'!$J$6='d_시나리오'!$H$6,'d_시나리오'!$I$6,IF(O2188&lt;('d_시나리오'!$I$6-'d_시나리오'!$H$6)/('d_시나리오'!$J$6-'d_시나리오'!$H$6),'d_시나리오'!$H$6+SQRT(O2188*('d_시나리오'!$J$6-'d_시나리오'!$H$6)*('d_시나리오'!$I$6-'d_시나리오'!$H$6)),'d_시나리오'!$J$6-SQRT((1-O2188)*('d_시나리오'!$J$6-'d_시나리오'!$H$6)*('d_시나리오'!$J$6-'d_시나리오'!$I$6))))</f>
        <v/>
      </c>
      <c r="Q2188">
        <f>INDEX('d_분포'!$B$2:$B$57,RANDBETWEEN(1,56))</f>
        <v/>
      </c>
      <c r="R2188">
        <f>BETAINV(RAND(),5,5)</f>
        <v/>
      </c>
      <c r="S2188">
        <f>'d_고정'!$B$1*'6_기대효과'!$H$7*('d_시나리오'!$I$7/'d_고정'!$B$2)*B2188</f>
        <v/>
      </c>
      <c r="T2188">
        <f>S2188*D2188</f>
        <v/>
      </c>
      <c r="U2188">
        <f>S2188*F2188*H2188</f>
        <v/>
      </c>
      <c r="V2188">
        <f>S2188*F2188*(H2188-1)</f>
        <v/>
      </c>
      <c r="W2188">
        <f>U2188*J2188</f>
        <v/>
      </c>
      <c r="X2188">
        <f>T2188+W2188</f>
        <v/>
      </c>
      <c r="Y2188">
        <f>(T2188*E2188+W2188*L2188)*(1-R2188-'d_고정'!$B$13)</f>
        <v/>
      </c>
      <c r="Z2188">
        <f>(U2188*N2188*Q2188+'d_고정'!$B$3*('6_기대효과'!$H$7/8)*Q2188*'d_고정'!$B$10*P2188*('6_기대효과'!$K$7/'d_고정'!$B$9))*(1-R2188)</f>
        <v/>
      </c>
      <c r="AA2188">
        <f>W2188*L2188*(1-R2188-'d_고정'!$B$13)+U2188*MAX(N2188-'d_고정'!$B$10*P2188*('6_기대효과'!$K$7/'d_고정'!$B$9),0)*Q2188*(1-R2188)</f>
        <v/>
      </c>
      <c r="AB2188">
        <f>Y2188+Z2188</f>
        <v/>
      </c>
      <c r="AC2188">
        <f>Y2188/('d_고정'!$B$5*'6_기대효과'!$H$7/8)/'d_고정'!$B$6</f>
        <v/>
      </c>
      <c r="AD2188">
        <f>Y2188/('d_고정'!$B$8*'6_기대효과'!$H$7/8)</f>
        <v/>
      </c>
    </row>
    <row r="2189">
      <c r="A2189">
        <f>RAND()</f>
        <v/>
      </c>
      <c r="B2189">
        <f>IF('d_시나리오'!$J$2='d_시나리오'!$H$2,'d_시나리오'!$I$2,IF(A2189&lt;('d_시나리오'!$I$2-'d_시나리오'!$H$2)/('d_시나리오'!$J$2-'d_시나리오'!$H$2),'d_시나리오'!$H$2+SQRT(A2189*('d_시나리오'!$J$2-'d_시나리오'!$H$2)*('d_시나리오'!$I$2-'d_시나리오'!$H$2)),'d_시나리오'!$J$2-SQRT((1-A2189)*('d_시나리오'!$J$2-'d_시나리오'!$H$2)*('d_시나리오'!$J$2-'d_시나리오'!$I$2))))</f>
        <v/>
      </c>
      <c r="C2189">
        <f>RAND()</f>
        <v/>
      </c>
      <c r="D2189">
        <f>BETAINV(RAND(),IF(C2189&lt;'d_고정'!$B$26,'d_고정'!$B$23,'d_고정'!$B$16)+1,'d_고정'!$B$17-IF(C2189&lt;'d_고정'!$B$26,'d_고정'!$B$23,'d_고정'!$B$16)+1)*('d_고정'!$B$14+('d_고정'!$B$15-'d_고정'!$B$14)*RAND())</f>
        <v/>
      </c>
      <c r="E2189">
        <f>INDEX('d_분포'!$A$2:$A$28,RANDBETWEEN(1,27))</f>
        <v/>
      </c>
      <c r="F2189">
        <f>INDEX('d_분포'!$C$2:$C$5,RANDBETWEEN(1,4))*(0.9+0.2*RAND())</f>
        <v/>
      </c>
      <c r="G2189">
        <f>RAND()</f>
        <v/>
      </c>
      <c r="H2189">
        <f>(F2189+(1-F2189)*('d_고정'!$B$22*BETAINV(RAND(),IF(G2189&lt;'d_고정'!$B$26,'d_고정'!$B$25,'d_고정'!$B$20)+1,'d_고정'!$B$21-IF(G2189&lt;'d_고정'!$B$26,'d_고정'!$B$25,'d_고정'!$B$20)+1)+(1-'d_고정'!$B$22)*BETAINV(RAND(),IF(G2189&lt;'d_고정'!$B$26,'d_고정'!$B$24,'d_고정'!$B$18)+1,'d_고정'!$B$19-IF(G2189&lt;'d_고정'!$B$26,'d_고정'!$B$24,'d_고정'!$B$18)+1))*('d_고정'!$B$14+('d_고정'!$B$15-'d_고정'!$B$14)*RAND()))/F2189</f>
        <v/>
      </c>
      <c r="I2189">
        <f>RAND()</f>
        <v/>
      </c>
      <c r="J2189">
        <f>IF('d_시나리오'!$J$3='d_시나리오'!$H$3,'d_시나리오'!$I$3,IF(I2189&lt;('d_시나리오'!$I$3-'d_시나리오'!$H$3)/('d_시나리오'!$J$3-'d_시나리오'!$H$3),'d_시나리오'!$H$3+SQRT(I2189*('d_시나리오'!$J$3-'d_시나리오'!$H$3)*('d_시나리오'!$I$3-'d_시나리오'!$H$3)),'d_시나리오'!$J$3-SQRT((1-I2189)*('d_시나리오'!$J$3-'d_시나리오'!$H$3)*('d_시나리오'!$J$3-'d_시나리오'!$I$3))))</f>
        <v/>
      </c>
      <c r="K2189">
        <f>RAND()</f>
        <v/>
      </c>
      <c r="L2189">
        <f>IF('d_시나리오'!$J$4='d_시나리오'!$H$4,'d_시나리오'!$I$4,IF(K2189&lt;('d_시나리오'!$I$4-'d_시나리오'!$H$4)/('d_시나리오'!$J$4-'d_시나리오'!$H$4),'d_시나리오'!$H$4+SQRT(K2189*('d_시나리오'!$J$4-'d_시나리오'!$H$4)*('d_시나리오'!$I$4-'d_시나리오'!$H$4)),'d_시나리오'!$J$4-SQRT((1-K2189)*('d_시나리오'!$J$4-'d_시나리오'!$H$4)*('d_시나리오'!$J$4-'d_시나리오'!$I$4))))</f>
        <v/>
      </c>
      <c r="M2189">
        <f>RAND()</f>
        <v/>
      </c>
      <c r="N2189">
        <f>IF('d_시나리오'!$J$5='d_시나리오'!$H$5,'d_시나리오'!$I$5,IF(M2189&lt;('d_시나리오'!$I$5-'d_시나리오'!$H$5)/('d_시나리오'!$J$5-'d_시나리오'!$H$5),'d_시나리오'!$H$5+SQRT(M2189*('d_시나리오'!$J$5-'d_시나리오'!$H$5)*('d_시나리오'!$I$5-'d_시나리오'!$H$5)),'d_시나리오'!$J$5-SQRT((1-M2189)*('d_시나리오'!$J$5-'d_시나리오'!$H$5)*('d_시나리오'!$J$5-'d_시나리오'!$I$5))))</f>
        <v/>
      </c>
      <c r="O2189">
        <f>RAND()</f>
        <v/>
      </c>
      <c r="P2189">
        <f>IF('d_시나리오'!$J$6='d_시나리오'!$H$6,'d_시나리오'!$I$6,IF(O2189&lt;('d_시나리오'!$I$6-'d_시나리오'!$H$6)/('d_시나리오'!$J$6-'d_시나리오'!$H$6),'d_시나리오'!$H$6+SQRT(O2189*('d_시나리오'!$J$6-'d_시나리오'!$H$6)*('d_시나리오'!$I$6-'d_시나리오'!$H$6)),'d_시나리오'!$J$6-SQRT((1-O2189)*('d_시나리오'!$J$6-'d_시나리오'!$H$6)*('d_시나리오'!$J$6-'d_시나리오'!$I$6))))</f>
        <v/>
      </c>
      <c r="Q2189">
        <f>INDEX('d_분포'!$B$2:$B$57,RANDBETWEEN(1,56))</f>
        <v/>
      </c>
      <c r="R2189">
        <f>BETAINV(RAND(),5,5)</f>
        <v/>
      </c>
      <c r="S2189">
        <f>'d_고정'!$B$1*'6_기대효과'!$H$7*('d_시나리오'!$I$7/'d_고정'!$B$2)*B2189</f>
        <v/>
      </c>
      <c r="T2189">
        <f>S2189*D2189</f>
        <v/>
      </c>
      <c r="U2189">
        <f>S2189*F2189*H2189</f>
        <v/>
      </c>
      <c r="V2189">
        <f>S2189*F2189*(H2189-1)</f>
        <v/>
      </c>
      <c r="W2189">
        <f>U2189*J2189</f>
        <v/>
      </c>
      <c r="X2189">
        <f>T2189+W2189</f>
        <v/>
      </c>
      <c r="Y2189">
        <f>(T2189*E2189+W2189*L2189)*(1-R2189-'d_고정'!$B$13)</f>
        <v/>
      </c>
      <c r="Z2189">
        <f>(U2189*N2189*Q2189+'d_고정'!$B$3*('6_기대효과'!$H$7/8)*Q2189*'d_고정'!$B$10*P2189*('6_기대효과'!$K$7/'d_고정'!$B$9))*(1-R2189)</f>
        <v/>
      </c>
      <c r="AA2189">
        <f>W2189*L2189*(1-R2189-'d_고정'!$B$13)+U2189*MAX(N2189-'d_고정'!$B$10*P2189*('6_기대효과'!$K$7/'d_고정'!$B$9),0)*Q2189*(1-R2189)</f>
        <v/>
      </c>
      <c r="AB2189">
        <f>Y2189+Z2189</f>
        <v/>
      </c>
      <c r="AC2189">
        <f>Y2189/('d_고정'!$B$5*'6_기대효과'!$H$7/8)/'d_고정'!$B$6</f>
        <v/>
      </c>
      <c r="AD2189">
        <f>Y2189/('d_고정'!$B$8*'6_기대효과'!$H$7/8)</f>
        <v/>
      </c>
    </row>
    <row r="2190">
      <c r="A2190">
        <f>RAND()</f>
        <v/>
      </c>
      <c r="B2190">
        <f>IF('d_시나리오'!$J$2='d_시나리오'!$H$2,'d_시나리오'!$I$2,IF(A2190&lt;('d_시나리오'!$I$2-'d_시나리오'!$H$2)/('d_시나리오'!$J$2-'d_시나리오'!$H$2),'d_시나리오'!$H$2+SQRT(A2190*('d_시나리오'!$J$2-'d_시나리오'!$H$2)*('d_시나리오'!$I$2-'d_시나리오'!$H$2)),'d_시나리오'!$J$2-SQRT((1-A2190)*('d_시나리오'!$J$2-'d_시나리오'!$H$2)*('d_시나리오'!$J$2-'d_시나리오'!$I$2))))</f>
        <v/>
      </c>
      <c r="C2190">
        <f>RAND()</f>
        <v/>
      </c>
      <c r="D2190">
        <f>BETAINV(RAND(),IF(C2190&lt;'d_고정'!$B$26,'d_고정'!$B$23,'d_고정'!$B$16)+1,'d_고정'!$B$17-IF(C2190&lt;'d_고정'!$B$26,'d_고정'!$B$23,'d_고정'!$B$16)+1)*('d_고정'!$B$14+('d_고정'!$B$15-'d_고정'!$B$14)*RAND())</f>
        <v/>
      </c>
      <c r="E2190">
        <f>INDEX('d_분포'!$A$2:$A$28,RANDBETWEEN(1,27))</f>
        <v/>
      </c>
      <c r="F2190">
        <f>INDEX('d_분포'!$C$2:$C$5,RANDBETWEEN(1,4))*(0.9+0.2*RAND())</f>
        <v/>
      </c>
      <c r="G2190">
        <f>RAND()</f>
        <v/>
      </c>
      <c r="H2190">
        <f>(F2190+(1-F2190)*('d_고정'!$B$22*BETAINV(RAND(),IF(G2190&lt;'d_고정'!$B$26,'d_고정'!$B$25,'d_고정'!$B$20)+1,'d_고정'!$B$21-IF(G2190&lt;'d_고정'!$B$26,'d_고정'!$B$25,'d_고정'!$B$20)+1)+(1-'d_고정'!$B$22)*BETAINV(RAND(),IF(G2190&lt;'d_고정'!$B$26,'d_고정'!$B$24,'d_고정'!$B$18)+1,'d_고정'!$B$19-IF(G2190&lt;'d_고정'!$B$26,'d_고정'!$B$24,'d_고정'!$B$18)+1))*('d_고정'!$B$14+('d_고정'!$B$15-'d_고정'!$B$14)*RAND()))/F2190</f>
        <v/>
      </c>
      <c r="I2190">
        <f>RAND()</f>
        <v/>
      </c>
      <c r="J2190">
        <f>IF('d_시나리오'!$J$3='d_시나리오'!$H$3,'d_시나리오'!$I$3,IF(I2190&lt;('d_시나리오'!$I$3-'d_시나리오'!$H$3)/('d_시나리오'!$J$3-'d_시나리오'!$H$3),'d_시나리오'!$H$3+SQRT(I2190*('d_시나리오'!$J$3-'d_시나리오'!$H$3)*('d_시나리오'!$I$3-'d_시나리오'!$H$3)),'d_시나리오'!$J$3-SQRT((1-I2190)*('d_시나리오'!$J$3-'d_시나리오'!$H$3)*('d_시나리오'!$J$3-'d_시나리오'!$I$3))))</f>
        <v/>
      </c>
      <c r="K2190">
        <f>RAND()</f>
        <v/>
      </c>
      <c r="L2190">
        <f>IF('d_시나리오'!$J$4='d_시나리오'!$H$4,'d_시나리오'!$I$4,IF(K2190&lt;('d_시나리오'!$I$4-'d_시나리오'!$H$4)/('d_시나리오'!$J$4-'d_시나리오'!$H$4),'d_시나리오'!$H$4+SQRT(K2190*('d_시나리오'!$J$4-'d_시나리오'!$H$4)*('d_시나리오'!$I$4-'d_시나리오'!$H$4)),'d_시나리오'!$J$4-SQRT((1-K2190)*('d_시나리오'!$J$4-'d_시나리오'!$H$4)*('d_시나리오'!$J$4-'d_시나리오'!$I$4))))</f>
        <v/>
      </c>
      <c r="M2190">
        <f>RAND()</f>
        <v/>
      </c>
      <c r="N2190">
        <f>IF('d_시나리오'!$J$5='d_시나리오'!$H$5,'d_시나리오'!$I$5,IF(M2190&lt;('d_시나리오'!$I$5-'d_시나리오'!$H$5)/('d_시나리오'!$J$5-'d_시나리오'!$H$5),'d_시나리오'!$H$5+SQRT(M2190*('d_시나리오'!$J$5-'d_시나리오'!$H$5)*('d_시나리오'!$I$5-'d_시나리오'!$H$5)),'d_시나리오'!$J$5-SQRT((1-M2190)*('d_시나리오'!$J$5-'d_시나리오'!$H$5)*('d_시나리오'!$J$5-'d_시나리오'!$I$5))))</f>
        <v/>
      </c>
      <c r="O2190">
        <f>RAND()</f>
        <v/>
      </c>
      <c r="P2190">
        <f>IF('d_시나리오'!$J$6='d_시나리오'!$H$6,'d_시나리오'!$I$6,IF(O2190&lt;('d_시나리오'!$I$6-'d_시나리오'!$H$6)/('d_시나리오'!$J$6-'d_시나리오'!$H$6),'d_시나리오'!$H$6+SQRT(O2190*('d_시나리오'!$J$6-'d_시나리오'!$H$6)*('d_시나리오'!$I$6-'d_시나리오'!$H$6)),'d_시나리오'!$J$6-SQRT((1-O2190)*('d_시나리오'!$J$6-'d_시나리오'!$H$6)*('d_시나리오'!$J$6-'d_시나리오'!$I$6))))</f>
        <v/>
      </c>
      <c r="Q2190">
        <f>INDEX('d_분포'!$B$2:$B$57,RANDBETWEEN(1,56))</f>
        <v/>
      </c>
      <c r="R2190">
        <f>BETAINV(RAND(),5,5)</f>
        <v/>
      </c>
      <c r="S2190">
        <f>'d_고정'!$B$1*'6_기대효과'!$H$7*('d_시나리오'!$I$7/'d_고정'!$B$2)*B2190</f>
        <v/>
      </c>
      <c r="T2190">
        <f>S2190*D2190</f>
        <v/>
      </c>
      <c r="U2190">
        <f>S2190*F2190*H2190</f>
        <v/>
      </c>
      <c r="V2190">
        <f>S2190*F2190*(H2190-1)</f>
        <v/>
      </c>
      <c r="W2190">
        <f>U2190*J2190</f>
        <v/>
      </c>
      <c r="X2190">
        <f>T2190+W2190</f>
        <v/>
      </c>
      <c r="Y2190">
        <f>(T2190*E2190+W2190*L2190)*(1-R2190-'d_고정'!$B$13)</f>
        <v/>
      </c>
      <c r="Z2190">
        <f>(U2190*N2190*Q2190+'d_고정'!$B$3*('6_기대효과'!$H$7/8)*Q2190*'d_고정'!$B$10*P2190*('6_기대효과'!$K$7/'d_고정'!$B$9))*(1-R2190)</f>
        <v/>
      </c>
      <c r="AA2190">
        <f>W2190*L2190*(1-R2190-'d_고정'!$B$13)+U2190*MAX(N2190-'d_고정'!$B$10*P2190*('6_기대효과'!$K$7/'d_고정'!$B$9),0)*Q2190*(1-R2190)</f>
        <v/>
      </c>
      <c r="AB2190">
        <f>Y2190+Z2190</f>
        <v/>
      </c>
      <c r="AC2190">
        <f>Y2190/('d_고정'!$B$5*'6_기대효과'!$H$7/8)/'d_고정'!$B$6</f>
        <v/>
      </c>
      <c r="AD2190">
        <f>Y2190/('d_고정'!$B$8*'6_기대효과'!$H$7/8)</f>
        <v/>
      </c>
    </row>
    <row r="2191">
      <c r="A2191">
        <f>RAND()</f>
        <v/>
      </c>
      <c r="B2191">
        <f>IF('d_시나리오'!$J$2='d_시나리오'!$H$2,'d_시나리오'!$I$2,IF(A2191&lt;('d_시나리오'!$I$2-'d_시나리오'!$H$2)/('d_시나리오'!$J$2-'d_시나리오'!$H$2),'d_시나리오'!$H$2+SQRT(A2191*('d_시나리오'!$J$2-'d_시나리오'!$H$2)*('d_시나리오'!$I$2-'d_시나리오'!$H$2)),'d_시나리오'!$J$2-SQRT((1-A2191)*('d_시나리오'!$J$2-'d_시나리오'!$H$2)*('d_시나리오'!$J$2-'d_시나리오'!$I$2))))</f>
        <v/>
      </c>
      <c r="C2191">
        <f>RAND()</f>
        <v/>
      </c>
      <c r="D2191">
        <f>BETAINV(RAND(),IF(C2191&lt;'d_고정'!$B$26,'d_고정'!$B$23,'d_고정'!$B$16)+1,'d_고정'!$B$17-IF(C2191&lt;'d_고정'!$B$26,'d_고정'!$B$23,'d_고정'!$B$16)+1)*('d_고정'!$B$14+('d_고정'!$B$15-'d_고정'!$B$14)*RAND())</f>
        <v/>
      </c>
      <c r="E2191">
        <f>INDEX('d_분포'!$A$2:$A$28,RANDBETWEEN(1,27))</f>
        <v/>
      </c>
      <c r="F2191">
        <f>INDEX('d_분포'!$C$2:$C$5,RANDBETWEEN(1,4))*(0.9+0.2*RAND())</f>
        <v/>
      </c>
      <c r="G2191">
        <f>RAND()</f>
        <v/>
      </c>
      <c r="H2191">
        <f>(F2191+(1-F2191)*('d_고정'!$B$22*BETAINV(RAND(),IF(G2191&lt;'d_고정'!$B$26,'d_고정'!$B$25,'d_고정'!$B$20)+1,'d_고정'!$B$21-IF(G2191&lt;'d_고정'!$B$26,'d_고정'!$B$25,'d_고정'!$B$20)+1)+(1-'d_고정'!$B$22)*BETAINV(RAND(),IF(G2191&lt;'d_고정'!$B$26,'d_고정'!$B$24,'d_고정'!$B$18)+1,'d_고정'!$B$19-IF(G2191&lt;'d_고정'!$B$26,'d_고정'!$B$24,'d_고정'!$B$18)+1))*('d_고정'!$B$14+('d_고정'!$B$15-'d_고정'!$B$14)*RAND()))/F2191</f>
        <v/>
      </c>
      <c r="I2191">
        <f>RAND()</f>
        <v/>
      </c>
      <c r="J2191">
        <f>IF('d_시나리오'!$J$3='d_시나리오'!$H$3,'d_시나리오'!$I$3,IF(I2191&lt;('d_시나리오'!$I$3-'d_시나리오'!$H$3)/('d_시나리오'!$J$3-'d_시나리오'!$H$3),'d_시나리오'!$H$3+SQRT(I2191*('d_시나리오'!$J$3-'d_시나리오'!$H$3)*('d_시나리오'!$I$3-'d_시나리오'!$H$3)),'d_시나리오'!$J$3-SQRT((1-I2191)*('d_시나리오'!$J$3-'d_시나리오'!$H$3)*('d_시나리오'!$J$3-'d_시나리오'!$I$3))))</f>
        <v/>
      </c>
      <c r="K2191">
        <f>RAND()</f>
        <v/>
      </c>
      <c r="L2191">
        <f>IF('d_시나리오'!$J$4='d_시나리오'!$H$4,'d_시나리오'!$I$4,IF(K2191&lt;('d_시나리오'!$I$4-'d_시나리오'!$H$4)/('d_시나리오'!$J$4-'d_시나리오'!$H$4),'d_시나리오'!$H$4+SQRT(K2191*('d_시나리오'!$J$4-'d_시나리오'!$H$4)*('d_시나리오'!$I$4-'d_시나리오'!$H$4)),'d_시나리오'!$J$4-SQRT((1-K2191)*('d_시나리오'!$J$4-'d_시나리오'!$H$4)*('d_시나리오'!$J$4-'d_시나리오'!$I$4))))</f>
        <v/>
      </c>
      <c r="M2191">
        <f>RAND()</f>
        <v/>
      </c>
      <c r="N2191">
        <f>IF('d_시나리오'!$J$5='d_시나리오'!$H$5,'d_시나리오'!$I$5,IF(M2191&lt;('d_시나리오'!$I$5-'d_시나리오'!$H$5)/('d_시나리오'!$J$5-'d_시나리오'!$H$5),'d_시나리오'!$H$5+SQRT(M2191*('d_시나리오'!$J$5-'d_시나리오'!$H$5)*('d_시나리오'!$I$5-'d_시나리오'!$H$5)),'d_시나리오'!$J$5-SQRT((1-M2191)*('d_시나리오'!$J$5-'d_시나리오'!$H$5)*('d_시나리오'!$J$5-'d_시나리오'!$I$5))))</f>
        <v/>
      </c>
      <c r="O2191">
        <f>RAND()</f>
        <v/>
      </c>
      <c r="P2191">
        <f>IF('d_시나리오'!$J$6='d_시나리오'!$H$6,'d_시나리오'!$I$6,IF(O2191&lt;('d_시나리오'!$I$6-'d_시나리오'!$H$6)/('d_시나리오'!$J$6-'d_시나리오'!$H$6),'d_시나리오'!$H$6+SQRT(O2191*('d_시나리오'!$J$6-'d_시나리오'!$H$6)*('d_시나리오'!$I$6-'d_시나리오'!$H$6)),'d_시나리오'!$J$6-SQRT((1-O2191)*('d_시나리오'!$J$6-'d_시나리오'!$H$6)*('d_시나리오'!$J$6-'d_시나리오'!$I$6))))</f>
        <v/>
      </c>
      <c r="Q2191">
        <f>INDEX('d_분포'!$B$2:$B$57,RANDBETWEEN(1,56))</f>
        <v/>
      </c>
      <c r="R2191">
        <f>BETAINV(RAND(),5,5)</f>
        <v/>
      </c>
      <c r="S2191">
        <f>'d_고정'!$B$1*'6_기대효과'!$H$7*('d_시나리오'!$I$7/'d_고정'!$B$2)*B2191</f>
        <v/>
      </c>
      <c r="T2191">
        <f>S2191*D2191</f>
        <v/>
      </c>
      <c r="U2191">
        <f>S2191*F2191*H2191</f>
        <v/>
      </c>
      <c r="V2191">
        <f>S2191*F2191*(H2191-1)</f>
        <v/>
      </c>
      <c r="W2191">
        <f>U2191*J2191</f>
        <v/>
      </c>
      <c r="X2191">
        <f>T2191+W2191</f>
        <v/>
      </c>
      <c r="Y2191">
        <f>(T2191*E2191+W2191*L2191)*(1-R2191-'d_고정'!$B$13)</f>
        <v/>
      </c>
      <c r="Z2191">
        <f>(U2191*N2191*Q2191+'d_고정'!$B$3*('6_기대효과'!$H$7/8)*Q2191*'d_고정'!$B$10*P2191*('6_기대효과'!$K$7/'d_고정'!$B$9))*(1-R2191)</f>
        <v/>
      </c>
      <c r="AA2191">
        <f>W2191*L2191*(1-R2191-'d_고정'!$B$13)+U2191*MAX(N2191-'d_고정'!$B$10*P2191*('6_기대효과'!$K$7/'d_고정'!$B$9),0)*Q2191*(1-R2191)</f>
        <v/>
      </c>
      <c r="AB2191">
        <f>Y2191+Z2191</f>
        <v/>
      </c>
      <c r="AC2191">
        <f>Y2191/('d_고정'!$B$5*'6_기대효과'!$H$7/8)/'d_고정'!$B$6</f>
        <v/>
      </c>
      <c r="AD2191">
        <f>Y2191/('d_고정'!$B$8*'6_기대효과'!$H$7/8)</f>
        <v/>
      </c>
    </row>
    <row r="2192">
      <c r="A2192">
        <f>RAND()</f>
        <v/>
      </c>
      <c r="B2192">
        <f>IF('d_시나리오'!$J$2='d_시나리오'!$H$2,'d_시나리오'!$I$2,IF(A2192&lt;('d_시나리오'!$I$2-'d_시나리오'!$H$2)/('d_시나리오'!$J$2-'d_시나리오'!$H$2),'d_시나리오'!$H$2+SQRT(A2192*('d_시나리오'!$J$2-'d_시나리오'!$H$2)*('d_시나리오'!$I$2-'d_시나리오'!$H$2)),'d_시나리오'!$J$2-SQRT((1-A2192)*('d_시나리오'!$J$2-'d_시나리오'!$H$2)*('d_시나리오'!$J$2-'d_시나리오'!$I$2))))</f>
        <v/>
      </c>
      <c r="C2192">
        <f>RAND()</f>
        <v/>
      </c>
      <c r="D2192">
        <f>BETAINV(RAND(),IF(C2192&lt;'d_고정'!$B$26,'d_고정'!$B$23,'d_고정'!$B$16)+1,'d_고정'!$B$17-IF(C2192&lt;'d_고정'!$B$26,'d_고정'!$B$23,'d_고정'!$B$16)+1)*('d_고정'!$B$14+('d_고정'!$B$15-'d_고정'!$B$14)*RAND())</f>
        <v/>
      </c>
      <c r="E2192">
        <f>INDEX('d_분포'!$A$2:$A$28,RANDBETWEEN(1,27))</f>
        <v/>
      </c>
      <c r="F2192">
        <f>INDEX('d_분포'!$C$2:$C$5,RANDBETWEEN(1,4))*(0.9+0.2*RAND())</f>
        <v/>
      </c>
      <c r="G2192">
        <f>RAND()</f>
        <v/>
      </c>
      <c r="H2192">
        <f>(F2192+(1-F2192)*('d_고정'!$B$22*BETAINV(RAND(),IF(G2192&lt;'d_고정'!$B$26,'d_고정'!$B$25,'d_고정'!$B$20)+1,'d_고정'!$B$21-IF(G2192&lt;'d_고정'!$B$26,'d_고정'!$B$25,'d_고정'!$B$20)+1)+(1-'d_고정'!$B$22)*BETAINV(RAND(),IF(G2192&lt;'d_고정'!$B$26,'d_고정'!$B$24,'d_고정'!$B$18)+1,'d_고정'!$B$19-IF(G2192&lt;'d_고정'!$B$26,'d_고정'!$B$24,'d_고정'!$B$18)+1))*('d_고정'!$B$14+('d_고정'!$B$15-'d_고정'!$B$14)*RAND()))/F2192</f>
        <v/>
      </c>
      <c r="I2192">
        <f>RAND()</f>
        <v/>
      </c>
      <c r="J2192">
        <f>IF('d_시나리오'!$J$3='d_시나리오'!$H$3,'d_시나리오'!$I$3,IF(I2192&lt;('d_시나리오'!$I$3-'d_시나리오'!$H$3)/('d_시나리오'!$J$3-'d_시나리오'!$H$3),'d_시나리오'!$H$3+SQRT(I2192*('d_시나리오'!$J$3-'d_시나리오'!$H$3)*('d_시나리오'!$I$3-'d_시나리오'!$H$3)),'d_시나리오'!$J$3-SQRT((1-I2192)*('d_시나리오'!$J$3-'d_시나리오'!$H$3)*('d_시나리오'!$J$3-'d_시나리오'!$I$3))))</f>
        <v/>
      </c>
      <c r="K2192">
        <f>RAND()</f>
        <v/>
      </c>
      <c r="L2192">
        <f>IF('d_시나리오'!$J$4='d_시나리오'!$H$4,'d_시나리오'!$I$4,IF(K2192&lt;('d_시나리오'!$I$4-'d_시나리오'!$H$4)/('d_시나리오'!$J$4-'d_시나리오'!$H$4),'d_시나리오'!$H$4+SQRT(K2192*('d_시나리오'!$J$4-'d_시나리오'!$H$4)*('d_시나리오'!$I$4-'d_시나리오'!$H$4)),'d_시나리오'!$J$4-SQRT((1-K2192)*('d_시나리오'!$J$4-'d_시나리오'!$H$4)*('d_시나리오'!$J$4-'d_시나리오'!$I$4))))</f>
        <v/>
      </c>
      <c r="M2192">
        <f>RAND()</f>
        <v/>
      </c>
      <c r="N2192">
        <f>IF('d_시나리오'!$J$5='d_시나리오'!$H$5,'d_시나리오'!$I$5,IF(M2192&lt;('d_시나리오'!$I$5-'d_시나리오'!$H$5)/('d_시나리오'!$J$5-'d_시나리오'!$H$5),'d_시나리오'!$H$5+SQRT(M2192*('d_시나리오'!$J$5-'d_시나리오'!$H$5)*('d_시나리오'!$I$5-'d_시나리오'!$H$5)),'d_시나리오'!$J$5-SQRT((1-M2192)*('d_시나리오'!$J$5-'d_시나리오'!$H$5)*('d_시나리오'!$J$5-'d_시나리오'!$I$5))))</f>
        <v/>
      </c>
      <c r="O2192">
        <f>RAND()</f>
        <v/>
      </c>
      <c r="P2192">
        <f>IF('d_시나리오'!$J$6='d_시나리오'!$H$6,'d_시나리오'!$I$6,IF(O2192&lt;('d_시나리오'!$I$6-'d_시나리오'!$H$6)/('d_시나리오'!$J$6-'d_시나리오'!$H$6),'d_시나리오'!$H$6+SQRT(O2192*('d_시나리오'!$J$6-'d_시나리오'!$H$6)*('d_시나리오'!$I$6-'d_시나리오'!$H$6)),'d_시나리오'!$J$6-SQRT((1-O2192)*('d_시나리오'!$J$6-'d_시나리오'!$H$6)*('d_시나리오'!$J$6-'d_시나리오'!$I$6))))</f>
        <v/>
      </c>
      <c r="Q2192">
        <f>INDEX('d_분포'!$B$2:$B$57,RANDBETWEEN(1,56))</f>
        <v/>
      </c>
      <c r="R2192">
        <f>BETAINV(RAND(),5,5)</f>
        <v/>
      </c>
      <c r="S2192">
        <f>'d_고정'!$B$1*'6_기대효과'!$H$7*('d_시나리오'!$I$7/'d_고정'!$B$2)*B2192</f>
        <v/>
      </c>
      <c r="T2192">
        <f>S2192*D2192</f>
        <v/>
      </c>
      <c r="U2192">
        <f>S2192*F2192*H2192</f>
        <v/>
      </c>
      <c r="V2192">
        <f>S2192*F2192*(H2192-1)</f>
        <v/>
      </c>
      <c r="W2192">
        <f>U2192*J2192</f>
        <v/>
      </c>
      <c r="X2192">
        <f>T2192+W2192</f>
        <v/>
      </c>
      <c r="Y2192">
        <f>(T2192*E2192+W2192*L2192)*(1-R2192-'d_고정'!$B$13)</f>
        <v/>
      </c>
      <c r="Z2192">
        <f>(U2192*N2192*Q2192+'d_고정'!$B$3*('6_기대효과'!$H$7/8)*Q2192*'d_고정'!$B$10*P2192*('6_기대효과'!$K$7/'d_고정'!$B$9))*(1-R2192)</f>
        <v/>
      </c>
      <c r="AA2192">
        <f>W2192*L2192*(1-R2192-'d_고정'!$B$13)+U2192*MAX(N2192-'d_고정'!$B$10*P2192*('6_기대효과'!$K$7/'d_고정'!$B$9),0)*Q2192*(1-R2192)</f>
        <v/>
      </c>
      <c r="AB2192">
        <f>Y2192+Z2192</f>
        <v/>
      </c>
      <c r="AC2192">
        <f>Y2192/('d_고정'!$B$5*'6_기대효과'!$H$7/8)/'d_고정'!$B$6</f>
        <v/>
      </c>
      <c r="AD2192">
        <f>Y2192/('d_고정'!$B$8*'6_기대효과'!$H$7/8)</f>
        <v/>
      </c>
    </row>
    <row r="2193">
      <c r="A2193">
        <f>RAND()</f>
        <v/>
      </c>
      <c r="B2193">
        <f>IF('d_시나리오'!$J$2='d_시나리오'!$H$2,'d_시나리오'!$I$2,IF(A2193&lt;('d_시나리오'!$I$2-'d_시나리오'!$H$2)/('d_시나리오'!$J$2-'d_시나리오'!$H$2),'d_시나리오'!$H$2+SQRT(A2193*('d_시나리오'!$J$2-'d_시나리오'!$H$2)*('d_시나리오'!$I$2-'d_시나리오'!$H$2)),'d_시나리오'!$J$2-SQRT((1-A2193)*('d_시나리오'!$J$2-'d_시나리오'!$H$2)*('d_시나리오'!$J$2-'d_시나리오'!$I$2))))</f>
        <v/>
      </c>
      <c r="C2193">
        <f>RAND()</f>
        <v/>
      </c>
      <c r="D2193">
        <f>BETAINV(RAND(),IF(C2193&lt;'d_고정'!$B$26,'d_고정'!$B$23,'d_고정'!$B$16)+1,'d_고정'!$B$17-IF(C2193&lt;'d_고정'!$B$26,'d_고정'!$B$23,'d_고정'!$B$16)+1)*('d_고정'!$B$14+('d_고정'!$B$15-'d_고정'!$B$14)*RAND())</f>
        <v/>
      </c>
      <c r="E2193">
        <f>INDEX('d_분포'!$A$2:$A$28,RANDBETWEEN(1,27))</f>
        <v/>
      </c>
      <c r="F2193">
        <f>INDEX('d_분포'!$C$2:$C$5,RANDBETWEEN(1,4))*(0.9+0.2*RAND())</f>
        <v/>
      </c>
      <c r="G2193">
        <f>RAND()</f>
        <v/>
      </c>
      <c r="H2193">
        <f>(F2193+(1-F2193)*('d_고정'!$B$22*BETAINV(RAND(),IF(G2193&lt;'d_고정'!$B$26,'d_고정'!$B$25,'d_고정'!$B$20)+1,'d_고정'!$B$21-IF(G2193&lt;'d_고정'!$B$26,'d_고정'!$B$25,'d_고정'!$B$20)+1)+(1-'d_고정'!$B$22)*BETAINV(RAND(),IF(G2193&lt;'d_고정'!$B$26,'d_고정'!$B$24,'d_고정'!$B$18)+1,'d_고정'!$B$19-IF(G2193&lt;'d_고정'!$B$26,'d_고정'!$B$24,'d_고정'!$B$18)+1))*('d_고정'!$B$14+('d_고정'!$B$15-'d_고정'!$B$14)*RAND()))/F2193</f>
        <v/>
      </c>
      <c r="I2193">
        <f>RAND()</f>
        <v/>
      </c>
      <c r="J2193">
        <f>IF('d_시나리오'!$J$3='d_시나리오'!$H$3,'d_시나리오'!$I$3,IF(I2193&lt;('d_시나리오'!$I$3-'d_시나리오'!$H$3)/('d_시나리오'!$J$3-'d_시나리오'!$H$3),'d_시나리오'!$H$3+SQRT(I2193*('d_시나리오'!$J$3-'d_시나리오'!$H$3)*('d_시나리오'!$I$3-'d_시나리오'!$H$3)),'d_시나리오'!$J$3-SQRT((1-I2193)*('d_시나리오'!$J$3-'d_시나리오'!$H$3)*('d_시나리오'!$J$3-'d_시나리오'!$I$3))))</f>
        <v/>
      </c>
      <c r="K2193">
        <f>RAND()</f>
        <v/>
      </c>
      <c r="L2193">
        <f>IF('d_시나리오'!$J$4='d_시나리오'!$H$4,'d_시나리오'!$I$4,IF(K2193&lt;('d_시나리오'!$I$4-'d_시나리오'!$H$4)/('d_시나리오'!$J$4-'d_시나리오'!$H$4),'d_시나리오'!$H$4+SQRT(K2193*('d_시나리오'!$J$4-'d_시나리오'!$H$4)*('d_시나리오'!$I$4-'d_시나리오'!$H$4)),'d_시나리오'!$J$4-SQRT((1-K2193)*('d_시나리오'!$J$4-'d_시나리오'!$H$4)*('d_시나리오'!$J$4-'d_시나리오'!$I$4))))</f>
        <v/>
      </c>
      <c r="M2193">
        <f>RAND()</f>
        <v/>
      </c>
      <c r="N2193">
        <f>IF('d_시나리오'!$J$5='d_시나리오'!$H$5,'d_시나리오'!$I$5,IF(M2193&lt;('d_시나리오'!$I$5-'d_시나리오'!$H$5)/('d_시나리오'!$J$5-'d_시나리오'!$H$5),'d_시나리오'!$H$5+SQRT(M2193*('d_시나리오'!$J$5-'d_시나리오'!$H$5)*('d_시나리오'!$I$5-'d_시나리오'!$H$5)),'d_시나리오'!$J$5-SQRT((1-M2193)*('d_시나리오'!$J$5-'d_시나리오'!$H$5)*('d_시나리오'!$J$5-'d_시나리오'!$I$5))))</f>
        <v/>
      </c>
      <c r="O2193">
        <f>RAND()</f>
        <v/>
      </c>
      <c r="P2193">
        <f>IF('d_시나리오'!$J$6='d_시나리오'!$H$6,'d_시나리오'!$I$6,IF(O2193&lt;('d_시나리오'!$I$6-'d_시나리오'!$H$6)/('d_시나리오'!$J$6-'d_시나리오'!$H$6),'d_시나리오'!$H$6+SQRT(O2193*('d_시나리오'!$J$6-'d_시나리오'!$H$6)*('d_시나리오'!$I$6-'d_시나리오'!$H$6)),'d_시나리오'!$J$6-SQRT((1-O2193)*('d_시나리오'!$J$6-'d_시나리오'!$H$6)*('d_시나리오'!$J$6-'d_시나리오'!$I$6))))</f>
        <v/>
      </c>
      <c r="Q2193">
        <f>INDEX('d_분포'!$B$2:$B$57,RANDBETWEEN(1,56))</f>
        <v/>
      </c>
      <c r="R2193">
        <f>BETAINV(RAND(),5,5)</f>
        <v/>
      </c>
      <c r="S2193">
        <f>'d_고정'!$B$1*'6_기대효과'!$H$7*('d_시나리오'!$I$7/'d_고정'!$B$2)*B2193</f>
        <v/>
      </c>
      <c r="T2193">
        <f>S2193*D2193</f>
        <v/>
      </c>
      <c r="U2193">
        <f>S2193*F2193*H2193</f>
        <v/>
      </c>
      <c r="V2193">
        <f>S2193*F2193*(H2193-1)</f>
        <v/>
      </c>
      <c r="W2193">
        <f>U2193*J2193</f>
        <v/>
      </c>
      <c r="X2193">
        <f>T2193+W2193</f>
        <v/>
      </c>
      <c r="Y2193">
        <f>(T2193*E2193+W2193*L2193)*(1-R2193-'d_고정'!$B$13)</f>
        <v/>
      </c>
      <c r="Z2193">
        <f>(U2193*N2193*Q2193+'d_고정'!$B$3*('6_기대효과'!$H$7/8)*Q2193*'d_고정'!$B$10*P2193*('6_기대효과'!$K$7/'d_고정'!$B$9))*(1-R2193)</f>
        <v/>
      </c>
      <c r="AA2193">
        <f>W2193*L2193*(1-R2193-'d_고정'!$B$13)+U2193*MAX(N2193-'d_고정'!$B$10*P2193*('6_기대효과'!$K$7/'d_고정'!$B$9),0)*Q2193*(1-R2193)</f>
        <v/>
      </c>
      <c r="AB2193">
        <f>Y2193+Z2193</f>
        <v/>
      </c>
      <c r="AC2193">
        <f>Y2193/('d_고정'!$B$5*'6_기대효과'!$H$7/8)/'d_고정'!$B$6</f>
        <v/>
      </c>
      <c r="AD2193">
        <f>Y2193/('d_고정'!$B$8*'6_기대효과'!$H$7/8)</f>
        <v/>
      </c>
    </row>
    <row r="2194">
      <c r="A2194">
        <f>RAND()</f>
        <v/>
      </c>
      <c r="B2194">
        <f>IF('d_시나리오'!$J$2='d_시나리오'!$H$2,'d_시나리오'!$I$2,IF(A2194&lt;('d_시나리오'!$I$2-'d_시나리오'!$H$2)/('d_시나리오'!$J$2-'d_시나리오'!$H$2),'d_시나리오'!$H$2+SQRT(A2194*('d_시나리오'!$J$2-'d_시나리오'!$H$2)*('d_시나리오'!$I$2-'d_시나리오'!$H$2)),'d_시나리오'!$J$2-SQRT((1-A2194)*('d_시나리오'!$J$2-'d_시나리오'!$H$2)*('d_시나리오'!$J$2-'d_시나리오'!$I$2))))</f>
        <v/>
      </c>
      <c r="C2194">
        <f>RAND()</f>
        <v/>
      </c>
      <c r="D2194">
        <f>BETAINV(RAND(),IF(C2194&lt;'d_고정'!$B$26,'d_고정'!$B$23,'d_고정'!$B$16)+1,'d_고정'!$B$17-IF(C2194&lt;'d_고정'!$B$26,'d_고정'!$B$23,'d_고정'!$B$16)+1)*('d_고정'!$B$14+('d_고정'!$B$15-'d_고정'!$B$14)*RAND())</f>
        <v/>
      </c>
      <c r="E2194">
        <f>INDEX('d_분포'!$A$2:$A$28,RANDBETWEEN(1,27))</f>
        <v/>
      </c>
      <c r="F2194">
        <f>INDEX('d_분포'!$C$2:$C$5,RANDBETWEEN(1,4))*(0.9+0.2*RAND())</f>
        <v/>
      </c>
      <c r="G2194">
        <f>RAND()</f>
        <v/>
      </c>
      <c r="H2194">
        <f>(F2194+(1-F2194)*('d_고정'!$B$22*BETAINV(RAND(),IF(G2194&lt;'d_고정'!$B$26,'d_고정'!$B$25,'d_고정'!$B$20)+1,'d_고정'!$B$21-IF(G2194&lt;'d_고정'!$B$26,'d_고정'!$B$25,'d_고정'!$B$20)+1)+(1-'d_고정'!$B$22)*BETAINV(RAND(),IF(G2194&lt;'d_고정'!$B$26,'d_고정'!$B$24,'d_고정'!$B$18)+1,'d_고정'!$B$19-IF(G2194&lt;'d_고정'!$B$26,'d_고정'!$B$24,'d_고정'!$B$18)+1))*('d_고정'!$B$14+('d_고정'!$B$15-'d_고정'!$B$14)*RAND()))/F2194</f>
        <v/>
      </c>
      <c r="I2194">
        <f>RAND()</f>
        <v/>
      </c>
      <c r="J2194">
        <f>IF('d_시나리오'!$J$3='d_시나리오'!$H$3,'d_시나리오'!$I$3,IF(I2194&lt;('d_시나리오'!$I$3-'d_시나리오'!$H$3)/('d_시나리오'!$J$3-'d_시나리오'!$H$3),'d_시나리오'!$H$3+SQRT(I2194*('d_시나리오'!$J$3-'d_시나리오'!$H$3)*('d_시나리오'!$I$3-'d_시나리오'!$H$3)),'d_시나리오'!$J$3-SQRT((1-I2194)*('d_시나리오'!$J$3-'d_시나리오'!$H$3)*('d_시나리오'!$J$3-'d_시나리오'!$I$3))))</f>
        <v/>
      </c>
      <c r="K2194">
        <f>RAND()</f>
        <v/>
      </c>
      <c r="L2194">
        <f>IF('d_시나리오'!$J$4='d_시나리오'!$H$4,'d_시나리오'!$I$4,IF(K2194&lt;('d_시나리오'!$I$4-'d_시나리오'!$H$4)/('d_시나리오'!$J$4-'d_시나리오'!$H$4),'d_시나리오'!$H$4+SQRT(K2194*('d_시나리오'!$J$4-'d_시나리오'!$H$4)*('d_시나리오'!$I$4-'d_시나리오'!$H$4)),'d_시나리오'!$J$4-SQRT((1-K2194)*('d_시나리오'!$J$4-'d_시나리오'!$H$4)*('d_시나리오'!$J$4-'d_시나리오'!$I$4))))</f>
        <v/>
      </c>
      <c r="M2194">
        <f>RAND()</f>
        <v/>
      </c>
      <c r="N2194">
        <f>IF('d_시나리오'!$J$5='d_시나리오'!$H$5,'d_시나리오'!$I$5,IF(M2194&lt;('d_시나리오'!$I$5-'d_시나리오'!$H$5)/('d_시나리오'!$J$5-'d_시나리오'!$H$5),'d_시나리오'!$H$5+SQRT(M2194*('d_시나리오'!$J$5-'d_시나리오'!$H$5)*('d_시나리오'!$I$5-'d_시나리오'!$H$5)),'d_시나리오'!$J$5-SQRT((1-M2194)*('d_시나리오'!$J$5-'d_시나리오'!$H$5)*('d_시나리오'!$J$5-'d_시나리오'!$I$5))))</f>
        <v/>
      </c>
      <c r="O2194">
        <f>RAND()</f>
        <v/>
      </c>
      <c r="P2194">
        <f>IF('d_시나리오'!$J$6='d_시나리오'!$H$6,'d_시나리오'!$I$6,IF(O2194&lt;('d_시나리오'!$I$6-'d_시나리오'!$H$6)/('d_시나리오'!$J$6-'d_시나리오'!$H$6),'d_시나리오'!$H$6+SQRT(O2194*('d_시나리오'!$J$6-'d_시나리오'!$H$6)*('d_시나리오'!$I$6-'d_시나리오'!$H$6)),'d_시나리오'!$J$6-SQRT((1-O2194)*('d_시나리오'!$J$6-'d_시나리오'!$H$6)*('d_시나리오'!$J$6-'d_시나리오'!$I$6))))</f>
        <v/>
      </c>
      <c r="Q2194">
        <f>INDEX('d_분포'!$B$2:$B$57,RANDBETWEEN(1,56))</f>
        <v/>
      </c>
      <c r="R2194">
        <f>BETAINV(RAND(),5,5)</f>
        <v/>
      </c>
      <c r="S2194">
        <f>'d_고정'!$B$1*'6_기대효과'!$H$7*('d_시나리오'!$I$7/'d_고정'!$B$2)*B2194</f>
        <v/>
      </c>
      <c r="T2194">
        <f>S2194*D2194</f>
        <v/>
      </c>
      <c r="U2194">
        <f>S2194*F2194*H2194</f>
        <v/>
      </c>
      <c r="V2194">
        <f>S2194*F2194*(H2194-1)</f>
        <v/>
      </c>
      <c r="W2194">
        <f>U2194*J2194</f>
        <v/>
      </c>
      <c r="X2194">
        <f>T2194+W2194</f>
        <v/>
      </c>
      <c r="Y2194">
        <f>(T2194*E2194+W2194*L2194)*(1-R2194-'d_고정'!$B$13)</f>
        <v/>
      </c>
      <c r="Z2194">
        <f>(U2194*N2194*Q2194+'d_고정'!$B$3*('6_기대효과'!$H$7/8)*Q2194*'d_고정'!$B$10*P2194*('6_기대효과'!$K$7/'d_고정'!$B$9))*(1-R2194)</f>
        <v/>
      </c>
      <c r="AA2194">
        <f>W2194*L2194*(1-R2194-'d_고정'!$B$13)+U2194*MAX(N2194-'d_고정'!$B$10*P2194*('6_기대효과'!$K$7/'d_고정'!$B$9),0)*Q2194*(1-R2194)</f>
        <v/>
      </c>
      <c r="AB2194">
        <f>Y2194+Z2194</f>
        <v/>
      </c>
      <c r="AC2194">
        <f>Y2194/('d_고정'!$B$5*'6_기대효과'!$H$7/8)/'d_고정'!$B$6</f>
        <v/>
      </c>
      <c r="AD2194">
        <f>Y2194/('d_고정'!$B$8*'6_기대효과'!$H$7/8)</f>
        <v/>
      </c>
    </row>
    <row r="2195">
      <c r="A2195">
        <f>RAND()</f>
        <v/>
      </c>
      <c r="B2195">
        <f>IF('d_시나리오'!$J$2='d_시나리오'!$H$2,'d_시나리오'!$I$2,IF(A2195&lt;('d_시나리오'!$I$2-'d_시나리오'!$H$2)/('d_시나리오'!$J$2-'d_시나리오'!$H$2),'d_시나리오'!$H$2+SQRT(A2195*('d_시나리오'!$J$2-'d_시나리오'!$H$2)*('d_시나리오'!$I$2-'d_시나리오'!$H$2)),'d_시나리오'!$J$2-SQRT((1-A2195)*('d_시나리오'!$J$2-'d_시나리오'!$H$2)*('d_시나리오'!$J$2-'d_시나리오'!$I$2))))</f>
        <v/>
      </c>
      <c r="C2195">
        <f>RAND()</f>
        <v/>
      </c>
      <c r="D2195">
        <f>BETAINV(RAND(),IF(C2195&lt;'d_고정'!$B$26,'d_고정'!$B$23,'d_고정'!$B$16)+1,'d_고정'!$B$17-IF(C2195&lt;'d_고정'!$B$26,'d_고정'!$B$23,'d_고정'!$B$16)+1)*('d_고정'!$B$14+('d_고정'!$B$15-'d_고정'!$B$14)*RAND())</f>
        <v/>
      </c>
      <c r="E2195">
        <f>INDEX('d_분포'!$A$2:$A$28,RANDBETWEEN(1,27))</f>
        <v/>
      </c>
      <c r="F2195">
        <f>INDEX('d_분포'!$C$2:$C$5,RANDBETWEEN(1,4))*(0.9+0.2*RAND())</f>
        <v/>
      </c>
      <c r="G2195">
        <f>RAND()</f>
        <v/>
      </c>
      <c r="H2195">
        <f>(F2195+(1-F2195)*('d_고정'!$B$22*BETAINV(RAND(),IF(G2195&lt;'d_고정'!$B$26,'d_고정'!$B$25,'d_고정'!$B$20)+1,'d_고정'!$B$21-IF(G2195&lt;'d_고정'!$B$26,'d_고정'!$B$25,'d_고정'!$B$20)+1)+(1-'d_고정'!$B$22)*BETAINV(RAND(),IF(G2195&lt;'d_고정'!$B$26,'d_고정'!$B$24,'d_고정'!$B$18)+1,'d_고정'!$B$19-IF(G2195&lt;'d_고정'!$B$26,'d_고정'!$B$24,'d_고정'!$B$18)+1))*('d_고정'!$B$14+('d_고정'!$B$15-'d_고정'!$B$14)*RAND()))/F2195</f>
        <v/>
      </c>
      <c r="I2195">
        <f>RAND()</f>
        <v/>
      </c>
      <c r="J2195">
        <f>IF('d_시나리오'!$J$3='d_시나리오'!$H$3,'d_시나리오'!$I$3,IF(I2195&lt;('d_시나리오'!$I$3-'d_시나리오'!$H$3)/('d_시나리오'!$J$3-'d_시나리오'!$H$3),'d_시나리오'!$H$3+SQRT(I2195*('d_시나리오'!$J$3-'d_시나리오'!$H$3)*('d_시나리오'!$I$3-'d_시나리오'!$H$3)),'d_시나리오'!$J$3-SQRT((1-I2195)*('d_시나리오'!$J$3-'d_시나리오'!$H$3)*('d_시나리오'!$J$3-'d_시나리오'!$I$3))))</f>
        <v/>
      </c>
      <c r="K2195">
        <f>RAND()</f>
        <v/>
      </c>
      <c r="L2195">
        <f>IF('d_시나리오'!$J$4='d_시나리오'!$H$4,'d_시나리오'!$I$4,IF(K2195&lt;('d_시나리오'!$I$4-'d_시나리오'!$H$4)/('d_시나리오'!$J$4-'d_시나리오'!$H$4),'d_시나리오'!$H$4+SQRT(K2195*('d_시나리오'!$J$4-'d_시나리오'!$H$4)*('d_시나리오'!$I$4-'d_시나리오'!$H$4)),'d_시나리오'!$J$4-SQRT((1-K2195)*('d_시나리오'!$J$4-'d_시나리오'!$H$4)*('d_시나리오'!$J$4-'d_시나리오'!$I$4))))</f>
        <v/>
      </c>
      <c r="M2195">
        <f>RAND()</f>
        <v/>
      </c>
      <c r="N2195">
        <f>IF('d_시나리오'!$J$5='d_시나리오'!$H$5,'d_시나리오'!$I$5,IF(M2195&lt;('d_시나리오'!$I$5-'d_시나리오'!$H$5)/('d_시나리오'!$J$5-'d_시나리오'!$H$5),'d_시나리오'!$H$5+SQRT(M2195*('d_시나리오'!$J$5-'d_시나리오'!$H$5)*('d_시나리오'!$I$5-'d_시나리오'!$H$5)),'d_시나리오'!$J$5-SQRT((1-M2195)*('d_시나리오'!$J$5-'d_시나리오'!$H$5)*('d_시나리오'!$J$5-'d_시나리오'!$I$5))))</f>
        <v/>
      </c>
      <c r="O2195">
        <f>RAND()</f>
        <v/>
      </c>
      <c r="P2195">
        <f>IF('d_시나리오'!$J$6='d_시나리오'!$H$6,'d_시나리오'!$I$6,IF(O2195&lt;('d_시나리오'!$I$6-'d_시나리오'!$H$6)/('d_시나리오'!$J$6-'d_시나리오'!$H$6),'d_시나리오'!$H$6+SQRT(O2195*('d_시나리오'!$J$6-'d_시나리오'!$H$6)*('d_시나리오'!$I$6-'d_시나리오'!$H$6)),'d_시나리오'!$J$6-SQRT((1-O2195)*('d_시나리오'!$J$6-'d_시나리오'!$H$6)*('d_시나리오'!$J$6-'d_시나리오'!$I$6))))</f>
        <v/>
      </c>
      <c r="Q2195">
        <f>INDEX('d_분포'!$B$2:$B$57,RANDBETWEEN(1,56))</f>
        <v/>
      </c>
      <c r="R2195">
        <f>BETAINV(RAND(),5,5)</f>
        <v/>
      </c>
      <c r="S2195">
        <f>'d_고정'!$B$1*'6_기대효과'!$H$7*('d_시나리오'!$I$7/'d_고정'!$B$2)*B2195</f>
        <v/>
      </c>
      <c r="T2195">
        <f>S2195*D2195</f>
        <v/>
      </c>
      <c r="U2195">
        <f>S2195*F2195*H2195</f>
        <v/>
      </c>
      <c r="V2195">
        <f>S2195*F2195*(H2195-1)</f>
        <v/>
      </c>
      <c r="W2195">
        <f>U2195*J2195</f>
        <v/>
      </c>
      <c r="X2195">
        <f>T2195+W2195</f>
        <v/>
      </c>
      <c r="Y2195">
        <f>(T2195*E2195+W2195*L2195)*(1-R2195-'d_고정'!$B$13)</f>
        <v/>
      </c>
      <c r="Z2195">
        <f>(U2195*N2195*Q2195+'d_고정'!$B$3*('6_기대효과'!$H$7/8)*Q2195*'d_고정'!$B$10*P2195*('6_기대효과'!$K$7/'d_고정'!$B$9))*(1-R2195)</f>
        <v/>
      </c>
      <c r="AA2195">
        <f>W2195*L2195*(1-R2195-'d_고정'!$B$13)+U2195*MAX(N2195-'d_고정'!$B$10*P2195*('6_기대효과'!$K$7/'d_고정'!$B$9),0)*Q2195*(1-R2195)</f>
        <v/>
      </c>
      <c r="AB2195">
        <f>Y2195+Z2195</f>
        <v/>
      </c>
      <c r="AC2195">
        <f>Y2195/('d_고정'!$B$5*'6_기대효과'!$H$7/8)/'d_고정'!$B$6</f>
        <v/>
      </c>
      <c r="AD2195">
        <f>Y2195/('d_고정'!$B$8*'6_기대효과'!$H$7/8)</f>
        <v/>
      </c>
    </row>
    <row r="2196">
      <c r="A2196">
        <f>RAND()</f>
        <v/>
      </c>
      <c r="B2196">
        <f>IF('d_시나리오'!$J$2='d_시나리오'!$H$2,'d_시나리오'!$I$2,IF(A2196&lt;('d_시나리오'!$I$2-'d_시나리오'!$H$2)/('d_시나리오'!$J$2-'d_시나리오'!$H$2),'d_시나리오'!$H$2+SQRT(A2196*('d_시나리오'!$J$2-'d_시나리오'!$H$2)*('d_시나리오'!$I$2-'d_시나리오'!$H$2)),'d_시나리오'!$J$2-SQRT((1-A2196)*('d_시나리오'!$J$2-'d_시나리오'!$H$2)*('d_시나리오'!$J$2-'d_시나리오'!$I$2))))</f>
        <v/>
      </c>
      <c r="C2196">
        <f>RAND()</f>
        <v/>
      </c>
      <c r="D2196">
        <f>BETAINV(RAND(),IF(C2196&lt;'d_고정'!$B$26,'d_고정'!$B$23,'d_고정'!$B$16)+1,'d_고정'!$B$17-IF(C2196&lt;'d_고정'!$B$26,'d_고정'!$B$23,'d_고정'!$B$16)+1)*('d_고정'!$B$14+('d_고정'!$B$15-'d_고정'!$B$14)*RAND())</f>
        <v/>
      </c>
      <c r="E2196">
        <f>INDEX('d_분포'!$A$2:$A$28,RANDBETWEEN(1,27))</f>
        <v/>
      </c>
      <c r="F2196">
        <f>INDEX('d_분포'!$C$2:$C$5,RANDBETWEEN(1,4))*(0.9+0.2*RAND())</f>
        <v/>
      </c>
      <c r="G2196">
        <f>RAND()</f>
        <v/>
      </c>
      <c r="H2196">
        <f>(F2196+(1-F2196)*('d_고정'!$B$22*BETAINV(RAND(),IF(G2196&lt;'d_고정'!$B$26,'d_고정'!$B$25,'d_고정'!$B$20)+1,'d_고정'!$B$21-IF(G2196&lt;'d_고정'!$B$26,'d_고정'!$B$25,'d_고정'!$B$20)+1)+(1-'d_고정'!$B$22)*BETAINV(RAND(),IF(G2196&lt;'d_고정'!$B$26,'d_고정'!$B$24,'d_고정'!$B$18)+1,'d_고정'!$B$19-IF(G2196&lt;'d_고정'!$B$26,'d_고정'!$B$24,'d_고정'!$B$18)+1))*('d_고정'!$B$14+('d_고정'!$B$15-'d_고정'!$B$14)*RAND()))/F2196</f>
        <v/>
      </c>
      <c r="I2196">
        <f>RAND()</f>
        <v/>
      </c>
      <c r="J2196">
        <f>IF('d_시나리오'!$J$3='d_시나리오'!$H$3,'d_시나리오'!$I$3,IF(I2196&lt;('d_시나리오'!$I$3-'d_시나리오'!$H$3)/('d_시나리오'!$J$3-'d_시나리오'!$H$3),'d_시나리오'!$H$3+SQRT(I2196*('d_시나리오'!$J$3-'d_시나리오'!$H$3)*('d_시나리오'!$I$3-'d_시나리오'!$H$3)),'d_시나리오'!$J$3-SQRT((1-I2196)*('d_시나리오'!$J$3-'d_시나리오'!$H$3)*('d_시나리오'!$J$3-'d_시나리오'!$I$3))))</f>
        <v/>
      </c>
      <c r="K2196">
        <f>RAND()</f>
        <v/>
      </c>
      <c r="L2196">
        <f>IF('d_시나리오'!$J$4='d_시나리오'!$H$4,'d_시나리오'!$I$4,IF(K2196&lt;('d_시나리오'!$I$4-'d_시나리오'!$H$4)/('d_시나리오'!$J$4-'d_시나리오'!$H$4),'d_시나리오'!$H$4+SQRT(K2196*('d_시나리오'!$J$4-'d_시나리오'!$H$4)*('d_시나리오'!$I$4-'d_시나리오'!$H$4)),'d_시나리오'!$J$4-SQRT((1-K2196)*('d_시나리오'!$J$4-'d_시나리오'!$H$4)*('d_시나리오'!$J$4-'d_시나리오'!$I$4))))</f>
        <v/>
      </c>
      <c r="M2196">
        <f>RAND()</f>
        <v/>
      </c>
      <c r="N2196">
        <f>IF('d_시나리오'!$J$5='d_시나리오'!$H$5,'d_시나리오'!$I$5,IF(M2196&lt;('d_시나리오'!$I$5-'d_시나리오'!$H$5)/('d_시나리오'!$J$5-'d_시나리오'!$H$5),'d_시나리오'!$H$5+SQRT(M2196*('d_시나리오'!$J$5-'d_시나리오'!$H$5)*('d_시나리오'!$I$5-'d_시나리오'!$H$5)),'d_시나리오'!$J$5-SQRT((1-M2196)*('d_시나리오'!$J$5-'d_시나리오'!$H$5)*('d_시나리오'!$J$5-'d_시나리오'!$I$5))))</f>
        <v/>
      </c>
      <c r="O2196">
        <f>RAND()</f>
        <v/>
      </c>
      <c r="P2196">
        <f>IF('d_시나리오'!$J$6='d_시나리오'!$H$6,'d_시나리오'!$I$6,IF(O2196&lt;('d_시나리오'!$I$6-'d_시나리오'!$H$6)/('d_시나리오'!$J$6-'d_시나리오'!$H$6),'d_시나리오'!$H$6+SQRT(O2196*('d_시나리오'!$J$6-'d_시나리오'!$H$6)*('d_시나리오'!$I$6-'d_시나리오'!$H$6)),'d_시나리오'!$J$6-SQRT((1-O2196)*('d_시나리오'!$J$6-'d_시나리오'!$H$6)*('d_시나리오'!$J$6-'d_시나리오'!$I$6))))</f>
        <v/>
      </c>
      <c r="Q2196">
        <f>INDEX('d_분포'!$B$2:$B$57,RANDBETWEEN(1,56))</f>
        <v/>
      </c>
      <c r="R2196">
        <f>BETAINV(RAND(),5,5)</f>
        <v/>
      </c>
      <c r="S2196">
        <f>'d_고정'!$B$1*'6_기대효과'!$H$7*('d_시나리오'!$I$7/'d_고정'!$B$2)*B2196</f>
        <v/>
      </c>
      <c r="T2196">
        <f>S2196*D2196</f>
        <v/>
      </c>
      <c r="U2196">
        <f>S2196*F2196*H2196</f>
        <v/>
      </c>
      <c r="V2196">
        <f>S2196*F2196*(H2196-1)</f>
        <v/>
      </c>
      <c r="W2196">
        <f>U2196*J2196</f>
        <v/>
      </c>
      <c r="X2196">
        <f>T2196+W2196</f>
        <v/>
      </c>
      <c r="Y2196">
        <f>(T2196*E2196+W2196*L2196)*(1-R2196-'d_고정'!$B$13)</f>
        <v/>
      </c>
      <c r="Z2196">
        <f>(U2196*N2196*Q2196+'d_고정'!$B$3*('6_기대효과'!$H$7/8)*Q2196*'d_고정'!$B$10*P2196*('6_기대효과'!$K$7/'d_고정'!$B$9))*(1-R2196)</f>
        <v/>
      </c>
      <c r="AA2196">
        <f>W2196*L2196*(1-R2196-'d_고정'!$B$13)+U2196*MAX(N2196-'d_고정'!$B$10*P2196*('6_기대효과'!$K$7/'d_고정'!$B$9),0)*Q2196*(1-R2196)</f>
        <v/>
      </c>
      <c r="AB2196">
        <f>Y2196+Z2196</f>
        <v/>
      </c>
      <c r="AC2196">
        <f>Y2196/('d_고정'!$B$5*'6_기대효과'!$H$7/8)/'d_고정'!$B$6</f>
        <v/>
      </c>
      <c r="AD2196">
        <f>Y2196/('d_고정'!$B$8*'6_기대효과'!$H$7/8)</f>
        <v/>
      </c>
    </row>
    <row r="2197">
      <c r="A2197">
        <f>RAND()</f>
        <v/>
      </c>
      <c r="B2197">
        <f>IF('d_시나리오'!$J$2='d_시나리오'!$H$2,'d_시나리오'!$I$2,IF(A2197&lt;('d_시나리오'!$I$2-'d_시나리오'!$H$2)/('d_시나리오'!$J$2-'d_시나리오'!$H$2),'d_시나리오'!$H$2+SQRT(A2197*('d_시나리오'!$J$2-'d_시나리오'!$H$2)*('d_시나리오'!$I$2-'d_시나리오'!$H$2)),'d_시나리오'!$J$2-SQRT((1-A2197)*('d_시나리오'!$J$2-'d_시나리오'!$H$2)*('d_시나리오'!$J$2-'d_시나리오'!$I$2))))</f>
        <v/>
      </c>
      <c r="C2197">
        <f>RAND()</f>
        <v/>
      </c>
      <c r="D2197">
        <f>BETAINV(RAND(),IF(C2197&lt;'d_고정'!$B$26,'d_고정'!$B$23,'d_고정'!$B$16)+1,'d_고정'!$B$17-IF(C2197&lt;'d_고정'!$B$26,'d_고정'!$B$23,'d_고정'!$B$16)+1)*('d_고정'!$B$14+('d_고정'!$B$15-'d_고정'!$B$14)*RAND())</f>
        <v/>
      </c>
      <c r="E2197">
        <f>INDEX('d_분포'!$A$2:$A$28,RANDBETWEEN(1,27))</f>
        <v/>
      </c>
      <c r="F2197">
        <f>INDEX('d_분포'!$C$2:$C$5,RANDBETWEEN(1,4))*(0.9+0.2*RAND())</f>
        <v/>
      </c>
      <c r="G2197">
        <f>RAND()</f>
        <v/>
      </c>
      <c r="H2197">
        <f>(F2197+(1-F2197)*('d_고정'!$B$22*BETAINV(RAND(),IF(G2197&lt;'d_고정'!$B$26,'d_고정'!$B$25,'d_고정'!$B$20)+1,'d_고정'!$B$21-IF(G2197&lt;'d_고정'!$B$26,'d_고정'!$B$25,'d_고정'!$B$20)+1)+(1-'d_고정'!$B$22)*BETAINV(RAND(),IF(G2197&lt;'d_고정'!$B$26,'d_고정'!$B$24,'d_고정'!$B$18)+1,'d_고정'!$B$19-IF(G2197&lt;'d_고정'!$B$26,'d_고정'!$B$24,'d_고정'!$B$18)+1))*('d_고정'!$B$14+('d_고정'!$B$15-'d_고정'!$B$14)*RAND()))/F2197</f>
        <v/>
      </c>
      <c r="I2197">
        <f>RAND()</f>
        <v/>
      </c>
      <c r="J2197">
        <f>IF('d_시나리오'!$J$3='d_시나리오'!$H$3,'d_시나리오'!$I$3,IF(I2197&lt;('d_시나리오'!$I$3-'d_시나리오'!$H$3)/('d_시나리오'!$J$3-'d_시나리오'!$H$3),'d_시나리오'!$H$3+SQRT(I2197*('d_시나리오'!$J$3-'d_시나리오'!$H$3)*('d_시나리오'!$I$3-'d_시나리오'!$H$3)),'d_시나리오'!$J$3-SQRT((1-I2197)*('d_시나리오'!$J$3-'d_시나리오'!$H$3)*('d_시나리오'!$J$3-'d_시나리오'!$I$3))))</f>
        <v/>
      </c>
      <c r="K2197">
        <f>RAND()</f>
        <v/>
      </c>
      <c r="L2197">
        <f>IF('d_시나리오'!$J$4='d_시나리오'!$H$4,'d_시나리오'!$I$4,IF(K2197&lt;('d_시나리오'!$I$4-'d_시나리오'!$H$4)/('d_시나리오'!$J$4-'d_시나리오'!$H$4),'d_시나리오'!$H$4+SQRT(K2197*('d_시나리오'!$J$4-'d_시나리오'!$H$4)*('d_시나리오'!$I$4-'d_시나리오'!$H$4)),'d_시나리오'!$J$4-SQRT((1-K2197)*('d_시나리오'!$J$4-'d_시나리오'!$H$4)*('d_시나리오'!$J$4-'d_시나리오'!$I$4))))</f>
        <v/>
      </c>
      <c r="M2197">
        <f>RAND()</f>
        <v/>
      </c>
      <c r="N2197">
        <f>IF('d_시나리오'!$J$5='d_시나리오'!$H$5,'d_시나리오'!$I$5,IF(M2197&lt;('d_시나리오'!$I$5-'d_시나리오'!$H$5)/('d_시나리오'!$J$5-'d_시나리오'!$H$5),'d_시나리오'!$H$5+SQRT(M2197*('d_시나리오'!$J$5-'d_시나리오'!$H$5)*('d_시나리오'!$I$5-'d_시나리오'!$H$5)),'d_시나리오'!$J$5-SQRT((1-M2197)*('d_시나리오'!$J$5-'d_시나리오'!$H$5)*('d_시나리오'!$J$5-'d_시나리오'!$I$5))))</f>
        <v/>
      </c>
      <c r="O2197">
        <f>RAND()</f>
        <v/>
      </c>
      <c r="P2197">
        <f>IF('d_시나리오'!$J$6='d_시나리오'!$H$6,'d_시나리오'!$I$6,IF(O2197&lt;('d_시나리오'!$I$6-'d_시나리오'!$H$6)/('d_시나리오'!$J$6-'d_시나리오'!$H$6),'d_시나리오'!$H$6+SQRT(O2197*('d_시나리오'!$J$6-'d_시나리오'!$H$6)*('d_시나리오'!$I$6-'d_시나리오'!$H$6)),'d_시나리오'!$J$6-SQRT((1-O2197)*('d_시나리오'!$J$6-'d_시나리오'!$H$6)*('d_시나리오'!$J$6-'d_시나리오'!$I$6))))</f>
        <v/>
      </c>
      <c r="Q2197">
        <f>INDEX('d_분포'!$B$2:$B$57,RANDBETWEEN(1,56))</f>
        <v/>
      </c>
      <c r="R2197">
        <f>BETAINV(RAND(),5,5)</f>
        <v/>
      </c>
      <c r="S2197">
        <f>'d_고정'!$B$1*'6_기대효과'!$H$7*('d_시나리오'!$I$7/'d_고정'!$B$2)*B2197</f>
        <v/>
      </c>
      <c r="T2197">
        <f>S2197*D2197</f>
        <v/>
      </c>
      <c r="U2197">
        <f>S2197*F2197*H2197</f>
        <v/>
      </c>
      <c r="V2197">
        <f>S2197*F2197*(H2197-1)</f>
        <v/>
      </c>
      <c r="W2197">
        <f>U2197*J2197</f>
        <v/>
      </c>
      <c r="X2197">
        <f>T2197+W2197</f>
        <v/>
      </c>
      <c r="Y2197">
        <f>(T2197*E2197+W2197*L2197)*(1-R2197-'d_고정'!$B$13)</f>
        <v/>
      </c>
      <c r="Z2197">
        <f>(U2197*N2197*Q2197+'d_고정'!$B$3*('6_기대효과'!$H$7/8)*Q2197*'d_고정'!$B$10*P2197*('6_기대효과'!$K$7/'d_고정'!$B$9))*(1-R2197)</f>
        <v/>
      </c>
      <c r="AA2197">
        <f>W2197*L2197*(1-R2197-'d_고정'!$B$13)+U2197*MAX(N2197-'d_고정'!$B$10*P2197*('6_기대효과'!$K$7/'d_고정'!$B$9),0)*Q2197*(1-R2197)</f>
        <v/>
      </c>
      <c r="AB2197">
        <f>Y2197+Z2197</f>
        <v/>
      </c>
      <c r="AC2197">
        <f>Y2197/('d_고정'!$B$5*'6_기대효과'!$H$7/8)/'d_고정'!$B$6</f>
        <v/>
      </c>
      <c r="AD2197">
        <f>Y2197/('d_고정'!$B$8*'6_기대효과'!$H$7/8)</f>
        <v/>
      </c>
    </row>
    <row r="2198">
      <c r="A2198">
        <f>RAND()</f>
        <v/>
      </c>
      <c r="B2198">
        <f>IF('d_시나리오'!$J$2='d_시나리오'!$H$2,'d_시나리오'!$I$2,IF(A2198&lt;('d_시나리오'!$I$2-'d_시나리오'!$H$2)/('d_시나리오'!$J$2-'d_시나리오'!$H$2),'d_시나리오'!$H$2+SQRT(A2198*('d_시나리오'!$J$2-'d_시나리오'!$H$2)*('d_시나리오'!$I$2-'d_시나리오'!$H$2)),'d_시나리오'!$J$2-SQRT((1-A2198)*('d_시나리오'!$J$2-'d_시나리오'!$H$2)*('d_시나리오'!$J$2-'d_시나리오'!$I$2))))</f>
        <v/>
      </c>
      <c r="C2198">
        <f>RAND()</f>
        <v/>
      </c>
      <c r="D2198">
        <f>BETAINV(RAND(),IF(C2198&lt;'d_고정'!$B$26,'d_고정'!$B$23,'d_고정'!$B$16)+1,'d_고정'!$B$17-IF(C2198&lt;'d_고정'!$B$26,'d_고정'!$B$23,'d_고정'!$B$16)+1)*('d_고정'!$B$14+('d_고정'!$B$15-'d_고정'!$B$14)*RAND())</f>
        <v/>
      </c>
      <c r="E2198">
        <f>INDEX('d_분포'!$A$2:$A$28,RANDBETWEEN(1,27))</f>
        <v/>
      </c>
      <c r="F2198">
        <f>INDEX('d_분포'!$C$2:$C$5,RANDBETWEEN(1,4))*(0.9+0.2*RAND())</f>
        <v/>
      </c>
      <c r="G2198">
        <f>RAND()</f>
        <v/>
      </c>
      <c r="H2198">
        <f>(F2198+(1-F2198)*('d_고정'!$B$22*BETAINV(RAND(),IF(G2198&lt;'d_고정'!$B$26,'d_고정'!$B$25,'d_고정'!$B$20)+1,'d_고정'!$B$21-IF(G2198&lt;'d_고정'!$B$26,'d_고정'!$B$25,'d_고정'!$B$20)+1)+(1-'d_고정'!$B$22)*BETAINV(RAND(),IF(G2198&lt;'d_고정'!$B$26,'d_고정'!$B$24,'d_고정'!$B$18)+1,'d_고정'!$B$19-IF(G2198&lt;'d_고정'!$B$26,'d_고정'!$B$24,'d_고정'!$B$18)+1))*('d_고정'!$B$14+('d_고정'!$B$15-'d_고정'!$B$14)*RAND()))/F2198</f>
        <v/>
      </c>
      <c r="I2198">
        <f>RAND()</f>
        <v/>
      </c>
      <c r="J2198">
        <f>IF('d_시나리오'!$J$3='d_시나리오'!$H$3,'d_시나리오'!$I$3,IF(I2198&lt;('d_시나리오'!$I$3-'d_시나리오'!$H$3)/('d_시나리오'!$J$3-'d_시나리오'!$H$3),'d_시나리오'!$H$3+SQRT(I2198*('d_시나리오'!$J$3-'d_시나리오'!$H$3)*('d_시나리오'!$I$3-'d_시나리오'!$H$3)),'d_시나리오'!$J$3-SQRT((1-I2198)*('d_시나리오'!$J$3-'d_시나리오'!$H$3)*('d_시나리오'!$J$3-'d_시나리오'!$I$3))))</f>
        <v/>
      </c>
      <c r="K2198">
        <f>RAND()</f>
        <v/>
      </c>
      <c r="L2198">
        <f>IF('d_시나리오'!$J$4='d_시나리오'!$H$4,'d_시나리오'!$I$4,IF(K2198&lt;('d_시나리오'!$I$4-'d_시나리오'!$H$4)/('d_시나리오'!$J$4-'d_시나리오'!$H$4),'d_시나리오'!$H$4+SQRT(K2198*('d_시나리오'!$J$4-'d_시나리오'!$H$4)*('d_시나리오'!$I$4-'d_시나리오'!$H$4)),'d_시나리오'!$J$4-SQRT((1-K2198)*('d_시나리오'!$J$4-'d_시나리오'!$H$4)*('d_시나리오'!$J$4-'d_시나리오'!$I$4))))</f>
        <v/>
      </c>
      <c r="M2198">
        <f>RAND()</f>
        <v/>
      </c>
      <c r="N2198">
        <f>IF('d_시나리오'!$J$5='d_시나리오'!$H$5,'d_시나리오'!$I$5,IF(M2198&lt;('d_시나리오'!$I$5-'d_시나리오'!$H$5)/('d_시나리오'!$J$5-'d_시나리오'!$H$5),'d_시나리오'!$H$5+SQRT(M2198*('d_시나리오'!$J$5-'d_시나리오'!$H$5)*('d_시나리오'!$I$5-'d_시나리오'!$H$5)),'d_시나리오'!$J$5-SQRT((1-M2198)*('d_시나리오'!$J$5-'d_시나리오'!$H$5)*('d_시나리오'!$J$5-'d_시나리오'!$I$5))))</f>
        <v/>
      </c>
      <c r="O2198">
        <f>RAND()</f>
        <v/>
      </c>
      <c r="P2198">
        <f>IF('d_시나리오'!$J$6='d_시나리오'!$H$6,'d_시나리오'!$I$6,IF(O2198&lt;('d_시나리오'!$I$6-'d_시나리오'!$H$6)/('d_시나리오'!$J$6-'d_시나리오'!$H$6),'d_시나리오'!$H$6+SQRT(O2198*('d_시나리오'!$J$6-'d_시나리오'!$H$6)*('d_시나리오'!$I$6-'d_시나리오'!$H$6)),'d_시나리오'!$J$6-SQRT((1-O2198)*('d_시나리오'!$J$6-'d_시나리오'!$H$6)*('d_시나리오'!$J$6-'d_시나리오'!$I$6))))</f>
        <v/>
      </c>
      <c r="Q2198">
        <f>INDEX('d_분포'!$B$2:$B$57,RANDBETWEEN(1,56))</f>
        <v/>
      </c>
      <c r="R2198">
        <f>BETAINV(RAND(),5,5)</f>
        <v/>
      </c>
      <c r="S2198">
        <f>'d_고정'!$B$1*'6_기대효과'!$H$7*('d_시나리오'!$I$7/'d_고정'!$B$2)*B2198</f>
        <v/>
      </c>
      <c r="T2198">
        <f>S2198*D2198</f>
        <v/>
      </c>
      <c r="U2198">
        <f>S2198*F2198*H2198</f>
        <v/>
      </c>
      <c r="V2198">
        <f>S2198*F2198*(H2198-1)</f>
        <v/>
      </c>
      <c r="W2198">
        <f>U2198*J2198</f>
        <v/>
      </c>
      <c r="X2198">
        <f>T2198+W2198</f>
        <v/>
      </c>
      <c r="Y2198">
        <f>(T2198*E2198+W2198*L2198)*(1-R2198-'d_고정'!$B$13)</f>
        <v/>
      </c>
      <c r="Z2198">
        <f>(U2198*N2198*Q2198+'d_고정'!$B$3*('6_기대효과'!$H$7/8)*Q2198*'d_고정'!$B$10*P2198*('6_기대효과'!$K$7/'d_고정'!$B$9))*(1-R2198)</f>
        <v/>
      </c>
      <c r="AA2198">
        <f>W2198*L2198*(1-R2198-'d_고정'!$B$13)+U2198*MAX(N2198-'d_고정'!$B$10*P2198*('6_기대효과'!$K$7/'d_고정'!$B$9),0)*Q2198*(1-R2198)</f>
        <v/>
      </c>
      <c r="AB2198">
        <f>Y2198+Z2198</f>
        <v/>
      </c>
      <c r="AC2198">
        <f>Y2198/('d_고정'!$B$5*'6_기대효과'!$H$7/8)/'d_고정'!$B$6</f>
        <v/>
      </c>
      <c r="AD2198">
        <f>Y2198/('d_고정'!$B$8*'6_기대효과'!$H$7/8)</f>
        <v/>
      </c>
    </row>
    <row r="2199">
      <c r="A2199">
        <f>RAND()</f>
        <v/>
      </c>
      <c r="B2199">
        <f>IF('d_시나리오'!$J$2='d_시나리오'!$H$2,'d_시나리오'!$I$2,IF(A2199&lt;('d_시나리오'!$I$2-'d_시나리오'!$H$2)/('d_시나리오'!$J$2-'d_시나리오'!$H$2),'d_시나리오'!$H$2+SQRT(A2199*('d_시나리오'!$J$2-'d_시나리오'!$H$2)*('d_시나리오'!$I$2-'d_시나리오'!$H$2)),'d_시나리오'!$J$2-SQRT((1-A2199)*('d_시나리오'!$J$2-'d_시나리오'!$H$2)*('d_시나리오'!$J$2-'d_시나리오'!$I$2))))</f>
        <v/>
      </c>
      <c r="C2199">
        <f>RAND()</f>
        <v/>
      </c>
      <c r="D2199">
        <f>BETAINV(RAND(),IF(C2199&lt;'d_고정'!$B$26,'d_고정'!$B$23,'d_고정'!$B$16)+1,'d_고정'!$B$17-IF(C2199&lt;'d_고정'!$B$26,'d_고정'!$B$23,'d_고정'!$B$16)+1)*('d_고정'!$B$14+('d_고정'!$B$15-'d_고정'!$B$14)*RAND())</f>
        <v/>
      </c>
      <c r="E2199">
        <f>INDEX('d_분포'!$A$2:$A$28,RANDBETWEEN(1,27))</f>
        <v/>
      </c>
      <c r="F2199">
        <f>INDEX('d_분포'!$C$2:$C$5,RANDBETWEEN(1,4))*(0.9+0.2*RAND())</f>
        <v/>
      </c>
      <c r="G2199">
        <f>RAND()</f>
        <v/>
      </c>
      <c r="H2199">
        <f>(F2199+(1-F2199)*('d_고정'!$B$22*BETAINV(RAND(),IF(G2199&lt;'d_고정'!$B$26,'d_고정'!$B$25,'d_고정'!$B$20)+1,'d_고정'!$B$21-IF(G2199&lt;'d_고정'!$B$26,'d_고정'!$B$25,'d_고정'!$B$20)+1)+(1-'d_고정'!$B$22)*BETAINV(RAND(),IF(G2199&lt;'d_고정'!$B$26,'d_고정'!$B$24,'d_고정'!$B$18)+1,'d_고정'!$B$19-IF(G2199&lt;'d_고정'!$B$26,'d_고정'!$B$24,'d_고정'!$B$18)+1))*('d_고정'!$B$14+('d_고정'!$B$15-'d_고정'!$B$14)*RAND()))/F2199</f>
        <v/>
      </c>
      <c r="I2199">
        <f>RAND()</f>
        <v/>
      </c>
      <c r="J2199">
        <f>IF('d_시나리오'!$J$3='d_시나리오'!$H$3,'d_시나리오'!$I$3,IF(I2199&lt;('d_시나리오'!$I$3-'d_시나리오'!$H$3)/('d_시나리오'!$J$3-'d_시나리오'!$H$3),'d_시나리오'!$H$3+SQRT(I2199*('d_시나리오'!$J$3-'d_시나리오'!$H$3)*('d_시나리오'!$I$3-'d_시나리오'!$H$3)),'d_시나리오'!$J$3-SQRT((1-I2199)*('d_시나리오'!$J$3-'d_시나리오'!$H$3)*('d_시나리오'!$J$3-'d_시나리오'!$I$3))))</f>
        <v/>
      </c>
      <c r="K2199">
        <f>RAND()</f>
        <v/>
      </c>
      <c r="L2199">
        <f>IF('d_시나리오'!$J$4='d_시나리오'!$H$4,'d_시나리오'!$I$4,IF(K2199&lt;('d_시나리오'!$I$4-'d_시나리오'!$H$4)/('d_시나리오'!$J$4-'d_시나리오'!$H$4),'d_시나리오'!$H$4+SQRT(K2199*('d_시나리오'!$J$4-'d_시나리오'!$H$4)*('d_시나리오'!$I$4-'d_시나리오'!$H$4)),'d_시나리오'!$J$4-SQRT((1-K2199)*('d_시나리오'!$J$4-'d_시나리오'!$H$4)*('d_시나리오'!$J$4-'d_시나리오'!$I$4))))</f>
        <v/>
      </c>
      <c r="M2199">
        <f>RAND()</f>
        <v/>
      </c>
      <c r="N2199">
        <f>IF('d_시나리오'!$J$5='d_시나리오'!$H$5,'d_시나리오'!$I$5,IF(M2199&lt;('d_시나리오'!$I$5-'d_시나리오'!$H$5)/('d_시나리오'!$J$5-'d_시나리오'!$H$5),'d_시나리오'!$H$5+SQRT(M2199*('d_시나리오'!$J$5-'d_시나리오'!$H$5)*('d_시나리오'!$I$5-'d_시나리오'!$H$5)),'d_시나리오'!$J$5-SQRT((1-M2199)*('d_시나리오'!$J$5-'d_시나리오'!$H$5)*('d_시나리오'!$J$5-'d_시나리오'!$I$5))))</f>
        <v/>
      </c>
      <c r="O2199">
        <f>RAND()</f>
        <v/>
      </c>
      <c r="P2199">
        <f>IF('d_시나리오'!$J$6='d_시나리오'!$H$6,'d_시나리오'!$I$6,IF(O2199&lt;('d_시나리오'!$I$6-'d_시나리오'!$H$6)/('d_시나리오'!$J$6-'d_시나리오'!$H$6),'d_시나리오'!$H$6+SQRT(O2199*('d_시나리오'!$J$6-'d_시나리오'!$H$6)*('d_시나리오'!$I$6-'d_시나리오'!$H$6)),'d_시나리오'!$J$6-SQRT((1-O2199)*('d_시나리오'!$J$6-'d_시나리오'!$H$6)*('d_시나리오'!$J$6-'d_시나리오'!$I$6))))</f>
        <v/>
      </c>
      <c r="Q2199">
        <f>INDEX('d_분포'!$B$2:$B$57,RANDBETWEEN(1,56))</f>
        <v/>
      </c>
      <c r="R2199">
        <f>BETAINV(RAND(),5,5)</f>
        <v/>
      </c>
      <c r="S2199">
        <f>'d_고정'!$B$1*'6_기대효과'!$H$7*('d_시나리오'!$I$7/'d_고정'!$B$2)*B2199</f>
        <v/>
      </c>
      <c r="T2199">
        <f>S2199*D2199</f>
        <v/>
      </c>
      <c r="U2199">
        <f>S2199*F2199*H2199</f>
        <v/>
      </c>
      <c r="V2199">
        <f>S2199*F2199*(H2199-1)</f>
        <v/>
      </c>
      <c r="W2199">
        <f>U2199*J2199</f>
        <v/>
      </c>
      <c r="X2199">
        <f>T2199+W2199</f>
        <v/>
      </c>
      <c r="Y2199">
        <f>(T2199*E2199+W2199*L2199)*(1-R2199-'d_고정'!$B$13)</f>
        <v/>
      </c>
      <c r="Z2199">
        <f>(U2199*N2199*Q2199+'d_고정'!$B$3*('6_기대효과'!$H$7/8)*Q2199*'d_고정'!$B$10*P2199*('6_기대효과'!$K$7/'d_고정'!$B$9))*(1-R2199)</f>
        <v/>
      </c>
      <c r="AA2199">
        <f>W2199*L2199*(1-R2199-'d_고정'!$B$13)+U2199*MAX(N2199-'d_고정'!$B$10*P2199*('6_기대효과'!$K$7/'d_고정'!$B$9),0)*Q2199*(1-R2199)</f>
        <v/>
      </c>
      <c r="AB2199">
        <f>Y2199+Z2199</f>
        <v/>
      </c>
      <c r="AC2199">
        <f>Y2199/('d_고정'!$B$5*'6_기대효과'!$H$7/8)/'d_고정'!$B$6</f>
        <v/>
      </c>
      <c r="AD2199">
        <f>Y2199/('d_고정'!$B$8*'6_기대효과'!$H$7/8)</f>
        <v/>
      </c>
    </row>
    <row r="2200">
      <c r="A2200">
        <f>RAND()</f>
        <v/>
      </c>
      <c r="B2200">
        <f>IF('d_시나리오'!$J$2='d_시나리오'!$H$2,'d_시나리오'!$I$2,IF(A2200&lt;('d_시나리오'!$I$2-'d_시나리오'!$H$2)/('d_시나리오'!$J$2-'d_시나리오'!$H$2),'d_시나리오'!$H$2+SQRT(A2200*('d_시나리오'!$J$2-'d_시나리오'!$H$2)*('d_시나리오'!$I$2-'d_시나리오'!$H$2)),'d_시나리오'!$J$2-SQRT((1-A2200)*('d_시나리오'!$J$2-'d_시나리오'!$H$2)*('d_시나리오'!$J$2-'d_시나리오'!$I$2))))</f>
        <v/>
      </c>
      <c r="C2200">
        <f>RAND()</f>
        <v/>
      </c>
      <c r="D2200">
        <f>BETAINV(RAND(),IF(C2200&lt;'d_고정'!$B$26,'d_고정'!$B$23,'d_고정'!$B$16)+1,'d_고정'!$B$17-IF(C2200&lt;'d_고정'!$B$26,'d_고정'!$B$23,'d_고정'!$B$16)+1)*('d_고정'!$B$14+('d_고정'!$B$15-'d_고정'!$B$14)*RAND())</f>
        <v/>
      </c>
      <c r="E2200">
        <f>INDEX('d_분포'!$A$2:$A$28,RANDBETWEEN(1,27))</f>
        <v/>
      </c>
      <c r="F2200">
        <f>INDEX('d_분포'!$C$2:$C$5,RANDBETWEEN(1,4))*(0.9+0.2*RAND())</f>
        <v/>
      </c>
      <c r="G2200">
        <f>RAND()</f>
        <v/>
      </c>
      <c r="H2200">
        <f>(F2200+(1-F2200)*('d_고정'!$B$22*BETAINV(RAND(),IF(G2200&lt;'d_고정'!$B$26,'d_고정'!$B$25,'d_고정'!$B$20)+1,'d_고정'!$B$21-IF(G2200&lt;'d_고정'!$B$26,'d_고정'!$B$25,'d_고정'!$B$20)+1)+(1-'d_고정'!$B$22)*BETAINV(RAND(),IF(G2200&lt;'d_고정'!$B$26,'d_고정'!$B$24,'d_고정'!$B$18)+1,'d_고정'!$B$19-IF(G2200&lt;'d_고정'!$B$26,'d_고정'!$B$24,'d_고정'!$B$18)+1))*('d_고정'!$B$14+('d_고정'!$B$15-'d_고정'!$B$14)*RAND()))/F2200</f>
        <v/>
      </c>
      <c r="I2200">
        <f>RAND()</f>
        <v/>
      </c>
      <c r="J2200">
        <f>IF('d_시나리오'!$J$3='d_시나리오'!$H$3,'d_시나리오'!$I$3,IF(I2200&lt;('d_시나리오'!$I$3-'d_시나리오'!$H$3)/('d_시나리오'!$J$3-'d_시나리오'!$H$3),'d_시나리오'!$H$3+SQRT(I2200*('d_시나리오'!$J$3-'d_시나리오'!$H$3)*('d_시나리오'!$I$3-'d_시나리오'!$H$3)),'d_시나리오'!$J$3-SQRT((1-I2200)*('d_시나리오'!$J$3-'d_시나리오'!$H$3)*('d_시나리오'!$J$3-'d_시나리오'!$I$3))))</f>
        <v/>
      </c>
      <c r="K2200">
        <f>RAND()</f>
        <v/>
      </c>
      <c r="L2200">
        <f>IF('d_시나리오'!$J$4='d_시나리오'!$H$4,'d_시나리오'!$I$4,IF(K2200&lt;('d_시나리오'!$I$4-'d_시나리오'!$H$4)/('d_시나리오'!$J$4-'d_시나리오'!$H$4),'d_시나리오'!$H$4+SQRT(K2200*('d_시나리오'!$J$4-'d_시나리오'!$H$4)*('d_시나리오'!$I$4-'d_시나리오'!$H$4)),'d_시나리오'!$J$4-SQRT((1-K2200)*('d_시나리오'!$J$4-'d_시나리오'!$H$4)*('d_시나리오'!$J$4-'d_시나리오'!$I$4))))</f>
        <v/>
      </c>
      <c r="M2200">
        <f>RAND()</f>
        <v/>
      </c>
      <c r="N2200">
        <f>IF('d_시나리오'!$J$5='d_시나리오'!$H$5,'d_시나리오'!$I$5,IF(M2200&lt;('d_시나리오'!$I$5-'d_시나리오'!$H$5)/('d_시나리오'!$J$5-'d_시나리오'!$H$5),'d_시나리오'!$H$5+SQRT(M2200*('d_시나리오'!$J$5-'d_시나리오'!$H$5)*('d_시나리오'!$I$5-'d_시나리오'!$H$5)),'d_시나리오'!$J$5-SQRT((1-M2200)*('d_시나리오'!$J$5-'d_시나리오'!$H$5)*('d_시나리오'!$J$5-'d_시나리오'!$I$5))))</f>
        <v/>
      </c>
      <c r="O2200">
        <f>RAND()</f>
        <v/>
      </c>
      <c r="P2200">
        <f>IF('d_시나리오'!$J$6='d_시나리오'!$H$6,'d_시나리오'!$I$6,IF(O2200&lt;('d_시나리오'!$I$6-'d_시나리오'!$H$6)/('d_시나리오'!$J$6-'d_시나리오'!$H$6),'d_시나리오'!$H$6+SQRT(O2200*('d_시나리오'!$J$6-'d_시나리오'!$H$6)*('d_시나리오'!$I$6-'d_시나리오'!$H$6)),'d_시나리오'!$J$6-SQRT((1-O2200)*('d_시나리오'!$J$6-'d_시나리오'!$H$6)*('d_시나리오'!$J$6-'d_시나리오'!$I$6))))</f>
        <v/>
      </c>
      <c r="Q2200">
        <f>INDEX('d_분포'!$B$2:$B$57,RANDBETWEEN(1,56))</f>
        <v/>
      </c>
      <c r="R2200">
        <f>BETAINV(RAND(),5,5)</f>
        <v/>
      </c>
      <c r="S2200">
        <f>'d_고정'!$B$1*'6_기대효과'!$H$7*('d_시나리오'!$I$7/'d_고정'!$B$2)*B2200</f>
        <v/>
      </c>
      <c r="T2200">
        <f>S2200*D2200</f>
        <v/>
      </c>
      <c r="U2200">
        <f>S2200*F2200*H2200</f>
        <v/>
      </c>
      <c r="V2200">
        <f>S2200*F2200*(H2200-1)</f>
        <v/>
      </c>
      <c r="W2200">
        <f>U2200*J2200</f>
        <v/>
      </c>
      <c r="X2200">
        <f>T2200+W2200</f>
        <v/>
      </c>
      <c r="Y2200">
        <f>(T2200*E2200+W2200*L2200)*(1-R2200-'d_고정'!$B$13)</f>
        <v/>
      </c>
      <c r="Z2200">
        <f>(U2200*N2200*Q2200+'d_고정'!$B$3*('6_기대효과'!$H$7/8)*Q2200*'d_고정'!$B$10*P2200*('6_기대효과'!$K$7/'d_고정'!$B$9))*(1-R2200)</f>
        <v/>
      </c>
      <c r="AA2200">
        <f>W2200*L2200*(1-R2200-'d_고정'!$B$13)+U2200*MAX(N2200-'d_고정'!$B$10*P2200*('6_기대효과'!$K$7/'d_고정'!$B$9),0)*Q2200*(1-R2200)</f>
        <v/>
      </c>
      <c r="AB2200">
        <f>Y2200+Z2200</f>
        <v/>
      </c>
      <c r="AC2200">
        <f>Y2200/('d_고정'!$B$5*'6_기대효과'!$H$7/8)/'d_고정'!$B$6</f>
        <v/>
      </c>
      <c r="AD2200">
        <f>Y2200/('d_고정'!$B$8*'6_기대효과'!$H$7/8)</f>
        <v/>
      </c>
    </row>
    <row r="2201">
      <c r="A2201">
        <f>RAND()</f>
        <v/>
      </c>
      <c r="B2201">
        <f>IF('d_시나리오'!$J$2='d_시나리오'!$H$2,'d_시나리오'!$I$2,IF(A2201&lt;('d_시나리오'!$I$2-'d_시나리오'!$H$2)/('d_시나리오'!$J$2-'d_시나리오'!$H$2),'d_시나리오'!$H$2+SQRT(A2201*('d_시나리오'!$J$2-'d_시나리오'!$H$2)*('d_시나리오'!$I$2-'d_시나리오'!$H$2)),'d_시나리오'!$J$2-SQRT((1-A2201)*('d_시나리오'!$J$2-'d_시나리오'!$H$2)*('d_시나리오'!$J$2-'d_시나리오'!$I$2))))</f>
        <v/>
      </c>
      <c r="C2201">
        <f>RAND()</f>
        <v/>
      </c>
      <c r="D2201">
        <f>BETAINV(RAND(),IF(C2201&lt;'d_고정'!$B$26,'d_고정'!$B$23,'d_고정'!$B$16)+1,'d_고정'!$B$17-IF(C2201&lt;'d_고정'!$B$26,'d_고정'!$B$23,'d_고정'!$B$16)+1)*('d_고정'!$B$14+('d_고정'!$B$15-'d_고정'!$B$14)*RAND())</f>
        <v/>
      </c>
      <c r="E2201">
        <f>INDEX('d_분포'!$A$2:$A$28,RANDBETWEEN(1,27))</f>
        <v/>
      </c>
      <c r="F2201">
        <f>INDEX('d_분포'!$C$2:$C$5,RANDBETWEEN(1,4))*(0.9+0.2*RAND())</f>
        <v/>
      </c>
      <c r="G2201">
        <f>RAND()</f>
        <v/>
      </c>
      <c r="H2201">
        <f>(F2201+(1-F2201)*('d_고정'!$B$22*BETAINV(RAND(),IF(G2201&lt;'d_고정'!$B$26,'d_고정'!$B$25,'d_고정'!$B$20)+1,'d_고정'!$B$21-IF(G2201&lt;'d_고정'!$B$26,'d_고정'!$B$25,'d_고정'!$B$20)+1)+(1-'d_고정'!$B$22)*BETAINV(RAND(),IF(G2201&lt;'d_고정'!$B$26,'d_고정'!$B$24,'d_고정'!$B$18)+1,'d_고정'!$B$19-IF(G2201&lt;'d_고정'!$B$26,'d_고정'!$B$24,'d_고정'!$B$18)+1))*('d_고정'!$B$14+('d_고정'!$B$15-'d_고정'!$B$14)*RAND()))/F2201</f>
        <v/>
      </c>
      <c r="I2201">
        <f>RAND()</f>
        <v/>
      </c>
      <c r="J2201">
        <f>IF('d_시나리오'!$J$3='d_시나리오'!$H$3,'d_시나리오'!$I$3,IF(I2201&lt;('d_시나리오'!$I$3-'d_시나리오'!$H$3)/('d_시나리오'!$J$3-'d_시나리오'!$H$3),'d_시나리오'!$H$3+SQRT(I2201*('d_시나리오'!$J$3-'d_시나리오'!$H$3)*('d_시나리오'!$I$3-'d_시나리오'!$H$3)),'d_시나리오'!$J$3-SQRT((1-I2201)*('d_시나리오'!$J$3-'d_시나리오'!$H$3)*('d_시나리오'!$J$3-'d_시나리오'!$I$3))))</f>
        <v/>
      </c>
      <c r="K2201">
        <f>RAND()</f>
        <v/>
      </c>
      <c r="L2201">
        <f>IF('d_시나리오'!$J$4='d_시나리오'!$H$4,'d_시나리오'!$I$4,IF(K2201&lt;('d_시나리오'!$I$4-'d_시나리오'!$H$4)/('d_시나리오'!$J$4-'d_시나리오'!$H$4),'d_시나리오'!$H$4+SQRT(K2201*('d_시나리오'!$J$4-'d_시나리오'!$H$4)*('d_시나리오'!$I$4-'d_시나리오'!$H$4)),'d_시나리오'!$J$4-SQRT((1-K2201)*('d_시나리오'!$J$4-'d_시나리오'!$H$4)*('d_시나리오'!$J$4-'d_시나리오'!$I$4))))</f>
        <v/>
      </c>
      <c r="M2201">
        <f>RAND()</f>
        <v/>
      </c>
      <c r="N2201">
        <f>IF('d_시나리오'!$J$5='d_시나리오'!$H$5,'d_시나리오'!$I$5,IF(M2201&lt;('d_시나리오'!$I$5-'d_시나리오'!$H$5)/('d_시나리오'!$J$5-'d_시나리오'!$H$5),'d_시나리오'!$H$5+SQRT(M2201*('d_시나리오'!$J$5-'d_시나리오'!$H$5)*('d_시나리오'!$I$5-'d_시나리오'!$H$5)),'d_시나리오'!$J$5-SQRT((1-M2201)*('d_시나리오'!$J$5-'d_시나리오'!$H$5)*('d_시나리오'!$J$5-'d_시나리오'!$I$5))))</f>
        <v/>
      </c>
      <c r="O2201">
        <f>RAND()</f>
        <v/>
      </c>
      <c r="P2201">
        <f>IF('d_시나리오'!$J$6='d_시나리오'!$H$6,'d_시나리오'!$I$6,IF(O2201&lt;('d_시나리오'!$I$6-'d_시나리오'!$H$6)/('d_시나리오'!$J$6-'d_시나리오'!$H$6),'d_시나리오'!$H$6+SQRT(O2201*('d_시나리오'!$J$6-'d_시나리오'!$H$6)*('d_시나리오'!$I$6-'d_시나리오'!$H$6)),'d_시나리오'!$J$6-SQRT((1-O2201)*('d_시나리오'!$J$6-'d_시나리오'!$H$6)*('d_시나리오'!$J$6-'d_시나리오'!$I$6))))</f>
        <v/>
      </c>
      <c r="Q2201">
        <f>INDEX('d_분포'!$B$2:$B$57,RANDBETWEEN(1,56))</f>
        <v/>
      </c>
      <c r="R2201">
        <f>BETAINV(RAND(),5,5)</f>
        <v/>
      </c>
      <c r="S2201">
        <f>'d_고정'!$B$1*'6_기대효과'!$H$7*('d_시나리오'!$I$7/'d_고정'!$B$2)*B2201</f>
        <v/>
      </c>
      <c r="T2201">
        <f>S2201*D2201</f>
        <v/>
      </c>
      <c r="U2201">
        <f>S2201*F2201*H2201</f>
        <v/>
      </c>
      <c r="V2201">
        <f>S2201*F2201*(H2201-1)</f>
        <v/>
      </c>
      <c r="W2201">
        <f>U2201*J2201</f>
        <v/>
      </c>
      <c r="X2201">
        <f>T2201+W2201</f>
        <v/>
      </c>
      <c r="Y2201">
        <f>(T2201*E2201+W2201*L2201)*(1-R2201-'d_고정'!$B$13)</f>
        <v/>
      </c>
      <c r="Z2201">
        <f>(U2201*N2201*Q2201+'d_고정'!$B$3*('6_기대효과'!$H$7/8)*Q2201*'d_고정'!$B$10*P2201*('6_기대효과'!$K$7/'d_고정'!$B$9))*(1-R2201)</f>
        <v/>
      </c>
      <c r="AA2201">
        <f>W2201*L2201*(1-R2201-'d_고정'!$B$13)+U2201*MAX(N2201-'d_고정'!$B$10*P2201*('6_기대효과'!$K$7/'d_고정'!$B$9),0)*Q2201*(1-R2201)</f>
        <v/>
      </c>
      <c r="AB2201">
        <f>Y2201+Z2201</f>
        <v/>
      </c>
      <c r="AC2201">
        <f>Y2201/('d_고정'!$B$5*'6_기대효과'!$H$7/8)/'d_고정'!$B$6</f>
        <v/>
      </c>
      <c r="AD2201">
        <f>Y2201/('d_고정'!$B$8*'6_기대효과'!$H$7/8)</f>
        <v/>
      </c>
    </row>
    <row r="2202">
      <c r="A2202">
        <f>RAND()</f>
        <v/>
      </c>
      <c r="B2202">
        <f>IF('d_시나리오'!$J$2='d_시나리오'!$H$2,'d_시나리오'!$I$2,IF(A2202&lt;('d_시나리오'!$I$2-'d_시나리오'!$H$2)/('d_시나리오'!$J$2-'d_시나리오'!$H$2),'d_시나리오'!$H$2+SQRT(A2202*('d_시나리오'!$J$2-'d_시나리오'!$H$2)*('d_시나리오'!$I$2-'d_시나리오'!$H$2)),'d_시나리오'!$J$2-SQRT((1-A2202)*('d_시나리오'!$J$2-'d_시나리오'!$H$2)*('d_시나리오'!$J$2-'d_시나리오'!$I$2))))</f>
        <v/>
      </c>
      <c r="C2202">
        <f>RAND()</f>
        <v/>
      </c>
      <c r="D2202">
        <f>BETAINV(RAND(),IF(C2202&lt;'d_고정'!$B$26,'d_고정'!$B$23,'d_고정'!$B$16)+1,'d_고정'!$B$17-IF(C2202&lt;'d_고정'!$B$26,'d_고정'!$B$23,'d_고정'!$B$16)+1)*('d_고정'!$B$14+('d_고정'!$B$15-'d_고정'!$B$14)*RAND())</f>
        <v/>
      </c>
      <c r="E2202">
        <f>INDEX('d_분포'!$A$2:$A$28,RANDBETWEEN(1,27))</f>
        <v/>
      </c>
      <c r="F2202">
        <f>INDEX('d_분포'!$C$2:$C$5,RANDBETWEEN(1,4))*(0.9+0.2*RAND())</f>
        <v/>
      </c>
      <c r="G2202">
        <f>RAND()</f>
        <v/>
      </c>
      <c r="H2202">
        <f>(F2202+(1-F2202)*('d_고정'!$B$22*BETAINV(RAND(),IF(G2202&lt;'d_고정'!$B$26,'d_고정'!$B$25,'d_고정'!$B$20)+1,'d_고정'!$B$21-IF(G2202&lt;'d_고정'!$B$26,'d_고정'!$B$25,'d_고정'!$B$20)+1)+(1-'d_고정'!$B$22)*BETAINV(RAND(),IF(G2202&lt;'d_고정'!$B$26,'d_고정'!$B$24,'d_고정'!$B$18)+1,'d_고정'!$B$19-IF(G2202&lt;'d_고정'!$B$26,'d_고정'!$B$24,'d_고정'!$B$18)+1))*('d_고정'!$B$14+('d_고정'!$B$15-'d_고정'!$B$14)*RAND()))/F2202</f>
        <v/>
      </c>
      <c r="I2202">
        <f>RAND()</f>
        <v/>
      </c>
      <c r="J2202">
        <f>IF('d_시나리오'!$J$3='d_시나리오'!$H$3,'d_시나리오'!$I$3,IF(I2202&lt;('d_시나리오'!$I$3-'d_시나리오'!$H$3)/('d_시나리오'!$J$3-'d_시나리오'!$H$3),'d_시나리오'!$H$3+SQRT(I2202*('d_시나리오'!$J$3-'d_시나리오'!$H$3)*('d_시나리오'!$I$3-'d_시나리오'!$H$3)),'d_시나리오'!$J$3-SQRT((1-I2202)*('d_시나리오'!$J$3-'d_시나리오'!$H$3)*('d_시나리오'!$J$3-'d_시나리오'!$I$3))))</f>
        <v/>
      </c>
      <c r="K2202">
        <f>RAND()</f>
        <v/>
      </c>
      <c r="L2202">
        <f>IF('d_시나리오'!$J$4='d_시나리오'!$H$4,'d_시나리오'!$I$4,IF(K2202&lt;('d_시나리오'!$I$4-'d_시나리오'!$H$4)/('d_시나리오'!$J$4-'d_시나리오'!$H$4),'d_시나리오'!$H$4+SQRT(K2202*('d_시나리오'!$J$4-'d_시나리오'!$H$4)*('d_시나리오'!$I$4-'d_시나리오'!$H$4)),'d_시나리오'!$J$4-SQRT((1-K2202)*('d_시나리오'!$J$4-'d_시나리오'!$H$4)*('d_시나리오'!$J$4-'d_시나리오'!$I$4))))</f>
        <v/>
      </c>
      <c r="M2202">
        <f>RAND()</f>
        <v/>
      </c>
      <c r="N2202">
        <f>IF('d_시나리오'!$J$5='d_시나리오'!$H$5,'d_시나리오'!$I$5,IF(M2202&lt;('d_시나리오'!$I$5-'d_시나리오'!$H$5)/('d_시나리오'!$J$5-'d_시나리오'!$H$5),'d_시나리오'!$H$5+SQRT(M2202*('d_시나리오'!$J$5-'d_시나리오'!$H$5)*('d_시나리오'!$I$5-'d_시나리오'!$H$5)),'d_시나리오'!$J$5-SQRT((1-M2202)*('d_시나리오'!$J$5-'d_시나리오'!$H$5)*('d_시나리오'!$J$5-'d_시나리오'!$I$5))))</f>
        <v/>
      </c>
      <c r="O2202">
        <f>RAND()</f>
        <v/>
      </c>
      <c r="P2202">
        <f>IF('d_시나리오'!$J$6='d_시나리오'!$H$6,'d_시나리오'!$I$6,IF(O2202&lt;('d_시나리오'!$I$6-'d_시나리오'!$H$6)/('d_시나리오'!$J$6-'d_시나리오'!$H$6),'d_시나리오'!$H$6+SQRT(O2202*('d_시나리오'!$J$6-'d_시나리오'!$H$6)*('d_시나리오'!$I$6-'d_시나리오'!$H$6)),'d_시나리오'!$J$6-SQRT((1-O2202)*('d_시나리오'!$J$6-'d_시나리오'!$H$6)*('d_시나리오'!$J$6-'d_시나리오'!$I$6))))</f>
        <v/>
      </c>
      <c r="Q2202">
        <f>INDEX('d_분포'!$B$2:$B$57,RANDBETWEEN(1,56))</f>
        <v/>
      </c>
      <c r="R2202">
        <f>BETAINV(RAND(),5,5)</f>
        <v/>
      </c>
      <c r="S2202">
        <f>'d_고정'!$B$1*'6_기대효과'!$H$7*('d_시나리오'!$I$7/'d_고정'!$B$2)*B2202</f>
        <v/>
      </c>
      <c r="T2202">
        <f>S2202*D2202</f>
        <v/>
      </c>
      <c r="U2202">
        <f>S2202*F2202*H2202</f>
        <v/>
      </c>
      <c r="V2202">
        <f>S2202*F2202*(H2202-1)</f>
        <v/>
      </c>
      <c r="W2202">
        <f>U2202*J2202</f>
        <v/>
      </c>
      <c r="X2202">
        <f>T2202+W2202</f>
        <v/>
      </c>
      <c r="Y2202">
        <f>(T2202*E2202+W2202*L2202)*(1-R2202-'d_고정'!$B$13)</f>
        <v/>
      </c>
      <c r="Z2202">
        <f>(U2202*N2202*Q2202+'d_고정'!$B$3*('6_기대효과'!$H$7/8)*Q2202*'d_고정'!$B$10*P2202*('6_기대효과'!$K$7/'d_고정'!$B$9))*(1-R2202)</f>
        <v/>
      </c>
      <c r="AA2202">
        <f>W2202*L2202*(1-R2202-'d_고정'!$B$13)+U2202*MAX(N2202-'d_고정'!$B$10*P2202*('6_기대효과'!$K$7/'d_고정'!$B$9),0)*Q2202*(1-R2202)</f>
        <v/>
      </c>
      <c r="AB2202">
        <f>Y2202+Z2202</f>
        <v/>
      </c>
      <c r="AC2202">
        <f>Y2202/('d_고정'!$B$5*'6_기대효과'!$H$7/8)/'d_고정'!$B$6</f>
        <v/>
      </c>
      <c r="AD2202">
        <f>Y2202/('d_고정'!$B$8*'6_기대효과'!$H$7/8)</f>
        <v/>
      </c>
    </row>
    <row r="2203">
      <c r="A2203">
        <f>RAND()</f>
        <v/>
      </c>
      <c r="B2203">
        <f>IF('d_시나리오'!$J$2='d_시나리오'!$H$2,'d_시나리오'!$I$2,IF(A2203&lt;('d_시나리오'!$I$2-'d_시나리오'!$H$2)/('d_시나리오'!$J$2-'d_시나리오'!$H$2),'d_시나리오'!$H$2+SQRT(A2203*('d_시나리오'!$J$2-'d_시나리오'!$H$2)*('d_시나리오'!$I$2-'d_시나리오'!$H$2)),'d_시나리오'!$J$2-SQRT((1-A2203)*('d_시나리오'!$J$2-'d_시나리오'!$H$2)*('d_시나리오'!$J$2-'d_시나리오'!$I$2))))</f>
        <v/>
      </c>
      <c r="C2203">
        <f>RAND()</f>
        <v/>
      </c>
      <c r="D2203">
        <f>BETAINV(RAND(),IF(C2203&lt;'d_고정'!$B$26,'d_고정'!$B$23,'d_고정'!$B$16)+1,'d_고정'!$B$17-IF(C2203&lt;'d_고정'!$B$26,'d_고정'!$B$23,'d_고정'!$B$16)+1)*('d_고정'!$B$14+('d_고정'!$B$15-'d_고정'!$B$14)*RAND())</f>
        <v/>
      </c>
      <c r="E2203">
        <f>INDEX('d_분포'!$A$2:$A$28,RANDBETWEEN(1,27))</f>
        <v/>
      </c>
      <c r="F2203">
        <f>INDEX('d_분포'!$C$2:$C$5,RANDBETWEEN(1,4))*(0.9+0.2*RAND())</f>
        <v/>
      </c>
      <c r="G2203">
        <f>RAND()</f>
        <v/>
      </c>
      <c r="H2203">
        <f>(F2203+(1-F2203)*('d_고정'!$B$22*BETAINV(RAND(),IF(G2203&lt;'d_고정'!$B$26,'d_고정'!$B$25,'d_고정'!$B$20)+1,'d_고정'!$B$21-IF(G2203&lt;'d_고정'!$B$26,'d_고정'!$B$25,'d_고정'!$B$20)+1)+(1-'d_고정'!$B$22)*BETAINV(RAND(),IF(G2203&lt;'d_고정'!$B$26,'d_고정'!$B$24,'d_고정'!$B$18)+1,'d_고정'!$B$19-IF(G2203&lt;'d_고정'!$B$26,'d_고정'!$B$24,'d_고정'!$B$18)+1))*('d_고정'!$B$14+('d_고정'!$B$15-'d_고정'!$B$14)*RAND()))/F2203</f>
        <v/>
      </c>
      <c r="I2203">
        <f>RAND()</f>
        <v/>
      </c>
      <c r="J2203">
        <f>IF('d_시나리오'!$J$3='d_시나리오'!$H$3,'d_시나리오'!$I$3,IF(I2203&lt;('d_시나리오'!$I$3-'d_시나리오'!$H$3)/('d_시나리오'!$J$3-'d_시나리오'!$H$3),'d_시나리오'!$H$3+SQRT(I2203*('d_시나리오'!$J$3-'d_시나리오'!$H$3)*('d_시나리오'!$I$3-'d_시나리오'!$H$3)),'d_시나리오'!$J$3-SQRT((1-I2203)*('d_시나리오'!$J$3-'d_시나리오'!$H$3)*('d_시나리오'!$J$3-'d_시나리오'!$I$3))))</f>
        <v/>
      </c>
      <c r="K2203">
        <f>RAND()</f>
        <v/>
      </c>
      <c r="L2203">
        <f>IF('d_시나리오'!$J$4='d_시나리오'!$H$4,'d_시나리오'!$I$4,IF(K2203&lt;('d_시나리오'!$I$4-'d_시나리오'!$H$4)/('d_시나리오'!$J$4-'d_시나리오'!$H$4),'d_시나리오'!$H$4+SQRT(K2203*('d_시나리오'!$J$4-'d_시나리오'!$H$4)*('d_시나리오'!$I$4-'d_시나리오'!$H$4)),'d_시나리오'!$J$4-SQRT((1-K2203)*('d_시나리오'!$J$4-'d_시나리오'!$H$4)*('d_시나리오'!$J$4-'d_시나리오'!$I$4))))</f>
        <v/>
      </c>
      <c r="M2203">
        <f>RAND()</f>
        <v/>
      </c>
      <c r="N2203">
        <f>IF('d_시나리오'!$J$5='d_시나리오'!$H$5,'d_시나리오'!$I$5,IF(M2203&lt;('d_시나리오'!$I$5-'d_시나리오'!$H$5)/('d_시나리오'!$J$5-'d_시나리오'!$H$5),'d_시나리오'!$H$5+SQRT(M2203*('d_시나리오'!$J$5-'d_시나리오'!$H$5)*('d_시나리오'!$I$5-'d_시나리오'!$H$5)),'d_시나리오'!$J$5-SQRT((1-M2203)*('d_시나리오'!$J$5-'d_시나리오'!$H$5)*('d_시나리오'!$J$5-'d_시나리오'!$I$5))))</f>
        <v/>
      </c>
      <c r="O2203">
        <f>RAND()</f>
        <v/>
      </c>
      <c r="P2203">
        <f>IF('d_시나리오'!$J$6='d_시나리오'!$H$6,'d_시나리오'!$I$6,IF(O2203&lt;('d_시나리오'!$I$6-'d_시나리오'!$H$6)/('d_시나리오'!$J$6-'d_시나리오'!$H$6),'d_시나리오'!$H$6+SQRT(O2203*('d_시나리오'!$J$6-'d_시나리오'!$H$6)*('d_시나리오'!$I$6-'d_시나리오'!$H$6)),'d_시나리오'!$J$6-SQRT((1-O2203)*('d_시나리오'!$J$6-'d_시나리오'!$H$6)*('d_시나리오'!$J$6-'d_시나리오'!$I$6))))</f>
        <v/>
      </c>
      <c r="Q2203">
        <f>INDEX('d_분포'!$B$2:$B$57,RANDBETWEEN(1,56))</f>
        <v/>
      </c>
      <c r="R2203">
        <f>BETAINV(RAND(),5,5)</f>
        <v/>
      </c>
      <c r="S2203">
        <f>'d_고정'!$B$1*'6_기대효과'!$H$7*('d_시나리오'!$I$7/'d_고정'!$B$2)*B2203</f>
        <v/>
      </c>
      <c r="T2203">
        <f>S2203*D2203</f>
        <v/>
      </c>
      <c r="U2203">
        <f>S2203*F2203*H2203</f>
        <v/>
      </c>
      <c r="V2203">
        <f>S2203*F2203*(H2203-1)</f>
        <v/>
      </c>
      <c r="W2203">
        <f>U2203*J2203</f>
        <v/>
      </c>
      <c r="X2203">
        <f>T2203+W2203</f>
        <v/>
      </c>
      <c r="Y2203">
        <f>(T2203*E2203+W2203*L2203)*(1-R2203-'d_고정'!$B$13)</f>
        <v/>
      </c>
      <c r="Z2203">
        <f>(U2203*N2203*Q2203+'d_고정'!$B$3*('6_기대효과'!$H$7/8)*Q2203*'d_고정'!$B$10*P2203*('6_기대효과'!$K$7/'d_고정'!$B$9))*(1-R2203)</f>
        <v/>
      </c>
      <c r="AA2203">
        <f>W2203*L2203*(1-R2203-'d_고정'!$B$13)+U2203*MAX(N2203-'d_고정'!$B$10*P2203*('6_기대효과'!$K$7/'d_고정'!$B$9),0)*Q2203*(1-R2203)</f>
        <v/>
      </c>
      <c r="AB2203">
        <f>Y2203+Z2203</f>
        <v/>
      </c>
      <c r="AC2203">
        <f>Y2203/('d_고정'!$B$5*'6_기대효과'!$H$7/8)/'d_고정'!$B$6</f>
        <v/>
      </c>
      <c r="AD2203">
        <f>Y2203/('d_고정'!$B$8*'6_기대효과'!$H$7/8)</f>
        <v/>
      </c>
    </row>
    <row r="2204">
      <c r="A2204">
        <f>RAND()</f>
        <v/>
      </c>
      <c r="B2204">
        <f>IF('d_시나리오'!$J$2='d_시나리오'!$H$2,'d_시나리오'!$I$2,IF(A2204&lt;('d_시나리오'!$I$2-'d_시나리오'!$H$2)/('d_시나리오'!$J$2-'d_시나리오'!$H$2),'d_시나리오'!$H$2+SQRT(A2204*('d_시나리오'!$J$2-'d_시나리오'!$H$2)*('d_시나리오'!$I$2-'d_시나리오'!$H$2)),'d_시나리오'!$J$2-SQRT((1-A2204)*('d_시나리오'!$J$2-'d_시나리오'!$H$2)*('d_시나리오'!$J$2-'d_시나리오'!$I$2))))</f>
        <v/>
      </c>
      <c r="C2204">
        <f>RAND()</f>
        <v/>
      </c>
      <c r="D2204">
        <f>BETAINV(RAND(),IF(C2204&lt;'d_고정'!$B$26,'d_고정'!$B$23,'d_고정'!$B$16)+1,'d_고정'!$B$17-IF(C2204&lt;'d_고정'!$B$26,'d_고정'!$B$23,'d_고정'!$B$16)+1)*('d_고정'!$B$14+('d_고정'!$B$15-'d_고정'!$B$14)*RAND())</f>
        <v/>
      </c>
      <c r="E2204">
        <f>INDEX('d_분포'!$A$2:$A$28,RANDBETWEEN(1,27))</f>
        <v/>
      </c>
      <c r="F2204">
        <f>INDEX('d_분포'!$C$2:$C$5,RANDBETWEEN(1,4))*(0.9+0.2*RAND())</f>
        <v/>
      </c>
      <c r="G2204">
        <f>RAND()</f>
        <v/>
      </c>
      <c r="H2204">
        <f>(F2204+(1-F2204)*('d_고정'!$B$22*BETAINV(RAND(),IF(G2204&lt;'d_고정'!$B$26,'d_고정'!$B$25,'d_고정'!$B$20)+1,'d_고정'!$B$21-IF(G2204&lt;'d_고정'!$B$26,'d_고정'!$B$25,'d_고정'!$B$20)+1)+(1-'d_고정'!$B$22)*BETAINV(RAND(),IF(G2204&lt;'d_고정'!$B$26,'d_고정'!$B$24,'d_고정'!$B$18)+1,'d_고정'!$B$19-IF(G2204&lt;'d_고정'!$B$26,'d_고정'!$B$24,'d_고정'!$B$18)+1))*('d_고정'!$B$14+('d_고정'!$B$15-'d_고정'!$B$14)*RAND()))/F2204</f>
        <v/>
      </c>
      <c r="I2204">
        <f>RAND()</f>
        <v/>
      </c>
      <c r="J2204">
        <f>IF('d_시나리오'!$J$3='d_시나리오'!$H$3,'d_시나리오'!$I$3,IF(I2204&lt;('d_시나리오'!$I$3-'d_시나리오'!$H$3)/('d_시나리오'!$J$3-'d_시나리오'!$H$3),'d_시나리오'!$H$3+SQRT(I2204*('d_시나리오'!$J$3-'d_시나리오'!$H$3)*('d_시나리오'!$I$3-'d_시나리오'!$H$3)),'d_시나리오'!$J$3-SQRT((1-I2204)*('d_시나리오'!$J$3-'d_시나리오'!$H$3)*('d_시나리오'!$J$3-'d_시나리오'!$I$3))))</f>
        <v/>
      </c>
      <c r="K2204">
        <f>RAND()</f>
        <v/>
      </c>
      <c r="L2204">
        <f>IF('d_시나리오'!$J$4='d_시나리오'!$H$4,'d_시나리오'!$I$4,IF(K2204&lt;('d_시나리오'!$I$4-'d_시나리오'!$H$4)/('d_시나리오'!$J$4-'d_시나리오'!$H$4),'d_시나리오'!$H$4+SQRT(K2204*('d_시나리오'!$J$4-'d_시나리오'!$H$4)*('d_시나리오'!$I$4-'d_시나리오'!$H$4)),'d_시나리오'!$J$4-SQRT((1-K2204)*('d_시나리오'!$J$4-'d_시나리오'!$H$4)*('d_시나리오'!$J$4-'d_시나리오'!$I$4))))</f>
        <v/>
      </c>
      <c r="M2204">
        <f>RAND()</f>
        <v/>
      </c>
      <c r="N2204">
        <f>IF('d_시나리오'!$J$5='d_시나리오'!$H$5,'d_시나리오'!$I$5,IF(M2204&lt;('d_시나리오'!$I$5-'d_시나리오'!$H$5)/('d_시나리오'!$J$5-'d_시나리오'!$H$5),'d_시나리오'!$H$5+SQRT(M2204*('d_시나리오'!$J$5-'d_시나리오'!$H$5)*('d_시나리오'!$I$5-'d_시나리오'!$H$5)),'d_시나리오'!$J$5-SQRT((1-M2204)*('d_시나리오'!$J$5-'d_시나리오'!$H$5)*('d_시나리오'!$J$5-'d_시나리오'!$I$5))))</f>
        <v/>
      </c>
      <c r="O2204">
        <f>RAND()</f>
        <v/>
      </c>
      <c r="P2204">
        <f>IF('d_시나리오'!$J$6='d_시나리오'!$H$6,'d_시나리오'!$I$6,IF(O2204&lt;('d_시나리오'!$I$6-'d_시나리오'!$H$6)/('d_시나리오'!$J$6-'d_시나리오'!$H$6),'d_시나리오'!$H$6+SQRT(O2204*('d_시나리오'!$J$6-'d_시나리오'!$H$6)*('d_시나리오'!$I$6-'d_시나리오'!$H$6)),'d_시나리오'!$J$6-SQRT((1-O2204)*('d_시나리오'!$J$6-'d_시나리오'!$H$6)*('d_시나리오'!$J$6-'d_시나리오'!$I$6))))</f>
        <v/>
      </c>
      <c r="Q2204">
        <f>INDEX('d_분포'!$B$2:$B$57,RANDBETWEEN(1,56))</f>
        <v/>
      </c>
      <c r="R2204">
        <f>BETAINV(RAND(),5,5)</f>
        <v/>
      </c>
      <c r="S2204">
        <f>'d_고정'!$B$1*'6_기대효과'!$H$7*('d_시나리오'!$I$7/'d_고정'!$B$2)*B2204</f>
        <v/>
      </c>
      <c r="T2204">
        <f>S2204*D2204</f>
        <v/>
      </c>
      <c r="U2204">
        <f>S2204*F2204*H2204</f>
        <v/>
      </c>
      <c r="V2204">
        <f>S2204*F2204*(H2204-1)</f>
        <v/>
      </c>
      <c r="W2204">
        <f>U2204*J2204</f>
        <v/>
      </c>
      <c r="X2204">
        <f>T2204+W2204</f>
        <v/>
      </c>
      <c r="Y2204">
        <f>(T2204*E2204+W2204*L2204)*(1-R2204-'d_고정'!$B$13)</f>
        <v/>
      </c>
      <c r="Z2204">
        <f>(U2204*N2204*Q2204+'d_고정'!$B$3*('6_기대효과'!$H$7/8)*Q2204*'d_고정'!$B$10*P2204*('6_기대효과'!$K$7/'d_고정'!$B$9))*(1-R2204)</f>
        <v/>
      </c>
      <c r="AA2204">
        <f>W2204*L2204*(1-R2204-'d_고정'!$B$13)+U2204*MAX(N2204-'d_고정'!$B$10*P2204*('6_기대효과'!$K$7/'d_고정'!$B$9),0)*Q2204*(1-R2204)</f>
        <v/>
      </c>
      <c r="AB2204">
        <f>Y2204+Z2204</f>
        <v/>
      </c>
      <c r="AC2204">
        <f>Y2204/('d_고정'!$B$5*'6_기대효과'!$H$7/8)/'d_고정'!$B$6</f>
        <v/>
      </c>
      <c r="AD2204">
        <f>Y2204/('d_고정'!$B$8*'6_기대효과'!$H$7/8)</f>
        <v/>
      </c>
    </row>
    <row r="2205">
      <c r="A2205">
        <f>RAND()</f>
        <v/>
      </c>
      <c r="B2205">
        <f>IF('d_시나리오'!$J$2='d_시나리오'!$H$2,'d_시나리오'!$I$2,IF(A2205&lt;('d_시나리오'!$I$2-'d_시나리오'!$H$2)/('d_시나리오'!$J$2-'d_시나리오'!$H$2),'d_시나리오'!$H$2+SQRT(A2205*('d_시나리오'!$J$2-'d_시나리오'!$H$2)*('d_시나리오'!$I$2-'d_시나리오'!$H$2)),'d_시나리오'!$J$2-SQRT((1-A2205)*('d_시나리오'!$J$2-'d_시나리오'!$H$2)*('d_시나리오'!$J$2-'d_시나리오'!$I$2))))</f>
        <v/>
      </c>
      <c r="C2205">
        <f>RAND()</f>
        <v/>
      </c>
      <c r="D2205">
        <f>BETAINV(RAND(),IF(C2205&lt;'d_고정'!$B$26,'d_고정'!$B$23,'d_고정'!$B$16)+1,'d_고정'!$B$17-IF(C2205&lt;'d_고정'!$B$26,'d_고정'!$B$23,'d_고정'!$B$16)+1)*('d_고정'!$B$14+('d_고정'!$B$15-'d_고정'!$B$14)*RAND())</f>
        <v/>
      </c>
      <c r="E2205">
        <f>INDEX('d_분포'!$A$2:$A$28,RANDBETWEEN(1,27))</f>
        <v/>
      </c>
      <c r="F2205">
        <f>INDEX('d_분포'!$C$2:$C$5,RANDBETWEEN(1,4))*(0.9+0.2*RAND())</f>
        <v/>
      </c>
      <c r="G2205">
        <f>RAND()</f>
        <v/>
      </c>
      <c r="H2205">
        <f>(F2205+(1-F2205)*('d_고정'!$B$22*BETAINV(RAND(),IF(G2205&lt;'d_고정'!$B$26,'d_고정'!$B$25,'d_고정'!$B$20)+1,'d_고정'!$B$21-IF(G2205&lt;'d_고정'!$B$26,'d_고정'!$B$25,'d_고정'!$B$20)+1)+(1-'d_고정'!$B$22)*BETAINV(RAND(),IF(G2205&lt;'d_고정'!$B$26,'d_고정'!$B$24,'d_고정'!$B$18)+1,'d_고정'!$B$19-IF(G2205&lt;'d_고정'!$B$26,'d_고정'!$B$24,'d_고정'!$B$18)+1))*('d_고정'!$B$14+('d_고정'!$B$15-'d_고정'!$B$14)*RAND()))/F2205</f>
        <v/>
      </c>
      <c r="I2205">
        <f>RAND()</f>
        <v/>
      </c>
      <c r="J2205">
        <f>IF('d_시나리오'!$J$3='d_시나리오'!$H$3,'d_시나리오'!$I$3,IF(I2205&lt;('d_시나리오'!$I$3-'d_시나리오'!$H$3)/('d_시나리오'!$J$3-'d_시나리오'!$H$3),'d_시나리오'!$H$3+SQRT(I2205*('d_시나리오'!$J$3-'d_시나리오'!$H$3)*('d_시나리오'!$I$3-'d_시나리오'!$H$3)),'d_시나리오'!$J$3-SQRT((1-I2205)*('d_시나리오'!$J$3-'d_시나리오'!$H$3)*('d_시나리오'!$J$3-'d_시나리오'!$I$3))))</f>
        <v/>
      </c>
      <c r="K2205">
        <f>RAND()</f>
        <v/>
      </c>
      <c r="L2205">
        <f>IF('d_시나리오'!$J$4='d_시나리오'!$H$4,'d_시나리오'!$I$4,IF(K2205&lt;('d_시나리오'!$I$4-'d_시나리오'!$H$4)/('d_시나리오'!$J$4-'d_시나리오'!$H$4),'d_시나리오'!$H$4+SQRT(K2205*('d_시나리오'!$J$4-'d_시나리오'!$H$4)*('d_시나리오'!$I$4-'d_시나리오'!$H$4)),'d_시나리오'!$J$4-SQRT((1-K2205)*('d_시나리오'!$J$4-'d_시나리오'!$H$4)*('d_시나리오'!$J$4-'d_시나리오'!$I$4))))</f>
        <v/>
      </c>
      <c r="M2205">
        <f>RAND()</f>
        <v/>
      </c>
      <c r="N2205">
        <f>IF('d_시나리오'!$J$5='d_시나리오'!$H$5,'d_시나리오'!$I$5,IF(M2205&lt;('d_시나리오'!$I$5-'d_시나리오'!$H$5)/('d_시나리오'!$J$5-'d_시나리오'!$H$5),'d_시나리오'!$H$5+SQRT(M2205*('d_시나리오'!$J$5-'d_시나리오'!$H$5)*('d_시나리오'!$I$5-'d_시나리오'!$H$5)),'d_시나리오'!$J$5-SQRT((1-M2205)*('d_시나리오'!$J$5-'d_시나리오'!$H$5)*('d_시나리오'!$J$5-'d_시나리오'!$I$5))))</f>
        <v/>
      </c>
      <c r="O2205">
        <f>RAND()</f>
        <v/>
      </c>
      <c r="P2205">
        <f>IF('d_시나리오'!$J$6='d_시나리오'!$H$6,'d_시나리오'!$I$6,IF(O2205&lt;('d_시나리오'!$I$6-'d_시나리오'!$H$6)/('d_시나리오'!$J$6-'d_시나리오'!$H$6),'d_시나리오'!$H$6+SQRT(O2205*('d_시나리오'!$J$6-'d_시나리오'!$H$6)*('d_시나리오'!$I$6-'d_시나리오'!$H$6)),'d_시나리오'!$J$6-SQRT((1-O2205)*('d_시나리오'!$J$6-'d_시나리오'!$H$6)*('d_시나리오'!$J$6-'d_시나리오'!$I$6))))</f>
        <v/>
      </c>
      <c r="Q2205">
        <f>INDEX('d_분포'!$B$2:$B$57,RANDBETWEEN(1,56))</f>
        <v/>
      </c>
      <c r="R2205">
        <f>BETAINV(RAND(),5,5)</f>
        <v/>
      </c>
      <c r="S2205">
        <f>'d_고정'!$B$1*'6_기대효과'!$H$7*('d_시나리오'!$I$7/'d_고정'!$B$2)*B2205</f>
        <v/>
      </c>
      <c r="T2205">
        <f>S2205*D2205</f>
        <v/>
      </c>
      <c r="U2205">
        <f>S2205*F2205*H2205</f>
        <v/>
      </c>
      <c r="V2205">
        <f>S2205*F2205*(H2205-1)</f>
        <v/>
      </c>
      <c r="W2205">
        <f>U2205*J2205</f>
        <v/>
      </c>
      <c r="X2205">
        <f>T2205+W2205</f>
        <v/>
      </c>
      <c r="Y2205">
        <f>(T2205*E2205+W2205*L2205)*(1-R2205-'d_고정'!$B$13)</f>
        <v/>
      </c>
      <c r="Z2205">
        <f>(U2205*N2205*Q2205+'d_고정'!$B$3*('6_기대효과'!$H$7/8)*Q2205*'d_고정'!$B$10*P2205*('6_기대효과'!$K$7/'d_고정'!$B$9))*(1-R2205)</f>
        <v/>
      </c>
      <c r="AA2205">
        <f>W2205*L2205*(1-R2205-'d_고정'!$B$13)+U2205*MAX(N2205-'d_고정'!$B$10*P2205*('6_기대효과'!$K$7/'d_고정'!$B$9),0)*Q2205*(1-R2205)</f>
        <v/>
      </c>
      <c r="AB2205">
        <f>Y2205+Z2205</f>
        <v/>
      </c>
      <c r="AC2205">
        <f>Y2205/('d_고정'!$B$5*'6_기대효과'!$H$7/8)/'d_고정'!$B$6</f>
        <v/>
      </c>
      <c r="AD2205">
        <f>Y2205/('d_고정'!$B$8*'6_기대효과'!$H$7/8)</f>
        <v/>
      </c>
    </row>
    <row r="2206">
      <c r="A2206">
        <f>RAND()</f>
        <v/>
      </c>
      <c r="B2206">
        <f>IF('d_시나리오'!$J$2='d_시나리오'!$H$2,'d_시나리오'!$I$2,IF(A2206&lt;('d_시나리오'!$I$2-'d_시나리오'!$H$2)/('d_시나리오'!$J$2-'d_시나리오'!$H$2),'d_시나리오'!$H$2+SQRT(A2206*('d_시나리오'!$J$2-'d_시나리오'!$H$2)*('d_시나리오'!$I$2-'d_시나리오'!$H$2)),'d_시나리오'!$J$2-SQRT((1-A2206)*('d_시나리오'!$J$2-'d_시나리오'!$H$2)*('d_시나리오'!$J$2-'d_시나리오'!$I$2))))</f>
        <v/>
      </c>
      <c r="C2206">
        <f>RAND()</f>
        <v/>
      </c>
      <c r="D2206">
        <f>BETAINV(RAND(),IF(C2206&lt;'d_고정'!$B$26,'d_고정'!$B$23,'d_고정'!$B$16)+1,'d_고정'!$B$17-IF(C2206&lt;'d_고정'!$B$26,'d_고정'!$B$23,'d_고정'!$B$16)+1)*('d_고정'!$B$14+('d_고정'!$B$15-'d_고정'!$B$14)*RAND())</f>
        <v/>
      </c>
      <c r="E2206">
        <f>INDEX('d_분포'!$A$2:$A$28,RANDBETWEEN(1,27))</f>
        <v/>
      </c>
      <c r="F2206">
        <f>INDEX('d_분포'!$C$2:$C$5,RANDBETWEEN(1,4))*(0.9+0.2*RAND())</f>
        <v/>
      </c>
      <c r="G2206">
        <f>RAND()</f>
        <v/>
      </c>
      <c r="H2206">
        <f>(F2206+(1-F2206)*('d_고정'!$B$22*BETAINV(RAND(),IF(G2206&lt;'d_고정'!$B$26,'d_고정'!$B$25,'d_고정'!$B$20)+1,'d_고정'!$B$21-IF(G2206&lt;'d_고정'!$B$26,'d_고정'!$B$25,'d_고정'!$B$20)+1)+(1-'d_고정'!$B$22)*BETAINV(RAND(),IF(G2206&lt;'d_고정'!$B$26,'d_고정'!$B$24,'d_고정'!$B$18)+1,'d_고정'!$B$19-IF(G2206&lt;'d_고정'!$B$26,'d_고정'!$B$24,'d_고정'!$B$18)+1))*('d_고정'!$B$14+('d_고정'!$B$15-'d_고정'!$B$14)*RAND()))/F2206</f>
        <v/>
      </c>
      <c r="I2206">
        <f>RAND()</f>
        <v/>
      </c>
      <c r="J2206">
        <f>IF('d_시나리오'!$J$3='d_시나리오'!$H$3,'d_시나리오'!$I$3,IF(I2206&lt;('d_시나리오'!$I$3-'d_시나리오'!$H$3)/('d_시나리오'!$J$3-'d_시나리오'!$H$3),'d_시나리오'!$H$3+SQRT(I2206*('d_시나리오'!$J$3-'d_시나리오'!$H$3)*('d_시나리오'!$I$3-'d_시나리오'!$H$3)),'d_시나리오'!$J$3-SQRT((1-I2206)*('d_시나리오'!$J$3-'d_시나리오'!$H$3)*('d_시나리오'!$J$3-'d_시나리오'!$I$3))))</f>
        <v/>
      </c>
      <c r="K2206">
        <f>RAND()</f>
        <v/>
      </c>
      <c r="L2206">
        <f>IF('d_시나리오'!$J$4='d_시나리오'!$H$4,'d_시나리오'!$I$4,IF(K2206&lt;('d_시나리오'!$I$4-'d_시나리오'!$H$4)/('d_시나리오'!$J$4-'d_시나리오'!$H$4),'d_시나리오'!$H$4+SQRT(K2206*('d_시나리오'!$J$4-'d_시나리오'!$H$4)*('d_시나리오'!$I$4-'d_시나리오'!$H$4)),'d_시나리오'!$J$4-SQRT((1-K2206)*('d_시나리오'!$J$4-'d_시나리오'!$H$4)*('d_시나리오'!$J$4-'d_시나리오'!$I$4))))</f>
        <v/>
      </c>
      <c r="M2206">
        <f>RAND()</f>
        <v/>
      </c>
      <c r="N2206">
        <f>IF('d_시나리오'!$J$5='d_시나리오'!$H$5,'d_시나리오'!$I$5,IF(M2206&lt;('d_시나리오'!$I$5-'d_시나리오'!$H$5)/('d_시나리오'!$J$5-'d_시나리오'!$H$5),'d_시나리오'!$H$5+SQRT(M2206*('d_시나리오'!$J$5-'d_시나리오'!$H$5)*('d_시나리오'!$I$5-'d_시나리오'!$H$5)),'d_시나리오'!$J$5-SQRT((1-M2206)*('d_시나리오'!$J$5-'d_시나리오'!$H$5)*('d_시나리오'!$J$5-'d_시나리오'!$I$5))))</f>
        <v/>
      </c>
      <c r="O2206">
        <f>RAND()</f>
        <v/>
      </c>
      <c r="P2206">
        <f>IF('d_시나리오'!$J$6='d_시나리오'!$H$6,'d_시나리오'!$I$6,IF(O2206&lt;('d_시나리오'!$I$6-'d_시나리오'!$H$6)/('d_시나리오'!$J$6-'d_시나리오'!$H$6),'d_시나리오'!$H$6+SQRT(O2206*('d_시나리오'!$J$6-'d_시나리오'!$H$6)*('d_시나리오'!$I$6-'d_시나리오'!$H$6)),'d_시나리오'!$J$6-SQRT((1-O2206)*('d_시나리오'!$J$6-'d_시나리오'!$H$6)*('d_시나리오'!$J$6-'d_시나리오'!$I$6))))</f>
        <v/>
      </c>
      <c r="Q2206">
        <f>INDEX('d_분포'!$B$2:$B$57,RANDBETWEEN(1,56))</f>
        <v/>
      </c>
      <c r="R2206">
        <f>BETAINV(RAND(),5,5)</f>
        <v/>
      </c>
      <c r="S2206">
        <f>'d_고정'!$B$1*'6_기대효과'!$H$7*('d_시나리오'!$I$7/'d_고정'!$B$2)*B2206</f>
        <v/>
      </c>
      <c r="T2206">
        <f>S2206*D2206</f>
        <v/>
      </c>
      <c r="U2206">
        <f>S2206*F2206*H2206</f>
        <v/>
      </c>
      <c r="V2206">
        <f>S2206*F2206*(H2206-1)</f>
        <v/>
      </c>
      <c r="W2206">
        <f>U2206*J2206</f>
        <v/>
      </c>
      <c r="X2206">
        <f>T2206+W2206</f>
        <v/>
      </c>
      <c r="Y2206">
        <f>(T2206*E2206+W2206*L2206)*(1-R2206-'d_고정'!$B$13)</f>
        <v/>
      </c>
      <c r="Z2206">
        <f>(U2206*N2206*Q2206+'d_고정'!$B$3*('6_기대효과'!$H$7/8)*Q2206*'d_고정'!$B$10*P2206*('6_기대효과'!$K$7/'d_고정'!$B$9))*(1-R2206)</f>
        <v/>
      </c>
      <c r="AA2206">
        <f>W2206*L2206*(1-R2206-'d_고정'!$B$13)+U2206*MAX(N2206-'d_고정'!$B$10*P2206*('6_기대효과'!$K$7/'d_고정'!$B$9),0)*Q2206*(1-R2206)</f>
        <v/>
      </c>
      <c r="AB2206">
        <f>Y2206+Z2206</f>
        <v/>
      </c>
      <c r="AC2206">
        <f>Y2206/('d_고정'!$B$5*'6_기대효과'!$H$7/8)/'d_고정'!$B$6</f>
        <v/>
      </c>
      <c r="AD2206">
        <f>Y2206/('d_고정'!$B$8*'6_기대효과'!$H$7/8)</f>
        <v/>
      </c>
    </row>
    <row r="2207">
      <c r="A2207">
        <f>RAND()</f>
        <v/>
      </c>
      <c r="B2207">
        <f>IF('d_시나리오'!$J$2='d_시나리오'!$H$2,'d_시나리오'!$I$2,IF(A2207&lt;('d_시나리오'!$I$2-'d_시나리오'!$H$2)/('d_시나리오'!$J$2-'d_시나리오'!$H$2),'d_시나리오'!$H$2+SQRT(A2207*('d_시나리오'!$J$2-'d_시나리오'!$H$2)*('d_시나리오'!$I$2-'d_시나리오'!$H$2)),'d_시나리오'!$J$2-SQRT((1-A2207)*('d_시나리오'!$J$2-'d_시나리오'!$H$2)*('d_시나리오'!$J$2-'d_시나리오'!$I$2))))</f>
        <v/>
      </c>
      <c r="C2207">
        <f>RAND()</f>
        <v/>
      </c>
      <c r="D2207">
        <f>BETAINV(RAND(),IF(C2207&lt;'d_고정'!$B$26,'d_고정'!$B$23,'d_고정'!$B$16)+1,'d_고정'!$B$17-IF(C2207&lt;'d_고정'!$B$26,'d_고정'!$B$23,'d_고정'!$B$16)+1)*('d_고정'!$B$14+('d_고정'!$B$15-'d_고정'!$B$14)*RAND())</f>
        <v/>
      </c>
      <c r="E2207">
        <f>INDEX('d_분포'!$A$2:$A$28,RANDBETWEEN(1,27))</f>
        <v/>
      </c>
      <c r="F2207">
        <f>INDEX('d_분포'!$C$2:$C$5,RANDBETWEEN(1,4))*(0.9+0.2*RAND())</f>
        <v/>
      </c>
      <c r="G2207">
        <f>RAND()</f>
        <v/>
      </c>
      <c r="H2207">
        <f>(F2207+(1-F2207)*('d_고정'!$B$22*BETAINV(RAND(),IF(G2207&lt;'d_고정'!$B$26,'d_고정'!$B$25,'d_고정'!$B$20)+1,'d_고정'!$B$21-IF(G2207&lt;'d_고정'!$B$26,'d_고정'!$B$25,'d_고정'!$B$20)+1)+(1-'d_고정'!$B$22)*BETAINV(RAND(),IF(G2207&lt;'d_고정'!$B$26,'d_고정'!$B$24,'d_고정'!$B$18)+1,'d_고정'!$B$19-IF(G2207&lt;'d_고정'!$B$26,'d_고정'!$B$24,'d_고정'!$B$18)+1))*('d_고정'!$B$14+('d_고정'!$B$15-'d_고정'!$B$14)*RAND()))/F2207</f>
        <v/>
      </c>
      <c r="I2207">
        <f>RAND()</f>
        <v/>
      </c>
      <c r="J2207">
        <f>IF('d_시나리오'!$J$3='d_시나리오'!$H$3,'d_시나리오'!$I$3,IF(I2207&lt;('d_시나리오'!$I$3-'d_시나리오'!$H$3)/('d_시나리오'!$J$3-'d_시나리오'!$H$3),'d_시나리오'!$H$3+SQRT(I2207*('d_시나리오'!$J$3-'d_시나리오'!$H$3)*('d_시나리오'!$I$3-'d_시나리오'!$H$3)),'d_시나리오'!$J$3-SQRT((1-I2207)*('d_시나리오'!$J$3-'d_시나리오'!$H$3)*('d_시나리오'!$J$3-'d_시나리오'!$I$3))))</f>
        <v/>
      </c>
      <c r="K2207">
        <f>RAND()</f>
        <v/>
      </c>
      <c r="L2207">
        <f>IF('d_시나리오'!$J$4='d_시나리오'!$H$4,'d_시나리오'!$I$4,IF(K2207&lt;('d_시나리오'!$I$4-'d_시나리오'!$H$4)/('d_시나리오'!$J$4-'d_시나리오'!$H$4),'d_시나리오'!$H$4+SQRT(K2207*('d_시나리오'!$J$4-'d_시나리오'!$H$4)*('d_시나리오'!$I$4-'d_시나리오'!$H$4)),'d_시나리오'!$J$4-SQRT((1-K2207)*('d_시나리오'!$J$4-'d_시나리오'!$H$4)*('d_시나리오'!$J$4-'d_시나리오'!$I$4))))</f>
        <v/>
      </c>
      <c r="M2207">
        <f>RAND()</f>
        <v/>
      </c>
      <c r="N2207">
        <f>IF('d_시나리오'!$J$5='d_시나리오'!$H$5,'d_시나리오'!$I$5,IF(M2207&lt;('d_시나리오'!$I$5-'d_시나리오'!$H$5)/('d_시나리오'!$J$5-'d_시나리오'!$H$5),'d_시나리오'!$H$5+SQRT(M2207*('d_시나리오'!$J$5-'d_시나리오'!$H$5)*('d_시나리오'!$I$5-'d_시나리오'!$H$5)),'d_시나리오'!$J$5-SQRT((1-M2207)*('d_시나리오'!$J$5-'d_시나리오'!$H$5)*('d_시나리오'!$J$5-'d_시나리오'!$I$5))))</f>
        <v/>
      </c>
      <c r="O2207">
        <f>RAND()</f>
        <v/>
      </c>
      <c r="P2207">
        <f>IF('d_시나리오'!$J$6='d_시나리오'!$H$6,'d_시나리오'!$I$6,IF(O2207&lt;('d_시나리오'!$I$6-'d_시나리오'!$H$6)/('d_시나리오'!$J$6-'d_시나리오'!$H$6),'d_시나리오'!$H$6+SQRT(O2207*('d_시나리오'!$J$6-'d_시나리오'!$H$6)*('d_시나리오'!$I$6-'d_시나리오'!$H$6)),'d_시나리오'!$J$6-SQRT((1-O2207)*('d_시나리오'!$J$6-'d_시나리오'!$H$6)*('d_시나리오'!$J$6-'d_시나리오'!$I$6))))</f>
        <v/>
      </c>
      <c r="Q2207">
        <f>INDEX('d_분포'!$B$2:$B$57,RANDBETWEEN(1,56))</f>
        <v/>
      </c>
      <c r="R2207">
        <f>BETAINV(RAND(),5,5)</f>
        <v/>
      </c>
      <c r="S2207">
        <f>'d_고정'!$B$1*'6_기대효과'!$H$7*('d_시나리오'!$I$7/'d_고정'!$B$2)*B2207</f>
        <v/>
      </c>
      <c r="T2207">
        <f>S2207*D2207</f>
        <v/>
      </c>
      <c r="U2207">
        <f>S2207*F2207*H2207</f>
        <v/>
      </c>
      <c r="V2207">
        <f>S2207*F2207*(H2207-1)</f>
        <v/>
      </c>
      <c r="W2207">
        <f>U2207*J2207</f>
        <v/>
      </c>
      <c r="X2207">
        <f>T2207+W2207</f>
        <v/>
      </c>
      <c r="Y2207">
        <f>(T2207*E2207+W2207*L2207)*(1-R2207-'d_고정'!$B$13)</f>
        <v/>
      </c>
      <c r="Z2207">
        <f>(U2207*N2207*Q2207+'d_고정'!$B$3*('6_기대효과'!$H$7/8)*Q2207*'d_고정'!$B$10*P2207*('6_기대효과'!$K$7/'d_고정'!$B$9))*(1-R2207)</f>
        <v/>
      </c>
      <c r="AA2207">
        <f>W2207*L2207*(1-R2207-'d_고정'!$B$13)+U2207*MAX(N2207-'d_고정'!$B$10*P2207*('6_기대효과'!$K$7/'d_고정'!$B$9),0)*Q2207*(1-R2207)</f>
        <v/>
      </c>
      <c r="AB2207">
        <f>Y2207+Z2207</f>
        <v/>
      </c>
      <c r="AC2207">
        <f>Y2207/('d_고정'!$B$5*'6_기대효과'!$H$7/8)/'d_고정'!$B$6</f>
        <v/>
      </c>
      <c r="AD2207">
        <f>Y2207/('d_고정'!$B$8*'6_기대효과'!$H$7/8)</f>
        <v/>
      </c>
    </row>
    <row r="2208">
      <c r="A2208">
        <f>RAND()</f>
        <v/>
      </c>
      <c r="B2208">
        <f>IF('d_시나리오'!$J$2='d_시나리오'!$H$2,'d_시나리오'!$I$2,IF(A2208&lt;('d_시나리오'!$I$2-'d_시나리오'!$H$2)/('d_시나리오'!$J$2-'d_시나리오'!$H$2),'d_시나리오'!$H$2+SQRT(A2208*('d_시나리오'!$J$2-'d_시나리오'!$H$2)*('d_시나리오'!$I$2-'d_시나리오'!$H$2)),'d_시나리오'!$J$2-SQRT((1-A2208)*('d_시나리오'!$J$2-'d_시나리오'!$H$2)*('d_시나리오'!$J$2-'d_시나리오'!$I$2))))</f>
        <v/>
      </c>
      <c r="C2208">
        <f>RAND()</f>
        <v/>
      </c>
      <c r="D2208">
        <f>BETAINV(RAND(),IF(C2208&lt;'d_고정'!$B$26,'d_고정'!$B$23,'d_고정'!$B$16)+1,'d_고정'!$B$17-IF(C2208&lt;'d_고정'!$B$26,'d_고정'!$B$23,'d_고정'!$B$16)+1)*('d_고정'!$B$14+('d_고정'!$B$15-'d_고정'!$B$14)*RAND())</f>
        <v/>
      </c>
      <c r="E2208">
        <f>INDEX('d_분포'!$A$2:$A$28,RANDBETWEEN(1,27))</f>
        <v/>
      </c>
      <c r="F2208">
        <f>INDEX('d_분포'!$C$2:$C$5,RANDBETWEEN(1,4))*(0.9+0.2*RAND())</f>
        <v/>
      </c>
      <c r="G2208">
        <f>RAND()</f>
        <v/>
      </c>
      <c r="H2208">
        <f>(F2208+(1-F2208)*('d_고정'!$B$22*BETAINV(RAND(),IF(G2208&lt;'d_고정'!$B$26,'d_고정'!$B$25,'d_고정'!$B$20)+1,'d_고정'!$B$21-IF(G2208&lt;'d_고정'!$B$26,'d_고정'!$B$25,'d_고정'!$B$20)+1)+(1-'d_고정'!$B$22)*BETAINV(RAND(),IF(G2208&lt;'d_고정'!$B$26,'d_고정'!$B$24,'d_고정'!$B$18)+1,'d_고정'!$B$19-IF(G2208&lt;'d_고정'!$B$26,'d_고정'!$B$24,'d_고정'!$B$18)+1))*('d_고정'!$B$14+('d_고정'!$B$15-'d_고정'!$B$14)*RAND()))/F2208</f>
        <v/>
      </c>
      <c r="I2208">
        <f>RAND()</f>
        <v/>
      </c>
      <c r="J2208">
        <f>IF('d_시나리오'!$J$3='d_시나리오'!$H$3,'d_시나리오'!$I$3,IF(I2208&lt;('d_시나리오'!$I$3-'d_시나리오'!$H$3)/('d_시나리오'!$J$3-'d_시나리오'!$H$3),'d_시나리오'!$H$3+SQRT(I2208*('d_시나리오'!$J$3-'d_시나리오'!$H$3)*('d_시나리오'!$I$3-'d_시나리오'!$H$3)),'d_시나리오'!$J$3-SQRT((1-I2208)*('d_시나리오'!$J$3-'d_시나리오'!$H$3)*('d_시나리오'!$J$3-'d_시나리오'!$I$3))))</f>
        <v/>
      </c>
      <c r="K2208">
        <f>RAND()</f>
        <v/>
      </c>
      <c r="L2208">
        <f>IF('d_시나리오'!$J$4='d_시나리오'!$H$4,'d_시나리오'!$I$4,IF(K2208&lt;('d_시나리오'!$I$4-'d_시나리오'!$H$4)/('d_시나리오'!$J$4-'d_시나리오'!$H$4),'d_시나리오'!$H$4+SQRT(K2208*('d_시나리오'!$J$4-'d_시나리오'!$H$4)*('d_시나리오'!$I$4-'d_시나리오'!$H$4)),'d_시나리오'!$J$4-SQRT((1-K2208)*('d_시나리오'!$J$4-'d_시나리오'!$H$4)*('d_시나리오'!$J$4-'d_시나리오'!$I$4))))</f>
        <v/>
      </c>
      <c r="M2208">
        <f>RAND()</f>
        <v/>
      </c>
      <c r="N2208">
        <f>IF('d_시나리오'!$J$5='d_시나리오'!$H$5,'d_시나리오'!$I$5,IF(M2208&lt;('d_시나리오'!$I$5-'d_시나리오'!$H$5)/('d_시나리오'!$J$5-'d_시나리오'!$H$5),'d_시나리오'!$H$5+SQRT(M2208*('d_시나리오'!$J$5-'d_시나리오'!$H$5)*('d_시나리오'!$I$5-'d_시나리오'!$H$5)),'d_시나리오'!$J$5-SQRT((1-M2208)*('d_시나리오'!$J$5-'d_시나리오'!$H$5)*('d_시나리오'!$J$5-'d_시나리오'!$I$5))))</f>
        <v/>
      </c>
      <c r="O2208">
        <f>RAND()</f>
        <v/>
      </c>
      <c r="P2208">
        <f>IF('d_시나리오'!$J$6='d_시나리오'!$H$6,'d_시나리오'!$I$6,IF(O2208&lt;('d_시나리오'!$I$6-'d_시나리오'!$H$6)/('d_시나리오'!$J$6-'d_시나리오'!$H$6),'d_시나리오'!$H$6+SQRT(O2208*('d_시나리오'!$J$6-'d_시나리오'!$H$6)*('d_시나리오'!$I$6-'d_시나리오'!$H$6)),'d_시나리오'!$J$6-SQRT((1-O2208)*('d_시나리오'!$J$6-'d_시나리오'!$H$6)*('d_시나리오'!$J$6-'d_시나리오'!$I$6))))</f>
        <v/>
      </c>
      <c r="Q2208">
        <f>INDEX('d_분포'!$B$2:$B$57,RANDBETWEEN(1,56))</f>
        <v/>
      </c>
      <c r="R2208">
        <f>BETAINV(RAND(),5,5)</f>
        <v/>
      </c>
      <c r="S2208">
        <f>'d_고정'!$B$1*'6_기대효과'!$H$7*('d_시나리오'!$I$7/'d_고정'!$B$2)*B2208</f>
        <v/>
      </c>
      <c r="T2208">
        <f>S2208*D2208</f>
        <v/>
      </c>
      <c r="U2208">
        <f>S2208*F2208*H2208</f>
        <v/>
      </c>
      <c r="V2208">
        <f>S2208*F2208*(H2208-1)</f>
        <v/>
      </c>
      <c r="W2208">
        <f>U2208*J2208</f>
        <v/>
      </c>
      <c r="X2208">
        <f>T2208+W2208</f>
        <v/>
      </c>
      <c r="Y2208">
        <f>(T2208*E2208+W2208*L2208)*(1-R2208-'d_고정'!$B$13)</f>
        <v/>
      </c>
      <c r="Z2208">
        <f>(U2208*N2208*Q2208+'d_고정'!$B$3*('6_기대효과'!$H$7/8)*Q2208*'d_고정'!$B$10*P2208*('6_기대효과'!$K$7/'d_고정'!$B$9))*(1-R2208)</f>
        <v/>
      </c>
      <c r="AA2208">
        <f>W2208*L2208*(1-R2208-'d_고정'!$B$13)+U2208*MAX(N2208-'d_고정'!$B$10*P2208*('6_기대효과'!$K$7/'d_고정'!$B$9),0)*Q2208*(1-R2208)</f>
        <v/>
      </c>
      <c r="AB2208">
        <f>Y2208+Z2208</f>
        <v/>
      </c>
      <c r="AC2208">
        <f>Y2208/('d_고정'!$B$5*'6_기대효과'!$H$7/8)/'d_고정'!$B$6</f>
        <v/>
      </c>
      <c r="AD2208">
        <f>Y2208/('d_고정'!$B$8*'6_기대효과'!$H$7/8)</f>
        <v/>
      </c>
    </row>
    <row r="2209">
      <c r="A2209">
        <f>RAND()</f>
        <v/>
      </c>
      <c r="B2209">
        <f>IF('d_시나리오'!$J$2='d_시나리오'!$H$2,'d_시나리오'!$I$2,IF(A2209&lt;('d_시나리오'!$I$2-'d_시나리오'!$H$2)/('d_시나리오'!$J$2-'d_시나리오'!$H$2),'d_시나리오'!$H$2+SQRT(A2209*('d_시나리오'!$J$2-'d_시나리오'!$H$2)*('d_시나리오'!$I$2-'d_시나리오'!$H$2)),'d_시나리오'!$J$2-SQRT((1-A2209)*('d_시나리오'!$J$2-'d_시나리오'!$H$2)*('d_시나리오'!$J$2-'d_시나리오'!$I$2))))</f>
        <v/>
      </c>
      <c r="C2209">
        <f>RAND()</f>
        <v/>
      </c>
      <c r="D2209">
        <f>BETAINV(RAND(),IF(C2209&lt;'d_고정'!$B$26,'d_고정'!$B$23,'d_고정'!$B$16)+1,'d_고정'!$B$17-IF(C2209&lt;'d_고정'!$B$26,'d_고정'!$B$23,'d_고정'!$B$16)+1)*('d_고정'!$B$14+('d_고정'!$B$15-'d_고정'!$B$14)*RAND())</f>
        <v/>
      </c>
      <c r="E2209">
        <f>INDEX('d_분포'!$A$2:$A$28,RANDBETWEEN(1,27))</f>
        <v/>
      </c>
      <c r="F2209">
        <f>INDEX('d_분포'!$C$2:$C$5,RANDBETWEEN(1,4))*(0.9+0.2*RAND())</f>
        <v/>
      </c>
      <c r="G2209">
        <f>RAND()</f>
        <v/>
      </c>
      <c r="H2209">
        <f>(F2209+(1-F2209)*('d_고정'!$B$22*BETAINV(RAND(),IF(G2209&lt;'d_고정'!$B$26,'d_고정'!$B$25,'d_고정'!$B$20)+1,'d_고정'!$B$21-IF(G2209&lt;'d_고정'!$B$26,'d_고정'!$B$25,'d_고정'!$B$20)+1)+(1-'d_고정'!$B$22)*BETAINV(RAND(),IF(G2209&lt;'d_고정'!$B$26,'d_고정'!$B$24,'d_고정'!$B$18)+1,'d_고정'!$B$19-IF(G2209&lt;'d_고정'!$B$26,'d_고정'!$B$24,'d_고정'!$B$18)+1))*('d_고정'!$B$14+('d_고정'!$B$15-'d_고정'!$B$14)*RAND()))/F2209</f>
        <v/>
      </c>
      <c r="I2209">
        <f>RAND()</f>
        <v/>
      </c>
      <c r="J2209">
        <f>IF('d_시나리오'!$J$3='d_시나리오'!$H$3,'d_시나리오'!$I$3,IF(I2209&lt;('d_시나리오'!$I$3-'d_시나리오'!$H$3)/('d_시나리오'!$J$3-'d_시나리오'!$H$3),'d_시나리오'!$H$3+SQRT(I2209*('d_시나리오'!$J$3-'d_시나리오'!$H$3)*('d_시나리오'!$I$3-'d_시나리오'!$H$3)),'d_시나리오'!$J$3-SQRT((1-I2209)*('d_시나리오'!$J$3-'d_시나리오'!$H$3)*('d_시나리오'!$J$3-'d_시나리오'!$I$3))))</f>
        <v/>
      </c>
      <c r="K2209">
        <f>RAND()</f>
        <v/>
      </c>
      <c r="L2209">
        <f>IF('d_시나리오'!$J$4='d_시나리오'!$H$4,'d_시나리오'!$I$4,IF(K2209&lt;('d_시나리오'!$I$4-'d_시나리오'!$H$4)/('d_시나리오'!$J$4-'d_시나리오'!$H$4),'d_시나리오'!$H$4+SQRT(K2209*('d_시나리오'!$J$4-'d_시나리오'!$H$4)*('d_시나리오'!$I$4-'d_시나리오'!$H$4)),'d_시나리오'!$J$4-SQRT((1-K2209)*('d_시나리오'!$J$4-'d_시나리오'!$H$4)*('d_시나리오'!$J$4-'d_시나리오'!$I$4))))</f>
        <v/>
      </c>
      <c r="M2209">
        <f>RAND()</f>
        <v/>
      </c>
      <c r="N2209">
        <f>IF('d_시나리오'!$J$5='d_시나리오'!$H$5,'d_시나리오'!$I$5,IF(M2209&lt;('d_시나리오'!$I$5-'d_시나리오'!$H$5)/('d_시나리오'!$J$5-'d_시나리오'!$H$5),'d_시나리오'!$H$5+SQRT(M2209*('d_시나리오'!$J$5-'d_시나리오'!$H$5)*('d_시나리오'!$I$5-'d_시나리오'!$H$5)),'d_시나리오'!$J$5-SQRT((1-M2209)*('d_시나리오'!$J$5-'d_시나리오'!$H$5)*('d_시나리오'!$J$5-'d_시나리오'!$I$5))))</f>
        <v/>
      </c>
      <c r="O2209">
        <f>RAND()</f>
        <v/>
      </c>
      <c r="P2209">
        <f>IF('d_시나리오'!$J$6='d_시나리오'!$H$6,'d_시나리오'!$I$6,IF(O2209&lt;('d_시나리오'!$I$6-'d_시나리오'!$H$6)/('d_시나리오'!$J$6-'d_시나리오'!$H$6),'d_시나리오'!$H$6+SQRT(O2209*('d_시나리오'!$J$6-'d_시나리오'!$H$6)*('d_시나리오'!$I$6-'d_시나리오'!$H$6)),'d_시나리오'!$J$6-SQRT((1-O2209)*('d_시나리오'!$J$6-'d_시나리오'!$H$6)*('d_시나리오'!$J$6-'d_시나리오'!$I$6))))</f>
        <v/>
      </c>
      <c r="Q2209">
        <f>INDEX('d_분포'!$B$2:$B$57,RANDBETWEEN(1,56))</f>
        <v/>
      </c>
      <c r="R2209">
        <f>BETAINV(RAND(),5,5)</f>
        <v/>
      </c>
      <c r="S2209">
        <f>'d_고정'!$B$1*'6_기대효과'!$H$7*('d_시나리오'!$I$7/'d_고정'!$B$2)*B2209</f>
        <v/>
      </c>
      <c r="T2209">
        <f>S2209*D2209</f>
        <v/>
      </c>
      <c r="U2209">
        <f>S2209*F2209*H2209</f>
        <v/>
      </c>
      <c r="V2209">
        <f>S2209*F2209*(H2209-1)</f>
        <v/>
      </c>
      <c r="W2209">
        <f>U2209*J2209</f>
        <v/>
      </c>
      <c r="X2209">
        <f>T2209+W2209</f>
        <v/>
      </c>
      <c r="Y2209">
        <f>(T2209*E2209+W2209*L2209)*(1-R2209-'d_고정'!$B$13)</f>
        <v/>
      </c>
      <c r="Z2209">
        <f>(U2209*N2209*Q2209+'d_고정'!$B$3*('6_기대효과'!$H$7/8)*Q2209*'d_고정'!$B$10*P2209*('6_기대효과'!$K$7/'d_고정'!$B$9))*(1-R2209)</f>
        <v/>
      </c>
      <c r="AA2209">
        <f>W2209*L2209*(1-R2209-'d_고정'!$B$13)+U2209*MAX(N2209-'d_고정'!$B$10*P2209*('6_기대효과'!$K$7/'d_고정'!$B$9),0)*Q2209*(1-R2209)</f>
        <v/>
      </c>
      <c r="AB2209">
        <f>Y2209+Z2209</f>
        <v/>
      </c>
      <c r="AC2209">
        <f>Y2209/('d_고정'!$B$5*'6_기대효과'!$H$7/8)/'d_고정'!$B$6</f>
        <v/>
      </c>
      <c r="AD2209">
        <f>Y2209/('d_고정'!$B$8*'6_기대효과'!$H$7/8)</f>
        <v/>
      </c>
    </row>
    <row r="2210">
      <c r="A2210">
        <f>RAND()</f>
        <v/>
      </c>
      <c r="B2210">
        <f>IF('d_시나리오'!$J$2='d_시나리오'!$H$2,'d_시나리오'!$I$2,IF(A2210&lt;('d_시나리오'!$I$2-'d_시나리오'!$H$2)/('d_시나리오'!$J$2-'d_시나리오'!$H$2),'d_시나리오'!$H$2+SQRT(A2210*('d_시나리오'!$J$2-'d_시나리오'!$H$2)*('d_시나리오'!$I$2-'d_시나리오'!$H$2)),'d_시나리오'!$J$2-SQRT((1-A2210)*('d_시나리오'!$J$2-'d_시나리오'!$H$2)*('d_시나리오'!$J$2-'d_시나리오'!$I$2))))</f>
        <v/>
      </c>
      <c r="C2210">
        <f>RAND()</f>
        <v/>
      </c>
      <c r="D2210">
        <f>BETAINV(RAND(),IF(C2210&lt;'d_고정'!$B$26,'d_고정'!$B$23,'d_고정'!$B$16)+1,'d_고정'!$B$17-IF(C2210&lt;'d_고정'!$B$26,'d_고정'!$B$23,'d_고정'!$B$16)+1)*('d_고정'!$B$14+('d_고정'!$B$15-'d_고정'!$B$14)*RAND())</f>
        <v/>
      </c>
      <c r="E2210">
        <f>INDEX('d_분포'!$A$2:$A$28,RANDBETWEEN(1,27))</f>
        <v/>
      </c>
      <c r="F2210">
        <f>INDEX('d_분포'!$C$2:$C$5,RANDBETWEEN(1,4))*(0.9+0.2*RAND())</f>
        <v/>
      </c>
      <c r="G2210">
        <f>RAND()</f>
        <v/>
      </c>
      <c r="H2210">
        <f>(F2210+(1-F2210)*('d_고정'!$B$22*BETAINV(RAND(),IF(G2210&lt;'d_고정'!$B$26,'d_고정'!$B$25,'d_고정'!$B$20)+1,'d_고정'!$B$21-IF(G2210&lt;'d_고정'!$B$26,'d_고정'!$B$25,'d_고정'!$B$20)+1)+(1-'d_고정'!$B$22)*BETAINV(RAND(),IF(G2210&lt;'d_고정'!$B$26,'d_고정'!$B$24,'d_고정'!$B$18)+1,'d_고정'!$B$19-IF(G2210&lt;'d_고정'!$B$26,'d_고정'!$B$24,'d_고정'!$B$18)+1))*('d_고정'!$B$14+('d_고정'!$B$15-'d_고정'!$B$14)*RAND()))/F2210</f>
        <v/>
      </c>
      <c r="I2210">
        <f>RAND()</f>
        <v/>
      </c>
      <c r="J2210">
        <f>IF('d_시나리오'!$J$3='d_시나리오'!$H$3,'d_시나리오'!$I$3,IF(I2210&lt;('d_시나리오'!$I$3-'d_시나리오'!$H$3)/('d_시나리오'!$J$3-'d_시나리오'!$H$3),'d_시나리오'!$H$3+SQRT(I2210*('d_시나리오'!$J$3-'d_시나리오'!$H$3)*('d_시나리오'!$I$3-'d_시나리오'!$H$3)),'d_시나리오'!$J$3-SQRT((1-I2210)*('d_시나리오'!$J$3-'d_시나리오'!$H$3)*('d_시나리오'!$J$3-'d_시나리오'!$I$3))))</f>
        <v/>
      </c>
      <c r="K2210">
        <f>RAND()</f>
        <v/>
      </c>
      <c r="L2210">
        <f>IF('d_시나리오'!$J$4='d_시나리오'!$H$4,'d_시나리오'!$I$4,IF(K2210&lt;('d_시나리오'!$I$4-'d_시나리오'!$H$4)/('d_시나리오'!$J$4-'d_시나리오'!$H$4),'d_시나리오'!$H$4+SQRT(K2210*('d_시나리오'!$J$4-'d_시나리오'!$H$4)*('d_시나리오'!$I$4-'d_시나리오'!$H$4)),'d_시나리오'!$J$4-SQRT((1-K2210)*('d_시나리오'!$J$4-'d_시나리오'!$H$4)*('d_시나리오'!$J$4-'d_시나리오'!$I$4))))</f>
        <v/>
      </c>
      <c r="M2210">
        <f>RAND()</f>
        <v/>
      </c>
      <c r="N2210">
        <f>IF('d_시나리오'!$J$5='d_시나리오'!$H$5,'d_시나리오'!$I$5,IF(M2210&lt;('d_시나리오'!$I$5-'d_시나리오'!$H$5)/('d_시나리오'!$J$5-'d_시나리오'!$H$5),'d_시나리오'!$H$5+SQRT(M2210*('d_시나리오'!$J$5-'d_시나리오'!$H$5)*('d_시나리오'!$I$5-'d_시나리오'!$H$5)),'d_시나리오'!$J$5-SQRT((1-M2210)*('d_시나리오'!$J$5-'d_시나리오'!$H$5)*('d_시나리오'!$J$5-'d_시나리오'!$I$5))))</f>
        <v/>
      </c>
      <c r="O2210">
        <f>RAND()</f>
        <v/>
      </c>
      <c r="P2210">
        <f>IF('d_시나리오'!$J$6='d_시나리오'!$H$6,'d_시나리오'!$I$6,IF(O2210&lt;('d_시나리오'!$I$6-'d_시나리오'!$H$6)/('d_시나리오'!$J$6-'d_시나리오'!$H$6),'d_시나리오'!$H$6+SQRT(O2210*('d_시나리오'!$J$6-'d_시나리오'!$H$6)*('d_시나리오'!$I$6-'d_시나리오'!$H$6)),'d_시나리오'!$J$6-SQRT((1-O2210)*('d_시나리오'!$J$6-'d_시나리오'!$H$6)*('d_시나리오'!$J$6-'d_시나리오'!$I$6))))</f>
        <v/>
      </c>
      <c r="Q2210">
        <f>INDEX('d_분포'!$B$2:$B$57,RANDBETWEEN(1,56))</f>
        <v/>
      </c>
      <c r="R2210">
        <f>BETAINV(RAND(),5,5)</f>
        <v/>
      </c>
      <c r="S2210">
        <f>'d_고정'!$B$1*'6_기대효과'!$H$7*('d_시나리오'!$I$7/'d_고정'!$B$2)*B2210</f>
        <v/>
      </c>
      <c r="T2210">
        <f>S2210*D2210</f>
        <v/>
      </c>
      <c r="U2210">
        <f>S2210*F2210*H2210</f>
        <v/>
      </c>
      <c r="V2210">
        <f>S2210*F2210*(H2210-1)</f>
        <v/>
      </c>
      <c r="W2210">
        <f>U2210*J2210</f>
        <v/>
      </c>
      <c r="X2210">
        <f>T2210+W2210</f>
        <v/>
      </c>
      <c r="Y2210">
        <f>(T2210*E2210+W2210*L2210)*(1-R2210-'d_고정'!$B$13)</f>
        <v/>
      </c>
      <c r="Z2210">
        <f>(U2210*N2210*Q2210+'d_고정'!$B$3*('6_기대효과'!$H$7/8)*Q2210*'d_고정'!$B$10*P2210*('6_기대효과'!$K$7/'d_고정'!$B$9))*(1-R2210)</f>
        <v/>
      </c>
      <c r="AA2210">
        <f>W2210*L2210*(1-R2210-'d_고정'!$B$13)+U2210*MAX(N2210-'d_고정'!$B$10*P2210*('6_기대효과'!$K$7/'d_고정'!$B$9),0)*Q2210*(1-R2210)</f>
        <v/>
      </c>
      <c r="AB2210">
        <f>Y2210+Z2210</f>
        <v/>
      </c>
      <c r="AC2210">
        <f>Y2210/('d_고정'!$B$5*'6_기대효과'!$H$7/8)/'d_고정'!$B$6</f>
        <v/>
      </c>
      <c r="AD2210">
        <f>Y2210/('d_고정'!$B$8*'6_기대효과'!$H$7/8)</f>
        <v/>
      </c>
    </row>
    <row r="2211">
      <c r="A2211">
        <f>RAND()</f>
        <v/>
      </c>
      <c r="B2211">
        <f>IF('d_시나리오'!$J$2='d_시나리오'!$H$2,'d_시나리오'!$I$2,IF(A2211&lt;('d_시나리오'!$I$2-'d_시나리오'!$H$2)/('d_시나리오'!$J$2-'d_시나리오'!$H$2),'d_시나리오'!$H$2+SQRT(A2211*('d_시나리오'!$J$2-'d_시나리오'!$H$2)*('d_시나리오'!$I$2-'d_시나리오'!$H$2)),'d_시나리오'!$J$2-SQRT((1-A2211)*('d_시나리오'!$J$2-'d_시나리오'!$H$2)*('d_시나리오'!$J$2-'d_시나리오'!$I$2))))</f>
        <v/>
      </c>
      <c r="C2211">
        <f>RAND()</f>
        <v/>
      </c>
      <c r="D2211">
        <f>BETAINV(RAND(),IF(C2211&lt;'d_고정'!$B$26,'d_고정'!$B$23,'d_고정'!$B$16)+1,'d_고정'!$B$17-IF(C2211&lt;'d_고정'!$B$26,'d_고정'!$B$23,'d_고정'!$B$16)+1)*('d_고정'!$B$14+('d_고정'!$B$15-'d_고정'!$B$14)*RAND())</f>
        <v/>
      </c>
      <c r="E2211">
        <f>INDEX('d_분포'!$A$2:$A$28,RANDBETWEEN(1,27))</f>
        <v/>
      </c>
      <c r="F2211">
        <f>INDEX('d_분포'!$C$2:$C$5,RANDBETWEEN(1,4))*(0.9+0.2*RAND())</f>
        <v/>
      </c>
      <c r="G2211">
        <f>RAND()</f>
        <v/>
      </c>
      <c r="H2211">
        <f>(F2211+(1-F2211)*('d_고정'!$B$22*BETAINV(RAND(),IF(G2211&lt;'d_고정'!$B$26,'d_고정'!$B$25,'d_고정'!$B$20)+1,'d_고정'!$B$21-IF(G2211&lt;'d_고정'!$B$26,'d_고정'!$B$25,'d_고정'!$B$20)+1)+(1-'d_고정'!$B$22)*BETAINV(RAND(),IF(G2211&lt;'d_고정'!$B$26,'d_고정'!$B$24,'d_고정'!$B$18)+1,'d_고정'!$B$19-IF(G2211&lt;'d_고정'!$B$26,'d_고정'!$B$24,'d_고정'!$B$18)+1))*('d_고정'!$B$14+('d_고정'!$B$15-'d_고정'!$B$14)*RAND()))/F2211</f>
        <v/>
      </c>
      <c r="I2211">
        <f>RAND()</f>
        <v/>
      </c>
      <c r="J2211">
        <f>IF('d_시나리오'!$J$3='d_시나리오'!$H$3,'d_시나리오'!$I$3,IF(I2211&lt;('d_시나리오'!$I$3-'d_시나리오'!$H$3)/('d_시나리오'!$J$3-'d_시나리오'!$H$3),'d_시나리오'!$H$3+SQRT(I2211*('d_시나리오'!$J$3-'d_시나리오'!$H$3)*('d_시나리오'!$I$3-'d_시나리오'!$H$3)),'d_시나리오'!$J$3-SQRT((1-I2211)*('d_시나리오'!$J$3-'d_시나리오'!$H$3)*('d_시나리오'!$J$3-'d_시나리오'!$I$3))))</f>
        <v/>
      </c>
      <c r="K2211">
        <f>RAND()</f>
        <v/>
      </c>
      <c r="L2211">
        <f>IF('d_시나리오'!$J$4='d_시나리오'!$H$4,'d_시나리오'!$I$4,IF(K2211&lt;('d_시나리오'!$I$4-'d_시나리오'!$H$4)/('d_시나리오'!$J$4-'d_시나리오'!$H$4),'d_시나리오'!$H$4+SQRT(K2211*('d_시나리오'!$J$4-'d_시나리오'!$H$4)*('d_시나리오'!$I$4-'d_시나리오'!$H$4)),'d_시나리오'!$J$4-SQRT((1-K2211)*('d_시나리오'!$J$4-'d_시나리오'!$H$4)*('d_시나리오'!$J$4-'d_시나리오'!$I$4))))</f>
        <v/>
      </c>
      <c r="M2211">
        <f>RAND()</f>
        <v/>
      </c>
      <c r="N2211">
        <f>IF('d_시나리오'!$J$5='d_시나리오'!$H$5,'d_시나리오'!$I$5,IF(M2211&lt;('d_시나리오'!$I$5-'d_시나리오'!$H$5)/('d_시나리오'!$J$5-'d_시나리오'!$H$5),'d_시나리오'!$H$5+SQRT(M2211*('d_시나리오'!$J$5-'d_시나리오'!$H$5)*('d_시나리오'!$I$5-'d_시나리오'!$H$5)),'d_시나리오'!$J$5-SQRT((1-M2211)*('d_시나리오'!$J$5-'d_시나리오'!$H$5)*('d_시나리오'!$J$5-'d_시나리오'!$I$5))))</f>
        <v/>
      </c>
      <c r="O2211">
        <f>RAND()</f>
        <v/>
      </c>
      <c r="P2211">
        <f>IF('d_시나리오'!$J$6='d_시나리오'!$H$6,'d_시나리오'!$I$6,IF(O2211&lt;('d_시나리오'!$I$6-'d_시나리오'!$H$6)/('d_시나리오'!$J$6-'d_시나리오'!$H$6),'d_시나리오'!$H$6+SQRT(O2211*('d_시나리오'!$J$6-'d_시나리오'!$H$6)*('d_시나리오'!$I$6-'d_시나리오'!$H$6)),'d_시나리오'!$J$6-SQRT((1-O2211)*('d_시나리오'!$J$6-'d_시나리오'!$H$6)*('d_시나리오'!$J$6-'d_시나리오'!$I$6))))</f>
        <v/>
      </c>
      <c r="Q2211">
        <f>INDEX('d_분포'!$B$2:$B$57,RANDBETWEEN(1,56))</f>
        <v/>
      </c>
      <c r="R2211">
        <f>BETAINV(RAND(),5,5)</f>
        <v/>
      </c>
      <c r="S2211">
        <f>'d_고정'!$B$1*'6_기대효과'!$H$7*('d_시나리오'!$I$7/'d_고정'!$B$2)*B2211</f>
        <v/>
      </c>
      <c r="T2211">
        <f>S2211*D2211</f>
        <v/>
      </c>
      <c r="U2211">
        <f>S2211*F2211*H2211</f>
        <v/>
      </c>
      <c r="V2211">
        <f>S2211*F2211*(H2211-1)</f>
        <v/>
      </c>
      <c r="W2211">
        <f>U2211*J2211</f>
        <v/>
      </c>
      <c r="X2211">
        <f>T2211+W2211</f>
        <v/>
      </c>
      <c r="Y2211">
        <f>(T2211*E2211+W2211*L2211)*(1-R2211-'d_고정'!$B$13)</f>
        <v/>
      </c>
      <c r="Z2211">
        <f>(U2211*N2211*Q2211+'d_고정'!$B$3*('6_기대효과'!$H$7/8)*Q2211*'d_고정'!$B$10*P2211*('6_기대효과'!$K$7/'d_고정'!$B$9))*(1-R2211)</f>
        <v/>
      </c>
      <c r="AA2211">
        <f>W2211*L2211*(1-R2211-'d_고정'!$B$13)+U2211*MAX(N2211-'d_고정'!$B$10*P2211*('6_기대효과'!$K$7/'d_고정'!$B$9),0)*Q2211*(1-R2211)</f>
        <v/>
      </c>
      <c r="AB2211">
        <f>Y2211+Z2211</f>
        <v/>
      </c>
      <c r="AC2211">
        <f>Y2211/('d_고정'!$B$5*'6_기대효과'!$H$7/8)/'d_고정'!$B$6</f>
        <v/>
      </c>
      <c r="AD2211">
        <f>Y2211/('d_고정'!$B$8*'6_기대효과'!$H$7/8)</f>
        <v/>
      </c>
    </row>
    <row r="2212">
      <c r="A2212">
        <f>RAND()</f>
        <v/>
      </c>
      <c r="B2212">
        <f>IF('d_시나리오'!$J$2='d_시나리오'!$H$2,'d_시나리오'!$I$2,IF(A2212&lt;('d_시나리오'!$I$2-'d_시나리오'!$H$2)/('d_시나리오'!$J$2-'d_시나리오'!$H$2),'d_시나리오'!$H$2+SQRT(A2212*('d_시나리오'!$J$2-'d_시나리오'!$H$2)*('d_시나리오'!$I$2-'d_시나리오'!$H$2)),'d_시나리오'!$J$2-SQRT((1-A2212)*('d_시나리오'!$J$2-'d_시나리오'!$H$2)*('d_시나리오'!$J$2-'d_시나리오'!$I$2))))</f>
        <v/>
      </c>
      <c r="C2212">
        <f>RAND()</f>
        <v/>
      </c>
      <c r="D2212">
        <f>BETAINV(RAND(),IF(C2212&lt;'d_고정'!$B$26,'d_고정'!$B$23,'d_고정'!$B$16)+1,'d_고정'!$B$17-IF(C2212&lt;'d_고정'!$B$26,'d_고정'!$B$23,'d_고정'!$B$16)+1)*('d_고정'!$B$14+('d_고정'!$B$15-'d_고정'!$B$14)*RAND())</f>
        <v/>
      </c>
      <c r="E2212">
        <f>INDEX('d_분포'!$A$2:$A$28,RANDBETWEEN(1,27))</f>
        <v/>
      </c>
      <c r="F2212">
        <f>INDEX('d_분포'!$C$2:$C$5,RANDBETWEEN(1,4))*(0.9+0.2*RAND())</f>
        <v/>
      </c>
      <c r="G2212">
        <f>RAND()</f>
        <v/>
      </c>
      <c r="H2212">
        <f>(F2212+(1-F2212)*('d_고정'!$B$22*BETAINV(RAND(),IF(G2212&lt;'d_고정'!$B$26,'d_고정'!$B$25,'d_고정'!$B$20)+1,'d_고정'!$B$21-IF(G2212&lt;'d_고정'!$B$26,'d_고정'!$B$25,'d_고정'!$B$20)+1)+(1-'d_고정'!$B$22)*BETAINV(RAND(),IF(G2212&lt;'d_고정'!$B$26,'d_고정'!$B$24,'d_고정'!$B$18)+1,'d_고정'!$B$19-IF(G2212&lt;'d_고정'!$B$26,'d_고정'!$B$24,'d_고정'!$B$18)+1))*('d_고정'!$B$14+('d_고정'!$B$15-'d_고정'!$B$14)*RAND()))/F2212</f>
        <v/>
      </c>
      <c r="I2212">
        <f>RAND()</f>
        <v/>
      </c>
      <c r="J2212">
        <f>IF('d_시나리오'!$J$3='d_시나리오'!$H$3,'d_시나리오'!$I$3,IF(I2212&lt;('d_시나리오'!$I$3-'d_시나리오'!$H$3)/('d_시나리오'!$J$3-'d_시나리오'!$H$3),'d_시나리오'!$H$3+SQRT(I2212*('d_시나리오'!$J$3-'d_시나리오'!$H$3)*('d_시나리오'!$I$3-'d_시나리오'!$H$3)),'d_시나리오'!$J$3-SQRT((1-I2212)*('d_시나리오'!$J$3-'d_시나리오'!$H$3)*('d_시나리오'!$J$3-'d_시나리오'!$I$3))))</f>
        <v/>
      </c>
      <c r="K2212">
        <f>RAND()</f>
        <v/>
      </c>
      <c r="L2212">
        <f>IF('d_시나리오'!$J$4='d_시나리오'!$H$4,'d_시나리오'!$I$4,IF(K2212&lt;('d_시나리오'!$I$4-'d_시나리오'!$H$4)/('d_시나리오'!$J$4-'d_시나리오'!$H$4),'d_시나리오'!$H$4+SQRT(K2212*('d_시나리오'!$J$4-'d_시나리오'!$H$4)*('d_시나리오'!$I$4-'d_시나리오'!$H$4)),'d_시나리오'!$J$4-SQRT((1-K2212)*('d_시나리오'!$J$4-'d_시나리오'!$H$4)*('d_시나리오'!$J$4-'d_시나리오'!$I$4))))</f>
        <v/>
      </c>
      <c r="M2212">
        <f>RAND()</f>
        <v/>
      </c>
      <c r="N2212">
        <f>IF('d_시나리오'!$J$5='d_시나리오'!$H$5,'d_시나리오'!$I$5,IF(M2212&lt;('d_시나리오'!$I$5-'d_시나리오'!$H$5)/('d_시나리오'!$J$5-'d_시나리오'!$H$5),'d_시나리오'!$H$5+SQRT(M2212*('d_시나리오'!$J$5-'d_시나리오'!$H$5)*('d_시나리오'!$I$5-'d_시나리오'!$H$5)),'d_시나리오'!$J$5-SQRT((1-M2212)*('d_시나리오'!$J$5-'d_시나리오'!$H$5)*('d_시나리오'!$J$5-'d_시나리오'!$I$5))))</f>
        <v/>
      </c>
      <c r="O2212">
        <f>RAND()</f>
        <v/>
      </c>
      <c r="P2212">
        <f>IF('d_시나리오'!$J$6='d_시나리오'!$H$6,'d_시나리오'!$I$6,IF(O2212&lt;('d_시나리오'!$I$6-'d_시나리오'!$H$6)/('d_시나리오'!$J$6-'d_시나리오'!$H$6),'d_시나리오'!$H$6+SQRT(O2212*('d_시나리오'!$J$6-'d_시나리오'!$H$6)*('d_시나리오'!$I$6-'d_시나리오'!$H$6)),'d_시나리오'!$J$6-SQRT((1-O2212)*('d_시나리오'!$J$6-'d_시나리오'!$H$6)*('d_시나리오'!$J$6-'d_시나리오'!$I$6))))</f>
        <v/>
      </c>
      <c r="Q2212">
        <f>INDEX('d_분포'!$B$2:$B$57,RANDBETWEEN(1,56))</f>
        <v/>
      </c>
      <c r="R2212">
        <f>BETAINV(RAND(),5,5)</f>
        <v/>
      </c>
      <c r="S2212">
        <f>'d_고정'!$B$1*'6_기대효과'!$H$7*('d_시나리오'!$I$7/'d_고정'!$B$2)*B2212</f>
        <v/>
      </c>
      <c r="T2212">
        <f>S2212*D2212</f>
        <v/>
      </c>
      <c r="U2212">
        <f>S2212*F2212*H2212</f>
        <v/>
      </c>
      <c r="V2212">
        <f>S2212*F2212*(H2212-1)</f>
        <v/>
      </c>
      <c r="W2212">
        <f>U2212*J2212</f>
        <v/>
      </c>
      <c r="X2212">
        <f>T2212+W2212</f>
        <v/>
      </c>
      <c r="Y2212">
        <f>(T2212*E2212+W2212*L2212)*(1-R2212-'d_고정'!$B$13)</f>
        <v/>
      </c>
      <c r="Z2212">
        <f>(U2212*N2212*Q2212+'d_고정'!$B$3*('6_기대효과'!$H$7/8)*Q2212*'d_고정'!$B$10*P2212*('6_기대효과'!$K$7/'d_고정'!$B$9))*(1-R2212)</f>
        <v/>
      </c>
      <c r="AA2212">
        <f>W2212*L2212*(1-R2212-'d_고정'!$B$13)+U2212*MAX(N2212-'d_고정'!$B$10*P2212*('6_기대효과'!$K$7/'d_고정'!$B$9),0)*Q2212*(1-R2212)</f>
        <v/>
      </c>
      <c r="AB2212">
        <f>Y2212+Z2212</f>
        <v/>
      </c>
      <c r="AC2212">
        <f>Y2212/('d_고정'!$B$5*'6_기대효과'!$H$7/8)/'d_고정'!$B$6</f>
        <v/>
      </c>
      <c r="AD2212">
        <f>Y2212/('d_고정'!$B$8*'6_기대효과'!$H$7/8)</f>
        <v/>
      </c>
    </row>
    <row r="2213">
      <c r="A2213">
        <f>RAND()</f>
        <v/>
      </c>
      <c r="B2213">
        <f>IF('d_시나리오'!$J$2='d_시나리오'!$H$2,'d_시나리오'!$I$2,IF(A2213&lt;('d_시나리오'!$I$2-'d_시나리오'!$H$2)/('d_시나리오'!$J$2-'d_시나리오'!$H$2),'d_시나리오'!$H$2+SQRT(A2213*('d_시나리오'!$J$2-'d_시나리오'!$H$2)*('d_시나리오'!$I$2-'d_시나리오'!$H$2)),'d_시나리오'!$J$2-SQRT((1-A2213)*('d_시나리오'!$J$2-'d_시나리오'!$H$2)*('d_시나리오'!$J$2-'d_시나리오'!$I$2))))</f>
        <v/>
      </c>
      <c r="C2213">
        <f>RAND()</f>
        <v/>
      </c>
      <c r="D2213">
        <f>BETAINV(RAND(),IF(C2213&lt;'d_고정'!$B$26,'d_고정'!$B$23,'d_고정'!$B$16)+1,'d_고정'!$B$17-IF(C2213&lt;'d_고정'!$B$26,'d_고정'!$B$23,'d_고정'!$B$16)+1)*('d_고정'!$B$14+('d_고정'!$B$15-'d_고정'!$B$14)*RAND())</f>
        <v/>
      </c>
      <c r="E2213">
        <f>INDEX('d_분포'!$A$2:$A$28,RANDBETWEEN(1,27))</f>
        <v/>
      </c>
      <c r="F2213">
        <f>INDEX('d_분포'!$C$2:$C$5,RANDBETWEEN(1,4))*(0.9+0.2*RAND())</f>
        <v/>
      </c>
      <c r="G2213">
        <f>RAND()</f>
        <v/>
      </c>
      <c r="H2213">
        <f>(F2213+(1-F2213)*('d_고정'!$B$22*BETAINV(RAND(),IF(G2213&lt;'d_고정'!$B$26,'d_고정'!$B$25,'d_고정'!$B$20)+1,'d_고정'!$B$21-IF(G2213&lt;'d_고정'!$B$26,'d_고정'!$B$25,'d_고정'!$B$20)+1)+(1-'d_고정'!$B$22)*BETAINV(RAND(),IF(G2213&lt;'d_고정'!$B$26,'d_고정'!$B$24,'d_고정'!$B$18)+1,'d_고정'!$B$19-IF(G2213&lt;'d_고정'!$B$26,'d_고정'!$B$24,'d_고정'!$B$18)+1))*('d_고정'!$B$14+('d_고정'!$B$15-'d_고정'!$B$14)*RAND()))/F2213</f>
        <v/>
      </c>
      <c r="I2213">
        <f>RAND()</f>
        <v/>
      </c>
      <c r="J2213">
        <f>IF('d_시나리오'!$J$3='d_시나리오'!$H$3,'d_시나리오'!$I$3,IF(I2213&lt;('d_시나리오'!$I$3-'d_시나리오'!$H$3)/('d_시나리오'!$J$3-'d_시나리오'!$H$3),'d_시나리오'!$H$3+SQRT(I2213*('d_시나리오'!$J$3-'d_시나리오'!$H$3)*('d_시나리오'!$I$3-'d_시나리오'!$H$3)),'d_시나리오'!$J$3-SQRT((1-I2213)*('d_시나리오'!$J$3-'d_시나리오'!$H$3)*('d_시나리오'!$J$3-'d_시나리오'!$I$3))))</f>
        <v/>
      </c>
      <c r="K2213">
        <f>RAND()</f>
        <v/>
      </c>
      <c r="L2213">
        <f>IF('d_시나리오'!$J$4='d_시나리오'!$H$4,'d_시나리오'!$I$4,IF(K2213&lt;('d_시나리오'!$I$4-'d_시나리오'!$H$4)/('d_시나리오'!$J$4-'d_시나리오'!$H$4),'d_시나리오'!$H$4+SQRT(K2213*('d_시나리오'!$J$4-'d_시나리오'!$H$4)*('d_시나리오'!$I$4-'d_시나리오'!$H$4)),'d_시나리오'!$J$4-SQRT((1-K2213)*('d_시나리오'!$J$4-'d_시나리오'!$H$4)*('d_시나리오'!$J$4-'d_시나리오'!$I$4))))</f>
        <v/>
      </c>
      <c r="M2213">
        <f>RAND()</f>
        <v/>
      </c>
      <c r="N2213">
        <f>IF('d_시나리오'!$J$5='d_시나리오'!$H$5,'d_시나리오'!$I$5,IF(M2213&lt;('d_시나리오'!$I$5-'d_시나리오'!$H$5)/('d_시나리오'!$J$5-'d_시나리오'!$H$5),'d_시나리오'!$H$5+SQRT(M2213*('d_시나리오'!$J$5-'d_시나리오'!$H$5)*('d_시나리오'!$I$5-'d_시나리오'!$H$5)),'d_시나리오'!$J$5-SQRT((1-M2213)*('d_시나리오'!$J$5-'d_시나리오'!$H$5)*('d_시나리오'!$J$5-'d_시나리오'!$I$5))))</f>
        <v/>
      </c>
      <c r="O2213">
        <f>RAND()</f>
        <v/>
      </c>
      <c r="P2213">
        <f>IF('d_시나리오'!$J$6='d_시나리오'!$H$6,'d_시나리오'!$I$6,IF(O2213&lt;('d_시나리오'!$I$6-'d_시나리오'!$H$6)/('d_시나리오'!$J$6-'d_시나리오'!$H$6),'d_시나리오'!$H$6+SQRT(O2213*('d_시나리오'!$J$6-'d_시나리오'!$H$6)*('d_시나리오'!$I$6-'d_시나리오'!$H$6)),'d_시나리오'!$J$6-SQRT((1-O2213)*('d_시나리오'!$J$6-'d_시나리오'!$H$6)*('d_시나리오'!$J$6-'d_시나리오'!$I$6))))</f>
        <v/>
      </c>
      <c r="Q2213">
        <f>INDEX('d_분포'!$B$2:$B$57,RANDBETWEEN(1,56))</f>
        <v/>
      </c>
      <c r="R2213">
        <f>BETAINV(RAND(),5,5)</f>
        <v/>
      </c>
      <c r="S2213">
        <f>'d_고정'!$B$1*'6_기대효과'!$H$7*('d_시나리오'!$I$7/'d_고정'!$B$2)*B2213</f>
        <v/>
      </c>
      <c r="T2213">
        <f>S2213*D2213</f>
        <v/>
      </c>
      <c r="U2213">
        <f>S2213*F2213*H2213</f>
        <v/>
      </c>
      <c r="V2213">
        <f>S2213*F2213*(H2213-1)</f>
        <v/>
      </c>
      <c r="W2213">
        <f>U2213*J2213</f>
        <v/>
      </c>
      <c r="X2213">
        <f>T2213+W2213</f>
        <v/>
      </c>
      <c r="Y2213">
        <f>(T2213*E2213+W2213*L2213)*(1-R2213-'d_고정'!$B$13)</f>
        <v/>
      </c>
      <c r="Z2213">
        <f>(U2213*N2213*Q2213+'d_고정'!$B$3*('6_기대효과'!$H$7/8)*Q2213*'d_고정'!$B$10*P2213*('6_기대효과'!$K$7/'d_고정'!$B$9))*(1-R2213)</f>
        <v/>
      </c>
      <c r="AA2213">
        <f>W2213*L2213*(1-R2213-'d_고정'!$B$13)+U2213*MAX(N2213-'d_고정'!$B$10*P2213*('6_기대효과'!$K$7/'d_고정'!$B$9),0)*Q2213*(1-R2213)</f>
        <v/>
      </c>
      <c r="AB2213">
        <f>Y2213+Z2213</f>
        <v/>
      </c>
      <c r="AC2213">
        <f>Y2213/('d_고정'!$B$5*'6_기대효과'!$H$7/8)/'d_고정'!$B$6</f>
        <v/>
      </c>
      <c r="AD2213">
        <f>Y2213/('d_고정'!$B$8*'6_기대효과'!$H$7/8)</f>
        <v/>
      </c>
    </row>
    <row r="2214">
      <c r="A2214">
        <f>RAND()</f>
        <v/>
      </c>
      <c r="B2214">
        <f>IF('d_시나리오'!$J$2='d_시나리오'!$H$2,'d_시나리오'!$I$2,IF(A2214&lt;('d_시나리오'!$I$2-'d_시나리오'!$H$2)/('d_시나리오'!$J$2-'d_시나리오'!$H$2),'d_시나리오'!$H$2+SQRT(A2214*('d_시나리오'!$J$2-'d_시나리오'!$H$2)*('d_시나리오'!$I$2-'d_시나리오'!$H$2)),'d_시나리오'!$J$2-SQRT((1-A2214)*('d_시나리오'!$J$2-'d_시나리오'!$H$2)*('d_시나리오'!$J$2-'d_시나리오'!$I$2))))</f>
        <v/>
      </c>
      <c r="C2214">
        <f>RAND()</f>
        <v/>
      </c>
      <c r="D2214">
        <f>BETAINV(RAND(),IF(C2214&lt;'d_고정'!$B$26,'d_고정'!$B$23,'d_고정'!$B$16)+1,'d_고정'!$B$17-IF(C2214&lt;'d_고정'!$B$26,'d_고정'!$B$23,'d_고정'!$B$16)+1)*('d_고정'!$B$14+('d_고정'!$B$15-'d_고정'!$B$14)*RAND())</f>
        <v/>
      </c>
      <c r="E2214">
        <f>INDEX('d_분포'!$A$2:$A$28,RANDBETWEEN(1,27))</f>
        <v/>
      </c>
      <c r="F2214">
        <f>INDEX('d_분포'!$C$2:$C$5,RANDBETWEEN(1,4))*(0.9+0.2*RAND())</f>
        <v/>
      </c>
      <c r="G2214">
        <f>RAND()</f>
        <v/>
      </c>
      <c r="H2214">
        <f>(F2214+(1-F2214)*('d_고정'!$B$22*BETAINV(RAND(),IF(G2214&lt;'d_고정'!$B$26,'d_고정'!$B$25,'d_고정'!$B$20)+1,'d_고정'!$B$21-IF(G2214&lt;'d_고정'!$B$26,'d_고정'!$B$25,'d_고정'!$B$20)+1)+(1-'d_고정'!$B$22)*BETAINV(RAND(),IF(G2214&lt;'d_고정'!$B$26,'d_고정'!$B$24,'d_고정'!$B$18)+1,'d_고정'!$B$19-IF(G2214&lt;'d_고정'!$B$26,'d_고정'!$B$24,'d_고정'!$B$18)+1))*('d_고정'!$B$14+('d_고정'!$B$15-'d_고정'!$B$14)*RAND()))/F2214</f>
        <v/>
      </c>
      <c r="I2214">
        <f>RAND()</f>
        <v/>
      </c>
      <c r="J2214">
        <f>IF('d_시나리오'!$J$3='d_시나리오'!$H$3,'d_시나리오'!$I$3,IF(I2214&lt;('d_시나리오'!$I$3-'d_시나리오'!$H$3)/('d_시나리오'!$J$3-'d_시나리오'!$H$3),'d_시나리오'!$H$3+SQRT(I2214*('d_시나리오'!$J$3-'d_시나리오'!$H$3)*('d_시나리오'!$I$3-'d_시나리오'!$H$3)),'d_시나리오'!$J$3-SQRT((1-I2214)*('d_시나리오'!$J$3-'d_시나리오'!$H$3)*('d_시나리오'!$J$3-'d_시나리오'!$I$3))))</f>
        <v/>
      </c>
      <c r="K2214">
        <f>RAND()</f>
        <v/>
      </c>
      <c r="L2214">
        <f>IF('d_시나리오'!$J$4='d_시나리오'!$H$4,'d_시나리오'!$I$4,IF(K2214&lt;('d_시나리오'!$I$4-'d_시나리오'!$H$4)/('d_시나리오'!$J$4-'d_시나리오'!$H$4),'d_시나리오'!$H$4+SQRT(K2214*('d_시나리오'!$J$4-'d_시나리오'!$H$4)*('d_시나리오'!$I$4-'d_시나리오'!$H$4)),'d_시나리오'!$J$4-SQRT((1-K2214)*('d_시나리오'!$J$4-'d_시나리오'!$H$4)*('d_시나리오'!$J$4-'d_시나리오'!$I$4))))</f>
        <v/>
      </c>
      <c r="M2214">
        <f>RAND()</f>
        <v/>
      </c>
      <c r="N2214">
        <f>IF('d_시나리오'!$J$5='d_시나리오'!$H$5,'d_시나리오'!$I$5,IF(M2214&lt;('d_시나리오'!$I$5-'d_시나리오'!$H$5)/('d_시나리오'!$J$5-'d_시나리오'!$H$5),'d_시나리오'!$H$5+SQRT(M2214*('d_시나리오'!$J$5-'d_시나리오'!$H$5)*('d_시나리오'!$I$5-'d_시나리오'!$H$5)),'d_시나리오'!$J$5-SQRT((1-M2214)*('d_시나리오'!$J$5-'d_시나리오'!$H$5)*('d_시나리오'!$J$5-'d_시나리오'!$I$5))))</f>
        <v/>
      </c>
      <c r="O2214">
        <f>RAND()</f>
        <v/>
      </c>
      <c r="P2214">
        <f>IF('d_시나리오'!$J$6='d_시나리오'!$H$6,'d_시나리오'!$I$6,IF(O2214&lt;('d_시나리오'!$I$6-'d_시나리오'!$H$6)/('d_시나리오'!$J$6-'d_시나리오'!$H$6),'d_시나리오'!$H$6+SQRT(O2214*('d_시나리오'!$J$6-'d_시나리오'!$H$6)*('d_시나리오'!$I$6-'d_시나리오'!$H$6)),'d_시나리오'!$J$6-SQRT((1-O2214)*('d_시나리오'!$J$6-'d_시나리오'!$H$6)*('d_시나리오'!$J$6-'d_시나리오'!$I$6))))</f>
        <v/>
      </c>
      <c r="Q2214">
        <f>INDEX('d_분포'!$B$2:$B$57,RANDBETWEEN(1,56))</f>
        <v/>
      </c>
      <c r="R2214">
        <f>BETAINV(RAND(),5,5)</f>
        <v/>
      </c>
      <c r="S2214">
        <f>'d_고정'!$B$1*'6_기대효과'!$H$7*('d_시나리오'!$I$7/'d_고정'!$B$2)*B2214</f>
        <v/>
      </c>
      <c r="T2214">
        <f>S2214*D2214</f>
        <v/>
      </c>
      <c r="U2214">
        <f>S2214*F2214*H2214</f>
        <v/>
      </c>
      <c r="V2214">
        <f>S2214*F2214*(H2214-1)</f>
        <v/>
      </c>
      <c r="W2214">
        <f>U2214*J2214</f>
        <v/>
      </c>
      <c r="X2214">
        <f>T2214+W2214</f>
        <v/>
      </c>
      <c r="Y2214">
        <f>(T2214*E2214+W2214*L2214)*(1-R2214-'d_고정'!$B$13)</f>
        <v/>
      </c>
      <c r="Z2214">
        <f>(U2214*N2214*Q2214+'d_고정'!$B$3*('6_기대효과'!$H$7/8)*Q2214*'d_고정'!$B$10*P2214*('6_기대효과'!$K$7/'d_고정'!$B$9))*(1-R2214)</f>
        <v/>
      </c>
      <c r="AA2214">
        <f>W2214*L2214*(1-R2214-'d_고정'!$B$13)+U2214*MAX(N2214-'d_고정'!$B$10*P2214*('6_기대효과'!$K$7/'d_고정'!$B$9),0)*Q2214*(1-R2214)</f>
        <v/>
      </c>
      <c r="AB2214">
        <f>Y2214+Z2214</f>
        <v/>
      </c>
      <c r="AC2214">
        <f>Y2214/('d_고정'!$B$5*'6_기대효과'!$H$7/8)/'d_고정'!$B$6</f>
        <v/>
      </c>
      <c r="AD2214">
        <f>Y2214/('d_고정'!$B$8*'6_기대효과'!$H$7/8)</f>
        <v/>
      </c>
    </row>
    <row r="2215">
      <c r="A2215">
        <f>RAND()</f>
        <v/>
      </c>
      <c r="B2215">
        <f>IF('d_시나리오'!$J$2='d_시나리오'!$H$2,'d_시나리오'!$I$2,IF(A2215&lt;('d_시나리오'!$I$2-'d_시나리오'!$H$2)/('d_시나리오'!$J$2-'d_시나리오'!$H$2),'d_시나리오'!$H$2+SQRT(A2215*('d_시나리오'!$J$2-'d_시나리오'!$H$2)*('d_시나리오'!$I$2-'d_시나리오'!$H$2)),'d_시나리오'!$J$2-SQRT((1-A2215)*('d_시나리오'!$J$2-'d_시나리오'!$H$2)*('d_시나리오'!$J$2-'d_시나리오'!$I$2))))</f>
        <v/>
      </c>
      <c r="C2215">
        <f>RAND()</f>
        <v/>
      </c>
      <c r="D2215">
        <f>BETAINV(RAND(),IF(C2215&lt;'d_고정'!$B$26,'d_고정'!$B$23,'d_고정'!$B$16)+1,'d_고정'!$B$17-IF(C2215&lt;'d_고정'!$B$26,'d_고정'!$B$23,'d_고정'!$B$16)+1)*('d_고정'!$B$14+('d_고정'!$B$15-'d_고정'!$B$14)*RAND())</f>
        <v/>
      </c>
      <c r="E2215">
        <f>INDEX('d_분포'!$A$2:$A$28,RANDBETWEEN(1,27))</f>
        <v/>
      </c>
      <c r="F2215">
        <f>INDEX('d_분포'!$C$2:$C$5,RANDBETWEEN(1,4))*(0.9+0.2*RAND())</f>
        <v/>
      </c>
      <c r="G2215">
        <f>RAND()</f>
        <v/>
      </c>
      <c r="H2215">
        <f>(F2215+(1-F2215)*('d_고정'!$B$22*BETAINV(RAND(),IF(G2215&lt;'d_고정'!$B$26,'d_고정'!$B$25,'d_고정'!$B$20)+1,'d_고정'!$B$21-IF(G2215&lt;'d_고정'!$B$26,'d_고정'!$B$25,'d_고정'!$B$20)+1)+(1-'d_고정'!$B$22)*BETAINV(RAND(),IF(G2215&lt;'d_고정'!$B$26,'d_고정'!$B$24,'d_고정'!$B$18)+1,'d_고정'!$B$19-IF(G2215&lt;'d_고정'!$B$26,'d_고정'!$B$24,'d_고정'!$B$18)+1))*('d_고정'!$B$14+('d_고정'!$B$15-'d_고정'!$B$14)*RAND()))/F2215</f>
        <v/>
      </c>
      <c r="I2215">
        <f>RAND()</f>
        <v/>
      </c>
      <c r="J2215">
        <f>IF('d_시나리오'!$J$3='d_시나리오'!$H$3,'d_시나리오'!$I$3,IF(I2215&lt;('d_시나리오'!$I$3-'d_시나리오'!$H$3)/('d_시나리오'!$J$3-'d_시나리오'!$H$3),'d_시나리오'!$H$3+SQRT(I2215*('d_시나리오'!$J$3-'d_시나리오'!$H$3)*('d_시나리오'!$I$3-'d_시나리오'!$H$3)),'d_시나리오'!$J$3-SQRT((1-I2215)*('d_시나리오'!$J$3-'d_시나리오'!$H$3)*('d_시나리오'!$J$3-'d_시나리오'!$I$3))))</f>
        <v/>
      </c>
      <c r="K2215">
        <f>RAND()</f>
        <v/>
      </c>
      <c r="L2215">
        <f>IF('d_시나리오'!$J$4='d_시나리오'!$H$4,'d_시나리오'!$I$4,IF(K2215&lt;('d_시나리오'!$I$4-'d_시나리오'!$H$4)/('d_시나리오'!$J$4-'d_시나리오'!$H$4),'d_시나리오'!$H$4+SQRT(K2215*('d_시나리오'!$J$4-'d_시나리오'!$H$4)*('d_시나리오'!$I$4-'d_시나리오'!$H$4)),'d_시나리오'!$J$4-SQRT((1-K2215)*('d_시나리오'!$J$4-'d_시나리오'!$H$4)*('d_시나리오'!$J$4-'d_시나리오'!$I$4))))</f>
        <v/>
      </c>
      <c r="M2215">
        <f>RAND()</f>
        <v/>
      </c>
      <c r="N2215">
        <f>IF('d_시나리오'!$J$5='d_시나리오'!$H$5,'d_시나리오'!$I$5,IF(M2215&lt;('d_시나리오'!$I$5-'d_시나리오'!$H$5)/('d_시나리오'!$J$5-'d_시나리오'!$H$5),'d_시나리오'!$H$5+SQRT(M2215*('d_시나리오'!$J$5-'d_시나리오'!$H$5)*('d_시나리오'!$I$5-'d_시나리오'!$H$5)),'d_시나리오'!$J$5-SQRT((1-M2215)*('d_시나리오'!$J$5-'d_시나리오'!$H$5)*('d_시나리오'!$J$5-'d_시나리오'!$I$5))))</f>
        <v/>
      </c>
      <c r="O2215">
        <f>RAND()</f>
        <v/>
      </c>
      <c r="P2215">
        <f>IF('d_시나리오'!$J$6='d_시나리오'!$H$6,'d_시나리오'!$I$6,IF(O2215&lt;('d_시나리오'!$I$6-'d_시나리오'!$H$6)/('d_시나리오'!$J$6-'d_시나리오'!$H$6),'d_시나리오'!$H$6+SQRT(O2215*('d_시나리오'!$J$6-'d_시나리오'!$H$6)*('d_시나리오'!$I$6-'d_시나리오'!$H$6)),'d_시나리오'!$J$6-SQRT((1-O2215)*('d_시나리오'!$J$6-'d_시나리오'!$H$6)*('d_시나리오'!$J$6-'d_시나리오'!$I$6))))</f>
        <v/>
      </c>
      <c r="Q2215">
        <f>INDEX('d_분포'!$B$2:$B$57,RANDBETWEEN(1,56))</f>
        <v/>
      </c>
      <c r="R2215">
        <f>BETAINV(RAND(),5,5)</f>
        <v/>
      </c>
      <c r="S2215">
        <f>'d_고정'!$B$1*'6_기대효과'!$H$7*('d_시나리오'!$I$7/'d_고정'!$B$2)*B2215</f>
        <v/>
      </c>
      <c r="T2215">
        <f>S2215*D2215</f>
        <v/>
      </c>
      <c r="U2215">
        <f>S2215*F2215*H2215</f>
        <v/>
      </c>
      <c r="V2215">
        <f>S2215*F2215*(H2215-1)</f>
        <v/>
      </c>
      <c r="W2215">
        <f>U2215*J2215</f>
        <v/>
      </c>
      <c r="X2215">
        <f>T2215+W2215</f>
        <v/>
      </c>
      <c r="Y2215">
        <f>(T2215*E2215+W2215*L2215)*(1-R2215-'d_고정'!$B$13)</f>
        <v/>
      </c>
      <c r="Z2215">
        <f>(U2215*N2215*Q2215+'d_고정'!$B$3*('6_기대효과'!$H$7/8)*Q2215*'d_고정'!$B$10*P2215*('6_기대효과'!$K$7/'d_고정'!$B$9))*(1-R2215)</f>
        <v/>
      </c>
      <c r="AA2215">
        <f>W2215*L2215*(1-R2215-'d_고정'!$B$13)+U2215*MAX(N2215-'d_고정'!$B$10*P2215*('6_기대효과'!$K$7/'d_고정'!$B$9),0)*Q2215*(1-R2215)</f>
        <v/>
      </c>
      <c r="AB2215">
        <f>Y2215+Z2215</f>
        <v/>
      </c>
      <c r="AC2215">
        <f>Y2215/('d_고정'!$B$5*'6_기대효과'!$H$7/8)/'d_고정'!$B$6</f>
        <v/>
      </c>
      <c r="AD2215">
        <f>Y2215/('d_고정'!$B$8*'6_기대효과'!$H$7/8)</f>
        <v/>
      </c>
    </row>
    <row r="2216">
      <c r="A2216">
        <f>RAND()</f>
        <v/>
      </c>
      <c r="B2216">
        <f>IF('d_시나리오'!$J$2='d_시나리오'!$H$2,'d_시나리오'!$I$2,IF(A2216&lt;('d_시나리오'!$I$2-'d_시나리오'!$H$2)/('d_시나리오'!$J$2-'d_시나리오'!$H$2),'d_시나리오'!$H$2+SQRT(A2216*('d_시나리오'!$J$2-'d_시나리오'!$H$2)*('d_시나리오'!$I$2-'d_시나리오'!$H$2)),'d_시나리오'!$J$2-SQRT((1-A2216)*('d_시나리오'!$J$2-'d_시나리오'!$H$2)*('d_시나리오'!$J$2-'d_시나리오'!$I$2))))</f>
        <v/>
      </c>
      <c r="C2216">
        <f>RAND()</f>
        <v/>
      </c>
      <c r="D2216">
        <f>BETAINV(RAND(),IF(C2216&lt;'d_고정'!$B$26,'d_고정'!$B$23,'d_고정'!$B$16)+1,'d_고정'!$B$17-IF(C2216&lt;'d_고정'!$B$26,'d_고정'!$B$23,'d_고정'!$B$16)+1)*('d_고정'!$B$14+('d_고정'!$B$15-'d_고정'!$B$14)*RAND())</f>
        <v/>
      </c>
      <c r="E2216">
        <f>INDEX('d_분포'!$A$2:$A$28,RANDBETWEEN(1,27))</f>
        <v/>
      </c>
      <c r="F2216">
        <f>INDEX('d_분포'!$C$2:$C$5,RANDBETWEEN(1,4))*(0.9+0.2*RAND())</f>
        <v/>
      </c>
      <c r="G2216">
        <f>RAND()</f>
        <v/>
      </c>
      <c r="H2216">
        <f>(F2216+(1-F2216)*('d_고정'!$B$22*BETAINV(RAND(),IF(G2216&lt;'d_고정'!$B$26,'d_고정'!$B$25,'d_고정'!$B$20)+1,'d_고정'!$B$21-IF(G2216&lt;'d_고정'!$B$26,'d_고정'!$B$25,'d_고정'!$B$20)+1)+(1-'d_고정'!$B$22)*BETAINV(RAND(),IF(G2216&lt;'d_고정'!$B$26,'d_고정'!$B$24,'d_고정'!$B$18)+1,'d_고정'!$B$19-IF(G2216&lt;'d_고정'!$B$26,'d_고정'!$B$24,'d_고정'!$B$18)+1))*('d_고정'!$B$14+('d_고정'!$B$15-'d_고정'!$B$14)*RAND()))/F2216</f>
        <v/>
      </c>
      <c r="I2216">
        <f>RAND()</f>
        <v/>
      </c>
      <c r="J2216">
        <f>IF('d_시나리오'!$J$3='d_시나리오'!$H$3,'d_시나리오'!$I$3,IF(I2216&lt;('d_시나리오'!$I$3-'d_시나리오'!$H$3)/('d_시나리오'!$J$3-'d_시나리오'!$H$3),'d_시나리오'!$H$3+SQRT(I2216*('d_시나리오'!$J$3-'d_시나리오'!$H$3)*('d_시나리오'!$I$3-'d_시나리오'!$H$3)),'d_시나리오'!$J$3-SQRT((1-I2216)*('d_시나리오'!$J$3-'d_시나리오'!$H$3)*('d_시나리오'!$J$3-'d_시나리오'!$I$3))))</f>
        <v/>
      </c>
      <c r="K2216">
        <f>RAND()</f>
        <v/>
      </c>
      <c r="L2216">
        <f>IF('d_시나리오'!$J$4='d_시나리오'!$H$4,'d_시나리오'!$I$4,IF(K2216&lt;('d_시나리오'!$I$4-'d_시나리오'!$H$4)/('d_시나리오'!$J$4-'d_시나리오'!$H$4),'d_시나리오'!$H$4+SQRT(K2216*('d_시나리오'!$J$4-'d_시나리오'!$H$4)*('d_시나리오'!$I$4-'d_시나리오'!$H$4)),'d_시나리오'!$J$4-SQRT((1-K2216)*('d_시나리오'!$J$4-'d_시나리오'!$H$4)*('d_시나리오'!$J$4-'d_시나리오'!$I$4))))</f>
        <v/>
      </c>
      <c r="M2216">
        <f>RAND()</f>
        <v/>
      </c>
      <c r="N2216">
        <f>IF('d_시나리오'!$J$5='d_시나리오'!$H$5,'d_시나리오'!$I$5,IF(M2216&lt;('d_시나리오'!$I$5-'d_시나리오'!$H$5)/('d_시나리오'!$J$5-'d_시나리오'!$H$5),'d_시나리오'!$H$5+SQRT(M2216*('d_시나리오'!$J$5-'d_시나리오'!$H$5)*('d_시나리오'!$I$5-'d_시나리오'!$H$5)),'d_시나리오'!$J$5-SQRT((1-M2216)*('d_시나리오'!$J$5-'d_시나리오'!$H$5)*('d_시나리오'!$J$5-'d_시나리오'!$I$5))))</f>
        <v/>
      </c>
      <c r="O2216">
        <f>RAND()</f>
        <v/>
      </c>
      <c r="P2216">
        <f>IF('d_시나리오'!$J$6='d_시나리오'!$H$6,'d_시나리오'!$I$6,IF(O2216&lt;('d_시나리오'!$I$6-'d_시나리오'!$H$6)/('d_시나리오'!$J$6-'d_시나리오'!$H$6),'d_시나리오'!$H$6+SQRT(O2216*('d_시나리오'!$J$6-'d_시나리오'!$H$6)*('d_시나리오'!$I$6-'d_시나리오'!$H$6)),'d_시나리오'!$J$6-SQRT((1-O2216)*('d_시나리오'!$J$6-'d_시나리오'!$H$6)*('d_시나리오'!$J$6-'d_시나리오'!$I$6))))</f>
        <v/>
      </c>
      <c r="Q2216">
        <f>INDEX('d_분포'!$B$2:$B$57,RANDBETWEEN(1,56))</f>
        <v/>
      </c>
      <c r="R2216">
        <f>BETAINV(RAND(),5,5)</f>
        <v/>
      </c>
      <c r="S2216">
        <f>'d_고정'!$B$1*'6_기대효과'!$H$7*('d_시나리오'!$I$7/'d_고정'!$B$2)*B2216</f>
        <v/>
      </c>
      <c r="T2216">
        <f>S2216*D2216</f>
        <v/>
      </c>
      <c r="U2216">
        <f>S2216*F2216*H2216</f>
        <v/>
      </c>
      <c r="V2216">
        <f>S2216*F2216*(H2216-1)</f>
        <v/>
      </c>
      <c r="W2216">
        <f>U2216*J2216</f>
        <v/>
      </c>
      <c r="X2216">
        <f>T2216+W2216</f>
        <v/>
      </c>
      <c r="Y2216">
        <f>(T2216*E2216+W2216*L2216)*(1-R2216-'d_고정'!$B$13)</f>
        <v/>
      </c>
      <c r="Z2216">
        <f>(U2216*N2216*Q2216+'d_고정'!$B$3*('6_기대효과'!$H$7/8)*Q2216*'d_고정'!$B$10*P2216*('6_기대효과'!$K$7/'d_고정'!$B$9))*(1-R2216)</f>
        <v/>
      </c>
      <c r="AA2216">
        <f>W2216*L2216*(1-R2216-'d_고정'!$B$13)+U2216*MAX(N2216-'d_고정'!$B$10*P2216*('6_기대효과'!$K$7/'d_고정'!$B$9),0)*Q2216*(1-R2216)</f>
        <v/>
      </c>
      <c r="AB2216">
        <f>Y2216+Z2216</f>
        <v/>
      </c>
      <c r="AC2216">
        <f>Y2216/('d_고정'!$B$5*'6_기대효과'!$H$7/8)/'d_고정'!$B$6</f>
        <v/>
      </c>
      <c r="AD2216">
        <f>Y2216/('d_고정'!$B$8*'6_기대효과'!$H$7/8)</f>
        <v/>
      </c>
    </row>
    <row r="2217">
      <c r="A2217">
        <f>RAND()</f>
        <v/>
      </c>
      <c r="B2217">
        <f>IF('d_시나리오'!$J$2='d_시나리오'!$H$2,'d_시나리오'!$I$2,IF(A2217&lt;('d_시나리오'!$I$2-'d_시나리오'!$H$2)/('d_시나리오'!$J$2-'d_시나리오'!$H$2),'d_시나리오'!$H$2+SQRT(A2217*('d_시나리오'!$J$2-'d_시나리오'!$H$2)*('d_시나리오'!$I$2-'d_시나리오'!$H$2)),'d_시나리오'!$J$2-SQRT((1-A2217)*('d_시나리오'!$J$2-'d_시나리오'!$H$2)*('d_시나리오'!$J$2-'d_시나리오'!$I$2))))</f>
        <v/>
      </c>
      <c r="C2217">
        <f>RAND()</f>
        <v/>
      </c>
      <c r="D2217">
        <f>BETAINV(RAND(),IF(C2217&lt;'d_고정'!$B$26,'d_고정'!$B$23,'d_고정'!$B$16)+1,'d_고정'!$B$17-IF(C2217&lt;'d_고정'!$B$26,'d_고정'!$B$23,'d_고정'!$B$16)+1)*('d_고정'!$B$14+('d_고정'!$B$15-'d_고정'!$B$14)*RAND())</f>
        <v/>
      </c>
      <c r="E2217">
        <f>INDEX('d_분포'!$A$2:$A$28,RANDBETWEEN(1,27))</f>
        <v/>
      </c>
      <c r="F2217">
        <f>INDEX('d_분포'!$C$2:$C$5,RANDBETWEEN(1,4))*(0.9+0.2*RAND())</f>
        <v/>
      </c>
      <c r="G2217">
        <f>RAND()</f>
        <v/>
      </c>
      <c r="H2217">
        <f>(F2217+(1-F2217)*('d_고정'!$B$22*BETAINV(RAND(),IF(G2217&lt;'d_고정'!$B$26,'d_고정'!$B$25,'d_고정'!$B$20)+1,'d_고정'!$B$21-IF(G2217&lt;'d_고정'!$B$26,'d_고정'!$B$25,'d_고정'!$B$20)+1)+(1-'d_고정'!$B$22)*BETAINV(RAND(),IF(G2217&lt;'d_고정'!$B$26,'d_고정'!$B$24,'d_고정'!$B$18)+1,'d_고정'!$B$19-IF(G2217&lt;'d_고정'!$B$26,'d_고정'!$B$24,'d_고정'!$B$18)+1))*('d_고정'!$B$14+('d_고정'!$B$15-'d_고정'!$B$14)*RAND()))/F2217</f>
        <v/>
      </c>
      <c r="I2217">
        <f>RAND()</f>
        <v/>
      </c>
      <c r="J2217">
        <f>IF('d_시나리오'!$J$3='d_시나리오'!$H$3,'d_시나리오'!$I$3,IF(I2217&lt;('d_시나리오'!$I$3-'d_시나리오'!$H$3)/('d_시나리오'!$J$3-'d_시나리오'!$H$3),'d_시나리오'!$H$3+SQRT(I2217*('d_시나리오'!$J$3-'d_시나리오'!$H$3)*('d_시나리오'!$I$3-'d_시나리오'!$H$3)),'d_시나리오'!$J$3-SQRT((1-I2217)*('d_시나리오'!$J$3-'d_시나리오'!$H$3)*('d_시나리오'!$J$3-'d_시나리오'!$I$3))))</f>
        <v/>
      </c>
      <c r="K2217">
        <f>RAND()</f>
        <v/>
      </c>
      <c r="L2217">
        <f>IF('d_시나리오'!$J$4='d_시나리오'!$H$4,'d_시나리오'!$I$4,IF(K2217&lt;('d_시나리오'!$I$4-'d_시나리오'!$H$4)/('d_시나리오'!$J$4-'d_시나리오'!$H$4),'d_시나리오'!$H$4+SQRT(K2217*('d_시나리오'!$J$4-'d_시나리오'!$H$4)*('d_시나리오'!$I$4-'d_시나리오'!$H$4)),'d_시나리오'!$J$4-SQRT((1-K2217)*('d_시나리오'!$J$4-'d_시나리오'!$H$4)*('d_시나리오'!$J$4-'d_시나리오'!$I$4))))</f>
        <v/>
      </c>
      <c r="M2217">
        <f>RAND()</f>
        <v/>
      </c>
      <c r="N2217">
        <f>IF('d_시나리오'!$J$5='d_시나리오'!$H$5,'d_시나리오'!$I$5,IF(M2217&lt;('d_시나리오'!$I$5-'d_시나리오'!$H$5)/('d_시나리오'!$J$5-'d_시나리오'!$H$5),'d_시나리오'!$H$5+SQRT(M2217*('d_시나리오'!$J$5-'d_시나리오'!$H$5)*('d_시나리오'!$I$5-'d_시나리오'!$H$5)),'d_시나리오'!$J$5-SQRT((1-M2217)*('d_시나리오'!$J$5-'d_시나리오'!$H$5)*('d_시나리오'!$J$5-'d_시나리오'!$I$5))))</f>
        <v/>
      </c>
      <c r="O2217">
        <f>RAND()</f>
        <v/>
      </c>
      <c r="P2217">
        <f>IF('d_시나리오'!$J$6='d_시나리오'!$H$6,'d_시나리오'!$I$6,IF(O2217&lt;('d_시나리오'!$I$6-'d_시나리오'!$H$6)/('d_시나리오'!$J$6-'d_시나리오'!$H$6),'d_시나리오'!$H$6+SQRT(O2217*('d_시나리오'!$J$6-'d_시나리오'!$H$6)*('d_시나리오'!$I$6-'d_시나리오'!$H$6)),'d_시나리오'!$J$6-SQRT((1-O2217)*('d_시나리오'!$J$6-'d_시나리오'!$H$6)*('d_시나리오'!$J$6-'d_시나리오'!$I$6))))</f>
        <v/>
      </c>
      <c r="Q2217">
        <f>INDEX('d_분포'!$B$2:$B$57,RANDBETWEEN(1,56))</f>
        <v/>
      </c>
      <c r="R2217">
        <f>BETAINV(RAND(),5,5)</f>
        <v/>
      </c>
      <c r="S2217">
        <f>'d_고정'!$B$1*'6_기대효과'!$H$7*('d_시나리오'!$I$7/'d_고정'!$B$2)*B2217</f>
        <v/>
      </c>
      <c r="T2217">
        <f>S2217*D2217</f>
        <v/>
      </c>
      <c r="U2217">
        <f>S2217*F2217*H2217</f>
        <v/>
      </c>
      <c r="V2217">
        <f>S2217*F2217*(H2217-1)</f>
        <v/>
      </c>
      <c r="W2217">
        <f>U2217*J2217</f>
        <v/>
      </c>
      <c r="X2217">
        <f>T2217+W2217</f>
        <v/>
      </c>
      <c r="Y2217">
        <f>(T2217*E2217+W2217*L2217)*(1-R2217-'d_고정'!$B$13)</f>
        <v/>
      </c>
      <c r="Z2217">
        <f>(U2217*N2217*Q2217+'d_고정'!$B$3*('6_기대효과'!$H$7/8)*Q2217*'d_고정'!$B$10*P2217*('6_기대효과'!$K$7/'d_고정'!$B$9))*(1-R2217)</f>
        <v/>
      </c>
      <c r="AA2217">
        <f>W2217*L2217*(1-R2217-'d_고정'!$B$13)+U2217*MAX(N2217-'d_고정'!$B$10*P2217*('6_기대효과'!$K$7/'d_고정'!$B$9),0)*Q2217*(1-R2217)</f>
        <v/>
      </c>
      <c r="AB2217">
        <f>Y2217+Z2217</f>
        <v/>
      </c>
      <c r="AC2217">
        <f>Y2217/('d_고정'!$B$5*'6_기대효과'!$H$7/8)/'d_고정'!$B$6</f>
        <v/>
      </c>
      <c r="AD2217">
        <f>Y2217/('d_고정'!$B$8*'6_기대효과'!$H$7/8)</f>
        <v/>
      </c>
    </row>
    <row r="2218">
      <c r="A2218">
        <f>RAND()</f>
        <v/>
      </c>
      <c r="B2218">
        <f>IF('d_시나리오'!$J$2='d_시나리오'!$H$2,'d_시나리오'!$I$2,IF(A2218&lt;('d_시나리오'!$I$2-'d_시나리오'!$H$2)/('d_시나리오'!$J$2-'d_시나리오'!$H$2),'d_시나리오'!$H$2+SQRT(A2218*('d_시나리오'!$J$2-'d_시나리오'!$H$2)*('d_시나리오'!$I$2-'d_시나리오'!$H$2)),'d_시나리오'!$J$2-SQRT((1-A2218)*('d_시나리오'!$J$2-'d_시나리오'!$H$2)*('d_시나리오'!$J$2-'d_시나리오'!$I$2))))</f>
        <v/>
      </c>
      <c r="C2218">
        <f>RAND()</f>
        <v/>
      </c>
      <c r="D2218">
        <f>BETAINV(RAND(),IF(C2218&lt;'d_고정'!$B$26,'d_고정'!$B$23,'d_고정'!$B$16)+1,'d_고정'!$B$17-IF(C2218&lt;'d_고정'!$B$26,'d_고정'!$B$23,'d_고정'!$B$16)+1)*('d_고정'!$B$14+('d_고정'!$B$15-'d_고정'!$B$14)*RAND())</f>
        <v/>
      </c>
      <c r="E2218">
        <f>INDEX('d_분포'!$A$2:$A$28,RANDBETWEEN(1,27))</f>
        <v/>
      </c>
      <c r="F2218">
        <f>INDEX('d_분포'!$C$2:$C$5,RANDBETWEEN(1,4))*(0.9+0.2*RAND())</f>
        <v/>
      </c>
      <c r="G2218">
        <f>RAND()</f>
        <v/>
      </c>
      <c r="H2218">
        <f>(F2218+(1-F2218)*('d_고정'!$B$22*BETAINV(RAND(),IF(G2218&lt;'d_고정'!$B$26,'d_고정'!$B$25,'d_고정'!$B$20)+1,'d_고정'!$B$21-IF(G2218&lt;'d_고정'!$B$26,'d_고정'!$B$25,'d_고정'!$B$20)+1)+(1-'d_고정'!$B$22)*BETAINV(RAND(),IF(G2218&lt;'d_고정'!$B$26,'d_고정'!$B$24,'d_고정'!$B$18)+1,'d_고정'!$B$19-IF(G2218&lt;'d_고정'!$B$26,'d_고정'!$B$24,'d_고정'!$B$18)+1))*('d_고정'!$B$14+('d_고정'!$B$15-'d_고정'!$B$14)*RAND()))/F2218</f>
        <v/>
      </c>
      <c r="I2218">
        <f>RAND()</f>
        <v/>
      </c>
      <c r="J2218">
        <f>IF('d_시나리오'!$J$3='d_시나리오'!$H$3,'d_시나리오'!$I$3,IF(I2218&lt;('d_시나리오'!$I$3-'d_시나리오'!$H$3)/('d_시나리오'!$J$3-'d_시나리오'!$H$3),'d_시나리오'!$H$3+SQRT(I2218*('d_시나리오'!$J$3-'d_시나리오'!$H$3)*('d_시나리오'!$I$3-'d_시나리오'!$H$3)),'d_시나리오'!$J$3-SQRT((1-I2218)*('d_시나리오'!$J$3-'d_시나리오'!$H$3)*('d_시나리오'!$J$3-'d_시나리오'!$I$3))))</f>
        <v/>
      </c>
      <c r="K2218">
        <f>RAND()</f>
        <v/>
      </c>
      <c r="L2218">
        <f>IF('d_시나리오'!$J$4='d_시나리오'!$H$4,'d_시나리오'!$I$4,IF(K2218&lt;('d_시나리오'!$I$4-'d_시나리오'!$H$4)/('d_시나리오'!$J$4-'d_시나리오'!$H$4),'d_시나리오'!$H$4+SQRT(K2218*('d_시나리오'!$J$4-'d_시나리오'!$H$4)*('d_시나리오'!$I$4-'d_시나리오'!$H$4)),'d_시나리오'!$J$4-SQRT((1-K2218)*('d_시나리오'!$J$4-'d_시나리오'!$H$4)*('d_시나리오'!$J$4-'d_시나리오'!$I$4))))</f>
        <v/>
      </c>
      <c r="M2218">
        <f>RAND()</f>
        <v/>
      </c>
      <c r="N2218">
        <f>IF('d_시나리오'!$J$5='d_시나리오'!$H$5,'d_시나리오'!$I$5,IF(M2218&lt;('d_시나리오'!$I$5-'d_시나리오'!$H$5)/('d_시나리오'!$J$5-'d_시나리오'!$H$5),'d_시나리오'!$H$5+SQRT(M2218*('d_시나리오'!$J$5-'d_시나리오'!$H$5)*('d_시나리오'!$I$5-'d_시나리오'!$H$5)),'d_시나리오'!$J$5-SQRT((1-M2218)*('d_시나리오'!$J$5-'d_시나리오'!$H$5)*('d_시나리오'!$J$5-'d_시나리오'!$I$5))))</f>
        <v/>
      </c>
      <c r="O2218">
        <f>RAND()</f>
        <v/>
      </c>
      <c r="P2218">
        <f>IF('d_시나리오'!$J$6='d_시나리오'!$H$6,'d_시나리오'!$I$6,IF(O2218&lt;('d_시나리오'!$I$6-'d_시나리오'!$H$6)/('d_시나리오'!$J$6-'d_시나리오'!$H$6),'d_시나리오'!$H$6+SQRT(O2218*('d_시나리오'!$J$6-'d_시나리오'!$H$6)*('d_시나리오'!$I$6-'d_시나리오'!$H$6)),'d_시나리오'!$J$6-SQRT((1-O2218)*('d_시나리오'!$J$6-'d_시나리오'!$H$6)*('d_시나리오'!$J$6-'d_시나리오'!$I$6))))</f>
        <v/>
      </c>
      <c r="Q2218">
        <f>INDEX('d_분포'!$B$2:$B$57,RANDBETWEEN(1,56))</f>
        <v/>
      </c>
      <c r="R2218">
        <f>BETAINV(RAND(),5,5)</f>
        <v/>
      </c>
      <c r="S2218">
        <f>'d_고정'!$B$1*'6_기대효과'!$H$7*('d_시나리오'!$I$7/'d_고정'!$B$2)*B2218</f>
        <v/>
      </c>
      <c r="T2218">
        <f>S2218*D2218</f>
        <v/>
      </c>
      <c r="U2218">
        <f>S2218*F2218*H2218</f>
        <v/>
      </c>
      <c r="V2218">
        <f>S2218*F2218*(H2218-1)</f>
        <v/>
      </c>
      <c r="W2218">
        <f>U2218*J2218</f>
        <v/>
      </c>
      <c r="X2218">
        <f>T2218+W2218</f>
        <v/>
      </c>
      <c r="Y2218">
        <f>(T2218*E2218+W2218*L2218)*(1-R2218-'d_고정'!$B$13)</f>
        <v/>
      </c>
      <c r="Z2218">
        <f>(U2218*N2218*Q2218+'d_고정'!$B$3*('6_기대효과'!$H$7/8)*Q2218*'d_고정'!$B$10*P2218*('6_기대효과'!$K$7/'d_고정'!$B$9))*(1-R2218)</f>
        <v/>
      </c>
      <c r="AA2218">
        <f>W2218*L2218*(1-R2218-'d_고정'!$B$13)+U2218*MAX(N2218-'d_고정'!$B$10*P2218*('6_기대효과'!$K$7/'d_고정'!$B$9),0)*Q2218*(1-R2218)</f>
        <v/>
      </c>
      <c r="AB2218">
        <f>Y2218+Z2218</f>
        <v/>
      </c>
      <c r="AC2218">
        <f>Y2218/('d_고정'!$B$5*'6_기대효과'!$H$7/8)/'d_고정'!$B$6</f>
        <v/>
      </c>
      <c r="AD2218">
        <f>Y2218/('d_고정'!$B$8*'6_기대효과'!$H$7/8)</f>
        <v/>
      </c>
    </row>
    <row r="2219">
      <c r="A2219">
        <f>RAND()</f>
        <v/>
      </c>
      <c r="B2219">
        <f>IF('d_시나리오'!$J$2='d_시나리오'!$H$2,'d_시나리오'!$I$2,IF(A2219&lt;('d_시나리오'!$I$2-'d_시나리오'!$H$2)/('d_시나리오'!$J$2-'d_시나리오'!$H$2),'d_시나리오'!$H$2+SQRT(A2219*('d_시나리오'!$J$2-'d_시나리오'!$H$2)*('d_시나리오'!$I$2-'d_시나리오'!$H$2)),'d_시나리오'!$J$2-SQRT((1-A2219)*('d_시나리오'!$J$2-'d_시나리오'!$H$2)*('d_시나리오'!$J$2-'d_시나리오'!$I$2))))</f>
        <v/>
      </c>
      <c r="C2219">
        <f>RAND()</f>
        <v/>
      </c>
      <c r="D2219">
        <f>BETAINV(RAND(),IF(C2219&lt;'d_고정'!$B$26,'d_고정'!$B$23,'d_고정'!$B$16)+1,'d_고정'!$B$17-IF(C2219&lt;'d_고정'!$B$26,'d_고정'!$B$23,'d_고정'!$B$16)+1)*('d_고정'!$B$14+('d_고정'!$B$15-'d_고정'!$B$14)*RAND())</f>
        <v/>
      </c>
      <c r="E2219">
        <f>INDEX('d_분포'!$A$2:$A$28,RANDBETWEEN(1,27))</f>
        <v/>
      </c>
      <c r="F2219">
        <f>INDEX('d_분포'!$C$2:$C$5,RANDBETWEEN(1,4))*(0.9+0.2*RAND())</f>
        <v/>
      </c>
      <c r="G2219">
        <f>RAND()</f>
        <v/>
      </c>
      <c r="H2219">
        <f>(F2219+(1-F2219)*('d_고정'!$B$22*BETAINV(RAND(),IF(G2219&lt;'d_고정'!$B$26,'d_고정'!$B$25,'d_고정'!$B$20)+1,'d_고정'!$B$21-IF(G2219&lt;'d_고정'!$B$26,'d_고정'!$B$25,'d_고정'!$B$20)+1)+(1-'d_고정'!$B$22)*BETAINV(RAND(),IF(G2219&lt;'d_고정'!$B$26,'d_고정'!$B$24,'d_고정'!$B$18)+1,'d_고정'!$B$19-IF(G2219&lt;'d_고정'!$B$26,'d_고정'!$B$24,'d_고정'!$B$18)+1))*('d_고정'!$B$14+('d_고정'!$B$15-'d_고정'!$B$14)*RAND()))/F2219</f>
        <v/>
      </c>
      <c r="I2219">
        <f>RAND()</f>
        <v/>
      </c>
      <c r="J2219">
        <f>IF('d_시나리오'!$J$3='d_시나리오'!$H$3,'d_시나리오'!$I$3,IF(I2219&lt;('d_시나리오'!$I$3-'d_시나리오'!$H$3)/('d_시나리오'!$J$3-'d_시나리오'!$H$3),'d_시나리오'!$H$3+SQRT(I2219*('d_시나리오'!$J$3-'d_시나리오'!$H$3)*('d_시나리오'!$I$3-'d_시나리오'!$H$3)),'d_시나리오'!$J$3-SQRT((1-I2219)*('d_시나리오'!$J$3-'d_시나리오'!$H$3)*('d_시나리오'!$J$3-'d_시나리오'!$I$3))))</f>
        <v/>
      </c>
      <c r="K2219">
        <f>RAND()</f>
        <v/>
      </c>
      <c r="L2219">
        <f>IF('d_시나리오'!$J$4='d_시나리오'!$H$4,'d_시나리오'!$I$4,IF(K2219&lt;('d_시나리오'!$I$4-'d_시나리오'!$H$4)/('d_시나리오'!$J$4-'d_시나리오'!$H$4),'d_시나리오'!$H$4+SQRT(K2219*('d_시나리오'!$J$4-'d_시나리오'!$H$4)*('d_시나리오'!$I$4-'d_시나리오'!$H$4)),'d_시나리오'!$J$4-SQRT((1-K2219)*('d_시나리오'!$J$4-'d_시나리오'!$H$4)*('d_시나리오'!$J$4-'d_시나리오'!$I$4))))</f>
        <v/>
      </c>
      <c r="M2219">
        <f>RAND()</f>
        <v/>
      </c>
      <c r="N2219">
        <f>IF('d_시나리오'!$J$5='d_시나리오'!$H$5,'d_시나리오'!$I$5,IF(M2219&lt;('d_시나리오'!$I$5-'d_시나리오'!$H$5)/('d_시나리오'!$J$5-'d_시나리오'!$H$5),'d_시나리오'!$H$5+SQRT(M2219*('d_시나리오'!$J$5-'d_시나리오'!$H$5)*('d_시나리오'!$I$5-'d_시나리오'!$H$5)),'d_시나리오'!$J$5-SQRT((1-M2219)*('d_시나리오'!$J$5-'d_시나리오'!$H$5)*('d_시나리오'!$J$5-'d_시나리오'!$I$5))))</f>
        <v/>
      </c>
      <c r="O2219">
        <f>RAND()</f>
        <v/>
      </c>
      <c r="P2219">
        <f>IF('d_시나리오'!$J$6='d_시나리오'!$H$6,'d_시나리오'!$I$6,IF(O2219&lt;('d_시나리오'!$I$6-'d_시나리오'!$H$6)/('d_시나리오'!$J$6-'d_시나리오'!$H$6),'d_시나리오'!$H$6+SQRT(O2219*('d_시나리오'!$J$6-'d_시나리오'!$H$6)*('d_시나리오'!$I$6-'d_시나리오'!$H$6)),'d_시나리오'!$J$6-SQRT((1-O2219)*('d_시나리오'!$J$6-'d_시나리오'!$H$6)*('d_시나리오'!$J$6-'d_시나리오'!$I$6))))</f>
        <v/>
      </c>
      <c r="Q2219">
        <f>INDEX('d_분포'!$B$2:$B$57,RANDBETWEEN(1,56))</f>
        <v/>
      </c>
      <c r="R2219">
        <f>BETAINV(RAND(),5,5)</f>
        <v/>
      </c>
      <c r="S2219">
        <f>'d_고정'!$B$1*'6_기대효과'!$H$7*('d_시나리오'!$I$7/'d_고정'!$B$2)*B2219</f>
        <v/>
      </c>
      <c r="T2219">
        <f>S2219*D2219</f>
        <v/>
      </c>
      <c r="U2219">
        <f>S2219*F2219*H2219</f>
        <v/>
      </c>
      <c r="V2219">
        <f>S2219*F2219*(H2219-1)</f>
        <v/>
      </c>
      <c r="W2219">
        <f>U2219*J2219</f>
        <v/>
      </c>
      <c r="X2219">
        <f>T2219+W2219</f>
        <v/>
      </c>
      <c r="Y2219">
        <f>(T2219*E2219+W2219*L2219)*(1-R2219-'d_고정'!$B$13)</f>
        <v/>
      </c>
      <c r="Z2219">
        <f>(U2219*N2219*Q2219+'d_고정'!$B$3*('6_기대효과'!$H$7/8)*Q2219*'d_고정'!$B$10*P2219*('6_기대효과'!$K$7/'d_고정'!$B$9))*(1-R2219)</f>
        <v/>
      </c>
      <c r="AA2219">
        <f>W2219*L2219*(1-R2219-'d_고정'!$B$13)+U2219*MAX(N2219-'d_고정'!$B$10*P2219*('6_기대효과'!$K$7/'d_고정'!$B$9),0)*Q2219*(1-R2219)</f>
        <v/>
      </c>
      <c r="AB2219">
        <f>Y2219+Z2219</f>
        <v/>
      </c>
      <c r="AC2219">
        <f>Y2219/('d_고정'!$B$5*'6_기대효과'!$H$7/8)/'d_고정'!$B$6</f>
        <v/>
      </c>
      <c r="AD2219">
        <f>Y2219/('d_고정'!$B$8*'6_기대효과'!$H$7/8)</f>
        <v/>
      </c>
    </row>
    <row r="2220">
      <c r="A2220">
        <f>RAND()</f>
        <v/>
      </c>
      <c r="B2220">
        <f>IF('d_시나리오'!$J$2='d_시나리오'!$H$2,'d_시나리오'!$I$2,IF(A2220&lt;('d_시나리오'!$I$2-'d_시나리오'!$H$2)/('d_시나리오'!$J$2-'d_시나리오'!$H$2),'d_시나리오'!$H$2+SQRT(A2220*('d_시나리오'!$J$2-'d_시나리오'!$H$2)*('d_시나리오'!$I$2-'d_시나리오'!$H$2)),'d_시나리오'!$J$2-SQRT((1-A2220)*('d_시나리오'!$J$2-'d_시나리오'!$H$2)*('d_시나리오'!$J$2-'d_시나리오'!$I$2))))</f>
        <v/>
      </c>
      <c r="C2220">
        <f>RAND()</f>
        <v/>
      </c>
      <c r="D2220">
        <f>BETAINV(RAND(),IF(C2220&lt;'d_고정'!$B$26,'d_고정'!$B$23,'d_고정'!$B$16)+1,'d_고정'!$B$17-IF(C2220&lt;'d_고정'!$B$26,'d_고정'!$B$23,'d_고정'!$B$16)+1)*('d_고정'!$B$14+('d_고정'!$B$15-'d_고정'!$B$14)*RAND())</f>
        <v/>
      </c>
      <c r="E2220">
        <f>INDEX('d_분포'!$A$2:$A$28,RANDBETWEEN(1,27))</f>
        <v/>
      </c>
      <c r="F2220">
        <f>INDEX('d_분포'!$C$2:$C$5,RANDBETWEEN(1,4))*(0.9+0.2*RAND())</f>
        <v/>
      </c>
      <c r="G2220">
        <f>RAND()</f>
        <v/>
      </c>
      <c r="H2220">
        <f>(F2220+(1-F2220)*('d_고정'!$B$22*BETAINV(RAND(),IF(G2220&lt;'d_고정'!$B$26,'d_고정'!$B$25,'d_고정'!$B$20)+1,'d_고정'!$B$21-IF(G2220&lt;'d_고정'!$B$26,'d_고정'!$B$25,'d_고정'!$B$20)+1)+(1-'d_고정'!$B$22)*BETAINV(RAND(),IF(G2220&lt;'d_고정'!$B$26,'d_고정'!$B$24,'d_고정'!$B$18)+1,'d_고정'!$B$19-IF(G2220&lt;'d_고정'!$B$26,'d_고정'!$B$24,'d_고정'!$B$18)+1))*('d_고정'!$B$14+('d_고정'!$B$15-'d_고정'!$B$14)*RAND()))/F2220</f>
        <v/>
      </c>
      <c r="I2220">
        <f>RAND()</f>
        <v/>
      </c>
      <c r="J2220">
        <f>IF('d_시나리오'!$J$3='d_시나리오'!$H$3,'d_시나리오'!$I$3,IF(I2220&lt;('d_시나리오'!$I$3-'d_시나리오'!$H$3)/('d_시나리오'!$J$3-'d_시나리오'!$H$3),'d_시나리오'!$H$3+SQRT(I2220*('d_시나리오'!$J$3-'d_시나리오'!$H$3)*('d_시나리오'!$I$3-'d_시나리오'!$H$3)),'d_시나리오'!$J$3-SQRT((1-I2220)*('d_시나리오'!$J$3-'d_시나리오'!$H$3)*('d_시나리오'!$J$3-'d_시나리오'!$I$3))))</f>
        <v/>
      </c>
      <c r="K2220">
        <f>RAND()</f>
        <v/>
      </c>
      <c r="L2220">
        <f>IF('d_시나리오'!$J$4='d_시나리오'!$H$4,'d_시나리오'!$I$4,IF(K2220&lt;('d_시나리오'!$I$4-'d_시나리오'!$H$4)/('d_시나리오'!$J$4-'d_시나리오'!$H$4),'d_시나리오'!$H$4+SQRT(K2220*('d_시나리오'!$J$4-'d_시나리오'!$H$4)*('d_시나리오'!$I$4-'d_시나리오'!$H$4)),'d_시나리오'!$J$4-SQRT((1-K2220)*('d_시나리오'!$J$4-'d_시나리오'!$H$4)*('d_시나리오'!$J$4-'d_시나리오'!$I$4))))</f>
        <v/>
      </c>
      <c r="M2220">
        <f>RAND()</f>
        <v/>
      </c>
      <c r="N2220">
        <f>IF('d_시나리오'!$J$5='d_시나리오'!$H$5,'d_시나리오'!$I$5,IF(M2220&lt;('d_시나리오'!$I$5-'d_시나리오'!$H$5)/('d_시나리오'!$J$5-'d_시나리오'!$H$5),'d_시나리오'!$H$5+SQRT(M2220*('d_시나리오'!$J$5-'d_시나리오'!$H$5)*('d_시나리오'!$I$5-'d_시나리오'!$H$5)),'d_시나리오'!$J$5-SQRT((1-M2220)*('d_시나리오'!$J$5-'d_시나리오'!$H$5)*('d_시나리오'!$J$5-'d_시나리오'!$I$5))))</f>
        <v/>
      </c>
      <c r="O2220">
        <f>RAND()</f>
        <v/>
      </c>
      <c r="P2220">
        <f>IF('d_시나리오'!$J$6='d_시나리오'!$H$6,'d_시나리오'!$I$6,IF(O2220&lt;('d_시나리오'!$I$6-'d_시나리오'!$H$6)/('d_시나리오'!$J$6-'d_시나리오'!$H$6),'d_시나리오'!$H$6+SQRT(O2220*('d_시나리오'!$J$6-'d_시나리오'!$H$6)*('d_시나리오'!$I$6-'d_시나리오'!$H$6)),'d_시나리오'!$J$6-SQRT((1-O2220)*('d_시나리오'!$J$6-'d_시나리오'!$H$6)*('d_시나리오'!$J$6-'d_시나리오'!$I$6))))</f>
        <v/>
      </c>
      <c r="Q2220">
        <f>INDEX('d_분포'!$B$2:$B$57,RANDBETWEEN(1,56))</f>
        <v/>
      </c>
      <c r="R2220">
        <f>BETAINV(RAND(),5,5)</f>
        <v/>
      </c>
      <c r="S2220">
        <f>'d_고정'!$B$1*'6_기대효과'!$H$7*('d_시나리오'!$I$7/'d_고정'!$B$2)*B2220</f>
        <v/>
      </c>
      <c r="T2220">
        <f>S2220*D2220</f>
        <v/>
      </c>
      <c r="U2220">
        <f>S2220*F2220*H2220</f>
        <v/>
      </c>
      <c r="V2220">
        <f>S2220*F2220*(H2220-1)</f>
        <v/>
      </c>
      <c r="W2220">
        <f>U2220*J2220</f>
        <v/>
      </c>
      <c r="X2220">
        <f>T2220+W2220</f>
        <v/>
      </c>
      <c r="Y2220">
        <f>(T2220*E2220+W2220*L2220)*(1-R2220-'d_고정'!$B$13)</f>
        <v/>
      </c>
      <c r="Z2220">
        <f>(U2220*N2220*Q2220+'d_고정'!$B$3*('6_기대효과'!$H$7/8)*Q2220*'d_고정'!$B$10*P2220*('6_기대효과'!$K$7/'d_고정'!$B$9))*(1-R2220)</f>
        <v/>
      </c>
      <c r="AA2220">
        <f>W2220*L2220*(1-R2220-'d_고정'!$B$13)+U2220*MAX(N2220-'d_고정'!$B$10*P2220*('6_기대효과'!$K$7/'d_고정'!$B$9),0)*Q2220*(1-R2220)</f>
        <v/>
      </c>
      <c r="AB2220">
        <f>Y2220+Z2220</f>
        <v/>
      </c>
      <c r="AC2220">
        <f>Y2220/('d_고정'!$B$5*'6_기대효과'!$H$7/8)/'d_고정'!$B$6</f>
        <v/>
      </c>
      <c r="AD2220">
        <f>Y2220/('d_고정'!$B$8*'6_기대효과'!$H$7/8)</f>
        <v/>
      </c>
    </row>
    <row r="2221">
      <c r="A2221">
        <f>RAND()</f>
        <v/>
      </c>
      <c r="B2221">
        <f>IF('d_시나리오'!$J$2='d_시나리오'!$H$2,'d_시나리오'!$I$2,IF(A2221&lt;('d_시나리오'!$I$2-'d_시나리오'!$H$2)/('d_시나리오'!$J$2-'d_시나리오'!$H$2),'d_시나리오'!$H$2+SQRT(A2221*('d_시나리오'!$J$2-'d_시나리오'!$H$2)*('d_시나리오'!$I$2-'d_시나리오'!$H$2)),'d_시나리오'!$J$2-SQRT((1-A2221)*('d_시나리오'!$J$2-'d_시나리오'!$H$2)*('d_시나리오'!$J$2-'d_시나리오'!$I$2))))</f>
        <v/>
      </c>
      <c r="C2221">
        <f>RAND()</f>
        <v/>
      </c>
      <c r="D2221">
        <f>BETAINV(RAND(),IF(C2221&lt;'d_고정'!$B$26,'d_고정'!$B$23,'d_고정'!$B$16)+1,'d_고정'!$B$17-IF(C2221&lt;'d_고정'!$B$26,'d_고정'!$B$23,'d_고정'!$B$16)+1)*('d_고정'!$B$14+('d_고정'!$B$15-'d_고정'!$B$14)*RAND())</f>
        <v/>
      </c>
      <c r="E2221">
        <f>INDEX('d_분포'!$A$2:$A$28,RANDBETWEEN(1,27))</f>
        <v/>
      </c>
      <c r="F2221">
        <f>INDEX('d_분포'!$C$2:$C$5,RANDBETWEEN(1,4))*(0.9+0.2*RAND())</f>
        <v/>
      </c>
      <c r="G2221">
        <f>RAND()</f>
        <v/>
      </c>
      <c r="H2221">
        <f>(F2221+(1-F2221)*('d_고정'!$B$22*BETAINV(RAND(),IF(G2221&lt;'d_고정'!$B$26,'d_고정'!$B$25,'d_고정'!$B$20)+1,'d_고정'!$B$21-IF(G2221&lt;'d_고정'!$B$26,'d_고정'!$B$25,'d_고정'!$B$20)+1)+(1-'d_고정'!$B$22)*BETAINV(RAND(),IF(G2221&lt;'d_고정'!$B$26,'d_고정'!$B$24,'d_고정'!$B$18)+1,'d_고정'!$B$19-IF(G2221&lt;'d_고정'!$B$26,'d_고정'!$B$24,'d_고정'!$B$18)+1))*('d_고정'!$B$14+('d_고정'!$B$15-'d_고정'!$B$14)*RAND()))/F2221</f>
        <v/>
      </c>
      <c r="I2221">
        <f>RAND()</f>
        <v/>
      </c>
      <c r="J2221">
        <f>IF('d_시나리오'!$J$3='d_시나리오'!$H$3,'d_시나리오'!$I$3,IF(I2221&lt;('d_시나리오'!$I$3-'d_시나리오'!$H$3)/('d_시나리오'!$J$3-'d_시나리오'!$H$3),'d_시나리오'!$H$3+SQRT(I2221*('d_시나리오'!$J$3-'d_시나리오'!$H$3)*('d_시나리오'!$I$3-'d_시나리오'!$H$3)),'d_시나리오'!$J$3-SQRT((1-I2221)*('d_시나리오'!$J$3-'d_시나리오'!$H$3)*('d_시나리오'!$J$3-'d_시나리오'!$I$3))))</f>
        <v/>
      </c>
      <c r="K2221">
        <f>RAND()</f>
        <v/>
      </c>
      <c r="L2221">
        <f>IF('d_시나리오'!$J$4='d_시나리오'!$H$4,'d_시나리오'!$I$4,IF(K2221&lt;('d_시나리오'!$I$4-'d_시나리오'!$H$4)/('d_시나리오'!$J$4-'d_시나리오'!$H$4),'d_시나리오'!$H$4+SQRT(K2221*('d_시나리오'!$J$4-'d_시나리오'!$H$4)*('d_시나리오'!$I$4-'d_시나리오'!$H$4)),'d_시나리오'!$J$4-SQRT((1-K2221)*('d_시나리오'!$J$4-'d_시나리오'!$H$4)*('d_시나리오'!$J$4-'d_시나리오'!$I$4))))</f>
        <v/>
      </c>
      <c r="M2221">
        <f>RAND()</f>
        <v/>
      </c>
      <c r="N2221">
        <f>IF('d_시나리오'!$J$5='d_시나리오'!$H$5,'d_시나리오'!$I$5,IF(M2221&lt;('d_시나리오'!$I$5-'d_시나리오'!$H$5)/('d_시나리오'!$J$5-'d_시나리오'!$H$5),'d_시나리오'!$H$5+SQRT(M2221*('d_시나리오'!$J$5-'d_시나리오'!$H$5)*('d_시나리오'!$I$5-'d_시나리오'!$H$5)),'d_시나리오'!$J$5-SQRT((1-M2221)*('d_시나리오'!$J$5-'d_시나리오'!$H$5)*('d_시나리오'!$J$5-'d_시나리오'!$I$5))))</f>
        <v/>
      </c>
      <c r="O2221">
        <f>RAND()</f>
        <v/>
      </c>
      <c r="P2221">
        <f>IF('d_시나리오'!$J$6='d_시나리오'!$H$6,'d_시나리오'!$I$6,IF(O2221&lt;('d_시나리오'!$I$6-'d_시나리오'!$H$6)/('d_시나리오'!$J$6-'d_시나리오'!$H$6),'d_시나리오'!$H$6+SQRT(O2221*('d_시나리오'!$J$6-'d_시나리오'!$H$6)*('d_시나리오'!$I$6-'d_시나리오'!$H$6)),'d_시나리오'!$J$6-SQRT((1-O2221)*('d_시나리오'!$J$6-'d_시나리오'!$H$6)*('d_시나리오'!$J$6-'d_시나리오'!$I$6))))</f>
        <v/>
      </c>
      <c r="Q2221">
        <f>INDEX('d_분포'!$B$2:$B$57,RANDBETWEEN(1,56))</f>
        <v/>
      </c>
      <c r="R2221">
        <f>BETAINV(RAND(),5,5)</f>
        <v/>
      </c>
      <c r="S2221">
        <f>'d_고정'!$B$1*'6_기대효과'!$H$7*('d_시나리오'!$I$7/'d_고정'!$B$2)*B2221</f>
        <v/>
      </c>
      <c r="T2221">
        <f>S2221*D2221</f>
        <v/>
      </c>
      <c r="U2221">
        <f>S2221*F2221*H2221</f>
        <v/>
      </c>
      <c r="V2221">
        <f>S2221*F2221*(H2221-1)</f>
        <v/>
      </c>
      <c r="W2221">
        <f>U2221*J2221</f>
        <v/>
      </c>
      <c r="X2221">
        <f>T2221+W2221</f>
        <v/>
      </c>
      <c r="Y2221">
        <f>(T2221*E2221+W2221*L2221)*(1-R2221-'d_고정'!$B$13)</f>
        <v/>
      </c>
      <c r="Z2221">
        <f>(U2221*N2221*Q2221+'d_고정'!$B$3*('6_기대효과'!$H$7/8)*Q2221*'d_고정'!$B$10*P2221*('6_기대효과'!$K$7/'d_고정'!$B$9))*(1-R2221)</f>
        <v/>
      </c>
      <c r="AA2221">
        <f>W2221*L2221*(1-R2221-'d_고정'!$B$13)+U2221*MAX(N2221-'d_고정'!$B$10*P2221*('6_기대효과'!$K$7/'d_고정'!$B$9),0)*Q2221*(1-R2221)</f>
        <v/>
      </c>
      <c r="AB2221">
        <f>Y2221+Z2221</f>
        <v/>
      </c>
      <c r="AC2221">
        <f>Y2221/('d_고정'!$B$5*'6_기대효과'!$H$7/8)/'d_고정'!$B$6</f>
        <v/>
      </c>
      <c r="AD2221">
        <f>Y2221/('d_고정'!$B$8*'6_기대효과'!$H$7/8)</f>
        <v/>
      </c>
    </row>
    <row r="2222">
      <c r="A2222">
        <f>RAND()</f>
        <v/>
      </c>
      <c r="B2222">
        <f>IF('d_시나리오'!$J$2='d_시나리오'!$H$2,'d_시나리오'!$I$2,IF(A2222&lt;('d_시나리오'!$I$2-'d_시나리오'!$H$2)/('d_시나리오'!$J$2-'d_시나리오'!$H$2),'d_시나리오'!$H$2+SQRT(A2222*('d_시나리오'!$J$2-'d_시나리오'!$H$2)*('d_시나리오'!$I$2-'d_시나리오'!$H$2)),'d_시나리오'!$J$2-SQRT((1-A2222)*('d_시나리오'!$J$2-'d_시나리오'!$H$2)*('d_시나리오'!$J$2-'d_시나리오'!$I$2))))</f>
        <v/>
      </c>
      <c r="C2222">
        <f>RAND()</f>
        <v/>
      </c>
      <c r="D2222">
        <f>BETAINV(RAND(),IF(C2222&lt;'d_고정'!$B$26,'d_고정'!$B$23,'d_고정'!$B$16)+1,'d_고정'!$B$17-IF(C2222&lt;'d_고정'!$B$26,'d_고정'!$B$23,'d_고정'!$B$16)+1)*('d_고정'!$B$14+('d_고정'!$B$15-'d_고정'!$B$14)*RAND())</f>
        <v/>
      </c>
      <c r="E2222">
        <f>INDEX('d_분포'!$A$2:$A$28,RANDBETWEEN(1,27))</f>
        <v/>
      </c>
      <c r="F2222">
        <f>INDEX('d_분포'!$C$2:$C$5,RANDBETWEEN(1,4))*(0.9+0.2*RAND())</f>
        <v/>
      </c>
      <c r="G2222">
        <f>RAND()</f>
        <v/>
      </c>
      <c r="H2222">
        <f>(F2222+(1-F2222)*('d_고정'!$B$22*BETAINV(RAND(),IF(G2222&lt;'d_고정'!$B$26,'d_고정'!$B$25,'d_고정'!$B$20)+1,'d_고정'!$B$21-IF(G2222&lt;'d_고정'!$B$26,'d_고정'!$B$25,'d_고정'!$B$20)+1)+(1-'d_고정'!$B$22)*BETAINV(RAND(),IF(G2222&lt;'d_고정'!$B$26,'d_고정'!$B$24,'d_고정'!$B$18)+1,'d_고정'!$B$19-IF(G2222&lt;'d_고정'!$B$26,'d_고정'!$B$24,'d_고정'!$B$18)+1))*('d_고정'!$B$14+('d_고정'!$B$15-'d_고정'!$B$14)*RAND()))/F2222</f>
        <v/>
      </c>
      <c r="I2222">
        <f>RAND()</f>
        <v/>
      </c>
      <c r="J2222">
        <f>IF('d_시나리오'!$J$3='d_시나리오'!$H$3,'d_시나리오'!$I$3,IF(I2222&lt;('d_시나리오'!$I$3-'d_시나리오'!$H$3)/('d_시나리오'!$J$3-'d_시나리오'!$H$3),'d_시나리오'!$H$3+SQRT(I2222*('d_시나리오'!$J$3-'d_시나리오'!$H$3)*('d_시나리오'!$I$3-'d_시나리오'!$H$3)),'d_시나리오'!$J$3-SQRT((1-I2222)*('d_시나리오'!$J$3-'d_시나리오'!$H$3)*('d_시나리오'!$J$3-'d_시나리오'!$I$3))))</f>
        <v/>
      </c>
      <c r="K2222">
        <f>RAND()</f>
        <v/>
      </c>
      <c r="L2222">
        <f>IF('d_시나리오'!$J$4='d_시나리오'!$H$4,'d_시나리오'!$I$4,IF(K2222&lt;('d_시나리오'!$I$4-'d_시나리오'!$H$4)/('d_시나리오'!$J$4-'d_시나리오'!$H$4),'d_시나리오'!$H$4+SQRT(K2222*('d_시나리오'!$J$4-'d_시나리오'!$H$4)*('d_시나리오'!$I$4-'d_시나리오'!$H$4)),'d_시나리오'!$J$4-SQRT((1-K2222)*('d_시나리오'!$J$4-'d_시나리오'!$H$4)*('d_시나리오'!$J$4-'d_시나리오'!$I$4))))</f>
        <v/>
      </c>
      <c r="M2222">
        <f>RAND()</f>
        <v/>
      </c>
      <c r="N2222">
        <f>IF('d_시나리오'!$J$5='d_시나리오'!$H$5,'d_시나리오'!$I$5,IF(M2222&lt;('d_시나리오'!$I$5-'d_시나리오'!$H$5)/('d_시나리오'!$J$5-'d_시나리오'!$H$5),'d_시나리오'!$H$5+SQRT(M2222*('d_시나리오'!$J$5-'d_시나리오'!$H$5)*('d_시나리오'!$I$5-'d_시나리오'!$H$5)),'d_시나리오'!$J$5-SQRT((1-M2222)*('d_시나리오'!$J$5-'d_시나리오'!$H$5)*('d_시나리오'!$J$5-'d_시나리오'!$I$5))))</f>
        <v/>
      </c>
      <c r="O2222">
        <f>RAND()</f>
        <v/>
      </c>
      <c r="P2222">
        <f>IF('d_시나리오'!$J$6='d_시나리오'!$H$6,'d_시나리오'!$I$6,IF(O2222&lt;('d_시나리오'!$I$6-'d_시나리오'!$H$6)/('d_시나리오'!$J$6-'d_시나리오'!$H$6),'d_시나리오'!$H$6+SQRT(O2222*('d_시나리오'!$J$6-'d_시나리오'!$H$6)*('d_시나리오'!$I$6-'d_시나리오'!$H$6)),'d_시나리오'!$J$6-SQRT((1-O2222)*('d_시나리오'!$J$6-'d_시나리오'!$H$6)*('d_시나리오'!$J$6-'d_시나리오'!$I$6))))</f>
        <v/>
      </c>
      <c r="Q2222">
        <f>INDEX('d_분포'!$B$2:$B$57,RANDBETWEEN(1,56))</f>
        <v/>
      </c>
      <c r="R2222">
        <f>BETAINV(RAND(),5,5)</f>
        <v/>
      </c>
      <c r="S2222">
        <f>'d_고정'!$B$1*'6_기대효과'!$H$7*('d_시나리오'!$I$7/'d_고정'!$B$2)*B2222</f>
        <v/>
      </c>
      <c r="T2222">
        <f>S2222*D2222</f>
        <v/>
      </c>
      <c r="U2222">
        <f>S2222*F2222*H2222</f>
        <v/>
      </c>
      <c r="V2222">
        <f>S2222*F2222*(H2222-1)</f>
        <v/>
      </c>
      <c r="W2222">
        <f>U2222*J2222</f>
        <v/>
      </c>
      <c r="X2222">
        <f>T2222+W2222</f>
        <v/>
      </c>
      <c r="Y2222">
        <f>(T2222*E2222+W2222*L2222)*(1-R2222-'d_고정'!$B$13)</f>
        <v/>
      </c>
      <c r="Z2222">
        <f>(U2222*N2222*Q2222+'d_고정'!$B$3*('6_기대효과'!$H$7/8)*Q2222*'d_고정'!$B$10*P2222*('6_기대효과'!$K$7/'d_고정'!$B$9))*(1-R2222)</f>
        <v/>
      </c>
      <c r="AA2222">
        <f>W2222*L2222*(1-R2222-'d_고정'!$B$13)+U2222*MAX(N2222-'d_고정'!$B$10*P2222*('6_기대효과'!$K$7/'d_고정'!$B$9),0)*Q2222*(1-R2222)</f>
        <v/>
      </c>
      <c r="AB2222">
        <f>Y2222+Z2222</f>
        <v/>
      </c>
      <c r="AC2222">
        <f>Y2222/('d_고정'!$B$5*'6_기대효과'!$H$7/8)/'d_고정'!$B$6</f>
        <v/>
      </c>
      <c r="AD2222">
        <f>Y2222/('d_고정'!$B$8*'6_기대효과'!$H$7/8)</f>
        <v/>
      </c>
    </row>
    <row r="2223">
      <c r="A2223">
        <f>RAND()</f>
        <v/>
      </c>
      <c r="B2223">
        <f>IF('d_시나리오'!$J$2='d_시나리오'!$H$2,'d_시나리오'!$I$2,IF(A2223&lt;('d_시나리오'!$I$2-'d_시나리오'!$H$2)/('d_시나리오'!$J$2-'d_시나리오'!$H$2),'d_시나리오'!$H$2+SQRT(A2223*('d_시나리오'!$J$2-'d_시나리오'!$H$2)*('d_시나리오'!$I$2-'d_시나리오'!$H$2)),'d_시나리오'!$J$2-SQRT((1-A2223)*('d_시나리오'!$J$2-'d_시나리오'!$H$2)*('d_시나리오'!$J$2-'d_시나리오'!$I$2))))</f>
        <v/>
      </c>
      <c r="C2223">
        <f>RAND()</f>
        <v/>
      </c>
      <c r="D2223">
        <f>BETAINV(RAND(),IF(C2223&lt;'d_고정'!$B$26,'d_고정'!$B$23,'d_고정'!$B$16)+1,'d_고정'!$B$17-IF(C2223&lt;'d_고정'!$B$26,'d_고정'!$B$23,'d_고정'!$B$16)+1)*('d_고정'!$B$14+('d_고정'!$B$15-'d_고정'!$B$14)*RAND())</f>
        <v/>
      </c>
      <c r="E2223">
        <f>INDEX('d_분포'!$A$2:$A$28,RANDBETWEEN(1,27))</f>
        <v/>
      </c>
      <c r="F2223">
        <f>INDEX('d_분포'!$C$2:$C$5,RANDBETWEEN(1,4))*(0.9+0.2*RAND())</f>
        <v/>
      </c>
      <c r="G2223">
        <f>RAND()</f>
        <v/>
      </c>
      <c r="H2223">
        <f>(F2223+(1-F2223)*('d_고정'!$B$22*BETAINV(RAND(),IF(G2223&lt;'d_고정'!$B$26,'d_고정'!$B$25,'d_고정'!$B$20)+1,'d_고정'!$B$21-IF(G2223&lt;'d_고정'!$B$26,'d_고정'!$B$25,'d_고정'!$B$20)+1)+(1-'d_고정'!$B$22)*BETAINV(RAND(),IF(G2223&lt;'d_고정'!$B$26,'d_고정'!$B$24,'d_고정'!$B$18)+1,'d_고정'!$B$19-IF(G2223&lt;'d_고정'!$B$26,'d_고정'!$B$24,'d_고정'!$B$18)+1))*('d_고정'!$B$14+('d_고정'!$B$15-'d_고정'!$B$14)*RAND()))/F2223</f>
        <v/>
      </c>
      <c r="I2223">
        <f>RAND()</f>
        <v/>
      </c>
      <c r="J2223">
        <f>IF('d_시나리오'!$J$3='d_시나리오'!$H$3,'d_시나리오'!$I$3,IF(I2223&lt;('d_시나리오'!$I$3-'d_시나리오'!$H$3)/('d_시나리오'!$J$3-'d_시나리오'!$H$3),'d_시나리오'!$H$3+SQRT(I2223*('d_시나리오'!$J$3-'d_시나리오'!$H$3)*('d_시나리오'!$I$3-'d_시나리오'!$H$3)),'d_시나리오'!$J$3-SQRT((1-I2223)*('d_시나리오'!$J$3-'d_시나리오'!$H$3)*('d_시나리오'!$J$3-'d_시나리오'!$I$3))))</f>
        <v/>
      </c>
      <c r="K2223">
        <f>RAND()</f>
        <v/>
      </c>
      <c r="L2223">
        <f>IF('d_시나리오'!$J$4='d_시나리오'!$H$4,'d_시나리오'!$I$4,IF(K2223&lt;('d_시나리오'!$I$4-'d_시나리오'!$H$4)/('d_시나리오'!$J$4-'d_시나리오'!$H$4),'d_시나리오'!$H$4+SQRT(K2223*('d_시나리오'!$J$4-'d_시나리오'!$H$4)*('d_시나리오'!$I$4-'d_시나리오'!$H$4)),'d_시나리오'!$J$4-SQRT((1-K2223)*('d_시나리오'!$J$4-'d_시나리오'!$H$4)*('d_시나리오'!$J$4-'d_시나리오'!$I$4))))</f>
        <v/>
      </c>
      <c r="M2223">
        <f>RAND()</f>
        <v/>
      </c>
      <c r="N2223">
        <f>IF('d_시나리오'!$J$5='d_시나리오'!$H$5,'d_시나리오'!$I$5,IF(M2223&lt;('d_시나리오'!$I$5-'d_시나리오'!$H$5)/('d_시나리오'!$J$5-'d_시나리오'!$H$5),'d_시나리오'!$H$5+SQRT(M2223*('d_시나리오'!$J$5-'d_시나리오'!$H$5)*('d_시나리오'!$I$5-'d_시나리오'!$H$5)),'d_시나리오'!$J$5-SQRT((1-M2223)*('d_시나리오'!$J$5-'d_시나리오'!$H$5)*('d_시나리오'!$J$5-'d_시나리오'!$I$5))))</f>
        <v/>
      </c>
      <c r="O2223">
        <f>RAND()</f>
        <v/>
      </c>
      <c r="P2223">
        <f>IF('d_시나리오'!$J$6='d_시나리오'!$H$6,'d_시나리오'!$I$6,IF(O2223&lt;('d_시나리오'!$I$6-'d_시나리오'!$H$6)/('d_시나리오'!$J$6-'d_시나리오'!$H$6),'d_시나리오'!$H$6+SQRT(O2223*('d_시나리오'!$J$6-'d_시나리오'!$H$6)*('d_시나리오'!$I$6-'d_시나리오'!$H$6)),'d_시나리오'!$J$6-SQRT((1-O2223)*('d_시나리오'!$J$6-'d_시나리오'!$H$6)*('d_시나리오'!$J$6-'d_시나리오'!$I$6))))</f>
        <v/>
      </c>
      <c r="Q2223">
        <f>INDEX('d_분포'!$B$2:$B$57,RANDBETWEEN(1,56))</f>
        <v/>
      </c>
      <c r="R2223">
        <f>BETAINV(RAND(),5,5)</f>
        <v/>
      </c>
      <c r="S2223">
        <f>'d_고정'!$B$1*'6_기대효과'!$H$7*('d_시나리오'!$I$7/'d_고정'!$B$2)*B2223</f>
        <v/>
      </c>
      <c r="T2223">
        <f>S2223*D2223</f>
        <v/>
      </c>
      <c r="U2223">
        <f>S2223*F2223*H2223</f>
        <v/>
      </c>
      <c r="V2223">
        <f>S2223*F2223*(H2223-1)</f>
        <v/>
      </c>
      <c r="W2223">
        <f>U2223*J2223</f>
        <v/>
      </c>
      <c r="X2223">
        <f>T2223+W2223</f>
        <v/>
      </c>
      <c r="Y2223">
        <f>(T2223*E2223+W2223*L2223)*(1-R2223-'d_고정'!$B$13)</f>
        <v/>
      </c>
      <c r="Z2223">
        <f>(U2223*N2223*Q2223+'d_고정'!$B$3*('6_기대효과'!$H$7/8)*Q2223*'d_고정'!$B$10*P2223*('6_기대효과'!$K$7/'d_고정'!$B$9))*(1-R2223)</f>
        <v/>
      </c>
      <c r="AA2223">
        <f>W2223*L2223*(1-R2223-'d_고정'!$B$13)+U2223*MAX(N2223-'d_고정'!$B$10*P2223*('6_기대효과'!$K$7/'d_고정'!$B$9),0)*Q2223*(1-R2223)</f>
        <v/>
      </c>
      <c r="AB2223">
        <f>Y2223+Z2223</f>
        <v/>
      </c>
      <c r="AC2223">
        <f>Y2223/('d_고정'!$B$5*'6_기대효과'!$H$7/8)/'d_고정'!$B$6</f>
        <v/>
      </c>
      <c r="AD2223">
        <f>Y2223/('d_고정'!$B$8*'6_기대효과'!$H$7/8)</f>
        <v/>
      </c>
    </row>
    <row r="2224">
      <c r="A2224">
        <f>RAND()</f>
        <v/>
      </c>
      <c r="B2224">
        <f>IF('d_시나리오'!$J$2='d_시나리오'!$H$2,'d_시나리오'!$I$2,IF(A2224&lt;('d_시나리오'!$I$2-'d_시나리오'!$H$2)/('d_시나리오'!$J$2-'d_시나리오'!$H$2),'d_시나리오'!$H$2+SQRT(A2224*('d_시나리오'!$J$2-'d_시나리오'!$H$2)*('d_시나리오'!$I$2-'d_시나리오'!$H$2)),'d_시나리오'!$J$2-SQRT((1-A2224)*('d_시나리오'!$J$2-'d_시나리오'!$H$2)*('d_시나리오'!$J$2-'d_시나리오'!$I$2))))</f>
        <v/>
      </c>
      <c r="C2224">
        <f>RAND()</f>
        <v/>
      </c>
      <c r="D2224">
        <f>BETAINV(RAND(),IF(C2224&lt;'d_고정'!$B$26,'d_고정'!$B$23,'d_고정'!$B$16)+1,'d_고정'!$B$17-IF(C2224&lt;'d_고정'!$B$26,'d_고정'!$B$23,'d_고정'!$B$16)+1)*('d_고정'!$B$14+('d_고정'!$B$15-'d_고정'!$B$14)*RAND())</f>
        <v/>
      </c>
      <c r="E2224">
        <f>INDEX('d_분포'!$A$2:$A$28,RANDBETWEEN(1,27))</f>
        <v/>
      </c>
      <c r="F2224">
        <f>INDEX('d_분포'!$C$2:$C$5,RANDBETWEEN(1,4))*(0.9+0.2*RAND())</f>
        <v/>
      </c>
      <c r="G2224">
        <f>RAND()</f>
        <v/>
      </c>
      <c r="H2224">
        <f>(F2224+(1-F2224)*('d_고정'!$B$22*BETAINV(RAND(),IF(G2224&lt;'d_고정'!$B$26,'d_고정'!$B$25,'d_고정'!$B$20)+1,'d_고정'!$B$21-IF(G2224&lt;'d_고정'!$B$26,'d_고정'!$B$25,'d_고정'!$B$20)+1)+(1-'d_고정'!$B$22)*BETAINV(RAND(),IF(G2224&lt;'d_고정'!$B$26,'d_고정'!$B$24,'d_고정'!$B$18)+1,'d_고정'!$B$19-IF(G2224&lt;'d_고정'!$B$26,'d_고정'!$B$24,'d_고정'!$B$18)+1))*('d_고정'!$B$14+('d_고정'!$B$15-'d_고정'!$B$14)*RAND()))/F2224</f>
        <v/>
      </c>
      <c r="I2224">
        <f>RAND()</f>
        <v/>
      </c>
      <c r="J2224">
        <f>IF('d_시나리오'!$J$3='d_시나리오'!$H$3,'d_시나리오'!$I$3,IF(I2224&lt;('d_시나리오'!$I$3-'d_시나리오'!$H$3)/('d_시나리오'!$J$3-'d_시나리오'!$H$3),'d_시나리오'!$H$3+SQRT(I2224*('d_시나리오'!$J$3-'d_시나리오'!$H$3)*('d_시나리오'!$I$3-'d_시나리오'!$H$3)),'d_시나리오'!$J$3-SQRT((1-I2224)*('d_시나리오'!$J$3-'d_시나리오'!$H$3)*('d_시나리오'!$J$3-'d_시나리오'!$I$3))))</f>
        <v/>
      </c>
      <c r="K2224">
        <f>RAND()</f>
        <v/>
      </c>
      <c r="L2224">
        <f>IF('d_시나리오'!$J$4='d_시나리오'!$H$4,'d_시나리오'!$I$4,IF(K2224&lt;('d_시나리오'!$I$4-'d_시나리오'!$H$4)/('d_시나리오'!$J$4-'d_시나리오'!$H$4),'d_시나리오'!$H$4+SQRT(K2224*('d_시나리오'!$J$4-'d_시나리오'!$H$4)*('d_시나리오'!$I$4-'d_시나리오'!$H$4)),'d_시나리오'!$J$4-SQRT((1-K2224)*('d_시나리오'!$J$4-'d_시나리오'!$H$4)*('d_시나리오'!$J$4-'d_시나리오'!$I$4))))</f>
        <v/>
      </c>
      <c r="M2224">
        <f>RAND()</f>
        <v/>
      </c>
      <c r="N2224">
        <f>IF('d_시나리오'!$J$5='d_시나리오'!$H$5,'d_시나리오'!$I$5,IF(M2224&lt;('d_시나리오'!$I$5-'d_시나리오'!$H$5)/('d_시나리오'!$J$5-'d_시나리오'!$H$5),'d_시나리오'!$H$5+SQRT(M2224*('d_시나리오'!$J$5-'d_시나리오'!$H$5)*('d_시나리오'!$I$5-'d_시나리오'!$H$5)),'d_시나리오'!$J$5-SQRT((1-M2224)*('d_시나리오'!$J$5-'d_시나리오'!$H$5)*('d_시나리오'!$J$5-'d_시나리오'!$I$5))))</f>
        <v/>
      </c>
      <c r="O2224">
        <f>RAND()</f>
        <v/>
      </c>
      <c r="P2224">
        <f>IF('d_시나리오'!$J$6='d_시나리오'!$H$6,'d_시나리오'!$I$6,IF(O2224&lt;('d_시나리오'!$I$6-'d_시나리오'!$H$6)/('d_시나리오'!$J$6-'d_시나리오'!$H$6),'d_시나리오'!$H$6+SQRT(O2224*('d_시나리오'!$J$6-'d_시나리오'!$H$6)*('d_시나리오'!$I$6-'d_시나리오'!$H$6)),'d_시나리오'!$J$6-SQRT((1-O2224)*('d_시나리오'!$J$6-'d_시나리오'!$H$6)*('d_시나리오'!$J$6-'d_시나리오'!$I$6))))</f>
        <v/>
      </c>
      <c r="Q2224">
        <f>INDEX('d_분포'!$B$2:$B$57,RANDBETWEEN(1,56))</f>
        <v/>
      </c>
      <c r="R2224">
        <f>BETAINV(RAND(),5,5)</f>
        <v/>
      </c>
      <c r="S2224">
        <f>'d_고정'!$B$1*'6_기대효과'!$H$7*('d_시나리오'!$I$7/'d_고정'!$B$2)*B2224</f>
        <v/>
      </c>
      <c r="T2224">
        <f>S2224*D2224</f>
        <v/>
      </c>
      <c r="U2224">
        <f>S2224*F2224*H2224</f>
        <v/>
      </c>
      <c r="V2224">
        <f>S2224*F2224*(H2224-1)</f>
        <v/>
      </c>
      <c r="W2224">
        <f>U2224*J2224</f>
        <v/>
      </c>
      <c r="X2224">
        <f>T2224+W2224</f>
        <v/>
      </c>
      <c r="Y2224">
        <f>(T2224*E2224+W2224*L2224)*(1-R2224-'d_고정'!$B$13)</f>
        <v/>
      </c>
      <c r="Z2224">
        <f>(U2224*N2224*Q2224+'d_고정'!$B$3*('6_기대효과'!$H$7/8)*Q2224*'d_고정'!$B$10*P2224*('6_기대효과'!$K$7/'d_고정'!$B$9))*(1-R2224)</f>
        <v/>
      </c>
      <c r="AA2224">
        <f>W2224*L2224*(1-R2224-'d_고정'!$B$13)+U2224*MAX(N2224-'d_고정'!$B$10*P2224*('6_기대효과'!$K$7/'d_고정'!$B$9),0)*Q2224*(1-R2224)</f>
        <v/>
      </c>
      <c r="AB2224">
        <f>Y2224+Z2224</f>
        <v/>
      </c>
      <c r="AC2224">
        <f>Y2224/('d_고정'!$B$5*'6_기대효과'!$H$7/8)/'d_고정'!$B$6</f>
        <v/>
      </c>
      <c r="AD2224">
        <f>Y2224/('d_고정'!$B$8*'6_기대효과'!$H$7/8)</f>
        <v/>
      </c>
    </row>
    <row r="2225">
      <c r="A2225">
        <f>RAND()</f>
        <v/>
      </c>
      <c r="B2225">
        <f>IF('d_시나리오'!$J$2='d_시나리오'!$H$2,'d_시나리오'!$I$2,IF(A2225&lt;('d_시나리오'!$I$2-'d_시나리오'!$H$2)/('d_시나리오'!$J$2-'d_시나리오'!$H$2),'d_시나리오'!$H$2+SQRT(A2225*('d_시나리오'!$J$2-'d_시나리오'!$H$2)*('d_시나리오'!$I$2-'d_시나리오'!$H$2)),'d_시나리오'!$J$2-SQRT((1-A2225)*('d_시나리오'!$J$2-'d_시나리오'!$H$2)*('d_시나리오'!$J$2-'d_시나리오'!$I$2))))</f>
        <v/>
      </c>
      <c r="C2225">
        <f>RAND()</f>
        <v/>
      </c>
      <c r="D2225">
        <f>BETAINV(RAND(),IF(C2225&lt;'d_고정'!$B$26,'d_고정'!$B$23,'d_고정'!$B$16)+1,'d_고정'!$B$17-IF(C2225&lt;'d_고정'!$B$26,'d_고정'!$B$23,'d_고정'!$B$16)+1)*('d_고정'!$B$14+('d_고정'!$B$15-'d_고정'!$B$14)*RAND())</f>
        <v/>
      </c>
      <c r="E2225">
        <f>INDEX('d_분포'!$A$2:$A$28,RANDBETWEEN(1,27))</f>
        <v/>
      </c>
      <c r="F2225">
        <f>INDEX('d_분포'!$C$2:$C$5,RANDBETWEEN(1,4))*(0.9+0.2*RAND())</f>
        <v/>
      </c>
      <c r="G2225">
        <f>RAND()</f>
        <v/>
      </c>
      <c r="H2225">
        <f>(F2225+(1-F2225)*('d_고정'!$B$22*BETAINV(RAND(),IF(G2225&lt;'d_고정'!$B$26,'d_고정'!$B$25,'d_고정'!$B$20)+1,'d_고정'!$B$21-IF(G2225&lt;'d_고정'!$B$26,'d_고정'!$B$25,'d_고정'!$B$20)+1)+(1-'d_고정'!$B$22)*BETAINV(RAND(),IF(G2225&lt;'d_고정'!$B$26,'d_고정'!$B$24,'d_고정'!$B$18)+1,'d_고정'!$B$19-IF(G2225&lt;'d_고정'!$B$26,'d_고정'!$B$24,'d_고정'!$B$18)+1))*('d_고정'!$B$14+('d_고정'!$B$15-'d_고정'!$B$14)*RAND()))/F2225</f>
        <v/>
      </c>
      <c r="I2225">
        <f>RAND()</f>
        <v/>
      </c>
      <c r="J2225">
        <f>IF('d_시나리오'!$J$3='d_시나리오'!$H$3,'d_시나리오'!$I$3,IF(I2225&lt;('d_시나리오'!$I$3-'d_시나리오'!$H$3)/('d_시나리오'!$J$3-'d_시나리오'!$H$3),'d_시나리오'!$H$3+SQRT(I2225*('d_시나리오'!$J$3-'d_시나리오'!$H$3)*('d_시나리오'!$I$3-'d_시나리오'!$H$3)),'d_시나리오'!$J$3-SQRT((1-I2225)*('d_시나리오'!$J$3-'d_시나리오'!$H$3)*('d_시나리오'!$J$3-'d_시나리오'!$I$3))))</f>
        <v/>
      </c>
      <c r="K2225">
        <f>RAND()</f>
        <v/>
      </c>
      <c r="L2225">
        <f>IF('d_시나리오'!$J$4='d_시나리오'!$H$4,'d_시나리오'!$I$4,IF(K2225&lt;('d_시나리오'!$I$4-'d_시나리오'!$H$4)/('d_시나리오'!$J$4-'d_시나리오'!$H$4),'d_시나리오'!$H$4+SQRT(K2225*('d_시나리오'!$J$4-'d_시나리오'!$H$4)*('d_시나리오'!$I$4-'d_시나리오'!$H$4)),'d_시나리오'!$J$4-SQRT((1-K2225)*('d_시나리오'!$J$4-'d_시나리오'!$H$4)*('d_시나리오'!$J$4-'d_시나리오'!$I$4))))</f>
        <v/>
      </c>
      <c r="M2225">
        <f>RAND()</f>
        <v/>
      </c>
      <c r="N2225">
        <f>IF('d_시나리오'!$J$5='d_시나리오'!$H$5,'d_시나리오'!$I$5,IF(M2225&lt;('d_시나리오'!$I$5-'d_시나리오'!$H$5)/('d_시나리오'!$J$5-'d_시나리오'!$H$5),'d_시나리오'!$H$5+SQRT(M2225*('d_시나리오'!$J$5-'d_시나리오'!$H$5)*('d_시나리오'!$I$5-'d_시나리오'!$H$5)),'d_시나리오'!$J$5-SQRT((1-M2225)*('d_시나리오'!$J$5-'d_시나리오'!$H$5)*('d_시나리오'!$J$5-'d_시나리오'!$I$5))))</f>
        <v/>
      </c>
      <c r="O2225">
        <f>RAND()</f>
        <v/>
      </c>
      <c r="P2225">
        <f>IF('d_시나리오'!$J$6='d_시나리오'!$H$6,'d_시나리오'!$I$6,IF(O2225&lt;('d_시나리오'!$I$6-'d_시나리오'!$H$6)/('d_시나리오'!$J$6-'d_시나리오'!$H$6),'d_시나리오'!$H$6+SQRT(O2225*('d_시나리오'!$J$6-'d_시나리오'!$H$6)*('d_시나리오'!$I$6-'d_시나리오'!$H$6)),'d_시나리오'!$J$6-SQRT((1-O2225)*('d_시나리오'!$J$6-'d_시나리오'!$H$6)*('d_시나리오'!$J$6-'d_시나리오'!$I$6))))</f>
        <v/>
      </c>
      <c r="Q2225">
        <f>INDEX('d_분포'!$B$2:$B$57,RANDBETWEEN(1,56))</f>
        <v/>
      </c>
      <c r="R2225">
        <f>BETAINV(RAND(),5,5)</f>
        <v/>
      </c>
      <c r="S2225">
        <f>'d_고정'!$B$1*'6_기대효과'!$H$7*('d_시나리오'!$I$7/'d_고정'!$B$2)*B2225</f>
        <v/>
      </c>
      <c r="T2225">
        <f>S2225*D2225</f>
        <v/>
      </c>
      <c r="U2225">
        <f>S2225*F2225*H2225</f>
        <v/>
      </c>
      <c r="V2225">
        <f>S2225*F2225*(H2225-1)</f>
        <v/>
      </c>
      <c r="W2225">
        <f>U2225*J2225</f>
        <v/>
      </c>
      <c r="X2225">
        <f>T2225+W2225</f>
        <v/>
      </c>
      <c r="Y2225">
        <f>(T2225*E2225+W2225*L2225)*(1-R2225-'d_고정'!$B$13)</f>
        <v/>
      </c>
      <c r="Z2225">
        <f>(U2225*N2225*Q2225+'d_고정'!$B$3*('6_기대효과'!$H$7/8)*Q2225*'d_고정'!$B$10*P2225*('6_기대효과'!$K$7/'d_고정'!$B$9))*(1-R2225)</f>
        <v/>
      </c>
      <c r="AA2225">
        <f>W2225*L2225*(1-R2225-'d_고정'!$B$13)+U2225*MAX(N2225-'d_고정'!$B$10*P2225*('6_기대효과'!$K$7/'d_고정'!$B$9),0)*Q2225*(1-R2225)</f>
        <v/>
      </c>
      <c r="AB2225">
        <f>Y2225+Z2225</f>
        <v/>
      </c>
      <c r="AC2225">
        <f>Y2225/('d_고정'!$B$5*'6_기대효과'!$H$7/8)/'d_고정'!$B$6</f>
        <v/>
      </c>
      <c r="AD2225">
        <f>Y2225/('d_고정'!$B$8*'6_기대효과'!$H$7/8)</f>
        <v/>
      </c>
    </row>
    <row r="2226">
      <c r="A2226">
        <f>RAND()</f>
        <v/>
      </c>
      <c r="B2226">
        <f>IF('d_시나리오'!$J$2='d_시나리오'!$H$2,'d_시나리오'!$I$2,IF(A2226&lt;('d_시나리오'!$I$2-'d_시나리오'!$H$2)/('d_시나리오'!$J$2-'d_시나리오'!$H$2),'d_시나리오'!$H$2+SQRT(A2226*('d_시나리오'!$J$2-'d_시나리오'!$H$2)*('d_시나리오'!$I$2-'d_시나리오'!$H$2)),'d_시나리오'!$J$2-SQRT((1-A2226)*('d_시나리오'!$J$2-'d_시나리오'!$H$2)*('d_시나리오'!$J$2-'d_시나리오'!$I$2))))</f>
        <v/>
      </c>
      <c r="C2226">
        <f>RAND()</f>
        <v/>
      </c>
      <c r="D2226">
        <f>BETAINV(RAND(),IF(C2226&lt;'d_고정'!$B$26,'d_고정'!$B$23,'d_고정'!$B$16)+1,'d_고정'!$B$17-IF(C2226&lt;'d_고정'!$B$26,'d_고정'!$B$23,'d_고정'!$B$16)+1)*('d_고정'!$B$14+('d_고정'!$B$15-'d_고정'!$B$14)*RAND())</f>
        <v/>
      </c>
      <c r="E2226">
        <f>INDEX('d_분포'!$A$2:$A$28,RANDBETWEEN(1,27))</f>
        <v/>
      </c>
      <c r="F2226">
        <f>INDEX('d_분포'!$C$2:$C$5,RANDBETWEEN(1,4))*(0.9+0.2*RAND())</f>
        <v/>
      </c>
      <c r="G2226">
        <f>RAND()</f>
        <v/>
      </c>
      <c r="H2226">
        <f>(F2226+(1-F2226)*('d_고정'!$B$22*BETAINV(RAND(),IF(G2226&lt;'d_고정'!$B$26,'d_고정'!$B$25,'d_고정'!$B$20)+1,'d_고정'!$B$21-IF(G2226&lt;'d_고정'!$B$26,'d_고정'!$B$25,'d_고정'!$B$20)+1)+(1-'d_고정'!$B$22)*BETAINV(RAND(),IF(G2226&lt;'d_고정'!$B$26,'d_고정'!$B$24,'d_고정'!$B$18)+1,'d_고정'!$B$19-IF(G2226&lt;'d_고정'!$B$26,'d_고정'!$B$24,'d_고정'!$B$18)+1))*('d_고정'!$B$14+('d_고정'!$B$15-'d_고정'!$B$14)*RAND()))/F2226</f>
        <v/>
      </c>
      <c r="I2226">
        <f>RAND()</f>
        <v/>
      </c>
      <c r="J2226">
        <f>IF('d_시나리오'!$J$3='d_시나리오'!$H$3,'d_시나리오'!$I$3,IF(I2226&lt;('d_시나리오'!$I$3-'d_시나리오'!$H$3)/('d_시나리오'!$J$3-'d_시나리오'!$H$3),'d_시나리오'!$H$3+SQRT(I2226*('d_시나리오'!$J$3-'d_시나리오'!$H$3)*('d_시나리오'!$I$3-'d_시나리오'!$H$3)),'d_시나리오'!$J$3-SQRT((1-I2226)*('d_시나리오'!$J$3-'d_시나리오'!$H$3)*('d_시나리오'!$J$3-'d_시나리오'!$I$3))))</f>
        <v/>
      </c>
      <c r="K2226">
        <f>RAND()</f>
        <v/>
      </c>
      <c r="L2226">
        <f>IF('d_시나리오'!$J$4='d_시나리오'!$H$4,'d_시나리오'!$I$4,IF(K2226&lt;('d_시나리오'!$I$4-'d_시나리오'!$H$4)/('d_시나리오'!$J$4-'d_시나리오'!$H$4),'d_시나리오'!$H$4+SQRT(K2226*('d_시나리오'!$J$4-'d_시나리오'!$H$4)*('d_시나리오'!$I$4-'d_시나리오'!$H$4)),'d_시나리오'!$J$4-SQRT((1-K2226)*('d_시나리오'!$J$4-'d_시나리오'!$H$4)*('d_시나리오'!$J$4-'d_시나리오'!$I$4))))</f>
        <v/>
      </c>
      <c r="M2226">
        <f>RAND()</f>
        <v/>
      </c>
      <c r="N2226">
        <f>IF('d_시나리오'!$J$5='d_시나리오'!$H$5,'d_시나리오'!$I$5,IF(M2226&lt;('d_시나리오'!$I$5-'d_시나리오'!$H$5)/('d_시나리오'!$J$5-'d_시나리오'!$H$5),'d_시나리오'!$H$5+SQRT(M2226*('d_시나리오'!$J$5-'d_시나리오'!$H$5)*('d_시나리오'!$I$5-'d_시나리오'!$H$5)),'d_시나리오'!$J$5-SQRT((1-M2226)*('d_시나리오'!$J$5-'d_시나리오'!$H$5)*('d_시나리오'!$J$5-'d_시나리오'!$I$5))))</f>
        <v/>
      </c>
      <c r="O2226">
        <f>RAND()</f>
        <v/>
      </c>
      <c r="P2226">
        <f>IF('d_시나리오'!$J$6='d_시나리오'!$H$6,'d_시나리오'!$I$6,IF(O2226&lt;('d_시나리오'!$I$6-'d_시나리오'!$H$6)/('d_시나리오'!$J$6-'d_시나리오'!$H$6),'d_시나리오'!$H$6+SQRT(O2226*('d_시나리오'!$J$6-'d_시나리오'!$H$6)*('d_시나리오'!$I$6-'d_시나리오'!$H$6)),'d_시나리오'!$J$6-SQRT((1-O2226)*('d_시나리오'!$J$6-'d_시나리오'!$H$6)*('d_시나리오'!$J$6-'d_시나리오'!$I$6))))</f>
        <v/>
      </c>
      <c r="Q2226">
        <f>INDEX('d_분포'!$B$2:$B$57,RANDBETWEEN(1,56))</f>
        <v/>
      </c>
      <c r="R2226">
        <f>BETAINV(RAND(),5,5)</f>
        <v/>
      </c>
      <c r="S2226">
        <f>'d_고정'!$B$1*'6_기대효과'!$H$7*('d_시나리오'!$I$7/'d_고정'!$B$2)*B2226</f>
        <v/>
      </c>
      <c r="T2226">
        <f>S2226*D2226</f>
        <v/>
      </c>
      <c r="U2226">
        <f>S2226*F2226*H2226</f>
        <v/>
      </c>
      <c r="V2226">
        <f>S2226*F2226*(H2226-1)</f>
        <v/>
      </c>
      <c r="W2226">
        <f>U2226*J2226</f>
        <v/>
      </c>
      <c r="X2226">
        <f>T2226+W2226</f>
        <v/>
      </c>
      <c r="Y2226">
        <f>(T2226*E2226+W2226*L2226)*(1-R2226-'d_고정'!$B$13)</f>
        <v/>
      </c>
      <c r="Z2226">
        <f>(U2226*N2226*Q2226+'d_고정'!$B$3*('6_기대효과'!$H$7/8)*Q2226*'d_고정'!$B$10*P2226*('6_기대효과'!$K$7/'d_고정'!$B$9))*(1-R2226)</f>
        <v/>
      </c>
      <c r="AA2226">
        <f>W2226*L2226*(1-R2226-'d_고정'!$B$13)+U2226*MAX(N2226-'d_고정'!$B$10*P2226*('6_기대효과'!$K$7/'d_고정'!$B$9),0)*Q2226*(1-R2226)</f>
        <v/>
      </c>
      <c r="AB2226">
        <f>Y2226+Z2226</f>
        <v/>
      </c>
      <c r="AC2226">
        <f>Y2226/('d_고정'!$B$5*'6_기대효과'!$H$7/8)/'d_고정'!$B$6</f>
        <v/>
      </c>
      <c r="AD2226">
        <f>Y2226/('d_고정'!$B$8*'6_기대효과'!$H$7/8)</f>
        <v/>
      </c>
    </row>
    <row r="2227">
      <c r="A2227">
        <f>RAND()</f>
        <v/>
      </c>
      <c r="B2227">
        <f>IF('d_시나리오'!$J$2='d_시나리오'!$H$2,'d_시나리오'!$I$2,IF(A2227&lt;('d_시나리오'!$I$2-'d_시나리오'!$H$2)/('d_시나리오'!$J$2-'d_시나리오'!$H$2),'d_시나리오'!$H$2+SQRT(A2227*('d_시나리오'!$J$2-'d_시나리오'!$H$2)*('d_시나리오'!$I$2-'d_시나리오'!$H$2)),'d_시나리오'!$J$2-SQRT((1-A2227)*('d_시나리오'!$J$2-'d_시나리오'!$H$2)*('d_시나리오'!$J$2-'d_시나리오'!$I$2))))</f>
        <v/>
      </c>
      <c r="C2227">
        <f>RAND()</f>
        <v/>
      </c>
      <c r="D2227">
        <f>BETAINV(RAND(),IF(C2227&lt;'d_고정'!$B$26,'d_고정'!$B$23,'d_고정'!$B$16)+1,'d_고정'!$B$17-IF(C2227&lt;'d_고정'!$B$26,'d_고정'!$B$23,'d_고정'!$B$16)+1)*('d_고정'!$B$14+('d_고정'!$B$15-'d_고정'!$B$14)*RAND())</f>
        <v/>
      </c>
      <c r="E2227">
        <f>INDEX('d_분포'!$A$2:$A$28,RANDBETWEEN(1,27))</f>
        <v/>
      </c>
      <c r="F2227">
        <f>INDEX('d_분포'!$C$2:$C$5,RANDBETWEEN(1,4))*(0.9+0.2*RAND())</f>
        <v/>
      </c>
      <c r="G2227">
        <f>RAND()</f>
        <v/>
      </c>
      <c r="H2227">
        <f>(F2227+(1-F2227)*('d_고정'!$B$22*BETAINV(RAND(),IF(G2227&lt;'d_고정'!$B$26,'d_고정'!$B$25,'d_고정'!$B$20)+1,'d_고정'!$B$21-IF(G2227&lt;'d_고정'!$B$26,'d_고정'!$B$25,'d_고정'!$B$20)+1)+(1-'d_고정'!$B$22)*BETAINV(RAND(),IF(G2227&lt;'d_고정'!$B$26,'d_고정'!$B$24,'d_고정'!$B$18)+1,'d_고정'!$B$19-IF(G2227&lt;'d_고정'!$B$26,'d_고정'!$B$24,'d_고정'!$B$18)+1))*('d_고정'!$B$14+('d_고정'!$B$15-'d_고정'!$B$14)*RAND()))/F2227</f>
        <v/>
      </c>
      <c r="I2227">
        <f>RAND()</f>
        <v/>
      </c>
      <c r="J2227">
        <f>IF('d_시나리오'!$J$3='d_시나리오'!$H$3,'d_시나리오'!$I$3,IF(I2227&lt;('d_시나리오'!$I$3-'d_시나리오'!$H$3)/('d_시나리오'!$J$3-'d_시나리오'!$H$3),'d_시나리오'!$H$3+SQRT(I2227*('d_시나리오'!$J$3-'d_시나리오'!$H$3)*('d_시나리오'!$I$3-'d_시나리오'!$H$3)),'d_시나리오'!$J$3-SQRT((1-I2227)*('d_시나리오'!$J$3-'d_시나리오'!$H$3)*('d_시나리오'!$J$3-'d_시나리오'!$I$3))))</f>
        <v/>
      </c>
      <c r="K2227">
        <f>RAND()</f>
        <v/>
      </c>
      <c r="L2227">
        <f>IF('d_시나리오'!$J$4='d_시나리오'!$H$4,'d_시나리오'!$I$4,IF(K2227&lt;('d_시나리오'!$I$4-'d_시나리오'!$H$4)/('d_시나리오'!$J$4-'d_시나리오'!$H$4),'d_시나리오'!$H$4+SQRT(K2227*('d_시나리오'!$J$4-'d_시나리오'!$H$4)*('d_시나리오'!$I$4-'d_시나리오'!$H$4)),'d_시나리오'!$J$4-SQRT((1-K2227)*('d_시나리오'!$J$4-'d_시나리오'!$H$4)*('d_시나리오'!$J$4-'d_시나리오'!$I$4))))</f>
        <v/>
      </c>
      <c r="M2227">
        <f>RAND()</f>
        <v/>
      </c>
      <c r="N2227">
        <f>IF('d_시나리오'!$J$5='d_시나리오'!$H$5,'d_시나리오'!$I$5,IF(M2227&lt;('d_시나리오'!$I$5-'d_시나리오'!$H$5)/('d_시나리오'!$J$5-'d_시나리오'!$H$5),'d_시나리오'!$H$5+SQRT(M2227*('d_시나리오'!$J$5-'d_시나리오'!$H$5)*('d_시나리오'!$I$5-'d_시나리오'!$H$5)),'d_시나리오'!$J$5-SQRT((1-M2227)*('d_시나리오'!$J$5-'d_시나리오'!$H$5)*('d_시나리오'!$J$5-'d_시나리오'!$I$5))))</f>
        <v/>
      </c>
      <c r="O2227">
        <f>RAND()</f>
        <v/>
      </c>
      <c r="P2227">
        <f>IF('d_시나리오'!$J$6='d_시나리오'!$H$6,'d_시나리오'!$I$6,IF(O2227&lt;('d_시나리오'!$I$6-'d_시나리오'!$H$6)/('d_시나리오'!$J$6-'d_시나리오'!$H$6),'d_시나리오'!$H$6+SQRT(O2227*('d_시나리오'!$J$6-'d_시나리오'!$H$6)*('d_시나리오'!$I$6-'d_시나리오'!$H$6)),'d_시나리오'!$J$6-SQRT((1-O2227)*('d_시나리오'!$J$6-'d_시나리오'!$H$6)*('d_시나리오'!$J$6-'d_시나리오'!$I$6))))</f>
        <v/>
      </c>
      <c r="Q2227">
        <f>INDEX('d_분포'!$B$2:$B$57,RANDBETWEEN(1,56))</f>
        <v/>
      </c>
      <c r="R2227">
        <f>BETAINV(RAND(),5,5)</f>
        <v/>
      </c>
      <c r="S2227">
        <f>'d_고정'!$B$1*'6_기대효과'!$H$7*('d_시나리오'!$I$7/'d_고정'!$B$2)*B2227</f>
        <v/>
      </c>
      <c r="T2227">
        <f>S2227*D2227</f>
        <v/>
      </c>
      <c r="U2227">
        <f>S2227*F2227*H2227</f>
        <v/>
      </c>
      <c r="V2227">
        <f>S2227*F2227*(H2227-1)</f>
        <v/>
      </c>
      <c r="W2227">
        <f>U2227*J2227</f>
        <v/>
      </c>
      <c r="X2227">
        <f>T2227+W2227</f>
        <v/>
      </c>
      <c r="Y2227">
        <f>(T2227*E2227+W2227*L2227)*(1-R2227-'d_고정'!$B$13)</f>
        <v/>
      </c>
      <c r="Z2227">
        <f>(U2227*N2227*Q2227+'d_고정'!$B$3*('6_기대효과'!$H$7/8)*Q2227*'d_고정'!$B$10*P2227*('6_기대효과'!$K$7/'d_고정'!$B$9))*(1-R2227)</f>
        <v/>
      </c>
      <c r="AA2227">
        <f>W2227*L2227*(1-R2227-'d_고정'!$B$13)+U2227*MAX(N2227-'d_고정'!$B$10*P2227*('6_기대효과'!$K$7/'d_고정'!$B$9),0)*Q2227*(1-R2227)</f>
        <v/>
      </c>
      <c r="AB2227">
        <f>Y2227+Z2227</f>
        <v/>
      </c>
      <c r="AC2227">
        <f>Y2227/('d_고정'!$B$5*'6_기대효과'!$H$7/8)/'d_고정'!$B$6</f>
        <v/>
      </c>
      <c r="AD2227">
        <f>Y2227/('d_고정'!$B$8*'6_기대효과'!$H$7/8)</f>
        <v/>
      </c>
    </row>
    <row r="2228">
      <c r="A2228">
        <f>RAND()</f>
        <v/>
      </c>
      <c r="B2228">
        <f>IF('d_시나리오'!$J$2='d_시나리오'!$H$2,'d_시나리오'!$I$2,IF(A2228&lt;('d_시나리오'!$I$2-'d_시나리오'!$H$2)/('d_시나리오'!$J$2-'d_시나리오'!$H$2),'d_시나리오'!$H$2+SQRT(A2228*('d_시나리오'!$J$2-'d_시나리오'!$H$2)*('d_시나리오'!$I$2-'d_시나리오'!$H$2)),'d_시나리오'!$J$2-SQRT((1-A2228)*('d_시나리오'!$J$2-'d_시나리오'!$H$2)*('d_시나리오'!$J$2-'d_시나리오'!$I$2))))</f>
        <v/>
      </c>
      <c r="C2228">
        <f>RAND()</f>
        <v/>
      </c>
      <c r="D2228">
        <f>BETAINV(RAND(),IF(C2228&lt;'d_고정'!$B$26,'d_고정'!$B$23,'d_고정'!$B$16)+1,'d_고정'!$B$17-IF(C2228&lt;'d_고정'!$B$26,'d_고정'!$B$23,'d_고정'!$B$16)+1)*('d_고정'!$B$14+('d_고정'!$B$15-'d_고정'!$B$14)*RAND())</f>
        <v/>
      </c>
      <c r="E2228">
        <f>INDEX('d_분포'!$A$2:$A$28,RANDBETWEEN(1,27))</f>
        <v/>
      </c>
      <c r="F2228">
        <f>INDEX('d_분포'!$C$2:$C$5,RANDBETWEEN(1,4))*(0.9+0.2*RAND())</f>
        <v/>
      </c>
      <c r="G2228">
        <f>RAND()</f>
        <v/>
      </c>
      <c r="H2228">
        <f>(F2228+(1-F2228)*('d_고정'!$B$22*BETAINV(RAND(),IF(G2228&lt;'d_고정'!$B$26,'d_고정'!$B$25,'d_고정'!$B$20)+1,'d_고정'!$B$21-IF(G2228&lt;'d_고정'!$B$26,'d_고정'!$B$25,'d_고정'!$B$20)+1)+(1-'d_고정'!$B$22)*BETAINV(RAND(),IF(G2228&lt;'d_고정'!$B$26,'d_고정'!$B$24,'d_고정'!$B$18)+1,'d_고정'!$B$19-IF(G2228&lt;'d_고정'!$B$26,'d_고정'!$B$24,'d_고정'!$B$18)+1))*('d_고정'!$B$14+('d_고정'!$B$15-'d_고정'!$B$14)*RAND()))/F2228</f>
        <v/>
      </c>
      <c r="I2228">
        <f>RAND()</f>
        <v/>
      </c>
      <c r="J2228">
        <f>IF('d_시나리오'!$J$3='d_시나리오'!$H$3,'d_시나리오'!$I$3,IF(I2228&lt;('d_시나리오'!$I$3-'d_시나리오'!$H$3)/('d_시나리오'!$J$3-'d_시나리오'!$H$3),'d_시나리오'!$H$3+SQRT(I2228*('d_시나리오'!$J$3-'d_시나리오'!$H$3)*('d_시나리오'!$I$3-'d_시나리오'!$H$3)),'d_시나리오'!$J$3-SQRT((1-I2228)*('d_시나리오'!$J$3-'d_시나리오'!$H$3)*('d_시나리오'!$J$3-'d_시나리오'!$I$3))))</f>
        <v/>
      </c>
      <c r="K2228">
        <f>RAND()</f>
        <v/>
      </c>
      <c r="L2228">
        <f>IF('d_시나리오'!$J$4='d_시나리오'!$H$4,'d_시나리오'!$I$4,IF(K2228&lt;('d_시나리오'!$I$4-'d_시나리오'!$H$4)/('d_시나리오'!$J$4-'d_시나리오'!$H$4),'d_시나리오'!$H$4+SQRT(K2228*('d_시나리오'!$J$4-'d_시나리오'!$H$4)*('d_시나리오'!$I$4-'d_시나리오'!$H$4)),'d_시나리오'!$J$4-SQRT((1-K2228)*('d_시나리오'!$J$4-'d_시나리오'!$H$4)*('d_시나리오'!$J$4-'d_시나리오'!$I$4))))</f>
        <v/>
      </c>
      <c r="M2228">
        <f>RAND()</f>
        <v/>
      </c>
      <c r="N2228">
        <f>IF('d_시나리오'!$J$5='d_시나리오'!$H$5,'d_시나리오'!$I$5,IF(M2228&lt;('d_시나리오'!$I$5-'d_시나리오'!$H$5)/('d_시나리오'!$J$5-'d_시나리오'!$H$5),'d_시나리오'!$H$5+SQRT(M2228*('d_시나리오'!$J$5-'d_시나리오'!$H$5)*('d_시나리오'!$I$5-'d_시나리오'!$H$5)),'d_시나리오'!$J$5-SQRT((1-M2228)*('d_시나리오'!$J$5-'d_시나리오'!$H$5)*('d_시나리오'!$J$5-'d_시나리오'!$I$5))))</f>
        <v/>
      </c>
      <c r="O2228">
        <f>RAND()</f>
        <v/>
      </c>
      <c r="P2228">
        <f>IF('d_시나리오'!$J$6='d_시나리오'!$H$6,'d_시나리오'!$I$6,IF(O2228&lt;('d_시나리오'!$I$6-'d_시나리오'!$H$6)/('d_시나리오'!$J$6-'d_시나리오'!$H$6),'d_시나리오'!$H$6+SQRT(O2228*('d_시나리오'!$J$6-'d_시나리오'!$H$6)*('d_시나리오'!$I$6-'d_시나리오'!$H$6)),'d_시나리오'!$J$6-SQRT((1-O2228)*('d_시나리오'!$J$6-'d_시나리오'!$H$6)*('d_시나리오'!$J$6-'d_시나리오'!$I$6))))</f>
        <v/>
      </c>
      <c r="Q2228">
        <f>INDEX('d_분포'!$B$2:$B$57,RANDBETWEEN(1,56))</f>
        <v/>
      </c>
      <c r="R2228">
        <f>BETAINV(RAND(),5,5)</f>
        <v/>
      </c>
      <c r="S2228">
        <f>'d_고정'!$B$1*'6_기대효과'!$H$7*('d_시나리오'!$I$7/'d_고정'!$B$2)*B2228</f>
        <v/>
      </c>
      <c r="T2228">
        <f>S2228*D2228</f>
        <v/>
      </c>
      <c r="U2228">
        <f>S2228*F2228*H2228</f>
        <v/>
      </c>
      <c r="V2228">
        <f>S2228*F2228*(H2228-1)</f>
        <v/>
      </c>
      <c r="W2228">
        <f>U2228*J2228</f>
        <v/>
      </c>
      <c r="X2228">
        <f>T2228+W2228</f>
        <v/>
      </c>
      <c r="Y2228">
        <f>(T2228*E2228+W2228*L2228)*(1-R2228-'d_고정'!$B$13)</f>
        <v/>
      </c>
      <c r="Z2228">
        <f>(U2228*N2228*Q2228+'d_고정'!$B$3*('6_기대효과'!$H$7/8)*Q2228*'d_고정'!$B$10*P2228*('6_기대효과'!$K$7/'d_고정'!$B$9))*(1-R2228)</f>
        <v/>
      </c>
      <c r="AA2228">
        <f>W2228*L2228*(1-R2228-'d_고정'!$B$13)+U2228*MAX(N2228-'d_고정'!$B$10*P2228*('6_기대효과'!$K$7/'d_고정'!$B$9),0)*Q2228*(1-R2228)</f>
        <v/>
      </c>
      <c r="AB2228">
        <f>Y2228+Z2228</f>
        <v/>
      </c>
      <c r="AC2228">
        <f>Y2228/('d_고정'!$B$5*'6_기대효과'!$H$7/8)/'d_고정'!$B$6</f>
        <v/>
      </c>
      <c r="AD2228">
        <f>Y2228/('d_고정'!$B$8*'6_기대효과'!$H$7/8)</f>
        <v/>
      </c>
    </row>
    <row r="2229">
      <c r="A2229">
        <f>RAND()</f>
        <v/>
      </c>
      <c r="B2229">
        <f>IF('d_시나리오'!$J$2='d_시나리오'!$H$2,'d_시나리오'!$I$2,IF(A2229&lt;('d_시나리오'!$I$2-'d_시나리오'!$H$2)/('d_시나리오'!$J$2-'d_시나리오'!$H$2),'d_시나리오'!$H$2+SQRT(A2229*('d_시나리오'!$J$2-'d_시나리오'!$H$2)*('d_시나리오'!$I$2-'d_시나리오'!$H$2)),'d_시나리오'!$J$2-SQRT((1-A2229)*('d_시나리오'!$J$2-'d_시나리오'!$H$2)*('d_시나리오'!$J$2-'d_시나리오'!$I$2))))</f>
        <v/>
      </c>
      <c r="C2229">
        <f>RAND()</f>
        <v/>
      </c>
      <c r="D2229">
        <f>BETAINV(RAND(),IF(C2229&lt;'d_고정'!$B$26,'d_고정'!$B$23,'d_고정'!$B$16)+1,'d_고정'!$B$17-IF(C2229&lt;'d_고정'!$B$26,'d_고정'!$B$23,'d_고정'!$B$16)+1)*('d_고정'!$B$14+('d_고정'!$B$15-'d_고정'!$B$14)*RAND())</f>
        <v/>
      </c>
      <c r="E2229">
        <f>INDEX('d_분포'!$A$2:$A$28,RANDBETWEEN(1,27))</f>
        <v/>
      </c>
      <c r="F2229">
        <f>INDEX('d_분포'!$C$2:$C$5,RANDBETWEEN(1,4))*(0.9+0.2*RAND())</f>
        <v/>
      </c>
      <c r="G2229">
        <f>RAND()</f>
        <v/>
      </c>
      <c r="H2229">
        <f>(F2229+(1-F2229)*('d_고정'!$B$22*BETAINV(RAND(),IF(G2229&lt;'d_고정'!$B$26,'d_고정'!$B$25,'d_고정'!$B$20)+1,'d_고정'!$B$21-IF(G2229&lt;'d_고정'!$B$26,'d_고정'!$B$25,'d_고정'!$B$20)+1)+(1-'d_고정'!$B$22)*BETAINV(RAND(),IF(G2229&lt;'d_고정'!$B$26,'d_고정'!$B$24,'d_고정'!$B$18)+1,'d_고정'!$B$19-IF(G2229&lt;'d_고정'!$B$26,'d_고정'!$B$24,'d_고정'!$B$18)+1))*('d_고정'!$B$14+('d_고정'!$B$15-'d_고정'!$B$14)*RAND()))/F2229</f>
        <v/>
      </c>
      <c r="I2229">
        <f>RAND()</f>
        <v/>
      </c>
      <c r="J2229">
        <f>IF('d_시나리오'!$J$3='d_시나리오'!$H$3,'d_시나리오'!$I$3,IF(I2229&lt;('d_시나리오'!$I$3-'d_시나리오'!$H$3)/('d_시나리오'!$J$3-'d_시나리오'!$H$3),'d_시나리오'!$H$3+SQRT(I2229*('d_시나리오'!$J$3-'d_시나리오'!$H$3)*('d_시나리오'!$I$3-'d_시나리오'!$H$3)),'d_시나리오'!$J$3-SQRT((1-I2229)*('d_시나리오'!$J$3-'d_시나리오'!$H$3)*('d_시나리오'!$J$3-'d_시나리오'!$I$3))))</f>
        <v/>
      </c>
      <c r="K2229">
        <f>RAND()</f>
        <v/>
      </c>
      <c r="L2229">
        <f>IF('d_시나리오'!$J$4='d_시나리오'!$H$4,'d_시나리오'!$I$4,IF(K2229&lt;('d_시나리오'!$I$4-'d_시나리오'!$H$4)/('d_시나리오'!$J$4-'d_시나리오'!$H$4),'d_시나리오'!$H$4+SQRT(K2229*('d_시나리오'!$J$4-'d_시나리오'!$H$4)*('d_시나리오'!$I$4-'d_시나리오'!$H$4)),'d_시나리오'!$J$4-SQRT((1-K2229)*('d_시나리오'!$J$4-'d_시나리오'!$H$4)*('d_시나리오'!$J$4-'d_시나리오'!$I$4))))</f>
        <v/>
      </c>
      <c r="M2229">
        <f>RAND()</f>
        <v/>
      </c>
      <c r="N2229">
        <f>IF('d_시나리오'!$J$5='d_시나리오'!$H$5,'d_시나리오'!$I$5,IF(M2229&lt;('d_시나리오'!$I$5-'d_시나리오'!$H$5)/('d_시나리오'!$J$5-'d_시나리오'!$H$5),'d_시나리오'!$H$5+SQRT(M2229*('d_시나리오'!$J$5-'d_시나리오'!$H$5)*('d_시나리오'!$I$5-'d_시나리오'!$H$5)),'d_시나리오'!$J$5-SQRT((1-M2229)*('d_시나리오'!$J$5-'d_시나리오'!$H$5)*('d_시나리오'!$J$5-'d_시나리오'!$I$5))))</f>
        <v/>
      </c>
      <c r="O2229">
        <f>RAND()</f>
        <v/>
      </c>
      <c r="P2229">
        <f>IF('d_시나리오'!$J$6='d_시나리오'!$H$6,'d_시나리오'!$I$6,IF(O2229&lt;('d_시나리오'!$I$6-'d_시나리오'!$H$6)/('d_시나리오'!$J$6-'d_시나리오'!$H$6),'d_시나리오'!$H$6+SQRT(O2229*('d_시나리오'!$J$6-'d_시나리오'!$H$6)*('d_시나리오'!$I$6-'d_시나리오'!$H$6)),'d_시나리오'!$J$6-SQRT((1-O2229)*('d_시나리오'!$J$6-'d_시나리오'!$H$6)*('d_시나리오'!$J$6-'d_시나리오'!$I$6))))</f>
        <v/>
      </c>
      <c r="Q2229">
        <f>INDEX('d_분포'!$B$2:$B$57,RANDBETWEEN(1,56))</f>
        <v/>
      </c>
      <c r="R2229">
        <f>BETAINV(RAND(),5,5)</f>
        <v/>
      </c>
      <c r="S2229">
        <f>'d_고정'!$B$1*'6_기대효과'!$H$7*('d_시나리오'!$I$7/'d_고정'!$B$2)*B2229</f>
        <v/>
      </c>
      <c r="T2229">
        <f>S2229*D2229</f>
        <v/>
      </c>
      <c r="U2229">
        <f>S2229*F2229*H2229</f>
        <v/>
      </c>
      <c r="V2229">
        <f>S2229*F2229*(H2229-1)</f>
        <v/>
      </c>
      <c r="W2229">
        <f>U2229*J2229</f>
        <v/>
      </c>
      <c r="X2229">
        <f>T2229+W2229</f>
        <v/>
      </c>
      <c r="Y2229">
        <f>(T2229*E2229+W2229*L2229)*(1-R2229-'d_고정'!$B$13)</f>
        <v/>
      </c>
      <c r="Z2229">
        <f>(U2229*N2229*Q2229+'d_고정'!$B$3*('6_기대효과'!$H$7/8)*Q2229*'d_고정'!$B$10*P2229*('6_기대효과'!$K$7/'d_고정'!$B$9))*(1-R2229)</f>
        <v/>
      </c>
      <c r="AA2229">
        <f>W2229*L2229*(1-R2229-'d_고정'!$B$13)+U2229*MAX(N2229-'d_고정'!$B$10*P2229*('6_기대효과'!$K$7/'d_고정'!$B$9),0)*Q2229*(1-R2229)</f>
        <v/>
      </c>
      <c r="AB2229">
        <f>Y2229+Z2229</f>
        <v/>
      </c>
      <c r="AC2229">
        <f>Y2229/('d_고정'!$B$5*'6_기대효과'!$H$7/8)/'d_고정'!$B$6</f>
        <v/>
      </c>
      <c r="AD2229">
        <f>Y2229/('d_고정'!$B$8*'6_기대효과'!$H$7/8)</f>
        <v/>
      </c>
    </row>
    <row r="2230">
      <c r="A2230">
        <f>RAND()</f>
        <v/>
      </c>
      <c r="B2230">
        <f>IF('d_시나리오'!$J$2='d_시나리오'!$H$2,'d_시나리오'!$I$2,IF(A2230&lt;('d_시나리오'!$I$2-'d_시나리오'!$H$2)/('d_시나리오'!$J$2-'d_시나리오'!$H$2),'d_시나리오'!$H$2+SQRT(A2230*('d_시나리오'!$J$2-'d_시나리오'!$H$2)*('d_시나리오'!$I$2-'d_시나리오'!$H$2)),'d_시나리오'!$J$2-SQRT((1-A2230)*('d_시나리오'!$J$2-'d_시나리오'!$H$2)*('d_시나리오'!$J$2-'d_시나리오'!$I$2))))</f>
        <v/>
      </c>
      <c r="C2230">
        <f>RAND()</f>
        <v/>
      </c>
      <c r="D2230">
        <f>BETAINV(RAND(),IF(C2230&lt;'d_고정'!$B$26,'d_고정'!$B$23,'d_고정'!$B$16)+1,'d_고정'!$B$17-IF(C2230&lt;'d_고정'!$B$26,'d_고정'!$B$23,'d_고정'!$B$16)+1)*('d_고정'!$B$14+('d_고정'!$B$15-'d_고정'!$B$14)*RAND())</f>
        <v/>
      </c>
      <c r="E2230">
        <f>INDEX('d_분포'!$A$2:$A$28,RANDBETWEEN(1,27))</f>
        <v/>
      </c>
      <c r="F2230">
        <f>INDEX('d_분포'!$C$2:$C$5,RANDBETWEEN(1,4))*(0.9+0.2*RAND())</f>
        <v/>
      </c>
      <c r="G2230">
        <f>RAND()</f>
        <v/>
      </c>
      <c r="H2230">
        <f>(F2230+(1-F2230)*('d_고정'!$B$22*BETAINV(RAND(),IF(G2230&lt;'d_고정'!$B$26,'d_고정'!$B$25,'d_고정'!$B$20)+1,'d_고정'!$B$21-IF(G2230&lt;'d_고정'!$B$26,'d_고정'!$B$25,'d_고정'!$B$20)+1)+(1-'d_고정'!$B$22)*BETAINV(RAND(),IF(G2230&lt;'d_고정'!$B$26,'d_고정'!$B$24,'d_고정'!$B$18)+1,'d_고정'!$B$19-IF(G2230&lt;'d_고정'!$B$26,'d_고정'!$B$24,'d_고정'!$B$18)+1))*('d_고정'!$B$14+('d_고정'!$B$15-'d_고정'!$B$14)*RAND()))/F2230</f>
        <v/>
      </c>
      <c r="I2230">
        <f>RAND()</f>
        <v/>
      </c>
      <c r="J2230">
        <f>IF('d_시나리오'!$J$3='d_시나리오'!$H$3,'d_시나리오'!$I$3,IF(I2230&lt;('d_시나리오'!$I$3-'d_시나리오'!$H$3)/('d_시나리오'!$J$3-'d_시나리오'!$H$3),'d_시나리오'!$H$3+SQRT(I2230*('d_시나리오'!$J$3-'d_시나리오'!$H$3)*('d_시나리오'!$I$3-'d_시나리오'!$H$3)),'d_시나리오'!$J$3-SQRT((1-I2230)*('d_시나리오'!$J$3-'d_시나리오'!$H$3)*('d_시나리오'!$J$3-'d_시나리오'!$I$3))))</f>
        <v/>
      </c>
      <c r="K2230">
        <f>RAND()</f>
        <v/>
      </c>
      <c r="L2230">
        <f>IF('d_시나리오'!$J$4='d_시나리오'!$H$4,'d_시나리오'!$I$4,IF(K2230&lt;('d_시나리오'!$I$4-'d_시나리오'!$H$4)/('d_시나리오'!$J$4-'d_시나리오'!$H$4),'d_시나리오'!$H$4+SQRT(K2230*('d_시나리오'!$J$4-'d_시나리오'!$H$4)*('d_시나리오'!$I$4-'d_시나리오'!$H$4)),'d_시나리오'!$J$4-SQRT((1-K2230)*('d_시나리오'!$J$4-'d_시나리오'!$H$4)*('d_시나리오'!$J$4-'d_시나리오'!$I$4))))</f>
        <v/>
      </c>
      <c r="M2230">
        <f>RAND()</f>
        <v/>
      </c>
      <c r="N2230">
        <f>IF('d_시나리오'!$J$5='d_시나리오'!$H$5,'d_시나리오'!$I$5,IF(M2230&lt;('d_시나리오'!$I$5-'d_시나리오'!$H$5)/('d_시나리오'!$J$5-'d_시나리오'!$H$5),'d_시나리오'!$H$5+SQRT(M2230*('d_시나리오'!$J$5-'d_시나리오'!$H$5)*('d_시나리오'!$I$5-'d_시나리오'!$H$5)),'d_시나리오'!$J$5-SQRT((1-M2230)*('d_시나리오'!$J$5-'d_시나리오'!$H$5)*('d_시나리오'!$J$5-'d_시나리오'!$I$5))))</f>
        <v/>
      </c>
      <c r="O2230">
        <f>RAND()</f>
        <v/>
      </c>
      <c r="P2230">
        <f>IF('d_시나리오'!$J$6='d_시나리오'!$H$6,'d_시나리오'!$I$6,IF(O2230&lt;('d_시나리오'!$I$6-'d_시나리오'!$H$6)/('d_시나리오'!$J$6-'d_시나리오'!$H$6),'d_시나리오'!$H$6+SQRT(O2230*('d_시나리오'!$J$6-'d_시나리오'!$H$6)*('d_시나리오'!$I$6-'d_시나리오'!$H$6)),'d_시나리오'!$J$6-SQRT((1-O2230)*('d_시나리오'!$J$6-'d_시나리오'!$H$6)*('d_시나리오'!$J$6-'d_시나리오'!$I$6))))</f>
        <v/>
      </c>
      <c r="Q2230">
        <f>INDEX('d_분포'!$B$2:$B$57,RANDBETWEEN(1,56))</f>
        <v/>
      </c>
      <c r="R2230">
        <f>BETAINV(RAND(),5,5)</f>
        <v/>
      </c>
      <c r="S2230">
        <f>'d_고정'!$B$1*'6_기대효과'!$H$7*('d_시나리오'!$I$7/'d_고정'!$B$2)*B2230</f>
        <v/>
      </c>
      <c r="T2230">
        <f>S2230*D2230</f>
        <v/>
      </c>
      <c r="U2230">
        <f>S2230*F2230*H2230</f>
        <v/>
      </c>
      <c r="V2230">
        <f>S2230*F2230*(H2230-1)</f>
        <v/>
      </c>
      <c r="W2230">
        <f>U2230*J2230</f>
        <v/>
      </c>
      <c r="X2230">
        <f>T2230+W2230</f>
        <v/>
      </c>
      <c r="Y2230">
        <f>(T2230*E2230+W2230*L2230)*(1-R2230-'d_고정'!$B$13)</f>
        <v/>
      </c>
      <c r="Z2230">
        <f>(U2230*N2230*Q2230+'d_고정'!$B$3*('6_기대효과'!$H$7/8)*Q2230*'d_고정'!$B$10*P2230*('6_기대효과'!$K$7/'d_고정'!$B$9))*(1-R2230)</f>
        <v/>
      </c>
      <c r="AA2230">
        <f>W2230*L2230*(1-R2230-'d_고정'!$B$13)+U2230*MAX(N2230-'d_고정'!$B$10*P2230*('6_기대효과'!$K$7/'d_고정'!$B$9),0)*Q2230*(1-R2230)</f>
        <v/>
      </c>
      <c r="AB2230">
        <f>Y2230+Z2230</f>
        <v/>
      </c>
      <c r="AC2230">
        <f>Y2230/('d_고정'!$B$5*'6_기대효과'!$H$7/8)/'d_고정'!$B$6</f>
        <v/>
      </c>
      <c r="AD2230">
        <f>Y2230/('d_고정'!$B$8*'6_기대효과'!$H$7/8)</f>
        <v/>
      </c>
    </row>
    <row r="2231">
      <c r="A2231">
        <f>RAND()</f>
        <v/>
      </c>
      <c r="B2231">
        <f>IF('d_시나리오'!$J$2='d_시나리오'!$H$2,'d_시나리오'!$I$2,IF(A2231&lt;('d_시나리오'!$I$2-'d_시나리오'!$H$2)/('d_시나리오'!$J$2-'d_시나리오'!$H$2),'d_시나리오'!$H$2+SQRT(A2231*('d_시나리오'!$J$2-'d_시나리오'!$H$2)*('d_시나리오'!$I$2-'d_시나리오'!$H$2)),'d_시나리오'!$J$2-SQRT((1-A2231)*('d_시나리오'!$J$2-'d_시나리오'!$H$2)*('d_시나리오'!$J$2-'d_시나리오'!$I$2))))</f>
        <v/>
      </c>
      <c r="C2231">
        <f>RAND()</f>
        <v/>
      </c>
      <c r="D2231">
        <f>BETAINV(RAND(),IF(C2231&lt;'d_고정'!$B$26,'d_고정'!$B$23,'d_고정'!$B$16)+1,'d_고정'!$B$17-IF(C2231&lt;'d_고정'!$B$26,'d_고정'!$B$23,'d_고정'!$B$16)+1)*('d_고정'!$B$14+('d_고정'!$B$15-'d_고정'!$B$14)*RAND())</f>
        <v/>
      </c>
      <c r="E2231">
        <f>INDEX('d_분포'!$A$2:$A$28,RANDBETWEEN(1,27))</f>
        <v/>
      </c>
      <c r="F2231">
        <f>INDEX('d_분포'!$C$2:$C$5,RANDBETWEEN(1,4))*(0.9+0.2*RAND())</f>
        <v/>
      </c>
      <c r="G2231">
        <f>RAND()</f>
        <v/>
      </c>
      <c r="H2231">
        <f>(F2231+(1-F2231)*('d_고정'!$B$22*BETAINV(RAND(),IF(G2231&lt;'d_고정'!$B$26,'d_고정'!$B$25,'d_고정'!$B$20)+1,'d_고정'!$B$21-IF(G2231&lt;'d_고정'!$B$26,'d_고정'!$B$25,'d_고정'!$B$20)+1)+(1-'d_고정'!$B$22)*BETAINV(RAND(),IF(G2231&lt;'d_고정'!$B$26,'d_고정'!$B$24,'d_고정'!$B$18)+1,'d_고정'!$B$19-IF(G2231&lt;'d_고정'!$B$26,'d_고정'!$B$24,'d_고정'!$B$18)+1))*('d_고정'!$B$14+('d_고정'!$B$15-'d_고정'!$B$14)*RAND()))/F2231</f>
        <v/>
      </c>
      <c r="I2231">
        <f>RAND()</f>
        <v/>
      </c>
      <c r="J2231">
        <f>IF('d_시나리오'!$J$3='d_시나리오'!$H$3,'d_시나리오'!$I$3,IF(I2231&lt;('d_시나리오'!$I$3-'d_시나리오'!$H$3)/('d_시나리오'!$J$3-'d_시나리오'!$H$3),'d_시나리오'!$H$3+SQRT(I2231*('d_시나리오'!$J$3-'d_시나리오'!$H$3)*('d_시나리오'!$I$3-'d_시나리오'!$H$3)),'d_시나리오'!$J$3-SQRT((1-I2231)*('d_시나리오'!$J$3-'d_시나리오'!$H$3)*('d_시나리오'!$J$3-'d_시나리오'!$I$3))))</f>
        <v/>
      </c>
      <c r="K2231">
        <f>RAND()</f>
        <v/>
      </c>
      <c r="L2231">
        <f>IF('d_시나리오'!$J$4='d_시나리오'!$H$4,'d_시나리오'!$I$4,IF(K2231&lt;('d_시나리오'!$I$4-'d_시나리오'!$H$4)/('d_시나리오'!$J$4-'d_시나리오'!$H$4),'d_시나리오'!$H$4+SQRT(K2231*('d_시나리오'!$J$4-'d_시나리오'!$H$4)*('d_시나리오'!$I$4-'d_시나리오'!$H$4)),'d_시나리오'!$J$4-SQRT((1-K2231)*('d_시나리오'!$J$4-'d_시나리오'!$H$4)*('d_시나리오'!$J$4-'d_시나리오'!$I$4))))</f>
        <v/>
      </c>
      <c r="M2231">
        <f>RAND()</f>
        <v/>
      </c>
      <c r="N2231">
        <f>IF('d_시나리오'!$J$5='d_시나리오'!$H$5,'d_시나리오'!$I$5,IF(M2231&lt;('d_시나리오'!$I$5-'d_시나리오'!$H$5)/('d_시나리오'!$J$5-'d_시나리오'!$H$5),'d_시나리오'!$H$5+SQRT(M2231*('d_시나리오'!$J$5-'d_시나리오'!$H$5)*('d_시나리오'!$I$5-'d_시나리오'!$H$5)),'d_시나리오'!$J$5-SQRT((1-M2231)*('d_시나리오'!$J$5-'d_시나리오'!$H$5)*('d_시나리오'!$J$5-'d_시나리오'!$I$5))))</f>
        <v/>
      </c>
      <c r="O2231">
        <f>RAND()</f>
        <v/>
      </c>
      <c r="P2231">
        <f>IF('d_시나리오'!$J$6='d_시나리오'!$H$6,'d_시나리오'!$I$6,IF(O2231&lt;('d_시나리오'!$I$6-'d_시나리오'!$H$6)/('d_시나리오'!$J$6-'d_시나리오'!$H$6),'d_시나리오'!$H$6+SQRT(O2231*('d_시나리오'!$J$6-'d_시나리오'!$H$6)*('d_시나리오'!$I$6-'d_시나리오'!$H$6)),'d_시나리오'!$J$6-SQRT((1-O2231)*('d_시나리오'!$J$6-'d_시나리오'!$H$6)*('d_시나리오'!$J$6-'d_시나리오'!$I$6))))</f>
        <v/>
      </c>
      <c r="Q2231">
        <f>INDEX('d_분포'!$B$2:$B$57,RANDBETWEEN(1,56))</f>
        <v/>
      </c>
      <c r="R2231">
        <f>BETAINV(RAND(),5,5)</f>
        <v/>
      </c>
      <c r="S2231">
        <f>'d_고정'!$B$1*'6_기대효과'!$H$7*('d_시나리오'!$I$7/'d_고정'!$B$2)*B2231</f>
        <v/>
      </c>
      <c r="T2231">
        <f>S2231*D2231</f>
        <v/>
      </c>
      <c r="U2231">
        <f>S2231*F2231*H2231</f>
        <v/>
      </c>
      <c r="V2231">
        <f>S2231*F2231*(H2231-1)</f>
        <v/>
      </c>
      <c r="W2231">
        <f>U2231*J2231</f>
        <v/>
      </c>
      <c r="X2231">
        <f>T2231+W2231</f>
        <v/>
      </c>
      <c r="Y2231">
        <f>(T2231*E2231+W2231*L2231)*(1-R2231-'d_고정'!$B$13)</f>
        <v/>
      </c>
      <c r="Z2231">
        <f>(U2231*N2231*Q2231+'d_고정'!$B$3*('6_기대효과'!$H$7/8)*Q2231*'d_고정'!$B$10*P2231*('6_기대효과'!$K$7/'d_고정'!$B$9))*(1-R2231)</f>
        <v/>
      </c>
      <c r="AA2231">
        <f>W2231*L2231*(1-R2231-'d_고정'!$B$13)+U2231*MAX(N2231-'d_고정'!$B$10*P2231*('6_기대효과'!$K$7/'d_고정'!$B$9),0)*Q2231*(1-R2231)</f>
        <v/>
      </c>
      <c r="AB2231">
        <f>Y2231+Z2231</f>
        <v/>
      </c>
      <c r="AC2231">
        <f>Y2231/('d_고정'!$B$5*'6_기대효과'!$H$7/8)/'d_고정'!$B$6</f>
        <v/>
      </c>
      <c r="AD2231">
        <f>Y2231/('d_고정'!$B$8*'6_기대효과'!$H$7/8)</f>
        <v/>
      </c>
    </row>
    <row r="2232">
      <c r="A2232">
        <f>RAND()</f>
        <v/>
      </c>
      <c r="B2232">
        <f>IF('d_시나리오'!$J$2='d_시나리오'!$H$2,'d_시나리오'!$I$2,IF(A2232&lt;('d_시나리오'!$I$2-'d_시나리오'!$H$2)/('d_시나리오'!$J$2-'d_시나리오'!$H$2),'d_시나리오'!$H$2+SQRT(A2232*('d_시나리오'!$J$2-'d_시나리오'!$H$2)*('d_시나리오'!$I$2-'d_시나리오'!$H$2)),'d_시나리오'!$J$2-SQRT((1-A2232)*('d_시나리오'!$J$2-'d_시나리오'!$H$2)*('d_시나리오'!$J$2-'d_시나리오'!$I$2))))</f>
        <v/>
      </c>
      <c r="C2232">
        <f>RAND()</f>
        <v/>
      </c>
      <c r="D2232">
        <f>BETAINV(RAND(),IF(C2232&lt;'d_고정'!$B$26,'d_고정'!$B$23,'d_고정'!$B$16)+1,'d_고정'!$B$17-IF(C2232&lt;'d_고정'!$B$26,'d_고정'!$B$23,'d_고정'!$B$16)+1)*('d_고정'!$B$14+('d_고정'!$B$15-'d_고정'!$B$14)*RAND())</f>
        <v/>
      </c>
      <c r="E2232">
        <f>INDEX('d_분포'!$A$2:$A$28,RANDBETWEEN(1,27))</f>
        <v/>
      </c>
      <c r="F2232">
        <f>INDEX('d_분포'!$C$2:$C$5,RANDBETWEEN(1,4))*(0.9+0.2*RAND())</f>
        <v/>
      </c>
      <c r="G2232">
        <f>RAND()</f>
        <v/>
      </c>
      <c r="H2232">
        <f>(F2232+(1-F2232)*('d_고정'!$B$22*BETAINV(RAND(),IF(G2232&lt;'d_고정'!$B$26,'d_고정'!$B$25,'d_고정'!$B$20)+1,'d_고정'!$B$21-IF(G2232&lt;'d_고정'!$B$26,'d_고정'!$B$25,'d_고정'!$B$20)+1)+(1-'d_고정'!$B$22)*BETAINV(RAND(),IF(G2232&lt;'d_고정'!$B$26,'d_고정'!$B$24,'d_고정'!$B$18)+1,'d_고정'!$B$19-IF(G2232&lt;'d_고정'!$B$26,'d_고정'!$B$24,'d_고정'!$B$18)+1))*('d_고정'!$B$14+('d_고정'!$B$15-'d_고정'!$B$14)*RAND()))/F2232</f>
        <v/>
      </c>
      <c r="I2232">
        <f>RAND()</f>
        <v/>
      </c>
      <c r="J2232">
        <f>IF('d_시나리오'!$J$3='d_시나리오'!$H$3,'d_시나리오'!$I$3,IF(I2232&lt;('d_시나리오'!$I$3-'d_시나리오'!$H$3)/('d_시나리오'!$J$3-'d_시나리오'!$H$3),'d_시나리오'!$H$3+SQRT(I2232*('d_시나리오'!$J$3-'d_시나리오'!$H$3)*('d_시나리오'!$I$3-'d_시나리오'!$H$3)),'d_시나리오'!$J$3-SQRT((1-I2232)*('d_시나리오'!$J$3-'d_시나리오'!$H$3)*('d_시나리오'!$J$3-'d_시나리오'!$I$3))))</f>
        <v/>
      </c>
      <c r="K2232">
        <f>RAND()</f>
        <v/>
      </c>
      <c r="L2232">
        <f>IF('d_시나리오'!$J$4='d_시나리오'!$H$4,'d_시나리오'!$I$4,IF(K2232&lt;('d_시나리오'!$I$4-'d_시나리오'!$H$4)/('d_시나리오'!$J$4-'d_시나리오'!$H$4),'d_시나리오'!$H$4+SQRT(K2232*('d_시나리오'!$J$4-'d_시나리오'!$H$4)*('d_시나리오'!$I$4-'d_시나리오'!$H$4)),'d_시나리오'!$J$4-SQRT((1-K2232)*('d_시나리오'!$J$4-'d_시나리오'!$H$4)*('d_시나리오'!$J$4-'d_시나리오'!$I$4))))</f>
        <v/>
      </c>
      <c r="M2232">
        <f>RAND()</f>
        <v/>
      </c>
      <c r="N2232">
        <f>IF('d_시나리오'!$J$5='d_시나리오'!$H$5,'d_시나리오'!$I$5,IF(M2232&lt;('d_시나리오'!$I$5-'d_시나리오'!$H$5)/('d_시나리오'!$J$5-'d_시나리오'!$H$5),'d_시나리오'!$H$5+SQRT(M2232*('d_시나리오'!$J$5-'d_시나리오'!$H$5)*('d_시나리오'!$I$5-'d_시나리오'!$H$5)),'d_시나리오'!$J$5-SQRT((1-M2232)*('d_시나리오'!$J$5-'d_시나리오'!$H$5)*('d_시나리오'!$J$5-'d_시나리오'!$I$5))))</f>
        <v/>
      </c>
      <c r="O2232">
        <f>RAND()</f>
        <v/>
      </c>
      <c r="P2232">
        <f>IF('d_시나리오'!$J$6='d_시나리오'!$H$6,'d_시나리오'!$I$6,IF(O2232&lt;('d_시나리오'!$I$6-'d_시나리오'!$H$6)/('d_시나리오'!$J$6-'d_시나리오'!$H$6),'d_시나리오'!$H$6+SQRT(O2232*('d_시나리오'!$J$6-'d_시나리오'!$H$6)*('d_시나리오'!$I$6-'d_시나리오'!$H$6)),'d_시나리오'!$J$6-SQRT((1-O2232)*('d_시나리오'!$J$6-'d_시나리오'!$H$6)*('d_시나리오'!$J$6-'d_시나리오'!$I$6))))</f>
        <v/>
      </c>
      <c r="Q2232">
        <f>INDEX('d_분포'!$B$2:$B$57,RANDBETWEEN(1,56))</f>
        <v/>
      </c>
      <c r="R2232">
        <f>BETAINV(RAND(),5,5)</f>
        <v/>
      </c>
      <c r="S2232">
        <f>'d_고정'!$B$1*'6_기대효과'!$H$7*('d_시나리오'!$I$7/'d_고정'!$B$2)*B2232</f>
        <v/>
      </c>
      <c r="T2232">
        <f>S2232*D2232</f>
        <v/>
      </c>
      <c r="U2232">
        <f>S2232*F2232*H2232</f>
        <v/>
      </c>
      <c r="V2232">
        <f>S2232*F2232*(H2232-1)</f>
        <v/>
      </c>
      <c r="W2232">
        <f>U2232*J2232</f>
        <v/>
      </c>
      <c r="X2232">
        <f>T2232+W2232</f>
        <v/>
      </c>
      <c r="Y2232">
        <f>(T2232*E2232+W2232*L2232)*(1-R2232-'d_고정'!$B$13)</f>
        <v/>
      </c>
      <c r="Z2232">
        <f>(U2232*N2232*Q2232+'d_고정'!$B$3*('6_기대효과'!$H$7/8)*Q2232*'d_고정'!$B$10*P2232*('6_기대효과'!$K$7/'d_고정'!$B$9))*(1-R2232)</f>
        <v/>
      </c>
      <c r="AA2232">
        <f>W2232*L2232*(1-R2232-'d_고정'!$B$13)+U2232*MAX(N2232-'d_고정'!$B$10*P2232*('6_기대효과'!$K$7/'d_고정'!$B$9),0)*Q2232*(1-R2232)</f>
        <v/>
      </c>
      <c r="AB2232">
        <f>Y2232+Z2232</f>
        <v/>
      </c>
      <c r="AC2232">
        <f>Y2232/('d_고정'!$B$5*'6_기대효과'!$H$7/8)/'d_고정'!$B$6</f>
        <v/>
      </c>
      <c r="AD2232">
        <f>Y2232/('d_고정'!$B$8*'6_기대효과'!$H$7/8)</f>
        <v/>
      </c>
    </row>
    <row r="2233">
      <c r="A2233">
        <f>RAND()</f>
        <v/>
      </c>
      <c r="B2233">
        <f>IF('d_시나리오'!$J$2='d_시나리오'!$H$2,'d_시나리오'!$I$2,IF(A2233&lt;('d_시나리오'!$I$2-'d_시나리오'!$H$2)/('d_시나리오'!$J$2-'d_시나리오'!$H$2),'d_시나리오'!$H$2+SQRT(A2233*('d_시나리오'!$J$2-'d_시나리오'!$H$2)*('d_시나리오'!$I$2-'d_시나리오'!$H$2)),'d_시나리오'!$J$2-SQRT((1-A2233)*('d_시나리오'!$J$2-'d_시나리오'!$H$2)*('d_시나리오'!$J$2-'d_시나리오'!$I$2))))</f>
        <v/>
      </c>
      <c r="C2233">
        <f>RAND()</f>
        <v/>
      </c>
      <c r="D2233">
        <f>BETAINV(RAND(),IF(C2233&lt;'d_고정'!$B$26,'d_고정'!$B$23,'d_고정'!$B$16)+1,'d_고정'!$B$17-IF(C2233&lt;'d_고정'!$B$26,'d_고정'!$B$23,'d_고정'!$B$16)+1)*('d_고정'!$B$14+('d_고정'!$B$15-'d_고정'!$B$14)*RAND())</f>
        <v/>
      </c>
      <c r="E2233">
        <f>INDEX('d_분포'!$A$2:$A$28,RANDBETWEEN(1,27))</f>
        <v/>
      </c>
      <c r="F2233">
        <f>INDEX('d_분포'!$C$2:$C$5,RANDBETWEEN(1,4))*(0.9+0.2*RAND())</f>
        <v/>
      </c>
      <c r="G2233">
        <f>RAND()</f>
        <v/>
      </c>
      <c r="H2233">
        <f>(F2233+(1-F2233)*('d_고정'!$B$22*BETAINV(RAND(),IF(G2233&lt;'d_고정'!$B$26,'d_고정'!$B$25,'d_고정'!$B$20)+1,'d_고정'!$B$21-IF(G2233&lt;'d_고정'!$B$26,'d_고정'!$B$25,'d_고정'!$B$20)+1)+(1-'d_고정'!$B$22)*BETAINV(RAND(),IF(G2233&lt;'d_고정'!$B$26,'d_고정'!$B$24,'d_고정'!$B$18)+1,'d_고정'!$B$19-IF(G2233&lt;'d_고정'!$B$26,'d_고정'!$B$24,'d_고정'!$B$18)+1))*('d_고정'!$B$14+('d_고정'!$B$15-'d_고정'!$B$14)*RAND()))/F2233</f>
        <v/>
      </c>
      <c r="I2233">
        <f>RAND()</f>
        <v/>
      </c>
      <c r="J2233">
        <f>IF('d_시나리오'!$J$3='d_시나리오'!$H$3,'d_시나리오'!$I$3,IF(I2233&lt;('d_시나리오'!$I$3-'d_시나리오'!$H$3)/('d_시나리오'!$J$3-'d_시나리오'!$H$3),'d_시나리오'!$H$3+SQRT(I2233*('d_시나리오'!$J$3-'d_시나리오'!$H$3)*('d_시나리오'!$I$3-'d_시나리오'!$H$3)),'d_시나리오'!$J$3-SQRT((1-I2233)*('d_시나리오'!$J$3-'d_시나리오'!$H$3)*('d_시나리오'!$J$3-'d_시나리오'!$I$3))))</f>
        <v/>
      </c>
      <c r="K2233">
        <f>RAND()</f>
        <v/>
      </c>
      <c r="L2233">
        <f>IF('d_시나리오'!$J$4='d_시나리오'!$H$4,'d_시나리오'!$I$4,IF(K2233&lt;('d_시나리오'!$I$4-'d_시나리오'!$H$4)/('d_시나리오'!$J$4-'d_시나리오'!$H$4),'d_시나리오'!$H$4+SQRT(K2233*('d_시나리오'!$J$4-'d_시나리오'!$H$4)*('d_시나리오'!$I$4-'d_시나리오'!$H$4)),'d_시나리오'!$J$4-SQRT((1-K2233)*('d_시나리오'!$J$4-'d_시나리오'!$H$4)*('d_시나리오'!$J$4-'d_시나리오'!$I$4))))</f>
        <v/>
      </c>
      <c r="M2233">
        <f>RAND()</f>
        <v/>
      </c>
      <c r="N2233">
        <f>IF('d_시나리오'!$J$5='d_시나리오'!$H$5,'d_시나리오'!$I$5,IF(M2233&lt;('d_시나리오'!$I$5-'d_시나리오'!$H$5)/('d_시나리오'!$J$5-'d_시나리오'!$H$5),'d_시나리오'!$H$5+SQRT(M2233*('d_시나리오'!$J$5-'d_시나리오'!$H$5)*('d_시나리오'!$I$5-'d_시나리오'!$H$5)),'d_시나리오'!$J$5-SQRT((1-M2233)*('d_시나리오'!$J$5-'d_시나리오'!$H$5)*('d_시나리오'!$J$5-'d_시나리오'!$I$5))))</f>
        <v/>
      </c>
      <c r="O2233">
        <f>RAND()</f>
        <v/>
      </c>
      <c r="P2233">
        <f>IF('d_시나리오'!$J$6='d_시나리오'!$H$6,'d_시나리오'!$I$6,IF(O2233&lt;('d_시나리오'!$I$6-'d_시나리오'!$H$6)/('d_시나리오'!$J$6-'d_시나리오'!$H$6),'d_시나리오'!$H$6+SQRT(O2233*('d_시나리오'!$J$6-'d_시나리오'!$H$6)*('d_시나리오'!$I$6-'d_시나리오'!$H$6)),'d_시나리오'!$J$6-SQRT((1-O2233)*('d_시나리오'!$J$6-'d_시나리오'!$H$6)*('d_시나리오'!$J$6-'d_시나리오'!$I$6))))</f>
        <v/>
      </c>
      <c r="Q2233">
        <f>INDEX('d_분포'!$B$2:$B$57,RANDBETWEEN(1,56))</f>
        <v/>
      </c>
      <c r="R2233">
        <f>BETAINV(RAND(),5,5)</f>
        <v/>
      </c>
      <c r="S2233">
        <f>'d_고정'!$B$1*'6_기대효과'!$H$7*('d_시나리오'!$I$7/'d_고정'!$B$2)*B2233</f>
        <v/>
      </c>
      <c r="T2233">
        <f>S2233*D2233</f>
        <v/>
      </c>
      <c r="U2233">
        <f>S2233*F2233*H2233</f>
        <v/>
      </c>
      <c r="V2233">
        <f>S2233*F2233*(H2233-1)</f>
        <v/>
      </c>
      <c r="W2233">
        <f>U2233*J2233</f>
        <v/>
      </c>
      <c r="X2233">
        <f>T2233+W2233</f>
        <v/>
      </c>
      <c r="Y2233">
        <f>(T2233*E2233+W2233*L2233)*(1-R2233-'d_고정'!$B$13)</f>
        <v/>
      </c>
      <c r="Z2233">
        <f>(U2233*N2233*Q2233+'d_고정'!$B$3*('6_기대효과'!$H$7/8)*Q2233*'d_고정'!$B$10*P2233*('6_기대효과'!$K$7/'d_고정'!$B$9))*(1-R2233)</f>
        <v/>
      </c>
      <c r="AA2233">
        <f>W2233*L2233*(1-R2233-'d_고정'!$B$13)+U2233*MAX(N2233-'d_고정'!$B$10*P2233*('6_기대효과'!$K$7/'d_고정'!$B$9),0)*Q2233*(1-R2233)</f>
        <v/>
      </c>
      <c r="AB2233">
        <f>Y2233+Z2233</f>
        <v/>
      </c>
      <c r="AC2233">
        <f>Y2233/('d_고정'!$B$5*'6_기대효과'!$H$7/8)/'d_고정'!$B$6</f>
        <v/>
      </c>
      <c r="AD2233">
        <f>Y2233/('d_고정'!$B$8*'6_기대효과'!$H$7/8)</f>
        <v/>
      </c>
    </row>
    <row r="2234">
      <c r="A2234">
        <f>RAND()</f>
        <v/>
      </c>
      <c r="B2234">
        <f>IF('d_시나리오'!$J$2='d_시나리오'!$H$2,'d_시나리오'!$I$2,IF(A2234&lt;('d_시나리오'!$I$2-'d_시나리오'!$H$2)/('d_시나리오'!$J$2-'d_시나리오'!$H$2),'d_시나리오'!$H$2+SQRT(A2234*('d_시나리오'!$J$2-'d_시나리오'!$H$2)*('d_시나리오'!$I$2-'d_시나리오'!$H$2)),'d_시나리오'!$J$2-SQRT((1-A2234)*('d_시나리오'!$J$2-'d_시나리오'!$H$2)*('d_시나리오'!$J$2-'d_시나리오'!$I$2))))</f>
        <v/>
      </c>
      <c r="C2234">
        <f>RAND()</f>
        <v/>
      </c>
      <c r="D2234">
        <f>BETAINV(RAND(),IF(C2234&lt;'d_고정'!$B$26,'d_고정'!$B$23,'d_고정'!$B$16)+1,'d_고정'!$B$17-IF(C2234&lt;'d_고정'!$B$26,'d_고정'!$B$23,'d_고정'!$B$16)+1)*('d_고정'!$B$14+('d_고정'!$B$15-'d_고정'!$B$14)*RAND())</f>
        <v/>
      </c>
      <c r="E2234">
        <f>INDEX('d_분포'!$A$2:$A$28,RANDBETWEEN(1,27))</f>
        <v/>
      </c>
      <c r="F2234">
        <f>INDEX('d_분포'!$C$2:$C$5,RANDBETWEEN(1,4))*(0.9+0.2*RAND())</f>
        <v/>
      </c>
      <c r="G2234">
        <f>RAND()</f>
        <v/>
      </c>
      <c r="H2234">
        <f>(F2234+(1-F2234)*('d_고정'!$B$22*BETAINV(RAND(),IF(G2234&lt;'d_고정'!$B$26,'d_고정'!$B$25,'d_고정'!$B$20)+1,'d_고정'!$B$21-IF(G2234&lt;'d_고정'!$B$26,'d_고정'!$B$25,'d_고정'!$B$20)+1)+(1-'d_고정'!$B$22)*BETAINV(RAND(),IF(G2234&lt;'d_고정'!$B$26,'d_고정'!$B$24,'d_고정'!$B$18)+1,'d_고정'!$B$19-IF(G2234&lt;'d_고정'!$B$26,'d_고정'!$B$24,'d_고정'!$B$18)+1))*('d_고정'!$B$14+('d_고정'!$B$15-'d_고정'!$B$14)*RAND()))/F2234</f>
        <v/>
      </c>
      <c r="I2234">
        <f>RAND()</f>
        <v/>
      </c>
      <c r="J2234">
        <f>IF('d_시나리오'!$J$3='d_시나리오'!$H$3,'d_시나리오'!$I$3,IF(I2234&lt;('d_시나리오'!$I$3-'d_시나리오'!$H$3)/('d_시나리오'!$J$3-'d_시나리오'!$H$3),'d_시나리오'!$H$3+SQRT(I2234*('d_시나리오'!$J$3-'d_시나리오'!$H$3)*('d_시나리오'!$I$3-'d_시나리오'!$H$3)),'d_시나리오'!$J$3-SQRT((1-I2234)*('d_시나리오'!$J$3-'d_시나리오'!$H$3)*('d_시나리오'!$J$3-'d_시나리오'!$I$3))))</f>
        <v/>
      </c>
      <c r="K2234">
        <f>RAND()</f>
        <v/>
      </c>
      <c r="L2234">
        <f>IF('d_시나리오'!$J$4='d_시나리오'!$H$4,'d_시나리오'!$I$4,IF(K2234&lt;('d_시나리오'!$I$4-'d_시나리오'!$H$4)/('d_시나리오'!$J$4-'d_시나리오'!$H$4),'d_시나리오'!$H$4+SQRT(K2234*('d_시나리오'!$J$4-'d_시나리오'!$H$4)*('d_시나리오'!$I$4-'d_시나리오'!$H$4)),'d_시나리오'!$J$4-SQRT((1-K2234)*('d_시나리오'!$J$4-'d_시나리오'!$H$4)*('d_시나리오'!$J$4-'d_시나리오'!$I$4))))</f>
        <v/>
      </c>
      <c r="M2234">
        <f>RAND()</f>
        <v/>
      </c>
      <c r="N2234">
        <f>IF('d_시나리오'!$J$5='d_시나리오'!$H$5,'d_시나리오'!$I$5,IF(M2234&lt;('d_시나리오'!$I$5-'d_시나리오'!$H$5)/('d_시나리오'!$J$5-'d_시나리오'!$H$5),'d_시나리오'!$H$5+SQRT(M2234*('d_시나리오'!$J$5-'d_시나리오'!$H$5)*('d_시나리오'!$I$5-'d_시나리오'!$H$5)),'d_시나리오'!$J$5-SQRT((1-M2234)*('d_시나리오'!$J$5-'d_시나리오'!$H$5)*('d_시나리오'!$J$5-'d_시나리오'!$I$5))))</f>
        <v/>
      </c>
      <c r="O2234">
        <f>RAND()</f>
        <v/>
      </c>
      <c r="P2234">
        <f>IF('d_시나리오'!$J$6='d_시나리오'!$H$6,'d_시나리오'!$I$6,IF(O2234&lt;('d_시나리오'!$I$6-'d_시나리오'!$H$6)/('d_시나리오'!$J$6-'d_시나리오'!$H$6),'d_시나리오'!$H$6+SQRT(O2234*('d_시나리오'!$J$6-'d_시나리오'!$H$6)*('d_시나리오'!$I$6-'d_시나리오'!$H$6)),'d_시나리오'!$J$6-SQRT((1-O2234)*('d_시나리오'!$J$6-'d_시나리오'!$H$6)*('d_시나리오'!$J$6-'d_시나리오'!$I$6))))</f>
        <v/>
      </c>
      <c r="Q2234">
        <f>INDEX('d_분포'!$B$2:$B$57,RANDBETWEEN(1,56))</f>
        <v/>
      </c>
      <c r="R2234">
        <f>BETAINV(RAND(),5,5)</f>
        <v/>
      </c>
      <c r="S2234">
        <f>'d_고정'!$B$1*'6_기대효과'!$H$7*('d_시나리오'!$I$7/'d_고정'!$B$2)*B2234</f>
        <v/>
      </c>
      <c r="T2234">
        <f>S2234*D2234</f>
        <v/>
      </c>
      <c r="U2234">
        <f>S2234*F2234*H2234</f>
        <v/>
      </c>
      <c r="V2234">
        <f>S2234*F2234*(H2234-1)</f>
        <v/>
      </c>
      <c r="W2234">
        <f>U2234*J2234</f>
        <v/>
      </c>
      <c r="X2234">
        <f>T2234+W2234</f>
        <v/>
      </c>
      <c r="Y2234">
        <f>(T2234*E2234+W2234*L2234)*(1-R2234-'d_고정'!$B$13)</f>
        <v/>
      </c>
      <c r="Z2234">
        <f>(U2234*N2234*Q2234+'d_고정'!$B$3*('6_기대효과'!$H$7/8)*Q2234*'d_고정'!$B$10*P2234*('6_기대효과'!$K$7/'d_고정'!$B$9))*(1-R2234)</f>
        <v/>
      </c>
      <c r="AA2234">
        <f>W2234*L2234*(1-R2234-'d_고정'!$B$13)+U2234*MAX(N2234-'d_고정'!$B$10*P2234*('6_기대효과'!$K$7/'d_고정'!$B$9),0)*Q2234*(1-R2234)</f>
        <v/>
      </c>
      <c r="AB2234">
        <f>Y2234+Z2234</f>
        <v/>
      </c>
      <c r="AC2234">
        <f>Y2234/('d_고정'!$B$5*'6_기대효과'!$H$7/8)/'d_고정'!$B$6</f>
        <v/>
      </c>
      <c r="AD2234">
        <f>Y2234/('d_고정'!$B$8*'6_기대효과'!$H$7/8)</f>
        <v/>
      </c>
    </row>
    <row r="2235">
      <c r="A2235">
        <f>RAND()</f>
        <v/>
      </c>
      <c r="B2235">
        <f>IF('d_시나리오'!$J$2='d_시나리오'!$H$2,'d_시나리오'!$I$2,IF(A2235&lt;('d_시나리오'!$I$2-'d_시나리오'!$H$2)/('d_시나리오'!$J$2-'d_시나리오'!$H$2),'d_시나리오'!$H$2+SQRT(A2235*('d_시나리오'!$J$2-'d_시나리오'!$H$2)*('d_시나리오'!$I$2-'d_시나리오'!$H$2)),'d_시나리오'!$J$2-SQRT((1-A2235)*('d_시나리오'!$J$2-'d_시나리오'!$H$2)*('d_시나리오'!$J$2-'d_시나리오'!$I$2))))</f>
        <v/>
      </c>
      <c r="C2235">
        <f>RAND()</f>
        <v/>
      </c>
      <c r="D2235">
        <f>BETAINV(RAND(),IF(C2235&lt;'d_고정'!$B$26,'d_고정'!$B$23,'d_고정'!$B$16)+1,'d_고정'!$B$17-IF(C2235&lt;'d_고정'!$B$26,'d_고정'!$B$23,'d_고정'!$B$16)+1)*('d_고정'!$B$14+('d_고정'!$B$15-'d_고정'!$B$14)*RAND())</f>
        <v/>
      </c>
      <c r="E2235">
        <f>INDEX('d_분포'!$A$2:$A$28,RANDBETWEEN(1,27))</f>
        <v/>
      </c>
      <c r="F2235">
        <f>INDEX('d_분포'!$C$2:$C$5,RANDBETWEEN(1,4))*(0.9+0.2*RAND())</f>
        <v/>
      </c>
      <c r="G2235">
        <f>RAND()</f>
        <v/>
      </c>
      <c r="H2235">
        <f>(F2235+(1-F2235)*('d_고정'!$B$22*BETAINV(RAND(),IF(G2235&lt;'d_고정'!$B$26,'d_고정'!$B$25,'d_고정'!$B$20)+1,'d_고정'!$B$21-IF(G2235&lt;'d_고정'!$B$26,'d_고정'!$B$25,'d_고정'!$B$20)+1)+(1-'d_고정'!$B$22)*BETAINV(RAND(),IF(G2235&lt;'d_고정'!$B$26,'d_고정'!$B$24,'d_고정'!$B$18)+1,'d_고정'!$B$19-IF(G2235&lt;'d_고정'!$B$26,'d_고정'!$B$24,'d_고정'!$B$18)+1))*('d_고정'!$B$14+('d_고정'!$B$15-'d_고정'!$B$14)*RAND()))/F2235</f>
        <v/>
      </c>
      <c r="I2235">
        <f>RAND()</f>
        <v/>
      </c>
      <c r="J2235">
        <f>IF('d_시나리오'!$J$3='d_시나리오'!$H$3,'d_시나리오'!$I$3,IF(I2235&lt;('d_시나리오'!$I$3-'d_시나리오'!$H$3)/('d_시나리오'!$J$3-'d_시나리오'!$H$3),'d_시나리오'!$H$3+SQRT(I2235*('d_시나리오'!$J$3-'d_시나리오'!$H$3)*('d_시나리오'!$I$3-'d_시나리오'!$H$3)),'d_시나리오'!$J$3-SQRT((1-I2235)*('d_시나리오'!$J$3-'d_시나리오'!$H$3)*('d_시나리오'!$J$3-'d_시나리오'!$I$3))))</f>
        <v/>
      </c>
      <c r="K2235">
        <f>RAND()</f>
        <v/>
      </c>
      <c r="L2235">
        <f>IF('d_시나리오'!$J$4='d_시나리오'!$H$4,'d_시나리오'!$I$4,IF(K2235&lt;('d_시나리오'!$I$4-'d_시나리오'!$H$4)/('d_시나리오'!$J$4-'d_시나리오'!$H$4),'d_시나리오'!$H$4+SQRT(K2235*('d_시나리오'!$J$4-'d_시나리오'!$H$4)*('d_시나리오'!$I$4-'d_시나리오'!$H$4)),'d_시나리오'!$J$4-SQRT((1-K2235)*('d_시나리오'!$J$4-'d_시나리오'!$H$4)*('d_시나리오'!$J$4-'d_시나리오'!$I$4))))</f>
        <v/>
      </c>
      <c r="M2235">
        <f>RAND()</f>
        <v/>
      </c>
      <c r="N2235">
        <f>IF('d_시나리오'!$J$5='d_시나리오'!$H$5,'d_시나리오'!$I$5,IF(M2235&lt;('d_시나리오'!$I$5-'d_시나리오'!$H$5)/('d_시나리오'!$J$5-'d_시나리오'!$H$5),'d_시나리오'!$H$5+SQRT(M2235*('d_시나리오'!$J$5-'d_시나리오'!$H$5)*('d_시나리오'!$I$5-'d_시나리오'!$H$5)),'d_시나리오'!$J$5-SQRT((1-M2235)*('d_시나리오'!$J$5-'d_시나리오'!$H$5)*('d_시나리오'!$J$5-'d_시나리오'!$I$5))))</f>
        <v/>
      </c>
      <c r="O2235">
        <f>RAND()</f>
        <v/>
      </c>
      <c r="P2235">
        <f>IF('d_시나리오'!$J$6='d_시나리오'!$H$6,'d_시나리오'!$I$6,IF(O2235&lt;('d_시나리오'!$I$6-'d_시나리오'!$H$6)/('d_시나리오'!$J$6-'d_시나리오'!$H$6),'d_시나리오'!$H$6+SQRT(O2235*('d_시나리오'!$J$6-'d_시나리오'!$H$6)*('d_시나리오'!$I$6-'d_시나리오'!$H$6)),'d_시나리오'!$J$6-SQRT((1-O2235)*('d_시나리오'!$J$6-'d_시나리오'!$H$6)*('d_시나리오'!$J$6-'d_시나리오'!$I$6))))</f>
        <v/>
      </c>
      <c r="Q2235">
        <f>INDEX('d_분포'!$B$2:$B$57,RANDBETWEEN(1,56))</f>
        <v/>
      </c>
      <c r="R2235">
        <f>BETAINV(RAND(),5,5)</f>
        <v/>
      </c>
      <c r="S2235">
        <f>'d_고정'!$B$1*'6_기대효과'!$H$7*('d_시나리오'!$I$7/'d_고정'!$B$2)*B2235</f>
        <v/>
      </c>
      <c r="T2235">
        <f>S2235*D2235</f>
        <v/>
      </c>
      <c r="U2235">
        <f>S2235*F2235*H2235</f>
        <v/>
      </c>
      <c r="V2235">
        <f>S2235*F2235*(H2235-1)</f>
        <v/>
      </c>
      <c r="W2235">
        <f>U2235*J2235</f>
        <v/>
      </c>
      <c r="X2235">
        <f>T2235+W2235</f>
        <v/>
      </c>
      <c r="Y2235">
        <f>(T2235*E2235+W2235*L2235)*(1-R2235-'d_고정'!$B$13)</f>
        <v/>
      </c>
      <c r="Z2235">
        <f>(U2235*N2235*Q2235+'d_고정'!$B$3*('6_기대효과'!$H$7/8)*Q2235*'d_고정'!$B$10*P2235*('6_기대효과'!$K$7/'d_고정'!$B$9))*(1-R2235)</f>
        <v/>
      </c>
      <c r="AA2235">
        <f>W2235*L2235*(1-R2235-'d_고정'!$B$13)+U2235*MAX(N2235-'d_고정'!$B$10*P2235*('6_기대효과'!$K$7/'d_고정'!$B$9),0)*Q2235*(1-R2235)</f>
        <v/>
      </c>
      <c r="AB2235">
        <f>Y2235+Z2235</f>
        <v/>
      </c>
      <c r="AC2235">
        <f>Y2235/('d_고정'!$B$5*'6_기대효과'!$H$7/8)/'d_고정'!$B$6</f>
        <v/>
      </c>
      <c r="AD2235">
        <f>Y2235/('d_고정'!$B$8*'6_기대효과'!$H$7/8)</f>
        <v/>
      </c>
    </row>
    <row r="2236">
      <c r="A2236">
        <f>RAND()</f>
        <v/>
      </c>
      <c r="B2236">
        <f>IF('d_시나리오'!$J$2='d_시나리오'!$H$2,'d_시나리오'!$I$2,IF(A2236&lt;('d_시나리오'!$I$2-'d_시나리오'!$H$2)/('d_시나리오'!$J$2-'d_시나리오'!$H$2),'d_시나리오'!$H$2+SQRT(A2236*('d_시나리오'!$J$2-'d_시나리오'!$H$2)*('d_시나리오'!$I$2-'d_시나리오'!$H$2)),'d_시나리오'!$J$2-SQRT((1-A2236)*('d_시나리오'!$J$2-'d_시나리오'!$H$2)*('d_시나리오'!$J$2-'d_시나리오'!$I$2))))</f>
        <v/>
      </c>
      <c r="C2236">
        <f>RAND()</f>
        <v/>
      </c>
      <c r="D2236">
        <f>BETAINV(RAND(),IF(C2236&lt;'d_고정'!$B$26,'d_고정'!$B$23,'d_고정'!$B$16)+1,'d_고정'!$B$17-IF(C2236&lt;'d_고정'!$B$26,'d_고정'!$B$23,'d_고정'!$B$16)+1)*('d_고정'!$B$14+('d_고정'!$B$15-'d_고정'!$B$14)*RAND())</f>
        <v/>
      </c>
      <c r="E2236">
        <f>INDEX('d_분포'!$A$2:$A$28,RANDBETWEEN(1,27))</f>
        <v/>
      </c>
      <c r="F2236">
        <f>INDEX('d_분포'!$C$2:$C$5,RANDBETWEEN(1,4))*(0.9+0.2*RAND())</f>
        <v/>
      </c>
      <c r="G2236">
        <f>RAND()</f>
        <v/>
      </c>
      <c r="H2236">
        <f>(F2236+(1-F2236)*('d_고정'!$B$22*BETAINV(RAND(),IF(G2236&lt;'d_고정'!$B$26,'d_고정'!$B$25,'d_고정'!$B$20)+1,'d_고정'!$B$21-IF(G2236&lt;'d_고정'!$B$26,'d_고정'!$B$25,'d_고정'!$B$20)+1)+(1-'d_고정'!$B$22)*BETAINV(RAND(),IF(G2236&lt;'d_고정'!$B$26,'d_고정'!$B$24,'d_고정'!$B$18)+1,'d_고정'!$B$19-IF(G2236&lt;'d_고정'!$B$26,'d_고정'!$B$24,'d_고정'!$B$18)+1))*('d_고정'!$B$14+('d_고정'!$B$15-'d_고정'!$B$14)*RAND()))/F2236</f>
        <v/>
      </c>
      <c r="I2236">
        <f>RAND()</f>
        <v/>
      </c>
      <c r="J2236">
        <f>IF('d_시나리오'!$J$3='d_시나리오'!$H$3,'d_시나리오'!$I$3,IF(I2236&lt;('d_시나리오'!$I$3-'d_시나리오'!$H$3)/('d_시나리오'!$J$3-'d_시나리오'!$H$3),'d_시나리오'!$H$3+SQRT(I2236*('d_시나리오'!$J$3-'d_시나리오'!$H$3)*('d_시나리오'!$I$3-'d_시나리오'!$H$3)),'d_시나리오'!$J$3-SQRT((1-I2236)*('d_시나리오'!$J$3-'d_시나리오'!$H$3)*('d_시나리오'!$J$3-'d_시나리오'!$I$3))))</f>
        <v/>
      </c>
      <c r="K2236">
        <f>RAND()</f>
        <v/>
      </c>
      <c r="L2236">
        <f>IF('d_시나리오'!$J$4='d_시나리오'!$H$4,'d_시나리오'!$I$4,IF(K2236&lt;('d_시나리오'!$I$4-'d_시나리오'!$H$4)/('d_시나리오'!$J$4-'d_시나리오'!$H$4),'d_시나리오'!$H$4+SQRT(K2236*('d_시나리오'!$J$4-'d_시나리오'!$H$4)*('d_시나리오'!$I$4-'d_시나리오'!$H$4)),'d_시나리오'!$J$4-SQRT((1-K2236)*('d_시나리오'!$J$4-'d_시나리오'!$H$4)*('d_시나리오'!$J$4-'d_시나리오'!$I$4))))</f>
        <v/>
      </c>
      <c r="M2236">
        <f>RAND()</f>
        <v/>
      </c>
      <c r="N2236">
        <f>IF('d_시나리오'!$J$5='d_시나리오'!$H$5,'d_시나리오'!$I$5,IF(M2236&lt;('d_시나리오'!$I$5-'d_시나리오'!$H$5)/('d_시나리오'!$J$5-'d_시나리오'!$H$5),'d_시나리오'!$H$5+SQRT(M2236*('d_시나리오'!$J$5-'d_시나리오'!$H$5)*('d_시나리오'!$I$5-'d_시나리오'!$H$5)),'d_시나리오'!$J$5-SQRT((1-M2236)*('d_시나리오'!$J$5-'d_시나리오'!$H$5)*('d_시나리오'!$J$5-'d_시나리오'!$I$5))))</f>
        <v/>
      </c>
      <c r="O2236">
        <f>RAND()</f>
        <v/>
      </c>
      <c r="P2236">
        <f>IF('d_시나리오'!$J$6='d_시나리오'!$H$6,'d_시나리오'!$I$6,IF(O2236&lt;('d_시나리오'!$I$6-'d_시나리오'!$H$6)/('d_시나리오'!$J$6-'d_시나리오'!$H$6),'d_시나리오'!$H$6+SQRT(O2236*('d_시나리오'!$J$6-'d_시나리오'!$H$6)*('d_시나리오'!$I$6-'d_시나리오'!$H$6)),'d_시나리오'!$J$6-SQRT((1-O2236)*('d_시나리오'!$J$6-'d_시나리오'!$H$6)*('d_시나리오'!$J$6-'d_시나리오'!$I$6))))</f>
        <v/>
      </c>
      <c r="Q2236">
        <f>INDEX('d_분포'!$B$2:$B$57,RANDBETWEEN(1,56))</f>
        <v/>
      </c>
      <c r="R2236">
        <f>BETAINV(RAND(),5,5)</f>
        <v/>
      </c>
      <c r="S2236">
        <f>'d_고정'!$B$1*'6_기대효과'!$H$7*('d_시나리오'!$I$7/'d_고정'!$B$2)*B2236</f>
        <v/>
      </c>
      <c r="T2236">
        <f>S2236*D2236</f>
        <v/>
      </c>
      <c r="U2236">
        <f>S2236*F2236*H2236</f>
        <v/>
      </c>
      <c r="V2236">
        <f>S2236*F2236*(H2236-1)</f>
        <v/>
      </c>
      <c r="W2236">
        <f>U2236*J2236</f>
        <v/>
      </c>
      <c r="X2236">
        <f>T2236+W2236</f>
        <v/>
      </c>
      <c r="Y2236">
        <f>(T2236*E2236+W2236*L2236)*(1-R2236-'d_고정'!$B$13)</f>
        <v/>
      </c>
      <c r="Z2236">
        <f>(U2236*N2236*Q2236+'d_고정'!$B$3*('6_기대효과'!$H$7/8)*Q2236*'d_고정'!$B$10*P2236*('6_기대효과'!$K$7/'d_고정'!$B$9))*(1-R2236)</f>
        <v/>
      </c>
      <c r="AA2236">
        <f>W2236*L2236*(1-R2236-'d_고정'!$B$13)+U2236*MAX(N2236-'d_고정'!$B$10*P2236*('6_기대효과'!$K$7/'d_고정'!$B$9),0)*Q2236*(1-R2236)</f>
        <v/>
      </c>
      <c r="AB2236">
        <f>Y2236+Z2236</f>
        <v/>
      </c>
      <c r="AC2236">
        <f>Y2236/('d_고정'!$B$5*'6_기대효과'!$H$7/8)/'d_고정'!$B$6</f>
        <v/>
      </c>
      <c r="AD2236">
        <f>Y2236/('d_고정'!$B$8*'6_기대효과'!$H$7/8)</f>
        <v/>
      </c>
    </row>
    <row r="2237">
      <c r="A2237">
        <f>RAND()</f>
        <v/>
      </c>
      <c r="B2237">
        <f>IF('d_시나리오'!$J$2='d_시나리오'!$H$2,'d_시나리오'!$I$2,IF(A2237&lt;('d_시나리오'!$I$2-'d_시나리오'!$H$2)/('d_시나리오'!$J$2-'d_시나리오'!$H$2),'d_시나리오'!$H$2+SQRT(A2237*('d_시나리오'!$J$2-'d_시나리오'!$H$2)*('d_시나리오'!$I$2-'d_시나리오'!$H$2)),'d_시나리오'!$J$2-SQRT((1-A2237)*('d_시나리오'!$J$2-'d_시나리오'!$H$2)*('d_시나리오'!$J$2-'d_시나리오'!$I$2))))</f>
        <v/>
      </c>
      <c r="C2237">
        <f>RAND()</f>
        <v/>
      </c>
      <c r="D2237">
        <f>BETAINV(RAND(),IF(C2237&lt;'d_고정'!$B$26,'d_고정'!$B$23,'d_고정'!$B$16)+1,'d_고정'!$B$17-IF(C2237&lt;'d_고정'!$B$26,'d_고정'!$B$23,'d_고정'!$B$16)+1)*('d_고정'!$B$14+('d_고정'!$B$15-'d_고정'!$B$14)*RAND())</f>
        <v/>
      </c>
      <c r="E2237">
        <f>INDEX('d_분포'!$A$2:$A$28,RANDBETWEEN(1,27))</f>
        <v/>
      </c>
      <c r="F2237">
        <f>INDEX('d_분포'!$C$2:$C$5,RANDBETWEEN(1,4))*(0.9+0.2*RAND())</f>
        <v/>
      </c>
      <c r="G2237">
        <f>RAND()</f>
        <v/>
      </c>
      <c r="H2237">
        <f>(F2237+(1-F2237)*('d_고정'!$B$22*BETAINV(RAND(),IF(G2237&lt;'d_고정'!$B$26,'d_고정'!$B$25,'d_고정'!$B$20)+1,'d_고정'!$B$21-IF(G2237&lt;'d_고정'!$B$26,'d_고정'!$B$25,'d_고정'!$B$20)+1)+(1-'d_고정'!$B$22)*BETAINV(RAND(),IF(G2237&lt;'d_고정'!$B$26,'d_고정'!$B$24,'d_고정'!$B$18)+1,'d_고정'!$B$19-IF(G2237&lt;'d_고정'!$B$26,'d_고정'!$B$24,'d_고정'!$B$18)+1))*('d_고정'!$B$14+('d_고정'!$B$15-'d_고정'!$B$14)*RAND()))/F2237</f>
        <v/>
      </c>
      <c r="I2237">
        <f>RAND()</f>
        <v/>
      </c>
      <c r="J2237">
        <f>IF('d_시나리오'!$J$3='d_시나리오'!$H$3,'d_시나리오'!$I$3,IF(I2237&lt;('d_시나리오'!$I$3-'d_시나리오'!$H$3)/('d_시나리오'!$J$3-'d_시나리오'!$H$3),'d_시나리오'!$H$3+SQRT(I2237*('d_시나리오'!$J$3-'d_시나리오'!$H$3)*('d_시나리오'!$I$3-'d_시나리오'!$H$3)),'d_시나리오'!$J$3-SQRT((1-I2237)*('d_시나리오'!$J$3-'d_시나리오'!$H$3)*('d_시나리오'!$J$3-'d_시나리오'!$I$3))))</f>
        <v/>
      </c>
      <c r="K2237">
        <f>RAND()</f>
        <v/>
      </c>
      <c r="L2237">
        <f>IF('d_시나리오'!$J$4='d_시나리오'!$H$4,'d_시나리오'!$I$4,IF(K2237&lt;('d_시나리오'!$I$4-'d_시나리오'!$H$4)/('d_시나리오'!$J$4-'d_시나리오'!$H$4),'d_시나리오'!$H$4+SQRT(K2237*('d_시나리오'!$J$4-'d_시나리오'!$H$4)*('d_시나리오'!$I$4-'d_시나리오'!$H$4)),'d_시나리오'!$J$4-SQRT((1-K2237)*('d_시나리오'!$J$4-'d_시나리오'!$H$4)*('d_시나리오'!$J$4-'d_시나리오'!$I$4))))</f>
        <v/>
      </c>
      <c r="M2237">
        <f>RAND()</f>
        <v/>
      </c>
      <c r="N2237">
        <f>IF('d_시나리오'!$J$5='d_시나리오'!$H$5,'d_시나리오'!$I$5,IF(M2237&lt;('d_시나리오'!$I$5-'d_시나리오'!$H$5)/('d_시나리오'!$J$5-'d_시나리오'!$H$5),'d_시나리오'!$H$5+SQRT(M2237*('d_시나리오'!$J$5-'d_시나리오'!$H$5)*('d_시나리오'!$I$5-'d_시나리오'!$H$5)),'d_시나리오'!$J$5-SQRT((1-M2237)*('d_시나리오'!$J$5-'d_시나리오'!$H$5)*('d_시나리오'!$J$5-'d_시나리오'!$I$5))))</f>
        <v/>
      </c>
      <c r="O2237">
        <f>RAND()</f>
        <v/>
      </c>
      <c r="P2237">
        <f>IF('d_시나리오'!$J$6='d_시나리오'!$H$6,'d_시나리오'!$I$6,IF(O2237&lt;('d_시나리오'!$I$6-'d_시나리오'!$H$6)/('d_시나리오'!$J$6-'d_시나리오'!$H$6),'d_시나리오'!$H$6+SQRT(O2237*('d_시나리오'!$J$6-'d_시나리오'!$H$6)*('d_시나리오'!$I$6-'d_시나리오'!$H$6)),'d_시나리오'!$J$6-SQRT((1-O2237)*('d_시나리오'!$J$6-'d_시나리오'!$H$6)*('d_시나리오'!$J$6-'d_시나리오'!$I$6))))</f>
        <v/>
      </c>
      <c r="Q2237">
        <f>INDEX('d_분포'!$B$2:$B$57,RANDBETWEEN(1,56))</f>
        <v/>
      </c>
      <c r="R2237">
        <f>BETAINV(RAND(),5,5)</f>
        <v/>
      </c>
      <c r="S2237">
        <f>'d_고정'!$B$1*'6_기대효과'!$H$7*('d_시나리오'!$I$7/'d_고정'!$B$2)*B2237</f>
        <v/>
      </c>
      <c r="T2237">
        <f>S2237*D2237</f>
        <v/>
      </c>
      <c r="U2237">
        <f>S2237*F2237*H2237</f>
        <v/>
      </c>
      <c r="V2237">
        <f>S2237*F2237*(H2237-1)</f>
        <v/>
      </c>
      <c r="W2237">
        <f>U2237*J2237</f>
        <v/>
      </c>
      <c r="X2237">
        <f>T2237+W2237</f>
        <v/>
      </c>
      <c r="Y2237">
        <f>(T2237*E2237+W2237*L2237)*(1-R2237-'d_고정'!$B$13)</f>
        <v/>
      </c>
      <c r="Z2237">
        <f>(U2237*N2237*Q2237+'d_고정'!$B$3*('6_기대효과'!$H$7/8)*Q2237*'d_고정'!$B$10*P2237*('6_기대효과'!$K$7/'d_고정'!$B$9))*(1-R2237)</f>
        <v/>
      </c>
      <c r="AA2237">
        <f>W2237*L2237*(1-R2237-'d_고정'!$B$13)+U2237*MAX(N2237-'d_고정'!$B$10*P2237*('6_기대효과'!$K$7/'d_고정'!$B$9),0)*Q2237*(1-R2237)</f>
        <v/>
      </c>
      <c r="AB2237">
        <f>Y2237+Z2237</f>
        <v/>
      </c>
      <c r="AC2237">
        <f>Y2237/('d_고정'!$B$5*'6_기대효과'!$H$7/8)/'d_고정'!$B$6</f>
        <v/>
      </c>
      <c r="AD2237">
        <f>Y2237/('d_고정'!$B$8*'6_기대효과'!$H$7/8)</f>
        <v/>
      </c>
    </row>
    <row r="2238">
      <c r="A2238">
        <f>RAND()</f>
        <v/>
      </c>
      <c r="B2238">
        <f>IF('d_시나리오'!$J$2='d_시나리오'!$H$2,'d_시나리오'!$I$2,IF(A2238&lt;('d_시나리오'!$I$2-'d_시나리오'!$H$2)/('d_시나리오'!$J$2-'d_시나리오'!$H$2),'d_시나리오'!$H$2+SQRT(A2238*('d_시나리오'!$J$2-'d_시나리오'!$H$2)*('d_시나리오'!$I$2-'d_시나리오'!$H$2)),'d_시나리오'!$J$2-SQRT((1-A2238)*('d_시나리오'!$J$2-'d_시나리오'!$H$2)*('d_시나리오'!$J$2-'d_시나리오'!$I$2))))</f>
        <v/>
      </c>
      <c r="C2238">
        <f>RAND()</f>
        <v/>
      </c>
      <c r="D2238">
        <f>BETAINV(RAND(),IF(C2238&lt;'d_고정'!$B$26,'d_고정'!$B$23,'d_고정'!$B$16)+1,'d_고정'!$B$17-IF(C2238&lt;'d_고정'!$B$26,'d_고정'!$B$23,'d_고정'!$B$16)+1)*('d_고정'!$B$14+('d_고정'!$B$15-'d_고정'!$B$14)*RAND())</f>
        <v/>
      </c>
      <c r="E2238">
        <f>INDEX('d_분포'!$A$2:$A$28,RANDBETWEEN(1,27))</f>
        <v/>
      </c>
      <c r="F2238">
        <f>INDEX('d_분포'!$C$2:$C$5,RANDBETWEEN(1,4))*(0.9+0.2*RAND())</f>
        <v/>
      </c>
      <c r="G2238">
        <f>RAND()</f>
        <v/>
      </c>
      <c r="H2238">
        <f>(F2238+(1-F2238)*('d_고정'!$B$22*BETAINV(RAND(),IF(G2238&lt;'d_고정'!$B$26,'d_고정'!$B$25,'d_고정'!$B$20)+1,'d_고정'!$B$21-IF(G2238&lt;'d_고정'!$B$26,'d_고정'!$B$25,'d_고정'!$B$20)+1)+(1-'d_고정'!$B$22)*BETAINV(RAND(),IF(G2238&lt;'d_고정'!$B$26,'d_고정'!$B$24,'d_고정'!$B$18)+1,'d_고정'!$B$19-IF(G2238&lt;'d_고정'!$B$26,'d_고정'!$B$24,'d_고정'!$B$18)+1))*('d_고정'!$B$14+('d_고정'!$B$15-'d_고정'!$B$14)*RAND()))/F2238</f>
        <v/>
      </c>
      <c r="I2238">
        <f>RAND()</f>
        <v/>
      </c>
      <c r="J2238">
        <f>IF('d_시나리오'!$J$3='d_시나리오'!$H$3,'d_시나리오'!$I$3,IF(I2238&lt;('d_시나리오'!$I$3-'d_시나리오'!$H$3)/('d_시나리오'!$J$3-'d_시나리오'!$H$3),'d_시나리오'!$H$3+SQRT(I2238*('d_시나리오'!$J$3-'d_시나리오'!$H$3)*('d_시나리오'!$I$3-'d_시나리오'!$H$3)),'d_시나리오'!$J$3-SQRT((1-I2238)*('d_시나리오'!$J$3-'d_시나리오'!$H$3)*('d_시나리오'!$J$3-'d_시나리오'!$I$3))))</f>
        <v/>
      </c>
      <c r="K2238">
        <f>RAND()</f>
        <v/>
      </c>
      <c r="L2238">
        <f>IF('d_시나리오'!$J$4='d_시나리오'!$H$4,'d_시나리오'!$I$4,IF(K2238&lt;('d_시나리오'!$I$4-'d_시나리오'!$H$4)/('d_시나리오'!$J$4-'d_시나리오'!$H$4),'d_시나리오'!$H$4+SQRT(K2238*('d_시나리오'!$J$4-'d_시나리오'!$H$4)*('d_시나리오'!$I$4-'d_시나리오'!$H$4)),'d_시나리오'!$J$4-SQRT((1-K2238)*('d_시나리오'!$J$4-'d_시나리오'!$H$4)*('d_시나리오'!$J$4-'d_시나리오'!$I$4))))</f>
        <v/>
      </c>
      <c r="M2238">
        <f>RAND()</f>
        <v/>
      </c>
      <c r="N2238">
        <f>IF('d_시나리오'!$J$5='d_시나리오'!$H$5,'d_시나리오'!$I$5,IF(M2238&lt;('d_시나리오'!$I$5-'d_시나리오'!$H$5)/('d_시나리오'!$J$5-'d_시나리오'!$H$5),'d_시나리오'!$H$5+SQRT(M2238*('d_시나리오'!$J$5-'d_시나리오'!$H$5)*('d_시나리오'!$I$5-'d_시나리오'!$H$5)),'d_시나리오'!$J$5-SQRT((1-M2238)*('d_시나리오'!$J$5-'d_시나리오'!$H$5)*('d_시나리오'!$J$5-'d_시나리오'!$I$5))))</f>
        <v/>
      </c>
      <c r="O2238">
        <f>RAND()</f>
        <v/>
      </c>
      <c r="P2238">
        <f>IF('d_시나리오'!$J$6='d_시나리오'!$H$6,'d_시나리오'!$I$6,IF(O2238&lt;('d_시나리오'!$I$6-'d_시나리오'!$H$6)/('d_시나리오'!$J$6-'d_시나리오'!$H$6),'d_시나리오'!$H$6+SQRT(O2238*('d_시나리오'!$J$6-'d_시나리오'!$H$6)*('d_시나리오'!$I$6-'d_시나리오'!$H$6)),'d_시나리오'!$J$6-SQRT((1-O2238)*('d_시나리오'!$J$6-'d_시나리오'!$H$6)*('d_시나리오'!$J$6-'d_시나리오'!$I$6))))</f>
        <v/>
      </c>
      <c r="Q2238">
        <f>INDEX('d_분포'!$B$2:$B$57,RANDBETWEEN(1,56))</f>
        <v/>
      </c>
      <c r="R2238">
        <f>BETAINV(RAND(),5,5)</f>
        <v/>
      </c>
      <c r="S2238">
        <f>'d_고정'!$B$1*'6_기대효과'!$H$7*('d_시나리오'!$I$7/'d_고정'!$B$2)*B2238</f>
        <v/>
      </c>
      <c r="T2238">
        <f>S2238*D2238</f>
        <v/>
      </c>
      <c r="U2238">
        <f>S2238*F2238*H2238</f>
        <v/>
      </c>
      <c r="V2238">
        <f>S2238*F2238*(H2238-1)</f>
        <v/>
      </c>
      <c r="W2238">
        <f>U2238*J2238</f>
        <v/>
      </c>
      <c r="X2238">
        <f>T2238+W2238</f>
        <v/>
      </c>
      <c r="Y2238">
        <f>(T2238*E2238+W2238*L2238)*(1-R2238-'d_고정'!$B$13)</f>
        <v/>
      </c>
      <c r="Z2238">
        <f>(U2238*N2238*Q2238+'d_고정'!$B$3*('6_기대효과'!$H$7/8)*Q2238*'d_고정'!$B$10*P2238*('6_기대효과'!$K$7/'d_고정'!$B$9))*(1-R2238)</f>
        <v/>
      </c>
      <c r="AA2238">
        <f>W2238*L2238*(1-R2238-'d_고정'!$B$13)+U2238*MAX(N2238-'d_고정'!$B$10*P2238*('6_기대효과'!$K$7/'d_고정'!$B$9),0)*Q2238*(1-R2238)</f>
        <v/>
      </c>
      <c r="AB2238">
        <f>Y2238+Z2238</f>
        <v/>
      </c>
      <c r="AC2238">
        <f>Y2238/('d_고정'!$B$5*'6_기대효과'!$H$7/8)/'d_고정'!$B$6</f>
        <v/>
      </c>
      <c r="AD2238">
        <f>Y2238/('d_고정'!$B$8*'6_기대효과'!$H$7/8)</f>
        <v/>
      </c>
    </row>
    <row r="2239">
      <c r="A2239">
        <f>RAND()</f>
        <v/>
      </c>
      <c r="B2239">
        <f>IF('d_시나리오'!$J$2='d_시나리오'!$H$2,'d_시나리오'!$I$2,IF(A2239&lt;('d_시나리오'!$I$2-'d_시나리오'!$H$2)/('d_시나리오'!$J$2-'d_시나리오'!$H$2),'d_시나리오'!$H$2+SQRT(A2239*('d_시나리오'!$J$2-'d_시나리오'!$H$2)*('d_시나리오'!$I$2-'d_시나리오'!$H$2)),'d_시나리오'!$J$2-SQRT((1-A2239)*('d_시나리오'!$J$2-'d_시나리오'!$H$2)*('d_시나리오'!$J$2-'d_시나리오'!$I$2))))</f>
        <v/>
      </c>
      <c r="C2239">
        <f>RAND()</f>
        <v/>
      </c>
      <c r="D2239">
        <f>BETAINV(RAND(),IF(C2239&lt;'d_고정'!$B$26,'d_고정'!$B$23,'d_고정'!$B$16)+1,'d_고정'!$B$17-IF(C2239&lt;'d_고정'!$B$26,'d_고정'!$B$23,'d_고정'!$B$16)+1)*('d_고정'!$B$14+('d_고정'!$B$15-'d_고정'!$B$14)*RAND())</f>
        <v/>
      </c>
      <c r="E2239">
        <f>INDEX('d_분포'!$A$2:$A$28,RANDBETWEEN(1,27))</f>
        <v/>
      </c>
      <c r="F2239">
        <f>INDEX('d_분포'!$C$2:$C$5,RANDBETWEEN(1,4))*(0.9+0.2*RAND())</f>
        <v/>
      </c>
      <c r="G2239">
        <f>RAND()</f>
        <v/>
      </c>
      <c r="H2239">
        <f>(F2239+(1-F2239)*('d_고정'!$B$22*BETAINV(RAND(),IF(G2239&lt;'d_고정'!$B$26,'d_고정'!$B$25,'d_고정'!$B$20)+1,'d_고정'!$B$21-IF(G2239&lt;'d_고정'!$B$26,'d_고정'!$B$25,'d_고정'!$B$20)+1)+(1-'d_고정'!$B$22)*BETAINV(RAND(),IF(G2239&lt;'d_고정'!$B$26,'d_고정'!$B$24,'d_고정'!$B$18)+1,'d_고정'!$B$19-IF(G2239&lt;'d_고정'!$B$26,'d_고정'!$B$24,'d_고정'!$B$18)+1))*('d_고정'!$B$14+('d_고정'!$B$15-'d_고정'!$B$14)*RAND()))/F2239</f>
        <v/>
      </c>
      <c r="I2239">
        <f>RAND()</f>
        <v/>
      </c>
      <c r="J2239">
        <f>IF('d_시나리오'!$J$3='d_시나리오'!$H$3,'d_시나리오'!$I$3,IF(I2239&lt;('d_시나리오'!$I$3-'d_시나리오'!$H$3)/('d_시나리오'!$J$3-'d_시나리오'!$H$3),'d_시나리오'!$H$3+SQRT(I2239*('d_시나리오'!$J$3-'d_시나리오'!$H$3)*('d_시나리오'!$I$3-'d_시나리오'!$H$3)),'d_시나리오'!$J$3-SQRT((1-I2239)*('d_시나리오'!$J$3-'d_시나리오'!$H$3)*('d_시나리오'!$J$3-'d_시나리오'!$I$3))))</f>
        <v/>
      </c>
      <c r="K2239">
        <f>RAND()</f>
        <v/>
      </c>
      <c r="L2239">
        <f>IF('d_시나리오'!$J$4='d_시나리오'!$H$4,'d_시나리오'!$I$4,IF(K2239&lt;('d_시나리오'!$I$4-'d_시나리오'!$H$4)/('d_시나리오'!$J$4-'d_시나리오'!$H$4),'d_시나리오'!$H$4+SQRT(K2239*('d_시나리오'!$J$4-'d_시나리오'!$H$4)*('d_시나리오'!$I$4-'d_시나리오'!$H$4)),'d_시나리오'!$J$4-SQRT((1-K2239)*('d_시나리오'!$J$4-'d_시나리오'!$H$4)*('d_시나리오'!$J$4-'d_시나리오'!$I$4))))</f>
        <v/>
      </c>
      <c r="M2239">
        <f>RAND()</f>
        <v/>
      </c>
      <c r="N2239">
        <f>IF('d_시나리오'!$J$5='d_시나리오'!$H$5,'d_시나리오'!$I$5,IF(M2239&lt;('d_시나리오'!$I$5-'d_시나리오'!$H$5)/('d_시나리오'!$J$5-'d_시나리오'!$H$5),'d_시나리오'!$H$5+SQRT(M2239*('d_시나리오'!$J$5-'d_시나리오'!$H$5)*('d_시나리오'!$I$5-'d_시나리오'!$H$5)),'d_시나리오'!$J$5-SQRT((1-M2239)*('d_시나리오'!$J$5-'d_시나리오'!$H$5)*('d_시나리오'!$J$5-'d_시나리오'!$I$5))))</f>
        <v/>
      </c>
      <c r="O2239">
        <f>RAND()</f>
        <v/>
      </c>
      <c r="P2239">
        <f>IF('d_시나리오'!$J$6='d_시나리오'!$H$6,'d_시나리오'!$I$6,IF(O2239&lt;('d_시나리오'!$I$6-'d_시나리오'!$H$6)/('d_시나리오'!$J$6-'d_시나리오'!$H$6),'d_시나리오'!$H$6+SQRT(O2239*('d_시나리오'!$J$6-'d_시나리오'!$H$6)*('d_시나리오'!$I$6-'d_시나리오'!$H$6)),'d_시나리오'!$J$6-SQRT((1-O2239)*('d_시나리오'!$J$6-'d_시나리오'!$H$6)*('d_시나리오'!$J$6-'d_시나리오'!$I$6))))</f>
        <v/>
      </c>
      <c r="Q2239">
        <f>INDEX('d_분포'!$B$2:$B$57,RANDBETWEEN(1,56))</f>
        <v/>
      </c>
      <c r="R2239">
        <f>BETAINV(RAND(),5,5)</f>
        <v/>
      </c>
      <c r="S2239">
        <f>'d_고정'!$B$1*'6_기대효과'!$H$7*('d_시나리오'!$I$7/'d_고정'!$B$2)*B2239</f>
        <v/>
      </c>
      <c r="T2239">
        <f>S2239*D2239</f>
        <v/>
      </c>
      <c r="U2239">
        <f>S2239*F2239*H2239</f>
        <v/>
      </c>
      <c r="V2239">
        <f>S2239*F2239*(H2239-1)</f>
        <v/>
      </c>
      <c r="W2239">
        <f>U2239*J2239</f>
        <v/>
      </c>
      <c r="X2239">
        <f>T2239+W2239</f>
        <v/>
      </c>
      <c r="Y2239">
        <f>(T2239*E2239+W2239*L2239)*(1-R2239-'d_고정'!$B$13)</f>
        <v/>
      </c>
      <c r="Z2239">
        <f>(U2239*N2239*Q2239+'d_고정'!$B$3*('6_기대효과'!$H$7/8)*Q2239*'d_고정'!$B$10*P2239*('6_기대효과'!$K$7/'d_고정'!$B$9))*(1-R2239)</f>
        <v/>
      </c>
      <c r="AA2239">
        <f>W2239*L2239*(1-R2239-'d_고정'!$B$13)+U2239*MAX(N2239-'d_고정'!$B$10*P2239*('6_기대효과'!$K$7/'d_고정'!$B$9),0)*Q2239*(1-R2239)</f>
        <v/>
      </c>
      <c r="AB2239">
        <f>Y2239+Z2239</f>
        <v/>
      </c>
      <c r="AC2239">
        <f>Y2239/('d_고정'!$B$5*'6_기대효과'!$H$7/8)/'d_고정'!$B$6</f>
        <v/>
      </c>
      <c r="AD2239">
        <f>Y2239/('d_고정'!$B$8*'6_기대효과'!$H$7/8)</f>
        <v/>
      </c>
    </row>
    <row r="2240">
      <c r="A2240">
        <f>RAND()</f>
        <v/>
      </c>
      <c r="B2240">
        <f>IF('d_시나리오'!$J$2='d_시나리오'!$H$2,'d_시나리오'!$I$2,IF(A2240&lt;('d_시나리오'!$I$2-'d_시나리오'!$H$2)/('d_시나리오'!$J$2-'d_시나리오'!$H$2),'d_시나리오'!$H$2+SQRT(A2240*('d_시나리오'!$J$2-'d_시나리오'!$H$2)*('d_시나리오'!$I$2-'d_시나리오'!$H$2)),'d_시나리오'!$J$2-SQRT((1-A2240)*('d_시나리오'!$J$2-'d_시나리오'!$H$2)*('d_시나리오'!$J$2-'d_시나리오'!$I$2))))</f>
        <v/>
      </c>
      <c r="C2240">
        <f>RAND()</f>
        <v/>
      </c>
      <c r="D2240">
        <f>BETAINV(RAND(),IF(C2240&lt;'d_고정'!$B$26,'d_고정'!$B$23,'d_고정'!$B$16)+1,'d_고정'!$B$17-IF(C2240&lt;'d_고정'!$B$26,'d_고정'!$B$23,'d_고정'!$B$16)+1)*('d_고정'!$B$14+('d_고정'!$B$15-'d_고정'!$B$14)*RAND())</f>
        <v/>
      </c>
      <c r="E2240">
        <f>INDEX('d_분포'!$A$2:$A$28,RANDBETWEEN(1,27))</f>
        <v/>
      </c>
      <c r="F2240">
        <f>INDEX('d_분포'!$C$2:$C$5,RANDBETWEEN(1,4))*(0.9+0.2*RAND())</f>
        <v/>
      </c>
      <c r="G2240">
        <f>RAND()</f>
        <v/>
      </c>
      <c r="H2240">
        <f>(F2240+(1-F2240)*('d_고정'!$B$22*BETAINV(RAND(),IF(G2240&lt;'d_고정'!$B$26,'d_고정'!$B$25,'d_고정'!$B$20)+1,'d_고정'!$B$21-IF(G2240&lt;'d_고정'!$B$26,'d_고정'!$B$25,'d_고정'!$B$20)+1)+(1-'d_고정'!$B$22)*BETAINV(RAND(),IF(G2240&lt;'d_고정'!$B$26,'d_고정'!$B$24,'d_고정'!$B$18)+1,'d_고정'!$B$19-IF(G2240&lt;'d_고정'!$B$26,'d_고정'!$B$24,'d_고정'!$B$18)+1))*('d_고정'!$B$14+('d_고정'!$B$15-'d_고정'!$B$14)*RAND()))/F2240</f>
        <v/>
      </c>
      <c r="I2240">
        <f>RAND()</f>
        <v/>
      </c>
      <c r="J2240">
        <f>IF('d_시나리오'!$J$3='d_시나리오'!$H$3,'d_시나리오'!$I$3,IF(I2240&lt;('d_시나리오'!$I$3-'d_시나리오'!$H$3)/('d_시나리오'!$J$3-'d_시나리오'!$H$3),'d_시나리오'!$H$3+SQRT(I2240*('d_시나리오'!$J$3-'d_시나리오'!$H$3)*('d_시나리오'!$I$3-'d_시나리오'!$H$3)),'d_시나리오'!$J$3-SQRT((1-I2240)*('d_시나리오'!$J$3-'d_시나리오'!$H$3)*('d_시나리오'!$J$3-'d_시나리오'!$I$3))))</f>
        <v/>
      </c>
      <c r="K2240">
        <f>RAND()</f>
        <v/>
      </c>
      <c r="L2240">
        <f>IF('d_시나리오'!$J$4='d_시나리오'!$H$4,'d_시나리오'!$I$4,IF(K2240&lt;('d_시나리오'!$I$4-'d_시나리오'!$H$4)/('d_시나리오'!$J$4-'d_시나리오'!$H$4),'d_시나리오'!$H$4+SQRT(K2240*('d_시나리오'!$J$4-'d_시나리오'!$H$4)*('d_시나리오'!$I$4-'d_시나리오'!$H$4)),'d_시나리오'!$J$4-SQRT((1-K2240)*('d_시나리오'!$J$4-'d_시나리오'!$H$4)*('d_시나리오'!$J$4-'d_시나리오'!$I$4))))</f>
        <v/>
      </c>
      <c r="M2240">
        <f>RAND()</f>
        <v/>
      </c>
      <c r="N2240">
        <f>IF('d_시나리오'!$J$5='d_시나리오'!$H$5,'d_시나리오'!$I$5,IF(M2240&lt;('d_시나리오'!$I$5-'d_시나리오'!$H$5)/('d_시나리오'!$J$5-'d_시나리오'!$H$5),'d_시나리오'!$H$5+SQRT(M2240*('d_시나리오'!$J$5-'d_시나리오'!$H$5)*('d_시나리오'!$I$5-'d_시나리오'!$H$5)),'d_시나리오'!$J$5-SQRT((1-M2240)*('d_시나리오'!$J$5-'d_시나리오'!$H$5)*('d_시나리오'!$J$5-'d_시나리오'!$I$5))))</f>
        <v/>
      </c>
      <c r="O2240">
        <f>RAND()</f>
        <v/>
      </c>
      <c r="P2240">
        <f>IF('d_시나리오'!$J$6='d_시나리오'!$H$6,'d_시나리오'!$I$6,IF(O2240&lt;('d_시나리오'!$I$6-'d_시나리오'!$H$6)/('d_시나리오'!$J$6-'d_시나리오'!$H$6),'d_시나리오'!$H$6+SQRT(O2240*('d_시나리오'!$J$6-'d_시나리오'!$H$6)*('d_시나리오'!$I$6-'d_시나리오'!$H$6)),'d_시나리오'!$J$6-SQRT((1-O2240)*('d_시나리오'!$J$6-'d_시나리오'!$H$6)*('d_시나리오'!$J$6-'d_시나리오'!$I$6))))</f>
        <v/>
      </c>
      <c r="Q2240">
        <f>INDEX('d_분포'!$B$2:$B$57,RANDBETWEEN(1,56))</f>
        <v/>
      </c>
      <c r="R2240">
        <f>BETAINV(RAND(),5,5)</f>
        <v/>
      </c>
      <c r="S2240">
        <f>'d_고정'!$B$1*'6_기대효과'!$H$7*('d_시나리오'!$I$7/'d_고정'!$B$2)*B2240</f>
        <v/>
      </c>
      <c r="T2240">
        <f>S2240*D2240</f>
        <v/>
      </c>
      <c r="U2240">
        <f>S2240*F2240*H2240</f>
        <v/>
      </c>
      <c r="V2240">
        <f>S2240*F2240*(H2240-1)</f>
        <v/>
      </c>
      <c r="W2240">
        <f>U2240*J2240</f>
        <v/>
      </c>
      <c r="X2240">
        <f>T2240+W2240</f>
        <v/>
      </c>
      <c r="Y2240">
        <f>(T2240*E2240+W2240*L2240)*(1-R2240-'d_고정'!$B$13)</f>
        <v/>
      </c>
      <c r="Z2240">
        <f>(U2240*N2240*Q2240+'d_고정'!$B$3*('6_기대효과'!$H$7/8)*Q2240*'d_고정'!$B$10*P2240*('6_기대효과'!$K$7/'d_고정'!$B$9))*(1-R2240)</f>
        <v/>
      </c>
      <c r="AA2240">
        <f>W2240*L2240*(1-R2240-'d_고정'!$B$13)+U2240*MAX(N2240-'d_고정'!$B$10*P2240*('6_기대효과'!$K$7/'d_고정'!$B$9),0)*Q2240*(1-R2240)</f>
        <v/>
      </c>
      <c r="AB2240">
        <f>Y2240+Z2240</f>
        <v/>
      </c>
      <c r="AC2240">
        <f>Y2240/('d_고정'!$B$5*'6_기대효과'!$H$7/8)/'d_고정'!$B$6</f>
        <v/>
      </c>
      <c r="AD2240">
        <f>Y2240/('d_고정'!$B$8*'6_기대효과'!$H$7/8)</f>
        <v/>
      </c>
    </row>
    <row r="2241">
      <c r="A2241">
        <f>RAND()</f>
        <v/>
      </c>
      <c r="B2241">
        <f>IF('d_시나리오'!$J$2='d_시나리오'!$H$2,'d_시나리오'!$I$2,IF(A2241&lt;('d_시나리오'!$I$2-'d_시나리오'!$H$2)/('d_시나리오'!$J$2-'d_시나리오'!$H$2),'d_시나리오'!$H$2+SQRT(A2241*('d_시나리오'!$J$2-'d_시나리오'!$H$2)*('d_시나리오'!$I$2-'d_시나리오'!$H$2)),'d_시나리오'!$J$2-SQRT((1-A2241)*('d_시나리오'!$J$2-'d_시나리오'!$H$2)*('d_시나리오'!$J$2-'d_시나리오'!$I$2))))</f>
        <v/>
      </c>
      <c r="C2241">
        <f>RAND()</f>
        <v/>
      </c>
      <c r="D2241">
        <f>BETAINV(RAND(),IF(C2241&lt;'d_고정'!$B$26,'d_고정'!$B$23,'d_고정'!$B$16)+1,'d_고정'!$B$17-IF(C2241&lt;'d_고정'!$B$26,'d_고정'!$B$23,'d_고정'!$B$16)+1)*('d_고정'!$B$14+('d_고정'!$B$15-'d_고정'!$B$14)*RAND())</f>
        <v/>
      </c>
      <c r="E2241">
        <f>INDEX('d_분포'!$A$2:$A$28,RANDBETWEEN(1,27))</f>
        <v/>
      </c>
      <c r="F2241">
        <f>INDEX('d_분포'!$C$2:$C$5,RANDBETWEEN(1,4))*(0.9+0.2*RAND())</f>
        <v/>
      </c>
      <c r="G2241">
        <f>RAND()</f>
        <v/>
      </c>
      <c r="H2241">
        <f>(F2241+(1-F2241)*('d_고정'!$B$22*BETAINV(RAND(),IF(G2241&lt;'d_고정'!$B$26,'d_고정'!$B$25,'d_고정'!$B$20)+1,'d_고정'!$B$21-IF(G2241&lt;'d_고정'!$B$26,'d_고정'!$B$25,'d_고정'!$B$20)+1)+(1-'d_고정'!$B$22)*BETAINV(RAND(),IF(G2241&lt;'d_고정'!$B$26,'d_고정'!$B$24,'d_고정'!$B$18)+1,'d_고정'!$B$19-IF(G2241&lt;'d_고정'!$B$26,'d_고정'!$B$24,'d_고정'!$B$18)+1))*('d_고정'!$B$14+('d_고정'!$B$15-'d_고정'!$B$14)*RAND()))/F2241</f>
        <v/>
      </c>
      <c r="I2241">
        <f>RAND()</f>
        <v/>
      </c>
      <c r="J2241">
        <f>IF('d_시나리오'!$J$3='d_시나리오'!$H$3,'d_시나리오'!$I$3,IF(I2241&lt;('d_시나리오'!$I$3-'d_시나리오'!$H$3)/('d_시나리오'!$J$3-'d_시나리오'!$H$3),'d_시나리오'!$H$3+SQRT(I2241*('d_시나리오'!$J$3-'d_시나리오'!$H$3)*('d_시나리오'!$I$3-'d_시나리오'!$H$3)),'d_시나리오'!$J$3-SQRT((1-I2241)*('d_시나리오'!$J$3-'d_시나리오'!$H$3)*('d_시나리오'!$J$3-'d_시나리오'!$I$3))))</f>
        <v/>
      </c>
      <c r="K2241">
        <f>RAND()</f>
        <v/>
      </c>
      <c r="L2241">
        <f>IF('d_시나리오'!$J$4='d_시나리오'!$H$4,'d_시나리오'!$I$4,IF(K2241&lt;('d_시나리오'!$I$4-'d_시나리오'!$H$4)/('d_시나리오'!$J$4-'d_시나리오'!$H$4),'d_시나리오'!$H$4+SQRT(K2241*('d_시나리오'!$J$4-'d_시나리오'!$H$4)*('d_시나리오'!$I$4-'d_시나리오'!$H$4)),'d_시나리오'!$J$4-SQRT((1-K2241)*('d_시나리오'!$J$4-'d_시나리오'!$H$4)*('d_시나리오'!$J$4-'d_시나리오'!$I$4))))</f>
        <v/>
      </c>
      <c r="M2241">
        <f>RAND()</f>
        <v/>
      </c>
      <c r="N2241">
        <f>IF('d_시나리오'!$J$5='d_시나리오'!$H$5,'d_시나리오'!$I$5,IF(M2241&lt;('d_시나리오'!$I$5-'d_시나리오'!$H$5)/('d_시나리오'!$J$5-'d_시나리오'!$H$5),'d_시나리오'!$H$5+SQRT(M2241*('d_시나리오'!$J$5-'d_시나리오'!$H$5)*('d_시나리오'!$I$5-'d_시나리오'!$H$5)),'d_시나리오'!$J$5-SQRT((1-M2241)*('d_시나리오'!$J$5-'d_시나리오'!$H$5)*('d_시나리오'!$J$5-'d_시나리오'!$I$5))))</f>
        <v/>
      </c>
      <c r="O2241">
        <f>RAND()</f>
        <v/>
      </c>
      <c r="P2241">
        <f>IF('d_시나리오'!$J$6='d_시나리오'!$H$6,'d_시나리오'!$I$6,IF(O2241&lt;('d_시나리오'!$I$6-'d_시나리오'!$H$6)/('d_시나리오'!$J$6-'d_시나리오'!$H$6),'d_시나리오'!$H$6+SQRT(O2241*('d_시나리오'!$J$6-'d_시나리오'!$H$6)*('d_시나리오'!$I$6-'d_시나리오'!$H$6)),'d_시나리오'!$J$6-SQRT((1-O2241)*('d_시나리오'!$J$6-'d_시나리오'!$H$6)*('d_시나리오'!$J$6-'d_시나리오'!$I$6))))</f>
        <v/>
      </c>
      <c r="Q2241">
        <f>INDEX('d_분포'!$B$2:$B$57,RANDBETWEEN(1,56))</f>
        <v/>
      </c>
      <c r="R2241">
        <f>BETAINV(RAND(),5,5)</f>
        <v/>
      </c>
      <c r="S2241">
        <f>'d_고정'!$B$1*'6_기대효과'!$H$7*('d_시나리오'!$I$7/'d_고정'!$B$2)*B2241</f>
        <v/>
      </c>
      <c r="T2241">
        <f>S2241*D2241</f>
        <v/>
      </c>
      <c r="U2241">
        <f>S2241*F2241*H2241</f>
        <v/>
      </c>
      <c r="V2241">
        <f>S2241*F2241*(H2241-1)</f>
        <v/>
      </c>
      <c r="W2241">
        <f>U2241*J2241</f>
        <v/>
      </c>
      <c r="X2241">
        <f>T2241+W2241</f>
        <v/>
      </c>
      <c r="Y2241">
        <f>(T2241*E2241+W2241*L2241)*(1-R2241-'d_고정'!$B$13)</f>
        <v/>
      </c>
      <c r="Z2241">
        <f>(U2241*N2241*Q2241+'d_고정'!$B$3*('6_기대효과'!$H$7/8)*Q2241*'d_고정'!$B$10*P2241*('6_기대효과'!$K$7/'d_고정'!$B$9))*(1-R2241)</f>
        <v/>
      </c>
      <c r="AA2241">
        <f>W2241*L2241*(1-R2241-'d_고정'!$B$13)+U2241*MAX(N2241-'d_고정'!$B$10*P2241*('6_기대효과'!$K$7/'d_고정'!$B$9),0)*Q2241*(1-R2241)</f>
        <v/>
      </c>
      <c r="AB2241">
        <f>Y2241+Z2241</f>
        <v/>
      </c>
      <c r="AC2241">
        <f>Y2241/('d_고정'!$B$5*'6_기대효과'!$H$7/8)/'d_고정'!$B$6</f>
        <v/>
      </c>
      <c r="AD2241">
        <f>Y2241/('d_고정'!$B$8*'6_기대효과'!$H$7/8)</f>
        <v/>
      </c>
    </row>
    <row r="2242">
      <c r="A2242">
        <f>RAND()</f>
        <v/>
      </c>
      <c r="B2242">
        <f>IF('d_시나리오'!$J$2='d_시나리오'!$H$2,'d_시나리오'!$I$2,IF(A2242&lt;('d_시나리오'!$I$2-'d_시나리오'!$H$2)/('d_시나리오'!$J$2-'d_시나리오'!$H$2),'d_시나리오'!$H$2+SQRT(A2242*('d_시나리오'!$J$2-'d_시나리오'!$H$2)*('d_시나리오'!$I$2-'d_시나리오'!$H$2)),'d_시나리오'!$J$2-SQRT((1-A2242)*('d_시나리오'!$J$2-'d_시나리오'!$H$2)*('d_시나리오'!$J$2-'d_시나리오'!$I$2))))</f>
        <v/>
      </c>
      <c r="C2242">
        <f>RAND()</f>
        <v/>
      </c>
      <c r="D2242">
        <f>BETAINV(RAND(),IF(C2242&lt;'d_고정'!$B$26,'d_고정'!$B$23,'d_고정'!$B$16)+1,'d_고정'!$B$17-IF(C2242&lt;'d_고정'!$B$26,'d_고정'!$B$23,'d_고정'!$B$16)+1)*('d_고정'!$B$14+('d_고정'!$B$15-'d_고정'!$B$14)*RAND())</f>
        <v/>
      </c>
      <c r="E2242">
        <f>INDEX('d_분포'!$A$2:$A$28,RANDBETWEEN(1,27))</f>
        <v/>
      </c>
      <c r="F2242">
        <f>INDEX('d_분포'!$C$2:$C$5,RANDBETWEEN(1,4))*(0.9+0.2*RAND())</f>
        <v/>
      </c>
      <c r="G2242">
        <f>RAND()</f>
        <v/>
      </c>
      <c r="H2242">
        <f>(F2242+(1-F2242)*('d_고정'!$B$22*BETAINV(RAND(),IF(G2242&lt;'d_고정'!$B$26,'d_고정'!$B$25,'d_고정'!$B$20)+1,'d_고정'!$B$21-IF(G2242&lt;'d_고정'!$B$26,'d_고정'!$B$25,'d_고정'!$B$20)+1)+(1-'d_고정'!$B$22)*BETAINV(RAND(),IF(G2242&lt;'d_고정'!$B$26,'d_고정'!$B$24,'d_고정'!$B$18)+1,'d_고정'!$B$19-IF(G2242&lt;'d_고정'!$B$26,'d_고정'!$B$24,'d_고정'!$B$18)+1))*('d_고정'!$B$14+('d_고정'!$B$15-'d_고정'!$B$14)*RAND()))/F2242</f>
        <v/>
      </c>
      <c r="I2242">
        <f>RAND()</f>
        <v/>
      </c>
      <c r="J2242">
        <f>IF('d_시나리오'!$J$3='d_시나리오'!$H$3,'d_시나리오'!$I$3,IF(I2242&lt;('d_시나리오'!$I$3-'d_시나리오'!$H$3)/('d_시나리오'!$J$3-'d_시나리오'!$H$3),'d_시나리오'!$H$3+SQRT(I2242*('d_시나리오'!$J$3-'d_시나리오'!$H$3)*('d_시나리오'!$I$3-'d_시나리오'!$H$3)),'d_시나리오'!$J$3-SQRT((1-I2242)*('d_시나리오'!$J$3-'d_시나리오'!$H$3)*('d_시나리오'!$J$3-'d_시나리오'!$I$3))))</f>
        <v/>
      </c>
      <c r="K2242">
        <f>RAND()</f>
        <v/>
      </c>
      <c r="L2242">
        <f>IF('d_시나리오'!$J$4='d_시나리오'!$H$4,'d_시나리오'!$I$4,IF(K2242&lt;('d_시나리오'!$I$4-'d_시나리오'!$H$4)/('d_시나리오'!$J$4-'d_시나리오'!$H$4),'d_시나리오'!$H$4+SQRT(K2242*('d_시나리오'!$J$4-'d_시나리오'!$H$4)*('d_시나리오'!$I$4-'d_시나리오'!$H$4)),'d_시나리오'!$J$4-SQRT((1-K2242)*('d_시나리오'!$J$4-'d_시나리오'!$H$4)*('d_시나리오'!$J$4-'d_시나리오'!$I$4))))</f>
        <v/>
      </c>
      <c r="M2242">
        <f>RAND()</f>
        <v/>
      </c>
      <c r="N2242">
        <f>IF('d_시나리오'!$J$5='d_시나리오'!$H$5,'d_시나리오'!$I$5,IF(M2242&lt;('d_시나리오'!$I$5-'d_시나리오'!$H$5)/('d_시나리오'!$J$5-'d_시나리오'!$H$5),'d_시나리오'!$H$5+SQRT(M2242*('d_시나리오'!$J$5-'d_시나리오'!$H$5)*('d_시나리오'!$I$5-'d_시나리오'!$H$5)),'d_시나리오'!$J$5-SQRT((1-M2242)*('d_시나리오'!$J$5-'d_시나리오'!$H$5)*('d_시나리오'!$J$5-'d_시나리오'!$I$5))))</f>
        <v/>
      </c>
      <c r="O2242">
        <f>RAND()</f>
        <v/>
      </c>
      <c r="P2242">
        <f>IF('d_시나리오'!$J$6='d_시나리오'!$H$6,'d_시나리오'!$I$6,IF(O2242&lt;('d_시나리오'!$I$6-'d_시나리오'!$H$6)/('d_시나리오'!$J$6-'d_시나리오'!$H$6),'d_시나리오'!$H$6+SQRT(O2242*('d_시나리오'!$J$6-'d_시나리오'!$H$6)*('d_시나리오'!$I$6-'d_시나리오'!$H$6)),'d_시나리오'!$J$6-SQRT((1-O2242)*('d_시나리오'!$J$6-'d_시나리오'!$H$6)*('d_시나리오'!$J$6-'d_시나리오'!$I$6))))</f>
        <v/>
      </c>
      <c r="Q2242">
        <f>INDEX('d_분포'!$B$2:$B$57,RANDBETWEEN(1,56))</f>
        <v/>
      </c>
      <c r="R2242">
        <f>BETAINV(RAND(),5,5)</f>
        <v/>
      </c>
      <c r="S2242">
        <f>'d_고정'!$B$1*'6_기대효과'!$H$7*('d_시나리오'!$I$7/'d_고정'!$B$2)*B2242</f>
        <v/>
      </c>
      <c r="T2242">
        <f>S2242*D2242</f>
        <v/>
      </c>
      <c r="U2242">
        <f>S2242*F2242*H2242</f>
        <v/>
      </c>
      <c r="V2242">
        <f>S2242*F2242*(H2242-1)</f>
        <v/>
      </c>
      <c r="W2242">
        <f>U2242*J2242</f>
        <v/>
      </c>
      <c r="X2242">
        <f>T2242+W2242</f>
        <v/>
      </c>
      <c r="Y2242">
        <f>(T2242*E2242+W2242*L2242)*(1-R2242-'d_고정'!$B$13)</f>
        <v/>
      </c>
      <c r="Z2242">
        <f>(U2242*N2242*Q2242+'d_고정'!$B$3*('6_기대효과'!$H$7/8)*Q2242*'d_고정'!$B$10*P2242*('6_기대효과'!$K$7/'d_고정'!$B$9))*(1-R2242)</f>
        <v/>
      </c>
      <c r="AA2242">
        <f>W2242*L2242*(1-R2242-'d_고정'!$B$13)+U2242*MAX(N2242-'d_고정'!$B$10*P2242*('6_기대효과'!$K$7/'d_고정'!$B$9),0)*Q2242*(1-R2242)</f>
        <v/>
      </c>
      <c r="AB2242">
        <f>Y2242+Z2242</f>
        <v/>
      </c>
      <c r="AC2242">
        <f>Y2242/('d_고정'!$B$5*'6_기대효과'!$H$7/8)/'d_고정'!$B$6</f>
        <v/>
      </c>
      <c r="AD2242">
        <f>Y2242/('d_고정'!$B$8*'6_기대효과'!$H$7/8)</f>
        <v/>
      </c>
    </row>
    <row r="2243">
      <c r="A2243">
        <f>RAND()</f>
        <v/>
      </c>
      <c r="B2243">
        <f>IF('d_시나리오'!$J$2='d_시나리오'!$H$2,'d_시나리오'!$I$2,IF(A2243&lt;('d_시나리오'!$I$2-'d_시나리오'!$H$2)/('d_시나리오'!$J$2-'d_시나리오'!$H$2),'d_시나리오'!$H$2+SQRT(A2243*('d_시나리오'!$J$2-'d_시나리오'!$H$2)*('d_시나리오'!$I$2-'d_시나리오'!$H$2)),'d_시나리오'!$J$2-SQRT((1-A2243)*('d_시나리오'!$J$2-'d_시나리오'!$H$2)*('d_시나리오'!$J$2-'d_시나리오'!$I$2))))</f>
        <v/>
      </c>
      <c r="C2243">
        <f>RAND()</f>
        <v/>
      </c>
      <c r="D2243">
        <f>BETAINV(RAND(),IF(C2243&lt;'d_고정'!$B$26,'d_고정'!$B$23,'d_고정'!$B$16)+1,'d_고정'!$B$17-IF(C2243&lt;'d_고정'!$B$26,'d_고정'!$B$23,'d_고정'!$B$16)+1)*('d_고정'!$B$14+('d_고정'!$B$15-'d_고정'!$B$14)*RAND())</f>
        <v/>
      </c>
      <c r="E2243">
        <f>INDEX('d_분포'!$A$2:$A$28,RANDBETWEEN(1,27))</f>
        <v/>
      </c>
      <c r="F2243">
        <f>INDEX('d_분포'!$C$2:$C$5,RANDBETWEEN(1,4))*(0.9+0.2*RAND())</f>
        <v/>
      </c>
      <c r="G2243">
        <f>RAND()</f>
        <v/>
      </c>
      <c r="H2243">
        <f>(F2243+(1-F2243)*('d_고정'!$B$22*BETAINV(RAND(),IF(G2243&lt;'d_고정'!$B$26,'d_고정'!$B$25,'d_고정'!$B$20)+1,'d_고정'!$B$21-IF(G2243&lt;'d_고정'!$B$26,'d_고정'!$B$25,'d_고정'!$B$20)+1)+(1-'d_고정'!$B$22)*BETAINV(RAND(),IF(G2243&lt;'d_고정'!$B$26,'d_고정'!$B$24,'d_고정'!$B$18)+1,'d_고정'!$B$19-IF(G2243&lt;'d_고정'!$B$26,'d_고정'!$B$24,'d_고정'!$B$18)+1))*('d_고정'!$B$14+('d_고정'!$B$15-'d_고정'!$B$14)*RAND()))/F2243</f>
        <v/>
      </c>
      <c r="I2243">
        <f>RAND()</f>
        <v/>
      </c>
      <c r="J2243">
        <f>IF('d_시나리오'!$J$3='d_시나리오'!$H$3,'d_시나리오'!$I$3,IF(I2243&lt;('d_시나리오'!$I$3-'d_시나리오'!$H$3)/('d_시나리오'!$J$3-'d_시나리오'!$H$3),'d_시나리오'!$H$3+SQRT(I2243*('d_시나리오'!$J$3-'d_시나리오'!$H$3)*('d_시나리오'!$I$3-'d_시나리오'!$H$3)),'d_시나리오'!$J$3-SQRT((1-I2243)*('d_시나리오'!$J$3-'d_시나리오'!$H$3)*('d_시나리오'!$J$3-'d_시나리오'!$I$3))))</f>
        <v/>
      </c>
      <c r="K2243">
        <f>RAND()</f>
        <v/>
      </c>
      <c r="L2243">
        <f>IF('d_시나리오'!$J$4='d_시나리오'!$H$4,'d_시나리오'!$I$4,IF(K2243&lt;('d_시나리오'!$I$4-'d_시나리오'!$H$4)/('d_시나리오'!$J$4-'d_시나리오'!$H$4),'d_시나리오'!$H$4+SQRT(K2243*('d_시나리오'!$J$4-'d_시나리오'!$H$4)*('d_시나리오'!$I$4-'d_시나리오'!$H$4)),'d_시나리오'!$J$4-SQRT((1-K2243)*('d_시나리오'!$J$4-'d_시나리오'!$H$4)*('d_시나리오'!$J$4-'d_시나리오'!$I$4))))</f>
        <v/>
      </c>
      <c r="M2243">
        <f>RAND()</f>
        <v/>
      </c>
      <c r="N2243">
        <f>IF('d_시나리오'!$J$5='d_시나리오'!$H$5,'d_시나리오'!$I$5,IF(M2243&lt;('d_시나리오'!$I$5-'d_시나리오'!$H$5)/('d_시나리오'!$J$5-'d_시나리오'!$H$5),'d_시나리오'!$H$5+SQRT(M2243*('d_시나리오'!$J$5-'d_시나리오'!$H$5)*('d_시나리오'!$I$5-'d_시나리오'!$H$5)),'d_시나리오'!$J$5-SQRT((1-M2243)*('d_시나리오'!$J$5-'d_시나리오'!$H$5)*('d_시나리오'!$J$5-'d_시나리오'!$I$5))))</f>
        <v/>
      </c>
      <c r="O2243">
        <f>RAND()</f>
        <v/>
      </c>
      <c r="P2243">
        <f>IF('d_시나리오'!$J$6='d_시나리오'!$H$6,'d_시나리오'!$I$6,IF(O2243&lt;('d_시나리오'!$I$6-'d_시나리오'!$H$6)/('d_시나리오'!$J$6-'d_시나리오'!$H$6),'d_시나리오'!$H$6+SQRT(O2243*('d_시나리오'!$J$6-'d_시나리오'!$H$6)*('d_시나리오'!$I$6-'d_시나리오'!$H$6)),'d_시나리오'!$J$6-SQRT((1-O2243)*('d_시나리오'!$J$6-'d_시나리오'!$H$6)*('d_시나리오'!$J$6-'d_시나리오'!$I$6))))</f>
        <v/>
      </c>
      <c r="Q2243">
        <f>INDEX('d_분포'!$B$2:$B$57,RANDBETWEEN(1,56))</f>
        <v/>
      </c>
      <c r="R2243">
        <f>BETAINV(RAND(),5,5)</f>
        <v/>
      </c>
      <c r="S2243">
        <f>'d_고정'!$B$1*'6_기대효과'!$H$7*('d_시나리오'!$I$7/'d_고정'!$B$2)*B2243</f>
        <v/>
      </c>
      <c r="T2243">
        <f>S2243*D2243</f>
        <v/>
      </c>
      <c r="U2243">
        <f>S2243*F2243*H2243</f>
        <v/>
      </c>
      <c r="V2243">
        <f>S2243*F2243*(H2243-1)</f>
        <v/>
      </c>
      <c r="W2243">
        <f>U2243*J2243</f>
        <v/>
      </c>
      <c r="X2243">
        <f>T2243+W2243</f>
        <v/>
      </c>
      <c r="Y2243">
        <f>(T2243*E2243+W2243*L2243)*(1-R2243-'d_고정'!$B$13)</f>
        <v/>
      </c>
      <c r="Z2243">
        <f>(U2243*N2243*Q2243+'d_고정'!$B$3*('6_기대효과'!$H$7/8)*Q2243*'d_고정'!$B$10*P2243*('6_기대효과'!$K$7/'d_고정'!$B$9))*(1-R2243)</f>
        <v/>
      </c>
      <c r="AA2243">
        <f>W2243*L2243*(1-R2243-'d_고정'!$B$13)+U2243*MAX(N2243-'d_고정'!$B$10*P2243*('6_기대효과'!$K$7/'d_고정'!$B$9),0)*Q2243*(1-R2243)</f>
        <v/>
      </c>
      <c r="AB2243">
        <f>Y2243+Z2243</f>
        <v/>
      </c>
      <c r="AC2243">
        <f>Y2243/('d_고정'!$B$5*'6_기대효과'!$H$7/8)/'d_고정'!$B$6</f>
        <v/>
      </c>
      <c r="AD2243">
        <f>Y2243/('d_고정'!$B$8*'6_기대효과'!$H$7/8)</f>
        <v/>
      </c>
    </row>
    <row r="2244">
      <c r="A2244">
        <f>RAND()</f>
        <v/>
      </c>
      <c r="B2244">
        <f>IF('d_시나리오'!$J$2='d_시나리오'!$H$2,'d_시나리오'!$I$2,IF(A2244&lt;('d_시나리오'!$I$2-'d_시나리오'!$H$2)/('d_시나리오'!$J$2-'d_시나리오'!$H$2),'d_시나리오'!$H$2+SQRT(A2244*('d_시나리오'!$J$2-'d_시나리오'!$H$2)*('d_시나리오'!$I$2-'d_시나리오'!$H$2)),'d_시나리오'!$J$2-SQRT((1-A2244)*('d_시나리오'!$J$2-'d_시나리오'!$H$2)*('d_시나리오'!$J$2-'d_시나리오'!$I$2))))</f>
        <v/>
      </c>
      <c r="C2244">
        <f>RAND()</f>
        <v/>
      </c>
      <c r="D2244">
        <f>BETAINV(RAND(),IF(C2244&lt;'d_고정'!$B$26,'d_고정'!$B$23,'d_고정'!$B$16)+1,'d_고정'!$B$17-IF(C2244&lt;'d_고정'!$B$26,'d_고정'!$B$23,'d_고정'!$B$16)+1)*('d_고정'!$B$14+('d_고정'!$B$15-'d_고정'!$B$14)*RAND())</f>
        <v/>
      </c>
      <c r="E2244">
        <f>INDEX('d_분포'!$A$2:$A$28,RANDBETWEEN(1,27))</f>
        <v/>
      </c>
      <c r="F2244">
        <f>INDEX('d_분포'!$C$2:$C$5,RANDBETWEEN(1,4))*(0.9+0.2*RAND())</f>
        <v/>
      </c>
      <c r="G2244">
        <f>RAND()</f>
        <v/>
      </c>
      <c r="H2244">
        <f>(F2244+(1-F2244)*('d_고정'!$B$22*BETAINV(RAND(),IF(G2244&lt;'d_고정'!$B$26,'d_고정'!$B$25,'d_고정'!$B$20)+1,'d_고정'!$B$21-IF(G2244&lt;'d_고정'!$B$26,'d_고정'!$B$25,'d_고정'!$B$20)+1)+(1-'d_고정'!$B$22)*BETAINV(RAND(),IF(G2244&lt;'d_고정'!$B$26,'d_고정'!$B$24,'d_고정'!$B$18)+1,'d_고정'!$B$19-IF(G2244&lt;'d_고정'!$B$26,'d_고정'!$B$24,'d_고정'!$B$18)+1))*('d_고정'!$B$14+('d_고정'!$B$15-'d_고정'!$B$14)*RAND()))/F2244</f>
        <v/>
      </c>
      <c r="I2244">
        <f>RAND()</f>
        <v/>
      </c>
      <c r="J2244">
        <f>IF('d_시나리오'!$J$3='d_시나리오'!$H$3,'d_시나리오'!$I$3,IF(I2244&lt;('d_시나리오'!$I$3-'d_시나리오'!$H$3)/('d_시나리오'!$J$3-'d_시나리오'!$H$3),'d_시나리오'!$H$3+SQRT(I2244*('d_시나리오'!$J$3-'d_시나리오'!$H$3)*('d_시나리오'!$I$3-'d_시나리오'!$H$3)),'d_시나리오'!$J$3-SQRT((1-I2244)*('d_시나리오'!$J$3-'d_시나리오'!$H$3)*('d_시나리오'!$J$3-'d_시나리오'!$I$3))))</f>
        <v/>
      </c>
      <c r="K2244">
        <f>RAND()</f>
        <v/>
      </c>
      <c r="L2244">
        <f>IF('d_시나리오'!$J$4='d_시나리오'!$H$4,'d_시나리오'!$I$4,IF(K2244&lt;('d_시나리오'!$I$4-'d_시나리오'!$H$4)/('d_시나리오'!$J$4-'d_시나리오'!$H$4),'d_시나리오'!$H$4+SQRT(K2244*('d_시나리오'!$J$4-'d_시나리오'!$H$4)*('d_시나리오'!$I$4-'d_시나리오'!$H$4)),'d_시나리오'!$J$4-SQRT((1-K2244)*('d_시나리오'!$J$4-'d_시나리오'!$H$4)*('d_시나리오'!$J$4-'d_시나리오'!$I$4))))</f>
        <v/>
      </c>
      <c r="M2244">
        <f>RAND()</f>
        <v/>
      </c>
      <c r="N2244">
        <f>IF('d_시나리오'!$J$5='d_시나리오'!$H$5,'d_시나리오'!$I$5,IF(M2244&lt;('d_시나리오'!$I$5-'d_시나리오'!$H$5)/('d_시나리오'!$J$5-'d_시나리오'!$H$5),'d_시나리오'!$H$5+SQRT(M2244*('d_시나리오'!$J$5-'d_시나리오'!$H$5)*('d_시나리오'!$I$5-'d_시나리오'!$H$5)),'d_시나리오'!$J$5-SQRT((1-M2244)*('d_시나리오'!$J$5-'d_시나리오'!$H$5)*('d_시나리오'!$J$5-'d_시나리오'!$I$5))))</f>
        <v/>
      </c>
      <c r="O2244">
        <f>RAND()</f>
        <v/>
      </c>
      <c r="P2244">
        <f>IF('d_시나리오'!$J$6='d_시나리오'!$H$6,'d_시나리오'!$I$6,IF(O2244&lt;('d_시나리오'!$I$6-'d_시나리오'!$H$6)/('d_시나리오'!$J$6-'d_시나리오'!$H$6),'d_시나리오'!$H$6+SQRT(O2244*('d_시나리오'!$J$6-'d_시나리오'!$H$6)*('d_시나리오'!$I$6-'d_시나리오'!$H$6)),'d_시나리오'!$J$6-SQRT((1-O2244)*('d_시나리오'!$J$6-'d_시나리오'!$H$6)*('d_시나리오'!$J$6-'d_시나리오'!$I$6))))</f>
        <v/>
      </c>
      <c r="Q2244">
        <f>INDEX('d_분포'!$B$2:$B$57,RANDBETWEEN(1,56))</f>
        <v/>
      </c>
      <c r="R2244">
        <f>BETAINV(RAND(),5,5)</f>
        <v/>
      </c>
      <c r="S2244">
        <f>'d_고정'!$B$1*'6_기대효과'!$H$7*('d_시나리오'!$I$7/'d_고정'!$B$2)*B2244</f>
        <v/>
      </c>
      <c r="T2244">
        <f>S2244*D2244</f>
        <v/>
      </c>
      <c r="U2244">
        <f>S2244*F2244*H2244</f>
        <v/>
      </c>
      <c r="V2244">
        <f>S2244*F2244*(H2244-1)</f>
        <v/>
      </c>
      <c r="W2244">
        <f>U2244*J2244</f>
        <v/>
      </c>
      <c r="X2244">
        <f>T2244+W2244</f>
        <v/>
      </c>
      <c r="Y2244">
        <f>(T2244*E2244+W2244*L2244)*(1-R2244-'d_고정'!$B$13)</f>
        <v/>
      </c>
      <c r="Z2244">
        <f>(U2244*N2244*Q2244+'d_고정'!$B$3*('6_기대효과'!$H$7/8)*Q2244*'d_고정'!$B$10*P2244*('6_기대효과'!$K$7/'d_고정'!$B$9))*(1-R2244)</f>
        <v/>
      </c>
      <c r="AA2244">
        <f>W2244*L2244*(1-R2244-'d_고정'!$B$13)+U2244*MAX(N2244-'d_고정'!$B$10*P2244*('6_기대효과'!$K$7/'d_고정'!$B$9),0)*Q2244*(1-R2244)</f>
        <v/>
      </c>
      <c r="AB2244">
        <f>Y2244+Z2244</f>
        <v/>
      </c>
      <c r="AC2244">
        <f>Y2244/('d_고정'!$B$5*'6_기대효과'!$H$7/8)/'d_고정'!$B$6</f>
        <v/>
      </c>
      <c r="AD2244">
        <f>Y2244/('d_고정'!$B$8*'6_기대효과'!$H$7/8)</f>
        <v/>
      </c>
    </row>
    <row r="2245">
      <c r="A2245">
        <f>RAND()</f>
        <v/>
      </c>
      <c r="B2245">
        <f>IF('d_시나리오'!$J$2='d_시나리오'!$H$2,'d_시나리오'!$I$2,IF(A2245&lt;('d_시나리오'!$I$2-'d_시나리오'!$H$2)/('d_시나리오'!$J$2-'d_시나리오'!$H$2),'d_시나리오'!$H$2+SQRT(A2245*('d_시나리오'!$J$2-'d_시나리오'!$H$2)*('d_시나리오'!$I$2-'d_시나리오'!$H$2)),'d_시나리오'!$J$2-SQRT((1-A2245)*('d_시나리오'!$J$2-'d_시나리오'!$H$2)*('d_시나리오'!$J$2-'d_시나리오'!$I$2))))</f>
        <v/>
      </c>
      <c r="C2245">
        <f>RAND()</f>
        <v/>
      </c>
      <c r="D2245">
        <f>BETAINV(RAND(),IF(C2245&lt;'d_고정'!$B$26,'d_고정'!$B$23,'d_고정'!$B$16)+1,'d_고정'!$B$17-IF(C2245&lt;'d_고정'!$B$26,'d_고정'!$B$23,'d_고정'!$B$16)+1)*('d_고정'!$B$14+('d_고정'!$B$15-'d_고정'!$B$14)*RAND())</f>
        <v/>
      </c>
      <c r="E2245">
        <f>INDEX('d_분포'!$A$2:$A$28,RANDBETWEEN(1,27))</f>
        <v/>
      </c>
      <c r="F2245">
        <f>INDEX('d_분포'!$C$2:$C$5,RANDBETWEEN(1,4))*(0.9+0.2*RAND())</f>
        <v/>
      </c>
      <c r="G2245">
        <f>RAND()</f>
        <v/>
      </c>
      <c r="H2245">
        <f>(F2245+(1-F2245)*('d_고정'!$B$22*BETAINV(RAND(),IF(G2245&lt;'d_고정'!$B$26,'d_고정'!$B$25,'d_고정'!$B$20)+1,'d_고정'!$B$21-IF(G2245&lt;'d_고정'!$B$26,'d_고정'!$B$25,'d_고정'!$B$20)+1)+(1-'d_고정'!$B$22)*BETAINV(RAND(),IF(G2245&lt;'d_고정'!$B$26,'d_고정'!$B$24,'d_고정'!$B$18)+1,'d_고정'!$B$19-IF(G2245&lt;'d_고정'!$B$26,'d_고정'!$B$24,'d_고정'!$B$18)+1))*('d_고정'!$B$14+('d_고정'!$B$15-'d_고정'!$B$14)*RAND()))/F2245</f>
        <v/>
      </c>
      <c r="I2245">
        <f>RAND()</f>
        <v/>
      </c>
      <c r="J2245">
        <f>IF('d_시나리오'!$J$3='d_시나리오'!$H$3,'d_시나리오'!$I$3,IF(I2245&lt;('d_시나리오'!$I$3-'d_시나리오'!$H$3)/('d_시나리오'!$J$3-'d_시나리오'!$H$3),'d_시나리오'!$H$3+SQRT(I2245*('d_시나리오'!$J$3-'d_시나리오'!$H$3)*('d_시나리오'!$I$3-'d_시나리오'!$H$3)),'d_시나리오'!$J$3-SQRT((1-I2245)*('d_시나리오'!$J$3-'d_시나리오'!$H$3)*('d_시나리오'!$J$3-'d_시나리오'!$I$3))))</f>
        <v/>
      </c>
      <c r="K2245">
        <f>RAND()</f>
        <v/>
      </c>
      <c r="L2245">
        <f>IF('d_시나리오'!$J$4='d_시나리오'!$H$4,'d_시나리오'!$I$4,IF(K2245&lt;('d_시나리오'!$I$4-'d_시나리오'!$H$4)/('d_시나리오'!$J$4-'d_시나리오'!$H$4),'d_시나리오'!$H$4+SQRT(K2245*('d_시나리오'!$J$4-'d_시나리오'!$H$4)*('d_시나리오'!$I$4-'d_시나리오'!$H$4)),'d_시나리오'!$J$4-SQRT((1-K2245)*('d_시나리오'!$J$4-'d_시나리오'!$H$4)*('d_시나리오'!$J$4-'d_시나리오'!$I$4))))</f>
        <v/>
      </c>
      <c r="M2245">
        <f>RAND()</f>
        <v/>
      </c>
      <c r="N2245">
        <f>IF('d_시나리오'!$J$5='d_시나리오'!$H$5,'d_시나리오'!$I$5,IF(M2245&lt;('d_시나리오'!$I$5-'d_시나리오'!$H$5)/('d_시나리오'!$J$5-'d_시나리오'!$H$5),'d_시나리오'!$H$5+SQRT(M2245*('d_시나리오'!$J$5-'d_시나리오'!$H$5)*('d_시나리오'!$I$5-'d_시나리오'!$H$5)),'d_시나리오'!$J$5-SQRT((1-M2245)*('d_시나리오'!$J$5-'d_시나리오'!$H$5)*('d_시나리오'!$J$5-'d_시나리오'!$I$5))))</f>
        <v/>
      </c>
      <c r="O2245">
        <f>RAND()</f>
        <v/>
      </c>
      <c r="P2245">
        <f>IF('d_시나리오'!$J$6='d_시나리오'!$H$6,'d_시나리오'!$I$6,IF(O2245&lt;('d_시나리오'!$I$6-'d_시나리오'!$H$6)/('d_시나리오'!$J$6-'d_시나리오'!$H$6),'d_시나리오'!$H$6+SQRT(O2245*('d_시나리오'!$J$6-'d_시나리오'!$H$6)*('d_시나리오'!$I$6-'d_시나리오'!$H$6)),'d_시나리오'!$J$6-SQRT((1-O2245)*('d_시나리오'!$J$6-'d_시나리오'!$H$6)*('d_시나리오'!$J$6-'d_시나리오'!$I$6))))</f>
        <v/>
      </c>
      <c r="Q2245">
        <f>INDEX('d_분포'!$B$2:$B$57,RANDBETWEEN(1,56))</f>
        <v/>
      </c>
      <c r="R2245">
        <f>BETAINV(RAND(),5,5)</f>
        <v/>
      </c>
      <c r="S2245">
        <f>'d_고정'!$B$1*'6_기대효과'!$H$7*('d_시나리오'!$I$7/'d_고정'!$B$2)*B2245</f>
        <v/>
      </c>
      <c r="T2245">
        <f>S2245*D2245</f>
        <v/>
      </c>
      <c r="U2245">
        <f>S2245*F2245*H2245</f>
        <v/>
      </c>
      <c r="V2245">
        <f>S2245*F2245*(H2245-1)</f>
        <v/>
      </c>
      <c r="W2245">
        <f>U2245*J2245</f>
        <v/>
      </c>
      <c r="X2245">
        <f>T2245+W2245</f>
        <v/>
      </c>
      <c r="Y2245">
        <f>(T2245*E2245+W2245*L2245)*(1-R2245-'d_고정'!$B$13)</f>
        <v/>
      </c>
      <c r="Z2245">
        <f>(U2245*N2245*Q2245+'d_고정'!$B$3*('6_기대효과'!$H$7/8)*Q2245*'d_고정'!$B$10*P2245*('6_기대효과'!$K$7/'d_고정'!$B$9))*(1-R2245)</f>
        <v/>
      </c>
      <c r="AA2245">
        <f>W2245*L2245*(1-R2245-'d_고정'!$B$13)+U2245*MAX(N2245-'d_고정'!$B$10*P2245*('6_기대효과'!$K$7/'d_고정'!$B$9),0)*Q2245*(1-R2245)</f>
        <v/>
      </c>
      <c r="AB2245">
        <f>Y2245+Z2245</f>
        <v/>
      </c>
      <c r="AC2245">
        <f>Y2245/('d_고정'!$B$5*'6_기대효과'!$H$7/8)/'d_고정'!$B$6</f>
        <v/>
      </c>
      <c r="AD2245">
        <f>Y2245/('d_고정'!$B$8*'6_기대효과'!$H$7/8)</f>
        <v/>
      </c>
    </row>
    <row r="2246">
      <c r="A2246">
        <f>RAND()</f>
        <v/>
      </c>
      <c r="B2246">
        <f>IF('d_시나리오'!$J$2='d_시나리오'!$H$2,'d_시나리오'!$I$2,IF(A2246&lt;('d_시나리오'!$I$2-'d_시나리오'!$H$2)/('d_시나리오'!$J$2-'d_시나리오'!$H$2),'d_시나리오'!$H$2+SQRT(A2246*('d_시나리오'!$J$2-'d_시나리오'!$H$2)*('d_시나리오'!$I$2-'d_시나리오'!$H$2)),'d_시나리오'!$J$2-SQRT((1-A2246)*('d_시나리오'!$J$2-'d_시나리오'!$H$2)*('d_시나리오'!$J$2-'d_시나리오'!$I$2))))</f>
        <v/>
      </c>
      <c r="C2246">
        <f>RAND()</f>
        <v/>
      </c>
      <c r="D2246">
        <f>BETAINV(RAND(),IF(C2246&lt;'d_고정'!$B$26,'d_고정'!$B$23,'d_고정'!$B$16)+1,'d_고정'!$B$17-IF(C2246&lt;'d_고정'!$B$26,'d_고정'!$B$23,'d_고정'!$B$16)+1)*('d_고정'!$B$14+('d_고정'!$B$15-'d_고정'!$B$14)*RAND())</f>
        <v/>
      </c>
      <c r="E2246">
        <f>INDEX('d_분포'!$A$2:$A$28,RANDBETWEEN(1,27))</f>
        <v/>
      </c>
      <c r="F2246">
        <f>INDEX('d_분포'!$C$2:$C$5,RANDBETWEEN(1,4))*(0.9+0.2*RAND())</f>
        <v/>
      </c>
      <c r="G2246">
        <f>RAND()</f>
        <v/>
      </c>
      <c r="H2246">
        <f>(F2246+(1-F2246)*('d_고정'!$B$22*BETAINV(RAND(),IF(G2246&lt;'d_고정'!$B$26,'d_고정'!$B$25,'d_고정'!$B$20)+1,'d_고정'!$B$21-IF(G2246&lt;'d_고정'!$B$26,'d_고정'!$B$25,'d_고정'!$B$20)+1)+(1-'d_고정'!$B$22)*BETAINV(RAND(),IF(G2246&lt;'d_고정'!$B$26,'d_고정'!$B$24,'d_고정'!$B$18)+1,'d_고정'!$B$19-IF(G2246&lt;'d_고정'!$B$26,'d_고정'!$B$24,'d_고정'!$B$18)+1))*('d_고정'!$B$14+('d_고정'!$B$15-'d_고정'!$B$14)*RAND()))/F2246</f>
        <v/>
      </c>
      <c r="I2246">
        <f>RAND()</f>
        <v/>
      </c>
      <c r="J2246">
        <f>IF('d_시나리오'!$J$3='d_시나리오'!$H$3,'d_시나리오'!$I$3,IF(I2246&lt;('d_시나리오'!$I$3-'d_시나리오'!$H$3)/('d_시나리오'!$J$3-'d_시나리오'!$H$3),'d_시나리오'!$H$3+SQRT(I2246*('d_시나리오'!$J$3-'d_시나리오'!$H$3)*('d_시나리오'!$I$3-'d_시나리오'!$H$3)),'d_시나리오'!$J$3-SQRT((1-I2246)*('d_시나리오'!$J$3-'d_시나리오'!$H$3)*('d_시나리오'!$J$3-'d_시나리오'!$I$3))))</f>
        <v/>
      </c>
      <c r="K2246">
        <f>RAND()</f>
        <v/>
      </c>
      <c r="L2246">
        <f>IF('d_시나리오'!$J$4='d_시나리오'!$H$4,'d_시나리오'!$I$4,IF(K2246&lt;('d_시나리오'!$I$4-'d_시나리오'!$H$4)/('d_시나리오'!$J$4-'d_시나리오'!$H$4),'d_시나리오'!$H$4+SQRT(K2246*('d_시나리오'!$J$4-'d_시나리오'!$H$4)*('d_시나리오'!$I$4-'d_시나리오'!$H$4)),'d_시나리오'!$J$4-SQRT((1-K2246)*('d_시나리오'!$J$4-'d_시나리오'!$H$4)*('d_시나리오'!$J$4-'d_시나리오'!$I$4))))</f>
        <v/>
      </c>
      <c r="M2246">
        <f>RAND()</f>
        <v/>
      </c>
      <c r="N2246">
        <f>IF('d_시나리오'!$J$5='d_시나리오'!$H$5,'d_시나리오'!$I$5,IF(M2246&lt;('d_시나리오'!$I$5-'d_시나리오'!$H$5)/('d_시나리오'!$J$5-'d_시나리오'!$H$5),'d_시나리오'!$H$5+SQRT(M2246*('d_시나리오'!$J$5-'d_시나리오'!$H$5)*('d_시나리오'!$I$5-'d_시나리오'!$H$5)),'d_시나리오'!$J$5-SQRT((1-M2246)*('d_시나리오'!$J$5-'d_시나리오'!$H$5)*('d_시나리오'!$J$5-'d_시나리오'!$I$5))))</f>
        <v/>
      </c>
      <c r="O2246">
        <f>RAND()</f>
        <v/>
      </c>
      <c r="P2246">
        <f>IF('d_시나리오'!$J$6='d_시나리오'!$H$6,'d_시나리오'!$I$6,IF(O2246&lt;('d_시나리오'!$I$6-'d_시나리오'!$H$6)/('d_시나리오'!$J$6-'d_시나리오'!$H$6),'d_시나리오'!$H$6+SQRT(O2246*('d_시나리오'!$J$6-'d_시나리오'!$H$6)*('d_시나리오'!$I$6-'d_시나리오'!$H$6)),'d_시나리오'!$J$6-SQRT((1-O2246)*('d_시나리오'!$J$6-'d_시나리오'!$H$6)*('d_시나리오'!$J$6-'d_시나리오'!$I$6))))</f>
        <v/>
      </c>
      <c r="Q2246">
        <f>INDEX('d_분포'!$B$2:$B$57,RANDBETWEEN(1,56))</f>
        <v/>
      </c>
      <c r="R2246">
        <f>BETAINV(RAND(),5,5)</f>
        <v/>
      </c>
      <c r="S2246">
        <f>'d_고정'!$B$1*'6_기대효과'!$H$7*('d_시나리오'!$I$7/'d_고정'!$B$2)*B2246</f>
        <v/>
      </c>
      <c r="T2246">
        <f>S2246*D2246</f>
        <v/>
      </c>
      <c r="U2246">
        <f>S2246*F2246*H2246</f>
        <v/>
      </c>
      <c r="V2246">
        <f>S2246*F2246*(H2246-1)</f>
        <v/>
      </c>
      <c r="W2246">
        <f>U2246*J2246</f>
        <v/>
      </c>
      <c r="X2246">
        <f>T2246+W2246</f>
        <v/>
      </c>
      <c r="Y2246">
        <f>(T2246*E2246+W2246*L2246)*(1-R2246-'d_고정'!$B$13)</f>
        <v/>
      </c>
      <c r="Z2246">
        <f>(U2246*N2246*Q2246+'d_고정'!$B$3*('6_기대효과'!$H$7/8)*Q2246*'d_고정'!$B$10*P2246*('6_기대효과'!$K$7/'d_고정'!$B$9))*(1-R2246)</f>
        <v/>
      </c>
      <c r="AA2246">
        <f>W2246*L2246*(1-R2246-'d_고정'!$B$13)+U2246*MAX(N2246-'d_고정'!$B$10*P2246*('6_기대효과'!$K$7/'d_고정'!$B$9),0)*Q2246*(1-R2246)</f>
        <v/>
      </c>
      <c r="AB2246">
        <f>Y2246+Z2246</f>
        <v/>
      </c>
      <c r="AC2246">
        <f>Y2246/('d_고정'!$B$5*'6_기대효과'!$H$7/8)/'d_고정'!$B$6</f>
        <v/>
      </c>
      <c r="AD2246">
        <f>Y2246/('d_고정'!$B$8*'6_기대효과'!$H$7/8)</f>
        <v/>
      </c>
    </row>
    <row r="2247">
      <c r="A2247">
        <f>RAND()</f>
        <v/>
      </c>
      <c r="B2247">
        <f>IF('d_시나리오'!$J$2='d_시나리오'!$H$2,'d_시나리오'!$I$2,IF(A2247&lt;('d_시나리오'!$I$2-'d_시나리오'!$H$2)/('d_시나리오'!$J$2-'d_시나리오'!$H$2),'d_시나리오'!$H$2+SQRT(A2247*('d_시나리오'!$J$2-'d_시나리오'!$H$2)*('d_시나리오'!$I$2-'d_시나리오'!$H$2)),'d_시나리오'!$J$2-SQRT((1-A2247)*('d_시나리오'!$J$2-'d_시나리오'!$H$2)*('d_시나리오'!$J$2-'d_시나리오'!$I$2))))</f>
        <v/>
      </c>
      <c r="C2247">
        <f>RAND()</f>
        <v/>
      </c>
      <c r="D2247">
        <f>BETAINV(RAND(),IF(C2247&lt;'d_고정'!$B$26,'d_고정'!$B$23,'d_고정'!$B$16)+1,'d_고정'!$B$17-IF(C2247&lt;'d_고정'!$B$26,'d_고정'!$B$23,'d_고정'!$B$16)+1)*('d_고정'!$B$14+('d_고정'!$B$15-'d_고정'!$B$14)*RAND())</f>
        <v/>
      </c>
      <c r="E2247">
        <f>INDEX('d_분포'!$A$2:$A$28,RANDBETWEEN(1,27))</f>
        <v/>
      </c>
      <c r="F2247">
        <f>INDEX('d_분포'!$C$2:$C$5,RANDBETWEEN(1,4))*(0.9+0.2*RAND())</f>
        <v/>
      </c>
      <c r="G2247">
        <f>RAND()</f>
        <v/>
      </c>
      <c r="H2247">
        <f>(F2247+(1-F2247)*('d_고정'!$B$22*BETAINV(RAND(),IF(G2247&lt;'d_고정'!$B$26,'d_고정'!$B$25,'d_고정'!$B$20)+1,'d_고정'!$B$21-IF(G2247&lt;'d_고정'!$B$26,'d_고정'!$B$25,'d_고정'!$B$20)+1)+(1-'d_고정'!$B$22)*BETAINV(RAND(),IF(G2247&lt;'d_고정'!$B$26,'d_고정'!$B$24,'d_고정'!$B$18)+1,'d_고정'!$B$19-IF(G2247&lt;'d_고정'!$B$26,'d_고정'!$B$24,'d_고정'!$B$18)+1))*('d_고정'!$B$14+('d_고정'!$B$15-'d_고정'!$B$14)*RAND()))/F2247</f>
        <v/>
      </c>
      <c r="I2247">
        <f>RAND()</f>
        <v/>
      </c>
      <c r="J2247">
        <f>IF('d_시나리오'!$J$3='d_시나리오'!$H$3,'d_시나리오'!$I$3,IF(I2247&lt;('d_시나리오'!$I$3-'d_시나리오'!$H$3)/('d_시나리오'!$J$3-'d_시나리오'!$H$3),'d_시나리오'!$H$3+SQRT(I2247*('d_시나리오'!$J$3-'d_시나리오'!$H$3)*('d_시나리오'!$I$3-'d_시나리오'!$H$3)),'d_시나리오'!$J$3-SQRT((1-I2247)*('d_시나리오'!$J$3-'d_시나리오'!$H$3)*('d_시나리오'!$J$3-'d_시나리오'!$I$3))))</f>
        <v/>
      </c>
      <c r="K2247">
        <f>RAND()</f>
        <v/>
      </c>
      <c r="L2247">
        <f>IF('d_시나리오'!$J$4='d_시나리오'!$H$4,'d_시나리오'!$I$4,IF(K2247&lt;('d_시나리오'!$I$4-'d_시나리오'!$H$4)/('d_시나리오'!$J$4-'d_시나리오'!$H$4),'d_시나리오'!$H$4+SQRT(K2247*('d_시나리오'!$J$4-'d_시나리오'!$H$4)*('d_시나리오'!$I$4-'d_시나리오'!$H$4)),'d_시나리오'!$J$4-SQRT((1-K2247)*('d_시나리오'!$J$4-'d_시나리오'!$H$4)*('d_시나리오'!$J$4-'d_시나리오'!$I$4))))</f>
        <v/>
      </c>
      <c r="M2247">
        <f>RAND()</f>
        <v/>
      </c>
      <c r="N2247">
        <f>IF('d_시나리오'!$J$5='d_시나리오'!$H$5,'d_시나리오'!$I$5,IF(M2247&lt;('d_시나리오'!$I$5-'d_시나리오'!$H$5)/('d_시나리오'!$J$5-'d_시나리오'!$H$5),'d_시나리오'!$H$5+SQRT(M2247*('d_시나리오'!$J$5-'d_시나리오'!$H$5)*('d_시나리오'!$I$5-'d_시나리오'!$H$5)),'d_시나리오'!$J$5-SQRT((1-M2247)*('d_시나리오'!$J$5-'d_시나리오'!$H$5)*('d_시나리오'!$J$5-'d_시나리오'!$I$5))))</f>
        <v/>
      </c>
      <c r="O2247">
        <f>RAND()</f>
        <v/>
      </c>
      <c r="P2247">
        <f>IF('d_시나리오'!$J$6='d_시나리오'!$H$6,'d_시나리오'!$I$6,IF(O2247&lt;('d_시나리오'!$I$6-'d_시나리오'!$H$6)/('d_시나리오'!$J$6-'d_시나리오'!$H$6),'d_시나리오'!$H$6+SQRT(O2247*('d_시나리오'!$J$6-'d_시나리오'!$H$6)*('d_시나리오'!$I$6-'d_시나리오'!$H$6)),'d_시나리오'!$J$6-SQRT((1-O2247)*('d_시나리오'!$J$6-'d_시나리오'!$H$6)*('d_시나리오'!$J$6-'d_시나리오'!$I$6))))</f>
        <v/>
      </c>
      <c r="Q2247">
        <f>INDEX('d_분포'!$B$2:$B$57,RANDBETWEEN(1,56))</f>
        <v/>
      </c>
      <c r="R2247">
        <f>BETAINV(RAND(),5,5)</f>
        <v/>
      </c>
      <c r="S2247">
        <f>'d_고정'!$B$1*'6_기대효과'!$H$7*('d_시나리오'!$I$7/'d_고정'!$B$2)*B2247</f>
        <v/>
      </c>
      <c r="T2247">
        <f>S2247*D2247</f>
        <v/>
      </c>
      <c r="U2247">
        <f>S2247*F2247*H2247</f>
        <v/>
      </c>
      <c r="V2247">
        <f>S2247*F2247*(H2247-1)</f>
        <v/>
      </c>
      <c r="W2247">
        <f>U2247*J2247</f>
        <v/>
      </c>
      <c r="X2247">
        <f>T2247+W2247</f>
        <v/>
      </c>
      <c r="Y2247">
        <f>(T2247*E2247+W2247*L2247)*(1-R2247-'d_고정'!$B$13)</f>
        <v/>
      </c>
      <c r="Z2247">
        <f>(U2247*N2247*Q2247+'d_고정'!$B$3*('6_기대효과'!$H$7/8)*Q2247*'d_고정'!$B$10*P2247*('6_기대효과'!$K$7/'d_고정'!$B$9))*(1-R2247)</f>
        <v/>
      </c>
      <c r="AA2247">
        <f>W2247*L2247*(1-R2247-'d_고정'!$B$13)+U2247*MAX(N2247-'d_고정'!$B$10*P2247*('6_기대효과'!$K$7/'d_고정'!$B$9),0)*Q2247*(1-R2247)</f>
        <v/>
      </c>
      <c r="AB2247">
        <f>Y2247+Z2247</f>
        <v/>
      </c>
      <c r="AC2247">
        <f>Y2247/('d_고정'!$B$5*'6_기대효과'!$H$7/8)/'d_고정'!$B$6</f>
        <v/>
      </c>
      <c r="AD2247">
        <f>Y2247/('d_고정'!$B$8*'6_기대효과'!$H$7/8)</f>
        <v/>
      </c>
    </row>
    <row r="2248">
      <c r="A2248">
        <f>RAND()</f>
        <v/>
      </c>
      <c r="B2248">
        <f>IF('d_시나리오'!$J$2='d_시나리오'!$H$2,'d_시나리오'!$I$2,IF(A2248&lt;('d_시나리오'!$I$2-'d_시나리오'!$H$2)/('d_시나리오'!$J$2-'d_시나리오'!$H$2),'d_시나리오'!$H$2+SQRT(A2248*('d_시나리오'!$J$2-'d_시나리오'!$H$2)*('d_시나리오'!$I$2-'d_시나리오'!$H$2)),'d_시나리오'!$J$2-SQRT((1-A2248)*('d_시나리오'!$J$2-'d_시나리오'!$H$2)*('d_시나리오'!$J$2-'d_시나리오'!$I$2))))</f>
        <v/>
      </c>
      <c r="C2248">
        <f>RAND()</f>
        <v/>
      </c>
      <c r="D2248">
        <f>BETAINV(RAND(),IF(C2248&lt;'d_고정'!$B$26,'d_고정'!$B$23,'d_고정'!$B$16)+1,'d_고정'!$B$17-IF(C2248&lt;'d_고정'!$B$26,'d_고정'!$B$23,'d_고정'!$B$16)+1)*('d_고정'!$B$14+('d_고정'!$B$15-'d_고정'!$B$14)*RAND())</f>
        <v/>
      </c>
      <c r="E2248">
        <f>INDEX('d_분포'!$A$2:$A$28,RANDBETWEEN(1,27))</f>
        <v/>
      </c>
      <c r="F2248">
        <f>INDEX('d_분포'!$C$2:$C$5,RANDBETWEEN(1,4))*(0.9+0.2*RAND())</f>
        <v/>
      </c>
      <c r="G2248">
        <f>RAND()</f>
        <v/>
      </c>
      <c r="H2248">
        <f>(F2248+(1-F2248)*('d_고정'!$B$22*BETAINV(RAND(),IF(G2248&lt;'d_고정'!$B$26,'d_고정'!$B$25,'d_고정'!$B$20)+1,'d_고정'!$B$21-IF(G2248&lt;'d_고정'!$B$26,'d_고정'!$B$25,'d_고정'!$B$20)+1)+(1-'d_고정'!$B$22)*BETAINV(RAND(),IF(G2248&lt;'d_고정'!$B$26,'d_고정'!$B$24,'d_고정'!$B$18)+1,'d_고정'!$B$19-IF(G2248&lt;'d_고정'!$B$26,'d_고정'!$B$24,'d_고정'!$B$18)+1))*('d_고정'!$B$14+('d_고정'!$B$15-'d_고정'!$B$14)*RAND()))/F2248</f>
        <v/>
      </c>
      <c r="I2248">
        <f>RAND()</f>
        <v/>
      </c>
      <c r="J2248">
        <f>IF('d_시나리오'!$J$3='d_시나리오'!$H$3,'d_시나리오'!$I$3,IF(I2248&lt;('d_시나리오'!$I$3-'d_시나리오'!$H$3)/('d_시나리오'!$J$3-'d_시나리오'!$H$3),'d_시나리오'!$H$3+SQRT(I2248*('d_시나리오'!$J$3-'d_시나리오'!$H$3)*('d_시나리오'!$I$3-'d_시나리오'!$H$3)),'d_시나리오'!$J$3-SQRT((1-I2248)*('d_시나리오'!$J$3-'d_시나리오'!$H$3)*('d_시나리오'!$J$3-'d_시나리오'!$I$3))))</f>
        <v/>
      </c>
      <c r="K2248">
        <f>RAND()</f>
        <v/>
      </c>
      <c r="L2248">
        <f>IF('d_시나리오'!$J$4='d_시나리오'!$H$4,'d_시나리오'!$I$4,IF(K2248&lt;('d_시나리오'!$I$4-'d_시나리오'!$H$4)/('d_시나리오'!$J$4-'d_시나리오'!$H$4),'d_시나리오'!$H$4+SQRT(K2248*('d_시나리오'!$J$4-'d_시나리오'!$H$4)*('d_시나리오'!$I$4-'d_시나리오'!$H$4)),'d_시나리오'!$J$4-SQRT((1-K2248)*('d_시나리오'!$J$4-'d_시나리오'!$H$4)*('d_시나리오'!$J$4-'d_시나리오'!$I$4))))</f>
        <v/>
      </c>
      <c r="M2248">
        <f>RAND()</f>
        <v/>
      </c>
      <c r="N2248">
        <f>IF('d_시나리오'!$J$5='d_시나리오'!$H$5,'d_시나리오'!$I$5,IF(M2248&lt;('d_시나리오'!$I$5-'d_시나리오'!$H$5)/('d_시나리오'!$J$5-'d_시나리오'!$H$5),'d_시나리오'!$H$5+SQRT(M2248*('d_시나리오'!$J$5-'d_시나리오'!$H$5)*('d_시나리오'!$I$5-'d_시나리오'!$H$5)),'d_시나리오'!$J$5-SQRT((1-M2248)*('d_시나리오'!$J$5-'d_시나리오'!$H$5)*('d_시나리오'!$J$5-'d_시나리오'!$I$5))))</f>
        <v/>
      </c>
      <c r="O2248">
        <f>RAND()</f>
        <v/>
      </c>
      <c r="P2248">
        <f>IF('d_시나리오'!$J$6='d_시나리오'!$H$6,'d_시나리오'!$I$6,IF(O2248&lt;('d_시나리오'!$I$6-'d_시나리오'!$H$6)/('d_시나리오'!$J$6-'d_시나리오'!$H$6),'d_시나리오'!$H$6+SQRT(O2248*('d_시나리오'!$J$6-'d_시나리오'!$H$6)*('d_시나리오'!$I$6-'d_시나리오'!$H$6)),'d_시나리오'!$J$6-SQRT((1-O2248)*('d_시나리오'!$J$6-'d_시나리오'!$H$6)*('d_시나리오'!$J$6-'d_시나리오'!$I$6))))</f>
        <v/>
      </c>
      <c r="Q2248">
        <f>INDEX('d_분포'!$B$2:$B$57,RANDBETWEEN(1,56))</f>
        <v/>
      </c>
      <c r="R2248">
        <f>BETAINV(RAND(),5,5)</f>
        <v/>
      </c>
      <c r="S2248">
        <f>'d_고정'!$B$1*'6_기대효과'!$H$7*('d_시나리오'!$I$7/'d_고정'!$B$2)*B2248</f>
        <v/>
      </c>
      <c r="T2248">
        <f>S2248*D2248</f>
        <v/>
      </c>
      <c r="U2248">
        <f>S2248*F2248*H2248</f>
        <v/>
      </c>
      <c r="V2248">
        <f>S2248*F2248*(H2248-1)</f>
        <v/>
      </c>
      <c r="W2248">
        <f>U2248*J2248</f>
        <v/>
      </c>
      <c r="X2248">
        <f>T2248+W2248</f>
        <v/>
      </c>
      <c r="Y2248">
        <f>(T2248*E2248+W2248*L2248)*(1-R2248-'d_고정'!$B$13)</f>
        <v/>
      </c>
      <c r="Z2248">
        <f>(U2248*N2248*Q2248+'d_고정'!$B$3*('6_기대효과'!$H$7/8)*Q2248*'d_고정'!$B$10*P2248*('6_기대효과'!$K$7/'d_고정'!$B$9))*(1-R2248)</f>
        <v/>
      </c>
      <c r="AA2248">
        <f>W2248*L2248*(1-R2248-'d_고정'!$B$13)+U2248*MAX(N2248-'d_고정'!$B$10*P2248*('6_기대효과'!$K$7/'d_고정'!$B$9),0)*Q2248*(1-R2248)</f>
        <v/>
      </c>
      <c r="AB2248">
        <f>Y2248+Z2248</f>
        <v/>
      </c>
      <c r="AC2248">
        <f>Y2248/('d_고정'!$B$5*'6_기대효과'!$H$7/8)/'d_고정'!$B$6</f>
        <v/>
      </c>
      <c r="AD2248">
        <f>Y2248/('d_고정'!$B$8*'6_기대효과'!$H$7/8)</f>
        <v/>
      </c>
    </row>
    <row r="2249">
      <c r="A2249">
        <f>RAND()</f>
        <v/>
      </c>
      <c r="B2249">
        <f>IF('d_시나리오'!$J$2='d_시나리오'!$H$2,'d_시나리오'!$I$2,IF(A2249&lt;('d_시나리오'!$I$2-'d_시나리오'!$H$2)/('d_시나리오'!$J$2-'d_시나리오'!$H$2),'d_시나리오'!$H$2+SQRT(A2249*('d_시나리오'!$J$2-'d_시나리오'!$H$2)*('d_시나리오'!$I$2-'d_시나리오'!$H$2)),'d_시나리오'!$J$2-SQRT((1-A2249)*('d_시나리오'!$J$2-'d_시나리오'!$H$2)*('d_시나리오'!$J$2-'d_시나리오'!$I$2))))</f>
        <v/>
      </c>
      <c r="C2249">
        <f>RAND()</f>
        <v/>
      </c>
      <c r="D2249">
        <f>BETAINV(RAND(),IF(C2249&lt;'d_고정'!$B$26,'d_고정'!$B$23,'d_고정'!$B$16)+1,'d_고정'!$B$17-IF(C2249&lt;'d_고정'!$B$26,'d_고정'!$B$23,'d_고정'!$B$16)+1)*('d_고정'!$B$14+('d_고정'!$B$15-'d_고정'!$B$14)*RAND())</f>
        <v/>
      </c>
      <c r="E2249">
        <f>INDEX('d_분포'!$A$2:$A$28,RANDBETWEEN(1,27))</f>
        <v/>
      </c>
      <c r="F2249">
        <f>INDEX('d_분포'!$C$2:$C$5,RANDBETWEEN(1,4))*(0.9+0.2*RAND())</f>
        <v/>
      </c>
      <c r="G2249">
        <f>RAND()</f>
        <v/>
      </c>
      <c r="H2249">
        <f>(F2249+(1-F2249)*('d_고정'!$B$22*BETAINV(RAND(),IF(G2249&lt;'d_고정'!$B$26,'d_고정'!$B$25,'d_고정'!$B$20)+1,'d_고정'!$B$21-IF(G2249&lt;'d_고정'!$B$26,'d_고정'!$B$25,'d_고정'!$B$20)+1)+(1-'d_고정'!$B$22)*BETAINV(RAND(),IF(G2249&lt;'d_고정'!$B$26,'d_고정'!$B$24,'d_고정'!$B$18)+1,'d_고정'!$B$19-IF(G2249&lt;'d_고정'!$B$26,'d_고정'!$B$24,'d_고정'!$B$18)+1))*('d_고정'!$B$14+('d_고정'!$B$15-'d_고정'!$B$14)*RAND()))/F2249</f>
        <v/>
      </c>
      <c r="I2249">
        <f>RAND()</f>
        <v/>
      </c>
      <c r="J2249">
        <f>IF('d_시나리오'!$J$3='d_시나리오'!$H$3,'d_시나리오'!$I$3,IF(I2249&lt;('d_시나리오'!$I$3-'d_시나리오'!$H$3)/('d_시나리오'!$J$3-'d_시나리오'!$H$3),'d_시나리오'!$H$3+SQRT(I2249*('d_시나리오'!$J$3-'d_시나리오'!$H$3)*('d_시나리오'!$I$3-'d_시나리오'!$H$3)),'d_시나리오'!$J$3-SQRT((1-I2249)*('d_시나리오'!$J$3-'d_시나리오'!$H$3)*('d_시나리오'!$J$3-'d_시나리오'!$I$3))))</f>
        <v/>
      </c>
      <c r="K2249">
        <f>RAND()</f>
        <v/>
      </c>
      <c r="L2249">
        <f>IF('d_시나리오'!$J$4='d_시나리오'!$H$4,'d_시나리오'!$I$4,IF(K2249&lt;('d_시나리오'!$I$4-'d_시나리오'!$H$4)/('d_시나리오'!$J$4-'d_시나리오'!$H$4),'d_시나리오'!$H$4+SQRT(K2249*('d_시나리오'!$J$4-'d_시나리오'!$H$4)*('d_시나리오'!$I$4-'d_시나리오'!$H$4)),'d_시나리오'!$J$4-SQRT((1-K2249)*('d_시나리오'!$J$4-'d_시나리오'!$H$4)*('d_시나리오'!$J$4-'d_시나리오'!$I$4))))</f>
        <v/>
      </c>
      <c r="M2249">
        <f>RAND()</f>
        <v/>
      </c>
      <c r="N2249">
        <f>IF('d_시나리오'!$J$5='d_시나리오'!$H$5,'d_시나리오'!$I$5,IF(M2249&lt;('d_시나리오'!$I$5-'d_시나리오'!$H$5)/('d_시나리오'!$J$5-'d_시나리오'!$H$5),'d_시나리오'!$H$5+SQRT(M2249*('d_시나리오'!$J$5-'d_시나리오'!$H$5)*('d_시나리오'!$I$5-'d_시나리오'!$H$5)),'d_시나리오'!$J$5-SQRT((1-M2249)*('d_시나리오'!$J$5-'d_시나리오'!$H$5)*('d_시나리오'!$J$5-'d_시나리오'!$I$5))))</f>
        <v/>
      </c>
      <c r="O2249">
        <f>RAND()</f>
        <v/>
      </c>
      <c r="P2249">
        <f>IF('d_시나리오'!$J$6='d_시나리오'!$H$6,'d_시나리오'!$I$6,IF(O2249&lt;('d_시나리오'!$I$6-'d_시나리오'!$H$6)/('d_시나리오'!$J$6-'d_시나리오'!$H$6),'d_시나리오'!$H$6+SQRT(O2249*('d_시나리오'!$J$6-'d_시나리오'!$H$6)*('d_시나리오'!$I$6-'d_시나리오'!$H$6)),'d_시나리오'!$J$6-SQRT((1-O2249)*('d_시나리오'!$J$6-'d_시나리오'!$H$6)*('d_시나리오'!$J$6-'d_시나리오'!$I$6))))</f>
        <v/>
      </c>
      <c r="Q2249">
        <f>INDEX('d_분포'!$B$2:$B$57,RANDBETWEEN(1,56))</f>
        <v/>
      </c>
      <c r="R2249">
        <f>BETAINV(RAND(),5,5)</f>
        <v/>
      </c>
      <c r="S2249">
        <f>'d_고정'!$B$1*'6_기대효과'!$H$7*('d_시나리오'!$I$7/'d_고정'!$B$2)*B2249</f>
        <v/>
      </c>
      <c r="T2249">
        <f>S2249*D2249</f>
        <v/>
      </c>
      <c r="U2249">
        <f>S2249*F2249*H2249</f>
        <v/>
      </c>
      <c r="V2249">
        <f>S2249*F2249*(H2249-1)</f>
        <v/>
      </c>
      <c r="W2249">
        <f>U2249*J2249</f>
        <v/>
      </c>
      <c r="X2249">
        <f>T2249+W2249</f>
        <v/>
      </c>
      <c r="Y2249">
        <f>(T2249*E2249+W2249*L2249)*(1-R2249-'d_고정'!$B$13)</f>
        <v/>
      </c>
      <c r="Z2249">
        <f>(U2249*N2249*Q2249+'d_고정'!$B$3*('6_기대효과'!$H$7/8)*Q2249*'d_고정'!$B$10*P2249*('6_기대효과'!$K$7/'d_고정'!$B$9))*(1-R2249)</f>
        <v/>
      </c>
      <c r="AA2249">
        <f>W2249*L2249*(1-R2249-'d_고정'!$B$13)+U2249*MAX(N2249-'d_고정'!$B$10*P2249*('6_기대효과'!$K$7/'d_고정'!$B$9),0)*Q2249*(1-R2249)</f>
        <v/>
      </c>
      <c r="AB2249">
        <f>Y2249+Z2249</f>
        <v/>
      </c>
      <c r="AC2249">
        <f>Y2249/('d_고정'!$B$5*'6_기대효과'!$H$7/8)/'d_고정'!$B$6</f>
        <v/>
      </c>
      <c r="AD2249">
        <f>Y2249/('d_고정'!$B$8*'6_기대효과'!$H$7/8)</f>
        <v/>
      </c>
    </row>
    <row r="2250">
      <c r="A2250">
        <f>RAND()</f>
        <v/>
      </c>
      <c r="B2250">
        <f>IF('d_시나리오'!$J$2='d_시나리오'!$H$2,'d_시나리오'!$I$2,IF(A2250&lt;('d_시나리오'!$I$2-'d_시나리오'!$H$2)/('d_시나리오'!$J$2-'d_시나리오'!$H$2),'d_시나리오'!$H$2+SQRT(A2250*('d_시나리오'!$J$2-'d_시나리오'!$H$2)*('d_시나리오'!$I$2-'d_시나리오'!$H$2)),'d_시나리오'!$J$2-SQRT((1-A2250)*('d_시나리오'!$J$2-'d_시나리오'!$H$2)*('d_시나리오'!$J$2-'d_시나리오'!$I$2))))</f>
        <v/>
      </c>
      <c r="C2250">
        <f>RAND()</f>
        <v/>
      </c>
      <c r="D2250">
        <f>BETAINV(RAND(),IF(C2250&lt;'d_고정'!$B$26,'d_고정'!$B$23,'d_고정'!$B$16)+1,'d_고정'!$B$17-IF(C2250&lt;'d_고정'!$B$26,'d_고정'!$B$23,'d_고정'!$B$16)+1)*('d_고정'!$B$14+('d_고정'!$B$15-'d_고정'!$B$14)*RAND())</f>
        <v/>
      </c>
      <c r="E2250">
        <f>INDEX('d_분포'!$A$2:$A$28,RANDBETWEEN(1,27))</f>
        <v/>
      </c>
      <c r="F2250">
        <f>INDEX('d_분포'!$C$2:$C$5,RANDBETWEEN(1,4))*(0.9+0.2*RAND())</f>
        <v/>
      </c>
      <c r="G2250">
        <f>RAND()</f>
        <v/>
      </c>
      <c r="H2250">
        <f>(F2250+(1-F2250)*('d_고정'!$B$22*BETAINV(RAND(),IF(G2250&lt;'d_고정'!$B$26,'d_고정'!$B$25,'d_고정'!$B$20)+1,'d_고정'!$B$21-IF(G2250&lt;'d_고정'!$B$26,'d_고정'!$B$25,'d_고정'!$B$20)+1)+(1-'d_고정'!$B$22)*BETAINV(RAND(),IF(G2250&lt;'d_고정'!$B$26,'d_고정'!$B$24,'d_고정'!$B$18)+1,'d_고정'!$B$19-IF(G2250&lt;'d_고정'!$B$26,'d_고정'!$B$24,'d_고정'!$B$18)+1))*('d_고정'!$B$14+('d_고정'!$B$15-'d_고정'!$B$14)*RAND()))/F2250</f>
        <v/>
      </c>
      <c r="I2250">
        <f>RAND()</f>
        <v/>
      </c>
      <c r="J2250">
        <f>IF('d_시나리오'!$J$3='d_시나리오'!$H$3,'d_시나리오'!$I$3,IF(I2250&lt;('d_시나리오'!$I$3-'d_시나리오'!$H$3)/('d_시나리오'!$J$3-'d_시나리오'!$H$3),'d_시나리오'!$H$3+SQRT(I2250*('d_시나리오'!$J$3-'d_시나리오'!$H$3)*('d_시나리오'!$I$3-'d_시나리오'!$H$3)),'d_시나리오'!$J$3-SQRT((1-I2250)*('d_시나리오'!$J$3-'d_시나리오'!$H$3)*('d_시나리오'!$J$3-'d_시나리오'!$I$3))))</f>
        <v/>
      </c>
      <c r="K2250">
        <f>RAND()</f>
        <v/>
      </c>
      <c r="L2250">
        <f>IF('d_시나리오'!$J$4='d_시나리오'!$H$4,'d_시나리오'!$I$4,IF(K2250&lt;('d_시나리오'!$I$4-'d_시나리오'!$H$4)/('d_시나리오'!$J$4-'d_시나리오'!$H$4),'d_시나리오'!$H$4+SQRT(K2250*('d_시나리오'!$J$4-'d_시나리오'!$H$4)*('d_시나리오'!$I$4-'d_시나리오'!$H$4)),'d_시나리오'!$J$4-SQRT((1-K2250)*('d_시나리오'!$J$4-'d_시나리오'!$H$4)*('d_시나리오'!$J$4-'d_시나리오'!$I$4))))</f>
        <v/>
      </c>
      <c r="M2250">
        <f>RAND()</f>
        <v/>
      </c>
      <c r="N2250">
        <f>IF('d_시나리오'!$J$5='d_시나리오'!$H$5,'d_시나리오'!$I$5,IF(M2250&lt;('d_시나리오'!$I$5-'d_시나리오'!$H$5)/('d_시나리오'!$J$5-'d_시나리오'!$H$5),'d_시나리오'!$H$5+SQRT(M2250*('d_시나리오'!$J$5-'d_시나리오'!$H$5)*('d_시나리오'!$I$5-'d_시나리오'!$H$5)),'d_시나리오'!$J$5-SQRT((1-M2250)*('d_시나리오'!$J$5-'d_시나리오'!$H$5)*('d_시나리오'!$J$5-'d_시나리오'!$I$5))))</f>
        <v/>
      </c>
      <c r="O2250">
        <f>RAND()</f>
        <v/>
      </c>
      <c r="P2250">
        <f>IF('d_시나리오'!$J$6='d_시나리오'!$H$6,'d_시나리오'!$I$6,IF(O2250&lt;('d_시나리오'!$I$6-'d_시나리오'!$H$6)/('d_시나리오'!$J$6-'d_시나리오'!$H$6),'d_시나리오'!$H$6+SQRT(O2250*('d_시나리오'!$J$6-'d_시나리오'!$H$6)*('d_시나리오'!$I$6-'d_시나리오'!$H$6)),'d_시나리오'!$J$6-SQRT((1-O2250)*('d_시나리오'!$J$6-'d_시나리오'!$H$6)*('d_시나리오'!$J$6-'d_시나리오'!$I$6))))</f>
        <v/>
      </c>
      <c r="Q2250">
        <f>INDEX('d_분포'!$B$2:$B$57,RANDBETWEEN(1,56))</f>
        <v/>
      </c>
      <c r="R2250">
        <f>BETAINV(RAND(),5,5)</f>
        <v/>
      </c>
      <c r="S2250">
        <f>'d_고정'!$B$1*'6_기대효과'!$H$7*('d_시나리오'!$I$7/'d_고정'!$B$2)*B2250</f>
        <v/>
      </c>
      <c r="T2250">
        <f>S2250*D2250</f>
        <v/>
      </c>
      <c r="U2250">
        <f>S2250*F2250*H2250</f>
        <v/>
      </c>
      <c r="V2250">
        <f>S2250*F2250*(H2250-1)</f>
        <v/>
      </c>
      <c r="W2250">
        <f>U2250*J2250</f>
        <v/>
      </c>
      <c r="X2250">
        <f>T2250+W2250</f>
        <v/>
      </c>
      <c r="Y2250">
        <f>(T2250*E2250+W2250*L2250)*(1-R2250-'d_고정'!$B$13)</f>
        <v/>
      </c>
      <c r="Z2250">
        <f>(U2250*N2250*Q2250+'d_고정'!$B$3*('6_기대효과'!$H$7/8)*Q2250*'d_고정'!$B$10*P2250*('6_기대효과'!$K$7/'d_고정'!$B$9))*(1-R2250)</f>
        <v/>
      </c>
      <c r="AA2250">
        <f>W2250*L2250*(1-R2250-'d_고정'!$B$13)+U2250*MAX(N2250-'d_고정'!$B$10*P2250*('6_기대효과'!$K$7/'d_고정'!$B$9),0)*Q2250*(1-R2250)</f>
        <v/>
      </c>
      <c r="AB2250">
        <f>Y2250+Z2250</f>
        <v/>
      </c>
      <c r="AC2250">
        <f>Y2250/('d_고정'!$B$5*'6_기대효과'!$H$7/8)/'d_고정'!$B$6</f>
        <v/>
      </c>
      <c r="AD2250">
        <f>Y2250/('d_고정'!$B$8*'6_기대효과'!$H$7/8)</f>
        <v/>
      </c>
    </row>
    <row r="2251">
      <c r="A2251">
        <f>RAND()</f>
        <v/>
      </c>
      <c r="B2251">
        <f>IF('d_시나리오'!$J$2='d_시나리오'!$H$2,'d_시나리오'!$I$2,IF(A2251&lt;('d_시나리오'!$I$2-'d_시나리오'!$H$2)/('d_시나리오'!$J$2-'d_시나리오'!$H$2),'d_시나리오'!$H$2+SQRT(A2251*('d_시나리오'!$J$2-'d_시나리오'!$H$2)*('d_시나리오'!$I$2-'d_시나리오'!$H$2)),'d_시나리오'!$J$2-SQRT((1-A2251)*('d_시나리오'!$J$2-'d_시나리오'!$H$2)*('d_시나리오'!$J$2-'d_시나리오'!$I$2))))</f>
        <v/>
      </c>
      <c r="C2251">
        <f>RAND()</f>
        <v/>
      </c>
      <c r="D2251">
        <f>BETAINV(RAND(),IF(C2251&lt;'d_고정'!$B$26,'d_고정'!$B$23,'d_고정'!$B$16)+1,'d_고정'!$B$17-IF(C2251&lt;'d_고정'!$B$26,'d_고정'!$B$23,'d_고정'!$B$16)+1)*('d_고정'!$B$14+('d_고정'!$B$15-'d_고정'!$B$14)*RAND())</f>
        <v/>
      </c>
      <c r="E2251">
        <f>INDEX('d_분포'!$A$2:$A$28,RANDBETWEEN(1,27))</f>
        <v/>
      </c>
      <c r="F2251">
        <f>INDEX('d_분포'!$C$2:$C$5,RANDBETWEEN(1,4))*(0.9+0.2*RAND())</f>
        <v/>
      </c>
      <c r="G2251">
        <f>RAND()</f>
        <v/>
      </c>
      <c r="H2251">
        <f>(F2251+(1-F2251)*('d_고정'!$B$22*BETAINV(RAND(),IF(G2251&lt;'d_고정'!$B$26,'d_고정'!$B$25,'d_고정'!$B$20)+1,'d_고정'!$B$21-IF(G2251&lt;'d_고정'!$B$26,'d_고정'!$B$25,'d_고정'!$B$20)+1)+(1-'d_고정'!$B$22)*BETAINV(RAND(),IF(G2251&lt;'d_고정'!$B$26,'d_고정'!$B$24,'d_고정'!$B$18)+1,'d_고정'!$B$19-IF(G2251&lt;'d_고정'!$B$26,'d_고정'!$B$24,'d_고정'!$B$18)+1))*('d_고정'!$B$14+('d_고정'!$B$15-'d_고정'!$B$14)*RAND()))/F2251</f>
        <v/>
      </c>
      <c r="I2251">
        <f>RAND()</f>
        <v/>
      </c>
      <c r="J2251">
        <f>IF('d_시나리오'!$J$3='d_시나리오'!$H$3,'d_시나리오'!$I$3,IF(I2251&lt;('d_시나리오'!$I$3-'d_시나리오'!$H$3)/('d_시나리오'!$J$3-'d_시나리오'!$H$3),'d_시나리오'!$H$3+SQRT(I2251*('d_시나리오'!$J$3-'d_시나리오'!$H$3)*('d_시나리오'!$I$3-'d_시나리오'!$H$3)),'d_시나리오'!$J$3-SQRT((1-I2251)*('d_시나리오'!$J$3-'d_시나리오'!$H$3)*('d_시나리오'!$J$3-'d_시나리오'!$I$3))))</f>
        <v/>
      </c>
      <c r="K2251">
        <f>RAND()</f>
        <v/>
      </c>
      <c r="L2251">
        <f>IF('d_시나리오'!$J$4='d_시나리오'!$H$4,'d_시나리오'!$I$4,IF(K2251&lt;('d_시나리오'!$I$4-'d_시나리오'!$H$4)/('d_시나리오'!$J$4-'d_시나리오'!$H$4),'d_시나리오'!$H$4+SQRT(K2251*('d_시나리오'!$J$4-'d_시나리오'!$H$4)*('d_시나리오'!$I$4-'d_시나리오'!$H$4)),'d_시나리오'!$J$4-SQRT((1-K2251)*('d_시나리오'!$J$4-'d_시나리오'!$H$4)*('d_시나리오'!$J$4-'d_시나리오'!$I$4))))</f>
        <v/>
      </c>
      <c r="M2251">
        <f>RAND()</f>
        <v/>
      </c>
      <c r="N2251">
        <f>IF('d_시나리오'!$J$5='d_시나리오'!$H$5,'d_시나리오'!$I$5,IF(M2251&lt;('d_시나리오'!$I$5-'d_시나리오'!$H$5)/('d_시나리오'!$J$5-'d_시나리오'!$H$5),'d_시나리오'!$H$5+SQRT(M2251*('d_시나리오'!$J$5-'d_시나리오'!$H$5)*('d_시나리오'!$I$5-'d_시나리오'!$H$5)),'d_시나리오'!$J$5-SQRT((1-M2251)*('d_시나리오'!$J$5-'d_시나리오'!$H$5)*('d_시나리오'!$J$5-'d_시나리오'!$I$5))))</f>
        <v/>
      </c>
      <c r="O2251">
        <f>RAND()</f>
        <v/>
      </c>
      <c r="P2251">
        <f>IF('d_시나리오'!$J$6='d_시나리오'!$H$6,'d_시나리오'!$I$6,IF(O2251&lt;('d_시나리오'!$I$6-'d_시나리오'!$H$6)/('d_시나리오'!$J$6-'d_시나리오'!$H$6),'d_시나리오'!$H$6+SQRT(O2251*('d_시나리오'!$J$6-'d_시나리오'!$H$6)*('d_시나리오'!$I$6-'d_시나리오'!$H$6)),'d_시나리오'!$J$6-SQRT((1-O2251)*('d_시나리오'!$J$6-'d_시나리오'!$H$6)*('d_시나리오'!$J$6-'d_시나리오'!$I$6))))</f>
        <v/>
      </c>
      <c r="Q2251">
        <f>INDEX('d_분포'!$B$2:$B$57,RANDBETWEEN(1,56))</f>
        <v/>
      </c>
      <c r="R2251">
        <f>BETAINV(RAND(),5,5)</f>
        <v/>
      </c>
      <c r="S2251">
        <f>'d_고정'!$B$1*'6_기대효과'!$H$7*('d_시나리오'!$I$7/'d_고정'!$B$2)*B2251</f>
        <v/>
      </c>
      <c r="T2251">
        <f>S2251*D2251</f>
        <v/>
      </c>
      <c r="U2251">
        <f>S2251*F2251*H2251</f>
        <v/>
      </c>
      <c r="V2251">
        <f>S2251*F2251*(H2251-1)</f>
        <v/>
      </c>
      <c r="W2251">
        <f>U2251*J2251</f>
        <v/>
      </c>
      <c r="X2251">
        <f>T2251+W2251</f>
        <v/>
      </c>
      <c r="Y2251">
        <f>(T2251*E2251+W2251*L2251)*(1-R2251-'d_고정'!$B$13)</f>
        <v/>
      </c>
      <c r="Z2251">
        <f>(U2251*N2251*Q2251+'d_고정'!$B$3*('6_기대효과'!$H$7/8)*Q2251*'d_고정'!$B$10*P2251*('6_기대효과'!$K$7/'d_고정'!$B$9))*(1-R2251)</f>
        <v/>
      </c>
      <c r="AA2251">
        <f>W2251*L2251*(1-R2251-'d_고정'!$B$13)+U2251*MAX(N2251-'d_고정'!$B$10*P2251*('6_기대효과'!$K$7/'d_고정'!$B$9),0)*Q2251*(1-R2251)</f>
        <v/>
      </c>
      <c r="AB2251">
        <f>Y2251+Z2251</f>
        <v/>
      </c>
      <c r="AC2251">
        <f>Y2251/('d_고정'!$B$5*'6_기대효과'!$H$7/8)/'d_고정'!$B$6</f>
        <v/>
      </c>
      <c r="AD2251">
        <f>Y2251/('d_고정'!$B$8*'6_기대효과'!$H$7/8)</f>
        <v/>
      </c>
    </row>
    <row r="2252">
      <c r="A2252">
        <f>RAND()</f>
        <v/>
      </c>
      <c r="B2252">
        <f>IF('d_시나리오'!$J$2='d_시나리오'!$H$2,'d_시나리오'!$I$2,IF(A2252&lt;('d_시나리오'!$I$2-'d_시나리오'!$H$2)/('d_시나리오'!$J$2-'d_시나리오'!$H$2),'d_시나리오'!$H$2+SQRT(A2252*('d_시나리오'!$J$2-'d_시나리오'!$H$2)*('d_시나리오'!$I$2-'d_시나리오'!$H$2)),'d_시나리오'!$J$2-SQRT((1-A2252)*('d_시나리오'!$J$2-'d_시나리오'!$H$2)*('d_시나리오'!$J$2-'d_시나리오'!$I$2))))</f>
        <v/>
      </c>
      <c r="C2252">
        <f>RAND()</f>
        <v/>
      </c>
      <c r="D2252">
        <f>BETAINV(RAND(),IF(C2252&lt;'d_고정'!$B$26,'d_고정'!$B$23,'d_고정'!$B$16)+1,'d_고정'!$B$17-IF(C2252&lt;'d_고정'!$B$26,'d_고정'!$B$23,'d_고정'!$B$16)+1)*('d_고정'!$B$14+('d_고정'!$B$15-'d_고정'!$B$14)*RAND())</f>
        <v/>
      </c>
      <c r="E2252">
        <f>INDEX('d_분포'!$A$2:$A$28,RANDBETWEEN(1,27))</f>
        <v/>
      </c>
      <c r="F2252">
        <f>INDEX('d_분포'!$C$2:$C$5,RANDBETWEEN(1,4))*(0.9+0.2*RAND())</f>
        <v/>
      </c>
      <c r="G2252">
        <f>RAND()</f>
        <v/>
      </c>
      <c r="H2252">
        <f>(F2252+(1-F2252)*('d_고정'!$B$22*BETAINV(RAND(),IF(G2252&lt;'d_고정'!$B$26,'d_고정'!$B$25,'d_고정'!$B$20)+1,'d_고정'!$B$21-IF(G2252&lt;'d_고정'!$B$26,'d_고정'!$B$25,'d_고정'!$B$20)+1)+(1-'d_고정'!$B$22)*BETAINV(RAND(),IF(G2252&lt;'d_고정'!$B$26,'d_고정'!$B$24,'d_고정'!$B$18)+1,'d_고정'!$B$19-IF(G2252&lt;'d_고정'!$B$26,'d_고정'!$B$24,'d_고정'!$B$18)+1))*('d_고정'!$B$14+('d_고정'!$B$15-'d_고정'!$B$14)*RAND()))/F2252</f>
        <v/>
      </c>
      <c r="I2252">
        <f>RAND()</f>
        <v/>
      </c>
      <c r="J2252">
        <f>IF('d_시나리오'!$J$3='d_시나리오'!$H$3,'d_시나리오'!$I$3,IF(I2252&lt;('d_시나리오'!$I$3-'d_시나리오'!$H$3)/('d_시나리오'!$J$3-'d_시나리오'!$H$3),'d_시나리오'!$H$3+SQRT(I2252*('d_시나리오'!$J$3-'d_시나리오'!$H$3)*('d_시나리오'!$I$3-'d_시나리오'!$H$3)),'d_시나리오'!$J$3-SQRT((1-I2252)*('d_시나리오'!$J$3-'d_시나리오'!$H$3)*('d_시나리오'!$J$3-'d_시나리오'!$I$3))))</f>
        <v/>
      </c>
      <c r="K2252">
        <f>RAND()</f>
        <v/>
      </c>
      <c r="L2252">
        <f>IF('d_시나리오'!$J$4='d_시나리오'!$H$4,'d_시나리오'!$I$4,IF(K2252&lt;('d_시나리오'!$I$4-'d_시나리오'!$H$4)/('d_시나리오'!$J$4-'d_시나리오'!$H$4),'d_시나리오'!$H$4+SQRT(K2252*('d_시나리오'!$J$4-'d_시나리오'!$H$4)*('d_시나리오'!$I$4-'d_시나리오'!$H$4)),'d_시나리오'!$J$4-SQRT((1-K2252)*('d_시나리오'!$J$4-'d_시나리오'!$H$4)*('d_시나리오'!$J$4-'d_시나리오'!$I$4))))</f>
        <v/>
      </c>
      <c r="M2252">
        <f>RAND()</f>
        <v/>
      </c>
      <c r="N2252">
        <f>IF('d_시나리오'!$J$5='d_시나리오'!$H$5,'d_시나리오'!$I$5,IF(M2252&lt;('d_시나리오'!$I$5-'d_시나리오'!$H$5)/('d_시나리오'!$J$5-'d_시나리오'!$H$5),'d_시나리오'!$H$5+SQRT(M2252*('d_시나리오'!$J$5-'d_시나리오'!$H$5)*('d_시나리오'!$I$5-'d_시나리오'!$H$5)),'d_시나리오'!$J$5-SQRT((1-M2252)*('d_시나리오'!$J$5-'d_시나리오'!$H$5)*('d_시나리오'!$J$5-'d_시나리오'!$I$5))))</f>
        <v/>
      </c>
      <c r="O2252">
        <f>RAND()</f>
        <v/>
      </c>
      <c r="P2252">
        <f>IF('d_시나리오'!$J$6='d_시나리오'!$H$6,'d_시나리오'!$I$6,IF(O2252&lt;('d_시나리오'!$I$6-'d_시나리오'!$H$6)/('d_시나리오'!$J$6-'d_시나리오'!$H$6),'d_시나리오'!$H$6+SQRT(O2252*('d_시나리오'!$J$6-'d_시나리오'!$H$6)*('d_시나리오'!$I$6-'d_시나리오'!$H$6)),'d_시나리오'!$J$6-SQRT((1-O2252)*('d_시나리오'!$J$6-'d_시나리오'!$H$6)*('d_시나리오'!$J$6-'d_시나리오'!$I$6))))</f>
        <v/>
      </c>
      <c r="Q2252">
        <f>INDEX('d_분포'!$B$2:$B$57,RANDBETWEEN(1,56))</f>
        <v/>
      </c>
      <c r="R2252">
        <f>BETAINV(RAND(),5,5)</f>
        <v/>
      </c>
      <c r="S2252">
        <f>'d_고정'!$B$1*'6_기대효과'!$H$7*('d_시나리오'!$I$7/'d_고정'!$B$2)*B2252</f>
        <v/>
      </c>
      <c r="T2252">
        <f>S2252*D2252</f>
        <v/>
      </c>
      <c r="U2252">
        <f>S2252*F2252*H2252</f>
        <v/>
      </c>
      <c r="V2252">
        <f>S2252*F2252*(H2252-1)</f>
        <v/>
      </c>
      <c r="W2252">
        <f>U2252*J2252</f>
        <v/>
      </c>
      <c r="X2252">
        <f>T2252+W2252</f>
        <v/>
      </c>
      <c r="Y2252">
        <f>(T2252*E2252+W2252*L2252)*(1-R2252-'d_고정'!$B$13)</f>
        <v/>
      </c>
      <c r="Z2252">
        <f>(U2252*N2252*Q2252+'d_고정'!$B$3*('6_기대효과'!$H$7/8)*Q2252*'d_고정'!$B$10*P2252*('6_기대효과'!$K$7/'d_고정'!$B$9))*(1-R2252)</f>
        <v/>
      </c>
      <c r="AA2252">
        <f>W2252*L2252*(1-R2252-'d_고정'!$B$13)+U2252*MAX(N2252-'d_고정'!$B$10*P2252*('6_기대효과'!$K$7/'d_고정'!$B$9),0)*Q2252*(1-R2252)</f>
        <v/>
      </c>
      <c r="AB2252">
        <f>Y2252+Z2252</f>
        <v/>
      </c>
      <c r="AC2252">
        <f>Y2252/('d_고정'!$B$5*'6_기대효과'!$H$7/8)/'d_고정'!$B$6</f>
        <v/>
      </c>
      <c r="AD2252">
        <f>Y2252/('d_고정'!$B$8*'6_기대효과'!$H$7/8)</f>
        <v/>
      </c>
    </row>
    <row r="2253">
      <c r="A2253">
        <f>RAND()</f>
        <v/>
      </c>
      <c r="B2253">
        <f>IF('d_시나리오'!$J$2='d_시나리오'!$H$2,'d_시나리오'!$I$2,IF(A2253&lt;('d_시나리오'!$I$2-'d_시나리오'!$H$2)/('d_시나리오'!$J$2-'d_시나리오'!$H$2),'d_시나리오'!$H$2+SQRT(A2253*('d_시나리오'!$J$2-'d_시나리오'!$H$2)*('d_시나리오'!$I$2-'d_시나리오'!$H$2)),'d_시나리오'!$J$2-SQRT((1-A2253)*('d_시나리오'!$J$2-'d_시나리오'!$H$2)*('d_시나리오'!$J$2-'d_시나리오'!$I$2))))</f>
        <v/>
      </c>
      <c r="C2253">
        <f>RAND()</f>
        <v/>
      </c>
      <c r="D2253">
        <f>BETAINV(RAND(),IF(C2253&lt;'d_고정'!$B$26,'d_고정'!$B$23,'d_고정'!$B$16)+1,'d_고정'!$B$17-IF(C2253&lt;'d_고정'!$B$26,'d_고정'!$B$23,'d_고정'!$B$16)+1)*('d_고정'!$B$14+('d_고정'!$B$15-'d_고정'!$B$14)*RAND())</f>
        <v/>
      </c>
      <c r="E2253">
        <f>INDEX('d_분포'!$A$2:$A$28,RANDBETWEEN(1,27))</f>
        <v/>
      </c>
      <c r="F2253">
        <f>INDEX('d_분포'!$C$2:$C$5,RANDBETWEEN(1,4))*(0.9+0.2*RAND())</f>
        <v/>
      </c>
      <c r="G2253">
        <f>RAND()</f>
        <v/>
      </c>
      <c r="H2253">
        <f>(F2253+(1-F2253)*('d_고정'!$B$22*BETAINV(RAND(),IF(G2253&lt;'d_고정'!$B$26,'d_고정'!$B$25,'d_고정'!$B$20)+1,'d_고정'!$B$21-IF(G2253&lt;'d_고정'!$B$26,'d_고정'!$B$25,'d_고정'!$B$20)+1)+(1-'d_고정'!$B$22)*BETAINV(RAND(),IF(G2253&lt;'d_고정'!$B$26,'d_고정'!$B$24,'d_고정'!$B$18)+1,'d_고정'!$B$19-IF(G2253&lt;'d_고정'!$B$26,'d_고정'!$B$24,'d_고정'!$B$18)+1))*('d_고정'!$B$14+('d_고정'!$B$15-'d_고정'!$B$14)*RAND()))/F2253</f>
        <v/>
      </c>
      <c r="I2253">
        <f>RAND()</f>
        <v/>
      </c>
      <c r="J2253">
        <f>IF('d_시나리오'!$J$3='d_시나리오'!$H$3,'d_시나리오'!$I$3,IF(I2253&lt;('d_시나리오'!$I$3-'d_시나리오'!$H$3)/('d_시나리오'!$J$3-'d_시나리오'!$H$3),'d_시나리오'!$H$3+SQRT(I2253*('d_시나리오'!$J$3-'d_시나리오'!$H$3)*('d_시나리오'!$I$3-'d_시나리오'!$H$3)),'d_시나리오'!$J$3-SQRT((1-I2253)*('d_시나리오'!$J$3-'d_시나리오'!$H$3)*('d_시나리오'!$J$3-'d_시나리오'!$I$3))))</f>
        <v/>
      </c>
      <c r="K2253">
        <f>RAND()</f>
        <v/>
      </c>
      <c r="L2253">
        <f>IF('d_시나리오'!$J$4='d_시나리오'!$H$4,'d_시나리오'!$I$4,IF(K2253&lt;('d_시나리오'!$I$4-'d_시나리오'!$H$4)/('d_시나리오'!$J$4-'d_시나리오'!$H$4),'d_시나리오'!$H$4+SQRT(K2253*('d_시나리오'!$J$4-'d_시나리오'!$H$4)*('d_시나리오'!$I$4-'d_시나리오'!$H$4)),'d_시나리오'!$J$4-SQRT((1-K2253)*('d_시나리오'!$J$4-'d_시나리오'!$H$4)*('d_시나리오'!$J$4-'d_시나리오'!$I$4))))</f>
        <v/>
      </c>
      <c r="M2253">
        <f>RAND()</f>
        <v/>
      </c>
      <c r="N2253">
        <f>IF('d_시나리오'!$J$5='d_시나리오'!$H$5,'d_시나리오'!$I$5,IF(M2253&lt;('d_시나리오'!$I$5-'d_시나리오'!$H$5)/('d_시나리오'!$J$5-'d_시나리오'!$H$5),'d_시나리오'!$H$5+SQRT(M2253*('d_시나리오'!$J$5-'d_시나리오'!$H$5)*('d_시나리오'!$I$5-'d_시나리오'!$H$5)),'d_시나리오'!$J$5-SQRT((1-M2253)*('d_시나리오'!$J$5-'d_시나리오'!$H$5)*('d_시나리오'!$J$5-'d_시나리오'!$I$5))))</f>
        <v/>
      </c>
      <c r="O2253">
        <f>RAND()</f>
        <v/>
      </c>
      <c r="P2253">
        <f>IF('d_시나리오'!$J$6='d_시나리오'!$H$6,'d_시나리오'!$I$6,IF(O2253&lt;('d_시나리오'!$I$6-'d_시나리오'!$H$6)/('d_시나리오'!$J$6-'d_시나리오'!$H$6),'d_시나리오'!$H$6+SQRT(O2253*('d_시나리오'!$J$6-'d_시나리오'!$H$6)*('d_시나리오'!$I$6-'d_시나리오'!$H$6)),'d_시나리오'!$J$6-SQRT((1-O2253)*('d_시나리오'!$J$6-'d_시나리오'!$H$6)*('d_시나리오'!$J$6-'d_시나리오'!$I$6))))</f>
        <v/>
      </c>
      <c r="Q2253">
        <f>INDEX('d_분포'!$B$2:$B$57,RANDBETWEEN(1,56))</f>
        <v/>
      </c>
      <c r="R2253">
        <f>BETAINV(RAND(),5,5)</f>
        <v/>
      </c>
      <c r="S2253">
        <f>'d_고정'!$B$1*'6_기대효과'!$H$7*('d_시나리오'!$I$7/'d_고정'!$B$2)*B2253</f>
        <v/>
      </c>
      <c r="T2253">
        <f>S2253*D2253</f>
        <v/>
      </c>
      <c r="U2253">
        <f>S2253*F2253*H2253</f>
        <v/>
      </c>
      <c r="V2253">
        <f>S2253*F2253*(H2253-1)</f>
        <v/>
      </c>
      <c r="W2253">
        <f>U2253*J2253</f>
        <v/>
      </c>
      <c r="X2253">
        <f>T2253+W2253</f>
        <v/>
      </c>
      <c r="Y2253">
        <f>(T2253*E2253+W2253*L2253)*(1-R2253-'d_고정'!$B$13)</f>
        <v/>
      </c>
      <c r="Z2253">
        <f>(U2253*N2253*Q2253+'d_고정'!$B$3*('6_기대효과'!$H$7/8)*Q2253*'d_고정'!$B$10*P2253*('6_기대효과'!$K$7/'d_고정'!$B$9))*(1-R2253)</f>
        <v/>
      </c>
      <c r="AA2253">
        <f>W2253*L2253*(1-R2253-'d_고정'!$B$13)+U2253*MAX(N2253-'d_고정'!$B$10*P2253*('6_기대효과'!$K$7/'d_고정'!$B$9),0)*Q2253*(1-R2253)</f>
        <v/>
      </c>
      <c r="AB2253">
        <f>Y2253+Z2253</f>
        <v/>
      </c>
      <c r="AC2253">
        <f>Y2253/('d_고정'!$B$5*'6_기대효과'!$H$7/8)/'d_고정'!$B$6</f>
        <v/>
      </c>
      <c r="AD2253">
        <f>Y2253/('d_고정'!$B$8*'6_기대효과'!$H$7/8)</f>
        <v/>
      </c>
    </row>
    <row r="2254">
      <c r="A2254">
        <f>RAND()</f>
        <v/>
      </c>
      <c r="B2254">
        <f>IF('d_시나리오'!$J$2='d_시나리오'!$H$2,'d_시나리오'!$I$2,IF(A2254&lt;('d_시나리오'!$I$2-'d_시나리오'!$H$2)/('d_시나리오'!$J$2-'d_시나리오'!$H$2),'d_시나리오'!$H$2+SQRT(A2254*('d_시나리오'!$J$2-'d_시나리오'!$H$2)*('d_시나리오'!$I$2-'d_시나리오'!$H$2)),'d_시나리오'!$J$2-SQRT((1-A2254)*('d_시나리오'!$J$2-'d_시나리오'!$H$2)*('d_시나리오'!$J$2-'d_시나리오'!$I$2))))</f>
        <v/>
      </c>
      <c r="C2254">
        <f>RAND()</f>
        <v/>
      </c>
      <c r="D2254">
        <f>BETAINV(RAND(),IF(C2254&lt;'d_고정'!$B$26,'d_고정'!$B$23,'d_고정'!$B$16)+1,'d_고정'!$B$17-IF(C2254&lt;'d_고정'!$B$26,'d_고정'!$B$23,'d_고정'!$B$16)+1)*('d_고정'!$B$14+('d_고정'!$B$15-'d_고정'!$B$14)*RAND())</f>
        <v/>
      </c>
      <c r="E2254">
        <f>INDEX('d_분포'!$A$2:$A$28,RANDBETWEEN(1,27))</f>
        <v/>
      </c>
      <c r="F2254">
        <f>INDEX('d_분포'!$C$2:$C$5,RANDBETWEEN(1,4))*(0.9+0.2*RAND())</f>
        <v/>
      </c>
      <c r="G2254">
        <f>RAND()</f>
        <v/>
      </c>
      <c r="H2254">
        <f>(F2254+(1-F2254)*('d_고정'!$B$22*BETAINV(RAND(),IF(G2254&lt;'d_고정'!$B$26,'d_고정'!$B$25,'d_고정'!$B$20)+1,'d_고정'!$B$21-IF(G2254&lt;'d_고정'!$B$26,'d_고정'!$B$25,'d_고정'!$B$20)+1)+(1-'d_고정'!$B$22)*BETAINV(RAND(),IF(G2254&lt;'d_고정'!$B$26,'d_고정'!$B$24,'d_고정'!$B$18)+1,'d_고정'!$B$19-IF(G2254&lt;'d_고정'!$B$26,'d_고정'!$B$24,'d_고정'!$B$18)+1))*('d_고정'!$B$14+('d_고정'!$B$15-'d_고정'!$B$14)*RAND()))/F2254</f>
        <v/>
      </c>
      <c r="I2254">
        <f>RAND()</f>
        <v/>
      </c>
      <c r="J2254">
        <f>IF('d_시나리오'!$J$3='d_시나리오'!$H$3,'d_시나리오'!$I$3,IF(I2254&lt;('d_시나리오'!$I$3-'d_시나리오'!$H$3)/('d_시나리오'!$J$3-'d_시나리오'!$H$3),'d_시나리오'!$H$3+SQRT(I2254*('d_시나리오'!$J$3-'d_시나리오'!$H$3)*('d_시나리오'!$I$3-'d_시나리오'!$H$3)),'d_시나리오'!$J$3-SQRT((1-I2254)*('d_시나리오'!$J$3-'d_시나리오'!$H$3)*('d_시나리오'!$J$3-'d_시나리오'!$I$3))))</f>
        <v/>
      </c>
      <c r="K2254">
        <f>RAND()</f>
        <v/>
      </c>
      <c r="L2254">
        <f>IF('d_시나리오'!$J$4='d_시나리오'!$H$4,'d_시나리오'!$I$4,IF(K2254&lt;('d_시나리오'!$I$4-'d_시나리오'!$H$4)/('d_시나리오'!$J$4-'d_시나리오'!$H$4),'d_시나리오'!$H$4+SQRT(K2254*('d_시나리오'!$J$4-'d_시나리오'!$H$4)*('d_시나리오'!$I$4-'d_시나리오'!$H$4)),'d_시나리오'!$J$4-SQRT((1-K2254)*('d_시나리오'!$J$4-'d_시나리오'!$H$4)*('d_시나리오'!$J$4-'d_시나리오'!$I$4))))</f>
        <v/>
      </c>
      <c r="M2254">
        <f>RAND()</f>
        <v/>
      </c>
      <c r="N2254">
        <f>IF('d_시나리오'!$J$5='d_시나리오'!$H$5,'d_시나리오'!$I$5,IF(M2254&lt;('d_시나리오'!$I$5-'d_시나리오'!$H$5)/('d_시나리오'!$J$5-'d_시나리오'!$H$5),'d_시나리오'!$H$5+SQRT(M2254*('d_시나리오'!$J$5-'d_시나리오'!$H$5)*('d_시나리오'!$I$5-'d_시나리오'!$H$5)),'d_시나리오'!$J$5-SQRT((1-M2254)*('d_시나리오'!$J$5-'d_시나리오'!$H$5)*('d_시나리오'!$J$5-'d_시나리오'!$I$5))))</f>
        <v/>
      </c>
      <c r="O2254">
        <f>RAND()</f>
        <v/>
      </c>
      <c r="P2254">
        <f>IF('d_시나리오'!$J$6='d_시나리오'!$H$6,'d_시나리오'!$I$6,IF(O2254&lt;('d_시나리오'!$I$6-'d_시나리오'!$H$6)/('d_시나리오'!$J$6-'d_시나리오'!$H$6),'d_시나리오'!$H$6+SQRT(O2254*('d_시나리오'!$J$6-'d_시나리오'!$H$6)*('d_시나리오'!$I$6-'d_시나리오'!$H$6)),'d_시나리오'!$J$6-SQRT((1-O2254)*('d_시나리오'!$J$6-'d_시나리오'!$H$6)*('d_시나리오'!$J$6-'d_시나리오'!$I$6))))</f>
        <v/>
      </c>
      <c r="Q2254">
        <f>INDEX('d_분포'!$B$2:$B$57,RANDBETWEEN(1,56))</f>
        <v/>
      </c>
      <c r="R2254">
        <f>BETAINV(RAND(),5,5)</f>
        <v/>
      </c>
      <c r="S2254">
        <f>'d_고정'!$B$1*'6_기대효과'!$H$7*('d_시나리오'!$I$7/'d_고정'!$B$2)*B2254</f>
        <v/>
      </c>
      <c r="T2254">
        <f>S2254*D2254</f>
        <v/>
      </c>
      <c r="U2254">
        <f>S2254*F2254*H2254</f>
        <v/>
      </c>
      <c r="V2254">
        <f>S2254*F2254*(H2254-1)</f>
        <v/>
      </c>
      <c r="W2254">
        <f>U2254*J2254</f>
        <v/>
      </c>
      <c r="X2254">
        <f>T2254+W2254</f>
        <v/>
      </c>
      <c r="Y2254">
        <f>(T2254*E2254+W2254*L2254)*(1-R2254-'d_고정'!$B$13)</f>
        <v/>
      </c>
      <c r="Z2254">
        <f>(U2254*N2254*Q2254+'d_고정'!$B$3*('6_기대효과'!$H$7/8)*Q2254*'d_고정'!$B$10*P2254*('6_기대효과'!$K$7/'d_고정'!$B$9))*(1-R2254)</f>
        <v/>
      </c>
      <c r="AA2254">
        <f>W2254*L2254*(1-R2254-'d_고정'!$B$13)+U2254*MAX(N2254-'d_고정'!$B$10*P2254*('6_기대효과'!$K$7/'d_고정'!$B$9),0)*Q2254*(1-R2254)</f>
        <v/>
      </c>
      <c r="AB2254">
        <f>Y2254+Z2254</f>
        <v/>
      </c>
      <c r="AC2254">
        <f>Y2254/('d_고정'!$B$5*'6_기대효과'!$H$7/8)/'d_고정'!$B$6</f>
        <v/>
      </c>
      <c r="AD2254">
        <f>Y2254/('d_고정'!$B$8*'6_기대효과'!$H$7/8)</f>
        <v/>
      </c>
    </row>
    <row r="2255">
      <c r="A2255">
        <f>RAND()</f>
        <v/>
      </c>
      <c r="B2255">
        <f>IF('d_시나리오'!$J$2='d_시나리오'!$H$2,'d_시나리오'!$I$2,IF(A2255&lt;('d_시나리오'!$I$2-'d_시나리오'!$H$2)/('d_시나리오'!$J$2-'d_시나리오'!$H$2),'d_시나리오'!$H$2+SQRT(A2255*('d_시나리오'!$J$2-'d_시나리오'!$H$2)*('d_시나리오'!$I$2-'d_시나리오'!$H$2)),'d_시나리오'!$J$2-SQRT((1-A2255)*('d_시나리오'!$J$2-'d_시나리오'!$H$2)*('d_시나리오'!$J$2-'d_시나리오'!$I$2))))</f>
        <v/>
      </c>
      <c r="C2255">
        <f>RAND()</f>
        <v/>
      </c>
      <c r="D2255">
        <f>BETAINV(RAND(),IF(C2255&lt;'d_고정'!$B$26,'d_고정'!$B$23,'d_고정'!$B$16)+1,'d_고정'!$B$17-IF(C2255&lt;'d_고정'!$B$26,'d_고정'!$B$23,'d_고정'!$B$16)+1)*('d_고정'!$B$14+('d_고정'!$B$15-'d_고정'!$B$14)*RAND())</f>
        <v/>
      </c>
      <c r="E2255">
        <f>INDEX('d_분포'!$A$2:$A$28,RANDBETWEEN(1,27))</f>
        <v/>
      </c>
      <c r="F2255">
        <f>INDEX('d_분포'!$C$2:$C$5,RANDBETWEEN(1,4))*(0.9+0.2*RAND())</f>
        <v/>
      </c>
      <c r="G2255">
        <f>RAND()</f>
        <v/>
      </c>
      <c r="H2255">
        <f>(F2255+(1-F2255)*('d_고정'!$B$22*BETAINV(RAND(),IF(G2255&lt;'d_고정'!$B$26,'d_고정'!$B$25,'d_고정'!$B$20)+1,'d_고정'!$B$21-IF(G2255&lt;'d_고정'!$B$26,'d_고정'!$B$25,'d_고정'!$B$20)+1)+(1-'d_고정'!$B$22)*BETAINV(RAND(),IF(G2255&lt;'d_고정'!$B$26,'d_고정'!$B$24,'d_고정'!$B$18)+1,'d_고정'!$B$19-IF(G2255&lt;'d_고정'!$B$26,'d_고정'!$B$24,'d_고정'!$B$18)+1))*('d_고정'!$B$14+('d_고정'!$B$15-'d_고정'!$B$14)*RAND()))/F2255</f>
        <v/>
      </c>
      <c r="I2255">
        <f>RAND()</f>
        <v/>
      </c>
      <c r="J2255">
        <f>IF('d_시나리오'!$J$3='d_시나리오'!$H$3,'d_시나리오'!$I$3,IF(I2255&lt;('d_시나리오'!$I$3-'d_시나리오'!$H$3)/('d_시나리오'!$J$3-'d_시나리오'!$H$3),'d_시나리오'!$H$3+SQRT(I2255*('d_시나리오'!$J$3-'d_시나리오'!$H$3)*('d_시나리오'!$I$3-'d_시나리오'!$H$3)),'d_시나리오'!$J$3-SQRT((1-I2255)*('d_시나리오'!$J$3-'d_시나리오'!$H$3)*('d_시나리오'!$J$3-'d_시나리오'!$I$3))))</f>
        <v/>
      </c>
      <c r="K2255">
        <f>RAND()</f>
        <v/>
      </c>
      <c r="L2255">
        <f>IF('d_시나리오'!$J$4='d_시나리오'!$H$4,'d_시나리오'!$I$4,IF(K2255&lt;('d_시나리오'!$I$4-'d_시나리오'!$H$4)/('d_시나리오'!$J$4-'d_시나리오'!$H$4),'d_시나리오'!$H$4+SQRT(K2255*('d_시나리오'!$J$4-'d_시나리오'!$H$4)*('d_시나리오'!$I$4-'d_시나리오'!$H$4)),'d_시나리오'!$J$4-SQRT((1-K2255)*('d_시나리오'!$J$4-'d_시나리오'!$H$4)*('d_시나리오'!$J$4-'d_시나리오'!$I$4))))</f>
        <v/>
      </c>
      <c r="M2255">
        <f>RAND()</f>
        <v/>
      </c>
      <c r="N2255">
        <f>IF('d_시나리오'!$J$5='d_시나리오'!$H$5,'d_시나리오'!$I$5,IF(M2255&lt;('d_시나리오'!$I$5-'d_시나리오'!$H$5)/('d_시나리오'!$J$5-'d_시나리오'!$H$5),'d_시나리오'!$H$5+SQRT(M2255*('d_시나리오'!$J$5-'d_시나리오'!$H$5)*('d_시나리오'!$I$5-'d_시나리오'!$H$5)),'d_시나리오'!$J$5-SQRT((1-M2255)*('d_시나리오'!$J$5-'d_시나리오'!$H$5)*('d_시나리오'!$J$5-'d_시나리오'!$I$5))))</f>
        <v/>
      </c>
      <c r="O2255">
        <f>RAND()</f>
        <v/>
      </c>
      <c r="P2255">
        <f>IF('d_시나리오'!$J$6='d_시나리오'!$H$6,'d_시나리오'!$I$6,IF(O2255&lt;('d_시나리오'!$I$6-'d_시나리오'!$H$6)/('d_시나리오'!$J$6-'d_시나리오'!$H$6),'d_시나리오'!$H$6+SQRT(O2255*('d_시나리오'!$J$6-'d_시나리오'!$H$6)*('d_시나리오'!$I$6-'d_시나리오'!$H$6)),'d_시나리오'!$J$6-SQRT((1-O2255)*('d_시나리오'!$J$6-'d_시나리오'!$H$6)*('d_시나리오'!$J$6-'d_시나리오'!$I$6))))</f>
        <v/>
      </c>
      <c r="Q2255">
        <f>INDEX('d_분포'!$B$2:$B$57,RANDBETWEEN(1,56))</f>
        <v/>
      </c>
      <c r="R2255">
        <f>BETAINV(RAND(),5,5)</f>
        <v/>
      </c>
      <c r="S2255">
        <f>'d_고정'!$B$1*'6_기대효과'!$H$7*('d_시나리오'!$I$7/'d_고정'!$B$2)*B2255</f>
        <v/>
      </c>
      <c r="T2255">
        <f>S2255*D2255</f>
        <v/>
      </c>
      <c r="U2255">
        <f>S2255*F2255*H2255</f>
        <v/>
      </c>
      <c r="V2255">
        <f>S2255*F2255*(H2255-1)</f>
        <v/>
      </c>
      <c r="W2255">
        <f>U2255*J2255</f>
        <v/>
      </c>
      <c r="X2255">
        <f>T2255+W2255</f>
        <v/>
      </c>
      <c r="Y2255">
        <f>(T2255*E2255+W2255*L2255)*(1-R2255-'d_고정'!$B$13)</f>
        <v/>
      </c>
      <c r="Z2255">
        <f>(U2255*N2255*Q2255+'d_고정'!$B$3*('6_기대효과'!$H$7/8)*Q2255*'d_고정'!$B$10*P2255*('6_기대효과'!$K$7/'d_고정'!$B$9))*(1-R2255)</f>
        <v/>
      </c>
      <c r="AA2255">
        <f>W2255*L2255*(1-R2255-'d_고정'!$B$13)+U2255*MAX(N2255-'d_고정'!$B$10*P2255*('6_기대효과'!$K$7/'d_고정'!$B$9),0)*Q2255*(1-R2255)</f>
        <v/>
      </c>
      <c r="AB2255">
        <f>Y2255+Z2255</f>
        <v/>
      </c>
      <c r="AC2255">
        <f>Y2255/('d_고정'!$B$5*'6_기대효과'!$H$7/8)/'d_고정'!$B$6</f>
        <v/>
      </c>
      <c r="AD2255">
        <f>Y2255/('d_고정'!$B$8*'6_기대효과'!$H$7/8)</f>
        <v/>
      </c>
    </row>
    <row r="2256">
      <c r="A2256">
        <f>RAND()</f>
        <v/>
      </c>
      <c r="B2256">
        <f>IF('d_시나리오'!$J$2='d_시나리오'!$H$2,'d_시나리오'!$I$2,IF(A2256&lt;('d_시나리오'!$I$2-'d_시나리오'!$H$2)/('d_시나리오'!$J$2-'d_시나리오'!$H$2),'d_시나리오'!$H$2+SQRT(A2256*('d_시나리오'!$J$2-'d_시나리오'!$H$2)*('d_시나리오'!$I$2-'d_시나리오'!$H$2)),'d_시나리오'!$J$2-SQRT((1-A2256)*('d_시나리오'!$J$2-'d_시나리오'!$H$2)*('d_시나리오'!$J$2-'d_시나리오'!$I$2))))</f>
        <v/>
      </c>
      <c r="C2256">
        <f>RAND()</f>
        <v/>
      </c>
      <c r="D2256">
        <f>BETAINV(RAND(),IF(C2256&lt;'d_고정'!$B$26,'d_고정'!$B$23,'d_고정'!$B$16)+1,'d_고정'!$B$17-IF(C2256&lt;'d_고정'!$B$26,'d_고정'!$B$23,'d_고정'!$B$16)+1)*('d_고정'!$B$14+('d_고정'!$B$15-'d_고정'!$B$14)*RAND())</f>
        <v/>
      </c>
      <c r="E2256">
        <f>INDEX('d_분포'!$A$2:$A$28,RANDBETWEEN(1,27))</f>
        <v/>
      </c>
      <c r="F2256">
        <f>INDEX('d_분포'!$C$2:$C$5,RANDBETWEEN(1,4))*(0.9+0.2*RAND())</f>
        <v/>
      </c>
      <c r="G2256">
        <f>RAND()</f>
        <v/>
      </c>
      <c r="H2256">
        <f>(F2256+(1-F2256)*('d_고정'!$B$22*BETAINV(RAND(),IF(G2256&lt;'d_고정'!$B$26,'d_고정'!$B$25,'d_고정'!$B$20)+1,'d_고정'!$B$21-IF(G2256&lt;'d_고정'!$B$26,'d_고정'!$B$25,'d_고정'!$B$20)+1)+(1-'d_고정'!$B$22)*BETAINV(RAND(),IF(G2256&lt;'d_고정'!$B$26,'d_고정'!$B$24,'d_고정'!$B$18)+1,'d_고정'!$B$19-IF(G2256&lt;'d_고정'!$B$26,'d_고정'!$B$24,'d_고정'!$B$18)+1))*('d_고정'!$B$14+('d_고정'!$B$15-'d_고정'!$B$14)*RAND()))/F2256</f>
        <v/>
      </c>
      <c r="I2256">
        <f>RAND()</f>
        <v/>
      </c>
      <c r="J2256">
        <f>IF('d_시나리오'!$J$3='d_시나리오'!$H$3,'d_시나리오'!$I$3,IF(I2256&lt;('d_시나리오'!$I$3-'d_시나리오'!$H$3)/('d_시나리오'!$J$3-'d_시나리오'!$H$3),'d_시나리오'!$H$3+SQRT(I2256*('d_시나리오'!$J$3-'d_시나리오'!$H$3)*('d_시나리오'!$I$3-'d_시나리오'!$H$3)),'d_시나리오'!$J$3-SQRT((1-I2256)*('d_시나리오'!$J$3-'d_시나리오'!$H$3)*('d_시나리오'!$J$3-'d_시나리오'!$I$3))))</f>
        <v/>
      </c>
      <c r="K2256">
        <f>RAND()</f>
        <v/>
      </c>
      <c r="L2256">
        <f>IF('d_시나리오'!$J$4='d_시나리오'!$H$4,'d_시나리오'!$I$4,IF(K2256&lt;('d_시나리오'!$I$4-'d_시나리오'!$H$4)/('d_시나리오'!$J$4-'d_시나리오'!$H$4),'d_시나리오'!$H$4+SQRT(K2256*('d_시나리오'!$J$4-'d_시나리오'!$H$4)*('d_시나리오'!$I$4-'d_시나리오'!$H$4)),'d_시나리오'!$J$4-SQRT((1-K2256)*('d_시나리오'!$J$4-'d_시나리오'!$H$4)*('d_시나리오'!$J$4-'d_시나리오'!$I$4))))</f>
        <v/>
      </c>
      <c r="M2256">
        <f>RAND()</f>
        <v/>
      </c>
      <c r="N2256">
        <f>IF('d_시나리오'!$J$5='d_시나리오'!$H$5,'d_시나리오'!$I$5,IF(M2256&lt;('d_시나리오'!$I$5-'d_시나리오'!$H$5)/('d_시나리오'!$J$5-'d_시나리오'!$H$5),'d_시나리오'!$H$5+SQRT(M2256*('d_시나리오'!$J$5-'d_시나리오'!$H$5)*('d_시나리오'!$I$5-'d_시나리오'!$H$5)),'d_시나리오'!$J$5-SQRT((1-M2256)*('d_시나리오'!$J$5-'d_시나리오'!$H$5)*('d_시나리오'!$J$5-'d_시나리오'!$I$5))))</f>
        <v/>
      </c>
      <c r="O2256">
        <f>RAND()</f>
        <v/>
      </c>
      <c r="P2256">
        <f>IF('d_시나리오'!$J$6='d_시나리오'!$H$6,'d_시나리오'!$I$6,IF(O2256&lt;('d_시나리오'!$I$6-'d_시나리오'!$H$6)/('d_시나리오'!$J$6-'d_시나리오'!$H$6),'d_시나리오'!$H$6+SQRT(O2256*('d_시나리오'!$J$6-'d_시나리오'!$H$6)*('d_시나리오'!$I$6-'d_시나리오'!$H$6)),'d_시나리오'!$J$6-SQRT((1-O2256)*('d_시나리오'!$J$6-'d_시나리오'!$H$6)*('d_시나리오'!$J$6-'d_시나리오'!$I$6))))</f>
        <v/>
      </c>
      <c r="Q2256">
        <f>INDEX('d_분포'!$B$2:$B$57,RANDBETWEEN(1,56))</f>
        <v/>
      </c>
      <c r="R2256">
        <f>BETAINV(RAND(),5,5)</f>
        <v/>
      </c>
      <c r="S2256">
        <f>'d_고정'!$B$1*'6_기대효과'!$H$7*('d_시나리오'!$I$7/'d_고정'!$B$2)*B2256</f>
        <v/>
      </c>
      <c r="T2256">
        <f>S2256*D2256</f>
        <v/>
      </c>
      <c r="U2256">
        <f>S2256*F2256*H2256</f>
        <v/>
      </c>
      <c r="V2256">
        <f>S2256*F2256*(H2256-1)</f>
        <v/>
      </c>
      <c r="W2256">
        <f>U2256*J2256</f>
        <v/>
      </c>
      <c r="X2256">
        <f>T2256+W2256</f>
        <v/>
      </c>
      <c r="Y2256">
        <f>(T2256*E2256+W2256*L2256)*(1-R2256-'d_고정'!$B$13)</f>
        <v/>
      </c>
      <c r="Z2256">
        <f>(U2256*N2256*Q2256+'d_고정'!$B$3*('6_기대효과'!$H$7/8)*Q2256*'d_고정'!$B$10*P2256*('6_기대효과'!$K$7/'d_고정'!$B$9))*(1-R2256)</f>
        <v/>
      </c>
      <c r="AA2256">
        <f>W2256*L2256*(1-R2256-'d_고정'!$B$13)+U2256*MAX(N2256-'d_고정'!$B$10*P2256*('6_기대효과'!$K$7/'d_고정'!$B$9),0)*Q2256*(1-R2256)</f>
        <v/>
      </c>
      <c r="AB2256">
        <f>Y2256+Z2256</f>
        <v/>
      </c>
      <c r="AC2256">
        <f>Y2256/('d_고정'!$B$5*'6_기대효과'!$H$7/8)/'d_고정'!$B$6</f>
        <v/>
      </c>
      <c r="AD2256">
        <f>Y2256/('d_고정'!$B$8*'6_기대효과'!$H$7/8)</f>
        <v/>
      </c>
    </row>
    <row r="2257">
      <c r="A2257">
        <f>RAND()</f>
        <v/>
      </c>
      <c r="B2257">
        <f>IF('d_시나리오'!$J$2='d_시나리오'!$H$2,'d_시나리오'!$I$2,IF(A2257&lt;('d_시나리오'!$I$2-'d_시나리오'!$H$2)/('d_시나리오'!$J$2-'d_시나리오'!$H$2),'d_시나리오'!$H$2+SQRT(A2257*('d_시나리오'!$J$2-'d_시나리오'!$H$2)*('d_시나리오'!$I$2-'d_시나리오'!$H$2)),'d_시나리오'!$J$2-SQRT((1-A2257)*('d_시나리오'!$J$2-'d_시나리오'!$H$2)*('d_시나리오'!$J$2-'d_시나리오'!$I$2))))</f>
        <v/>
      </c>
      <c r="C2257">
        <f>RAND()</f>
        <v/>
      </c>
      <c r="D2257">
        <f>BETAINV(RAND(),IF(C2257&lt;'d_고정'!$B$26,'d_고정'!$B$23,'d_고정'!$B$16)+1,'d_고정'!$B$17-IF(C2257&lt;'d_고정'!$B$26,'d_고정'!$B$23,'d_고정'!$B$16)+1)*('d_고정'!$B$14+('d_고정'!$B$15-'d_고정'!$B$14)*RAND())</f>
        <v/>
      </c>
      <c r="E2257">
        <f>INDEX('d_분포'!$A$2:$A$28,RANDBETWEEN(1,27))</f>
        <v/>
      </c>
      <c r="F2257">
        <f>INDEX('d_분포'!$C$2:$C$5,RANDBETWEEN(1,4))*(0.9+0.2*RAND())</f>
        <v/>
      </c>
      <c r="G2257">
        <f>RAND()</f>
        <v/>
      </c>
      <c r="H2257">
        <f>(F2257+(1-F2257)*('d_고정'!$B$22*BETAINV(RAND(),IF(G2257&lt;'d_고정'!$B$26,'d_고정'!$B$25,'d_고정'!$B$20)+1,'d_고정'!$B$21-IF(G2257&lt;'d_고정'!$B$26,'d_고정'!$B$25,'d_고정'!$B$20)+1)+(1-'d_고정'!$B$22)*BETAINV(RAND(),IF(G2257&lt;'d_고정'!$B$26,'d_고정'!$B$24,'d_고정'!$B$18)+1,'d_고정'!$B$19-IF(G2257&lt;'d_고정'!$B$26,'d_고정'!$B$24,'d_고정'!$B$18)+1))*('d_고정'!$B$14+('d_고정'!$B$15-'d_고정'!$B$14)*RAND()))/F2257</f>
        <v/>
      </c>
      <c r="I2257">
        <f>RAND()</f>
        <v/>
      </c>
      <c r="J2257">
        <f>IF('d_시나리오'!$J$3='d_시나리오'!$H$3,'d_시나리오'!$I$3,IF(I2257&lt;('d_시나리오'!$I$3-'d_시나리오'!$H$3)/('d_시나리오'!$J$3-'d_시나리오'!$H$3),'d_시나리오'!$H$3+SQRT(I2257*('d_시나리오'!$J$3-'d_시나리오'!$H$3)*('d_시나리오'!$I$3-'d_시나리오'!$H$3)),'d_시나리오'!$J$3-SQRT((1-I2257)*('d_시나리오'!$J$3-'d_시나리오'!$H$3)*('d_시나리오'!$J$3-'d_시나리오'!$I$3))))</f>
        <v/>
      </c>
      <c r="K2257">
        <f>RAND()</f>
        <v/>
      </c>
      <c r="L2257">
        <f>IF('d_시나리오'!$J$4='d_시나리오'!$H$4,'d_시나리오'!$I$4,IF(K2257&lt;('d_시나리오'!$I$4-'d_시나리오'!$H$4)/('d_시나리오'!$J$4-'d_시나리오'!$H$4),'d_시나리오'!$H$4+SQRT(K2257*('d_시나리오'!$J$4-'d_시나리오'!$H$4)*('d_시나리오'!$I$4-'d_시나리오'!$H$4)),'d_시나리오'!$J$4-SQRT((1-K2257)*('d_시나리오'!$J$4-'d_시나리오'!$H$4)*('d_시나리오'!$J$4-'d_시나리오'!$I$4))))</f>
        <v/>
      </c>
      <c r="M2257">
        <f>RAND()</f>
        <v/>
      </c>
      <c r="N2257">
        <f>IF('d_시나리오'!$J$5='d_시나리오'!$H$5,'d_시나리오'!$I$5,IF(M2257&lt;('d_시나리오'!$I$5-'d_시나리오'!$H$5)/('d_시나리오'!$J$5-'d_시나리오'!$H$5),'d_시나리오'!$H$5+SQRT(M2257*('d_시나리오'!$J$5-'d_시나리오'!$H$5)*('d_시나리오'!$I$5-'d_시나리오'!$H$5)),'d_시나리오'!$J$5-SQRT((1-M2257)*('d_시나리오'!$J$5-'d_시나리오'!$H$5)*('d_시나리오'!$J$5-'d_시나리오'!$I$5))))</f>
        <v/>
      </c>
      <c r="O2257">
        <f>RAND()</f>
        <v/>
      </c>
      <c r="P2257">
        <f>IF('d_시나리오'!$J$6='d_시나리오'!$H$6,'d_시나리오'!$I$6,IF(O2257&lt;('d_시나리오'!$I$6-'d_시나리오'!$H$6)/('d_시나리오'!$J$6-'d_시나리오'!$H$6),'d_시나리오'!$H$6+SQRT(O2257*('d_시나리오'!$J$6-'d_시나리오'!$H$6)*('d_시나리오'!$I$6-'d_시나리오'!$H$6)),'d_시나리오'!$J$6-SQRT((1-O2257)*('d_시나리오'!$J$6-'d_시나리오'!$H$6)*('d_시나리오'!$J$6-'d_시나리오'!$I$6))))</f>
        <v/>
      </c>
      <c r="Q2257">
        <f>INDEX('d_분포'!$B$2:$B$57,RANDBETWEEN(1,56))</f>
        <v/>
      </c>
      <c r="R2257">
        <f>BETAINV(RAND(),5,5)</f>
        <v/>
      </c>
      <c r="S2257">
        <f>'d_고정'!$B$1*'6_기대효과'!$H$7*('d_시나리오'!$I$7/'d_고정'!$B$2)*B2257</f>
        <v/>
      </c>
      <c r="T2257">
        <f>S2257*D2257</f>
        <v/>
      </c>
      <c r="U2257">
        <f>S2257*F2257*H2257</f>
        <v/>
      </c>
      <c r="V2257">
        <f>S2257*F2257*(H2257-1)</f>
        <v/>
      </c>
      <c r="W2257">
        <f>U2257*J2257</f>
        <v/>
      </c>
      <c r="X2257">
        <f>T2257+W2257</f>
        <v/>
      </c>
      <c r="Y2257">
        <f>(T2257*E2257+W2257*L2257)*(1-R2257-'d_고정'!$B$13)</f>
        <v/>
      </c>
      <c r="Z2257">
        <f>(U2257*N2257*Q2257+'d_고정'!$B$3*('6_기대효과'!$H$7/8)*Q2257*'d_고정'!$B$10*P2257*('6_기대효과'!$K$7/'d_고정'!$B$9))*(1-R2257)</f>
        <v/>
      </c>
      <c r="AA2257">
        <f>W2257*L2257*(1-R2257-'d_고정'!$B$13)+U2257*MAX(N2257-'d_고정'!$B$10*P2257*('6_기대효과'!$K$7/'d_고정'!$B$9),0)*Q2257*(1-R2257)</f>
        <v/>
      </c>
      <c r="AB2257">
        <f>Y2257+Z2257</f>
        <v/>
      </c>
      <c r="AC2257">
        <f>Y2257/('d_고정'!$B$5*'6_기대효과'!$H$7/8)/'d_고정'!$B$6</f>
        <v/>
      </c>
      <c r="AD2257">
        <f>Y2257/('d_고정'!$B$8*'6_기대효과'!$H$7/8)</f>
        <v/>
      </c>
    </row>
    <row r="2258">
      <c r="A2258">
        <f>RAND()</f>
        <v/>
      </c>
      <c r="B2258">
        <f>IF('d_시나리오'!$J$2='d_시나리오'!$H$2,'d_시나리오'!$I$2,IF(A2258&lt;('d_시나리오'!$I$2-'d_시나리오'!$H$2)/('d_시나리오'!$J$2-'d_시나리오'!$H$2),'d_시나리오'!$H$2+SQRT(A2258*('d_시나리오'!$J$2-'d_시나리오'!$H$2)*('d_시나리오'!$I$2-'d_시나리오'!$H$2)),'d_시나리오'!$J$2-SQRT((1-A2258)*('d_시나리오'!$J$2-'d_시나리오'!$H$2)*('d_시나리오'!$J$2-'d_시나리오'!$I$2))))</f>
        <v/>
      </c>
      <c r="C2258">
        <f>RAND()</f>
        <v/>
      </c>
      <c r="D2258">
        <f>BETAINV(RAND(),IF(C2258&lt;'d_고정'!$B$26,'d_고정'!$B$23,'d_고정'!$B$16)+1,'d_고정'!$B$17-IF(C2258&lt;'d_고정'!$B$26,'d_고정'!$B$23,'d_고정'!$B$16)+1)*('d_고정'!$B$14+('d_고정'!$B$15-'d_고정'!$B$14)*RAND())</f>
        <v/>
      </c>
      <c r="E2258">
        <f>INDEX('d_분포'!$A$2:$A$28,RANDBETWEEN(1,27))</f>
        <v/>
      </c>
      <c r="F2258">
        <f>INDEX('d_분포'!$C$2:$C$5,RANDBETWEEN(1,4))*(0.9+0.2*RAND())</f>
        <v/>
      </c>
      <c r="G2258">
        <f>RAND()</f>
        <v/>
      </c>
      <c r="H2258">
        <f>(F2258+(1-F2258)*('d_고정'!$B$22*BETAINV(RAND(),IF(G2258&lt;'d_고정'!$B$26,'d_고정'!$B$25,'d_고정'!$B$20)+1,'d_고정'!$B$21-IF(G2258&lt;'d_고정'!$B$26,'d_고정'!$B$25,'d_고정'!$B$20)+1)+(1-'d_고정'!$B$22)*BETAINV(RAND(),IF(G2258&lt;'d_고정'!$B$26,'d_고정'!$B$24,'d_고정'!$B$18)+1,'d_고정'!$B$19-IF(G2258&lt;'d_고정'!$B$26,'d_고정'!$B$24,'d_고정'!$B$18)+1))*('d_고정'!$B$14+('d_고정'!$B$15-'d_고정'!$B$14)*RAND()))/F2258</f>
        <v/>
      </c>
      <c r="I2258">
        <f>RAND()</f>
        <v/>
      </c>
      <c r="J2258">
        <f>IF('d_시나리오'!$J$3='d_시나리오'!$H$3,'d_시나리오'!$I$3,IF(I2258&lt;('d_시나리오'!$I$3-'d_시나리오'!$H$3)/('d_시나리오'!$J$3-'d_시나리오'!$H$3),'d_시나리오'!$H$3+SQRT(I2258*('d_시나리오'!$J$3-'d_시나리오'!$H$3)*('d_시나리오'!$I$3-'d_시나리오'!$H$3)),'d_시나리오'!$J$3-SQRT((1-I2258)*('d_시나리오'!$J$3-'d_시나리오'!$H$3)*('d_시나리오'!$J$3-'d_시나리오'!$I$3))))</f>
        <v/>
      </c>
      <c r="K2258">
        <f>RAND()</f>
        <v/>
      </c>
      <c r="L2258">
        <f>IF('d_시나리오'!$J$4='d_시나리오'!$H$4,'d_시나리오'!$I$4,IF(K2258&lt;('d_시나리오'!$I$4-'d_시나리오'!$H$4)/('d_시나리오'!$J$4-'d_시나리오'!$H$4),'d_시나리오'!$H$4+SQRT(K2258*('d_시나리오'!$J$4-'d_시나리오'!$H$4)*('d_시나리오'!$I$4-'d_시나리오'!$H$4)),'d_시나리오'!$J$4-SQRT((1-K2258)*('d_시나리오'!$J$4-'d_시나리오'!$H$4)*('d_시나리오'!$J$4-'d_시나리오'!$I$4))))</f>
        <v/>
      </c>
      <c r="M2258">
        <f>RAND()</f>
        <v/>
      </c>
      <c r="N2258">
        <f>IF('d_시나리오'!$J$5='d_시나리오'!$H$5,'d_시나리오'!$I$5,IF(M2258&lt;('d_시나리오'!$I$5-'d_시나리오'!$H$5)/('d_시나리오'!$J$5-'d_시나리오'!$H$5),'d_시나리오'!$H$5+SQRT(M2258*('d_시나리오'!$J$5-'d_시나리오'!$H$5)*('d_시나리오'!$I$5-'d_시나리오'!$H$5)),'d_시나리오'!$J$5-SQRT((1-M2258)*('d_시나리오'!$J$5-'d_시나리오'!$H$5)*('d_시나리오'!$J$5-'d_시나리오'!$I$5))))</f>
        <v/>
      </c>
      <c r="O2258">
        <f>RAND()</f>
        <v/>
      </c>
      <c r="P2258">
        <f>IF('d_시나리오'!$J$6='d_시나리오'!$H$6,'d_시나리오'!$I$6,IF(O2258&lt;('d_시나리오'!$I$6-'d_시나리오'!$H$6)/('d_시나리오'!$J$6-'d_시나리오'!$H$6),'d_시나리오'!$H$6+SQRT(O2258*('d_시나리오'!$J$6-'d_시나리오'!$H$6)*('d_시나리오'!$I$6-'d_시나리오'!$H$6)),'d_시나리오'!$J$6-SQRT((1-O2258)*('d_시나리오'!$J$6-'d_시나리오'!$H$6)*('d_시나리오'!$J$6-'d_시나리오'!$I$6))))</f>
        <v/>
      </c>
      <c r="Q2258">
        <f>INDEX('d_분포'!$B$2:$B$57,RANDBETWEEN(1,56))</f>
        <v/>
      </c>
      <c r="R2258">
        <f>BETAINV(RAND(),5,5)</f>
        <v/>
      </c>
      <c r="S2258">
        <f>'d_고정'!$B$1*'6_기대효과'!$H$7*('d_시나리오'!$I$7/'d_고정'!$B$2)*B2258</f>
        <v/>
      </c>
      <c r="T2258">
        <f>S2258*D2258</f>
        <v/>
      </c>
      <c r="U2258">
        <f>S2258*F2258*H2258</f>
        <v/>
      </c>
      <c r="V2258">
        <f>S2258*F2258*(H2258-1)</f>
        <v/>
      </c>
      <c r="W2258">
        <f>U2258*J2258</f>
        <v/>
      </c>
      <c r="X2258">
        <f>T2258+W2258</f>
        <v/>
      </c>
      <c r="Y2258">
        <f>(T2258*E2258+W2258*L2258)*(1-R2258-'d_고정'!$B$13)</f>
        <v/>
      </c>
      <c r="Z2258">
        <f>(U2258*N2258*Q2258+'d_고정'!$B$3*('6_기대효과'!$H$7/8)*Q2258*'d_고정'!$B$10*P2258*('6_기대효과'!$K$7/'d_고정'!$B$9))*(1-R2258)</f>
        <v/>
      </c>
      <c r="AA2258">
        <f>W2258*L2258*(1-R2258-'d_고정'!$B$13)+U2258*MAX(N2258-'d_고정'!$B$10*P2258*('6_기대효과'!$K$7/'d_고정'!$B$9),0)*Q2258*(1-R2258)</f>
        <v/>
      </c>
      <c r="AB2258">
        <f>Y2258+Z2258</f>
        <v/>
      </c>
      <c r="AC2258">
        <f>Y2258/('d_고정'!$B$5*'6_기대효과'!$H$7/8)/'d_고정'!$B$6</f>
        <v/>
      </c>
      <c r="AD2258">
        <f>Y2258/('d_고정'!$B$8*'6_기대효과'!$H$7/8)</f>
        <v/>
      </c>
    </row>
    <row r="2259">
      <c r="A2259">
        <f>RAND()</f>
        <v/>
      </c>
      <c r="B2259">
        <f>IF('d_시나리오'!$J$2='d_시나리오'!$H$2,'d_시나리오'!$I$2,IF(A2259&lt;('d_시나리오'!$I$2-'d_시나리오'!$H$2)/('d_시나리오'!$J$2-'d_시나리오'!$H$2),'d_시나리오'!$H$2+SQRT(A2259*('d_시나리오'!$J$2-'d_시나리오'!$H$2)*('d_시나리오'!$I$2-'d_시나리오'!$H$2)),'d_시나리오'!$J$2-SQRT((1-A2259)*('d_시나리오'!$J$2-'d_시나리오'!$H$2)*('d_시나리오'!$J$2-'d_시나리오'!$I$2))))</f>
        <v/>
      </c>
      <c r="C2259">
        <f>RAND()</f>
        <v/>
      </c>
      <c r="D2259">
        <f>BETAINV(RAND(),IF(C2259&lt;'d_고정'!$B$26,'d_고정'!$B$23,'d_고정'!$B$16)+1,'d_고정'!$B$17-IF(C2259&lt;'d_고정'!$B$26,'d_고정'!$B$23,'d_고정'!$B$16)+1)*('d_고정'!$B$14+('d_고정'!$B$15-'d_고정'!$B$14)*RAND())</f>
        <v/>
      </c>
      <c r="E2259">
        <f>INDEX('d_분포'!$A$2:$A$28,RANDBETWEEN(1,27))</f>
        <v/>
      </c>
      <c r="F2259">
        <f>INDEX('d_분포'!$C$2:$C$5,RANDBETWEEN(1,4))*(0.9+0.2*RAND())</f>
        <v/>
      </c>
      <c r="G2259">
        <f>RAND()</f>
        <v/>
      </c>
      <c r="H2259">
        <f>(F2259+(1-F2259)*('d_고정'!$B$22*BETAINV(RAND(),IF(G2259&lt;'d_고정'!$B$26,'d_고정'!$B$25,'d_고정'!$B$20)+1,'d_고정'!$B$21-IF(G2259&lt;'d_고정'!$B$26,'d_고정'!$B$25,'d_고정'!$B$20)+1)+(1-'d_고정'!$B$22)*BETAINV(RAND(),IF(G2259&lt;'d_고정'!$B$26,'d_고정'!$B$24,'d_고정'!$B$18)+1,'d_고정'!$B$19-IF(G2259&lt;'d_고정'!$B$26,'d_고정'!$B$24,'d_고정'!$B$18)+1))*('d_고정'!$B$14+('d_고정'!$B$15-'d_고정'!$B$14)*RAND()))/F2259</f>
        <v/>
      </c>
      <c r="I2259">
        <f>RAND()</f>
        <v/>
      </c>
      <c r="J2259">
        <f>IF('d_시나리오'!$J$3='d_시나리오'!$H$3,'d_시나리오'!$I$3,IF(I2259&lt;('d_시나리오'!$I$3-'d_시나리오'!$H$3)/('d_시나리오'!$J$3-'d_시나리오'!$H$3),'d_시나리오'!$H$3+SQRT(I2259*('d_시나리오'!$J$3-'d_시나리오'!$H$3)*('d_시나리오'!$I$3-'d_시나리오'!$H$3)),'d_시나리오'!$J$3-SQRT((1-I2259)*('d_시나리오'!$J$3-'d_시나리오'!$H$3)*('d_시나리오'!$J$3-'d_시나리오'!$I$3))))</f>
        <v/>
      </c>
      <c r="K2259">
        <f>RAND()</f>
        <v/>
      </c>
      <c r="L2259">
        <f>IF('d_시나리오'!$J$4='d_시나리오'!$H$4,'d_시나리오'!$I$4,IF(K2259&lt;('d_시나리오'!$I$4-'d_시나리오'!$H$4)/('d_시나리오'!$J$4-'d_시나리오'!$H$4),'d_시나리오'!$H$4+SQRT(K2259*('d_시나리오'!$J$4-'d_시나리오'!$H$4)*('d_시나리오'!$I$4-'d_시나리오'!$H$4)),'d_시나리오'!$J$4-SQRT((1-K2259)*('d_시나리오'!$J$4-'d_시나리오'!$H$4)*('d_시나리오'!$J$4-'d_시나리오'!$I$4))))</f>
        <v/>
      </c>
      <c r="M2259">
        <f>RAND()</f>
        <v/>
      </c>
      <c r="N2259">
        <f>IF('d_시나리오'!$J$5='d_시나리오'!$H$5,'d_시나리오'!$I$5,IF(M2259&lt;('d_시나리오'!$I$5-'d_시나리오'!$H$5)/('d_시나리오'!$J$5-'d_시나리오'!$H$5),'d_시나리오'!$H$5+SQRT(M2259*('d_시나리오'!$J$5-'d_시나리오'!$H$5)*('d_시나리오'!$I$5-'d_시나리오'!$H$5)),'d_시나리오'!$J$5-SQRT((1-M2259)*('d_시나리오'!$J$5-'d_시나리오'!$H$5)*('d_시나리오'!$J$5-'d_시나리오'!$I$5))))</f>
        <v/>
      </c>
      <c r="O2259">
        <f>RAND()</f>
        <v/>
      </c>
      <c r="P2259">
        <f>IF('d_시나리오'!$J$6='d_시나리오'!$H$6,'d_시나리오'!$I$6,IF(O2259&lt;('d_시나리오'!$I$6-'d_시나리오'!$H$6)/('d_시나리오'!$J$6-'d_시나리오'!$H$6),'d_시나리오'!$H$6+SQRT(O2259*('d_시나리오'!$J$6-'d_시나리오'!$H$6)*('d_시나리오'!$I$6-'d_시나리오'!$H$6)),'d_시나리오'!$J$6-SQRT((1-O2259)*('d_시나리오'!$J$6-'d_시나리오'!$H$6)*('d_시나리오'!$J$6-'d_시나리오'!$I$6))))</f>
        <v/>
      </c>
      <c r="Q2259">
        <f>INDEX('d_분포'!$B$2:$B$57,RANDBETWEEN(1,56))</f>
        <v/>
      </c>
      <c r="R2259">
        <f>BETAINV(RAND(),5,5)</f>
        <v/>
      </c>
      <c r="S2259">
        <f>'d_고정'!$B$1*'6_기대효과'!$H$7*('d_시나리오'!$I$7/'d_고정'!$B$2)*B2259</f>
        <v/>
      </c>
      <c r="T2259">
        <f>S2259*D2259</f>
        <v/>
      </c>
      <c r="U2259">
        <f>S2259*F2259*H2259</f>
        <v/>
      </c>
      <c r="V2259">
        <f>S2259*F2259*(H2259-1)</f>
        <v/>
      </c>
      <c r="W2259">
        <f>U2259*J2259</f>
        <v/>
      </c>
      <c r="X2259">
        <f>T2259+W2259</f>
        <v/>
      </c>
      <c r="Y2259">
        <f>(T2259*E2259+W2259*L2259)*(1-R2259-'d_고정'!$B$13)</f>
        <v/>
      </c>
      <c r="Z2259">
        <f>(U2259*N2259*Q2259+'d_고정'!$B$3*('6_기대효과'!$H$7/8)*Q2259*'d_고정'!$B$10*P2259*('6_기대효과'!$K$7/'d_고정'!$B$9))*(1-R2259)</f>
        <v/>
      </c>
      <c r="AA2259">
        <f>W2259*L2259*(1-R2259-'d_고정'!$B$13)+U2259*MAX(N2259-'d_고정'!$B$10*P2259*('6_기대효과'!$K$7/'d_고정'!$B$9),0)*Q2259*(1-R2259)</f>
        <v/>
      </c>
      <c r="AB2259">
        <f>Y2259+Z2259</f>
        <v/>
      </c>
      <c r="AC2259">
        <f>Y2259/('d_고정'!$B$5*'6_기대효과'!$H$7/8)/'d_고정'!$B$6</f>
        <v/>
      </c>
      <c r="AD2259">
        <f>Y2259/('d_고정'!$B$8*'6_기대효과'!$H$7/8)</f>
        <v/>
      </c>
    </row>
    <row r="2260">
      <c r="A2260">
        <f>RAND()</f>
        <v/>
      </c>
      <c r="B2260">
        <f>IF('d_시나리오'!$J$2='d_시나리오'!$H$2,'d_시나리오'!$I$2,IF(A2260&lt;('d_시나리오'!$I$2-'d_시나리오'!$H$2)/('d_시나리오'!$J$2-'d_시나리오'!$H$2),'d_시나리오'!$H$2+SQRT(A2260*('d_시나리오'!$J$2-'d_시나리오'!$H$2)*('d_시나리오'!$I$2-'d_시나리오'!$H$2)),'d_시나리오'!$J$2-SQRT((1-A2260)*('d_시나리오'!$J$2-'d_시나리오'!$H$2)*('d_시나리오'!$J$2-'d_시나리오'!$I$2))))</f>
        <v/>
      </c>
      <c r="C2260">
        <f>RAND()</f>
        <v/>
      </c>
      <c r="D2260">
        <f>BETAINV(RAND(),IF(C2260&lt;'d_고정'!$B$26,'d_고정'!$B$23,'d_고정'!$B$16)+1,'d_고정'!$B$17-IF(C2260&lt;'d_고정'!$B$26,'d_고정'!$B$23,'d_고정'!$B$16)+1)*('d_고정'!$B$14+('d_고정'!$B$15-'d_고정'!$B$14)*RAND())</f>
        <v/>
      </c>
      <c r="E2260">
        <f>INDEX('d_분포'!$A$2:$A$28,RANDBETWEEN(1,27))</f>
        <v/>
      </c>
      <c r="F2260">
        <f>INDEX('d_분포'!$C$2:$C$5,RANDBETWEEN(1,4))*(0.9+0.2*RAND())</f>
        <v/>
      </c>
      <c r="G2260">
        <f>RAND()</f>
        <v/>
      </c>
      <c r="H2260">
        <f>(F2260+(1-F2260)*('d_고정'!$B$22*BETAINV(RAND(),IF(G2260&lt;'d_고정'!$B$26,'d_고정'!$B$25,'d_고정'!$B$20)+1,'d_고정'!$B$21-IF(G2260&lt;'d_고정'!$B$26,'d_고정'!$B$25,'d_고정'!$B$20)+1)+(1-'d_고정'!$B$22)*BETAINV(RAND(),IF(G2260&lt;'d_고정'!$B$26,'d_고정'!$B$24,'d_고정'!$B$18)+1,'d_고정'!$B$19-IF(G2260&lt;'d_고정'!$B$26,'d_고정'!$B$24,'d_고정'!$B$18)+1))*('d_고정'!$B$14+('d_고정'!$B$15-'d_고정'!$B$14)*RAND()))/F2260</f>
        <v/>
      </c>
      <c r="I2260">
        <f>RAND()</f>
        <v/>
      </c>
      <c r="J2260">
        <f>IF('d_시나리오'!$J$3='d_시나리오'!$H$3,'d_시나리오'!$I$3,IF(I2260&lt;('d_시나리오'!$I$3-'d_시나리오'!$H$3)/('d_시나리오'!$J$3-'d_시나리오'!$H$3),'d_시나리오'!$H$3+SQRT(I2260*('d_시나리오'!$J$3-'d_시나리오'!$H$3)*('d_시나리오'!$I$3-'d_시나리오'!$H$3)),'d_시나리오'!$J$3-SQRT((1-I2260)*('d_시나리오'!$J$3-'d_시나리오'!$H$3)*('d_시나리오'!$J$3-'d_시나리오'!$I$3))))</f>
        <v/>
      </c>
      <c r="K2260">
        <f>RAND()</f>
        <v/>
      </c>
      <c r="L2260">
        <f>IF('d_시나리오'!$J$4='d_시나리오'!$H$4,'d_시나리오'!$I$4,IF(K2260&lt;('d_시나리오'!$I$4-'d_시나리오'!$H$4)/('d_시나리오'!$J$4-'d_시나리오'!$H$4),'d_시나리오'!$H$4+SQRT(K2260*('d_시나리오'!$J$4-'d_시나리오'!$H$4)*('d_시나리오'!$I$4-'d_시나리오'!$H$4)),'d_시나리오'!$J$4-SQRT((1-K2260)*('d_시나리오'!$J$4-'d_시나리오'!$H$4)*('d_시나리오'!$J$4-'d_시나리오'!$I$4))))</f>
        <v/>
      </c>
      <c r="M2260">
        <f>RAND()</f>
        <v/>
      </c>
      <c r="N2260">
        <f>IF('d_시나리오'!$J$5='d_시나리오'!$H$5,'d_시나리오'!$I$5,IF(M2260&lt;('d_시나리오'!$I$5-'d_시나리오'!$H$5)/('d_시나리오'!$J$5-'d_시나리오'!$H$5),'d_시나리오'!$H$5+SQRT(M2260*('d_시나리오'!$J$5-'d_시나리오'!$H$5)*('d_시나리오'!$I$5-'d_시나리오'!$H$5)),'d_시나리오'!$J$5-SQRT((1-M2260)*('d_시나리오'!$J$5-'d_시나리오'!$H$5)*('d_시나리오'!$J$5-'d_시나리오'!$I$5))))</f>
        <v/>
      </c>
      <c r="O2260">
        <f>RAND()</f>
        <v/>
      </c>
      <c r="P2260">
        <f>IF('d_시나리오'!$J$6='d_시나리오'!$H$6,'d_시나리오'!$I$6,IF(O2260&lt;('d_시나리오'!$I$6-'d_시나리오'!$H$6)/('d_시나리오'!$J$6-'d_시나리오'!$H$6),'d_시나리오'!$H$6+SQRT(O2260*('d_시나리오'!$J$6-'d_시나리오'!$H$6)*('d_시나리오'!$I$6-'d_시나리오'!$H$6)),'d_시나리오'!$J$6-SQRT((1-O2260)*('d_시나리오'!$J$6-'d_시나리오'!$H$6)*('d_시나리오'!$J$6-'d_시나리오'!$I$6))))</f>
        <v/>
      </c>
      <c r="Q2260">
        <f>INDEX('d_분포'!$B$2:$B$57,RANDBETWEEN(1,56))</f>
        <v/>
      </c>
      <c r="R2260">
        <f>BETAINV(RAND(),5,5)</f>
        <v/>
      </c>
      <c r="S2260">
        <f>'d_고정'!$B$1*'6_기대효과'!$H$7*('d_시나리오'!$I$7/'d_고정'!$B$2)*B2260</f>
        <v/>
      </c>
      <c r="T2260">
        <f>S2260*D2260</f>
        <v/>
      </c>
      <c r="U2260">
        <f>S2260*F2260*H2260</f>
        <v/>
      </c>
      <c r="V2260">
        <f>S2260*F2260*(H2260-1)</f>
        <v/>
      </c>
      <c r="W2260">
        <f>U2260*J2260</f>
        <v/>
      </c>
      <c r="X2260">
        <f>T2260+W2260</f>
        <v/>
      </c>
      <c r="Y2260">
        <f>(T2260*E2260+W2260*L2260)*(1-R2260-'d_고정'!$B$13)</f>
        <v/>
      </c>
      <c r="Z2260">
        <f>(U2260*N2260*Q2260+'d_고정'!$B$3*('6_기대효과'!$H$7/8)*Q2260*'d_고정'!$B$10*P2260*('6_기대효과'!$K$7/'d_고정'!$B$9))*(1-R2260)</f>
        <v/>
      </c>
      <c r="AA2260">
        <f>W2260*L2260*(1-R2260-'d_고정'!$B$13)+U2260*MAX(N2260-'d_고정'!$B$10*P2260*('6_기대효과'!$K$7/'d_고정'!$B$9),0)*Q2260*(1-R2260)</f>
        <v/>
      </c>
      <c r="AB2260">
        <f>Y2260+Z2260</f>
        <v/>
      </c>
      <c r="AC2260">
        <f>Y2260/('d_고정'!$B$5*'6_기대효과'!$H$7/8)/'d_고정'!$B$6</f>
        <v/>
      </c>
      <c r="AD2260">
        <f>Y2260/('d_고정'!$B$8*'6_기대효과'!$H$7/8)</f>
        <v/>
      </c>
    </row>
    <row r="2261">
      <c r="A2261">
        <f>RAND()</f>
        <v/>
      </c>
      <c r="B2261">
        <f>IF('d_시나리오'!$J$2='d_시나리오'!$H$2,'d_시나리오'!$I$2,IF(A2261&lt;('d_시나리오'!$I$2-'d_시나리오'!$H$2)/('d_시나리오'!$J$2-'d_시나리오'!$H$2),'d_시나리오'!$H$2+SQRT(A2261*('d_시나리오'!$J$2-'d_시나리오'!$H$2)*('d_시나리오'!$I$2-'d_시나리오'!$H$2)),'d_시나리오'!$J$2-SQRT((1-A2261)*('d_시나리오'!$J$2-'d_시나리오'!$H$2)*('d_시나리오'!$J$2-'d_시나리오'!$I$2))))</f>
        <v/>
      </c>
      <c r="C2261">
        <f>RAND()</f>
        <v/>
      </c>
      <c r="D2261">
        <f>BETAINV(RAND(),IF(C2261&lt;'d_고정'!$B$26,'d_고정'!$B$23,'d_고정'!$B$16)+1,'d_고정'!$B$17-IF(C2261&lt;'d_고정'!$B$26,'d_고정'!$B$23,'d_고정'!$B$16)+1)*('d_고정'!$B$14+('d_고정'!$B$15-'d_고정'!$B$14)*RAND())</f>
        <v/>
      </c>
      <c r="E2261">
        <f>INDEX('d_분포'!$A$2:$A$28,RANDBETWEEN(1,27))</f>
        <v/>
      </c>
      <c r="F2261">
        <f>INDEX('d_분포'!$C$2:$C$5,RANDBETWEEN(1,4))*(0.9+0.2*RAND())</f>
        <v/>
      </c>
      <c r="G2261">
        <f>RAND()</f>
        <v/>
      </c>
      <c r="H2261">
        <f>(F2261+(1-F2261)*('d_고정'!$B$22*BETAINV(RAND(),IF(G2261&lt;'d_고정'!$B$26,'d_고정'!$B$25,'d_고정'!$B$20)+1,'d_고정'!$B$21-IF(G2261&lt;'d_고정'!$B$26,'d_고정'!$B$25,'d_고정'!$B$20)+1)+(1-'d_고정'!$B$22)*BETAINV(RAND(),IF(G2261&lt;'d_고정'!$B$26,'d_고정'!$B$24,'d_고정'!$B$18)+1,'d_고정'!$B$19-IF(G2261&lt;'d_고정'!$B$26,'d_고정'!$B$24,'d_고정'!$B$18)+1))*('d_고정'!$B$14+('d_고정'!$B$15-'d_고정'!$B$14)*RAND()))/F2261</f>
        <v/>
      </c>
      <c r="I2261">
        <f>RAND()</f>
        <v/>
      </c>
      <c r="J2261">
        <f>IF('d_시나리오'!$J$3='d_시나리오'!$H$3,'d_시나리오'!$I$3,IF(I2261&lt;('d_시나리오'!$I$3-'d_시나리오'!$H$3)/('d_시나리오'!$J$3-'d_시나리오'!$H$3),'d_시나리오'!$H$3+SQRT(I2261*('d_시나리오'!$J$3-'d_시나리오'!$H$3)*('d_시나리오'!$I$3-'d_시나리오'!$H$3)),'d_시나리오'!$J$3-SQRT((1-I2261)*('d_시나리오'!$J$3-'d_시나리오'!$H$3)*('d_시나리오'!$J$3-'d_시나리오'!$I$3))))</f>
        <v/>
      </c>
      <c r="K2261">
        <f>RAND()</f>
        <v/>
      </c>
      <c r="L2261">
        <f>IF('d_시나리오'!$J$4='d_시나리오'!$H$4,'d_시나리오'!$I$4,IF(K2261&lt;('d_시나리오'!$I$4-'d_시나리오'!$H$4)/('d_시나리오'!$J$4-'d_시나리오'!$H$4),'d_시나리오'!$H$4+SQRT(K2261*('d_시나리오'!$J$4-'d_시나리오'!$H$4)*('d_시나리오'!$I$4-'d_시나리오'!$H$4)),'d_시나리오'!$J$4-SQRT((1-K2261)*('d_시나리오'!$J$4-'d_시나리오'!$H$4)*('d_시나리오'!$J$4-'d_시나리오'!$I$4))))</f>
        <v/>
      </c>
      <c r="M2261">
        <f>RAND()</f>
        <v/>
      </c>
      <c r="N2261">
        <f>IF('d_시나리오'!$J$5='d_시나리오'!$H$5,'d_시나리오'!$I$5,IF(M2261&lt;('d_시나리오'!$I$5-'d_시나리오'!$H$5)/('d_시나리오'!$J$5-'d_시나리오'!$H$5),'d_시나리오'!$H$5+SQRT(M2261*('d_시나리오'!$J$5-'d_시나리오'!$H$5)*('d_시나리오'!$I$5-'d_시나리오'!$H$5)),'d_시나리오'!$J$5-SQRT((1-M2261)*('d_시나리오'!$J$5-'d_시나리오'!$H$5)*('d_시나리오'!$J$5-'d_시나리오'!$I$5))))</f>
        <v/>
      </c>
      <c r="O2261">
        <f>RAND()</f>
        <v/>
      </c>
      <c r="P2261">
        <f>IF('d_시나리오'!$J$6='d_시나리오'!$H$6,'d_시나리오'!$I$6,IF(O2261&lt;('d_시나리오'!$I$6-'d_시나리오'!$H$6)/('d_시나리오'!$J$6-'d_시나리오'!$H$6),'d_시나리오'!$H$6+SQRT(O2261*('d_시나리오'!$J$6-'d_시나리오'!$H$6)*('d_시나리오'!$I$6-'d_시나리오'!$H$6)),'d_시나리오'!$J$6-SQRT((1-O2261)*('d_시나리오'!$J$6-'d_시나리오'!$H$6)*('d_시나리오'!$J$6-'d_시나리오'!$I$6))))</f>
        <v/>
      </c>
      <c r="Q2261">
        <f>INDEX('d_분포'!$B$2:$B$57,RANDBETWEEN(1,56))</f>
        <v/>
      </c>
      <c r="R2261">
        <f>BETAINV(RAND(),5,5)</f>
        <v/>
      </c>
      <c r="S2261">
        <f>'d_고정'!$B$1*'6_기대효과'!$H$7*('d_시나리오'!$I$7/'d_고정'!$B$2)*B2261</f>
        <v/>
      </c>
      <c r="T2261">
        <f>S2261*D2261</f>
        <v/>
      </c>
      <c r="U2261">
        <f>S2261*F2261*H2261</f>
        <v/>
      </c>
      <c r="V2261">
        <f>S2261*F2261*(H2261-1)</f>
        <v/>
      </c>
      <c r="W2261">
        <f>U2261*J2261</f>
        <v/>
      </c>
      <c r="X2261">
        <f>T2261+W2261</f>
        <v/>
      </c>
      <c r="Y2261">
        <f>(T2261*E2261+W2261*L2261)*(1-R2261-'d_고정'!$B$13)</f>
        <v/>
      </c>
      <c r="Z2261">
        <f>(U2261*N2261*Q2261+'d_고정'!$B$3*('6_기대효과'!$H$7/8)*Q2261*'d_고정'!$B$10*P2261*('6_기대효과'!$K$7/'d_고정'!$B$9))*(1-R2261)</f>
        <v/>
      </c>
      <c r="AA2261">
        <f>W2261*L2261*(1-R2261-'d_고정'!$B$13)+U2261*MAX(N2261-'d_고정'!$B$10*P2261*('6_기대효과'!$K$7/'d_고정'!$B$9),0)*Q2261*(1-R2261)</f>
        <v/>
      </c>
      <c r="AB2261">
        <f>Y2261+Z2261</f>
        <v/>
      </c>
      <c r="AC2261">
        <f>Y2261/('d_고정'!$B$5*'6_기대효과'!$H$7/8)/'d_고정'!$B$6</f>
        <v/>
      </c>
      <c r="AD2261">
        <f>Y2261/('d_고정'!$B$8*'6_기대효과'!$H$7/8)</f>
        <v/>
      </c>
    </row>
    <row r="2262">
      <c r="A2262">
        <f>RAND()</f>
        <v/>
      </c>
      <c r="B2262">
        <f>IF('d_시나리오'!$J$2='d_시나리오'!$H$2,'d_시나리오'!$I$2,IF(A2262&lt;('d_시나리오'!$I$2-'d_시나리오'!$H$2)/('d_시나리오'!$J$2-'d_시나리오'!$H$2),'d_시나리오'!$H$2+SQRT(A2262*('d_시나리오'!$J$2-'d_시나리오'!$H$2)*('d_시나리오'!$I$2-'d_시나리오'!$H$2)),'d_시나리오'!$J$2-SQRT((1-A2262)*('d_시나리오'!$J$2-'d_시나리오'!$H$2)*('d_시나리오'!$J$2-'d_시나리오'!$I$2))))</f>
        <v/>
      </c>
      <c r="C2262">
        <f>RAND()</f>
        <v/>
      </c>
      <c r="D2262">
        <f>BETAINV(RAND(),IF(C2262&lt;'d_고정'!$B$26,'d_고정'!$B$23,'d_고정'!$B$16)+1,'d_고정'!$B$17-IF(C2262&lt;'d_고정'!$B$26,'d_고정'!$B$23,'d_고정'!$B$16)+1)*('d_고정'!$B$14+('d_고정'!$B$15-'d_고정'!$B$14)*RAND())</f>
        <v/>
      </c>
      <c r="E2262">
        <f>INDEX('d_분포'!$A$2:$A$28,RANDBETWEEN(1,27))</f>
        <v/>
      </c>
      <c r="F2262">
        <f>INDEX('d_분포'!$C$2:$C$5,RANDBETWEEN(1,4))*(0.9+0.2*RAND())</f>
        <v/>
      </c>
      <c r="G2262">
        <f>RAND()</f>
        <v/>
      </c>
      <c r="H2262">
        <f>(F2262+(1-F2262)*('d_고정'!$B$22*BETAINV(RAND(),IF(G2262&lt;'d_고정'!$B$26,'d_고정'!$B$25,'d_고정'!$B$20)+1,'d_고정'!$B$21-IF(G2262&lt;'d_고정'!$B$26,'d_고정'!$B$25,'d_고정'!$B$20)+1)+(1-'d_고정'!$B$22)*BETAINV(RAND(),IF(G2262&lt;'d_고정'!$B$26,'d_고정'!$B$24,'d_고정'!$B$18)+1,'d_고정'!$B$19-IF(G2262&lt;'d_고정'!$B$26,'d_고정'!$B$24,'d_고정'!$B$18)+1))*('d_고정'!$B$14+('d_고정'!$B$15-'d_고정'!$B$14)*RAND()))/F2262</f>
        <v/>
      </c>
      <c r="I2262">
        <f>RAND()</f>
        <v/>
      </c>
      <c r="J2262">
        <f>IF('d_시나리오'!$J$3='d_시나리오'!$H$3,'d_시나리오'!$I$3,IF(I2262&lt;('d_시나리오'!$I$3-'d_시나리오'!$H$3)/('d_시나리오'!$J$3-'d_시나리오'!$H$3),'d_시나리오'!$H$3+SQRT(I2262*('d_시나리오'!$J$3-'d_시나리오'!$H$3)*('d_시나리오'!$I$3-'d_시나리오'!$H$3)),'d_시나리오'!$J$3-SQRT((1-I2262)*('d_시나리오'!$J$3-'d_시나리오'!$H$3)*('d_시나리오'!$J$3-'d_시나리오'!$I$3))))</f>
        <v/>
      </c>
      <c r="K2262">
        <f>RAND()</f>
        <v/>
      </c>
      <c r="L2262">
        <f>IF('d_시나리오'!$J$4='d_시나리오'!$H$4,'d_시나리오'!$I$4,IF(K2262&lt;('d_시나리오'!$I$4-'d_시나리오'!$H$4)/('d_시나리오'!$J$4-'d_시나리오'!$H$4),'d_시나리오'!$H$4+SQRT(K2262*('d_시나리오'!$J$4-'d_시나리오'!$H$4)*('d_시나리오'!$I$4-'d_시나리오'!$H$4)),'d_시나리오'!$J$4-SQRT((1-K2262)*('d_시나리오'!$J$4-'d_시나리오'!$H$4)*('d_시나리오'!$J$4-'d_시나리오'!$I$4))))</f>
        <v/>
      </c>
      <c r="M2262">
        <f>RAND()</f>
        <v/>
      </c>
      <c r="N2262">
        <f>IF('d_시나리오'!$J$5='d_시나리오'!$H$5,'d_시나리오'!$I$5,IF(M2262&lt;('d_시나리오'!$I$5-'d_시나리오'!$H$5)/('d_시나리오'!$J$5-'d_시나리오'!$H$5),'d_시나리오'!$H$5+SQRT(M2262*('d_시나리오'!$J$5-'d_시나리오'!$H$5)*('d_시나리오'!$I$5-'d_시나리오'!$H$5)),'d_시나리오'!$J$5-SQRT((1-M2262)*('d_시나리오'!$J$5-'d_시나리오'!$H$5)*('d_시나리오'!$J$5-'d_시나리오'!$I$5))))</f>
        <v/>
      </c>
      <c r="O2262">
        <f>RAND()</f>
        <v/>
      </c>
      <c r="P2262">
        <f>IF('d_시나리오'!$J$6='d_시나리오'!$H$6,'d_시나리오'!$I$6,IF(O2262&lt;('d_시나리오'!$I$6-'d_시나리오'!$H$6)/('d_시나리오'!$J$6-'d_시나리오'!$H$6),'d_시나리오'!$H$6+SQRT(O2262*('d_시나리오'!$J$6-'d_시나리오'!$H$6)*('d_시나리오'!$I$6-'d_시나리오'!$H$6)),'d_시나리오'!$J$6-SQRT((1-O2262)*('d_시나리오'!$J$6-'d_시나리오'!$H$6)*('d_시나리오'!$J$6-'d_시나리오'!$I$6))))</f>
        <v/>
      </c>
      <c r="Q2262">
        <f>INDEX('d_분포'!$B$2:$B$57,RANDBETWEEN(1,56))</f>
        <v/>
      </c>
      <c r="R2262">
        <f>BETAINV(RAND(),5,5)</f>
        <v/>
      </c>
      <c r="S2262">
        <f>'d_고정'!$B$1*'6_기대효과'!$H$7*('d_시나리오'!$I$7/'d_고정'!$B$2)*B2262</f>
        <v/>
      </c>
      <c r="T2262">
        <f>S2262*D2262</f>
        <v/>
      </c>
      <c r="U2262">
        <f>S2262*F2262*H2262</f>
        <v/>
      </c>
      <c r="V2262">
        <f>S2262*F2262*(H2262-1)</f>
        <v/>
      </c>
      <c r="W2262">
        <f>U2262*J2262</f>
        <v/>
      </c>
      <c r="X2262">
        <f>T2262+W2262</f>
        <v/>
      </c>
      <c r="Y2262">
        <f>(T2262*E2262+W2262*L2262)*(1-R2262-'d_고정'!$B$13)</f>
        <v/>
      </c>
      <c r="Z2262">
        <f>(U2262*N2262*Q2262+'d_고정'!$B$3*('6_기대효과'!$H$7/8)*Q2262*'d_고정'!$B$10*P2262*('6_기대효과'!$K$7/'d_고정'!$B$9))*(1-R2262)</f>
        <v/>
      </c>
      <c r="AA2262">
        <f>W2262*L2262*(1-R2262-'d_고정'!$B$13)+U2262*MAX(N2262-'d_고정'!$B$10*P2262*('6_기대효과'!$K$7/'d_고정'!$B$9),0)*Q2262*(1-R2262)</f>
        <v/>
      </c>
      <c r="AB2262">
        <f>Y2262+Z2262</f>
        <v/>
      </c>
      <c r="AC2262">
        <f>Y2262/('d_고정'!$B$5*'6_기대효과'!$H$7/8)/'d_고정'!$B$6</f>
        <v/>
      </c>
      <c r="AD2262">
        <f>Y2262/('d_고정'!$B$8*'6_기대효과'!$H$7/8)</f>
        <v/>
      </c>
    </row>
    <row r="2263">
      <c r="A2263">
        <f>RAND()</f>
        <v/>
      </c>
      <c r="B2263">
        <f>IF('d_시나리오'!$J$2='d_시나리오'!$H$2,'d_시나리오'!$I$2,IF(A2263&lt;('d_시나리오'!$I$2-'d_시나리오'!$H$2)/('d_시나리오'!$J$2-'d_시나리오'!$H$2),'d_시나리오'!$H$2+SQRT(A2263*('d_시나리오'!$J$2-'d_시나리오'!$H$2)*('d_시나리오'!$I$2-'d_시나리오'!$H$2)),'d_시나리오'!$J$2-SQRT((1-A2263)*('d_시나리오'!$J$2-'d_시나리오'!$H$2)*('d_시나리오'!$J$2-'d_시나리오'!$I$2))))</f>
        <v/>
      </c>
      <c r="C2263">
        <f>RAND()</f>
        <v/>
      </c>
      <c r="D2263">
        <f>BETAINV(RAND(),IF(C2263&lt;'d_고정'!$B$26,'d_고정'!$B$23,'d_고정'!$B$16)+1,'d_고정'!$B$17-IF(C2263&lt;'d_고정'!$B$26,'d_고정'!$B$23,'d_고정'!$B$16)+1)*('d_고정'!$B$14+('d_고정'!$B$15-'d_고정'!$B$14)*RAND())</f>
        <v/>
      </c>
      <c r="E2263">
        <f>INDEX('d_분포'!$A$2:$A$28,RANDBETWEEN(1,27))</f>
        <v/>
      </c>
      <c r="F2263">
        <f>INDEX('d_분포'!$C$2:$C$5,RANDBETWEEN(1,4))*(0.9+0.2*RAND())</f>
        <v/>
      </c>
      <c r="G2263">
        <f>RAND()</f>
        <v/>
      </c>
      <c r="H2263">
        <f>(F2263+(1-F2263)*('d_고정'!$B$22*BETAINV(RAND(),IF(G2263&lt;'d_고정'!$B$26,'d_고정'!$B$25,'d_고정'!$B$20)+1,'d_고정'!$B$21-IF(G2263&lt;'d_고정'!$B$26,'d_고정'!$B$25,'d_고정'!$B$20)+1)+(1-'d_고정'!$B$22)*BETAINV(RAND(),IF(G2263&lt;'d_고정'!$B$26,'d_고정'!$B$24,'d_고정'!$B$18)+1,'d_고정'!$B$19-IF(G2263&lt;'d_고정'!$B$26,'d_고정'!$B$24,'d_고정'!$B$18)+1))*('d_고정'!$B$14+('d_고정'!$B$15-'d_고정'!$B$14)*RAND()))/F2263</f>
        <v/>
      </c>
      <c r="I2263">
        <f>RAND()</f>
        <v/>
      </c>
      <c r="J2263">
        <f>IF('d_시나리오'!$J$3='d_시나리오'!$H$3,'d_시나리오'!$I$3,IF(I2263&lt;('d_시나리오'!$I$3-'d_시나리오'!$H$3)/('d_시나리오'!$J$3-'d_시나리오'!$H$3),'d_시나리오'!$H$3+SQRT(I2263*('d_시나리오'!$J$3-'d_시나리오'!$H$3)*('d_시나리오'!$I$3-'d_시나리오'!$H$3)),'d_시나리오'!$J$3-SQRT((1-I2263)*('d_시나리오'!$J$3-'d_시나리오'!$H$3)*('d_시나리오'!$J$3-'d_시나리오'!$I$3))))</f>
        <v/>
      </c>
      <c r="K2263">
        <f>RAND()</f>
        <v/>
      </c>
      <c r="L2263">
        <f>IF('d_시나리오'!$J$4='d_시나리오'!$H$4,'d_시나리오'!$I$4,IF(K2263&lt;('d_시나리오'!$I$4-'d_시나리오'!$H$4)/('d_시나리오'!$J$4-'d_시나리오'!$H$4),'d_시나리오'!$H$4+SQRT(K2263*('d_시나리오'!$J$4-'d_시나리오'!$H$4)*('d_시나리오'!$I$4-'d_시나리오'!$H$4)),'d_시나리오'!$J$4-SQRT((1-K2263)*('d_시나리오'!$J$4-'d_시나리오'!$H$4)*('d_시나리오'!$J$4-'d_시나리오'!$I$4))))</f>
        <v/>
      </c>
      <c r="M2263">
        <f>RAND()</f>
        <v/>
      </c>
      <c r="N2263">
        <f>IF('d_시나리오'!$J$5='d_시나리오'!$H$5,'d_시나리오'!$I$5,IF(M2263&lt;('d_시나리오'!$I$5-'d_시나리오'!$H$5)/('d_시나리오'!$J$5-'d_시나리오'!$H$5),'d_시나리오'!$H$5+SQRT(M2263*('d_시나리오'!$J$5-'d_시나리오'!$H$5)*('d_시나리오'!$I$5-'d_시나리오'!$H$5)),'d_시나리오'!$J$5-SQRT((1-M2263)*('d_시나리오'!$J$5-'d_시나리오'!$H$5)*('d_시나리오'!$J$5-'d_시나리오'!$I$5))))</f>
        <v/>
      </c>
      <c r="O2263">
        <f>RAND()</f>
        <v/>
      </c>
      <c r="P2263">
        <f>IF('d_시나리오'!$J$6='d_시나리오'!$H$6,'d_시나리오'!$I$6,IF(O2263&lt;('d_시나리오'!$I$6-'d_시나리오'!$H$6)/('d_시나리오'!$J$6-'d_시나리오'!$H$6),'d_시나리오'!$H$6+SQRT(O2263*('d_시나리오'!$J$6-'d_시나리오'!$H$6)*('d_시나리오'!$I$6-'d_시나리오'!$H$6)),'d_시나리오'!$J$6-SQRT((1-O2263)*('d_시나리오'!$J$6-'d_시나리오'!$H$6)*('d_시나리오'!$J$6-'d_시나리오'!$I$6))))</f>
        <v/>
      </c>
      <c r="Q2263">
        <f>INDEX('d_분포'!$B$2:$B$57,RANDBETWEEN(1,56))</f>
        <v/>
      </c>
      <c r="R2263">
        <f>BETAINV(RAND(),5,5)</f>
        <v/>
      </c>
      <c r="S2263">
        <f>'d_고정'!$B$1*'6_기대효과'!$H$7*('d_시나리오'!$I$7/'d_고정'!$B$2)*B2263</f>
        <v/>
      </c>
      <c r="T2263">
        <f>S2263*D2263</f>
        <v/>
      </c>
      <c r="U2263">
        <f>S2263*F2263*H2263</f>
        <v/>
      </c>
      <c r="V2263">
        <f>S2263*F2263*(H2263-1)</f>
        <v/>
      </c>
      <c r="W2263">
        <f>U2263*J2263</f>
        <v/>
      </c>
      <c r="X2263">
        <f>T2263+W2263</f>
        <v/>
      </c>
      <c r="Y2263">
        <f>(T2263*E2263+W2263*L2263)*(1-R2263-'d_고정'!$B$13)</f>
        <v/>
      </c>
      <c r="Z2263">
        <f>(U2263*N2263*Q2263+'d_고정'!$B$3*('6_기대효과'!$H$7/8)*Q2263*'d_고정'!$B$10*P2263*('6_기대효과'!$K$7/'d_고정'!$B$9))*(1-R2263)</f>
        <v/>
      </c>
      <c r="AA2263">
        <f>W2263*L2263*(1-R2263-'d_고정'!$B$13)+U2263*MAX(N2263-'d_고정'!$B$10*P2263*('6_기대효과'!$K$7/'d_고정'!$B$9),0)*Q2263*(1-R2263)</f>
        <v/>
      </c>
      <c r="AB2263">
        <f>Y2263+Z2263</f>
        <v/>
      </c>
      <c r="AC2263">
        <f>Y2263/('d_고정'!$B$5*'6_기대효과'!$H$7/8)/'d_고정'!$B$6</f>
        <v/>
      </c>
      <c r="AD2263">
        <f>Y2263/('d_고정'!$B$8*'6_기대효과'!$H$7/8)</f>
        <v/>
      </c>
    </row>
    <row r="2264">
      <c r="A2264">
        <f>RAND()</f>
        <v/>
      </c>
      <c r="B2264">
        <f>IF('d_시나리오'!$J$2='d_시나리오'!$H$2,'d_시나리오'!$I$2,IF(A2264&lt;('d_시나리오'!$I$2-'d_시나리오'!$H$2)/('d_시나리오'!$J$2-'d_시나리오'!$H$2),'d_시나리오'!$H$2+SQRT(A2264*('d_시나리오'!$J$2-'d_시나리오'!$H$2)*('d_시나리오'!$I$2-'d_시나리오'!$H$2)),'d_시나리오'!$J$2-SQRT((1-A2264)*('d_시나리오'!$J$2-'d_시나리오'!$H$2)*('d_시나리오'!$J$2-'d_시나리오'!$I$2))))</f>
        <v/>
      </c>
      <c r="C2264">
        <f>RAND()</f>
        <v/>
      </c>
      <c r="D2264">
        <f>BETAINV(RAND(),IF(C2264&lt;'d_고정'!$B$26,'d_고정'!$B$23,'d_고정'!$B$16)+1,'d_고정'!$B$17-IF(C2264&lt;'d_고정'!$B$26,'d_고정'!$B$23,'d_고정'!$B$16)+1)*('d_고정'!$B$14+('d_고정'!$B$15-'d_고정'!$B$14)*RAND())</f>
        <v/>
      </c>
      <c r="E2264">
        <f>INDEX('d_분포'!$A$2:$A$28,RANDBETWEEN(1,27))</f>
        <v/>
      </c>
      <c r="F2264">
        <f>INDEX('d_분포'!$C$2:$C$5,RANDBETWEEN(1,4))*(0.9+0.2*RAND())</f>
        <v/>
      </c>
      <c r="G2264">
        <f>RAND()</f>
        <v/>
      </c>
      <c r="H2264">
        <f>(F2264+(1-F2264)*('d_고정'!$B$22*BETAINV(RAND(),IF(G2264&lt;'d_고정'!$B$26,'d_고정'!$B$25,'d_고정'!$B$20)+1,'d_고정'!$B$21-IF(G2264&lt;'d_고정'!$B$26,'d_고정'!$B$25,'d_고정'!$B$20)+1)+(1-'d_고정'!$B$22)*BETAINV(RAND(),IF(G2264&lt;'d_고정'!$B$26,'d_고정'!$B$24,'d_고정'!$B$18)+1,'d_고정'!$B$19-IF(G2264&lt;'d_고정'!$B$26,'d_고정'!$B$24,'d_고정'!$B$18)+1))*('d_고정'!$B$14+('d_고정'!$B$15-'d_고정'!$B$14)*RAND()))/F2264</f>
        <v/>
      </c>
      <c r="I2264">
        <f>RAND()</f>
        <v/>
      </c>
      <c r="J2264">
        <f>IF('d_시나리오'!$J$3='d_시나리오'!$H$3,'d_시나리오'!$I$3,IF(I2264&lt;('d_시나리오'!$I$3-'d_시나리오'!$H$3)/('d_시나리오'!$J$3-'d_시나리오'!$H$3),'d_시나리오'!$H$3+SQRT(I2264*('d_시나리오'!$J$3-'d_시나리오'!$H$3)*('d_시나리오'!$I$3-'d_시나리오'!$H$3)),'d_시나리오'!$J$3-SQRT((1-I2264)*('d_시나리오'!$J$3-'d_시나리오'!$H$3)*('d_시나리오'!$J$3-'d_시나리오'!$I$3))))</f>
        <v/>
      </c>
      <c r="K2264">
        <f>RAND()</f>
        <v/>
      </c>
      <c r="L2264">
        <f>IF('d_시나리오'!$J$4='d_시나리오'!$H$4,'d_시나리오'!$I$4,IF(K2264&lt;('d_시나리오'!$I$4-'d_시나리오'!$H$4)/('d_시나리오'!$J$4-'d_시나리오'!$H$4),'d_시나리오'!$H$4+SQRT(K2264*('d_시나리오'!$J$4-'d_시나리오'!$H$4)*('d_시나리오'!$I$4-'d_시나리오'!$H$4)),'d_시나리오'!$J$4-SQRT((1-K2264)*('d_시나리오'!$J$4-'d_시나리오'!$H$4)*('d_시나리오'!$J$4-'d_시나리오'!$I$4))))</f>
        <v/>
      </c>
      <c r="M2264">
        <f>RAND()</f>
        <v/>
      </c>
      <c r="N2264">
        <f>IF('d_시나리오'!$J$5='d_시나리오'!$H$5,'d_시나리오'!$I$5,IF(M2264&lt;('d_시나리오'!$I$5-'d_시나리오'!$H$5)/('d_시나리오'!$J$5-'d_시나리오'!$H$5),'d_시나리오'!$H$5+SQRT(M2264*('d_시나리오'!$J$5-'d_시나리오'!$H$5)*('d_시나리오'!$I$5-'d_시나리오'!$H$5)),'d_시나리오'!$J$5-SQRT((1-M2264)*('d_시나리오'!$J$5-'d_시나리오'!$H$5)*('d_시나리오'!$J$5-'d_시나리오'!$I$5))))</f>
        <v/>
      </c>
      <c r="O2264">
        <f>RAND()</f>
        <v/>
      </c>
      <c r="P2264">
        <f>IF('d_시나리오'!$J$6='d_시나리오'!$H$6,'d_시나리오'!$I$6,IF(O2264&lt;('d_시나리오'!$I$6-'d_시나리오'!$H$6)/('d_시나리오'!$J$6-'d_시나리오'!$H$6),'d_시나리오'!$H$6+SQRT(O2264*('d_시나리오'!$J$6-'d_시나리오'!$H$6)*('d_시나리오'!$I$6-'d_시나리오'!$H$6)),'d_시나리오'!$J$6-SQRT((1-O2264)*('d_시나리오'!$J$6-'d_시나리오'!$H$6)*('d_시나리오'!$J$6-'d_시나리오'!$I$6))))</f>
        <v/>
      </c>
      <c r="Q2264">
        <f>INDEX('d_분포'!$B$2:$B$57,RANDBETWEEN(1,56))</f>
        <v/>
      </c>
      <c r="R2264">
        <f>BETAINV(RAND(),5,5)</f>
        <v/>
      </c>
      <c r="S2264">
        <f>'d_고정'!$B$1*'6_기대효과'!$H$7*('d_시나리오'!$I$7/'d_고정'!$B$2)*B2264</f>
        <v/>
      </c>
      <c r="T2264">
        <f>S2264*D2264</f>
        <v/>
      </c>
      <c r="U2264">
        <f>S2264*F2264*H2264</f>
        <v/>
      </c>
      <c r="V2264">
        <f>S2264*F2264*(H2264-1)</f>
        <v/>
      </c>
      <c r="W2264">
        <f>U2264*J2264</f>
        <v/>
      </c>
      <c r="X2264">
        <f>T2264+W2264</f>
        <v/>
      </c>
      <c r="Y2264">
        <f>(T2264*E2264+W2264*L2264)*(1-R2264-'d_고정'!$B$13)</f>
        <v/>
      </c>
      <c r="Z2264">
        <f>(U2264*N2264*Q2264+'d_고정'!$B$3*('6_기대효과'!$H$7/8)*Q2264*'d_고정'!$B$10*P2264*('6_기대효과'!$K$7/'d_고정'!$B$9))*(1-R2264)</f>
        <v/>
      </c>
      <c r="AA2264">
        <f>W2264*L2264*(1-R2264-'d_고정'!$B$13)+U2264*MAX(N2264-'d_고정'!$B$10*P2264*('6_기대효과'!$K$7/'d_고정'!$B$9),0)*Q2264*(1-R2264)</f>
        <v/>
      </c>
      <c r="AB2264">
        <f>Y2264+Z2264</f>
        <v/>
      </c>
      <c r="AC2264">
        <f>Y2264/('d_고정'!$B$5*'6_기대효과'!$H$7/8)/'d_고정'!$B$6</f>
        <v/>
      </c>
      <c r="AD2264">
        <f>Y2264/('d_고정'!$B$8*'6_기대효과'!$H$7/8)</f>
        <v/>
      </c>
    </row>
    <row r="2265">
      <c r="A2265">
        <f>RAND()</f>
        <v/>
      </c>
      <c r="B2265">
        <f>IF('d_시나리오'!$J$2='d_시나리오'!$H$2,'d_시나리오'!$I$2,IF(A2265&lt;('d_시나리오'!$I$2-'d_시나리오'!$H$2)/('d_시나리오'!$J$2-'d_시나리오'!$H$2),'d_시나리오'!$H$2+SQRT(A2265*('d_시나리오'!$J$2-'d_시나리오'!$H$2)*('d_시나리오'!$I$2-'d_시나리오'!$H$2)),'d_시나리오'!$J$2-SQRT((1-A2265)*('d_시나리오'!$J$2-'d_시나리오'!$H$2)*('d_시나리오'!$J$2-'d_시나리오'!$I$2))))</f>
        <v/>
      </c>
      <c r="C2265">
        <f>RAND()</f>
        <v/>
      </c>
      <c r="D2265">
        <f>BETAINV(RAND(),IF(C2265&lt;'d_고정'!$B$26,'d_고정'!$B$23,'d_고정'!$B$16)+1,'d_고정'!$B$17-IF(C2265&lt;'d_고정'!$B$26,'d_고정'!$B$23,'d_고정'!$B$16)+1)*('d_고정'!$B$14+('d_고정'!$B$15-'d_고정'!$B$14)*RAND())</f>
        <v/>
      </c>
      <c r="E2265">
        <f>INDEX('d_분포'!$A$2:$A$28,RANDBETWEEN(1,27))</f>
        <v/>
      </c>
      <c r="F2265">
        <f>INDEX('d_분포'!$C$2:$C$5,RANDBETWEEN(1,4))*(0.9+0.2*RAND())</f>
        <v/>
      </c>
      <c r="G2265">
        <f>RAND()</f>
        <v/>
      </c>
      <c r="H2265">
        <f>(F2265+(1-F2265)*('d_고정'!$B$22*BETAINV(RAND(),IF(G2265&lt;'d_고정'!$B$26,'d_고정'!$B$25,'d_고정'!$B$20)+1,'d_고정'!$B$21-IF(G2265&lt;'d_고정'!$B$26,'d_고정'!$B$25,'d_고정'!$B$20)+1)+(1-'d_고정'!$B$22)*BETAINV(RAND(),IF(G2265&lt;'d_고정'!$B$26,'d_고정'!$B$24,'d_고정'!$B$18)+1,'d_고정'!$B$19-IF(G2265&lt;'d_고정'!$B$26,'d_고정'!$B$24,'d_고정'!$B$18)+1))*('d_고정'!$B$14+('d_고정'!$B$15-'d_고정'!$B$14)*RAND()))/F2265</f>
        <v/>
      </c>
      <c r="I2265">
        <f>RAND()</f>
        <v/>
      </c>
      <c r="J2265">
        <f>IF('d_시나리오'!$J$3='d_시나리오'!$H$3,'d_시나리오'!$I$3,IF(I2265&lt;('d_시나리오'!$I$3-'d_시나리오'!$H$3)/('d_시나리오'!$J$3-'d_시나리오'!$H$3),'d_시나리오'!$H$3+SQRT(I2265*('d_시나리오'!$J$3-'d_시나리오'!$H$3)*('d_시나리오'!$I$3-'d_시나리오'!$H$3)),'d_시나리오'!$J$3-SQRT((1-I2265)*('d_시나리오'!$J$3-'d_시나리오'!$H$3)*('d_시나리오'!$J$3-'d_시나리오'!$I$3))))</f>
        <v/>
      </c>
      <c r="K2265">
        <f>RAND()</f>
        <v/>
      </c>
      <c r="L2265">
        <f>IF('d_시나리오'!$J$4='d_시나리오'!$H$4,'d_시나리오'!$I$4,IF(K2265&lt;('d_시나리오'!$I$4-'d_시나리오'!$H$4)/('d_시나리오'!$J$4-'d_시나리오'!$H$4),'d_시나리오'!$H$4+SQRT(K2265*('d_시나리오'!$J$4-'d_시나리오'!$H$4)*('d_시나리오'!$I$4-'d_시나리오'!$H$4)),'d_시나리오'!$J$4-SQRT((1-K2265)*('d_시나리오'!$J$4-'d_시나리오'!$H$4)*('d_시나리오'!$J$4-'d_시나리오'!$I$4))))</f>
        <v/>
      </c>
      <c r="M2265">
        <f>RAND()</f>
        <v/>
      </c>
      <c r="N2265">
        <f>IF('d_시나리오'!$J$5='d_시나리오'!$H$5,'d_시나리오'!$I$5,IF(M2265&lt;('d_시나리오'!$I$5-'d_시나리오'!$H$5)/('d_시나리오'!$J$5-'d_시나리오'!$H$5),'d_시나리오'!$H$5+SQRT(M2265*('d_시나리오'!$J$5-'d_시나리오'!$H$5)*('d_시나리오'!$I$5-'d_시나리오'!$H$5)),'d_시나리오'!$J$5-SQRT((1-M2265)*('d_시나리오'!$J$5-'d_시나리오'!$H$5)*('d_시나리오'!$J$5-'d_시나리오'!$I$5))))</f>
        <v/>
      </c>
      <c r="O2265">
        <f>RAND()</f>
        <v/>
      </c>
      <c r="P2265">
        <f>IF('d_시나리오'!$J$6='d_시나리오'!$H$6,'d_시나리오'!$I$6,IF(O2265&lt;('d_시나리오'!$I$6-'d_시나리오'!$H$6)/('d_시나리오'!$J$6-'d_시나리오'!$H$6),'d_시나리오'!$H$6+SQRT(O2265*('d_시나리오'!$J$6-'d_시나리오'!$H$6)*('d_시나리오'!$I$6-'d_시나리오'!$H$6)),'d_시나리오'!$J$6-SQRT((1-O2265)*('d_시나리오'!$J$6-'d_시나리오'!$H$6)*('d_시나리오'!$J$6-'d_시나리오'!$I$6))))</f>
        <v/>
      </c>
      <c r="Q2265">
        <f>INDEX('d_분포'!$B$2:$B$57,RANDBETWEEN(1,56))</f>
        <v/>
      </c>
      <c r="R2265">
        <f>BETAINV(RAND(),5,5)</f>
        <v/>
      </c>
      <c r="S2265">
        <f>'d_고정'!$B$1*'6_기대효과'!$H$7*('d_시나리오'!$I$7/'d_고정'!$B$2)*B2265</f>
        <v/>
      </c>
      <c r="T2265">
        <f>S2265*D2265</f>
        <v/>
      </c>
      <c r="U2265">
        <f>S2265*F2265*H2265</f>
        <v/>
      </c>
      <c r="V2265">
        <f>S2265*F2265*(H2265-1)</f>
        <v/>
      </c>
      <c r="W2265">
        <f>U2265*J2265</f>
        <v/>
      </c>
      <c r="X2265">
        <f>T2265+W2265</f>
        <v/>
      </c>
      <c r="Y2265">
        <f>(T2265*E2265+W2265*L2265)*(1-R2265-'d_고정'!$B$13)</f>
        <v/>
      </c>
      <c r="Z2265">
        <f>(U2265*N2265*Q2265+'d_고정'!$B$3*('6_기대효과'!$H$7/8)*Q2265*'d_고정'!$B$10*P2265*('6_기대효과'!$K$7/'d_고정'!$B$9))*(1-R2265)</f>
        <v/>
      </c>
      <c r="AA2265">
        <f>W2265*L2265*(1-R2265-'d_고정'!$B$13)+U2265*MAX(N2265-'d_고정'!$B$10*P2265*('6_기대효과'!$K$7/'d_고정'!$B$9),0)*Q2265*(1-R2265)</f>
        <v/>
      </c>
      <c r="AB2265">
        <f>Y2265+Z2265</f>
        <v/>
      </c>
      <c r="AC2265">
        <f>Y2265/('d_고정'!$B$5*'6_기대효과'!$H$7/8)/'d_고정'!$B$6</f>
        <v/>
      </c>
      <c r="AD2265">
        <f>Y2265/('d_고정'!$B$8*'6_기대효과'!$H$7/8)</f>
        <v/>
      </c>
    </row>
    <row r="2266">
      <c r="A2266">
        <f>RAND()</f>
        <v/>
      </c>
      <c r="B2266">
        <f>IF('d_시나리오'!$J$2='d_시나리오'!$H$2,'d_시나리오'!$I$2,IF(A2266&lt;('d_시나리오'!$I$2-'d_시나리오'!$H$2)/('d_시나리오'!$J$2-'d_시나리오'!$H$2),'d_시나리오'!$H$2+SQRT(A2266*('d_시나리오'!$J$2-'d_시나리오'!$H$2)*('d_시나리오'!$I$2-'d_시나리오'!$H$2)),'d_시나리오'!$J$2-SQRT((1-A2266)*('d_시나리오'!$J$2-'d_시나리오'!$H$2)*('d_시나리오'!$J$2-'d_시나리오'!$I$2))))</f>
        <v/>
      </c>
      <c r="C2266">
        <f>RAND()</f>
        <v/>
      </c>
      <c r="D2266">
        <f>BETAINV(RAND(),IF(C2266&lt;'d_고정'!$B$26,'d_고정'!$B$23,'d_고정'!$B$16)+1,'d_고정'!$B$17-IF(C2266&lt;'d_고정'!$B$26,'d_고정'!$B$23,'d_고정'!$B$16)+1)*('d_고정'!$B$14+('d_고정'!$B$15-'d_고정'!$B$14)*RAND())</f>
        <v/>
      </c>
      <c r="E2266">
        <f>INDEX('d_분포'!$A$2:$A$28,RANDBETWEEN(1,27))</f>
        <v/>
      </c>
      <c r="F2266">
        <f>INDEX('d_분포'!$C$2:$C$5,RANDBETWEEN(1,4))*(0.9+0.2*RAND())</f>
        <v/>
      </c>
      <c r="G2266">
        <f>RAND()</f>
        <v/>
      </c>
      <c r="H2266">
        <f>(F2266+(1-F2266)*('d_고정'!$B$22*BETAINV(RAND(),IF(G2266&lt;'d_고정'!$B$26,'d_고정'!$B$25,'d_고정'!$B$20)+1,'d_고정'!$B$21-IF(G2266&lt;'d_고정'!$B$26,'d_고정'!$B$25,'d_고정'!$B$20)+1)+(1-'d_고정'!$B$22)*BETAINV(RAND(),IF(G2266&lt;'d_고정'!$B$26,'d_고정'!$B$24,'d_고정'!$B$18)+1,'d_고정'!$B$19-IF(G2266&lt;'d_고정'!$B$26,'d_고정'!$B$24,'d_고정'!$B$18)+1))*('d_고정'!$B$14+('d_고정'!$B$15-'d_고정'!$B$14)*RAND()))/F2266</f>
        <v/>
      </c>
      <c r="I2266">
        <f>RAND()</f>
        <v/>
      </c>
      <c r="J2266">
        <f>IF('d_시나리오'!$J$3='d_시나리오'!$H$3,'d_시나리오'!$I$3,IF(I2266&lt;('d_시나리오'!$I$3-'d_시나리오'!$H$3)/('d_시나리오'!$J$3-'d_시나리오'!$H$3),'d_시나리오'!$H$3+SQRT(I2266*('d_시나리오'!$J$3-'d_시나리오'!$H$3)*('d_시나리오'!$I$3-'d_시나리오'!$H$3)),'d_시나리오'!$J$3-SQRT((1-I2266)*('d_시나리오'!$J$3-'d_시나리오'!$H$3)*('d_시나리오'!$J$3-'d_시나리오'!$I$3))))</f>
        <v/>
      </c>
      <c r="K2266">
        <f>RAND()</f>
        <v/>
      </c>
      <c r="L2266">
        <f>IF('d_시나리오'!$J$4='d_시나리오'!$H$4,'d_시나리오'!$I$4,IF(K2266&lt;('d_시나리오'!$I$4-'d_시나리오'!$H$4)/('d_시나리오'!$J$4-'d_시나리오'!$H$4),'d_시나리오'!$H$4+SQRT(K2266*('d_시나리오'!$J$4-'d_시나리오'!$H$4)*('d_시나리오'!$I$4-'d_시나리오'!$H$4)),'d_시나리오'!$J$4-SQRT((1-K2266)*('d_시나리오'!$J$4-'d_시나리오'!$H$4)*('d_시나리오'!$J$4-'d_시나리오'!$I$4))))</f>
        <v/>
      </c>
      <c r="M2266">
        <f>RAND()</f>
        <v/>
      </c>
      <c r="N2266">
        <f>IF('d_시나리오'!$J$5='d_시나리오'!$H$5,'d_시나리오'!$I$5,IF(M2266&lt;('d_시나리오'!$I$5-'d_시나리오'!$H$5)/('d_시나리오'!$J$5-'d_시나리오'!$H$5),'d_시나리오'!$H$5+SQRT(M2266*('d_시나리오'!$J$5-'d_시나리오'!$H$5)*('d_시나리오'!$I$5-'d_시나리오'!$H$5)),'d_시나리오'!$J$5-SQRT((1-M2266)*('d_시나리오'!$J$5-'d_시나리오'!$H$5)*('d_시나리오'!$J$5-'d_시나리오'!$I$5))))</f>
        <v/>
      </c>
      <c r="O2266">
        <f>RAND()</f>
        <v/>
      </c>
      <c r="P2266">
        <f>IF('d_시나리오'!$J$6='d_시나리오'!$H$6,'d_시나리오'!$I$6,IF(O2266&lt;('d_시나리오'!$I$6-'d_시나리오'!$H$6)/('d_시나리오'!$J$6-'d_시나리오'!$H$6),'d_시나리오'!$H$6+SQRT(O2266*('d_시나리오'!$J$6-'d_시나리오'!$H$6)*('d_시나리오'!$I$6-'d_시나리오'!$H$6)),'d_시나리오'!$J$6-SQRT((1-O2266)*('d_시나리오'!$J$6-'d_시나리오'!$H$6)*('d_시나리오'!$J$6-'d_시나리오'!$I$6))))</f>
        <v/>
      </c>
      <c r="Q2266">
        <f>INDEX('d_분포'!$B$2:$B$57,RANDBETWEEN(1,56))</f>
        <v/>
      </c>
      <c r="R2266">
        <f>BETAINV(RAND(),5,5)</f>
        <v/>
      </c>
      <c r="S2266">
        <f>'d_고정'!$B$1*'6_기대효과'!$H$7*('d_시나리오'!$I$7/'d_고정'!$B$2)*B2266</f>
        <v/>
      </c>
      <c r="T2266">
        <f>S2266*D2266</f>
        <v/>
      </c>
      <c r="U2266">
        <f>S2266*F2266*H2266</f>
        <v/>
      </c>
      <c r="V2266">
        <f>S2266*F2266*(H2266-1)</f>
        <v/>
      </c>
      <c r="W2266">
        <f>U2266*J2266</f>
        <v/>
      </c>
      <c r="X2266">
        <f>T2266+W2266</f>
        <v/>
      </c>
      <c r="Y2266">
        <f>(T2266*E2266+W2266*L2266)*(1-R2266-'d_고정'!$B$13)</f>
        <v/>
      </c>
      <c r="Z2266">
        <f>(U2266*N2266*Q2266+'d_고정'!$B$3*('6_기대효과'!$H$7/8)*Q2266*'d_고정'!$B$10*P2266*('6_기대효과'!$K$7/'d_고정'!$B$9))*(1-R2266)</f>
        <v/>
      </c>
      <c r="AA2266">
        <f>W2266*L2266*(1-R2266-'d_고정'!$B$13)+U2266*MAX(N2266-'d_고정'!$B$10*P2266*('6_기대효과'!$K$7/'d_고정'!$B$9),0)*Q2266*(1-R2266)</f>
        <v/>
      </c>
      <c r="AB2266">
        <f>Y2266+Z2266</f>
        <v/>
      </c>
      <c r="AC2266">
        <f>Y2266/('d_고정'!$B$5*'6_기대효과'!$H$7/8)/'d_고정'!$B$6</f>
        <v/>
      </c>
      <c r="AD2266">
        <f>Y2266/('d_고정'!$B$8*'6_기대효과'!$H$7/8)</f>
        <v/>
      </c>
    </row>
    <row r="2267">
      <c r="A2267">
        <f>RAND()</f>
        <v/>
      </c>
      <c r="B2267">
        <f>IF('d_시나리오'!$J$2='d_시나리오'!$H$2,'d_시나리오'!$I$2,IF(A2267&lt;('d_시나리오'!$I$2-'d_시나리오'!$H$2)/('d_시나리오'!$J$2-'d_시나리오'!$H$2),'d_시나리오'!$H$2+SQRT(A2267*('d_시나리오'!$J$2-'d_시나리오'!$H$2)*('d_시나리오'!$I$2-'d_시나리오'!$H$2)),'d_시나리오'!$J$2-SQRT((1-A2267)*('d_시나리오'!$J$2-'d_시나리오'!$H$2)*('d_시나리오'!$J$2-'d_시나리오'!$I$2))))</f>
        <v/>
      </c>
      <c r="C2267">
        <f>RAND()</f>
        <v/>
      </c>
      <c r="D2267">
        <f>BETAINV(RAND(),IF(C2267&lt;'d_고정'!$B$26,'d_고정'!$B$23,'d_고정'!$B$16)+1,'d_고정'!$B$17-IF(C2267&lt;'d_고정'!$B$26,'d_고정'!$B$23,'d_고정'!$B$16)+1)*('d_고정'!$B$14+('d_고정'!$B$15-'d_고정'!$B$14)*RAND())</f>
        <v/>
      </c>
      <c r="E2267">
        <f>INDEX('d_분포'!$A$2:$A$28,RANDBETWEEN(1,27))</f>
        <v/>
      </c>
      <c r="F2267">
        <f>INDEX('d_분포'!$C$2:$C$5,RANDBETWEEN(1,4))*(0.9+0.2*RAND())</f>
        <v/>
      </c>
      <c r="G2267">
        <f>RAND()</f>
        <v/>
      </c>
      <c r="H2267">
        <f>(F2267+(1-F2267)*('d_고정'!$B$22*BETAINV(RAND(),IF(G2267&lt;'d_고정'!$B$26,'d_고정'!$B$25,'d_고정'!$B$20)+1,'d_고정'!$B$21-IF(G2267&lt;'d_고정'!$B$26,'d_고정'!$B$25,'d_고정'!$B$20)+1)+(1-'d_고정'!$B$22)*BETAINV(RAND(),IF(G2267&lt;'d_고정'!$B$26,'d_고정'!$B$24,'d_고정'!$B$18)+1,'d_고정'!$B$19-IF(G2267&lt;'d_고정'!$B$26,'d_고정'!$B$24,'d_고정'!$B$18)+1))*('d_고정'!$B$14+('d_고정'!$B$15-'d_고정'!$B$14)*RAND()))/F2267</f>
        <v/>
      </c>
      <c r="I2267">
        <f>RAND()</f>
        <v/>
      </c>
      <c r="J2267">
        <f>IF('d_시나리오'!$J$3='d_시나리오'!$H$3,'d_시나리오'!$I$3,IF(I2267&lt;('d_시나리오'!$I$3-'d_시나리오'!$H$3)/('d_시나리오'!$J$3-'d_시나리오'!$H$3),'d_시나리오'!$H$3+SQRT(I2267*('d_시나리오'!$J$3-'d_시나리오'!$H$3)*('d_시나리오'!$I$3-'d_시나리오'!$H$3)),'d_시나리오'!$J$3-SQRT((1-I2267)*('d_시나리오'!$J$3-'d_시나리오'!$H$3)*('d_시나리오'!$J$3-'d_시나리오'!$I$3))))</f>
        <v/>
      </c>
      <c r="K2267">
        <f>RAND()</f>
        <v/>
      </c>
      <c r="L2267">
        <f>IF('d_시나리오'!$J$4='d_시나리오'!$H$4,'d_시나리오'!$I$4,IF(K2267&lt;('d_시나리오'!$I$4-'d_시나리오'!$H$4)/('d_시나리오'!$J$4-'d_시나리오'!$H$4),'d_시나리오'!$H$4+SQRT(K2267*('d_시나리오'!$J$4-'d_시나리오'!$H$4)*('d_시나리오'!$I$4-'d_시나리오'!$H$4)),'d_시나리오'!$J$4-SQRT((1-K2267)*('d_시나리오'!$J$4-'d_시나리오'!$H$4)*('d_시나리오'!$J$4-'d_시나리오'!$I$4))))</f>
        <v/>
      </c>
      <c r="M2267">
        <f>RAND()</f>
        <v/>
      </c>
      <c r="N2267">
        <f>IF('d_시나리오'!$J$5='d_시나리오'!$H$5,'d_시나리오'!$I$5,IF(M2267&lt;('d_시나리오'!$I$5-'d_시나리오'!$H$5)/('d_시나리오'!$J$5-'d_시나리오'!$H$5),'d_시나리오'!$H$5+SQRT(M2267*('d_시나리오'!$J$5-'d_시나리오'!$H$5)*('d_시나리오'!$I$5-'d_시나리오'!$H$5)),'d_시나리오'!$J$5-SQRT((1-M2267)*('d_시나리오'!$J$5-'d_시나리오'!$H$5)*('d_시나리오'!$J$5-'d_시나리오'!$I$5))))</f>
        <v/>
      </c>
      <c r="O2267">
        <f>RAND()</f>
        <v/>
      </c>
      <c r="P2267">
        <f>IF('d_시나리오'!$J$6='d_시나리오'!$H$6,'d_시나리오'!$I$6,IF(O2267&lt;('d_시나리오'!$I$6-'d_시나리오'!$H$6)/('d_시나리오'!$J$6-'d_시나리오'!$H$6),'d_시나리오'!$H$6+SQRT(O2267*('d_시나리오'!$J$6-'d_시나리오'!$H$6)*('d_시나리오'!$I$6-'d_시나리오'!$H$6)),'d_시나리오'!$J$6-SQRT((1-O2267)*('d_시나리오'!$J$6-'d_시나리오'!$H$6)*('d_시나리오'!$J$6-'d_시나리오'!$I$6))))</f>
        <v/>
      </c>
      <c r="Q2267">
        <f>INDEX('d_분포'!$B$2:$B$57,RANDBETWEEN(1,56))</f>
        <v/>
      </c>
      <c r="R2267">
        <f>BETAINV(RAND(),5,5)</f>
        <v/>
      </c>
      <c r="S2267">
        <f>'d_고정'!$B$1*'6_기대효과'!$H$7*('d_시나리오'!$I$7/'d_고정'!$B$2)*B2267</f>
        <v/>
      </c>
      <c r="T2267">
        <f>S2267*D2267</f>
        <v/>
      </c>
      <c r="U2267">
        <f>S2267*F2267*H2267</f>
        <v/>
      </c>
      <c r="V2267">
        <f>S2267*F2267*(H2267-1)</f>
        <v/>
      </c>
      <c r="W2267">
        <f>U2267*J2267</f>
        <v/>
      </c>
      <c r="X2267">
        <f>T2267+W2267</f>
        <v/>
      </c>
      <c r="Y2267">
        <f>(T2267*E2267+W2267*L2267)*(1-R2267-'d_고정'!$B$13)</f>
        <v/>
      </c>
      <c r="Z2267">
        <f>(U2267*N2267*Q2267+'d_고정'!$B$3*('6_기대효과'!$H$7/8)*Q2267*'d_고정'!$B$10*P2267*('6_기대효과'!$K$7/'d_고정'!$B$9))*(1-R2267)</f>
        <v/>
      </c>
      <c r="AA2267">
        <f>W2267*L2267*(1-R2267-'d_고정'!$B$13)+U2267*MAX(N2267-'d_고정'!$B$10*P2267*('6_기대효과'!$K$7/'d_고정'!$B$9),0)*Q2267*(1-R2267)</f>
        <v/>
      </c>
      <c r="AB2267">
        <f>Y2267+Z2267</f>
        <v/>
      </c>
      <c r="AC2267">
        <f>Y2267/('d_고정'!$B$5*'6_기대효과'!$H$7/8)/'d_고정'!$B$6</f>
        <v/>
      </c>
      <c r="AD2267">
        <f>Y2267/('d_고정'!$B$8*'6_기대효과'!$H$7/8)</f>
        <v/>
      </c>
    </row>
    <row r="2268">
      <c r="A2268">
        <f>RAND()</f>
        <v/>
      </c>
      <c r="B2268">
        <f>IF('d_시나리오'!$J$2='d_시나리오'!$H$2,'d_시나리오'!$I$2,IF(A2268&lt;('d_시나리오'!$I$2-'d_시나리오'!$H$2)/('d_시나리오'!$J$2-'d_시나리오'!$H$2),'d_시나리오'!$H$2+SQRT(A2268*('d_시나리오'!$J$2-'d_시나리오'!$H$2)*('d_시나리오'!$I$2-'d_시나리오'!$H$2)),'d_시나리오'!$J$2-SQRT((1-A2268)*('d_시나리오'!$J$2-'d_시나리오'!$H$2)*('d_시나리오'!$J$2-'d_시나리오'!$I$2))))</f>
        <v/>
      </c>
      <c r="C2268">
        <f>RAND()</f>
        <v/>
      </c>
      <c r="D2268">
        <f>BETAINV(RAND(),IF(C2268&lt;'d_고정'!$B$26,'d_고정'!$B$23,'d_고정'!$B$16)+1,'d_고정'!$B$17-IF(C2268&lt;'d_고정'!$B$26,'d_고정'!$B$23,'d_고정'!$B$16)+1)*('d_고정'!$B$14+('d_고정'!$B$15-'d_고정'!$B$14)*RAND())</f>
        <v/>
      </c>
      <c r="E2268">
        <f>INDEX('d_분포'!$A$2:$A$28,RANDBETWEEN(1,27))</f>
        <v/>
      </c>
      <c r="F2268">
        <f>INDEX('d_분포'!$C$2:$C$5,RANDBETWEEN(1,4))*(0.9+0.2*RAND())</f>
        <v/>
      </c>
      <c r="G2268">
        <f>RAND()</f>
        <v/>
      </c>
      <c r="H2268">
        <f>(F2268+(1-F2268)*('d_고정'!$B$22*BETAINV(RAND(),IF(G2268&lt;'d_고정'!$B$26,'d_고정'!$B$25,'d_고정'!$B$20)+1,'d_고정'!$B$21-IF(G2268&lt;'d_고정'!$B$26,'d_고정'!$B$25,'d_고정'!$B$20)+1)+(1-'d_고정'!$B$22)*BETAINV(RAND(),IF(G2268&lt;'d_고정'!$B$26,'d_고정'!$B$24,'d_고정'!$B$18)+1,'d_고정'!$B$19-IF(G2268&lt;'d_고정'!$B$26,'d_고정'!$B$24,'d_고정'!$B$18)+1))*('d_고정'!$B$14+('d_고정'!$B$15-'d_고정'!$B$14)*RAND()))/F2268</f>
        <v/>
      </c>
      <c r="I2268">
        <f>RAND()</f>
        <v/>
      </c>
      <c r="J2268">
        <f>IF('d_시나리오'!$J$3='d_시나리오'!$H$3,'d_시나리오'!$I$3,IF(I2268&lt;('d_시나리오'!$I$3-'d_시나리오'!$H$3)/('d_시나리오'!$J$3-'d_시나리오'!$H$3),'d_시나리오'!$H$3+SQRT(I2268*('d_시나리오'!$J$3-'d_시나리오'!$H$3)*('d_시나리오'!$I$3-'d_시나리오'!$H$3)),'d_시나리오'!$J$3-SQRT((1-I2268)*('d_시나리오'!$J$3-'d_시나리오'!$H$3)*('d_시나리오'!$J$3-'d_시나리오'!$I$3))))</f>
        <v/>
      </c>
      <c r="K2268">
        <f>RAND()</f>
        <v/>
      </c>
      <c r="L2268">
        <f>IF('d_시나리오'!$J$4='d_시나리오'!$H$4,'d_시나리오'!$I$4,IF(K2268&lt;('d_시나리오'!$I$4-'d_시나리오'!$H$4)/('d_시나리오'!$J$4-'d_시나리오'!$H$4),'d_시나리오'!$H$4+SQRT(K2268*('d_시나리오'!$J$4-'d_시나리오'!$H$4)*('d_시나리오'!$I$4-'d_시나리오'!$H$4)),'d_시나리오'!$J$4-SQRT((1-K2268)*('d_시나리오'!$J$4-'d_시나리오'!$H$4)*('d_시나리오'!$J$4-'d_시나리오'!$I$4))))</f>
        <v/>
      </c>
      <c r="M2268">
        <f>RAND()</f>
        <v/>
      </c>
      <c r="N2268">
        <f>IF('d_시나리오'!$J$5='d_시나리오'!$H$5,'d_시나리오'!$I$5,IF(M2268&lt;('d_시나리오'!$I$5-'d_시나리오'!$H$5)/('d_시나리오'!$J$5-'d_시나리오'!$H$5),'d_시나리오'!$H$5+SQRT(M2268*('d_시나리오'!$J$5-'d_시나리오'!$H$5)*('d_시나리오'!$I$5-'d_시나리오'!$H$5)),'d_시나리오'!$J$5-SQRT((1-M2268)*('d_시나리오'!$J$5-'d_시나리오'!$H$5)*('d_시나리오'!$J$5-'d_시나리오'!$I$5))))</f>
        <v/>
      </c>
      <c r="O2268">
        <f>RAND()</f>
        <v/>
      </c>
      <c r="P2268">
        <f>IF('d_시나리오'!$J$6='d_시나리오'!$H$6,'d_시나리오'!$I$6,IF(O2268&lt;('d_시나리오'!$I$6-'d_시나리오'!$H$6)/('d_시나리오'!$J$6-'d_시나리오'!$H$6),'d_시나리오'!$H$6+SQRT(O2268*('d_시나리오'!$J$6-'d_시나리오'!$H$6)*('d_시나리오'!$I$6-'d_시나리오'!$H$6)),'d_시나리오'!$J$6-SQRT((1-O2268)*('d_시나리오'!$J$6-'d_시나리오'!$H$6)*('d_시나리오'!$J$6-'d_시나리오'!$I$6))))</f>
        <v/>
      </c>
      <c r="Q2268">
        <f>INDEX('d_분포'!$B$2:$B$57,RANDBETWEEN(1,56))</f>
        <v/>
      </c>
      <c r="R2268">
        <f>BETAINV(RAND(),5,5)</f>
        <v/>
      </c>
      <c r="S2268">
        <f>'d_고정'!$B$1*'6_기대효과'!$H$7*('d_시나리오'!$I$7/'d_고정'!$B$2)*B2268</f>
        <v/>
      </c>
      <c r="T2268">
        <f>S2268*D2268</f>
        <v/>
      </c>
      <c r="U2268">
        <f>S2268*F2268*H2268</f>
        <v/>
      </c>
      <c r="V2268">
        <f>S2268*F2268*(H2268-1)</f>
        <v/>
      </c>
      <c r="W2268">
        <f>U2268*J2268</f>
        <v/>
      </c>
      <c r="X2268">
        <f>T2268+W2268</f>
        <v/>
      </c>
      <c r="Y2268">
        <f>(T2268*E2268+W2268*L2268)*(1-R2268-'d_고정'!$B$13)</f>
        <v/>
      </c>
      <c r="Z2268">
        <f>(U2268*N2268*Q2268+'d_고정'!$B$3*('6_기대효과'!$H$7/8)*Q2268*'d_고정'!$B$10*P2268*('6_기대효과'!$K$7/'d_고정'!$B$9))*(1-R2268)</f>
        <v/>
      </c>
      <c r="AA2268">
        <f>W2268*L2268*(1-R2268-'d_고정'!$B$13)+U2268*MAX(N2268-'d_고정'!$B$10*P2268*('6_기대효과'!$K$7/'d_고정'!$B$9),0)*Q2268*(1-R2268)</f>
        <v/>
      </c>
      <c r="AB2268">
        <f>Y2268+Z2268</f>
        <v/>
      </c>
      <c r="AC2268">
        <f>Y2268/('d_고정'!$B$5*'6_기대효과'!$H$7/8)/'d_고정'!$B$6</f>
        <v/>
      </c>
      <c r="AD2268">
        <f>Y2268/('d_고정'!$B$8*'6_기대효과'!$H$7/8)</f>
        <v/>
      </c>
    </row>
    <row r="2269">
      <c r="A2269">
        <f>RAND()</f>
        <v/>
      </c>
      <c r="B2269">
        <f>IF('d_시나리오'!$J$2='d_시나리오'!$H$2,'d_시나리오'!$I$2,IF(A2269&lt;('d_시나리오'!$I$2-'d_시나리오'!$H$2)/('d_시나리오'!$J$2-'d_시나리오'!$H$2),'d_시나리오'!$H$2+SQRT(A2269*('d_시나리오'!$J$2-'d_시나리오'!$H$2)*('d_시나리오'!$I$2-'d_시나리오'!$H$2)),'d_시나리오'!$J$2-SQRT((1-A2269)*('d_시나리오'!$J$2-'d_시나리오'!$H$2)*('d_시나리오'!$J$2-'d_시나리오'!$I$2))))</f>
        <v/>
      </c>
      <c r="C2269">
        <f>RAND()</f>
        <v/>
      </c>
      <c r="D2269">
        <f>BETAINV(RAND(),IF(C2269&lt;'d_고정'!$B$26,'d_고정'!$B$23,'d_고정'!$B$16)+1,'d_고정'!$B$17-IF(C2269&lt;'d_고정'!$B$26,'d_고정'!$B$23,'d_고정'!$B$16)+1)*('d_고정'!$B$14+('d_고정'!$B$15-'d_고정'!$B$14)*RAND())</f>
        <v/>
      </c>
      <c r="E2269">
        <f>INDEX('d_분포'!$A$2:$A$28,RANDBETWEEN(1,27))</f>
        <v/>
      </c>
      <c r="F2269">
        <f>INDEX('d_분포'!$C$2:$C$5,RANDBETWEEN(1,4))*(0.9+0.2*RAND())</f>
        <v/>
      </c>
      <c r="G2269">
        <f>RAND()</f>
        <v/>
      </c>
      <c r="H2269">
        <f>(F2269+(1-F2269)*('d_고정'!$B$22*BETAINV(RAND(),IF(G2269&lt;'d_고정'!$B$26,'d_고정'!$B$25,'d_고정'!$B$20)+1,'d_고정'!$B$21-IF(G2269&lt;'d_고정'!$B$26,'d_고정'!$B$25,'d_고정'!$B$20)+1)+(1-'d_고정'!$B$22)*BETAINV(RAND(),IF(G2269&lt;'d_고정'!$B$26,'d_고정'!$B$24,'d_고정'!$B$18)+1,'d_고정'!$B$19-IF(G2269&lt;'d_고정'!$B$26,'d_고정'!$B$24,'d_고정'!$B$18)+1))*('d_고정'!$B$14+('d_고정'!$B$15-'d_고정'!$B$14)*RAND()))/F2269</f>
        <v/>
      </c>
      <c r="I2269">
        <f>RAND()</f>
        <v/>
      </c>
      <c r="J2269">
        <f>IF('d_시나리오'!$J$3='d_시나리오'!$H$3,'d_시나리오'!$I$3,IF(I2269&lt;('d_시나리오'!$I$3-'d_시나리오'!$H$3)/('d_시나리오'!$J$3-'d_시나리오'!$H$3),'d_시나리오'!$H$3+SQRT(I2269*('d_시나리오'!$J$3-'d_시나리오'!$H$3)*('d_시나리오'!$I$3-'d_시나리오'!$H$3)),'d_시나리오'!$J$3-SQRT((1-I2269)*('d_시나리오'!$J$3-'d_시나리오'!$H$3)*('d_시나리오'!$J$3-'d_시나리오'!$I$3))))</f>
        <v/>
      </c>
      <c r="K2269">
        <f>RAND()</f>
        <v/>
      </c>
      <c r="L2269">
        <f>IF('d_시나리오'!$J$4='d_시나리오'!$H$4,'d_시나리오'!$I$4,IF(K2269&lt;('d_시나리오'!$I$4-'d_시나리오'!$H$4)/('d_시나리오'!$J$4-'d_시나리오'!$H$4),'d_시나리오'!$H$4+SQRT(K2269*('d_시나리오'!$J$4-'d_시나리오'!$H$4)*('d_시나리오'!$I$4-'d_시나리오'!$H$4)),'d_시나리오'!$J$4-SQRT((1-K2269)*('d_시나리오'!$J$4-'d_시나리오'!$H$4)*('d_시나리오'!$J$4-'d_시나리오'!$I$4))))</f>
        <v/>
      </c>
      <c r="M2269">
        <f>RAND()</f>
        <v/>
      </c>
      <c r="N2269">
        <f>IF('d_시나리오'!$J$5='d_시나리오'!$H$5,'d_시나리오'!$I$5,IF(M2269&lt;('d_시나리오'!$I$5-'d_시나리오'!$H$5)/('d_시나리오'!$J$5-'d_시나리오'!$H$5),'d_시나리오'!$H$5+SQRT(M2269*('d_시나리오'!$J$5-'d_시나리오'!$H$5)*('d_시나리오'!$I$5-'d_시나리오'!$H$5)),'d_시나리오'!$J$5-SQRT((1-M2269)*('d_시나리오'!$J$5-'d_시나리오'!$H$5)*('d_시나리오'!$J$5-'d_시나리오'!$I$5))))</f>
        <v/>
      </c>
      <c r="O2269">
        <f>RAND()</f>
        <v/>
      </c>
      <c r="P2269">
        <f>IF('d_시나리오'!$J$6='d_시나리오'!$H$6,'d_시나리오'!$I$6,IF(O2269&lt;('d_시나리오'!$I$6-'d_시나리오'!$H$6)/('d_시나리오'!$J$6-'d_시나리오'!$H$6),'d_시나리오'!$H$6+SQRT(O2269*('d_시나리오'!$J$6-'d_시나리오'!$H$6)*('d_시나리오'!$I$6-'d_시나리오'!$H$6)),'d_시나리오'!$J$6-SQRT((1-O2269)*('d_시나리오'!$J$6-'d_시나리오'!$H$6)*('d_시나리오'!$J$6-'d_시나리오'!$I$6))))</f>
        <v/>
      </c>
      <c r="Q2269">
        <f>INDEX('d_분포'!$B$2:$B$57,RANDBETWEEN(1,56))</f>
        <v/>
      </c>
      <c r="R2269">
        <f>BETAINV(RAND(),5,5)</f>
        <v/>
      </c>
      <c r="S2269">
        <f>'d_고정'!$B$1*'6_기대효과'!$H$7*('d_시나리오'!$I$7/'d_고정'!$B$2)*B2269</f>
        <v/>
      </c>
      <c r="T2269">
        <f>S2269*D2269</f>
        <v/>
      </c>
      <c r="U2269">
        <f>S2269*F2269*H2269</f>
        <v/>
      </c>
      <c r="V2269">
        <f>S2269*F2269*(H2269-1)</f>
        <v/>
      </c>
      <c r="W2269">
        <f>U2269*J2269</f>
        <v/>
      </c>
      <c r="X2269">
        <f>T2269+W2269</f>
        <v/>
      </c>
      <c r="Y2269">
        <f>(T2269*E2269+W2269*L2269)*(1-R2269-'d_고정'!$B$13)</f>
        <v/>
      </c>
      <c r="Z2269">
        <f>(U2269*N2269*Q2269+'d_고정'!$B$3*('6_기대효과'!$H$7/8)*Q2269*'d_고정'!$B$10*P2269*('6_기대효과'!$K$7/'d_고정'!$B$9))*(1-R2269)</f>
        <v/>
      </c>
      <c r="AA2269">
        <f>W2269*L2269*(1-R2269-'d_고정'!$B$13)+U2269*MAX(N2269-'d_고정'!$B$10*P2269*('6_기대효과'!$K$7/'d_고정'!$B$9),0)*Q2269*(1-R2269)</f>
        <v/>
      </c>
      <c r="AB2269">
        <f>Y2269+Z2269</f>
        <v/>
      </c>
      <c r="AC2269">
        <f>Y2269/('d_고정'!$B$5*'6_기대효과'!$H$7/8)/'d_고정'!$B$6</f>
        <v/>
      </c>
      <c r="AD2269">
        <f>Y2269/('d_고정'!$B$8*'6_기대효과'!$H$7/8)</f>
        <v/>
      </c>
    </row>
    <row r="2270">
      <c r="A2270">
        <f>RAND()</f>
        <v/>
      </c>
      <c r="B2270">
        <f>IF('d_시나리오'!$J$2='d_시나리오'!$H$2,'d_시나리오'!$I$2,IF(A2270&lt;('d_시나리오'!$I$2-'d_시나리오'!$H$2)/('d_시나리오'!$J$2-'d_시나리오'!$H$2),'d_시나리오'!$H$2+SQRT(A2270*('d_시나리오'!$J$2-'d_시나리오'!$H$2)*('d_시나리오'!$I$2-'d_시나리오'!$H$2)),'d_시나리오'!$J$2-SQRT((1-A2270)*('d_시나리오'!$J$2-'d_시나리오'!$H$2)*('d_시나리오'!$J$2-'d_시나리오'!$I$2))))</f>
        <v/>
      </c>
      <c r="C2270">
        <f>RAND()</f>
        <v/>
      </c>
      <c r="D2270">
        <f>BETAINV(RAND(),IF(C2270&lt;'d_고정'!$B$26,'d_고정'!$B$23,'d_고정'!$B$16)+1,'d_고정'!$B$17-IF(C2270&lt;'d_고정'!$B$26,'d_고정'!$B$23,'d_고정'!$B$16)+1)*('d_고정'!$B$14+('d_고정'!$B$15-'d_고정'!$B$14)*RAND())</f>
        <v/>
      </c>
      <c r="E2270">
        <f>INDEX('d_분포'!$A$2:$A$28,RANDBETWEEN(1,27))</f>
        <v/>
      </c>
      <c r="F2270">
        <f>INDEX('d_분포'!$C$2:$C$5,RANDBETWEEN(1,4))*(0.9+0.2*RAND())</f>
        <v/>
      </c>
      <c r="G2270">
        <f>RAND()</f>
        <v/>
      </c>
      <c r="H2270">
        <f>(F2270+(1-F2270)*('d_고정'!$B$22*BETAINV(RAND(),IF(G2270&lt;'d_고정'!$B$26,'d_고정'!$B$25,'d_고정'!$B$20)+1,'d_고정'!$B$21-IF(G2270&lt;'d_고정'!$B$26,'d_고정'!$B$25,'d_고정'!$B$20)+1)+(1-'d_고정'!$B$22)*BETAINV(RAND(),IF(G2270&lt;'d_고정'!$B$26,'d_고정'!$B$24,'d_고정'!$B$18)+1,'d_고정'!$B$19-IF(G2270&lt;'d_고정'!$B$26,'d_고정'!$B$24,'d_고정'!$B$18)+1))*('d_고정'!$B$14+('d_고정'!$B$15-'d_고정'!$B$14)*RAND()))/F2270</f>
        <v/>
      </c>
      <c r="I2270">
        <f>RAND()</f>
        <v/>
      </c>
      <c r="J2270">
        <f>IF('d_시나리오'!$J$3='d_시나리오'!$H$3,'d_시나리오'!$I$3,IF(I2270&lt;('d_시나리오'!$I$3-'d_시나리오'!$H$3)/('d_시나리오'!$J$3-'d_시나리오'!$H$3),'d_시나리오'!$H$3+SQRT(I2270*('d_시나리오'!$J$3-'d_시나리오'!$H$3)*('d_시나리오'!$I$3-'d_시나리오'!$H$3)),'d_시나리오'!$J$3-SQRT((1-I2270)*('d_시나리오'!$J$3-'d_시나리오'!$H$3)*('d_시나리오'!$J$3-'d_시나리오'!$I$3))))</f>
        <v/>
      </c>
      <c r="K2270">
        <f>RAND()</f>
        <v/>
      </c>
      <c r="L2270">
        <f>IF('d_시나리오'!$J$4='d_시나리오'!$H$4,'d_시나리오'!$I$4,IF(K2270&lt;('d_시나리오'!$I$4-'d_시나리오'!$H$4)/('d_시나리오'!$J$4-'d_시나리오'!$H$4),'d_시나리오'!$H$4+SQRT(K2270*('d_시나리오'!$J$4-'d_시나리오'!$H$4)*('d_시나리오'!$I$4-'d_시나리오'!$H$4)),'d_시나리오'!$J$4-SQRT((1-K2270)*('d_시나리오'!$J$4-'d_시나리오'!$H$4)*('d_시나리오'!$J$4-'d_시나리오'!$I$4))))</f>
        <v/>
      </c>
      <c r="M2270">
        <f>RAND()</f>
        <v/>
      </c>
      <c r="N2270">
        <f>IF('d_시나리오'!$J$5='d_시나리오'!$H$5,'d_시나리오'!$I$5,IF(M2270&lt;('d_시나리오'!$I$5-'d_시나리오'!$H$5)/('d_시나리오'!$J$5-'d_시나리오'!$H$5),'d_시나리오'!$H$5+SQRT(M2270*('d_시나리오'!$J$5-'d_시나리오'!$H$5)*('d_시나리오'!$I$5-'d_시나리오'!$H$5)),'d_시나리오'!$J$5-SQRT((1-M2270)*('d_시나리오'!$J$5-'d_시나리오'!$H$5)*('d_시나리오'!$J$5-'d_시나리오'!$I$5))))</f>
        <v/>
      </c>
      <c r="O2270">
        <f>RAND()</f>
        <v/>
      </c>
      <c r="P2270">
        <f>IF('d_시나리오'!$J$6='d_시나리오'!$H$6,'d_시나리오'!$I$6,IF(O2270&lt;('d_시나리오'!$I$6-'d_시나리오'!$H$6)/('d_시나리오'!$J$6-'d_시나리오'!$H$6),'d_시나리오'!$H$6+SQRT(O2270*('d_시나리오'!$J$6-'d_시나리오'!$H$6)*('d_시나리오'!$I$6-'d_시나리오'!$H$6)),'d_시나리오'!$J$6-SQRT((1-O2270)*('d_시나리오'!$J$6-'d_시나리오'!$H$6)*('d_시나리오'!$J$6-'d_시나리오'!$I$6))))</f>
        <v/>
      </c>
      <c r="Q2270">
        <f>INDEX('d_분포'!$B$2:$B$57,RANDBETWEEN(1,56))</f>
        <v/>
      </c>
      <c r="R2270">
        <f>BETAINV(RAND(),5,5)</f>
        <v/>
      </c>
      <c r="S2270">
        <f>'d_고정'!$B$1*'6_기대효과'!$H$7*('d_시나리오'!$I$7/'d_고정'!$B$2)*B2270</f>
        <v/>
      </c>
      <c r="T2270">
        <f>S2270*D2270</f>
        <v/>
      </c>
      <c r="U2270">
        <f>S2270*F2270*H2270</f>
        <v/>
      </c>
      <c r="V2270">
        <f>S2270*F2270*(H2270-1)</f>
        <v/>
      </c>
      <c r="W2270">
        <f>U2270*J2270</f>
        <v/>
      </c>
      <c r="X2270">
        <f>T2270+W2270</f>
        <v/>
      </c>
      <c r="Y2270">
        <f>(T2270*E2270+W2270*L2270)*(1-R2270-'d_고정'!$B$13)</f>
        <v/>
      </c>
      <c r="Z2270">
        <f>(U2270*N2270*Q2270+'d_고정'!$B$3*('6_기대효과'!$H$7/8)*Q2270*'d_고정'!$B$10*P2270*('6_기대효과'!$K$7/'d_고정'!$B$9))*(1-R2270)</f>
        <v/>
      </c>
      <c r="AA2270">
        <f>W2270*L2270*(1-R2270-'d_고정'!$B$13)+U2270*MAX(N2270-'d_고정'!$B$10*P2270*('6_기대효과'!$K$7/'d_고정'!$B$9),0)*Q2270*(1-R2270)</f>
        <v/>
      </c>
      <c r="AB2270">
        <f>Y2270+Z2270</f>
        <v/>
      </c>
      <c r="AC2270">
        <f>Y2270/('d_고정'!$B$5*'6_기대효과'!$H$7/8)/'d_고정'!$B$6</f>
        <v/>
      </c>
      <c r="AD2270">
        <f>Y2270/('d_고정'!$B$8*'6_기대효과'!$H$7/8)</f>
        <v/>
      </c>
    </row>
    <row r="2271">
      <c r="A2271">
        <f>RAND()</f>
        <v/>
      </c>
      <c r="B2271">
        <f>IF('d_시나리오'!$J$2='d_시나리오'!$H$2,'d_시나리오'!$I$2,IF(A2271&lt;('d_시나리오'!$I$2-'d_시나리오'!$H$2)/('d_시나리오'!$J$2-'d_시나리오'!$H$2),'d_시나리오'!$H$2+SQRT(A2271*('d_시나리오'!$J$2-'d_시나리오'!$H$2)*('d_시나리오'!$I$2-'d_시나리오'!$H$2)),'d_시나리오'!$J$2-SQRT((1-A2271)*('d_시나리오'!$J$2-'d_시나리오'!$H$2)*('d_시나리오'!$J$2-'d_시나리오'!$I$2))))</f>
        <v/>
      </c>
      <c r="C2271">
        <f>RAND()</f>
        <v/>
      </c>
      <c r="D2271">
        <f>BETAINV(RAND(),IF(C2271&lt;'d_고정'!$B$26,'d_고정'!$B$23,'d_고정'!$B$16)+1,'d_고정'!$B$17-IF(C2271&lt;'d_고정'!$B$26,'d_고정'!$B$23,'d_고정'!$B$16)+1)*('d_고정'!$B$14+('d_고정'!$B$15-'d_고정'!$B$14)*RAND())</f>
        <v/>
      </c>
      <c r="E2271">
        <f>INDEX('d_분포'!$A$2:$A$28,RANDBETWEEN(1,27))</f>
        <v/>
      </c>
      <c r="F2271">
        <f>INDEX('d_분포'!$C$2:$C$5,RANDBETWEEN(1,4))*(0.9+0.2*RAND())</f>
        <v/>
      </c>
      <c r="G2271">
        <f>RAND()</f>
        <v/>
      </c>
      <c r="H2271">
        <f>(F2271+(1-F2271)*('d_고정'!$B$22*BETAINV(RAND(),IF(G2271&lt;'d_고정'!$B$26,'d_고정'!$B$25,'d_고정'!$B$20)+1,'d_고정'!$B$21-IF(G2271&lt;'d_고정'!$B$26,'d_고정'!$B$25,'d_고정'!$B$20)+1)+(1-'d_고정'!$B$22)*BETAINV(RAND(),IF(G2271&lt;'d_고정'!$B$26,'d_고정'!$B$24,'d_고정'!$B$18)+1,'d_고정'!$B$19-IF(G2271&lt;'d_고정'!$B$26,'d_고정'!$B$24,'d_고정'!$B$18)+1))*('d_고정'!$B$14+('d_고정'!$B$15-'d_고정'!$B$14)*RAND()))/F2271</f>
        <v/>
      </c>
      <c r="I2271">
        <f>RAND()</f>
        <v/>
      </c>
      <c r="J2271">
        <f>IF('d_시나리오'!$J$3='d_시나리오'!$H$3,'d_시나리오'!$I$3,IF(I2271&lt;('d_시나리오'!$I$3-'d_시나리오'!$H$3)/('d_시나리오'!$J$3-'d_시나리오'!$H$3),'d_시나리오'!$H$3+SQRT(I2271*('d_시나리오'!$J$3-'d_시나리오'!$H$3)*('d_시나리오'!$I$3-'d_시나리오'!$H$3)),'d_시나리오'!$J$3-SQRT((1-I2271)*('d_시나리오'!$J$3-'d_시나리오'!$H$3)*('d_시나리오'!$J$3-'d_시나리오'!$I$3))))</f>
        <v/>
      </c>
      <c r="K2271">
        <f>RAND()</f>
        <v/>
      </c>
      <c r="L2271">
        <f>IF('d_시나리오'!$J$4='d_시나리오'!$H$4,'d_시나리오'!$I$4,IF(K2271&lt;('d_시나리오'!$I$4-'d_시나리오'!$H$4)/('d_시나리오'!$J$4-'d_시나리오'!$H$4),'d_시나리오'!$H$4+SQRT(K2271*('d_시나리오'!$J$4-'d_시나리오'!$H$4)*('d_시나리오'!$I$4-'d_시나리오'!$H$4)),'d_시나리오'!$J$4-SQRT((1-K2271)*('d_시나리오'!$J$4-'d_시나리오'!$H$4)*('d_시나리오'!$J$4-'d_시나리오'!$I$4))))</f>
        <v/>
      </c>
      <c r="M2271">
        <f>RAND()</f>
        <v/>
      </c>
      <c r="N2271">
        <f>IF('d_시나리오'!$J$5='d_시나리오'!$H$5,'d_시나리오'!$I$5,IF(M2271&lt;('d_시나리오'!$I$5-'d_시나리오'!$H$5)/('d_시나리오'!$J$5-'d_시나리오'!$H$5),'d_시나리오'!$H$5+SQRT(M2271*('d_시나리오'!$J$5-'d_시나리오'!$H$5)*('d_시나리오'!$I$5-'d_시나리오'!$H$5)),'d_시나리오'!$J$5-SQRT((1-M2271)*('d_시나리오'!$J$5-'d_시나리오'!$H$5)*('d_시나리오'!$J$5-'d_시나리오'!$I$5))))</f>
        <v/>
      </c>
      <c r="O2271">
        <f>RAND()</f>
        <v/>
      </c>
      <c r="P2271">
        <f>IF('d_시나리오'!$J$6='d_시나리오'!$H$6,'d_시나리오'!$I$6,IF(O2271&lt;('d_시나리오'!$I$6-'d_시나리오'!$H$6)/('d_시나리오'!$J$6-'d_시나리오'!$H$6),'d_시나리오'!$H$6+SQRT(O2271*('d_시나리오'!$J$6-'d_시나리오'!$H$6)*('d_시나리오'!$I$6-'d_시나리오'!$H$6)),'d_시나리오'!$J$6-SQRT((1-O2271)*('d_시나리오'!$J$6-'d_시나리오'!$H$6)*('d_시나리오'!$J$6-'d_시나리오'!$I$6))))</f>
        <v/>
      </c>
      <c r="Q2271">
        <f>INDEX('d_분포'!$B$2:$B$57,RANDBETWEEN(1,56))</f>
        <v/>
      </c>
      <c r="R2271">
        <f>BETAINV(RAND(),5,5)</f>
        <v/>
      </c>
      <c r="S2271">
        <f>'d_고정'!$B$1*'6_기대효과'!$H$7*('d_시나리오'!$I$7/'d_고정'!$B$2)*B2271</f>
        <v/>
      </c>
      <c r="T2271">
        <f>S2271*D2271</f>
        <v/>
      </c>
      <c r="U2271">
        <f>S2271*F2271*H2271</f>
        <v/>
      </c>
      <c r="V2271">
        <f>S2271*F2271*(H2271-1)</f>
        <v/>
      </c>
      <c r="W2271">
        <f>U2271*J2271</f>
        <v/>
      </c>
      <c r="X2271">
        <f>T2271+W2271</f>
        <v/>
      </c>
      <c r="Y2271">
        <f>(T2271*E2271+W2271*L2271)*(1-R2271-'d_고정'!$B$13)</f>
        <v/>
      </c>
      <c r="Z2271">
        <f>(U2271*N2271*Q2271+'d_고정'!$B$3*('6_기대효과'!$H$7/8)*Q2271*'d_고정'!$B$10*P2271*('6_기대효과'!$K$7/'d_고정'!$B$9))*(1-R2271)</f>
        <v/>
      </c>
      <c r="AA2271">
        <f>W2271*L2271*(1-R2271-'d_고정'!$B$13)+U2271*MAX(N2271-'d_고정'!$B$10*P2271*('6_기대효과'!$K$7/'d_고정'!$B$9),0)*Q2271*(1-R2271)</f>
        <v/>
      </c>
      <c r="AB2271">
        <f>Y2271+Z2271</f>
        <v/>
      </c>
      <c r="AC2271">
        <f>Y2271/('d_고정'!$B$5*'6_기대효과'!$H$7/8)/'d_고정'!$B$6</f>
        <v/>
      </c>
      <c r="AD2271">
        <f>Y2271/('d_고정'!$B$8*'6_기대효과'!$H$7/8)</f>
        <v/>
      </c>
    </row>
    <row r="2272">
      <c r="A2272">
        <f>RAND()</f>
        <v/>
      </c>
      <c r="B2272">
        <f>IF('d_시나리오'!$J$2='d_시나리오'!$H$2,'d_시나리오'!$I$2,IF(A2272&lt;('d_시나리오'!$I$2-'d_시나리오'!$H$2)/('d_시나리오'!$J$2-'d_시나리오'!$H$2),'d_시나리오'!$H$2+SQRT(A2272*('d_시나리오'!$J$2-'d_시나리오'!$H$2)*('d_시나리오'!$I$2-'d_시나리오'!$H$2)),'d_시나리오'!$J$2-SQRT((1-A2272)*('d_시나리오'!$J$2-'d_시나리오'!$H$2)*('d_시나리오'!$J$2-'d_시나리오'!$I$2))))</f>
        <v/>
      </c>
      <c r="C2272">
        <f>RAND()</f>
        <v/>
      </c>
      <c r="D2272">
        <f>BETAINV(RAND(),IF(C2272&lt;'d_고정'!$B$26,'d_고정'!$B$23,'d_고정'!$B$16)+1,'d_고정'!$B$17-IF(C2272&lt;'d_고정'!$B$26,'d_고정'!$B$23,'d_고정'!$B$16)+1)*('d_고정'!$B$14+('d_고정'!$B$15-'d_고정'!$B$14)*RAND())</f>
        <v/>
      </c>
      <c r="E2272">
        <f>INDEX('d_분포'!$A$2:$A$28,RANDBETWEEN(1,27))</f>
        <v/>
      </c>
      <c r="F2272">
        <f>INDEX('d_분포'!$C$2:$C$5,RANDBETWEEN(1,4))*(0.9+0.2*RAND())</f>
        <v/>
      </c>
      <c r="G2272">
        <f>RAND()</f>
        <v/>
      </c>
      <c r="H2272">
        <f>(F2272+(1-F2272)*('d_고정'!$B$22*BETAINV(RAND(),IF(G2272&lt;'d_고정'!$B$26,'d_고정'!$B$25,'d_고정'!$B$20)+1,'d_고정'!$B$21-IF(G2272&lt;'d_고정'!$B$26,'d_고정'!$B$25,'d_고정'!$B$20)+1)+(1-'d_고정'!$B$22)*BETAINV(RAND(),IF(G2272&lt;'d_고정'!$B$26,'d_고정'!$B$24,'d_고정'!$B$18)+1,'d_고정'!$B$19-IF(G2272&lt;'d_고정'!$B$26,'d_고정'!$B$24,'d_고정'!$B$18)+1))*('d_고정'!$B$14+('d_고정'!$B$15-'d_고정'!$B$14)*RAND()))/F2272</f>
        <v/>
      </c>
      <c r="I2272">
        <f>RAND()</f>
        <v/>
      </c>
      <c r="J2272">
        <f>IF('d_시나리오'!$J$3='d_시나리오'!$H$3,'d_시나리오'!$I$3,IF(I2272&lt;('d_시나리오'!$I$3-'d_시나리오'!$H$3)/('d_시나리오'!$J$3-'d_시나리오'!$H$3),'d_시나리오'!$H$3+SQRT(I2272*('d_시나리오'!$J$3-'d_시나리오'!$H$3)*('d_시나리오'!$I$3-'d_시나리오'!$H$3)),'d_시나리오'!$J$3-SQRT((1-I2272)*('d_시나리오'!$J$3-'d_시나리오'!$H$3)*('d_시나리오'!$J$3-'d_시나리오'!$I$3))))</f>
        <v/>
      </c>
      <c r="K2272">
        <f>RAND()</f>
        <v/>
      </c>
      <c r="L2272">
        <f>IF('d_시나리오'!$J$4='d_시나리오'!$H$4,'d_시나리오'!$I$4,IF(K2272&lt;('d_시나리오'!$I$4-'d_시나리오'!$H$4)/('d_시나리오'!$J$4-'d_시나리오'!$H$4),'d_시나리오'!$H$4+SQRT(K2272*('d_시나리오'!$J$4-'d_시나리오'!$H$4)*('d_시나리오'!$I$4-'d_시나리오'!$H$4)),'d_시나리오'!$J$4-SQRT((1-K2272)*('d_시나리오'!$J$4-'d_시나리오'!$H$4)*('d_시나리오'!$J$4-'d_시나리오'!$I$4))))</f>
        <v/>
      </c>
      <c r="M2272">
        <f>RAND()</f>
        <v/>
      </c>
      <c r="N2272">
        <f>IF('d_시나리오'!$J$5='d_시나리오'!$H$5,'d_시나리오'!$I$5,IF(M2272&lt;('d_시나리오'!$I$5-'d_시나리오'!$H$5)/('d_시나리오'!$J$5-'d_시나리오'!$H$5),'d_시나리오'!$H$5+SQRT(M2272*('d_시나리오'!$J$5-'d_시나리오'!$H$5)*('d_시나리오'!$I$5-'d_시나리오'!$H$5)),'d_시나리오'!$J$5-SQRT((1-M2272)*('d_시나리오'!$J$5-'d_시나리오'!$H$5)*('d_시나리오'!$J$5-'d_시나리오'!$I$5))))</f>
        <v/>
      </c>
      <c r="O2272">
        <f>RAND()</f>
        <v/>
      </c>
      <c r="P2272">
        <f>IF('d_시나리오'!$J$6='d_시나리오'!$H$6,'d_시나리오'!$I$6,IF(O2272&lt;('d_시나리오'!$I$6-'d_시나리오'!$H$6)/('d_시나리오'!$J$6-'d_시나리오'!$H$6),'d_시나리오'!$H$6+SQRT(O2272*('d_시나리오'!$J$6-'d_시나리오'!$H$6)*('d_시나리오'!$I$6-'d_시나리오'!$H$6)),'d_시나리오'!$J$6-SQRT((1-O2272)*('d_시나리오'!$J$6-'d_시나리오'!$H$6)*('d_시나리오'!$J$6-'d_시나리오'!$I$6))))</f>
        <v/>
      </c>
      <c r="Q2272">
        <f>INDEX('d_분포'!$B$2:$B$57,RANDBETWEEN(1,56))</f>
        <v/>
      </c>
      <c r="R2272">
        <f>BETAINV(RAND(),5,5)</f>
        <v/>
      </c>
      <c r="S2272">
        <f>'d_고정'!$B$1*'6_기대효과'!$H$7*('d_시나리오'!$I$7/'d_고정'!$B$2)*B2272</f>
        <v/>
      </c>
      <c r="T2272">
        <f>S2272*D2272</f>
        <v/>
      </c>
      <c r="U2272">
        <f>S2272*F2272*H2272</f>
        <v/>
      </c>
      <c r="V2272">
        <f>S2272*F2272*(H2272-1)</f>
        <v/>
      </c>
      <c r="W2272">
        <f>U2272*J2272</f>
        <v/>
      </c>
      <c r="X2272">
        <f>T2272+W2272</f>
        <v/>
      </c>
      <c r="Y2272">
        <f>(T2272*E2272+W2272*L2272)*(1-R2272-'d_고정'!$B$13)</f>
        <v/>
      </c>
      <c r="Z2272">
        <f>(U2272*N2272*Q2272+'d_고정'!$B$3*('6_기대효과'!$H$7/8)*Q2272*'d_고정'!$B$10*P2272*('6_기대효과'!$K$7/'d_고정'!$B$9))*(1-R2272)</f>
        <v/>
      </c>
      <c r="AA2272">
        <f>W2272*L2272*(1-R2272-'d_고정'!$B$13)+U2272*MAX(N2272-'d_고정'!$B$10*P2272*('6_기대효과'!$K$7/'d_고정'!$B$9),0)*Q2272*(1-R2272)</f>
        <v/>
      </c>
      <c r="AB2272">
        <f>Y2272+Z2272</f>
        <v/>
      </c>
      <c r="AC2272">
        <f>Y2272/('d_고정'!$B$5*'6_기대효과'!$H$7/8)/'d_고정'!$B$6</f>
        <v/>
      </c>
      <c r="AD2272">
        <f>Y2272/('d_고정'!$B$8*'6_기대효과'!$H$7/8)</f>
        <v/>
      </c>
    </row>
    <row r="2273">
      <c r="A2273">
        <f>RAND()</f>
        <v/>
      </c>
      <c r="B2273">
        <f>IF('d_시나리오'!$J$2='d_시나리오'!$H$2,'d_시나리오'!$I$2,IF(A2273&lt;('d_시나리오'!$I$2-'d_시나리오'!$H$2)/('d_시나리오'!$J$2-'d_시나리오'!$H$2),'d_시나리오'!$H$2+SQRT(A2273*('d_시나리오'!$J$2-'d_시나리오'!$H$2)*('d_시나리오'!$I$2-'d_시나리오'!$H$2)),'d_시나리오'!$J$2-SQRT((1-A2273)*('d_시나리오'!$J$2-'d_시나리오'!$H$2)*('d_시나리오'!$J$2-'d_시나리오'!$I$2))))</f>
        <v/>
      </c>
      <c r="C2273">
        <f>RAND()</f>
        <v/>
      </c>
      <c r="D2273">
        <f>BETAINV(RAND(),IF(C2273&lt;'d_고정'!$B$26,'d_고정'!$B$23,'d_고정'!$B$16)+1,'d_고정'!$B$17-IF(C2273&lt;'d_고정'!$B$26,'d_고정'!$B$23,'d_고정'!$B$16)+1)*('d_고정'!$B$14+('d_고정'!$B$15-'d_고정'!$B$14)*RAND())</f>
        <v/>
      </c>
      <c r="E2273">
        <f>INDEX('d_분포'!$A$2:$A$28,RANDBETWEEN(1,27))</f>
        <v/>
      </c>
      <c r="F2273">
        <f>INDEX('d_분포'!$C$2:$C$5,RANDBETWEEN(1,4))*(0.9+0.2*RAND())</f>
        <v/>
      </c>
      <c r="G2273">
        <f>RAND()</f>
        <v/>
      </c>
      <c r="H2273">
        <f>(F2273+(1-F2273)*('d_고정'!$B$22*BETAINV(RAND(),IF(G2273&lt;'d_고정'!$B$26,'d_고정'!$B$25,'d_고정'!$B$20)+1,'d_고정'!$B$21-IF(G2273&lt;'d_고정'!$B$26,'d_고정'!$B$25,'d_고정'!$B$20)+1)+(1-'d_고정'!$B$22)*BETAINV(RAND(),IF(G2273&lt;'d_고정'!$B$26,'d_고정'!$B$24,'d_고정'!$B$18)+1,'d_고정'!$B$19-IF(G2273&lt;'d_고정'!$B$26,'d_고정'!$B$24,'d_고정'!$B$18)+1))*('d_고정'!$B$14+('d_고정'!$B$15-'d_고정'!$B$14)*RAND()))/F2273</f>
        <v/>
      </c>
      <c r="I2273">
        <f>RAND()</f>
        <v/>
      </c>
      <c r="J2273">
        <f>IF('d_시나리오'!$J$3='d_시나리오'!$H$3,'d_시나리오'!$I$3,IF(I2273&lt;('d_시나리오'!$I$3-'d_시나리오'!$H$3)/('d_시나리오'!$J$3-'d_시나리오'!$H$3),'d_시나리오'!$H$3+SQRT(I2273*('d_시나리오'!$J$3-'d_시나리오'!$H$3)*('d_시나리오'!$I$3-'d_시나리오'!$H$3)),'d_시나리오'!$J$3-SQRT((1-I2273)*('d_시나리오'!$J$3-'d_시나리오'!$H$3)*('d_시나리오'!$J$3-'d_시나리오'!$I$3))))</f>
        <v/>
      </c>
      <c r="K2273">
        <f>RAND()</f>
        <v/>
      </c>
      <c r="L2273">
        <f>IF('d_시나리오'!$J$4='d_시나리오'!$H$4,'d_시나리오'!$I$4,IF(K2273&lt;('d_시나리오'!$I$4-'d_시나리오'!$H$4)/('d_시나리오'!$J$4-'d_시나리오'!$H$4),'d_시나리오'!$H$4+SQRT(K2273*('d_시나리오'!$J$4-'d_시나리오'!$H$4)*('d_시나리오'!$I$4-'d_시나리오'!$H$4)),'d_시나리오'!$J$4-SQRT((1-K2273)*('d_시나리오'!$J$4-'d_시나리오'!$H$4)*('d_시나리오'!$J$4-'d_시나리오'!$I$4))))</f>
        <v/>
      </c>
      <c r="M2273">
        <f>RAND()</f>
        <v/>
      </c>
      <c r="N2273">
        <f>IF('d_시나리오'!$J$5='d_시나리오'!$H$5,'d_시나리오'!$I$5,IF(M2273&lt;('d_시나리오'!$I$5-'d_시나리오'!$H$5)/('d_시나리오'!$J$5-'d_시나리오'!$H$5),'d_시나리오'!$H$5+SQRT(M2273*('d_시나리오'!$J$5-'d_시나리오'!$H$5)*('d_시나리오'!$I$5-'d_시나리오'!$H$5)),'d_시나리오'!$J$5-SQRT((1-M2273)*('d_시나리오'!$J$5-'d_시나리오'!$H$5)*('d_시나리오'!$J$5-'d_시나리오'!$I$5))))</f>
        <v/>
      </c>
      <c r="O2273">
        <f>RAND()</f>
        <v/>
      </c>
      <c r="P2273">
        <f>IF('d_시나리오'!$J$6='d_시나리오'!$H$6,'d_시나리오'!$I$6,IF(O2273&lt;('d_시나리오'!$I$6-'d_시나리오'!$H$6)/('d_시나리오'!$J$6-'d_시나리오'!$H$6),'d_시나리오'!$H$6+SQRT(O2273*('d_시나리오'!$J$6-'d_시나리오'!$H$6)*('d_시나리오'!$I$6-'d_시나리오'!$H$6)),'d_시나리오'!$J$6-SQRT((1-O2273)*('d_시나리오'!$J$6-'d_시나리오'!$H$6)*('d_시나리오'!$J$6-'d_시나리오'!$I$6))))</f>
        <v/>
      </c>
      <c r="Q2273">
        <f>INDEX('d_분포'!$B$2:$B$57,RANDBETWEEN(1,56))</f>
        <v/>
      </c>
      <c r="R2273">
        <f>BETAINV(RAND(),5,5)</f>
        <v/>
      </c>
      <c r="S2273">
        <f>'d_고정'!$B$1*'6_기대효과'!$H$7*('d_시나리오'!$I$7/'d_고정'!$B$2)*B2273</f>
        <v/>
      </c>
      <c r="T2273">
        <f>S2273*D2273</f>
        <v/>
      </c>
      <c r="U2273">
        <f>S2273*F2273*H2273</f>
        <v/>
      </c>
      <c r="V2273">
        <f>S2273*F2273*(H2273-1)</f>
        <v/>
      </c>
      <c r="W2273">
        <f>U2273*J2273</f>
        <v/>
      </c>
      <c r="X2273">
        <f>T2273+W2273</f>
        <v/>
      </c>
      <c r="Y2273">
        <f>(T2273*E2273+W2273*L2273)*(1-R2273-'d_고정'!$B$13)</f>
        <v/>
      </c>
      <c r="Z2273">
        <f>(U2273*N2273*Q2273+'d_고정'!$B$3*('6_기대효과'!$H$7/8)*Q2273*'d_고정'!$B$10*P2273*('6_기대효과'!$K$7/'d_고정'!$B$9))*(1-R2273)</f>
        <v/>
      </c>
      <c r="AA2273">
        <f>W2273*L2273*(1-R2273-'d_고정'!$B$13)+U2273*MAX(N2273-'d_고정'!$B$10*P2273*('6_기대효과'!$K$7/'d_고정'!$B$9),0)*Q2273*(1-R2273)</f>
        <v/>
      </c>
      <c r="AB2273">
        <f>Y2273+Z2273</f>
        <v/>
      </c>
      <c r="AC2273">
        <f>Y2273/('d_고정'!$B$5*'6_기대효과'!$H$7/8)/'d_고정'!$B$6</f>
        <v/>
      </c>
      <c r="AD2273">
        <f>Y2273/('d_고정'!$B$8*'6_기대효과'!$H$7/8)</f>
        <v/>
      </c>
    </row>
    <row r="2274">
      <c r="A2274">
        <f>RAND()</f>
        <v/>
      </c>
      <c r="B2274">
        <f>IF('d_시나리오'!$J$2='d_시나리오'!$H$2,'d_시나리오'!$I$2,IF(A2274&lt;('d_시나리오'!$I$2-'d_시나리오'!$H$2)/('d_시나리오'!$J$2-'d_시나리오'!$H$2),'d_시나리오'!$H$2+SQRT(A2274*('d_시나리오'!$J$2-'d_시나리오'!$H$2)*('d_시나리오'!$I$2-'d_시나리오'!$H$2)),'d_시나리오'!$J$2-SQRT((1-A2274)*('d_시나리오'!$J$2-'d_시나리오'!$H$2)*('d_시나리오'!$J$2-'d_시나리오'!$I$2))))</f>
        <v/>
      </c>
      <c r="C2274">
        <f>RAND()</f>
        <v/>
      </c>
      <c r="D2274">
        <f>BETAINV(RAND(),IF(C2274&lt;'d_고정'!$B$26,'d_고정'!$B$23,'d_고정'!$B$16)+1,'d_고정'!$B$17-IF(C2274&lt;'d_고정'!$B$26,'d_고정'!$B$23,'d_고정'!$B$16)+1)*('d_고정'!$B$14+('d_고정'!$B$15-'d_고정'!$B$14)*RAND())</f>
        <v/>
      </c>
      <c r="E2274">
        <f>INDEX('d_분포'!$A$2:$A$28,RANDBETWEEN(1,27))</f>
        <v/>
      </c>
      <c r="F2274">
        <f>INDEX('d_분포'!$C$2:$C$5,RANDBETWEEN(1,4))*(0.9+0.2*RAND())</f>
        <v/>
      </c>
      <c r="G2274">
        <f>RAND()</f>
        <v/>
      </c>
      <c r="H2274">
        <f>(F2274+(1-F2274)*('d_고정'!$B$22*BETAINV(RAND(),IF(G2274&lt;'d_고정'!$B$26,'d_고정'!$B$25,'d_고정'!$B$20)+1,'d_고정'!$B$21-IF(G2274&lt;'d_고정'!$B$26,'d_고정'!$B$25,'d_고정'!$B$20)+1)+(1-'d_고정'!$B$22)*BETAINV(RAND(),IF(G2274&lt;'d_고정'!$B$26,'d_고정'!$B$24,'d_고정'!$B$18)+1,'d_고정'!$B$19-IF(G2274&lt;'d_고정'!$B$26,'d_고정'!$B$24,'d_고정'!$B$18)+1))*('d_고정'!$B$14+('d_고정'!$B$15-'d_고정'!$B$14)*RAND()))/F2274</f>
        <v/>
      </c>
      <c r="I2274">
        <f>RAND()</f>
        <v/>
      </c>
      <c r="J2274">
        <f>IF('d_시나리오'!$J$3='d_시나리오'!$H$3,'d_시나리오'!$I$3,IF(I2274&lt;('d_시나리오'!$I$3-'d_시나리오'!$H$3)/('d_시나리오'!$J$3-'d_시나리오'!$H$3),'d_시나리오'!$H$3+SQRT(I2274*('d_시나리오'!$J$3-'d_시나리오'!$H$3)*('d_시나리오'!$I$3-'d_시나리오'!$H$3)),'d_시나리오'!$J$3-SQRT((1-I2274)*('d_시나리오'!$J$3-'d_시나리오'!$H$3)*('d_시나리오'!$J$3-'d_시나리오'!$I$3))))</f>
        <v/>
      </c>
      <c r="K2274">
        <f>RAND()</f>
        <v/>
      </c>
      <c r="L2274">
        <f>IF('d_시나리오'!$J$4='d_시나리오'!$H$4,'d_시나리오'!$I$4,IF(K2274&lt;('d_시나리오'!$I$4-'d_시나리오'!$H$4)/('d_시나리오'!$J$4-'d_시나리오'!$H$4),'d_시나리오'!$H$4+SQRT(K2274*('d_시나리오'!$J$4-'d_시나리오'!$H$4)*('d_시나리오'!$I$4-'d_시나리오'!$H$4)),'d_시나리오'!$J$4-SQRT((1-K2274)*('d_시나리오'!$J$4-'d_시나리오'!$H$4)*('d_시나리오'!$J$4-'d_시나리오'!$I$4))))</f>
        <v/>
      </c>
      <c r="M2274">
        <f>RAND()</f>
        <v/>
      </c>
      <c r="N2274">
        <f>IF('d_시나리오'!$J$5='d_시나리오'!$H$5,'d_시나리오'!$I$5,IF(M2274&lt;('d_시나리오'!$I$5-'d_시나리오'!$H$5)/('d_시나리오'!$J$5-'d_시나리오'!$H$5),'d_시나리오'!$H$5+SQRT(M2274*('d_시나리오'!$J$5-'d_시나리오'!$H$5)*('d_시나리오'!$I$5-'d_시나리오'!$H$5)),'d_시나리오'!$J$5-SQRT((1-M2274)*('d_시나리오'!$J$5-'d_시나리오'!$H$5)*('d_시나리오'!$J$5-'d_시나리오'!$I$5))))</f>
        <v/>
      </c>
      <c r="O2274">
        <f>RAND()</f>
        <v/>
      </c>
      <c r="P2274">
        <f>IF('d_시나리오'!$J$6='d_시나리오'!$H$6,'d_시나리오'!$I$6,IF(O2274&lt;('d_시나리오'!$I$6-'d_시나리오'!$H$6)/('d_시나리오'!$J$6-'d_시나리오'!$H$6),'d_시나리오'!$H$6+SQRT(O2274*('d_시나리오'!$J$6-'d_시나리오'!$H$6)*('d_시나리오'!$I$6-'d_시나리오'!$H$6)),'d_시나리오'!$J$6-SQRT((1-O2274)*('d_시나리오'!$J$6-'d_시나리오'!$H$6)*('d_시나리오'!$J$6-'d_시나리오'!$I$6))))</f>
        <v/>
      </c>
      <c r="Q2274">
        <f>INDEX('d_분포'!$B$2:$B$57,RANDBETWEEN(1,56))</f>
        <v/>
      </c>
      <c r="R2274">
        <f>BETAINV(RAND(),5,5)</f>
        <v/>
      </c>
      <c r="S2274">
        <f>'d_고정'!$B$1*'6_기대효과'!$H$7*('d_시나리오'!$I$7/'d_고정'!$B$2)*B2274</f>
        <v/>
      </c>
      <c r="T2274">
        <f>S2274*D2274</f>
        <v/>
      </c>
      <c r="U2274">
        <f>S2274*F2274*H2274</f>
        <v/>
      </c>
      <c r="V2274">
        <f>S2274*F2274*(H2274-1)</f>
        <v/>
      </c>
      <c r="W2274">
        <f>U2274*J2274</f>
        <v/>
      </c>
      <c r="X2274">
        <f>T2274+W2274</f>
        <v/>
      </c>
      <c r="Y2274">
        <f>(T2274*E2274+W2274*L2274)*(1-R2274-'d_고정'!$B$13)</f>
        <v/>
      </c>
      <c r="Z2274">
        <f>(U2274*N2274*Q2274+'d_고정'!$B$3*('6_기대효과'!$H$7/8)*Q2274*'d_고정'!$B$10*P2274*('6_기대효과'!$K$7/'d_고정'!$B$9))*(1-R2274)</f>
        <v/>
      </c>
      <c r="AA2274">
        <f>W2274*L2274*(1-R2274-'d_고정'!$B$13)+U2274*MAX(N2274-'d_고정'!$B$10*P2274*('6_기대효과'!$K$7/'d_고정'!$B$9),0)*Q2274*(1-R2274)</f>
        <v/>
      </c>
      <c r="AB2274">
        <f>Y2274+Z2274</f>
        <v/>
      </c>
      <c r="AC2274">
        <f>Y2274/('d_고정'!$B$5*'6_기대효과'!$H$7/8)/'d_고정'!$B$6</f>
        <v/>
      </c>
      <c r="AD2274">
        <f>Y2274/('d_고정'!$B$8*'6_기대효과'!$H$7/8)</f>
        <v/>
      </c>
    </row>
    <row r="2275">
      <c r="A2275">
        <f>RAND()</f>
        <v/>
      </c>
      <c r="B2275">
        <f>IF('d_시나리오'!$J$2='d_시나리오'!$H$2,'d_시나리오'!$I$2,IF(A2275&lt;('d_시나리오'!$I$2-'d_시나리오'!$H$2)/('d_시나리오'!$J$2-'d_시나리오'!$H$2),'d_시나리오'!$H$2+SQRT(A2275*('d_시나리오'!$J$2-'d_시나리오'!$H$2)*('d_시나리오'!$I$2-'d_시나리오'!$H$2)),'d_시나리오'!$J$2-SQRT((1-A2275)*('d_시나리오'!$J$2-'d_시나리오'!$H$2)*('d_시나리오'!$J$2-'d_시나리오'!$I$2))))</f>
        <v/>
      </c>
      <c r="C2275">
        <f>RAND()</f>
        <v/>
      </c>
      <c r="D2275">
        <f>BETAINV(RAND(),IF(C2275&lt;'d_고정'!$B$26,'d_고정'!$B$23,'d_고정'!$B$16)+1,'d_고정'!$B$17-IF(C2275&lt;'d_고정'!$B$26,'d_고정'!$B$23,'d_고정'!$B$16)+1)*('d_고정'!$B$14+('d_고정'!$B$15-'d_고정'!$B$14)*RAND())</f>
        <v/>
      </c>
      <c r="E2275">
        <f>INDEX('d_분포'!$A$2:$A$28,RANDBETWEEN(1,27))</f>
        <v/>
      </c>
      <c r="F2275">
        <f>INDEX('d_분포'!$C$2:$C$5,RANDBETWEEN(1,4))*(0.9+0.2*RAND())</f>
        <v/>
      </c>
      <c r="G2275">
        <f>RAND()</f>
        <v/>
      </c>
      <c r="H2275">
        <f>(F2275+(1-F2275)*('d_고정'!$B$22*BETAINV(RAND(),IF(G2275&lt;'d_고정'!$B$26,'d_고정'!$B$25,'d_고정'!$B$20)+1,'d_고정'!$B$21-IF(G2275&lt;'d_고정'!$B$26,'d_고정'!$B$25,'d_고정'!$B$20)+1)+(1-'d_고정'!$B$22)*BETAINV(RAND(),IF(G2275&lt;'d_고정'!$B$26,'d_고정'!$B$24,'d_고정'!$B$18)+1,'d_고정'!$B$19-IF(G2275&lt;'d_고정'!$B$26,'d_고정'!$B$24,'d_고정'!$B$18)+1))*('d_고정'!$B$14+('d_고정'!$B$15-'d_고정'!$B$14)*RAND()))/F2275</f>
        <v/>
      </c>
      <c r="I2275">
        <f>RAND()</f>
        <v/>
      </c>
      <c r="J2275">
        <f>IF('d_시나리오'!$J$3='d_시나리오'!$H$3,'d_시나리오'!$I$3,IF(I2275&lt;('d_시나리오'!$I$3-'d_시나리오'!$H$3)/('d_시나리오'!$J$3-'d_시나리오'!$H$3),'d_시나리오'!$H$3+SQRT(I2275*('d_시나리오'!$J$3-'d_시나리오'!$H$3)*('d_시나리오'!$I$3-'d_시나리오'!$H$3)),'d_시나리오'!$J$3-SQRT((1-I2275)*('d_시나리오'!$J$3-'d_시나리오'!$H$3)*('d_시나리오'!$J$3-'d_시나리오'!$I$3))))</f>
        <v/>
      </c>
      <c r="K2275">
        <f>RAND()</f>
        <v/>
      </c>
      <c r="L2275">
        <f>IF('d_시나리오'!$J$4='d_시나리오'!$H$4,'d_시나리오'!$I$4,IF(K2275&lt;('d_시나리오'!$I$4-'d_시나리오'!$H$4)/('d_시나리오'!$J$4-'d_시나리오'!$H$4),'d_시나리오'!$H$4+SQRT(K2275*('d_시나리오'!$J$4-'d_시나리오'!$H$4)*('d_시나리오'!$I$4-'d_시나리오'!$H$4)),'d_시나리오'!$J$4-SQRT((1-K2275)*('d_시나리오'!$J$4-'d_시나리오'!$H$4)*('d_시나리오'!$J$4-'d_시나리오'!$I$4))))</f>
        <v/>
      </c>
      <c r="M2275">
        <f>RAND()</f>
        <v/>
      </c>
      <c r="N2275">
        <f>IF('d_시나리오'!$J$5='d_시나리오'!$H$5,'d_시나리오'!$I$5,IF(M2275&lt;('d_시나리오'!$I$5-'d_시나리오'!$H$5)/('d_시나리오'!$J$5-'d_시나리오'!$H$5),'d_시나리오'!$H$5+SQRT(M2275*('d_시나리오'!$J$5-'d_시나리오'!$H$5)*('d_시나리오'!$I$5-'d_시나리오'!$H$5)),'d_시나리오'!$J$5-SQRT((1-M2275)*('d_시나리오'!$J$5-'d_시나리오'!$H$5)*('d_시나리오'!$J$5-'d_시나리오'!$I$5))))</f>
        <v/>
      </c>
      <c r="O2275">
        <f>RAND()</f>
        <v/>
      </c>
      <c r="P2275">
        <f>IF('d_시나리오'!$J$6='d_시나리오'!$H$6,'d_시나리오'!$I$6,IF(O2275&lt;('d_시나리오'!$I$6-'d_시나리오'!$H$6)/('d_시나리오'!$J$6-'d_시나리오'!$H$6),'d_시나리오'!$H$6+SQRT(O2275*('d_시나리오'!$J$6-'d_시나리오'!$H$6)*('d_시나리오'!$I$6-'d_시나리오'!$H$6)),'d_시나리오'!$J$6-SQRT((1-O2275)*('d_시나리오'!$J$6-'d_시나리오'!$H$6)*('d_시나리오'!$J$6-'d_시나리오'!$I$6))))</f>
        <v/>
      </c>
      <c r="Q2275">
        <f>INDEX('d_분포'!$B$2:$B$57,RANDBETWEEN(1,56))</f>
        <v/>
      </c>
      <c r="R2275">
        <f>BETAINV(RAND(),5,5)</f>
        <v/>
      </c>
      <c r="S2275">
        <f>'d_고정'!$B$1*'6_기대효과'!$H$7*('d_시나리오'!$I$7/'d_고정'!$B$2)*B2275</f>
        <v/>
      </c>
      <c r="T2275">
        <f>S2275*D2275</f>
        <v/>
      </c>
      <c r="U2275">
        <f>S2275*F2275*H2275</f>
        <v/>
      </c>
      <c r="V2275">
        <f>S2275*F2275*(H2275-1)</f>
        <v/>
      </c>
      <c r="W2275">
        <f>U2275*J2275</f>
        <v/>
      </c>
      <c r="X2275">
        <f>T2275+W2275</f>
        <v/>
      </c>
      <c r="Y2275">
        <f>(T2275*E2275+W2275*L2275)*(1-R2275-'d_고정'!$B$13)</f>
        <v/>
      </c>
      <c r="Z2275">
        <f>(U2275*N2275*Q2275+'d_고정'!$B$3*('6_기대효과'!$H$7/8)*Q2275*'d_고정'!$B$10*P2275*('6_기대효과'!$K$7/'d_고정'!$B$9))*(1-R2275)</f>
        <v/>
      </c>
      <c r="AA2275">
        <f>W2275*L2275*(1-R2275-'d_고정'!$B$13)+U2275*MAX(N2275-'d_고정'!$B$10*P2275*('6_기대효과'!$K$7/'d_고정'!$B$9),0)*Q2275*(1-R2275)</f>
        <v/>
      </c>
      <c r="AB2275">
        <f>Y2275+Z2275</f>
        <v/>
      </c>
      <c r="AC2275">
        <f>Y2275/('d_고정'!$B$5*'6_기대효과'!$H$7/8)/'d_고정'!$B$6</f>
        <v/>
      </c>
      <c r="AD2275">
        <f>Y2275/('d_고정'!$B$8*'6_기대효과'!$H$7/8)</f>
        <v/>
      </c>
    </row>
    <row r="2276">
      <c r="A2276">
        <f>RAND()</f>
        <v/>
      </c>
      <c r="B2276">
        <f>IF('d_시나리오'!$J$2='d_시나리오'!$H$2,'d_시나리오'!$I$2,IF(A2276&lt;('d_시나리오'!$I$2-'d_시나리오'!$H$2)/('d_시나리오'!$J$2-'d_시나리오'!$H$2),'d_시나리오'!$H$2+SQRT(A2276*('d_시나리오'!$J$2-'d_시나리오'!$H$2)*('d_시나리오'!$I$2-'d_시나리오'!$H$2)),'d_시나리오'!$J$2-SQRT((1-A2276)*('d_시나리오'!$J$2-'d_시나리오'!$H$2)*('d_시나리오'!$J$2-'d_시나리오'!$I$2))))</f>
        <v/>
      </c>
      <c r="C2276">
        <f>RAND()</f>
        <v/>
      </c>
      <c r="D2276">
        <f>BETAINV(RAND(),IF(C2276&lt;'d_고정'!$B$26,'d_고정'!$B$23,'d_고정'!$B$16)+1,'d_고정'!$B$17-IF(C2276&lt;'d_고정'!$B$26,'d_고정'!$B$23,'d_고정'!$B$16)+1)*('d_고정'!$B$14+('d_고정'!$B$15-'d_고정'!$B$14)*RAND())</f>
        <v/>
      </c>
      <c r="E2276">
        <f>INDEX('d_분포'!$A$2:$A$28,RANDBETWEEN(1,27))</f>
        <v/>
      </c>
      <c r="F2276">
        <f>INDEX('d_분포'!$C$2:$C$5,RANDBETWEEN(1,4))*(0.9+0.2*RAND())</f>
        <v/>
      </c>
      <c r="G2276">
        <f>RAND()</f>
        <v/>
      </c>
      <c r="H2276">
        <f>(F2276+(1-F2276)*('d_고정'!$B$22*BETAINV(RAND(),IF(G2276&lt;'d_고정'!$B$26,'d_고정'!$B$25,'d_고정'!$B$20)+1,'d_고정'!$B$21-IF(G2276&lt;'d_고정'!$B$26,'d_고정'!$B$25,'d_고정'!$B$20)+1)+(1-'d_고정'!$B$22)*BETAINV(RAND(),IF(G2276&lt;'d_고정'!$B$26,'d_고정'!$B$24,'d_고정'!$B$18)+1,'d_고정'!$B$19-IF(G2276&lt;'d_고정'!$B$26,'d_고정'!$B$24,'d_고정'!$B$18)+1))*('d_고정'!$B$14+('d_고정'!$B$15-'d_고정'!$B$14)*RAND()))/F2276</f>
        <v/>
      </c>
      <c r="I2276">
        <f>RAND()</f>
        <v/>
      </c>
      <c r="J2276">
        <f>IF('d_시나리오'!$J$3='d_시나리오'!$H$3,'d_시나리오'!$I$3,IF(I2276&lt;('d_시나리오'!$I$3-'d_시나리오'!$H$3)/('d_시나리오'!$J$3-'d_시나리오'!$H$3),'d_시나리오'!$H$3+SQRT(I2276*('d_시나리오'!$J$3-'d_시나리오'!$H$3)*('d_시나리오'!$I$3-'d_시나리오'!$H$3)),'d_시나리오'!$J$3-SQRT((1-I2276)*('d_시나리오'!$J$3-'d_시나리오'!$H$3)*('d_시나리오'!$J$3-'d_시나리오'!$I$3))))</f>
        <v/>
      </c>
      <c r="K2276">
        <f>RAND()</f>
        <v/>
      </c>
      <c r="L2276">
        <f>IF('d_시나리오'!$J$4='d_시나리오'!$H$4,'d_시나리오'!$I$4,IF(K2276&lt;('d_시나리오'!$I$4-'d_시나리오'!$H$4)/('d_시나리오'!$J$4-'d_시나리오'!$H$4),'d_시나리오'!$H$4+SQRT(K2276*('d_시나리오'!$J$4-'d_시나리오'!$H$4)*('d_시나리오'!$I$4-'d_시나리오'!$H$4)),'d_시나리오'!$J$4-SQRT((1-K2276)*('d_시나리오'!$J$4-'d_시나리오'!$H$4)*('d_시나리오'!$J$4-'d_시나리오'!$I$4))))</f>
        <v/>
      </c>
      <c r="M2276">
        <f>RAND()</f>
        <v/>
      </c>
      <c r="N2276">
        <f>IF('d_시나리오'!$J$5='d_시나리오'!$H$5,'d_시나리오'!$I$5,IF(M2276&lt;('d_시나리오'!$I$5-'d_시나리오'!$H$5)/('d_시나리오'!$J$5-'d_시나리오'!$H$5),'d_시나리오'!$H$5+SQRT(M2276*('d_시나리오'!$J$5-'d_시나리오'!$H$5)*('d_시나리오'!$I$5-'d_시나리오'!$H$5)),'d_시나리오'!$J$5-SQRT((1-M2276)*('d_시나리오'!$J$5-'d_시나리오'!$H$5)*('d_시나리오'!$J$5-'d_시나리오'!$I$5))))</f>
        <v/>
      </c>
      <c r="O2276">
        <f>RAND()</f>
        <v/>
      </c>
      <c r="P2276">
        <f>IF('d_시나리오'!$J$6='d_시나리오'!$H$6,'d_시나리오'!$I$6,IF(O2276&lt;('d_시나리오'!$I$6-'d_시나리오'!$H$6)/('d_시나리오'!$J$6-'d_시나리오'!$H$6),'d_시나리오'!$H$6+SQRT(O2276*('d_시나리오'!$J$6-'d_시나리오'!$H$6)*('d_시나리오'!$I$6-'d_시나리오'!$H$6)),'d_시나리오'!$J$6-SQRT((1-O2276)*('d_시나리오'!$J$6-'d_시나리오'!$H$6)*('d_시나리오'!$J$6-'d_시나리오'!$I$6))))</f>
        <v/>
      </c>
      <c r="Q2276">
        <f>INDEX('d_분포'!$B$2:$B$57,RANDBETWEEN(1,56))</f>
        <v/>
      </c>
      <c r="R2276">
        <f>BETAINV(RAND(),5,5)</f>
        <v/>
      </c>
      <c r="S2276">
        <f>'d_고정'!$B$1*'6_기대효과'!$H$7*('d_시나리오'!$I$7/'d_고정'!$B$2)*B2276</f>
        <v/>
      </c>
      <c r="T2276">
        <f>S2276*D2276</f>
        <v/>
      </c>
      <c r="U2276">
        <f>S2276*F2276*H2276</f>
        <v/>
      </c>
      <c r="V2276">
        <f>S2276*F2276*(H2276-1)</f>
        <v/>
      </c>
      <c r="W2276">
        <f>U2276*J2276</f>
        <v/>
      </c>
      <c r="X2276">
        <f>T2276+W2276</f>
        <v/>
      </c>
      <c r="Y2276">
        <f>(T2276*E2276+W2276*L2276)*(1-R2276-'d_고정'!$B$13)</f>
        <v/>
      </c>
      <c r="Z2276">
        <f>(U2276*N2276*Q2276+'d_고정'!$B$3*('6_기대효과'!$H$7/8)*Q2276*'d_고정'!$B$10*P2276*('6_기대효과'!$K$7/'d_고정'!$B$9))*(1-R2276)</f>
        <v/>
      </c>
      <c r="AA2276">
        <f>W2276*L2276*(1-R2276-'d_고정'!$B$13)+U2276*MAX(N2276-'d_고정'!$B$10*P2276*('6_기대효과'!$K$7/'d_고정'!$B$9),0)*Q2276*(1-R2276)</f>
        <v/>
      </c>
      <c r="AB2276">
        <f>Y2276+Z2276</f>
        <v/>
      </c>
      <c r="AC2276">
        <f>Y2276/('d_고정'!$B$5*'6_기대효과'!$H$7/8)/'d_고정'!$B$6</f>
        <v/>
      </c>
      <c r="AD2276">
        <f>Y2276/('d_고정'!$B$8*'6_기대효과'!$H$7/8)</f>
        <v/>
      </c>
    </row>
    <row r="2277">
      <c r="A2277">
        <f>RAND()</f>
        <v/>
      </c>
      <c r="B2277">
        <f>IF('d_시나리오'!$J$2='d_시나리오'!$H$2,'d_시나리오'!$I$2,IF(A2277&lt;('d_시나리오'!$I$2-'d_시나리오'!$H$2)/('d_시나리오'!$J$2-'d_시나리오'!$H$2),'d_시나리오'!$H$2+SQRT(A2277*('d_시나리오'!$J$2-'d_시나리오'!$H$2)*('d_시나리오'!$I$2-'d_시나리오'!$H$2)),'d_시나리오'!$J$2-SQRT((1-A2277)*('d_시나리오'!$J$2-'d_시나리오'!$H$2)*('d_시나리오'!$J$2-'d_시나리오'!$I$2))))</f>
        <v/>
      </c>
      <c r="C2277">
        <f>RAND()</f>
        <v/>
      </c>
      <c r="D2277">
        <f>BETAINV(RAND(),IF(C2277&lt;'d_고정'!$B$26,'d_고정'!$B$23,'d_고정'!$B$16)+1,'d_고정'!$B$17-IF(C2277&lt;'d_고정'!$B$26,'d_고정'!$B$23,'d_고정'!$B$16)+1)*('d_고정'!$B$14+('d_고정'!$B$15-'d_고정'!$B$14)*RAND())</f>
        <v/>
      </c>
      <c r="E2277">
        <f>INDEX('d_분포'!$A$2:$A$28,RANDBETWEEN(1,27))</f>
        <v/>
      </c>
      <c r="F2277">
        <f>INDEX('d_분포'!$C$2:$C$5,RANDBETWEEN(1,4))*(0.9+0.2*RAND())</f>
        <v/>
      </c>
      <c r="G2277">
        <f>RAND()</f>
        <v/>
      </c>
      <c r="H2277">
        <f>(F2277+(1-F2277)*('d_고정'!$B$22*BETAINV(RAND(),IF(G2277&lt;'d_고정'!$B$26,'d_고정'!$B$25,'d_고정'!$B$20)+1,'d_고정'!$B$21-IF(G2277&lt;'d_고정'!$B$26,'d_고정'!$B$25,'d_고정'!$B$20)+1)+(1-'d_고정'!$B$22)*BETAINV(RAND(),IF(G2277&lt;'d_고정'!$B$26,'d_고정'!$B$24,'d_고정'!$B$18)+1,'d_고정'!$B$19-IF(G2277&lt;'d_고정'!$B$26,'d_고정'!$B$24,'d_고정'!$B$18)+1))*('d_고정'!$B$14+('d_고정'!$B$15-'d_고정'!$B$14)*RAND()))/F2277</f>
        <v/>
      </c>
      <c r="I2277">
        <f>RAND()</f>
        <v/>
      </c>
      <c r="J2277">
        <f>IF('d_시나리오'!$J$3='d_시나리오'!$H$3,'d_시나리오'!$I$3,IF(I2277&lt;('d_시나리오'!$I$3-'d_시나리오'!$H$3)/('d_시나리오'!$J$3-'d_시나리오'!$H$3),'d_시나리오'!$H$3+SQRT(I2277*('d_시나리오'!$J$3-'d_시나리오'!$H$3)*('d_시나리오'!$I$3-'d_시나리오'!$H$3)),'d_시나리오'!$J$3-SQRT((1-I2277)*('d_시나리오'!$J$3-'d_시나리오'!$H$3)*('d_시나리오'!$J$3-'d_시나리오'!$I$3))))</f>
        <v/>
      </c>
      <c r="K2277">
        <f>RAND()</f>
        <v/>
      </c>
      <c r="L2277">
        <f>IF('d_시나리오'!$J$4='d_시나리오'!$H$4,'d_시나리오'!$I$4,IF(K2277&lt;('d_시나리오'!$I$4-'d_시나리오'!$H$4)/('d_시나리오'!$J$4-'d_시나리오'!$H$4),'d_시나리오'!$H$4+SQRT(K2277*('d_시나리오'!$J$4-'d_시나리오'!$H$4)*('d_시나리오'!$I$4-'d_시나리오'!$H$4)),'d_시나리오'!$J$4-SQRT((1-K2277)*('d_시나리오'!$J$4-'d_시나리오'!$H$4)*('d_시나리오'!$J$4-'d_시나리오'!$I$4))))</f>
        <v/>
      </c>
      <c r="M2277">
        <f>RAND()</f>
        <v/>
      </c>
      <c r="N2277">
        <f>IF('d_시나리오'!$J$5='d_시나리오'!$H$5,'d_시나리오'!$I$5,IF(M2277&lt;('d_시나리오'!$I$5-'d_시나리오'!$H$5)/('d_시나리오'!$J$5-'d_시나리오'!$H$5),'d_시나리오'!$H$5+SQRT(M2277*('d_시나리오'!$J$5-'d_시나리오'!$H$5)*('d_시나리오'!$I$5-'d_시나리오'!$H$5)),'d_시나리오'!$J$5-SQRT((1-M2277)*('d_시나리오'!$J$5-'d_시나리오'!$H$5)*('d_시나리오'!$J$5-'d_시나리오'!$I$5))))</f>
        <v/>
      </c>
      <c r="O2277">
        <f>RAND()</f>
        <v/>
      </c>
      <c r="P2277">
        <f>IF('d_시나리오'!$J$6='d_시나리오'!$H$6,'d_시나리오'!$I$6,IF(O2277&lt;('d_시나리오'!$I$6-'d_시나리오'!$H$6)/('d_시나리오'!$J$6-'d_시나리오'!$H$6),'d_시나리오'!$H$6+SQRT(O2277*('d_시나리오'!$J$6-'d_시나리오'!$H$6)*('d_시나리오'!$I$6-'d_시나리오'!$H$6)),'d_시나리오'!$J$6-SQRT((1-O2277)*('d_시나리오'!$J$6-'d_시나리오'!$H$6)*('d_시나리오'!$J$6-'d_시나리오'!$I$6))))</f>
        <v/>
      </c>
      <c r="Q2277">
        <f>INDEX('d_분포'!$B$2:$B$57,RANDBETWEEN(1,56))</f>
        <v/>
      </c>
      <c r="R2277">
        <f>BETAINV(RAND(),5,5)</f>
        <v/>
      </c>
      <c r="S2277">
        <f>'d_고정'!$B$1*'6_기대효과'!$H$7*('d_시나리오'!$I$7/'d_고정'!$B$2)*B2277</f>
        <v/>
      </c>
      <c r="T2277">
        <f>S2277*D2277</f>
        <v/>
      </c>
      <c r="U2277">
        <f>S2277*F2277*H2277</f>
        <v/>
      </c>
      <c r="V2277">
        <f>S2277*F2277*(H2277-1)</f>
        <v/>
      </c>
      <c r="W2277">
        <f>U2277*J2277</f>
        <v/>
      </c>
      <c r="X2277">
        <f>T2277+W2277</f>
        <v/>
      </c>
      <c r="Y2277">
        <f>(T2277*E2277+W2277*L2277)*(1-R2277-'d_고정'!$B$13)</f>
        <v/>
      </c>
      <c r="Z2277">
        <f>(U2277*N2277*Q2277+'d_고정'!$B$3*('6_기대효과'!$H$7/8)*Q2277*'d_고정'!$B$10*P2277*('6_기대효과'!$K$7/'d_고정'!$B$9))*(1-R2277)</f>
        <v/>
      </c>
      <c r="AA2277">
        <f>W2277*L2277*(1-R2277-'d_고정'!$B$13)+U2277*MAX(N2277-'d_고정'!$B$10*P2277*('6_기대효과'!$K$7/'d_고정'!$B$9),0)*Q2277*(1-R2277)</f>
        <v/>
      </c>
      <c r="AB2277">
        <f>Y2277+Z2277</f>
        <v/>
      </c>
      <c r="AC2277">
        <f>Y2277/('d_고정'!$B$5*'6_기대효과'!$H$7/8)/'d_고정'!$B$6</f>
        <v/>
      </c>
      <c r="AD2277">
        <f>Y2277/('d_고정'!$B$8*'6_기대효과'!$H$7/8)</f>
        <v/>
      </c>
    </row>
    <row r="2278">
      <c r="A2278">
        <f>RAND()</f>
        <v/>
      </c>
      <c r="B2278">
        <f>IF('d_시나리오'!$J$2='d_시나리오'!$H$2,'d_시나리오'!$I$2,IF(A2278&lt;('d_시나리오'!$I$2-'d_시나리오'!$H$2)/('d_시나리오'!$J$2-'d_시나리오'!$H$2),'d_시나리오'!$H$2+SQRT(A2278*('d_시나리오'!$J$2-'d_시나리오'!$H$2)*('d_시나리오'!$I$2-'d_시나리오'!$H$2)),'d_시나리오'!$J$2-SQRT((1-A2278)*('d_시나리오'!$J$2-'d_시나리오'!$H$2)*('d_시나리오'!$J$2-'d_시나리오'!$I$2))))</f>
        <v/>
      </c>
      <c r="C2278">
        <f>RAND()</f>
        <v/>
      </c>
      <c r="D2278">
        <f>BETAINV(RAND(),IF(C2278&lt;'d_고정'!$B$26,'d_고정'!$B$23,'d_고정'!$B$16)+1,'d_고정'!$B$17-IF(C2278&lt;'d_고정'!$B$26,'d_고정'!$B$23,'d_고정'!$B$16)+1)*('d_고정'!$B$14+('d_고정'!$B$15-'d_고정'!$B$14)*RAND())</f>
        <v/>
      </c>
      <c r="E2278">
        <f>INDEX('d_분포'!$A$2:$A$28,RANDBETWEEN(1,27))</f>
        <v/>
      </c>
      <c r="F2278">
        <f>INDEX('d_분포'!$C$2:$C$5,RANDBETWEEN(1,4))*(0.9+0.2*RAND())</f>
        <v/>
      </c>
      <c r="G2278">
        <f>RAND()</f>
        <v/>
      </c>
      <c r="H2278">
        <f>(F2278+(1-F2278)*('d_고정'!$B$22*BETAINV(RAND(),IF(G2278&lt;'d_고정'!$B$26,'d_고정'!$B$25,'d_고정'!$B$20)+1,'d_고정'!$B$21-IF(G2278&lt;'d_고정'!$B$26,'d_고정'!$B$25,'d_고정'!$B$20)+1)+(1-'d_고정'!$B$22)*BETAINV(RAND(),IF(G2278&lt;'d_고정'!$B$26,'d_고정'!$B$24,'d_고정'!$B$18)+1,'d_고정'!$B$19-IF(G2278&lt;'d_고정'!$B$26,'d_고정'!$B$24,'d_고정'!$B$18)+1))*('d_고정'!$B$14+('d_고정'!$B$15-'d_고정'!$B$14)*RAND()))/F2278</f>
        <v/>
      </c>
      <c r="I2278">
        <f>RAND()</f>
        <v/>
      </c>
      <c r="J2278">
        <f>IF('d_시나리오'!$J$3='d_시나리오'!$H$3,'d_시나리오'!$I$3,IF(I2278&lt;('d_시나리오'!$I$3-'d_시나리오'!$H$3)/('d_시나리오'!$J$3-'d_시나리오'!$H$3),'d_시나리오'!$H$3+SQRT(I2278*('d_시나리오'!$J$3-'d_시나리오'!$H$3)*('d_시나리오'!$I$3-'d_시나리오'!$H$3)),'d_시나리오'!$J$3-SQRT((1-I2278)*('d_시나리오'!$J$3-'d_시나리오'!$H$3)*('d_시나리오'!$J$3-'d_시나리오'!$I$3))))</f>
        <v/>
      </c>
      <c r="K2278">
        <f>RAND()</f>
        <v/>
      </c>
      <c r="L2278">
        <f>IF('d_시나리오'!$J$4='d_시나리오'!$H$4,'d_시나리오'!$I$4,IF(K2278&lt;('d_시나리오'!$I$4-'d_시나리오'!$H$4)/('d_시나리오'!$J$4-'d_시나리오'!$H$4),'d_시나리오'!$H$4+SQRT(K2278*('d_시나리오'!$J$4-'d_시나리오'!$H$4)*('d_시나리오'!$I$4-'d_시나리오'!$H$4)),'d_시나리오'!$J$4-SQRT((1-K2278)*('d_시나리오'!$J$4-'d_시나리오'!$H$4)*('d_시나리오'!$J$4-'d_시나리오'!$I$4))))</f>
        <v/>
      </c>
      <c r="M2278">
        <f>RAND()</f>
        <v/>
      </c>
      <c r="N2278">
        <f>IF('d_시나리오'!$J$5='d_시나리오'!$H$5,'d_시나리오'!$I$5,IF(M2278&lt;('d_시나리오'!$I$5-'d_시나리오'!$H$5)/('d_시나리오'!$J$5-'d_시나리오'!$H$5),'d_시나리오'!$H$5+SQRT(M2278*('d_시나리오'!$J$5-'d_시나리오'!$H$5)*('d_시나리오'!$I$5-'d_시나리오'!$H$5)),'d_시나리오'!$J$5-SQRT((1-M2278)*('d_시나리오'!$J$5-'d_시나리오'!$H$5)*('d_시나리오'!$J$5-'d_시나리오'!$I$5))))</f>
        <v/>
      </c>
      <c r="O2278">
        <f>RAND()</f>
        <v/>
      </c>
      <c r="P2278">
        <f>IF('d_시나리오'!$J$6='d_시나리오'!$H$6,'d_시나리오'!$I$6,IF(O2278&lt;('d_시나리오'!$I$6-'d_시나리오'!$H$6)/('d_시나리오'!$J$6-'d_시나리오'!$H$6),'d_시나리오'!$H$6+SQRT(O2278*('d_시나리오'!$J$6-'d_시나리오'!$H$6)*('d_시나리오'!$I$6-'d_시나리오'!$H$6)),'d_시나리오'!$J$6-SQRT((1-O2278)*('d_시나리오'!$J$6-'d_시나리오'!$H$6)*('d_시나리오'!$J$6-'d_시나리오'!$I$6))))</f>
        <v/>
      </c>
      <c r="Q2278">
        <f>INDEX('d_분포'!$B$2:$B$57,RANDBETWEEN(1,56))</f>
        <v/>
      </c>
      <c r="R2278">
        <f>BETAINV(RAND(),5,5)</f>
        <v/>
      </c>
      <c r="S2278">
        <f>'d_고정'!$B$1*'6_기대효과'!$H$7*('d_시나리오'!$I$7/'d_고정'!$B$2)*B2278</f>
        <v/>
      </c>
      <c r="T2278">
        <f>S2278*D2278</f>
        <v/>
      </c>
      <c r="U2278">
        <f>S2278*F2278*H2278</f>
        <v/>
      </c>
      <c r="V2278">
        <f>S2278*F2278*(H2278-1)</f>
        <v/>
      </c>
      <c r="W2278">
        <f>U2278*J2278</f>
        <v/>
      </c>
      <c r="X2278">
        <f>T2278+W2278</f>
        <v/>
      </c>
      <c r="Y2278">
        <f>(T2278*E2278+W2278*L2278)*(1-R2278-'d_고정'!$B$13)</f>
        <v/>
      </c>
      <c r="Z2278">
        <f>(U2278*N2278*Q2278+'d_고정'!$B$3*('6_기대효과'!$H$7/8)*Q2278*'d_고정'!$B$10*P2278*('6_기대효과'!$K$7/'d_고정'!$B$9))*(1-R2278)</f>
        <v/>
      </c>
      <c r="AA2278">
        <f>W2278*L2278*(1-R2278-'d_고정'!$B$13)+U2278*MAX(N2278-'d_고정'!$B$10*P2278*('6_기대효과'!$K$7/'d_고정'!$B$9),0)*Q2278*(1-R2278)</f>
        <v/>
      </c>
      <c r="AB2278">
        <f>Y2278+Z2278</f>
        <v/>
      </c>
      <c r="AC2278">
        <f>Y2278/('d_고정'!$B$5*'6_기대효과'!$H$7/8)/'d_고정'!$B$6</f>
        <v/>
      </c>
      <c r="AD2278">
        <f>Y2278/('d_고정'!$B$8*'6_기대효과'!$H$7/8)</f>
        <v/>
      </c>
    </row>
    <row r="2279">
      <c r="A2279">
        <f>RAND()</f>
        <v/>
      </c>
      <c r="B2279">
        <f>IF('d_시나리오'!$J$2='d_시나리오'!$H$2,'d_시나리오'!$I$2,IF(A2279&lt;('d_시나리오'!$I$2-'d_시나리오'!$H$2)/('d_시나리오'!$J$2-'d_시나리오'!$H$2),'d_시나리오'!$H$2+SQRT(A2279*('d_시나리오'!$J$2-'d_시나리오'!$H$2)*('d_시나리오'!$I$2-'d_시나리오'!$H$2)),'d_시나리오'!$J$2-SQRT((1-A2279)*('d_시나리오'!$J$2-'d_시나리오'!$H$2)*('d_시나리오'!$J$2-'d_시나리오'!$I$2))))</f>
        <v/>
      </c>
      <c r="C2279">
        <f>RAND()</f>
        <v/>
      </c>
      <c r="D2279">
        <f>BETAINV(RAND(),IF(C2279&lt;'d_고정'!$B$26,'d_고정'!$B$23,'d_고정'!$B$16)+1,'d_고정'!$B$17-IF(C2279&lt;'d_고정'!$B$26,'d_고정'!$B$23,'d_고정'!$B$16)+1)*('d_고정'!$B$14+('d_고정'!$B$15-'d_고정'!$B$14)*RAND())</f>
        <v/>
      </c>
      <c r="E2279">
        <f>INDEX('d_분포'!$A$2:$A$28,RANDBETWEEN(1,27))</f>
        <v/>
      </c>
      <c r="F2279">
        <f>INDEX('d_분포'!$C$2:$C$5,RANDBETWEEN(1,4))*(0.9+0.2*RAND())</f>
        <v/>
      </c>
      <c r="G2279">
        <f>RAND()</f>
        <v/>
      </c>
      <c r="H2279">
        <f>(F2279+(1-F2279)*('d_고정'!$B$22*BETAINV(RAND(),IF(G2279&lt;'d_고정'!$B$26,'d_고정'!$B$25,'d_고정'!$B$20)+1,'d_고정'!$B$21-IF(G2279&lt;'d_고정'!$B$26,'d_고정'!$B$25,'d_고정'!$B$20)+1)+(1-'d_고정'!$B$22)*BETAINV(RAND(),IF(G2279&lt;'d_고정'!$B$26,'d_고정'!$B$24,'d_고정'!$B$18)+1,'d_고정'!$B$19-IF(G2279&lt;'d_고정'!$B$26,'d_고정'!$B$24,'d_고정'!$B$18)+1))*('d_고정'!$B$14+('d_고정'!$B$15-'d_고정'!$B$14)*RAND()))/F2279</f>
        <v/>
      </c>
      <c r="I2279">
        <f>RAND()</f>
        <v/>
      </c>
      <c r="J2279">
        <f>IF('d_시나리오'!$J$3='d_시나리오'!$H$3,'d_시나리오'!$I$3,IF(I2279&lt;('d_시나리오'!$I$3-'d_시나리오'!$H$3)/('d_시나리오'!$J$3-'d_시나리오'!$H$3),'d_시나리오'!$H$3+SQRT(I2279*('d_시나리오'!$J$3-'d_시나리오'!$H$3)*('d_시나리오'!$I$3-'d_시나리오'!$H$3)),'d_시나리오'!$J$3-SQRT((1-I2279)*('d_시나리오'!$J$3-'d_시나리오'!$H$3)*('d_시나리오'!$J$3-'d_시나리오'!$I$3))))</f>
        <v/>
      </c>
      <c r="K2279">
        <f>RAND()</f>
        <v/>
      </c>
      <c r="L2279">
        <f>IF('d_시나리오'!$J$4='d_시나리오'!$H$4,'d_시나리오'!$I$4,IF(K2279&lt;('d_시나리오'!$I$4-'d_시나리오'!$H$4)/('d_시나리오'!$J$4-'d_시나리오'!$H$4),'d_시나리오'!$H$4+SQRT(K2279*('d_시나리오'!$J$4-'d_시나리오'!$H$4)*('d_시나리오'!$I$4-'d_시나리오'!$H$4)),'d_시나리오'!$J$4-SQRT((1-K2279)*('d_시나리오'!$J$4-'d_시나리오'!$H$4)*('d_시나리오'!$J$4-'d_시나리오'!$I$4))))</f>
        <v/>
      </c>
      <c r="M2279">
        <f>RAND()</f>
        <v/>
      </c>
      <c r="N2279">
        <f>IF('d_시나리오'!$J$5='d_시나리오'!$H$5,'d_시나리오'!$I$5,IF(M2279&lt;('d_시나리오'!$I$5-'d_시나리오'!$H$5)/('d_시나리오'!$J$5-'d_시나리오'!$H$5),'d_시나리오'!$H$5+SQRT(M2279*('d_시나리오'!$J$5-'d_시나리오'!$H$5)*('d_시나리오'!$I$5-'d_시나리오'!$H$5)),'d_시나리오'!$J$5-SQRT((1-M2279)*('d_시나리오'!$J$5-'d_시나리오'!$H$5)*('d_시나리오'!$J$5-'d_시나리오'!$I$5))))</f>
        <v/>
      </c>
      <c r="O2279">
        <f>RAND()</f>
        <v/>
      </c>
      <c r="P2279">
        <f>IF('d_시나리오'!$J$6='d_시나리오'!$H$6,'d_시나리오'!$I$6,IF(O2279&lt;('d_시나리오'!$I$6-'d_시나리오'!$H$6)/('d_시나리오'!$J$6-'d_시나리오'!$H$6),'d_시나리오'!$H$6+SQRT(O2279*('d_시나리오'!$J$6-'d_시나리오'!$H$6)*('d_시나리오'!$I$6-'d_시나리오'!$H$6)),'d_시나리오'!$J$6-SQRT((1-O2279)*('d_시나리오'!$J$6-'d_시나리오'!$H$6)*('d_시나리오'!$J$6-'d_시나리오'!$I$6))))</f>
        <v/>
      </c>
      <c r="Q2279">
        <f>INDEX('d_분포'!$B$2:$B$57,RANDBETWEEN(1,56))</f>
        <v/>
      </c>
      <c r="R2279">
        <f>BETAINV(RAND(),5,5)</f>
        <v/>
      </c>
      <c r="S2279">
        <f>'d_고정'!$B$1*'6_기대효과'!$H$7*('d_시나리오'!$I$7/'d_고정'!$B$2)*B2279</f>
        <v/>
      </c>
      <c r="T2279">
        <f>S2279*D2279</f>
        <v/>
      </c>
      <c r="U2279">
        <f>S2279*F2279*H2279</f>
        <v/>
      </c>
      <c r="V2279">
        <f>S2279*F2279*(H2279-1)</f>
        <v/>
      </c>
      <c r="W2279">
        <f>U2279*J2279</f>
        <v/>
      </c>
      <c r="X2279">
        <f>T2279+W2279</f>
        <v/>
      </c>
      <c r="Y2279">
        <f>(T2279*E2279+W2279*L2279)*(1-R2279-'d_고정'!$B$13)</f>
        <v/>
      </c>
      <c r="Z2279">
        <f>(U2279*N2279*Q2279+'d_고정'!$B$3*('6_기대효과'!$H$7/8)*Q2279*'d_고정'!$B$10*P2279*('6_기대효과'!$K$7/'d_고정'!$B$9))*(1-R2279)</f>
        <v/>
      </c>
      <c r="AA2279">
        <f>W2279*L2279*(1-R2279-'d_고정'!$B$13)+U2279*MAX(N2279-'d_고정'!$B$10*P2279*('6_기대효과'!$K$7/'d_고정'!$B$9),0)*Q2279*(1-R2279)</f>
        <v/>
      </c>
      <c r="AB2279">
        <f>Y2279+Z2279</f>
        <v/>
      </c>
      <c r="AC2279">
        <f>Y2279/('d_고정'!$B$5*'6_기대효과'!$H$7/8)/'d_고정'!$B$6</f>
        <v/>
      </c>
      <c r="AD2279">
        <f>Y2279/('d_고정'!$B$8*'6_기대효과'!$H$7/8)</f>
        <v/>
      </c>
    </row>
    <row r="2280">
      <c r="A2280">
        <f>RAND()</f>
        <v/>
      </c>
      <c r="B2280">
        <f>IF('d_시나리오'!$J$2='d_시나리오'!$H$2,'d_시나리오'!$I$2,IF(A2280&lt;('d_시나리오'!$I$2-'d_시나리오'!$H$2)/('d_시나리오'!$J$2-'d_시나리오'!$H$2),'d_시나리오'!$H$2+SQRT(A2280*('d_시나리오'!$J$2-'d_시나리오'!$H$2)*('d_시나리오'!$I$2-'d_시나리오'!$H$2)),'d_시나리오'!$J$2-SQRT((1-A2280)*('d_시나리오'!$J$2-'d_시나리오'!$H$2)*('d_시나리오'!$J$2-'d_시나리오'!$I$2))))</f>
        <v/>
      </c>
      <c r="C2280">
        <f>RAND()</f>
        <v/>
      </c>
      <c r="D2280">
        <f>BETAINV(RAND(),IF(C2280&lt;'d_고정'!$B$26,'d_고정'!$B$23,'d_고정'!$B$16)+1,'d_고정'!$B$17-IF(C2280&lt;'d_고정'!$B$26,'d_고정'!$B$23,'d_고정'!$B$16)+1)*('d_고정'!$B$14+('d_고정'!$B$15-'d_고정'!$B$14)*RAND())</f>
        <v/>
      </c>
      <c r="E2280">
        <f>INDEX('d_분포'!$A$2:$A$28,RANDBETWEEN(1,27))</f>
        <v/>
      </c>
      <c r="F2280">
        <f>INDEX('d_분포'!$C$2:$C$5,RANDBETWEEN(1,4))*(0.9+0.2*RAND())</f>
        <v/>
      </c>
      <c r="G2280">
        <f>RAND()</f>
        <v/>
      </c>
      <c r="H2280">
        <f>(F2280+(1-F2280)*('d_고정'!$B$22*BETAINV(RAND(),IF(G2280&lt;'d_고정'!$B$26,'d_고정'!$B$25,'d_고정'!$B$20)+1,'d_고정'!$B$21-IF(G2280&lt;'d_고정'!$B$26,'d_고정'!$B$25,'d_고정'!$B$20)+1)+(1-'d_고정'!$B$22)*BETAINV(RAND(),IF(G2280&lt;'d_고정'!$B$26,'d_고정'!$B$24,'d_고정'!$B$18)+1,'d_고정'!$B$19-IF(G2280&lt;'d_고정'!$B$26,'d_고정'!$B$24,'d_고정'!$B$18)+1))*('d_고정'!$B$14+('d_고정'!$B$15-'d_고정'!$B$14)*RAND()))/F2280</f>
        <v/>
      </c>
      <c r="I2280">
        <f>RAND()</f>
        <v/>
      </c>
      <c r="J2280">
        <f>IF('d_시나리오'!$J$3='d_시나리오'!$H$3,'d_시나리오'!$I$3,IF(I2280&lt;('d_시나리오'!$I$3-'d_시나리오'!$H$3)/('d_시나리오'!$J$3-'d_시나리오'!$H$3),'d_시나리오'!$H$3+SQRT(I2280*('d_시나리오'!$J$3-'d_시나리오'!$H$3)*('d_시나리오'!$I$3-'d_시나리오'!$H$3)),'d_시나리오'!$J$3-SQRT((1-I2280)*('d_시나리오'!$J$3-'d_시나리오'!$H$3)*('d_시나리오'!$J$3-'d_시나리오'!$I$3))))</f>
        <v/>
      </c>
      <c r="K2280">
        <f>RAND()</f>
        <v/>
      </c>
      <c r="L2280">
        <f>IF('d_시나리오'!$J$4='d_시나리오'!$H$4,'d_시나리오'!$I$4,IF(K2280&lt;('d_시나리오'!$I$4-'d_시나리오'!$H$4)/('d_시나리오'!$J$4-'d_시나리오'!$H$4),'d_시나리오'!$H$4+SQRT(K2280*('d_시나리오'!$J$4-'d_시나리오'!$H$4)*('d_시나리오'!$I$4-'d_시나리오'!$H$4)),'d_시나리오'!$J$4-SQRT((1-K2280)*('d_시나리오'!$J$4-'d_시나리오'!$H$4)*('d_시나리오'!$J$4-'d_시나리오'!$I$4))))</f>
        <v/>
      </c>
      <c r="M2280">
        <f>RAND()</f>
        <v/>
      </c>
      <c r="N2280">
        <f>IF('d_시나리오'!$J$5='d_시나리오'!$H$5,'d_시나리오'!$I$5,IF(M2280&lt;('d_시나리오'!$I$5-'d_시나리오'!$H$5)/('d_시나리오'!$J$5-'d_시나리오'!$H$5),'d_시나리오'!$H$5+SQRT(M2280*('d_시나리오'!$J$5-'d_시나리오'!$H$5)*('d_시나리오'!$I$5-'d_시나리오'!$H$5)),'d_시나리오'!$J$5-SQRT((1-M2280)*('d_시나리오'!$J$5-'d_시나리오'!$H$5)*('d_시나리오'!$J$5-'d_시나리오'!$I$5))))</f>
        <v/>
      </c>
      <c r="O2280">
        <f>RAND()</f>
        <v/>
      </c>
      <c r="P2280">
        <f>IF('d_시나리오'!$J$6='d_시나리오'!$H$6,'d_시나리오'!$I$6,IF(O2280&lt;('d_시나리오'!$I$6-'d_시나리오'!$H$6)/('d_시나리오'!$J$6-'d_시나리오'!$H$6),'d_시나리오'!$H$6+SQRT(O2280*('d_시나리오'!$J$6-'d_시나리오'!$H$6)*('d_시나리오'!$I$6-'d_시나리오'!$H$6)),'d_시나리오'!$J$6-SQRT((1-O2280)*('d_시나리오'!$J$6-'d_시나리오'!$H$6)*('d_시나리오'!$J$6-'d_시나리오'!$I$6))))</f>
        <v/>
      </c>
      <c r="Q2280">
        <f>INDEX('d_분포'!$B$2:$B$57,RANDBETWEEN(1,56))</f>
        <v/>
      </c>
      <c r="R2280">
        <f>BETAINV(RAND(),5,5)</f>
        <v/>
      </c>
      <c r="S2280">
        <f>'d_고정'!$B$1*'6_기대효과'!$H$7*('d_시나리오'!$I$7/'d_고정'!$B$2)*B2280</f>
        <v/>
      </c>
      <c r="T2280">
        <f>S2280*D2280</f>
        <v/>
      </c>
      <c r="U2280">
        <f>S2280*F2280*H2280</f>
        <v/>
      </c>
      <c r="V2280">
        <f>S2280*F2280*(H2280-1)</f>
        <v/>
      </c>
      <c r="W2280">
        <f>U2280*J2280</f>
        <v/>
      </c>
      <c r="X2280">
        <f>T2280+W2280</f>
        <v/>
      </c>
      <c r="Y2280">
        <f>(T2280*E2280+W2280*L2280)*(1-R2280-'d_고정'!$B$13)</f>
        <v/>
      </c>
      <c r="Z2280">
        <f>(U2280*N2280*Q2280+'d_고정'!$B$3*('6_기대효과'!$H$7/8)*Q2280*'d_고정'!$B$10*P2280*('6_기대효과'!$K$7/'d_고정'!$B$9))*(1-R2280)</f>
        <v/>
      </c>
      <c r="AA2280">
        <f>W2280*L2280*(1-R2280-'d_고정'!$B$13)+U2280*MAX(N2280-'d_고정'!$B$10*P2280*('6_기대효과'!$K$7/'d_고정'!$B$9),0)*Q2280*(1-R2280)</f>
        <v/>
      </c>
      <c r="AB2280">
        <f>Y2280+Z2280</f>
        <v/>
      </c>
      <c r="AC2280">
        <f>Y2280/('d_고정'!$B$5*'6_기대효과'!$H$7/8)/'d_고정'!$B$6</f>
        <v/>
      </c>
      <c r="AD2280">
        <f>Y2280/('d_고정'!$B$8*'6_기대효과'!$H$7/8)</f>
        <v/>
      </c>
    </row>
    <row r="2281">
      <c r="A2281">
        <f>RAND()</f>
        <v/>
      </c>
      <c r="B2281">
        <f>IF('d_시나리오'!$J$2='d_시나리오'!$H$2,'d_시나리오'!$I$2,IF(A2281&lt;('d_시나리오'!$I$2-'d_시나리오'!$H$2)/('d_시나리오'!$J$2-'d_시나리오'!$H$2),'d_시나리오'!$H$2+SQRT(A2281*('d_시나리오'!$J$2-'d_시나리오'!$H$2)*('d_시나리오'!$I$2-'d_시나리오'!$H$2)),'d_시나리오'!$J$2-SQRT((1-A2281)*('d_시나리오'!$J$2-'d_시나리오'!$H$2)*('d_시나리오'!$J$2-'d_시나리오'!$I$2))))</f>
        <v/>
      </c>
      <c r="C2281">
        <f>RAND()</f>
        <v/>
      </c>
      <c r="D2281">
        <f>BETAINV(RAND(),IF(C2281&lt;'d_고정'!$B$26,'d_고정'!$B$23,'d_고정'!$B$16)+1,'d_고정'!$B$17-IF(C2281&lt;'d_고정'!$B$26,'d_고정'!$B$23,'d_고정'!$B$16)+1)*('d_고정'!$B$14+('d_고정'!$B$15-'d_고정'!$B$14)*RAND())</f>
        <v/>
      </c>
      <c r="E2281">
        <f>INDEX('d_분포'!$A$2:$A$28,RANDBETWEEN(1,27))</f>
        <v/>
      </c>
      <c r="F2281">
        <f>INDEX('d_분포'!$C$2:$C$5,RANDBETWEEN(1,4))*(0.9+0.2*RAND())</f>
        <v/>
      </c>
      <c r="G2281">
        <f>RAND()</f>
        <v/>
      </c>
      <c r="H2281">
        <f>(F2281+(1-F2281)*('d_고정'!$B$22*BETAINV(RAND(),IF(G2281&lt;'d_고정'!$B$26,'d_고정'!$B$25,'d_고정'!$B$20)+1,'d_고정'!$B$21-IF(G2281&lt;'d_고정'!$B$26,'d_고정'!$B$25,'d_고정'!$B$20)+1)+(1-'d_고정'!$B$22)*BETAINV(RAND(),IF(G2281&lt;'d_고정'!$B$26,'d_고정'!$B$24,'d_고정'!$B$18)+1,'d_고정'!$B$19-IF(G2281&lt;'d_고정'!$B$26,'d_고정'!$B$24,'d_고정'!$B$18)+1))*('d_고정'!$B$14+('d_고정'!$B$15-'d_고정'!$B$14)*RAND()))/F2281</f>
        <v/>
      </c>
      <c r="I2281">
        <f>RAND()</f>
        <v/>
      </c>
      <c r="J2281">
        <f>IF('d_시나리오'!$J$3='d_시나리오'!$H$3,'d_시나리오'!$I$3,IF(I2281&lt;('d_시나리오'!$I$3-'d_시나리오'!$H$3)/('d_시나리오'!$J$3-'d_시나리오'!$H$3),'d_시나리오'!$H$3+SQRT(I2281*('d_시나리오'!$J$3-'d_시나리오'!$H$3)*('d_시나리오'!$I$3-'d_시나리오'!$H$3)),'d_시나리오'!$J$3-SQRT((1-I2281)*('d_시나리오'!$J$3-'d_시나리오'!$H$3)*('d_시나리오'!$J$3-'d_시나리오'!$I$3))))</f>
        <v/>
      </c>
      <c r="K2281">
        <f>RAND()</f>
        <v/>
      </c>
      <c r="L2281">
        <f>IF('d_시나리오'!$J$4='d_시나리오'!$H$4,'d_시나리오'!$I$4,IF(K2281&lt;('d_시나리오'!$I$4-'d_시나리오'!$H$4)/('d_시나리오'!$J$4-'d_시나리오'!$H$4),'d_시나리오'!$H$4+SQRT(K2281*('d_시나리오'!$J$4-'d_시나리오'!$H$4)*('d_시나리오'!$I$4-'d_시나리오'!$H$4)),'d_시나리오'!$J$4-SQRT((1-K2281)*('d_시나리오'!$J$4-'d_시나리오'!$H$4)*('d_시나리오'!$J$4-'d_시나리오'!$I$4))))</f>
        <v/>
      </c>
      <c r="M2281">
        <f>RAND()</f>
        <v/>
      </c>
      <c r="N2281">
        <f>IF('d_시나리오'!$J$5='d_시나리오'!$H$5,'d_시나리오'!$I$5,IF(M2281&lt;('d_시나리오'!$I$5-'d_시나리오'!$H$5)/('d_시나리오'!$J$5-'d_시나리오'!$H$5),'d_시나리오'!$H$5+SQRT(M2281*('d_시나리오'!$J$5-'d_시나리오'!$H$5)*('d_시나리오'!$I$5-'d_시나리오'!$H$5)),'d_시나리오'!$J$5-SQRT((1-M2281)*('d_시나리오'!$J$5-'d_시나리오'!$H$5)*('d_시나리오'!$J$5-'d_시나리오'!$I$5))))</f>
        <v/>
      </c>
      <c r="O2281">
        <f>RAND()</f>
        <v/>
      </c>
      <c r="P2281">
        <f>IF('d_시나리오'!$J$6='d_시나리오'!$H$6,'d_시나리오'!$I$6,IF(O2281&lt;('d_시나리오'!$I$6-'d_시나리오'!$H$6)/('d_시나리오'!$J$6-'d_시나리오'!$H$6),'d_시나리오'!$H$6+SQRT(O2281*('d_시나리오'!$J$6-'d_시나리오'!$H$6)*('d_시나리오'!$I$6-'d_시나리오'!$H$6)),'d_시나리오'!$J$6-SQRT((1-O2281)*('d_시나리오'!$J$6-'d_시나리오'!$H$6)*('d_시나리오'!$J$6-'d_시나리오'!$I$6))))</f>
        <v/>
      </c>
      <c r="Q2281">
        <f>INDEX('d_분포'!$B$2:$B$57,RANDBETWEEN(1,56))</f>
        <v/>
      </c>
      <c r="R2281">
        <f>BETAINV(RAND(),5,5)</f>
        <v/>
      </c>
      <c r="S2281">
        <f>'d_고정'!$B$1*'6_기대효과'!$H$7*('d_시나리오'!$I$7/'d_고정'!$B$2)*B2281</f>
        <v/>
      </c>
      <c r="T2281">
        <f>S2281*D2281</f>
        <v/>
      </c>
      <c r="U2281">
        <f>S2281*F2281*H2281</f>
        <v/>
      </c>
      <c r="V2281">
        <f>S2281*F2281*(H2281-1)</f>
        <v/>
      </c>
      <c r="W2281">
        <f>U2281*J2281</f>
        <v/>
      </c>
      <c r="X2281">
        <f>T2281+W2281</f>
        <v/>
      </c>
      <c r="Y2281">
        <f>(T2281*E2281+W2281*L2281)*(1-R2281-'d_고정'!$B$13)</f>
        <v/>
      </c>
      <c r="Z2281">
        <f>(U2281*N2281*Q2281+'d_고정'!$B$3*('6_기대효과'!$H$7/8)*Q2281*'d_고정'!$B$10*P2281*('6_기대효과'!$K$7/'d_고정'!$B$9))*(1-R2281)</f>
        <v/>
      </c>
      <c r="AA2281">
        <f>W2281*L2281*(1-R2281-'d_고정'!$B$13)+U2281*MAX(N2281-'d_고정'!$B$10*P2281*('6_기대효과'!$K$7/'d_고정'!$B$9),0)*Q2281*(1-R2281)</f>
        <v/>
      </c>
      <c r="AB2281">
        <f>Y2281+Z2281</f>
        <v/>
      </c>
      <c r="AC2281">
        <f>Y2281/('d_고정'!$B$5*'6_기대효과'!$H$7/8)/'d_고정'!$B$6</f>
        <v/>
      </c>
      <c r="AD2281">
        <f>Y2281/('d_고정'!$B$8*'6_기대효과'!$H$7/8)</f>
        <v/>
      </c>
    </row>
    <row r="2282">
      <c r="A2282">
        <f>RAND()</f>
        <v/>
      </c>
      <c r="B2282">
        <f>IF('d_시나리오'!$J$2='d_시나리오'!$H$2,'d_시나리오'!$I$2,IF(A2282&lt;('d_시나리오'!$I$2-'d_시나리오'!$H$2)/('d_시나리오'!$J$2-'d_시나리오'!$H$2),'d_시나리오'!$H$2+SQRT(A2282*('d_시나리오'!$J$2-'d_시나리오'!$H$2)*('d_시나리오'!$I$2-'d_시나리오'!$H$2)),'d_시나리오'!$J$2-SQRT((1-A2282)*('d_시나리오'!$J$2-'d_시나리오'!$H$2)*('d_시나리오'!$J$2-'d_시나리오'!$I$2))))</f>
        <v/>
      </c>
      <c r="C2282">
        <f>RAND()</f>
        <v/>
      </c>
      <c r="D2282">
        <f>BETAINV(RAND(),IF(C2282&lt;'d_고정'!$B$26,'d_고정'!$B$23,'d_고정'!$B$16)+1,'d_고정'!$B$17-IF(C2282&lt;'d_고정'!$B$26,'d_고정'!$B$23,'d_고정'!$B$16)+1)*('d_고정'!$B$14+('d_고정'!$B$15-'d_고정'!$B$14)*RAND())</f>
        <v/>
      </c>
      <c r="E2282">
        <f>INDEX('d_분포'!$A$2:$A$28,RANDBETWEEN(1,27))</f>
        <v/>
      </c>
      <c r="F2282">
        <f>INDEX('d_분포'!$C$2:$C$5,RANDBETWEEN(1,4))*(0.9+0.2*RAND())</f>
        <v/>
      </c>
      <c r="G2282">
        <f>RAND()</f>
        <v/>
      </c>
      <c r="H2282">
        <f>(F2282+(1-F2282)*('d_고정'!$B$22*BETAINV(RAND(),IF(G2282&lt;'d_고정'!$B$26,'d_고정'!$B$25,'d_고정'!$B$20)+1,'d_고정'!$B$21-IF(G2282&lt;'d_고정'!$B$26,'d_고정'!$B$25,'d_고정'!$B$20)+1)+(1-'d_고정'!$B$22)*BETAINV(RAND(),IF(G2282&lt;'d_고정'!$B$26,'d_고정'!$B$24,'d_고정'!$B$18)+1,'d_고정'!$B$19-IF(G2282&lt;'d_고정'!$B$26,'d_고정'!$B$24,'d_고정'!$B$18)+1))*('d_고정'!$B$14+('d_고정'!$B$15-'d_고정'!$B$14)*RAND()))/F2282</f>
        <v/>
      </c>
      <c r="I2282">
        <f>RAND()</f>
        <v/>
      </c>
      <c r="J2282">
        <f>IF('d_시나리오'!$J$3='d_시나리오'!$H$3,'d_시나리오'!$I$3,IF(I2282&lt;('d_시나리오'!$I$3-'d_시나리오'!$H$3)/('d_시나리오'!$J$3-'d_시나리오'!$H$3),'d_시나리오'!$H$3+SQRT(I2282*('d_시나리오'!$J$3-'d_시나리오'!$H$3)*('d_시나리오'!$I$3-'d_시나리오'!$H$3)),'d_시나리오'!$J$3-SQRT((1-I2282)*('d_시나리오'!$J$3-'d_시나리오'!$H$3)*('d_시나리오'!$J$3-'d_시나리오'!$I$3))))</f>
        <v/>
      </c>
      <c r="K2282">
        <f>RAND()</f>
        <v/>
      </c>
      <c r="L2282">
        <f>IF('d_시나리오'!$J$4='d_시나리오'!$H$4,'d_시나리오'!$I$4,IF(K2282&lt;('d_시나리오'!$I$4-'d_시나리오'!$H$4)/('d_시나리오'!$J$4-'d_시나리오'!$H$4),'d_시나리오'!$H$4+SQRT(K2282*('d_시나리오'!$J$4-'d_시나리오'!$H$4)*('d_시나리오'!$I$4-'d_시나리오'!$H$4)),'d_시나리오'!$J$4-SQRT((1-K2282)*('d_시나리오'!$J$4-'d_시나리오'!$H$4)*('d_시나리오'!$J$4-'d_시나리오'!$I$4))))</f>
        <v/>
      </c>
      <c r="M2282">
        <f>RAND()</f>
        <v/>
      </c>
      <c r="N2282">
        <f>IF('d_시나리오'!$J$5='d_시나리오'!$H$5,'d_시나리오'!$I$5,IF(M2282&lt;('d_시나리오'!$I$5-'d_시나리오'!$H$5)/('d_시나리오'!$J$5-'d_시나리오'!$H$5),'d_시나리오'!$H$5+SQRT(M2282*('d_시나리오'!$J$5-'d_시나리오'!$H$5)*('d_시나리오'!$I$5-'d_시나리오'!$H$5)),'d_시나리오'!$J$5-SQRT((1-M2282)*('d_시나리오'!$J$5-'d_시나리오'!$H$5)*('d_시나리오'!$J$5-'d_시나리오'!$I$5))))</f>
        <v/>
      </c>
      <c r="O2282">
        <f>RAND()</f>
        <v/>
      </c>
      <c r="P2282">
        <f>IF('d_시나리오'!$J$6='d_시나리오'!$H$6,'d_시나리오'!$I$6,IF(O2282&lt;('d_시나리오'!$I$6-'d_시나리오'!$H$6)/('d_시나리오'!$J$6-'d_시나리오'!$H$6),'d_시나리오'!$H$6+SQRT(O2282*('d_시나리오'!$J$6-'d_시나리오'!$H$6)*('d_시나리오'!$I$6-'d_시나리오'!$H$6)),'d_시나리오'!$J$6-SQRT((1-O2282)*('d_시나리오'!$J$6-'d_시나리오'!$H$6)*('d_시나리오'!$J$6-'d_시나리오'!$I$6))))</f>
        <v/>
      </c>
      <c r="Q2282">
        <f>INDEX('d_분포'!$B$2:$B$57,RANDBETWEEN(1,56))</f>
        <v/>
      </c>
      <c r="R2282">
        <f>BETAINV(RAND(),5,5)</f>
        <v/>
      </c>
      <c r="S2282">
        <f>'d_고정'!$B$1*'6_기대효과'!$H$7*('d_시나리오'!$I$7/'d_고정'!$B$2)*B2282</f>
        <v/>
      </c>
      <c r="T2282">
        <f>S2282*D2282</f>
        <v/>
      </c>
      <c r="U2282">
        <f>S2282*F2282*H2282</f>
        <v/>
      </c>
      <c r="V2282">
        <f>S2282*F2282*(H2282-1)</f>
        <v/>
      </c>
      <c r="W2282">
        <f>U2282*J2282</f>
        <v/>
      </c>
      <c r="X2282">
        <f>T2282+W2282</f>
        <v/>
      </c>
      <c r="Y2282">
        <f>(T2282*E2282+W2282*L2282)*(1-R2282-'d_고정'!$B$13)</f>
        <v/>
      </c>
      <c r="Z2282">
        <f>(U2282*N2282*Q2282+'d_고정'!$B$3*('6_기대효과'!$H$7/8)*Q2282*'d_고정'!$B$10*P2282*('6_기대효과'!$K$7/'d_고정'!$B$9))*(1-R2282)</f>
        <v/>
      </c>
      <c r="AA2282">
        <f>W2282*L2282*(1-R2282-'d_고정'!$B$13)+U2282*MAX(N2282-'d_고정'!$B$10*P2282*('6_기대효과'!$K$7/'d_고정'!$B$9),0)*Q2282*(1-R2282)</f>
        <v/>
      </c>
      <c r="AB2282">
        <f>Y2282+Z2282</f>
        <v/>
      </c>
      <c r="AC2282">
        <f>Y2282/('d_고정'!$B$5*'6_기대효과'!$H$7/8)/'d_고정'!$B$6</f>
        <v/>
      </c>
      <c r="AD2282">
        <f>Y2282/('d_고정'!$B$8*'6_기대효과'!$H$7/8)</f>
        <v/>
      </c>
    </row>
    <row r="2283">
      <c r="A2283">
        <f>RAND()</f>
        <v/>
      </c>
      <c r="B2283">
        <f>IF('d_시나리오'!$J$2='d_시나리오'!$H$2,'d_시나리오'!$I$2,IF(A2283&lt;('d_시나리오'!$I$2-'d_시나리오'!$H$2)/('d_시나리오'!$J$2-'d_시나리오'!$H$2),'d_시나리오'!$H$2+SQRT(A2283*('d_시나리오'!$J$2-'d_시나리오'!$H$2)*('d_시나리오'!$I$2-'d_시나리오'!$H$2)),'d_시나리오'!$J$2-SQRT((1-A2283)*('d_시나리오'!$J$2-'d_시나리오'!$H$2)*('d_시나리오'!$J$2-'d_시나리오'!$I$2))))</f>
        <v/>
      </c>
      <c r="C2283">
        <f>RAND()</f>
        <v/>
      </c>
      <c r="D2283">
        <f>BETAINV(RAND(),IF(C2283&lt;'d_고정'!$B$26,'d_고정'!$B$23,'d_고정'!$B$16)+1,'d_고정'!$B$17-IF(C2283&lt;'d_고정'!$B$26,'d_고정'!$B$23,'d_고정'!$B$16)+1)*('d_고정'!$B$14+('d_고정'!$B$15-'d_고정'!$B$14)*RAND())</f>
        <v/>
      </c>
      <c r="E2283">
        <f>INDEX('d_분포'!$A$2:$A$28,RANDBETWEEN(1,27))</f>
        <v/>
      </c>
      <c r="F2283">
        <f>INDEX('d_분포'!$C$2:$C$5,RANDBETWEEN(1,4))*(0.9+0.2*RAND())</f>
        <v/>
      </c>
      <c r="G2283">
        <f>RAND()</f>
        <v/>
      </c>
      <c r="H2283">
        <f>(F2283+(1-F2283)*('d_고정'!$B$22*BETAINV(RAND(),IF(G2283&lt;'d_고정'!$B$26,'d_고정'!$B$25,'d_고정'!$B$20)+1,'d_고정'!$B$21-IF(G2283&lt;'d_고정'!$B$26,'d_고정'!$B$25,'d_고정'!$B$20)+1)+(1-'d_고정'!$B$22)*BETAINV(RAND(),IF(G2283&lt;'d_고정'!$B$26,'d_고정'!$B$24,'d_고정'!$B$18)+1,'d_고정'!$B$19-IF(G2283&lt;'d_고정'!$B$26,'d_고정'!$B$24,'d_고정'!$B$18)+1))*('d_고정'!$B$14+('d_고정'!$B$15-'d_고정'!$B$14)*RAND()))/F2283</f>
        <v/>
      </c>
      <c r="I2283">
        <f>RAND()</f>
        <v/>
      </c>
      <c r="J2283">
        <f>IF('d_시나리오'!$J$3='d_시나리오'!$H$3,'d_시나리오'!$I$3,IF(I2283&lt;('d_시나리오'!$I$3-'d_시나리오'!$H$3)/('d_시나리오'!$J$3-'d_시나리오'!$H$3),'d_시나리오'!$H$3+SQRT(I2283*('d_시나리오'!$J$3-'d_시나리오'!$H$3)*('d_시나리오'!$I$3-'d_시나리오'!$H$3)),'d_시나리오'!$J$3-SQRT((1-I2283)*('d_시나리오'!$J$3-'d_시나리오'!$H$3)*('d_시나리오'!$J$3-'d_시나리오'!$I$3))))</f>
        <v/>
      </c>
      <c r="K2283">
        <f>RAND()</f>
        <v/>
      </c>
      <c r="L2283">
        <f>IF('d_시나리오'!$J$4='d_시나리오'!$H$4,'d_시나리오'!$I$4,IF(K2283&lt;('d_시나리오'!$I$4-'d_시나리오'!$H$4)/('d_시나리오'!$J$4-'d_시나리오'!$H$4),'d_시나리오'!$H$4+SQRT(K2283*('d_시나리오'!$J$4-'d_시나리오'!$H$4)*('d_시나리오'!$I$4-'d_시나리오'!$H$4)),'d_시나리오'!$J$4-SQRT((1-K2283)*('d_시나리오'!$J$4-'d_시나리오'!$H$4)*('d_시나리오'!$J$4-'d_시나리오'!$I$4))))</f>
        <v/>
      </c>
      <c r="M2283">
        <f>RAND()</f>
        <v/>
      </c>
      <c r="N2283">
        <f>IF('d_시나리오'!$J$5='d_시나리오'!$H$5,'d_시나리오'!$I$5,IF(M2283&lt;('d_시나리오'!$I$5-'d_시나리오'!$H$5)/('d_시나리오'!$J$5-'d_시나리오'!$H$5),'d_시나리오'!$H$5+SQRT(M2283*('d_시나리오'!$J$5-'d_시나리오'!$H$5)*('d_시나리오'!$I$5-'d_시나리오'!$H$5)),'d_시나리오'!$J$5-SQRT((1-M2283)*('d_시나리오'!$J$5-'d_시나리오'!$H$5)*('d_시나리오'!$J$5-'d_시나리오'!$I$5))))</f>
        <v/>
      </c>
      <c r="O2283">
        <f>RAND()</f>
        <v/>
      </c>
      <c r="P2283">
        <f>IF('d_시나리오'!$J$6='d_시나리오'!$H$6,'d_시나리오'!$I$6,IF(O2283&lt;('d_시나리오'!$I$6-'d_시나리오'!$H$6)/('d_시나리오'!$J$6-'d_시나리오'!$H$6),'d_시나리오'!$H$6+SQRT(O2283*('d_시나리오'!$J$6-'d_시나리오'!$H$6)*('d_시나리오'!$I$6-'d_시나리오'!$H$6)),'d_시나리오'!$J$6-SQRT((1-O2283)*('d_시나리오'!$J$6-'d_시나리오'!$H$6)*('d_시나리오'!$J$6-'d_시나리오'!$I$6))))</f>
        <v/>
      </c>
      <c r="Q2283">
        <f>INDEX('d_분포'!$B$2:$B$57,RANDBETWEEN(1,56))</f>
        <v/>
      </c>
      <c r="R2283">
        <f>BETAINV(RAND(),5,5)</f>
        <v/>
      </c>
      <c r="S2283">
        <f>'d_고정'!$B$1*'6_기대효과'!$H$7*('d_시나리오'!$I$7/'d_고정'!$B$2)*B2283</f>
        <v/>
      </c>
      <c r="T2283">
        <f>S2283*D2283</f>
        <v/>
      </c>
      <c r="U2283">
        <f>S2283*F2283*H2283</f>
        <v/>
      </c>
      <c r="V2283">
        <f>S2283*F2283*(H2283-1)</f>
        <v/>
      </c>
      <c r="W2283">
        <f>U2283*J2283</f>
        <v/>
      </c>
      <c r="X2283">
        <f>T2283+W2283</f>
        <v/>
      </c>
      <c r="Y2283">
        <f>(T2283*E2283+W2283*L2283)*(1-R2283-'d_고정'!$B$13)</f>
        <v/>
      </c>
      <c r="Z2283">
        <f>(U2283*N2283*Q2283+'d_고정'!$B$3*('6_기대효과'!$H$7/8)*Q2283*'d_고정'!$B$10*P2283*('6_기대효과'!$K$7/'d_고정'!$B$9))*(1-R2283)</f>
        <v/>
      </c>
      <c r="AA2283">
        <f>W2283*L2283*(1-R2283-'d_고정'!$B$13)+U2283*MAX(N2283-'d_고정'!$B$10*P2283*('6_기대효과'!$K$7/'d_고정'!$B$9),0)*Q2283*(1-R2283)</f>
        <v/>
      </c>
      <c r="AB2283">
        <f>Y2283+Z2283</f>
        <v/>
      </c>
      <c r="AC2283">
        <f>Y2283/('d_고정'!$B$5*'6_기대효과'!$H$7/8)/'d_고정'!$B$6</f>
        <v/>
      </c>
      <c r="AD2283">
        <f>Y2283/('d_고정'!$B$8*'6_기대효과'!$H$7/8)</f>
        <v/>
      </c>
    </row>
    <row r="2284">
      <c r="A2284">
        <f>RAND()</f>
        <v/>
      </c>
      <c r="B2284">
        <f>IF('d_시나리오'!$J$2='d_시나리오'!$H$2,'d_시나리오'!$I$2,IF(A2284&lt;('d_시나리오'!$I$2-'d_시나리오'!$H$2)/('d_시나리오'!$J$2-'d_시나리오'!$H$2),'d_시나리오'!$H$2+SQRT(A2284*('d_시나리오'!$J$2-'d_시나리오'!$H$2)*('d_시나리오'!$I$2-'d_시나리오'!$H$2)),'d_시나리오'!$J$2-SQRT((1-A2284)*('d_시나리오'!$J$2-'d_시나리오'!$H$2)*('d_시나리오'!$J$2-'d_시나리오'!$I$2))))</f>
        <v/>
      </c>
      <c r="C2284">
        <f>RAND()</f>
        <v/>
      </c>
      <c r="D2284">
        <f>BETAINV(RAND(),IF(C2284&lt;'d_고정'!$B$26,'d_고정'!$B$23,'d_고정'!$B$16)+1,'d_고정'!$B$17-IF(C2284&lt;'d_고정'!$B$26,'d_고정'!$B$23,'d_고정'!$B$16)+1)*('d_고정'!$B$14+('d_고정'!$B$15-'d_고정'!$B$14)*RAND())</f>
        <v/>
      </c>
      <c r="E2284">
        <f>INDEX('d_분포'!$A$2:$A$28,RANDBETWEEN(1,27))</f>
        <v/>
      </c>
      <c r="F2284">
        <f>INDEX('d_분포'!$C$2:$C$5,RANDBETWEEN(1,4))*(0.9+0.2*RAND())</f>
        <v/>
      </c>
      <c r="G2284">
        <f>RAND()</f>
        <v/>
      </c>
      <c r="H2284">
        <f>(F2284+(1-F2284)*('d_고정'!$B$22*BETAINV(RAND(),IF(G2284&lt;'d_고정'!$B$26,'d_고정'!$B$25,'d_고정'!$B$20)+1,'d_고정'!$B$21-IF(G2284&lt;'d_고정'!$B$26,'d_고정'!$B$25,'d_고정'!$B$20)+1)+(1-'d_고정'!$B$22)*BETAINV(RAND(),IF(G2284&lt;'d_고정'!$B$26,'d_고정'!$B$24,'d_고정'!$B$18)+1,'d_고정'!$B$19-IF(G2284&lt;'d_고정'!$B$26,'d_고정'!$B$24,'d_고정'!$B$18)+1))*('d_고정'!$B$14+('d_고정'!$B$15-'d_고정'!$B$14)*RAND()))/F2284</f>
        <v/>
      </c>
      <c r="I2284">
        <f>RAND()</f>
        <v/>
      </c>
      <c r="J2284">
        <f>IF('d_시나리오'!$J$3='d_시나리오'!$H$3,'d_시나리오'!$I$3,IF(I2284&lt;('d_시나리오'!$I$3-'d_시나리오'!$H$3)/('d_시나리오'!$J$3-'d_시나리오'!$H$3),'d_시나리오'!$H$3+SQRT(I2284*('d_시나리오'!$J$3-'d_시나리오'!$H$3)*('d_시나리오'!$I$3-'d_시나리오'!$H$3)),'d_시나리오'!$J$3-SQRT((1-I2284)*('d_시나리오'!$J$3-'d_시나리오'!$H$3)*('d_시나리오'!$J$3-'d_시나리오'!$I$3))))</f>
        <v/>
      </c>
      <c r="K2284">
        <f>RAND()</f>
        <v/>
      </c>
      <c r="L2284">
        <f>IF('d_시나리오'!$J$4='d_시나리오'!$H$4,'d_시나리오'!$I$4,IF(K2284&lt;('d_시나리오'!$I$4-'d_시나리오'!$H$4)/('d_시나리오'!$J$4-'d_시나리오'!$H$4),'d_시나리오'!$H$4+SQRT(K2284*('d_시나리오'!$J$4-'d_시나리오'!$H$4)*('d_시나리오'!$I$4-'d_시나리오'!$H$4)),'d_시나리오'!$J$4-SQRT((1-K2284)*('d_시나리오'!$J$4-'d_시나리오'!$H$4)*('d_시나리오'!$J$4-'d_시나리오'!$I$4))))</f>
        <v/>
      </c>
      <c r="M2284">
        <f>RAND()</f>
        <v/>
      </c>
      <c r="N2284">
        <f>IF('d_시나리오'!$J$5='d_시나리오'!$H$5,'d_시나리오'!$I$5,IF(M2284&lt;('d_시나리오'!$I$5-'d_시나리오'!$H$5)/('d_시나리오'!$J$5-'d_시나리오'!$H$5),'d_시나리오'!$H$5+SQRT(M2284*('d_시나리오'!$J$5-'d_시나리오'!$H$5)*('d_시나리오'!$I$5-'d_시나리오'!$H$5)),'d_시나리오'!$J$5-SQRT((1-M2284)*('d_시나리오'!$J$5-'d_시나리오'!$H$5)*('d_시나리오'!$J$5-'d_시나리오'!$I$5))))</f>
        <v/>
      </c>
      <c r="O2284">
        <f>RAND()</f>
        <v/>
      </c>
      <c r="P2284">
        <f>IF('d_시나리오'!$J$6='d_시나리오'!$H$6,'d_시나리오'!$I$6,IF(O2284&lt;('d_시나리오'!$I$6-'d_시나리오'!$H$6)/('d_시나리오'!$J$6-'d_시나리오'!$H$6),'d_시나리오'!$H$6+SQRT(O2284*('d_시나리오'!$J$6-'d_시나리오'!$H$6)*('d_시나리오'!$I$6-'d_시나리오'!$H$6)),'d_시나리오'!$J$6-SQRT((1-O2284)*('d_시나리오'!$J$6-'d_시나리오'!$H$6)*('d_시나리오'!$J$6-'d_시나리오'!$I$6))))</f>
        <v/>
      </c>
      <c r="Q2284">
        <f>INDEX('d_분포'!$B$2:$B$57,RANDBETWEEN(1,56))</f>
        <v/>
      </c>
      <c r="R2284">
        <f>BETAINV(RAND(),5,5)</f>
        <v/>
      </c>
      <c r="S2284">
        <f>'d_고정'!$B$1*'6_기대효과'!$H$7*('d_시나리오'!$I$7/'d_고정'!$B$2)*B2284</f>
        <v/>
      </c>
      <c r="T2284">
        <f>S2284*D2284</f>
        <v/>
      </c>
      <c r="U2284">
        <f>S2284*F2284*H2284</f>
        <v/>
      </c>
      <c r="V2284">
        <f>S2284*F2284*(H2284-1)</f>
        <v/>
      </c>
      <c r="W2284">
        <f>U2284*J2284</f>
        <v/>
      </c>
      <c r="X2284">
        <f>T2284+W2284</f>
        <v/>
      </c>
      <c r="Y2284">
        <f>(T2284*E2284+W2284*L2284)*(1-R2284-'d_고정'!$B$13)</f>
        <v/>
      </c>
      <c r="Z2284">
        <f>(U2284*N2284*Q2284+'d_고정'!$B$3*('6_기대효과'!$H$7/8)*Q2284*'d_고정'!$B$10*P2284*('6_기대효과'!$K$7/'d_고정'!$B$9))*(1-R2284)</f>
        <v/>
      </c>
      <c r="AA2284">
        <f>W2284*L2284*(1-R2284-'d_고정'!$B$13)+U2284*MAX(N2284-'d_고정'!$B$10*P2284*('6_기대효과'!$K$7/'d_고정'!$B$9),0)*Q2284*(1-R2284)</f>
        <v/>
      </c>
      <c r="AB2284">
        <f>Y2284+Z2284</f>
        <v/>
      </c>
      <c r="AC2284">
        <f>Y2284/('d_고정'!$B$5*'6_기대효과'!$H$7/8)/'d_고정'!$B$6</f>
        <v/>
      </c>
      <c r="AD2284">
        <f>Y2284/('d_고정'!$B$8*'6_기대효과'!$H$7/8)</f>
        <v/>
      </c>
    </row>
    <row r="2285">
      <c r="A2285">
        <f>RAND()</f>
        <v/>
      </c>
      <c r="B2285">
        <f>IF('d_시나리오'!$J$2='d_시나리오'!$H$2,'d_시나리오'!$I$2,IF(A2285&lt;('d_시나리오'!$I$2-'d_시나리오'!$H$2)/('d_시나리오'!$J$2-'d_시나리오'!$H$2),'d_시나리오'!$H$2+SQRT(A2285*('d_시나리오'!$J$2-'d_시나리오'!$H$2)*('d_시나리오'!$I$2-'d_시나리오'!$H$2)),'d_시나리오'!$J$2-SQRT((1-A2285)*('d_시나리오'!$J$2-'d_시나리오'!$H$2)*('d_시나리오'!$J$2-'d_시나리오'!$I$2))))</f>
        <v/>
      </c>
      <c r="C2285">
        <f>RAND()</f>
        <v/>
      </c>
      <c r="D2285">
        <f>BETAINV(RAND(),IF(C2285&lt;'d_고정'!$B$26,'d_고정'!$B$23,'d_고정'!$B$16)+1,'d_고정'!$B$17-IF(C2285&lt;'d_고정'!$B$26,'d_고정'!$B$23,'d_고정'!$B$16)+1)*('d_고정'!$B$14+('d_고정'!$B$15-'d_고정'!$B$14)*RAND())</f>
        <v/>
      </c>
      <c r="E2285">
        <f>INDEX('d_분포'!$A$2:$A$28,RANDBETWEEN(1,27))</f>
        <v/>
      </c>
      <c r="F2285">
        <f>INDEX('d_분포'!$C$2:$C$5,RANDBETWEEN(1,4))*(0.9+0.2*RAND())</f>
        <v/>
      </c>
      <c r="G2285">
        <f>RAND()</f>
        <v/>
      </c>
      <c r="H2285">
        <f>(F2285+(1-F2285)*('d_고정'!$B$22*BETAINV(RAND(),IF(G2285&lt;'d_고정'!$B$26,'d_고정'!$B$25,'d_고정'!$B$20)+1,'d_고정'!$B$21-IF(G2285&lt;'d_고정'!$B$26,'d_고정'!$B$25,'d_고정'!$B$20)+1)+(1-'d_고정'!$B$22)*BETAINV(RAND(),IF(G2285&lt;'d_고정'!$B$26,'d_고정'!$B$24,'d_고정'!$B$18)+1,'d_고정'!$B$19-IF(G2285&lt;'d_고정'!$B$26,'d_고정'!$B$24,'d_고정'!$B$18)+1))*('d_고정'!$B$14+('d_고정'!$B$15-'d_고정'!$B$14)*RAND()))/F2285</f>
        <v/>
      </c>
      <c r="I2285">
        <f>RAND()</f>
        <v/>
      </c>
      <c r="J2285">
        <f>IF('d_시나리오'!$J$3='d_시나리오'!$H$3,'d_시나리오'!$I$3,IF(I2285&lt;('d_시나리오'!$I$3-'d_시나리오'!$H$3)/('d_시나리오'!$J$3-'d_시나리오'!$H$3),'d_시나리오'!$H$3+SQRT(I2285*('d_시나리오'!$J$3-'d_시나리오'!$H$3)*('d_시나리오'!$I$3-'d_시나리오'!$H$3)),'d_시나리오'!$J$3-SQRT((1-I2285)*('d_시나리오'!$J$3-'d_시나리오'!$H$3)*('d_시나리오'!$J$3-'d_시나리오'!$I$3))))</f>
        <v/>
      </c>
      <c r="K2285">
        <f>RAND()</f>
        <v/>
      </c>
      <c r="L2285">
        <f>IF('d_시나리오'!$J$4='d_시나리오'!$H$4,'d_시나리오'!$I$4,IF(K2285&lt;('d_시나리오'!$I$4-'d_시나리오'!$H$4)/('d_시나리오'!$J$4-'d_시나리오'!$H$4),'d_시나리오'!$H$4+SQRT(K2285*('d_시나리오'!$J$4-'d_시나리오'!$H$4)*('d_시나리오'!$I$4-'d_시나리오'!$H$4)),'d_시나리오'!$J$4-SQRT((1-K2285)*('d_시나리오'!$J$4-'d_시나리오'!$H$4)*('d_시나리오'!$J$4-'d_시나리오'!$I$4))))</f>
        <v/>
      </c>
      <c r="M2285">
        <f>RAND()</f>
        <v/>
      </c>
      <c r="N2285">
        <f>IF('d_시나리오'!$J$5='d_시나리오'!$H$5,'d_시나리오'!$I$5,IF(M2285&lt;('d_시나리오'!$I$5-'d_시나리오'!$H$5)/('d_시나리오'!$J$5-'d_시나리오'!$H$5),'d_시나리오'!$H$5+SQRT(M2285*('d_시나리오'!$J$5-'d_시나리오'!$H$5)*('d_시나리오'!$I$5-'d_시나리오'!$H$5)),'d_시나리오'!$J$5-SQRT((1-M2285)*('d_시나리오'!$J$5-'d_시나리오'!$H$5)*('d_시나리오'!$J$5-'d_시나리오'!$I$5))))</f>
        <v/>
      </c>
      <c r="O2285">
        <f>RAND()</f>
        <v/>
      </c>
      <c r="P2285">
        <f>IF('d_시나리오'!$J$6='d_시나리오'!$H$6,'d_시나리오'!$I$6,IF(O2285&lt;('d_시나리오'!$I$6-'d_시나리오'!$H$6)/('d_시나리오'!$J$6-'d_시나리오'!$H$6),'d_시나리오'!$H$6+SQRT(O2285*('d_시나리오'!$J$6-'d_시나리오'!$H$6)*('d_시나리오'!$I$6-'d_시나리오'!$H$6)),'d_시나리오'!$J$6-SQRT((1-O2285)*('d_시나리오'!$J$6-'d_시나리오'!$H$6)*('d_시나리오'!$J$6-'d_시나리오'!$I$6))))</f>
        <v/>
      </c>
      <c r="Q2285">
        <f>INDEX('d_분포'!$B$2:$B$57,RANDBETWEEN(1,56))</f>
        <v/>
      </c>
      <c r="R2285">
        <f>BETAINV(RAND(),5,5)</f>
        <v/>
      </c>
      <c r="S2285">
        <f>'d_고정'!$B$1*'6_기대효과'!$H$7*('d_시나리오'!$I$7/'d_고정'!$B$2)*B2285</f>
        <v/>
      </c>
      <c r="T2285">
        <f>S2285*D2285</f>
        <v/>
      </c>
      <c r="U2285">
        <f>S2285*F2285*H2285</f>
        <v/>
      </c>
      <c r="V2285">
        <f>S2285*F2285*(H2285-1)</f>
        <v/>
      </c>
      <c r="W2285">
        <f>U2285*J2285</f>
        <v/>
      </c>
      <c r="X2285">
        <f>T2285+W2285</f>
        <v/>
      </c>
      <c r="Y2285">
        <f>(T2285*E2285+W2285*L2285)*(1-R2285-'d_고정'!$B$13)</f>
        <v/>
      </c>
      <c r="Z2285">
        <f>(U2285*N2285*Q2285+'d_고정'!$B$3*('6_기대효과'!$H$7/8)*Q2285*'d_고정'!$B$10*P2285*('6_기대효과'!$K$7/'d_고정'!$B$9))*(1-R2285)</f>
        <v/>
      </c>
      <c r="AA2285">
        <f>W2285*L2285*(1-R2285-'d_고정'!$B$13)+U2285*MAX(N2285-'d_고정'!$B$10*P2285*('6_기대효과'!$K$7/'d_고정'!$B$9),0)*Q2285*(1-R2285)</f>
        <v/>
      </c>
      <c r="AB2285">
        <f>Y2285+Z2285</f>
        <v/>
      </c>
      <c r="AC2285">
        <f>Y2285/('d_고정'!$B$5*'6_기대효과'!$H$7/8)/'d_고정'!$B$6</f>
        <v/>
      </c>
      <c r="AD2285">
        <f>Y2285/('d_고정'!$B$8*'6_기대효과'!$H$7/8)</f>
        <v/>
      </c>
    </row>
    <row r="2286">
      <c r="A2286">
        <f>RAND()</f>
        <v/>
      </c>
      <c r="B2286">
        <f>IF('d_시나리오'!$J$2='d_시나리오'!$H$2,'d_시나리오'!$I$2,IF(A2286&lt;('d_시나리오'!$I$2-'d_시나리오'!$H$2)/('d_시나리오'!$J$2-'d_시나리오'!$H$2),'d_시나리오'!$H$2+SQRT(A2286*('d_시나리오'!$J$2-'d_시나리오'!$H$2)*('d_시나리오'!$I$2-'d_시나리오'!$H$2)),'d_시나리오'!$J$2-SQRT((1-A2286)*('d_시나리오'!$J$2-'d_시나리오'!$H$2)*('d_시나리오'!$J$2-'d_시나리오'!$I$2))))</f>
        <v/>
      </c>
      <c r="C2286">
        <f>RAND()</f>
        <v/>
      </c>
      <c r="D2286">
        <f>BETAINV(RAND(),IF(C2286&lt;'d_고정'!$B$26,'d_고정'!$B$23,'d_고정'!$B$16)+1,'d_고정'!$B$17-IF(C2286&lt;'d_고정'!$B$26,'d_고정'!$B$23,'d_고정'!$B$16)+1)*('d_고정'!$B$14+('d_고정'!$B$15-'d_고정'!$B$14)*RAND())</f>
        <v/>
      </c>
      <c r="E2286">
        <f>INDEX('d_분포'!$A$2:$A$28,RANDBETWEEN(1,27))</f>
        <v/>
      </c>
      <c r="F2286">
        <f>INDEX('d_분포'!$C$2:$C$5,RANDBETWEEN(1,4))*(0.9+0.2*RAND())</f>
        <v/>
      </c>
      <c r="G2286">
        <f>RAND()</f>
        <v/>
      </c>
      <c r="H2286">
        <f>(F2286+(1-F2286)*('d_고정'!$B$22*BETAINV(RAND(),IF(G2286&lt;'d_고정'!$B$26,'d_고정'!$B$25,'d_고정'!$B$20)+1,'d_고정'!$B$21-IF(G2286&lt;'d_고정'!$B$26,'d_고정'!$B$25,'d_고정'!$B$20)+1)+(1-'d_고정'!$B$22)*BETAINV(RAND(),IF(G2286&lt;'d_고정'!$B$26,'d_고정'!$B$24,'d_고정'!$B$18)+1,'d_고정'!$B$19-IF(G2286&lt;'d_고정'!$B$26,'d_고정'!$B$24,'d_고정'!$B$18)+1))*('d_고정'!$B$14+('d_고정'!$B$15-'d_고정'!$B$14)*RAND()))/F2286</f>
        <v/>
      </c>
      <c r="I2286">
        <f>RAND()</f>
        <v/>
      </c>
      <c r="J2286">
        <f>IF('d_시나리오'!$J$3='d_시나리오'!$H$3,'d_시나리오'!$I$3,IF(I2286&lt;('d_시나리오'!$I$3-'d_시나리오'!$H$3)/('d_시나리오'!$J$3-'d_시나리오'!$H$3),'d_시나리오'!$H$3+SQRT(I2286*('d_시나리오'!$J$3-'d_시나리오'!$H$3)*('d_시나리오'!$I$3-'d_시나리오'!$H$3)),'d_시나리오'!$J$3-SQRT((1-I2286)*('d_시나리오'!$J$3-'d_시나리오'!$H$3)*('d_시나리오'!$J$3-'d_시나리오'!$I$3))))</f>
        <v/>
      </c>
      <c r="K2286">
        <f>RAND()</f>
        <v/>
      </c>
      <c r="L2286">
        <f>IF('d_시나리오'!$J$4='d_시나리오'!$H$4,'d_시나리오'!$I$4,IF(K2286&lt;('d_시나리오'!$I$4-'d_시나리오'!$H$4)/('d_시나리오'!$J$4-'d_시나리오'!$H$4),'d_시나리오'!$H$4+SQRT(K2286*('d_시나리오'!$J$4-'d_시나리오'!$H$4)*('d_시나리오'!$I$4-'d_시나리오'!$H$4)),'d_시나리오'!$J$4-SQRT((1-K2286)*('d_시나리오'!$J$4-'d_시나리오'!$H$4)*('d_시나리오'!$J$4-'d_시나리오'!$I$4))))</f>
        <v/>
      </c>
      <c r="M2286">
        <f>RAND()</f>
        <v/>
      </c>
      <c r="N2286">
        <f>IF('d_시나리오'!$J$5='d_시나리오'!$H$5,'d_시나리오'!$I$5,IF(M2286&lt;('d_시나리오'!$I$5-'d_시나리오'!$H$5)/('d_시나리오'!$J$5-'d_시나리오'!$H$5),'d_시나리오'!$H$5+SQRT(M2286*('d_시나리오'!$J$5-'d_시나리오'!$H$5)*('d_시나리오'!$I$5-'d_시나리오'!$H$5)),'d_시나리오'!$J$5-SQRT((1-M2286)*('d_시나리오'!$J$5-'d_시나리오'!$H$5)*('d_시나리오'!$J$5-'d_시나리오'!$I$5))))</f>
        <v/>
      </c>
      <c r="O2286">
        <f>RAND()</f>
        <v/>
      </c>
      <c r="P2286">
        <f>IF('d_시나리오'!$J$6='d_시나리오'!$H$6,'d_시나리오'!$I$6,IF(O2286&lt;('d_시나리오'!$I$6-'d_시나리오'!$H$6)/('d_시나리오'!$J$6-'d_시나리오'!$H$6),'d_시나리오'!$H$6+SQRT(O2286*('d_시나리오'!$J$6-'d_시나리오'!$H$6)*('d_시나리오'!$I$6-'d_시나리오'!$H$6)),'d_시나리오'!$J$6-SQRT((1-O2286)*('d_시나리오'!$J$6-'d_시나리오'!$H$6)*('d_시나리오'!$J$6-'d_시나리오'!$I$6))))</f>
        <v/>
      </c>
      <c r="Q2286">
        <f>INDEX('d_분포'!$B$2:$B$57,RANDBETWEEN(1,56))</f>
        <v/>
      </c>
      <c r="R2286">
        <f>BETAINV(RAND(),5,5)</f>
        <v/>
      </c>
      <c r="S2286">
        <f>'d_고정'!$B$1*'6_기대효과'!$H$7*('d_시나리오'!$I$7/'d_고정'!$B$2)*B2286</f>
        <v/>
      </c>
      <c r="T2286">
        <f>S2286*D2286</f>
        <v/>
      </c>
      <c r="U2286">
        <f>S2286*F2286*H2286</f>
        <v/>
      </c>
      <c r="V2286">
        <f>S2286*F2286*(H2286-1)</f>
        <v/>
      </c>
      <c r="W2286">
        <f>U2286*J2286</f>
        <v/>
      </c>
      <c r="X2286">
        <f>T2286+W2286</f>
        <v/>
      </c>
      <c r="Y2286">
        <f>(T2286*E2286+W2286*L2286)*(1-R2286-'d_고정'!$B$13)</f>
        <v/>
      </c>
      <c r="Z2286">
        <f>(U2286*N2286*Q2286+'d_고정'!$B$3*('6_기대효과'!$H$7/8)*Q2286*'d_고정'!$B$10*P2286*('6_기대효과'!$K$7/'d_고정'!$B$9))*(1-R2286)</f>
        <v/>
      </c>
      <c r="AA2286">
        <f>W2286*L2286*(1-R2286-'d_고정'!$B$13)+U2286*MAX(N2286-'d_고정'!$B$10*P2286*('6_기대효과'!$K$7/'d_고정'!$B$9),0)*Q2286*(1-R2286)</f>
        <v/>
      </c>
      <c r="AB2286">
        <f>Y2286+Z2286</f>
        <v/>
      </c>
      <c r="AC2286">
        <f>Y2286/('d_고정'!$B$5*'6_기대효과'!$H$7/8)/'d_고정'!$B$6</f>
        <v/>
      </c>
      <c r="AD2286">
        <f>Y2286/('d_고정'!$B$8*'6_기대효과'!$H$7/8)</f>
        <v/>
      </c>
    </row>
    <row r="2287">
      <c r="A2287">
        <f>RAND()</f>
        <v/>
      </c>
      <c r="B2287">
        <f>IF('d_시나리오'!$J$2='d_시나리오'!$H$2,'d_시나리오'!$I$2,IF(A2287&lt;('d_시나리오'!$I$2-'d_시나리오'!$H$2)/('d_시나리오'!$J$2-'d_시나리오'!$H$2),'d_시나리오'!$H$2+SQRT(A2287*('d_시나리오'!$J$2-'d_시나리오'!$H$2)*('d_시나리오'!$I$2-'d_시나리오'!$H$2)),'d_시나리오'!$J$2-SQRT((1-A2287)*('d_시나리오'!$J$2-'d_시나리오'!$H$2)*('d_시나리오'!$J$2-'d_시나리오'!$I$2))))</f>
        <v/>
      </c>
      <c r="C2287">
        <f>RAND()</f>
        <v/>
      </c>
      <c r="D2287">
        <f>BETAINV(RAND(),IF(C2287&lt;'d_고정'!$B$26,'d_고정'!$B$23,'d_고정'!$B$16)+1,'d_고정'!$B$17-IF(C2287&lt;'d_고정'!$B$26,'d_고정'!$B$23,'d_고정'!$B$16)+1)*('d_고정'!$B$14+('d_고정'!$B$15-'d_고정'!$B$14)*RAND())</f>
        <v/>
      </c>
      <c r="E2287">
        <f>INDEX('d_분포'!$A$2:$A$28,RANDBETWEEN(1,27))</f>
        <v/>
      </c>
      <c r="F2287">
        <f>INDEX('d_분포'!$C$2:$C$5,RANDBETWEEN(1,4))*(0.9+0.2*RAND())</f>
        <v/>
      </c>
      <c r="G2287">
        <f>RAND()</f>
        <v/>
      </c>
      <c r="H2287">
        <f>(F2287+(1-F2287)*('d_고정'!$B$22*BETAINV(RAND(),IF(G2287&lt;'d_고정'!$B$26,'d_고정'!$B$25,'d_고정'!$B$20)+1,'d_고정'!$B$21-IF(G2287&lt;'d_고정'!$B$26,'d_고정'!$B$25,'d_고정'!$B$20)+1)+(1-'d_고정'!$B$22)*BETAINV(RAND(),IF(G2287&lt;'d_고정'!$B$26,'d_고정'!$B$24,'d_고정'!$B$18)+1,'d_고정'!$B$19-IF(G2287&lt;'d_고정'!$B$26,'d_고정'!$B$24,'d_고정'!$B$18)+1))*('d_고정'!$B$14+('d_고정'!$B$15-'d_고정'!$B$14)*RAND()))/F2287</f>
        <v/>
      </c>
      <c r="I2287">
        <f>RAND()</f>
        <v/>
      </c>
      <c r="J2287">
        <f>IF('d_시나리오'!$J$3='d_시나리오'!$H$3,'d_시나리오'!$I$3,IF(I2287&lt;('d_시나리오'!$I$3-'d_시나리오'!$H$3)/('d_시나리오'!$J$3-'d_시나리오'!$H$3),'d_시나리오'!$H$3+SQRT(I2287*('d_시나리오'!$J$3-'d_시나리오'!$H$3)*('d_시나리오'!$I$3-'d_시나리오'!$H$3)),'d_시나리오'!$J$3-SQRT((1-I2287)*('d_시나리오'!$J$3-'d_시나리오'!$H$3)*('d_시나리오'!$J$3-'d_시나리오'!$I$3))))</f>
        <v/>
      </c>
      <c r="K2287">
        <f>RAND()</f>
        <v/>
      </c>
      <c r="L2287">
        <f>IF('d_시나리오'!$J$4='d_시나리오'!$H$4,'d_시나리오'!$I$4,IF(K2287&lt;('d_시나리오'!$I$4-'d_시나리오'!$H$4)/('d_시나리오'!$J$4-'d_시나리오'!$H$4),'d_시나리오'!$H$4+SQRT(K2287*('d_시나리오'!$J$4-'d_시나리오'!$H$4)*('d_시나리오'!$I$4-'d_시나리오'!$H$4)),'d_시나리오'!$J$4-SQRT((1-K2287)*('d_시나리오'!$J$4-'d_시나리오'!$H$4)*('d_시나리오'!$J$4-'d_시나리오'!$I$4))))</f>
        <v/>
      </c>
      <c r="M2287">
        <f>RAND()</f>
        <v/>
      </c>
      <c r="N2287">
        <f>IF('d_시나리오'!$J$5='d_시나리오'!$H$5,'d_시나리오'!$I$5,IF(M2287&lt;('d_시나리오'!$I$5-'d_시나리오'!$H$5)/('d_시나리오'!$J$5-'d_시나리오'!$H$5),'d_시나리오'!$H$5+SQRT(M2287*('d_시나리오'!$J$5-'d_시나리오'!$H$5)*('d_시나리오'!$I$5-'d_시나리오'!$H$5)),'d_시나리오'!$J$5-SQRT((1-M2287)*('d_시나리오'!$J$5-'d_시나리오'!$H$5)*('d_시나리오'!$J$5-'d_시나리오'!$I$5))))</f>
        <v/>
      </c>
      <c r="O2287">
        <f>RAND()</f>
        <v/>
      </c>
      <c r="P2287">
        <f>IF('d_시나리오'!$J$6='d_시나리오'!$H$6,'d_시나리오'!$I$6,IF(O2287&lt;('d_시나리오'!$I$6-'d_시나리오'!$H$6)/('d_시나리오'!$J$6-'d_시나리오'!$H$6),'d_시나리오'!$H$6+SQRT(O2287*('d_시나리오'!$J$6-'d_시나리오'!$H$6)*('d_시나리오'!$I$6-'d_시나리오'!$H$6)),'d_시나리오'!$J$6-SQRT((1-O2287)*('d_시나리오'!$J$6-'d_시나리오'!$H$6)*('d_시나리오'!$J$6-'d_시나리오'!$I$6))))</f>
        <v/>
      </c>
      <c r="Q2287">
        <f>INDEX('d_분포'!$B$2:$B$57,RANDBETWEEN(1,56))</f>
        <v/>
      </c>
      <c r="R2287">
        <f>BETAINV(RAND(),5,5)</f>
        <v/>
      </c>
      <c r="S2287">
        <f>'d_고정'!$B$1*'6_기대효과'!$H$7*('d_시나리오'!$I$7/'d_고정'!$B$2)*B2287</f>
        <v/>
      </c>
      <c r="T2287">
        <f>S2287*D2287</f>
        <v/>
      </c>
      <c r="U2287">
        <f>S2287*F2287*H2287</f>
        <v/>
      </c>
      <c r="V2287">
        <f>S2287*F2287*(H2287-1)</f>
        <v/>
      </c>
      <c r="W2287">
        <f>U2287*J2287</f>
        <v/>
      </c>
      <c r="X2287">
        <f>T2287+W2287</f>
        <v/>
      </c>
      <c r="Y2287">
        <f>(T2287*E2287+W2287*L2287)*(1-R2287-'d_고정'!$B$13)</f>
        <v/>
      </c>
      <c r="Z2287">
        <f>(U2287*N2287*Q2287+'d_고정'!$B$3*('6_기대효과'!$H$7/8)*Q2287*'d_고정'!$B$10*P2287*('6_기대효과'!$K$7/'d_고정'!$B$9))*(1-R2287)</f>
        <v/>
      </c>
      <c r="AA2287">
        <f>W2287*L2287*(1-R2287-'d_고정'!$B$13)+U2287*MAX(N2287-'d_고정'!$B$10*P2287*('6_기대효과'!$K$7/'d_고정'!$B$9),0)*Q2287*(1-R2287)</f>
        <v/>
      </c>
      <c r="AB2287">
        <f>Y2287+Z2287</f>
        <v/>
      </c>
      <c r="AC2287">
        <f>Y2287/('d_고정'!$B$5*'6_기대효과'!$H$7/8)/'d_고정'!$B$6</f>
        <v/>
      </c>
      <c r="AD2287">
        <f>Y2287/('d_고정'!$B$8*'6_기대효과'!$H$7/8)</f>
        <v/>
      </c>
    </row>
    <row r="2288">
      <c r="A2288">
        <f>RAND()</f>
        <v/>
      </c>
      <c r="B2288">
        <f>IF('d_시나리오'!$J$2='d_시나리오'!$H$2,'d_시나리오'!$I$2,IF(A2288&lt;('d_시나리오'!$I$2-'d_시나리오'!$H$2)/('d_시나리오'!$J$2-'d_시나리오'!$H$2),'d_시나리오'!$H$2+SQRT(A2288*('d_시나리오'!$J$2-'d_시나리오'!$H$2)*('d_시나리오'!$I$2-'d_시나리오'!$H$2)),'d_시나리오'!$J$2-SQRT((1-A2288)*('d_시나리오'!$J$2-'d_시나리오'!$H$2)*('d_시나리오'!$J$2-'d_시나리오'!$I$2))))</f>
        <v/>
      </c>
      <c r="C2288">
        <f>RAND()</f>
        <v/>
      </c>
      <c r="D2288">
        <f>BETAINV(RAND(),IF(C2288&lt;'d_고정'!$B$26,'d_고정'!$B$23,'d_고정'!$B$16)+1,'d_고정'!$B$17-IF(C2288&lt;'d_고정'!$B$26,'d_고정'!$B$23,'d_고정'!$B$16)+1)*('d_고정'!$B$14+('d_고정'!$B$15-'d_고정'!$B$14)*RAND())</f>
        <v/>
      </c>
      <c r="E2288">
        <f>INDEX('d_분포'!$A$2:$A$28,RANDBETWEEN(1,27))</f>
        <v/>
      </c>
      <c r="F2288">
        <f>INDEX('d_분포'!$C$2:$C$5,RANDBETWEEN(1,4))*(0.9+0.2*RAND())</f>
        <v/>
      </c>
      <c r="G2288">
        <f>RAND()</f>
        <v/>
      </c>
      <c r="H2288">
        <f>(F2288+(1-F2288)*('d_고정'!$B$22*BETAINV(RAND(),IF(G2288&lt;'d_고정'!$B$26,'d_고정'!$B$25,'d_고정'!$B$20)+1,'d_고정'!$B$21-IF(G2288&lt;'d_고정'!$B$26,'d_고정'!$B$25,'d_고정'!$B$20)+1)+(1-'d_고정'!$B$22)*BETAINV(RAND(),IF(G2288&lt;'d_고정'!$B$26,'d_고정'!$B$24,'d_고정'!$B$18)+1,'d_고정'!$B$19-IF(G2288&lt;'d_고정'!$B$26,'d_고정'!$B$24,'d_고정'!$B$18)+1))*('d_고정'!$B$14+('d_고정'!$B$15-'d_고정'!$B$14)*RAND()))/F2288</f>
        <v/>
      </c>
      <c r="I2288">
        <f>RAND()</f>
        <v/>
      </c>
      <c r="J2288">
        <f>IF('d_시나리오'!$J$3='d_시나리오'!$H$3,'d_시나리오'!$I$3,IF(I2288&lt;('d_시나리오'!$I$3-'d_시나리오'!$H$3)/('d_시나리오'!$J$3-'d_시나리오'!$H$3),'d_시나리오'!$H$3+SQRT(I2288*('d_시나리오'!$J$3-'d_시나리오'!$H$3)*('d_시나리오'!$I$3-'d_시나리오'!$H$3)),'d_시나리오'!$J$3-SQRT((1-I2288)*('d_시나리오'!$J$3-'d_시나리오'!$H$3)*('d_시나리오'!$J$3-'d_시나리오'!$I$3))))</f>
        <v/>
      </c>
      <c r="K2288">
        <f>RAND()</f>
        <v/>
      </c>
      <c r="L2288">
        <f>IF('d_시나리오'!$J$4='d_시나리오'!$H$4,'d_시나리오'!$I$4,IF(K2288&lt;('d_시나리오'!$I$4-'d_시나리오'!$H$4)/('d_시나리오'!$J$4-'d_시나리오'!$H$4),'d_시나리오'!$H$4+SQRT(K2288*('d_시나리오'!$J$4-'d_시나리오'!$H$4)*('d_시나리오'!$I$4-'d_시나리오'!$H$4)),'d_시나리오'!$J$4-SQRT((1-K2288)*('d_시나리오'!$J$4-'d_시나리오'!$H$4)*('d_시나리오'!$J$4-'d_시나리오'!$I$4))))</f>
        <v/>
      </c>
      <c r="M2288">
        <f>RAND()</f>
        <v/>
      </c>
      <c r="N2288">
        <f>IF('d_시나리오'!$J$5='d_시나리오'!$H$5,'d_시나리오'!$I$5,IF(M2288&lt;('d_시나리오'!$I$5-'d_시나리오'!$H$5)/('d_시나리오'!$J$5-'d_시나리오'!$H$5),'d_시나리오'!$H$5+SQRT(M2288*('d_시나리오'!$J$5-'d_시나리오'!$H$5)*('d_시나리오'!$I$5-'d_시나리오'!$H$5)),'d_시나리오'!$J$5-SQRT((1-M2288)*('d_시나리오'!$J$5-'d_시나리오'!$H$5)*('d_시나리오'!$J$5-'d_시나리오'!$I$5))))</f>
        <v/>
      </c>
      <c r="O2288">
        <f>RAND()</f>
        <v/>
      </c>
      <c r="P2288">
        <f>IF('d_시나리오'!$J$6='d_시나리오'!$H$6,'d_시나리오'!$I$6,IF(O2288&lt;('d_시나리오'!$I$6-'d_시나리오'!$H$6)/('d_시나리오'!$J$6-'d_시나리오'!$H$6),'d_시나리오'!$H$6+SQRT(O2288*('d_시나리오'!$J$6-'d_시나리오'!$H$6)*('d_시나리오'!$I$6-'d_시나리오'!$H$6)),'d_시나리오'!$J$6-SQRT((1-O2288)*('d_시나리오'!$J$6-'d_시나리오'!$H$6)*('d_시나리오'!$J$6-'d_시나리오'!$I$6))))</f>
        <v/>
      </c>
      <c r="Q2288">
        <f>INDEX('d_분포'!$B$2:$B$57,RANDBETWEEN(1,56))</f>
        <v/>
      </c>
      <c r="R2288">
        <f>BETAINV(RAND(),5,5)</f>
        <v/>
      </c>
      <c r="S2288">
        <f>'d_고정'!$B$1*'6_기대효과'!$H$7*('d_시나리오'!$I$7/'d_고정'!$B$2)*B2288</f>
        <v/>
      </c>
      <c r="T2288">
        <f>S2288*D2288</f>
        <v/>
      </c>
      <c r="U2288">
        <f>S2288*F2288*H2288</f>
        <v/>
      </c>
      <c r="V2288">
        <f>S2288*F2288*(H2288-1)</f>
        <v/>
      </c>
      <c r="W2288">
        <f>U2288*J2288</f>
        <v/>
      </c>
      <c r="X2288">
        <f>T2288+W2288</f>
        <v/>
      </c>
      <c r="Y2288">
        <f>(T2288*E2288+W2288*L2288)*(1-R2288-'d_고정'!$B$13)</f>
        <v/>
      </c>
      <c r="Z2288">
        <f>(U2288*N2288*Q2288+'d_고정'!$B$3*('6_기대효과'!$H$7/8)*Q2288*'d_고정'!$B$10*P2288*('6_기대효과'!$K$7/'d_고정'!$B$9))*(1-R2288)</f>
        <v/>
      </c>
      <c r="AA2288">
        <f>W2288*L2288*(1-R2288-'d_고정'!$B$13)+U2288*MAX(N2288-'d_고정'!$B$10*P2288*('6_기대효과'!$K$7/'d_고정'!$B$9),0)*Q2288*(1-R2288)</f>
        <v/>
      </c>
      <c r="AB2288">
        <f>Y2288+Z2288</f>
        <v/>
      </c>
      <c r="AC2288">
        <f>Y2288/('d_고정'!$B$5*'6_기대효과'!$H$7/8)/'d_고정'!$B$6</f>
        <v/>
      </c>
      <c r="AD2288">
        <f>Y2288/('d_고정'!$B$8*'6_기대효과'!$H$7/8)</f>
        <v/>
      </c>
    </row>
    <row r="2289">
      <c r="A2289">
        <f>RAND()</f>
        <v/>
      </c>
      <c r="B2289">
        <f>IF('d_시나리오'!$J$2='d_시나리오'!$H$2,'d_시나리오'!$I$2,IF(A2289&lt;('d_시나리오'!$I$2-'d_시나리오'!$H$2)/('d_시나리오'!$J$2-'d_시나리오'!$H$2),'d_시나리오'!$H$2+SQRT(A2289*('d_시나리오'!$J$2-'d_시나리오'!$H$2)*('d_시나리오'!$I$2-'d_시나리오'!$H$2)),'d_시나리오'!$J$2-SQRT((1-A2289)*('d_시나리오'!$J$2-'d_시나리오'!$H$2)*('d_시나리오'!$J$2-'d_시나리오'!$I$2))))</f>
        <v/>
      </c>
      <c r="C2289">
        <f>RAND()</f>
        <v/>
      </c>
      <c r="D2289">
        <f>BETAINV(RAND(),IF(C2289&lt;'d_고정'!$B$26,'d_고정'!$B$23,'d_고정'!$B$16)+1,'d_고정'!$B$17-IF(C2289&lt;'d_고정'!$B$26,'d_고정'!$B$23,'d_고정'!$B$16)+1)*('d_고정'!$B$14+('d_고정'!$B$15-'d_고정'!$B$14)*RAND())</f>
        <v/>
      </c>
      <c r="E2289">
        <f>INDEX('d_분포'!$A$2:$A$28,RANDBETWEEN(1,27))</f>
        <v/>
      </c>
      <c r="F2289">
        <f>INDEX('d_분포'!$C$2:$C$5,RANDBETWEEN(1,4))*(0.9+0.2*RAND())</f>
        <v/>
      </c>
      <c r="G2289">
        <f>RAND()</f>
        <v/>
      </c>
      <c r="H2289">
        <f>(F2289+(1-F2289)*('d_고정'!$B$22*BETAINV(RAND(),IF(G2289&lt;'d_고정'!$B$26,'d_고정'!$B$25,'d_고정'!$B$20)+1,'d_고정'!$B$21-IF(G2289&lt;'d_고정'!$B$26,'d_고정'!$B$25,'d_고정'!$B$20)+1)+(1-'d_고정'!$B$22)*BETAINV(RAND(),IF(G2289&lt;'d_고정'!$B$26,'d_고정'!$B$24,'d_고정'!$B$18)+1,'d_고정'!$B$19-IF(G2289&lt;'d_고정'!$B$26,'d_고정'!$B$24,'d_고정'!$B$18)+1))*('d_고정'!$B$14+('d_고정'!$B$15-'d_고정'!$B$14)*RAND()))/F2289</f>
        <v/>
      </c>
      <c r="I2289">
        <f>RAND()</f>
        <v/>
      </c>
      <c r="J2289">
        <f>IF('d_시나리오'!$J$3='d_시나리오'!$H$3,'d_시나리오'!$I$3,IF(I2289&lt;('d_시나리오'!$I$3-'d_시나리오'!$H$3)/('d_시나리오'!$J$3-'d_시나리오'!$H$3),'d_시나리오'!$H$3+SQRT(I2289*('d_시나리오'!$J$3-'d_시나리오'!$H$3)*('d_시나리오'!$I$3-'d_시나리오'!$H$3)),'d_시나리오'!$J$3-SQRT((1-I2289)*('d_시나리오'!$J$3-'d_시나리오'!$H$3)*('d_시나리오'!$J$3-'d_시나리오'!$I$3))))</f>
        <v/>
      </c>
      <c r="K2289">
        <f>RAND()</f>
        <v/>
      </c>
      <c r="L2289">
        <f>IF('d_시나리오'!$J$4='d_시나리오'!$H$4,'d_시나리오'!$I$4,IF(K2289&lt;('d_시나리오'!$I$4-'d_시나리오'!$H$4)/('d_시나리오'!$J$4-'d_시나리오'!$H$4),'d_시나리오'!$H$4+SQRT(K2289*('d_시나리오'!$J$4-'d_시나리오'!$H$4)*('d_시나리오'!$I$4-'d_시나리오'!$H$4)),'d_시나리오'!$J$4-SQRT((1-K2289)*('d_시나리오'!$J$4-'d_시나리오'!$H$4)*('d_시나리오'!$J$4-'d_시나리오'!$I$4))))</f>
        <v/>
      </c>
      <c r="M2289">
        <f>RAND()</f>
        <v/>
      </c>
      <c r="N2289">
        <f>IF('d_시나리오'!$J$5='d_시나리오'!$H$5,'d_시나리오'!$I$5,IF(M2289&lt;('d_시나리오'!$I$5-'d_시나리오'!$H$5)/('d_시나리오'!$J$5-'d_시나리오'!$H$5),'d_시나리오'!$H$5+SQRT(M2289*('d_시나리오'!$J$5-'d_시나리오'!$H$5)*('d_시나리오'!$I$5-'d_시나리오'!$H$5)),'d_시나리오'!$J$5-SQRT((1-M2289)*('d_시나리오'!$J$5-'d_시나리오'!$H$5)*('d_시나리오'!$J$5-'d_시나리오'!$I$5))))</f>
        <v/>
      </c>
      <c r="O2289">
        <f>RAND()</f>
        <v/>
      </c>
      <c r="P2289">
        <f>IF('d_시나리오'!$J$6='d_시나리오'!$H$6,'d_시나리오'!$I$6,IF(O2289&lt;('d_시나리오'!$I$6-'d_시나리오'!$H$6)/('d_시나리오'!$J$6-'d_시나리오'!$H$6),'d_시나리오'!$H$6+SQRT(O2289*('d_시나리오'!$J$6-'d_시나리오'!$H$6)*('d_시나리오'!$I$6-'d_시나리오'!$H$6)),'d_시나리오'!$J$6-SQRT((1-O2289)*('d_시나리오'!$J$6-'d_시나리오'!$H$6)*('d_시나리오'!$J$6-'d_시나리오'!$I$6))))</f>
        <v/>
      </c>
      <c r="Q2289">
        <f>INDEX('d_분포'!$B$2:$B$57,RANDBETWEEN(1,56))</f>
        <v/>
      </c>
      <c r="R2289">
        <f>BETAINV(RAND(),5,5)</f>
        <v/>
      </c>
      <c r="S2289">
        <f>'d_고정'!$B$1*'6_기대효과'!$H$7*('d_시나리오'!$I$7/'d_고정'!$B$2)*B2289</f>
        <v/>
      </c>
      <c r="T2289">
        <f>S2289*D2289</f>
        <v/>
      </c>
      <c r="U2289">
        <f>S2289*F2289*H2289</f>
        <v/>
      </c>
      <c r="V2289">
        <f>S2289*F2289*(H2289-1)</f>
        <v/>
      </c>
      <c r="W2289">
        <f>U2289*J2289</f>
        <v/>
      </c>
      <c r="X2289">
        <f>T2289+W2289</f>
        <v/>
      </c>
      <c r="Y2289">
        <f>(T2289*E2289+W2289*L2289)*(1-R2289-'d_고정'!$B$13)</f>
        <v/>
      </c>
      <c r="Z2289">
        <f>(U2289*N2289*Q2289+'d_고정'!$B$3*('6_기대효과'!$H$7/8)*Q2289*'d_고정'!$B$10*P2289*('6_기대효과'!$K$7/'d_고정'!$B$9))*(1-R2289)</f>
        <v/>
      </c>
      <c r="AA2289">
        <f>W2289*L2289*(1-R2289-'d_고정'!$B$13)+U2289*MAX(N2289-'d_고정'!$B$10*P2289*('6_기대효과'!$K$7/'d_고정'!$B$9),0)*Q2289*(1-R2289)</f>
        <v/>
      </c>
      <c r="AB2289">
        <f>Y2289+Z2289</f>
        <v/>
      </c>
      <c r="AC2289">
        <f>Y2289/('d_고정'!$B$5*'6_기대효과'!$H$7/8)/'d_고정'!$B$6</f>
        <v/>
      </c>
      <c r="AD2289">
        <f>Y2289/('d_고정'!$B$8*'6_기대효과'!$H$7/8)</f>
        <v/>
      </c>
    </row>
    <row r="2290">
      <c r="A2290">
        <f>RAND()</f>
        <v/>
      </c>
      <c r="B2290">
        <f>IF('d_시나리오'!$J$2='d_시나리오'!$H$2,'d_시나리오'!$I$2,IF(A2290&lt;('d_시나리오'!$I$2-'d_시나리오'!$H$2)/('d_시나리오'!$J$2-'d_시나리오'!$H$2),'d_시나리오'!$H$2+SQRT(A2290*('d_시나리오'!$J$2-'d_시나리오'!$H$2)*('d_시나리오'!$I$2-'d_시나리오'!$H$2)),'d_시나리오'!$J$2-SQRT((1-A2290)*('d_시나리오'!$J$2-'d_시나리오'!$H$2)*('d_시나리오'!$J$2-'d_시나리오'!$I$2))))</f>
        <v/>
      </c>
      <c r="C2290">
        <f>RAND()</f>
        <v/>
      </c>
      <c r="D2290">
        <f>BETAINV(RAND(),IF(C2290&lt;'d_고정'!$B$26,'d_고정'!$B$23,'d_고정'!$B$16)+1,'d_고정'!$B$17-IF(C2290&lt;'d_고정'!$B$26,'d_고정'!$B$23,'d_고정'!$B$16)+1)*('d_고정'!$B$14+('d_고정'!$B$15-'d_고정'!$B$14)*RAND())</f>
        <v/>
      </c>
      <c r="E2290">
        <f>INDEX('d_분포'!$A$2:$A$28,RANDBETWEEN(1,27))</f>
        <v/>
      </c>
      <c r="F2290">
        <f>INDEX('d_분포'!$C$2:$C$5,RANDBETWEEN(1,4))*(0.9+0.2*RAND())</f>
        <v/>
      </c>
      <c r="G2290">
        <f>RAND()</f>
        <v/>
      </c>
      <c r="H2290">
        <f>(F2290+(1-F2290)*('d_고정'!$B$22*BETAINV(RAND(),IF(G2290&lt;'d_고정'!$B$26,'d_고정'!$B$25,'d_고정'!$B$20)+1,'d_고정'!$B$21-IF(G2290&lt;'d_고정'!$B$26,'d_고정'!$B$25,'d_고정'!$B$20)+1)+(1-'d_고정'!$B$22)*BETAINV(RAND(),IF(G2290&lt;'d_고정'!$B$26,'d_고정'!$B$24,'d_고정'!$B$18)+1,'d_고정'!$B$19-IF(G2290&lt;'d_고정'!$B$26,'d_고정'!$B$24,'d_고정'!$B$18)+1))*('d_고정'!$B$14+('d_고정'!$B$15-'d_고정'!$B$14)*RAND()))/F2290</f>
        <v/>
      </c>
      <c r="I2290">
        <f>RAND()</f>
        <v/>
      </c>
      <c r="J2290">
        <f>IF('d_시나리오'!$J$3='d_시나리오'!$H$3,'d_시나리오'!$I$3,IF(I2290&lt;('d_시나리오'!$I$3-'d_시나리오'!$H$3)/('d_시나리오'!$J$3-'d_시나리오'!$H$3),'d_시나리오'!$H$3+SQRT(I2290*('d_시나리오'!$J$3-'d_시나리오'!$H$3)*('d_시나리오'!$I$3-'d_시나리오'!$H$3)),'d_시나리오'!$J$3-SQRT((1-I2290)*('d_시나리오'!$J$3-'d_시나리오'!$H$3)*('d_시나리오'!$J$3-'d_시나리오'!$I$3))))</f>
        <v/>
      </c>
      <c r="K2290">
        <f>RAND()</f>
        <v/>
      </c>
      <c r="L2290">
        <f>IF('d_시나리오'!$J$4='d_시나리오'!$H$4,'d_시나리오'!$I$4,IF(K2290&lt;('d_시나리오'!$I$4-'d_시나리오'!$H$4)/('d_시나리오'!$J$4-'d_시나리오'!$H$4),'d_시나리오'!$H$4+SQRT(K2290*('d_시나리오'!$J$4-'d_시나리오'!$H$4)*('d_시나리오'!$I$4-'d_시나리오'!$H$4)),'d_시나리오'!$J$4-SQRT((1-K2290)*('d_시나리오'!$J$4-'d_시나리오'!$H$4)*('d_시나리오'!$J$4-'d_시나리오'!$I$4))))</f>
        <v/>
      </c>
      <c r="M2290">
        <f>RAND()</f>
        <v/>
      </c>
      <c r="N2290">
        <f>IF('d_시나리오'!$J$5='d_시나리오'!$H$5,'d_시나리오'!$I$5,IF(M2290&lt;('d_시나리오'!$I$5-'d_시나리오'!$H$5)/('d_시나리오'!$J$5-'d_시나리오'!$H$5),'d_시나리오'!$H$5+SQRT(M2290*('d_시나리오'!$J$5-'d_시나리오'!$H$5)*('d_시나리오'!$I$5-'d_시나리오'!$H$5)),'d_시나리오'!$J$5-SQRT((1-M2290)*('d_시나리오'!$J$5-'d_시나리오'!$H$5)*('d_시나리오'!$J$5-'d_시나리오'!$I$5))))</f>
        <v/>
      </c>
      <c r="O2290">
        <f>RAND()</f>
        <v/>
      </c>
      <c r="P2290">
        <f>IF('d_시나리오'!$J$6='d_시나리오'!$H$6,'d_시나리오'!$I$6,IF(O2290&lt;('d_시나리오'!$I$6-'d_시나리오'!$H$6)/('d_시나리오'!$J$6-'d_시나리오'!$H$6),'d_시나리오'!$H$6+SQRT(O2290*('d_시나리오'!$J$6-'d_시나리오'!$H$6)*('d_시나리오'!$I$6-'d_시나리오'!$H$6)),'d_시나리오'!$J$6-SQRT((1-O2290)*('d_시나리오'!$J$6-'d_시나리오'!$H$6)*('d_시나리오'!$J$6-'d_시나리오'!$I$6))))</f>
        <v/>
      </c>
      <c r="Q2290">
        <f>INDEX('d_분포'!$B$2:$B$57,RANDBETWEEN(1,56))</f>
        <v/>
      </c>
      <c r="R2290">
        <f>BETAINV(RAND(),5,5)</f>
        <v/>
      </c>
      <c r="S2290">
        <f>'d_고정'!$B$1*'6_기대효과'!$H$7*('d_시나리오'!$I$7/'d_고정'!$B$2)*B2290</f>
        <v/>
      </c>
      <c r="T2290">
        <f>S2290*D2290</f>
        <v/>
      </c>
      <c r="U2290">
        <f>S2290*F2290*H2290</f>
        <v/>
      </c>
      <c r="V2290">
        <f>S2290*F2290*(H2290-1)</f>
        <v/>
      </c>
      <c r="W2290">
        <f>U2290*J2290</f>
        <v/>
      </c>
      <c r="X2290">
        <f>T2290+W2290</f>
        <v/>
      </c>
      <c r="Y2290">
        <f>(T2290*E2290+W2290*L2290)*(1-R2290-'d_고정'!$B$13)</f>
        <v/>
      </c>
      <c r="Z2290">
        <f>(U2290*N2290*Q2290+'d_고정'!$B$3*('6_기대효과'!$H$7/8)*Q2290*'d_고정'!$B$10*P2290*('6_기대효과'!$K$7/'d_고정'!$B$9))*(1-R2290)</f>
        <v/>
      </c>
      <c r="AA2290">
        <f>W2290*L2290*(1-R2290-'d_고정'!$B$13)+U2290*MAX(N2290-'d_고정'!$B$10*P2290*('6_기대효과'!$K$7/'d_고정'!$B$9),0)*Q2290*(1-R2290)</f>
        <v/>
      </c>
      <c r="AB2290">
        <f>Y2290+Z2290</f>
        <v/>
      </c>
      <c r="AC2290">
        <f>Y2290/('d_고정'!$B$5*'6_기대효과'!$H$7/8)/'d_고정'!$B$6</f>
        <v/>
      </c>
      <c r="AD2290">
        <f>Y2290/('d_고정'!$B$8*'6_기대효과'!$H$7/8)</f>
        <v/>
      </c>
    </row>
    <row r="2291">
      <c r="A2291">
        <f>RAND()</f>
        <v/>
      </c>
      <c r="B2291">
        <f>IF('d_시나리오'!$J$2='d_시나리오'!$H$2,'d_시나리오'!$I$2,IF(A2291&lt;('d_시나리오'!$I$2-'d_시나리오'!$H$2)/('d_시나리오'!$J$2-'d_시나리오'!$H$2),'d_시나리오'!$H$2+SQRT(A2291*('d_시나리오'!$J$2-'d_시나리오'!$H$2)*('d_시나리오'!$I$2-'d_시나리오'!$H$2)),'d_시나리오'!$J$2-SQRT((1-A2291)*('d_시나리오'!$J$2-'d_시나리오'!$H$2)*('d_시나리오'!$J$2-'d_시나리오'!$I$2))))</f>
        <v/>
      </c>
      <c r="C2291">
        <f>RAND()</f>
        <v/>
      </c>
      <c r="D2291">
        <f>BETAINV(RAND(),IF(C2291&lt;'d_고정'!$B$26,'d_고정'!$B$23,'d_고정'!$B$16)+1,'d_고정'!$B$17-IF(C2291&lt;'d_고정'!$B$26,'d_고정'!$B$23,'d_고정'!$B$16)+1)*('d_고정'!$B$14+('d_고정'!$B$15-'d_고정'!$B$14)*RAND())</f>
        <v/>
      </c>
      <c r="E2291">
        <f>INDEX('d_분포'!$A$2:$A$28,RANDBETWEEN(1,27))</f>
        <v/>
      </c>
      <c r="F2291">
        <f>INDEX('d_분포'!$C$2:$C$5,RANDBETWEEN(1,4))*(0.9+0.2*RAND())</f>
        <v/>
      </c>
      <c r="G2291">
        <f>RAND()</f>
        <v/>
      </c>
      <c r="H2291">
        <f>(F2291+(1-F2291)*('d_고정'!$B$22*BETAINV(RAND(),IF(G2291&lt;'d_고정'!$B$26,'d_고정'!$B$25,'d_고정'!$B$20)+1,'d_고정'!$B$21-IF(G2291&lt;'d_고정'!$B$26,'d_고정'!$B$25,'d_고정'!$B$20)+1)+(1-'d_고정'!$B$22)*BETAINV(RAND(),IF(G2291&lt;'d_고정'!$B$26,'d_고정'!$B$24,'d_고정'!$B$18)+1,'d_고정'!$B$19-IF(G2291&lt;'d_고정'!$B$26,'d_고정'!$B$24,'d_고정'!$B$18)+1))*('d_고정'!$B$14+('d_고정'!$B$15-'d_고정'!$B$14)*RAND()))/F2291</f>
        <v/>
      </c>
      <c r="I2291">
        <f>RAND()</f>
        <v/>
      </c>
      <c r="J2291">
        <f>IF('d_시나리오'!$J$3='d_시나리오'!$H$3,'d_시나리오'!$I$3,IF(I2291&lt;('d_시나리오'!$I$3-'d_시나리오'!$H$3)/('d_시나리오'!$J$3-'d_시나리오'!$H$3),'d_시나리오'!$H$3+SQRT(I2291*('d_시나리오'!$J$3-'d_시나리오'!$H$3)*('d_시나리오'!$I$3-'d_시나리오'!$H$3)),'d_시나리오'!$J$3-SQRT((1-I2291)*('d_시나리오'!$J$3-'d_시나리오'!$H$3)*('d_시나리오'!$J$3-'d_시나리오'!$I$3))))</f>
        <v/>
      </c>
      <c r="K2291">
        <f>RAND()</f>
        <v/>
      </c>
      <c r="L2291">
        <f>IF('d_시나리오'!$J$4='d_시나리오'!$H$4,'d_시나리오'!$I$4,IF(K2291&lt;('d_시나리오'!$I$4-'d_시나리오'!$H$4)/('d_시나리오'!$J$4-'d_시나리오'!$H$4),'d_시나리오'!$H$4+SQRT(K2291*('d_시나리오'!$J$4-'d_시나리오'!$H$4)*('d_시나리오'!$I$4-'d_시나리오'!$H$4)),'d_시나리오'!$J$4-SQRT((1-K2291)*('d_시나리오'!$J$4-'d_시나리오'!$H$4)*('d_시나리오'!$J$4-'d_시나리오'!$I$4))))</f>
        <v/>
      </c>
      <c r="M2291">
        <f>RAND()</f>
        <v/>
      </c>
      <c r="N2291">
        <f>IF('d_시나리오'!$J$5='d_시나리오'!$H$5,'d_시나리오'!$I$5,IF(M2291&lt;('d_시나리오'!$I$5-'d_시나리오'!$H$5)/('d_시나리오'!$J$5-'d_시나리오'!$H$5),'d_시나리오'!$H$5+SQRT(M2291*('d_시나리오'!$J$5-'d_시나리오'!$H$5)*('d_시나리오'!$I$5-'d_시나리오'!$H$5)),'d_시나리오'!$J$5-SQRT((1-M2291)*('d_시나리오'!$J$5-'d_시나리오'!$H$5)*('d_시나리오'!$J$5-'d_시나리오'!$I$5))))</f>
        <v/>
      </c>
      <c r="O2291">
        <f>RAND()</f>
        <v/>
      </c>
      <c r="P2291">
        <f>IF('d_시나리오'!$J$6='d_시나리오'!$H$6,'d_시나리오'!$I$6,IF(O2291&lt;('d_시나리오'!$I$6-'d_시나리오'!$H$6)/('d_시나리오'!$J$6-'d_시나리오'!$H$6),'d_시나리오'!$H$6+SQRT(O2291*('d_시나리오'!$J$6-'d_시나리오'!$H$6)*('d_시나리오'!$I$6-'d_시나리오'!$H$6)),'d_시나리오'!$J$6-SQRT((1-O2291)*('d_시나리오'!$J$6-'d_시나리오'!$H$6)*('d_시나리오'!$J$6-'d_시나리오'!$I$6))))</f>
        <v/>
      </c>
      <c r="Q2291">
        <f>INDEX('d_분포'!$B$2:$B$57,RANDBETWEEN(1,56))</f>
        <v/>
      </c>
      <c r="R2291">
        <f>BETAINV(RAND(),5,5)</f>
        <v/>
      </c>
      <c r="S2291">
        <f>'d_고정'!$B$1*'6_기대효과'!$H$7*('d_시나리오'!$I$7/'d_고정'!$B$2)*B2291</f>
        <v/>
      </c>
      <c r="T2291">
        <f>S2291*D2291</f>
        <v/>
      </c>
      <c r="U2291">
        <f>S2291*F2291*H2291</f>
        <v/>
      </c>
      <c r="V2291">
        <f>S2291*F2291*(H2291-1)</f>
        <v/>
      </c>
      <c r="W2291">
        <f>U2291*J2291</f>
        <v/>
      </c>
      <c r="X2291">
        <f>T2291+W2291</f>
        <v/>
      </c>
      <c r="Y2291">
        <f>(T2291*E2291+W2291*L2291)*(1-R2291-'d_고정'!$B$13)</f>
        <v/>
      </c>
      <c r="Z2291">
        <f>(U2291*N2291*Q2291+'d_고정'!$B$3*('6_기대효과'!$H$7/8)*Q2291*'d_고정'!$B$10*P2291*('6_기대효과'!$K$7/'d_고정'!$B$9))*(1-R2291)</f>
        <v/>
      </c>
      <c r="AA2291">
        <f>W2291*L2291*(1-R2291-'d_고정'!$B$13)+U2291*MAX(N2291-'d_고정'!$B$10*P2291*('6_기대효과'!$K$7/'d_고정'!$B$9),0)*Q2291*(1-R2291)</f>
        <v/>
      </c>
      <c r="AB2291">
        <f>Y2291+Z2291</f>
        <v/>
      </c>
      <c r="AC2291">
        <f>Y2291/('d_고정'!$B$5*'6_기대효과'!$H$7/8)/'d_고정'!$B$6</f>
        <v/>
      </c>
      <c r="AD2291">
        <f>Y2291/('d_고정'!$B$8*'6_기대효과'!$H$7/8)</f>
        <v/>
      </c>
    </row>
    <row r="2292">
      <c r="A2292">
        <f>RAND()</f>
        <v/>
      </c>
      <c r="B2292">
        <f>IF('d_시나리오'!$J$2='d_시나리오'!$H$2,'d_시나리오'!$I$2,IF(A2292&lt;('d_시나리오'!$I$2-'d_시나리오'!$H$2)/('d_시나리오'!$J$2-'d_시나리오'!$H$2),'d_시나리오'!$H$2+SQRT(A2292*('d_시나리오'!$J$2-'d_시나리오'!$H$2)*('d_시나리오'!$I$2-'d_시나리오'!$H$2)),'d_시나리오'!$J$2-SQRT((1-A2292)*('d_시나리오'!$J$2-'d_시나리오'!$H$2)*('d_시나리오'!$J$2-'d_시나리오'!$I$2))))</f>
        <v/>
      </c>
      <c r="C2292">
        <f>RAND()</f>
        <v/>
      </c>
      <c r="D2292">
        <f>BETAINV(RAND(),IF(C2292&lt;'d_고정'!$B$26,'d_고정'!$B$23,'d_고정'!$B$16)+1,'d_고정'!$B$17-IF(C2292&lt;'d_고정'!$B$26,'d_고정'!$B$23,'d_고정'!$B$16)+1)*('d_고정'!$B$14+('d_고정'!$B$15-'d_고정'!$B$14)*RAND())</f>
        <v/>
      </c>
      <c r="E2292">
        <f>INDEX('d_분포'!$A$2:$A$28,RANDBETWEEN(1,27))</f>
        <v/>
      </c>
      <c r="F2292">
        <f>INDEX('d_분포'!$C$2:$C$5,RANDBETWEEN(1,4))*(0.9+0.2*RAND())</f>
        <v/>
      </c>
      <c r="G2292">
        <f>RAND()</f>
        <v/>
      </c>
      <c r="H2292">
        <f>(F2292+(1-F2292)*('d_고정'!$B$22*BETAINV(RAND(),IF(G2292&lt;'d_고정'!$B$26,'d_고정'!$B$25,'d_고정'!$B$20)+1,'d_고정'!$B$21-IF(G2292&lt;'d_고정'!$B$26,'d_고정'!$B$25,'d_고정'!$B$20)+1)+(1-'d_고정'!$B$22)*BETAINV(RAND(),IF(G2292&lt;'d_고정'!$B$26,'d_고정'!$B$24,'d_고정'!$B$18)+1,'d_고정'!$B$19-IF(G2292&lt;'d_고정'!$B$26,'d_고정'!$B$24,'d_고정'!$B$18)+1))*('d_고정'!$B$14+('d_고정'!$B$15-'d_고정'!$B$14)*RAND()))/F2292</f>
        <v/>
      </c>
      <c r="I2292">
        <f>RAND()</f>
        <v/>
      </c>
      <c r="J2292">
        <f>IF('d_시나리오'!$J$3='d_시나리오'!$H$3,'d_시나리오'!$I$3,IF(I2292&lt;('d_시나리오'!$I$3-'d_시나리오'!$H$3)/('d_시나리오'!$J$3-'d_시나리오'!$H$3),'d_시나리오'!$H$3+SQRT(I2292*('d_시나리오'!$J$3-'d_시나리오'!$H$3)*('d_시나리오'!$I$3-'d_시나리오'!$H$3)),'d_시나리오'!$J$3-SQRT((1-I2292)*('d_시나리오'!$J$3-'d_시나리오'!$H$3)*('d_시나리오'!$J$3-'d_시나리오'!$I$3))))</f>
        <v/>
      </c>
      <c r="K2292">
        <f>RAND()</f>
        <v/>
      </c>
      <c r="L2292">
        <f>IF('d_시나리오'!$J$4='d_시나리오'!$H$4,'d_시나리오'!$I$4,IF(K2292&lt;('d_시나리오'!$I$4-'d_시나리오'!$H$4)/('d_시나리오'!$J$4-'d_시나리오'!$H$4),'d_시나리오'!$H$4+SQRT(K2292*('d_시나리오'!$J$4-'d_시나리오'!$H$4)*('d_시나리오'!$I$4-'d_시나리오'!$H$4)),'d_시나리오'!$J$4-SQRT((1-K2292)*('d_시나리오'!$J$4-'d_시나리오'!$H$4)*('d_시나리오'!$J$4-'d_시나리오'!$I$4))))</f>
        <v/>
      </c>
      <c r="M2292">
        <f>RAND()</f>
        <v/>
      </c>
      <c r="N2292">
        <f>IF('d_시나리오'!$J$5='d_시나리오'!$H$5,'d_시나리오'!$I$5,IF(M2292&lt;('d_시나리오'!$I$5-'d_시나리오'!$H$5)/('d_시나리오'!$J$5-'d_시나리오'!$H$5),'d_시나리오'!$H$5+SQRT(M2292*('d_시나리오'!$J$5-'d_시나리오'!$H$5)*('d_시나리오'!$I$5-'d_시나리오'!$H$5)),'d_시나리오'!$J$5-SQRT((1-M2292)*('d_시나리오'!$J$5-'d_시나리오'!$H$5)*('d_시나리오'!$J$5-'d_시나리오'!$I$5))))</f>
        <v/>
      </c>
      <c r="O2292">
        <f>RAND()</f>
        <v/>
      </c>
      <c r="P2292">
        <f>IF('d_시나리오'!$J$6='d_시나리오'!$H$6,'d_시나리오'!$I$6,IF(O2292&lt;('d_시나리오'!$I$6-'d_시나리오'!$H$6)/('d_시나리오'!$J$6-'d_시나리오'!$H$6),'d_시나리오'!$H$6+SQRT(O2292*('d_시나리오'!$J$6-'d_시나리오'!$H$6)*('d_시나리오'!$I$6-'d_시나리오'!$H$6)),'d_시나리오'!$J$6-SQRT((1-O2292)*('d_시나리오'!$J$6-'d_시나리오'!$H$6)*('d_시나리오'!$J$6-'d_시나리오'!$I$6))))</f>
        <v/>
      </c>
      <c r="Q2292">
        <f>INDEX('d_분포'!$B$2:$B$57,RANDBETWEEN(1,56))</f>
        <v/>
      </c>
      <c r="R2292">
        <f>BETAINV(RAND(),5,5)</f>
        <v/>
      </c>
      <c r="S2292">
        <f>'d_고정'!$B$1*'6_기대효과'!$H$7*('d_시나리오'!$I$7/'d_고정'!$B$2)*B2292</f>
        <v/>
      </c>
      <c r="T2292">
        <f>S2292*D2292</f>
        <v/>
      </c>
      <c r="U2292">
        <f>S2292*F2292*H2292</f>
        <v/>
      </c>
      <c r="V2292">
        <f>S2292*F2292*(H2292-1)</f>
        <v/>
      </c>
      <c r="W2292">
        <f>U2292*J2292</f>
        <v/>
      </c>
      <c r="X2292">
        <f>T2292+W2292</f>
        <v/>
      </c>
      <c r="Y2292">
        <f>(T2292*E2292+W2292*L2292)*(1-R2292-'d_고정'!$B$13)</f>
        <v/>
      </c>
      <c r="Z2292">
        <f>(U2292*N2292*Q2292+'d_고정'!$B$3*('6_기대효과'!$H$7/8)*Q2292*'d_고정'!$B$10*P2292*('6_기대효과'!$K$7/'d_고정'!$B$9))*(1-R2292)</f>
        <v/>
      </c>
      <c r="AA2292">
        <f>W2292*L2292*(1-R2292-'d_고정'!$B$13)+U2292*MAX(N2292-'d_고정'!$B$10*P2292*('6_기대효과'!$K$7/'d_고정'!$B$9),0)*Q2292*(1-R2292)</f>
        <v/>
      </c>
      <c r="AB2292">
        <f>Y2292+Z2292</f>
        <v/>
      </c>
      <c r="AC2292">
        <f>Y2292/('d_고정'!$B$5*'6_기대효과'!$H$7/8)/'d_고정'!$B$6</f>
        <v/>
      </c>
      <c r="AD2292">
        <f>Y2292/('d_고정'!$B$8*'6_기대효과'!$H$7/8)</f>
        <v/>
      </c>
    </row>
    <row r="2293">
      <c r="A2293">
        <f>RAND()</f>
        <v/>
      </c>
      <c r="B2293">
        <f>IF('d_시나리오'!$J$2='d_시나리오'!$H$2,'d_시나리오'!$I$2,IF(A2293&lt;('d_시나리오'!$I$2-'d_시나리오'!$H$2)/('d_시나리오'!$J$2-'d_시나리오'!$H$2),'d_시나리오'!$H$2+SQRT(A2293*('d_시나리오'!$J$2-'d_시나리오'!$H$2)*('d_시나리오'!$I$2-'d_시나리오'!$H$2)),'d_시나리오'!$J$2-SQRT((1-A2293)*('d_시나리오'!$J$2-'d_시나리오'!$H$2)*('d_시나리오'!$J$2-'d_시나리오'!$I$2))))</f>
        <v/>
      </c>
      <c r="C2293">
        <f>RAND()</f>
        <v/>
      </c>
      <c r="D2293">
        <f>BETAINV(RAND(),IF(C2293&lt;'d_고정'!$B$26,'d_고정'!$B$23,'d_고정'!$B$16)+1,'d_고정'!$B$17-IF(C2293&lt;'d_고정'!$B$26,'d_고정'!$B$23,'d_고정'!$B$16)+1)*('d_고정'!$B$14+('d_고정'!$B$15-'d_고정'!$B$14)*RAND())</f>
        <v/>
      </c>
      <c r="E2293">
        <f>INDEX('d_분포'!$A$2:$A$28,RANDBETWEEN(1,27))</f>
        <v/>
      </c>
      <c r="F2293">
        <f>INDEX('d_분포'!$C$2:$C$5,RANDBETWEEN(1,4))*(0.9+0.2*RAND())</f>
        <v/>
      </c>
      <c r="G2293">
        <f>RAND()</f>
        <v/>
      </c>
      <c r="H2293">
        <f>(F2293+(1-F2293)*('d_고정'!$B$22*BETAINV(RAND(),IF(G2293&lt;'d_고정'!$B$26,'d_고정'!$B$25,'d_고정'!$B$20)+1,'d_고정'!$B$21-IF(G2293&lt;'d_고정'!$B$26,'d_고정'!$B$25,'d_고정'!$B$20)+1)+(1-'d_고정'!$B$22)*BETAINV(RAND(),IF(G2293&lt;'d_고정'!$B$26,'d_고정'!$B$24,'d_고정'!$B$18)+1,'d_고정'!$B$19-IF(G2293&lt;'d_고정'!$B$26,'d_고정'!$B$24,'d_고정'!$B$18)+1))*('d_고정'!$B$14+('d_고정'!$B$15-'d_고정'!$B$14)*RAND()))/F2293</f>
        <v/>
      </c>
      <c r="I2293">
        <f>RAND()</f>
        <v/>
      </c>
      <c r="J2293">
        <f>IF('d_시나리오'!$J$3='d_시나리오'!$H$3,'d_시나리오'!$I$3,IF(I2293&lt;('d_시나리오'!$I$3-'d_시나리오'!$H$3)/('d_시나리오'!$J$3-'d_시나리오'!$H$3),'d_시나리오'!$H$3+SQRT(I2293*('d_시나리오'!$J$3-'d_시나리오'!$H$3)*('d_시나리오'!$I$3-'d_시나리오'!$H$3)),'d_시나리오'!$J$3-SQRT((1-I2293)*('d_시나리오'!$J$3-'d_시나리오'!$H$3)*('d_시나리오'!$J$3-'d_시나리오'!$I$3))))</f>
        <v/>
      </c>
      <c r="K2293">
        <f>RAND()</f>
        <v/>
      </c>
      <c r="L2293">
        <f>IF('d_시나리오'!$J$4='d_시나리오'!$H$4,'d_시나리오'!$I$4,IF(K2293&lt;('d_시나리오'!$I$4-'d_시나리오'!$H$4)/('d_시나리오'!$J$4-'d_시나리오'!$H$4),'d_시나리오'!$H$4+SQRT(K2293*('d_시나리오'!$J$4-'d_시나리오'!$H$4)*('d_시나리오'!$I$4-'d_시나리오'!$H$4)),'d_시나리오'!$J$4-SQRT((1-K2293)*('d_시나리오'!$J$4-'d_시나리오'!$H$4)*('d_시나리오'!$J$4-'d_시나리오'!$I$4))))</f>
        <v/>
      </c>
      <c r="M2293">
        <f>RAND()</f>
        <v/>
      </c>
      <c r="N2293">
        <f>IF('d_시나리오'!$J$5='d_시나리오'!$H$5,'d_시나리오'!$I$5,IF(M2293&lt;('d_시나리오'!$I$5-'d_시나리오'!$H$5)/('d_시나리오'!$J$5-'d_시나리오'!$H$5),'d_시나리오'!$H$5+SQRT(M2293*('d_시나리오'!$J$5-'d_시나리오'!$H$5)*('d_시나리오'!$I$5-'d_시나리오'!$H$5)),'d_시나리오'!$J$5-SQRT((1-M2293)*('d_시나리오'!$J$5-'d_시나리오'!$H$5)*('d_시나리오'!$J$5-'d_시나리오'!$I$5))))</f>
        <v/>
      </c>
      <c r="O2293">
        <f>RAND()</f>
        <v/>
      </c>
      <c r="P2293">
        <f>IF('d_시나리오'!$J$6='d_시나리오'!$H$6,'d_시나리오'!$I$6,IF(O2293&lt;('d_시나리오'!$I$6-'d_시나리오'!$H$6)/('d_시나리오'!$J$6-'d_시나리오'!$H$6),'d_시나리오'!$H$6+SQRT(O2293*('d_시나리오'!$J$6-'d_시나리오'!$H$6)*('d_시나리오'!$I$6-'d_시나리오'!$H$6)),'d_시나리오'!$J$6-SQRT((1-O2293)*('d_시나리오'!$J$6-'d_시나리오'!$H$6)*('d_시나리오'!$J$6-'d_시나리오'!$I$6))))</f>
        <v/>
      </c>
      <c r="Q2293">
        <f>INDEX('d_분포'!$B$2:$B$57,RANDBETWEEN(1,56))</f>
        <v/>
      </c>
      <c r="R2293">
        <f>BETAINV(RAND(),5,5)</f>
        <v/>
      </c>
      <c r="S2293">
        <f>'d_고정'!$B$1*'6_기대효과'!$H$7*('d_시나리오'!$I$7/'d_고정'!$B$2)*B2293</f>
        <v/>
      </c>
      <c r="T2293">
        <f>S2293*D2293</f>
        <v/>
      </c>
      <c r="U2293">
        <f>S2293*F2293*H2293</f>
        <v/>
      </c>
      <c r="V2293">
        <f>S2293*F2293*(H2293-1)</f>
        <v/>
      </c>
      <c r="W2293">
        <f>U2293*J2293</f>
        <v/>
      </c>
      <c r="X2293">
        <f>T2293+W2293</f>
        <v/>
      </c>
      <c r="Y2293">
        <f>(T2293*E2293+W2293*L2293)*(1-R2293-'d_고정'!$B$13)</f>
        <v/>
      </c>
      <c r="Z2293">
        <f>(U2293*N2293*Q2293+'d_고정'!$B$3*('6_기대효과'!$H$7/8)*Q2293*'d_고정'!$B$10*P2293*('6_기대효과'!$K$7/'d_고정'!$B$9))*(1-R2293)</f>
        <v/>
      </c>
      <c r="AA2293">
        <f>W2293*L2293*(1-R2293-'d_고정'!$B$13)+U2293*MAX(N2293-'d_고정'!$B$10*P2293*('6_기대효과'!$K$7/'d_고정'!$B$9),0)*Q2293*(1-R2293)</f>
        <v/>
      </c>
      <c r="AB2293">
        <f>Y2293+Z2293</f>
        <v/>
      </c>
      <c r="AC2293">
        <f>Y2293/('d_고정'!$B$5*'6_기대효과'!$H$7/8)/'d_고정'!$B$6</f>
        <v/>
      </c>
      <c r="AD2293">
        <f>Y2293/('d_고정'!$B$8*'6_기대효과'!$H$7/8)</f>
        <v/>
      </c>
    </row>
    <row r="2294">
      <c r="A2294">
        <f>RAND()</f>
        <v/>
      </c>
      <c r="B2294">
        <f>IF('d_시나리오'!$J$2='d_시나리오'!$H$2,'d_시나리오'!$I$2,IF(A2294&lt;('d_시나리오'!$I$2-'d_시나리오'!$H$2)/('d_시나리오'!$J$2-'d_시나리오'!$H$2),'d_시나리오'!$H$2+SQRT(A2294*('d_시나리오'!$J$2-'d_시나리오'!$H$2)*('d_시나리오'!$I$2-'d_시나리오'!$H$2)),'d_시나리오'!$J$2-SQRT((1-A2294)*('d_시나리오'!$J$2-'d_시나리오'!$H$2)*('d_시나리오'!$J$2-'d_시나리오'!$I$2))))</f>
        <v/>
      </c>
      <c r="C2294">
        <f>RAND()</f>
        <v/>
      </c>
      <c r="D2294">
        <f>BETAINV(RAND(),IF(C2294&lt;'d_고정'!$B$26,'d_고정'!$B$23,'d_고정'!$B$16)+1,'d_고정'!$B$17-IF(C2294&lt;'d_고정'!$B$26,'d_고정'!$B$23,'d_고정'!$B$16)+1)*('d_고정'!$B$14+('d_고정'!$B$15-'d_고정'!$B$14)*RAND())</f>
        <v/>
      </c>
      <c r="E2294">
        <f>INDEX('d_분포'!$A$2:$A$28,RANDBETWEEN(1,27))</f>
        <v/>
      </c>
      <c r="F2294">
        <f>INDEX('d_분포'!$C$2:$C$5,RANDBETWEEN(1,4))*(0.9+0.2*RAND())</f>
        <v/>
      </c>
      <c r="G2294">
        <f>RAND()</f>
        <v/>
      </c>
      <c r="H2294">
        <f>(F2294+(1-F2294)*('d_고정'!$B$22*BETAINV(RAND(),IF(G2294&lt;'d_고정'!$B$26,'d_고정'!$B$25,'d_고정'!$B$20)+1,'d_고정'!$B$21-IF(G2294&lt;'d_고정'!$B$26,'d_고정'!$B$25,'d_고정'!$B$20)+1)+(1-'d_고정'!$B$22)*BETAINV(RAND(),IF(G2294&lt;'d_고정'!$B$26,'d_고정'!$B$24,'d_고정'!$B$18)+1,'d_고정'!$B$19-IF(G2294&lt;'d_고정'!$B$26,'d_고정'!$B$24,'d_고정'!$B$18)+1))*('d_고정'!$B$14+('d_고정'!$B$15-'d_고정'!$B$14)*RAND()))/F2294</f>
        <v/>
      </c>
      <c r="I2294">
        <f>RAND()</f>
        <v/>
      </c>
      <c r="J2294">
        <f>IF('d_시나리오'!$J$3='d_시나리오'!$H$3,'d_시나리오'!$I$3,IF(I2294&lt;('d_시나리오'!$I$3-'d_시나리오'!$H$3)/('d_시나리오'!$J$3-'d_시나리오'!$H$3),'d_시나리오'!$H$3+SQRT(I2294*('d_시나리오'!$J$3-'d_시나리오'!$H$3)*('d_시나리오'!$I$3-'d_시나리오'!$H$3)),'d_시나리오'!$J$3-SQRT((1-I2294)*('d_시나리오'!$J$3-'d_시나리오'!$H$3)*('d_시나리오'!$J$3-'d_시나리오'!$I$3))))</f>
        <v/>
      </c>
      <c r="K2294">
        <f>RAND()</f>
        <v/>
      </c>
      <c r="L2294">
        <f>IF('d_시나리오'!$J$4='d_시나리오'!$H$4,'d_시나리오'!$I$4,IF(K2294&lt;('d_시나리오'!$I$4-'d_시나리오'!$H$4)/('d_시나리오'!$J$4-'d_시나리오'!$H$4),'d_시나리오'!$H$4+SQRT(K2294*('d_시나리오'!$J$4-'d_시나리오'!$H$4)*('d_시나리오'!$I$4-'d_시나리오'!$H$4)),'d_시나리오'!$J$4-SQRT((1-K2294)*('d_시나리오'!$J$4-'d_시나리오'!$H$4)*('d_시나리오'!$J$4-'d_시나리오'!$I$4))))</f>
        <v/>
      </c>
      <c r="M2294">
        <f>RAND()</f>
        <v/>
      </c>
      <c r="N2294">
        <f>IF('d_시나리오'!$J$5='d_시나리오'!$H$5,'d_시나리오'!$I$5,IF(M2294&lt;('d_시나리오'!$I$5-'d_시나리오'!$H$5)/('d_시나리오'!$J$5-'d_시나리오'!$H$5),'d_시나리오'!$H$5+SQRT(M2294*('d_시나리오'!$J$5-'d_시나리오'!$H$5)*('d_시나리오'!$I$5-'d_시나리오'!$H$5)),'d_시나리오'!$J$5-SQRT((1-M2294)*('d_시나리오'!$J$5-'d_시나리오'!$H$5)*('d_시나리오'!$J$5-'d_시나리오'!$I$5))))</f>
        <v/>
      </c>
      <c r="O2294">
        <f>RAND()</f>
        <v/>
      </c>
      <c r="P2294">
        <f>IF('d_시나리오'!$J$6='d_시나리오'!$H$6,'d_시나리오'!$I$6,IF(O2294&lt;('d_시나리오'!$I$6-'d_시나리오'!$H$6)/('d_시나리오'!$J$6-'d_시나리오'!$H$6),'d_시나리오'!$H$6+SQRT(O2294*('d_시나리오'!$J$6-'d_시나리오'!$H$6)*('d_시나리오'!$I$6-'d_시나리오'!$H$6)),'d_시나리오'!$J$6-SQRT((1-O2294)*('d_시나리오'!$J$6-'d_시나리오'!$H$6)*('d_시나리오'!$J$6-'d_시나리오'!$I$6))))</f>
        <v/>
      </c>
      <c r="Q2294">
        <f>INDEX('d_분포'!$B$2:$B$57,RANDBETWEEN(1,56))</f>
        <v/>
      </c>
      <c r="R2294">
        <f>BETAINV(RAND(),5,5)</f>
        <v/>
      </c>
      <c r="S2294">
        <f>'d_고정'!$B$1*'6_기대효과'!$H$7*('d_시나리오'!$I$7/'d_고정'!$B$2)*B2294</f>
        <v/>
      </c>
      <c r="T2294">
        <f>S2294*D2294</f>
        <v/>
      </c>
      <c r="U2294">
        <f>S2294*F2294*H2294</f>
        <v/>
      </c>
      <c r="V2294">
        <f>S2294*F2294*(H2294-1)</f>
        <v/>
      </c>
      <c r="W2294">
        <f>U2294*J2294</f>
        <v/>
      </c>
      <c r="X2294">
        <f>T2294+W2294</f>
        <v/>
      </c>
      <c r="Y2294">
        <f>(T2294*E2294+W2294*L2294)*(1-R2294-'d_고정'!$B$13)</f>
        <v/>
      </c>
      <c r="Z2294">
        <f>(U2294*N2294*Q2294+'d_고정'!$B$3*('6_기대효과'!$H$7/8)*Q2294*'d_고정'!$B$10*P2294*('6_기대효과'!$K$7/'d_고정'!$B$9))*(1-R2294)</f>
        <v/>
      </c>
      <c r="AA2294">
        <f>W2294*L2294*(1-R2294-'d_고정'!$B$13)+U2294*MAX(N2294-'d_고정'!$B$10*P2294*('6_기대효과'!$K$7/'d_고정'!$B$9),0)*Q2294*(1-R2294)</f>
        <v/>
      </c>
      <c r="AB2294">
        <f>Y2294+Z2294</f>
        <v/>
      </c>
      <c r="AC2294">
        <f>Y2294/('d_고정'!$B$5*'6_기대효과'!$H$7/8)/'d_고정'!$B$6</f>
        <v/>
      </c>
      <c r="AD2294">
        <f>Y2294/('d_고정'!$B$8*'6_기대효과'!$H$7/8)</f>
        <v/>
      </c>
    </row>
    <row r="2295">
      <c r="A2295">
        <f>RAND()</f>
        <v/>
      </c>
      <c r="B2295">
        <f>IF('d_시나리오'!$J$2='d_시나리오'!$H$2,'d_시나리오'!$I$2,IF(A2295&lt;('d_시나리오'!$I$2-'d_시나리오'!$H$2)/('d_시나리오'!$J$2-'d_시나리오'!$H$2),'d_시나리오'!$H$2+SQRT(A2295*('d_시나리오'!$J$2-'d_시나리오'!$H$2)*('d_시나리오'!$I$2-'d_시나리오'!$H$2)),'d_시나리오'!$J$2-SQRT((1-A2295)*('d_시나리오'!$J$2-'d_시나리오'!$H$2)*('d_시나리오'!$J$2-'d_시나리오'!$I$2))))</f>
        <v/>
      </c>
      <c r="C2295">
        <f>RAND()</f>
        <v/>
      </c>
      <c r="D2295">
        <f>BETAINV(RAND(),IF(C2295&lt;'d_고정'!$B$26,'d_고정'!$B$23,'d_고정'!$B$16)+1,'d_고정'!$B$17-IF(C2295&lt;'d_고정'!$B$26,'d_고정'!$B$23,'d_고정'!$B$16)+1)*('d_고정'!$B$14+('d_고정'!$B$15-'d_고정'!$B$14)*RAND())</f>
        <v/>
      </c>
      <c r="E2295">
        <f>INDEX('d_분포'!$A$2:$A$28,RANDBETWEEN(1,27))</f>
        <v/>
      </c>
      <c r="F2295">
        <f>INDEX('d_분포'!$C$2:$C$5,RANDBETWEEN(1,4))*(0.9+0.2*RAND())</f>
        <v/>
      </c>
      <c r="G2295">
        <f>RAND()</f>
        <v/>
      </c>
      <c r="H2295">
        <f>(F2295+(1-F2295)*('d_고정'!$B$22*BETAINV(RAND(),IF(G2295&lt;'d_고정'!$B$26,'d_고정'!$B$25,'d_고정'!$B$20)+1,'d_고정'!$B$21-IF(G2295&lt;'d_고정'!$B$26,'d_고정'!$B$25,'d_고정'!$B$20)+1)+(1-'d_고정'!$B$22)*BETAINV(RAND(),IF(G2295&lt;'d_고정'!$B$26,'d_고정'!$B$24,'d_고정'!$B$18)+1,'d_고정'!$B$19-IF(G2295&lt;'d_고정'!$B$26,'d_고정'!$B$24,'d_고정'!$B$18)+1))*('d_고정'!$B$14+('d_고정'!$B$15-'d_고정'!$B$14)*RAND()))/F2295</f>
        <v/>
      </c>
      <c r="I2295">
        <f>RAND()</f>
        <v/>
      </c>
      <c r="J2295">
        <f>IF('d_시나리오'!$J$3='d_시나리오'!$H$3,'d_시나리오'!$I$3,IF(I2295&lt;('d_시나리오'!$I$3-'d_시나리오'!$H$3)/('d_시나리오'!$J$3-'d_시나리오'!$H$3),'d_시나리오'!$H$3+SQRT(I2295*('d_시나리오'!$J$3-'d_시나리오'!$H$3)*('d_시나리오'!$I$3-'d_시나리오'!$H$3)),'d_시나리오'!$J$3-SQRT((1-I2295)*('d_시나리오'!$J$3-'d_시나리오'!$H$3)*('d_시나리오'!$J$3-'d_시나리오'!$I$3))))</f>
        <v/>
      </c>
      <c r="K2295">
        <f>RAND()</f>
        <v/>
      </c>
      <c r="L2295">
        <f>IF('d_시나리오'!$J$4='d_시나리오'!$H$4,'d_시나리오'!$I$4,IF(K2295&lt;('d_시나리오'!$I$4-'d_시나리오'!$H$4)/('d_시나리오'!$J$4-'d_시나리오'!$H$4),'d_시나리오'!$H$4+SQRT(K2295*('d_시나리오'!$J$4-'d_시나리오'!$H$4)*('d_시나리오'!$I$4-'d_시나리오'!$H$4)),'d_시나리오'!$J$4-SQRT((1-K2295)*('d_시나리오'!$J$4-'d_시나리오'!$H$4)*('d_시나리오'!$J$4-'d_시나리오'!$I$4))))</f>
        <v/>
      </c>
      <c r="M2295">
        <f>RAND()</f>
        <v/>
      </c>
      <c r="N2295">
        <f>IF('d_시나리오'!$J$5='d_시나리오'!$H$5,'d_시나리오'!$I$5,IF(M2295&lt;('d_시나리오'!$I$5-'d_시나리오'!$H$5)/('d_시나리오'!$J$5-'d_시나리오'!$H$5),'d_시나리오'!$H$5+SQRT(M2295*('d_시나리오'!$J$5-'d_시나리오'!$H$5)*('d_시나리오'!$I$5-'d_시나리오'!$H$5)),'d_시나리오'!$J$5-SQRT((1-M2295)*('d_시나리오'!$J$5-'d_시나리오'!$H$5)*('d_시나리오'!$J$5-'d_시나리오'!$I$5))))</f>
        <v/>
      </c>
      <c r="O2295">
        <f>RAND()</f>
        <v/>
      </c>
      <c r="P2295">
        <f>IF('d_시나리오'!$J$6='d_시나리오'!$H$6,'d_시나리오'!$I$6,IF(O2295&lt;('d_시나리오'!$I$6-'d_시나리오'!$H$6)/('d_시나리오'!$J$6-'d_시나리오'!$H$6),'d_시나리오'!$H$6+SQRT(O2295*('d_시나리오'!$J$6-'d_시나리오'!$H$6)*('d_시나리오'!$I$6-'d_시나리오'!$H$6)),'d_시나리오'!$J$6-SQRT((1-O2295)*('d_시나리오'!$J$6-'d_시나리오'!$H$6)*('d_시나리오'!$J$6-'d_시나리오'!$I$6))))</f>
        <v/>
      </c>
      <c r="Q2295">
        <f>INDEX('d_분포'!$B$2:$B$57,RANDBETWEEN(1,56))</f>
        <v/>
      </c>
      <c r="R2295">
        <f>BETAINV(RAND(),5,5)</f>
        <v/>
      </c>
      <c r="S2295">
        <f>'d_고정'!$B$1*'6_기대효과'!$H$7*('d_시나리오'!$I$7/'d_고정'!$B$2)*B2295</f>
        <v/>
      </c>
      <c r="T2295">
        <f>S2295*D2295</f>
        <v/>
      </c>
      <c r="U2295">
        <f>S2295*F2295*H2295</f>
        <v/>
      </c>
      <c r="V2295">
        <f>S2295*F2295*(H2295-1)</f>
        <v/>
      </c>
      <c r="W2295">
        <f>U2295*J2295</f>
        <v/>
      </c>
      <c r="X2295">
        <f>T2295+W2295</f>
        <v/>
      </c>
      <c r="Y2295">
        <f>(T2295*E2295+W2295*L2295)*(1-R2295-'d_고정'!$B$13)</f>
        <v/>
      </c>
      <c r="Z2295">
        <f>(U2295*N2295*Q2295+'d_고정'!$B$3*('6_기대효과'!$H$7/8)*Q2295*'d_고정'!$B$10*P2295*('6_기대효과'!$K$7/'d_고정'!$B$9))*(1-R2295)</f>
        <v/>
      </c>
      <c r="AA2295">
        <f>W2295*L2295*(1-R2295-'d_고정'!$B$13)+U2295*MAX(N2295-'d_고정'!$B$10*P2295*('6_기대효과'!$K$7/'d_고정'!$B$9),0)*Q2295*(1-R2295)</f>
        <v/>
      </c>
      <c r="AB2295">
        <f>Y2295+Z2295</f>
        <v/>
      </c>
      <c r="AC2295">
        <f>Y2295/('d_고정'!$B$5*'6_기대효과'!$H$7/8)/'d_고정'!$B$6</f>
        <v/>
      </c>
      <c r="AD2295">
        <f>Y2295/('d_고정'!$B$8*'6_기대효과'!$H$7/8)</f>
        <v/>
      </c>
    </row>
    <row r="2296">
      <c r="A2296">
        <f>RAND()</f>
        <v/>
      </c>
      <c r="B2296">
        <f>IF('d_시나리오'!$J$2='d_시나리오'!$H$2,'d_시나리오'!$I$2,IF(A2296&lt;('d_시나리오'!$I$2-'d_시나리오'!$H$2)/('d_시나리오'!$J$2-'d_시나리오'!$H$2),'d_시나리오'!$H$2+SQRT(A2296*('d_시나리오'!$J$2-'d_시나리오'!$H$2)*('d_시나리오'!$I$2-'d_시나리오'!$H$2)),'d_시나리오'!$J$2-SQRT((1-A2296)*('d_시나리오'!$J$2-'d_시나리오'!$H$2)*('d_시나리오'!$J$2-'d_시나리오'!$I$2))))</f>
        <v/>
      </c>
      <c r="C2296">
        <f>RAND()</f>
        <v/>
      </c>
      <c r="D2296">
        <f>BETAINV(RAND(),IF(C2296&lt;'d_고정'!$B$26,'d_고정'!$B$23,'d_고정'!$B$16)+1,'d_고정'!$B$17-IF(C2296&lt;'d_고정'!$B$26,'d_고정'!$B$23,'d_고정'!$B$16)+1)*('d_고정'!$B$14+('d_고정'!$B$15-'d_고정'!$B$14)*RAND())</f>
        <v/>
      </c>
      <c r="E2296">
        <f>INDEX('d_분포'!$A$2:$A$28,RANDBETWEEN(1,27))</f>
        <v/>
      </c>
      <c r="F2296">
        <f>INDEX('d_분포'!$C$2:$C$5,RANDBETWEEN(1,4))*(0.9+0.2*RAND())</f>
        <v/>
      </c>
      <c r="G2296">
        <f>RAND()</f>
        <v/>
      </c>
      <c r="H2296">
        <f>(F2296+(1-F2296)*('d_고정'!$B$22*BETAINV(RAND(),IF(G2296&lt;'d_고정'!$B$26,'d_고정'!$B$25,'d_고정'!$B$20)+1,'d_고정'!$B$21-IF(G2296&lt;'d_고정'!$B$26,'d_고정'!$B$25,'d_고정'!$B$20)+1)+(1-'d_고정'!$B$22)*BETAINV(RAND(),IF(G2296&lt;'d_고정'!$B$26,'d_고정'!$B$24,'d_고정'!$B$18)+1,'d_고정'!$B$19-IF(G2296&lt;'d_고정'!$B$26,'d_고정'!$B$24,'d_고정'!$B$18)+1))*('d_고정'!$B$14+('d_고정'!$B$15-'d_고정'!$B$14)*RAND()))/F2296</f>
        <v/>
      </c>
      <c r="I2296">
        <f>RAND()</f>
        <v/>
      </c>
      <c r="J2296">
        <f>IF('d_시나리오'!$J$3='d_시나리오'!$H$3,'d_시나리오'!$I$3,IF(I2296&lt;('d_시나리오'!$I$3-'d_시나리오'!$H$3)/('d_시나리오'!$J$3-'d_시나리오'!$H$3),'d_시나리오'!$H$3+SQRT(I2296*('d_시나리오'!$J$3-'d_시나리오'!$H$3)*('d_시나리오'!$I$3-'d_시나리오'!$H$3)),'d_시나리오'!$J$3-SQRT((1-I2296)*('d_시나리오'!$J$3-'d_시나리오'!$H$3)*('d_시나리오'!$J$3-'d_시나리오'!$I$3))))</f>
        <v/>
      </c>
      <c r="K2296">
        <f>RAND()</f>
        <v/>
      </c>
      <c r="L2296">
        <f>IF('d_시나리오'!$J$4='d_시나리오'!$H$4,'d_시나리오'!$I$4,IF(K2296&lt;('d_시나리오'!$I$4-'d_시나리오'!$H$4)/('d_시나리오'!$J$4-'d_시나리오'!$H$4),'d_시나리오'!$H$4+SQRT(K2296*('d_시나리오'!$J$4-'d_시나리오'!$H$4)*('d_시나리오'!$I$4-'d_시나리오'!$H$4)),'d_시나리오'!$J$4-SQRT((1-K2296)*('d_시나리오'!$J$4-'d_시나리오'!$H$4)*('d_시나리오'!$J$4-'d_시나리오'!$I$4))))</f>
        <v/>
      </c>
      <c r="M2296">
        <f>RAND()</f>
        <v/>
      </c>
      <c r="N2296">
        <f>IF('d_시나리오'!$J$5='d_시나리오'!$H$5,'d_시나리오'!$I$5,IF(M2296&lt;('d_시나리오'!$I$5-'d_시나리오'!$H$5)/('d_시나리오'!$J$5-'d_시나리오'!$H$5),'d_시나리오'!$H$5+SQRT(M2296*('d_시나리오'!$J$5-'d_시나리오'!$H$5)*('d_시나리오'!$I$5-'d_시나리오'!$H$5)),'d_시나리오'!$J$5-SQRT((1-M2296)*('d_시나리오'!$J$5-'d_시나리오'!$H$5)*('d_시나리오'!$J$5-'d_시나리오'!$I$5))))</f>
        <v/>
      </c>
      <c r="O2296">
        <f>RAND()</f>
        <v/>
      </c>
      <c r="P2296">
        <f>IF('d_시나리오'!$J$6='d_시나리오'!$H$6,'d_시나리오'!$I$6,IF(O2296&lt;('d_시나리오'!$I$6-'d_시나리오'!$H$6)/('d_시나리오'!$J$6-'d_시나리오'!$H$6),'d_시나리오'!$H$6+SQRT(O2296*('d_시나리오'!$J$6-'d_시나리오'!$H$6)*('d_시나리오'!$I$6-'d_시나리오'!$H$6)),'d_시나리오'!$J$6-SQRT((1-O2296)*('d_시나리오'!$J$6-'d_시나리오'!$H$6)*('d_시나리오'!$J$6-'d_시나리오'!$I$6))))</f>
        <v/>
      </c>
      <c r="Q2296">
        <f>INDEX('d_분포'!$B$2:$B$57,RANDBETWEEN(1,56))</f>
        <v/>
      </c>
      <c r="R2296">
        <f>BETAINV(RAND(),5,5)</f>
        <v/>
      </c>
      <c r="S2296">
        <f>'d_고정'!$B$1*'6_기대효과'!$H$7*('d_시나리오'!$I$7/'d_고정'!$B$2)*B2296</f>
        <v/>
      </c>
      <c r="T2296">
        <f>S2296*D2296</f>
        <v/>
      </c>
      <c r="U2296">
        <f>S2296*F2296*H2296</f>
        <v/>
      </c>
      <c r="V2296">
        <f>S2296*F2296*(H2296-1)</f>
        <v/>
      </c>
      <c r="W2296">
        <f>U2296*J2296</f>
        <v/>
      </c>
      <c r="X2296">
        <f>T2296+W2296</f>
        <v/>
      </c>
      <c r="Y2296">
        <f>(T2296*E2296+W2296*L2296)*(1-R2296-'d_고정'!$B$13)</f>
        <v/>
      </c>
      <c r="Z2296">
        <f>(U2296*N2296*Q2296+'d_고정'!$B$3*('6_기대효과'!$H$7/8)*Q2296*'d_고정'!$B$10*P2296*('6_기대효과'!$K$7/'d_고정'!$B$9))*(1-R2296)</f>
        <v/>
      </c>
      <c r="AA2296">
        <f>W2296*L2296*(1-R2296-'d_고정'!$B$13)+U2296*MAX(N2296-'d_고정'!$B$10*P2296*('6_기대효과'!$K$7/'d_고정'!$B$9),0)*Q2296*(1-R2296)</f>
        <v/>
      </c>
      <c r="AB2296">
        <f>Y2296+Z2296</f>
        <v/>
      </c>
      <c r="AC2296">
        <f>Y2296/('d_고정'!$B$5*'6_기대효과'!$H$7/8)/'d_고정'!$B$6</f>
        <v/>
      </c>
      <c r="AD2296">
        <f>Y2296/('d_고정'!$B$8*'6_기대효과'!$H$7/8)</f>
        <v/>
      </c>
    </row>
    <row r="2297">
      <c r="A2297">
        <f>RAND()</f>
        <v/>
      </c>
      <c r="B2297">
        <f>IF('d_시나리오'!$J$2='d_시나리오'!$H$2,'d_시나리오'!$I$2,IF(A2297&lt;('d_시나리오'!$I$2-'d_시나리오'!$H$2)/('d_시나리오'!$J$2-'d_시나리오'!$H$2),'d_시나리오'!$H$2+SQRT(A2297*('d_시나리오'!$J$2-'d_시나리오'!$H$2)*('d_시나리오'!$I$2-'d_시나리오'!$H$2)),'d_시나리오'!$J$2-SQRT((1-A2297)*('d_시나리오'!$J$2-'d_시나리오'!$H$2)*('d_시나리오'!$J$2-'d_시나리오'!$I$2))))</f>
        <v/>
      </c>
      <c r="C2297">
        <f>RAND()</f>
        <v/>
      </c>
      <c r="D2297">
        <f>BETAINV(RAND(),IF(C2297&lt;'d_고정'!$B$26,'d_고정'!$B$23,'d_고정'!$B$16)+1,'d_고정'!$B$17-IF(C2297&lt;'d_고정'!$B$26,'d_고정'!$B$23,'d_고정'!$B$16)+1)*('d_고정'!$B$14+('d_고정'!$B$15-'d_고정'!$B$14)*RAND())</f>
        <v/>
      </c>
      <c r="E2297">
        <f>INDEX('d_분포'!$A$2:$A$28,RANDBETWEEN(1,27))</f>
        <v/>
      </c>
      <c r="F2297">
        <f>INDEX('d_분포'!$C$2:$C$5,RANDBETWEEN(1,4))*(0.9+0.2*RAND())</f>
        <v/>
      </c>
      <c r="G2297">
        <f>RAND()</f>
        <v/>
      </c>
      <c r="H2297">
        <f>(F2297+(1-F2297)*('d_고정'!$B$22*BETAINV(RAND(),IF(G2297&lt;'d_고정'!$B$26,'d_고정'!$B$25,'d_고정'!$B$20)+1,'d_고정'!$B$21-IF(G2297&lt;'d_고정'!$B$26,'d_고정'!$B$25,'d_고정'!$B$20)+1)+(1-'d_고정'!$B$22)*BETAINV(RAND(),IF(G2297&lt;'d_고정'!$B$26,'d_고정'!$B$24,'d_고정'!$B$18)+1,'d_고정'!$B$19-IF(G2297&lt;'d_고정'!$B$26,'d_고정'!$B$24,'d_고정'!$B$18)+1))*('d_고정'!$B$14+('d_고정'!$B$15-'d_고정'!$B$14)*RAND()))/F2297</f>
        <v/>
      </c>
      <c r="I2297">
        <f>RAND()</f>
        <v/>
      </c>
      <c r="J2297">
        <f>IF('d_시나리오'!$J$3='d_시나리오'!$H$3,'d_시나리오'!$I$3,IF(I2297&lt;('d_시나리오'!$I$3-'d_시나리오'!$H$3)/('d_시나리오'!$J$3-'d_시나리오'!$H$3),'d_시나리오'!$H$3+SQRT(I2297*('d_시나리오'!$J$3-'d_시나리오'!$H$3)*('d_시나리오'!$I$3-'d_시나리오'!$H$3)),'d_시나리오'!$J$3-SQRT((1-I2297)*('d_시나리오'!$J$3-'d_시나리오'!$H$3)*('d_시나리오'!$J$3-'d_시나리오'!$I$3))))</f>
        <v/>
      </c>
      <c r="K2297">
        <f>RAND()</f>
        <v/>
      </c>
      <c r="L2297">
        <f>IF('d_시나리오'!$J$4='d_시나리오'!$H$4,'d_시나리오'!$I$4,IF(K2297&lt;('d_시나리오'!$I$4-'d_시나리오'!$H$4)/('d_시나리오'!$J$4-'d_시나리오'!$H$4),'d_시나리오'!$H$4+SQRT(K2297*('d_시나리오'!$J$4-'d_시나리오'!$H$4)*('d_시나리오'!$I$4-'d_시나리오'!$H$4)),'d_시나리오'!$J$4-SQRT((1-K2297)*('d_시나리오'!$J$4-'d_시나리오'!$H$4)*('d_시나리오'!$J$4-'d_시나리오'!$I$4))))</f>
        <v/>
      </c>
      <c r="M2297">
        <f>RAND()</f>
        <v/>
      </c>
      <c r="N2297">
        <f>IF('d_시나리오'!$J$5='d_시나리오'!$H$5,'d_시나리오'!$I$5,IF(M2297&lt;('d_시나리오'!$I$5-'d_시나리오'!$H$5)/('d_시나리오'!$J$5-'d_시나리오'!$H$5),'d_시나리오'!$H$5+SQRT(M2297*('d_시나리오'!$J$5-'d_시나리오'!$H$5)*('d_시나리오'!$I$5-'d_시나리오'!$H$5)),'d_시나리오'!$J$5-SQRT((1-M2297)*('d_시나리오'!$J$5-'d_시나리오'!$H$5)*('d_시나리오'!$J$5-'d_시나리오'!$I$5))))</f>
        <v/>
      </c>
      <c r="O2297">
        <f>RAND()</f>
        <v/>
      </c>
      <c r="P2297">
        <f>IF('d_시나리오'!$J$6='d_시나리오'!$H$6,'d_시나리오'!$I$6,IF(O2297&lt;('d_시나리오'!$I$6-'d_시나리오'!$H$6)/('d_시나리오'!$J$6-'d_시나리오'!$H$6),'d_시나리오'!$H$6+SQRT(O2297*('d_시나리오'!$J$6-'d_시나리오'!$H$6)*('d_시나리오'!$I$6-'d_시나리오'!$H$6)),'d_시나리오'!$J$6-SQRT((1-O2297)*('d_시나리오'!$J$6-'d_시나리오'!$H$6)*('d_시나리오'!$J$6-'d_시나리오'!$I$6))))</f>
        <v/>
      </c>
      <c r="Q2297">
        <f>INDEX('d_분포'!$B$2:$B$57,RANDBETWEEN(1,56))</f>
        <v/>
      </c>
      <c r="R2297">
        <f>BETAINV(RAND(),5,5)</f>
        <v/>
      </c>
      <c r="S2297">
        <f>'d_고정'!$B$1*'6_기대효과'!$H$7*('d_시나리오'!$I$7/'d_고정'!$B$2)*B2297</f>
        <v/>
      </c>
      <c r="T2297">
        <f>S2297*D2297</f>
        <v/>
      </c>
      <c r="U2297">
        <f>S2297*F2297*H2297</f>
        <v/>
      </c>
      <c r="V2297">
        <f>S2297*F2297*(H2297-1)</f>
        <v/>
      </c>
      <c r="W2297">
        <f>U2297*J2297</f>
        <v/>
      </c>
      <c r="X2297">
        <f>T2297+W2297</f>
        <v/>
      </c>
      <c r="Y2297">
        <f>(T2297*E2297+W2297*L2297)*(1-R2297-'d_고정'!$B$13)</f>
        <v/>
      </c>
      <c r="Z2297">
        <f>(U2297*N2297*Q2297+'d_고정'!$B$3*('6_기대효과'!$H$7/8)*Q2297*'d_고정'!$B$10*P2297*('6_기대효과'!$K$7/'d_고정'!$B$9))*(1-R2297)</f>
        <v/>
      </c>
      <c r="AA2297">
        <f>W2297*L2297*(1-R2297-'d_고정'!$B$13)+U2297*MAX(N2297-'d_고정'!$B$10*P2297*('6_기대효과'!$K$7/'d_고정'!$B$9),0)*Q2297*(1-R2297)</f>
        <v/>
      </c>
      <c r="AB2297">
        <f>Y2297+Z2297</f>
        <v/>
      </c>
      <c r="AC2297">
        <f>Y2297/('d_고정'!$B$5*'6_기대효과'!$H$7/8)/'d_고정'!$B$6</f>
        <v/>
      </c>
      <c r="AD2297">
        <f>Y2297/('d_고정'!$B$8*'6_기대효과'!$H$7/8)</f>
        <v/>
      </c>
    </row>
    <row r="2298">
      <c r="A2298">
        <f>RAND()</f>
        <v/>
      </c>
      <c r="B2298">
        <f>IF('d_시나리오'!$J$2='d_시나리오'!$H$2,'d_시나리오'!$I$2,IF(A2298&lt;('d_시나리오'!$I$2-'d_시나리오'!$H$2)/('d_시나리오'!$J$2-'d_시나리오'!$H$2),'d_시나리오'!$H$2+SQRT(A2298*('d_시나리오'!$J$2-'d_시나리오'!$H$2)*('d_시나리오'!$I$2-'d_시나리오'!$H$2)),'d_시나리오'!$J$2-SQRT((1-A2298)*('d_시나리오'!$J$2-'d_시나리오'!$H$2)*('d_시나리오'!$J$2-'d_시나리오'!$I$2))))</f>
        <v/>
      </c>
      <c r="C2298">
        <f>RAND()</f>
        <v/>
      </c>
      <c r="D2298">
        <f>BETAINV(RAND(),IF(C2298&lt;'d_고정'!$B$26,'d_고정'!$B$23,'d_고정'!$B$16)+1,'d_고정'!$B$17-IF(C2298&lt;'d_고정'!$B$26,'d_고정'!$B$23,'d_고정'!$B$16)+1)*('d_고정'!$B$14+('d_고정'!$B$15-'d_고정'!$B$14)*RAND())</f>
        <v/>
      </c>
      <c r="E2298">
        <f>INDEX('d_분포'!$A$2:$A$28,RANDBETWEEN(1,27))</f>
        <v/>
      </c>
      <c r="F2298">
        <f>INDEX('d_분포'!$C$2:$C$5,RANDBETWEEN(1,4))*(0.9+0.2*RAND())</f>
        <v/>
      </c>
      <c r="G2298">
        <f>RAND()</f>
        <v/>
      </c>
      <c r="H2298">
        <f>(F2298+(1-F2298)*('d_고정'!$B$22*BETAINV(RAND(),IF(G2298&lt;'d_고정'!$B$26,'d_고정'!$B$25,'d_고정'!$B$20)+1,'d_고정'!$B$21-IF(G2298&lt;'d_고정'!$B$26,'d_고정'!$B$25,'d_고정'!$B$20)+1)+(1-'d_고정'!$B$22)*BETAINV(RAND(),IF(G2298&lt;'d_고정'!$B$26,'d_고정'!$B$24,'d_고정'!$B$18)+1,'d_고정'!$B$19-IF(G2298&lt;'d_고정'!$B$26,'d_고정'!$B$24,'d_고정'!$B$18)+1))*('d_고정'!$B$14+('d_고정'!$B$15-'d_고정'!$B$14)*RAND()))/F2298</f>
        <v/>
      </c>
      <c r="I2298">
        <f>RAND()</f>
        <v/>
      </c>
      <c r="J2298">
        <f>IF('d_시나리오'!$J$3='d_시나리오'!$H$3,'d_시나리오'!$I$3,IF(I2298&lt;('d_시나리오'!$I$3-'d_시나리오'!$H$3)/('d_시나리오'!$J$3-'d_시나리오'!$H$3),'d_시나리오'!$H$3+SQRT(I2298*('d_시나리오'!$J$3-'d_시나리오'!$H$3)*('d_시나리오'!$I$3-'d_시나리오'!$H$3)),'d_시나리오'!$J$3-SQRT((1-I2298)*('d_시나리오'!$J$3-'d_시나리오'!$H$3)*('d_시나리오'!$J$3-'d_시나리오'!$I$3))))</f>
        <v/>
      </c>
      <c r="K2298">
        <f>RAND()</f>
        <v/>
      </c>
      <c r="L2298">
        <f>IF('d_시나리오'!$J$4='d_시나리오'!$H$4,'d_시나리오'!$I$4,IF(K2298&lt;('d_시나리오'!$I$4-'d_시나리오'!$H$4)/('d_시나리오'!$J$4-'d_시나리오'!$H$4),'d_시나리오'!$H$4+SQRT(K2298*('d_시나리오'!$J$4-'d_시나리오'!$H$4)*('d_시나리오'!$I$4-'d_시나리오'!$H$4)),'d_시나리오'!$J$4-SQRT((1-K2298)*('d_시나리오'!$J$4-'d_시나리오'!$H$4)*('d_시나리오'!$J$4-'d_시나리오'!$I$4))))</f>
        <v/>
      </c>
      <c r="M2298">
        <f>RAND()</f>
        <v/>
      </c>
      <c r="N2298">
        <f>IF('d_시나리오'!$J$5='d_시나리오'!$H$5,'d_시나리오'!$I$5,IF(M2298&lt;('d_시나리오'!$I$5-'d_시나리오'!$H$5)/('d_시나리오'!$J$5-'d_시나리오'!$H$5),'d_시나리오'!$H$5+SQRT(M2298*('d_시나리오'!$J$5-'d_시나리오'!$H$5)*('d_시나리오'!$I$5-'d_시나리오'!$H$5)),'d_시나리오'!$J$5-SQRT((1-M2298)*('d_시나리오'!$J$5-'d_시나리오'!$H$5)*('d_시나리오'!$J$5-'d_시나리오'!$I$5))))</f>
        <v/>
      </c>
      <c r="O2298">
        <f>RAND()</f>
        <v/>
      </c>
      <c r="P2298">
        <f>IF('d_시나리오'!$J$6='d_시나리오'!$H$6,'d_시나리오'!$I$6,IF(O2298&lt;('d_시나리오'!$I$6-'d_시나리오'!$H$6)/('d_시나리오'!$J$6-'d_시나리오'!$H$6),'d_시나리오'!$H$6+SQRT(O2298*('d_시나리오'!$J$6-'d_시나리오'!$H$6)*('d_시나리오'!$I$6-'d_시나리오'!$H$6)),'d_시나리오'!$J$6-SQRT((1-O2298)*('d_시나리오'!$J$6-'d_시나리오'!$H$6)*('d_시나리오'!$J$6-'d_시나리오'!$I$6))))</f>
        <v/>
      </c>
      <c r="Q2298">
        <f>INDEX('d_분포'!$B$2:$B$57,RANDBETWEEN(1,56))</f>
        <v/>
      </c>
      <c r="R2298">
        <f>BETAINV(RAND(),5,5)</f>
        <v/>
      </c>
      <c r="S2298">
        <f>'d_고정'!$B$1*'6_기대효과'!$H$7*('d_시나리오'!$I$7/'d_고정'!$B$2)*B2298</f>
        <v/>
      </c>
      <c r="T2298">
        <f>S2298*D2298</f>
        <v/>
      </c>
      <c r="U2298">
        <f>S2298*F2298*H2298</f>
        <v/>
      </c>
      <c r="V2298">
        <f>S2298*F2298*(H2298-1)</f>
        <v/>
      </c>
      <c r="W2298">
        <f>U2298*J2298</f>
        <v/>
      </c>
      <c r="X2298">
        <f>T2298+W2298</f>
        <v/>
      </c>
      <c r="Y2298">
        <f>(T2298*E2298+W2298*L2298)*(1-R2298-'d_고정'!$B$13)</f>
        <v/>
      </c>
      <c r="Z2298">
        <f>(U2298*N2298*Q2298+'d_고정'!$B$3*('6_기대효과'!$H$7/8)*Q2298*'d_고정'!$B$10*P2298*('6_기대효과'!$K$7/'d_고정'!$B$9))*(1-R2298)</f>
        <v/>
      </c>
      <c r="AA2298">
        <f>W2298*L2298*(1-R2298-'d_고정'!$B$13)+U2298*MAX(N2298-'d_고정'!$B$10*P2298*('6_기대효과'!$K$7/'d_고정'!$B$9),0)*Q2298*(1-R2298)</f>
        <v/>
      </c>
      <c r="AB2298">
        <f>Y2298+Z2298</f>
        <v/>
      </c>
      <c r="AC2298">
        <f>Y2298/('d_고정'!$B$5*'6_기대효과'!$H$7/8)/'d_고정'!$B$6</f>
        <v/>
      </c>
      <c r="AD2298">
        <f>Y2298/('d_고정'!$B$8*'6_기대효과'!$H$7/8)</f>
        <v/>
      </c>
    </row>
    <row r="2299">
      <c r="A2299">
        <f>RAND()</f>
        <v/>
      </c>
      <c r="B2299">
        <f>IF('d_시나리오'!$J$2='d_시나리오'!$H$2,'d_시나리오'!$I$2,IF(A2299&lt;('d_시나리오'!$I$2-'d_시나리오'!$H$2)/('d_시나리오'!$J$2-'d_시나리오'!$H$2),'d_시나리오'!$H$2+SQRT(A2299*('d_시나리오'!$J$2-'d_시나리오'!$H$2)*('d_시나리오'!$I$2-'d_시나리오'!$H$2)),'d_시나리오'!$J$2-SQRT((1-A2299)*('d_시나리오'!$J$2-'d_시나리오'!$H$2)*('d_시나리오'!$J$2-'d_시나리오'!$I$2))))</f>
        <v/>
      </c>
      <c r="C2299">
        <f>RAND()</f>
        <v/>
      </c>
      <c r="D2299">
        <f>BETAINV(RAND(),IF(C2299&lt;'d_고정'!$B$26,'d_고정'!$B$23,'d_고정'!$B$16)+1,'d_고정'!$B$17-IF(C2299&lt;'d_고정'!$B$26,'d_고정'!$B$23,'d_고정'!$B$16)+1)*('d_고정'!$B$14+('d_고정'!$B$15-'d_고정'!$B$14)*RAND())</f>
        <v/>
      </c>
      <c r="E2299">
        <f>INDEX('d_분포'!$A$2:$A$28,RANDBETWEEN(1,27))</f>
        <v/>
      </c>
      <c r="F2299">
        <f>INDEX('d_분포'!$C$2:$C$5,RANDBETWEEN(1,4))*(0.9+0.2*RAND())</f>
        <v/>
      </c>
      <c r="G2299">
        <f>RAND()</f>
        <v/>
      </c>
      <c r="H2299">
        <f>(F2299+(1-F2299)*('d_고정'!$B$22*BETAINV(RAND(),IF(G2299&lt;'d_고정'!$B$26,'d_고정'!$B$25,'d_고정'!$B$20)+1,'d_고정'!$B$21-IF(G2299&lt;'d_고정'!$B$26,'d_고정'!$B$25,'d_고정'!$B$20)+1)+(1-'d_고정'!$B$22)*BETAINV(RAND(),IF(G2299&lt;'d_고정'!$B$26,'d_고정'!$B$24,'d_고정'!$B$18)+1,'d_고정'!$B$19-IF(G2299&lt;'d_고정'!$B$26,'d_고정'!$B$24,'d_고정'!$B$18)+1))*('d_고정'!$B$14+('d_고정'!$B$15-'d_고정'!$B$14)*RAND()))/F2299</f>
        <v/>
      </c>
      <c r="I2299">
        <f>RAND()</f>
        <v/>
      </c>
      <c r="J2299">
        <f>IF('d_시나리오'!$J$3='d_시나리오'!$H$3,'d_시나리오'!$I$3,IF(I2299&lt;('d_시나리오'!$I$3-'d_시나리오'!$H$3)/('d_시나리오'!$J$3-'d_시나리오'!$H$3),'d_시나리오'!$H$3+SQRT(I2299*('d_시나리오'!$J$3-'d_시나리오'!$H$3)*('d_시나리오'!$I$3-'d_시나리오'!$H$3)),'d_시나리오'!$J$3-SQRT((1-I2299)*('d_시나리오'!$J$3-'d_시나리오'!$H$3)*('d_시나리오'!$J$3-'d_시나리오'!$I$3))))</f>
        <v/>
      </c>
      <c r="K2299">
        <f>RAND()</f>
        <v/>
      </c>
      <c r="L2299">
        <f>IF('d_시나리오'!$J$4='d_시나리오'!$H$4,'d_시나리오'!$I$4,IF(K2299&lt;('d_시나리오'!$I$4-'d_시나리오'!$H$4)/('d_시나리오'!$J$4-'d_시나리오'!$H$4),'d_시나리오'!$H$4+SQRT(K2299*('d_시나리오'!$J$4-'d_시나리오'!$H$4)*('d_시나리오'!$I$4-'d_시나리오'!$H$4)),'d_시나리오'!$J$4-SQRT((1-K2299)*('d_시나리오'!$J$4-'d_시나리오'!$H$4)*('d_시나리오'!$J$4-'d_시나리오'!$I$4))))</f>
        <v/>
      </c>
      <c r="M2299">
        <f>RAND()</f>
        <v/>
      </c>
      <c r="N2299">
        <f>IF('d_시나리오'!$J$5='d_시나리오'!$H$5,'d_시나리오'!$I$5,IF(M2299&lt;('d_시나리오'!$I$5-'d_시나리오'!$H$5)/('d_시나리오'!$J$5-'d_시나리오'!$H$5),'d_시나리오'!$H$5+SQRT(M2299*('d_시나리오'!$J$5-'d_시나리오'!$H$5)*('d_시나리오'!$I$5-'d_시나리오'!$H$5)),'d_시나리오'!$J$5-SQRT((1-M2299)*('d_시나리오'!$J$5-'d_시나리오'!$H$5)*('d_시나리오'!$J$5-'d_시나리오'!$I$5))))</f>
        <v/>
      </c>
      <c r="O2299">
        <f>RAND()</f>
        <v/>
      </c>
      <c r="P2299">
        <f>IF('d_시나리오'!$J$6='d_시나리오'!$H$6,'d_시나리오'!$I$6,IF(O2299&lt;('d_시나리오'!$I$6-'d_시나리오'!$H$6)/('d_시나리오'!$J$6-'d_시나리오'!$H$6),'d_시나리오'!$H$6+SQRT(O2299*('d_시나리오'!$J$6-'d_시나리오'!$H$6)*('d_시나리오'!$I$6-'d_시나리오'!$H$6)),'d_시나리오'!$J$6-SQRT((1-O2299)*('d_시나리오'!$J$6-'d_시나리오'!$H$6)*('d_시나리오'!$J$6-'d_시나리오'!$I$6))))</f>
        <v/>
      </c>
      <c r="Q2299">
        <f>INDEX('d_분포'!$B$2:$B$57,RANDBETWEEN(1,56))</f>
        <v/>
      </c>
      <c r="R2299">
        <f>BETAINV(RAND(),5,5)</f>
        <v/>
      </c>
      <c r="S2299">
        <f>'d_고정'!$B$1*'6_기대효과'!$H$7*('d_시나리오'!$I$7/'d_고정'!$B$2)*B2299</f>
        <v/>
      </c>
      <c r="T2299">
        <f>S2299*D2299</f>
        <v/>
      </c>
      <c r="U2299">
        <f>S2299*F2299*H2299</f>
        <v/>
      </c>
      <c r="V2299">
        <f>S2299*F2299*(H2299-1)</f>
        <v/>
      </c>
      <c r="W2299">
        <f>U2299*J2299</f>
        <v/>
      </c>
      <c r="X2299">
        <f>T2299+W2299</f>
        <v/>
      </c>
      <c r="Y2299">
        <f>(T2299*E2299+W2299*L2299)*(1-R2299-'d_고정'!$B$13)</f>
        <v/>
      </c>
      <c r="Z2299">
        <f>(U2299*N2299*Q2299+'d_고정'!$B$3*('6_기대효과'!$H$7/8)*Q2299*'d_고정'!$B$10*P2299*('6_기대효과'!$K$7/'d_고정'!$B$9))*(1-R2299)</f>
        <v/>
      </c>
      <c r="AA2299">
        <f>W2299*L2299*(1-R2299-'d_고정'!$B$13)+U2299*MAX(N2299-'d_고정'!$B$10*P2299*('6_기대효과'!$K$7/'d_고정'!$B$9),0)*Q2299*(1-R2299)</f>
        <v/>
      </c>
      <c r="AB2299">
        <f>Y2299+Z2299</f>
        <v/>
      </c>
      <c r="AC2299">
        <f>Y2299/('d_고정'!$B$5*'6_기대효과'!$H$7/8)/'d_고정'!$B$6</f>
        <v/>
      </c>
      <c r="AD2299">
        <f>Y2299/('d_고정'!$B$8*'6_기대효과'!$H$7/8)</f>
        <v/>
      </c>
    </row>
    <row r="2300">
      <c r="A2300">
        <f>RAND()</f>
        <v/>
      </c>
      <c r="B2300">
        <f>IF('d_시나리오'!$J$2='d_시나리오'!$H$2,'d_시나리오'!$I$2,IF(A2300&lt;('d_시나리오'!$I$2-'d_시나리오'!$H$2)/('d_시나리오'!$J$2-'d_시나리오'!$H$2),'d_시나리오'!$H$2+SQRT(A2300*('d_시나리오'!$J$2-'d_시나리오'!$H$2)*('d_시나리오'!$I$2-'d_시나리오'!$H$2)),'d_시나리오'!$J$2-SQRT((1-A2300)*('d_시나리오'!$J$2-'d_시나리오'!$H$2)*('d_시나리오'!$J$2-'d_시나리오'!$I$2))))</f>
        <v/>
      </c>
      <c r="C2300">
        <f>RAND()</f>
        <v/>
      </c>
      <c r="D2300">
        <f>BETAINV(RAND(),IF(C2300&lt;'d_고정'!$B$26,'d_고정'!$B$23,'d_고정'!$B$16)+1,'d_고정'!$B$17-IF(C2300&lt;'d_고정'!$B$26,'d_고정'!$B$23,'d_고정'!$B$16)+1)*('d_고정'!$B$14+('d_고정'!$B$15-'d_고정'!$B$14)*RAND())</f>
        <v/>
      </c>
      <c r="E2300">
        <f>INDEX('d_분포'!$A$2:$A$28,RANDBETWEEN(1,27))</f>
        <v/>
      </c>
      <c r="F2300">
        <f>INDEX('d_분포'!$C$2:$C$5,RANDBETWEEN(1,4))*(0.9+0.2*RAND())</f>
        <v/>
      </c>
      <c r="G2300">
        <f>RAND()</f>
        <v/>
      </c>
      <c r="H2300">
        <f>(F2300+(1-F2300)*('d_고정'!$B$22*BETAINV(RAND(),IF(G2300&lt;'d_고정'!$B$26,'d_고정'!$B$25,'d_고정'!$B$20)+1,'d_고정'!$B$21-IF(G2300&lt;'d_고정'!$B$26,'d_고정'!$B$25,'d_고정'!$B$20)+1)+(1-'d_고정'!$B$22)*BETAINV(RAND(),IF(G2300&lt;'d_고정'!$B$26,'d_고정'!$B$24,'d_고정'!$B$18)+1,'d_고정'!$B$19-IF(G2300&lt;'d_고정'!$B$26,'d_고정'!$B$24,'d_고정'!$B$18)+1))*('d_고정'!$B$14+('d_고정'!$B$15-'d_고정'!$B$14)*RAND()))/F2300</f>
        <v/>
      </c>
      <c r="I2300">
        <f>RAND()</f>
        <v/>
      </c>
      <c r="J2300">
        <f>IF('d_시나리오'!$J$3='d_시나리오'!$H$3,'d_시나리오'!$I$3,IF(I2300&lt;('d_시나리오'!$I$3-'d_시나리오'!$H$3)/('d_시나리오'!$J$3-'d_시나리오'!$H$3),'d_시나리오'!$H$3+SQRT(I2300*('d_시나리오'!$J$3-'d_시나리오'!$H$3)*('d_시나리오'!$I$3-'d_시나리오'!$H$3)),'d_시나리오'!$J$3-SQRT((1-I2300)*('d_시나리오'!$J$3-'d_시나리오'!$H$3)*('d_시나리오'!$J$3-'d_시나리오'!$I$3))))</f>
        <v/>
      </c>
      <c r="K2300">
        <f>RAND()</f>
        <v/>
      </c>
      <c r="L2300">
        <f>IF('d_시나리오'!$J$4='d_시나리오'!$H$4,'d_시나리오'!$I$4,IF(K2300&lt;('d_시나리오'!$I$4-'d_시나리오'!$H$4)/('d_시나리오'!$J$4-'d_시나리오'!$H$4),'d_시나리오'!$H$4+SQRT(K2300*('d_시나리오'!$J$4-'d_시나리오'!$H$4)*('d_시나리오'!$I$4-'d_시나리오'!$H$4)),'d_시나리오'!$J$4-SQRT((1-K2300)*('d_시나리오'!$J$4-'d_시나리오'!$H$4)*('d_시나리오'!$J$4-'d_시나리오'!$I$4))))</f>
        <v/>
      </c>
      <c r="M2300">
        <f>RAND()</f>
        <v/>
      </c>
      <c r="N2300">
        <f>IF('d_시나리오'!$J$5='d_시나리오'!$H$5,'d_시나리오'!$I$5,IF(M2300&lt;('d_시나리오'!$I$5-'d_시나리오'!$H$5)/('d_시나리오'!$J$5-'d_시나리오'!$H$5),'d_시나리오'!$H$5+SQRT(M2300*('d_시나리오'!$J$5-'d_시나리오'!$H$5)*('d_시나리오'!$I$5-'d_시나리오'!$H$5)),'d_시나리오'!$J$5-SQRT((1-M2300)*('d_시나리오'!$J$5-'d_시나리오'!$H$5)*('d_시나리오'!$J$5-'d_시나리오'!$I$5))))</f>
        <v/>
      </c>
      <c r="O2300">
        <f>RAND()</f>
        <v/>
      </c>
      <c r="P2300">
        <f>IF('d_시나리오'!$J$6='d_시나리오'!$H$6,'d_시나리오'!$I$6,IF(O2300&lt;('d_시나리오'!$I$6-'d_시나리오'!$H$6)/('d_시나리오'!$J$6-'d_시나리오'!$H$6),'d_시나리오'!$H$6+SQRT(O2300*('d_시나리오'!$J$6-'d_시나리오'!$H$6)*('d_시나리오'!$I$6-'d_시나리오'!$H$6)),'d_시나리오'!$J$6-SQRT((1-O2300)*('d_시나리오'!$J$6-'d_시나리오'!$H$6)*('d_시나리오'!$J$6-'d_시나리오'!$I$6))))</f>
        <v/>
      </c>
      <c r="Q2300">
        <f>INDEX('d_분포'!$B$2:$B$57,RANDBETWEEN(1,56))</f>
        <v/>
      </c>
      <c r="R2300">
        <f>BETAINV(RAND(),5,5)</f>
        <v/>
      </c>
      <c r="S2300">
        <f>'d_고정'!$B$1*'6_기대효과'!$H$7*('d_시나리오'!$I$7/'d_고정'!$B$2)*B2300</f>
        <v/>
      </c>
      <c r="T2300">
        <f>S2300*D2300</f>
        <v/>
      </c>
      <c r="U2300">
        <f>S2300*F2300*H2300</f>
        <v/>
      </c>
      <c r="V2300">
        <f>S2300*F2300*(H2300-1)</f>
        <v/>
      </c>
      <c r="W2300">
        <f>U2300*J2300</f>
        <v/>
      </c>
      <c r="X2300">
        <f>T2300+W2300</f>
        <v/>
      </c>
      <c r="Y2300">
        <f>(T2300*E2300+W2300*L2300)*(1-R2300-'d_고정'!$B$13)</f>
        <v/>
      </c>
      <c r="Z2300">
        <f>(U2300*N2300*Q2300+'d_고정'!$B$3*('6_기대효과'!$H$7/8)*Q2300*'d_고정'!$B$10*P2300*('6_기대효과'!$K$7/'d_고정'!$B$9))*(1-R2300)</f>
        <v/>
      </c>
      <c r="AA2300">
        <f>W2300*L2300*(1-R2300-'d_고정'!$B$13)+U2300*MAX(N2300-'d_고정'!$B$10*P2300*('6_기대효과'!$K$7/'d_고정'!$B$9),0)*Q2300*(1-R2300)</f>
        <v/>
      </c>
      <c r="AB2300">
        <f>Y2300+Z2300</f>
        <v/>
      </c>
      <c r="AC2300">
        <f>Y2300/('d_고정'!$B$5*'6_기대효과'!$H$7/8)/'d_고정'!$B$6</f>
        <v/>
      </c>
      <c r="AD2300">
        <f>Y2300/('d_고정'!$B$8*'6_기대효과'!$H$7/8)</f>
        <v/>
      </c>
    </row>
    <row r="2301">
      <c r="A2301">
        <f>RAND()</f>
        <v/>
      </c>
      <c r="B2301">
        <f>IF('d_시나리오'!$J$2='d_시나리오'!$H$2,'d_시나리오'!$I$2,IF(A2301&lt;('d_시나리오'!$I$2-'d_시나리오'!$H$2)/('d_시나리오'!$J$2-'d_시나리오'!$H$2),'d_시나리오'!$H$2+SQRT(A2301*('d_시나리오'!$J$2-'d_시나리오'!$H$2)*('d_시나리오'!$I$2-'d_시나리오'!$H$2)),'d_시나리오'!$J$2-SQRT((1-A2301)*('d_시나리오'!$J$2-'d_시나리오'!$H$2)*('d_시나리오'!$J$2-'d_시나리오'!$I$2))))</f>
        <v/>
      </c>
      <c r="C2301">
        <f>RAND()</f>
        <v/>
      </c>
      <c r="D2301">
        <f>BETAINV(RAND(),IF(C2301&lt;'d_고정'!$B$26,'d_고정'!$B$23,'d_고정'!$B$16)+1,'d_고정'!$B$17-IF(C2301&lt;'d_고정'!$B$26,'d_고정'!$B$23,'d_고정'!$B$16)+1)*('d_고정'!$B$14+('d_고정'!$B$15-'d_고정'!$B$14)*RAND())</f>
        <v/>
      </c>
      <c r="E2301">
        <f>INDEX('d_분포'!$A$2:$A$28,RANDBETWEEN(1,27))</f>
        <v/>
      </c>
      <c r="F2301">
        <f>INDEX('d_분포'!$C$2:$C$5,RANDBETWEEN(1,4))*(0.9+0.2*RAND())</f>
        <v/>
      </c>
      <c r="G2301">
        <f>RAND()</f>
        <v/>
      </c>
      <c r="H2301">
        <f>(F2301+(1-F2301)*('d_고정'!$B$22*BETAINV(RAND(),IF(G2301&lt;'d_고정'!$B$26,'d_고정'!$B$25,'d_고정'!$B$20)+1,'d_고정'!$B$21-IF(G2301&lt;'d_고정'!$B$26,'d_고정'!$B$25,'d_고정'!$B$20)+1)+(1-'d_고정'!$B$22)*BETAINV(RAND(),IF(G2301&lt;'d_고정'!$B$26,'d_고정'!$B$24,'d_고정'!$B$18)+1,'d_고정'!$B$19-IF(G2301&lt;'d_고정'!$B$26,'d_고정'!$B$24,'d_고정'!$B$18)+1))*('d_고정'!$B$14+('d_고정'!$B$15-'d_고정'!$B$14)*RAND()))/F2301</f>
        <v/>
      </c>
      <c r="I2301">
        <f>RAND()</f>
        <v/>
      </c>
      <c r="J2301">
        <f>IF('d_시나리오'!$J$3='d_시나리오'!$H$3,'d_시나리오'!$I$3,IF(I2301&lt;('d_시나리오'!$I$3-'d_시나리오'!$H$3)/('d_시나리오'!$J$3-'d_시나리오'!$H$3),'d_시나리오'!$H$3+SQRT(I2301*('d_시나리오'!$J$3-'d_시나리오'!$H$3)*('d_시나리오'!$I$3-'d_시나리오'!$H$3)),'d_시나리오'!$J$3-SQRT((1-I2301)*('d_시나리오'!$J$3-'d_시나리오'!$H$3)*('d_시나리오'!$J$3-'d_시나리오'!$I$3))))</f>
        <v/>
      </c>
      <c r="K2301">
        <f>RAND()</f>
        <v/>
      </c>
      <c r="L2301">
        <f>IF('d_시나리오'!$J$4='d_시나리오'!$H$4,'d_시나리오'!$I$4,IF(K2301&lt;('d_시나리오'!$I$4-'d_시나리오'!$H$4)/('d_시나리오'!$J$4-'d_시나리오'!$H$4),'d_시나리오'!$H$4+SQRT(K2301*('d_시나리오'!$J$4-'d_시나리오'!$H$4)*('d_시나리오'!$I$4-'d_시나리오'!$H$4)),'d_시나리오'!$J$4-SQRT((1-K2301)*('d_시나리오'!$J$4-'d_시나리오'!$H$4)*('d_시나리오'!$J$4-'d_시나리오'!$I$4))))</f>
        <v/>
      </c>
      <c r="M2301">
        <f>RAND()</f>
        <v/>
      </c>
      <c r="N2301">
        <f>IF('d_시나리오'!$J$5='d_시나리오'!$H$5,'d_시나리오'!$I$5,IF(M2301&lt;('d_시나리오'!$I$5-'d_시나리오'!$H$5)/('d_시나리오'!$J$5-'d_시나리오'!$H$5),'d_시나리오'!$H$5+SQRT(M2301*('d_시나리오'!$J$5-'d_시나리오'!$H$5)*('d_시나리오'!$I$5-'d_시나리오'!$H$5)),'d_시나리오'!$J$5-SQRT((1-M2301)*('d_시나리오'!$J$5-'d_시나리오'!$H$5)*('d_시나리오'!$J$5-'d_시나리오'!$I$5))))</f>
        <v/>
      </c>
      <c r="O2301">
        <f>RAND()</f>
        <v/>
      </c>
      <c r="P2301">
        <f>IF('d_시나리오'!$J$6='d_시나리오'!$H$6,'d_시나리오'!$I$6,IF(O2301&lt;('d_시나리오'!$I$6-'d_시나리오'!$H$6)/('d_시나리오'!$J$6-'d_시나리오'!$H$6),'d_시나리오'!$H$6+SQRT(O2301*('d_시나리오'!$J$6-'d_시나리오'!$H$6)*('d_시나리오'!$I$6-'d_시나리오'!$H$6)),'d_시나리오'!$J$6-SQRT((1-O2301)*('d_시나리오'!$J$6-'d_시나리오'!$H$6)*('d_시나리오'!$J$6-'d_시나리오'!$I$6))))</f>
        <v/>
      </c>
      <c r="Q2301">
        <f>INDEX('d_분포'!$B$2:$B$57,RANDBETWEEN(1,56))</f>
        <v/>
      </c>
      <c r="R2301">
        <f>BETAINV(RAND(),5,5)</f>
        <v/>
      </c>
      <c r="S2301">
        <f>'d_고정'!$B$1*'6_기대효과'!$H$7*('d_시나리오'!$I$7/'d_고정'!$B$2)*B2301</f>
        <v/>
      </c>
      <c r="T2301">
        <f>S2301*D2301</f>
        <v/>
      </c>
      <c r="U2301">
        <f>S2301*F2301*H2301</f>
        <v/>
      </c>
      <c r="V2301">
        <f>S2301*F2301*(H2301-1)</f>
        <v/>
      </c>
      <c r="W2301">
        <f>U2301*J2301</f>
        <v/>
      </c>
      <c r="X2301">
        <f>T2301+W2301</f>
        <v/>
      </c>
      <c r="Y2301">
        <f>(T2301*E2301+W2301*L2301)*(1-R2301-'d_고정'!$B$13)</f>
        <v/>
      </c>
      <c r="Z2301">
        <f>(U2301*N2301*Q2301+'d_고정'!$B$3*('6_기대효과'!$H$7/8)*Q2301*'d_고정'!$B$10*P2301*('6_기대효과'!$K$7/'d_고정'!$B$9))*(1-R2301)</f>
        <v/>
      </c>
      <c r="AA2301">
        <f>W2301*L2301*(1-R2301-'d_고정'!$B$13)+U2301*MAX(N2301-'d_고정'!$B$10*P2301*('6_기대효과'!$K$7/'d_고정'!$B$9),0)*Q2301*(1-R2301)</f>
        <v/>
      </c>
      <c r="AB2301">
        <f>Y2301+Z2301</f>
        <v/>
      </c>
      <c r="AC2301">
        <f>Y2301/('d_고정'!$B$5*'6_기대효과'!$H$7/8)/'d_고정'!$B$6</f>
        <v/>
      </c>
      <c r="AD2301">
        <f>Y2301/('d_고정'!$B$8*'6_기대효과'!$H$7/8)</f>
        <v/>
      </c>
    </row>
    <row r="2302">
      <c r="A2302">
        <f>RAND()</f>
        <v/>
      </c>
      <c r="B2302">
        <f>IF('d_시나리오'!$J$2='d_시나리오'!$H$2,'d_시나리오'!$I$2,IF(A2302&lt;('d_시나리오'!$I$2-'d_시나리오'!$H$2)/('d_시나리오'!$J$2-'d_시나리오'!$H$2),'d_시나리오'!$H$2+SQRT(A2302*('d_시나리오'!$J$2-'d_시나리오'!$H$2)*('d_시나리오'!$I$2-'d_시나리오'!$H$2)),'d_시나리오'!$J$2-SQRT((1-A2302)*('d_시나리오'!$J$2-'d_시나리오'!$H$2)*('d_시나리오'!$J$2-'d_시나리오'!$I$2))))</f>
        <v/>
      </c>
      <c r="C2302">
        <f>RAND()</f>
        <v/>
      </c>
      <c r="D2302">
        <f>BETAINV(RAND(),IF(C2302&lt;'d_고정'!$B$26,'d_고정'!$B$23,'d_고정'!$B$16)+1,'d_고정'!$B$17-IF(C2302&lt;'d_고정'!$B$26,'d_고정'!$B$23,'d_고정'!$B$16)+1)*('d_고정'!$B$14+('d_고정'!$B$15-'d_고정'!$B$14)*RAND())</f>
        <v/>
      </c>
      <c r="E2302">
        <f>INDEX('d_분포'!$A$2:$A$28,RANDBETWEEN(1,27))</f>
        <v/>
      </c>
      <c r="F2302">
        <f>INDEX('d_분포'!$C$2:$C$5,RANDBETWEEN(1,4))*(0.9+0.2*RAND())</f>
        <v/>
      </c>
      <c r="G2302">
        <f>RAND()</f>
        <v/>
      </c>
      <c r="H2302">
        <f>(F2302+(1-F2302)*('d_고정'!$B$22*BETAINV(RAND(),IF(G2302&lt;'d_고정'!$B$26,'d_고정'!$B$25,'d_고정'!$B$20)+1,'d_고정'!$B$21-IF(G2302&lt;'d_고정'!$B$26,'d_고정'!$B$25,'d_고정'!$B$20)+1)+(1-'d_고정'!$B$22)*BETAINV(RAND(),IF(G2302&lt;'d_고정'!$B$26,'d_고정'!$B$24,'d_고정'!$B$18)+1,'d_고정'!$B$19-IF(G2302&lt;'d_고정'!$B$26,'d_고정'!$B$24,'d_고정'!$B$18)+1))*('d_고정'!$B$14+('d_고정'!$B$15-'d_고정'!$B$14)*RAND()))/F2302</f>
        <v/>
      </c>
      <c r="I2302">
        <f>RAND()</f>
        <v/>
      </c>
      <c r="J2302">
        <f>IF('d_시나리오'!$J$3='d_시나리오'!$H$3,'d_시나리오'!$I$3,IF(I2302&lt;('d_시나리오'!$I$3-'d_시나리오'!$H$3)/('d_시나리오'!$J$3-'d_시나리오'!$H$3),'d_시나리오'!$H$3+SQRT(I2302*('d_시나리오'!$J$3-'d_시나리오'!$H$3)*('d_시나리오'!$I$3-'d_시나리오'!$H$3)),'d_시나리오'!$J$3-SQRT((1-I2302)*('d_시나리오'!$J$3-'d_시나리오'!$H$3)*('d_시나리오'!$J$3-'d_시나리오'!$I$3))))</f>
        <v/>
      </c>
      <c r="K2302">
        <f>RAND()</f>
        <v/>
      </c>
      <c r="L2302">
        <f>IF('d_시나리오'!$J$4='d_시나리오'!$H$4,'d_시나리오'!$I$4,IF(K2302&lt;('d_시나리오'!$I$4-'d_시나리오'!$H$4)/('d_시나리오'!$J$4-'d_시나리오'!$H$4),'d_시나리오'!$H$4+SQRT(K2302*('d_시나리오'!$J$4-'d_시나리오'!$H$4)*('d_시나리오'!$I$4-'d_시나리오'!$H$4)),'d_시나리오'!$J$4-SQRT((1-K2302)*('d_시나리오'!$J$4-'d_시나리오'!$H$4)*('d_시나리오'!$J$4-'d_시나리오'!$I$4))))</f>
        <v/>
      </c>
      <c r="M2302">
        <f>RAND()</f>
        <v/>
      </c>
      <c r="N2302">
        <f>IF('d_시나리오'!$J$5='d_시나리오'!$H$5,'d_시나리오'!$I$5,IF(M2302&lt;('d_시나리오'!$I$5-'d_시나리오'!$H$5)/('d_시나리오'!$J$5-'d_시나리오'!$H$5),'d_시나리오'!$H$5+SQRT(M2302*('d_시나리오'!$J$5-'d_시나리오'!$H$5)*('d_시나리오'!$I$5-'d_시나리오'!$H$5)),'d_시나리오'!$J$5-SQRT((1-M2302)*('d_시나리오'!$J$5-'d_시나리오'!$H$5)*('d_시나리오'!$J$5-'d_시나리오'!$I$5))))</f>
        <v/>
      </c>
      <c r="O2302">
        <f>RAND()</f>
        <v/>
      </c>
      <c r="P2302">
        <f>IF('d_시나리오'!$J$6='d_시나리오'!$H$6,'d_시나리오'!$I$6,IF(O2302&lt;('d_시나리오'!$I$6-'d_시나리오'!$H$6)/('d_시나리오'!$J$6-'d_시나리오'!$H$6),'d_시나리오'!$H$6+SQRT(O2302*('d_시나리오'!$J$6-'d_시나리오'!$H$6)*('d_시나리오'!$I$6-'d_시나리오'!$H$6)),'d_시나리오'!$J$6-SQRT((1-O2302)*('d_시나리오'!$J$6-'d_시나리오'!$H$6)*('d_시나리오'!$J$6-'d_시나리오'!$I$6))))</f>
        <v/>
      </c>
      <c r="Q2302">
        <f>INDEX('d_분포'!$B$2:$B$57,RANDBETWEEN(1,56))</f>
        <v/>
      </c>
      <c r="R2302">
        <f>BETAINV(RAND(),5,5)</f>
        <v/>
      </c>
      <c r="S2302">
        <f>'d_고정'!$B$1*'6_기대효과'!$H$7*('d_시나리오'!$I$7/'d_고정'!$B$2)*B2302</f>
        <v/>
      </c>
      <c r="T2302">
        <f>S2302*D2302</f>
        <v/>
      </c>
      <c r="U2302">
        <f>S2302*F2302*H2302</f>
        <v/>
      </c>
      <c r="V2302">
        <f>S2302*F2302*(H2302-1)</f>
        <v/>
      </c>
      <c r="W2302">
        <f>U2302*J2302</f>
        <v/>
      </c>
      <c r="X2302">
        <f>T2302+W2302</f>
        <v/>
      </c>
      <c r="Y2302">
        <f>(T2302*E2302+W2302*L2302)*(1-R2302-'d_고정'!$B$13)</f>
        <v/>
      </c>
      <c r="Z2302">
        <f>(U2302*N2302*Q2302+'d_고정'!$B$3*('6_기대효과'!$H$7/8)*Q2302*'d_고정'!$B$10*P2302*('6_기대효과'!$K$7/'d_고정'!$B$9))*(1-R2302)</f>
        <v/>
      </c>
      <c r="AA2302">
        <f>W2302*L2302*(1-R2302-'d_고정'!$B$13)+U2302*MAX(N2302-'d_고정'!$B$10*P2302*('6_기대효과'!$K$7/'d_고정'!$B$9),0)*Q2302*(1-R2302)</f>
        <v/>
      </c>
      <c r="AB2302">
        <f>Y2302+Z2302</f>
        <v/>
      </c>
      <c r="AC2302">
        <f>Y2302/('d_고정'!$B$5*'6_기대효과'!$H$7/8)/'d_고정'!$B$6</f>
        <v/>
      </c>
      <c r="AD2302">
        <f>Y2302/('d_고정'!$B$8*'6_기대효과'!$H$7/8)</f>
        <v/>
      </c>
    </row>
    <row r="2303">
      <c r="A2303">
        <f>RAND()</f>
        <v/>
      </c>
      <c r="B2303">
        <f>IF('d_시나리오'!$J$2='d_시나리오'!$H$2,'d_시나리오'!$I$2,IF(A2303&lt;('d_시나리오'!$I$2-'d_시나리오'!$H$2)/('d_시나리오'!$J$2-'d_시나리오'!$H$2),'d_시나리오'!$H$2+SQRT(A2303*('d_시나리오'!$J$2-'d_시나리오'!$H$2)*('d_시나리오'!$I$2-'d_시나리오'!$H$2)),'d_시나리오'!$J$2-SQRT((1-A2303)*('d_시나리오'!$J$2-'d_시나리오'!$H$2)*('d_시나리오'!$J$2-'d_시나리오'!$I$2))))</f>
        <v/>
      </c>
      <c r="C2303">
        <f>RAND()</f>
        <v/>
      </c>
      <c r="D2303">
        <f>BETAINV(RAND(),IF(C2303&lt;'d_고정'!$B$26,'d_고정'!$B$23,'d_고정'!$B$16)+1,'d_고정'!$B$17-IF(C2303&lt;'d_고정'!$B$26,'d_고정'!$B$23,'d_고정'!$B$16)+1)*('d_고정'!$B$14+('d_고정'!$B$15-'d_고정'!$B$14)*RAND())</f>
        <v/>
      </c>
      <c r="E2303">
        <f>INDEX('d_분포'!$A$2:$A$28,RANDBETWEEN(1,27))</f>
        <v/>
      </c>
      <c r="F2303">
        <f>INDEX('d_분포'!$C$2:$C$5,RANDBETWEEN(1,4))*(0.9+0.2*RAND())</f>
        <v/>
      </c>
      <c r="G2303">
        <f>RAND()</f>
        <v/>
      </c>
      <c r="H2303">
        <f>(F2303+(1-F2303)*('d_고정'!$B$22*BETAINV(RAND(),IF(G2303&lt;'d_고정'!$B$26,'d_고정'!$B$25,'d_고정'!$B$20)+1,'d_고정'!$B$21-IF(G2303&lt;'d_고정'!$B$26,'d_고정'!$B$25,'d_고정'!$B$20)+1)+(1-'d_고정'!$B$22)*BETAINV(RAND(),IF(G2303&lt;'d_고정'!$B$26,'d_고정'!$B$24,'d_고정'!$B$18)+1,'d_고정'!$B$19-IF(G2303&lt;'d_고정'!$B$26,'d_고정'!$B$24,'d_고정'!$B$18)+1))*('d_고정'!$B$14+('d_고정'!$B$15-'d_고정'!$B$14)*RAND()))/F2303</f>
        <v/>
      </c>
      <c r="I2303">
        <f>RAND()</f>
        <v/>
      </c>
      <c r="J2303">
        <f>IF('d_시나리오'!$J$3='d_시나리오'!$H$3,'d_시나리오'!$I$3,IF(I2303&lt;('d_시나리오'!$I$3-'d_시나리오'!$H$3)/('d_시나리오'!$J$3-'d_시나리오'!$H$3),'d_시나리오'!$H$3+SQRT(I2303*('d_시나리오'!$J$3-'d_시나리오'!$H$3)*('d_시나리오'!$I$3-'d_시나리오'!$H$3)),'d_시나리오'!$J$3-SQRT((1-I2303)*('d_시나리오'!$J$3-'d_시나리오'!$H$3)*('d_시나리오'!$J$3-'d_시나리오'!$I$3))))</f>
        <v/>
      </c>
      <c r="K2303">
        <f>RAND()</f>
        <v/>
      </c>
      <c r="L2303">
        <f>IF('d_시나리오'!$J$4='d_시나리오'!$H$4,'d_시나리오'!$I$4,IF(K2303&lt;('d_시나리오'!$I$4-'d_시나리오'!$H$4)/('d_시나리오'!$J$4-'d_시나리오'!$H$4),'d_시나리오'!$H$4+SQRT(K2303*('d_시나리오'!$J$4-'d_시나리오'!$H$4)*('d_시나리오'!$I$4-'d_시나리오'!$H$4)),'d_시나리오'!$J$4-SQRT((1-K2303)*('d_시나리오'!$J$4-'d_시나리오'!$H$4)*('d_시나리오'!$J$4-'d_시나리오'!$I$4))))</f>
        <v/>
      </c>
      <c r="M2303">
        <f>RAND()</f>
        <v/>
      </c>
      <c r="N2303">
        <f>IF('d_시나리오'!$J$5='d_시나리오'!$H$5,'d_시나리오'!$I$5,IF(M2303&lt;('d_시나리오'!$I$5-'d_시나리오'!$H$5)/('d_시나리오'!$J$5-'d_시나리오'!$H$5),'d_시나리오'!$H$5+SQRT(M2303*('d_시나리오'!$J$5-'d_시나리오'!$H$5)*('d_시나리오'!$I$5-'d_시나리오'!$H$5)),'d_시나리오'!$J$5-SQRT((1-M2303)*('d_시나리오'!$J$5-'d_시나리오'!$H$5)*('d_시나리오'!$J$5-'d_시나리오'!$I$5))))</f>
        <v/>
      </c>
      <c r="O2303">
        <f>RAND()</f>
        <v/>
      </c>
      <c r="P2303">
        <f>IF('d_시나리오'!$J$6='d_시나리오'!$H$6,'d_시나리오'!$I$6,IF(O2303&lt;('d_시나리오'!$I$6-'d_시나리오'!$H$6)/('d_시나리오'!$J$6-'d_시나리오'!$H$6),'d_시나리오'!$H$6+SQRT(O2303*('d_시나리오'!$J$6-'d_시나리오'!$H$6)*('d_시나리오'!$I$6-'d_시나리오'!$H$6)),'d_시나리오'!$J$6-SQRT((1-O2303)*('d_시나리오'!$J$6-'d_시나리오'!$H$6)*('d_시나리오'!$J$6-'d_시나리오'!$I$6))))</f>
        <v/>
      </c>
      <c r="Q2303">
        <f>INDEX('d_분포'!$B$2:$B$57,RANDBETWEEN(1,56))</f>
        <v/>
      </c>
      <c r="R2303">
        <f>BETAINV(RAND(),5,5)</f>
        <v/>
      </c>
      <c r="S2303">
        <f>'d_고정'!$B$1*'6_기대효과'!$H$7*('d_시나리오'!$I$7/'d_고정'!$B$2)*B2303</f>
        <v/>
      </c>
      <c r="T2303">
        <f>S2303*D2303</f>
        <v/>
      </c>
      <c r="U2303">
        <f>S2303*F2303*H2303</f>
        <v/>
      </c>
      <c r="V2303">
        <f>S2303*F2303*(H2303-1)</f>
        <v/>
      </c>
      <c r="W2303">
        <f>U2303*J2303</f>
        <v/>
      </c>
      <c r="X2303">
        <f>T2303+W2303</f>
        <v/>
      </c>
      <c r="Y2303">
        <f>(T2303*E2303+W2303*L2303)*(1-R2303-'d_고정'!$B$13)</f>
        <v/>
      </c>
      <c r="Z2303">
        <f>(U2303*N2303*Q2303+'d_고정'!$B$3*('6_기대효과'!$H$7/8)*Q2303*'d_고정'!$B$10*P2303*('6_기대효과'!$K$7/'d_고정'!$B$9))*(1-R2303)</f>
        <v/>
      </c>
      <c r="AA2303">
        <f>W2303*L2303*(1-R2303-'d_고정'!$B$13)+U2303*MAX(N2303-'d_고정'!$B$10*P2303*('6_기대효과'!$K$7/'d_고정'!$B$9),0)*Q2303*(1-R2303)</f>
        <v/>
      </c>
      <c r="AB2303">
        <f>Y2303+Z2303</f>
        <v/>
      </c>
      <c r="AC2303">
        <f>Y2303/('d_고정'!$B$5*'6_기대효과'!$H$7/8)/'d_고정'!$B$6</f>
        <v/>
      </c>
      <c r="AD2303">
        <f>Y2303/('d_고정'!$B$8*'6_기대효과'!$H$7/8)</f>
        <v/>
      </c>
    </row>
    <row r="2304">
      <c r="A2304">
        <f>RAND()</f>
        <v/>
      </c>
      <c r="B2304">
        <f>IF('d_시나리오'!$J$2='d_시나리오'!$H$2,'d_시나리오'!$I$2,IF(A2304&lt;('d_시나리오'!$I$2-'d_시나리오'!$H$2)/('d_시나리오'!$J$2-'d_시나리오'!$H$2),'d_시나리오'!$H$2+SQRT(A2304*('d_시나리오'!$J$2-'d_시나리오'!$H$2)*('d_시나리오'!$I$2-'d_시나리오'!$H$2)),'d_시나리오'!$J$2-SQRT((1-A2304)*('d_시나리오'!$J$2-'d_시나리오'!$H$2)*('d_시나리오'!$J$2-'d_시나리오'!$I$2))))</f>
        <v/>
      </c>
      <c r="C2304">
        <f>RAND()</f>
        <v/>
      </c>
      <c r="D2304">
        <f>BETAINV(RAND(),IF(C2304&lt;'d_고정'!$B$26,'d_고정'!$B$23,'d_고정'!$B$16)+1,'d_고정'!$B$17-IF(C2304&lt;'d_고정'!$B$26,'d_고정'!$B$23,'d_고정'!$B$16)+1)*('d_고정'!$B$14+('d_고정'!$B$15-'d_고정'!$B$14)*RAND())</f>
        <v/>
      </c>
      <c r="E2304">
        <f>INDEX('d_분포'!$A$2:$A$28,RANDBETWEEN(1,27))</f>
        <v/>
      </c>
      <c r="F2304">
        <f>INDEX('d_분포'!$C$2:$C$5,RANDBETWEEN(1,4))*(0.9+0.2*RAND())</f>
        <v/>
      </c>
      <c r="G2304">
        <f>RAND()</f>
        <v/>
      </c>
      <c r="H2304">
        <f>(F2304+(1-F2304)*('d_고정'!$B$22*BETAINV(RAND(),IF(G2304&lt;'d_고정'!$B$26,'d_고정'!$B$25,'d_고정'!$B$20)+1,'d_고정'!$B$21-IF(G2304&lt;'d_고정'!$B$26,'d_고정'!$B$25,'d_고정'!$B$20)+1)+(1-'d_고정'!$B$22)*BETAINV(RAND(),IF(G2304&lt;'d_고정'!$B$26,'d_고정'!$B$24,'d_고정'!$B$18)+1,'d_고정'!$B$19-IF(G2304&lt;'d_고정'!$B$26,'d_고정'!$B$24,'d_고정'!$B$18)+1))*('d_고정'!$B$14+('d_고정'!$B$15-'d_고정'!$B$14)*RAND()))/F2304</f>
        <v/>
      </c>
      <c r="I2304">
        <f>RAND()</f>
        <v/>
      </c>
      <c r="J2304">
        <f>IF('d_시나리오'!$J$3='d_시나리오'!$H$3,'d_시나리오'!$I$3,IF(I2304&lt;('d_시나리오'!$I$3-'d_시나리오'!$H$3)/('d_시나리오'!$J$3-'d_시나리오'!$H$3),'d_시나리오'!$H$3+SQRT(I2304*('d_시나리오'!$J$3-'d_시나리오'!$H$3)*('d_시나리오'!$I$3-'d_시나리오'!$H$3)),'d_시나리오'!$J$3-SQRT((1-I2304)*('d_시나리오'!$J$3-'d_시나리오'!$H$3)*('d_시나리오'!$J$3-'d_시나리오'!$I$3))))</f>
        <v/>
      </c>
      <c r="K2304">
        <f>RAND()</f>
        <v/>
      </c>
      <c r="L2304">
        <f>IF('d_시나리오'!$J$4='d_시나리오'!$H$4,'d_시나리오'!$I$4,IF(K2304&lt;('d_시나리오'!$I$4-'d_시나리오'!$H$4)/('d_시나리오'!$J$4-'d_시나리오'!$H$4),'d_시나리오'!$H$4+SQRT(K2304*('d_시나리오'!$J$4-'d_시나리오'!$H$4)*('d_시나리오'!$I$4-'d_시나리오'!$H$4)),'d_시나리오'!$J$4-SQRT((1-K2304)*('d_시나리오'!$J$4-'d_시나리오'!$H$4)*('d_시나리오'!$J$4-'d_시나리오'!$I$4))))</f>
        <v/>
      </c>
      <c r="M2304">
        <f>RAND()</f>
        <v/>
      </c>
      <c r="N2304">
        <f>IF('d_시나리오'!$J$5='d_시나리오'!$H$5,'d_시나리오'!$I$5,IF(M2304&lt;('d_시나리오'!$I$5-'d_시나리오'!$H$5)/('d_시나리오'!$J$5-'d_시나리오'!$H$5),'d_시나리오'!$H$5+SQRT(M2304*('d_시나리오'!$J$5-'d_시나리오'!$H$5)*('d_시나리오'!$I$5-'d_시나리오'!$H$5)),'d_시나리오'!$J$5-SQRT((1-M2304)*('d_시나리오'!$J$5-'d_시나리오'!$H$5)*('d_시나리오'!$J$5-'d_시나리오'!$I$5))))</f>
        <v/>
      </c>
      <c r="O2304">
        <f>RAND()</f>
        <v/>
      </c>
      <c r="P2304">
        <f>IF('d_시나리오'!$J$6='d_시나리오'!$H$6,'d_시나리오'!$I$6,IF(O2304&lt;('d_시나리오'!$I$6-'d_시나리오'!$H$6)/('d_시나리오'!$J$6-'d_시나리오'!$H$6),'d_시나리오'!$H$6+SQRT(O2304*('d_시나리오'!$J$6-'d_시나리오'!$H$6)*('d_시나리오'!$I$6-'d_시나리오'!$H$6)),'d_시나리오'!$J$6-SQRT((1-O2304)*('d_시나리오'!$J$6-'d_시나리오'!$H$6)*('d_시나리오'!$J$6-'d_시나리오'!$I$6))))</f>
        <v/>
      </c>
      <c r="Q2304">
        <f>INDEX('d_분포'!$B$2:$B$57,RANDBETWEEN(1,56))</f>
        <v/>
      </c>
      <c r="R2304">
        <f>BETAINV(RAND(),5,5)</f>
        <v/>
      </c>
      <c r="S2304">
        <f>'d_고정'!$B$1*'6_기대효과'!$H$7*('d_시나리오'!$I$7/'d_고정'!$B$2)*B2304</f>
        <v/>
      </c>
      <c r="T2304">
        <f>S2304*D2304</f>
        <v/>
      </c>
      <c r="U2304">
        <f>S2304*F2304*H2304</f>
        <v/>
      </c>
      <c r="V2304">
        <f>S2304*F2304*(H2304-1)</f>
        <v/>
      </c>
      <c r="W2304">
        <f>U2304*J2304</f>
        <v/>
      </c>
      <c r="X2304">
        <f>T2304+W2304</f>
        <v/>
      </c>
      <c r="Y2304">
        <f>(T2304*E2304+W2304*L2304)*(1-R2304-'d_고정'!$B$13)</f>
        <v/>
      </c>
      <c r="Z2304">
        <f>(U2304*N2304*Q2304+'d_고정'!$B$3*('6_기대효과'!$H$7/8)*Q2304*'d_고정'!$B$10*P2304*('6_기대효과'!$K$7/'d_고정'!$B$9))*(1-R2304)</f>
        <v/>
      </c>
      <c r="AA2304">
        <f>W2304*L2304*(1-R2304-'d_고정'!$B$13)+U2304*MAX(N2304-'d_고정'!$B$10*P2304*('6_기대효과'!$K$7/'d_고정'!$B$9),0)*Q2304*(1-R2304)</f>
        <v/>
      </c>
      <c r="AB2304">
        <f>Y2304+Z2304</f>
        <v/>
      </c>
      <c r="AC2304">
        <f>Y2304/('d_고정'!$B$5*'6_기대효과'!$H$7/8)/'d_고정'!$B$6</f>
        <v/>
      </c>
      <c r="AD2304">
        <f>Y2304/('d_고정'!$B$8*'6_기대효과'!$H$7/8)</f>
        <v/>
      </c>
    </row>
    <row r="2305">
      <c r="A2305">
        <f>RAND()</f>
        <v/>
      </c>
      <c r="B2305">
        <f>IF('d_시나리오'!$J$2='d_시나리오'!$H$2,'d_시나리오'!$I$2,IF(A2305&lt;('d_시나리오'!$I$2-'d_시나리오'!$H$2)/('d_시나리오'!$J$2-'d_시나리오'!$H$2),'d_시나리오'!$H$2+SQRT(A2305*('d_시나리오'!$J$2-'d_시나리오'!$H$2)*('d_시나리오'!$I$2-'d_시나리오'!$H$2)),'d_시나리오'!$J$2-SQRT((1-A2305)*('d_시나리오'!$J$2-'d_시나리오'!$H$2)*('d_시나리오'!$J$2-'d_시나리오'!$I$2))))</f>
        <v/>
      </c>
      <c r="C2305">
        <f>RAND()</f>
        <v/>
      </c>
      <c r="D2305">
        <f>BETAINV(RAND(),IF(C2305&lt;'d_고정'!$B$26,'d_고정'!$B$23,'d_고정'!$B$16)+1,'d_고정'!$B$17-IF(C2305&lt;'d_고정'!$B$26,'d_고정'!$B$23,'d_고정'!$B$16)+1)*('d_고정'!$B$14+('d_고정'!$B$15-'d_고정'!$B$14)*RAND())</f>
        <v/>
      </c>
      <c r="E2305">
        <f>INDEX('d_분포'!$A$2:$A$28,RANDBETWEEN(1,27))</f>
        <v/>
      </c>
      <c r="F2305">
        <f>INDEX('d_분포'!$C$2:$C$5,RANDBETWEEN(1,4))*(0.9+0.2*RAND())</f>
        <v/>
      </c>
      <c r="G2305">
        <f>RAND()</f>
        <v/>
      </c>
      <c r="H2305">
        <f>(F2305+(1-F2305)*('d_고정'!$B$22*BETAINV(RAND(),IF(G2305&lt;'d_고정'!$B$26,'d_고정'!$B$25,'d_고정'!$B$20)+1,'d_고정'!$B$21-IF(G2305&lt;'d_고정'!$B$26,'d_고정'!$B$25,'d_고정'!$B$20)+1)+(1-'d_고정'!$B$22)*BETAINV(RAND(),IF(G2305&lt;'d_고정'!$B$26,'d_고정'!$B$24,'d_고정'!$B$18)+1,'d_고정'!$B$19-IF(G2305&lt;'d_고정'!$B$26,'d_고정'!$B$24,'d_고정'!$B$18)+1))*('d_고정'!$B$14+('d_고정'!$B$15-'d_고정'!$B$14)*RAND()))/F2305</f>
        <v/>
      </c>
      <c r="I2305">
        <f>RAND()</f>
        <v/>
      </c>
      <c r="J2305">
        <f>IF('d_시나리오'!$J$3='d_시나리오'!$H$3,'d_시나리오'!$I$3,IF(I2305&lt;('d_시나리오'!$I$3-'d_시나리오'!$H$3)/('d_시나리오'!$J$3-'d_시나리오'!$H$3),'d_시나리오'!$H$3+SQRT(I2305*('d_시나리오'!$J$3-'d_시나리오'!$H$3)*('d_시나리오'!$I$3-'d_시나리오'!$H$3)),'d_시나리오'!$J$3-SQRT((1-I2305)*('d_시나리오'!$J$3-'d_시나리오'!$H$3)*('d_시나리오'!$J$3-'d_시나리오'!$I$3))))</f>
        <v/>
      </c>
      <c r="K2305">
        <f>RAND()</f>
        <v/>
      </c>
      <c r="L2305">
        <f>IF('d_시나리오'!$J$4='d_시나리오'!$H$4,'d_시나리오'!$I$4,IF(K2305&lt;('d_시나리오'!$I$4-'d_시나리오'!$H$4)/('d_시나리오'!$J$4-'d_시나리오'!$H$4),'d_시나리오'!$H$4+SQRT(K2305*('d_시나리오'!$J$4-'d_시나리오'!$H$4)*('d_시나리오'!$I$4-'d_시나리오'!$H$4)),'d_시나리오'!$J$4-SQRT((1-K2305)*('d_시나리오'!$J$4-'d_시나리오'!$H$4)*('d_시나리오'!$J$4-'d_시나리오'!$I$4))))</f>
        <v/>
      </c>
      <c r="M2305">
        <f>RAND()</f>
        <v/>
      </c>
      <c r="N2305">
        <f>IF('d_시나리오'!$J$5='d_시나리오'!$H$5,'d_시나리오'!$I$5,IF(M2305&lt;('d_시나리오'!$I$5-'d_시나리오'!$H$5)/('d_시나리오'!$J$5-'d_시나리오'!$H$5),'d_시나리오'!$H$5+SQRT(M2305*('d_시나리오'!$J$5-'d_시나리오'!$H$5)*('d_시나리오'!$I$5-'d_시나리오'!$H$5)),'d_시나리오'!$J$5-SQRT((1-M2305)*('d_시나리오'!$J$5-'d_시나리오'!$H$5)*('d_시나리오'!$J$5-'d_시나리오'!$I$5))))</f>
        <v/>
      </c>
      <c r="O2305">
        <f>RAND()</f>
        <v/>
      </c>
      <c r="P2305">
        <f>IF('d_시나리오'!$J$6='d_시나리오'!$H$6,'d_시나리오'!$I$6,IF(O2305&lt;('d_시나리오'!$I$6-'d_시나리오'!$H$6)/('d_시나리오'!$J$6-'d_시나리오'!$H$6),'d_시나리오'!$H$6+SQRT(O2305*('d_시나리오'!$J$6-'d_시나리오'!$H$6)*('d_시나리오'!$I$6-'d_시나리오'!$H$6)),'d_시나리오'!$J$6-SQRT((1-O2305)*('d_시나리오'!$J$6-'d_시나리오'!$H$6)*('d_시나리오'!$J$6-'d_시나리오'!$I$6))))</f>
        <v/>
      </c>
      <c r="Q2305">
        <f>INDEX('d_분포'!$B$2:$B$57,RANDBETWEEN(1,56))</f>
        <v/>
      </c>
      <c r="R2305">
        <f>BETAINV(RAND(),5,5)</f>
        <v/>
      </c>
      <c r="S2305">
        <f>'d_고정'!$B$1*'6_기대효과'!$H$7*('d_시나리오'!$I$7/'d_고정'!$B$2)*B2305</f>
        <v/>
      </c>
      <c r="T2305">
        <f>S2305*D2305</f>
        <v/>
      </c>
      <c r="U2305">
        <f>S2305*F2305*H2305</f>
        <v/>
      </c>
      <c r="V2305">
        <f>S2305*F2305*(H2305-1)</f>
        <v/>
      </c>
      <c r="W2305">
        <f>U2305*J2305</f>
        <v/>
      </c>
      <c r="X2305">
        <f>T2305+W2305</f>
        <v/>
      </c>
      <c r="Y2305">
        <f>(T2305*E2305+W2305*L2305)*(1-R2305-'d_고정'!$B$13)</f>
        <v/>
      </c>
      <c r="Z2305">
        <f>(U2305*N2305*Q2305+'d_고정'!$B$3*('6_기대효과'!$H$7/8)*Q2305*'d_고정'!$B$10*P2305*('6_기대효과'!$K$7/'d_고정'!$B$9))*(1-R2305)</f>
        <v/>
      </c>
      <c r="AA2305">
        <f>W2305*L2305*(1-R2305-'d_고정'!$B$13)+U2305*MAX(N2305-'d_고정'!$B$10*P2305*('6_기대효과'!$K$7/'d_고정'!$B$9),0)*Q2305*(1-R2305)</f>
        <v/>
      </c>
      <c r="AB2305">
        <f>Y2305+Z2305</f>
        <v/>
      </c>
      <c r="AC2305">
        <f>Y2305/('d_고정'!$B$5*'6_기대효과'!$H$7/8)/'d_고정'!$B$6</f>
        <v/>
      </c>
      <c r="AD2305">
        <f>Y2305/('d_고정'!$B$8*'6_기대효과'!$H$7/8)</f>
        <v/>
      </c>
    </row>
    <row r="2306">
      <c r="A2306">
        <f>RAND()</f>
        <v/>
      </c>
      <c r="B2306">
        <f>IF('d_시나리오'!$J$2='d_시나리오'!$H$2,'d_시나리오'!$I$2,IF(A2306&lt;('d_시나리오'!$I$2-'d_시나리오'!$H$2)/('d_시나리오'!$J$2-'d_시나리오'!$H$2),'d_시나리오'!$H$2+SQRT(A2306*('d_시나리오'!$J$2-'d_시나리오'!$H$2)*('d_시나리오'!$I$2-'d_시나리오'!$H$2)),'d_시나리오'!$J$2-SQRT((1-A2306)*('d_시나리오'!$J$2-'d_시나리오'!$H$2)*('d_시나리오'!$J$2-'d_시나리오'!$I$2))))</f>
        <v/>
      </c>
      <c r="C2306">
        <f>RAND()</f>
        <v/>
      </c>
      <c r="D2306">
        <f>BETAINV(RAND(),IF(C2306&lt;'d_고정'!$B$26,'d_고정'!$B$23,'d_고정'!$B$16)+1,'d_고정'!$B$17-IF(C2306&lt;'d_고정'!$B$26,'d_고정'!$B$23,'d_고정'!$B$16)+1)*('d_고정'!$B$14+('d_고정'!$B$15-'d_고정'!$B$14)*RAND())</f>
        <v/>
      </c>
      <c r="E2306">
        <f>INDEX('d_분포'!$A$2:$A$28,RANDBETWEEN(1,27))</f>
        <v/>
      </c>
      <c r="F2306">
        <f>INDEX('d_분포'!$C$2:$C$5,RANDBETWEEN(1,4))*(0.9+0.2*RAND())</f>
        <v/>
      </c>
      <c r="G2306">
        <f>RAND()</f>
        <v/>
      </c>
      <c r="H2306">
        <f>(F2306+(1-F2306)*('d_고정'!$B$22*BETAINV(RAND(),IF(G2306&lt;'d_고정'!$B$26,'d_고정'!$B$25,'d_고정'!$B$20)+1,'d_고정'!$B$21-IF(G2306&lt;'d_고정'!$B$26,'d_고정'!$B$25,'d_고정'!$B$20)+1)+(1-'d_고정'!$B$22)*BETAINV(RAND(),IF(G2306&lt;'d_고정'!$B$26,'d_고정'!$B$24,'d_고정'!$B$18)+1,'d_고정'!$B$19-IF(G2306&lt;'d_고정'!$B$26,'d_고정'!$B$24,'d_고정'!$B$18)+1))*('d_고정'!$B$14+('d_고정'!$B$15-'d_고정'!$B$14)*RAND()))/F2306</f>
        <v/>
      </c>
      <c r="I2306">
        <f>RAND()</f>
        <v/>
      </c>
      <c r="J2306">
        <f>IF('d_시나리오'!$J$3='d_시나리오'!$H$3,'d_시나리오'!$I$3,IF(I2306&lt;('d_시나리오'!$I$3-'d_시나리오'!$H$3)/('d_시나리오'!$J$3-'d_시나리오'!$H$3),'d_시나리오'!$H$3+SQRT(I2306*('d_시나리오'!$J$3-'d_시나리오'!$H$3)*('d_시나리오'!$I$3-'d_시나리오'!$H$3)),'d_시나리오'!$J$3-SQRT((1-I2306)*('d_시나리오'!$J$3-'d_시나리오'!$H$3)*('d_시나리오'!$J$3-'d_시나리오'!$I$3))))</f>
        <v/>
      </c>
      <c r="K2306">
        <f>RAND()</f>
        <v/>
      </c>
      <c r="L2306">
        <f>IF('d_시나리오'!$J$4='d_시나리오'!$H$4,'d_시나리오'!$I$4,IF(K2306&lt;('d_시나리오'!$I$4-'d_시나리오'!$H$4)/('d_시나리오'!$J$4-'d_시나리오'!$H$4),'d_시나리오'!$H$4+SQRT(K2306*('d_시나리오'!$J$4-'d_시나리오'!$H$4)*('d_시나리오'!$I$4-'d_시나리오'!$H$4)),'d_시나리오'!$J$4-SQRT((1-K2306)*('d_시나리오'!$J$4-'d_시나리오'!$H$4)*('d_시나리오'!$J$4-'d_시나리오'!$I$4))))</f>
        <v/>
      </c>
      <c r="M2306">
        <f>RAND()</f>
        <v/>
      </c>
      <c r="N2306">
        <f>IF('d_시나리오'!$J$5='d_시나리오'!$H$5,'d_시나리오'!$I$5,IF(M2306&lt;('d_시나리오'!$I$5-'d_시나리오'!$H$5)/('d_시나리오'!$J$5-'d_시나리오'!$H$5),'d_시나리오'!$H$5+SQRT(M2306*('d_시나리오'!$J$5-'d_시나리오'!$H$5)*('d_시나리오'!$I$5-'d_시나리오'!$H$5)),'d_시나리오'!$J$5-SQRT((1-M2306)*('d_시나리오'!$J$5-'d_시나리오'!$H$5)*('d_시나리오'!$J$5-'d_시나리오'!$I$5))))</f>
        <v/>
      </c>
      <c r="O2306">
        <f>RAND()</f>
        <v/>
      </c>
      <c r="P2306">
        <f>IF('d_시나리오'!$J$6='d_시나리오'!$H$6,'d_시나리오'!$I$6,IF(O2306&lt;('d_시나리오'!$I$6-'d_시나리오'!$H$6)/('d_시나리오'!$J$6-'d_시나리오'!$H$6),'d_시나리오'!$H$6+SQRT(O2306*('d_시나리오'!$J$6-'d_시나리오'!$H$6)*('d_시나리오'!$I$6-'d_시나리오'!$H$6)),'d_시나리오'!$J$6-SQRT((1-O2306)*('d_시나리오'!$J$6-'d_시나리오'!$H$6)*('d_시나리오'!$J$6-'d_시나리오'!$I$6))))</f>
        <v/>
      </c>
      <c r="Q2306">
        <f>INDEX('d_분포'!$B$2:$B$57,RANDBETWEEN(1,56))</f>
        <v/>
      </c>
      <c r="R2306">
        <f>BETAINV(RAND(),5,5)</f>
        <v/>
      </c>
      <c r="S2306">
        <f>'d_고정'!$B$1*'6_기대효과'!$H$7*('d_시나리오'!$I$7/'d_고정'!$B$2)*B2306</f>
        <v/>
      </c>
      <c r="T2306">
        <f>S2306*D2306</f>
        <v/>
      </c>
      <c r="U2306">
        <f>S2306*F2306*H2306</f>
        <v/>
      </c>
      <c r="V2306">
        <f>S2306*F2306*(H2306-1)</f>
        <v/>
      </c>
      <c r="W2306">
        <f>U2306*J2306</f>
        <v/>
      </c>
      <c r="X2306">
        <f>T2306+W2306</f>
        <v/>
      </c>
      <c r="Y2306">
        <f>(T2306*E2306+W2306*L2306)*(1-R2306-'d_고정'!$B$13)</f>
        <v/>
      </c>
      <c r="Z2306">
        <f>(U2306*N2306*Q2306+'d_고정'!$B$3*('6_기대효과'!$H$7/8)*Q2306*'d_고정'!$B$10*P2306*('6_기대효과'!$K$7/'d_고정'!$B$9))*(1-R2306)</f>
        <v/>
      </c>
      <c r="AA2306">
        <f>W2306*L2306*(1-R2306-'d_고정'!$B$13)+U2306*MAX(N2306-'d_고정'!$B$10*P2306*('6_기대효과'!$K$7/'d_고정'!$B$9),0)*Q2306*(1-R2306)</f>
        <v/>
      </c>
      <c r="AB2306">
        <f>Y2306+Z2306</f>
        <v/>
      </c>
      <c r="AC2306">
        <f>Y2306/('d_고정'!$B$5*'6_기대효과'!$H$7/8)/'d_고정'!$B$6</f>
        <v/>
      </c>
      <c r="AD2306">
        <f>Y2306/('d_고정'!$B$8*'6_기대효과'!$H$7/8)</f>
        <v/>
      </c>
    </row>
    <row r="2307">
      <c r="A2307">
        <f>RAND()</f>
        <v/>
      </c>
      <c r="B2307">
        <f>IF('d_시나리오'!$J$2='d_시나리오'!$H$2,'d_시나리오'!$I$2,IF(A2307&lt;('d_시나리오'!$I$2-'d_시나리오'!$H$2)/('d_시나리오'!$J$2-'d_시나리오'!$H$2),'d_시나리오'!$H$2+SQRT(A2307*('d_시나리오'!$J$2-'d_시나리오'!$H$2)*('d_시나리오'!$I$2-'d_시나리오'!$H$2)),'d_시나리오'!$J$2-SQRT((1-A2307)*('d_시나리오'!$J$2-'d_시나리오'!$H$2)*('d_시나리오'!$J$2-'d_시나리오'!$I$2))))</f>
        <v/>
      </c>
      <c r="C2307">
        <f>RAND()</f>
        <v/>
      </c>
      <c r="D2307">
        <f>BETAINV(RAND(),IF(C2307&lt;'d_고정'!$B$26,'d_고정'!$B$23,'d_고정'!$B$16)+1,'d_고정'!$B$17-IF(C2307&lt;'d_고정'!$B$26,'d_고정'!$B$23,'d_고정'!$B$16)+1)*('d_고정'!$B$14+('d_고정'!$B$15-'d_고정'!$B$14)*RAND())</f>
        <v/>
      </c>
      <c r="E2307">
        <f>INDEX('d_분포'!$A$2:$A$28,RANDBETWEEN(1,27))</f>
        <v/>
      </c>
      <c r="F2307">
        <f>INDEX('d_분포'!$C$2:$C$5,RANDBETWEEN(1,4))*(0.9+0.2*RAND())</f>
        <v/>
      </c>
      <c r="G2307">
        <f>RAND()</f>
        <v/>
      </c>
      <c r="H2307">
        <f>(F2307+(1-F2307)*('d_고정'!$B$22*BETAINV(RAND(),IF(G2307&lt;'d_고정'!$B$26,'d_고정'!$B$25,'d_고정'!$B$20)+1,'d_고정'!$B$21-IF(G2307&lt;'d_고정'!$B$26,'d_고정'!$B$25,'d_고정'!$B$20)+1)+(1-'d_고정'!$B$22)*BETAINV(RAND(),IF(G2307&lt;'d_고정'!$B$26,'d_고정'!$B$24,'d_고정'!$B$18)+1,'d_고정'!$B$19-IF(G2307&lt;'d_고정'!$B$26,'d_고정'!$B$24,'d_고정'!$B$18)+1))*('d_고정'!$B$14+('d_고정'!$B$15-'d_고정'!$B$14)*RAND()))/F2307</f>
        <v/>
      </c>
      <c r="I2307">
        <f>RAND()</f>
        <v/>
      </c>
      <c r="J2307">
        <f>IF('d_시나리오'!$J$3='d_시나리오'!$H$3,'d_시나리오'!$I$3,IF(I2307&lt;('d_시나리오'!$I$3-'d_시나리오'!$H$3)/('d_시나리오'!$J$3-'d_시나리오'!$H$3),'d_시나리오'!$H$3+SQRT(I2307*('d_시나리오'!$J$3-'d_시나리오'!$H$3)*('d_시나리오'!$I$3-'d_시나리오'!$H$3)),'d_시나리오'!$J$3-SQRT((1-I2307)*('d_시나리오'!$J$3-'d_시나리오'!$H$3)*('d_시나리오'!$J$3-'d_시나리오'!$I$3))))</f>
        <v/>
      </c>
      <c r="K2307">
        <f>RAND()</f>
        <v/>
      </c>
      <c r="L2307">
        <f>IF('d_시나리오'!$J$4='d_시나리오'!$H$4,'d_시나리오'!$I$4,IF(K2307&lt;('d_시나리오'!$I$4-'d_시나리오'!$H$4)/('d_시나리오'!$J$4-'d_시나리오'!$H$4),'d_시나리오'!$H$4+SQRT(K2307*('d_시나리오'!$J$4-'d_시나리오'!$H$4)*('d_시나리오'!$I$4-'d_시나리오'!$H$4)),'d_시나리오'!$J$4-SQRT((1-K2307)*('d_시나리오'!$J$4-'d_시나리오'!$H$4)*('d_시나리오'!$J$4-'d_시나리오'!$I$4))))</f>
        <v/>
      </c>
      <c r="M2307">
        <f>RAND()</f>
        <v/>
      </c>
      <c r="N2307">
        <f>IF('d_시나리오'!$J$5='d_시나리오'!$H$5,'d_시나리오'!$I$5,IF(M2307&lt;('d_시나리오'!$I$5-'d_시나리오'!$H$5)/('d_시나리오'!$J$5-'d_시나리오'!$H$5),'d_시나리오'!$H$5+SQRT(M2307*('d_시나리오'!$J$5-'d_시나리오'!$H$5)*('d_시나리오'!$I$5-'d_시나리오'!$H$5)),'d_시나리오'!$J$5-SQRT((1-M2307)*('d_시나리오'!$J$5-'d_시나리오'!$H$5)*('d_시나리오'!$J$5-'d_시나리오'!$I$5))))</f>
        <v/>
      </c>
      <c r="O2307">
        <f>RAND()</f>
        <v/>
      </c>
      <c r="P2307">
        <f>IF('d_시나리오'!$J$6='d_시나리오'!$H$6,'d_시나리오'!$I$6,IF(O2307&lt;('d_시나리오'!$I$6-'d_시나리오'!$H$6)/('d_시나리오'!$J$6-'d_시나리오'!$H$6),'d_시나리오'!$H$6+SQRT(O2307*('d_시나리오'!$J$6-'d_시나리오'!$H$6)*('d_시나리오'!$I$6-'d_시나리오'!$H$6)),'d_시나리오'!$J$6-SQRT((1-O2307)*('d_시나리오'!$J$6-'d_시나리오'!$H$6)*('d_시나리오'!$J$6-'d_시나리오'!$I$6))))</f>
        <v/>
      </c>
      <c r="Q2307">
        <f>INDEX('d_분포'!$B$2:$B$57,RANDBETWEEN(1,56))</f>
        <v/>
      </c>
      <c r="R2307">
        <f>BETAINV(RAND(),5,5)</f>
        <v/>
      </c>
      <c r="S2307">
        <f>'d_고정'!$B$1*'6_기대효과'!$H$7*('d_시나리오'!$I$7/'d_고정'!$B$2)*B2307</f>
        <v/>
      </c>
      <c r="T2307">
        <f>S2307*D2307</f>
        <v/>
      </c>
      <c r="U2307">
        <f>S2307*F2307*H2307</f>
        <v/>
      </c>
      <c r="V2307">
        <f>S2307*F2307*(H2307-1)</f>
        <v/>
      </c>
      <c r="W2307">
        <f>U2307*J2307</f>
        <v/>
      </c>
      <c r="X2307">
        <f>T2307+W2307</f>
        <v/>
      </c>
      <c r="Y2307">
        <f>(T2307*E2307+W2307*L2307)*(1-R2307-'d_고정'!$B$13)</f>
        <v/>
      </c>
      <c r="Z2307">
        <f>(U2307*N2307*Q2307+'d_고정'!$B$3*('6_기대효과'!$H$7/8)*Q2307*'d_고정'!$B$10*P2307*('6_기대효과'!$K$7/'d_고정'!$B$9))*(1-R2307)</f>
        <v/>
      </c>
      <c r="AA2307">
        <f>W2307*L2307*(1-R2307-'d_고정'!$B$13)+U2307*MAX(N2307-'d_고정'!$B$10*P2307*('6_기대효과'!$K$7/'d_고정'!$B$9),0)*Q2307*(1-R2307)</f>
        <v/>
      </c>
      <c r="AB2307">
        <f>Y2307+Z2307</f>
        <v/>
      </c>
      <c r="AC2307">
        <f>Y2307/('d_고정'!$B$5*'6_기대효과'!$H$7/8)/'d_고정'!$B$6</f>
        <v/>
      </c>
      <c r="AD2307">
        <f>Y2307/('d_고정'!$B$8*'6_기대효과'!$H$7/8)</f>
        <v/>
      </c>
    </row>
    <row r="2308">
      <c r="A2308">
        <f>RAND()</f>
        <v/>
      </c>
      <c r="B2308">
        <f>IF('d_시나리오'!$J$2='d_시나리오'!$H$2,'d_시나리오'!$I$2,IF(A2308&lt;('d_시나리오'!$I$2-'d_시나리오'!$H$2)/('d_시나리오'!$J$2-'d_시나리오'!$H$2),'d_시나리오'!$H$2+SQRT(A2308*('d_시나리오'!$J$2-'d_시나리오'!$H$2)*('d_시나리오'!$I$2-'d_시나리오'!$H$2)),'d_시나리오'!$J$2-SQRT((1-A2308)*('d_시나리오'!$J$2-'d_시나리오'!$H$2)*('d_시나리오'!$J$2-'d_시나리오'!$I$2))))</f>
        <v/>
      </c>
      <c r="C2308">
        <f>RAND()</f>
        <v/>
      </c>
      <c r="D2308">
        <f>BETAINV(RAND(),IF(C2308&lt;'d_고정'!$B$26,'d_고정'!$B$23,'d_고정'!$B$16)+1,'d_고정'!$B$17-IF(C2308&lt;'d_고정'!$B$26,'d_고정'!$B$23,'d_고정'!$B$16)+1)*('d_고정'!$B$14+('d_고정'!$B$15-'d_고정'!$B$14)*RAND())</f>
        <v/>
      </c>
      <c r="E2308">
        <f>INDEX('d_분포'!$A$2:$A$28,RANDBETWEEN(1,27))</f>
        <v/>
      </c>
      <c r="F2308">
        <f>INDEX('d_분포'!$C$2:$C$5,RANDBETWEEN(1,4))*(0.9+0.2*RAND())</f>
        <v/>
      </c>
      <c r="G2308">
        <f>RAND()</f>
        <v/>
      </c>
      <c r="H2308">
        <f>(F2308+(1-F2308)*('d_고정'!$B$22*BETAINV(RAND(),IF(G2308&lt;'d_고정'!$B$26,'d_고정'!$B$25,'d_고정'!$B$20)+1,'d_고정'!$B$21-IF(G2308&lt;'d_고정'!$B$26,'d_고정'!$B$25,'d_고정'!$B$20)+1)+(1-'d_고정'!$B$22)*BETAINV(RAND(),IF(G2308&lt;'d_고정'!$B$26,'d_고정'!$B$24,'d_고정'!$B$18)+1,'d_고정'!$B$19-IF(G2308&lt;'d_고정'!$B$26,'d_고정'!$B$24,'d_고정'!$B$18)+1))*('d_고정'!$B$14+('d_고정'!$B$15-'d_고정'!$B$14)*RAND()))/F2308</f>
        <v/>
      </c>
      <c r="I2308">
        <f>RAND()</f>
        <v/>
      </c>
      <c r="J2308">
        <f>IF('d_시나리오'!$J$3='d_시나리오'!$H$3,'d_시나리오'!$I$3,IF(I2308&lt;('d_시나리오'!$I$3-'d_시나리오'!$H$3)/('d_시나리오'!$J$3-'d_시나리오'!$H$3),'d_시나리오'!$H$3+SQRT(I2308*('d_시나리오'!$J$3-'d_시나리오'!$H$3)*('d_시나리오'!$I$3-'d_시나리오'!$H$3)),'d_시나리오'!$J$3-SQRT((1-I2308)*('d_시나리오'!$J$3-'d_시나리오'!$H$3)*('d_시나리오'!$J$3-'d_시나리오'!$I$3))))</f>
        <v/>
      </c>
      <c r="K2308">
        <f>RAND()</f>
        <v/>
      </c>
      <c r="L2308">
        <f>IF('d_시나리오'!$J$4='d_시나리오'!$H$4,'d_시나리오'!$I$4,IF(K2308&lt;('d_시나리오'!$I$4-'d_시나리오'!$H$4)/('d_시나리오'!$J$4-'d_시나리오'!$H$4),'d_시나리오'!$H$4+SQRT(K2308*('d_시나리오'!$J$4-'d_시나리오'!$H$4)*('d_시나리오'!$I$4-'d_시나리오'!$H$4)),'d_시나리오'!$J$4-SQRT((1-K2308)*('d_시나리오'!$J$4-'d_시나리오'!$H$4)*('d_시나리오'!$J$4-'d_시나리오'!$I$4))))</f>
        <v/>
      </c>
      <c r="M2308">
        <f>RAND()</f>
        <v/>
      </c>
      <c r="N2308">
        <f>IF('d_시나리오'!$J$5='d_시나리오'!$H$5,'d_시나리오'!$I$5,IF(M2308&lt;('d_시나리오'!$I$5-'d_시나리오'!$H$5)/('d_시나리오'!$J$5-'d_시나리오'!$H$5),'d_시나리오'!$H$5+SQRT(M2308*('d_시나리오'!$J$5-'d_시나리오'!$H$5)*('d_시나리오'!$I$5-'d_시나리오'!$H$5)),'d_시나리오'!$J$5-SQRT((1-M2308)*('d_시나리오'!$J$5-'d_시나리오'!$H$5)*('d_시나리오'!$J$5-'d_시나리오'!$I$5))))</f>
        <v/>
      </c>
      <c r="O2308">
        <f>RAND()</f>
        <v/>
      </c>
      <c r="P2308">
        <f>IF('d_시나리오'!$J$6='d_시나리오'!$H$6,'d_시나리오'!$I$6,IF(O2308&lt;('d_시나리오'!$I$6-'d_시나리오'!$H$6)/('d_시나리오'!$J$6-'d_시나리오'!$H$6),'d_시나리오'!$H$6+SQRT(O2308*('d_시나리오'!$J$6-'d_시나리오'!$H$6)*('d_시나리오'!$I$6-'d_시나리오'!$H$6)),'d_시나리오'!$J$6-SQRT((1-O2308)*('d_시나리오'!$J$6-'d_시나리오'!$H$6)*('d_시나리오'!$J$6-'d_시나리오'!$I$6))))</f>
        <v/>
      </c>
      <c r="Q2308">
        <f>INDEX('d_분포'!$B$2:$B$57,RANDBETWEEN(1,56))</f>
        <v/>
      </c>
      <c r="R2308">
        <f>BETAINV(RAND(),5,5)</f>
        <v/>
      </c>
      <c r="S2308">
        <f>'d_고정'!$B$1*'6_기대효과'!$H$7*('d_시나리오'!$I$7/'d_고정'!$B$2)*B2308</f>
        <v/>
      </c>
      <c r="T2308">
        <f>S2308*D2308</f>
        <v/>
      </c>
      <c r="U2308">
        <f>S2308*F2308*H2308</f>
        <v/>
      </c>
      <c r="V2308">
        <f>S2308*F2308*(H2308-1)</f>
        <v/>
      </c>
      <c r="W2308">
        <f>U2308*J2308</f>
        <v/>
      </c>
      <c r="X2308">
        <f>T2308+W2308</f>
        <v/>
      </c>
      <c r="Y2308">
        <f>(T2308*E2308+W2308*L2308)*(1-R2308-'d_고정'!$B$13)</f>
        <v/>
      </c>
      <c r="Z2308">
        <f>(U2308*N2308*Q2308+'d_고정'!$B$3*('6_기대효과'!$H$7/8)*Q2308*'d_고정'!$B$10*P2308*('6_기대효과'!$K$7/'d_고정'!$B$9))*(1-R2308)</f>
        <v/>
      </c>
      <c r="AA2308">
        <f>W2308*L2308*(1-R2308-'d_고정'!$B$13)+U2308*MAX(N2308-'d_고정'!$B$10*P2308*('6_기대효과'!$K$7/'d_고정'!$B$9),0)*Q2308*(1-R2308)</f>
        <v/>
      </c>
      <c r="AB2308">
        <f>Y2308+Z2308</f>
        <v/>
      </c>
      <c r="AC2308">
        <f>Y2308/('d_고정'!$B$5*'6_기대효과'!$H$7/8)/'d_고정'!$B$6</f>
        <v/>
      </c>
      <c r="AD2308">
        <f>Y2308/('d_고정'!$B$8*'6_기대효과'!$H$7/8)</f>
        <v/>
      </c>
    </row>
    <row r="2309">
      <c r="A2309">
        <f>RAND()</f>
        <v/>
      </c>
      <c r="B2309">
        <f>IF('d_시나리오'!$J$2='d_시나리오'!$H$2,'d_시나리오'!$I$2,IF(A2309&lt;('d_시나리오'!$I$2-'d_시나리오'!$H$2)/('d_시나리오'!$J$2-'d_시나리오'!$H$2),'d_시나리오'!$H$2+SQRT(A2309*('d_시나리오'!$J$2-'d_시나리오'!$H$2)*('d_시나리오'!$I$2-'d_시나리오'!$H$2)),'d_시나리오'!$J$2-SQRT((1-A2309)*('d_시나리오'!$J$2-'d_시나리오'!$H$2)*('d_시나리오'!$J$2-'d_시나리오'!$I$2))))</f>
        <v/>
      </c>
      <c r="C2309">
        <f>RAND()</f>
        <v/>
      </c>
      <c r="D2309">
        <f>BETAINV(RAND(),IF(C2309&lt;'d_고정'!$B$26,'d_고정'!$B$23,'d_고정'!$B$16)+1,'d_고정'!$B$17-IF(C2309&lt;'d_고정'!$B$26,'d_고정'!$B$23,'d_고정'!$B$16)+1)*('d_고정'!$B$14+('d_고정'!$B$15-'d_고정'!$B$14)*RAND())</f>
        <v/>
      </c>
      <c r="E2309">
        <f>INDEX('d_분포'!$A$2:$A$28,RANDBETWEEN(1,27))</f>
        <v/>
      </c>
      <c r="F2309">
        <f>INDEX('d_분포'!$C$2:$C$5,RANDBETWEEN(1,4))*(0.9+0.2*RAND())</f>
        <v/>
      </c>
      <c r="G2309">
        <f>RAND()</f>
        <v/>
      </c>
      <c r="H2309">
        <f>(F2309+(1-F2309)*('d_고정'!$B$22*BETAINV(RAND(),IF(G2309&lt;'d_고정'!$B$26,'d_고정'!$B$25,'d_고정'!$B$20)+1,'d_고정'!$B$21-IF(G2309&lt;'d_고정'!$B$26,'d_고정'!$B$25,'d_고정'!$B$20)+1)+(1-'d_고정'!$B$22)*BETAINV(RAND(),IF(G2309&lt;'d_고정'!$B$26,'d_고정'!$B$24,'d_고정'!$B$18)+1,'d_고정'!$B$19-IF(G2309&lt;'d_고정'!$B$26,'d_고정'!$B$24,'d_고정'!$B$18)+1))*('d_고정'!$B$14+('d_고정'!$B$15-'d_고정'!$B$14)*RAND()))/F2309</f>
        <v/>
      </c>
      <c r="I2309">
        <f>RAND()</f>
        <v/>
      </c>
      <c r="J2309">
        <f>IF('d_시나리오'!$J$3='d_시나리오'!$H$3,'d_시나리오'!$I$3,IF(I2309&lt;('d_시나리오'!$I$3-'d_시나리오'!$H$3)/('d_시나리오'!$J$3-'d_시나리오'!$H$3),'d_시나리오'!$H$3+SQRT(I2309*('d_시나리오'!$J$3-'d_시나리오'!$H$3)*('d_시나리오'!$I$3-'d_시나리오'!$H$3)),'d_시나리오'!$J$3-SQRT((1-I2309)*('d_시나리오'!$J$3-'d_시나리오'!$H$3)*('d_시나리오'!$J$3-'d_시나리오'!$I$3))))</f>
        <v/>
      </c>
      <c r="K2309">
        <f>RAND()</f>
        <v/>
      </c>
      <c r="L2309">
        <f>IF('d_시나리오'!$J$4='d_시나리오'!$H$4,'d_시나리오'!$I$4,IF(K2309&lt;('d_시나리오'!$I$4-'d_시나리오'!$H$4)/('d_시나리오'!$J$4-'d_시나리오'!$H$4),'d_시나리오'!$H$4+SQRT(K2309*('d_시나리오'!$J$4-'d_시나리오'!$H$4)*('d_시나리오'!$I$4-'d_시나리오'!$H$4)),'d_시나리오'!$J$4-SQRT((1-K2309)*('d_시나리오'!$J$4-'d_시나리오'!$H$4)*('d_시나리오'!$J$4-'d_시나리오'!$I$4))))</f>
        <v/>
      </c>
      <c r="M2309">
        <f>RAND()</f>
        <v/>
      </c>
      <c r="N2309">
        <f>IF('d_시나리오'!$J$5='d_시나리오'!$H$5,'d_시나리오'!$I$5,IF(M2309&lt;('d_시나리오'!$I$5-'d_시나리오'!$H$5)/('d_시나리오'!$J$5-'d_시나리오'!$H$5),'d_시나리오'!$H$5+SQRT(M2309*('d_시나리오'!$J$5-'d_시나리오'!$H$5)*('d_시나리오'!$I$5-'d_시나리오'!$H$5)),'d_시나리오'!$J$5-SQRT((1-M2309)*('d_시나리오'!$J$5-'d_시나리오'!$H$5)*('d_시나리오'!$J$5-'d_시나리오'!$I$5))))</f>
        <v/>
      </c>
      <c r="O2309">
        <f>RAND()</f>
        <v/>
      </c>
      <c r="P2309">
        <f>IF('d_시나리오'!$J$6='d_시나리오'!$H$6,'d_시나리오'!$I$6,IF(O2309&lt;('d_시나리오'!$I$6-'d_시나리오'!$H$6)/('d_시나리오'!$J$6-'d_시나리오'!$H$6),'d_시나리오'!$H$6+SQRT(O2309*('d_시나리오'!$J$6-'d_시나리오'!$H$6)*('d_시나리오'!$I$6-'d_시나리오'!$H$6)),'d_시나리오'!$J$6-SQRT((1-O2309)*('d_시나리오'!$J$6-'d_시나리오'!$H$6)*('d_시나리오'!$J$6-'d_시나리오'!$I$6))))</f>
        <v/>
      </c>
      <c r="Q2309">
        <f>INDEX('d_분포'!$B$2:$B$57,RANDBETWEEN(1,56))</f>
        <v/>
      </c>
      <c r="R2309">
        <f>BETAINV(RAND(),5,5)</f>
        <v/>
      </c>
      <c r="S2309">
        <f>'d_고정'!$B$1*'6_기대효과'!$H$7*('d_시나리오'!$I$7/'d_고정'!$B$2)*B2309</f>
        <v/>
      </c>
      <c r="T2309">
        <f>S2309*D2309</f>
        <v/>
      </c>
      <c r="U2309">
        <f>S2309*F2309*H2309</f>
        <v/>
      </c>
      <c r="V2309">
        <f>S2309*F2309*(H2309-1)</f>
        <v/>
      </c>
      <c r="W2309">
        <f>U2309*J2309</f>
        <v/>
      </c>
      <c r="X2309">
        <f>T2309+W2309</f>
        <v/>
      </c>
      <c r="Y2309">
        <f>(T2309*E2309+W2309*L2309)*(1-R2309-'d_고정'!$B$13)</f>
        <v/>
      </c>
      <c r="Z2309">
        <f>(U2309*N2309*Q2309+'d_고정'!$B$3*('6_기대효과'!$H$7/8)*Q2309*'d_고정'!$B$10*P2309*('6_기대효과'!$K$7/'d_고정'!$B$9))*(1-R2309)</f>
        <v/>
      </c>
      <c r="AA2309">
        <f>W2309*L2309*(1-R2309-'d_고정'!$B$13)+U2309*MAX(N2309-'d_고정'!$B$10*P2309*('6_기대효과'!$K$7/'d_고정'!$B$9),0)*Q2309*(1-R2309)</f>
        <v/>
      </c>
      <c r="AB2309">
        <f>Y2309+Z2309</f>
        <v/>
      </c>
      <c r="AC2309">
        <f>Y2309/('d_고정'!$B$5*'6_기대효과'!$H$7/8)/'d_고정'!$B$6</f>
        <v/>
      </c>
      <c r="AD2309">
        <f>Y2309/('d_고정'!$B$8*'6_기대효과'!$H$7/8)</f>
        <v/>
      </c>
    </row>
    <row r="2310">
      <c r="A2310">
        <f>RAND()</f>
        <v/>
      </c>
      <c r="B2310">
        <f>IF('d_시나리오'!$J$2='d_시나리오'!$H$2,'d_시나리오'!$I$2,IF(A2310&lt;('d_시나리오'!$I$2-'d_시나리오'!$H$2)/('d_시나리오'!$J$2-'d_시나리오'!$H$2),'d_시나리오'!$H$2+SQRT(A2310*('d_시나리오'!$J$2-'d_시나리오'!$H$2)*('d_시나리오'!$I$2-'d_시나리오'!$H$2)),'d_시나리오'!$J$2-SQRT((1-A2310)*('d_시나리오'!$J$2-'d_시나리오'!$H$2)*('d_시나리오'!$J$2-'d_시나리오'!$I$2))))</f>
        <v/>
      </c>
      <c r="C2310">
        <f>RAND()</f>
        <v/>
      </c>
      <c r="D2310">
        <f>BETAINV(RAND(),IF(C2310&lt;'d_고정'!$B$26,'d_고정'!$B$23,'d_고정'!$B$16)+1,'d_고정'!$B$17-IF(C2310&lt;'d_고정'!$B$26,'d_고정'!$B$23,'d_고정'!$B$16)+1)*('d_고정'!$B$14+('d_고정'!$B$15-'d_고정'!$B$14)*RAND())</f>
        <v/>
      </c>
      <c r="E2310">
        <f>INDEX('d_분포'!$A$2:$A$28,RANDBETWEEN(1,27))</f>
        <v/>
      </c>
      <c r="F2310">
        <f>INDEX('d_분포'!$C$2:$C$5,RANDBETWEEN(1,4))*(0.9+0.2*RAND())</f>
        <v/>
      </c>
      <c r="G2310">
        <f>RAND()</f>
        <v/>
      </c>
      <c r="H2310">
        <f>(F2310+(1-F2310)*('d_고정'!$B$22*BETAINV(RAND(),IF(G2310&lt;'d_고정'!$B$26,'d_고정'!$B$25,'d_고정'!$B$20)+1,'d_고정'!$B$21-IF(G2310&lt;'d_고정'!$B$26,'d_고정'!$B$25,'d_고정'!$B$20)+1)+(1-'d_고정'!$B$22)*BETAINV(RAND(),IF(G2310&lt;'d_고정'!$B$26,'d_고정'!$B$24,'d_고정'!$B$18)+1,'d_고정'!$B$19-IF(G2310&lt;'d_고정'!$B$26,'d_고정'!$B$24,'d_고정'!$B$18)+1))*('d_고정'!$B$14+('d_고정'!$B$15-'d_고정'!$B$14)*RAND()))/F2310</f>
        <v/>
      </c>
      <c r="I2310">
        <f>RAND()</f>
        <v/>
      </c>
      <c r="J2310">
        <f>IF('d_시나리오'!$J$3='d_시나리오'!$H$3,'d_시나리오'!$I$3,IF(I2310&lt;('d_시나리오'!$I$3-'d_시나리오'!$H$3)/('d_시나리오'!$J$3-'d_시나리오'!$H$3),'d_시나리오'!$H$3+SQRT(I2310*('d_시나리오'!$J$3-'d_시나리오'!$H$3)*('d_시나리오'!$I$3-'d_시나리오'!$H$3)),'d_시나리오'!$J$3-SQRT((1-I2310)*('d_시나리오'!$J$3-'d_시나리오'!$H$3)*('d_시나리오'!$J$3-'d_시나리오'!$I$3))))</f>
        <v/>
      </c>
      <c r="K2310">
        <f>RAND()</f>
        <v/>
      </c>
      <c r="L2310">
        <f>IF('d_시나리오'!$J$4='d_시나리오'!$H$4,'d_시나리오'!$I$4,IF(K2310&lt;('d_시나리오'!$I$4-'d_시나리오'!$H$4)/('d_시나리오'!$J$4-'d_시나리오'!$H$4),'d_시나리오'!$H$4+SQRT(K2310*('d_시나리오'!$J$4-'d_시나리오'!$H$4)*('d_시나리오'!$I$4-'d_시나리오'!$H$4)),'d_시나리오'!$J$4-SQRT((1-K2310)*('d_시나리오'!$J$4-'d_시나리오'!$H$4)*('d_시나리오'!$J$4-'d_시나리오'!$I$4))))</f>
        <v/>
      </c>
      <c r="M2310">
        <f>RAND()</f>
        <v/>
      </c>
      <c r="N2310">
        <f>IF('d_시나리오'!$J$5='d_시나리오'!$H$5,'d_시나리오'!$I$5,IF(M2310&lt;('d_시나리오'!$I$5-'d_시나리오'!$H$5)/('d_시나리오'!$J$5-'d_시나리오'!$H$5),'d_시나리오'!$H$5+SQRT(M2310*('d_시나리오'!$J$5-'d_시나리오'!$H$5)*('d_시나리오'!$I$5-'d_시나리오'!$H$5)),'d_시나리오'!$J$5-SQRT((1-M2310)*('d_시나리오'!$J$5-'d_시나리오'!$H$5)*('d_시나리오'!$J$5-'d_시나리오'!$I$5))))</f>
        <v/>
      </c>
      <c r="O2310">
        <f>RAND()</f>
        <v/>
      </c>
      <c r="P2310">
        <f>IF('d_시나리오'!$J$6='d_시나리오'!$H$6,'d_시나리오'!$I$6,IF(O2310&lt;('d_시나리오'!$I$6-'d_시나리오'!$H$6)/('d_시나리오'!$J$6-'d_시나리오'!$H$6),'d_시나리오'!$H$6+SQRT(O2310*('d_시나리오'!$J$6-'d_시나리오'!$H$6)*('d_시나리오'!$I$6-'d_시나리오'!$H$6)),'d_시나리오'!$J$6-SQRT((1-O2310)*('d_시나리오'!$J$6-'d_시나리오'!$H$6)*('d_시나리오'!$J$6-'d_시나리오'!$I$6))))</f>
        <v/>
      </c>
      <c r="Q2310">
        <f>INDEX('d_분포'!$B$2:$B$57,RANDBETWEEN(1,56))</f>
        <v/>
      </c>
      <c r="R2310">
        <f>BETAINV(RAND(),5,5)</f>
        <v/>
      </c>
      <c r="S2310">
        <f>'d_고정'!$B$1*'6_기대효과'!$H$7*('d_시나리오'!$I$7/'d_고정'!$B$2)*B2310</f>
        <v/>
      </c>
      <c r="T2310">
        <f>S2310*D2310</f>
        <v/>
      </c>
      <c r="U2310">
        <f>S2310*F2310*H2310</f>
        <v/>
      </c>
      <c r="V2310">
        <f>S2310*F2310*(H2310-1)</f>
        <v/>
      </c>
      <c r="W2310">
        <f>U2310*J2310</f>
        <v/>
      </c>
      <c r="X2310">
        <f>T2310+W2310</f>
        <v/>
      </c>
      <c r="Y2310">
        <f>(T2310*E2310+W2310*L2310)*(1-R2310-'d_고정'!$B$13)</f>
        <v/>
      </c>
      <c r="Z2310">
        <f>(U2310*N2310*Q2310+'d_고정'!$B$3*('6_기대효과'!$H$7/8)*Q2310*'d_고정'!$B$10*P2310*('6_기대효과'!$K$7/'d_고정'!$B$9))*(1-R2310)</f>
        <v/>
      </c>
      <c r="AA2310">
        <f>W2310*L2310*(1-R2310-'d_고정'!$B$13)+U2310*MAX(N2310-'d_고정'!$B$10*P2310*('6_기대효과'!$K$7/'d_고정'!$B$9),0)*Q2310*(1-R2310)</f>
        <v/>
      </c>
      <c r="AB2310">
        <f>Y2310+Z2310</f>
        <v/>
      </c>
      <c r="AC2310">
        <f>Y2310/('d_고정'!$B$5*'6_기대효과'!$H$7/8)/'d_고정'!$B$6</f>
        <v/>
      </c>
      <c r="AD2310">
        <f>Y2310/('d_고정'!$B$8*'6_기대효과'!$H$7/8)</f>
        <v/>
      </c>
    </row>
    <row r="2311">
      <c r="A2311">
        <f>RAND()</f>
        <v/>
      </c>
      <c r="B2311">
        <f>IF('d_시나리오'!$J$2='d_시나리오'!$H$2,'d_시나리오'!$I$2,IF(A2311&lt;('d_시나리오'!$I$2-'d_시나리오'!$H$2)/('d_시나리오'!$J$2-'d_시나리오'!$H$2),'d_시나리오'!$H$2+SQRT(A2311*('d_시나리오'!$J$2-'d_시나리오'!$H$2)*('d_시나리오'!$I$2-'d_시나리오'!$H$2)),'d_시나리오'!$J$2-SQRT((1-A2311)*('d_시나리오'!$J$2-'d_시나리오'!$H$2)*('d_시나리오'!$J$2-'d_시나리오'!$I$2))))</f>
        <v/>
      </c>
      <c r="C2311">
        <f>RAND()</f>
        <v/>
      </c>
      <c r="D2311">
        <f>BETAINV(RAND(),IF(C2311&lt;'d_고정'!$B$26,'d_고정'!$B$23,'d_고정'!$B$16)+1,'d_고정'!$B$17-IF(C2311&lt;'d_고정'!$B$26,'d_고정'!$B$23,'d_고정'!$B$16)+1)*('d_고정'!$B$14+('d_고정'!$B$15-'d_고정'!$B$14)*RAND())</f>
        <v/>
      </c>
      <c r="E2311">
        <f>INDEX('d_분포'!$A$2:$A$28,RANDBETWEEN(1,27))</f>
        <v/>
      </c>
      <c r="F2311">
        <f>INDEX('d_분포'!$C$2:$C$5,RANDBETWEEN(1,4))*(0.9+0.2*RAND())</f>
        <v/>
      </c>
      <c r="G2311">
        <f>RAND()</f>
        <v/>
      </c>
      <c r="H2311">
        <f>(F2311+(1-F2311)*('d_고정'!$B$22*BETAINV(RAND(),IF(G2311&lt;'d_고정'!$B$26,'d_고정'!$B$25,'d_고정'!$B$20)+1,'d_고정'!$B$21-IF(G2311&lt;'d_고정'!$B$26,'d_고정'!$B$25,'d_고정'!$B$20)+1)+(1-'d_고정'!$B$22)*BETAINV(RAND(),IF(G2311&lt;'d_고정'!$B$26,'d_고정'!$B$24,'d_고정'!$B$18)+1,'d_고정'!$B$19-IF(G2311&lt;'d_고정'!$B$26,'d_고정'!$B$24,'d_고정'!$B$18)+1))*('d_고정'!$B$14+('d_고정'!$B$15-'d_고정'!$B$14)*RAND()))/F2311</f>
        <v/>
      </c>
      <c r="I2311">
        <f>RAND()</f>
        <v/>
      </c>
      <c r="J2311">
        <f>IF('d_시나리오'!$J$3='d_시나리오'!$H$3,'d_시나리오'!$I$3,IF(I2311&lt;('d_시나리오'!$I$3-'d_시나리오'!$H$3)/('d_시나리오'!$J$3-'d_시나리오'!$H$3),'d_시나리오'!$H$3+SQRT(I2311*('d_시나리오'!$J$3-'d_시나리오'!$H$3)*('d_시나리오'!$I$3-'d_시나리오'!$H$3)),'d_시나리오'!$J$3-SQRT((1-I2311)*('d_시나리오'!$J$3-'d_시나리오'!$H$3)*('d_시나리오'!$J$3-'d_시나리오'!$I$3))))</f>
        <v/>
      </c>
      <c r="K2311">
        <f>RAND()</f>
        <v/>
      </c>
      <c r="L2311">
        <f>IF('d_시나리오'!$J$4='d_시나리오'!$H$4,'d_시나리오'!$I$4,IF(K2311&lt;('d_시나리오'!$I$4-'d_시나리오'!$H$4)/('d_시나리오'!$J$4-'d_시나리오'!$H$4),'d_시나리오'!$H$4+SQRT(K2311*('d_시나리오'!$J$4-'d_시나리오'!$H$4)*('d_시나리오'!$I$4-'d_시나리오'!$H$4)),'d_시나리오'!$J$4-SQRT((1-K2311)*('d_시나리오'!$J$4-'d_시나리오'!$H$4)*('d_시나리오'!$J$4-'d_시나리오'!$I$4))))</f>
        <v/>
      </c>
      <c r="M2311">
        <f>RAND()</f>
        <v/>
      </c>
      <c r="N2311">
        <f>IF('d_시나리오'!$J$5='d_시나리오'!$H$5,'d_시나리오'!$I$5,IF(M2311&lt;('d_시나리오'!$I$5-'d_시나리오'!$H$5)/('d_시나리오'!$J$5-'d_시나리오'!$H$5),'d_시나리오'!$H$5+SQRT(M2311*('d_시나리오'!$J$5-'d_시나리오'!$H$5)*('d_시나리오'!$I$5-'d_시나리오'!$H$5)),'d_시나리오'!$J$5-SQRT((1-M2311)*('d_시나리오'!$J$5-'d_시나리오'!$H$5)*('d_시나리오'!$J$5-'d_시나리오'!$I$5))))</f>
        <v/>
      </c>
      <c r="O2311">
        <f>RAND()</f>
        <v/>
      </c>
      <c r="P2311">
        <f>IF('d_시나리오'!$J$6='d_시나리오'!$H$6,'d_시나리오'!$I$6,IF(O2311&lt;('d_시나리오'!$I$6-'d_시나리오'!$H$6)/('d_시나리오'!$J$6-'d_시나리오'!$H$6),'d_시나리오'!$H$6+SQRT(O2311*('d_시나리오'!$J$6-'d_시나리오'!$H$6)*('d_시나리오'!$I$6-'d_시나리오'!$H$6)),'d_시나리오'!$J$6-SQRT((1-O2311)*('d_시나리오'!$J$6-'d_시나리오'!$H$6)*('d_시나리오'!$J$6-'d_시나리오'!$I$6))))</f>
        <v/>
      </c>
      <c r="Q2311">
        <f>INDEX('d_분포'!$B$2:$B$57,RANDBETWEEN(1,56))</f>
        <v/>
      </c>
      <c r="R2311">
        <f>BETAINV(RAND(),5,5)</f>
        <v/>
      </c>
      <c r="S2311">
        <f>'d_고정'!$B$1*'6_기대효과'!$H$7*('d_시나리오'!$I$7/'d_고정'!$B$2)*B2311</f>
        <v/>
      </c>
      <c r="T2311">
        <f>S2311*D2311</f>
        <v/>
      </c>
      <c r="U2311">
        <f>S2311*F2311*H2311</f>
        <v/>
      </c>
      <c r="V2311">
        <f>S2311*F2311*(H2311-1)</f>
        <v/>
      </c>
      <c r="W2311">
        <f>U2311*J2311</f>
        <v/>
      </c>
      <c r="X2311">
        <f>T2311+W2311</f>
        <v/>
      </c>
      <c r="Y2311">
        <f>(T2311*E2311+W2311*L2311)*(1-R2311-'d_고정'!$B$13)</f>
        <v/>
      </c>
      <c r="Z2311">
        <f>(U2311*N2311*Q2311+'d_고정'!$B$3*('6_기대효과'!$H$7/8)*Q2311*'d_고정'!$B$10*P2311*('6_기대효과'!$K$7/'d_고정'!$B$9))*(1-R2311)</f>
        <v/>
      </c>
      <c r="AA2311">
        <f>W2311*L2311*(1-R2311-'d_고정'!$B$13)+U2311*MAX(N2311-'d_고정'!$B$10*P2311*('6_기대효과'!$K$7/'d_고정'!$B$9),0)*Q2311*(1-R2311)</f>
        <v/>
      </c>
      <c r="AB2311">
        <f>Y2311+Z2311</f>
        <v/>
      </c>
      <c r="AC2311">
        <f>Y2311/('d_고정'!$B$5*'6_기대효과'!$H$7/8)/'d_고정'!$B$6</f>
        <v/>
      </c>
      <c r="AD2311">
        <f>Y2311/('d_고정'!$B$8*'6_기대효과'!$H$7/8)</f>
        <v/>
      </c>
    </row>
    <row r="2312">
      <c r="A2312">
        <f>RAND()</f>
        <v/>
      </c>
      <c r="B2312">
        <f>IF('d_시나리오'!$J$2='d_시나리오'!$H$2,'d_시나리오'!$I$2,IF(A2312&lt;('d_시나리오'!$I$2-'d_시나리오'!$H$2)/('d_시나리오'!$J$2-'d_시나리오'!$H$2),'d_시나리오'!$H$2+SQRT(A2312*('d_시나리오'!$J$2-'d_시나리오'!$H$2)*('d_시나리오'!$I$2-'d_시나리오'!$H$2)),'d_시나리오'!$J$2-SQRT((1-A2312)*('d_시나리오'!$J$2-'d_시나리오'!$H$2)*('d_시나리오'!$J$2-'d_시나리오'!$I$2))))</f>
        <v/>
      </c>
      <c r="C2312">
        <f>RAND()</f>
        <v/>
      </c>
      <c r="D2312">
        <f>BETAINV(RAND(),IF(C2312&lt;'d_고정'!$B$26,'d_고정'!$B$23,'d_고정'!$B$16)+1,'d_고정'!$B$17-IF(C2312&lt;'d_고정'!$B$26,'d_고정'!$B$23,'d_고정'!$B$16)+1)*('d_고정'!$B$14+('d_고정'!$B$15-'d_고정'!$B$14)*RAND())</f>
        <v/>
      </c>
      <c r="E2312">
        <f>INDEX('d_분포'!$A$2:$A$28,RANDBETWEEN(1,27))</f>
        <v/>
      </c>
      <c r="F2312">
        <f>INDEX('d_분포'!$C$2:$C$5,RANDBETWEEN(1,4))*(0.9+0.2*RAND())</f>
        <v/>
      </c>
      <c r="G2312">
        <f>RAND()</f>
        <v/>
      </c>
      <c r="H2312">
        <f>(F2312+(1-F2312)*('d_고정'!$B$22*BETAINV(RAND(),IF(G2312&lt;'d_고정'!$B$26,'d_고정'!$B$25,'d_고정'!$B$20)+1,'d_고정'!$B$21-IF(G2312&lt;'d_고정'!$B$26,'d_고정'!$B$25,'d_고정'!$B$20)+1)+(1-'d_고정'!$B$22)*BETAINV(RAND(),IF(G2312&lt;'d_고정'!$B$26,'d_고정'!$B$24,'d_고정'!$B$18)+1,'d_고정'!$B$19-IF(G2312&lt;'d_고정'!$B$26,'d_고정'!$B$24,'d_고정'!$B$18)+1))*('d_고정'!$B$14+('d_고정'!$B$15-'d_고정'!$B$14)*RAND()))/F2312</f>
        <v/>
      </c>
      <c r="I2312">
        <f>RAND()</f>
        <v/>
      </c>
      <c r="J2312">
        <f>IF('d_시나리오'!$J$3='d_시나리오'!$H$3,'d_시나리오'!$I$3,IF(I2312&lt;('d_시나리오'!$I$3-'d_시나리오'!$H$3)/('d_시나리오'!$J$3-'d_시나리오'!$H$3),'d_시나리오'!$H$3+SQRT(I2312*('d_시나리오'!$J$3-'d_시나리오'!$H$3)*('d_시나리오'!$I$3-'d_시나리오'!$H$3)),'d_시나리오'!$J$3-SQRT((1-I2312)*('d_시나리오'!$J$3-'d_시나리오'!$H$3)*('d_시나리오'!$J$3-'d_시나리오'!$I$3))))</f>
        <v/>
      </c>
      <c r="K2312">
        <f>RAND()</f>
        <v/>
      </c>
      <c r="L2312">
        <f>IF('d_시나리오'!$J$4='d_시나리오'!$H$4,'d_시나리오'!$I$4,IF(K2312&lt;('d_시나리오'!$I$4-'d_시나리오'!$H$4)/('d_시나리오'!$J$4-'d_시나리오'!$H$4),'d_시나리오'!$H$4+SQRT(K2312*('d_시나리오'!$J$4-'d_시나리오'!$H$4)*('d_시나리오'!$I$4-'d_시나리오'!$H$4)),'d_시나리오'!$J$4-SQRT((1-K2312)*('d_시나리오'!$J$4-'d_시나리오'!$H$4)*('d_시나리오'!$J$4-'d_시나리오'!$I$4))))</f>
        <v/>
      </c>
      <c r="M2312">
        <f>RAND()</f>
        <v/>
      </c>
      <c r="N2312">
        <f>IF('d_시나리오'!$J$5='d_시나리오'!$H$5,'d_시나리오'!$I$5,IF(M2312&lt;('d_시나리오'!$I$5-'d_시나리오'!$H$5)/('d_시나리오'!$J$5-'d_시나리오'!$H$5),'d_시나리오'!$H$5+SQRT(M2312*('d_시나리오'!$J$5-'d_시나리오'!$H$5)*('d_시나리오'!$I$5-'d_시나리오'!$H$5)),'d_시나리오'!$J$5-SQRT((1-M2312)*('d_시나리오'!$J$5-'d_시나리오'!$H$5)*('d_시나리오'!$J$5-'d_시나리오'!$I$5))))</f>
        <v/>
      </c>
      <c r="O2312">
        <f>RAND()</f>
        <v/>
      </c>
      <c r="P2312">
        <f>IF('d_시나리오'!$J$6='d_시나리오'!$H$6,'d_시나리오'!$I$6,IF(O2312&lt;('d_시나리오'!$I$6-'d_시나리오'!$H$6)/('d_시나리오'!$J$6-'d_시나리오'!$H$6),'d_시나리오'!$H$6+SQRT(O2312*('d_시나리오'!$J$6-'d_시나리오'!$H$6)*('d_시나리오'!$I$6-'d_시나리오'!$H$6)),'d_시나리오'!$J$6-SQRT((1-O2312)*('d_시나리오'!$J$6-'d_시나리오'!$H$6)*('d_시나리오'!$J$6-'d_시나리오'!$I$6))))</f>
        <v/>
      </c>
      <c r="Q2312">
        <f>INDEX('d_분포'!$B$2:$B$57,RANDBETWEEN(1,56))</f>
        <v/>
      </c>
      <c r="R2312">
        <f>BETAINV(RAND(),5,5)</f>
        <v/>
      </c>
      <c r="S2312">
        <f>'d_고정'!$B$1*'6_기대효과'!$H$7*('d_시나리오'!$I$7/'d_고정'!$B$2)*B2312</f>
        <v/>
      </c>
      <c r="T2312">
        <f>S2312*D2312</f>
        <v/>
      </c>
      <c r="U2312">
        <f>S2312*F2312*H2312</f>
        <v/>
      </c>
      <c r="V2312">
        <f>S2312*F2312*(H2312-1)</f>
        <v/>
      </c>
      <c r="W2312">
        <f>U2312*J2312</f>
        <v/>
      </c>
      <c r="X2312">
        <f>T2312+W2312</f>
        <v/>
      </c>
      <c r="Y2312">
        <f>(T2312*E2312+W2312*L2312)*(1-R2312-'d_고정'!$B$13)</f>
        <v/>
      </c>
      <c r="Z2312">
        <f>(U2312*N2312*Q2312+'d_고정'!$B$3*('6_기대효과'!$H$7/8)*Q2312*'d_고정'!$B$10*P2312*('6_기대효과'!$K$7/'d_고정'!$B$9))*(1-R2312)</f>
        <v/>
      </c>
      <c r="AA2312">
        <f>W2312*L2312*(1-R2312-'d_고정'!$B$13)+U2312*MAX(N2312-'d_고정'!$B$10*P2312*('6_기대효과'!$K$7/'d_고정'!$B$9),0)*Q2312*(1-R2312)</f>
        <v/>
      </c>
      <c r="AB2312">
        <f>Y2312+Z2312</f>
        <v/>
      </c>
      <c r="AC2312">
        <f>Y2312/('d_고정'!$B$5*'6_기대효과'!$H$7/8)/'d_고정'!$B$6</f>
        <v/>
      </c>
      <c r="AD2312">
        <f>Y2312/('d_고정'!$B$8*'6_기대효과'!$H$7/8)</f>
        <v/>
      </c>
    </row>
    <row r="2313">
      <c r="A2313">
        <f>RAND()</f>
        <v/>
      </c>
      <c r="B2313">
        <f>IF('d_시나리오'!$J$2='d_시나리오'!$H$2,'d_시나리오'!$I$2,IF(A2313&lt;('d_시나리오'!$I$2-'d_시나리오'!$H$2)/('d_시나리오'!$J$2-'d_시나리오'!$H$2),'d_시나리오'!$H$2+SQRT(A2313*('d_시나리오'!$J$2-'d_시나리오'!$H$2)*('d_시나리오'!$I$2-'d_시나리오'!$H$2)),'d_시나리오'!$J$2-SQRT((1-A2313)*('d_시나리오'!$J$2-'d_시나리오'!$H$2)*('d_시나리오'!$J$2-'d_시나리오'!$I$2))))</f>
        <v/>
      </c>
      <c r="C2313">
        <f>RAND()</f>
        <v/>
      </c>
      <c r="D2313">
        <f>BETAINV(RAND(),IF(C2313&lt;'d_고정'!$B$26,'d_고정'!$B$23,'d_고정'!$B$16)+1,'d_고정'!$B$17-IF(C2313&lt;'d_고정'!$B$26,'d_고정'!$B$23,'d_고정'!$B$16)+1)*('d_고정'!$B$14+('d_고정'!$B$15-'d_고정'!$B$14)*RAND())</f>
        <v/>
      </c>
      <c r="E2313">
        <f>INDEX('d_분포'!$A$2:$A$28,RANDBETWEEN(1,27))</f>
        <v/>
      </c>
      <c r="F2313">
        <f>INDEX('d_분포'!$C$2:$C$5,RANDBETWEEN(1,4))*(0.9+0.2*RAND())</f>
        <v/>
      </c>
      <c r="G2313">
        <f>RAND()</f>
        <v/>
      </c>
      <c r="H2313">
        <f>(F2313+(1-F2313)*('d_고정'!$B$22*BETAINV(RAND(),IF(G2313&lt;'d_고정'!$B$26,'d_고정'!$B$25,'d_고정'!$B$20)+1,'d_고정'!$B$21-IF(G2313&lt;'d_고정'!$B$26,'d_고정'!$B$25,'d_고정'!$B$20)+1)+(1-'d_고정'!$B$22)*BETAINV(RAND(),IF(G2313&lt;'d_고정'!$B$26,'d_고정'!$B$24,'d_고정'!$B$18)+1,'d_고정'!$B$19-IF(G2313&lt;'d_고정'!$B$26,'d_고정'!$B$24,'d_고정'!$B$18)+1))*('d_고정'!$B$14+('d_고정'!$B$15-'d_고정'!$B$14)*RAND()))/F2313</f>
        <v/>
      </c>
      <c r="I2313">
        <f>RAND()</f>
        <v/>
      </c>
      <c r="J2313">
        <f>IF('d_시나리오'!$J$3='d_시나리오'!$H$3,'d_시나리오'!$I$3,IF(I2313&lt;('d_시나리오'!$I$3-'d_시나리오'!$H$3)/('d_시나리오'!$J$3-'d_시나리오'!$H$3),'d_시나리오'!$H$3+SQRT(I2313*('d_시나리오'!$J$3-'d_시나리오'!$H$3)*('d_시나리오'!$I$3-'d_시나리오'!$H$3)),'d_시나리오'!$J$3-SQRT((1-I2313)*('d_시나리오'!$J$3-'d_시나리오'!$H$3)*('d_시나리오'!$J$3-'d_시나리오'!$I$3))))</f>
        <v/>
      </c>
      <c r="K2313">
        <f>RAND()</f>
        <v/>
      </c>
      <c r="L2313">
        <f>IF('d_시나리오'!$J$4='d_시나리오'!$H$4,'d_시나리오'!$I$4,IF(K2313&lt;('d_시나리오'!$I$4-'d_시나리오'!$H$4)/('d_시나리오'!$J$4-'d_시나리오'!$H$4),'d_시나리오'!$H$4+SQRT(K2313*('d_시나리오'!$J$4-'d_시나리오'!$H$4)*('d_시나리오'!$I$4-'d_시나리오'!$H$4)),'d_시나리오'!$J$4-SQRT((1-K2313)*('d_시나리오'!$J$4-'d_시나리오'!$H$4)*('d_시나리오'!$J$4-'d_시나리오'!$I$4))))</f>
        <v/>
      </c>
      <c r="M2313">
        <f>RAND()</f>
        <v/>
      </c>
      <c r="N2313">
        <f>IF('d_시나리오'!$J$5='d_시나리오'!$H$5,'d_시나리오'!$I$5,IF(M2313&lt;('d_시나리오'!$I$5-'d_시나리오'!$H$5)/('d_시나리오'!$J$5-'d_시나리오'!$H$5),'d_시나리오'!$H$5+SQRT(M2313*('d_시나리오'!$J$5-'d_시나리오'!$H$5)*('d_시나리오'!$I$5-'d_시나리오'!$H$5)),'d_시나리오'!$J$5-SQRT((1-M2313)*('d_시나리오'!$J$5-'d_시나리오'!$H$5)*('d_시나리오'!$J$5-'d_시나리오'!$I$5))))</f>
        <v/>
      </c>
      <c r="O2313">
        <f>RAND()</f>
        <v/>
      </c>
      <c r="P2313">
        <f>IF('d_시나리오'!$J$6='d_시나리오'!$H$6,'d_시나리오'!$I$6,IF(O2313&lt;('d_시나리오'!$I$6-'d_시나리오'!$H$6)/('d_시나리오'!$J$6-'d_시나리오'!$H$6),'d_시나리오'!$H$6+SQRT(O2313*('d_시나리오'!$J$6-'d_시나리오'!$H$6)*('d_시나리오'!$I$6-'d_시나리오'!$H$6)),'d_시나리오'!$J$6-SQRT((1-O2313)*('d_시나리오'!$J$6-'d_시나리오'!$H$6)*('d_시나리오'!$J$6-'d_시나리오'!$I$6))))</f>
        <v/>
      </c>
      <c r="Q2313">
        <f>INDEX('d_분포'!$B$2:$B$57,RANDBETWEEN(1,56))</f>
        <v/>
      </c>
      <c r="R2313">
        <f>BETAINV(RAND(),5,5)</f>
        <v/>
      </c>
      <c r="S2313">
        <f>'d_고정'!$B$1*'6_기대효과'!$H$7*('d_시나리오'!$I$7/'d_고정'!$B$2)*B2313</f>
        <v/>
      </c>
      <c r="T2313">
        <f>S2313*D2313</f>
        <v/>
      </c>
      <c r="U2313">
        <f>S2313*F2313*H2313</f>
        <v/>
      </c>
      <c r="V2313">
        <f>S2313*F2313*(H2313-1)</f>
        <v/>
      </c>
      <c r="W2313">
        <f>U2313*J2313</f>
        <v/>
      </c>
      <c r="X2313">
        <f>T2313+W2313</f>
        <v/>
      </c>
      <c r="Y2313">
        <f>(T2313*E2313+W2313*L2313)*(1-R2313-'d_고정'!$B$13)</f>
        <v/>
      </c>
      <c r="Z2313">
        <f>(U2313*N2313*Q2313+'d_고정'!$B$3*('6_기대효과'!$H$7/8)*Q2313*'d_고정'!$B$10*P2313*('6_기대효과'!$K$7/'d_고정'!$B$9))*(1-R2313)</f>
        <v/>
      </c>
      <c r="AA2313">
        <f>W2313*L2313*(1-R2313-'d_고정'!$B$13)+U2313*MAX(N2313-'d_고정'!$B$10*P2313*('6_기대효과'!$K$7/'d_고정'!$B$9),0)*Q2313*(1-R2313)</f>
        <v/>
      </c>
      <c r="AB2313">
        <f>Y2313+Z2313</f>
        <v/>
      </c>
      <c r="AC2313">
        <f>Y2313/('d_고정'!$B$5*'6_기대효과'!$H$7/8)/'d_고정'!$B$6</f>
        <v/>
      </c>
      <c r="AD2313">
        <f>Y2313/('d_고정'!$B$8*'6_기대효과'!$H$7/8)</f>
        <v/>
      </c>
    </row>
    <row r="2314">
      <c r="A2314">
        <f>RAND()</f>
        <v/>
      </c>
      <c r="B2314">
        <f>IF('d_시나리오'!$J$2='d_시나리오'!$H$2,'d_시나리오'!$I$2,IF(A2314&lt;('d_시나리오'!$I$2-'d_시나리오'!$H$2)/('d_시나리오'!$J$2-'d_시나리오'!$H$2),'d_시나리오'!$H$2+SQRT(A2314*('d_시나리오'!$J$2-'d_시나리오'!$H$2)*('d_시나리오'!$I$2-'d_시나리오'!$H$2)),'d_시나리오'!$J$2-SQRT((1-A2314)*('d_시나리오'!$J$2-'d_시나리오'!$H$2)*('d_시나리오'!$J$2-'d_시나리오'!$I$2))))</f>
        <v/>
      </c>
      <c r="C2314">
        <f>RAND()</f>
        <v/>
      </c>
      <c r="D2314">
        <f>BETAINV(RAND(),IF(C2314&lt;'d_고정'!$B$26,'d_고정'!$B$23,'d_고정'!$B$16)+1,'d_고정'!$B$17-IF(C2314&lt;'d_고정'!$B$26,'d_고정'!$B$23,'d_고정'!$B$16)+1)*('d_고정'!$B$14+('d_고정'!$B$15-'d_고정'!$B$14)*RAND())</f>
        <v/>
      </c>
      <c r="E2314">
        <f>INDEX('d_분포'!$A$2:$A$28,RANDBETWEEN(1,27))</f>
        <v/>
      </c>
      <c r="F2314">
        <f>INDEX('d_분포'!$C$2:$C$5,RANDBETWEEN(1,4))*(0.9+0.2*RAND())</f>
        <v/>
      </c>
      <c r="G2314">
        <f>RAND()</f>
        <v/>
      </c>
      <c r="H2314">
        <f>(F2314+(1-F2314)*('d_고정'!$B$22*BETAINV(RAND(),IF(G2314&lt;'d_고정'!$B$26,'d_고정'!$B$25,'d_고정'!$B$20)+1,'d_고정'!$B$21-IF(G2314&lt;'d_고정'!$B$26,'d_고정'!$B$25,'d_고정'!$B$20)+1)+(1-'d_고정'!$B$22)*BETAINV(RAND(),IF(G2314&lt;'d_고정'!$B$26,'d_고정'!$B$24,'d_고정'!$B$18)+1,'d_고정'!$B$19-IF(G2314&lt;'d_고정'!$B$26,'d_고정'!$B$24,'d_고정'!$B$18)+1))*('d_고정'!$B$14+('d_고정'!$B$15-'d_고정'!$B$14)*RAND()))/F2314</f>
        <v/>
      </c>
      <c r="I2314">
        <f>RAND()</f>
        <v/>
      </c>
      <c r="J2314">
        <f>IF('d_시나리오'!$J$3='d_시나리오'!$H$3,'d_시나리오'!$I$3,IF(I2314&lt;('d_시나리오'!$I$3-'d_시나리오'!$H$3)/('d_시나리오'!$J$3-'d_시나리오'!$H$3),'d_시나리오'!$H$3+SQRT(I2314*('d_시나리오'!$J$3-'d_시나리오'!$H$3)*('d_시나리오'!$I$3-'d_시나리오'!$H$3)),'d_시나리오'!$J$3-SQRT((1-I2314)*('d_시나리오'!$J$3-'d_시나리오'!$H$3)*('d_시나리오'!$J$3-'d_시나리오'!$I$3))))</f>
        <v/>
      </c>
      <c r="K2314">
        <f>RAND()</f>
        <v/>
      </c>
      <c r="L2314">
        <f>IF('d_시나리오'!$J$4='d_시나리오'!$H$4,'d_시나리오'!$I$4,IF(K2314&lt;('d_시나리오'!$I$4-'d_시나리오'!$H$4)/('d_시나리오'!$J$4-'d_시나리오'!$H$4),'d_시나리오'!$H$4+SQRT(K2314*('d_시나리오'!$J$4-'d_시나리오'!$H$4)*('d_시나리오'!$I$4-'d_시나리오'!$H$4)),'d_시나리오'!$J$4-SQRT((1-K2314)*('d_시나리오'!$J$4-'d_시나리오'!$H$4)*('d_시나리오'!$J$4-'d_시나리오'!$I$4))))</f>
        <v/>
      </c>
      <c r="M2314">
        <f>RAND()</f>
        <v/>
      </c>
      <c r="N2314">
        <f>IF('d_시나리오'!$J$5='d_시나리오'!$H$5,'d_시나리오'!$I$5,IF(M2314&lt;('d_시나리오'!$I$5-'d_시나리오'!$H$5)/('d_시나리오'!$J$5-'d_시나리오'!$H$5),'d_시나리오'!$H$5+SQRT(M2314*('d_시나리오'!$J$5-'d_시나리오'!$H$5)*('d_시나리오'!$I$5-'d_시나리오'!$H$5)),'d_시나리오'!$J$5-SQRT((1-M2314)*('d_시나리오'!$J$5-'d_시나리오'!$H$5)*('d_시나리오'!$J$5-'d_시나리오'!$I$5))))</f>
        <v/>
      </c>
      <c r="O2314">
        <f>RAND()</f>
        <v/>
      </c>
      <c r="P2314">
        <f>IF('d_시나리오'!$J$6='d_시나리오'!$H$6,'d_시나리오'!$I$6,IF(O2314&lt;('d_시나리오'!$I$6-'d_시나리오'!$H$6)/('d_시나리오'!$J$6-'d_시나리오'!$H$6),'d_시나리오'!$H$6+SQRT(O2314*('d_시나리오'!$J$6-'d_시나리오'!$H$6)*('d_시나리오'!$I$6-'d_시나리오'!$H$6)),'d_시나리오'!$J$6-SQRT((1-O2314)*('d_시나리오'!$J$6-'d_시나리오'!$H$6)*('d_시나리오'!$J$6-'d_시나리오'!$I$6))))</f>
        <v/>
      </c>
      <c r="Q2314">
        <f>INDEX('d_분포'!$B$2:$B$57,RANDBETWEEN(1,56))</f>
        <v/>
      </c>
      <c r="R2314">
        <f>BETAINV(RAND(),5,5)</f>
        <v/>
      </c>
      <c r="S2314">
        <f>'d_고정'!$B$1*'6_기대효과'!$H$7*('d_시나리오'!$I$7/'d_고정'!$B$2)*B2314</f>
        <v/>
      </c>
      <c r="T2314">
        <f>S2314*D2314</f>
        <v/>
      </c>
      <c r="U2314">
        <f>S2314*F2314*H2314</f>
        <v/>
      </c>
      <c r="V2314">
        <f>S2314*F2314*(H2314-1)</f>
        <v/>
      </c>
      <c r="W2314">
        <f>U2314*J2314</f>
        <v/>
      </c>
      <c r="X2314">
        <f>T2314+W2314</f>
        <v/>
      </c>
      <c r="Y2314">
        <f>(T2314*E2314+W2314*L2314)*(1-R2314-'d_고정'!$B$13)</f>
        <v/>
      </c>
      <c r="Z2314">
        <f>(U2314*N2314*Q2314+'d_고정'!$B$3*('6_기대효과'!$H$7/8)*Q2314*'d_고정'!$B$10*P2314*('6_기대효과'!$K$7/'d_고정'!$B$9))*(1-R2314)</f>
        <v/>
      </c>
      <c r="AA2314">
        <f>W2314*L2314*(1-R2314-'d_고정'!$B$13)+U2314*MAX(N2314-'d_고정'!$B$10*P2314*('6_기대효과'!$K$7/'d_고정'!$B$9),0)*Q2314*(1-R2314)</f>
        <v/>
      </c>
      <c r="AB2314">
        <f>Y2314+Z2314</f>
        <v/>
      </c>
      <c r="AC2314">
        <f>Y2314/('d_고정'!$B$5*'6_기대효과'!$H$7/8)/'d_고정'!$B$6</f>
        <v/>
      </c>
      <c r="AD2314">
        <f>Y2314/('d_고정'!$B$8*'6_기대효과'!$H$7/8)</f>
        <v/>
      </c>
    </row>
    <row r="2315">
      <c r="A2315">
        <f>RAND()</f>
        <v/>
      </c>
      <c r="B2315">
        <f>IF('d_시나리오'!$J$2='d_시나리오'!$H$2,'d_시나리오'!$I$2,IF(A2315&lt;('d_시나리오'!$I$2-'d_시나리오'!$H$2)/('d_시나리오'!$J$2-'d_시나리오'!$H$2),'d_시나리오'!$H$2+SQRT(A2315*('d_시나리오'!$J$2-'d_시나리오'!$H$2)*('d_시나리오'!$I$2-'d_시나리오'!$H$2)),'d_시나리오'!$J$2-SQRT((1-A2315)*('d_시나리오'!$J$2-'d_시나리오'!$H$2)*('d_시나리오'!$J$2-'d_시나리오'!$I$2))))</f>
        <v/>
      </c>
      <c r="C2315">
        <f>RAND()</f>
        <v/>
      </c>
      <c r="D2315">
        <f>BETAINV(RAND(),IF(C2315&lt;'d_고정'!$B$26,'d_고정'!$B$23,'d_고정'!$B$16)+1,'d_고정'!$B$17-IF(C2315&lt;'d_고정'!$B$26,'d_고정'!$B$23,'d_고정'!$B$16)+1)*('d_고정'!$B$14+('d_고정'!$B$15-'d_고정'!$B$14)*RAND())</f>
        <v/>
      </c>
      <c r="E2315">
        <f>INDEX('d_분포'!$A$2:$A$28,RANDBETWEEN(1,27))</f>
        <v/>
      </c>
      <c r="F2315">
        <f>INDEX('d_분포'!$C$2:$C$5,RANDBETWEEN(1,4))*(0.9+0.2*RAND())</f>
        <v/>
      </c>
      <c r="G2315">
        <f>RAND()</f>
        <v/>
      </c>
      <c r="H2315">
        <f>(F2315+(1-F2315)*('d_고정'!$B$22*BETAINV(RAND(),IF(G2315&lt;'d_고정'!$B$26,'d_고정'!$B$25,'d_고정'!$B$20)+1,'d_고정'!$B$21-IF(G2315&lt;'d_고정'!$B$26,'d_고정'!$B$25,'d_고정'!$B$20)+1)+(1-'d_고정'!$B$22)*BETAINV(RAND(),IF(G2315&lt;'d_고정'!$B$26,'d_고정'!$B$24,'d_고정'!$B$18)+1,'d_고정'!$B$19-IF(G2315&lt;'d_고정'!$B$26,'d_고정'!$B$24,'d_고정'!$B$18)+1))*('d_고정'!$B$14+('d_고정'!$B$15-'d_고정'!$B$14)*RAND()))/F2315</f>
        <v/>
      </c>
      <c r="I2315">
        <f>RAND()</f>
        <v/>
      </c>
      <c r="J2315">
        <f>IF('d_시나리오'!$J$3='d_시나리오'!$H$3,'d_시나리오'!$I$3,IF(I2315&lt;('d_시나리오'!$I$3-'d_시나리오'!$H$3)/('d_시나리오'!$J$3-'d_시나리오'!$H$3),'d_시나리오'!$H$3+SQRT(I2315*('d_시나리오'!$J$3-'d_시나리오'!$H$3)*('d_시나리오'!$I$3-'d_시나리오'!$H$3)),'d_시나리오'!$J$3-SQRT((1-I2315)*('d_시나리오'!$J$3-'d_시나리오'!$H$3)*('d_시나리오'!$J$3-'d_시나리오'!$I$3))))</f>
        <v/>
      </c>
      <c r="K2315">
        <f>RAND()</f>
        <v/>
      </c>
      <c r="L2315">
        <f>IF('d_시나리오'!$J$4='d_시나리오'!$H$4,'d_시나리오'!$I$4,IF(K2315&lt;('d_시나리오'!$I$4-'d_시나리오'!$H$4)/('d_시나리오'!$J$4-'d_시나리오'!$H$4),'d_시나리오'!$H$4+SQRT(K2315*('d_시나리오'!$J$4-'d_시나리오'!$H$4)*('d_시나리오'!$I$4-'d_시나리오'!$H$4)),'d_시나리오'!$J$4-SQRT((1-K2315)*('d_시나리오'!$J$4-'d_시나리오'!$H$4)*('d_시나리오'!$J$4-'d_시나리오'!$I$4))))</f>
        <v/>
      </c>
      <c r="M2315">
        <f>RAND()</f>
        <v/>
      </c>
      <c r="N2315">
        <f>IF('d_시나리오'!$J$5='d_시나리오'!$H$5,'d_시나리오'!$I$5,IF(M2315&lt;('d_시나리오'!$I$5-'d_시나리오'!$H$5)/('d_시나리오'!$J$5-'d_시나리오'!$H$5),'d_시나리오'!$H$5+SQRT(M2315*('d_시나리오'!$J$5-'d_시나리오'!$H$5)*('d_시나리오'!$I$5-'d_시나리오'!$H$5)),'d_시나리오'!$J$5-SQRT((1-M2315)*('d_시나리오'!$J$5-'d_시나리오'!$H$5)*('d_시나리오'!$J$5-'d_시나리오'!$I$5))))</f>
        <v/>
      </c>
      <c r="O2315">
        <f>RAND()</f>
        <v/>
      </c>
      <c r="P2315">
        <f>IF('d_시나리오'!$J$6='d_시나리오'!$H$6,'d_시나리오'!$I$6,IF(O2315&lt;('d_시나리오'!$I$6-'d_시나리오'!$H$6)/('d_시나리오'!$J$6-'d_시나리오'!$H$6),'d_시나리오'!$H$6+SQRT(O2315*('d_시나리오'!$J$6-'d_시나리오'!$H$6)*('d_시나리오'!$I$6-'d_시나리오'!$H$6)),'d_시나리오'!$J$6-SQRT((1-O2315)*('d_시나리오'!$J$6-'d_시나리오'!$H$6)*('d_시나리오'!$J$6-'d_시나리오'!$I$6))))</f>
        <v/>
      </c>
      <c r="Q2315">
        <f>INDEX('d_분포'!$B$2:$B$57,RANDBETWEEN(1,56))</f>
        <v/>
      </c>
      <c r="R2315">
        <f>BETAINV(RAND(),5,5)</f>
        <v/>
      </c>
      <c r="S2315">
        <f>'d_고정'!$B$1*'6_기대효과'!$H$7*('d_시나리오'!$I$7/'d_고정'!$B$2)*B2315</f>
        <v/>
      </c>
      <c r="T2315">
        <f>S2315*D2315</f>
        <v/>
      </c>
      <c r="U2315">
        <f>S2315*F2315*H2315</f>
        <v/>
      </c>
      <c r="V2315">
        <f>S2315*F2315*(H2315-1)</f>
        <v/>
      </c>
      <c r="W2315">
        <f>U2315*J2315</f>
        <v/>
      </c>
      <c r="X2315">
        <f>T2315+W2315</f>
        <v/>
      </c>
      <c r="Y2315">
        <f>(T2315*E2315+W2315*L2315)*(1-R2315-'d_고정'!$B$13)</f>
        <v/>
      </c>
      <c r="Z2315">
        <f>(U2315*N2315*Q2315+'d_고정'!$B$3*('6_기대효과'!$H$7/8)*Q2315*'d_고정'!$B$10*P2315*('6_기대효과'!$K$7/'d_고정'!$B$9))*(1-R2315)</f>
        <v/>
      </c>
      <c r="AA2315">
        <f>W2315*L2315*(1-R2315-'d_고정'!$B$13)+U2315*MAX(N2315-'d_고정'!$B$10*P2315*('6_기대효과'!$K$7/'d_고정'!$B$9),0)*Q2315*(1-R2315)</f>
        <v/>
      </c>
      <c r="AB2315">
        <f>Y2315+Z2315</f>
        <v/>
      </c>
      <c r="AC2315">
        <f>Y2315/('d_고정'!$B$5*'6_기대효과'!$H$7/8)/'d_고정'!$B$6</f>
        <v/>
      </c>
      <c r="AD2315">
        <f>Y2315/('d_고정'!$B$8*'6_기대효과'!$H$7/8)</f>
        <v/>
      </c>
    </row>
    <row r="2316">
      <c r="A2316">
        <f>RAND()</f>
        <v/>
      </c>
      <c r="B2316">
        <f>IF('d_시나리오'!$J$2='d_시나리오'!$H$2,'d_시나리오'!$I$2,IF(A2316&lt;('d_시나리오'!$I$2-'d_시나리오'!$H$2)/('d_시나리오'!$J$2-'d_시나리오'!$H$2),'d_시나리오'!$H$2+SQRT(A2316*('d_시나리오'!$J$2-'d_시나리오'!$H$2)*('d_시나리오'!$I$2-'d_시나리오'!$H$2)),'d_시나리오'!$J$2-SQRT((1-A2316)*('d_시나리오'!$J$2-'d_시나리오'!$H$2)*('d_시나리오'!$J$2-'d_시나리오'!$I$2))))</f>
        <v/>
      </c>
      <c r="C2316">
        <f>RAND()</f>
        <v/>
      </c>
      <c r="D2316">
        <f>BETAINV(RAND(),IF(C2316&lt;'d_고정'!$B$26,'d_고정'!$B$23,'d_고정'!$B$16)+1,'d_고정'!$B$17-IF(C2316&lt;'d_고정'!$B$26,'d_고정'!$B$23,'d_고정'!$B$16)+1)*('d_고정'!$B$14+('d_고정'!$B$15-'d_고정'!$B$14)*RAND())</f>
        <v/>
      </c>
      <c r="E2316">
        <f>INDEX('d_분포'!$A$2:$A$28,RANDBETWEEN(1,27))</f>
        <v/>
      </c>
      <c r="F2316">
        <f>INDEX('d_분포'!$C$2:$C$5,RANDBETWEEN(1,4))*(0.9+0.2*RAND())</f>
        <v/>
      </c>
      <c r="G2316">
        <f>RAND()</f>
        <v/>
      </c>
      <c r="H2316">
        <f>(F2316+(1-F2316)*('d_고정'!$B$22*BETAINV(RAND(),IF(G2316&lt;'d_고정'!$B$26,'d_고정'!$B$25,'d_고정'!$B$20)+1,'d_고정'!$B$21-IF(G2316&lt;'d_고정'!$B$26,'d_고정'!$B$25,'d_고정'!$B$20)+1)+(1-'d_고정'!$B$22)*BETAINV(RAND(),IF(G2316&lt;'d_고정'!$B$26,'d_고정'!$B$24,'d_고정'!$B$18)+1,'d_고정'!$B$19-IF(G2316&lt;'d_고정'!$B$26,'d_고정'!$B$24,'d_고정'!$B$18)+1))*('d_고정'!$B$14+('d_고정'!$B$15-'d_고정'!$B$14)*RAND()))/F2316</f>
        <v/>
      </c>
      <c r="I2316">
        <f>RAND()</f>
        <v/>
      </c>
      <c r="J2316">
        <f>IF('d_시나리오'!$J$3='d_시나리오'!$H$3,'d_시나리오'!$I$3,IF(I2316&lt;('d_시나리오'!$I$3-'d_시나리오'!$H$3)/('d_시나리오'!$J$3-'d_시나리오'!$H$3),'d_시나리오'!$H$3+SQRT(I2316*('d_시나리오'!$J$3-'d_시나리오'!$H$3)*('d_시나리오'!$I$3-'d_시나리오'!$H$3)),'d_시나리오'!$J$3-SQRT((1-I2316)*('d_시나리오'!$J$3-'d_시나리오'!$H$3)*('d_시나리오'!$J$3-'d_시나리오'!$I$3))))</f>
        <v/>
      </c>
      <c r="K2316">
        <f>RAND()</f>
        <v/>
      </c>
      <c r="L2316">
        <f>IF('d_시나리오'!$J$4='d_시나리오'!$H$4,'d_시나리오'!$I$4,IF(K2316&lt;('d_시나리오'!$I$4-'d_시나리오'!$H$4)/('d_시나리오'!$J$4-'d_시나리오'!$H$4),'d_시나리오'!$H$4+SQRT(K2316*('d_시나리오'!$J$4-'d_시나리오'!$H$4)*('d_시나리오'!$I$4-'d_시나리오'!$H$4)),'d_시나리오'!$J$4-SQRT((1-K2316)*('d_시나리오'!$J$4-'d_시나리오'!$H$4)*('d_시나리오'!$J$4-'d_시나리오'!$I$4))))</f>
        <v/>
      </c>
      <c r="M2316">
        <f>RAND()</f>
        <v/>
      </c>
      <c r="N2316">
        <f>IF('d_시나리오'!$J$5='d_시나리오'!$H$5,'d_시나리오'!$I$5,IF(M2316&lt;('d_시나리오'!$I$5-'d_시나리오'!$H$5)/('d_시나리오'!$J$5-'d_시나리오'!$H$5),'d_시나리오'!$H$5+SQRT(M2316*('d_시나리오'!$J$5-'d_시나리오'!$H$5)*('d_시나리오'!$I$5-'d_시나리오'!$H$5)),'d_시나리오'!$J$5-SQRT((1-M2316)*('d_시나리오'!$J$5-'d_시나리오'!$H$5)*('d_시나리오'!$J$5-'d_시나리오'!$I$5))))</f>
        <v/>
      </c>
      <c r="O2316">
        <f>RAND()</f>
        <v/>
      </c>
      <c r="P2316">
        <f>IF('d_시나리오'!$J$6='d_시나리오'!$H$6,'d_시나리오'!$I$6,IF(O2316&lt;('d_시나리오'!$I$6-'d_시나리오'!$H$6)/('d_시나리오'!$J$6-'d_시나리오'!$H$6),'d_시나리오'!$H$6+SQRT(O2316*('d_시나리오'!$J$6-'d_시나리오'!$H$6)*('d_시나리오'!$I$6-'d_시나리오'!$H$6)),'d_시나리오'!$J$6-SQRT((1-O2316)*('d_시나리오'!$J$6-'d_시나리오'!$H$6)*('d_시나리오'!$J$6-'d_시나리오'!$I$6))))</f>
        <v/>
      </c>
      <c r="Q2316">
        <f>INDEX('d_분포'!$B$2:$B$57,RANDBETWEEN(1,56))</f>
        <v/>
      </c>
      <c r="R2316">
        <f>BETAINV(RAND(),5,5)</f>
        <v/>
      </c>
      <c r="S2316">
        <f>'d_고정'!$B$1*'6_기대효과'!$H$7*('d_시나리오'!$I$7/'d_고정'!$B$2)*B2316</f>
        <v/>
      </c>
      <c r="T2316">
        <f>S2316*D2316</f>
        <v/>
      </c>
      <c r="U2316">
        <f>S2316*F2316*H2316</f>
        <v/>
      </c>
      <c r="V2316">
        <f>S2316*F2316*(H2316-1)</f>
        <v/>
      </c>
      <c r="W2316">
        <f>U2316*J2316</f>
        <v/>
      </c>
      <c r="X2316">
        <f>T2316+W2316</f>
        <v/>
      </c>
      <c r="Y2316">
        <f>(T2316*E2316+W2316*L2316)*(1-R2316-'d_고정'!$B$13)</f>
        <v/>
      </c>
      <c r="Z2316">
        <f>(U2316*N2316*Q2316+'d_고정'!$B$3*('6_기대효과'!$H$7/8)*Q2316*'d_고정'!$B$10*P2316*('6_기대효과'!$K$7/'d_고정'!$B$9))*(1-R2316)</f>
        <v/>
      </c>
      <c r="AA2316">
        <f>W2316*L2316*(1-R2316-'d_고정'!$B$13)+U2316*MAX(N2316-'d_고정'!$B$10*P2316*('6_기대효과'!$K$7/'d_고정'!$B$9),0)*Q2316*(1-R2316)</f>
        <v/>
      </c>
      <c r="AB2316">
        <f>Y2316+Z2316</f>
        <v/>
      </c>
      <c r="AC2316">
        <f>Y2316/('d_고정'!$B$5*'6_기대효과'!$H$7/8)/'d_고정'!$B$6</f>
        <v/>
      </c>
      <c r="AD2316">
        <f>Y2316/('d_고정'!$B$8*'6_기대효과'!$H$7/8)</f>
        <v/>
      </c>
    </row>
    <row r="2317">
      <c r="A2317">
        <f>RAND()</f>
        <v/>
      </c>
      <c r="B2317">
        <f>IF('d_시나리오'!$J$2='d_시나리오'!$H$2,'d_시나리오'!$I$2,IF(A2317&lt;('d_시나리오'!$I$2-'d_시나리오'!$H$2)/('d_시나리오'!$J$2-'d_시나리오'!$H$2),'d_시나리오'!$H$2+SQRT(A2317*('d_시나리오'!$J$2-'d_시나리오'!$H$2)*('d_시나리오'!$I$2-'d_시나리오'!$H$2)),'d_시나리오'!$J$2-SQRT((1-A2317)*('d_시나리오'!$J$2-'d_시나리오'!$H$2)*('d_시나리오'!$J$2-'d_시나리오'!$I$2))))</f>
        <v/>
      </c>
      <c r="C2317">
        <f>RAND()</f>
        <v/>
      </c>
      <c r="D2317">
        <f>BETAINV(RAND(),IF(C2317&lt;'d_고정'!$B$26,'d_고정'!$B$23,'d_고정'!$B$16)+1,'d_고정'!$B$17-IF(C2317&lt;'d_고정'!$B$26,'d_고정'!$B$23,'d_고정'!$B$16)+1)*('d_고정'!$B$14+('d_고정'!$B$15-'d_고정'!$B$14)*RAND())</f>
        <v/>
      </c>
      <c r="E2317">
        <f>INDEX('d_분포'!$A$2:$A$28,RANDBETWEEN(1,27))</f>
        <v/>
      </c>
      <c r="F2317">
        <f>INDEX('d_분포'!$C$2:$C$5,RANDBETWEEN(1,4))*(0.9+0.2*RAND())</f>
        <v/>
      </c>
      <c r="G2317">
        <f>RAND()</f>
        <v/>
      </c>
      <c r="H2317">
        <f>(F2317+(1-F2317)*('d_고정'!$B$22*BETAINV(RAND(),IF(G2317&lt;'d_고정'!$B$26,'d_고정'!$B$25,'d_고정'!$B$20)+1,'d_고정'!$B$21-IF(G2317&lt;'d_고정'!$B$26,'d_고정'!$B$25,'d_고정'!$B$20)+1)+(1-'d_고정'!$B$22)*BETAINV(RAND(),IF(G2317&lt;'d_고정'!$B$26,'d_고정'!$B$24,'d_고정'!$B$18)+1,'d_고정'!$B$19-IF(G2317&lt;'d_고정'!$B$26,'d_고정'!$B$24,'d_고정'!$B$18)+1))*('d_고정'!$B$14+('d_고정'!$B$15-'d_고정'!$B$14)*RAND()))/F2317</f>
        <v/>
      </c>
      <c r="I2317">
        <f>RAND()</f>
        <v/>
      </c>
      <c r="J2317">
        <f>IF('d_시나리오'!$J$3='d_시나리오'!$H$3,'d_시나리오'!$I$3,IF(I2317&lt;('d_시나리오'!$I$3-'d_시나리오'!$H$3)/('d_시나리오'!$J$3-'d_시나리오'!$H$3),'d_시나리오'!$H$3+SQRT(I2317*('d_시나리오'!$J$3-'d_시나리오'!$H$3)*('d_시나리오'!$I$3-'d_시나리오'!$H$3)),'d_시나리오'!$J$3-SQRT((1-I2317)*('d_시나리오'!$J$3-'d_시나리오'!$H$3)*('d_시나리오'!$J$3-'d_시나리오'!$I$3))))</f>
        <v/>
      </c>
      <c r="K2317">
        <f>RAND()</f>
        <v/>
      </c>
      <c r="L2317">
        <f>IF('d_시나리오'!$J$4='d_시나리오'!$H$4,'d_시나리오'!$I$4,IF(K2317&lt;('d_시나리오'!$I$4-'d_시나리오'!$H$4)/('d_시나리오'!$J$4-'d_시나리오'!$H$4),'d_시나리오'!$H$4+SQRT(K2317*('d_시나리오'!$J$4-'d_시나리오'!$H$4)*('d_시나리오'!$I$4-'d_시나리오'!$H$4)),'d_시나리오'!$J$4-SQRT((1-K2317)*('d_시나리오'!$J$4-'d_시나리오'!$H$4)*('d_시나리오'!$J$4-'d_시나리오'!$I$4))))</f>
        <v/>
      </c>
      <c r="M2317">
        <f>RAND()</f>
        <v/>
      </c>
      <c r="N2317">
        <f>IF('d_시나리오'!$J$5='d_시나리오'!$H$5,'d_시나리오'!$I$5,IF(M2317&lt;('d_시나리오'!$I$5-'d_시나리오'!$H$5)/('d_시나리오'!$J$5-'d_시나리오'!$H$5),'d_시나리오'!$H$5+SQRT(M2317*('d_시나리오'!$J$5-'d_시나리오'!$H$5)*('d_시나리오'!$I$5-'d_시나리오'!$H$5)),'d_시나리오'!$J$5-SQRT((1-M2317)*('d_시나리오'!$J$5-'d_시나리오'!$H$5)*('d_시나리오'!$J$5-'d_시나리오'!$I$5))))</f>
        <v/>
      </c>
      <c r="O2317">
        <f>RAND()</f>
        <v/>
      </c>
      <c r="P2317">
        <f>IF('d_시나리오'!$J$6='d_시나리오'!$H$6,'d_시나리오'!$I$6,IF(O2317&lt;('d_시나리오'!$I$6-'d_시나리오'!$H$6)/('d_시나리오'!$J$6-'d_시나리오'!$H$6),'d_시나리오'!$H$6+SQRT(O2317*('d_시나리오'!$J$6-'d_시나리오'!$H$6)*('d_시나리오'!$I$6-'d_시나리오'!$H$6)),'d_시나리오'!$J$6-SQRT((1-O2317)*('d_시나리오'!$J$6-'d_시나리오'!$H$6)*('d_시나리오'!$J$6-'d_시나리오'!$I$6))))</f>
        <v/>
      </c>
      <c r="Q2317">
        <f>INDEX('d_분포'!$B$2:$B$57,RANDBETWEEN(1,56))</f>
        <v/>
      </c>
      <c r="R2317">
        <f>BETAINV(RAND(),5,5)</f>
        <v/>
      </c>
      <c r="S2317">
        <f>'d_고정'!$B$1*'6_기대효과'!$H$7*('d_시나리오'!$I$7/'d_고정'!$B$2)*B2317</f>
        <v/>
      </c>
      <c r="T2317">
        <f>S2317*D2317</f>
        <v/>
      </c>
      <c r="U2317">
        <f>S2317*F2317*H2317</f>
        <v/>
      </c>
      <c r="V2317">
        <f>S2317*F2317*(H2317-1)</f>
        <v/>
      </c>
      <c r="W2317">
        <f>U2317*J2317</f>
        <v/>
      </c>
      <c r="X2317">
        <f>T2317+W2317</f>
        <v/>
      </c>
      <c r="Y2317">
        <f>(T2317*E2317+W2317*L2317)*(1-R2317-'d_고정'!$B$13)</f>
        <v/>
      </c>
      <c r="Z2317">
        <f>(U2317*N2317*Q2317+'d_고정'!$B$3*('6_기대효과'!$H$7/8)*Q2317*'d_고정'!$B$10*P2317*('6_기대효과'!$K$7/'d_고정'!$B$9))*(1-R2317)</f>
        <v/>
      </c>
      <c r="AA2317">
        <f>W2317*L2317*(1-R2317-'d_고정'!$B$13)+U2317*MAX(N2317-'d_고정'!$B$10*P2317*('6_기대효과'!$K$7/'d_고정'!$B$9),0)*Q2317*(1-R2317)</f>
        <v/>
      </c>
      <c r="AB2317">
        <f>Y2317+Z2317</f>
        <v/>
      </c>
      <c r="AC2317">
        <f>Y2317/('d_고정'!$B$5*'6_기대효과'!$H$7/8)/'d_고정'!$B$6</f>
        <v/>
      </c>
      <c r="AD2317">
        <f>Y2317/('d_고정'!$B$8*'6_기대효과'!$H$7/8)</f>
        <v/>
      </c>
    </row>
    <row r="2318">
      <c r="A2318">
        <f>RAND()</f>
        <v/>
      </c>
      <c r="B2318">
        <f>IF('d_시나리오'!$J$2='d_시나리오'!$H$2,'d_시나리오'!$I$2,IF(A2318&lt;('d_시나리오'!$I$2-'d_시나리오'!$H$2)/('d_시나리오'!$J$2-'d_시나리오'!$H$2),'d_시나리오'!$H$2+SQRT(A2318*('d_시나리오'!$J$2-'d_시나리오'!$H$2)*('d_시나리오'!$I$2-'d_시나리오'!$H$2)),'d_시나리오'!$J$2-SQRT((1-A2318)*('d_시나리오'!$J$2-'d_시나리오'!$H$2)*('d_시나리오'!$J$2-'d_시나리오'!$I$2))))</f>
        <v/>
      </c>
      <c r="C2318">
        <f>RAND()</f>
        <v/>
      </c>
      <c r="D2318">
        <f>BETAINV(RAND(),IF(C2318&lt;'d_고정'!$B$26,'d_고정'!$B$23,'d_고정'!$B$16)+1,'d_고정'!$B$17-IF(C2318&lt;'d_고정'!$B$26,'d_고정'!$B$23,'d_고정'!$B$16)+1)*('d_고정'!$B$14+('d_고정'!$B$15-'d_고정'!$B$14)*RAND())</f>
        <v/>
      </c>
      <c r="E2318">
        <f>INDEX('d_분포'!$A$2:$A$28,RANDBETWEEN(1,27))</f>
        <v/>
      </c>
      <c r="F2318">
        <f>INDEX('d_분포'!$C$2:$C$5,RANDBETWEEN(1,4))*(0.9+0.2*RAND())</f>
        <v/>
      </c>
      <c r="G2318">
        <f>RAND()</f>
        <v/>
      </c>
      <c r="H2318">
        <f>(F2318+(1-F2318)*('d_고정'!$B$22*BETAINV(RAND(),IF(G2318&lt;'d_고정'!$B$26,'d_고정'!$B$25,'d_고정'!$B$20)+1,'d_고정'!$B$21-IF(G2318&lt;'d_고정'!$B$26,'d_고정'!$B$25,'d_고정'!$B$20)+1)+(1-'d_고정'!$B$22)*BETAINV(RAND(),IF(G2318&lt;'d_고정'!$B$26,'d_고정'!$B$24,'d_고정'!$B$18)+1,'d_고정'!$B$19-IF(G2318&lt;'d_고정'!$B$26,'d_고정'!$B$24,'d_고정'!$B$18)+1))*('d_고정'!$B$14+('d_고정'!$B$15-'d_고정'!$B$14)*RAND()))/F2318</f>
        <v/>
      </c>
      <c r="I2318">
        <f>RAND()</f>
        <v/>
      </c>
      <c r="J2318">
        <f>IF('d_시나리오'!$J$3='d_시나리오'!$H$3,'d_시나리오'!$I$3,IF(I2318&lt;('d_시나리오'!$I$3-'d_시나리오'!$H$3)/('d_시나리오'!$J$3-'d_시나리오'!$H$3),'d_시나리오'!$H$3+SQRT(I2318*('d_시나리오'!$J$3-'d_시나리오'!$H$3)*('d_시나리오'!$I$3-'d_시나리오'!$H$3)),'d_시나리오'!$J$3-SQRT((1-I2318)*('d_시나리오'!$J$3-'d_시나리오'!$H$3)*('d_시나리오'!$J$3-'d_시나리오'!$I$3))))</f>
        <v/>
      </c>
      <c r="K2318">
        <f>RAND()</f>
        <v/>
      </c>
      <c r="L2318">
        <f>IF('d_시나리오'!$J$4='d_시나리오'!$H$4,'d_시나리오'!$I$4,IF(K2318&lt;('d_시나리오'!$I$4-'d_시나리오'!$H$4)/('d_시나리오'!$J$4-'d_시나리오'!$H$4),'d_시나리오'!$H$4+SQRT(K2318*('d_시나리오'!$J$4-'d_시나리오'!$H$4)*('d_시나리오'!$I$4-'d_시나리오'!$H$4)),'d_시나리오'!$J$4-SQRT((1-K2318)*('d_시나리오'!$J$4-'d_시나리오'!$H$4)*('d_시나리오'!$J$4-'d_시나리오'!$I$4))))</f>
        <v/>
      </c>
      <c r="M2318">
        <f>RAND()</f>
        <v/>
      </c>
      <c r="N2318">
        <f>IF('d_시나리오'!$J$5='d_시나리오'!$H$5,'d_시나리오'!$I$5,IF(M2318&lt;('d_시나리오'!$I$5-'d_시나리오'!$H$5)/('d_시나리오'!$J$5-'d_시나리오'!$H$5),'d_시나리오'!$H$5+SQRT(M2318*('d_시나리오'!$J$5-'d_시나리오'!$H$5)*('d_시나리오'!$I$5-'d_시나리오'!$H$5)),'d_시나리오'!$J$5-SQRT((1-M2318)*('d_시나리오'!$J$5-'d_시나리오'!$H$5)*('d_시나리오'!$J$5-'d_시나리오'!$I$5))))</f>
        <v/>
      </c>
      <c r="O2318">
        <f>RAND()</f>
        <v/>
      </c>
      <c r="P2318">
        <f>IF('d_시나리오'!$J$6='d_시나리오'!$H$6,'d_시나리오'!$I$6,IF(O2318&lt;('d_시나리오'!$I$6-'d_시나리오'!$H$6)/('d_시나리오'!$J$6-'d_시나리오'!$H$6),'d_시나리오'!$H$6+SQRT(O2318*('d_시나리오'!$J$6-'d_시나리오'!$H$6)*('d_시나리오'!$I$6-'d_시나리오'!$H$6)),'d_시나리오'!$J$6-SQRT((1-O2318)*('d_시나리오'!$J$6-'d_시나리오'!$H$6)*('d_시나리오'!$J$6-'d_시나리오'!$I$6))))</f>
        <v/>
      </c>
      <c r="Q2318">
        <f>INDEX('d_분포'!$B$2:$B$57,RANDBETWEEN(1,56))</f>
        <v/>
      </c>
      <c r="R2318">
        <f>BETAINV(RAND(),5,5)</f>
        <v/>
      </c>
      <c r="S2318">
        <f>'d_고정'!$B$1*'6_기대효과'!$H$7*('d_시나리오'!$I$7/'d_고정'!$B$2)*B2318</f>
        <v/>
      </c>
      <c r="T2318">
        <f>S2318*D2318</f>
        <v/>
      </c>
      <c r="U2318">
        <f>S2318*F2318*H2318</f>
        <v/>
      </c>
      <c r="V2318">
        <f>S2318*F2318*(H2318-1)</f>
        <v/>
      </c>
      <c r="W2318">
        <f>U2318*J2318</f>
        <v/>
      </c>
      <c r="X2318">
        <f>T2318+W2318</f>
        <v/>
      </c>
      <c r="Y2318">
        <f>(T2318*E2318+W2318*L2318)*(1-R2318-'d_고정'!$B$13)</f>
        <v/>
      </c>
      <c r="Z2318">
        <f>(U2318*N2318*Q2318+'d_고정'!$B$3*('6_기대효과'!$H$7/8)*Q2318*'d_고정'!$B$10*P2318*('6_기대효과'!$K$7/'d_고정'!$B$9))*(1-R2318)</f>
        <v/>
      </c>
      <c r="AA2318">
        <f>W2318*L2318*(1-R2318-'d_고정'!$B$13)+U2318*MAX(N2318-'d_고정'!$B$10*P2318*('6_기대효과'!$K$7/'d_고정'!$B$9),0)*Q2318*(1-R2318)</f>
        <v/>
      </c>
      <c r="AB2318">
        <f>Y2318+Z2318</f>
        <v/>
      </c>
      <c r="AC2318">
        <f>Y2318/('d_고정'!$B$5*'6_기대효과'!$H$7/8)/'d_고정'!$B$6</f>
        <v/>
      </c>
      <c r="AD2318">
        <f>Y2318/('d_고정'!$B$8*'6_기대효과'!$H$7/8)</f>
        <v/>
      </c>
    </row>
    <row r="2319">
      <c r="A2319">
        <f>RAND()</f>
        <v/>
      </c>
      <c r="B2319">
        <f>IF('d_시나리오'!$J$2='d_시나리오'!$H$2,'d_시나리오'!$I$2,IF(A2319&lt;('d_시나리오'!$I$2-'d_시나리오'!$H$2)/('d_시나리오'!$J$2-'d_시나리오'!$H$2),'d_시나리오'!$H$2+SQRT(A2319*('d_시나리오'!$J$2-'d_시나리오'!$H$2)*('d_시나리오'!$I$2-'d_시나리오'!$H$2)),'d_시나리오'!$J$2-SQRT((1-A2319)*('d_시나리오'!$J$2-'d_시나리오'!$H$2)*('d_시나리오'!$J$2-'d_시나리오'!$I$2))))</f>
        <v/>
      </c>
      <c r="C2319">
        <f>RAND()</f>
        <v/>
      </c>
      <c r="D2319">
        <f>BETAINV(RAND(),IF(C2319&lt;'d_고정'!$B$26,'d_고정'!$B$23,'d_고정'!$B$16)+1,'d_고정'!$B$17-IF(C2319&lt;'d_고정'!$B$26,'d_고정'!$B$23,'d_고정'!$B$16)+1)*('d_고정'!$B$14+('d_고정'!$B$15-'d_고정'!$B$14)*RAND())</f>
        <v/>
      </c>
      <c r="E2319">
        <f>INDEX('d_분포'!$A$2:$A$28,RANDBETWEEN(1,27))</f>
        <v/>
      </c>
      <c r="F2319">
        <f>INDEX('d_분포'!$C$2:$C$5,RANDBETWEEN(1,4))*(0.9+0.2*RAND())</f>
        <v/>
      </c>
      <c r="G2319">
        <f>RAND()</f>
        <v/>
      </c>
      <c r="H2319">
        <f>(F2319+(1-F2319)*('d_고정'!$B$22*BETAINV(RAND(),IF(G2319&lt;'d_고정'!$B$26,'d_고정'!$B$25,'d_고정'!$B$20)+1,'d_고정'!$B$21-IF(G2319&lt;'d_고정'!$B$26,'d_고정'!$B$25,'d_고정'!$B$20)+1)+(1-'d_고정'!$B$22)*BETAINV(RAND(),IF(G2319&lt;'d_고정'!$B$26,'d_고정'!$B$24,'d_고정'!$B$18)+1,'d_고정'!$B$19-IF(G2319&lt;'d_고정'!$B$26,'d_고정'!$B$24,'d_고정'!$B$18)+1))*('d_고정'!$B$14+('d_고정'!$B$15-'d_고정'!$B$14)*RAND()))/F2319</f>
        <v/>
      </c>
      <c r="I2319">
        <f>RAND()</f>
        <v/>
      </c>
      <c r="J2319">
        <f>IF('d_시나리오'!$J$3='d_시나리오'!$H$3,'d_시나리오'!$I$3,IF(I2319&lt;('d_시나리오'!$I$3-'d_시나리오'!$H$3)/('d_시나리오'!$J$3-'d_시나리오'!$H$3),'d_시나리오'!$H$3+SQRT(I2319*('d_시나리오'!$J$3-'d_시나리오'!$H$3)*('d_시나리오'!$I$3-'d_시나리오'!$H$3)),'d_시나리오'!$J$3-SQRT((1-I2319)*('d_시나리오'!$J$3-'d_시나리오'!$H$3)*('d_시나리오'!$J$3-'d_시나리오'!$I$3))))</f>
        <v/>
      </c>
      <c r="K2319">
        <f>RAND()</f>
        <v/>
      </c>
      <c r="L2319">
        <f>IF('d_시나리오'!$J$4='d_시나리오'!$H$4,'d_시나리오'!$I$4,IF(K2319&lt;('d_시나리오'!$I$4-'d_시나리오'!$H$4)/('d_시나리오'!$J$4-'d_시나리오'!$H$4),'d_시나리오'!$H$4+SQRT(K2319*('d_시나리오'!$J$4-'d_시나리오'!$H$4)*('d_시나리오'!$I$4-'d_시나리오'!$H$4)),'d_시나리오'!$J$4-SQRT((1-K2319)*('d_시나리오'!$J$4-'d_시나리오'!$H$4)*('d_시나리오'!$J$4-'d_시나리오'!$I$4))))</f>
        <v/>
      </c>
      <c r="M2319">
        <f>RAND()</f>
        <v/>
      </c>
      <c r="N2319">
        <f>IF('d_시나리오'!$J$5='d_시나리오'!$H$5,'d_시나리오'!$I$5,IF(M2319&lt;('d_시나리오'!$I$5-'d_시나리오'!$H$5)/('d_시나리오'!$J$5-'d_시나리오'!$H$5),'d_시나리오'!$H$5+SQRT(M2319*('d_시나리오'!$J$5-'d_시나리오'!$H$5)*('d_시나리오'!$I$5-'d_시나리오'!$H$5)),'d_시나리오'!$J$5-SQRT((1-M2319)*('d_시나리오'!$J$5-'d_시나리오'!$H$5)*('d_시나리오'!$J$5-'d_시나리오'!$I$5))))</f>
        <v/>
      </c>
      <c r="O2319">
        <f>RAND()</f>
        <v/>
      </c>
      <c r="P2319">
        <f>IF('d_시나리오'!$J$6='d_시나리오'!$H$6,'d_시나리오'!$I$6,IF(O2319&lt;('d_시나리오'!$I$6-'d_시나리오'!$H$6)/('d_시나리오'!$J$6-'d_시나리오'!$H$6),'d_시나리오'!$H$6+SQRT(O2319*('d_시나리오'!$J$6-'d_시나리오'!$H$6)*('d_시나리오'!$I$6-'d_시나리오'!$H$6)),'d_시나리오'!$J$6-SQRT((1-O2319)*('d_시나리오'!$J$6-'d_시나리오'!$H$6)*('d_시나리오'!$J$6-'d_시나리오'!$I$6))))</f>
        <v/>
      </c>
      <c r="Q2319">
        <f>INDEX('d_분포'!$B$2:$B$57,RANDBETWEEN(1,56))</f>
        <v/>
      </c>
      <c r="R2319">
        <f>BETAINV(RAND(),5,5)</f>
        <v/>
      </c>
      <c r="S2319">
        <f>'d_고정'!$B$1*'6_기대효과'!$H$7*('d_시나리오'!$I$7/'d_고정'!$B$2)*B2319</f>
        <v/>
      </c>
      <c r="T2319">
        <f>S2319*D2319</f>
        <v/>
      </c>
      <c r="U2319">
        <f>S2319*F2319*H2319</f>
        <v/>
      </c>
      <c r="V2319">
        <f>S2319*F2319*(H2319-1)</f>
        <v/>
      </c>
      <c r="W2319">
        <f>U2319*J2319</f>
        <v/>
      </c>
      <c r="X2319">
        <f>T2319+W2319</f>
        <v/>
      </c>
      <c r="Y2319">
        <f>(T2319*E2319+W2319*L2319)*(1-R2319-'d_고정'!$B$13)</f>
        <v/>
      </c>
      <c r="Z2319">
        <f>(U2319*N2319*Q2319+'d_고정'!$B$3*('6_기대효과'!$H$7/8)*Q2319*'d_고정'!$B$10*P2319*('6_기대효과'!$K$7/'d_고정'!$B$9))*(1-R2319)</f>
        <v/>
      </c>
      <c r="AA2319">
        <f>W2319*L2319*(1-R2319-'d_고정'!$B$13)+U2319*MAX(N2319-'d_고정'!$B$10*P2319*('6_기대효과'!$K$7/'d_고정'!$B$9),0)*Q2319*(1-R2319)</f>
        <v/>
      </c>
      <c r="AB2319">
        <f>Y2319+Z2319</f>
        <v/>
      </c>
      <c r="AC2319">
        <f>Y2319/('d_고정'!$B$5*'6_기대효과'!$H$7/8)/'d_고정'!$B$6</f>
        <v/>
      </c>
      <c r="AD2319">
        <f>Y2319/('d_고정'!$B$8*'6_기대효과'!$H$7/8)</f>
        <v/>
      </c>
    </row>
    <row r="2320">
      <c r="A2320">
        <f>RAND()</f>
        <v/>
      </c>
      <c r="B2320">
        <f>IF('d_시나리오'!$J$2='d_시나리오'!$H$2,'d_시나리오'!$I$2,IF(A2320&lt;('d_시나리오'!$I$2-'d_시나리오'!$H$2)/('d_시나리오'!$J$2-'d_시나리오'!$H$2),'d_시나리오'!$H$2+SQRT(A2320*('d_시나리오'!$J$2-'d_시나리오'!$H$2)*('d_시나리오'!$I$2-'d_시나리오'!$H$2)),'d_시나리오'!$J$2-SQRT((1-A2320)*('d_시나리오'!$J$2-'d_시나리오'!$H$2)*('d_시나리오'!$J$2-'d_시나리오'!$I$2))))</f>
        <v/>
      </c>
      <c r="C2320">
        <f>RAND()</f>
        <v/>
      </c>
      <c r="D2320">
        <f>BETAINV(RAND(),IF(C2320&lt;'d_고정'!$B$26,'d_고정'!$B$23,'d_고정'!$B$16)+1,'d_고정'!$B$17-IF(C2320&lt;'d_고정'!$B$26,'d_고정'!$B$23,'d_고정'!$B$16)+1)*('d_고정'!$B$14+('d_고정'!$B$15-'d_고정'!$B$14)*RAND())</f>
        <v/>
      </c>
      <c r="E2320">
        <f>INDEX('d_분포'!$A$2:$A$28,RANDBETWEEN(1,27))</f>
        <v/>
      </c>
      <c r="F2320">
        <f>INDEX('d_분포'!$C$2:$C$5,RANDBETWEEN(1,4))*(0.9+0.2*RAND())</f>
        <v/>
      </c>
      <c r="G2320">
        <f>RAND()</f>
        <v/>
      </c>
      <c r="H2320">
        <f>(F2320+(1-F2320)*('d_고정'!$B$22*BETAINV(RAND(),IF(G2320&lt;'d_고정'!$B$26,'d_고정'!$B$25,'d_고정'!$B$20)+1,'d_고정'!$B$21-IF(G2320&lt;'d_고정'!$B$26,'d_고정'!$B$25,'d_고정'!$B$20)+1)+(1-'d_고정'!$B$22)*BETAINV(RAND(),IF(G2320&lt;'d_고정'!$B$26,'d_고정'!$B$24,'d_고정'!$B$18)+1,'d_고정'!$B$19-IF(G2320&lt;'d_고정'!$B$26,'d_고정'!$B$24,'d_고정'!$B$18)+1))*('d_고정'!$B$14+('d_고정'!$B$15-'d_고정'!$B$14)*RAND()))/F2320</f>
        <v/>
      </c>
      <c r="I2320">
        <f>RAND()</f>
        <v/>
      </c>
      <c r="J2320">
        <f>IF('d_시나리오'!$J$3='d_시나리오'!$H$3,'d_시나리오'!$I$3,IF(I2320&lt;('d_시나리오'!$I$3-'d_시나리오'!$H$3)/('d_시나리오'!$J$3-'d_시나리오'!$H$3),'d_시나리오'!$H$3+SQRT(I2320*('d_시나리오'!$J$3-'d_시나리오'!$H$3)*('d_시나리오'!$I$3-'d_시나리오'!$H$3)),'d_시나리오'!$J$3-SQRT((1-I2320)*('d_시나리오'!$J$3-'d_시나리오'!$H$3)*('d_시나리오'!$J$3-'d_시나리오'!$I$3))))</f>
        <v/>
      </c>
      <c r="K2320">
        <f>RAND()</f>
        <v/>
      </c>
      <c r="L2320">
        <f>IF('d_시나리오'!$J$4='d_시나리오'!$H$4,'d_시나리오'!$I$4,IF(K2320&lt;('d_시나리오'!$I$4-'d_시나리오'!$H$4)/('d_시나리오'!$J$4-'d_시나리오'!$H$4),'d_시나리오'!$H$4+SQRT(K2320*('d_시나리오'!$J$4-'d_시나리오'!$H$4)*('d_시나리오'!$I$4-'d_시나리오'!$H$4)),'d_시나리오'!$J$4-SQRT((1-K2320)*('d_시나리오'!$J$4-'d_시나리오'!$H$4)*('d_시나리오'!$J$4-'d_시나리오'!$I$4))))</f>
        <v/>
      </c>
      <c r="M2320">
        <f>RAND()</f>
        <v/>
      </c>
      <c r="N2320">
        <f>IF('d_시나리오'!$J$5='d_시나리오'!$H$5,'d_시나리오'!$I$5,IF(M2320&lt;('d_시나리오'!$I$5-'d_시나리오'!$H$5)/('d_시나리오'!$J$5-'d_시나리오'!$H$5),'d_시나리오'!$H$5+SQRT(M2320*('d_시나리오'!$J$5-'d_시나리오'!$H$5)*('d_시나리오'!$I$5-'d_시나리오'!$H$5)),'d_시나리오'!$J$5-SQRT((1-M2320)*('d_시나리오'!$J$5-'d_시나리오'!$H$5)*('d_시나리오'!$J$5-'d_시나리오'!$I$5))))</f>
        <v/>
      </c>
      <c r="O2320">
        <f>RAND()</f>
        <v/>
      </c>
      <c r="P2320">
        <f>IF('d_시나리오'!$J$6='d_시나리오'!$H$6,'d_시나리오'!$I$6,IF(O2320&lt;('d_시나리오'!$I$6-'d_시나리오'!$H$6)/('d_시나리오'!$J$6-'d_시나리오'!$H$6),'d_시나리오'!$H$6+SQRT(O2320*('d_시나리오'!$J$6-'d_시나리오'!$H$6)*('d_시나리오'!$I$6-'d_시나리오'!$H$6)),'d_시나리오'!$J$6-SQRT((1-O2320)*('d_시나리오'!$J$6-'d_시나리오'!$H$6)*('d_시나리오'!$J$6-'d_시나리오'!$I$6))))</f>
        <v/>
      </c>
      <c r="Q2320">
        <f>INDEX('d_분포'!$B$2:$B$57,RANDBETWEEN(1,56))</f>
        <v/>
      </c>
      <c r="R2320">
        <f>BETAINV(RAND(),5,5)</f>
        <v/>
      </c>
      <c r="S2320">
        <f>'d_고정'!$B$1*'6_기대효과'!$H$7*('d_시나리오'!$I$7/'d_고정'!$B$2)*B2320</f>
        <v/>
      </c>
      <c r="T2320">
        <f>S2320*D2320</f>
        <v/>
      </c>
      <c r="U2320">
        <f>S2320*F2320*H2320</f>
        <v/>
      </c>
      <c r="V2320">
        <f>S2320*F2320*(H2320-1)</f>
        <v/>
      </c>
      <c r="W2320">
        <f>U2320*J2320</f>
        <v/>
      </c>
      <c r="X2320">
        <f>T2320+W2320</f>
        <v/>
      </c>
      <c r="Y2320">
        <f>(T2320*E2320+W2320*L2320)*(1-R2320-'d_고정'!$B$13)</f>
        <v/>
      </c>
      <c r="Z2320">
        <f>(U2320*N2320*Q2320+'d_고정'!$B$3*('6_기대효과'!$H$7/8)*Q2320*'d_고정'!$B$10*P2320*('6_기대효과'!$K$7/'d_고정'!$B$9))*(1-R2320)</f>
        <v/>
      </c>
      <c r="AA2320">
        <f>W2320*L2320*(1-R2320-'d_고정'!$B$13)+U2320*MAX(N2320-'d_고정'!$B$10*P2320*('6_기대효과'!$K$7/'d_고정'!$B$9),0)*Q2320*(1-R2320)</f>
        <v/>
      </c>
      <c r="AB2320">
        <f>Y2320+Z2320</f>
        <v/>
      </c>
      <c r="AC2320">
        <f>Y2320/('d_고정'!$B$5*'6_기대효과'!$H$7/8)/'d_고정'!$B$6</f>
        <v/>
      </c>
      <c r="AD2320">
        <f>Y2320/('d_고정'!$B$8*'6_기대효과'!$H$7/8)</f>
        <v/>
      </c>
    </row>
    <row r="2321">
      <c r="A2321">
        <f>RAND()</f>
        <v/>
      </c>
      <c r="B2321">
        <f>IF('d_시나리오'!$J$2='d_시나리오'!$H$2,'d_시나리오'!$I$2,IF(A2321&lt;('d_시나리오'!$I$2-'d_시나리오'!$H$2)/('d_시나리오'!$J$2-'d_시나리오'!$H$2),'d_시나리오'!$H$2+SQRT(A2321*('d_시나리오'!$J$2-'d_시나리오'!$H$2)*('d_시나리오'!$I$2-'d_시나리오'!$H$2)),'d_시나리오'!$J$2-SQRT((1-A2321)*('d_시나리오'!$J$2-'d_시나리오'!$H$2)*('d_시나리오'!$J$2-'d_시나리오'!$I$2))))</f>
        <v/>
      </c>
      <c r="C2321">
        <f>RAND()</f>
        <v/>
      </c>
      <c r="D2321">
        <f>BETAINV(RAND(),IF(C2321&lt;'d_고정'!$B$26,'d_고정'!$B$23,'d_고정'!$B$16)+1,'d_고정'!$B$17-IF(C2321&lt;'d_고정'!$B$26,'d_고정'!$B$23,'d_고정'!$B$16)+1)*('d_고정'!$B$14+('d_고정'!$B$15-'d_고정'!$B$14)*RAND())</f>
        <v/>
      </c>
      <c r="E2321">
        <f>INDEX('d_분포'!$A$2:$A$28,RANDBETWEEN(1,27))</f>
        <v/>
      </c>
      <c r="F2321">
        <f>INDEX('d_분포'!$C$2:$C$5,RANDBETWEEN(1,4))*(0.9+0.2*RAND())</f>
        <v/>
      </c>
      <c r="G2321">
        <f>RAND()</f>
        <v/>
      </c>
      <c r="H2321">
        <f>(F2321+(1-F2321)*('d_고정'!$B$22*BETAINV(RAND(),IF(G2321&lt;'d_고정'!$B$26,'d_고정'!$B$25,'d_고정'!$B$20)+1,'d_고정'!$B$21-IF(G2321&lt;'d_고정'!$B$26,'d_고정'!$B$25,'d_고정'!$B$20)+1)+(1-'d_고정'!$B$22)*BETAINV(RAND(),IF(G2321&lt;'d_고정'!$B$26,'d_고정'!$B$24,'d_고정'!$B$18)+1,'d_고정'!$B$19-IF(G2321&lt;'d_고정'!$B$26,'d_고정'!$B$24,'d_고정'!$B$18)+1))*('d_고정'!$B$14+('d_고정'!$B$15-'d_고정'!$B$14)*RAND()))/F2321</f>
        <v/>
      </c>
      <c r="I2321">
        <f>RAND()</f>
        <v/>
      </c>
      <c r="J2321">
        <f>IF('d_시나리오'!$J$3='d_시나리오'!$H$3,'d_시나리오'!$I$3,IF(I2321&lt;('d_시나리오'!$I$3-'d_시나리오'!$H$3)/('d_시나리오'!$J$3-'d_시나리오'!$H$3),'d_시나리오'!$H$3+SQRT(I2321*('d_시나리오'!$J$3-'d_시나리오'!$H$3)*('d_시나리오'!$I$3-'d_시나리오'!$H$3)),'d_시나리오'!$J$3-SQRT((1-I2321)*('d_시나리오'!$J$3-'d_시나리오'!$H$3)*('d_시나리오'!$J$3-'d_시나리오'!$I$3))))</f>
        <v/>
      </c>
      <c r="K2321">
        <f>RAND()</f>
        <v/>
      </c>
      <c r="L2321">
        <f>IF('d_시나리오'!$J$4='d_시나리오'!$H$4,'d_시나리오'!$I$4,IF(K2321&lt;('d_시나리오'!$I$4-'d_시나리오'!$H$4)/('d_시나리오'!$J$4-'d_시나리오'!$H$4),'d_시나리오'!$H$4+SQRT(K2321*('d_시나리오'!$J$4-'d_시나리오'!$H$4)*('d_시나리오'!$I$4-'d_시나리오'!$H$4)),'d_시나리오'!$J$4-SQRT((1-K2321)*('d_시나리오'!$J$4-'d_시나리오'!$H$4)*('d_시나리오'!$J$4-'d_시나리오'!$I$4))))</f>
        <v/>
      </c>
      <c r="M2321">
        <f>RAND()</f>
        <v/>
      </c>
      <c r="N2321">
        <f>IF('d_시나리오'!$J$5='d_시나리오'!$H$5,'d_시나리오'!$I$5,IF(M2321&lt;('d_시나리오'!$I$5-'d_시나리오'!$H$5)/('d_시나리오'!$J$5-'d_시나리오'!$H$5),'d_시나리오'!$H$5+SQRT(M2321*('d_시나리오'!$J$5-'d_시나리오'!$H$5)*('d_시나리오'!$I$5-'d_시나리오'!$H$5)),'d_시나리오'!$J$5-SQRT((1-M2321)*('d_시나리오'!$J$5-'d_시나리오'!$H$5)*('d_시나리오'!$J$5-'d_시나리오'!$I$5))))</f>
        <v/>
      </c>
      <c r="O2321">
        <f>RAND()</f>
        <v/>
      </c>
      <c r="P2321">
        <f>IF('d_시나리오'!$J$6='d_시나리오'!$H$6,'d_시나리오'!$I$6,IF(O2321&lt;('d_시나리오'!$I$6-'d_시나리오'!$H$6)/('d_시나리오'!$J$6-'d_시나리오'!$H$6),'d_시나리오'!$H$6+SQRT(O2321*('d_시나리오'!$J$6-'d_시나리오'!$H$6)*('d_시나리오'!$I$6-'d_시나리오'!$H$6)),'d_시나리오'!$J$6-SQRT((1-O2321)*('d_시나리오'!$J$6-'d_시나리오'!$H$6)*('d_시나리오'!$J$6-'d_시나리오'!$I$6))))</f>
        <v/>
      </c>
      <c r="Q2321">
        <f>INDEX('d_분포'!$B$2:$B$57,RANDBETWEEN(1,56))</f>
        <v/>
      </c>
      <c r="R2321">
        <f>BETAINV(RAND(),5,5)</f>
        <v/>
      </c>
      <c r="S2321">
        <f>'d_고정'!$B$1*'6_기대효과'!$H$7*('d_시나리오'!$I$7/'d_고정'!$B$2)*B2321</f>
        <v/>
      </c>
      <c r="T2321">
        <f>S2321*D2321</f>
        <v/>
      </c>
      <c r="U2321">
        <f>S2321*F2321*H2321</f>
        <v/>
      </c>
      <c r="V2321">
        <f>S2321*F2321*(H2321-1)</f>
        <v/>
      </c>
      <c r="W2321">
        <f>U2321*J2321</f>
        <v/>
      </c>
      <c r="X2321">
        <f>T2321+W2321</f>
        <v/>
      </c>
      <c r="Y2321">
        <f>(T2321*E2321+W2321*L2321)*(1-R2321-'d_고정'!$B$13)</f>
        <v/>
      </c>
      <c r="Z2321">
        <f>(U2321*N2321*Q2321+'d_고정'!$B$3*('6_기대효과'!$H$7/8)*Q2321*'d_고정'!$B$10*P2321*('6_기대효과'!$K$7/'d_고정'!$B$9))*(1-R2321)</f>
        <v/>
      </c>
      <c r="AA2321">
        <f>W2321*L2321*(1-R2321-'d_고정'!$B$13)+U2321*MAX(N2321-'d_고정'!$B$10*P2321*('6_기대효과'!$K$7/'d_고정'!$B$9),0)*Q2321*(1-R2321)</f>
        <v/>
      </c>
      <c r="AB2321">
        <f>Y2321+Z2321</f>
        <v/>
      </c>
      <c r="AC2321">
        <f>Y2321/('d_고정'!$B$5*'6_기대효과'!$H$7/8)/'d_고정'!$B$6</f>
        <v/>
      </c>
      <c r="AD2321">
        <f>Y2321/('d_고정'!$B$8*'6_기대효과'!$H$7/8)</f>
        <v/>
      </c>
    </row>
    <row r="2322">
      <c r="A2322">
        <f>RAND()</f>
        <v/>
      </c>
      <c r="B2322">
        <f>IF('d_시나리오'!$J$2='d_시나리오'!$H$2,'d_시나리오'!$I$2,IF(A2322&lt;('d_시나리오'!$I$2-'d_시나리오'!$H$2)/('d_시나리오'!$J$2-'d_시나리오'!$H$2),'d_시나리오'!$H$2+SQRT(A2322*('d_시나리오'!$J$2-'d_시나리오'!$H$2)*('d_시나리오'!$I$2-'d_시나리오'!$H$2)),'d_시나리오'!$J$2-SQRT((1-A2322)*('d_시나리오'!$J$2-'d_시나리오'!$H$2)*('d_시나리오'!$J$2-'d_시나리오'!$I$2))))</f>
        <v/>
      </c>
      <c r="C2322">
        <f>RAND()</f>
        <v/>
      </c>
      <c r="D2322">
        <f>BETAINV(RAND(),IF(C2322&lt;'d_고정'!$B$26,'d_고정'!$B$23,'d_고정'!$B$16)+1,'d_고정'!$B$17-IF(C2322&lt;'d_고정'!$B$26,'d_고정'!$B$23,'d_고정'!$B$16)+1)*('d_고정'!$B$14+('d_고정'!$B$15-'d_고정'!$B$14)*RAND())</f>
        <v/>
      </c>
      <c r="E2322">
        <f>INDEX('d_분포'!$A$2:$A$28,RANDBETWEEN(1,27))</f>
        <v/>
      </c>
      <c r="F2322">
        <f>INDEX('d_분포'!$C$2:$C$5,RANDBETWEEN(1,4))*(0.9+0.2*RAND())</f>
        <v/>
      </c>
      <c r="G2322">
        <f>RAND()</f>
        <v/>
      </c>
      <c r="H2322">
        <f>(F2322+(1-F2322)*('d_고정'!$B$22*BETAINV(RAND(),IF(G2322&lt;'d_고정'!$B$26,'d_고정'!$B$25,'d_고정'!$B$20)+1,'d_고정'!$B$21-IF(G2322&lt;'d_고정'!$B$26,'d_고정'!$B$25,'d_고정'!$B$20)+1)+(1-'d_고정'!$B$22)*BETAINV(RAND(),IF(G2322&lt;'d_고정'!$B$26,'d_고정'!$B$24,'d_고정'!$B$18)+1,'d_고정'!$B$19-IF(G2322&lt;'d_고정'!$B$26,'d_고정'!$B$24,'d_고정'!$B$18)+1))*('d_고정'!$B$14+('d_고정'!$B$15-'d_고정'!$B$14)*RAND()))/F2322</f>
        <v/>
      </c>
      <c r="I2322">
        <f>RAND()</f>
        <v/>
      </c>
      <c r="J2322">
        <f>IF('d_시나리오'!$J$3='d_시나리오'!$H$3,'d_시나리오'!$I$3,IF(I2322&lt;('d_시나리오'!$I$3-'d_시나리오'!$H$3)/('d_시나리오'!$J$3-'d_시나리오'!$H$3),'d_시나리오'!$H$3+SQRT(I2322*('d_시나리오'!$J$3-'d_시나리오'!$H$3)*('d_시나리오'!$I$3-'d_시나리오'!$H$3)),'d_시나리오'!$J$3-SQRT((1-I2322)*('d_시나리오'!$J$3-'d_시나리오'!$H$3)*('d_시나리오'!$J$3-'d_시나리오'!$I$3))))</f>
        <v/>
      </c>
      <c r="K2322">
        <f>RAND()</f>
        <v/>
      </c>
      <c r="L2322">
        <f>IF('d_시나리오'!$J$4='d_시나리오'!$H$4,'d_시나리오'!$I$4,IF(K2322&lt;('d_시나리오'!$I$4-'d_시나리오'!$H$4)/('d_시나리오'!$J$4-'d_시나리오'!$H$4),'d_시나리오'!$H$4+SQRT(K2322*('d_시나리오'!$J$4-'d_시나리오'!$H$4)*('d_시나리오'!$I$4-'d_시나리오'!$H$4)),'d_시나리오'!$J$4-SQRT((1-K2322)*('d_시나리오'!$J$4-'d_시나리오'!$H$4)*('d_시나리오'!$J$4-'d_시나리오'!$I$4))))</f>
        <v/>
      </c>
      <c r="M2322">
        <f>RAND()</f>
        <v/>
      </c>
      <c r="N2322">
        <f>IF('d_시나리오'!$J$5='d_시나리오'!$H$5,'d_시나리오'!$I$5,IF(M2322&lt;('d_시나리오'!$I$5-'d_시나리오'!$H$5)/('d_시나리오'!$J$5-'d_시나리오'!$H$5),'d_시나리오'!$H$5+SQRT(M2322*('d_시나리오'!$J$5-'d_시나리오'!$H$5)*('d_시나리오'!$I$5-'d_시나리오'!$H$5)),'d_시나리오'!$J$5-SQRT((1-M2322)*('d_시나리오'!$J$5-'d_시나리오'!$H$5)*('d_시나리오'!$J$5-'d_시나리오'!$I$5))))</f>
        <v/>
      </c>
      <c r="O2322">
        <f>RAND()</f>
        <v/>
      </c>
      <c r="P2322">
        <f>IF('d_시나리오'!$J$6='d_시나리오'!$H$6,'d_시나리오'!$I$6,IF(O2322&lt;('d_시나리오'!$I$6-'d_시나리오'!$H$6)/('d_시나리오'!$J$6-'d_시나리오'!$H$6),'d_시나리오'!$H$6+SQRT(O2322*('d_시나리오'!$J$6-'d_시나리오'!$H$6)*('d_시나리오'!$I$6-'d_시나리오'!$H$6)),'d_시나리오'!$J$6-SQRT((1-O2322)*('d_시나리오'!$J$6-'d_시나리오'!$H$6)*('d_시나리오'!$J$6-'d_시나리오'!$I$6))))</f>
        <v/>
      </c>
      <c r="Q2322">
        <f>INDEX('d_분포'!$B$2:$B$57,RANDBETWEEN(1,56))</f>
        <v/>
      </c>
      <c r="R2322">
        <f>BETAINV(RAND(),5,5)</f>
        <v/>
      </c>
      <c r="S2322">
        <f>'d_고정'!$B$1*'6_기대효과'!$H$7*('d_시나리오'!$I$7/'d_고정'!$B$2)*B2322</f>
        <v/>
      </c>
      <c r="T2322">
        <f>S2322*D2322</f>
        <v/>
      </c>
      <c r="U2322">
        <f>S2322*F2322*H2322</f>
        <v/>
      </c>
      <c r="V2322">
        <f>S2322*F2322*(H2322-1)</f>
        <v/>
      </c>
      <c r="W2322">
        <f>U2322*J2322</f>
        <v/>
      </c>
      <c r="X2322">
        <f>T2322+W2322</f>
        <v/>
      </c>
      <c r="Y2322">
        <f>(T2322*E2322+W2322*L2322)*(1-R2322-'d_고정'!$B$13)</f>
        <v/>
      </c>
      <c r="Z2322">
        <f>(U2322*N2322*Q2322+'d_고정'!$B$3*('6_기대효과'!$H$7/8)*Q2322*'d_고정'!$B$10*P2322*('6_기대효과'!$K$7/'d_고정'!$B$9))*(1-R2322)</f>
        <v/>
      </c>
      <c r="AA2322">
        <f>W2322*L2322*(1-R2322-'d_고정'!$B$13)+U2322*MAX(N2322-'d_고정'!$B$10*P2322*('6_기대효과'!$K$7/'d_고정'!$B$9),0)*Q2322*(1-R2322)</f>
        <v/>
      </c>
      <c r="AB2322">
        <f>Y2322+Z2322</f>
        <v/>
      </c>
      <c r="AC2322">
        <f>Y2322/('d_고정'!$B$5*'6_기대효과'!$H$7/8)/'d_고정'!$B$6</f>
        <v/>
      </c>
      <c r="AD2322">
        <f>Y2322/('d_고정'!$B$8*'6_기대효과'!$H$7/8)</f>
        <v/>
      </c>
    </row>
    <row r="2323">
      <c r="A2323">
        <f>RAND()</f>
        <v/>
      </c>
      <c r="B2323">
        <f>IF('d_시나리오'!$J$2='d_시나리오'!$H$2,'d_시나리오'!$I$2,IF(A2323&lt;('d_시나리오'!$I$2-'d_시나리오'!$H$2)/('d_시나리오'!$J$2-'d_시나리오'!$H$2),'d_시나리오'!$H$2+SQRT(A2323*('d_시나리오'!$J$2-'d_시나리오'!$H$2)*('d_시나리오'!$I$2-'d_시나리오'!$H$2)),'d_시나리오'!$J$2-SQRT((1-A2323)*('d_시나리오'!$J$2-'d_시나리오'!$H$2)*('d_시나리오'!$J$2-'d_시나리오'!$I$2))))</f>
        <v/>
      </c>
      <c r="C2323">
        <f>RAND()</f>
        <v/>
      </c>
      <c r="D2323">
        <f>BETAINV(RAND(),IF(C2323&lt;'d_고정'!$B$26,'d_고정'!$B$23,'d_고정'!$B$16)+1,'d_고정'!$B$17-IF(C2323&lt;'d_고정'!$B$26,'d_고정'!$B$23,'d_고정'!$B$16)+1)*('d_고정'!$B$14+('d_고정'!$B$15-'d_고정'!$B$14)*RAND())</f>
        <v/>
      </c>
      <c r="E2323">
        <f>INDEX('d_분포'!$A$2:$A$28,RANDBETWEEN(1,27))</f>
        <v/>
      </c>
      <c r="F2323">
        <f>INDEX('d_분포'!$C$2:$C$5,RANDBETWEEN(1,4))*(0.9+0.2*RAND())</f>
        <v/>
      </c>
      <c r="G2323">
        <f>RAND()</f>
        <v/>
      </c>
      <c r="H2323">
        <f>(F2323+(1-F2323)*('d_고정'!$B$22*BETAINV(RAND(),IF(G2323&lt;'d_고정'!$B$26,'d_고정'!$B$25,'d_고정'!$B$20)+1,'d_고정'!$B$21-IF(G2323&lt;'d_고정'!$B$26,'d_고정'!$B$25,'d_고정'!$B$20)+1)+(1-'d_고정'!$B$22)*BETAINV(RAND(),IF(G2323&lt;'d_고정'!$B$26,'d_고정'!$B$24,'d_고정'!$B$18)+1,'d_고정'!$B$19-IF(G2323&lt;'d_고정'!$B$26,'d_고정'!$B$24,'d_고정'!$B$18)+1))*('d_고정'!$B$14+('d_고정'!$B$15-'d_고정'!$B$14)*RAND()))/F2323</f>
        <v/>
      </c>
      <c r="I2323">
        <f>RAND()</f>
        <v/>
      </c>
      <c r="J2323">
        <f>IF('d_시나리오'!$J$3='d_시나리오'!$H$3,'d_시나리오'!$I$3,IF(I2323&lt;('d_시나리오'!$I$3-'d_시나리오'!$H$3)/('d_시나리오'!$J$3-'d_시나리오'!$H$3),'d_시나리오'!$H$3+SQRT(I2323*('d_시나리오'!$J$3-'d_시나리오'!$H$3)*('d_시나리오'!$I$3-'d_시나리오'!$H$3)),'d_시나리오'!$J$3-SQRT((1-I2323)*('d_시나리오'!$J$3-'d_시나리오'!$H$3)*('d_시나리오'!$J$3-'d_시나리오'!$I$3))))</f>
        <v/>
      </c>
      <c r="K2323">
        <f>RAND()</f>
        <v/>
      </c>
      <c r="L2323">
        <f>IF('d_시나리오'!$J$4='d_시나리오'!$H$4,'d_시나리오'!$I$4,IF(K2323&lt;('d_시나리오'!$I$4-'d_시나리오'!$H$4)/('d_시나리오'!$J$4-'d_시나리오'!$H$4),'d_시나리오'!$H$4+SQRT(K2323*('d_시나리오'!$J$4-'d_시나리오'!$H$4)*('d_시나리오'!$I$4-'d_시나리오'!$H$4)),'d_시나리오'!$J$4-SQRT((1-K2323)*('d_시나리오'!$J$4-'d_시나리오'!$H$4)*('d_시나리오'!$J$4-'d_시나리오'!$I$4))))</f>
        <v/>
      </c>
      <c r="M2323">
        <f>RAND()</f>
        <v/>
      </c>
      <c r="N2323">
        <f>IF('d_시나리오'!$J$5='d_시나리오'!$H$5,'d_시나리오'!$I$5,IF(M2323&lt;('d_시나리오'!$I$5-'d_시나리오'!$H$5)/('d_시나리오'!$J$5-'d_시나리오'!$H$5),'d_시나리오'!$H$5+SQRT(M2323*('d_시나리오'!$J$5-'d_시나리오'!$H$5)*('d_시나리오'!$I$5-'d_시나리오'!$H$5)),'d_시나리오'!$J$5-SQRT((1-M2323)*('d_시나리오'!$J$5-'d_시나리오'!$H$5)*('d_시나리오'!$J$5-'d_시나리오'!$I$5))))</f>
        <v/>
      </c>
      <c r="O2323">
        <f>RAND()</f>
        <v/>
      </c>
      <c r="P2323">
        <f>IF('d_시나리오'!$J$6='d_시나리오'!$H$6,'d_시나리오'!$I$6,IF(O2323&lt;('d_시나리오'!$I$6-'d_시나리오'!$H$6)/('d_시나리오'!$J$6-'d_시나리오'!$H$6),'d_시나리오'!$H$6+SQRT(O2323*('d_시나리오'!$J$6-'d_시나리오'!$H$6)*('d_시나리오'!$I$6-'d_시나리오'!$H$6)),'d_시나리오'!$J$6-SQRT((1-O2323)*('d_시나리오'!$J$6-'d_시나리오'!$H$6)*('d_시나리오'!$J$6-'d_시나리오'!$I$6))))</f>
        <v/>
      </c>
      <c r="Q2323">
        <f>INDEX('d_분포'!$B$2:$B$57,RANDBETWEEN(1,56))</f>
        <v/>
      </c>
      <c r="R2323">
        <f>BETAINV(RAND(),5,5)</f>
        <v/>
      </c>
      <c r="S2323">
        <f>'d_고정'!$B$1*'6_기대효과'!$H$7*('d_시나리오'!$I$7/'d_고정'!$B$2)*B2323</f>
        <v/>
      </c>
      <c r="T2323">
        <f>S2323*D2323</f>
        <v/>
      </c>
      <c r="U2323">
        <f>S2323*F2323*H2323</f>
        <v/>
      </c>
      <c r="V2323">
        <f>S2323*F2323*(H2323-1)</f>
        <v/>
      </c>
      <c r="W2323">
        <f>U2323*J2323</f>
        <v/>
      </c>
      <c r="X2323">
        <f>T2323+W2323</f>
        <v/>
      </c>
      <c r="Y2323">
        <f>(T2323*E2323+W2323*L2323)*(1-R2323-'d_고정'!$B$13)</f>
        <v/>
      </c>
      <c r="Z2323">
        <f>(U2323*N2323*Q2323+'d_고정'!$B$3*('6_기대효과'!$H$7/8)*Q2323*'d_고정'!$B$10*P2323*('6_기대효과'!$K$7/'d_고정'!$B$9))*(1-R2323)</f>
        <v/>
      </c>
      <c r="AA2323">
        <f>W2323*L2323*(1-R2323-'d_고정'!$B$13)+U2323*MAX(N2323-'d_고정'!$B$10*P2323*('6_기대효과'!$K$7/'d_고정'!$B$9),0)*Q2323*(1-R2323)</f>
        <v/>
      </c>
      <c r="AB2323">
        <f>Y2323+Z2323</f>
        <v/>
      </c>
      <c r="AC2323">
        <f>Y2323/('d_고정'!$B$5*'6_기대효과'!$H$7/8)/'d_고정'!$B$6</f>
        <v/>
      </c>
      <c r="AD2323">
        <f>Y2323/('d_고정'!$B$8*'6_기대효과'!$H$7/8)</f>
        <v/>
      </c>
    </row>
    <row r="2324">
      <c r="A2324">
        <f>RAND()</f>
        <v/>
      </c>
      <c r="B2324">
        <f>IF('d_시나리오'!$J$2='d_시나리오'!$H$2,'d_시나리오'!$I$2,IF(A2324&lt;('d_시나리오'!$I$2-'d_시나리오'!$H$2)/('d_시나리오'!$J$2-'d_시나리오'!$H$2),'d_시나리오'!$H$2+SQRT(A2324*('d_시나리오'!$J$2-'d_시나리오'!$H$2)*('d_시나리오'!$I$2-'d_시나리오'!$H$2)),'d_시나리오'!$J$2-SQRT((1-A2324)*('d_시나리오'!$J$2-'d_시나리오'!$H$2)*('d_시나리오'!$J$2-'d_시나리오'!$I$2))))</f>
        <v/>
      </c>
      <c r="C2324">
        <f>RAND()</f>
        <v/>
      </c>
      <c r="D2324">
        <f>BETAINV(RAND(),IF(C2324&lt;'d_고정'!$B$26,'d_고정'!$B$23,'d_고정'!$B$16)+1,'d_고정'!$B$17-IF(C2324&lt;'d_고정'!$B$26,'d_고정'!$B$23,'d_고정'!$B$16)+1)*('d_고정'!$B$14+('d_고정'!$B$15-'d_고정'!$B$14)*RAND())</f>
        <v/>
      </c>
      <c r="E2324">
        <f>INDEX('d_분포'!$A$2:$A$28,RANDBETWEEN(1,27))</f>
        <v/>
      </c>
      <c r="F2324">
        <f>INDEX('d_분포'!$C$2:$C$5,RANDBETWEEN(1,4))*(0.9+0.2*RAND())</f>
        <v/>
      </c>
      <c r="G2324">
        <f>RAND()</f>
        <v/>
      </c>
      <c r="H2324">
        <f>(F2324+(1-F2324)*('d_고정'!$B$22*BETAINV(RAND(),IF(G2324&lt;'d_고정'!$B$26,'d_고정'!$B$25,'d_고정'!$B$20)+1,'d_고정'!$B$21-IF(G2324&lt;'d_고정'!$B$26,'d_고정'!$B$25,'d_고정'!$B$20)+1)+(1-'d_고정'!$B$22)*BETAINV(RAND(),IF(G2324&lt;'d_고정'!$B$26,'d_고정'!$B$24,'d_고정'!$B$18)+1,'d_고정'!$B$19-IF(G2324&lt;'d_고정'!$B$26,'d_고정'!$B$24,'d_고정'!$B$18)+1))*('d_고정'!$B$14+('d_고정'!$B$15-'d_고정'!$B$14)*RAND()))/F2324</f>
        <v/>
      </c>
      <c r="I2324">
        <f>RAND()</f>
        <v/>
      </c>
      <c r="J2324">
        <f>IF('d_시나리오'!$J$3='d_시나리오'!$H$3,'d_시나리오'!$I$3,IF(I2324&lt;('d_시나리오'!$I$3-'d_시나리오'!$H$3)/('d_시나리오'!$J$3-'d_시나리오'!$H$3),'d_시나리오'!$H$3+SQRT(I2324*('d_시나리오'!$J$3-'d_시나리오'!$H$3)*('d_시나리오'!$I$3-'d_시나리오'!$H$3)),'d_시나리오'!$J$3-SQRT((1-I2324)*('d_시나리오'!$J$3-'d_시나리오'!$H$3)*('d_시나리오'!$J$3-'d_시나리오'!$I$3))))</f>
        <v/>
      </c>
      <c r="K2324">
        <f>RAND()</f>
        <v/>
      </c>
      <c r="L2324">
        <f>IF('d_시나리오'!$J$4='d_시나리오'!$H$4,'d_시나리오'!$I$4,IF(K2324&lt;('d_시나리오'!$I$4-'d_시나리오'!$H$4)/('d_시나리오'!$J$4-'d_시나리오'!$H$4),'d_시나리오'!$H$4+SQRT(K2324*('d_시나리오'!$J$4-'d_시나리오'!$H$4)*('d_시나리오'!$I$4-'d_시나리오'!$H$4)),'d_시나리오'!$J$4-SQRT((1-K2324)*('d_시나리오'!$J$4-'d_시나리오'!$H$4)*('d_시나리오'!$J$4-'d_시나리오'!$I$4))))</f>
        <v/>
      </c>
      <c r="M2324">
        <f>RAND()</f>
        <v/>
      </c>
      <c r="N2324">
        <f>IF('d_시나리오'!$J$5='d_시나리오'!$H$5,'d_시나리오'!$I$5,IF(M2324&lt;('d_시나리오'!$I$5-'d_시나리오'!$H$5)/('d_시나리오'!$J$5-'d_시나리오'!$H$5),'d_시나리오'!$H$5+SQRT(M2324*('d_시나리오'!$J$5-'d_시나리오'!$H$5)*('d_시나리오'!$I$5-'d_시나리오'!$H$5)),'d_시나리오'!$J$5-SQRT((1-M2324)*('d_시나리오'!$J$5-'d_시나리오'!$H$5)*('d_시나리오'!$J$5-'d_시나리오'!$I$5))))</f>
        <v/>
      </c>
      <c r="O2324">
        <f>RAND()</f>
        <v/>
      </c>
      <c r="P2324">
        <f>IF('d_시나리오'!$J$6='d_시나리오'!$H$6,'d_시나리오'!$I$6,IF(O2324&lt;('d_시나리오'!$I$6-'d_시나리오'!$H$6)/('d_시나리오'!$J$6-'d_시나리오'!$H$6),'d_시나리오'!$H$6+SQRT(O2324*('d_시나리오'!$J$6-'d_시나리오'!$H$6)*('d_시나리오'!$I$6-'d_시나리오'!$H$6)),'d_시나리오'!$J$6-SQRT((1-O2324)*('d_시나리오'!$J$6-'d_시나리오'!$H$6)*('d_시나리오'!$J$6-'d_시나리오'!$I$6))))</f>
        <v/>
      </c>
      <c r="Q2324">
        <f>INDEX('d_분포'!$B$2:$B$57,RANDBETWEEN(1,56))</f>
        <v/>
      </c>
      <c r="R2324">
        <f>BETAINV(RAND(),5,5)</f>
        <v/>
      </c>
      <c r="S2324">
        <f>'d_고정'!$B$1*'6_기대효과'!$H$7*('d_시나리오'!$I$7/'d_고정'!$B$2)*B2324</f>
        <v/>
      </c>
      <c r="T2324">
        <f>S2324*D2324</f>
        <v/>
      </c>
      <c r="U2324">
        <f>S2324*F2324*H2324</f>
        <v/>
      </c>
      <c r="V2324">
        <f>S2324*F2324*(H2324-1)</f>
        <v/>
      </c>
      <c r="W2324">
        <f>U2324*J2324</f>
        <v/>
      </c>
      <c r="X2324">
        <f>T2324+W2324</f>
        <v/>
      </c>
      <c r="Y2324">
        <f>(T2324*E2324+W2324*L2324)*(1-R2324-'d_고정'!$B$13)</f>
        <v/>
      </c>
      <c r="Z2324">
        <f>(U2324*N2324*Q2324+'d_고정'!$B$3*('6_기대효과'!$H$7/8)*Q2324*'d_고정'!$B$10*P2324*('6_기대효과'!$K$7/'d_고정'!$B$9))*(1-R2324)</f>
        <v/>
      </c>
      <c r="AA2324">
        <f>W2324*L2324*(1-R2324-'d_고정'!$B$13)+U2324*MAX(N2324-'d_고정'!$B$10*P2324*('6_기대효과'!$K$7/'d_고정'!$B$9),0)*Q2324*(1-R2324)</f>
        <v/>
      </c>
      <c r="AB2324">
        <f>Y2324+Z2324</f>
        <v/>
      </c>
      <c r="AC2324">
        <f>Y2324/('d_고정'!$B$5*'6_기대효과'!$H$7/8)/'d_고정'!$B$6</f>
        <v/>
      </c>
      <c r="AD2324">
        <f>Y2324/('d_고정'!$B$8*'6_기대효과'!$H$7/8)</f>
        <v/>
      </c>
    </row>
    <row r="2325">
      <c r="A2325">
        <f>RAND()</f>
        <v/>
      </c>
      <c r="B2325">
        <f>IF('d_시나리오'!$J$2='d_시나리오'!$H$2,'d_시나리오'!$I$2,IF(A2325&lt;('d_시나리오'!$I$2-'d_시나리오'!$H$2)/('d_시나리오'!$J$2-'d_시나리오'!$H$2),'d_시나리오'!$H$2+SQRT(A2325*('d_시나리오'!$J$2-'d_시나리오'!$H$2)*('d_시나리오'!$I$2-'d_시나리오'!$H$2)),'d_시나리오'!$J$2-SQRT((1-A2325)*('d_시나리오'!$J$2-'d_시나리오'!$H$2)*('d_시나리오'!$J$2-'d_시나리오'!$I$2))))</f>
        <v/>
      </c>
      <c r="C2325">
        <f>RAND()</f>
        <v/>
      </c>
      <c r="D2325">
        <f>BETAINV(RAND(),IF(C2325&lt;'d_고정'!$B$26,'d_고정'!$B$23,'d_고정'!$B$16)+1,'d_고정'!$B$17-IF(C2325&lt;'d_고정'!$B$26,'d_고정'!$B$23,'d_고정'!$B$16)+1)*('d_고정'!$B$14+('d_고정'!$B$15-'d_고정'!$B$14)*RAND())</f>
        <v/>
      </c>
      <c r="E2325">
        <f>INDEX('d_분포'!$A$2:$A$28,RANDBETWEEN(1,27))</f>
        <v/>
      </c>
      <c r="F2325">
        <f>INDEX('d_분포'!$C$2:$C$5,RANDBETWEEN(1,4))*(0.9+0.2*RAND())</f>
        <v/>
      </c>
      <c r="G2325">
        <f>RAND()</f>
        <v/>
      </c>
      <c r="H2325">
        <f>(F2325+(1-F2325)*('d_고정'!$B$22*BETAINV(RAND(),IF(G2325&lt;'d_고정'!$B$26,'d_고정'!$B$25,'d_고정'!$B$20)+1,'d_고정'!$B$21-IF(G2325&lt;'d_고정'!$B$26,'d_고정'!$B$25,'d_고정'!$B$20)+1)+(1-'d_고정'!$B$22)*BETAINV(RAND(),IF(G2325&lt;'d_고정'!$B$26,'d_고정'!$B$24,'d_고정'!$B$18)+1,'d_고정'!$B$19-IF(G2325&lt;'d_고정'!$B$26,'d_고정'!$B$24,'d_고정'!$B$18)+1))*('d_고정'!$B$14+('d_고정'!$B$15-'d_고정'!$B$14)*RAND()))/F2325</f>
        <v/>
      </c>
      <c r="I2325">
        <f>RAND()</f>
        <v/>
      </c>
      <c r="J2325">
        <f>IF('d_시나리오'!$J$3='d_시나리오'!$H$3,'d_시나리오'!$I$3,IF(I2325&lt;('d_시나리오'!$I$3-'d_시나리오'!$H$3)/('d_시나리오'!$J$3-'d_시나리오'!$H$3),'d_시나리오'!$H$3+SQRT(I2325*('d_시나리오'!$J$3-'d_시나리오'!$H$3)*('d_시나리오'!$I$3-'d_시나리오'!$H$3)),'d_시나리오'!$J$3-SQRT((1-I2325)*('d_시나리오'!$J$3-'d_시나리오'!$H$3)*('d_시나리오'!$J$3-'d_시나리오'!$I$3))))</f>
        <v/>
      </c>
      <c r="K2325">
        <f>RAND()</f>
        <v/>
      </c>
      <c r="L2325">
        <f>IF('d_시나리오'!$J$4='d_시나리오'!$H$4,'d_시나리오'!$I$4,IF(K2325&lt;('d_시나리오'!$I$4-'d_시나리오'!$H$4)/('d_시나리오'!$J$4-'d_시나리오'!$H$4),'d_시나리오'!$H$4+SQRT(K2325*('d_시나리오'!$J$4-'d_시나리오'!$H$4)*('d_시나리오'!$I$4-'d_시나리오'!$H$4)),'d_시나리오'!$J$4-SQRT((1-K2325)*('d_시나리오'!$J$4-'d_시나리오'!$H$4)*('d_시나리오'!$J$4-'d_시나리오'!$I$4))))</f>
        <v/>
      </c>
      <c r="M2325">
        <f>RAND()</f>
        <v/>
      </c>
      <c r="N2325">
        <f>IF('d_시나리오'!$J$5='d_시나리오'!$H$5,'d_시나리오'!$I$5,IF(M2325&lt;('d_시나리오'!$I$5-'d_시나리오'!$H$5)/('d_시나리오'!$J$5-'d_시나리오'!$H$5),'d_시나리오'!$H$5+SQRT(M2325*('d_시나리오'!$J$5-'d_시나리오'!$H$5)*('d_시나리오'!$I$5-'d_시나리오'!$H$5)),'d_시나리오'!$J$5-SQRT((1-M2325)*('d_시나리오'!$J$5-'d_시나리오'!$H$5)*('d_시나리오'!$J$5-'d_시나리오'!$I$5))))</f>
        <v/>
      </c>
      <c r="O2325">
        <f>RAND()</f>
        <v/>
      </c>
      <c r="P2325">
        <f>IF('d_시나리오'!$J$6='d_시나리오'!$H$6,'d_시나리오'!$I$6,IF(O2325&lt;('d_시나리오'!$I$6-'d_시나리오'!$H$6)/('d_시나리오'!$J$6-'d_시나리오'!$H$6),'d_시나리오'!$H$6+SQRT(O2325*('d_시나리오'!$J$6-'d_시나리오'!$H$6)*('d_시나리오'!$I$6-'d_시나리오'!$H$6)),'d_시나리오'!$J$6-SQRT((1-O2325)*('d_시나리오'!$J$6-'d_시나리오'!$H$6)*('d_시나리오'!$J$6-'d_시나리오'!$I$6))))</f>
        <v/>
      </c>
      <c r="Q2325">
        <f>INDEX('d_분포'!$B$2:$B$57,RANDBETWEEN(1,56))</f>
        <v/>
      </c>
      <c r="R2325">
        <f>BETAINV(RAND(),5,5)</f>
        <v/>
      </c>
      <c r="S2325">
        <f>'d_고정'!$B$1*'6_기대효과'!$H$7*('d_시나리오'!$I$7/'d_고정'!$B$2)*B2325</f>
        <v/>
      </c>
      <c r="T2325">
        <f>S2325*D2325</f>
        <v/>
      </c>
      <c r="U2325">
        <f>S2325*F2325*H2325</f>
        <v/>
      </c>
      <c r="V2325">
        <f>S2325*F2325*(H2325-1)</f>
        <v/>
      </c>
      <c r="W2325">
        <f>U2325*J2325</f>
        <v/>
      </c>
      <c r="X2325">
        <f>T2325+W2325</f>
        <v/>
      </c>
      <c r="Y2325">
        <f>(T2325*E2325+W2325*L2325)*(1-R2325-'d_고정'!$B$13)</f>
        <v/>
      </c>
      <c r="Z2325">
        <f>(U2325*N2325*Q2325+'d_고정'!$B$3*('6_기대효과'!$H$7/8)*Q2325*'d_고정'!$B$10*P2325*('6_기대효과'!$K$7/'d_고정'!$B$9))*(1-R2325)</f>
        <v/>
      </c>
      <c r="AA2325">
        <f>W2325*L2325*(1-R2325-'d_고정'!$B$13)+U2325*MAX(N2325-'d_고정'!$B$10*P2325*('6_기대효과'!$K$7/'d_고정'!$B$9),0)*Q2325*(1-R2325)</f>
        <v/>
      </c>
      <c r="AB2325">
        <f>Y2325+Z2325</f>
        <v/>
      </c>
      <c r="AC2325">
        <f>Y2325/('d_고정'!$B$5*'6_기대효과'!$H$7/8)/'d_고정'!$B$6</f>
        <v/>
      </c>
      <c r="AD2325">
        <f>Y2325/('d_고정'!$B$8*'6_기대효과'!$H$7/8)</f>
        <v/>
      </c>
    </row>
    <row r="2326">
      <c r="A2326">
        <f>RAND()</f>
        <v/>
      </c>
      <c r="B2326">
        <f>IF('d_시나리오'!$J$2='d_시나리오'!$H$2,'d_시나리오'!$I$2,IF(A2326&lt;('d_시나리오'!$I$2-'d_시나리오'!$H$2)/('d_시나리오'!$J$2-'d_시나리오'!$H$2),'d_시나리오'!$H$2+SQRT(A2326*('d_시나리오'!$J$2-'d_시나리오'!$H$2)*('d_시나리오'!$I$2-'d_시나리오'!$H$2)),'d_시나리오'!$J$2-SQRT((1-A2326)*('d_시나리오'!$J$2-'d_시나리오'!$H$2)*('d_시나리오'!$J$2-'d_시나리오'!$I$2))))</f>
        <v/>
      </c>
      <c r="C2326">
        <f>RAND()</f>
        <v/>
      </c>
      <c r="D2326">
        <f>BETAINV(RAND(),IF(C2326&lt;'d_고정'!$B$26,'d_고정'!$B$23,'d_고정'!$B$16)+1,'d_고정'!$B$17-IF(C2326&lt;'d_고정'!$B$26,'d_고정'!$B$23,'d_고정'!$B$16)+1)*('d_고정'!$B$14+('d_고정'!$B$15-'d_고정'!$B$14)*RAND())</f>
        <v/>
      </c>
      <c r="E2326">
        <f>INDEX('d_분포'!$A$2:$A$28,RANDBETWEEN(1,27))</f>
        <v/>
      </c>
      <c r="F2326">
        <f>INDEX('d_분포'!$C$2:$C$5,RANDBETWEEN(1,4))*(0.9+0.2*RAND())</f>
        <v/>
      </c>
      <c r="G2326">
        <f>RAND()</f>
        <v/>
      </c>
      <c r="H2326">
        <f>(F2326+(1-F2326)*('d_고정'!$B$22*BETAINV(RAND(),IF(G2326&lt;'d_고정'!$B$26,'d_고정'!$B$25,'d_고정'!$B$20)+1,'d_고정'!$B$21-IF(G2326&lt;'d_고정'!$B$26,'d_고정'!$B$25,'d_고정'!$B$20)+1)+(1-'d_고정'!$B$22)*BETAINV(RAND(),IF(G2326&lt;'d_고정'!$B$26,'d_고정'!$B$24,'d_고정'!$B$18)+1,'d_고정'!$B$19-IF(G2326&lt;'d_고정'!$B$26,'d_고정'!$B$24,'d_고정'!$B$18)+1))*('d_고정'!$B$14+('d_고정'!$B$15-'d_고정'!$B$14)*RAND()))/F2326</f>
        <v/>
      </c>
      <c r="I2326">
        <f>RAND()</f>
        <v/>
      </c>
      <c r="J2326">
        <f>IF('d_시나리오'!$J$3='d_시나리오'!$H$3,'d_시나리오'!$I$3,IF(I2326&lt;('d_시나리오'!$I$3-'d_시나리오'!$H$3)/('d_시나리오'!$J$3-'d_시나리오'!$H$3),'d_시나리오'!$H$3+SQRT(I2326*('d_시나리오'!$J$3-'d_시나리오'!$H$3)*('d_시나리오'!$I$3-'d_시나리오'!$H$3)),'d_시나리오'!$J$3-SQRT((1-I2326)*('d_시나리오'!$J$3-'d_시나리오'!$H$3)*('d_시나리오'!$J$3-'d_시나리오'!$I$3))))</f>
        <v/>
      </c>
      <c r="K2326">
        <f>RAND()</f>
        <v/>
      </c>
      <c r="L2326">
        <f>IF('d_시나리오'!$J$4='d_시나리오'!$H$4,'d_시나리오'!$I$4,IF(K2326&lt;('d_시나리오'!$I$4-'d_시나리오'!$H$4)/('d_시나리오'!$J$4-'d_시나리오'!$H$4),'d_시나리오'!$H$4+SQRT(K2326*('d_시나리오'!$J$4-'d_시나리오'!$H$4)*('d_시나리오'!$I$4-'d_시나리오'!$H$4)),'d_시나리오'!$J$4-SQRT((1-K2326)*('d_시나리오'!$J$4-'d_시나리오'!$H$4)*('d_시나리오'!$J$4-'d_시나리오'!$I$4))))</f>
        <v/>
      </c>
      <c r="M2326">
        <f>RAND()</f>
        <v/>
      </c>
      <c r="N2326">
        <f>IF('d_시나리오'!$J$5='d_시나리오'!$H$5,'d_시나리오'!$I$5,IF(M2326&lt;('d_시나리오'!$I$5-'d_시나리오'!$H$5)/('d_시나리오'!$J$5-'d_시나리오'!$H$5),'d_시나리오'!$H$5+SQRT(M2326*('d_시나리오'!$J$5-'d_시나리오'!$H$5)*('d_시나리오'!$I$5-'d_시나리오'!$H$5)),'d_시나리오'!$J$5-SQRT((1-M2326)*('d_시나리오'!$J$5-'d_시나리오'!$H$5)*('d_시나리오'!$J$5-'d_시나리오'!$I$5))))</f>
        <v/>
      </c>
      <c r="O2326">
        <f>RAND()</f>
        <v/>
      </c>
      <c r="P2326">
        <f>IF('d_시나리오'!$J$6='d_시나리오'!$H$6,'d_시나리오'!$I$6,IF(O2326&lt;('d_시나리오'!$I$6-'d_시나리오'!$H$6)/('d_시나리오'!$J$6-'d_시나리오'!$H$6),'d_시나리오'!$H$6+SQRT(O2326*('d_시나리오'!$J$6-'d_시나리오'!$H$6)*('d_시나리오'!$I$6-'d_시나리오'!$H$6)),'d_시나리오'!$J$6-SQRT((1-O2326)*('d_시나리오'!$J$6-'d_시나리오'!$H$6)*('d_시나리오'!$J$6-'d_시나리오'!$I$6))))</f>
        <v/>
      </c>
      <c r="Q2326">
        <f>INDEX('d_분포'!$B$2:$B$57,RANDBETWEEN(1,56))</f>
        <v/>
      </c>
      <c r="R2326">
        <f>BETAINV(RAND(),5,5)</f>
        <v/>
      </c>
      <c r="S2326">
        <f>'d_고정'!$B$1*'6_기대효과'!$H$7*('d_시나리오'!$I$7/'d_고정'!$B$2)*B2326</f>
        <v/>
      </c>
      <c r="T2326">
        <f>S2326*D2326</f>
        <v/>
      </c>
      <c r="U2326">
        <f>S2326*F2326*H2326</f>
        <v/>
      </c>
      <c r="V2326">
        <f>S2326*F2326*(H2326-1)</f>
        <v/>
      </c>
      <c r="W2326">
        <f>U2326*J2326</f>
        <v/>
      </c>
      <c r="X2326">
        <f>T2326+W2326</f>
        <v/>
      </c>
      <c r="Y2326">
        <f>(T2326*E2326+W2326*L2326)*(1-R2326-'d_고정'!$B$13)</f>
        <v/>
      </c>
      <c r="Z2326">
        <f>(U2326*N2326*Q2326+'d_고정'!$B$3*('6_기대효과'!$H$7/8)*Q2326*'d_고정'!$B$10*P2326*('6_기대효과'!$K$7/'d_고정'!$B$9))*(1-R2326)</f>
        <v/>
      </c>
      <c r="AA2326">
        <f>W2326*L2326*(1-R2326-'d_고정'!$B$13)+U2326*MAX(N2326-'d_고정'!$B$10*P2326*('6_기대효과'!$K$7/'d_고정'!$B$9),0)*Q2326*(1-R2326)</f>
        <v/>
      </c>
      <c r="AB2326">
        <f>Y2326+Z2326</f>
        <v/>
      </c>
      <c r="AC2326">
        <f>Y2326/('d_고정'!$B$5*'6_기대효과'!$H$7/8)/'d_고정'!$B$6</f>
        <v/>
      </c>
      <c r="AD2326">
        <f>Y2326/('d_고정'!$B$8*'6_기대효과'!$H$7/8)</f>
        <v/>
      </c>
    </row>
    <row r="2327">
      <c r="A2327">
        <f>RAND()</f>
        <v/>
      </c>
      <c r="B2327">
        <f>IF('d_시나리오'!$J$2='d_시나리오'!$H$2,'d_시나리오'!$I$2,IF(A2327&lt;('d_시나리오'!$I$2-'d_시나리오'!$H$2)/('d_시나리오'!$J$2-'d_시나리오'!$H$2),'d_시나리오'!$H$2+SQRT(A2327*('d_시나리오'!$J$2-'d_시나리오'!$H$2)*('d_시나리오'!$I$2-'d_시나리오'!$H$2)),'d_시나리오'!$J$2-SQRT((1-A2327)*('d_시나리오'!$J$2-'d_시나리오'!$H$2)*('d_시나리오'!$J$2-'d_시나리오'!$I$2))))</f>
        <v/>
      </c>
      <c r="C2327">
        <f>RAND()</f>
        <v/>
      </c>
      <c r="D2327">
        <f>BETAINV(RAND(),IF(C2327&lt;'d_고정'!$B$26,'d_고정'!$B$23,'d_고정'!$B$16)+1,'d_고정'!$B$17-IF(C2327&lt;'d_고정'!$B$26,'d_고정'!$B$23,'d_고정'!$B$16)+1)*('d_고정'!$B$14+('d_고정'!$B$15-'d_고정'!$B$14)*RAND())</f>
        <v/>
      </c>
      <c r="E2327">
        <f>INDEX('d_분포'!$A$2:$A$28,RANDBETWEEN(1,27))</f>
        <v/>
      </c>
      <c r="F2327">
        <f>INDEX('d_분포'!$C$2:$C$5,RANDBETWEEN(1,4))*(0.9+0.2*RAND())</f>
        <v/>
      </c>
      <c r="G2327">
        <f>RAND()</f>
        <v/>
      </c>
      <c r="H2327">
        <f>(F2327+(1-F2327)*('d_고정'!$B$22*BETAINV(RAND(),IF(G2327&lt;'d_고정'!$B$26,'d_고정'!$B$25,'d_고정'!$B$20)+1,'d_고정'!$B$21-IF(G2327&lt;'d_고정'!$B$26,'d_고정'!$B$25,'d_고정'!$B$20)+1)+(1-'d_고정'!$B$22)*BETAINV(RAND(),IF(G2327&lt;'d_고정'!$B$26,'d_고정'!$B$24,'d_고정'!$B$18)+1,'d_고정'!$B$19-IF(G2327&lt;'d_고정'!$B$26,'d_고정'!$B$24,'d_고정'!$B$18)+1))*('d_고정'!$B$14+('d_고정'!$B$15-'d_고정'!$B$14)*RAND()))/F2327</f>
        <v/>
      </c>
      <c r="I2327">
        <f>RAND()</f>
        <v/>
      </c>
      <c r="J2327">
        <f>IF('d_시나리오'!$J$3='d_시나리오'!$H$3,'d_시나리오'!$I$3,IF(I2327&lt;('d_시나리오'!$I$3-'d_시나리오'!$H$3)/('d_시나리오'!$J$3-'d_시나리오'!$H$3),'d_시나리오'!$H$3+SQRT(I2327*('d_시나리오'!$J$3-'d_시나리오'!$H$3)*('d_시나리오'!$I$3-'d_시나리오'!$H$3)),'d_시나리오'!$J$3-SQRT((1-I2327)*('d_시나리오'!$J$3-'d_시나리오'!$H$3)*('d_시나리오'!$J$3-'d_시나리오'!$I$3))))</f>
        <v/>
      </c>
      <c r="K2327">
        <f>RAND()</f>
        <v/>
      </c>
      <c r="L2327">
        <f>IF('d_시나리오'!$J$4='d_시나리오'!$H$4,'d_시나리오'!$I$4,IF(K2327&lt;('d_시나리오'!$I$4-'d_시나리오'!$H$4)/('d_시나리오'!$J$4-'d_시나리오'!$H$4),'d_시나리오'!$H$4+SQRT(K2327*('d_시나리오'!$J$4-'d_시나리오'!$H$4)*('d_시나리오'!$I$4-'d_시나리오'!$H$4)),'d_시나리오'!$J$4-SQRT((1-K2327)*('d_시나리오'!$J$4-'d_시나리오'!$H$4)*('d_시나리오'!$J$4-'d_시나리오'!$I$4))))</f>
        <v/>
      </c>
      <c r="M2327">
        <f>RAND()</f>
        <v/>
      </c>
      <c r="N2327">
        <f>IF('d_시나리오'!$J$5='d_시나리오'!$H$5,'d_시나리오'!$I$5,IF(M2327&lt;('d_시나리오'!$I$5-'d_시나리오'!$H$5)/('d_시나리오'!$J$5-'d_시나리오'!$H$5),'d_시나리오'!$H$5+SQRT(M2327*('d_시나리오'!$J$5-'d_시나리오'!$H$5)*('d_시나리오'!$I$5-'d_시나리오'!$H$5)),'d_시나리오'!$J$5-SQRT((1-M2327)*('d_시나리오'!$J$5-'d_시나리오'!$H$5)*('d_시나리오'!$J$5-'d_시나리오'!$I$5))))</f>
        <v/>
      </c>
      <c r="O2327">
        <f>RAND()</f>
        <v/>
      </c>
      <c r="P2327">
        <f>IF('d_시나리오'!$J$6='d_시나리오'!$H$6,'d_시나리오'!$I$6,IF(O2327&lt;('d_시나리오'!$I$6-'d_시나리오'!$H$6)/('d_시나리오'!$J$6-'d_시나리오'!$H$6),'d_시나리오'!$H$6+SQRT(O2327*('d_시나리오'!$J$6-'d_시나리오'!$H$6)*('d_시나리오'!$I$6-'d_시나리오'!$H$6)),'d_시나리오'!$J$6-SQRT((1-O2327)*('d_시나리오'!$J$6-'d_시나리오'!$H$6)*('d_시나리오'!$J$6-'d_시나리오'!$I$6))))</f>
        <v/>
      </c>
      <c r="Q2327">
        <f>INDEX('d_분포'!$B$2:$B$57,RANDBETWEEN(1,56))</f>
        <v/>
      </c>
      <c r="R2327">
        <f>BETAINV(RAND(),5,5)</f>
        <v/>
      </c>
      <c r="S2327">
        <f>'d_고정'!$B$1*'6_기대효과'!$H$7*('d_시나리오'!$I$7/'d_고정'!$B$2)*B2327</f>
        <v/>
      </c>
      <c r="T2327">
        <f>S2327*D2327</f>
        <v/>
      </c>
      <c r="U2327">
        <f>S2327*F2327*H2327</f>
        <v/>
      </c>
      <c r="V2327">
        <f>S2327*F2327*(H2327-1)</f>
        <v/>
      </c>
      <c r="W2327">
        <f>U2327*J2327</f>
        <v/>
      </c>
      <c r="X2327">
        <f>T2327+W2327</f>
        <v/>
      </c>
      <c r="Y2327">
        <f>(T2327*E2327+W2327*L2327)*(1-R2327-'d_고정'!$B$13)</f>
        <v/>
      </c>
      <c r="Z2327">
        <f>(U2327*N2327*Q2327+'d_고정'!$B$3*('6_기대효과'!$H$7/8)*Q2327*'d_고정'!$B$10*P2327*('6_기대효과'!$K$7/'d_고정'!$B$9))*(1-R2327)</f>
        <v/>
      </c>
      <c r="AA2327">
        <f>W2327*L2327*(1-R2327-'d_고정'!$B$13)+U2327*MAX(N2327-'d_고정'!$B$10*P2327*('6_기대효과'!$K$7/'d_고정'!$B$9),0)*Q2327*(1-R2327)</f>
        <v/>
      </c>
      <c r="AB2327">
        <f>Y2327+Z2327</f>
        <v/>
      </c>
      <c r="AC2327">
        <f>Y2327/('d_고정'!$B$5*'6_기대효과'!$H$7/8)/'d_고정'!$B$6</f>
        <v/>
      </c>
      <c r="AD2327">
        <f>Y2327/('d_고정'!$B$8*'6_기대효과'!$H$7/8)</f>
        <v/>
      </c>
    </row>
    <row r="2328">
      <c r="A2328">
        <f>RAND()</f>
        <v/>
      </c>
      <c r="B2328">
        <f>IF('d_시나리오'!$J$2='d_시나리오'!$H$2,'d_시나리오'!$I$2,IF(A2328&lt;('d_시나리오'!$I$2-'d_시나리오'!$H$2)/('d_시나리오'!$J$2-'d_시나리오'!$H$2),'d_시나리오'!$H$2+SQRT(A2328*('d_시나리오'!$J$2-'d_시나리오'!$H$2)*('d_시나리오'!$I$2-'d_시나리오'!$H$2)),'d_시나리오'!$J$2-SQRT((1-A2328)*('d_시나리오'!$J$2-'d_시나리오'!$H$2)*('d_시나리오'!$J$2-'d_시나리오'!$I$2))))</f>
        <v/>
      </c>
      <c r="C2328">
        <f>RAND()</f>
        <v/>
      </c>
      <c r="D2328">
        <f>BETAINV(RAND(),IF(C2328&lt;'d_고정'!$B$26,'d_고정'!$B$23,'d_고정'!$B$16)+1,'d_고정'!$B$17-IF(C2328&lt;'d_고정'!$B$26,'d_고정'!$B$23,'d_고정'!$B$16)+1)*('d_고정'!$B$14+('d_고정'!$B$15-'d_고정'!$B$14)*RAND())</f>
        <v/>
      </c>
      <c r="E2328">
        <f>INDEX('d_분포'!$A$2:$A$28,RANDBETWEEN(1,27))</f>
        <v/>
      </c>
      <c r="F2328">
        <f>INDEX('d_분포'!$C$2:$C$5,RANDBETWEEN(1,4))*(0.9+0.2*RAND())</f>
        <v/>
      </c>
      <c r="G2328">
        <f>RAND()</f>
        <v/>
      </c>
      <c r="H2328">
        <f>(F2328+(1-F2328)*('d_고정'!$B$22*BETAINV(RAND(),IF(G2328&lt;'d_고정'!$B$26,'d_고정'!$B$25,'d_고정'!$B$20)+1,'d_고정'!$B$21-IF(G2328&lt;'d_고정'!$B$26,'d_고정'!$B$25,'d_고정'!$B$20)+1)+(1-'d_고정'!$B$22)*BETAINV(RAND(),IF(G2328&lt;'d_고정'!$B$26,'d_고정'!$B$24,'d_고정'!$B$18)+1,'d_고정'!$B$19-IF(G2328&lt;'d_고정'!$B$26,'d_고정'!$B$24,'d_고정'!$B$18)+1))*('d_고정'!$B$14+('d_고정'!$B$15-'d_고정'!$B$14)*RAND()))/F2328</f>
        <v/>
      </c>
      <c r="I2328">
        <f>RAND()</f>
        <v/>
      </c>
      <c r="J2328">
        <f>IF('d_시나리오'!$J$3='d_시나리오'!$H$3,'d_시나리오'!$I$3,IF(I2328&lt;('d_시나리오'!$I$3-'d_시나리오'!$H$3)/('d_시나리오'!$J$3-'d_시나리오'!$H$3),'d_시나리오'!$H$3+SQRT(I2328*('d_시나리오'!$J$3-'d_시나리오'!$H$3)*('d_시나리오'!$I$3-'d_시나리오'!$H$3)),'d_시나리오'!$J$3-SQRT((1-I2328)*('d_시나리오'!$J$3-'d_시나리오'!$H$3)*('d_시나리오'!$J$3-'d_시나리오'!$I$3))))</f>
        <v/>
      </c>
      <c r="K2328">
        <f>RAND()</f>
        <v/>
      </c>
      <c r="L2328">
        <f>IF('d_시나리오'!$J$4='d_시나리오'!$H$4,'d_시나리오'!$I$4,IF(K2328&lt;('d_시나리오'!$I$4-'d_시나리오'!$H$4)/('d_시나리오'!$J$4-'d_시나리오'!$H$4),'d_시나리오'!$H$4+SQRT(K2328*('d_시나리오'!$J$4-'d_시나리오'!$H$4)*('d_시나리오'!$I$4-'d_시나리오'!$H$4)),'d_시나리오'!$J$4-SQRT((1-K2328)*('d_시나리오'!$J$4-'d_시나리오'!$H$4)*('d_시나리오'!$J$4-'d_시나리오'!$I$4))))</f>
        <v/>
      </c>
      <c r="M2328">
        <f>RAND()</f>
        <v/>
      </c>
      <c r="N2328">
        <f>IF('d_시나리오'!$J$5='d_시나리오'!$H$5,'d_시나리오'!$I$5,IF(M2328&lt;('d_시나리오'!$I$5-'d_시나리오'!$H$5)/('d_시나리오'!$J$5-'d_시나리오'!$H$5),'d_시나리오'!$H$5+SQRT(M2328*('d_시나리오'!$J$5-'d_시나리오'!$H$5)*('d_시나리오'!$I$5-'d_시나리오'!$H$5)),'d_시나리오'!$J$5-SQRT((1-M2328)*('d_시나리오'!$J$5-'d_시나리오'!$H$5)*('d_시나리오'!$J$5-'d_시나리오'!$I$5))))</f>
        <v/>
      </c>
      <c r="O2328">
        <f>RAND()</f>
        <v/>
      </c>
      <c r="P2328">
        <f>IF('d_시나리오'!$J$6='d_시나리오'!$H$6,'d_시나리오'!$I$6,IF(O2328&lt;('d_시나리오'!$I$6-'d_시나리오'!$H$6)/('d_시나리오'!$J$6-'d_시나리오'!$H$6),'d_시나리오'!$H$6+SQRT(O2328*('d_시나리오'!$J$6-'d_시나리오'!$H$6)*('d_시나리오'!$I$6-'d_시나리오'!$H$6)),'d_시나리오'!$J$6-SQRT((1-O2328)*('d_시나리오'!$J$6-'d_시나리오'!$H$6)*('d_시나리오'!$J$6-'d_시나리오'!$I$6))))</f>
        <v/>
      </c>
      <c r="Q2328">
        <f>INDEX('d_분포'!$B$2:$B$57,RANDBETWEEN(1,56))</f>
        <v/>
      </c>
      <c r="R2328">
        <f>BETAINV(RAND(),5,5)</f>
        <v/>
      </c>
      <c r="S2328">
        <f>'d_고정'!$B$1*'6_기대효과'!$H$7*('d_시나리오'!$I$7/'d_고정'!$B$2)*B2328</f>
        <v/>
      </c>
      <c r="T2328">
        <f>S2328*D2328</f>
        <v/>
      </c>
      <c r="U2328">
        <f>S2328*F2328*H2328</f>
        <v/>
      </c>
      <c r="V2328">
        <f>S2328*F2328*(H2328-1)</f>
        <v/>
      </c>
      <c r="W2328">
        <f>U2328*J2328</f>
        <v/>
      </c>
      <c r="X2328">
        <f>T2328+W2328</f>
        <v/>
      </c>
      <c r="Y2328">
        <f>(T2328*E2328+W2328*L2328)*(1-R2328-'d_고정'!$B$13)</f>
        <v/>
      </c>
      <c r="Z2328">
        <f>(U2328*N2328*Q2328+'d_고정'!$B$3*('6_기대효과'!$H$7/8)*Q2328*'d_고정'!$B$10*P2328*('6_기대효과'!$K$7/'d_고정'!$B$9))*(1-R2328)</f>
        <v/>
      </c>
      <c r="AA2328">
        <f>W2328*L2328*(1-R2328-'d_고정'!$B$13)+U2328*MAX(N2328-'d_고정'!$B$10*P2328*('6_기대효과'!$K$7/'d_고정'!$B$9),0)*Q2328*(1-R2328)</f>
        <v/>
      </c>
      <c r="AB2328">
        <f>Y2328+Z2328</f>
        <v/>
      </c>
      <c r="AC2328">
        <f>Y2328/('d_고정'!$B$5*'6_기대효과'!$H$7/8)/'d_고정'!$B$6</f>
        <v/>
      </c>
      <c r="AD2328">
        <f>Y2328/('d_고정'!$B$8*'6_기대효과'!$H$7/8)</f>
        <v/>
      </c>
    </row>
    <row r="2329">
      <c r="A2329">
        <f>RAND()</f>
        <v/>
      </c>
      <c r="B2329">
        <f>IF('d_시나리오'!$J$2='d_시나리오'!$H$2,'d_시나리오'!$I$2,IF(A2329&lt;('d_시나리오'!$I$2-'d_시나리오'!$H$2)/('d_시나리오'!$J$2-'d_시나리오'!$H$2),'d_시나리오'!$H$2+SQRT(A2329*('d_시나리오'!$J$2-'d_시나리오'!$H$2)*('d_시나리오'!$I$2-'d_시나리오'!$H$2)),'d_시나리오'!$J$2-SQRT((1-A2329)*('d_시나리오'!$J$2-'d_시나리오'!$H$2)*('d_시나리오'!$J$2-'d_시나리오'!$I$2))))</f>
        <v/>
      </c>
      <c r="C2329">
        <f>RAND()</f>
        <v/>
      </c>
      <c r="D2329">
        <f>BETAINV(RAND(),IF(C2329&lt;'d_고정'!$B$26,'d_고정'!$B$23,'d_고정'!$B$16)+1,'d_고정'!$B$17-IF(C2329&lt;'d_고정'!$B$26,'d_고정'!$B$23,'d_고정'!$B$16)+1)*('d_고정'!$B$14+('d_고정'!$B$15-'d_고정'!$B$14)*RAND())</f>
        <v/>
      </c>
      <c r="E2329">
        <f>INDEX('d_분포'!$A$2:$A$28,RANDBETWEEN(1,27))</f>
        <v/>
      </c>
      <c r="F2329">
        <f>INDEX('d_분포'!$C$2:$C$5,RANDBETWEEN(1,4))*(0.9+0.2*RAND())</f>
        <v/>
      </c>
      <c r="G2329">
        <f>RAND()</f>
        <v/>
      </c>
      <c r="H2329">
        <f>(F2329+(1-F2329)*('d_고정'!$B$22*BETAINV(RAND(),IF(G2329&lt;'d_고정'!$B$26,'d_고정'!$B$25,'d_고정'!$B$20)+1,'d_고정'!$B$21-IF(G2329&lt;'d_고정'!$B$26,'d_고정'!$B$25,'d_고정'!$B$20)+1)+(1-'d_고정'!$B$22)*BETAINV(RAND(),IF(G2329&lt;'d_고정'!$B$26,'d_고정'!$B$24,'d_고정'!$B$18)+1,'d_고정'!$B$19-IF(G2329&lt;'d_고정'!$B$26,'d_고정'!$B$24,'d_고정'!$B$18)+1))*('d_고정'!$B$14+('d_고정'!$B$15-'d_고정'!$B$14)*RAND()))/F2329</f>
        <v/>
      </c>
      <c r="I2329">
        <f>RAND()</f>
        <v/>
      </c>
      <c r="J2329">
        <f>IF('d_시나리오'!$J$3='d_시나리오'!$H$3,'d_시나리오'!$I$3,IF(I2329&lt;('d_시나리오'!$I$3-'d_시나리오'!$H$3)/('d_시나리오'!$J$3-'d_시나리오'!$H$3),'d_시나리오'!$H$3+SQRT(I2329*('d_시나리오'!$J$3-'d_시나리오'!$H$3)*('d_시나리오'!$I$3-'d_시나리오'!$H$3)),'d_시나리오'!$J$3-SQRT((1-I2329)*('d_시나리오'!$J$3-'d_시나리오'!$H$3)*('d_시나리오'!$J$3-'d_시나리오'!$I$3))))</f>
        <v/>
      </c>
      <c r="K2329">
        <f>RAND()</f>
        <v/>
      </c>
      <c r="L2329">
        <f>IF('d_시나리오'!$J$4='d_시나리오'!$H$4,'d_시나리오'!$I$4,IF(K2329&lt;('d_시나리오'!$I$4-'d_시나리오'!$H$4)/('d_시나리오'!$J$4-'d_시나리오'!$H$4),'d_시나리오'!$H$4+SQRT(K2329*('d_시나리오'!$J$4-'d_시나리오'!$H$4)*('d_시나리오'!$I$4-'d_시나리오'!$H$4)),'d_시나리오'!$J$4-SQRT((1-K2329)*('d_시나리오'!$J$4-'d_시나리오'!$H$4)*('d_시나리오'!$J$4-'d_시나리오'!$I$4))))</f>
        <v/>
      </c>
      <c r="M2329">
        <f>RAND()</f>
        <v/>
      </c>
      <c r="N2329">
        <f>IF('d_시나리오'!$J$5='d_시나리오'!$H$5,'d_시나리오'!$I$5,IF(M2329&lt;('d_시나리오'!$I$5-'d_시나리오'!$H$5)/('d_시나리오'!$J$5-'d_시나리오'!$H$5),'d_시나리오'!$H$5+SQRT(M2329*('d_시나리오'!$J$5-'d_시나리오'!$H$5)*('d_시나리오'!$I$5-'d_시나리오'!$H$5)),'d_시나리오'!$J$5-SQRT((1-M2329)*('d_시나리오'!$J$5-'d_시나리오'!$H$5)*('d_시나리오'!$J$5-'d_시나리오'!$I$5))))</f>
        <v/>
      </c>
      <c r="O2329">
        <f>RAND()</f>
        <v/>
      </c>
      <c r="P2329">
        <f>IF('d_시나리오'!$J$6='d_시나리오'!$H$6,'d_시나리오'!$I$6,IF(O2329&lt;('d_시나리오'!$I$6-'d_시나리오'!$H$6)/('d_시나리오'!$J$6-'d_시나리오'!$H$6),'d_시나리오'!$H$6+SQRT(O2329*('d_시나리오'!$J$6-'d_시나리오'!$H$6)*('d_시나리오'!$I$6-'d_시나리오'!$H$6)),'d_시나리오'!$J$6-SQRT((1-O2329)*('d_시나리오'!$J$6-'d_시나리오'!$H$6)*('d_시나리오'!$J$6-'d_시나리오'!$I$6))))</f>
        <v/>
      </c>
      <c r="Q2329">
        <f>INDEX('d_분포'!$B$2:$B$57,RANDBETWEEN(1,56))</f>
        <v/>
      </c>
      <c r="R2329">
        <f>BETAINV(RAND(),5,5)</f>
        <v/>
      </c>
      <c r="S2329">
        <f>'d_고정'!$B$1*'6_기대효과'!$H$7*('d_시나리오'!$I$7/'d_고정'!$B$2)*B2329</f>
        <v/>
      </c>
      <c r="T2329">
        <f>S2329*D2329</f>
        <v/>
      </c>
      <c r="U2329">
        <f>S2329*F2329*H2329</f>
        <v/>
      </c>
      <c r="V2329">
        <f>S2329*F2329*(H2329-1)</f>
        <v/>
      </c>
      <c r="W2329">
        <f>U2329*J2329</f>
        <v/>
      </c>
      <c r="X2329">
        <f>T2329+W2329</f>
        <v/>
      </c>
      <c r="Y2329">
        <f>(T2329*E2329+W2329*L2329)*(1-R2329-'d_고정'!$B$13)</f>
        <v/>
      </c>
      <c r="Z2329">
        <f>(U2329*N2329*Q2329+'d_고정'!$B$3*('6_기대효과'!$H$7/8)*Q2329*'d_고정'!$B$10*P2329*('6_기대효과'!$K$7/'d_고정'!$B$9))*(1-R2329)</f>
        <v/>
      </c>
      <c r="AA2329">
        <f>W2329*L2329*(1-R2329-'d_고정'!$B$13)+U2329*MAX(N2329-'d_고정'!$B$10*P2329*('6_기대효과'!$K$7/'d_고정'!$B$9),0)*Q2329*(1-R2329)</f>
        <v/>
      </c>
      <c r="AB2329">
        <f>Y2329+Z2329</f>
        <v/>
      </c>
      <c r="AC2329">
        <f>Y2329/('d_고정'!$B$5*'6_기대효과'!$H$7/8)/'d_고정'!$B$6</f>
        <v/>
      </c>
      <c r="AD2329">
        <f>Y2329/('d_고정'!$B$8*'6_기대효과'!$H$7/8)</f>
        <v/>
      </c>
    </row>
    <row r="2330">
      <c r="A2330">
        <f>RAND()</f>
        <v/>
      </c>
      <c r="B2330">
        <f>IF('d_시나리오'!$J$2='d_시나리오'!$H$2,'d_시나리오'!$I$2,IF(A2330&lt;('d_시나리오'!$I$2-'d_시나리오'!$H$2)/('d_시나리오'!$J$2-'d_시나리오'!$H$2),'d_시나리오'!$H$2+SQRT(A2330*('d_시나리오'!$J$2-'d_시나리오'!$H$2)*('d_시나리오'!$I$2-'d_시나리오'!$H$2)),'d_시나리오'!$J$2-SQRT((1-A2330)*('d_시나리오'!$J$2-'d_시나리오'!$H$2)*('d_시나리오'!$J$2-'d_시나리오'!$I$2))))</f>
        <v/>
      </c>
      <c r="C2330">
        <f>RAND()</f>
        <v/>
      </c>
      <c r="D2330">
        <f>BETAINV(RAND(),IF(C2330&lt;'d_고정'!$B$26,'d_고정'!$B$23,'d_고정'!$B$16)+1,'d_고정'!$B$17-IF(C2330&lt;'d_고정'!$B$26,'d_고정'!$B$23,'d_고정'!$B$16)+1)*('d_고정'!$B$14+('d_고정'!$B$15-'d_고정'!$B$14)*RAND())</f>
        <v/>
      </c>
      <c r="E2330">
        <f>INDEX('d_분포'!$A$2:$A$28,RANDBETWEEN(1,27))</f>
        <v/>
      </c>
      <c r="F2330">
        <f>INDEX('d_분포'!$C$2:$C$5,RANDBETWEEN(1,4))*(0.9+0.2*RAND())</f>
        <v/>
      </c>
      <c r="G2330">
        <f>RAND()</f>
        <v/>
      </c>
      <c r="H2330">
        <f>(F2330+(1-F2330)*('d_고정'!$B$22*BETAINV(RAND(),IF(G2330&lt;'d_고정'!$B$26,'d_고정'!$B$25,'d_고정'!$B$20)+1,'d_고정'!$B$21-IF(G2330&lt;'d_고정'!$B$26,'d_고정'!$B$25,'d_고정'!$B$20)+1)+(1-'d_고정'!$B$22)*BETAINV(RAND(),IF(G2330&lt;'d_고정'!$B$26,'d_고정'!$B$24,'d_고정'!$B$18)+1,'d_고정'!$B$19-IF(G2330&lt;'d_고정'!$B$26,'d_고정'!$B$24,'d_고정'!$B$18)+1))*('d_고정'!$B$14+('d_고정'!$B$15-'d_고정'!$B$14)*RAND()))/F2330</f>
        <v/>
      </c>
      <c r="I2330">
        <f>RAND()</f>
        <v/>
      </c>
      <c r="J2330">
        <f>IF('d_시나리오'!$J$3='d_시나리오'!$H$3,'d_시나리오'!$I$3,IF(I2330&lt;('d_시나리오'!$I$3-'d_시나리오'!$H$3)/('d_시나리오'!$J$3-'d_시나리오'!$H$3),'d_시나리오'!$H$3+SQRT(I2330*('d_시나리오'!$J$3-'d_시나리오'!$H$3)*('d_시나리오'!$I$3-'d_시나리오'!$H$3)),'d_시나리오'!$J$3-SQRT((1-I2330)*('d_시나리오'!$J$3-'d_시나리오'!$H$3)*('d_시나리오'!$J$3-'d_시나리오'!$I$3))))</f>
        <v/>
      </c>
      <c r="K2330">
        <f>RAND()</f>
        <v/>
      </c>
      <c r="L2330">
        <f>IF('d_시나리오'!$J$4='d_시나리오'!$H$4,'d_시나리오'!$I$4,IF(K2330&lt;('d_시나리오'!$I$4-'d_시나리오'!$H$4)/('d_시나리오'!$J$4-'d_시나리오'!$H$4),'d_시나리오'!$H$4+SQRT(K2330*('d_시나리오'!$J$4-'d_시나리오'!$H$4)*('d_시나리오'!$I$4-'d_시나리오'!$H$4)),'d_시나리오'!$J$4-SQRT((1-K2330)*('d_시나리오'!$J$4-'d_시나리오'!$H$4)*('d_시나리오'!$J$4-'d_시나리오'!$I$4))))</f>
        <v/>
      </c>
      <c r="M2330">
        <f>RAND()</f>
        <v/>
      </c>
      <c r="N2330">
        <f>IF('d_시나리오'!$J$5='d_시나리오'!$H$5,'d_시나리오'!$I$5,IF(M2330&lt;('d_시나리오'!$I$5-'d_시나리오'!$H$5)/('d_시나리오'!$J$5-'d_시나리오'!$H$5),'d_시나리오'!$H$5+SQRT(M2330*('d_시나리오'!$J$5-'d_시나리오'!$H$5)*('d_시나리오'!$I$5-'d_시나리오'!$H$5)),'d_시나리오'!$J$5-SQRT((1-M2330)*('d_시나리오'!$J$5-'d_시나리오'!$H$5)*('d_시나리오'!$J$5-'d_시나리오'!$I$5))))</f>
        <v/>
      </c>
      <c r="O2330">
        <f>RAND()</f>
        <v/>
      </c>
      <c r="P2330">
        <f>IF('d_시나리오'!$J$6='d_시나리오'!$H$6,'d_시나리오'!$I$6,IF(O2330&lt;('d_시나리오'!$I$6-'d_시나리오'!$H$6)/('d_시나리오'!$J$6-'d_시나리오'!$H$6),'d_시나리오'!$H$6+SQRT(O2330*('d_시나리오'!$J$6-'d_시나리오'!$H$6)*('d_시나리오'!$I$6-'d_시나리오'!$H$6)),'d_시나리오'!$J$6-SQRT((1-O2330)*('d_시나리오'!$J$6-'d_시나리오'!$H$6)*('d_시나리오'!$J$6-'d_시나리오'!$I$6))))</f>
        <v/>
      </c>
      <c r="Q2330">
        <f>INDEX('d_분포'!$B$2:$B$57,RANDBETWEEN(1,56))</f>
        <v/>
      </c>
      <c r="R2330">
        <f>BETAINV(RAND(),5,5)</f>
        <v/>
      </c>
      <c r="S2330">
        <f>'d_고정'!$B$1*'6_기대효과'!$H$7*('d_시나리오'!$I$7/'d_고정'!$B$2)*B2330</f>
        <v/>
      </c>
      <c r="T2330">
        <f>S2330*D2330</f>
        <v/>
      </c>
      <c r="U2330">
        <f>S2330*F2330*H2330</f>
        <v/>
      </c>
      <c r="V2330">
        <f>S2330*F2330*(H2330-1)</f>
        <v/>
      </c>
      <c r="W2330">
        <f>U2330*J2330</f>
        <v/>
      </c>
      <c r="X2330">
        <f>T2330+W2330</f>
        <v/>
      </c>
      <c r="Y2330">
        <f>(T2330*E2330+W2330*L2330)*(1-R2330-'d_고정'!$B$13)</f>
        <v/>
      </c>
      <c r="Z2330">
        <f>(U2330*N2330*Q2330+'d_고정'!$B$3*('6_기대효과'!$H$7/8)*Q2330*'d_고정'!$B$10*P2330*('6_기대효과'!$K$7/'d_고정'!$B$9))*(1-R2330)</f>
        <v/>
      </c>
      <c r="AA2330">
        <f>W2330*L2330*(1-R2330-'d_고정'!$B$13)+U2330*MAX(N2330-'d_고정'!$B$10*P2330*('6_기대효과'!$K$7/'d_고정'!$B$9),0)*Q2330*(1-R2330)</f>
        <v/>
      </c>
      <c r="AB2330">
        <f>Y2330+Z2330</f>
        <v/>
      </c>
      <c r="AC2330">
        <f>Y2330/('d_고정'!$B$5*'6_기대효과'!$H$7/8)/'d_고정'!$B$6</f>
        <v/>
      </c>
      <c r="AD2330">
        <f>Y2330/('d_고정'!$B$8*'6_기대효과'!$H$7/8)</f>
        <v/>
      </c>
    </row>
    <row r="2331">
      <c r="A2331">
        <f>RAND()</f>
        <v/>
      </c>
      <c r="B2331">
        <f>IF('d_시나리오'!$J$2='d_시나리오'!$H$2,'d_시나리오'!$I$2,IF(A2331&lt;('d_시나리오'!$I$2-'d_시나리오'!$H$2)/('d_시나리오'!$J$2-'d_시나리오'!$H$2),'d_시나리오'!$H$2+SQRT(A2331*('d_시나리오'!$J$2-'d_시나리오'!$H$2)*('d_시나리오'!$I$2-'d_시나리오'!$H$2)),'d_시나리오'!$J$2-SQRT((1-A2331)*('d_시나리오'!$J$2-'d_시나리오'!$H$2)*('d_시나리오'!$J$2-'d_시나리오'!$I$2))))</f>
        <v/>
      </c>
      <c r="C2331">
        <f>RAND()</f>
        <v/>
      </c>
      <c r="D2331">
        <f>BETAINV(RAND(),IF(C2331&lt;'d_고정'!$B$26,'d_고정'!$B$23,'d_고정'!$B$16)+1,'d_고정'!$B$17-IF(C2331&lt;'d_고정'!$B$26,'d_고정'!$B$23,'d_고정'!$B$16)+1)*('d_고정'!$B$14+('d_고정'!$B$15-'d_고정'!$B$14)*RAND())</f>
        <v/>
      </c>
      <c r="E2331">
        <f>INDEX('d_분포'!$A$2:$A$28,RANDBETWEEN(1,27))</f>
        <v/>
      </c>
      <c r="F2331">
        <f>INDEX('d_분포'!$C$2:$C$5,RANDBETWEEN(1,4))*(0.9+0.2*RAND())</f>
        <v/>
      </c>
      <c r="G2331">
        <f>RAND()</f>
        <v/>
      </c>
      <c r="H2331">
        <f>(F2331+(1-F2331)*('d_고정'!$B$22*BETAINV(RAND(),IF(G2331&lt;'d_고정'!$B$26,'d_고정'!$B$25,'d_고정'!$B$20)+1,'d_고정'!$B$21-IF(G2331&lt;'d_고정'!$B$26,'d_고정'!$B$25,'d_고정'!$B$20)+1)+(1-'d_고정'!$B$22)*BETAINV(RAND(),IF(G2331&lt;'d_고정'!$B$26,'d_고정'!$B$24,'d_고정'!$B$18)+1,'d_고정'!$B$19-IF(G2331&lt;'d_고정'!$B$26,'d_고정'!$B$24,'d_고정'!$B$18)+1))*('d_고정'!$B$14+('d_고정'!$B$15-'d_고정'!$B$14)*RAND()))/F2331</f>
        <v/>
      </c>
      <c r="I2331">
        <f>RAND()</f>
        <v/>
      </c>
      <c r="J2331">
        <f>IF('d_시나리오'!$J$3='d_시나리오'!$H$3,'d_시나리오'!$I$3,IF(I2331&lt;('d_시나리오'!$I$3-'d_시나리오'!$H$3)/('d_시나리오'!$J$3-'d_시나리오'!$H$3),'d_시나리오'!$H$3+SQRT(I2331*('d_시나리오'!$J$3-'d_시나리오'!$H$3)*('d_시나리오'!$I$3-'d_시나리오'!$H$3)),'d_시나리오'!$J$3-SQRT((1-I2331)*('d_시나리오'!$J$3-'d_시나리오'!$H$3)*('d_시나리오'!$J$3-'d_시나리오'!$I$3))))</f>
        <v/>
      </c>
      <c r="K2331">
        <f>RAND()</f>
        <v/>
      </c>
      <c r="L2331">
        <f>IF('d_시나리오'!$J$4='d_시나리오'!$H$4,'d_시나리오'!$I$4,IF(K2331&lt;('d_시나리오'!$I$4-'d_시나리오'!$H$4)/('d_시나리오'!$J$4-'d_시나리오'!$H$4),'d_시나리오'!$H$4+SQRT(K2331*('d_시나리오'!$J$4-'d_시나리오'!$H$4)*('d_시나리오'!$I$4-'d_시나리오'!$H$4)),'d_시나리오'!$J$4-SQRT((1-K2331)*('d_시나리오'!$J$4-'d_시나리오'!$H$4)*('d_시나리오'!$J$4-'d_시나리오'!$I$4))))</f>
        <v/>
      </c>
      <c r="M2331">
        <f>RAND()</f>
        <v/>
      </c>
      <c r="N2331">
        <f>IF('d_시나리오'!$J$5='d_시나리오'!$H$5,'d_시나리오'!$I$5,IF(M2331&lt;('d_시나리오'!$I$5-'d_시나리오'!$H$5)/('d_시나리오'!$J$5-'d_시나리오'!$H$5),'d_시나리오'!$H$5+SQRT(M2331*('d_시나리오'!$J$5-'d_시나리오'!$H$5)*('d_시나리오'!$I$5-'d_시나리오'!$H$5)),'d_시나리오'!$J$5-SQRT((1-M2331)*('d_시나리오'!$J$5-'d_시나리오'!$H$5)*('d_시나리오'!$J$5-'d_시나리오'!$I$5))))</f>
        <v/>
      </c>
      <c r="O2331">
        <f>RAND()</f>
        <v/>
      </c>
      <c r="P2331">
        <f>IF('d_시나리오'!$J$6='d_시나리오'!$H$6,'d_시나리오'!$I$6,IF(O2331&lt;('d_시나리오'!$I$6-'d_시나리오'!$H$6)/('d_시나리오'!$J$6-'d_시나리오'!$H$6),'d_시나리오'!$H$6+SQRT(O2331*('d_시나리오'!$J$6-'d_시나리오'!$H$6)*('d_시나리오'!$I$6-'d_시나리오'!$H$6)),'d_시나리오'!$J$6-SQRT((1-O2331)*('d_시나리오'!$J$6-'d_시나리오'!$H$6)*('d_시나리오'!$J$6-'d_시나리오'!$I$6))))</f>
        <v/>
      </c>
      <c r="Q2331">
        <f>INDEX('d_분포'!$B$2:$B$57,RANDBETWEEN(1,56))</f>
        <v/>
      </c>
      <c r="R2331">
        <f>BETAINV(RAND(),5,5)</f>
        <v/>
      </c>
      <c r="S2331">
        <f>'d_고정'!$B$1*'6_기대효과'!$H$7*('d_시나리오'!$I$7/'d_고정'!$B$2)*B2331</f>
        <v/>
      </c>
      <c r="T2331">
        <f>S2331*D2331</f>
        <v/>
      </c>
      <c r="U2331">
        <f>S2331*F2331*H2331</f>
        <v/>
      </c>
      <c r="V2331">
        <f>S2331*F2331*(H2331-1)</f>
        <v/>
      </c>
      <c r="W2331">
        <f>U2331*J2331</f>
        <v/>
      </c>
      <c r="X2331">
        <f>T2331+W2331</f>
        <v/>
      </c>
      <c r="Y2331">
        <f>(T2331*E2331+W2331*L2331)*(1-R2331-'d_고정'!$B$13)</f>
        <v/>
      </c>
      <c r="Z2331">
        <f>(U2331*N2331*Q2331+'d_고정'!$B$3*('6_기대효과'!$H$7/8)*Q2331*'d_고정'!$B$10*P2331*('6_기대효과'!$K$7/'d_고정'!$B$9))*(1-R2331)</f>
        <v/>
      </c>
      <c r="AA2331">
        <f>W2331*L2331*(1-R2331-'d_고정'!$B$13)+U2331*MAX(N2331-'d_고정'!$B$10*P2331*('6_기대효과'!$K$7/'d_고정'!$B$9),0)*Q2331*(1-R2331)</f>
        <v/>
      </c>
      <c r="AB2331">
        <f>Y2331+Z2331</f>
        <v/>
      </c>
      <c r="AC2331">
        <f>Y2331/('d_고정'!$B$5*'6_기대효과'!$H$7/8)/'d_고정'!$B$6</f>
        <v/>
      </c>
      <c r="AD2331">
        <f>Y2331/('d_고정'!$B$8*'6_기대효과'!$H$7/8)</f>
        <v/>
      </c>
    </row>
    <row r="2332">
      <c r="A2332">
        <f>RAND()</f>
        <v/>
      </c>
      <c r="B2332">
        <f>IF('d_시나리오'!$J$2='d_시나리오'!$H$2,'d_시나리오'!$I$2,IF(A2332&lt;('d_시나리오'!$I$2-'d_시나리오'!$H$2)/('d_시나리오'!$J$2-'d_시나리오'!$H$2),'d_시나리오'!$H$2+SQRT(A2332*('d_시나리오'!$J$2-'d_시나리오'!$H$2)*('d_시나리오'!$I$2-'d_시나리오'!$H$2)),'d_시나리오'!$J$2-SQRT((1-A2332)*('d_시나리오'!$J$2-'d_시나리오'!$H$2)*('d_시나리오'!$J$2-'d_시나리오'!$I$2))))</f>
        <v/>
      </c>
      <c r="C2332">
        <f>RAND()</f>
        <v/>
      </c>
      <c r="D2332">
        <f>BETAINV(RAND(),IF(C2332&lt;'d_고정'!$B$26,'d_고정'!$B$23,'d_고정'!$B$16)+1,'d_고정'!$B$17-IF(C2332&lt;'d_고정'!$B$26,'d_고정'!$B$23,'d_고정'!$B$16)+1)*('d_고정'!$B$14+('d_고정'!$B$15-'d_고정'!$B$14)*RAND())</f>
        <v/>
      </c>
      <c r="E2332">
        <f>INDEX('d_분포'!$A$2:$A$28,RANDBETWEEN(1,27))</f>
        <v/>
      </c>
      <c r="F2332">
        <f>INDEX('d_분포'!$C$2:$C$5,RANDBETWEEN(1,4))*(0.9+0.2*RAND())</f>
        <v/>
      </c>
      <c r="G2332">
        <f>RAND()</f>
        <v/>
      </c>
      <c r="H2332">
        <f>(F2332+(1-F2332)*('d_고정'!$B$22*BETAINV(RAND(),IF(G2332&lt;'d_고정'!$B$26,'d_고정'!$B$25,'d_고정'!$B$20)+1,'d_고정'!$B$21-IF(G2332&lt;'d_고정'!$B$26,'d_고정'!$B$25,'d_고정'!$B$20)+1)+(1-'d_고정'!$B$22)*BETAINV(RAND(),IF(G2332&lt;'d_고정'!$B$26,'d_고정'!$B$24,'d_고정'!$B$18)+1,'d_고정'!$B$19-IF(G2332&lt;'d_고정'!$B$26,'d_고정'!$B$24,'d_고정'!$B$18)+1))*('d_고정'!$B$14+('d_고정'!$B$15-'d_고정'!$B$14)*RAND()))/F2332</f>
        <v/>
      </c>
      <c r="I2332">
        <f>RAND()</f>
        <v/>
      </c>
      <c r="J2332">
        <f>IF('d_시나리오'!$J$3='d_시나리오'!$H$3,'d_시나리오'!$I$3,IF(I2332&lt;('d_시나리오'!$I$3-'d_시나리오'!$H$3)/('d_시나리오'!$J$3-'d_시나리오'!$H$3),'d_시나리오'!$H$3+SQRT(I2332*('d_시나리오'!$J$3-'d_시나리오'!$H$3)*('d_시나리오'!$I$3-'d_시나리오'!$H$3)),'d_시나리오'!$J$3-SQRT((1-I2332)*('d_시나리오'!$J$3-'d_시나리오'!$H$3)*('d_시나리오'!$J$3-'d_시나리오'!$I$3))))</f>
        <v/>
      </c>
      <c r="K2332">
        <f>RAND()</f>
        <v/>
      </c>
      <c r="L2332">
        <f>IF('d_시나리오'!$J$4='d_시나리오'!$H$4,'d_시나리오'!$I$4,IF(K2332&lt;('d_시나리오'!$I$4-'d_시나리오'!$H$4)/('d_시나리오'!$J$4-'d_시나리오'!$H$4),'d_시나리오'!$H$4+SQRT(K2332*('d_시나리오'!$J$4-'d_시나리오'!$H$4)*('d_시나리오'!$I$4-'d_시나리오'!$H$4)),'d_시나리오'!$J$4-SQRT((1-K2332)*('d_시나리오'!$J$4-'d_시나리오'!$H$4)*('d_시나리오'!$J$4-'d_시나리오'!$I$4))))</f>
        <v/>
      </c>
      <c r="M2332">
        <f>RAND()</f>
        <v/>
      </c>
      <c r="N2332">
        <f>IF('d_시나리오'!$J$5='d_시나리오'!$H$5,'d_시나리오'!$I$5,IF(M2332&lt;('d_시나리오'!$I$5-'d_시나리오'!$H$5)/('d_시나리오'!$J$5-'d_시나리오'!$H$5),'d_시나리오'!$H$5+SQRT(M2332*('d_시나리오'!$J$5-'d_시나리오'!$H$5)*('d_시나리오'!$I$5-'d_시나리오'!$H$5)),'d_시나리오'!$J$5-SQRT((1-M2332)*('d_시나리오'!$J$5-'d_시나리오'!$H$5)*('d_시나리오'!$J$5-'d_시나리오'!$I$5))))</f>
        <v/>
      </c>
      <c r="O2332">
        <f>RAND()</f>
        <v/>
      </c>
      <c r="P2332">
        <f>IF('d_시나리오'!$J$6='d_시나리오'!$H$6,'d_시나리오'!$I$6,IF(O2332&lt;('d_시나리오'!$I$6-'d_시나리오'!$H$6)/('d_시나리오'!$J$6-'d_시나리오'!$H$6),'d_시나리오'!$H$6+SQRT(O2332*('d_시나리오'!$J$6-'d_시나리오'!$H$6)*('d_시나리오'!$I$6-'d_시나리오'!$H$6)),'d_시나리오'!$J$6-SQRT((1-O2332)*('d_시나리오'!$J$6-'d_시나리오'!$H$6)*('d_시나리오'!$J$6-'d_시나리오'!$I$6))))</f>
        <v/>
      </c>
      <c r="Q2332">
        <f>INDEX('d_분포'!$B$2:$B$57,RANDBETWEEN(1,56))</f>
        <v/>
      </c>
      <c r="R2332">
        <f>BETAINV(RAND(),5,5)</f>
        <v/>
      </c>
      <c r="S2332">
        <f>'d_고정'!$B$1*'6_기대효과'!$H$7*('d_시나리오'!$I$7/'d_고정'!$B$2)*B2332</f>
        <v/>
      </c>
      <c r="T2332">
        <f>S2332*D2332</f>
        <v/>
      </c>
      <c r="U2332">
        <f>S2332*F2332*H2332</f>
        <v/>
      </c>
      <c r="V2332">
        <f>S2332*F2332*(H2332-1)</f>
        <v/>
      </c>
      <c r="W2332">
        <f>U2332*J2332</f>
        <v/>
      </c>
      <c r="X2332">
        <f>T2332+W2332</f>
        <v/>
      </c>
      <c r="Y2332">
        <f>(T2332*E2332+W2332*L2332)*(1-R2332-'d_고정'!$B$13)</f>
        <v/>
      </c>
      <c r="Z2332">
        <f>(U2332*N2332*Q2332+'d_고정'!$B$3*('6_기대효과'!$H$7/8)*Q2332*'d_고정'!$B$10*P2332*('6_기대효과'!$K$7/'d_고정'!$B$9))*(1-R2332)</f>
        <v/>
      </c>
      <c r="AA2332">
        <f>W2332*L2332*(1-R2332-'d_고정'!$B$13)+U2332*MAX(N2332-'d_고정'!$B$10*P2332*('6_기대효과'!$K$7/'d_고정'!$B$9),0)*Q2332*(1-R2332)</f>
        <v/>
      </c>
      <c r="AB2332">
        <f>Y2332+Z2332</f>
        <v/>
      </c>
      <c r="AC2332">
        <f>Y2332/('d_고정'!$B$5*'6_기대효과'!$H$7/8)/'d_고정'!$B$6</f>
        <v/>
      </c>
      <c r="AD2332">
        <f>Y2332/('d_고정'!$B$8*'6_기대효과'!$H$7/8)</f>
        <v/>
      </c>
    </row>
    <row r="2333">
      <c r="A2333">
        <f>RAND()</f>
        <v/>
      </c>
      <c r="B2333">
        <f>IF('d_시나리오'!$J$2='d_시나리오'!$H$2,'d_시나리오'!$I$2,IF(A2333&lt;('d_시나리오'!$I$2-'d_시나리오'!$H$2)/('d_시나리오'!$J$2-'d_시나리오'!$H$2),'d_시나리오'!$H$2+SQRT(A2333*('d_시나리오'!$J$2-'d_시나리오'!$H$2)*('d_시나리오'!$I$2-'d_시나리오'!$H$2)),'d_시나리오'!$J$2-SQRT((1-A2333)*('d_시나리오'!$J$2-'d_시나리오'!$H$2)*('d_시나리오'!$J$2-'d_시나리오'!$I$2))))</f>
        <v/>
      </c>
      <c r="C2333">
        <f>RAND()</f>
        <v/>
      </c>
      <c r="D2333">
        <f>BETAINV(RAND(),IF(C2333&lt;'d_고정'!$B$26,'d_고정'!$B$23,'d_고정'!$B$16)+1,'d_고정'!$B$17-IF(C2333&lt;'d_고정'!$B$26,'d_고정'!$B$23,'d_고정'!$B$16)+1)*('d_고정'!$B$14+('d_고정'!$B$15-'d_고정'!$B$14)*RAND())</f>
        <v/>
      </c>
      <c r="E2333">
        <f>INDEX('d_분포'!$A$2:$A$28,RANDBETWEEN(1,27))</f>
        <v/>
      </c>
      <c r="F2333">
        <f>INDEX('d_분포'!$C$2:$C$5,RANDBETWEEN(1,4))*(0.9+0.2*RAND())</f>
        <v/>
      </c>
      <c r="G2333">
        <f>RAND()</f>
        <v/>
      </c>
      <c r="H2333">
        <f>(F2333+(1-F2333)*('d_고정'!$B$22*BETAINV(RAND(),IF(G2333&lt;'d_고정'!$B$26,'d_고정'!$B$25,'d_고정'!$B$20)+1,'d_고정'!$B$21-IF(G2333&lt;'d_고정'!$B$26,'d_고정'!$B$25,'d_고정'!$B$20)+1)+(1-'d_고정'!$B$22)*BETAINV(RAND(),IF(G2333&lt;'d_고정'!$B$26,'d_고정'!$B$24,'d_고정'!$B$18)+1,'d_고정'!$B$19-IF(G2333&lt;'d_고정'!$B$26,'d_고정'!$B$24,'d_고정'!$B$18)+1))*('d_고정'!$B$14+('d_고정'!$B$15-'d_고정'!$B$14)*RAND()))/F2333</f>
        <v/>
      </c>
      <c r="I2333">
        <f>RAND()</f>
        <v/>
      </c>
      <c r="J2333">
        <f>IF('d_시나리오'!$J$3='d_시나리오'!$H$3,'d_시나리오'!$I$3,IF(I2333&lt;('d_시나리오'!$I$3-'d_시나리오'!$H$3)/('d_시나리오'!$J$3-'d_시나리오'!$H$3),'d_시나리오'!$H$3+SQRT(I2333*('d_시나리오'!$J$3-'d_시나리오'!$H$3)*('d_시나리오'!$I$3-'d_시나리오'!$H$3)),'d_시나리오'!$J$3-SQRT((1-I2333)*('d_시나리오'!$J$3-'d_시나리오'!$H$3)*('d_시나리오'!$J$3-'d_시나리오'!$I$3))))</f>
        <v/>
      </c>
      <c r="K2333">
        <f>RAND()</f>
        <v/>
      </c>
      <c r="L2333">
        <f>IF('d_시나리오'!$J$4='d_시나리오'!$H$4,'d_시나리오'!$I$4,IF(K2333&lt;('d_시나리오'!$I$4-'d_시나리오'!$H$4)/('d_시나리오'!$J$4-'d_시나리오'!$H$4),'d_시나리오'!$H$4+SQRT(K2333*('d_시나리오'!$J$4-'d_시나리오'!$H$4)*('d_시나리오'!$I$4-'d_시나리오'!$H$4)),'d_시나리오'!$J$4-SQRT((1-K2333)*('d_시나리오'!$J$4-'d_시나리오'!$H$4)*('d_시나리오'!$J$4-'d_시나리오'!$I$4))))</f>
        <v/>
      </c>
      <c r="M2333">
        <f>RAND()</f>
        <v/>
      </c>
      <c r="N2333">
        <f>IF('d_시나리오'!$J$5='d_시나리오'!$H$5,'d_시나리오'!$I$5,IF(M2333&lt;('d_시나리오'!$I$5-'d_시나리오'!$H$5)/('d_시나리오'!$J$5-'d_시나리오'!$H$5),'d_시나리오'!$H$5+SQRT(M2333*('d_시나리오'!$J$5-'d_시나리오'!$H$5)*('d_시나리오'!$I$5-'d_시나리오'!$H$5)),'d_시나리오'!$J$5-SQRT((1-M2333)*('d_시나리오'!$J$5-'d_시나리오'!$H$5)*('d_시나리오'!$J$5-'d_시나리오'!$I$5))))</f>
        <v/>
      </c>
      <c r="O2333">
        <f>RAND()</f>
        <v/>
      </c>
      <c r="P2333">
        <f>IF('d_시나리오'!$J$6='d_시나리오'!$H$6,'d_시나리오'!$I$6,IF(O2333&lt;('d_시나리오'!$I$6-'d_시나리오'!$H$6)/('d_시나리오'!$J$6-'d_시나리오'!$H$6),'d_시나리오'!$H$6+SQRT(O2333*('d_시나리오'!$J$6-'d_시나리오'!$H$6)*('d_시나리오'!$I$6-'d_시나리오'!$H$6)),'d_시나리오'!$J$6-SQRT((1-O2333)*('d_시나리오'!$J$6-'d_시나리오'!$H$6)*('d_시나리오'!$J$6-'d_시나리오'!$I$6))))</f>
        <v/>
      </c>
      <c r="Q2333">
        <f>INDEX('d_분포'!$B$2:$B$57,RANDBETWEEN(1,56))</f>
        <v/>
      </c>
      <c r="R2333">
        <f>BETAINV(RAND(),5,5)</f>
        <v/>
      </c>
      <c r="S2333">
        <f>'d_고정'!$B$1*'6_기대효과'!$H$7*('d_시나리오'!$I$7/'d_고정'!$B$2)*B2333</f>
        <v/>
      </c>
      <c r="T2333">
        <f>S2333*D2333</f>
        <v/>
      </c>
      <c r="U2333">
        <f>S2333*F2333*H2333</f>
        <v/>
      </c>
      <c r="V2333">
        <f>S2333*F2333*(H2333-1)</f>
        <v/>
      </c>
      <c r="W2333">
        <f>U2333*J2333</f>
        <v/>
      </c>
      <c r="X2333">
        <f>T2333+W2333</f>
        <v/>
      </c>
      <c r="Y2333">
        <f>(T2333*E2333+W2333*L2333)*(1-R2333-'d_고정'!$B$13)</f>
        <v/>
      </c>
      <c r="Z2333">
        <f>(U2333*N2333*Q2333+'d_고정'!$B$3*('6_기대효과'!$H$7/8)*Q2333*'d_고정'!$B$10*P2333*('6_기대효과'!$K$7/'d_고정'!$B$9))*(1-R2333)</f>
        <v/>
      </c>
      <c r="AA2333">
        <f>W2333*L2333*(1-R2333-'d_고정'!$B$13)+U2333*MAX(N2333-'d_고정'!$B$10*P2333*('6_기대효과'!$K$7/'d_고정'!$B$9),0)*Q2333*(1-R2333)</f>
        <v/>
      </c>
      <c r="AB2333">
        <f>Y2333+Z2333</f>
        <v/>
      </c>
      <c r="AC2333">
        <f>Y2333/('d_고정'!$B$5*'6_기대효과'!$H$7/8)/'d_고정'!$B$6</f>
        <v/>
      </c>
      <c r="AD2333">
        <f>Y2333/('d_고정'!$B$8*'6_기대효과'!$H$7/8)</f>
        <v/>
      </c>
    </row>
    <row r="2334">
      <c r="A2334">
        <f>RAND()</f>
        <v/>
      </c>
      <c r="B2334">
        <f>IF('d_시나리오'!$J$2='d_시나리오'!$H$2,'d_시나리오'!$I$2,IF(A2334&lt;('d_시나리오'!$I$2-'d_시나리오'!$H$2)/('d_시나리오'!$J$2-'d_시나리오'!$H$2),'d_시나리오'!$H$2+SQRT(A2334*('d_시나리오'!$J$2-'d_시나리오'!$H$2)*('d_시나리오'!$I$2-'d_시나리오'!$H$2)),'d_시나리오'!$J$2-SQRT((1-A2334)*('d_시나리오'!$J$2-'d_시나리오'!$H$2)*('d_시나리오'!$J$2-'d_시나리오'!$I$2))))</f>
        <v/>
      </c>
      <c r="C2334">
        <f>RAND()</f>
        <v/>
      </c>
      <c r="D2334">
        <f>BETAINV(RAND(),IF(C2334&lt;'d_고정'!$B$26,'d_고정'!$B$23,'d_고정'!$B$16)+1,'d_고정'!$B$17-IF(C2334&lt;'d_고정'!$B$26,'d_고정'!$B$23,'d_고정'!$B$16)+1)*('d_고정'!$B$14+('d_고정'!$B$15-'d_고정'!$B$14)*RAND())</f>
        <v/>
      </c>
      <c r="E2334">
        <f>INDEX('d_분포'!$A$2:$A$28,RANDBETWEEN(1,27))</f>
        <v/>
      </c>
      <c r="F2334">
        <f>INDEX('d_분포'!$C$2:$C$5,RANDBETWEEN(1,4))*(0.9+0.2*RAND())</f>
        <v/>
      </c>
      <c r="G2334">
        <f>RAND()</f>
        <v/>
      </c>
      <c r="H2334">
        <f>(F2334+(1-F2334)*('d_고정'!$B$22*BETAINV(RAND(),IF(G2334&lt;'d_고정'!$B$26,'d_고정'!$B$25,'d_고정'!$B$20)+1,'d_고정'!$B$21-IF(G2334&lt;'d_고정'!$B$26,'d_고정'!$B$25,'d_고정'!$B$20)+1)+(1-'d_고정'!$B$22)*BETAINV(RAND(),IF(G2334&lt;'d_고정'!$B$26,'d_고정'!$B$24,'d_고정'!$B$18)+1,'d_고정'!$B$19-IF(G2334&lt;'d_고정'!$B$26,'d_고정'!$B$24,'d_고정'!$B$18)+1))*('d_고정'!$B$14+('d_고정'!$B$15-'d_고정'!$B$14)*RAND()))/F2334</f>
        <v/>
      </c>
      <c r="I2334">
        <f>RAND()</f>
        <v/>
      </c>
      <c r="J2334">
        <f>IF('d_시나리오'!$J$3='d_시나리오'!$H$3,'d_시나리오'!$I$3,IF(I2334&lt;('d_시나리오'!$I$3-'d_시나리오'!$H$3)/('d_시나리오'!$J$3-'d_시나리오'!$H$3),'d_시나리오'!$H$3+SQRT(I2334*('d_시나리오'!$J$3-'d_시나리오'!$H$3)*('d_시나리오'!$I$3-'d_시나리오'!$H$3)),'d_시나리오'!$J$3-SQRT((1-I2334)*('d_시나리오'!$J$3-'d_시나리오'!$H$3)*('d_시나리오'!$J$3-'d_시나리오'!$I$3))))</f>
        <v/>
      </c>
      <c r="K2334">
        <f>RAND()</f>
        <v/>
      </c>
      <c r="L2334">
        <f>IF('d_시나리오'!$J$4='d_시나리오'!$H$4,'d_시나리오'!$I$4,IF(K2334&lt;('d_시나리오'!$I$4-'d_시나리오'!$H$4)/('d_시나리오'!$J$4-'d_시나리오'!$H$4),'d_시나리오'!$H$4+SQRT(K2334*('d_시나리오'!$J$4-'d_시나리오'!$H$4)*('d_시나리오'!$I$4-'d_시나리오'!$H$4)),'d_시나리오'!$J$4-SQRT((1-K2334)*('d_시나리오'!$J$4-'d_시나리오'!$H$4)*('d_시나리오'!$J$4-'d_시나리오'!$I$4))))</f>
        <v/>
      </c>
      <c r="M2334">
        <f>RAND()</f>
        <v/>
      </c>
      <c r="N2334">
        <f>IF('d_시나리오'!$J$5='d_시나리오'!$H$5,'d_시나리오'!$I$5,IF(M2334&lt;('d_시나리오'!$I$5-'d_시나리오'!$H$5)/('d_시나리오'!$J$5-'d_시나리오'!$H$5),'d_시나리오'!$H$5+SQRT(M2334*('d_시나리오'!$J$5-'d_시나리오'!$H$5)*('d_시나리오'!$I$5-'d_시나리오'!$H$5)),'d_시나리오'!$J$5-SQRT((1-M2334)*('d_시나리오'!$J$5-'d_시나리오'!$H$5)*('d_시나리오'!$J$5-'d_시나리오'!$I$5))))</f>
        <v/>
      </c>
      <c r="O2334">
        <f>RAND()</f>
        <v/>
      </c>
      <c r="P2334">
        <f>IF('d_시나리오'!$J$6='d_시나리오'!$H$6,'d_시나리오'!$I$6,IF(O2334&lt;('d_시나리오'!$I$6-'d_시나리오'!$H$6)/('d_시나리오'!$J$6-'d_시나리오'!$H$6),'d_시나리오'!$H$6+SQRT(O2334*('d_시나리오'!$J$6-'d_시나리오'!$H$6)*('d_시나리오'!$I$6-'d_시나리오'!$H$6)),'d_시나리오'!$J$6-SQRT((1-O2334)*('d_시나리오'!$J$6-'d_시나리오'!$H$6)*('d_시나리오'!$J$6-'d_시나리오'!$I$6))))</f>
        <v/>
      </c>
      <c r="Q2334">
        <f>INDEX('d_분포'!$B$2:$B$57,RANDBETWEEN(1,56))</f>
        <v/>
      </c>
      <c r="R2334">
        <f>BETAINV(RAND(),5,5)</f>
        <v/>
      </c>
      <c r="S2334">
        <f>'d_고정'!$B$1*'6_기대효과'!$H$7*('d_시나리오'!$I$7/'d_고정'!$B$2)*B2334</f>
        <v/>
      </c>
      <c r="T2334">
        <f>S2334*D2334</f>
        <v/>
      </c>
      <c r="U2334">
        <f>S2334*F2334*H2334</f>
        <v/>
      </c>
      <c r="V2334">
        <f>S2334*F2334*(H2334-1)</f>
        <v/>
      </c>
      <c r="W2334">
        <f>U2334*J2334</f>
        <v/>
      </c>
      <c r="X2334">
        <f>T2334+W2334</f>
        <v/>
      </c>
      <c r="Y2334">
        <f>(T2334*E2334+W2334*L2334)*(1-R2334-'d_고정'!$B$13)</f>
        <v/>
      </c>
      <c r="Z2334">
        <f>(U2334*N2334*Q2334+'d_고정'!$B$3*('6_기대효과'!$H$7/8)*Q2334*'d_고정'!$B$10*P2334*('6_기대효과'!$K$7/'d_고정'!$B$9))*(1-R2334)</f>
        <v/>
      </c>
      <c r="AA2334">
        <f>W2334*L2334*(1-R2334-'d_고정'!$B$13)+U2334*MAX(N2334-'d_고정'!$B$10*P2334*('6_기대효과'!$K$7/'d_고정'!$B$9),0)*Q2334*(1-R2334)</f>
        <v/>
      </c>
      <c r="AB2334">
        <f>Y2334+Z2334</f>
        <v/>
      </c>
      <c r="AC2334">
        <f>Y2334/('d_고정'!$B$5*'6_기대효과'!$H$7/8)/'d_고정'!$B$6</f>
        <v/>
      </c>
      <c r="AD2334">
        <f>Y2334/('d_고정'!$B$8*'6_기대효과'!$H$7/8)</f>
        <v/>
      </c>
    </row>
    <row r="2335">
      <c r="A2335">
        <f>RAND()</f>
        <v/>
      </c>
      <c r="B2335">
        <f>IF('d_시나리오'!$J$2='d_시나리오'!$H$2,'d_시나리오'!$I$2,IF(A2335&lt;('d_시나리오'!$I$2-'d_시나리오'!$H$2)/('d_시나리오'!$J$2-'d_시나리오'!$H$2),'d_시나리오'!$H$2+SQRT(A2335*('d_시나리오'!$J$2-'d_시나리오'!$H$2)*('d_시나리오'!$I$2-'d_시나리오'!$H$2)),'d_시나리오'!$J$2-SQRT((1-A2335)*('d_시나리오'!$J$2-'d_시나리오'!$H$2)*('d_시나리오'!$J$2-'d_시나리오'!$I$2))))</f>
        <v/>
      </c>
      <c r="C2335">
        <f>RAND()</f>
        <v/>
      </c>
      <c r="D2335">
        <f>BETAINV(RAND(),IF(C2335&lt;'d_고정'!$B$26,'d_고정'!$B$23,'d_고정'!$B$16)+1,'d_고정'!$B$17-IF(C2335&lt;'d_고정'!$B$26,'d_고정'!$B$23,'d_고정'!$B$16)+1)*('d_고정'!$B$14+('d_고정'!$B$15-'d_고정'!$B$14)*RAND())</f>
        <v/>
      </c>
      <c r="E2335">
        <f>INDEX('d_분포'!$A$2:$A$28,RANDBETWEEN(1,27))</f>
        <v/>
      </c>
      <c r="F2335">
        <f>INDEX('d_분포'!$C$2:$C$5,RANDBETWEEN(1,4))*(0.9+0.2*RAND())</f>
        <v/>
      </c>
      <c r="G2335">
        <f>RAND()</f>
        <v/>
      </c>
      <c r="H2335">
        <f>(F2335+(1-F2335)*('d_고정'!$B$22*BETAINV(RAND(),IF(G2335&lt;'d_고정'!$B$26,'d_고정'!$B$25,'d_고정'!$B$20)+1,'d_고정'!$B$21-IF(G2335&lt;'d_고정'!$B$26,'d_고정'!$B$25,'d_고정'!$B$20)+1)+(1-'d_고정'!$B$22)*BETAINV(RAND(),IF(G2335&lt;'d_고정'!$B$26,'d_고정'!$B$24,'d_고정'!$B$18)+1,'d_고정'!$B$19-IF(G2335&lt;'d_고정'!$B$26,'d_고정'!$B$24,'d_고정'!$B$18)+1))*('d_고정'!$B$14+('d_고정'!$B$15-'d_고정'!$B$14)*RAND()))/F2335</f>
        <v/>
      </c>
      <c r="I2335">
        <f>RAND()</f>
        <v/>
      </c>
      <c r="J2335">
        <f>IF('d_시나리오'!$J$3='d_시나리오'!$H$3,'d_시나리오'!$I$3,IF(I2335&lt;('d_시나리오'!$I$3-'d_시나리오'!$H$3)/('d_시나리오'!$J$3-'d_시나리오'!$H$3),'d_시나리오'!$H$3+SQRT(I2335*('d_시나리오'!$J$3-'d_시나리오'!$H$3)*('d_시나리오'!$I$3-'d_시나리오'!$H$3)),'d_시나리오'!$J$3-SQRT((1-I2335)*('d_시나리오'!$J$3-'d_시나리오'!$H$3)*('d_시나리오'!$J$3-'d_시나리오'!$I$3))))</f>
        <v/>
      </c>
      <c r="K2335">
        <f>RAND()</f>
        <v/>
      </c>
      <c r="L2335">
        <f>IF('d_시나리오'!$J$4='d_시나리오'!$H$4,'d_시나리오'!$I$4,IF(K2335&lt;('d_시나리오'!$I$4-'d_시나리오'!$H$4)/('d_시나리오'!$J$4-'d_시나리오'!$H$4),'d_시나리오'!$H$4+SQRT(K2335*('d_시나리오'!$J$4-'d_시나리오'!$H$4)*('d_시나리오'!$I$4-'d_시나리오'!$H$4)),'d_시나리오'!$J$4-SQRT((1-K2335)*('d_시나리오'!$J$4-'d_시나리오'!$H$4)*('d_시나리오'!$J$4-'d_시나리오'!$I$4))))</f>
        <v/>
      </c>
      <c r="M2335">
        <f>RAND()</f>
        <v/>
      </c>
      <c r="N2335">
        <f>IF('d_시나리오'!$J$5='d_시나리오'!$H$5,'d_시나리오'!$I$5,IF(M2335&lt;('d_시나리오'!$I$5-'d_시나리오'!$H$5)/('d_시나리오'!$J$5-'d_시나리오'!$H$5),'d_시나리오'!$H$5+SQRT(M2335*('d_시나리오'!$J$5-'d_시나리오'!$H$5)*('d_시나리오'!$I$5-'d_시나리오'!$H$5)),'d_시나리오'!$J$5-SQRT((1-M2335)*('d_시나리오'!$J$5-'d_시나리오'!$H$5)*('d_시나리오'!$J$5-'d_시나리오'!$I$5))))</f>
        <v/>
      </c>
      <c r="O2335">
        <f>RAND()</f>
        <v/>
      </c>
      <c r="P2335">
        <f>IF('d_시나리오'!$J$6='d_시나리오'!$H$6,'d_시나리오'!$I$6,IF(O2335&lt;('d_시나리오'!$I$6-'d_시나리오'!$H$6)/('d_시나리오'!$J$6-'d_시나리오'!$H$6),'d_시나리오'!$H$6+SQRT(O2335*('d_시나리오'!$J$6-'d_시나리오'!$H$6)*('d_시나리오'!$I$6-'d_시나리오'!$H$6)),'d_시나리오'!$J$6-SQRT((1-O2335)*('d_시나리오'!$J$6-'d_시나리오'!$H$6)*('d_시나리오'!$J$6-'d_시나리오'!$I$6))))</f>
        <v/>
      </c>
      <c r="Q2335">
        <f>INDEX('d_분포'!$B$2:$B$57,RANDBETWEEN(1,56))</f>
        <v/>
      </c>
      <c r="R2335">
        <f>BETAINV(RAND(),5,5)</f>
        <v/>
      </c>
      <c r="S2335">
        <f>'d_고정'!$B$1*'6_기대효과'!$H$7*('d_시나리오'!$I$7/'d_고정'!$B$2)*B2335</f>
        <v/>
      </c>
      <c r="T2335">
        <f>S2335*D2335</f>
        <v/>
      </c>
      <c r="U2335">
        <f>S2335*F2335*H2335</f>
        <v/>
      </c>
      <c r="V2335">
        <f>S2335*F2335*(H2335-1)</f>
        <v/>
      </c>
      <c r="W2335">
        <f>U2335*J2335</f>
        <v/>
      </c>
      <c r="X2335">
        <f>T2335+W2335</f>
        <v/>
      </c>
      <c r="Y2335">
        <f>(T2335*E2335+W2335*L2335)*(1-R2335-'d_고정'!$B$13)</f>
        <v/>
      </c>
      <c r="Z2335">
        <f>(U2335*N2335*Q2335+'d_고정'!$B$3*('6_기대효과'!$H$7/8)*Q2335*'d_고정'!$B$10*P2335*('6_기대효과'!$K$7/'d_고정'!$B$9))*(1-R2335)</f>
        <v/>
      </c>
      <c r="AA2335">
        <f>W2335*L2335*(1-R2335-'d_고정'!$B$13)+U2335*MAX(N2335-'d_고정'!$B$10*P2335*('6_기대효과'!$K$7/'d_고정'!$B$9),0)*Q2335*(1-R2335)</f>
        <v/>
      </c>
      <c r="AB2335">
        <f>Y2335+Z2335</f>
        <v/>
      </c>
      <c r="AC2335">
        <f>Y2335/('d_고정'!$B$5*'6_기대효과'!$H$7/8)/'d_고정'!$B$6</f>
        <v/>
      </c>
      <c r="AD2335">
        <f>Y2335/('d_고정'!$B$8*'6_기대효과'!$H$7/8)</f>
        <v/>
      </c>
    </row>
    <row r="2336">
      <c r="A2336">
        <f>RAND()</f>
        <v/>
      </c>
      <c r="B2336">
        <f>IF('d_시나리오'!$J$2='d_시나리오'!$H$2,'d_시나리오'!$I$2,IF(A2336&lt;('d_시나리오'!$I$2-'d_시나리오'!$H$2)/('d_시나리오'!$J$2-'d_시나리오'!$H$2),'d_시나리오'!$H$2+SQRT(A2336*('d_시나리오'!$J$2-'d_시나리오'!$H$2)*('d_시나리오'!$I$2-'d_시나리오'!$H$2)),'d_시나리오'!$J$2-SQRT((1-A2336)*('d_시나리오'!$J$2-'d_시나리오'!$H$2)*('d_시나리오'!$J$2-'d_시나리오'!$I$2))))</f>
        <v/>
      </c>
      <c r="C2336">
        <f>RAND()</f>
        <v/>
      </c>
      <c r="D2336">
        <f>BETAINV(RAND(),IF(C2336&lt;'d_고정'!$B$26,'d_고정'!$B$23,'d_고정'!$B$16)+1,'d_고정'!$B$17-IF(C2336&lt;'d_고정'!$B$26,'d_고정'!$B$23,'d_고정'!$B$16)+1)*('d_고정'!$B$14+('d_고정'!$B$15-'d_고정'!$B$14)*RAND())</f>
        <v/>
      </c>
      <c r="E2336">
        <f>INDEX('d_분포'!$A$2:$A$28,RANDBETWEEN(1,27))</f>
        <v/>
      </c>
      <c r="F2336">
        <f>INDEX('d_분포'!$C$2:$C$5,RANDBETWEEN(1,4))*(0.9+0.2*RAND())</f>
        <v/>
      </c>
      <c r="G2336">
        <f>RAND()</f>
        <v/>
      </c>
      <c r="H2336">
        <f>(F2336+(1-F2336)*('d_고정'!$B$22*BETAINV(RAND(),IF(G2336&lt;'d_고정'!$B$26,'d_고정'!$B$25,'d_고정'!$B$20)+1,'d_고정'!$B$21-IF(G2336&lt;'d_고정'!$B$26,'d_고정'!$B$25,'d_고정'!$B$20)+1)+(1-'d_고정'!$B$22)*BETAINV(RAND(),IF(G2336&lt;'d_고정'!$B$26,'d_고정'!$B$24,'d_고정'!$B$18)+1,'d_고정'!$B$19-IF(G2336&lt;'d_고정'!$B$26,'d_고정'!$B$24,'d_고정'!$B$18)+1))*('d_고정'!$B$14+('d_고정'!$B$15-'d_고정'!$B$14)*RAND()))/F2336</f>
        <v/>
      </c>
      <c r="I2336">
        <f>RAND()</f>
        <v/>
      </c>
      <c r="J2336">
        <f>IF('d_시나리오'!$J$3='d_시나리오'!$H$3,'d_시나리오'!$I$3,IF(I2336&lt;('d_시나리오'!$I$3-'d_시나리오'!$H$3)/('d_시나리오'!$J$3-'d_시나리오'!$H$3),'d_시나리오'!$H$3+SQRT(I2336*('d_시나리오'!$J$3-'d_시나리오'!$H$3)*('d_시나리오'!$I$3-'d_시나리오'!$H$3)),'d_시나리오'!$J$3-SQRT((1-I2336)*('d_시나리오'!$J$3-'d_시나리오'!$H$3)*('d_시나리오'!$J$3-'d_시나리오'!$I$3))))</f>
        <v/>
      </c>
      <c r="K2336">
        <f>RAND()</f>
        <v/>
      </c>
      <c r="L2336">
        <f>IF('d_시나리오'!$J$4='d_시나리오'!$H$4,'d_시나리오'!$I$4,IF(K2336&lt;('d_시나리오'!$I$4-'d_시나리오'!$H$4)/('d_시나리오'!$J$4-'d_시나리오'!$H$4),'d_시나리오'!$H$4+SQRT(K2336*('d_시나리오'!$J$4-'d_시나리오'!$H$4)*('d_시나리오'!$I$4-'d_시나리오'!$H$4)),'d_시나리오'!$J$4-SQRT((1-K2336)*('d_시나리오'!$J$4-'d_시나리오'!$H$4)*('d_시나리오'!$J$4-'d_시나리오'!$I$4))))</f>
        <v/>
      </c>
      <c r="M2336">
        <f>RAND()</f>
        <v/>
      </c>
      <c r="N2336">
        <f>IF('d_시나리오'!$J$5='d_시나리오'!$H$5,'d_시나리오'!$I$5,IF(M2336&lt;('d_시나리오'!$I$5-'d_시나리오'!$H$5)/('d_시나리오'!$J$5-'d_시나리오'!$H$5),'d_시나리오'!$H$5+SQRT(M2336*('d_시나리오'!$J$5-'d_시나리오'!$H$5)*('d_시나리오'!$I$5-'d_시나리오'!$H$5)),'d_시나리오'!$J$5-SQRT((1-M2336)*('d_시나리오'!$J$5-'d_시나리오'!$H$5)*('d_시나리오'!$J$5-'d_시나리오'!$I$5))))</f>
        <v/>
      </c>
      <c r="O2336">
        <f>RAND()</f>
        <v/>
      </c>
      <c r="P2336">
        <f>IF('d_시나리오'!$J$6='d_시나리오'!$H$6,'d_시나리오'!$I$6,IF(O2336&lt;('d_시나리오'!$I$6-'d_시나리오'!$H$6)/('d_시나리오'!$J$6-'d_시나리오'!$H$6),'d_시나리오'!$H$6+SQRT(O2336*('d_시나리오'!$J$6-'d_시나리오'!$H$6)*('d_시나리오'!$I$6-'d_시나리오'!$H$6)),'d_시나리오'!$J$6-SQRT((1-O2336)*('d_시나리오'!$J$6-'d_시나리오'!$H$6)*('d_시나리오'!$J$6-'d_시나리오'!$I$6))))</f>
        <v/>
      </c>
      <c r="Q2336">
        <f>INDEX('d_분포'!$B$2:$B$57,RANDBETWEEN(1,56))</f>
        <v/>
      </c>
      <c r="R2336">
        <f>BETAINV(RAND(),5,5)</f>
        <v/>
      </c>
      <c r="S2336">
        <f>'d_고정'!$B$1*'6_기대효과'!$H$7*('d_시나리오'!$I$7/'d_고정'!$B$2)*B2336</f>
        <v/>
      </c>
      <c r="T2336">
        <f>S2336*D2336</f>
        <v/>
      </c>
      <c r="U2336">
        <f>S2336*F2336*H2336</f>
        <v/>
      </c>
      <c r="V2336">
        <f>S2336*F2336*(H2336-1)</f>
        <v/>
      </c>
      <c r="W2336">
        <f>U2336*J2336</f>
        <v/>
      </c>
      <c r="X2336">
        <f>T2336+W2336</f>
        <v/>
      </c>
      <c r="Y2336">
        <f>(T2336*E2336+W2336*L2336)*(1-R2336-'d_고정'!$B$13)</f>
        <v/>
      </c>
      <c r="Z2336">
        <f>(U2336*N2336*Q2336+'d_고정'!$B$3*('6_기대효과'!$H$7/8)*Q2336*'d_고정'!$B$10*P2336*('6_기대효과'!$K$7/'d_고정'!$B$9))*(1-R2336)</f>
        <v/>
      </c>
      <c r="AA2336">
        <f>W2336*L2336*(1-R2336-'d_고정'!$B$13)+U2336*MAX(N2336-'d_고정'!$B$10*P2336*('6_기대효과'!$K$7/'d_고정'!$B$9),0)*Q2336*(1-R2336)</f>
        <v/>
      </c>
      <c r="AB2336">
        <f>Y2336+Z2336</f>
        <v/>
      </c>
      <c r="AC2336">
        <f>Y2336/('d_고정'!$B$5*'6_기대효과'!$H$7/8)/'d_고정'!$B$6</f>
        <v/>
      </c>
      <c r="AD2336">
        <f>Y2336/('d_고정'!$B$8*'6_기대효과'!$H$7/8)</f>
        <v/>
      </c>
    </row>
    <row r="2337">
      <c r="A2337">
        <f>RAND()</f>
        <v/>
      </c>
      <c r="B2337">
        <f>IF('d_시나리오'!$J$2='d_시나리오'!$H$2,'d_시나리오'!$I$2,IF(A2337&lt;('d_시나리오'!$I$2-'d_시나리오'!$H$2)/('d_시나리오'!$J$2-'d_시나리오'!$H$2),'d_시나리오'!$H$2+SQRT(A2337*('d_시나리오'!$J$2-'d_시나리오'!$H$2)*('d_시나리오'!$I$2-'d_시나리오'!$H$2)),'d_시나리오'!$J$2-SQRT((1-A2337)*('d_시나리오'!$J$2-'d_시나리오'!$H$2)*('d_시나리오'!$J$2-'d_시나리오'!$I$2))))</f>
        <v/>
      </c>
      <c r="C2337">
        <f>RAND()</f>
        <v/>
      </c>
      <c r="D2337">
        <f>BETAINV(RAND(),IF(C2337&lt;'d_고정'!$B$26,'d_고정'!$B$23,'d_고정'!$B$16)+1,'d_고정'!$B$17-IF(C2337&lt;'d_고정'!$B$26,'d_고정'!$B$23,'d_고정'!$B$16)+1)*('d_고정'!$B$14+('d_고정'!$B$15-'d_고정'!$B$14)*RAND())</f>
        <v/>
      </c>
      <c r="E2337">
        <f>INDEX('d_분포'!$A$2:$A$28,RANDBETWEEN(1,27))</f>
        <v/>
      </c>
      <c r="F2337">
        <f>INDEX('d_분포'!$C$2:$C$5,RANDBETWEEN(1,4))*(0.9+0.2*RAND())</f>
        <v/>
      </c>
      <c r="G2337">
        <f>RAND()</f>
        <v/>
      </c>
      <c r="H2337">
        <f>(F2337+(1-F2337)*('d_고정'!$B$22*BETAINV(RAND(),IF(G2337&lt;'d_고정'!$B$26,'d_고정'!$B$25,'d_고정'!$B$20)+1,'d_고정'!$B$21-IF(G2337&lt;'d_고정'!$B$26,'d_고정'!$B$25,'d_고정'!$B$20)+1)+(1-'d_고정'!$B$22)*BETAINV(RAND(),IF(G2337&lt;'d_고정'!$B$26,'d_고정'!$B$24,'d_고정'!$B$18)+1,'d_고정'!$B$19-IF(G2337&lt;'d_고정'!$B$26,'d_고정'!$B$24,'d_고정'!$B$18)+1))*('d_고정'!$B$14+('d_고정'!$B$15-'d_고정'!$B$14)*RAND()))/F2337</f>
        <v/>
      </c>
      <c r="I2337">
        <f>RAND()</f>
        <v/>
      </c>
      <c r="J2337">
        <f>IF('d_시나리오'!$J$3='d_시나리오'!$H$3,'d_시나리오'!$I$3,IF(I2337&lt;('d_시나리오'!$I$3-'d_시나리오'!$H$3)/('d_시나리오'!$J$3-'d_시나리오'!$H$3),'d_시나리오'!$H$3+SQRT(I2337*('d_시나리오'!$J$3-'d_시나리오'!$H$3)*('d_시나리오'!$I$3-'d_시나리오'!$H$3)),'d_시나리오'!$J$3-SQRT((1-I2337)*('d_시나리오'!$J$3-'d_시나리오'!$H$3)*('d_시나리오'!$J$3-'d_시나리오'!$I$3))))</f>
        <v/>
      </c>
      <c r="K2337">
        <f>RAND()</f>
        <v/>
      </c>
      <c r="L2337">
        <f>IF('d_시나리오'!$J$4='d_시나리오'!$H$4,'d_시나리오'!$I$4,IF(K2337&lt;('d_시나리오'!$I$4-'d_시나리오'!$H$4)/('d_시나리오'!$J$4-'d_시나리오'!$H$4),'d_시나리오'!$H$4+SQRT(K2337*('d_시나리오'!$J$4-'d_시나리오'!$H$4)*('d_시나리오'!$I$4-'d_시나리오'!$H$4)),'d_시나리오'!$J$4-SQRT((1-K2337)*('d_시나리오'!$J$4-'d_시나리오'!$H$4)*('d_시나리오'!$J$4-'d_시나리오'!$I$4))))</f>
        <v/>
      </c>
      <c r="M2337">
        <f>RAND()</f>
        <v/>
      </c>
      <c r="N2337">
        <f>IF('d_시나리오'!$J$5='d_시나리오'!$H$5,'d_시나리오'!$I$5,IF(M2337&lt;('d_시나리오'!$I$5-'d_시나리오'!$H$5)/('d_시나리오'!$J$5-'d_시나리오'!$H$5),'d_시나리오'!$H$5+SQRT(M2337*('d_시나리오'!$J$5-'d_시나리오'!$H$5)*('d_시나리오'!$I$5-'d_시나리오'!$H$5)),'d_시나리오'!$J$5-SQRT((1-M2337)*('d_시나리오'!$J$5-'d_시나리오'!$H$5)*('d_시나리오'!$J$5-'d_시나리오'!$I$5))))</f>
        <v/>
      </c>
      <c r="O2337">
        <f>RAND()</f>
        <v/>
      </c>
      <c r="P2337">
        <f>IF('d_시나리오'!$J$6='d_시나리오'!$H$6,'d_시나리오'!$I$6,IF(O2337&lt;('d_시나리오'!$I$6-'d_시나리오'!$H$6)/('d_시나리오'!$J$6-'d_시나리오'!$H$6),'d_시나리오'!$H$6+SQRT(O2337*('d_시나리오'!$J$6-'d_시나리오'!$H$6)*('d_시나리오'!$I$6-'d_시나리오'!$H$6)),'d_시나리오'!$J$6-SQRT((1-O2337)*('d_시나리오'!$J$6-'d_시나리오'!$H$6)*('d_시나리오'!$J$6-'d_시나리오'!$I$6))))</f>
        <v/>
      </c>
      <c r="Q2337">
        <f>INDEX('d_분포'!$B$2:$B$57,RANDBETWEEN(1,56))</f>
        <v/>
      </c>
      <c r="R2337">
        <f>BETAINV(RAND(),5,5)</f>
        <v/>
      </c>
      <c r="S2337">
        <f>'d_고정'!$B$1*'6_기대효과'!$H$7*('d_시나리오'!$I$7/'d_고정'!$B$2)*B2337</f>
        <v/>
      </c>
      <c r="T2337">
        <f>S2337*D2337</f>
        <v/>
      </c>
      <c r="U2337">
        <f>S2337*F2337*H2337</f>
        <v/>
      </c>
      <c r="V2337">
        <f>S2337*F2337*(H2337-1)</f>
        <v/>
      </c>
      <c r="W2337">
        <f>U2337*J2337</f>
        <v/>
      </c>
      <c r="X2337">
        <f>T2337+W2337</f>
        <v/>
      </c>
      <c r="Y2337">
        <f>(T2337*E2337+W2337*L2337)*(1-R2337-'d_고정'!$B$13)</f>
        <v/>
      </c>
      <c r="Z2337">
        <f>(U2337*N2337*Q2337+'d_고정'!$B$3*('6_기대효과'!$H$7/8)*Q2337*'d_고정'!$B$10*P2337*('6_기대효과'!$K$7/'d_고정'!$B$9))*(1-R2337)</f>
        <v/>
      </c>
      <c r="AA2337">
        <f>W2337*L2337*(1-R2337-'d_고정'!$B$13)+U2337*MAX(N2337-'d_고정'!$B$10*P2337*('6_기대효과'!$K$7/'d_고정'!$B$9),0)*Q2337*(1-R2337)</f>
        <v/>
      </c>
      <c r="AB2337">
        <f>Y2337+Z2337</f>
        <v/>
      </c>
      <c r="AC2337">
        <f>Y2337/('d_고정'!$B$5*'6_기대효과'!$H$7/8)/'d_고정'!$B$6</f>
        <v/>
      </c>
      <c r="AD2337">
        <f>Y2337/('d_고정'!$B$8*'6_기대효과'!$H$7/8)</f>
        <v/>
      </c>
    </row>
    <row r="2338">
      <c r="A2338">
        <f>RAND()</f>
        <v/>
      </c>
      <c r="B2338">
        <f>IF('d_시나리오'!$J$2='d_시나리오'!$H$2,'d_시나리오'!$I$2,IF(A2338&lt;('d_시나리오'!$I$2-'d_시나리오'!$H$2)/('d_시나리오'!$J$2-'d_시나리오'!$H$2),'d_시나리오'!$H$2+SQRT(A2338*('d_시나리오'!$J$2-'d_시나리오'!$H$2)*('d_시나리오'!$I$2-'d_시나리오'!$H$2)),'d_시나리오'!$J$2-SQRT((1-A2338)*('d_시나리오'!$J$2-'d_시나리오'!$H$2)*('d_시나리오'!$J$2-'d_시나리오'!$I$2))))</f>
        <v/>
      </c>
      <c r="C2338">
        <f>RAND()</f>
        <v/>
      </c>
      <c r="D2338">
        <f>BETAINV(RAND(),IF(C2338&lt;'d_고정'!$B$26,'d_고정'!$B$23,'d_고정'!$B$16)+1,'d_고정'!$B$17-IF(C2338&lt;'d_고정'!$B$26,'d_고정'!$B$23,'d_고정'!$B$16)+1)*('d_고정'!$B$14+('d_고정'!$B$15-'d_고정'!$B$14)*RAND())</f>
        <v/>
      </c>
      <c r="E2338">
        <f>INDEX('d_분포'!$A$2:$A$28,RANDBETWEEN(1,27))</f>
        <v/>
      </c>
      <c r="F2338">
        <f>INDEX('d_분포'!$C$2:$C$5,RANDBETWEEN(1,4))*(0.9+0.2*RAND())</f>
        <v/>
      </c>
      <c r="G2338">
        <f>RAND()</f>
        <v/>
      </c>
      <c r="H2338">
        <f>(F2338+(1-F2338)*('d_고정'!$B$22*BETAINV(RAND(),IF(G2338&lt;'d_고정'!$B$26,'d_고정'!$B$25,'d_고정'!$B$20)+1,'d_고정'!$B$21-IF(G2338&lt;'d_고정'!$B$26,'d_고정'!$B$25,'d_고정'!$B$20)+1)+(1-'d_고정'!$B$22)*BETAINV(RAND(),IF(G2338&lt;'d_고정'!$B$26,'d_고정'!$B$24,'d_고정'!$B$18)+1,'d_고정'!$B$19-IF(G2338&lt;'d_고정'!$B$26,'d_고정'!$B$24,'d_고정'!$B$18)+1))*('d_고정'!$B$14+('d_고정'!$B$15-'d_고정'!$B$14)*RAND()))/F2338</f>
        <v/>
      </c>
      <c r="I2338">
        <f>RAND()</f>
        <v/>
      </c>
      <c r="J2338">
        <f>IF('d_시나리오'!$J$3='d_시나리오'!$H$3,'d_시나리오'!$I$3,IF(I2338&lt;('d_시나리오'!$I$3-'d_시나리오'!$H$3)/('d_시나리오'!$J$3-'d_시나리오'!$H$3),'d_시나리오'!$H$3+SQRT(I2338*('d_시나리오'!$J$3-'d_시나리오'!$H$3)*('d_시나리오'!$I$3-'d_시나리오'!$H$3)),'d_시나리오'!$J$3-SQRT((1-I2338)*('d_시나리오'!$J$3-'d_시나리오'!$H$3)*('d_시나리오'!$J$3-'d_시나리오'!$I$3))))</f>
        <v/>
      </c>
      <c r="K2338">
        <f>RAND()</f>
        <v/>
      </c>
      <c r="L2338">
        <f>IF('d_시나리오'!$J$4='d_시나리오'!$H$4,'d_시나리오'!$I$4,IF(K2338&lt;('d_시나리오'!$I$4-'d_시나리오'!$H$4)/('d_시나리오'!$J$4-'d_시나리오'!$H$4),'d_시나리오'!$H$4+SQRT(K2338*('d_시나리오'!$J$4-'d_시나리오'!$H$4)*('d_시나리오'!$I$4-'d_시나리오'!$H$4)),'d_시나리오'!$J$4-SQRT((1-K2338)*('d_시나리오'!$J$4-'d_시나리오'!$H$4)*('d_시나리오'!$J$4-'d_시나리오'!$I$4))))</f>
        <v/>
      </c>
      <c r="M2338">
        <f>RAND()</f>
        <v/>
      </c>
      <c r="N2338">
        <f>IF('d_시나리오'!$J$5='d_시나리오'!$H$5,'d_시나리오'!$I$5,IF(M2338&lt;('d_시나리오'!$I$5-'d_시나리오'!$H$5)/('d_시나리오'!$J$5-'d_시나리오'!$H$5),'d_시나리오'!$H$5+SQRT(M2338*('d_시나리오'!$J$5-'d_시나리오'!$H$5)*('d_시나리오'!$I$5-'d_시나리오'!$H$5)),'d_시나리오'!$J$5-SQRT((1-M2338)*('d_시나리오'!$J$5-'d_시나리오'!$H$5)*('d_시나리오'!$J$5-'d_시나리오'!$I$5))))</f>
        <v/>
      </c>
      <c r="O2338">
        <f>RAND()</f>
        <v/>
      </c>
      <c r="P2338">
        <f>IF('d_시나리오'!$J$6='d_시나리오'!$H$6,'d_시나리오'!$I$6,IF(O2338&lt;('d_시나리오'!$I$6-'d_시나리오'!$H$6)/('d_시나리오'!$J$6-'d_시나리오'!$H$6),'d_시나리오'!$H$6+SQRT(O2338*('d_시나리오'!$J$6-'d_시나리오'!$H$6)*('d_시나리오'!$I$6-'d_시나리오'!$H$6)),'d_시나리오'!$J$6-SQRT((1-O2338)*('d_시나리오'!$J$6-'d_시나리오'!$H$6)*('d_시나리오'!$J$6-'d_시나리오'!$I$6))))</f>
        <v/>
      </c>
      <c r="Q2338">
        <f>INDEX('d_분포'!$B$2:$B$57,RANDBETWEEN(1,56))</f>
        <v/>
      </c>
      <c r="R2338">
        <f>BETAINV(RAND(),5,5)</f>
        <v/>
      </c>
      <c r="S2338">
        <f>'d_고정'!$B$1*'6_기대효과'!$H$7*('d_시나리오'!$I$7/'d_고정'!$B$2)*B2338</f>
        <v/>
      </c>
      <c r="T2338">
        <f>S2338*D2338</f>
        <v/>
      </c>
      <c r="U2338">
        <f>S2338*F2338*H2338</f>
        <v/>
      </c>
      <c r="V2338">
        <f>S2338*F2338*(H2338-1)</f>
        <v/>
      </c>
      <c r="W2338">
        <f>U2338*J2338</f>
        <v/>
      </c>
      <c r="X2338">
        <f>T2338+W2338</f>
        <v/>
      </c>
      <c r="Y2338">
        <f>(T2338*E2338+W2338*L2338)*(1-R2338-'d_고정'!$B$13)</f>
        <v/>
      </c>
      <c r="Z2338">
        <f>(U2338*N2338*Q2338+'d_고정'!$B$3*('6_기대효과'!$H$7/8)*Q2338*'d_고정'!$B$10*P2338*('6_기대효과'!$K$7/'d_고정'!$B$9))*(1-R2338)</f>
        <v/>
      </c>
      <c r="AA2338">
        <f>W2338*L2338*(1-R2338-'d_고정'!$B$13)+U2338*MAX(N2338-'d_고정'!$B$10*P2338*('6_기대효과'!$K$7/'d_고정'!$B$9),0)*Q2338*(1-R2338)</f>
        <v/>
      </c>
      <c r="AB2338">
        <f>Y2338+Z2338</f>
        <v/>
      </c>
      <c r="AC2338">
        <f>Y2338/('d_고정'!$B$5*'6_기대효과'!$H$7/8)/'d_고정'!$B$6</f>
        <v/>
      </c>
      <c r="AD2338">
        <f>Y2338/('d_고정'!$B$8*'6_기대효과'!$H$7/8)</f>
        <v/>
      </c>
    </row>
    <row r="2339">
      <c r="A2339">
        <f>RAND()</f>
        <v/>
      </c>
      <c r="B2339">
        <f>IF('d_시나리오'!$J$2='d_시나리오'!$H$2,'d_시나리오'!$I$2,IF(A2339&lt;('d_시나리오'!$I$2-'d_시나리오'!$H$2)/('d_시나리오'!$J$2-'d_시나리오'!$H$2),'d_시나리오'!$H$2+SQRT(A2339*('d_시나리오'!$J$2-'d_시나리오'!$H$2)*('d_시나리오'!$I$2-'d_시나리오'!$H$2)),'d_시나리오'!$J$2-SQRT((1-A2339)*('d_시나리오'!$J$2-'d_시나리오'!$H$2)*('d_시나리오'!$J$2-'d_시나리오'!$I$2))))</f>
        <v/>
      </c>
      <c r="C2339">
        <f>RAND()</f>
        <v/>
      </c>
      <c r="D2339">
        <f>BETAINV(RAND(),IF(C2339&lt;'d_고정'!$B$26,'d_고정'!$B$23,'d_고정'!$B$16)+1,'d_고정'!$B$17-IF(C2339&lt;'d_고정'!$B$26,'d_고정'!$B$23,'d_고정'!$B$16)+1)*('d_고정'!$B$14+('d_고정'!$B$15-'d_고정'!$B$14)*RAND())</f>
        <v/>
      </c>
      <c r="E2339">
        <f>INDEX('d_분포'!$A$2:$A$28,RANDBETWEEN(1,27))</f>
        <v/>
      </c>
      <c r="F2339">
        <f>INDEX('d_분포'!$C$2:$C$5,RANDBETWEEN(1,4))*(0.9+0.2*RAND())</f>
        <v/>
      </c>
      <c r="G2339">
        <f>RAND()</f>
        <v/>
      </c>
      <c r="H2339">
        <f>(F2339+(1-F2339)*('d_고정'!$B$22*BETAINV(RAND(),IF(G2339&lt;'d_고정'!$B$26,'d_고정'!$B$25,'d_고정'!$B$20)+1,'d_고정'!$B$21-IF(G2339&lt;'d_고정'!$B$26,'d_고정'!$B$25,'d_고정'!$B$20)+1)+(1-'d_고정'!$B$22)*BETAINV(RAND(),IF(G2339&lt;'d_고정'!$B$26,'d_고정'!$B$24,'d_고정'!$B$18)+1,'d_고정'!$B$19-IF(G2339&lt;'d_고정'!$B$26,'d_고정'!$B$24,'d_고정'!$B$18)+1))*('d_고정'!$B$14+('d_고정'!$B$15-'d_고정'!$B$14)*RAND()))/F2339</f>
        <v/>
      </c>
      <c r="I2339">
        <f>RAND()</f>
        <v/>
      </c>
      <c r="J2339">
        <f>IF('d_시나리오'!$J$3='d_시나리오'!$H$3,'d_시나리오'!$I$3,IF(I2339&lt;('d_시나리오'!$I$3-'d_시나리오'!$H$3)/('d_시나리오'!$J$3-'d_시나리오'!$H$3),'d_시나리오'!$H$3+SQRT(I2339*('d_시나리오'!$J$3-'d_시나리오'!$H$3)*('d_시나리오'!$I$3-'d_시나리오'!$H$3)),'d_시나리오'!$J$3-SQRT((1-I2339)*('d_시나리오'!$J$3-'d_시나리오'!$H$3)*('d_시나리오'!$J$3-'d_시나리오'!$I$3))))</f>
        <v/>
      </c>
      <c r="K2339">
        <f>RAND()</f>
        <v/>
      </c>
      <c r="L2339">
        <f>IF('d_시나리오'!$J$4='d_시나리오'!$H$4,'d_시나리오'!$I$4,IF(K2339&lt;('d_시나리오'!$I$4-'d_시나리오'!$H$4)/('d_시나리오'!$J$4-'d_시나리오'!$H$4),'d_시나리오'!$H$4+SQRT(K2339*('d_시나리오'!$J$4-'d_시나리오'!$H$4)*('d_시나리오'!$I$4-'d_시나리오'!$H$4)),'d_시나리오'!$J$4-SQRT((1-K2339)*('d_시나리오'!$J$4-'d_시나리오'!$H$4)*('d_시나리오'!$J$4-'d_시나리오'!$I$4))))</f>
        <v/>
      </c>
      <c r="M2339">
        <f>RAND()</f>
        <v/>
      </c>
      <c r="N2339">
        <f>IF('d_시나리오'!$J$5='d_시나리오'!$H$5,'d_시나리오'!$I$5,IF(M2339&lt;('d_시나리오'!$I$5-'d_시나리오'!$H$5)/('d_시나리오'!$J$5-'d_시나리오'!$H$5),'d_시나리오'!$H$5+SQRT(M2339*('d_시나리오'!$J$5-'d_시나리오'!$H$5)*('d_시나리오'!$I$5-'d_시나리오'!$H$5)),'d_시나리오'!$J$5-SQRT((1-M2339)*('d_시나리오'!$J$5-'d_시나리오'!$H$5)*('d_시나리오'!$J$5-'d_시나리오'!$I$5))))</f>
        <v/>
      </c>
      <c r="O2339">
        <f>RAND()</f>
        <v/>
      </c>
      <c r="P2339">
        <f>IF('d_시나리오'!$J$6='d_시나리오'!$H$6,'d_시나리오'!$I$6,IF(O2339&lt;('d_시나리오'!$I$6-'d_시나리오'!$H$6)/('d_시나리오'!$J$6-'d_시나리오'!$H$6),'d_시나리오'!$H$6+SQRT(O2339*('d_시나리오'!$J$6-'d_시나리오'!$H$6)*('d_시나리오'!$I$6-'d_시나리오'!$H$6)),'d_시나리오'!$J$6-SQRT((1-O2339)*('d_시나리오'!$J$6-'d_시나리오'!$H$6)*('d_시나리오'!$J$6-'d_시나리오'!$I$6))))</f>
        <v/>
      </c>
      <c r="Q2339">
        <f>INDEX('d_분포'!$B$2:$B$57,RANDBETWEEN(1,56))</f>
        <v/>
      </c>
      <c r="R2339">
        <f>BETAINV(RAND(),5,5)</f>
        <v/>
      </c>
      <c r="S2339">
        <f>'d_고정'!$B$1*'6_기대효과'!$H$7*('d_시나리오'!$I$7/'d_고정'!$B$2)*B2339</f>
        <v/>
      </c>
      <c r="T2339">
        <f>S2339*D2339</f>
        <v/>
      </c>
      <c r="U2339">
        <f>S2339*F2339*H2339</f>
        <v/>
      </c>
      <c r="V2339">
        <f>S2339*F2339*(H2339-1)</f>
        <v/>
      </c>
      <c r="W2339">
        <f>U2339*J2339</f>
        <v/>
      </c>
      <c r="X2339">
        <f>T2339+W2339</f>
        <v/>
      </c>
      <c r="Y2339">
        <f>(T2339*E2339+W2339*L2339)*(1-R2339-'d_고정'!$B$13)</f>
        <v/>
      </c>
      <c r="Z2339">
        <f>(U2339*N2339*Q2339+'d_고정'!$B$3*('6_기대효과'!$H$7/8)*Q2339*'d_고정'!$B$10*P2339*('6_기대효과'!$K$7/'d_고정'!$B$9))*(1-R2339)</f>
        <v/>
      </c>
      <c r="AA2339">
        <f>W2339*L2339*(1-R2339-'d_고정'!$B$13)+U2339*MAX(N2339-'d_고정'!$B$10*P2339*('6_기대효과'!$K$7/'d_고정'!$B$9),0)*Q2339*(1-R2339)</f>
        <v/>
      </c>
      <c r="AB2339">
        <f>Y2339+Z2339</f>
        <v/>
      </c>
      <c r="AC2339">
        <f>Y2339/('d_고정'!$B$5*'6_기대효과'!$H$7/8)/'d_고정'!$B$6</f>
        <v/>
      </c>
      <c r="AD2339">
        <f>Y2339/('d_고정'!$B$8*'6_기대효과'!$H$7/8)</f>
        <v/>
      </c>
    </row>
    <row r="2340">
      <c r="A2340">
        <f>RAND()</f>
        <v/>
      </c>
      <c r="B2340">
        <f>IF('d_시나리오'!$J$2='d_시나리오'!$H$2,'d_시나리오'!$I$2,IF(A2340&lt;('d_시나리오'!$I$2-'d_시나리오'!$H$2)/('d_시나리오'!$J$2-'d_시나리오'!$H$2),'d_시나리오'!$H$2+SQRT(A2340*('d_시나리오'!$J$2-'d_시나리오'!$H$2)*('d_시나리오'!$I$2-'d_시나리오'!$H$2)),'d_시나리오'!$J$2-SQRT((1-A2340)*('d_시나리오'!$J$2-'d_시나리오'!$H$2)*('d_시나리오'!$J$2-'d_시나리오'!$I$2))))</f>
        <v/>
      </c>
      <c r="C2340">
        <f>RAND()</f>
        <v/>
      </c>
      <c r="D2340">
        <f>BETAINV(RAND(),IF(C2340&lt;'d_고정'!$B$26,'d_고정'!$B$23,'d_고정'!$B$16)+1,'d_고정'!$B$17-IF(C2340&lt;'d_고정'!$B$26,'d_고정'!$B$23,'d_고정'!$B$16)+1)*('d_고정'!$B$14+('d_고정'!$B$15-'d_고정'!$B$14)*RAND())</f>
        <v/>
      </c>
      <c r="E2340">
        <f>INDEX('d_분포'!$A$2:$A$28,RANDBETWEEN(1,27))</f>
        <v/>
      </c>
      <c r="F2340">
        <f>INDEX('d_분포'!$C$2:$C$5,RANDBETWEEN(1,4))*(0.9+0.2*RAND())</f>
        <v/>
      </c>
      <c r="G2340">
        <f>RAND()</f>
        <v/>
      </c>
      <c r="H2340">
        <f>(F2340+(1-F2340)*('d_고정'!$B$22*BETAINV(RAND(),IF(G2340&lt;'d_고정'!$B$26,'d_고정'!$B$25,'d_고정'!$B$20)+1,'d_고정'!$B$21-IF(G2340&lt;'d_고정'!$B$26,'d_고정'!$B$25,'d_고정'!$B$20)+1)+(1-'d_고정'!$B$22)*BETAINV(RAND(),IF(G2340&lt;'d_고정'!$B$26,'d_고정'!$B$24,'d_고정'!$B$18)+1,'d_고정'!$B$19-IF(G2340&lt;'d_고정'!$B$26,'d_고정'!$B$24,'d_고정'!$B$18)+1))*('d_고정'!$B$14+('d_고정'!$B$15-'d_고정'!$B$14)*RAND()))/F2340</f>
        <v/>
      </c>
      <c r="I2340">
        <f>RAND()</f>
        <v/>
      </c>
      <c r="J2340">
        <f>IF('d_시나리오'!$J$3='d_시나리오'!$H$3,'d_시나리오'!$I$3,IF(I2340&lt;('d_시나리오'!$I$3-'d_시나리오'!$H$3)/('d_시나리오'!$J$3-'d_시나리오'!$H$3),'d_시나리오'!$H$3+SQRT(I2340*('d_시나리오'!$J$3-'d_시나리오'!$H$3)*('d_시나리오'!$I$3-'d_시나리오'!$H$3)),'d_시나리오'!$J$3-SQRT((1-I2340)*('d_시나리오'!$J$3-'d_시나리오'!$H$3)*('d_시나리오'!$J$3-'d_시나리오'!$I$3))))</f>
        <v/>
      </c>
      <c r="K2340">
        <f>RAND()</f>
        <v/>
      </c>
      <c r="L2340">
        <f>IF('d_시나리오'!$J$4='d_시나리오'!$H$4,'d_시나리오'!$I$4,IF(K2340&lt;('d_시나리오'!$I$4-'d_시나리오'!$H$4)/('d_시나리오'!$J$4-'d_시나리오'!$H$4),'d_시나리오'!$H$4+SQRT(K2340*('d_시나리오'!$J$4-'d_시나리오'!$H$4)*('d_시나리오'!$I$4-'d_시나리오'!$H$4)),'d_시나리오'!$J$4-SQRT((1-K2340)*('d_시나리오'!$J$4-'d_시나리오'!$H$4)*('d_시나리오'!$J$4-'d_시나리오'!$I$4))))</f>
        <v/>
      </c>
      <c r="M2340">
        <f>RAND()</f>
        <v/>
      </c>
      <c r="N2340">
        <f>IF('d_시나리오'!$J$5='d_시나리오'!$H$5,'d_시나리오'!$I$5,IF(M2340&lt;('d_시나리오'!$I$5-'d_시나리오'!$H$5)/('d_시나리오'!$J$5-'d_시나리오'!$H$5),'d_시나리오'!$H$5+SQRT(M2340*('d_시나리오'!$J$5-'d_시나리오'!$H$5)*('d_시나리오'!$I$5-'d_시나리오'!$H$5)),'d_시나리오'!$J$5-SQRT((1-M2340)*('d_시나리오'!$J$5-'d_시나리오'!$H$5)*('d_시나리오'!$J$5-'d_시나리오'!$I$5))))</f>
        <v/>
      </c>
      <c r="O2340">
        <f>RAND()</f>
        <v/>
      </c>
      <c r="P2340">
        <f>IF('d_시나리오'!$J$6='d_시나리오'!$H$6,'d_시나리오'!$I$6,IF(O2340&lt;('d_시나리오'!$I$6-'d_시나리오'!$H$6)/('d_시나리오'!$J$6-'d_시나리오'!$H$6),'d_시나리오'!$H$6+SQRT(O2340*('d_시나리오'!$J$6-'d_시나리오'!$H$6)*('d_시나리오'!$I$6-'d_시나리오'!$H$6)),'d_시나리오'!$J$6-SQRT((1-O2340)*('d_시나리오'!$J$6-'d_시나리오'!$H$6)*('d_시나리오'!$J$6-'d_시나리오'!$I$6))))</f>
        <v/>
      </c>
      <c r="Q2340">
        <f>INDEX('d_분포'!$B$2:$B$57,RANDBETWEEN(1,56))</f>
        <v/>
      </c>
      <c r="R2340">
        <f>BETAINV(RAND(),5,5)</f>
        <v/>
      </c>
      <c r="S2340">
        <f>'d_고정'!$B$1*'6_기대효과'!$H$7*('d_시나리오'!$I$7/'d_고정'!$B$2)*B2340</f>
        <v/>
      </c>
      <c r="T2340">
        <f>S2340*D2340</f>
        <v/>
      </c>
      <c r="U2340">
        <f>S2340*F2340*H2340</f>
        <v/>
      </c>
      <c r="V2340">
        <f>S2340*F2340*(H2340-1)</f>
        <v/>
      </c>
      <c r="W2340">
        <f>U2340*J2340</f>
        <v/>
      </c>
      <c r="X2340">
        <f>T2340+W2340</f>
        <v/>
      </c>
      <c r="Y2340">
        <f>(T2340*E2340+W2340*L2340)*(1-R2340-'d_고정'!$B$13)</f>
        <v/>
      </c>
      <c r="Z2340">
        <f>(U2340*N2340*Q2340+'d_고정'!$B$3*('6_기대효과'!$H$7/8)*Q2340*'d_고정'!$B$10*P2340*('6_기대효과'!$K$7/'d_고정'!$B$9))*(1-R2340)</f>
        <v/>
      </c>
      <c r="AA2340">
        <f>W2340*L2340*(1-R2340-'d_고정'!$B$13)+U2340*MAX(N2340-'d_고정'!$B$10*P2340*('6_기대효과'!$K$7/'d_고정'!$B$9),0)*Q2340*(1-R2340)</f>
        <v/>
      </c>
      <c r="AB2340">
        <f>Y2340+Z2340</f>
        <v/>
      </c>
      <c r="AC2340">
        <f>Y2340/('d_고정'!$B$5*'6_기대효과'!$H$7/8)/'d_고정'!$B$6</f>
        <v/>
      </c>
      <c r="AD2340">
        <f>Y2340/('d_고정'!$B$8*'6_기대효과'!$H$7/8)</f>
        <v/>
      </c>
    </row>
    <row r="2341">
      <c r="A2341">
        <f>RAND()</f>
        <v/>
      </c>
      <c r="B2341">
        <f>IF('d_시나리오'!$J$2='d_시나리오'!$H$2,'d_시나리오'!$I$2,IF(A2341&lt;('d_시나리오'!$I$2-'d_시나리오'!$H$2)/('d_시나리오'!$J$2-'d_시나리오'!$H$2),'d_시나리오'!$H$2+SQRT(A2341*('d_시나리오'!$J$2-'d_시나리오'!$H$2)*('d_시나리오'!$I$2-'d_시나리오'!$H$2)),'d_시나리오'!$J$2-SQRT((1-A2341)*('d_시나리오'!$J$2-'d_시나리오'!$H$2)*('d_시나리오'!$J$2-'d_시나리오'!$I$2))))</f>
        <v/>
      </c>
      <c r="C2341">
        <f>RAND()</f>
        <v/>
      </c>
      <c r="D2341">
        <f>BETAINV(RAND(),IF(C2341&lt;'d_고정'!$B$26,'d_고정'!$B$23,'d_고정'!$B$16)+1,'d_고정'!$B$17-IF(C2341&lt;'d_고정'!$B$26,'d_고정'!$B$23,'d_고정'!$B$16)+1)*('d_고정'!$B$14+('d_고정'!$B$15-'d_고정'!$B$14)*RAND())</f>
        <v/>
      </c>
      <c r="E2341">
        <f>INDEX('d_분포'!$A$2:$A$28,RANDBETWEEN(1,27))</f>
        <v/>
      </c>
      <c r="F2341">
        <f>INDEX('d_분포'!$C$2:$C$5,RANDBETWEEN(1,4))*(0.9+0.2*RAND())</f>
        <v/>
      </c>
      <c r="G2341">
        <f>RAND()</f>
        <v/>
      </c>
      <c r="H2341">
        <f>(F2341+(1-F2341)*('d_고정'!$B$22*BETAINV(RAND(),IF(G2341&lt;'d_고정'!$B$26,'d_고정'!$B$25,'d_고정'!$B$20)+1,'d_고정'!$B$21-IF(G2341&lt;'d_고정'!$B$26,'d_고정'!$B$25,'d_고정'!$B$20)+1)+(1-'d_고정'!$B$22)*BETAINV(RAND(),IF(G2341&lt;'d_고정'!$B$26,'d_고정'!$B$24,'d_고정'!$B$18)+1,'d_고정'!$B$19-IF(G2341&lt;'d_고정'!$B$26,'d_고정'!$B$24,'d_고정'!$B$18)+1))*('d_고정'!$B$14+('d_고정'!$B$15-'d_고정'!$B$14)*RAND()))/F2341</f>
        <v/>
      </c>
      <c r="I2341">
        <f>RAND()</f>
        <v/>
      </c>
      <c r="J2341">
        <f>IF('d_시나리오'!$J$3='d_시나리오'!$H$3,'d_시나리오'!$I$3,IF(I2341&lt;('d_시나리오'!$I$3-'d_시나리오'!$H$3)/('d_시나리오'!$J$3-'d_시나리오'!$H$3),'d_시나리오'!$H$3+SQRT(I2341*('d_시나리오'!$J$3-'d_시나리오'!$H$3)*('d_시나리오'!$I$3-'d_시나리오'!$H$3)),'d_시나리오'!$J$3-SQRT((1-I2341)*('d_시나리오'!$J$3-'d_시나리오'!$H$3)*('d_시나리오'!$J$3-'d_시나리오'!$I$3))))</f>
        <v/>
      </c>
      <c r="K2341">
        <f>RAND()</f>
        <v/>
      </c>
      <c r="L2341">
        <f>IF('d_시나리오'!$J$4='d_시나리오'!$H$4,'d_시나리오'!$I$4,IF(K2341&lt;('d_시나리오'!$I$4-'d_시나리오'!$H$4)/('d_시나리오'!$J$4-'d_시나리오'!$H$4),'d_시나리오'!$H$4+SQRT(K2341*('d_시나리오'!$J$4-'d_시나리오'!$H$4)*('d_시나리오'!$I$4-'d_시나리오'!$H$4)),'d_시나리오'!$J$4-SQRT((1-K2341)*('d_시나리오'!$J$4-'d_시나리오'!$H$4)*('d_시나리오'!$J$4-'d_시나리오'!$I$4))))</f>
        <v/>
      </c>
      <c r="M2341">
        <f>RAND()</f>
        <v/>
      </c>
      <c r="N2341">
        <f>IF('d_시나리오'!$J$5='d_시나리오'!$H$5,'d_시나리오'!$I$5,IF(M2341&lt;('d_시나리오'!$I$5-'d_시나리오'!$H$5)/('d_시나리오'!$J$5-'d_시나리오'!$H$5),'d_시나리오'!$H$5+SQRT(M2341*('d_시나리오'!$J$5-'d_시나리오'!$H$5)*('d_시나리오'!$I$5-'d_시나리오'!$H$5)),'d_시나리오'!$J$5-SQRT((1-M2341)*('d_시나리오'!$J$5-'d_시나리오'!$H$5)*('d_시나리오'!$J$5-'d_시나리오'!$I$5))))</f>
        <v/>
      </c>
      <c r="O2341">
        <f>RAND()</f>
        <v/>
      </c>
      <c r="P2341">
        <f>IF('d_시나리오'!$J$6='d_시나리오'!$H$6,'d_시나리오'!$I$6,IF(O2341&lt;('d_시나리오'!$I$6-'d_시나리오'!$H$6)/('d_시나리오'!$J$6-'d_시나리오'!$H$6),'d_시나리오'!$H$6+SQRT(O2341*('d_시나리오'!$J$6-'d_시나리오'!$H$6)*('d_시나리오'!$I$6-'d_시나리오'!$H$6)),'d_시나리오'!$J$6-SQRT((1-O2341)*('d_시나리오'!$J$6-'d_시나리오'!$H$6)*('d_시나리오'!$J$6-'d_시나리오'!$I$6))))</f>
        <v/>
      </c>
      <c r="Q2341">
        <f>INDEX('d_분포'!$B$2:$B$57,RANDBETWEEN(1,56))</f>
        <v/>
      </c>
      <c r="R2341">
        <f>BETAINV(RAND(),5,5)</f>
        <v/>
      </c>
      <c r="S2341">
        <f>'d_고정'!$B$1*'6_기대효과'!$H$7*('d_시나리오'!$I$7/'d_고정'!$B$2)*B2341</f>
        <v/>
      </c>
      <c r="T2341">
        <f>S2341*D2341</f>
        <v/>
      </c>
      <c r="U2341">
        <f>S2341*F2341*H2341</f>
        <v/>
      </c>
      <c r="V2341">
        <f>S2341*F2341*(H2341-1)</f>
        <v/>
      </c>
      <c r="W2341">
        <f>U2341*J2341</f>
        <v/>
      </c>
      <c r="X2341">
        <f>T2341+W2341</f>
        <v/>
      </c>
      <c r="Y2341">
        <f>(T2341*E2341+W2341*L2341)*(1-R2341-'d_고정'!$B$13)</f>
        <v/>
      </c>
      <c r="Z2341">
        <f>(U2341*N2341*Q2341+'d_고정'!$B$3*('6_기대효과'!$H$7/8)*Q2341*'d_고정'!$B$10*P2341*('6_기대효과'!$K$7/'d_고정'!$B$9))*(1-R2341)</f>
        <v/>
      </c>
      <c r="AA2341">
        <f>W2341*L2341*(1-R2341-'d_고정'!$B$13)+U2341*MAX(N2341-'d_고정'!$B$10*P2341*('6_기대효과'!$K$7/'d_고정'!$B$9),0)*Q2341*(1-R2341)</f>
        <v/>
      </c>
      <c r="AB2341">
        <f>Y2341+Z2341</f>
        <v/>
      </c>
      <c r="AC2341">
        <f>Y2341/('d_고정'!$B$5*'6_기대효과'!$H$7/8)/'d_고정'!$B$6</f>
        <v/>
      </c>
      <c r="AD2341">
        <f>Y2341/('d_고정'!$B$8*'6_기대효과'!$H$7/8)</f>
        <v/>
      </c>
    </row>
    <row r="2342">
      <c r="A2342">
        <f>RAND()</f>
        <v/>
      </c>
      <c r="B2342">
        <f>IF('d_시나리오'!$J$2='d_시나리오'!$H$2,'d_시나리오'!$I$2,IF(A2342&lt;('d_시나리오'!$I$2-'d_시나리오'!$H$2)/('d_시나리오'!$J$2-'d_시나리오'!$H$2),'d_시나리오'!$H$2+SQRT(A2342*('d_시나리오'!$J$2-'d_시나리오'!$H$2)*('d_시나리오'!$I$2-'d_시나리오'!$H$2)),'d_시나리오'!$J$2-SQRT((1-A2342)*('d_시나리오'!$J$2-'d_시나리오'!$H$2)*('d_시나리오'!$J$2-'d_시나리오'!$I$2))))</f>
        <v/>
      </c>
      <c r="C2342">
        <f>RAND()</f>
        <v/>
      </c>
      <c r="D2342">
        <f>BETAINV(RAND(),IF(C2342&lt;'d_고정'!$B$26,'d_고정'!$B$23,'d_고정'!$B$16)+1,'d_고정'!$B$17-IF(C2342&lt;'d_고정'!$B$26,'d_고정'!$B$23,'d_고정'!$B$16)+1)*('d_고정'!$B$14+('d_고정'!$B$15-'d_고정'!$B$14)*RAND())</f>
        <v/>
      </c>
      <c r="E2342">
        <f>INDEX('d_분포'!$A$2:$A$28,RANDBETWEEN(1,27))</f>
        <v/>
      </c>
      <c r="F2342">
        <f>INDEX('d_분포'!$C$2:$C$5,RANDBETWEEN(1,4))*(0.9+0.2*RAND())</f>
        <v/>
      </c>
      <c r="G2342">
        <f>RAND()</f>
        <v/>
      </c>
      <c r="H2342">
        <f>(F2342+(1-F2342)*('d_고정'!$B$22*BETAINV(RAND(),IF(G2342&lt;'d_고정'!$B$26,'d_고정'!$B$25,'d_고정'!$B$20)+1,'d_고정'!$B$21-IF(G2342&lt;'d_고정'!$B$26,'d_고정'!$B$25,'d_고정'!$B$20)+1)+(1-'d_고정'!$B$22)*BETAINV(RAND(),IF(G2342&lt;'d_고정'!$B$26,'d_고정'!$B$24,'d_고정'!$B$18)+1,'d_고정'!$B$19-IF(G2342&lt;'d_고정'!$B$26,'d_고정'!$B$24,'d_고정'!$B$18)+1))*('d_고정'!$B$14+('d_고정'!$B$15-'d_고정'!$B$14)*RAND()))/F2342</f>
        <v/>
      </c>
      <c r="I2342">
        <f>RAND()</f>
        <v/>
      </c>
      <c r="J2342">
        <f>IF('d_시나리오'!$J$3='d_시나리오'!$H$3,'d_시나리오'!$I$3,IF(I2342&lt;('d_시나리오'!$I$3-'d_시나리오'!$H$3)/('d_시나리오'!$J$3-'d_시나리오'!$H$3),'d_시나리오'!$H$3+SQRT(I2342*('d_시나리오'!$J$3-'d_시나리오'!$H$3)*('d_시나리오'!$I$3-'d_시나리오'!$H$3)),'d_시나리오'!$J$3-SQRT((1-I2342)*('d_시나리오'!$J$3-'d_시나리오'!$H$3)*('d_시나리오'!$J$3-'d_시나리오'!$I$3))))</f>
        <v/>
      </c>
      <c r="K2342">
        <f>RAND()</f>
        <v/>
      </c>
      <c r="L2342">
        <f>IF('d_시나리오'!$J$4='d_시나리오'!$H$4,'d_시나리오'!$I$4,IF(K2342&lt;('d_시나리오'!$I$4-'d_시나리오'!$H$4)/('d_시나리오'!$J$4-'d_시나리오'!$H$4),'d_시나리오'!$H$4+SQRT(K2342*('d_시나리오'!$J$4-'d_시나리오'!$H$4)*('d_시나리오'!$I$4-'d_시나리오'!$H$4)),'d_시나리오'!$J$4-SQRT((1-K2342)*('d_시나리오'!$J$4-'d_시나리오'!$H$4)*('d_시나리오'!$J$4-'d_시나리오'!$I$4))))</f>
        <v/>
      </c>
      <c r="M2342">
        <f>RAND()</f>
        <v/>
      </c>
      <c r="N2342">
        <f>IF('d_시나리오'!$J$5='d_시나리오'!$H$5,'d_시나리오'!$I$5,IF(M2342&lt;('d_시나리오'!$I$5-'d_시나리오'!$H$5)/('d_시나리오'!$J$5-'d_시나리오'!$H$5),'d_시나리오'!$H$5+SQRT(M2342*('d_시나리오'!$J$5-'d_시나리오'!$H$5)*('d_시나리오'!$I$5-'d_시나리오'!$H$5)),'d_시나리오'!$J$5-SQRT((1-M2342)*('d_시나리오'!$J$5-'d_시나리오'!$H$5)*('d_시나리오'!$J$5-'d_시나리오'!$I$5))))</f>
        <v/>
      </c>
      <c r="O2342">
        <f>RAND()</f>
        <v/>
      </c>
      <c r="P2342">
        <f>IF('d_시나리오'!$J$6='d_시나리오'!$H$6,'d_시나리오'!$I$6,IF(O2342&lt;('d_시나리오'!$I$6-'d_시나리오'!$H$6)/('d_시나리오'!$J$6-'d_시나리오'!$H$6),'d_시나리오'!$H$6+SQRT(O2342*('d_시나리오'!$J$6-'d_시나리오'!$H$6)*('d_시나리오'!$I$6-'d_시나리오'!$H$6)),'d_시나리오'!$J$6-SQRT((1-O2342)*('d_시나리오'!$J$6-'d_시나리오'!$H$6)*('d_시나리오'!$J$6-'d_시나리오'!$I$6))))</f>
        <v/>
      </c>
      <c r="Q2342">
        <f>INDEX('d_분포'!$B$2:$B$57,RANDBETWEEN(1,56))</f>
        <v/>
      </c>
      <c r="R2342">
        <f>BETAINV(RAND(),5,5)</f>
        <v/>
      </c>
      <c r="S2342">
        <f>'d_고정'!$B$1*'6_기대효과'!$H$7*('d_시나리오'!$I$7/'d_고정'!$B$2)*B2342</f>
        <v/>
      </c>
      <c r="T2342">
        <f>S2342*D2342</f>
        <v/>
      </c>
      <c r="U2342">
        <f>S2342*F2342*H2342</f>
        <v/>
      </c>
      <c r="V2342">
        <f>S2342*F2342*(H2342-1)</f>
        <v/>
      </c>
      <c r="W2342">
        <f>U2342*J2342</f>
        <v/>
      </c>
      <c r="X2342">
        <f>T2342+W2342</f>
        <v/>
      </c>
      <c r="Y2342">
        <f>(T2342*E2342+W2342*L2342)*(1-R2342-'d_고정'!$B$13)</f>
        <v/>
      </c>
      <c r="Z2342">
        <f>(U2342*N2342*Q2342+'d_고정'!$B$3*('6_기대효과'!$H$7/8)*Q2342*'d_고정'!$B$10*P2342*('6_기대효과'!$K$7/'d_고정'!$B$9))*(1-R2342)</f>
        <v/>
      </c>
      <c r="AA2342">
        <f>W2342*L2342*(1-R2342-'d_고정'!$B$13)+U2342*MAX(N2342-'d_고정'!$B$10*P2342*('6_기대효과'!$K$7/'d_고정'!$B$9),0)*Q2342*(1-R2342)</f>
        <v/>
      </c>
      <c r="AB2342">
        <f>Y2342+Z2342</f>
        <v/>
      </c>
      <c r="AC2342">
        <f>Y2342/('d_고정'!$B$5*'6_기대효과'!$H$7/8)/'d_고정'!$B$6</f>
        <v/>
      </c>
      <c r="AD2342">
        <f>Y2342/('d_고정'!$B$8*'6_기대효과'!$H$7/8)</f>
        <v/>
      </c>
    </row>
    <row r="2343">
      <c r="A2343">
        <f>RAND()</f>
        <v/>
      </c>
      <c r="B2343">
        <f>IF('d_시나리오'!$J$2='d_시나리오'!$H$2,'d_시나리오'!$I$2,IF(A2343&lt;('d_시나리오'!$I$2-'d_시나리오'!$H$2)/('d_시나리오'!$J$2-'d_시나리오'!$H$2),'d_시나리오'!$H$2+SQRT(A2343*('d_시나리오'!$J$2-'d_시나리오'!$H$2)*('d_시나리오'!$I$2-'d_시나리오'!$H$2)),'d_시나리오'!$J$2-SQRT((1-A2343)*('d_시나리오'!$J$2-'d_시나리오'!$H$2)*('d_시나리오'!$J$2-'d_시나리오'!$I$2))))</f>
        <v/>
      </c>
      <c r="C2343">
        <f>RAND()</f>
        <v/>
      </c>
      <c r="D2343">
        <f>BETAINV(RAND(),IF(C2343&lt;'d_고정'!$B$26,'d_고정'!$B$23,'d_고정'!$B$16)+1,'d_고정'!$B$17-IF(C2343&lt;'d_고정'!$B$26,'d_고정'!$B$23,'d_고정'!$B$16)+1)*('d_고정'!$B$14+('d_고정'!$B$15-'d_고정'!$B$14)*RAND())</f>
        <v/>
      </c>
      <c r="E2343">
        <f>INDEX('d_분포'!$A$2:$A$28,RANDBETWEEN(1,27))</f>
        <v/>
      </c>
      <c r="F2343">
        <f>INDEX('d_분포'!$C$2:$C$5,RANDBETWEEN(1,4))*(0.9+0.2*RAND())</f>
        <v/>
      </c>
      <c r="G2343">
        <f>RAND()</f>
        <v/>
      </c>
      <c r="H2343">
        <f>(F2343+(1-F2343)*('d_고정'!$B$22*BETAINV(RAND(),IF(G2343&lt;'d_고정'!$B$26,'d_고정'!$B$25,'d_고정'!$B$20)+1,'d_고정'!$B$21-IF(G2343&lt;'d_고정'!$B$26,'d_고정'!$B$25,'d_고정'!$B$20)+1)+(1-'d_고정'!$B$22)*BETAINV(RAND(),IF(G2343&lt;'d_고정'!$B$26,'d_고정'!$B$24,'d_고정'!$B$18)+1,'d_고정'!$B$19-IF(G2343&lt;'d_고정'!$B$26,'d_고정'!$B$24,'d_고정'!$B$18)+1))*('d_고정'!$B$14+('d_고정'!$B$15-'d_고정'!$B$14)*RAND()))/F2343</f>
        <v/>
      </c>
      <c r="I2343">
        <f>RAND()</f>
        <v/>
      </c>
      <c r="J2343">
        <f>IF('d_시나리오'!$J$3='d_시나리오'!$H$3,'d_시나리오'!$I$3,IF(I2343&lt;('d_시나리오'!$I$3-'d_시나리오'!$H$3)/('d_시나리오'!$J$3-'d_시나리오'!$H$3),'d_시나리오'!$H$3+SQRT(I2343*('d_시나리오'!$J$3-'d_시나리오'!$H$3)*('d_시나리오'!$I$3-'d_시나리오'!$H$3)),'d_시나리오'!$J$3-SQRT((1-I2343)*('d_시나리오'!$J$3-'d_시나리오'!$H$3)*('d_시나리오'!$J$3-'d_시나리오'!$I$3))))</f>
        <v/>
      </c>
      <c r="K2343">
        <f>RAND()</f>
        <v/>
      </c>
      <c r="L2343">
        <f>IF('d_시나리오'!$J$4='d_시나리오'!$H$4,'d_시나리오'!$I$4,IF(K2343&lt;('d_시나리오'!$I$4-'d_시나리오'!$H$4)/('d_시나리오'!$J$4-'d_시나리오'!$H$4),'d_시나리오'!$H$4+SQRT(K2343*('d_시나리오'!$J$4-'d_시나리오'!$H$4)*('d_시나리오'!$I$4-'d_시나리오'!$H$4)),'d_시나리오'!$J$4-SQRT((1-K2343)*('d_시나리오'!$J$4-'d_시나리오'!$H$4)*('d_시나리오'!$J$4-'d_시나리오'!$I$4))))</f>
        <v/>
      </c>
      <c r="M2343">
        <f>RAND()</f>
        <v/>
      </c>
      <c r="N2343">
        <f>IF('d_시나리오'!$J$5='d_시나리오'!$H$5,'d_시나리오'!$I$5,IF(M2343&lt;('d_시나리오'!$I$5-'d_시나리오'!$H$5)/('d_시나리오'!$J$5-'d_시나리오'!$H$5),'d_시나리오'!$H$5+SQRT(M2343*('d_시나리오'!$J$5-'d_시나리오'!$H$5)*('d_시나리오'!$I$5-'d_시나리오'!$H$5)),'d_시나리오'!$J$5-SQRT((1-M2343)*('d_시나리오'!$J$5-'d_시나리오'!$H$5)*('d_시나리오'!$J$5-'d_시나리오'!$I$5))))</f>
        <v/>
      </c>
      <c r="O2343">
        <f>RAND()</f>
        <v/>
      </c>
      <c r="P2343">
        <f>IF('d_시나리오'!$J$6='d_시나리오'!$H$6,'d_시나리오'!$I$6,IF(O2343&lt;('d_시나리오'!$I$6-'d_시나리오'!$H$6)/('d_시나리오'!$J$6-'d_시나리오'!$H$6),'d_시나리오'!$H$6+SQRT(O2343*('d_시나리오'!$J$6-'d_시나리오'!$H$6)*('d_시나리오'!$I$6-'d_시나리오'!$H$6)),'d_시나리오'!$J$6-SQRT((1-O2343)*('d_시나리오'!$J$6-'d_시나리오'!$H$6)*('d_시나리오'!$J$6-'d_시나리오'!$I$6))))</f>
        <v/>
      </c>
      <c r="Q2343">
        <f>INDEX('d_분포'!$B$2:$B$57,RANDBETWEEN(1,56))</f>
        <v/>
      </c>
      <c r="R2343">
        <f>BETAINV(RAND(),5,5)</f>
        <v/>
      </c>
      <c r="S2343">
        <f>'d_고정'!$B$1*'6_기대효과'!$H$7*('d_시나리오'!$I$7/'d_고정'!$B$2)*B2343</f>
        <v/>
      </c>
      <c r="T2343">
        <f>S2343*D2343</f>
        <v/>
      </c>
      <c r="U2343">
        <f>S2343*F2343*H2343</f>
        <v/>
      </c>
      <c r="V2343">
        <f>S2343*F2343*(H2343-1)</f>
        <v/>
      </c>
      <c r="W2343">
        <f>U2343*J2343</f>
        <v/>
      </c>
      <c r="X2343">
        <f>T2343+W2343</f>
        <v/>
      </c>
      <c r="Y2343">
        <f>(T2343*E2343+W2343*L2343)*(1-R2343-'d_고정'!$B$13)</f>
        <v/>
      </c>
      <c r="Z2343">
        <f>(U2343*N2343*Q2343+'d_고정'!$B$3*('6_기대효과'!$H$7/8)*Q2343*'d_고정'!$B$10*P2343*('6_기대효과'!$K$7/'d_고정'!$B$9))*(1-R2343)</f>
        <v/>
      </c>
      <c r="AA2343">
        <f>W2343*L2343*(1-R2343-'d_고정'!$B$13)+U2343*MAX(N2343-'d_고정'!$B$10*P2343*('6_기대효과'!$K$7/'d_고정'!$B$9),0)*Q2343*(1-R2343)</f>
        <v/>
      </c>
      <c r="AB2343">
        <f>Y2343+Z2343</f>
        <v/>
      </c>
      <c r="AC2343">
        <f>Y2343/('d_고정'!$B$5*'6_기대효과'!$H$7/8)/'d_고정'!$B$6</f>
        <v/>
      </c>
      <c r="AD2343">
        <f>Y2343/('d_고정'!$B$8*'6_기대효과'!$H$7/8)</f>
        <v/>
      </c>
    </row>
    <row r="2344">
      <c r="A2344">
        <f>RAND()</f>
        <v/>
      </c>
      <c r="B2344">
        <f>IF('d_시나리오'!$J$2='d_시나리오'!$H$2,'d_시나리오'!$I$2,IF(A2344&lt;('d_시나리오'!$I$2-'d_시나리오'!$H$2)/('d_시나리오'!$J$2-'d_시나리오'!$H$2),'d_시나리오'!$H$2+SQRT(A2344*('d_시나리오'!$J$2-'d_시나리오'!$H$2)*('d_시나리오'!$I$2-'d_시나리오'!$H$2)),'d_시나리오'!$J$2-SQRT((1-A2344)*('d_시나리오'!$J$2-'d_시나리오'!$H$2)*('d_시나리오'!$J$2-'d_시나리오'!$I$2))))</f>
        <v/>
      </c>
      <c r="C2344">
        <f>RAND()</f>
        <v/>
      </c>
      <c r="D2344">
        <f>BETAINV(RAND(),IF(C2344&lt;'d_고정'!$B$26,'d_고정'!$B$23,'d_고정'!$B$16)+1,'d_고정'!$B$17-IF(C2344&lt;'d_고정'!$B$26,'d_고정'!$B$23,'d_고정'!$B$16)+1)*('d_고정'!$B$14+('d_고정'!$B$15-'d_고정'!$B$14)*RAND())</f>
        <v/>
      </c>
      <c r="E2344">
        <f>INDEX('d_분포'!$A$2:$A$28,RANDBETWEEN(1,27))</f>
        <v/>
      </c>
      <c r="F2344">
        <f>INDEX('d_분포'!$C$2:$C$5,RANDBETWEEN(1,4))*(0.9+0.2*RAND())</f>
        <v/>
      </c>
      <c r="G2344">
        <f>RAND()</f>
        <v/>
      </c>
      <c r="H2344">
        <f>(F2344+(1-F2344)*('d_고정'!$B$22*BETAINV(RAND(),IF(G2344&lt;'d_고정'!$B$26,'d_고정'!$B$25,'d_고정'!$B$20)+1,'d_고정'!$B$21-IF(G2344&lt;'d_고정'!$B$26,'d_고정'!$B$25,'d_고정'!$B$20)+1)+(1-'d_고정'!$B$22)*BETAINV(RAND(),IF(G2344&lt;'d_고정'!$B$26,'d_고정'!$B$24,'d_고정'!$B$18)+1,'d_고정'!$B$19-IF(G2344&lt;'d_고정'!$B$26,'d_고정'!$B$24,'d_고정'!$B$18)+1))*('d_고정'!$B$14+('d_고정'!$B$15-'d_고정'!$B$14)*RAND()))/F2344</f>
        <v/>
      </c>
      <c r="I2344">
        <f>RAND()</f>
        <v/>
      </c>
      <c r="J2344">
        <f>IF('d_시나리오'!$J$3='d_시나리오'!$H$3,'d_시나리오'!$I$3,IF(I2344&lt;('d_시나리오'!$I$3-'d_시나리오'!$H$3)/('d_시나리오'!$J$3-'d_시나리오'!$H$3),'d_시나리오'!$H$3+SQRT(I2344*('d_시나리오'!$J$3-'d_시나리오'!$H$3)*('d_시나리오'!$I$3-'d_시나리오'!$H$3)),'d_시나리오'!$J$3-SQRT((1-I2344)*('d_시나리오'!$J$3-'d_시나리오'!$H$3)*('d_시나리오'!$J$3-'d_시나리오'!$I$3))))</f>
        <v/>
      </c>
      <c r="K2344">
        <f>RAND()</f>
        <v/>
      </c>
      <c r="L2344">
        <f>IF('d_시나리오'!$J$4='d_시나리오'!$H$4,'d_시나리오'!$I$4,IF(K2344&lt;('d_시나리오'!$I$4-'d_시나리오'!$H$4)/('d_시나리오'!$J$4-'d_시나리오'!$H$4),'d_시나리오'!$H$4+SQRT(K2344*('d_시나리오'!$J$4-'d_시나리오'!$H$4)*('d_시나리오'!$I$4-'d_시나리오'!$H$4)),'d_시나리오'!$J$4-SQRT((1-K2344)*('d_시나리오'!$J$4-'d_시나리오'!$H$4)*('d_시나리오'!$J$4-'d_시나리오'!$I$4))))</f>
        <v/>
      </c>
      <c r="M2344">
        <f>RAND()</f>
        <v/>
      </c>
      <c r="N2344">
        <f>IF('d_시나리오'!$J$5='d_시나리오'!$H$5,'d_시나리오'!$I$5,IF(M2344&lt;('d_시나리오'!$I$5-'d_시나리오'!$H$5)/('d_시나리오'!$J$5-'d_시나리오'!$H$5),'d_시나리오'!$H$5+SQRT(M2344*('d_시나리오'!$J$5-'d_시나리오'!$H$5)*('d_시나리오'!$I$5-'d_시나리오'!$H$5)),'d_시나리오'!$J$5-SQRT((1-M2344)*('d_시나리오'!$J$5-'d_시나리오'!$H$5)*('d_시나리오'!$J$5-'d_시나리오'!$I$5))))</f>
        <v/>
      </c>
      <c r="O2344">
        <f>RAND()</f>
        <v/>
      </c>
      <c r="P2344">
        <f>IF('d_시나리오'!$J$6='d_시나리오'!$H$6,'d_시나리오'!$I$6,IF(O2344&lt;('d_시나리오'!$I$6-'d_시나리오'!$H$6)/('d_시나리오'!$J$6-'d_시나리오'!$H$6),'d_시나리오'!$H$6+SQRT(O2344*('d_시나리오'!$J$6-'d_시나리오'!$H$6)*('d_시나리오'!$I$6-'d_시나리오'!$H$6)),'d_시나리오'!$J$6-SQRT((1-O2344)*('d_시나리오'!$J$6-'d_시나리오'!$H$6)*('d_시나리오'!$J$6-'d_시나리오'!$I$6))))</f>
        <v/>
      </c>
      <c r="Q2344">
        <f>INDEX('d_분포'!$B$2:$B$57,RANDBETWEEN(1,56))</f>
        <v/>
      </c>
      <c r="R2344">
        <f>BETAINV(RAND(),5,5)</f>
        <v/>
      </c>
      <c r="S2344">
        <f>'d_고정'!$B$1*'6_기대효과'!$H$7*('d_시나리오'!$I$7/'d_고정'!$B$2)*B2344</f>
        <v/>
      </c>
      <c r="T2344">
        <f>S2344*D2344</f>
        <v/>
      </c>
      <c r="U2344">
        <f>S2344*F2344*H2344</f>
        <v/>
      </c>
      <c r="V2344">
        <f>S2344*F2344*(H2344-1)</f>
        <v/>
      </c>
      <c r="W2344">
        <f>U2344*J2344</f>
        <v/>
      </c>
      <c r="X2344">
        <f>T2344+W2344</f>
        <v/>
      </c>
      <c r="Y2344">
        <f>(T2344*E2344+W2344*L2344)*(1-R2344-'d_고정'!$B$13)</f>
        <v/>
      </c>
      <c r="Z2344">
        <f>(U2344*N2344*Q2344+'d_고정'!$B$3*('6_기대효과'!$H$7/8)*Q2344*'d_고정'!$B$10*P2344*('6_기대효과'!$K$7/'d_고정'!$B$9))*(1-R2344)</f>
        <v/>
      </c>
      <c r="AA2344">
        <f>W2344*L2344*(1-R2344-'d_고정'!$B$13)+U2344*MAX(N2344-'d_고정'!$B$10*P2344*('6_기대효과'!$K$7/'d_고정'!$B$9),0)*Q2344*(1-R2344)</f>
        <v/>
      </c>
      <c r="AB2344">
        <f>Y2344+Z2344</f>
        <v/>
      </c>
      <c r="AC2344">
        <f>Y2344/('d_고정'!$B$5*'6_기대효과'!$H$7/8)/'d_고정'!$B$6</f>
        <v/>
      </c>
      <c r="AD2344">
        <f>Y2344/('d_고정'!$B$8*'6_기대효과'!$H$7/8)</f>
        <v/>
      </c>
    </row>
    <row r="2345">
      <c r="A2345">
        <f>RAND()</f>
        <v/>
      </c>
      <c r="B2345">
        <f>IF('d_시나리오'!$J$2='d_시나리오'!$H$2,'d_시나리오'!$I$2,IF(A2345&lt;('d_시나리오'!$I$2-'d_시나리오'!$H$2)/('d_시나리오'!$J$2-'d_시나리오'!$H$2),'d_시나리오'!$H$2+SQRT(A2345*('d_시나리오'!$J$2-'d_시나리오'!$H$2)*('d_시나리오'!$I$2-'d_시나리오'!$H$2)),'d_시나리오'!$J$2-SQRT((1-A2345)*('d_시나리오'!$J$2-'d_시나리오'!$H$2)*('d_시나리오'!$J$2-'d_시나리오'!$I$2))))</f>
        <v/>
      </c>
      <c r="C2345">
        <f>RAND()</f>
        <v/>
      </c>
      <c r="D2345">
        <f>BETAINV(RAND(),IF(C2345&lt;'d_고정'!$B$26,'d_고정'!$B$23,'d_고정'!$B$16)+1,'d_고정'!$B$17-IF(C2345&lt;'d_고정'!$B$26,'d_고정'!$B$23,'d_고정'!$B$16)+1)*('d_고정'!$B$14+('d_고정'!$B$15-'d_고정'!$B$14)*RAND())</f>
        <v/>
      </c>
      <c r="E2345">
        <f>INDEX('d_분포'!$A$2:$A$28,RANDBETWEEN(1,27))</f>
        <v/>
      </c>
      <c r="F2345">
        <f>INDEX('d_분포'!$C$2:$C$5,RANDBETWEEN(1,4))*(0.9+0.2*RAND())</f>
        <v/>
      </c>
      <c r="G2345">
        <f>RAND()</f>
        <v/>
      </c>
      <c r="H2345">
        <f>(F2345+(1-F2345)*('d_고정'!$B$22*BETAINV(RAND(),IF(G2345&lt;'d_고정'!$B$26,'d_고정'!$B$25,'d_고정'!$B$20)+1,'d_고정'!$B$21-IF(G2345&lt;'d_고정'!$B$26,'d_고정'!$B$25,'d_고정'!$B$20)+1)+(1-'d_고정'!$B$22)*BETAINV(RAND(),IF(G2345&lt;'d_고정'!$B$26,'d_고정'!$B$24,'d_고정'!$B$18)+1,'d_고정'!$B$19-IF(G2345&lt;'d_고정'!$B$26,'d_고정'!$B$24,'d_고정'!$B$18)+1))*('d_고정'!$B$14+('d_고정'!$B$15-'d_고정'!$B$14)*RAND()))/F2345</f>
        <v/>
      </c>
      <c r="I2345">
        <f>RAND()</f>
        <v/>
      </c>
      <c r="J2345">
        <f>IF('d_시나리오'!$J$3='d_시나리오'!$H$3,'d_시나리오'!$I$3,IF(I2345&lt;('d_시나리오'!$I$3-'d_시나리오'!$H$3)/('d_시나리오'!$J$3-'d_시나리오'!$H$3),'d_시나리오'!$H$3+SQRT(I2345*('d_시나리오'!$J$3-'d_시나리오'!$H$3)*('d_시나리오'!$I$3-'d_시나리오'!$H$3)),'d_시나리오'!$J$3-SQRT((1-I2345)*('d_시나리오'!$J$3-'d_시나리오'!$H$3)*('d_시나리오'!$J$3-'d_시나리오'!$I$3))))</f>
        <v/>
      </c>
      <c r="K2345">
        <f>RAND()</f>
        <v/>
      </c>
      <c r="L2345">
        <f>IF('d_시나리오'!$J$4='d_시나리오'!$H$4,'d_시나리오'!$I$4,IF(K2345&lt;('d_시나리오'!$I$4-'d_시나리오'!$H$4)/('d_시나리오'!$J$4-'d_시나리오'!$H$4),'d_시나리오'!$H$4+SQRT(K2345*('d_시나리오'!$J$4-'d_시나리오'!$H$4)*('d_시나리오'!$I$4-'d_시나리오'!$H$4)),'d_시나리오'!$J$4-SQRT((1-K2345)*('d_시나리오'!$J$4-'d_시나리오'!$H$4)*('d_시나리오'!$J$4-'d_시나리오'!$I$4))))</f>
        <v/>
      </c>
      <c r="M2345">
        <f>RAND()</f>
        <v/>
      </c>
      <c r="N2345">
        <f>IF('d_시나리오'!$J$5='d_시나리오'!$H$5,'d_시나리오'!$I$5,IF(M2345&lt;('d_시나리오'!$I$5-'d_시나리오'!$H$5)/('d_시나리오'!$J$5-'d_시나리오'!$H$5),'d_시나리오'!$H$5+SQRT(M2345*('d_시나리오'!$J$5-'d_시나리오'!$H$5)*('d_시나리오'!$I$5-'d_시나리오'!$H$5)),'d_시나리오'!$J$5-SQRT((1-M2345)*('d_시나리오'!$J$5-'d_시나리오'!$H$5)*('d_시나리오'!$J$5-'d_시나리오'!$I$5))))</f>
        <v/>
      </c>
      <c r="O2345">
        <f>RAND()</f>
        <v/>
      </c>
      <c r="P2345">
        <f>IF('d_시나리오'!$J$6='d_시나리오'!$H$6,'d_시나리오'!$I$6,IF(O2345&lt;('d_시나리오'!$I$6-'d_시나리오'!$H$6)/('d_시나리오'!$J$6-'d_시나리오'!$H$6),'d_시나리오'!$H$6+SQRT(O2345*('d_시나리오'!$J$6-'d_시나리오'!$H$6)*('d_시나리오'!$I$6-'d_시나리오'!$H$6)),'d_시나리오'!$J$6-SQRT((1-O2345)*('d_시나리오'!$J$6-'d_시나리오'!$H$6)*('d_시나리오'!$J$6-'d_시나리오'!$I$6))))</f>
        <v/>
      </c>
      <c r="Q2345">
        <f>INDEX('d_분포'!$B$2:$B$57,RANDBETWEEN(1,56))</f>
        <v/>
      </c>
      <c r="R2345">
        <f>BETAINV(RAND(),5,5)</f>
        <v/>
      </c>
      <c r="S2345">
        <f>'d_고정'!$B$1*'6_기대효과'!$H$7*('d_시나리오'!$I$7/'d_고정'!$B$2)*B2345</f>
        <v/>
      </c>
      <c r="T2345">
        <f>S2345*D2345</f>
        <v/>
      </c>
      <c r="U2345">
        <f>S2345*F2345*H2345</f>
        <v/>
      </c>
      <c r="V2345">
        <f>S2345*F2345*(H2345-1)</f>
        <v/>
      </c>
      <c r="W2345">
        <f>U2345*J2345</f>
        <v/>
      </c>
      <c r="X2345">
        <f>T2345+W2345</f>
        <v/>
      </c>
      <c r="Y2345">
        <f>(T2345*E2345+W2345*L2345)*(1-R2345-'d_고정'!$B$13)</f>
        <v/>
      </c>
      <c r="Z2345">
        <f>(U2345*N2345*Q2345+'d_고정'!$B$3*('6_기대효과'!$H$7/8)*Q2345*'d_고정'!$B$10*P2345*('6_기대효과'!$K$7/'d_고정'!$B$9))*(1-R2345)</f>
        <v/>
      </c>
      <c r="AA2345">
        <f>W2345*L2345*(1-R2345-'d_고정'!$B$13)+U2345*MAX(N2345-'d_고정'!$B$10*P2345*('6_기대효과'!$K$7/'d_고정'!$B$9),0)*Q2345*(1-R2345)</f>
        <v/>
      </c>
      <c r="AB2345">
        <f>Y2345+Z2345</f>
        <v/>
      </c>
      <c r="AC2345">
        <f>Y2345/('d_고정'!$B$5*'6_기대효과'!$H$7/8)/'d_고정'!$B$6</f>
        <v/>
      </c>
      <c r="AD2345">
        <f>Y2345/('d_고정'!$B$8*'6_기대효과'!$H$7/8)</f>
        <v/>
      </c>
    </row>
    <row r="2346">
      <c r="A2346">
        <f>RAND()</f>
        <v/>
      </c>
      <c r="B2346">
        <f>IF('d_시나리오'!$J$2='d_시나리오'!$H$2,'d_시나리오'!$I$2,IF(A2346&lt;('d_시나리오'!$I$2-'d_시나리오'!$H$2)/('d_시나리오'!$J$2-'d_시나리오'!$H$2),'d_시나리오'!$H$2+SQRT(A2346*('d_시나리오'!$J$2-'d_시나리오'!$H$2)*('d_시나리오'!$I$2-'d_시나리오'!$H$2)),'d_시나리오'!$J$2-SQRT((1-A2346)*('d_시나리오'!$J$2-'d_시나리오'!$H$2)*('d_시나리오'!$J$2-'d_시나리오'!$I$2))))</f>
        <v/>
      </c>
      <c r="C2346">
        <f>RAND()</f>
        <v/>
      </c>
      <c r="D2346">
        <f>BETAINV(RAND(),IF(C2346&lt;'d_고정'!$B$26,'d_고정'!$B$23,'d_고정'!$B$16)+1,'d_고정'!$B$17-IF(C2346&lt;'d_고정'!$B$26,'d_고정'!$B$23,'d_고정'!$B$16)+1)*('d_고정'!$B$14+('d_고정'!$B$15-'d_고정'!$B$14)*RAND())</f>
        <v/>
      </c>
      <c r="E2346">
        <f>INDEX('d_분포'!$A$2:$A$28,RANDBETWEEN(1,27))</f>
        <v/>
      </c>
      <c r="F2346">
        <f>INDEX('d_분포'!$C$2:$C$5,RANDBETWEEN(1,4))*(0.9+0.2*RAND())</f>
        <v/>
      </c>
      <c r="G2346">
        <f>RAND()</f>
        <v/>
      </c>
      <c r="H2346">
        <f>(F2346+(1-F2346)*('d_고정'!$B$22*BETAINV(RAND(),IF(G2346&lt;'d_고정'!$B$26,'d_고정'!$B$25,'d_고정'!$B$20)+1,'d_고정'!$B$21-IF(G2346&lt;'d_고정'!$B$26,'d_고정'!$B$25,'d_고정'!$B$20)+1)+(1-'d_고정'!$B$22)*BETAINV(RAND(),IF(G2346&lt;'d_고정'!$B$26,'d_고정'!$B$24,'d_고정'!$B$18)+1,'d_고정'!$B$19-IF(G2346&lt;'d_고정'!$B$26,'d_고정'!$B$24,'d_고정'!$B$18)+1))*('d_고정'!$B$14+('d_고정'!$B$15-'d_고정'!$B$14)*RAND()))/F2346</f>
        <v/>
      </c>
      <c r="I2346">
        <f>RAND()</f>
        <v/>
      </c>
      <c r="J2346">
        <f>IF('d_시나리오'!$J$3='d_시나리오'!$H$3,'d_시나리오'!$I$3,IF(I2346&lt;('d_시나리오'!$I$3-'d_시나리오'!$H$3)/('d_시나리오'!$J$3-'d_시나리오'!$H$3),'d_시나리오'!$H$3+SQRT(I2346*('d_시나리오'!$J$3-'d_시나리오'!$H$3)*('d_시나리오'!$I$3-'d_시나리오'!$H$3)),'d_시나리오'!$J$3-SQRT((1-I2346)*('d_시나리오'!$J$3-'d_시나리오'!$H$3)*('d_시나리오'!$J$3-'d_시나리오'!$I$3))))</f>
        <v/>
      </c>
      <c r="K2346">
        <f>RAND()</f>
        <v/>
      </c>
      <c r="L2346">
        <f>IF('d_시나리오'!$J$4='d_시나리오'!$H$4,'d_시나리오'!$I$4,IF(K2346&lt;('d_시나리오'!$I$4-'d_시나리오'!$H$4)/('d_시나리오'!$J$4-'d_시나리오'!$H$4),'d_시나리오'!$H$4+SQRT(K2346*('d_시나리오'!$J$4-'d_시나리오'!$H$4)*('d_시나리오'!$I$4-'d_시나리오'!$H$4)),'d_시나리오'!$J$4-SQRT((1-K2346)*('d_시나리오'!$J$4-'d_시나리오'!$H$4)*('d_시나리오'!$J$4-'d_시나리오'!$I$4))))</f>
        <v/>
      </c>
      <c r="M2346">
        <f>RAND()</f>
        <v/>
      </c>
      <c r="N2346">
        <f>IF('d_시나리오'!$J$5='d_시나리오'!$H$5,'d_시나리오'!$I$5,IF(M2346&lt;('d_시나리오'!$I$5-'d_시나리오'!$H$5)/('d_시나리오'!$J$5-'d_시나리오'!$H$5),'d_시나리오'!$H$5+SQRT(M2346*('d_시나리오'!$J$5-'d_시나리오'!$H$5)*('d_시나리오'!$I$5-'d_시나리오'!$H$5)),'d_시나리오'!$J$5-SQRT((1-M2346)*('d_시나리오'!$J$5-'d_시나리오'!$H$5)*('d_시나리오'!$J$5-'d_시나리오'!$I$5))))</f>
        <v/>
      </c>
      <c r="O2346">
        <f>RAND()</f>
        <v/>
      </c>
      <c r="P2346">
        <f>IF('d_시나리오'!$J$6='d_시나리오'!$H$6,'d_시나리오'!$I$6,IF(O2346&lt;('d_시나리오'!$I$6-'d_시나리오'!$H$6)/('d_시나리오'!$J$6-'d_시나리오'!$H$6),'d_시나리오'!$H$6+SQRT(O2346*('d_시나리오'!$J$6-'d_시나리오'!$H$6)*('d_시나리오'!$I$6-'d_시나리오'!$H$6)),'d_시나리오'!$J$6-SQRT((1-O2346)*('d_시나리오'!$J$6-'d_시나리오'!$H$6)*('d_시나리오'!$J$6-'d_시나리오'!$I$6))))</f>
        <v/>
      </c>
      <c r="Q2346">
        <f>INDEX('d_분포'!$B$2:$B$57,RANDBETWEEN(1,56))</f>
        <v/>
      </c>
      <c r="R2346">
        <f>BETAINV(RAND(),5,5)</f>
        <v/>
      </c>
      <c r="S2346">
        <f>'d_고정'!$B$1*'6_기대효과'!$H$7*('d_시나리오'!$I$7/'d_고정'!$B$2)*B2346</f>
        <v/>
      </c>
      <c r="T2346">
        <f>S2346*D2346</f>
        <v/>
      </c>
      <c r="U2346">
        <f>S2346*F2346*H2346</f>
        <v/>
      </c>
      <c r="V2346">
        <f>S2346*F2346*(H2346-1)</f>
        <v/>
      </c>
      <c r="W2346">
        <f>U2346*J2346</f>
        <v/>
      </c>
      <c r="X2346">
        <f>T2346+W2346</f>
        <v/>
      </c>
      <c r="Y2346">
        <f>(T2346*E2346+W2346*L2346)*(1-R2346-'d_고정'!$B$13)</f>
        <v/>
      </c>
      <c r="Z2346">
        <f>(U2346*N2346*Q2346+'d_고정'!$B$3*('6_기대효과'!$H$7/8)*Q2346*'d_고정'!$B$10*P2346*('6_기대효과'!$K$7/'d_고정'!$B$9))*(1-R2346)</f>
        <v/>
      </c>
      <c r="AA2346">
        <f>W2346*L2346*(1-R2346-'d_고정'!$B$13)+U2346*MAX(N2346-'d_고정'!$B$10*P2346*('6_기대효과'!$K$7/'d_고정'!$B$9),0)*Q2346*(1-R2346)</f>
        <v/>
      </c>
      <c r="AB2346">
        <f>Y2346+Z2346</f>
        <v/>
      </c>
      <c r="AC2346">
        <f>Y2346/('d_고정'!$B$5*'6_기대효과'!$H$7/8)/'d_고정'!$B$6</f>
        <v/>
      </c>
      <c r="AD2346">
        <f>Y2346/('d_고정'!$B$8*'6_기대효과'!$H$7/8)</f>
        <v/>
      </c>
    </row>
    <row r="2347">
      <c r="A2347">
        <f>RAND()</f>
        <v/>
      </c>
      <c r="B2347">
        <f>IF('d_시나리오'!$J$2='d_시나리오'!$H$2,'d_시나리오'!$I$2,IF(A2347&lt;('d_시나리오'!$I$2-'d_시나리오'!$H$2)/('d_시나리오'!$J$2-'d_시나리오'!$H$2),'d_시나리오'!$H$2+SQRT(A2347*('d_시나리오'!$J$2-'d_시나리오'!$H$2)*('d_시나리오'!$I$2-'d_시나리오'!$H$2)),'d_시나리오'!$J$2-SQRT((1-A2347)*('d_시나리오'!$J$2-'d_시나리오'!$H$2)*('d_시나리오'!$J$2-'d_시나리오'!$I$2))))</f>
        <v/>
      </c>
      <c r="C2347">
        <f>RAND()</f>
        <v/>
      </c>
      <c r="D2347">
        <f>BETAINV(RAND(),IF(C2347&lt;'d_고정'!$B$26,'d_고정'!$B$23,'d_고정'!$B$16)+1,'d_고정'!$B$17-IF(C2347&lt;'d_고정'!$B$26,'d_고정'!$B$23,'d_고정'!$B$16)+1)*('d_고정'!$B$14+('d_고정'!$B$15-'d_고정'!$B$14)*RAND())</f>
        <v/>
      </c>
      <c r="E2347">
        <f>INDEX('d_분포'!$A$2:$A$28,RANDBETWEEN(1,27))</f>
        <v/>
      </c>
      <c r="F2347">
        <f>INDEX('d_분포'!$C$2:$C$5,RANDBETWEEN(1,4))*(0.9+0.2*RAND())</f>
        <v/>
      </c>
      <c r="G2347">
        <f>RAND()</f>
        <v/>
      </c>
      <c r="H2347">
        <f>(F2347+(1-F2347)*('d_고정'!$B$22*BETAINV(RAND(),IF(G2347&lt;'d_고정'!$B$26,'d_고정'!$B$25,'d_고정'!$B$20)+1,'d_고정'!$B$21-IF(G2347&lt;'d_고정'!$B$26,'d_고정'!$B$25,'d_고정'!$B$20)+1)+(1-'d_고정'!$B$22)*BETAINV(RAND(),IF(G2347&lt;'d_고정'!$B$26,'d_고정'!$B$24,'d_고정'!$B$18)+1,'d_고정'!$B$19-IF(G2347&lt;'d_고정'!$B$26,'d_고정'!$B$24,'d_고정'!$B$18)+1))*('d_고정'!$B$14+('d_고정'!$B$15-'d_고정'!$B$14)*RAND()))/F2347</f>
        <v/>
      </c>
      <c r="I2347">
        <f>RAND()</f>
        <v/>
      </c>
      <c r="J2347">
        <f>IF('d_시나리오'!$J$3='d_시나리오'!$H$3,'d_시나리오'!$I$3,IF(I2347&lt;('d_시나리오'!$I$3-'d_시나리오'!$H$3)/('d_시나리오'!$J$3-'d_시나리오'!$H$3),'d_시나리오'!$H$3+SQRT(I2347*('d_시나리오'!$J$3-'d_시나리오'!$H$3)*('d_시나리오'!$I$3-'d_시나리오'!$H$3)),'d_시나리오'!$J$3-SQRT((1-I2347)*('d_시나리오'!$J$3-'d_시나리오'!$H$3)*('d_시나리오'!$J$3-'d_시나리오'!$I$3))))</f>
        <v/>
      </c>
      <c r="K2347">
        <f>RAND()</f>
        <v/>
      </c>
      <c r="L2347">
        <f>IF('d_시나리오'!$J$4='d_시나리오'!$H$4,'d_시나리오'!$I$4,IF(K2347&lt;('d_시나리오'!$I$4-'d_시나리오'!$H$4)/('d_시나리오'!$J$4-'d_시나리오'!$H$4),'d_시나리오'!$H$4+SQRT(K2347*('d_시나리오'!$J$4-'d_시나리오'!$H$4)*('d_시나리오'!$I$4-'d_시나리오'!$H$4)),'d_시나리오'!$J$4-SQRT((1-K2347)*('d_시나리오'!$J$4-'d_시나리오'!$H$4)*('d_시나리오'!$J$4-'d_시나리오'!$I$4))))</f>
        <v/>
      </c>
      <c r="M2347">
        <f>RAND()</f>
        <v/>
      </c>
      <c r="N2347">
        <f>IF('d_시나리오'!$J$5='d_시나리오'!$H$5,'d_시나리오'!$I$5,IF(M2347&lt;('d_시나리오'!$I$5-'d_시나리오'!$H$5)/('d_시나리오'!$J$5-'d_시나리오'!$H$5),'d_시나리오'!$H$5+SQRT(M2347*('d_시나리오'!$J$5-'d_시나리오'!$H$5)*('d_시나리오'!$I$5-'d_시나리오'!$H$5)),'d_시나리오'!$J$5-SQRT((1-M2347)*('d_시나리오'!$J$5-'d_시나리오'!$H$5)*('d_시나리오'!$J$5-'d_시나리오'!$I$5))))</f>
        <v/>
      </c>
      <c r="O2347">
        <f>RAND()</f>
        <v/>
      </c>
      <c r="P2347">
        <f>IF('d_시나리오'!$J$6='d_시나리오'!$H$6,'d_시나리오'!$I$6,IF(O2347&lt;('d_시나리오'!$I$6-'d_시나리오'!$H$6)/('d_시나리오'!$J$6-'d_시나리오'!$H$6),'d_시나리오'!$H$6+SQRT(O2347*('d_시나리오'!$J$6-'d_시나리오'!$H$6)*('d_시나리오'!$I$6-'d_시나리오'!$H$6)),'d_시나리오'!$J$6-SQRT((1-O2347)*('d_시나리오'!$J$6-'d_시나리오'!$H$6)*('d_시나리오'!$J$6-'d_시나리오'!$I$6))))</f>
        <v/>
      </c>
      <c r="Q2347">
        <f>INDEX('d_분포'!$B$2:$B$57,RANDBETWEEN(1,56))</f>
        <v/>
      </c>
      <c r="R2347">
        <f>BETAINV(RAND(),5,5)</f>
        <v/>
      </c>
      <c r="S2347">
        <f>'d_고정'!$B$1*'6_기대효과'!$H$7*('d_시나리오'!$I$7/'d_고정'!$B$2)*B2347</f>
        <v/>
      </c>
      <c r="T2347">
        <f>S2347*D2347</f>
        <v/>
      </c>
      <c r="U2347">
        <f>S2347*F2347*H2347</f>
        <v/>
      </c>
      <c r="V2347">
        <f>S2347*F2347*(H2347-1)</f>
        <v/>
      </c>
      <c r="W2347">
        <f>U2347*J2347</f>
        <v/>
      </c>
      <c r="X2347">
        <f>T2347+W2347</f>
        <v/>
      </c>
      <c r="Y2347">
        <f>(T2347*E2347+W2347*L2347)*(1-R2347-'d_고정'!$B$13)</f>
        <v/>
      </c>
      <c r="Z2347">
        <f>(U2347*N2347*Q2347+'d_고정'!$B$3*('6_기대효과'!$H$7/8)*Q2347*'d_고정'!$B$10*P2347*('6_기대효과'!$K$7/'d_고정'!$B$9))*(1-R2347)</f>
        <v/>
      </c>
      <c r="AA2347">
        <f>W2347*L2347*(1-R2347-'d_고정'!$B$13)+U2347*MAX(N2347-'d_고정'!$B$10*P2347*('6_기대효과'!$K$7/'d_고정'!$B$9),0)*Q2347*(1-R2347)</f>
        <v/>
      </c>
      <c r="AB2347">
        <f>Y2347+Z2347</f>
        <v/>
      </c>
      <c r="AC2347">
        <f>Y2347/('d_고정'!$B$5*'6_기대효과'!$H$7/8)/'d_고정'!$B$6</f>
        <v/>
      </c>
      <c r="AD2347">
        <f>Y2347/('d_고정'!$B$8*'6_기대효과'!$H$7/8)</f>
        <v/>
      </c>
    </row>
    <row r="2348">
      <c r="A2348">
        <f>RAND()</f>
        <v/>
      </c>
      <c r="B2348">
        <f>IF('d_시나리오'!$J$2='d_시나리오'!$H$2,'d_시나리오'!$I$2,IF(A2348&lt;('d_시나리오'!$I$2-'d_시나리오'!$H$2)/('d_시나리오'!$J$2-'d_시나리오'!$H$2),'d_시나리오'!$H$2+SQRT(A2348*('d_시나리오'!$J$2-'d_시나리오'!$H$2)*('d_시나리오'!$I$2-'d_시나리오'!$H$2)),'d_시나리오'!$J$2-SQRT((1-A2348)*('d_시나리오'!$J$2-'d_시나리오'!$H$2)*('d_시나리오'!$J$2-'d_시나리오'!$I$2))))</f>
        <v/>
      </c>
      <c r="C2348">
        <f>RAND()</f>
        <v/>
      </c>
      <c r="D2348">
        <f>BETAINV(RAND(),IF(C2348&lt;'d_고정'!$B$26,'d_고정'!$B$23,'d_고정'!$B$16)+1,'d_고정'!$B$17-IF(C2348&lt;'d_고정'!$B$26,'d_고정'!$B$23,'d_고정'!$B$16)+1)*('d_고정'!$B$14+('d_고정'!$B$15-'d_고정'!$B$14)*RAND())</f>
        <v/>
      </c>
      <c r="E2348">
        <f>INDEX('d_분포'!$A$2:$A$28,RANDBETWEEN(1,27))</f>
        <v/>
      </c>
      <c r="F2348">
        <f>INDEX('d_분포'!$C$2:$C$5,RANDBETWEEN(1,4))*(0.9+0.2*RAND())</f>
        <v/>
      </c>
      <c r="G2348">
        <f>RAND()</f>
        <v/>
      </c>
      <c r="H2348">
        <f>(F2348+(1-F2348)*('d_고정'!$B$22*BETAINV(RAND(),IF(G2348&lt;'d_고정'!$B$26,'d_고정'!$B$25,'d_고정'!$B$20)+1,'d_고정'!$B$21-IF(G2348&lt;'d_고정'!$B$26,'d_고정'!$B$25,'d_고정'!$B$20)+1)+(1-'d_고정'!$B$22)*BETAINV(RAND(),IF(G2348&lt;'d_고정'!$B$26,'d_고정'!$B$24,'d_고정'!$B$18)+1,'d_고정'!$B$19-IF(G2348&lt;'d_고정'!$B$26,'d_고정'!$B$24,'d_고정'!$B$18)+1))*('d_고정'!$B$14+('d_고정'!$B$15-'d_고정'!$B$14)*RAND()))/F2348</f>
        <v/>
      </c>
      <c r="I2348">
        <f>RAND()</f>
        <v/>
      </c>
      <c r="J2348">
        <f>IF('d_시나리오'!$J$3='d_시나리오'!$H$3,'d_시나리오'!$I$3,IF(I2348&lt;('d_시나리오'!$I$3-'d_시나리오'!$H$3)/('d_시나리오'!$J$3-'d_시나리오'!$H$3),'d_시나리오'!$H$3+SQRT(I2348*('d_시나리오'!$J$3-'d_시나리오'!$H$3)*('d_시나리오'!$I$3-'d_시나리오'!$H$3)),'d_시나리오'!$J$3-SQRT((1-I2348)*('d_시나리오'!$J$3-'d_시나리오'!$H$3)*('d_시나리오'!$J$3-'d_시나리오'!$I$3))))</f>
        <v/>
      </c>
      <c r="K2348">
        <f>RAND()</f>
        <v/>
      </c>
      <c r="L2348">
        <f>IF('d_시나리오'!$J$4='d_시나리오'!$H$4,'d_시나리오'!$I$4,IF(K2348&lt;('d_시나리오'!$I$4-'d_시나리오'!$H$4)/('d_시나리오'!$J$4-'d_시나리오'!$H$4),'d_시나리오'!$H$4+SQRT(K2348*('d_시나리오'!$J$4-'d_시나리오'!$H$4)*('d_시나리오'!$I$4-'d_시나리오'!$H$4)),'d_시나리오'!$J$4-SQRT((1-K2348)*('d_시나리오'!$J$4-'d_시나리오'!$H$4)*('d_시나리오'!$J$4-'d_시나리오'!$I$4))))</f>
        <v/>
      </c>
      <c r="M2348">
        <f>RAND()</f>
        <v/>
      </c>
      <c r="N2348">
        <f>IF('d_시나리오'!$J$5='d_시나리오'!$H$5,'d_시나리오'!$I$5,IF(M2348&lt;('d_시나리오'!$I$5-'d_시나리오'!$H$5)/('d_시나리오'!$J$5-'d_시나리오'!$H$5),'d_시나리오'!$H$5+SQRT(M2348*('d_시나리오'!$J$5-'d_시나리오'!$H$5)*('d_시나리오'!$I$5-'d_시나리오'!$H$5)),'d_시나리오'!$J$5-SQRT((1-M2348)*('d_시나리오'!$J$5-'d_시나리오'!$H$5)*('d_시나리오'!$J$5-'d_시나리오'!$I$5))))</f>
        <v/>
      </c>
      <c r="O2348">
        <f>RAND()</f>
        <v/>
      </c>
      <c r="P2348">
        <f>IF('d_시나리오'!$J$6='d_시나리오'!$H$6,'d_시나리오'!$I$6,IF(O2348&lt;('d_시나리오'!$I$6-'d_시나리오'!$H$6)/('d_시나리오'!$J$6-'d_시나리오'!$H$6),'d_시나리오'!$H$6+SQRT(O2348*('d_시나리오'!$J$6-'d_시나리오'!$H$6)*('d_시나리오'!$I$6-'d_시나리오'!$H$6)),'d_시나리오'!$J$6-SQRT((1-O2348)*('d_시나리오'!$J$6-'d_시나리오'!$H$6)*('d_시나리오'!$J$6-'d_시나리오'!$I$6))))</f>
        <v/>
      </c>
      <c r="Q2348">
        <f>INDEX('d_분포'!$B$2:$B$57,RANDBETWEEN(1,56))</f>
        <v/>
      </c>
      <c r="R2348">
        <f>BETAINV(RAND(),5,5)</f>
        <v/>
      </c>
      <c r="S2348">
        <f>'d_고정'!$B$1*'6_기대효과'!$H$7*('d_시나리오'!$I$7/'d_고정'!$B$2)*B2348</f>
        <v/>
      </c>
      <c r="T2348">
        <f>S2348*D2348</f>
        <v/>
      </c>
      <c r="U2348">
        <f>S2348*F2348*H2348</f>
        <v/>
      </c>
      <c r="V2348">
        <f>S2348*F2348*(H2348-1)</f>
        <v/>
      </c>
      <c r="W2348">
        <f>U2348*J2348</f>
        <v/>
      </c>
      <c r="X2348">
        <f>T2348+W2348</f>
        <v/>
      </c>
      <c r="Y2348">
        <f>(T2348*E2348+W2348*L2348)*(1-R2348-'d_고정'!$B$13)</f>
        <v/>
      </c>
      <c r="Z2348">
        <f>(U2348*N2348*Q2348+'d_고정'!$B$3*('6_기대효과'!$H$7/8)*Q2348*'d_고정'!$B$10*P2348*('6_기대효과'!$K$7/'d_고정'!$B$9))*(1-R2348)</f>
        <v/>
      </c>
      <c r="AA2348">
        <f>W2348*L2348*(1-R2348-'d_고정'!$B$13)+U2348*MAX(N2348-'d_고정'!$B$10*P2348*('6_기대효과'!$K$7/'d_고정'!$B$9),0)*Q2348*(1-R2348)</f>
        <v/>
      </c>
      <c r="AB2348">
        <f>Y2348+Z2348</f>
        <v/>
      </c>
      <c r="AC2348">
        <f>Y2348/('d_고정'!$B$5*'6_기대효과'!$H$7/8)/'d_고정'!$B$6</f>
        <v/>
      </c>
      <c r="AD2348">
        <f>Y2348/('d_고정'!$B$8*'6_기대효과'!$H$7/8)</f>
        <v/>
      </c>
    </row>
    <row r="2349">
      <c r="A2349">
        <f>RAND()</f>
        <v/>
      </c>
      <c r="B2349">
        <f>IF('d_시나리오'!$J$2='d_시나리오'!$H$2,'d_시나리오'!$I$2,IF(A2349&lt;('d_시나리오'!$I$2-'d_시나리오'!$H$2)/('d_시나리오'!$J$2-'d_시나리오'!$H$2),'d_시나리오'!$H$2+SQRT(A2349*('d_시나리오'!$J$2-'d_시나리오'!$H$2)*('d_시나리오'!$I$2-'d_시나리오'!$H$2)),'d_시나리오'!$J$2-SQRT((1-A2349)*('d_시나리오'!$J$2-'d_시나리오'!$H$2)*('d_시나리오'!$J$2-'d_시나리오'!$I$2))))</f>
        <v/>
      </c>
      <c r="C2349">
        <f>RAND()</f>
        <v/>
      </c>
      <c r="D2349">
        <f>BETAINV(RAND(),IF(C2349&lt;'d_고정'!$B$26,'d_고정'!$B$23,'d_고정'!$B$16)+1,'d_고정'!$B$17-IF(C2349&lt;'d_고정'!$B$26,'d_고정'!$B$23,'d_고정'!$B$16)+1)*('d_고정'!$B$14+('d_고정'!$B$15-'d_고정'!$B$14)*RAND())</f>
        <v/>
      </c>
      <c r="E2349">
        <f>INDEX('d_분포'!$A$2:$A$28,RANDBETWEEN(1,27))</f>
        <v/>
      </c>
      <c r="F2349">
        <f>INDEX('d_분포'!$C$2:$C$5,RANDBETWEEN(1,4))*(0.9+0.2*RAND())</f>
        <v/>
      </c>
      <c r="G2349">
        <f>RAND()</f>
        <v/>
      </c>
      <c r="H2349">
        <f>(F2349+(1-F2349)*('d_고정'!$B$22*BETAINV(RAND(),IF(G2349&lt;'d_고정'!$B$26,'d_고정'!$B$25,'d_고정'!$B$20)+1,'d_고정'!$B$21-IF(G2349&lt;'d_고정'!$B$26,'d_고정'!$B$25,'d_고정'!$B$20)+1)+(1-'d_고정'!$B$22)*BETAINV(RAND(),IF(G2349&lt;'d_고정'!$B$26,'d_고정'!$B$24,'d_고정'!$B$18)+1,'d_고정'!$B$19-IF(G2349&lt;'d_고정'!$B$26,'d_고정'!$B$24,'d_고정'!$B$18)+1))*('d_고정'!$B$14+('d_고정'!$B$15-'d_고정'!$B$14)*RAND()))/F2349</f>
        <v/>
      </c>
      <c r="I2349">
        <f>RAND()</f>
        <v/>
      </c>
      <c r="J2349">
        <f>IF('d_시나리오'!$J$3='d_시나리오'!$H$3,'d_시나리오'!$I$3,IF(I2349&lt;('d_시나리오'!$I$3-'d_시나리오'!$H$3)/('d_시나리오'!$J$3-'d_시나리오'!$H$3),'d_시나리오'!$H$3+SQRT(I2349*('d_시나리오'!$J$3-'d_시나리오'!$H$3)*('d_시나리오'!$I$3-'d_시나리오'!$H$3)),'d_시나리오'!$J$3-SQRT((1-I2349)*('d_시나리오'!$J$3-'d_시나리오'!$H$3)*('d_시나리오'!$J$3-'d_시나리오'!$I$3))))</f>
        <v/>
      </c>
      <c r="K2349">
        <f>RAND()</f>
        <v/>
      </c>
      <c r="L2349">
        <f>IF('d_시나리오'!$J$4='d_시나리오'!$H$4,'d_시나리오'!$I$4,IF(K2349&lt;('d_시나리오'!$I$4-'d_시나리오'!$H$4)/('d_시나리오'!$J$4-'d_시나리오'!$H$4),'d_시나리오'!$H$4+SQRT(K2349*('d_시나리오'!$J$4-'d_시나리오'!$H$4)*('d_시나리오'!$I$4-'d_시나리오'!$H$4)),'d_시나리오'!$J$4-SQRT((1-K2349)*('d_시나리오'!$J$4-'d_시나리오'!$H$4)*('d_시나리오'!$J$4-'d_시나리오'!$I$4))))</f>
        <v/>
      </c>
      <c r="M2349">
        <f>RAND()</f>
        <v/>
      </c>
      <c r="N2349">
        <f>IF('d_시나리오'!$J$5='d_시나리오'!$H$5,'d_시나리오'!$I$5,IF(M2349&lt;('d_시나리오'!$I$5-'d_시나리오'!$H$5)/('d_시나리오'!$J$5-'d_시나리오'!$H$5),'d_시나리오'!$H$5+SQRT(M2349*('d_시나리오'!$J$5-'d_시나리오'!$H$5)*('d_시나리오'!$I$5-'d_시나리오'!$H$5)),'d_시나리오'!$J$5-SQRT((1-M2349)*('d_시나리오'!$J$5-'d_시나리오'!$H$5)*('d_시나리오'!$J$5-'d_시나리오'!$I$5))))</f>
        <v/>
      </c>
      <c r="O2349">
        <f>RAND()</f>
        <v/>
      </c>
      <c r="P2349">
        <f>IF('d_시나리오'!$J$6='d_시나리오'!$H$6,'d_시나리오'!$I$6,IF(O2349&lt;('d_시나리오'!$I$6-'d_시나리오'!$H$6)/('d_시나리오'!$J$6-'d_시나리오'!$H$6),'d_시나리오'!$H$6+SQRT(O2349*('d_시나리오'!$J$6-'d_시나리오'!$H$6)*('d_시나리오'!$I$6-'d_시나리오'!$H$6)),'d_시나리오'!$J$6-SQRT((1-O2349)*('d_시나리오'!$J$6-'d_시나리오'!$H$6)*('d_시나리오'!$J$6-'d_시나리오'!$I$6))))</f>
        <v/>
      </c>
      <c r="Q2349">
        <f>INDEX('d_분포'!$B$2:$B$57,RANDBETWEEN(1,56))</f>
        <v/>
      </c>
      <c r="R2349">
        <f>BETAINV(RAND(),5,5)</f>
        <v/>
      </c>
      <c r="S2349">
        <f>'d_고정'!$B$1*'6_기대효과'!$H$7*('d_시나리오'!$I$7/'d_고정'!$B$2)*B2349</f>
        <v/>
      </c>
      <c r="T2349">
        <f>S2349*D2349</f>
        <v/>
      </c>
      <c r="U2349">
        <f>S2349*F2349*H2349</f>
        <v/>
      </c>
      <c r="V2349">
        <f>S2349*F2349*(H2349-1)</f>
        <v/>
      </c>
      <c r="W2349">
        <f>U2349*J2349</f>
        <v/>
      </c>
      <c r="X2349">
        <f>T2349+W2349</f>
        <v/>
      </c>
      <c r="Y2349">
        <f>(T2349*E2349+W2349*L2349)*(1-R2349-'d_고정'!$B$13)</f>
        <v/>
      </c>
      <c r="Z2349">
        <f>(U2349*N2349*Q2349+'d_고정'!$B$3*('6_기대효과'!$H$7/8)*Q2349*'d_고정'!$B$10*P2349*('6_기대효과'!$K$7/'d_고정'!$B$9))*(1-R2349)</f>
        <v/>
      </c>
      <c r="AA2349">
        <f>W2349*L2349*(1-R2349-'d_고정'!$B$13)+U2349*MAX(N2349-'d_고정'!$B$10*P2349*('6_기대효과'!$K$7/'d_고정'!$B$9),0)*Q2349*(1-R2349)</f>
        <v/>
      </c>
      <c r="AB2349">
        <f>Y2349+Z2349</f>
        <v/>
      </c>
      <c r="AC2349">
        <f>Y2349/('d_고정'!$B$5*'6_기대효과'!$H$7/8)/'d_고정'!$B$6</f>
        <v/>
      </c>
      <c r="AD2349">
        <f>Y2349/('d_고정'!$B$8*'6_기대효과'!$H$7/8)</f>
        <v/>
      </c>
    </row>
    <row r="2350">
      <c r="A2350">
        <f>RAND()</f>
        <v/>
      </c>
      <c r="B2350">
        <f>IF('d_시나리오'!$J$2='d_시나리오'!$H$2,'d_시나리오'!$I$2,IF(A2350&lt;('d_시나리오'!$I$2-'d_시나리오'!$H$2)/('d_시나리오'!$J$2-'d_시나리오'!$H$2),'d_시나리오'!$H$2+SQRT(A2350*('d_시나리오'!$J$2-'d_시나리오'!$H$2)*('d_시나리오'!$I$2-'d_시나리오'!$H$2)),'d_시나리오'!$J$2-SQRT((1-A2350)*('d_시나리오'!$J$2-'d_시나리오'!$H$2)*('d_시나리오'!$J$2-'d_시나리오'!$I$2))))</f>
        <v/>
      </c>
      <c r="C2350">
        <f>RAND()</f>
        <v/>
      </c>
      <c r="D2350">
        <f>BETAINV(RAND(),IF(C2350&lt;'d_고정'!$B$26,'d_고정'!$B$23,'d_고정'!$B$16)+1,'d_고정'!$B$17-IF(C2350&lt;'d_고정'!$B$26,'d_고정'!$B$23,'d_고정'!$B$16)+1)*('d_고정'!$B$14+('d_고정'!$B$15-'d_고정'!$B$14)*RAND())</f>
        <v/>
      </c>
      <c r="E2350">
        <f>INDEX('d_분포'!$A$2:$A$28,RANDBETWEEN(1,27))</f>
        <v/>
      </c>
      <c r="F2350">
        <f>INDEX('d_분포'!$C$2:$C$5,RANDBETWEEN(1,4))*(0.9+0.2*RAND())</f>
        <v/>
      </c>
      <c r="G2350">
        <f>RAND()</f>
        <v/>
      </c>
      <c r="H2350">
        <f>(F2350+(1-F2350)*('d_고정'!$B$22*BETAINV(RAND(),IF(G2350&lt;'d_고정'!$B$26,'d_고정'!$B$25,'d_고정'!$B$20)+1,'d_고정'!$B$21-IF(G2350&lt;'d_고정'!$B$26,'d_고정'!$B$25,'d_고정'!$B$20)+1)+(1-'d_고정'!$B$22)*BETAINV(RAND(),IF(G2350&lt;'d_고정'!$B$26,'d_고정'!$B$24,'d_고정'!$B$18)+1,'d_고정'!$B$19-IF(G2350&lt;'d_고정'!$B$26,'d_고정'!$B$24,'d_고정'!$B$18)+1))*('d_고정'!$B$14+('d_고정'!$B$15-'d_고정'!$B$14)*RAND()))/F2350</f>
        <v/>
      </c>
      <c r="I2350">
        <f>RAND()</f>
        <v/>
      </c>
      <c r="J2350">
        <f>IF('d_시나리오'!$J$3='d_시나리오'!$H$3,'d_시나리오'!$I$3,IF(I2350&lt;('d_시나리오'!$I$3-'d_시나리오'!$H$3)/('d_시나리오'!$J$3-'d_시나리오'!$H$3),'d_시나리오'!$H$3+SQRT(I2350*('d_시나리오'!$J$3-'d_시나리오'!$H$3)*('d_시나리오'!$I$3-'d_시나리오'!$H$3)),'d_시나리오'!$J$3-SQRT((1-I2350)*('d_시나리오'!$J$3-'d_시나리오'!$H$3)*('d_시나리오'!$J$3-'d_시나리오'!$I$3))))</f>
        <v/>
      </c>
      <c r="K2350">
        <f>RAND()</f>
        <v/>
      </c>
      <c r="L2350">
        <f>IF('d_시나리오'!$J$4='d_시나리오'!$H$4,'d_시나리오'!$I$4,IF(K2350&lt;('d_시나리오'!$I$4-'d_시나리오'!$H$4)/('d_시나리오'!$J$4-'d_시나리오'!$H$4),'d_시나리오'!$H$4+SQRT(K2350*('d_시나리오'!$J$4-'d_시나리오'!$H$4)*('d_시나리오'!$I$4-'d_시나리오'!$H$4)),'d_시나리오'!$J$4-SQRT((1-K2350)*('d_시나리오'!$J$4-'d_시나리오'!$H$4)*('d_시나리오'!$J$4-'d_시나리오'!$I$4))))</f>
        <v/>
      </c>
      <c r="M2350">
        <f>RAND()</f>
        <v/>
      </c>
      <c r="N2350">
        <f>IF('d_시나리오'!$J$5='d_시나리오'!$H$5,'d_시나리오'!$I$5,IF(M2350&lt;('d_시나리오'!$I$5-'d_시나리오'!$H$5)/('d_시나리오'!$J$5-'d_시나리오'!$H$5),'d_시나리오'!$H$5+SQRT(M2350*('d_시나리오'!$J$5-'d_시나리오'!$H$5)*('d_시나리오'!$I$5-'d_시나리오'!$H$5)),'d_시나리오'!$J$5-SQRT((1-M2350)*('d_시나리오'!$J$5-'d_시나리오'!$H$5)*('d_시나리오'!$J$5-'d_시나리오'!$I$5))))</f>
        <v/>
      </c>
      <c r="O2350">
        <f>RAND()</f>
        <v/>
      </c>
      <c r="P2350">
        <f>IF('d_시나리오'!$J$6='d_시나리오'!$H$6,'d_시나리오'!$I$6,IF(O2350&lt;('d_시나리오'!$I$6-'d_시나리오'!$H$6)/('d_시나리오'!$J$6-'d_시나리오'!$H$6),'d_시나리오'!$H$6+SQRT(O2350*('d_시나리오'!$J$6-'d_시나리오'!$H$6)*('d_시나리오'!$I$6-'d_시나리오'!$H$6)),'d_시나리오'!$J$6-SQRT((1-O2350)*('d_시나리오'!$J$6-'d_시나리오'!$H$6)*('d_시나리오'!$J$6-'d_시나리오'!$I$6))))</f>
        <v/>
      </c>
      <c r="Q2350">
        <f>INDEX('d_분포'!$B$2:$B$57,RANDBETWEEN(1,56))</f>
        <v/>
      </c>
      <c r="R2350">
        <f>BETAINV(RAND(),5,5)</f>
        <v/>
      </c>
      <c r="S2350">
        <f>'d_고정'!$B$1*'6_기대효과'!$H$7*('d_시나리오'!$I$7/'d_고정'!$B$2)*B2350</f>
        <v/>
      </c>
      <c r="T2350">
        <f>S2350*D2350</f>
        <v/>
      </c>
      <c r="U2350">
        <f>S2350*F2350*H2350</f>
        <v/>
      </c>
      <c r="V2350">
        <f>S2350*F2350*(H2350-1)</f>
        <v/>
      </c>
      <c r="W2350">
        <f>U2350*J2350</f>
        <v/>
      </c>
      <c r="X2350">
        <f>T2350+W2350</f>
        <v/>
      </c>
      <c r="Y2350">
        <f>(T2350*E2350+W2350*L2350)*(1-R2350-'d_고정'!$B$13)</f>
        <v/>
      </c>
      <c r="Z2350">
        <f>(U2350*N2350*Q2350+'d_고정'!$B$3*('6_기대효과'!$H$7/8)*Q2350*'d_고정'!$B$10*P2350*('6_기대효과'!$K$7/'d_고정'!$B$9))*(1-R2350)</f>
        <v/>
      </c>
      <c r="AA2350">
        <f>W2350*L2350*(1-R2350-'d_고정'!$B$13)+U2350*MAX(N2350-'d_고정'!$B$10*P2350*('6_기대효과'!$K$7/'d_고정'!$B$9),0)*Q2350*(1-R2350)</f>
        <v/>
      </c>
      <c r="AB2350">
        <f>Y2350+Z2350</f>
        <v/>
      </c>
      <c r="AC2350">
        <f>Y2350/('d_고정'!$B$5*'6_기대효과'!$H$7/8)/'d_고정'!$B$6</f>
        <v/>
      </c>
      <c r="AD2350">
        <f>Y2350/('d_고정'!$B$8*'6_기대효과'!$H$7/8)</f>
        <v/>
      </c>
    </row>
    <row r="2351">
      <c r="A2351">
        <f>RAND()</f>
        <v/>
      </c>
      <c r="B2351">
        <f>IF('d_시나리오'!$J$2='d_시나리오'!$H$2,'d_시나리오'!$I$2,IF(A2351&lt;('d_시나리오'!$I$2-'d_시나리오'!$H$2)/('d_시나리오'!$J$2-'d_시나리오'!$H$2),'d_시나리오'!$H$2+SQRT(A2351*('d_시나리오'!$J$2-'d_시나리오'!$H$2)*('d_시나리오'!$I$2-'d_시나리오'!$H$2)),'d_시나리오'!$J$2-SQRT((1-A2351)*('d_시나리오'!$J$2-'d_시나리오'!$H$2)*('d_시나리오'!$J$2-'d_시나리오'!$I$2))))</f>
        <v/>
      </c>
      <c r="C2351">
        <f>RAND()</f>
        <v/>
      </c>
      <c r="D2351">
        <f>BETAINV(RAND(),IF(C2351&lt;'d_고정'!$B$26,'d_고정'!$B$23,'d_고정'!$B$16)+1,'d_고정'!$B$17-IF(C2351&lt;'d_고정'!$B$26,'d_고정'!$B$23,'d_고정'!$B$16)+1)*('d_고정'!$B$14+('d_고정'!$B$15-'d_고정'!$B$14)*RAND())</f>
        <v/>
      </c>
      <c r="E2351">
        <f>INDEX('d_분포'!$A$2:$A$28,RANDBETWEEN(1,27))</f>
        <v/>
      </c>
      <c r="F2351">
        <f>INDEX('d_분포'!$C$2:$C$5,RANDBETWEEN(1,4))*(0.9+0.2*RAND())</f>
        <v/>
      </c>
      <c r="G2351">
        <f>RAND()</f>
        <v/>
      </c>
      <c r="H2351">
        <f>(F2351+(1-F2351)*('d_고정'!$B$22*BETAINV(RAND(),IF(G2351&lt;'d_고정'!$B$26,'d_고정'!$B$25,'d_고정'!$B$20)+1,'d_고정'!$B$21-IF(G2351&lt;'d_고정'!$B$26,'d_고정'!$B$25,'d_고정'!$B$20)+1)+(1-'d_고정'!$B$22)*BETAINV(RAND(),IF(G2351&lt;'d_고정'!$B$26,'d_고정'!$B$24,'d_고정'!$B$18)+1,'d_고정'!$B$19-IF(G2351&lt;'d_고정'!$B$26,'d_고정'!$B$24,'d_고정'!$B$18)+1))*('d_고정'!$B$14+('d_고정'!$B$15-'d_고정'!$B$14)*RAND()))/F2351</f>
        <v/>
      </c>
      <c r="I2351">
        <f>RAND()</f>
        <v/>
      </c>
      <c r="J2351">
        <f>IF('d_시나리오'!$J$3='d_시나리오'!$H$3,'d_시나리오'!$I$3,IF(I2351&lt;('d_시나리오'!$I$3-'d_시나리오'!$H$3)/('d_시나리오'!$J$3-'d_시나리오'!$H$3),'d_시나리오'!$H$3+SQRT(I2351*('d_시나리오'!$J$3-'d_시나리오'!$H$3)*('d_시나리오'!$I$3-'d_시나리오'!$H$3)),'d_시나리오'!$J$3-SQRT((1-I2351)*('d_시나리오'!$J$3-'d_시나리오'!$H$3)*('d_시나리오'!$J$3-'d_시나리오'!$I$3))))</f>
        <v/>
      </c>
      <c r="K2351">
        <f>RAND()</f>
        <v/>
      </c>
      <c r="L2351">
        <f>IF('d_시나리오'!$J$4='d_시나리오'!$H$4,'d_시나리오'!$I$4,IF(K2351&lt;('d_시나리오'!$I$4-'d_시나리오'!$H$4)/('d_시나리오'!$J$4-'d_시나리오'!$H$4),'d_시나리오'!$H$4+SQRT(K2351*('d_시나리오'!$J$4-'d_시나리오'!$H$4)*('d_시나리오'!$I$4-'d_시나리오'!$H$4)),'d_시나리오'!$J$4-SQRT((1-K2351)*('d_시나리오'!$J$4-'d_시나리오'!$H$4)*('d_시나리오'!$J$4-'d_시나리오'!$I$4))))</f>
        <v/>
      </c>
      <c r="M2351">
        <f>RAND()</f>
        <v/>
      </c>
      <c r="N2351">
        <f>IF('d_시나리오'!$J$5='d_시나리오'!$H$5,'d_시나리오'!$I$5,IF(M2351&lt;('d_시나리오'!$I$5-'d_시나리오'!$H$5)/('d_시나리오'!$J$5-'d_시나리오'!$H$5),'d_시나리오'!$H$5+SQRT(M2351*('d_시나리오'!$J$5-'d_시나리오'!$H$5)*('d_시나리오'!$I$5-'d_시나리오'!$H$5)),'d_시나리오'!$J$5-SQRT((1-M2351)*('d_시나리오'!$J$5-'d_시나리오'!$H$5)*('d_시나리오'!$J$5-'d_시나리오'!$I$5))))</f>
        <v/>
      </c>
      <c r="O2351">
        <f>RAND()</f>
        <v/>
      </c>
      <c r="P2351">
        <f>IF('d_시나리오'!$J$6='d_시나리오'!$H$6,'d_시나리오'!$I$6,IF(O2351&lt;('d_시나리오'!$I$6-'d_시나리오'!$H$6)/('d_시나리오'!$J$6-'d_시나리오'!$H$6),'d_시나리오'!$H$6+SQRT(O2351*('d_시나리오'!$J$6-'d_시나리오'!$H$6)*('d_시나리오'!$I$6-'d_시나리오'!$H$6)),'d_시나리오'!$J$6-SQRT((1-O2351)*('d_시나리오'!$J$6-'d_시나리오'!$H$6)*('d_시나리오'!$J$6-'d_시나리오'!$I$6))))</f>
        <v/>
      </c>
      <c r="Q2351">
        <f>INDEX('d_분포'!$B$2:$B$57,RANDBETWEEN(1,56))</f>
        <v/>
      </c>
      <c r="R2351">
        <f>BETAINV(RAND(),5,5)</f>
        <v/>
      </c>
      <c r="S2351">
        <f>'d_고정'!$B$1*'6_기대효과'!$H$7*('d_시나리오'!$I$7/'d_고정'!$B$2)*B2351</f>
        <v/>
      </c>
      <c r="T2351">
        <f>S2351*D2351</f>
        <v/>
      </c>
      <c r="U2351">
        <f>S2351*F2351*H2351</f>
        <v/>
      </c>
      <c r="V2351">
        <f>S2351*F2351*(H2351-1)</f>
        <v/>
      </c>
      <c r="W2351">
        <f>U2351*J2351</f>
        <v/>
      </c>
      <c r="X2351">
        <f>T2351+W2351</f>
        <v/>
      </c>
      <c r="Y2351">
        <f>(T2351*E2351+W2351*L2351)*(1-R2351-'d_고정'!$B$13)</f>
        <v/>
      </c>
      <c r="Z2351">
        <f>(U2351*N2351*Q2351+'d_고정'!$B$3*('6_기대효과'!$H$7/8)*Q2351*'d_고정'!$B$10*P2351*('6_기대효과'!$K$7/'d_고정'!$B$9))*(1-R2351)</f>
        <v/>
      </c>
      <c r="AA2351">
        <f>W2351*L2351*(1-R2351-'d_고정'!$B$13)+U2351*MAX(N2351-'d_고정'!$B$10*P2351*('6_기대효과'!$K$7/'d_고정'!$B$9),0)*Q2351*(1-R2351)</f>
        <v/>
      </c>
      <c r="AB2351">
        <f>Y2351+Z2351</f>
        <v/>
      </c>
      <c r="AC2351">
        <f>Y2351/('d_고정'!$B$5*'6_기대효과'!$H$7/8)/'d_고정'!$B$6</f>
        <v/>
      </c>
      <c r="AD2351">
        <f>Y2351/('d_고정'!$B$8*'6_기대효과'!$H$7/8)</f>
        <v/>
      </c>
    </row>
    <row r="2352">
      <c r="A2352">
        <f>RAND()</f>
        <v/>
      </c>
      <c r="B2352">
        <f>IF('d_시나리오'!$J$2='d_시나리오'!$H$2,'d_시나리오'!$I$2,IF(A2352&lt;('d_시나리오'!$I$2-'d_시나리오'!$H$2)/('d_시나리오'!$J$2-'d_시나리오'!$H$2),'d_시나리오'!$H$2+SQRT(A2352*('d_시나리오'!$J$2-'d_시나리오'!$H$2)*('d_시나리오'!$I$2-'d_시나리오'!$H$2)),'d_시나리오'!$J$2-SQRT((1-A2352)*('d_시나리오'!$J$2-'d_시나리오'!$H$2)*('d_시나리오'!$J$2-'d_시나리오'!$I$2))))</f>
        <v/>
      </c>
      <c r="C2352">
        <f>RAND()</f>
        <v/>
      </c>
      <c r="D2352">
        <f>BETAINV(RAND(),IF(C2352&lt;'d_고정'!$B$26,'d_고정'!$B$23,'d_고정'!$B$16)+1,'d_고정'!$B$17-IF(C2352&lt;'d_고정'!$B$26,'d_고정'!$B$23,'d_고정'!$B$16)+1)*('d_고정'!$B$14+('d_고정'!$B$15-'d_고정'!$B$14)*RAND())</f>
        <v/>
      </c>
      <c r="E2352">
        <f>INDEX('d_분포'!$A$2:$A$28,RANDBETWEEN(1,27))</f>
        <v/>
      </c>
      <c r="F2352">
        <f>INDEX('d_분포'!$C$2:$C$5,RANDBETWEEN(1,4))*(0.9+0.2*RAND())</f>
        <v/>
      </c>
      <c r="G2352">
        <f>RAND()</f>
        <v/>
      </c>
      <c r="H2352">
        <f>(F2352+(1-F2352)*('d_고정'!$B$22*BETAINV(RAND(),IF(G2352&lt;'d_고정'!$B$26,'d_고정'!$B$25,'d_고정'!$B$20)+1,'d_고정'!$B$21-IF(G2352&lt;'d_고정'!$B$26,'d_고정'!$B$25,'d_고정'!$B$20)+1)+(1-'d_고정'!$B$22)*BETAINV(RAND(),IF(G2352&lt;'d_고정'!$B$26,'d_고정'!$B$24,'d_고정'!$B$18)+1,'d_고정'!$B$19-IF(G2352&lt;'d_고정'!$B$26,'d_고정'!$B$24,'d_고정'!$B$18)+1))*('d_고정'!$B$14+('d_고정'!$B$15-'d_고정'!$B$14)*RAND()))/F2352</f>
        <v/>
      </c>
      <c r="I2352">
        <f>RAND()</f>
        <v/>
      </c>
      <c r="J2352">
        <f>IF('d_시나리오'!$J$3='d_시나리오'!$H$3,'d_시나리오'!$I$3,IF(I2352&lt;('d_시나리오'!$I$3-'d_시나리오'!$H$3)/('d_시나리오'!$J$3-'d_시나리오'!$H$3),'d_시나리오'!$H$3+SQRT(I2352*('d_시나리오'!$J$3-'d_시나리오'!$H$3)*('d_시나리오'!$I$3-'d_시나리오'!$H$3)),'d_시나리오'!$J$3-SQRT((1-I2352)*('d_시나리오'!$J$3-'d_시나리오'!$H$3)*('d_시나리오'!$J$3-'d_시나리오'!$I$3))))</f>
        <v/>
      </c>
      <c r="K2352">
        <f>RAND()</f>
        <v/>
      </c>
      <c r="L2352">
        <f>IF('d_시나리오'!$J$4='d_시나리오'!$H$4,'d_시나리오'!$I$4,IF(K2352&lt;('d_시나리오'!$I$4-'d_시나리오'!$H$4)/('d_시나리오'!$J$4-'d_시나리오'!$H$4),'d_시나리오'!$H$4+SQRT(K2352*('d_시나리오'!$J$4-'d_시나리오'!$H$4)*('d_시나리오'!$I$4-'d_시나리오'!$H$4)),'d_시나리오'!$J$4-SQRT((1-K2352)*('d_시나리오'!$J$4-'d_시나리오'!$H$4)*('d_시나리오'!$J$4-'d_시나리오'!$I$4))))</f>
        <v/>
      </c>
      <c r="M2352">
        <f>RAND()</f>
        <v/>
      </c>
      <c r="N2352">
        <f>IF('d_시나리오'!$J$5='d_시나리오'!$H$5,'d_시나리오'!$I$5,IF(M2352&lt;('d_시나리오'!$I$5-'d_시나리오'!$H$5)/('d_시나리오'!$J$5-'d_시나리오'!$H$5),'d_시나리오'!$H$5+SQRT(M2352*('d_시나리오'!$J$5-'d_시나리오'!$H$5)*('d_시나리오'!$I$5-'d_시나리오'!$H$5)),'d_시나리오'!$J$5-SQRT((1-M2352)*('d_시나리오'!$J$5-'d_시나리오'!$H$5)*('d_시나리오'!$J$5-'d_시나리오'!$I$5))))</f>
        <v/>
      </c>
      <c r="O2352">
        <f>RAND()</f>
        <v/>
      </c>
      <c r="P2352">
        <f>IF('d_시나리오'!$J$6='d_시나리오'!$H$6,'d_시나리오'!$I$6,IF(O2352&lt;('d_시나리오'!$I$6-'d_시나리오'!$H$6)/('d_시나리오'!$J$6-'d_시나리오'!$H$6),'d_시나리오'!$H$6+SQRT(O2352*('d_시나리오'!$J$6-'d_시나리오'!$H$6)*('d_시나리오'!$I$6-'d_시나리오'!$H$6)),'d_시나리오'!$J$6-SQRT((1-O2352)*('d_시나리오'!$J$6-'d_시나리오'!$H$6)*('d_시나리오'!$J$6-'d_시나리오'!$I$6))))</f>
        <v/>
      </c>
      <c r="Q2352">
        <f>INDEX('d_분포'!$B$2:$B$57,RANDBETWEEN(1,56))</f>
        <v/>
      </c>
      <c r="R2352">
        <f>BETAINV(RAND(),5,5)</f>
        <v/>
      </c>
      <c r="S2352">
        <f>'d_고정'!$B$1*'6_기대효과'!$H$7*('d_시나리오'!$I$7/'d_고정'!$B$2)*B2352</f>
        <v/>
      </c>
      <c r="T2352">
        <f>S2352*D2352</f>
        <v/>
      </c>
      <c r="U2352">
        <f>S2352*F2352*H2352</f>
        <v/>
      </c>
      <c r="V2352">
        <f>S2352*F2352*(H2352-1)</f>
        <v/>
      </c>
      <c r="W2352">
        <f>U2352*J2352</f>
        <v/>
      </c>
      <c r="X2352">
        <f>T2352+W2352</f>
        <v/>
      </c>
      <c r="Y2352">
        <f>(T2352*E2352+W2352*L2352)*(1-R2352-'d_고정'!$B$13)</f>
        <v/>
      </c>
      <c r="Z2352">
        <f>(U2352*N2352*Q2352+'d_고정'!$B$3*('6_기대효과'!$H$7/8)*Q2352*'d_고정'!$B$10*P2352*('6_기대효과'!$K$7/'d_고정'!$B$9))*(1-R2352)</f>
        <v/>
      </c>
      <c r="AA2352">
        <f>W2352*L2352*(1-R2352-'d_고정'!$B$13)+U2352*MAX(N2352-'d_고정'!$B$10*P2352*('6_기대효과'!$K$7/'d_고정'!$B$9),0)*Q2352*(1-R2352)</f>
        <v/>
      </c>
      <c r="AB2352">
        <f>Y2352+Z2352</f>
        <v/>
      </c>
      <c r="AC2352">
        <f>Y2352/('d_고정'!$B$5*'6_기대효과'!$H$7/8)/'d_고정'!$B$6</f>
        <v/>
      </c>
      <c r="AD2352">
        <f>Y2352/('d_고정'!$B$8*'6_기대효과'!$H$7/8)</f>
        <v/>
      </c>
    </row>
    <row r="2353">
      <c r="A2353">
        <f>RAND()</f>
        <v/>
      </c>
      <c r="B2353">
        <f>IF('d_시나리오'!$J$2='d_시나리오'!$H$2,'d_시나리오'!$I$2,IF(A2353&lt;('d_시나리오'!$I$2-'d_시나리오'!$H$2)/('d_시나리오'!$J$2-'d_시나리오'!$H$2),'d_시나리오'!$H$2+SQRT(A2353*('d_시나리오'!$J$2-'d_시나리오'!$H$2)*('d_시나리오'!$I$2-'d_시나리오'!$H$2)),'d_시나리오'!$J$2-SQRT((1-A2353)*('d_시나리오'!$J$2-'d_시나리오'!$H$2)*('d_시나리오'!$J$2-'d_시나리오'!$I$2))))</f>
        <v/>
      </c>
      <c r="C2353">
        <f>RAND()</f>
        <v/>
      </c>
      <c r="D2353">
        <f>BETAINV(RAND(),IF(C2353&lt;'d_고정'!$B$26,'d_고정'!$B$23,'d_고정'!$B$16)+1,'d_고정'!$B$17-IF(C2353&lt;'d_고정'!$B$26,'d_고정'!$B$23,'d_고정'!$B$16)+1)*('d_고정'!$B$14+('d_고정'!$B$15-'d_고정'!$B$14)*RAND())</f>
        <v/>
      </c>
      <c r="E2353">
        <f>INDEX('d_분포'!$A$2:$A$28,RANDBETWEEN(1,27))</f>
        <v/>
      </c>
      <c r="F2353">
        <f>INDEX('d_분포'!$C$2:$C$5,RANDBETWEEN(1,4))*(0.9+0.2*RAND())</f>
        <v/>
      </c>
      <c r="G2353">
        <f>RAND()</f>
        <v/>
      </c>
      <c r="H2353">
        <f>(F2353+(1-F2353)*('d_고정'!$B$22*BETAINV(RAND(),IF(G2353&lt;'d_고정'!$B$26,'d_고정'!$B$25,'d_고정'!$B$20)+1,'d_고정'!$B$21-IF(G2353&lt;'d_고정'!$B$26,'d_고정'!$B$25,'d_고정'!$B$20)+1)+(1-'d_고정'!$B$22)*BETAINV(RAND(),IF(G2353&lt;'d_고정'!$B$26,'d_고정'!$B$24,'d_고정'!$B$18)+1,'d_고정'!$B$19-IF(G2353&lt;'d_고정'!$B$26,'d_고정'!$B$24,'d_고정'!$B$18)+1))*('d_고정'!$B$14+('d_고정'!$B$15-'d_고정'!$B$14)*RAND()))/F2353</f>
        <v/>
      </c>
      <c r="I2353">
        <f>RAND()</f>
        <v/>
      </c>
      <c r="J2353">
        <f>IF('d_시나리오'!$J$3='d_시나리오'!$H$3,'d_시나리오'!$I$3,IF(I2353&lt;('d_시나리오'!$I$3-'d_시나리오'!$H$3)/('d_시나리오'!$J$3-'d_시나리오'!$H$3),'d_시나리오'!$H$3+SQRT(I2353*('d_시나리오'!$J$3-'d_시나리오'!$H$3)*('d_시나리오'!$I$3-'d_시나리오'!$H$3)),'d_시나리오'!$J$3-SQRT((1-I2353)*('d_시나리오'!$J$3-'d_시나리오'!$H$3)*('d_시나리오'!$J$3-'d_시나리오'!$I$3))))</f>
        <v/>
      </c>
      <c r="K2353">
        <f>RAND()</f>
        <v/>
      </c>
      <c r="L2353">
        <f>IF('d_시나리오'!$J$4='d_시나리오'!$H$4,'d_시나리오'!$I$4,IF(K2353&lt;('d_시나리오'!$I$4-'d_시나리오'!$H$4)/('d_시나리오'!$J$4-'d_시나리오'!$H$4),'d_시나리오'!$H$4+SQRT(K2353*('d_시나리오'!$J$4-'d_시나리오'!$H$4)*('d_시나리오'!$I$4-'d_시나리오'!$H$4)),'d_시나리오'!$J$4-SQRT((1-K2353)*('d_시나리오'!$J$4-'d_시나리오'!$H$4)*('d_시나리오'!$J$4-'d_시나리오'!$I$4))))</f>
        <v/>
      </c>
      <c r="M2353">
        <f>RAND()</f>
        <v/>
      </c>
      <c r="N2353">
        <f>IF('d_시나리오'!$J$5='d_시나리오'!$H$5,'d_시나리오'!$I$5,IF(M2353&lt;('d_시나리오'!$I$5-'d_시나리오'!$H$5)/('d_시나리오'!$J$5-'d_시나리오'!$H$5),'d_시나리오'!$H$5+SQRT(M2353*('d_시나리오'!$J$5-'d_시나리오'!$H$5)*('d_시나리오'!$I$5-'d_시나리오'!$H$5)),'d_시나리오'!$J$5-SQRT((1-M2353)*('d_시나리오'!$J$5-'d_시나리오'!$H$5)*('d_시나리오'!$J$5-'d_시나리오'!$I$5))))</f>
        <v/>
      </c>
      <c r="O2353">
        <f>RAND()</f>
        <v/>
      </c>
      <c r="P2353">
        <f>IF('d_시나리오'!$J$6='d_시나리오'!$H$6,'d_시나리오'!$I$6,IF(O2353&lt;('d_시나리오'!$I$6-'d_시나리오'!$H$6)/('d_시나리오'!$J$6-'d_시나리오'!$H$6),'d_시나리오'!$H$6+SQRT(O2353*('d_시나리오'!$J$6-'d_시나리오'!$H$6)*('d_시나리오'!$I$6-'d_시나리오'!$H$6)),'d_시나리오'!$J$6-SQRT((1-O2353)*('d_시나리오'!$J$6-'d_시나리오'!$H$6)*('d_시나리오'!$J$6-'d_시나리오'!$I$6))))</f>
        <v/>
      </c>
      <c r="Q2353">
        <f>INDEX('d_분포'!$B$2:$B$57,RANDBETWEEN(1,56))</f>
        <v/>
      </c>
      <c r="R2353">
        <f>BETAINV(RAND(),5,5)</f>
        <v/>
      </c>
      <c r="S2353">
        <f>'d_고정'!$B$1*'6_기대효과'!$H$7*('d_시나리오'!$I$7/'d_고정'!$B$2)*B2353</f>
        <v/>
      </c>
      <c r="T2353">
        <f>S2353*D2353</f>
        <v/>
      </c>
      <c r="U2353">
        <f>S2353*F2353*H2353</f>
        <v/>
      </c>
      <c r="V2353">
        <f>S2353*F2353*(H2353-1)</f>
        <v/>
      </c>
      <c r="W2353">
        <f>U2353*J2353</f>
        <v/>
      </c>
      <c r="X2353">
        <f>T2353+W2353</f>
        <v/>
      </c>
      <c r="Y2353">
        <f>(T2353*E2353+W2353*L2353)*(1-R2353-'d_고정'!$B$13)</f>
        <v/>
      </c>
      <c r="Z2353">
        <f>(U2353*N2353*Q2353+'d_고정'!$B$3*('6_기대효과'!$H$7/8)*Q2353*'d_고정'!$B$10*P2353*('6_기대효과'!$K$7/'d_고정'!$B$9))*(1-R2353)</f>
        <v/>
      </c>
      <c r="AA2353">
        <f>W2353*L2353*(1-R2353-'d_고정'!$B$13)+U2353*MAX(N2353-'d_고정'!$B$10*P2353*('6_기대효과'!$K$7/'d_고정'!$B$9),0)*Q2353*(1-R2353)</f>
        <v/>
      </c>
      <c r="AB2353">
        <f>Y2353+Z2353</f>
        <v/>
      </c>
      <c r="AC2353">
        <f>Y2353/('d_고정'!$B$5*'6_기대효과'!$H$7/8)/'d_고정'!$B$6</f>
        <v/>
      </c>
      <c r="AD2353">
        <f>Y2353/('d_고정'!$B$8*'6_기대효과'!$H$7/8)</f>
        <v/>
      </c>
    </row>
    <row r="2354">
      <c r="A2354">
        <f>RAND()</f>
        <v/>
      </c>
      <c r="B2354">
        <f>IF('d_시나리오'!$J$2='d_시나리오'!$H$2,'d_시나리오'!$I$2,IF(A2354&lt;('d_시나리오'!$I$2-'d_시나리오'!$H$2)/('d_시나리오'!$J$2-'d_시나리오'!$H$2),'d_시나리오'!$H$2+SQRT(A2354*('d_시나리오'!$J$2-'d_시나리오'!$H$2)*('d_시나리오'!$I$2-'d_시나리오'!$H$2)),'d_시나리오'!$J$2-SQRT((1-A2354)*('d_시나리오'!$J$2-'d_시나리오'!$H$2)*('d_시나리오'!$J$2-'d_시나리오'!$I$2))))</f>
        <v/>
      </c>
      <c r="C2354">
        <f>RAND()</f>
        <v/>
      </c>
      <c r="D2354">
        <f>BETAINV(RAND(),IF(C2354&lt;'d_고정'!$B$26,'d_고정'!$B$23,'d_고정'!$B$16)+1,'d_고정'!$B$17-IF(C2354&lt;'d_고정'!$B$26,'d_고정'!$B$23,'d_고정'!$B$16)+1)*('d_고정'!$B$14+('d_고정'!$B$15-'d_고정'!$B$14)*RAND())</f>
        <v/>
      </c>
      <c r="E2354">
        <f>INDEX('d_분포'!$A$2:$A$28,RANDBETWEEN(1,27))</f>
        <v/>
      </c>
      <c r="F2354">
        <f>INDEX('d_분포'!$C$2:$C$5,RANDBETWEEN(1,4))*(0.9+0.2*RAND())</f>
        <v/>
      </c>
      <c r="G2354">
        <f>RAND()</f>
        <v/>
      </c>
      <c r="H2354">
        <f>(F2354+(1-F2354)*('d_고정'!$B$22*BETAINV(RAND(),IF(G2354&lt;'d_고정'!$B$26,'d_고정'!$B$25,'d_고정'!$B$20)+1,'d_고정'!$B$21-IF(G2354&lt;'d_고정'!$B$26,'d_고정'!$B$25,'d_고정'!$B$20)+1)+(1-'d_고정'!$B$22)*BETAINV(RAND(),IF(G2354&lt;'d_고정'!$B$26,'d_고정'!$B$24,'d_고정'!$B$18)+1,'d_고정'!$B$19-IF(G2354&lt;'d_고정'!$B$26,'d_고정'!$B$24,'d_고정'!$B$18)+1))*('d_고정'!$B$14+('d_고정'!$B$15-'d_고정'!$B$14)*RAND()))/F2354</f>
        <v/>
      </c>
      <c r="I2354">
        <f>RAND()</f>
        <v/>
      </c>
      <c r="J2354">
        <f>IF('d_시나리오'!$J$3='d_시나리오'!$H$3,'d_시나리오'!$I$3,IF(I2354&lt;('d_시나리오'!$I$3-'d_시나리오'!$H$3)/('d_시나리오'!$J$3-'d_시나리오'!$H$3),'d_시나리오'!$H$3+SQRT(I2354*('d_시나리오'!$J$3-'d_시나리오'!$H$3)*('d_시나리오'!$I$3-'d_시나리오'!$H$3)),'d_시나리오'!$J$3-SQRT((1-I2354)*('d_시나리오'!$J$3-'d_시나리오'!$H$3)*('d_시나리오'!$J$3-'d_시나리오'!$I$3))))</f>
        <v/>
      </c>
      <c r="K2354">
        <f>RAND()</f>
        <v/>
      </c>
      <c r="L2354">
        <f>IF('d_시나리오'!$J$4='d_시나리오'!$H$4,'d_시나리오'!$I$4,IF(K2354&lt;('d_시나리오'!$I$4-'d_시나리오'!$H$4)/('d_시나리오'!$J$4-'d_시나리오'!$H$4),'d_시나리오'!$H$4+SQRT(K2354*('d_시나리오'!$J$4-'d_시나리오'!$H$4)*('d_시나리오'!$I$4-'d_시나리오'!$H$4)),'d_시나리오'!$J$4-SQRT((1-K2354)*('d_시나리오'!$J$4-'d_시나리오'!$H$4)*('d_시나리오'!$J$4-'d_시나리오'!$I$4))))</f>
        <v/>
      </c>
      <c r="M2354">
        <f>RAND()</f>
        <v/>
      </c>
      <c r="N2354">
        <f>IF('d_시나리오'!$J$5='d_시나리오'!$H$5,'d_시나리오'!$I$5,IF(M2354&lt;('d_시나리오'!$I$5-'d_시나리오'!$H$5)/('d_시나리오'!$J$5-'d_시나리오'!$H$5),'d_시나리오'!$H$5+SQRT(M2354*('d_시나리오'!$J$5-'d_시나리오'!$H$5)*('d_시나리오'!$I$5-'d_시나리오'!$H$5)),'d_시나리오'!$J$5-SQRT((1-M2354)*('d_시나리오'!$J$5-'d_시나리오'!$H$5)*('d_시나리오'!$J$5-'d_시나리오'!$I$5))))</f>
        <v/>
      </c>
      <c r="O2354">
        <f>RAND()</f>
        <v/>
      </c>
      <c r="P2354">
        <f>IF('d_시나리오'!$J$6='d_시나리오'!$H$6,'d_시나리오'!$I$6,IF(O2354&lt;('d_시나리오'!$I$6-'d_시나리오'!$H$6)/('d_시나리오'!$J$6-'d_시나리오'!$H$6),'d_시나리오'!$H$6+SQRT(O2354*('d_시나리오'!$J$6-'d_시나리오'!$H$6)*('d_시나리오'!$I$6-'d_시나리오'!$H$6)),'d_시나리오'!$J$6-SQRT((1-O2354)*('d_시나리오'!$J$6-'d_시나리오'!$H$6)*('d_시나리오'!$J$6-'d_시나리오'!$I$6))))</f>
        <v/>
      </c>
      <c r="Q2354">
        <f>INDEX('d_분포'!$B$2:$B$57,RANDBETWEEN(1,56))</f>
        <v/>
      </c>
      <c r="R2354">
        <f>BETAINV(RAND(),5,5)</f>
        <v/>
      </c>
      <c r="S2354">
        <f>'d_고정'!$B$1*'6_기대효과'!$H$7*('d_시나리오'!$I$7/'d_고정'!$B$2)*B2354</f>
        <v/>
      </c>
      <c r="T2354">
        <f>S2354*D2354</f>
        <v/>
      </c>
      <c r="U2354">
        <f>S2354*F2354*H2354</f>
        <v/>
      </c>
      <c r="V2354">
        <f>S2354*F2354*(H2354-1)</f>
        <v/>
      </c>
      <c r="W2354">
        <f>U2354*J2354</f>
        <v/>
      </c>
      <c r="X2354">
        <f>T2354+W2354</f>
        <v/>
      </c>
      <c r="Y2354">
        <f>(T2354*E2354+W2354*L2354)*(1-R2354-'d_고정'!$B$13)</f>
        <v/>
      </c>
      <c r="Z2354">
        <f>(U2354*N2354*Q2354+'d_고정'!$B$3*('6_기대효과'!$H$7/8)*Q2354*'d_고정'!$B$10*P2354*('6_기대효과'!$K$7/'d_고정'!$B$9))*(1-R2354)</f>
        <v/>
      </c>
      <c r="AA2354">
        <f>W2354*L2354*(1-R2354-'d_고정'!$B$13)+U2354*MAX(N2354-'d_고정'!$B$10*P2354*('6_기대효과'!$K$7/'d_고정'!$B$9),0)*Q2354*(1-R2354)</f>
        <v/>
      </c>
      <c r="AB2354">
        <f>Y2354+Z2354</f>
        <v/>
      </c>
      <c r="AC2354">
        <f>Y2354/('d_고정'!$B$5*'6_기대효과'!$H$7/8)/'d_고정'!$B$6</f>
        <v/>
      </c>
      <c r="AD2354">
        <f>Y2354/('d_고정'!$B$8*'6_기대효과'!$H$7/8)</f>
        <v/>
      </c>
    </row>
    <row r="2355">
      <c r="A2355">
        <f>RAND()</f>
        <v/>
      </c>
      <c r="B2355">
        <f>IF('d_시나리오'!$J$2='d_시나리오'!$H$2,'d_시나리오'!$I$2,IF(A2355&lt;('d_시나리오'!$I$2-'d_시나리오'!$H$2)/('d_시나리오'!$J$2-'d_시나리오'!$H$2),'d_시나리오'!$H$2+SQRT(A2355*('d_시나리오'!$J$2-'d_시나리오'!$H$2)*('d_시나리오'!$I$2-'d_시나리오'!$H$2)),'d_시나리오'!$J$2-SQRT((1-A2355)*('d_시나리오'!$J$2-'d_시나리오'!$H$2)*('d_시나리오'!$J$2-'d_시나리오'!$I$2))))</f>
        <v/>
      </c>
      <c r="C2355">
        <f>RAND()</f>
        <v/>
      </c>
      <c r="D2355">
        <f>BETAINV(RAND(),IF(C2355&lt;'d_고정'!$B$26,'d_고정'!$B$23,'d_고정'!$B$16)+1,'d_고정'!$B$17-IF(C2355&lt;'d_고정'!$B$26,'d_고정'!$B$23,'d_고정'!$B$16)+1)*('d_고정'!$B$14+('d_고정'!$B$15-'d_고정'!$B$14)*RAND())</f>
        <v/>
      </c>
      <c r="E2355">
        <f>INDEX('d_분포'!$A$2:$A$28,RANDBETWEEN(1,27))</f>
        <v/>
      </c>
      <c r="F2355">
        <f>INDEX('d_분포'!$C$2:$C$5,RANDBETWEEN(1,4))*(0.9+0.2*RAND())</f>
        <v/>
      </c>
      <c r="G2355">
        <f>RAND()</f>
        <v/>
      </c>
      <c r="H2355">
        <f>(F2355+(1-F2355)*('d_고정'!$B$22*BETAINV(RAND(),IF(G2355&lt;'d_고정'!$B$26,'d_고정'!$B$25,'d_고정'!$B$20)+1,'d_고정'!$B$21-IF(G2355&lt;'d_고정'!$B$26,'d_고정'!$B$25,'d_고정'!$B$20)+1)+(1-'d_고정'!$B$22)*BETAINV(RAND(),IF(G2355&lt;'d_고정'!$B$26,'d_고정'!$B$24,'d_고정'!$B$18)+1,'d_고정'!$B$19-IF(G2355&lt;'d_고정'!$B$26,'d_고정'!$B$24,'d_고정'!$B$18)+1))*('d_고정'!$B$14+('d_고정'!$B$15-'d_고정'!$B$14)*RAND()))/F2355</f>
        <v/>
      </c>
      <c r="I2355">
        <f>RAND()</f>
        <v/>
      </c>
      <c r="J2355">
        <f>IF('d_시나리오'!$J$3='d_시나리오'!$H$3,'d_시나리오'!$I$3,IF(I2355&lt;('d_시나리오'!$I$3-'d_시나리오'!$H$3)/('d_시나리오'!$J$3-'d_시나리오'!$H$3),'d_시나리오'!$H$3+SQRT(I2355*('d_시나리오'!$J$3-'d_시나리오'!$H$3)*('d_시나리오'!$I$3-'d_시나리오'!$H$3)),'d_시나리오'!$J$3-SQRT((1-I2355)*('d_시나리오'!$J$3-'d_시나리오'!$H$3)*('d_시나리오'!$J$3-'d_시나리오'!$I$3))))</f>
        <v/>
      </c>
      <c r="K2355">
        <f>RAND()</f>
        <v/>
      </c>
      <c r="L2355">
        <f>IF('d_시나리오'!$J$4='d_시나리오'!$H$4,'d_시나리오'!$I$4,IF(K2355&lt;('d_시나리오'!$I$4-'d_시나리오'!$H$4)/('d_시나리오'!$J$4-'d_시나리오'!$H$4),'d_시나리오'!$H$4+SQRT(K2355*('d_시나리오'!$J$4-'d_시나리오'!$H$4)*('d_시나리오'!$I$4-'d_시나리오'!$H$4)),'d_시나리오'!$J$4-SQRT((1-K2355)*('d_시나리오'!$J$4-'d_시나리오'!$H$4)*('d_시나리오'!$J$4-'d_시나리오'!$I$4))))</f>
        <v/>
      </c>
      <c r="M2355">
        <f>RAND()</f>
        <v/>
      </c>
      <c r="N2355">
        <f>IF('d_시나리오'!$J$5='d_시나리오'!$H$5,'d_시나리오'!$I$5,IF(M2355&lt;('d_시나리오'!$I$5-'d_시나리오'!$H$5)/('d_시나리오'!$J$5-'d_시나리오'!$H$5),'d_시나리오'!$H$5+SQRT(M2355*('d_시나리오'!$J$5-'d_시나리오'!$H$5)*('d_시나리오'!$I$5-'d_시나리오'!$H$5)),'d_시나리오'!$J$5-SQRT((1-M2355)*('d_시나리오'!$J$5-'d_시나리오'!$H$5)*('d_시나리오'!$J$5-'d_시나리오'!$I$5))))</f>
        <v/>
      </c>
      <c r="O2355">
        <f>RAND()</f>
        <v/>
      </c>
      <c r="P2355">
        <f>IF('d_시나리오'!$J$6='d_시나리오'!$H$6,'d_시나리오'!$I$6,IF(O2355&lt;('d_시나리오'!$I$6-'d_시나리오'!$H$6)/('d_시나리오'!$J$6-'d_시나리오'!$H$6),'d_시나리오'!$H$6+SQRT(O2355*('d_시나리오'!$J$6-'d_시나리오'!$H$6)*('d_시나리오'!$I$6-'d_시나리오'!$H$6)),'d_시나리오'!$J$6-SQRT((1-O2355)*('d_시나리오'!$J$6-'d_시나리오'!$H$6)*('d_시나리오'!$J$6-'d_시나리오'!$I$6))))</f>
        <v/>
      </c>
      <c r="Q2355">
        <f>INDEX('d_분포'!$B$2:$B$57,RANDBETWEEN(1,56))</f>
        <v/>
      </c>
      <c r="R2355">
        <f>BETAINV(RAND(),5,5)</f>
        <v/>
      </c>
      <c r="S2355">
        <f>'d_고정'!$B$1*'6_기대효과'!$H$7*('d_시나리오'!$I$7/'d_고정'!$B$2)*B2355</f>
        <v/>
      </c>
      <c r="T2355">
        <f>S2355*D2355</f>
        <v/>
      </c>
      <c r="U2355">
        <f>S2355*F2355*H2355</f>
        <v/>
      </c>
      <c r="V2355">
        <f>S2355*F2355*(H2355-1)</f>
        <v/>
      </c>
      <c r="W2355">
        <f>U2355*J2355</f>
        <v/>
      </c>
      <c r="X2355">
        <f>T2355+W2355</f>
        <v/>
      </c>
      <c r="Y2355">
        <f>(T2355*E2355+W2355*L2355)*(1-R2355-'d_고정'!$B$13)</f>
        <v/>
      </c>
      <c r="Z2355">
        <f>(U2355*N2355*Q2355+'d_고정'!$B$3*('6_기대효과'!$H$7/8)*Q2355*'d_고정'!$B$10*P2355*('6_기대효과'!$K$7/'d_고정'!$B$9))*(1-R2355)</f>
        <v/>
      </c>
      <c r="AA2355">
        <f>W2355*L2355*(1-R2355-'d_고정'!$B$13)+U2355*MAX(N2355-'d_고정'!$B$10*P2355*('6_기대효과'!$K$7/'d_고정'!$B$9),0)*Q2355*(1-R2355)</f>
        <v/>
      </c>
      <c r="AB2355">
        <f>Y2355+Z2355</f>
        <v/>
      </c>
      <c r="AC2355">
        <f>Y2355/('d_고정'!$B$5*'6_기대효과'!$H$7/8)/'d_고정'!$B$6</f>
        <v/>
      </c>
      <c r="AD2355">
        <f>Y2355/('d_고정'!$B$8*'6_기대효과'!$H$7/8)</f>
        <v/>
      </c>
    </row>
    <row r="2356">
      <c r="A2356">
        <f>RAND()</f>
        <v/>
      </c>
      <c r="B2356">
        <f>IF('d_시나리오'!$J$2='d_시나리오'!$H$2,'d_시나리오'!$I$2,IF(A2356&lt;('d_시나리오'!$I$2-'d_시나리오'!$H$2)/('d_시나리오'!$J$2-'d_시나리오'!$H$2),'d_시나리오'!$H$2+SQRT(A2356*('d_시나리오'!$J$2-'d_시나리오'!$H$2)*('d_시나리오'!$I$2-'d_시나리오'!$H$2)),'d_시나리오'!$J$2-SQRT((1-A2356)*('d_시나리오'!$J$2-'d_시나리오'!$H$2)*('d_시나리오'!$J$2-'d_시나리오'!$I$2))))</f>
        <v/>
      </c>
      <c r="C2356">
        <f>RAND()</f>
        <v/>
      </c>
      <c r="D2356">
        <f>BETAINV(RAND(),IF(C2356&lt;'d_고정'!$B$26,'d_고정'!$B$23,'d_고정'!$B$16)+1,'d_고정'!$B$17-IF(C2356&lt;'d_고정'!$B$26,'d_고정'!$B$23,'d_고정'!$B$16)+1)*('d_고정'!$B$14+('d_고정'!$B$15-'d_고정'!$B$14)*RAND())</f>
        <v/>
      </c>
      <c r="E2356">
        <f>INDEX('d_분포'!$A$2:$A$28,RANDBETWEEN(1,27))</f>
        <v/>
      </c>
      <c r="F2356">
        <f>INDEX('d_분포'!$C$2:$C$5,RANDBETWEEN(1,4))*(0.9+0.2*RAND())</f>
        <v/>
      </c>
      <c r="G2356">
        <f>RAND()</f>
        <v/>
      </c>
      <c r="H2356">
        <f>(F2356+(1-F2356)*('d_고정'!$B$22*BETAINV(RAND(),IF(G2356&lt;'d_고정'!$B$26,'d_고정'!$B$25,'d_고정'!$B$20)+1,'d_고정'!$B$21-IF(G2356&lt;'d_고정'!$B$26,'d_고정'!$B$25,'d_고정'!$B$20)+1)+(1-'d_고정'!$B$22)*BETAINV(RAND(),IF(G2356&lt;'d_고정'!$B$26,'d_고정'!$B$24,'d_고정'!$B$18)+1,'d_고정'!$B$19-IF(G2356&lt;'d_고정'!$B$26,'d_고정'!$B$24,'d_고정'!$B$18)+1))*('d_고정'!$B$14+('d_고정'!$B$15-'d_고정'!$B$14)*RAND()))/F2356</f>
        <v/>
      </c>
      <c r="I2356">
        <f>RAND()</f>
        <v/>
      </c>
      <c r="J2356">
        <f>IF('d_시나리오'!$J$3='d_시나리오'!$H$3,'d_시나리오'!$I$3,IF(I2356&lt;('d_시나리오'!$I$3-'d_시나리오'!$H$3)/('d_시나리오'!$J$3-'d_시나리오'!$H$3),'d_시나리오'!$H$3+SQRT(I2356*('d_시나리오'!$J$3-'d_시나리오'!$H$3)*('d_시나리오'!$I$3-'d_시나리오'!$H$3)),'d_시나리오'!$J$3-SQRT((1-I2356)*('d_시나리오'!$J$3-'d_시나리오'!$H$3)*('d_시나리오'!$J$3-'d_시나리오'!$I$3))))</f>
        <v/>
      </c>
      <c r="K2356">
        <f>RAND()</f>
        <v/>
      </c>
      <c r="L2356">
        <f>IF('d_시나리오'!$J$4='d_시나리오'!$H$4,'d_시나리오'!$I$4,IF(K2356&lt;('d_시나리오'!$I$4-'d_시나리오'!$H$4)/('d_시나리오'!$J$4-'d_시나리오'!$H$4),'d_시나리오'!$H$4+SQRT(K2356*('d_시나리오'!$J$4-'d_시나리오'!$H$4)*('d_시나리오'!$I$4-'d_시나리오'!$H$4)),'d_시나리오'!$J$4-SQRT((1-K2356)*('d_시나리오'!$J$4-'d_시나리오'!$H$4)*('d_시나리오'!$J$4-'d_시나리오'!$I$4))))</f>
        <v/>
      </c>
      <c r="M2356">
        <f>RAND()</f>
        <v/>
      </c>
      <c r="N2356">
        <f>IF('d_시나리오'!$J$5='d_시나리오'!$H$5,'d_시나리오'!$I$5,IF(M2356&lt;('d_시나리오'!$I$5-'d_시나리오'!$H$5)/('d_시나리오'!$J$5-'d_시나리오'!$H$5),'d_시나리오'!$H$5+SQRT(M2356*('d_시나리오'!$J$5-'d_시나리오'!$H$5)*('d_시나리오'!$I$5-'d_시나리오'!$H$5)),'d_시나리오'!$J$5-SQRT((1-M2356)*('d_시나리오'!$J$5-'d_시나리오'!$H$5)*('d_시나리오'!$J$5-'d_시나리오'!$I$5))))</f>
        <v/>
      </c>
      <c r="O2356">
        <f>RAND()</f>
        <v/>
      </c>
      <c r="P2356">
        <f>IF('d_시나리오'!$J$6='d_시나리오'!$H$6,'d_시나리오'!$I$6,IF(O2356&lt;('d_시나리오'!$I$6-'d_시나리오'!$H$6)/('d_시나리오'!$J$6-'d_시나리오'!$H$6),'d_시나리오'!$H$6+SQRT(O2356*('d_시나리오'!$J$6-'d_시나리오'!$H$6)*('d_시나리오'!$I$6-'d_시나리오'!$H$6)),'d_시나리오'!$J$6-SQRT((1-O2356)*('d_시나리오'!$J$6-'d_시나리오'!$H$6)*('d_시나리오'!$J$6-'d_시나리오'!$I$6))))</f>
        <v/>
      </c>
      <c r="Q2356">
        <f>INDEX('d_분포'!$B$2:$B$57,RANDBETWEEN(1,56))</f>
        <v/>
      </c>
      <c r="R2356">
        <f>BETAINV(RAND(),5,5)</f>
        <v/>
      </c>
      <c r="S2356">
        <f>'d_고정'!$B$1*'6_기대효과'!$H$7*('d_시나리오'!$I$7/'d_고정'!$B$2)*B2356</f>
        <v/>
      </c>
      <c r="T2356">
        <f>S2356*D2356</f>
        <v/>
      </c>
      <c r="U2356">
        <f>S2356*F2356*H2356</f>
        <v/>
      </c>
      <c r="V2356">
        <f>S2356*F2356*(H2356-1)</f>
        <v/>
      </c>
      <c r="W2356">
        <f>U2356*J2356</f>
        <v/>
      </c>
      <c r="X2356">
        <f>T2356+W2356</f>
        <v/>
      </c>
      <c r="Y2356">
        <f>(T2356*E2356+W2356*L2356)*(1-R2356-'d_고정'!$B$13)</f>
        <v/>
      </c>
      <c r="Z2356">
        <f>(U2356*N2356*Q2356+'d_고정'!$B$3*('6_기대효과'!$H$7/8)*Q2356*'d_고정'!$B$10*P2356*('6_기대효과'!$K$7/'d_고정'!$B$9))*(1-R2356)</f>
        <v/>
      </c>
      <c r="AA2356">
        <f>W2356*L2356*(1-R2356-'d_고정'!$B$13)+U2356*MAX(N2356-'d_고정'!$B$10*P2356*('6_기대효과'!$K$7/'d_고정'!$B$9),0)*Q2356*(1-R2356)</f>
        <v/>
      </c>
      <c r="AB2356">
        <f>Y2356+Z2356</f>
        <v/>
      </c>
      <c r="AC2356">
        <f>Y2356/('d_고정'!$B$5*'6_기대효과'!$H$7/8)/'d_고정'!$B$6</f>
        <v/>
      </c>
      <c r="AD2356">
        <f>Y2356/('d_고정'!$B$8*'6_기대효과'!$H$7/8)</f>
        <v/>
      </c>
    </row>
    <row r="2357">
      <c r="A2357">
        <f>RAND()</f>
        <v/>
      </c>
      <c r="B2357">
        <f>IF('d_시나리오'!$J$2='d_시나리오'!$H$2,'d_시나리오'!$I$2,IF(A2357&lt;('d_시나리오'!$I$2-'d_시나리오'!$H$2)/('d_시나리오'!$J$2-'d_시나리오'!$H$2),'d_시나리오'!$H$2+SQRT(A2357*('d_시나리오'!$J$2-'d_시나리오'!$H$2)*('d_시나리오'!$I$2-'d_시나리오'!$H$2)),'d_시나리오'!$J$2-SQRT((1-A2357)*('d_시나리오'!$J$2-'d_시나리오'!$H$2)*('d_시나리오'!$J$2-'d_시나리오'!$I$2))))</f>
        <v/>
      </c>
      <c r="C2357">
        <f>RAND()</f>
        <v/>
      </c>
      <c r="D2357">
        <f>BETAINV(RAND(),IF(C2357&lt;'d_고정'!$B$26,'d_고정'!$B$23,'d_고정'!$B$16)+1,'d_고정'!$B$17-IF(C2357&lt;'d_고정'!$B$26,'d_고정'!$B$23,'d_고정'!$B$16)+1)*('d_고정'!$B$14+('d_고정'!$B$15-'d_고정'!$B$14)*RAND())</f>
        <v/>
      </c>
      <c r="E2357">
        <f>INDEX('d_분포'!$A$2:$A$28,RANDBETWEEN(1,27))</f>
        <v/>
      </c>
      <c r="F2357">
        <f>INDEX('d_분포'!$C$2:$C$5,RANDBETWEEN(1,4))*(0.9+0.2*RAND())</f>
        <v/>
      </c>
      <c r="G2357">
        <f>RAND()</f>
        <v/>
      </c>
      <c r="H2357">
        <f>(F2357+(1-F2357)*('d_고정'!$B$22*BETAINV(RAND(),IF(G2357&lt;'d_고정'!$B$26,'d_고정'!$B$25,'d_고정'!$B$20)+1,'d_고정'!$B$21-IF(G2357&lt;'d_고정'!$B$26,'d_고정'!$B$25,'d_고정'!$B$20)+1)+(1-'d_고정'!$B$22)*BETAINV(RAND(),IF(G2357&lt;'d_고정'!$B$26,'d_고정'!$B$24,'d_고정'!$B$18)+1,'d_고정'!$B$19-IF(G2357&lt;'d_고정'!$B$26,'d_고정'!$B$24,'d_고정'!$B$18)+1))*('d_고정'!$B$14+('d_고정'!$B$15-'d_고정'!$B$14)*RAND()))/F2357</f>
        <v/>
      </c>
      <c r="I2357">
        <f>RAND()</f>
        <v/>
      </c>
      <c r="J2357">
        <f>IF('d_시나리오'!$J$3='d_시나리오'!$H$3,'d_시나리오'!$I$3,IF(I2357&lt;('d_시나리오'!$I$3-'d_시나리오'!$H$3)/('d_시나리오'!$J$3-'d_시나리오'!$H$3),'d_시나리오'!$H$3+SQRT(I2357*('d_시나리오'!$J$3-'d_시나리오'!$H$3)*('d_시나리오'!$I$3-'d_시나리오'!$H$3)),'d_시나리오'!$J$3-SQRT((1-I2357)*('d_시나리오'!$J$3-'d_시나리오'!$H$3)*('d_시나리오'!$J$3-'d_시나리오'!$I$3))))</f>
        <v/>
      </c>
      <c r="K2357">
        <f>RAND()</f>
        <v/>
      </c>
      <c r="L2357">
        <f>IF('d_시나리오'!$J$4='d_시나리오'!$H$4,'d_시나리오'!$I$4,IF(K2357&lt;('d_시나리오'!$I$4-'d_시나리오'!$H$4)/('d_시나리오'!$J$4-'d_시나리오'!$H$4),'d_시나리오'!$H$4+SQRT(K2357*('d_시나리오'!$J$4-'d_시나리오'!$H$4)*('d_시나리오'!$I$4-'d_시나리오'!$H$4)),'d_시나리오'!$J$4-SQRT((1-K2357)*('d_시나리오'!$J$4-'d_시나리오'!$H$4)*('d_시나리오'!$J$4-'d_시나리오'!$I$4))))</f>
        <v/>
      </c>
      <c r="M2357">
        <f>RAND()</f>
        <v/>
      </c>
      <c r="N2357">
        <f>IF('d_시나리오'!$J$5='d_시나리오'!$H$5,'d_시나리오'!$I$5,IF(M2357&lt;('d_시나리오'!$I$5-'d_시나리오'!$H$5)/('d_시나리오'!$J$5-'d_시나리오'!$H$5),'d_시나리오'!$H$5+SQRT(M2357*('d_시나리오'!$J$5-'d_시나리오'!$H$5)*('d_시나리오'!$I$5-'d_시나리오'!$H$5)),'d_시나리오'!$J$5-SQRT((1-M2357)*('d_시나리오'!$J$5-'d_시나리오'!$H$5)*('d_시나리오'!$J$5-'d_시나리오'!$I$5))))</f>
        <v/>
      </c>
      <c r="O2357">
        <f>RAND()</f>
        <v/>
      </c>
      <c r="P2357">
        <f>IF('d_시나리오'!$J$6='d_시나리오'!$H$6,'d_시나리오'!$I$6,IF(O2357&lt;('d_시나리오'!$I$6-'d_시나리오'!$H$6)/('d_시나리오'!$J$6-'d_시나리오'!$H$6),'d_시나리오'!$H$6+SQRT(O2357*('d_시나리오'!$J$6-'d_시나리오'!$H$6)*('d_시나리오'!$I$6-'d_시나리오'!$H$6)),'d_시나리오'!$J$6-SQRT((1-O2357)*('d_시나리오'!$J$6-'d_시나리오'!$H$6)*('d_시나리오'!$J$6-'d_시나리오'!$I$6))))</f>
        <v/>
      </c>
      <c r="Q2357">
        <f>INDEX('d_분포'!$B$2:$B$57,RANDBETWEEN(1,56))</f>
        <v/>
      </c>
      <c r="R2357">
        <f>BETAINV(RAND(),5,5)</f>
        <v/>
      </c>
      <c r="S2357">
        <f>'d_고정'!$B$1*'6_기대효과'!$H$7*('d_시나리오'!$I$7/'d_고정'!$B$2)*B2357</f>
        <v/>
      </c>
      <c r="T2357">
        <f>S2357*D2357</f>
        <v/>
      </c>
      <c r="U2357">
        <f>S2357*F2357*H2357</f>
        <v/>
      </c>
      <c r="V2357">
        <f>S2357*F2357*(H2357-1)</f>
        <v/>
      </c>
      <c r="W2357">
        <f>U2357*J2357</f>
        <v/>
      </c>
      <c r="X2357">
        <f>T2357+W2357</f>
        <v/>
      </c>
      <c r="Y2357">
        <f>(T2357*E2357+W2357*L2357)*(1-R2357-'d_고정'!$B$13)</f>
        <v/>
      </c>
      <c r="Z2357">
        <f>(U2357*N2357*Q2357+'d_고정'!$B$3*('6_기대효과'!$H$7/8)*Q2357*'d_고정'!$B$10*P2357*('6_기대효과'!$K$7/'d_고정'!$B$9))*(1-R2357)</f>
        <v/>
      </c>
      <c r="AA2357">
        <f>W2357*L2357*(1-R2357-'d_고정'!$B$13)+U2357*MAX(N2357-'d_고정'!$B$10*P2357*('6_기대효과'!$K$7/'d_고정'!$B$9),0)*Q2357*(1-R2357)</f>
        <v/>
      </c>
      <c r="AB2357">
        <f>Y2357+Z2357</f>
        <v/>
      </c>
      <c r="AC2357">
        <f>Y2357/('d_고정'!$B$5*'6_기대효과'!$H$7/8)/'d_고정'!$B$6</f>
        <v/>
      </c>
      <c r="AD2357">
        <f>Y2357/('d_고정'!$B$8*'6_기대효과'!$H$7/8)</f>
        <v/>
      </c>
    </row>
    <row r="2358">
      <c r="A2358">
        <f>RAND()</f>
        <v/>
      </c>
      <c r="B2358">
        <f>IF('d_시나리오'!$J$2='d_시나리오'!$H$2,'d_시나리오'!$I$2,IF(A2358&lt;('d_시나리오'!$I$2-'d_시나리오'!$H$2)/('d_시나리오'!$J$2-'d_시나리오'!$H$2),'d_시나리오'!$H$2+SQRT(A2358*('d_시나리오'!$J$2-'d_시나리오'!$H$2)*('d_시나리오'!$I$2-'d_시나리오'!$H$2)),'d_시나리오'!$J$2-SQRT((1-A2358)*('d_시나리오'!$J$2-'d_시나리오'!$H$2)*('d_시나리오'!$J$2-'d_시나리오'!$I$2))))</f>
        <v/>
      </c>
      <c r="C2358">
        <f>RAND()</f>
        <v/>
      </c>
      <c r="D2358">
        <f>BETAINV(RAND(),IF(C2358&lt;'d_고정'!$B$26,'d_고정'!$B$23,'d_고정'!$B$16)+1,'d_고정'!$B$17-IF(C2358&lt;'d_고정'!$B$26,'d_고정'!$B$23,'d_고정'!$B$16)+1)*('d_고정'!$B$14+('d_고정'!$B$15-'d_고정'!$B$14)*RAND())</f>
        <v/>
      </c>
      <c r="E2358">
        <f>INDEX('d_분포'!$A$2:$A$28,RANDBETWEEN(1,27))</f>
        <v/>
      </c>
      <c r="F2358">
        <f>INDEX('d_분포'!$C$2:$C$5,RANDBETWEEN(1,4))*(0.9+0.2*RAND())</f>
        <v/>
      </c>
      <c r="G2358">
        <f>RAND()</f>
        <v/>
      </c>
      <c r="H2358">
        <f>(F2358+(1-F2358)*('d_고정'!$B$22*BETAINV(RAND(),IF(G2358&lt;'d_고정'!$B$26,'d_고정'!$B$25,'d_고정'!$B$20)+1,'d_고정'!$B$21-IF(G2358&lt;'d_고정'!$B$26,'d_고정'!$B$25,'d_고정'!$B$20)+1)+(1-'d_고정'!$B$22)*BETAINV(RAND(),IF(G2358&lt;'d_고정'!$B$26,'d_고정'!$B$24,'d_고정'!$B$18)+1,'d_고정'!$B$19-IF(G2358&lt;'d_고정'!$B$26,'d_고정'!$B$24,'d_고정'!$B$18)+1))*('d_고정'!$B$14+('d_고정'!$B$15-'d_고정'!$B$14)*RAND()))/F2358</f>
        <v/>
      </c>
      <c r="I2358">
        <f>RAND()</f>
        <v/>
      </c>
      <c r="J2358">
        <f>IF('d_시나리오'!$J$3='d_시나리오'!$H$3,'d_시나리오'!$I$3,IF(I2358&lt;('d_시나리오'!$I$3-'d_시나리오'!$H$3)/('d_시나리오'!$J$3-'d_시나리오'!$H$3),'d_시나리오'!$H$3+SQRT(I2358*('d_시나리오'!$J$3-'d_시나리오'!$H$3)*('d_시나리오'!$I$3-'d_시나리오'!$H$3)),'d_시나리오'!$J$3-SQRT((1-I2358)*('d_시나리오'!$J$3-'d_시나리오'!$H$3)*('d_시나리오'!$J$3-'d_시나리오'!$I$3))))</f>
        <v/>
      </c>
      <c r="K2358">
        <f>RAND()</f>
        <v/>
      </c>
      <c r="L2358">
        <f>IF('d_시나리오'!$J$4='d_시나리오'!$H$4,'d_시나리오'!$I$4,IF(K2358&lt;('d_시나리오'!$I$4-'d_시나리오'!$H$4)/('d_시나리오'!$J$4-'d_시나리오'!$H$4),'d_시나리오'!$H$4+SQRT(K2358*('d_시나리오'!$J$4-'d_시나리오'!$H$4)*('d_시나리오'!$I$4-'d_시나리오'!$H$4)),'d_시나리오'!$J$4-SQRT((1-K2358)*('d_시나리오'!$J$4-'d_시나리오'!$H$4)*('d_시나리오'!$J$4-'d_시나리오'!$I$4))))</f>
        <v/>
      </c>
      <c r="M2358">
        <f>RAND()</f>
        <v/>
      </c>
      <c r="N2358">
        <f>IF('d_시나리오'!$J$5='d_시나리오'!$H$5,'d_시나리오'!$I$5,IF(M2358&lt;('d_시나리오'!$I$5-'d_시나리오'!$H$5)/('d_시나리오'!$J$5-'d_시나리오'!$H$5),'d_시나리오'!$H$5+SQRT(M2358*('d_시나리오'!$J$5-'d_시나리오'!$H$5)*('d_시나리오'!$I$5-'d_시나리오'!$H$5)),'d_시나리오'!$J$5-SQRT((1-M2358)*('d_시나리오'!$J$5-'d_시나리오'!$H$5)*('d_시나리오'!$J$5-'d_시나리오'!$I$5))))</f>
        <v/>
      </c>
      <c r="O2358">
        <f>RAND()</f>
        <v/>
      </c>
      <c r="P2358">
        <f>IF('d_시나리오'!$J$6='d_시나리오'!$H$6,'d_시나리오'!$I$6,IF(O2358&lt;('d_시나리오'!$I$6-'d_시나리오'!$H$6)/('d_시나리오'!$J$6-'d_시나리오'!$H$6),'d_시나리오'!$H$6+SQRT(O2358*('d_시나리오'!$J$6-'d_시나리오'!$H$6)*('d_시나리오'!$I$6-'d_시나리오'!$H$6)),'d_시나리오'!$J$6-SQRT((1-O2358)*('d_시나리오'!$J$6-'d_시나리오'!$H$6)*('d_시나리오'!$J$6-'d_시나리오'!$I$6))))</f>
        <v/>
      </c>
      <c r="Q2358">
        <f>INDEX('d_분포'!$B$2:$B$57,RANDBETWEEN(1,56))</f>
        <v/>
      </c>
      <c r="R2358">
        <f>BETAINV(RAND(),5,5)</f>
        <v/>
      </c>
      <c r="S2358">
        <f>'d_고정'!$B$1*'6_기대효과'!$H$7*('d_시나리오'!$I$7/'d_고정'!$B$2)*B2358</f>
        <v/>
      </c>
      <c r="T2358">
        <f>S2358*D2358</f>
        <v/>
      </c>
      <c r="U2358">
        <f>S2358*F2358*H2358</f>
        <v/>
      </c>
      <c r="V2358">
        <f>S2358*F2358*(H2358-1)</f>
        <v/>
      </c>
      <c r="W2358">
        <f>U2358*J2358</f>
        <v/>
      </c>
      <c r="X2358">
        <f>T2358+W2358</f>
        <v/>
      </c>
      <c r="Y2358">
        <f>(T2358*E2358+W2358*L2358)*(1-R2358-'d_고정'!$B$13)</f>
        <v/>
      </c>
      <c r="Z2358">
        <f>(U2358*N2358*Q2358+'d_고정'!$B$3*('6_기대효과'!$H$7/8)*Q2358*'d_고정'!$B$10*P2358*('6_기대효과'!$K$7/'d_고정'!$B$9))*(1-R2358)</f>
        <v/>
      </c>
      <c r="AA2358">
        <f>W2358*L2358*(1-R2358-'d_고정'!$B$13)+U2358*MAX(N2358-'d_고정'!$B$10*P2358*('6_기대효과'!$K$7/'d_고정'!$B$9),0)*Q2358*(1-R2358)</f>
        <v/>
      </c>
      <c r="AB2358">
        <f>Y2358+Z2358</f>
        <v/>
      </c>
      <c r="AC2358">
        <f>Y2358/('d_고정'!$B$5*'6_기대효과'!$H$7/8)/'d_고정'!$B$6</f>
        <v/>
      </c>
      <c r="AD2358">
        <f>Y2358/('d_고정'!$B$8*'6_기대효과'!$H$7/8)</f>
        <v/>
      </c>
    </row>
    <row r="2359">
      <c r="A2359">
        <f>RAND()</f>
        <v/>
      </c>
      <c r="B2359">
        <f>IF('d_시나리오'!$J$2='d_시나리오'!$H$2,'d_시나리오'!$I$2,IF(A2359&lt;('d_시나리오'!$I$2-'d_시나리오'!$H$2)/('d_시나리오'!$J$2-'d_시나리오'!$H$2),'d_시나리오'!$H$2+SQRT(A2359*('d_시나리오'!$J$2-'d_시나리오'!$H$2)*('d_시나리오'!$I$2-'d_시나리오'!$H$2)),'d_시나리오'!$J$2-SQRT((1-A2359)*('d_시나리오'!$J$2-'d_시나리오'!$H$2)*('d_시나리오'!$J$2-'d_시나리오'!$I$2))))</f>
        <v/>
      </c>
      <c r="C2359">
        <f>RAND()</f>
        <v/>
      </c>
      <c r="D2359">
        <f>BETAINV(RAND(),IF(C2359&lt;'d_고정'!$B$26,'d_고정'!$B$23,'d_고정'!$B$16)+1,'d_고정'!$B$17-IF(C2359&lt;'d_고정'!$B$26,'d_고정'!$B$23,'d_고정'!$B$16)+1)*('d_고정'!$B$14+('d_고정'!$B$15-'d_고정'!$B$14)*RAND())</f>
        <v/>
      </c>
      <c r="E2359">
        <f>INDEX('d_분포'!$A$2:$A$28,RANDBETWEEN(1,27))</f>
        <v/>
      </c>
      <c r="F2359">
        <f>INDEX('d_분포'!$C$2:$C$5,RANDBETWEEN(1,4))*(0.9+0.2*RAND())</f>
        <v/>
      </c>
      <c r="G2359">
        <f>RAND()</f>
        <v/>
      </c>
      <c r="H2359">
        <f>(F2359+(1-F2359)*('d_고정'!$B$22*BETAINV(RAND(),IF(G2359&lt;'d_고정'!$B$26,'d_고정'!$B$25,'d_고정'!$B$20)+1,'d_고정'!$B$21-IF(G2359&lt;'d_고정'!$B$26,'d_고정'!$B$25,'d_고정'!$B$20)+1)+(1-'d_고정'!$B$22)*BETAINV(RAND(),IF(G2359&lt;'d_고정'!$B$26,'d_고정'!$B$24,'d_고정'!$B$18)+1,'d_고정'!$B$19-IF(G2359&lt;'d_고정'!$B$26,'d_고정'!$B$24,'d_고정'!$B$18)+1))*('d_고정'!$B$14+('d_고정'!$B$15-'d_고정'!$B$14)*RAND()))/F2359</f>
        <v/>
      </c>
      <c r="I2359">
        <f>RAND()</f>
        <v/>
      </c>
      <c r="J2359">
        <f>IF('d_시나리오'!$J$3='d_시나리오'!$H$3,'d_시나리오'!$I$3,IF(I2359&lt;('d_시나리오'!$I$3-'d_시나리오'!$H$3)/('d_시나리오'!$J$3-'d_시나리오'!$H$3),'d_시나리오'!$H$3+SQRT(I2359*('d_시나리오'!$J$3-'d_시나리오'!$H$3)*('d_시나리오'!$I$3-'d_시나리오'!$H$3)),'d_시나리오'!$J$3-SQRT((1-I2359)*('d_시나리오'!$J$3-'d_시나리오'!$H$3)*('d_시나리오'!$J$3-'d_시나리오'!$I$3))))</f>
        <v/>
      </c>
      <c r="K2359">
        <f>RAND()</f>
        <v/>
      </c>
      <c r="L2359">
        <f>IF('d_시나리오'!$J$4='d_시나리오'!$H$4,'d_시나리오'!$I$4,IF(K2359&lt;('d_시나리오'!$I$4-'d_시나리오'!$H$4)/('d_시나리오'!$J$4-'d_시나리오'!$H$4),'d_시나리오'!$H$4+SQRT(K2359*('d_시나리오'!$J$4-'d_시나리오'!$H$4)*('d_시나리오'!$I$4-'d_시나리오'!$H$4)),'d_시나리오'!$J$4-SQRT((1-K2359)*('d_시나리오'!$J$4-'d_시나리오'!$H$4)*('d_시나리오'!$J$4-'d_시나리오'!$I$4))))</f>
        <v/>
      </c>
      <c r="M2359">
        <f>RAND()</f>
        <v/>
      </c>
      <c r="N2359">
        <f>IF('d_시나리오'!$J$5='d_시나리오'!$H$5,'d_시나리오'!$I$5,IF(M2359&lt;('d_시나리오'!$I$5-'d_시나리오'!$H$5)/('d_시나리오'!$J$5-'d_시나리오'!$H$5),'d_시나리오'!$H$5+SQRT(M2359*('d_시나리오'!$J$5-'d_시나리오'!$H$5)*('d_시나리오'!$I$5-'d_시나리오'!$H$5)),'d_시나리오'!$J$5-SQRT((1-M2359)*('d_시나리오'!$J$5-'d_시나리오'!$H$5)*('d_시나리오'!$J$5-'d_시나리오'!$I$5))))</f>
        <v/>
      </c>
      <c r="O2359">
        <f>RAND()</f>
        <v/>
      </c>
      <c r="P2359">
        <f>IF('d_시나리오'!$J$6='d_시나리오'!$H$6,'d_시나리오'!$I$6,IF(O2359&lt;('d_시나리오'!$I$6-'d_시나리오'!$H$6)/('d_시나리오'!$J$6-'d_시나리오'!$H$6),'d_시나리오'!$H$6+SQRT(O2359*('d_시나리오'!$J$6-'d_시나리오'!$H$6)*('d_시나리오'!$I$6-'d_시나리오'!$H$6)),'d_시나리오'!$J$6-SQRT((1-O2359)*('d_시나리오'!$J$6-'d_시나리오'!$H$6)*('d_시나리오'!$J$6-'d_시나리오'!$I$6))))</f>
        <v/>
      </c>
      <c r="Q2359">
        <f>INDEX('d_분포'!$B$2:$B$57,RANDBETWEEN(1,56))</f>
        <v/>
      </c>
      <c r="R2359">
        <f>BETAINV(RAND(),5,5)</f>
        <v/>
      </c>
      <c r="S2359">
        <f>'d_고정'!$B$1*'6_기대효과'!$H$7*('d_시나리오'!$I$7/'d_고정'!$B$2)*B2359</f>
        <v/>
      </c>
      <c r="T2359">
        <f>S2359*D2359</f>
        <v/>
      </c>
      <c r="U2359">
        <f>S2359*F2359*H2359</f>
        <v/>
      </c>
      <c r="V2359">
        <f>S2359*F2359*(H2359-1)</f>
        <v/>
      </c>
      <c r="W2359">
        <f>U2359*J2359</f>
        <v/>
      </c>
      <c r="X2359">
        <f>T2359+W2359</f>
        <v/>
      </c>
      <c r="Y2359">
        <f>(T2359*E2359+W2359*L2359)*(1-R2359-'d_고정'!$B$13)</f>
        <v/>
      </c>
      <c r="Z2359">
        <f>(U2359*N2359*Q2359+'d_고정'!$B$3*('6_기대효과'!$H$7/8)*Q2359*'d_고정'!$B$10*P2359*('6_기대효과'!$K$7/'d_고정'!$B$9))*(1-R2359)</f>
        <v/>
      </c>
      <c r="AA2359">
        <f>W2359*L2359*(1-R2359-'d_고정'!$B$13)+U2359*MAX(N2359-'d_고정'!$B$10*P2359*('6_기대효과'!$K$7/'d_고정'!$B$9),0)*Q2359*(1-R2359)</f>
        <v/>
      </c>
      <c r="AB2359">
        <f>Y2359+Z2359</f>
        <v/>
      </c>
      <c r="AC2359">
        <f>Y2359/('d_고정'!$B$5*'6_기대효과'!$H$7/8)/'d_고정'!$B$6</f>
        <v/>
      </c>
      <c r="AD2359">
        <f>Y2359/('d_고정'!$B$8*'6_기대효과'!$H$7/8)</f>
        <v/>
      </c>
    </row>
    <row r="2360">
      <c r="A2360">
        <f>RAND()</f>
        <v/>
      </c>
      <c r="B2360">
        <f>IF('d_시나리오'!$J$2='d_시나리오'!$H$2,'d_시나리오'!$I$2,IF(A2360&lt;('d_시나리오'!$I$2-'d_시나리오'!$H$2)/('d_시나리오'!$J$2-'d_시나리오'!$H$2),'d_시나리오'!$H$2+SQRT(A2360*('d_시나리오'!$J$2-'d_시나리오'!$H$2)*('d_시나리오'!$I$2-'d_시나리오'!$H$2)),'d_시나리오'!$J$2-SQRT((1-A2360)*('d_시나리오'!$J$2-'d_시나리오'!$H$2)*('d_시나리오'!$J$2-'d_시나리오'!$I$2))))</f>
        <v/>
      </c>
      <c r="C2360">
        <f>RAND()</f>
        <v/>
      </c>
      <c r="D2360">
        <f>BETAINV(RAND(),IF(C2360&lt;'d_고정'!$B$26,'d_고정'!$B$23,'d_고정'!$B$16)+1,'d_고정'!$B$17-IF(C2360&lt;'d_고정'!$B$26,'d_고정'!$B$23,'d_고정'!$B$16)+1)*('d_고정'!$B$14+('d_고정'!$B$15-'d_고정'!$B$14)*RAND())</f>
        <v/>
      </c>
      <c r="E2360">
        <f>INDEX('d_분포'!$A$2:$A$28,RANDBETWEEN(1,27))</f>
        <v/>
      </c>
      <c r="F2360">
        <f>INDEX('d_분포'!$C$2:$C$5,RANDBETWEEN(1,4))*(0.9+0.2*RAND())</f>
        <v/>
      </c>
      <c r="G2360">
        <f>RAND()</f>
        <v/>
      </c>
      <c r="H2360">
        <f>(F2360+(1-F2360)*('d_고정'!$B$22*BETAINV(RAND(),IF(G2360&lt;'d_고정'!$B$26,'d_고정'!$B$25,'d_고정'!$B$20)+1,'d_고정'!$B$21-IF(G2360&lt;'d_고정'!$B$26,'d_고정'!$B$25,'d_고정'!$B$20)+1)+(1-'d_고정'!$B$22)*BETAINV(RAND(),IF(G2360&lt;'d_고정'!$B$26,'d_고정'!$B$24,'d_고정'!$B$18)+1,'d_고정'!$B$19-IF(G2360&lt;'d_고정'!$B$26,'d_고정'!$B$24,'d_고정'!$B$18)+1))*('d_고정'!$B$14+('d_고정'!$B$15-'d_고정'!$B$14)*RAND()))/F2360</f>
        <v/>
      </c>
      <c r="I2360">
        <f>RAND()</f>
        <v/>
      </c>
      <c r="J2360">
        <f>IF('d_시나리오'!$J$3='d_시나리오'!$H$3,'d_시나리오'!$I$3,IF(I2360&lt;('d_시나리오'!$I$3-'d_시나리오'!$H$3)/('d_시나리오'!$J$3-'d_시나리오'!$H$3),'d_시나리오'!$H$3+SQRT(I2360*('d_시나리오'!$J$3-'d_시나리오'!$H$3)*('d_시나리오'!$I$3-'d_시나리오'!$H$3)),'d_시나리오'!$J$3-SQRT((1-I2360)*('d_시나리오'!$J$3-'d_시나리오'!$H$3)*('d_시나리오'!$J$3-'d_시나리오'!$I$3))))</f>
        <v/>
      </c>
      <c r="K2360">
        <f>RAND()</f>
        <v/>
      </c>
      <c r="L2360">
        <f>IF('d_시나리오'!$J$4='d_시나리오'!$H$4,'d_시나리오'!$I$4,IF(K2360&lt;('d_시나리오'!$I$4-'d_시나리오'!$H$4)/('d_시나리오'!$J$4-'d_시나리오'!$H$4),'d_시나리오'!$H$4+SQRT(K2360*('d_시나리오'!$J$4-'d_시나리오'!$H$4)*('d_시나리오'!$I$4-'d_시나리오'!$H$4)),'d_시나리오'!$J$4-SQRT((1-K2360)*('d_시나리오'!$J$4-'d_시나리오'!$H$4)*('d_시나리오'!$J$4-'d_시나리오'!$I$4))))</f>
        <v/>
      </c>
      <c r="M2360">
        <f>RAND()</f>
        <v/>
      </c>
      <c r="N2360">
        <f>IF('d_시나리오'!$J$5='d_시나리오'!$H$5,'d_시나리오'!$I$5,IF(M2360&lt;('d_시나리오'!$I$5-'d_시나리오'!$H$5)/('d_시나리오'!$J$5-'d_시나리오'!$H$5),'d_시나리오'!$H$5+SQRT(M2360*('d_시나리오'!$J$5-'d_시나리오'!$H$5)*('d_시나리오'!$I$5-'d_시나리오'!$H$5)),'d_시나리오'!$J$5-SQRT((1-M2360)*('d_시나리오'!$J$5-'d_시나리오'!$H$5)*('d_시나리오'!$J$5-'d_시나리오'!$I$5))))</f>
        <v/>
      </c>
      <c r="O2360">
        <f>RAND()</f>
        <v/>
      </c>
      <c r="P2360">
        <f>IF('d_시나리오'!$J$6='d_시나리오'!$H$6,'d_시나리오'!$I$6,IF(O2360&lt;('d_시나리오'!$I$6-'d_시나리오'!$H$6)/('d_시나리오'!$J$6-'d_시나리오'!$H$6),'d_시나리오'!$H$6+SQRT(O2360*('d_시나리오'!$J$6-'d_시나리오'!$H$6)*('d_시나리오'!$I$6-'d_시나리오'!$H$6)),'d_시나리오'!$J$6-SQRT((1-O2360)*('d_시나리오'!$J$6-'d_시나리오'!$H$6)*('d_시나리오'!$J$6-'d_시나리오'!$I$6))))</f>
        <v/>
      </c>
      <c r="Q2360">
        <f>INDEX('d_분포'!$B$2:$B$57,RANDBETWEEN(1,56))</f>
        <v/>
      </c>
      <c r="R2360">
        <f>BETAINV(RAND(),5,5)</f>
        <v/>
      </c>
      <c r="S2360">
        <f>'d_고정'!$B$1*'6_기대효과'!$H$7*('d_시나리오'!$I$7/'d_고정'!$B$2)*B2360</f>
        <v/>
      </c>
      <c r="T2360">
        <f>S2360*D2360</f>
        <v/>
      </c>
      <c r="U2360">
        <f>S2360*F2360*H2360</f>
        <v/>
      </c>
      <c r="V2360">
        <f>S2360*F2360*(H2360-1)</f>
        <v/>
      </c>
      <c r="W2360">
        <f>U2360*J2360</f>
        <v/>
      </c>
      <c r="X2360">
        <f>T2360+W2360</f>
        <v/>
      </c>
      <c r="Y2360">
        <f>(T2360*E2360+W2360*L2360)*(1-R2360-'d_고정'!$B$13)</f>
        <v/>
      </c>
      <c r="Z2360">
        <f>(U2360*N2360*Q2360+'d_고정'!$B$3*('6_기대효과'!$H$7/8)*Q2360*'d_고정'!$B$10*P2360*('6_기대효과'!$K$7/'d_고정'!$B$9))*(1-R2360)</f>
        <v/>
      </c>
      <c r="AA2360">
        <f>W2360*L2360*(1-R2360-'d_고정'!$B$13)+U2360*MAX(N2360-'d_고정'!$B$10*P2360*('6_기대효과'!$K$7/'d_고정'!$B$9),0)*Q2360*(1-R2360)</f>
        <v/>
      </c>
      <c r="AB2360">
        <f>Y2360+Z2360</f>
        <v/>
      </c>
      <c r="AC2360">
        <f>Y2360/('d_고정'!$B$5*'6_기대효과'!$H$7/8)/'d_고정'!$B$6</f>
        <v/>
      </c>
      <c r="AD2360">
        <f>Y2360/('d_고정'!$B$8*'6_기대효과'!$H$7/8)</f>
        <v/>
      </c>
    </row>
    <row r="2361">
      <c r="A2361">
        <f>RAND()</f>
        <v/>
      </c>
      <c r="B2361">
        <f>IF('d_시나리오'!$J$2='d_시나리오'!$H$2,'d_시나리오'!$I$2,IF(A2361&lt;('d_시나리오'!$I$2-'d_시나리오'!$H$2)/('d_시나리오'!$J$2-'d_시나리오'!$H$2),'d_시나리오'!$H$2+SQRT(A2361*('d_시나리오'!$J$2-'d_시나리오'!$H$2)*('d_시나리오'!$I$2-'d_시나리오'!$H$2)),'d_시나리오'!$J$2-SQRT((1-A2361)*('d_시나리오'!$J$2-'d_시나리오'!$H$2)*('d_시나리오'!$J$2-'d_시나리오'!$I$2))))</f>
        <v/>
      </c>
      <c r="C2361">
        <f>RAND()</f>
        <v/>
      </c>
      <c r="D2361">
        <f>BETAINV(RAND(),IF(C2361&lt;'d_고정'!$B$26,'d_고정'!$B$23,'d_고정'!$B$16)+1,'d_고정'!$B$17-IF(C2361&lt;'d_고정'!$B$26,'d_고정'!$B$23,'d_고정'!$B$16)+1)*('d_고정'!$B$14+('d_고정'!$B$15-'d_고정'!$B$14)*RAND())</f>
        <v/>
      </c>
      <c r="E2361">
        <f>INDEX('d_분포'!$A$2:$A$28,RANDBETWEEN(1,27))</f>
        <v/>
      </c>
      <c r="F2361">
        <f>INDEX('d_분포'!$C$2:$C$5,RANDBETWEEN(1,4))*(0.9+0.2*RAND())</f>
        <v/>
      </c>
      <c r="G2361">
        <f>RAND()</f>
        <v/>
      </c>
      <c r="H2361">
        <f>(F2361+(1-F2361)*('d_고정'!$B$22*BETAINV(RAND(),IF(G2361&lt;'d_고정'!$B$26,'d_고정'!$B$25,'d_고정'!$B$20)+1,'d_고정'!$B$21-IF(G2361&lt;'d_고정'!$B$26,'d_고정'!$B$25,'d_고정'!$B$20)+1)+(1-'d_고정'!$B$22)*BETAINV(RAND(),IF(G2361&lt;'d_고정'!$B$26,'d_고정'!$B$24,'d_고정'!$B$18)+1,'d_고정'!$B$19-IF(G2361&lt;'d_고정'!$B$26,'d_고정'!$B$24,'d_고정'!$B$18)+1))*('d_고정'!$B$14+('d_고정'!$B$15-'d_고정'!$B$14)*RAND()))/F2361</f>
        <v/>
      </c>
      <c r="I2361">
        <f>RAND()</f>
        <v/>
      </c>
      <c r="J2361">
        <f>IF('d_시나리오'!$J$3='d_시나리오'!$H$3,'d_시나리오'!$I$3,IF(I2361&lt;('d_시나리오'!$I$3-'d_시나리오'!$H$3)/('d_시나리오'!$J$3-'d_시나리오'!$H$3),'d_시나리오'!$H$3+SQRT(I2361*('d_시나리오'!$J$3-'d_시나리오'!$H$3)*('d_시나리오'!$I$3-'d_시나리오'!$H$3)),'d_시나리오'!$J$3-SQRT((1-I2361)*('d_시나리오'!$J$3-'d_시나리오'!$H$3)*('d_시나리오'!$J$3-'d_시나리오'!$I$3))))</f>
        <v/>
      </c>
      <c r="K2361">
        <f>RAND()</f>
        <v/>
      </c>
      <c r="L2361">
        <f>IF('d_시나리오'!$J$4='d_시나리오'!$H$4,'d_시나리오'!$I$4,IF(K2361&lt;('d_시나리오'!$I$4-'d_시나리오'!$H$4)/('d_시나리오'!$J$4-'d_시나리오'!$H$4),'d_시나리오'!$H$4+SQRT(K2361*('d_시나리오'!$J$4-'d_시나리오'!$H$4)*('d_시나리오'!$I$4-'d_시나리오'!$H$4)),'d_시나리오'!$J$4-SQRT((1-K2361)*('d_시나리오'!$J$4-'d_시나리오'!$H$4)*('d_시나리오'!$J$4-'d_시나리오'!$I$4))))</f>
        <v/>
      </c>
      <c r="M2361">
        <f>RAND()</f>
        <v/>
      </c>
      <c r="N2361">
        <f>IF('d_시나리오'!$J$5='d_시나리오'!$H$5,'d_시나리오'!$I$5,IF(M2361&lt;('d_시나리오'!$I$5-'d_시나리오'!$H$5)/('d_시나리오'!$J$5-'d_시나리오'!$H$5),'d_시나리오'!$H$5+SQRT(M2361*('d_시나리오'!$J$5-'d_시나리오'!$H$5)*('d_시나리오'!$I$5-'d_시나리오'!$H$5)),'d_시나리오'!$J$5-SQRT((1-M2361)*('d_시나리오'!$J$5-'d_시나리오'!$H$5)*('d_시나리오'!$J$5-'d_시나리오'!$I$5))))</f>
        <v/>
      </c>
      <c r="O2361">
        <f>RAND()</f>
        <v/>
      </c>
      <c r="P2361">
        <f>IF('d_시나리오'!$J$6='d_시나리오'!$H$6,'d_시나리오'!$I$6,IF(O2361&lt;('d_시나리오'!$I$6-'d_시나리오'!$H$6)/('d_시나리오'!$J$6-'d_시나리오'!$H$6),'d_시나리오'!$H$6+SQRT(O2361*('d_시나리오'!$J$6-'d_시나리오'!$H$6)*('d_시나리오'!$I$6-'d_시나리오'!$H$6)),'d_시나리오'!$J$6-SQRT((1-O2361)*('d_시나리오'!$J$6-'d_시나리오'!$H$6)*('d_시나리오'!$J$6-'d_시나리오'!$I$6))))</f>
        <v/>
      </c>
      <c r="Q2361">
        <f>INDEX('d_분포'!$B$2:$B$57,RANDBETWEEN(1,56))</f>
        <v/>
      </c>
      <c r="R2361">
        <f>BETAINV(RAND(),5,5)</f>
        <v/>
      </c>
      <c r="S2361">
        <f>'d_고정'!$B$1*'6_기대효과'!$H$7*('d_시나리오'!$I$7/'d_고정'!$B$2)*B2361</f>
        <v/>
      </c>
      <c r="T2361">
        <f>S2361*D2361</f>
        <v/>
      </c>
      <c r="U2361">
        <f>S2361*F2361*H2361</f>
        <v/>
      </c>
      <c r="V2361">
        <f>S2361*F2361*(H2361-1)</f>
        <v/>
      </c>
      <c r="W2361">
        <f>U2361*J2361</f>
        <v/>
      </c>
      <c r="X2361">
        <f>T2361+W2361</f>
        <v/>
      </c>
      <c r="Y2361">
        <f>(T2361*E2361+W2361*L2361)*(1-R2361-'d_고정'!$B$13)</f>
        <v/>
      </c>
      <c r="Z2361">
        <f>(U2361*N2361*Q2361+'d_고정'!$B$3*('6_기대효과'!$H$7/8)*Q2361*'d_고정'!$B$10*P2361*('6_기대효과'!$K$7/'d_고정'!$B$9))*(1-R2361)</f>
        <v/>
      </c>
      <c r="AA2361">
        <f>W2361*L2361*(1-R2361-'d_고정'!$B$13)+U2361*MAX(N2361-'d_고정'!$B$10*P2361*('6_기대효과'!$K$7/'d_고정'!$B$9),0)*Q2361*(1-R2361)</f>
        <v/>
      </c>
      <c r="AB2361">
        <f>Y2361+Z2361</f>
        <v/>
      </c>
      <c r="AC2361">
        <f>Y2361/('d_고정'!$B$5*'6_기대효과'!$H$7/8)/'d_고정'!$B$6</f>
        <v/>
      </c>
      <c r="AD2361">
        <f>Y2361/('d_고정'!$B$8*'6_기대효과'!$H$7/8)</f>
        <v/>
      </c>
    </row>
    <row r="2362">
      <c r="A2362">
        <f>RAND()</f>
        <v/>
      </c>
      <c r="B2362">
        <f>IF('d_시나리오'!$J$2='d_시나리오'!$H$2,'d_시나리오'!$I$2,IF(A2362&lt;('d_시나리오'!$I$2-'d_시나리오'!$H$2)/('d_시나리오'!$J$2-'d_시나리오'!$H$2),'d_시나리오'!$H$2+SQRT(A2362*('d_시나리오'!$J$2-'d_시나리오'!$H$2)*('d_시나리오'!$I$2-'d_시나리오'!$H$2)),'d_시나리오'!$J$2-SQRT((1-A2362)*('d_시나리오'!$J$2-'d_시나리오'!$H$2)*('d_시나리오'!$J$2-'d_시나리오'!$I$2))))</f>
        <v/>
      </c>
      <c r="C2362">
        <f>RAND()</f>
        <v/>
      </c>
      <c r="D2362">
        <f>BETAINV(RAND(),IF(C2362&lt;'d_고정'!$B$26,'d_고정'!$B$23,'d_고정'!$B$16)+1,'d_고정'!$B$17-IF(C2362&lt;'d_고정'!$B$26,'d_고정'!$B$23,'d_고정'!$B$16)+1)*('d_고정'!$B$14+('d_고정'!$B$15-'d_고정'!$B$14)*RAND())</f>
        <v/>
      </c>
      <c r="E2362">
        <f>INDEX('d_분포'!$A$2:$A$28,RANDBETWEEN(1,27))</f>
        <v/>
      </c>
      <c r="F2362">
        <f>INDEX('d_분포'!$C$2:$C$5,RANDBETWEEN(1,4))*(0.9+0.2*RAND())</f>
        <v/>
      </c>
      <c r="G2362">
        <f>RAND()</f>
        <v/>
      </c>
      <c r="H2362">
        <f>(F2362+(1-F2362)*('d_고정'!$B$22*BETAINV(RAND(),IF(G2362&lt;'d_고정'!$B$26,'d_고정'!$B$25,'d_고정'!$B$20)+1,'d_고정'!$B$21-IF(G2362&lt;'d_고정'!$B$26,'d_고정'!$B$25,'d_고정'!$B$20)+1)+(1-'d_고정'!$B$22)*BETAINV(RAND(),IF(G2362&lt;'d_고정'!$B$26,'d_고정'!$B$24,'d_고정'!$B$18)+1,'d_고정'!$B$19-IF(G2362&lt;'d_고정'!$B$26,'d_고정'!$B$24,'d_고정'!$B$18)+1))*('d_고정'!$B$14+('d_고정'!$B$15-'d_고정'!$B$14)*RAND()))/F2362</f>
        <v/>
      </c>
      <c r="I2362">
        <f>RAND()</f>
        <v/>
      </c>
      <c r="J2362">
        <f>IF('d_시나리오'!$J$3='d_시나리오'!$H$3,'d_시나리오'!$I$3,IF(I2362&lt;('d_시나리오'!$I$3-'d_시나리오'!$H$3)/('d_시나리오'!$J$3-'d_시나리오'!$H$3),'d_시나리오'!$H$3+SQRT(I2362*('d_시나리오'!$J$3-'d_시나리오'!$H$3)*('d_시나리오'!$I$3-'d_시나리오'!$H$3)),'d_시나리오'!$J$3-SQRT((1-I2362)*('d_시나리오'!$J$3-'d_시나리오'!$H$3)*('d_시나리오'!$J$3-'d_시나리오'!$I$3))))</f>
        <v/>
      </c>
      <c r="K2362">
        <f>RAND()</f>
        <v/>
      </c>
      <c r="L2362">
        <f>IF('d_시나리오'!$J$4='d_시나리오'!$H$4,'d_시나리오'!$I$4,IF(K2362&lt;('d_시나리오'!$I$4-'d_시나리오'!$H$4)/('d_시나리오'!$J$4-'d_시나리오'!$H$4),'d_시나리오'!$H$4+SQRT(K2362*('d_시나리오'!$J$4-'d_시나리오'!$H$4)*('d_시나리오'!$I$4-'d_시나리오'!$H$4)),'d_시나리오'!$J$4-SQRT((1-K2362)*('d_시나리오'!$J$4-'d_시나리오'!$H$4)*('d_시나리오'!$J$4-'d_시나리오'!$I$4))))</f>
        <v/>
      </c>
      <c r="M2362">
        <f>RAND()</f>
        <v/>
      </c>
      <c r="N2362">
        <f>IF('d_시나리오'!$J$5='d_시나리오'!$H$5,'d_시나리오'!$I$5,IF(M2362&lt;('d_시나리오'!$I$5-'d_시나리오'!$H$5)/('d_시나리오'!$J$5-'d_시나리오'!$H$5),'d_시나리오'!$H$5+SQRT(M2362*('d_시나리오'!$J$5-'d_시나리오'!$H$5)*('d_시나리오'!$I$5-'d_시나리오'!$H$5)),'d_시나리오'!$J$5-SQRT((1-M2362)*('d_시나리오'!$J$5-'d_시나리오'!$H$5)*('d_시나리오'!$J$5-'d_시나리오'!$I$5))))</f>
        <v/>
      </c>
      <c r="O2362">
        <f>RAND()</f>
        <v/>
      </c>
      <c r="P2362">
        <f>IF('d_시나리오'!$J$6='d_시나리오'!$H$6,'d_시나리오'!$I$6,IF(O2362&lt;('d_시나리오'!$I$6-'d_시나리오'!$H$6)/('d_시나리오'!$J$6-'d_시나리오'!$H$6),'d_시나리오'!$H$6+SQRT(O2362*('d_시나리오'!$J$6-'d_시나리오'!$H$6)*('d_시나리오'!$I$6-'d_시나리오'!$H$6)),'d_시나리오'!$J$6-SQRT((1-O2362)*('d_시나리오'!$J$6-'d_시나리오'!$H$6)*('d_시나리오'!$J$6-'d_시나리오'!$I$6))))</f>
        <v/>
      </c>
      <c r="Q2362">
        <f>INDEX('d_분포'!$B$2:$B$57,RANDBETWEEN(1,56))</f>
        <v/>
      </c>
      <c r="R2362">
        <f>BETAINV(RAND(),5,5)</f>
        <v/>
      </c>
      <c r="S2362">
        <f>'d_고정'!$B$1*'6_기대효과'!$H$7*('d_시나리오'!$I$7/'d_고정'!$B$2)*B2362</f>
        <v/>
      </c>
      <c r="T2362">
        <f>S2362*D2362</f>
        <v/>
      </c>
      <c r="U2362">
        <f>S2362*F2362*H2362</f>
        <v/>
      </c>
      <c r="V2362">
        <f>S2362*F2362*(H2362-1)</f>
        <v/>
      </c>
      <c r="W2362">
        <f>U2362*J2362</f>
        <v/>
      </c>
      <c r="X2362">
        <f>T2362+W2362</f>
        <v/>
      </c>
      <c r="Y2362">
        <f>(T2362*E2362+W2362*L2362)*(1-R2362-'d_고정'!$B$13)</f>
        <v/>
      </c>
      <c r="Z2362">
        <f>(U2362*N2362*Q2362+'d_고정'!$B$3*('6_기대효과'!$H$7/8)*Q2362*'d_고정'!$B$10*P2362*('6_기대효과'!$K$7/'d_고정'!$B$9))*(1-R2362)</f>
        <v/>
      </c>
      <c r="AA2362">
        <f>W2362*L2362*(1-R2362-'d_고정'!$B$13)+U2362*MAX(N2362-'d_고정'!$B$10*P2362*('6_기대효과'!$K$7/'d_고정'!$B$9),0)*Q2362*(1-R2362)</f>
        <v/>
      </c>
      <c r="AB2362">
        <f>Y2362+Z2362</f>
        <v/>
      </c>
      <c r="AC2362">
        <f>Y2362/('d_고정'!$B$5*'6_기대효과'!$H$7/8)/'d_고정'!$B$6</f>
        <v/>
      </c>
      <c r="AD2362">
        <f>Y2362/('d_고정'!$B$8*'6_기대효과'!$H$7/8)</f>
        <v/>
      </c>
    </row>
    <row r="2363">
      <c r="A2363">
        <f>RAND()</f>
        <v/>
      </c>
      <c r="B2363">
        <f>IF('d_시나리오'!$J$2='d_시나리오'!$H$2,'d_시나리오'!$I$2,IF(A2363&lt;('d_시나리오'!$I$2-'d_시나리오'!$H$2)/('d_시나리오'!$J$2-'d_시나리오'!$H$2),'d_시나리오'!$H$2+SQRT(A2363*('d_시나리오'!$J$2-'d_시나리오'!$H$2)*('d_시나리오'!$I$2-'d_시나리오'!$H$2)),'d_시나리오'!$J$2-SQRT((1-A2363)*('d_시나리오'!$J$2-'d_시나리오'!$H$2)*('d_시나리오'!$J$2-'d_시나리오'!$I$2))))</f>
        <v/>
      </c>
      <c r="C2363">
        <f>RAND()</f>
        <v/>
      </c>
      <c r="D2363">
        <f>BETAINV(RAND(),IF(C2363&lt;'d_고정'!$B$26,'d_고정'!$B$23,'d_고정'!$B$16)+1,'d_고정'!$B$17-IF(C2363&lt;'d_고정'!$B$26,'d_고정'!$B$23,'d_고정'!$B$16)+1)*('d_고정'!$B$14+('d_고정'!$B$15-'d_고정'!$B$14)*RAND())</f>
        <v/>
      </c>
      <c r="E2363">
        <f>INDEX('d_분포'!$A$2:$A$28,RANDBETWEEN(1,27))</f>
        <v/>
      </c>
      <c r="F2363">
        <f>INDEX('d_분포'!$C$2:$C$5,RANDBETWEEN(1,4))*(0.9+0.2*RAND())</f>
        <v/>
      </c>
      <c r="G2363">
        <f>RAND()</f>
        <v/>
      </c>
      <c r="H2363">
        <f>(F2363+(1-F2363)*('d_고정'!$B$22*BETAINV(RAND(),IF(G2363&lt;'d_고정'!$B$26,'d_고정'!$B$25,'d_고정'!$B$20)+1,'d_고정'!$B$21-IF(G2363&lt;'d_고정'!$B$26,'d_고정'!$B$25,'d_고정'!$B$20)+1)+(1-'d_고정'!$B$22)*BETAINV(RAND(),IF(G2363&lt;'d_고정'!$B$26,'d_고정'!$B$24,'d_고정'!$B$18)+1,'d_고정'!$B$19-IF(G2363&lt;'d_고정'!$B$26,'d_고정'!$B$24,'d_고정'!$B$18)+1))*('d_고정'!$B$14+('d_고정'!$B$15-'d_고정'!$B$14)*RAND()))/F2363</f>
        <v/>
      </c>
      <c r="I2363">
        <f>RAND()</f>
        <v/>
      </c>
      <c r="J2363">
        <f>IF('d_시나리오'!$J$3='d_시나리오'!$H$3,'d_시나리오'!$I$3,IF(I2363&lt;('d_시나리오'!$I$3-'d_시나리오'!$H$3)/('d_시나리오'!$J$3-'d_시나리오'!$H$3),'d_시나리오'!$H$3+SQRT(I2363*('d_시나리오'!$J$3-'d_시나리오'!$H$3)*('d_시나리오'!$I$3-'d_시나리오'!$H$3)),'d_시나리오'!$J$3-SQRT((1-I2363)*('d_시나리오'!$J$3-'d_시나리오'!$H$3)*('d_시나리오'!$J$3-'d_시나리오'!$I$3))))</f>
        <v/>
      </c>
      <c r="K2363">
        <f>RAND()</f>
        <v/>
      </c>
      <c r="L2363">
        <f>IF('d_시나리오'!$J$4='d_시나리오'!$H$4,'d_시나리오'!$I$4,IF(K2363&lt;('d_시나리오'!$I$4-'d_시나리오'!$H$4)/('d_시나리오'!$J$4-'d_시나리오'!$H$4),'d_시나리오'!$H$4+SQRT(K2363*('d_시나리오'!$J$4-'d_시나리오'!$H$4)*('d_시나리오'!$I$4-'d_시나리오'!$H$4)),'d_시나리오'!$J$4-SQRT((1-K2363)*('d_시나리오'!$J$4-'d_시나리오'!$H$4)*('d_시나리오'!$J$4-'d_시나리오'!$I$4))))</f>
        <v/>
      </c>
      <c r="M2363">
        <f>RAND()</f>
        <v/>
      </c>
      <c r="N2363">
        <f>IF('d_시나리오'!$J$5='d_시나리오'!$H$5,'d_시나리오'!$I$5,IF(M2363&lt;('d_시나리오'!$I$5-'d_시나리오'!$H$5)/('d_시나리오'!$J$5-'d_시나리오'!$H$5),'d_시나리오'!$H$5+SQRT(M2363*('d_시나리오'!$J$5-'d_시나리오'!$H$5)*('d_시나리오'!$I$5-'d_시나리오'!$H$5)),'d_시나리오'!$J$5-SQRT((1-M2363)*('d_시나리오'!$J$5-'d_시나리오'!$H$5)*('d_시나리오'!$J$5-'d_시나리오'!$I$5))))</f>
        <v/>
      </c>
      <c r="O2363">
        <f>RAND()</f>
        <v/>
      </c>
      <c r="P2363">
        <f>IF('d_시나리오'!$J$6='d_시나리오'!$H$6,'d_시나리오'!$I$6,IF(O2363&lt;('d_시나리오'!$I$6-'d_시나리오'!$H$6)/('d_시나리오'!$J$6-'d_시나리오'!$H$6),'d_시나리오'!$H$6+SQRT(O2363*('d_시나리오'!$J$6-'d_시나리오'!$H$6)*('d_시나리오'!$I$6-'d_시나리오'!$H$6)),'d_시나리오'!$J$6-SQRT((1-O2363)*('d_시나리오'!$J$6-'d_시나리오'!$H$6)*('d_시나리오'!$J$6-'d_시나리오'!$I$6))))</f>
        <v/>
      </c>
      <c r="Q2363">
        <f>INDEX('d_분포'!$B$2:$B$57,RANDBETWEEN(1,56))</f>
        <v/>
      </c>
      <c r="R2363">
        <f>BETAINV(RAND(),5,5)</f>
        <v/>
      </c>
      <c r="S2363">
        <f>'d_고정'!$B$1*'6_기대효과'!$H$7*('d_시나리오'!$I$7/'d_고정'!$B$2)*B2363</f>
        <v/>
      </c>
      <c r="T2363">
        <f>S2363*D2363</f>
        <v/>
      </c>
      <c r="U2363">
        <f>S2363*F2363*H2363</f>
        <v/>
      </c>
      <c r="V2363">
        <f>S2363*F2363*(H2363-1)</f>
        <v/>
      </c>
      <c r="W2363">
        <f>U2363*J2363</f>
        <v/>
      </c>
      <c r="X2363">
        <f>T2363+W2363</f>
        <v/>
      </c>
      <c r="Y2363">
        <f>(T2363*E2363+W2363*L2363)*(1-R2363-'d_고정'!$B$13)</f>
        <v/>
      </c>
      <c r="Z2363">
        <f>(U2363*N2363*Q2363+'d_고정'!$B$3*('6_기대효과'!$H$7/8)*Q2363*'d_고정'!$B$10*P2363*('6_기대효과'!$K$7/'d_고정'!$B$9))*(1-R2363)</f>
        <v/>
      </c>
      <c r="AA2363">
        <f>W2363*L2363*(1-R2363-'d_고정'!$B$13)+U2363*MAX(N2363-'d_고정'!$B$10*P2363*('6_기대효과'!$K$7/'d_고정'!$B$9),0)*Q2363*(1-R2363)</f>
        <v/>
      </c>
      <c r="AB2363">
        <f>Y2363+Z2363</f>
        <v/>
      </c>
      <c r="AC2363">
        <f>Y2363/('d_고정'!$B$5*'6_기대효과'!$H$7/8)/'d_고정'!$B$6</f>
        <v/>
      </c>
      <c r="AD2363">
        <f>Y2363/('d_고정'!$B$8*'6_기대효과'!$H$7/8)</f>
        <v/>
      </c>
    </row>
    <row r="2364">
      <c r="A2364">
        <f>RAND()</f>
        <v/>
      </c>
      <c r="B2364">
        <f>IF('d_시나리오'!$J$2='d_시나리오'!$H$2,'d_시나리오'!$I$2,IF(A2364&lt;('d_시나리오'!$I$2-'d_시나리오'!$H$2)/('d_시나리오'!$J$2-'d_시나리오'!$H$2),'d_시나리오'!$H$2+SQRT(A2364*('d_시나리오'!$J$2-'d_시나리오'!$H$2)*('d_시나리오'!$I$2-'d_시나리오'!$H$2)),'d_시나리오'!$J$2-SQRT((1-A2364)*('d_시나리오'!$J$2-'d_시나리오'!$H$2)*('d_시나리오'!$J$2-'d_시나리오'!$I$2))))</f>
        <v/>
      </c>
      <c r="C2364">
        <f>RAND()</f>
        <v/>
      </c>
      <c r="D2364">
        <f>BETAINV(RAND(),IF(C2364&lt;'d_고정'!$B$26,'d_고정'!$B$23,'d_고정'!$B$16)+1,'d_고정'!$B$17-IF(C2364&lt;'d_고정'!$B$26,'d_고정'!$B$23,'d_고정'!$B$16)+1)*('d_고정'!$B$14+('d_고정'!$B$15-'d_고정'!$B$14)*RAND())</f>
        <v/>
      </c>
      <c r="E2364">
        <f>INDEX('d_분포'!$A$2:$A$28,RANDBETWEEN(1,27))</f>
        <v/>
      </c>
      <c r="F2364">
        <f>INDEX('d_분포'!$C$2:$C$5,RANDBETWEEN(1,4))*(0.9+0.2*RAND())</f>
        <v/>
      </c>
      <c r="G2364">
        <f>RAND()</f>
        <v/>
      </c>
      <c r="H2364">
        <f>(F2364+(1-F2364)*('d_고정'!$B$22*BETAINV(RAND(),IF(G2364&lt;'d_고정'!$B$26,'d_고정'!$B$25,'d_고정'!$B$20)+1,'d_고정'!$B$21-IF(G2364&lt;'d_고정'!$B$26,'d_고정'!$B$25,'d_고정'!$B$20)+1)+(1-'d_고정'!$B$22)*BETAINV(RAND(),IF(G2364&lt;'d_고정'!$B$26,'d_고정'!$B$24,'d_고정'!$B$18)+1,'d_고정'!$B$19-IF(G2364&lt;'d_고정'!$B$26,'d_고정'!$B$24,'d_고정'!$B$18)+1))*('d_고정'!$B$14+('d_고정'!$B$15-'d_고정'!$B$14)*RAND()))/F2364</f>
        <v/>
      </c>
      <c r="I2364">
        <f>RAND()</f>
        <v/>
      </c>
      <c r="J2364">
        <f>IF('d_시나리오'!$J$3='d_시나리오'!$H$3,'d_시나리오'!$I$3,IF(I2364&lt;('d_시나리오'!$I$3-'d_시나리오'!$H$3)/('d_시나리오'!$J$3-'d_시나리오'!$H$3),'d_시나리오'!$H$3+SQRT(I2364*('d_시나리오'!$J$3-'d_시나리오'!$H$3)*('d_시나리오'!$I$3-'d_시나리오'!$H$3)),'d_시나리오'!$J$3-SQRT((1-I2364)*('d_시나리오'!$J$3-'d_시나리오'!$H$3)*('d_시나리오'!$J$3-'d_시나리오'!$I$3))))</f>
        <v/>
      </c>
      <c r="K2364">
        <f>RAND()</f>
        <v/>
      </c>
      <c r="L2364">
        <f>IF('d_시나리오'!$J$4='d_시나리오'!$H$4,'d_시나리오'!$I$4,IF(K2364&lt;('d_시나리오'!$I$4-'d_시나리오'!$H$4)/('d_시나리오'!$J$4-'d_시나리오'!$H$4),'d_시나리오'!$H$4+SQRT(K2364*('d_시나리오'!$J$4-'d_시나리오'!$H$4)*('d_시나리오'!$I$4-'d_시나리오'!$H$4)),'d_시나리오'!$J$4-SQRT((1-K2364)*('d_시나리오'!$J$4-'d_시나리오'!$H$4)*('d_시나리오'!$J$4-'d_시나리오'!$I$4))))</f>
        <v/>
      </c>
      <c r="M2364">
        <f>RAND()</f>
        <v/>
      </c>
      <c r="N2364">
        <f>IF('d_시나리오'!$J$5='d_시나리오'!$H$5,'d_시나리오'!$I$5,IF(M2364&lt;('d_시나리오'!$I$5-'d_시나리오'!$H$5)/('d_시나리오'!$J$5-'d_시나리오'!$H$5),'d_시나리오'!$H$5+SQRT(M2364*('d_시나리오'!$J$5-'d_시나리오'!$H$5)*('d_시나리오'!$I$5-'d_시나리오'!$H$5)),'d_시나리오'!$J$5-SQRT((1-M2364)*('d_시나리오'!$J$5-'d_시나리오'!$H$5)*('d_시나리오'!$J$5-'d_시나리오'!$I$5))))</f>
        <v/>
      </c>
      <c r="O2364">
        <f>RAND()</f>
        <v/>
      </c>
      <c r="P2364">
        <f>IF('d_시나리오'!$J$6='d_시나리오'!$H$6,'d_시나리오'!$I$6,IF(O2364&lt;('d_시나리오'!$I$6-'d_시나리오'!$H$6)/('d_시나리오'!$J$6-'d_시나리오'!$H$6),'d_시나리오'!$H$6+SQRT(O2364*('d_시나리오'!$J$6-'d_시나리오'!$H$6)*('d_시나리오'!$I$6-'d_시나리오'!$H$6)),'d_시나리오'!$J$6-SQRT((1-O2364)*('d_시나리오'!$J$6-'d_시나리오'!$H$6)*('d_시나리오'!$J$6-'d_시나리오'!$I$6))))</f>
        <v/>
      </c>
      <c r="Q2364">
        <f>INDEX('d_분포'!$B$2:$B$57,RANDBETWEEN(1,56))</f>
        <v/>
      </c>
      <c r="R2364">
        <f>BETAINV(RAND(),5,5)</f>
        <v/>
      </c>
      <c r="S2364">
        <f>'d_고정'!$B$1*'6_기대효과'!$H$7*('d_시나리오'!$I$7/'d_고정'!$B$2)*B2364</f>
        <v/>
      </c>
      <c r="T2364">
        <f>S2364*D2364</f>
        <v/>
      </c>
      <c r="U2364">
        <f>S2364*F2364*H2364</f>
        <v/>
      </c>
      <c r="V2364">
        <f>S2364*F2364*(H2364-1)</f>
        <v/>
      </c>
      <c r="W2364">
        <f>U2364*J2364</f>
        <v/>
      </c>
      <c r="X2364">
        <f>T2364+W2364</f>
        <v/>
      </c>
      <c r="Y2364">
        <f>(T2364*E2364+W2364*L2364)*(1-R2364-'d_고정'!$B$13)</f>
        <v/>
      </c>
      <c r="Z2364">
        <f>(U2364*N2364*Q2364+'d_고정'!$B$3*('6_기대효과'!$H$7/8)*Q2364*'d_고정'!$B$10*P2364*('6_기대효과'!$K$7/'d_고정'!$B$9))*(1-R2364)</f>
        <v/>
      </c>
      <c r="AA2364">
        <f>W2364*L2364*(1-R2364-'d_고정'!$B$13)+U2364*MAX(N2364-'d_고정'!$B$10*P2364*('6_기대효과'!$K$7/'d_고정'!$B$9),0)*Q2364*(1-R2364)</f>
        <v/>
      </c>
      <c r="AB2364">
        <f>Y2364+Z2364</f>
        <v/>
      </c>
      <c r="AC2364">
        <f>Y2364/('d_고정'!$B$5*'6_기대효과'!$H$7/8)/'d_고정'!$B$6</f>
        <v/>
      </c>
      <c r="AD2364">
        <f>Y2364/('d_고정'!$B$8*'6_기대효과'!$H$7/8)</f>
        <v/>
      </c>
    </row>
    <row r="2365">
      <c r="A2365">
        <f>RAND()</f>
        <v/>
      </c>
      <c r="B2365">
        <f>IF('d_시나리오'!$J$2='d_시나리오'!$H$2,'d_시나리오'!$I$2,IF(A2365&lt;('d_시나리오'!$I$2-'d_시나리오'!$H$2)/('d_시나리오'!$J$2-'d_시나리오'!$H$2),'d_시나리오'!$H$2+SQRT(A2365*('d_시나리오'!$J$2-'d_시나리오'!$H$2)*('d_시나리오'!$I$2-'d_시나리오'!$H$2)),'d_시나리오'!$J$2-SQRT((1-A2365)*('d_시나리오'!$J$2-'d_시나리오'!$H$2)*('d_시나리오'!$J$2-'d_시나리오'!$I$2))))</f>
        <v/>
      </c>
      <c r="C2365">
        <f>RAND()</f>
        <v/>
      </c>
      <c r="D2365">
        <f>BETAINV(RAND(),IF(C2365&lt;'d_고정'!$B$26,'d_고정'!$B$23,'d_고정'!$B$16)+1,'d_고정'!$B$17-IF(C2365&lt;'d_고정'!$B$26,'d_고정'!$B$23,'d_고정'!$B$16)+1)*('d_고정'!$B$14+('d_고정'!$B$15-'d_고정'!$B$14)*RAND())</f>
        <v/>
      </c>
      <c r="E2365">
        <f>INDEX('d_분포'!$A$2:$A$28,RANDBETWEEN(1,27))</f>
        <v/>
      </c>
      <c r="F2365">
        <f>INDEX('d_분포'!$C$2:$C$5,RANDBETWEEN(1,4))*(0.9+0.2*RAND())</f>
        <v/>
      </c>
      <c r="G2365">
        <f>RAND()</f>
        <v/>
      </c>
      <c r="H2365">
        <f>(F2365+(1-F2365)*('d_고정'!$B$22*BETAINV(RAND(),IF(G2365&lt;'d_고정'!$B$26,'d_고정'!$B$25,'d_고정'!$B$20)+1,'d_고정'!$B$21-IF(G2365&lt;'d_고정'!$B$26,'d_고정'!$B$25,'d_고정'!$B$20)+1)+(1-'d_고정'!$B$22)*BETAINV(RAND(),IF(G2365&lt;'d_고정'!$B$26,'d_고정'!$B$24,'d_고정'!$B$18)+1,'d_고정'!$B$19-IF(G2365&lt;'d_고정'!$B$26,'d_고정'!$B$24,'d_고정'!$B$18)+1))*('d_고정'!$B$14+('d_고정'!$B$15-'d_고정'!$B$14)*RAND()))/F2365</f>
        <v/>
      </c>
      <c r="I2365">
        <f>RAND()</f>
        <v/>
      </c>
      <c r="J2365">
        <f>IF('d_시나리오'!$J$3='d_시나리오'!$H$3,'d_시나리오'!$I$3,IF(I2365&lt;('d_시나리오'!$I$3-'d_시나리오'!$H$3)/('d_시나리오'!$J$3-'d_시나리오'!$H$3),'d_시나리오'!$H$3+SQRT(I2365*('d_시나리오'!$J$3-'d_시나리오'!$H$3)*('d_시나리오'!$I$3-'d_시나리오'!$H$3)),'d_시나리오'!$J$3-SQRT((1-I2365)*('d_시나리오'!$J$3-'d_시나리오'!$H$3)*('d_시나리오'!$J$3-'d_시나리오'!$I$3))))</f>
        <v/>
      </c>
      <c r="K2365">
        <f>RAND()</f>
        <v/>
      </c>
      <c r="L2365">
        <f>IF('d_시나리오'!$J$4='d_시나리오'!$H$4,'d_시나리오'!$I$4,IF(K2365&lt;('d_시나리오'!$I$4-'d_시나리오'!$H$4)/('d_시나리오'!$J$4-'d_시나리오'!$H$4),'d_시나리오'!$H$4+SQRT(K2365*('d_시나리오'!$J$4-'d_시나리오'!$H$4)*('d_시나리오'!$I$4-'d_시나리오'!$H$4)),'d_시나리오'!$J$4-SQRT((1-K2365)*('d_시나리오'!$J$4-'d_시나리오'!$H$4)*('d_시나리오'!$J$4-'d_시나리오'!$I$4))))</f>
        <v/>
      </c>
      <c r="M2365">
        <f>RAND()</f>
        <v/>
      </c>
      <c r="N2365">
        <f>IF('d_시나리오'!$J$5='d_시나리오'!$H$5,'d_시나리오'!$I$5,IF(M2365&lt;('d_시나리오'!$I$5-'d_시나리오'!$H$5)/('d_시나리오'!$J$5-'d_시나리오'!$H$5),'d_시나리오'!$H$5+SQRT(M2365*('d_시나리오'!$J$5-'d_시나리오'!$H$5)*('d_시나리오'!$I$5-'d_시나리오'!$H$5)),'d_시나리오'!$J$5-SQRT((1-M2365)*('d_시나리오'!$J$5-'d_시나리오'!$H$5)*('d_시나리오'!$J$5-'d_시나리오'!$I$5))))</f>
        <v/>
      </c>
      <c r="O2365">
        <f>RAND()</f>
        <v/>
      </c>
      <c r="P2365">
        <f>IF('d_시나리오'!$J$6='d_시나리오'!$H$6,'d_시나리오'!$I$6,IF(O2365&lt;('d_시나리오'!$I$6-'d_시나리오'!$H$6)/('d_시나리오'!$J$6-'d_시나리오'!$H$6),'d_시나리오'!$H$6+SQRT(O2365*('d_시나리오'!$J$6-'d_시나리오'!$H$6)*('d_시나리오'!$I$6-'d_시나리오'!$H$6)),'d_시나리오'!$J$6-SQRT((1-O2365)*('d_시나리오'!$J$6-'d_시나리오'!$H$6)*('d_시나리오'!$J$6-'d_시나리오'!$I$6))))</f>
        <v/>
      </c>
      <c r="Q2365">
        <f>INDEX('d_분포'!$B$2:$B$57,RANDBETWEEN(1,56))</f>
        <v/>
      </c>
      <c r="R2365">
        <f>BETAINV(RAND(),5,5)</f>
        <v/>
      </c>
      <c r="S2365">
        <f>'d_고정'!$B$1*'6_기대효과'!$H$7*('d_시나리오'!$I$7/'d_고정'!$B$2)*B2365</f>
        <v/>
      </c>
      <c r="T2365">
        <f>S2365*D2365</f>
        <v/>
      </c>
      <c r="U2365">
        <f>S2365*F2365*H2365</f>
        <v/>
      </c>
      <c r="V2365">
        <f>S2365*F2365*(H2365-1)</f>
        <v/>
      </c>
      <c r="W2365">
        <f>U2365*J2365</f>
        <v/>
      </c>
      <c r="X2365">
        <f>T2365+W2365</f>
        <v/>
      </c>
      <c r="Y2365">
        <f>(T2365*E2365+W2365*L2365)*(1-R2365-'d_고정'!$B$13)</f>
        <v/>
      </c>
      <c r="Z2365">
        <f>(U2365*N2365*Q2365+'d_고정'!$B$3*('6_기대효과'!$H$7/8)*Q2365*'d_고정'!$B$10*P2365*('6_기대효과'!$K$7/'d_고정'!$B$9))*(1-R2365)</f>
        <v/>
      </c>
      <c r="AA2365">
        <f>W2365*L2365*(1-R2365-'d_고정'!$B$13)+U2365*MAX(N2365-'d_고정'!$B$10*P2365*('6_기대효과'!$K$7/'d_고정'!$B$9),0)*Q2365*(1-R2365)</f>
        <v/>
      </c>
      <c r="AB2365">
        <f>Y2365+Z2365</f>
        <v/>
      </c>
      <c r="AC2365">
        <f>Y2365/('d_고정'!$B$5*'6_기대효과'!$H$7/8)/'d_고정'!$B$6</f>
        <v/>
      </c>
      <c r="AD2365">
        <f>Y2365/('d_고정'!$B$8*'6_기대효과'!$H$7/8)</f>
        <v/>
      </c>
    </row>
    <row r="2366">
      <c r="A2366">
        <f>RAND()</f>
        <v/>
      </c>
      <c r="B2366">
        <f>IF('d_시나리오'!$J$2='d_시나리오'!$H$2,'d_시나리오'!$I$2,IF(A2366&lt;('d_시나리오'!$I$2-'d_시나리오'!$H$2)/('d_시나리오'!$J$2-'d_시나리오'!$H$2),'d_시나리오'!$H$2+SQRT(A2366*('d_시나리오'!$J$2-'d_시나리오'!$H$2)*('d_시나리오'!$I$2-'d_시나리오'!$H$2)),'d_시나리오'!$J$2-SQRT((1-A2366)*('d_시나리오'!$J$2-'d_시나리오'!$H$2)*('d_시나리오'!$J$2-'d_시나리오'!$I$2))))</f>
        <v/>
      </c>
      <c r="C2366">
        <f>RAND()</f>
        <v/>
      </c>
      <c r="D2366">
        <f>BETAINV(RAND(),IF(C2366&lt;'d_고정'!$B$26,'d_고정'!$B$23,'d_고정'!$B$16)+1,'d_고정'!$B$17-IF(C2366&lt;'d_고정'!$B$26,'d_고정'!$B$23,'d_고정'!$B$16)+1)*('d_고정'!$B$14+('d_고정'!$B$15-'d_고정'!$B$14)*RAND())</f>
        <v/>
      </c>
      <c r="E2366">
        <f>INDEX('d_분포'!$A$2:$A$28,RANDBETWEEN(1,27))</f>
        <v/>
      </c>
      <c r="F2366">
        <f>INDEX('d_분포'!$C$2:$C$5,RANDBETWEEN(1,4))*(0.9+0.2*RAND())</f>
        <v/>
      </c>
      <c r="G2366">
        <f>RAND()</f>
        <v/>
      </c>
      <c r="H2366">
        <f>(F2366+(1-F2366)*('d_고정'!$B$22*BETAINV(RAND(),IF(G2366&lt;'d_고정'!$B$26,'d_고정'!$B$25,'d_고정'!$B$20)+1,'d_고정'!$B$21-IF(G2366&lt;'d_고정'!$B$26,'d_고정'!$B$25,'d_고정'!$B$20)+1)+(1-'d_고정'!$B$22)*BETAINV(RAND(),IF(G2366&lt;'d_고정'!$B$26,'d_고정'!$B$24,'d_고정'!$B$18)+1,'d_고정'!$B$19-IF(G2366&lt;'d_고정'!$B$26,'d_고정'!$B$24,'d_고정'!$B$18)+1))*('d_고정'!$B$14+('d_고정'!$B$15-'d_고정'!$B$14)*RAND()))/F2366</f>
        <v/>
      </c>
      <c r="I2366">
        <f>RAND()</f>
        <v/>
      </c>
      <c r="J2366">
        <f>IF('d_시나리오'!$J$3='d_시나리오'!$H$3,'d_시나리오'!$I$3,IF(I2366&lt;('d_시나리오'!$I$3-'d_시나리오'!$H$3)/('d_시나리오'!$J$3-'d_시나리오'!$H$3),'d_시나리오'!$H$3+SQRT(I2366*('d_시나리오'!$J$3-'d_시나리오'!$H$3)*('d_시나리오'!$I$3-'d_시나리오'!$H$3)),'d_시나리오'!$J$3-SQRT((1-I2366)*('d_시나리오'!$J$3-'d_시나리오'!$H$3)*('d_시나리오'!$J$3-'d_시나리오'!$I$3))))</f>
        <v/>
      </c>
      <c r="K2366">
        <f>RAND()</f>
        <v/>
      </c>
      <c r="L2366">
        <f>IF('d_시나리오'!$J$4='d_시나리오'!$H$4,'d_시나리오'!$I$4,IF(K2366&lt;('d_시나리오'!$I$4-'d_시나리오'!$H$4)/('d_시나리오'!$J$4-'d_시나리오'!$H$4),'d_시나리오'!$H$4+SQRT(K2366*('d_시나리오'!$J$4-'d_시나리오'!$H$4)*('d_시나리오'!$I$4-'d_시나리오'!$H$4)),'d_시나리오'!$J$4-SQRT((1-K2366)*('d_시나리오'!$J$4-'d_시나리오'!$H$4)*('d_시나리오'!$J$4-'d_시나리오'!$I$4))))</f>
        <v/>
      </c>
      <c r="M2366">
        <f>RAND()</f>
        <v/>
      </c>
      <c r="N2366">
        <f>IF('d_시나리오'!$J$5='d_시나리오'!$H$5,'d_시나리오'!$I$5,IF(M2366&lt;('d_시나리오'!$I$5-'d_시나리오'!$H$5)/('d_시나리오'!$J$5-'d_시나리오'!$H$5),'d_시나리오'!$H$5+SQRT(M2366*('d_시나리오'!$J$5-'d_시나리오'!$H$5)*('d_시나리오'!$I$5-'d_시나리오'!$H$5)),'d_시나리오'!$J$5-SQRT((1-M2366)*('d_시나리오'!$J$5-'d_시나리오'!$H$5)*('d_시나리오'!$J$5-'d_시나리오'!$I$5))))</f>
        <v/>
      </c>
      <c r="O2366">
        <f>RAND()</f>
        <v/>
      </c>
      <c r="P2366">
        <f>IF('d_시나리오'!$J$6='d_시나리오'!$H$6,'d_시나리오'!$I$6,IF(O2366&lt;('d_시나리오'!$I$6-'d_시나리오'!$H$6)/('d_시나리오'!$J$6-'d_시나리오'!$H$6),'d_시나리오'!$H$6+SQRT(O2366*('d_시나리오'!$J$6-'d_시나리오'!$H$6)*('d_시나리오'!$I$6-'d_시나리오'!$H$6)),'d_시나리오'!$J$6-SQRT((1-O2366)*('d_시나리오'!$J$6-'d_시나리오'!$H$6)*('d_시나리오'!$J$6-'d_시나리오'!$I$6))))</f>
        <v/>
      </c>
      <c r="Q2366">
        <f>INDEX('d_분포'!$B$2:$B$57,RANDBETWEEN(1,56))</f>
        <v/>
      </c>
      <c r="R2366">
        <f>BETAINV(RAND(),5,5)</f>
        <v/>
      </c>
      <c r="S2366">
        <f>'d_고정'!$B$1*'6_기대효과'!$H$7*('d_시나리오'!$I$7/'d_고정'!$B$2)*B2366</f>
        <v/>
      </c>
      <c r="T2366">
        <f>S2366*D2366</f>
        <v/>
      </c>
      <c r="U2366">
        <f>S2366*F2366*H2366</f>
        <v/>
      </c>
      <c r="V2366">
        <f>S2366*F2366*(H2366-1)</f>
        <v/>
      </c>
      <c r="W2366">
        <f>U2366*J2366</f>
        <v/>
      </c>
      <c r="X2366">
        <f>T2366+W2366</f>
        <v/>
      </c>
      <c r="Y2366">
        <f>(T2366*E2366+W2366*L2366)*(1-R2366-'d_고정'!$B$13)</f>
        <v/>
      </c>
      <c r="Z2366">
        <f>(U2366*N2366*Q2366+'d_고정'!$B$3*('6_기대효과'!$H$7/8)*Q2366*'d_고정'!$B$10*P2366*('6_기대효과'!$K$7/'d_고정'!$B$9))*(1-R2366)</f>
        <v/>
      </c>
      <c r="AA2366">
        <f>W2366*L2366*(1-R2366-'d_고정'!$B$13)+U2366*MAX(N2366-'d_고정'!$B$10*P2366*('6_기대효과'!$K$7/'d_고정'!$B$9),0)*Q2366*(1-R2366)</f>
        <v/>
      </c>
      <c r="AB2366">
        <f>Y2366+Z2366</f>
        <v/>
      </c>
      <c r="AC2366">
        <f>Y2366/('d_고정'!$B$5*'6_기대효과'!$H$7/8)/'d_고정'!$B$6</f>
        <v/>
      </c>
      <c r="AD2366">
        <f>Y2366/('d_고정'!$B$8*'6_기대효과'!$H$7/8)</f>
        <v/>
      </c>
    </row>
    <row r="2367">
      <c r="A2367">
        <f>RAND()</f>
        <v/>
      </c>
      <c r="B2367">
        <f>IF('d_시나리오'!$J$2='d_시나리오'!$H$2,'d_시나리오'!$I$2,IF(A2367&lt;('d_시나리오'!$I$2-'d_시나리오'!$H$2)/('d_시나리오'!$J$2-'d_시나리오'!$H$2),'d_시나리오'!$H$2+SQRT(A2367*('d_시나리오'!$J$2-'d_시나리오'!$H$2)*('d_시나리오'!$I$2-'d_시나리오'!$H$2)),'d_시나리오'!$J$2-SQRT((1-A2367)*('d_시나리오'!$J$2-'d_시나리오'!$H$2)*('d_시나리오'!$J$2-'d_시나리오'!$I$2))))</f>
        <v/>
      </c>
      <c r="C2367">
        <f>RAND()</f>
        <v/>
      </c>
      <c r="D2367">
        <f>BETAINV(RAND(),IF(C2367&lt;'d_고정'!$B$26,'d_고정'!$B$23,'d_고정'!$B$16)+1,'d_고정'!$B$17-IF(C2367&lt;'d_고정'!$B$26,'d_고정'!$B$23,'d_고정'!$B$16)+1)*('d_고정'!$B$14+('d_고정'!$B$15-'d_고정'!$B$14)*RAND())</f>
        <v/>
      </c>
      <c r="E2367">
        <f>INDEX('d_분포'!$A$2:$A$28,RANDBETWEEN(1,27))</f>
        <v/>
      </c>
      <c r="F2367">
        <f>INDEX('d_분포'!$C$2:$C$5,RANDBETWEEN(1,4))*(0.9+0.2*RAND())</f>
        <v/>
      </c>
      <c r="G2367">
        <f>RAND()</f>
        <v/>
      </c>
      <c r="H2367">
        <f>(F2367+(1-F2367)*('d_고정'!$B$22*BETAINV(RAND(),IF(G2367&lt;'d_고정'!$B$26,'d_고정'!$B$25,'d_고정'!$B$20)+1,'d_고정'!$B$21-IF(G2367&lt;'d_고정'!$B$26,'d_고정'!$B$25,'d_고정'!$B$20)+1)+(1-'d_고정'!$B$22)*BETAINV(RAND(),IF(G2367&lt;'d_고정'!$B$26,'d_고정'!$B$24,'d_고정'!$B$18)+1,'d_고정'!$B$19-IF(G2367&lt;'d_고정'!$B$26,'d_고정'!$B$24,'d_고정'!$B$18)+1))*('d_고정'!$B$14+('d_고정'!$B$15-'d_고정'!$B$14)*RAND()))/F2367</f>
        <v/>
      </c>
      <c r="I2367">
        <f>RAND()</f>
        <v/>
      </c>
      <c r="J2367">
        <f>IF('d_시나리오'!$J$3='d_시나리오'!$H$3,'d_시나리오'!$I$3,IF(I2367&lt;('d_시나리오'!$I$3-'d_시나리오'!$H$3)/('d_시나리오'!$J$3-'d_시나리오'!$H$3),'d_시나리오'!$H$3+SQRT(I2367*('d_시나리오'!$J$3-'d_시나리오'!$H$3)*('d_시나리오'!$I$3-'d_시나리오'!$H$3)),'d_시나리오'!$J$3-SQRT((1-I2367)*('d_시나리오'!$J$3-'d_시나리오'!$H$3)*('d_시나리오'!$J$3-'d_시나리오'!$I$3))))</f>
        <v/>
      </c>
      <c r="K2367">
        <f>RAND()</f>
        <v/>
      </c>
      <c r="L2367">
        <f>IF('d_시나리오'!$J$4='d_시나리오'!$H$4,'d_시나리오'!$I$4,IF(K2367&lt;('d_시나리오'!$I$4-'d_시나리오'!$H$4)/('d_시나리오'!$J$4-'d_시나리오'!$H$4),'d_시나리오'!$H$4+SQRT(K2367*('d_시나리오'!$J$4-'d_시나리오'!$H$4)*('d_시나리오'!$I$4-'d_시나리오'!$H$4)),'d_시나리오'!$J$4-SQRT((1-K2367)*('d_시나리오'!$J$4-'d_시나리오'!$H$4)*('d_시나리오'!$J$4-'d_시나리오'!$I$4))))</f>
        <v/>
      </c>
      <c r="M2367">
        <f>RAND()</f>
        <v/>
      </c>
      <c r="N2367">
        <f>IF('d_시나리오'!$J$5='d_시나리오'!$H$5,'d_시나리오'!$I$5,IF(M2367&lt;('d_시나리오'!$I$5-'d_시나리오'!$H$5)/('d_시나리오'!$J$5-'d_시나리오'!$H$5),'d_시나리오'!$H$5+SQRT(M2367*('d_시나리오'!$J$5-'d_시나리오'!$H$5)*('d_시나리오'!$I$5-'d_시나리오'!$H$5)),'d_시나리오'!$J$5-SQRT((1-M2367)*('d_시나리오'!$J$5-'d_시나리오'!$H$5)*('d_시나리오'!$J$5-'d_시나리오'!$I$5))))</f>
        <v/>
      </c>
      <c r="O2367">
        <f>RAND()</f>
        <v/>
      </c>
      <c r="P2367">
        <f>IF('d_시나리오'!$J$6='d_시나리오'!$H$6,'d_시나리오'!$I$6,IF(O2367&lt;('d_시나리오'!$I$6-'d_시나리오'!$H$6)/('d_시나리오'!$J$6-'d_시나리오'!$H$6),'d_시나리오'!$H$6+SQRT(O2367*('d_시나리오'!$J$6-'d_시나리오'!$H$6)*('d_시나리오'!$I$6-'d_시나리오'!$H$6)),'d_시나리오'!$J$6-SQRT((1-O2367)*('d_시나리오'!$J$6-'d_시나리오'!$H$6)*('d_시나리오'!$J$6-'d_시나리오'!$I$6))))</f>
        <v/>
      </c>
      <c r="Q2367">
        <f>INDEX('d_분포'!$B$2:$B$57,RANDBETWEEN(1,56))</f>
        <v/>
      </c>
      <c r="R2367">
        <f>BETAINV(RAND(),5,5)</f>
        <v/>
      </c>
      <c r="S2367">
        <f>'d_고정'!$B$1*'6_기대효과'!$H$7*('d_시나리오'!$I$7/'d_고정'!$B$2)*B2367</f>
        <v/>
      </c>
      <c r="T2367">
        <f>S2367*D2367</f>
        <v/>
      </c>
      <c r="U2367">
        <f>S2367*F2367*H2367</f>
        <v/>
      </c>
      <c r="V2367">
        <f>S2367*F2367*(H2367-1)</f>
        <v/>
      </c>
      <c r="W2367">
        <f>U2367*J2367</f>
        <v/>
      </c>
      <c r="X2367">
        <f>T2367+W2367</f>
        <v/>
      </c>
      <c r="Y2367">
        <f>(T2367*E2367+W2367*L2367)*(1-R2367-'d_고정'!$B$13)</f>
        <v/>
      </c>
      <c r="Z2367">
        <f>(U2367*N2367*Q2367+'d_고정'!$B$3*('6_기대효과'!$H$7/8)*Q2367*'d_고정'!$B$10*P2367*('6_기대효과'!$K$7/'d_고정'!$B$9))*(1-R2367)</f>
        <v/>
      </c>
      <c r="AA2367">
        <f>W2367*L2367*(1-R2367-'d_고정'!$B$13)+U2367*MAX(N2367-'d_고정'!$B$10*P2367*('6_기대효과'!$K$7/'d_고정'!$B$9),0)*Q2367*(1-R2367)</f>
        <v/>
      </c>
      <c r="AB2367">
        <f>Y2367+Z2367</f>
        <v/>
      </c>
      <c r="AC2367">
        <f>Y2367/('d_고정'!$B$5*'6_기대효과'!$H$7/8)/'d_고정'!$B$6</f>
        <v/>
      </c>
      <c r="AD2367">
        <f>Y2367/('d_고정'!$B$8*'6_기대효과'!$H$7/8)</f>
        <v/>
      </c>
    </row>
    <row r="2368">
      <c r="A2368">
        <f>RAND()</f>
        <v/>
      </c>
      <c r="B2368">
        <f>IF('d_시나리오'!$J$2='d_시나리오'!$H$2,'d_시나리오'!$I$2,IF(A2368&lt;('d_시나리오'!$I$2-'d_시나리오'!$H$2)/('d_시나리오'!$J$2-'d_시나리오'!$H$2),'d_시나리오'!$H$2+SQRT(A2368*('d_시나리오'!$J$2-'d_시나리오'!$H$2)*('d_시나리오'!$I$2-'d_시나리오'!$H$2)),'d_시나리오'!$J$2-SQRT((1-A2368)*('d_시나리오'!$J$2-'d_시나리오'!$H$2)*('d_시나리오'!$J$2-'d_시나리오'!$I$2))))</f>
        <v/>
      </c>
      <c r="C2368">
        <f>RAND()</f>
        <v/>
      </c>
      <c r="D2368">
        <f>BETAINV(RAND(),IF(C2368&lt;'d_고정'!$B$26,'d_고정'!$B$23,'d_고정'!$B$16)+1,'d_고정'!$B$17-IF(C2368&lt;'d_고정'!$B$26,'d_고정'!$B$23,'d_고정'!$B$16)+1)*('d_고정'!$B$14+('d_고정'!$B$15-'d_고정'!$B$14)*RAND())</f>
        <v/>
      </c>
      <c r="E2368">
        <f>INDEX('d_분포'!$A$2:$A$28,RANDBETWEEN(1,27))</f>
        <v/>
      </c>
      <c r="F2368">
        <f>INDEX('d_분포'!$C$2:$C$5,RANDBETWEEN(1,4))*(0.9+0.2*RAND())</f>
        <v/>
      </c>
      <c r="G2368">
        <f>RAND()</f>
        <v/>
      </c>
      <c r="H2368">
        <f>(F2368+(1-F2368)*('d_고정'!$B$22*BETAINV(RAND(),IF(G2368&lt;'d_고정'!$B$26,'d_고정'!$B$25,'d_고정'!$B$20)+1,'d_고정'!$B$21-IF(G2368&lt;'d_고정'!$B$26,'d_고정'!$B$25,'d_고정'!$B$20)+1)+(1-'d_고정'!$B$22)*BETAINV(RAND(),IF(G2368&lt;'d_고정'!$B$26,'d_고정'!$B$24,'d_고정'!$B$18)+1,'d_고정'!$B$19-IF(G2368&lt;'d_고정'!$B$26,'d_고정'!$B$24,'d_고정'!$B$18)+1))*('d_고정'!$B$14+('d_고정'!$B$15-'d_고정'!$B$14)*RAND()))/F2368</f>
        <v/>
      </c>
      <c r="I2368">
        <f>RAND()</f>
        <v/>
      </c>
      <c r="J2368">
        <f>IF('d_시나리오'!$J$3='d_시나리오'!$H$3,'d_시나리오'!$I$3,IF(I2368&lt;('d_시나리오'!$I$3-'d_시나리오'!$H$3)/('d_시나리오'!$J$3-'d_시나리오'!$H$3),'d_시나리오'!$H$3+SQRT(I2368*('d_시나리오'!$J$3-'d_시나리오'!$H$3)*('d_시나리오'!$I$3-'d_시나리오'!$H$3)),'d_시나리오'!$J$3-SQRT((1-I2368)*('d_시나리오'!$J$3-'d_시나리오'!$H$3)*('d_시나리오'!$J$3-'d_시나리오'!$I$3))))</f>
        <v/>
      </c>
      <c r="K2368">
        <f>RAND()</f>
        <v/>
      </c>
      <c r="L2368">
        <f>IF('d_시나리오'!$J$4='d_시나리오'!$H$4,'d_시나리오'!$I$4,IF(K2368&lt;('d_시나리오'!$I$4-'d_시나리오'!$H$4)/('d_시나리오'!$J$4-'d_시나리오'!$H$4),'d_시나리오'!$H$4+SQRT(K2368*('d_시나리오'!$J$4-'d_시나리오'!$H$4)*('d_시나리오'!$I$4-'d_시나리오'!$H$4)),'d_시나리오'!$J$4-SQRT((1-K2368)*('d_시나리오'!$J$4-'d_시나리오'!$H$4)*('d_시나리오'!$J$4-'d_시나리오'!$I$4))))</f>
        <v/>
      </c>
      <c r="M2368">
        <f>RAND()</f>
        <v/>
      </c>
      <c r="N2368">
        <f>IF('d_시나리오'!$J$5='d_시나리오'!$H$5,'d_시나리오'!$I$5,IF(M2368&lt;('d_시나리오'!$I$5-'d_시나리오'!$H$5)/('d_시나리오'!$J$5-'d_시나리오'!$H$5),'d_시나리오'!$H$5+SQRT(M2368*('d_시나리오'!$J$5-'d_시나리오'!$H$5)*('d_시나리오'!$I$5-'d_시나리오'!$H$5)),'d_시나리오'!$J$5-SQRT((1-M2368)*('d_시나리오'!$J$5-'d_시나리오'!$H$5)*('d_시나리오'!$J$5-'d_시나리오'!$I$5))))</f>
        <v/>
      </c>
      <c r="O2368">
        <f>RAND()</f>
        <v/>
      </c>
      <c r="P2368">
        <f>IF('d_시나리오'!$J$6='d_시나리오'!$H$6,'d_시나리오'!$I$6,IF(O2368&lt;('d_시나리오'!$I$6-'d_시나리오'!$H$6)/('d_시나리오'!$J$6-'d_시나리오'!$H$6),'d_시나리오'!$H$6+SQRT(O2368*('d_시나리오'!$J$6-'d_시나리오'!$H$6)*('d_시나리오'!$I$6-'d_시나리오'!$H$6)),'d_시나리오'!$J$6-SQRT((1-O2368)*('d_시나리오'!$J$6-'d_시나리오'!$H$6)*('d_시나리오'!$J$6-'d_시나리오'!$I$6))))</f>
        <v/>
      </c>
      <c r="Q2368">
        <f>INDEX('d_분포'!$B$2:$B$57,RANDBETWEEN(1,56))</f>
        <v/>
      </c>
      <c r="R2368">
        <f>BETAINV(RAND(),5,5)</f>
        <v/>
      </c>
      <c r="S2368">
        <f>'d_고정'!$B$1*'6_기대효과'!$H$7*('d_시나리오'!$I$7/'d_고정'!$B$2)*B2368</f>
        <v/>
      </c>
      <c r="T2368">
        <f>S2368*D2368</f>
        <v/>
      </c>
      <c r="U2368">
        <f>S2368*F2368*H2368</f>
        <v/>
      </c>
      <c r="V2368">
        <f>S2368*F2368*(H2368-1)</f>
        <v/>
      </c>
      <c r="W2368">
        <f>U2368*J2368</f>
        <v/>
      </c>
      <c r="X2368">
        <f>T2368+W2368</f>
        <v/>
      </c>
      <c r="Y2368">
        <f>(T2368*E2368+W2368*L2368)*(1-R2368-'d_고정'!$B$13)</f>
        <v/>
      </c>
      <c r="Z2368">
        <f>(U2368*N2368*Q2368+'d_고정'!$B$3*('6_기대효과'!$H$7/8)*Q2368*'d_고정'!$B$10*P2368*('6_기대효과'!$K$7/'d_고정'!$B$9))*(1-R2368)</f>
        <v/>
      </c>
      <c r="AA2368">
        <f>W2368*L2368*(1-R2368-'d_고정'!$B$13)+U2368*MAX(N2368-'d_고정'!$B$10*P2368*('6_기대효과'!$K$7/'d_고정'!$B$9),0)*Q2368*(1-R2368)</f>
        <v/>
      </c>
      <c r="AB2368">
        <f>Y2368+Z2368</f>
        <v/>
      </c>
      <c r="AC2368">
        <f>Y2368/('d_고정'!$B$5*'6_기대효과'!$H$7/8)/'d_고정'!$B$6</f>
        <v/>
      </c>
      <c r="AD2368">
        <f>Y2368/('d_고정'!$B$8*'6_기대효과'!$H$7/8)</f>
        <v/>
      </c>
    </row>
    <row r="2369">
      <c r="A2369">
        <f>RAND()</f>
        <v/>
      </c>
      <c r="B2369">
        <f>IF('d_시나리오'!$J$2='d_시나리오'!$H$2,'d_시나리오'!$I$2,IF(A2369&lt;('d_시나리오'!$I$2-'d_시나리오'!$H$2)/('d_시나리오'!$J$2-'d_시나리오'!$H$2),'d_시나리오'!$H$2+SQRT(A2369*('d_시나리오'!$J$2-'d_시나리오'!$H$2)*('d_시나리오'!$I$2-'d_시나리오'!$H$2)),'d_시나리오'!$J$2-SQRT((1-A2369)*('d_시나리오'!$J$2-'d_시나리오'!$H$2)*('d_시나리오'!$J$2-'d_시나리오'!$I$2))))</f>
        <v/>
      </c>
      <c r="C2369">
        <f>RAND()</f>
        <v/>
      </c>
      <c r="D2369">
        <f>BETAINV(RAND(),IF(C2369&lt;'d_고정'!$B$26,'d_고정'!$B$23,'d_고정'!$B$16)+1,'d_고정'!$B$17-IF(C2369&lt;'d_고정'!$B$26,'d_고정'!$B$23,'d_고정'!$B$16)+1)*('d_고정'!$B$14+('d_고정'!$B$15-'d_고정'!$B$14)*RAND())</f>
        <v/>
      </c>
      <c r="E2369">
        <f>INDEX('d_분포'!$A$2:$A$28,RANDBETWEEN(1,27))</f>
        <v/>
      </c>
      <c r="F2369">
        <f>INDEX('d_분포'!$C$2:$C$5,RANDBETWEEN(1,4))*(0.9+0.2*RAND())</f>
        <v/>
      </c>
      <c r="G2369">
        <f>RAND()</f>
        <v/>
      </c>
      <c r="H2369">
        <f>(F2369+(1-F2369)*('d_고정'!$B$22*BETAINV(RAND(),IF(G2369&lt;'d_고정'!$B$26,'d_고정'!$B$25,'d_고정'!$B$20)+1,'d_고정'!$B$21-IF(G2369&lt;'d_고정'!$B$26,'d_고정'!$B$25,'d_고정'!$B$20)+1)+(1-'d_고정'!$B$22)*BETAINV(RAND(),IF(G2369&lt;'d_고정'!$B$26,'d_고정'!$B$24,'d_고정'!$B$18)+1,'d_고정'!$B$19-IF(G2369&lt;'d_고정'!$B$26,'d_고정'!$B$24,'d_고정'!$B$18)+1))*('d_고정'!$B$14+('d_고정'!$B$15-'d_고정'!$B$14)*RAND()))/F2369</f>
        <v/>
      </c>
      <c r="I2369">
        <f>RAND()</f>
        <v/>
      </c>
      <c r="J2369">
        <f>IF('d_시나리오'!$J$3='d_시나리오'!$H$3,'d_시나리오'!$I$3,IF(I2369&lt;('d_시나리오'!$I$3-'d_시나리오'!$H$3)/('d_시나리오'!$J$3-'d_시나리오'!$H$3),'d_시나리오'!$H$3+SQRT(I2369*('d_시나리오'!$J$3-'d_시나리오'!$H$3)*('d_시나리오'!$I$3-'d_시나리오'!$H$3)),'d_시나리오'!$J$3-SQRT((1-I2369)*('d_시나리오'!$J$3-'d_시나리오'!$H$3)*('d_시나리오'!$J$3-'d_시나리오'!$I$3))))</f>
        <v/>
      </c>
      <c r="K2369">
        <f>RAND()</f>
        <v/>
      </c>
      <c r="L2369">
        <f>IF('d_시나리오'!$J$4='d_시나리오'!$H$4,'d_시나리오'!$I$4,IF(K2369&lt;('d_시나리오'!$I$4-'d_시나리오'!$H$4)/('d_시나리오'!$J$4-'d_시나리오'!$H$4),'d_시나리오'!$H$4+SQRT(K2369*('d_시나리오'!$J$4-'d_시나리오'!$H$4)*('d_시나리오'!$I$4-'d_시나리오'!$H$4)),'d_시나리오'!$J$4-SQRT((1-K2369)*('d_시나리오'!$J$4-'d_시나리오'!$H$4)*('d_시나리오'!$J$4-'d_시나리오'!$I$4))))</f>
        <v/>
      </c>
      <c r="M2369">
        <f>RAND()</f>
        <v/>
      </c>
      <c r="N2369">
        <f>IF('d_시나리오'!$J$5='d_시나리오'!$H$5,'d_시나리오'!$I$5,IF(M2369&lt;('d_시나리오'!$I$5-'d_시나리오'!$H$5)/('d_시나리오'!$J$5-'d_시나리오'!$H$5),'d_시나리오'!$H$5+SQRT(M2369*('d_시나리오'!$J$5-'d_시나리오'!$H$5)*('d_시나리오'!$I$5-'d_시나리오'!$H$5)),'d_시나리오'!$J$5-SQRT((1-M2369)*('d_시나리오'!$J$5-'d_시나리오'!$H$5)*('d_시나리오'!$J$5-'d_시나리오'!$I$5))))</f>
        <v/>
      </c>
      <c r="O2369">
        <f>RAND()</f>
        <v/>
      </c>
      <c r="P2369">
        <f>IF('d_시나리오'!$J$6='d_시나리오'!$H$6,'d_시나리오'!$I$6,IF(O2369&lt;('d_시나리오'!$I$6-'d_시나리오'!$H$6)/('d_시나리오'!$J$6-'d_시나리오'!$H$6),'d_시나리오'!$H$6+SQRT(O2369*('d_시나리오'!$J$6-'d_시나리오'!$H$6)*('d_시나리오'!$I$6-'d_시나리오'!$H$6)),'d_시나리오'!$J$6-SQRT((1-O2369)*('d_시나리오'!$J$6-'d_시나리오'!$H$6)*('d_시나리오'!$J$6-'d_시나리오'!$I$6))))</f>
        <v/>
      </c>
      <c r="Q2369">
        <f>INDEX('d_분포'!$B$2:$B$57,RANDBETWEEN(1,56))</f>
        <v/>
      </c>
      <c r="R2369">
        <f>BETAINV(RAND(),5,5)</f>
        <v/>
      </c>
      <c r="S2369">
        <f>'d_고정'!$B$1*'6_기대효과'!$H$7*('d_시나리오'!$I$7/'d_고정'!$B$2)*B2369</f>
        <v/>
      </c>
      <c r="T2369">
        <f>S2369*D2369</f>
        <v/>
      </c>
      <c r="U2369">
        <f>S2369*F2369*H2369</f>
        <v/>
      </c>
      <c r="V2369">
        <f>S2369*F2369*(H2369-1)</f>
        <v/>
      </c>
      <c r="W2369">
        <f>U2369*J2369</f>
        <v/>
      </c>
      <c r="X2369">
        <f>T2369+W2369</f>
        <v/>
      </c>
      <c r="Y2369">
        <f>(T2369*E2369+W2369*L2369)*(1-R2369-'d_고정'!$B$13)</f>
        <v/>
      </c>
      <c r="Z2369">
        <f>(U2369*N2369*Q2369+'d_고정'!$B$3*('6_기대효과'!$H$7/8)*Q2369*'d_고정'!$B$10*P2369*('6_기대효과'!$K$7/'d_고정'!$B$9))*(1-R2369)</f>
        <v/>
      </c>
      <c r="AA2369">
        <f>W2369*L2369*(1-R2369-'d_고정'!$B$13)+U2369*MAX(N2369-'d_고정'!$B$10*P2369*('6_기대효과'!$K$7/'d_고정'!$B$9),0)*Q2369*(1-R2369)</f>
        <v/>
      </c>
      <c r="AB2369">
        <f>Y2369+Z2369</f>
        <v/>
      </c>
      <c r="AC2369">
        <f>Y2369/('d_고정'!$B$5*'6_기대효과'!$H$7/8)/'d_고정'!$B$6</f>
        <v/>
      </c>
      <c r="AD2369">
        <f>Y2369/('d_고정'!$B$8*'6_기대효과'!$H$7/8)</f>
        <v/>
      </c>
    </row>
    <row r="2370">
      <c r="A2370">
        <f>RAND()</f>
        <v/>
      </c>
      <c r="B2370">
        <f>IF('d_시나리오'!$J$2='d_시나리오'!$H$2,'d_시나리오'!$I$2,IF(A2370&lt;('d_시나리오'!$I$2-'d_시나리오'!$H$2)/('d_시나리오'!$J$2-'d_시나리오'!$H$2),'d_시나리오'!$H$2+SQRT(A2370*('d_시나리오'!$J$2-'d_시나리오'!$H$2)*('d_시나리오'!$I$2-'d_시나리오'!$H$2)),'d_시나리오'!$J$2-SQRT((1-A2370)*('d_시나리오'!$J$2-'d_시나리오'!$H$2)*('d_시나리오'!$J$2-'d_시나리오'!$I$2))))</f>
        <v/>
      </c>
      <c r="C2370">
        <f>RAND()</f>
        <v/>
      </c>
      <c r="D2370">
        <f>BETAINV(RAND(),IF(C2370&lt;'d_고정'!$B$26,'d_고정'!$B$23,'d_고정'!$B$16)+1,'d_고정'!$B$17-IF(C2370&lt;'d_고정'!$B$26,'d_고정'!$B$23,'d_고정'!$B$16)+1)*('d_고정'!$B$14+('d_고정'!$B$15-'d_고정'!$B$14)*RAND())</f>
        <v/>
      </c>
      <c r="E2370">
        <f>INDEX('d_분포'!$A$2:$A$28,RANDBETWEEN(1,27))</f>
        <v/>
      </c>
      <c r="F2370">
        <f>INDEX('d_분포'!$C$2:$C$5,RANDBETWEEN(1,4))*(0.9+0.2*RAND())</f>
        <v/>
      </c>
      <c r="G2370">
        <f>RAND()</f>
        <v/>
      </c>
      <c r="H2370">
        <f>(F2370+(1-F2370)*('d_고정'!$B$22*BETAINV(RAND(),IF(G2370&lt;'d_고정'!$B$26,'d_고정'!$B$25,'d_고정'!$B$20)+1,'d_고정'!$B$21-IF(G2370&lt;'d_고정'!$B$26,'d_고정'!$B$25,'d_고정'!$B$20)+1)+(1-'d_고정'!$B$22)*BETAINV(RAND(),IF(G2370&lt;'d_고정'!$B$26,'d_고정'!$B$24,'d_고정'!$B$18)+1,'d_고정'!$B$19-IF(G2370&lt;'d_고정'!$B$26,'d_고정'!$B$24,'d_고정'!$B$18)+1))*('d_고정'!$B$14+('d_고정'!$B$15-'d_고정'!$B$14)*RAND()))/F2370</f>
        <v/>
      </c>
      <c r="I2370">
        <f>RAND()</f>
        <v/>
      </c>
      <c r="J2370">
        <f>IF('d_시나리오'!$J$3='d_시나리오'!$H$3,'d_시나리오'!$I$3,IF(I2370&lt;('d_시나리오'!$I$3-'d_시나리오'!$H$3)/('d_시나리오'!$J$3-'d_시나리오'!$H$3),'d_시나리오'!$H$3+SQRT(I2370*('d_시나리오'!$J$3-'d_시나리오'!$H$3)*('d_시나리오'!$I$3-'d_시나리오'!$H$3)),'d_시나리오'!$J$3-SQRT((1-I2370)*('d_시나리오'!$J$3-'d_시나리오'!$H$3)*('d_시나리오'!$J$3-'d_시나리오'!$I$3))))</f>
        <v/>
      </c>
      <c r="K2370">
        <f>RAND()</f>
        <v/>
      </c>
      <c r="L2370">
        <f>IF('d_시나리오'!$J$4='d_시나리오'!$H$4,'d_시나리오'!$I$4,IF(K2370&lt;('d_시나리오'!$I$4-'d_시나리오'!$H$4)/('d_시나리오'!$J$4-'d_시나리오'!$H$4),'d_시나리오'!$H$4+SQRT(K2370*('d_시나리오'!$J$4-'d_시나리오'!$H$4)*('d_시나리오'!$I$4-'d_시나리오'!$H$4)),'d_시나리오'!$J$4-SQRT((1-K2370)*('d_시나리오'!$J$4-'d_시나리오'!$H$4)*('d_시나리오'!$J$4-'d_시나리오'!$I$4))))</f>
        <v/>
      </c>
      <c r="M2370">
        <f>RAND()</f>
        <v/>
      </c>
      <c r="N2370">
        <f>IF('d_시나리오'!$J$5='d_시나리오'!$H$5,'d_시나리오'!$I$5,IF(M2370&lt;('d_시나리오'!$I$5-'d_시나리오'!$H$5)/('d_시나리오'!$J$5-'d_시나리오'!$H$5),'d_시나리오'!$H$5+SQRT(M2370*('d_시나리오'!$J$5-'d_시나리오'!$H$5)*('d_시나리오'!$I$5-'d_시나리오'!$H$5)),'d_시나리오'!$J$5-SQRT((1-M2370)*('d_시나리오'!$J$5-'d_시나리오'!$H$5)*('d_시나리오'!$J$5-'d_시나리오'!$I$5))))</f>
        <v/>
      </c>
      <c r="O2370">
        <f>RAND()</f>
        <v/>
      </c>
      <c r="P2370">
        <f>IF('d_시나리오'!$J$6='d_시나리오'!$H$6,'d_시나리오'!$I$6,IF(O2370&lt;('d_시나리오'!$I$6-'d_시나리오'!$H$6)/('d_시나리오'!$J$6-'d_시나리오'!$H$6),'d_시나리오'!$H$6+SQRT(O2370*('d_시나리오'!$J$6-'d_시나리오'!$H$6)*('d_시나리오'!$I$6-'d_시나리오'!$H$6)),'d_시나리오'!$J$6-SQRT((1-O2370)*('d_시나리오'!$J$6-'d_시나리오'!$H$6)*('d_시나리오'!$J$6-'d_시나리오'!$I$6))))</f>
        <v/>
      </c>
      <c r="Q2370">
        <f>INDEX('d_분포'!$B$2:$B$57,RANDBETWEEN(1,56))</f>
        <v/>
      </c>
      <c r="R2370">
        <f>BETAINV(RAND(),5,5)</f>
        <v/>
      </c>
      <c r="S2370">
        <f>'d_고정'!$B$1*'6_기대효과'!$H$7*('d_시나리오'!$I$7/'d_고정'!$B$2)*B2370</f>
        <v/>
      </c>
      <c r="T2370">
        <f>S2370*D2370</f>
        <v/>
      </c>
      <c r="U2370">
        <f>S2370*F2370*H2370</f>
        <v/>
      </c>
      <c r="V2370">
        <f>S2370*F2370*(H2370-1)</f>
        <v/>
      </c>
      <c r="W2370">
        <f>U2370*J2370</f>
        <v/>
      </c>
      <c r="X2370">
        <f>T2370+W2370</f>
        <v/>
      </c>
      <c r="Y2370">
        <f>(T2370*E2370+W2370*L2370)*(1-R2370-'d_고정'!$B$13)</f>
        <v/>
      </c>
      <c r="Z2370">
        <f>(U2370*N2370*Q2370+'d_고정'!$B$3*('6_기대효과'!$H$7/8)*Q2370*'d_고정'!$B$10*P2370*('6_기대효과'!$K$7/'d_고정'!$B$9))*(1-R2370)</f>
        <v/>
      </c>
      <c r="AA2370">
        <f>W2370*L2370*(1-R2370-'d_고정'!$B$13)+U2370*MAX(N2370-'d_고정'!$B$10*P2370*('6_기대효과'!$K$7/'d_고정'!$B$9),0)*Q2370*(1-R2370)</f>
        <v/>
      </c>
      <c r="AB2370">
        <f>Y2370+Z2370</f>
        <v/>
      </c>
      <c r="AC2370">
        <f>Y2370/('d_고정'!$B$5*'6_기대효과'!$H$7/8)/'d_고정'!$B$6</f>
        <v/>
      </c>
      <c r="AD2370">
        <f>Y2370/('d_고정'!$B$8*'6_기대효과'!$H$7/8)</f>
        <v/>
      </c>
    </row>
    <row r="2371">
      <c r="A2371">
        <f>RAND()</f>
        <v/>
      </c>
      <c r="B2371">
        <f>IF('d_시나리오'!$J$2='d_시나리오'!$H$2,'d_시나리오'!$I$2,IF(A2371&lt;('d_시나리오'!$I$2-'d_시나리오'!$H$2)/('d_시나리오'!$J$2-'d_시나리오'!$H$2),'d_시나리오'!$H$2+SQRT(A2371*('d_시나리오'!$J$2-'d_시나리오'!$H$2)*('d_시나리오'!$I$2-'d_시나리오'!$H$2)),'d_시나리오'!$J$2-SQRT((1-A2371)*('d_시나리오'!$J$2-'d_시나리오'!$H$2)*('d_시나리오'!$J$2-'d_시나리오'!$I$2))))</f>
        <v/>
      </c>
      <c r="C2371">
        <f>RAND()</f>
        <v/>
      </c>
      <c r="D2371">
        <f>BETAINV(RAND(),IF(C2371&lt;'d_고정'!$B$26,'d_고정'!$B$23,'d_고정'!$B$16)+1,'d_고정'!$B$17-IF(C2371&lt;'d_고정'!$B$26,'d_고정'!$B$23,'d_고정'!$B$16)+1)*('d_고정'!$B$14+('d_고정'!$B$15-'d_고정'!$B$14)*RAND())</f>
        <v/>
      </c>
      <c r="E2371">
        <f>INDEX('d_분포'!$A$2:$A$28,RANDBETWEEN(1,27))</f>
        <v/>
      </c>
      <c r="F2371">
        <f>INDEX('d_분포'!$C$2:$C$5,RANDBETWEEN(1,4))*(0.9+0.2*RAND())</f>
        <v/>
      </c>
      <c r="G2371">
        <f>RAND()</f>
        <v/>
      </c>
      <c r="H2371">
        <f>(F2371+(1-F2371)*('d_고정'!$B$22*BETAINV(RAND(),IF(G2371&lt;'d_고정'!$B$26,'d_고정'!$B$25,'d_고정'!$B$20)+1,'d_고정'!$B$21-IF(G2371&lt;'d_고정'!$B$26,'d_고정'!$B$25,'d_고정'!$B$20)+1)+(1-'d_고정'!$B$22)*BETAINV(RAND(),IF(G2371&lt;'d_고정'!$B$26,'d_고정'!$B$24,'d_고정'!$B$18)+1,'d_고정'!$B$19-IF(G2371&lt;'d_고정'!$B$26,'d_고정'!$B$24,'d_고정'!$B$18)+1))*('d_고정'!$B$14+('d_고정'!$B$15-'d_고정'!$B$14)*RAND()))/F2371</f>
        <v/>
      </c>
      <c r="I2371">
        <f>RAND()</f>
        <v/>
      </c>
      <c r="J2371">
        <f>IF('d_시나리오'!$J$3='d_시나리오'!$H$3,'d_시나리오'!$I$3,IF(I2371&lt;('d_시나리오'!$I$3-'d_시나리오'!$H$3)/('d_시나리오'!$J$3-'d_시나리오'!$H$3),'d_시나리오'!$H$3+SQRT(I2371*('d_시나리오'!$J$3-'d_시나리오'!$H$3)*('d_시나리오'!$I$3-'d_시나리오'!$H$3)),'d_시나리오'!$J$3-SQRT((1-I2371)*('d_시나리오'!$J$3-'d_시나리오'!$H$3)*('d_시나리오'!$J$3-'d_시나리오'!$I$3))))</f>
        <v/>
      </c>
      <c r="K2371">
        <f>RAND()</f>
        <v/>
      </c>
      <c r="L2371">
        <f>IF('d_시나리오'!$J$4='d_시나리오'!$H$4,'d_시나리오'!$I$4,IF(K2371&lt;('d_시나리오'!$I$4-'d_시나리오'!$H$4)/('d_시나리오'!$J$4-'d_시나리오'!$H$4),'d_시나리오'!$H$4+SQRT(K2371*('d_시나리오'!$J$4-'d_시나리오'!$H$4)*('d_시나리오'!$I$4-'d_시나리오'!$H$4)),'d_시나리오'!$J$4-SQRT((1-K2371)*('d_시나리오'!$J$4-'d_시나리오'!$H$4)*('d_시나리오'!$J$4-'d_시나리오'!$I$4))))</f>
        <v/>
      </c>
      <c r="M2371">
        <f>RAND()</f>
        <v/>
      </c>
      <c r="N2371">
        <f>IF('d_시나리오'!$J$5='d_시나리오'!$H$5,'d_시나리오'!$I$5,IF(M2371&lt;('d_시나리오'!$I$5-'d_시나리오'!$H$5)/('d_시나리오'!$J$5-'d_시나리오'!$H$5),'d_시나리오'!$H$5+SQRT(M2371*('d_시나리오'!$J$5-'d_시나리오'!$H$5)*('d_시나리오'!$I$5-'d_시나리오'!$H$5)),'d_시나리오'!$J$5-SQRT((1-M2371)*('d_시나리오'!$J$5-'d_시나리오'!$H$5)*('d_시나리오'!$J$5-'d_시나리오'!$I$5))))</f>
        <v/>
      </c>
      <c r="O2371">
        <f>RAND()</f>
        <v/>
      </c>
      <c r="P2371">
        <f>IF('d_시나리오'!$J$6='d_시나리오'!$H$6,'d_시나리오'!$I$6,IF(O2371&lt;('d_시나리오'!$I$6-'d_시나리오'!$H$6)/('d_시나리오'!$J$6-'d_시나리오'!$H$6),'d_시나리오'!$H$6+SQRT(O2371*('d_시나리오'!$J$6-'d_시나리오'!$H$6)*('d_시나리오'!$I$6-'d_시나리오'!$H$6)),'d_시나리오'!$J$6-SQRT((1-O2371)*('d_시나리오'!$J$6-'d_시나리오'!$H$6)*('d_시나리오'!$J$6-'d_시나리오'!$I$6))))</f>
        <v/>
      </c>
      <c r="Q2371">
        <f>INDEX('d_분포'!$B$2:$B$57,RANDBETWEEN(1,56))</f>
        <v/>
      </c>
      <c r="R2371">
        <f>BETAINV(RAND(),5,5)</f>
        <v/>
      </c>
      <c r="S2371">
        <f>'d_고정'!$B$1*'6_기대효과'!$H$7*('d_시나리오'!$I$7/'d_고정'!$B$2)*B2371</f>
        <v/>
      </c>
      <c r="T2371">
        <f>S2371*D2371</f>
        <v/>
      </c>
      <c r="U2371">
        <f>S2371*F2371*H2371</f>
        <v/>
      </c>
      <c r="V2371">
        <f>S2371*F2371*(H2371-1)</f>
        <v/>
      </c>
      <c r="W2371">
        <f>U2371*J2371</f>
        <v/>
      </c>
      <c r="X2371">
        <f>T2371+W2371</f>
        <v/>
      </c>
      <c r="Y2371">
        <f>(T2371*E2371+W2371*L2371)*(1-R2371-'d_고정'!$B$13)</f>
        <v/>
      </c>
      <c r="Z2371">
        <f>(U2371*N2371*Q2371+'d_고정'!$B$3*('6_기대효과'!$H$7/8)*Q2371*'d_고정'!$B$10*P2371*('6_기대효과'!$K$7/'d_고정'!$B$9))*(1-R2371)</f>
        <v/>
      </c>
      <c r="AA2371">
        <f>W2371*L2371*(1-R2371-'d_고정'!$B$13)+U2371*MAX(N2371-'d_고정'!$B$10*P2371*('6_기대효과'!$K$7/'d_고정'!$B$9),0)*Q2371*(1-R2371)</f>
        <v/>
      </c>
      <c r="AB2371">
        <f>Y2371+Z2371</f>
        <v/>
      </c>
      <c r="AC2371">
        <f>Y2371/('d_고정'!$B$5*'6_기대효과'!$H$7/8)/'d_고정'!$B$6</f>
        <v/>
      </c>
      <c r="AD2371">
        <f>Y2371/('d_고정'!$B$8*'6_기대효과'!$H$7/8)</f>
        <v/>
      </c>
    </row>
    <row r="2372">
      <c r="A2372">
        <f>RAND()</f>
        <v/>
      </c>
      <c r="B2372">
        <f>IF('d_시나리오'!$J$2='d_시나리오'!$H$2,'d_시나리오'!$I$2,IF(A2372&lt;('d_시나리오'!$I$2-'d_시나리오'!$H$2)/('d_시나리오'!$J$2-'d_시나리오'!$H$2),'d_시나리오'!$H$2+SQRT(A2372*('d_시나리오'!$J$2-'d_시나리오'!$H$2)*('d_시나리오'!$I$2-'d_시나리오'!$H$2)),'d_시나리오'!$J$2-SQRT((1-A2372)*('d_시나리오'!$J$2-'d_시나리오'!$H$2)*('d_시나리오'!$J$2-'d_시나리오'!$I$2))))</f>
        <v/>
      </c>
      <c r="C2372">
        <f>RAND()</f>
        <v/>
      </c>
      <c r="D2372">
        <f>BETAINV(RAND(),IF(C2372&lt;'d_고정'!$B$26,'d_고정'!$B$23,'d_고정'!$B$16)+1,'d_고정'!$B$17-IF(C2372&lt;'d_고정'!$B$26,'d_고정'!$B$23,'d_고정'!$B$16)+1)*('d_고정'!$B$14+('d_고정'!$B$15-'d_고정'!$B$14)*RAND())</f>
        <v/>
      </c>
      <c r="E2372">
        <f>INDEX('d_분포'!$A$2:$A$28,RANDBETWEEN(1,27))</f>
        <v/>
      </c>
      <c r="F2372">
        <f>INDEX('d_분포'!$C$2:$C$5,RANDBETWEEN(1,4))*(0.9+0.2*RAND())</f>
        <v/>
      </c>
      <c r="G2372">
        <f>RAND()</f>
        <v/>
      </c>
      <c r="H2372">
        <f>(F2372+(1-F2372)*('d_고정'!$B$22*BETAINV(RAND(),IF(G2372&lt;'d_고정'!$B$26,'d_고정'!$B$25,'d_고정'!$B$20)+1,'d_고정'!$B$21-IF(G2372&lt;'d_고정'!$B$26,'d_고정'!$B$25,'d_고정'!$B$20)+1)+(1-'d_고정'!$B$22)*BETAINV(RAND(),IF(G2372&lt;'d_고정'!$B$26,'d_고정'!$B$24,'d_고정'!$B$18)+1,'d_고정'!$B$19-IF(G2372&lt;'d_고정'!$B$26,'d_고정'!$B$24,'d_고정'!$B$18)+1))*('d_고정'!$B$14+('d_고정'!$B$15-'d_고정'!$B$14)*RAND()))/F2372</f>
        <v/>
      </c>
      <c r="I2372">
        <f>RAND()</f>
        <v/>
      </c>
      <c r="J2372">
        <f>IF('d_시나리오'!$J$3='d_시나리오'!$H$3,'d_시나리오'!$I$3,IF(I2372&lt;('d_시나리오'!$I$3-'d_시나리오'!$H$3)/('d_시나리오'!$J$3-'d_시나리오'!$H$3),'d_시나리오'!$H$3+SQRT(I2372*('d_시나리오'!$J$3-'d_시나리오'!$H$3)*('d_시나리오'!$I$3-'d_시나리오'!$H$3)),'d_시나리오'!$J$3-SQRT((1-I2372)*('d_시나리오'!$J$3-'d_시나리오'!$H$3)*('d_시나리오'!$J$3-'d_시나리오'!$I$3))))</f>
        <v/>
      </c>
      <c r="K2372">
        <f>RAND()</f>
        <v/>
      </c>
      <c r="L2372">
        <f>IF('d_시나리오'!$J$4='d_시나리오'!$H$4,'d_시나리오'!$I$4,IF(K2372&lt;('d_시나리오'!$I$4-'d_시나리오'!$H$4)/('d_시나리오'!$J$4-'d_시나리오'!$H$4),'d_시나리오'!$H$4+SQRT(K2372*('d_시나리오'!$J$4-'d_시나리오'!$H$4)*('d_시나리오'!$I$4-'d_시나리오'!$H$4)),'d_시나리오'!$J$4-SQRT((1-K2372)*('d_시나리오'!$J$4-'d_시나리오'!$H$4)*('d_시나리오'!$J$4-'d_시나리오'!$I$4))))</f>
        <v/>
      </c>
      <c r="M2372">
        <f>RAND()</f>
        <v/>
      </c>
      <c r="N2372">
        <f>IF('d_시나리오'!$J$5='d_시나리오'!$H$5,'d_시나리오'!$I$5,IF(M2372&lt;('d_시나리오'!$I$5-'d_시나리오'!$H$5)/('d_시나리오'!$J$5-'d_시나리오'!$H$5),'d_시나리오'!$H$5+SQRT(M2372*('d_시나리오'!$J$5-'d_시나리오'!$H$5)*('d_시나리오'!$I$5-'d_시나리오'!$H$5)),'d_시나리오'!$J$5-SQRT((1-M2372)*('d_시나리오'!$J$5-'d_시나리오'!$H$5)*('d_시나리오'!$J$5-'d_시나리오'!$I$5))))</f>
        <v/>
      </c>
      <c r="O2372">
        <f>RAND()</f>
        <v/>
      </c>
      <c r="P2372">
        <f>IF('d_시나리오'!$J$6='d_시나리오'!$H$6,'d_시나리오'!$I$6,IF(O2372&lt;('d_시나리오'!$I$6-'d_시나리오'!$H$6)/('d_시나리오'!$J$6-'d_시나리오'!$H$6),'d_시나리오'!$H$6+SQRT(O2372*('d_시나리오'!$J$6-'d_시나리오'!$H$6)*('d_시나리오'!$I$6-'d_시나리오'!$H$6)),'d_시나리오'!$J$6-SQRT((1-O2372)*('d_시나리오'!$J$6-'d_시나리오'!$H$6)*('d_시나리오'!$J$6-'d_시나리오'!$I$6))))</f>
        <v/>
      </c>
      <c r="Q2372">
        <f>INDEX('d_분포'!$B$2:$B$57,RANDBETWEEN(1,56))</f>
        <v/>
      </c>
      <c r="R2372">
        <f>BETAINV(RAND(),5,5)</f>
        <v/>
      </c>
      <c r="S2372">
        <f>'d_고정'!$B$1*'6_기대효과'!$H$7*('d_시나리오'!$I$7/'d_고정'!$B$2)*B2372</f>
        <v/>
      </c>
      <c r="T2372">
        <f>S2372*D2372</f>
        <v/>
      </c>
      <c r="U2372">
        <f>S2372*F2372*H2372</f>
        <v/>
      </c>
      <c r="V2372">
        <f>S2372*F2372*(H2372-1)</f>
        <v/>
      </c>
      <c r="W2372">
        <f>U2372*J2372</f>
        <v/>
      </c>
      <c r="X2372">
        <f>T2372+W2372</f>
        <v/>
      </c>
      <c r="Y2372">
        <f>(T2372*E2372+W2372*L2372)*(1-R2372-'d_고정'!$B$13)</f>
        <v/>
      </c>
      <c r="Z2372">
        <f>(U2372*N2372*Q2372+'d_고정'!$B$3*('6_기대효과'!$H$7/8)*Q2372*'d_고정'!$B$10*P2372*('6_기대효과'!$K$7/'d_고정'!$B$9))*(1-R2372)</f>
        <v/>
      </c>
      <c r="AA2372">
        <f>W2372*L2372*(1-R2372-'d_고정'!$B$13)+U2372*MAX(N2372-'d_고정'!$B$10*P2372*('6_기대효과'!$K$7/'d_고정'!$B$9),0)*Q2372*(1-R2372)</f>
        <v/>
      </c>
      <c r="AB2372">
        <f>Y2372+Z2372</f>
        <v/>
      </c>
      <c r="AC2372">
        <f>Y2372/('d_고정'!$B$5*'6_기대효과'!$H$7/8)/'d_고정'!$B$6</f>
        <v/>
      </c>
      <c r="AD2372">
        <f>Y2372/('d_고정'!$B$8*'6_기대효과'!$H$7/8)</f>
        <v/>
      </c>
    </row>
    <row r="2373">
      <c r="A2373">
        <f>RAND()</f>
        <v/>
      </c>
      <c r="B2373">
        <f>IF('d_시나리오'!$J$2='d_시나리오'!$H$2,'d_시나리오'!$I$2,IF(A2373&lt;('d_시나리오'!$I$2-'d_시나리오'!$H$2)/('d_시나리오'!$J$2-'d_시나리오'!$H$2),'d_시나리오'!$H$2+SQRT(A2373*('d_시나리오'!$J$2-'d_시나리오'!$H$2)*('d_시나리오'!$I$2-'d_시나리오'!$H$2)),'d_시나리오'!$J$2-SQRT((1-A2373)*('d_시나리오'!$J$2-'d_시나리오'!$H$2)*('d_시나리오'!$J$2-'d_시나리오'!$I$2))))</f>
        <v/>
      </c>
      <c r="C2373">
        <f>RAND()</f>
        <v/>
      </c>
      <c r="D2373">
        <f>BETAINV(RAND(),IF(C2373&lt;'d_고정'!$B$26,'d_고정'!$B$23,'d_고정'!$B$16)+1,'d_고정'!$B$17-IF(C2373&lt;'d_고정'!$B$26,'d_고정'!$B$23,'d_고정'!$B$16)+1)*('d_고정'!$B$14+('d_고정'!$B$15-'d_고정'!$B$14)*RAND())</f>
        <v/>
      </c>
      <c r="E2373">
        <f>INDEX('d_분포'!$A$2:$A$28,RANDBETWEEN(1,27))</f>
        <v/>
      </c>
      <c r="F2373">
        <f>INDEX('d_분포'!$C$2:$C$5,RANDBETWEEN(1,4))*(0.9+0.2*RAND())</f>
        <v/>
      </c>
      <c r="G2373">
        <f>RAND()</f>
        <v/>
      </c>
      <c r="H2373">
        <f>(F2373+(1-F2373)*('d_고정'!$B$22*BETAINV(RAND(),IF(G2373&lt;'d_고정'!$B$26,'d_고정'!$B$25,'d_고정'!$B$20)+1,'d_고정'!$B$21-IF(G2373&lt;'d_고정'!$B$26,'d_고정'!$B$25,'d_고정'!$B$20)+1)+(1-'d_고정'!$B$22)*BETAINV(RAND(),IF(G2373&lt;'d_고정'!$B$26,'d_고정'!$B$24,'d_고정'!$B$18)+1,'d_고정'!$B$19-IF(G2373&lt;'d_고정'!$B$26,'d_고정'!$B$24,'d_고정'!$B$18)+1))*('d_고정'!$B$14+('d_고정'!$B$15-'d_고정'!$B$14)*RAND()))/F2373</f>
        <v/>
      </c>
      <c r="I2373">
        <f>RAND()</f>
        <v/>
      </c>
      <c r="J2373">
        <f>IF('d_시나리오'!$J$3='d_시나리오'!$H$3,'d_시나리오'!$I$3,IF(I2373&lt;('d_시나리오'!$I$3-'d_시나리오'!$H$3)/('d_시나리오'!$J$3-'d_시나리오'!$H$3),'d_시나리오'!$H$3+SQRT(I2373*('d_시나리오'!$J$3-'d_시나리오'!$H$3)*('d_시나리오'!$I$3-'d_시나리오'!$H$3)),'d_시나리오'!$J$3-SQRT((1-I2373)*('d_시나리오'!$J$3-'d_시나리오'!$H$3)*('d_시나리오'!$J$3-'d_시나리오'!$I$3))))</f>
        <v/>
      </c>
      <c r="K2373">
        <f>RAND()</f>
        <v/>
      </c>
      <c r="L2373">
        <f>IF('d_시나리오'!$J$4='d_시나리오'!$H$4,'d_시나리오'!$I$4,IF(K2373&lt;('d_시나리오'!$I$4-'d_시나리오'!$H$4)/('d_시나리오'!$J$4-'d_시나리오'!$H$4),'d_시나리오'!$H$4+SQRT(K2373*('d_시나리오'!$J$4-'d_시나리오'!$H$4)*('d_시나리오'!$I$4-'d_시나리오'!$H$4)),'d_시나리오'!$J$4-SQRT((1-K2373)*('d_시나리오'!$J$4-'d_시나리오'!$H$4)*('d_시나리오'!$J$4-'d_시나리오'!$I$4))))</f>
        <v/>
      </c>
      <c r="M2373">
        <f>RAND()</f>
        <v/>
      </c>
      <c r="N2373">
        <f>IF('d_시나리오'!$J$5='d_시나리오'!$H$5,'d_시나리오'!$I$5,IF(M2373&lt;('d_시나리오'!$I$5-'d_시나리오'!$H$5)/('d_시나리오'!$J$5-'d_시나리오'!$H$5),'d_시나리오'!$H$5+SQRT(M2373*('d_시나리오'!$J$5-'d_시나리오'!$H$5)*('d_시나리오'!$I$5-'d_시나리오'!$H$5)),'d_시나리오'!$J$5-SQRT((1-M2373)*('d_시나리오'!$J$5-'d_시나리오'!$H$5)*('d_시나리오'!$J$5-'d_시나리오'!$I$5))))</f>
        <v/>
      </c>
      <c r="O2373">
        <f>RAND()</f>
        <v/>
      </c>
      <c r="P2373">
        <f>IF('d_시나리오'!$J$6='d_시나리오'!$H$6,'d_시나리오'!$I$6,IF(O2373&lt;('d_시나리오'!$I$6-'d_시나리오'!$H$6)/('d_시나리오'!$J$6-'d_시나리오'!$H$6),'d_시나리오'!$H$6+SQRT(O2373*('d_시나리오'!$J$6-'d_시나리오'!$H$6)*('d_시나리오'!$I$6-'d_시나리오'!$H$6)),'d_시나리오'!$J$6-SQRT((1-O2373)*('d_시나리오'!$J$6-'d_시나리오'!$H$6)*('d_시나리오'!$J$6-'d_시나리오'!$I$6))))</f>
        <v/>
      </c>
      <c r="Q2373">
        <f>INDEX('d_분포'!$B$2:$B$57,RANDBETWEEN(1,56))</f>
        <v/>
      </c>
      <c r="R2373">
        <f>BETAINV(RAND(),5,5)</f>
        <v/>
      </c>
      <c r="S2373">
        <f>'d_고정'!$B$1*'6_기대효과'!$H$7*('d_시나리오'!$I$7/'d_고정'!$B$2)*B2373</f>
        <v/>
      </c>
      <c r="T2373">
        <f>S2373*D2373</f>
        <v/>
      </c>
      <c r="U2373">
        <f>S2373*F2373*H2373</f>
        <v/>
      </c>
      <c r="V2373">
        <f>S2373*F2373*(H2373-1)</f>
        <v/>
      </c>
      <c r="W2373">
        <f>U2373*J2373</f>
        <v/>
      </c>
      <c r="X2373">
        <f>T2373+W2373</f>
        <v/>
      </c>
      <c r="Y2373">
        <f>(T2373*E2373+W2373*L2373)*(1-R2373-'d_고정'!$B$13)</f>
        <v/>
      </c>
      <c r="Z2373">
        <f>(U2373*N2373*Q2373+'d_고정'!$B$3*('6_기대효과'!$H$7/8)*Q2373*'d_고정'!$B$10*P2373*('6_기대효과'!$K$7/'d_고정'!$B$9))*(1-R2373)</f>
        <v/>
      </c>
      <c r="AA2373">
        <f>W2373*L2373*(1-R2373-'d_고정'!$B$13)+U2373*MAX(N2373-'d_고정'!$B$10*P2373*('6_기대효과'!$K$7/'d_고정'!$B$9),0)*Q2373*(1-R2373)</f>
        <v/>
      </c>
      <c r="AB2373">
        <f>Y2373+Z2373</f>
        <v/>
      </c>
      <c r="AC2373">
        <f>Y2373/('d_고정'!$B$5*'6_기대효과'!$H$7/8)/'d_고정'!$B$6</f>
        <v/>
      </c>
      <c r="AD2373">
        <f>Y2373/('d_고정'!$B$8*'6_기대효과'!$H$7/8)</f>
        <v/>
      </c>
    </row>
    <row r="2374">
      <c r="A2374">
        <f>RAND()</f>
        <v/>
      </c>
      <c r="B2374">
        <f>IF('d_시나리오'!$J$2='d_시나리오'!$H$2,'d_시나리오'!$I$2,IF(A2374&lt;('d_시나리오'!$I$2-'d_시나리오'!$H$2)/('d_시나리오'!$J$2-'d_시나리오'!$H$2),'d_시나리오'!$H$2+SQRT(A2374*('d_시나리오'!$J$2-'d_시나리오'!$H$2)*('d_시나리오'!$I$2-'d_시나리오'!$H$2)),'d_시나리오'!$J$2-SQRT((1-A2374)*('d_시나리오'!$J$2-'d_시나리오'!$H$2)*('d_시나리오'!$J$2-'d_시나리오'!$I$2))))</f>
        <v/>
      </c>
      <c r="C2374">
        <f>RAND()</f>
        <v/>
      </c>
      <c r="D2374">
        <f>BETAINV(RAND(),IF(C2374&lt;'d_고정'!$B$26,'d_고정'!$B$23,'d_고정'!$B$16)+1,'d_고정'!$B$17-IF(C2374&lt;'d_고정'!$B$26,'d_고정'!$B$23,'d_고정'!$B$16)+1)*('d_고정'!$B$14+('d_고정'!$B$15-'d_고정'!$B$14)*RAND())</f>
        <v/>
      </c>
      <c r="E2374">
        <f>INDEX('d_분포'!$A$2:$A$28,RANDBETWEEN(1,27))</f>
        <v/>
      </c>
      <c r="F2374">
        <f>INDEX('d_분포'!$C$2:$C$5,RANDBETWEEN(1,4))*(0.9+0.2*RAND())</f>
        <v/>
      </c>
      <c r="G2374">
        <f>RAND()</f>
        <v/>
      </c>
      <c r="H2374">
        <f>(F2374+(1-F2374)*('d_고정'!$B$22*BETAINV(RAND(),IF(G2374&lt;'d_고정'!$B$26,'d_고정'!$B$25,'d_고정'!$B$20)+1,'d_고정'!$B$21-IF(G2374&lt;'d_고정'!$B$26,'d_고정'!$B$25,'d_고정'!$B$20)+1)+(1-'d_고정'!$B$22)*BETAINV(RAND(),IF(G2374&lt;'d_고정'!$B$26,'d_고정'!$B$24,'d_고정'!$B$18)+1,'d_고정'!$B$19-IF(G2374&lt;'d_고정'!$B$26,'d_고정'!$B$24,'d_고정'!$B$18)+1))*('d_고정'!$B$14+('d_고정'!$B$15-'d_고정'!$B$14)*RAND()))/F2374</f>
        <v/>
      </c>
      <c r="I2374">
        <f>RAND()</f>
        <v/>
      </c>
      <c r="J2374">
        <f>IF('d_시나리오'!$J$3='d_시나리오'!$H$3,'d_시나리오'!$I$3,IF(I2374&lt;('d_시나리오'!$I$3-'d_시나리오'!$H$3)/('d_시나리오'!$J$3-'d_시나리오'!$H$3),'d_시나리오'!$H$3+SQRT(I2374*('d_시나리오'!$J$3-'d_시나리오'!$H$3)*('d_시나리오'!$I$3-'d_시나리오'!$H$3)),'d_시나리오'!$J$3-SQRT((1-I2374)*('d_시나리오'!$J$3-'d_시나리오'!$H$3)*('d_시나리오'!$J$3-'d_시나리오'!$I$3))))</f>
        <v/>
      </c>
      <c r="K2374">
        <f>RAND()</f>
        <v/>
      </c>
      <c r="L2374">
        <f>IF('d_시나리오'!$J$4='d_시나리오'!$H$4,'d_시나리오'!$I$4,IF(K2374&lt;('d_시나리오'!$I$4-'d_시나리오'!$H$4)/('d_시나리오'!$J$4-'d_시나리오'!$H$4),'d_시나리오'!$H$4+SQRT(K2374*('d_시나리오'!$J$4-'d_시나리오'!$H$4)*('d_시나리오'!$I$4-'d_시나리오'!$H$4)),'d_시나리오'!$J$4-SQRT((1-K2374)*('d_시나리오'!$J$4-'d_시나리오'!$H$4)*('d_시나리오'!$J$4-'d_시나리오'!$I$4))))</f>
        <v/>
      </c>
      <c r="M2374">
        <f>RAND()</f>
        <v/>
      </c>
      <c r="N2374">
        <f>IF('d_시나리오'!$J$5='d_시나리오'!$H$5,'d_시나리오'!$I$5,IF(M2374&lt;('d_시나리오'!$I$5-'d_시나리오'!$H$5)/('d_시나리오'!$J$5-'d_시나리오'!$H$5),'d_시나리오'!$H$5+SQRT(M2374*('d_시나리오'!$J$5-'d_시나리오'!$H$5)*('d_시나리오'!$I$5-'d_시나리오'!$H$5)),'d_시나리오'!$J$5-SQRT((1-M2374)*('d_시나리오'!$J$5-'d_시나리오'!$H$5)*('d_시나리오'!$J$5-'d_시나리오'!$I$5))))</f>
        <v/>
      </c>
      <c r="O2374">
        <f>RAND()</f>
        <v/>
      </c>
      <c r="P2374">
        <f>IF('d_시나리오'!$J$6='d_시나리오'!$H$6,'d_시나리오'!$I$6,IF(O2374&lt;('d_시나리오'!$I$6-'d_시나리오'!$H$6)/('d_시나리오'!$J$6-'d_시나리오'!$H$6),'d_시나리오'!$H$6+SQRT(O2374*('d_시나리오'!$J$6-'d_시나리오'!$H$6)*('d_시나리오'!$I$6-'d_시나리오'!$H$6)),'d_시나리오'!$J$6-SQRT((1-O2374)*('d_시나리오'!$J$6-'d_시나리오'!$H$6)*('d_시나리오'!$J$6-'d_시나리오'!$I$6))))</f>
        <v/>
      </c>
      <c r="Q2374">
        <f>INDEX('d_분포'!$B$2:$B$57,RANDBETWEEN(1,56))</f>
        <v/>
      </c>
      <c r="R2374">
        <f>BETAINV(RAND(),5,5)</f>
        <v/>
      </c>
      <c r="S2374">
        <f>'d_고정'!$B$1*'6_기대효과'!$H$7*('d_시나리오'!$I$7/'d_고정'!$B$2)*B2374</f>
        <v/>
      </c>
      <c r="T2374">
        <f>S2374*D2374</f>
        <v/>
      </c>
      <c r="U2374">
        <f>S2374*F2374*H2374</f>
        <v/>
      </c>
      <c r="V2374">
        <f>S2374*F2374*(H2374-1)</f>
        <v/>
      </c>
      <c r="W2374">
        <f>U2374*J2374</f>
        <v/>
      </c>
      <c r="X2374">
        <f>T2374+W2374</f>
        <v/>
      </c>
      <c r="Y2374">
        <f>(T2374*E2374+W2374*L2374)*(1-R2374-'d_고정'!$B$13)</f>
        <v/>
      </c>
      <c r="Z2374">
        <f>(U2374*N2374*Q2374+'d_고정'!$B$3*('6_기대효과'!$H$7/8)*Q2374*'d_고정'!$B$10*P2374*('6_기대효과'!$K$7/'d_고정'!$B$9))*(1-R2374)</f>
        <v/>
      </c>
      <c r="AA2374">
        <f>W2374*L2374*(1-R2374-'d_고정'!$B$13)+U2374*MAX(N2374-'d_고정'!$B$10*P2374*('6_기대효과'!$K$7/'d_고정'!$B$9),0)*Q2374*(1-R2374)</f>
        <v/>
      </c>
      <c r="AB2374">
        <f>Y2374+Z2374</f>
        <v/>
      </c>
      <c r="AC2374">
        <f>Y2374/('d_고정'!$B$5*'6_기대효과'!$H$7/8)/'d_고정'!$B$6</f>
        <v/>
      </c>
      <c r="AD2374">
        <f>Y2374/('d_고정'!$B$8*'6_기대효과'!$H$7/8)</f>
        <v/>
      </c>
    </row>
    <row r="2375">
      <c r="A2375">
        <f>RAND()</f>
        <v/>
      </c>
      <c r="B2375">
        <f>IF('d_시나리오'!$J$2='d_시나리오'!$H$2,'d_시나리오'!$I$2,IF(A2375&lt;('d_시나리오'!$I$2-'d_시나리오'!$H$2)/('d_시나리오'!$J$2-'d_시나리오'!$H$2),'d_시나리오'!$H$2+SQRT(A2375*('d_시나리오'!$J$2-'d_시나리오'!$H$2)*('d_시나리오'!$I$2-'d_시나리오'!$H$2)),'d_시나리오'!$J$2-SQRT((1-A2375)*('d_시나리오'!$J$2-'d_시나리오'!$H$2)*('d_시나리오'!$J$2-'d_시나리오'!$I$2))))</f>
        <v/>
      </c>
      <c r="C2375">
        <f>RAND()</f>
        <v/>
      </c>
      <c r="D2375">
        <f>BETAINV(RAND(),IF(C2375&lt;'d_고정'!$B$26,'d_고정'!$B$23,'d_고정'!$B$16)+1,'d_고정'!$B$17-IF(C2375&lt;'d_고정'!$B$26,'d_고정'!$B$23,'d_고정'!$B$16)+1)*('d_고정'!$B$14+('d_고정'!$B$15-'d_고정'!$B$14)*RAND())</f>
        <v/>
      </c>
      <c r="E2375">
        <f>INDEX('d_분포'!$A$2:$A$28,RANDBETWEEN(1,27))</f>
        <v/>
      </c>
      <c r="F2375">
        <f>INDEX('d_분포'!$C$2:$C$5,RANDBETWEEN(1,4))*(0.9+0.2*RAND())</f>
        <v/>
      </c>
      <c r="G2375">
        <f>RAND()</f>
        <v/>
      </c>
      <c r="H2375">
        <f>(F2375+(1-F2375)*('d_고정'!$B$22*BETAINV(RAND(),IF(G2375&lt;'d_고정'!$B$26,'d_고정'!$B$25,'d_고정'!$B$20)+1,'d_고정'!$B$21-IF(G2375&lt;'d_고정'!$B$26,'d_고정'!$B$25,'d_고정'!$B$20)+1)+(1-'d_고정'!$B$22)*BETAINV(RAND(),IF(G2375&lt;'d_고정'!$B$26,'d_고정'!$B$24,'d_고정'!$B$18)+1,'d_고정'!$B$19-IF(G2375&lt;'d_고정'!$B$26,'d_고정'!$B$24,'d_고정'!$B$18)+1))*('d_고정'!$B$14+('d_고정'!$B$15-'d_고정'!$B$14)*RAND()))/F2375</f>
        <v/>
      </c>
      <c r="I2375">
        <f>RAND()</f>
        <v/>
      </c>
      <c r="J2375">
        <f>IF('d_시나리오'!$J$3='d_시나리오'!$H$3,'d_시나리오'!$I$3,IF(I2375&lt;('d_시나리오'!$I$3-'d_시나리오'!$H$3)/('d_시나리오'!$J$3-'d_시나리오'!$H$3),'d_시나리오'!$H$3+SQRT(I2375*('d_시나리오'!$J$3-'d_시나리오'!$H$3)*('d_시나리오'!$I$3-'d_시나리오'!$H$3)),'d_시나리오'!$J$3-SQRT((1-I2375)*('d_시나리오'!$J$3-'d_시나리오'!$H$3)*('d_시나리오'!$J$3-'d_시나리오'!$I$3))))</f>
        <v/>
      </c>
      <c r="K2375">
        <f>RAND()</f>
        <v/>
      </c>
      <c r="L2375">
        <f>IF('d_시나리오'!$J$4='d_시나리오'!$H$4,'d_시나리오'!$I$4,IF(K2375&lt;('d_시나리오'!$I$4-'d_시나리오'!$H$4)/('d_시나리오'!$J$4-'d_시나리오'!$H$4),'d_시나리오'!$H$4+SQRT(K2375*('d_시나리오'!$J$4-'d_시나리오'!$H$4)*('d_시나리오'!$I$4-'d_시나리오'!$H$4)),'d_시나리오'!$J$4-SQRT((1-K2375)*('d_시나리오'!$J$4-'d_시나리오'!$H$4)*('d_시나리오'!$J$4-'d_시나리오'!$I$4))))</f>
        <v/>
      </c>
      <c r="M2375">
        <f>RAND()</f>
        <v/>
      </c>
      <c r="N2375">
        <f>IF('d_시나리오'!$J$5='d_시나리오'!$H$5,'d_시나리오'!$I$5,IF(M2375&lt;('d_시나리오'!$I$5-'d_시나리오'!$H$5)/('d_시나리오'!$J$5-'d_시나리오'!$H$5),'d_시나리오'!$H$5+SQRT(M2375*('d_시나리오'!$J$5-'d_시나리오'!$H$5)*('d_시나리오'!$I$5-'d_시나리오'!$H$5)),'d_시나리오'!$J$5-SQRT((1-M2375)*('d_시나리오'!$J$5-'d_시나리오'!$H$5)*('d_시나리오'!$J$5-'d_시나리오'!$I$5))))</f>
        <v/>
      </c>
      <c r="O2375">
        <f>RAND()</f>
        <v/>
      </c>
      <c r="P2375">
        <f>IF('d_시나리오'!$J$6='d_시나리오'!$H$6,'d_시나리오'!$I$6,IF(O2375&lt;('d_시나리오'!$I$6-'d_시나리오'!$H$6)/('d_시나리오'!$J$6-'d_시나리오'!$H$6),'d_시나리오'!$H$6+SQRT(O2375*('d_시나리오'!$J$6-'d_시나리오'!$H$6)*('d_시나리오'!$I$6-'d_시나리오'!$H$6)),'d_시나리오'!$J$6-SQRT((1-O2375)*('d_시나리오'!$J$6-'d_시나리오'!$H$6)*('d_시나리오'!$J$6-'d_시나리오'!$I$6))))</f>
        <v/>
      </c>
      <c r="Q2375">
        <f>INDEX('d_분포'!$B$2:$B$57,RANDBETWEEN(1,56))</f>
        <v/>
      </c>
      <c r="R2375">
        <f>BETAINV(RAND(),5,5)</f>
        <v/>
      </c>
      <c r="S2375">
        <f>'d_고정'!$B$1*'6_기대효과'!$H$7*('d_시나리오'!$I$7/'d_고정'!$B$2)*B2375</f>
        <v/>
      </c>
      <c r="T2375">
        <f>S2375*D2375</f>
        <v/>
      </c>
      <c r="U2375">
        <f>S2375*F2375*H2375</f>
        <v/>
      </c>
      <c r="V2375">
        <f>S2375*F2375*(H2375-1)</f>
        <v/>
      </c>
      <c r="W2375">
        <f>U2375*J2375</f>
        <v/>
      </c>
      <c r="X2375">
        <f>T2375+W2375</f>
        <v/>
      </c>
      <c r="Y2375">
        <f>(T2375*E2375+W2375*L2375)*(1-R2375-'d_고정'!$B$13)</f>
        <v/>
      </c>
      <c r="Z2375">
        <f>(U2375*N2375*Q2375+'d_고정'!$B$3*('6_기대효과'!$H$7/8)*Q2375*'d_고정'!$B$10*P2375*('6_기대효과'!$K$7/'d_고정'!$B$9))*(1-R2375)</f>
        <v/>
      </c>
      <c r="AA2375">
        <f>W2375*L2375*(1-R2375-'d_고정'!$B$13)+U2375*MAX(N2375-'d_고정'!$B$10*P2375*('6_기대효과'!$K$7/'d_고정'!$B$9),0)*Q2375*(1-R2375)</f>
        <v/>
      </c>
      <c r="AB2375">
        <f>Y2375+Z2375</f>
        <v/>
      </c>
      <c r="AC2375">
        <f>Y2375/('d_고정'!$B$5*'6_기대효과'!$H$7/8)/'d_고정'!$B$6</f>
        <v/>
      </c>
      <c r="AD2375">
        <f>Y2375/('d_고정'!$B$8*'6_기대효과'!$H$7/8)</f>
        <v/>
      </c>
    </row>
    <row r="2376">
      <c r="A2376">
        <f>RAND()</f>
        <v/>
      </c>
      <c r="B2376">
        <f>IF('d_시나리오'!$J$2='d_시나리오'!$H$2,'d_시나리오'!$I$2,IF(A2376&lt;('d_시나리오'!$I$2-'d_시나리오'!$H$2)/('d_시나리오'!$J$2-'d_시나리오'!$H$2),'d_시나리오'!$H$2+SQRT(A2376*('d_시나리오'!$J$2-'d_시나리오'!$H$2)*('d_시나리오'!$I$2-'d_시나리오'!$H$2)),'d_시나리오'!$J$2-SQRT((1-A2376)*('d_시나리오'!$J$2-'d_시나리오'!$H$2)*('d_시나리오'!$J$2-'d_시나리오'!$I$2))))</f>
        <v/>
      </c>
      <c r="C2376">
        <f>RAND()</f>
        <v/>
      </c>
      <c r="D2376">
        <f>BETAINV(RAND(),IF(C2376&lt;'d_고정'!$B$26,'d_고정'!$B$23,'d_고정'!$B$16)+1,'d_고정'!$B$17-IF(C2376&lt;'d_고정'!$B$26,'d_고정'!$B$23,'d_고정'!$B$16)+1)*('d_고정'!$B$14+('d_고정'!$B$15-'d_고정'!$B$14)*RAND())</f>
        <v/>
      </c>
      <c r="E2376">
        <f>INDEX('d_분포'!$A$2:$A$28,RANDBETWEEN(1,27))</f>
        <v/>
      </c>
      <c r="F2376">
        <f>INDEX('d_분포'!$C$2:$C$5,RANDBETWEEN(1,4))*(0.9+0.2*RAND())</f>
        <v/>
      </c>
      <c r="G2376">
        <f>RAND()</f>
        <v/>
      </c>
      <c r="H2376">
        <f>(F2376+(1-F2376)*('d_고정'!$B$22*BETAINV(RAND(),IF(G2376&lt;'d_고정'!$B$26,'d_고정'!$B$25,'d_고정'!$B$20)+1,'d_고정'!$B$21-IF(G2376&lt;'d_고정'!$B$26,'d_고정'!$B$25,'d_고정'!$B$20)+1)+(1-'d_고정'!$B$22)*BETAINV(RAND(),IF(G2376&lt;'d_고정'!$B$26,'d_고정'!$B$24,'d_고정'!$B$18)+1,'d_고정'!$B$19-IF(G2376&lt;'d_고정'!$B$26,'d_고정'!$B$24,'d_고정'!$B$18)+1))*('d_고정'!$B$14+('d_고정'!$B$15-'d_고정'!$B$14)*RAND()))/F2376</f>
        <v/>
      </c>
      <c r="I2376">
        <f>RAND()</f>
        <v/>
      </c>
      <c r="J2376">
        <f>IF('d_시나리오'!$J$3='d_시나리오'!$H$3,'d_시나리오'!$I$3,IF(I2376&lt;('d_시나리오'!$I$3-'d_시나리오'!$H$3)/('d_시나리오'!$J$3-'d_시나리오'!$H$3),'d_시나리오'!$H$3+SQRT(I2376*('d_시나리오'!$J$3-'d_시나리오'!$H$3)*('d_시나리오'!$I$3-'d_시나리오'!$H$3)),'d_시나리오'!$J$3-SQRT((1-I2376)*('d_시나리오'!$J$3-'d_시나리오'!$H$3)*('d_시나리오'!$J$3-'d_시나리오'!$I$3))))</f>
        <v/>
      </c>
      <c r="K2376">
        <f>RAND()</f>
        <v/>
      </c>
      <c r="L2376">
        <f>IF('d_시나리오'!$J$4='d_시나리오'!$H$4,'d_시나리오'!$I$4,IF(K2376&lt;('d_시나리오'!$I$4-'d_시나리오'!$H$4)/('d_시나리오'!$J$4-'d_시나리오'!$H$4),'d_시나리오'!$H$4+SQRT(K2376*('d_시나리오'!$J$4-'d_시나리오'!$H$4)*('d_시나리오'!$I$4-'d_시나리오'!$H$4)),'d_시나리오'!$J$4-SQRT((1-K2376)*('d_시나리오'!$J$4-'d_시나리오'!$H$4)*('d_시나리오'!$J$4-'d_시나리오'!$I$4))))</f>
        <v/>
      </c>
      <c r="M2376">
        <f>RAND()</f>
        <v/>
      </c>
      <c r="N2376">
        <f>IF('d_시나리오'!$J$5='d_시나리오'!$H$5,'d_시나리오'!$I$5,IF(M2376&lt;('d_시나리오'!$I$5-'d_시나리오'!$H$5)/('d_시나리오'!$J$5-'d_시나리오'!$H$5),'d_시나리오'!$H$5+SQRT(M2376*('d_시나리오'!$J$5-'d_시나리오'!$H$5)*('d_시나리오'!$I$5-'d_시나리오'!$H$5)),'d_시나리오'!$J$5-SQRT((1-M2376)*('d_시나리오'!$J$5-'d_시나리오'!$H$5)*('d_시나리오'!$J$5-'d_시나리오'!$I$5))))</f>
        <v/>
      </c>
      <c r="O2376">
        <f>RAND()</f>
        <v/>
      </c>
      <c r="P2376">
        <f>IF('d_시나리오'!$J$6='d_시나리오'!$H$6,'d_시나리오'!$I$6,IF(O2376&lt;('d_시나리오'!$I$6-'d_시나리오'!$H$6)/('d_시나리오'!$J$6-'d_시나리오'!$H$6),'d_시나리오'!$H$6+SQRT(O2376*('d_시나리오'!$J$6-'d_시나리오'!$H$6)*('d_시나리오'!$I$6-'d_시나리오'!$H$6)),'d_시나리오'!$J$6-SQRT((1-O2376)*('d_시나리오'!$J$6-'d_시나리오'!$H$6)*('d_시나리오'!$J$6-'d_시나리오'!$I$6))))</f>
        <v/>
      </c>
      <c r="Q2376">
        <f>INDEX('d_분포'!$B$2:$B$57,RANDBETWEEN(1,56))</f>
        <v/>
      </c>
      <c r="R2376">
        <f>BETAINV(RAND(),5,5)</f>
        <v/>
      </c>
      <c r="S2376">
        <f>'d_고정'!$B$1*'6_기대효과'!$H$7*('d_시나리오'!$I$7/'d_고정'!$B$2)*B2376</f>
        <v/>
      </c>
      <c r="T2376">
        <f>S2376*D2376</f>
        <v/>
      </c>
      <c r="U2376">
        <f>S2376*F2376*H2376</f>
        <v/>
      </c>
      <c r="V2376">
        <f>S2376*F2376*(H2376-1)</f>
        <v/>
      </c>
      <c r="W2376">
        <f>U2376*J2376</f>
        <v/>
      </c>
      <c r="X2376">
        <f>T2376+W2376</f>
        <v/>
      </c>
      <c r="Y2376">
        <f>(T2376*E2376+W2376*L2376)*(1-R2376-'d_고정'!$B$13)</f>
        <v/>
      </c>
      <c r="Z2376">
        <f>(U2376*N2376*Q2376+'d_고정'!$B$3*('6_기대효과'!$H$7/8)*Q2376*'d_고정'!$B$10*P2376*('6_기대효과'!$K$7/'d_고정'!$B$9))*(1-R2376)</f>
        <v/>
      </c>
      <c r="AA2376">
        <f>W2376*L2376*(1-R2376-'d_고정'!$B$13)+U2376*MAX(N2376-'d_고정'!$B$10*P2376*('6_기대효과'!$K$7/'d_고정'!$B$9),0)*Q2376*(1-R2376)</f>
        <v/>
      </c>
      <c r="AB2376">
        <f>Y2376+Z2376</f>
        <v/>
      </c>
      <c r="AC2376">
        <f>Y2376/('d_고정'!$B$5*'6_기대효과'!$H$7/8)/'d_고정'!$B$6</f>
        <v/>
      </c>
      <c r="AD2376">
        <f>Y2376/('d_고정'!$B$8*'6_기대효과'!$H$7/8)</f>
        <v/>
      </c>
    </row>
    <row r="2377">
      <c r="A2377">
        <f>RAND()</f>
        <v/>
      </c>
      <c r="B2377">
        <f>IF('d_시나리오'!$J$2='d_시나리오'!$H$2,'d_시나리오'!$I$2,IF(A2377&lt;('d_시나리오'!$I$2-'d_시나리오'!$H$2)/('d_시나리오'!$J$2-'d_시나리오'!$H$2),'d_시나리오'!$H$2+SQRT(A2377*('d_시나리오'!$J$2-'d_시나리오'!$H$2)*('d_시나리오'!$I$2-'d_시나리오'!$H$2)),'d_시나리오'!$J$2-SQRT((1-A2377)*('d_시나리오'!$J$2-'d_시나리오'!$H$2)*('d_시나리오'!$J$2-'d_시나리오'!$I$2))))</f>
        <v/>
      </c>
      <c r="C2377">
        <f>RAND()</f>
        <v/>
      </c>
      <c r="D2377">
        <f>BETAINV(RAND(),IF(C2377&lt;'d_고정'!$B$26,'d_고정'!$B$23,'d_고정'!$B$16)+1,'d_고정'!$B$17-IF(C2377&lt;'d_고정'!$B$26,'d_고정'!$B$23,'d_고정'!$B$16)+1)*('d_고정'!$B$14+('d_고정'!$B$15-'d_고정'!$B$14)*RAND())</f>
        <v/>
      </c>
      <c r="E2377">
        <f>INDEX('d_분포'!$A$2:$A$28,RANDBETWEEN(1,27))</f>
        <v/>
      </c>
      <c r="F2377">
        <f>INDEX('d_분포'!$C$2:$C$5,RANDBETWEEN(1,4))*(0.9+0.2*RAND())</f>
        <v/>
      </c>
      <c r="G2377">
        <f>RAND()</f>
        <v/>
      </c>
      <c r="H2377">
        <f>(F2377+(1-F2377)*('d_고정'!$B$22*BETAINV(RAND(),IF(G2377&lt;'d_고정'!$B$26,'d_고정'!$B$25,'d_고정'!$B$20)+1,'d_고정'!$B$21-IF(G2377&lt;'d_고정'!$B$26,'d_고정'!$B$25,'d_고정'!$B$20)+1)+(1-'d_고정'!$B$22)*BETAINV(RAND(),IF(G2377&lt;'d_고정'!$B$26,'d_고정'!$B$24,'d_고정'!$B$18)+1,'d_고정'!$B$19-IF(G2377&lt;'d_고정'!$B$26,'d_고정'!$B$24,'d_고정'!$B$18)+1))*('d_고정'!$B$14+('d_고정'!$B$15-'d_고정'!$B$14)*RAND()))/F2377</f>
        <v/>
      </c>
      <c r="I2377">
        <f>RAND()</f>
        <v/>
      </c>
      <c r="J2377">
        <f>IF('d_시나리오'!$J$3='d_시나리오'!$H$3,'d_시나리오'!$I$3,IF(I2377&lt;('d_시나리오'!$I$3-'d_시나리오'!$H$3)/('d_시나리오'!$J$3-'d_시나리오'!$H$3),'d_시나리오'!$H$3+SQRT(I2377*('d_시나리오'!$J$3-'d_시나리오'!$H$3)*('d_시나리오'!$I$3-'d_시나리오'!$H$3)),'d_시나리오'!$J$3-SQRT((1-I2377)*('d_시나리오'!$J$3-'d_시나리오'!$H$3)*('d_시나리오'!$J$3-'d_시나리오'!$I$3))))</f>
        <v/>
      </c>
      <c r="K2377">
        <f>RAND()</f>
        <v/>
      </c>
      <c r="L2377">
        <f>IF('d_시나리오'!$J$4='d_시나리오'!$H$4,'d_시나리오'!$I$4,IF(K2377&lt;('d_시나리오'!$I$4-'d_시나리오'!$H$4)/('d_시나리오'!$J$4-'d_시나리오'!$H$4),'d_시나리오'!$H$4+SQRT(K2377*('d_시나리오'!$J$4-'d_시나리오'!$H$4)*('d_시나리오'!$I$4-'d_시나리오'!$H$4)),'d_시나리오'!$J$4-SQRT((1-K2377)*('d_시나리오'!$J$4-'d_시나리오'!$H$4)*('d_시나리오'!$J$4-'d_시나리오'!$I$4))))</f>
        <v/>
      </c>
      <c r="M2377">
        <f>RAND()</f>
        <v/>
      </c>
      <c r="N2377">
        <f>IF('d_시나리오'!$J$5='d_시나리오'!$H$5,'d_시나리오'!$I$5,IF(M2377&lt;('d_시나리오'!$I$5-'d_시나리오'!$H$5)/('d_시나리오'!$J$5-'d_시나리오'!$H$5),'d_시나리오'!$H$5+SQRT(M2377*('d_시나리오'!$J$5-'d_시나리오'!$H$5)*('d_시나리오'!$I$5-'d_시나리오'!$H$5)),'d_시나리오'!$J$5-SQRT((1-M2377)*('d_시나리오'!$J$5-'d_시나리오'!$H$5)*('d_시나리오'!$J$5-'d_시나리오'!$I$5))))</f>
        <v/>
      </c>
      <c r="O2377">
        <f>RAND()</f>
        <v/>
      </c>
      <c r="P2377">
        <f>IF('d_시나리오'!$J$6='d_시나리오'!$H$6,'d_시나리오'!$I$6,IF(O2377&lt;('d_시나리오'!$I$6-'d_시나리오'!$H$6)/('d_시나리오'!$J$6-'d_시나리오'!$H$6),'d_시나리오'!$H$6+SQRT(O2377*('d_시나리오'!$J$6-'d_시나리오'!$H$6)*('d_시나리오'!$I$6-'d_시나리오'!$H$6)),'d_시나리오'!$J$6-SQRT((1-O2377)*('d_시나리오'!$J$6-'d_시나리오'!$H$6)*('d_시나리오'!$J$6-'d_시나리오'!$I$6))))</f>
        <v/>
      </c>
      <c r="Q2377">
        <f>INDEX('d_분포'!$B$2:$B$57,RANDBETWEEN(1,56))</f>
        <v/>
      </c>
      <c r="R2377">
        <f>BETAINV(RAND(),5,5)</f>
        <v/>
      </c>
      <c r="S2377">
        <f>'d_고정'!$B$1*'6_기대효과'!$H$7*('d_시나리오'!$I$7/'d_고정'!$B$2)*B2377</f>
        <v/>
      </c>
      <c r="T2377">
        <f>S2377*D2377</f>
        <v/>
      </c>
      <c r="U2377">
        <f>S2377*F2377*H2377</f>
        <v/>
      </c>
      <c r="V2377">
        <f>S2377*F2377*(H2377-1)</f>
        <v/>
      </c>
      <c r="W2377">
        <f>U2377*J2377</f>
        <v/>
      </c>
      <c r="X2377">
        <f>T2377+W2377</f>
        <v/>
      </c>
      <c r="Y2377">
        <f>(T2377*E2377+W2377*L2377)*(1-R2377-'d_고정'!$B$13)</f>
        <v/>
      </c>
      <c r="Z2377">
        <f>(U2377*N2377*Q2377+'d_고정'!$B$3*('6_기대효과'!$H$7/8)*Q2377*'d_고정'!$B$10*P2377*('6_기대효과'!$K$7/'d_고정'!$B$9))*(1-R2377)</f>
        <v/>
      </c>
      <c r="AA2377">
        <f>W2377*L2377*(1-R2377-'d_고정'!$B$13)+U2377*MAX(N2377-'d_고정'!$B$10*P2377*('6_기대효과'!$K$7/'d_고정'!$B$9),0)*Q2377*(1-R2377)</f>
        <v/>
      </c>
      <c r="AB2377">
        <f>Y2377+Z2377</f>
        <v/>
      </c>
      <c r="AC2377">
        <f>Y2377/('d_고정'!$B$5*'6_기대효과'!$H$7/8)/'d_고정'!$B$6</f>
        <v/>
      </c>
      <c r="AD2377">
        <f>Y2377/('d_고정'!$B$8*'6_기대효과'!$H$7/8)</f>
        <v/>
      </c>
    </row>
    <row r="2378">
      <c r="A2378">
        <f>RAND()</f>
        <v/>
      </c>
      <c r="B2378">
        <f>IF('d_시나리오'!$J$2='d_시나리오'!$H$2,'d_시나리오'!$I$2,IF(A2378&lt;('d_시나리오'!$I$2-'d_시나리오'!$H$2)/('d_시나리오'!$J$2-'d_시나리오'!$H$2),'d_시나리오'!$H$2+SQRT(A2378*('d_시나리오'!$J$2-'d_시나리오'!$H$2)*('d_시나리오'!$I$2-'d_시나리오'!$H$2)),'d_시나리오'!$J$2-SQRT((1-A2378)*('d_시나리오'!$J$2-'d_시나리오'!$H$2)*('d_시나리오'!$J$2-'d_시나리오'!$I$2))))</f>
        <v/>
      </c>
      <c r="C2378">
        <f>RAND()</f>
        <v/>
      </c>
      <c r="D2378">
        <f>BETAINV(RAND(),IF(C2378&lt;'d_고정'!$B$26,'d_고정'!$B$23,'d_고정'!$B$16)+1,'d_고정'!$B$17-IF(C2378&lt;'d_고정'!$B$26,'d_고정'!$B$23,'d_고정'!$B$16)+1)*('d_고정'!$B$14+('d_고정'!$B$15-'d_고정'!$B$14)*RAND())</f>
        <v/>
      </c>
      <c r="E2378">
        <f>INDEX('d_분포'!$A$2:$A$28,RANDBETWEEN(1,27))</f>
        <v/>
      </c>
      <c r="F2378">
        <f>INDEX('d_분포'!$C$2:$C$5,RANDBETWEEN(1,4))*(0.9+0.2*RAND())</f>
        <v/>
      </c>
      <c r="G2378">
        <f>RAND()</f>
        <v/>
      </c>
      <c r="H2378">
        <f>(F2378+(1-F2378)*('d_고정'!$B$22*BETAINV(RAND(),IF(G2378&lt;'d_고정'!$B$26,'d_고정'!$B$25,'d_고정'!$B$20)+1,'d_고정'!$B$21-IF(G2378&lt;'d_고정'!$B$26,'d_고정'!$B$25,'d_고정'!$B$20)+1)+(1-'d_고정'!$B$22)*BETAINV(RAND(),IF(G2378&lt;'d_고정'!$B$26,'d_고정'!$B$24,'d_고정'!$B$18)+1,'d_고정'!$B$19-IF(G2378&lt;'d_고정'!$B$26,'d_고정'!$B$24,'d_고정'!$B$18)+1))*('d_고정'!$B$14+('d_고정'!$B$15-'d_고정'!$B$14)*RAND()))/F2378</f>
        <v/>
      </c>
      <c r="I2378">
        <f>RAND()</f>
        <v/>
      </c>
      <c r="J2378">
        <f>IF('d_시나리오'!$J$3='d_시나리오'!$H$3,'d_시나리오'!$I$3,IF(I2378&lt;('d_시나리오'!$I$3-'d_시나리오'!$H$3)/('d_시나리오'!$J$3-'d_시나리오'!$H$3),'d_시나리오'!$H$3+SQRT(I2378*('d_시나리오'!$J$3-'d_시나리오'!$H$3)*('d_시나리오'!$I$3-'d_시나리오'!$H$3)),'d_시나리오'!$J$3-SQRT((1-I2378)*('d_시나리오'!$J$3-'d_시나리오'!$H$3)*('d_시나리오'!$J$3-'d_시나리오'!$I$3))))</f>
        <v/>
      </c>
      <c r="K2378">
        <f>RAND()</f>
        <v/>
      </c>
      <c r="L2378">
        <f>IF('d_시나리오'!$J$4='d_시나리오'!$H$4,'d_시나리오'!$I$4,IF(K2378&lt;('d_시나리오'!$I$4-'d_시나리오'!$H$4)/('d_시나리오'!$J$4-'d_시나리오'!$H$4),'d_시나리오'!$H$4+SQRT(K2378*('d_시나리오'!$J$4-'d_시나리오'!$H$4)*('d_시나리오'!$I$4-'d_시나리오'!$H$4)),'d_시나리오'!$J$4-SQRT((1-K2378)*('d_시나리오'!$J$4-'d_시나리오'!$H$4)*('d_시나리오'!$J$4-'d_시나리오'!$I$4))))</f>
        <v/>
      </c>
      <c r="M2378">
        <f>RAND()</f>
        <v/>
      </c>
      <c r="N2378">
        <f>IF('d_시나리오'!$J$5='d_시나리오'!$H$5,'d_시나리오'!$I$5,IF(M2378&lt;('d_시나리오'!$I$5-'d_시나리오'!$H$5)/('d_시나리오'!$J$5-'d_시나리오'!$H$5),'d_시나리오'!$H$5+SQRT(M2378*('d_시나리오'!$J$5-'d_시나리오'!$H$5)*('d_시나리오'!$I$5-'d_시나리오'!$H$5)),'d_시나리오'!$J$5-SQRT((1-M2378)*('d_시나리오'!$J$5-'d_시나리오'!$H$5)*('d_시나리오'!$J$5-'d_시나리오'!$I$5))))</f>
        <v/>
      </c>
      <c r="O2378">
        <f>RAND()</f>
        <v/>
      </c>
      <c r="P2378">
        <f>IF('d_시나리오'!$J$6='d_시나리오'!$H$6,'d_시나리오'!$I$6,IF(O2378&lt;('d_시나리오'!$I$6-'d_시나리오'!$H$6)/('d_시나리오'!$J$6-'d_시나리오'!$H$6),'d_시나리오'!$H$6+SQRT(O2378*('d_시나리오'!$J$6-'d_시나리오'!$H$6)*('d_시나리오'!$I$6-'d_시나리오'!$H$6)),'d_시나리오'!$J$6-SQRT((1-O2378)*('d_시나리오'!$J$6-'d_시나리오'!$H$6)*('d_시나리오'!$J$6-'d_시나리오'!$I$6))))</f>
        <v/>
      </c>
      <c r="Q2378">
        <f>INDEX('d_분포'!$B$2:$B$57,RANDBETWEEN(1,56))</f>
        <v/>
      </c>
      <c r="R2378">
        <f>BETAINV(RAND(),5,5)</f>
        <v/>
      </c>
      <c r="S2378">
        <f>'d_고정'!$B$1*'6_기대효과'!$H$7*('d_시나리오'!$I$7/'d_고정'!$B$2)*B2378</f>
        <v/>
      </c>
      <c r="T2378">
        <f>S2378*D2378</f>
        <v/>
      </c>
      <c r="U2378">
        <f>S2378*F2378*H2378</f>
        <v/>
      </c>
      <c r="V2378">
        <f>S2378*F2378*(H2378-1)</f>
        <v/>
      </c>
      <c r="W2378">
        <f>U2378*J2378</f>
        <v/>
      </c>
      <c r="X2378">
        <f>T2378+W2378</f>
        <v/>
      </c>
      <c r="Y2378">
        <f>(T2378*E2378+W2378*L2378)*(1-R2378-'d_고정'!$B$13)</f>
        <v/>
      </c>
      <c r="Z2378">
        <f>(U2378*N2378*Q2378+'d_고정'!$B$3*('6_기대효과'!$H$7/8)*Q2378*'d_고정'!$B$10*P2378*('6_기대효과'!$K$7/'d_고정'!$B$9))*(1-R2378)</f>
        <v/>
      </c>
      <c r="AA2378">
        <f>W2378*L2378*(1-R2378-'d_고정'!$B$13)+U2378*MAX(N2378-'d_고정'!$B$10*P2378*('6_기대효과'!$K$7/'d_고정'!$B$9),0)*Q2378*(1-R2378)</f>
        <v/>
      </c>
      <c r="AB2378">
        <f>Y2378+Z2378</f>
        <v/>
      </c>
      <c r="AC2378">
        <f>Y2378/('d_고정'!$B$5*'6_기대효과'!$H$7/8)/'d_고정'!$B$6</f>
        <v/>
      </c>
      <c r="AD2378">
        <f>Y2378/('d_고정'!$B$8*'6_기대효과'!$H$7/8)</f>
        <v/>
      </c>
    </row>
    <row r="2379">
      <c r="A2379">
        <f>RAND()</f>
        <v/>
      </c>
      <c r="B2379">
        <f>IF('d_시나리오'!$J$2='d_시나리오'!$H$2,'d_시나리오'!$I$2,IF(A2379&lt;('d_시나리오'!$I$2-'d_시나리오'!$H$2)/('d_시나리오'!$J$2-'d_시나리오'!$H$2),'d_시나리오'!$H$2+SQRT(A2379*('d_시나리오'!$J$2-'d_시나리오'!$H$2)*('d_시나리오'!$I$2-'d_시나리오'!$H$2)),'d_시나리오'!$J$2-SQRT((1-A2379)*('d_시나리오'!$J$2-'d_시나리오'!$H$2)*('d_시나리오'!$J$2-'d_시나리오'!$I$2))))</f>
        <v/>
      </c>
      <c r="C2379">
        <f>RAND()</f>
        <v/>
      </c>
      <c r="D2379">
        <f>BETAINV(RAND(),IF(C2379&lt;'d_고정'!$B$26,'d_고정'!$B$23,'d_고정'!$B$16)+1,'d_고정'!$B$17-IF(C2379&lt;'d_고정'!$B$26,'d_고정'!$B$23,'d_고정'!$B$16)+1)*('d_고정'!$B$14+('d_고정'!$B$15-'d_고정'!$B$14)*RAND())</f>
        <v/>
      </c>
      <c r="E2379">
        <f>INDEX('d_분포'!$A$2:$A$28,RANDBETWEEN(1,27))</f>
        <v/>
      </c>
      <c r="F2379">
        <f>INDEX('d_분포'!$C$2:$C$5,RANDBETWEEN(1,4))*(0.9+0.2*RAND())</f>
        <v/>
      </c>
      <c r="G2379">
        <f>RAND()</f>
        <v/>
      </c>
      <c r="H2379">
        <f>(F2379+(1-F2379)*('d_고정'!$B$22*BETAINV(RAND(),IF(G2379&lt;'d_고정'!$B$26,'d_고정'!$B$25,'d_고정'!$B$20)+1,'d_고정'!$B$21-IF(G2379&lt;'d_고정'!$B$26,'d_고정'!$B$25,'d_고정'!$B$20)+1)+(1-'d_고정'!$B$22)*BETAINV(RAND(),IF(G2379&lt;'d_고정'!$B$26,'d_고정'!$B$24,'d_고정'!$B$18)+1,'d_고정'!$B$19-IF(G2379&lt;'d_고정'!$B$26,'d_고정'!$B$24,'d_고정'!$B$18)+1))*('d_고정'!$B$14+('d_고정'!$B$15-'d_고정'!$B$14)*RAND()))/F2379</f>
        <v/>
      </c>
      <c r="I2379">
        <f>RAND()</f>
        <v/>
      </c>
      <c r="J2379">
        <f>IF('d_시나리오'!$J$3='d_시나리오'!$H$3,'d_시나리오'!$I$3,IF(I2379&lt;('d_시나리오'!$I$3-'d_시나리오'!$H$3)/('d_시나리오'!$J$3-'d_시나리오'!$H$3),'d_시나리오'!$H$3+SQRT(I2379*('d_시나리오'!$J$3-'d_시나리오'!$H$3)*('d_시나리오'!$I$3-'d_시나리오'!$H$3)),'d_시나리오'!$J$3-SQRT((1-I2379)*('d_시나리오'!$J$3-'d_시나리오'!$H$3)*('d_시나리오'!$J$3-'d_시나리오'!$I$3))))</f>
        <v/>
      </c>
      <c r="K2379">
        <f>RAND()</f>
        <v/>
      </c>
      <c r="L2379">
        <f>IF('d_시나리오'!$J$4='d_시나리오'!$H$4,'d_시나리오'!$I$4,IF(K2379&lt;('d_시나리오'!$I$4-'d_시나리오'!$H$4)/('d_시나리오'!$J$4-'d_시나리오'!$H$4),'d_시나리오'!$H$4+SQRT(K2379*('d_시나리오'!$J$4-'d_시나리오'!$H$4)*('d_시나리오'!$I$4-'d_시나리오'!$H$4)),'d_시나리오'!$J$4-SQRT((1-K2379)*('d_시나리오'!$J$4-'d_시나리오'!$H$4)*('d_시나리오'!$J$4-'d_시나리오'!$I$4))))</f>
        <v/>
      </c>
      <c r="M2379">
        <f>RAND()</f>
        <v/>
      </c>
      <c r="N2379">
        <f>IF('d_시나리오'!$J$5='d_시나리오'!$H$5,'d_시나리오'!$I$5,IF(M2379&lt;('d_시나리오'!$I$5-'d_시나리오'!$H$5)/('d_시나리오'!$J$5-'d_시나리오'!$H$5),'d_시나리오'!$H$5+SQRT(M2379*('d_시나리오'!$J$5-'d_시나리오'!$H$5)*('d_시나리오'!$I$5-'d_시나리오'!$H$5)),'d_시나리오'!$J$5-SQRT((1-M2379)*('d_시나리오'!$J$5-'d_시나리오'!$H$5)*('d_시나리오'!$J$5-'d_시나리오'!$I$5))))</f>
        <v/>
      </c>
      <c r="O2379">
        <f>RAND()</f>
        <v/>
      </c>
      <c r="P2379">
        <f>IF('d_시나리오'!$J$6='d_시나리오'!$H$6,'d_시나리오'!$I$6,IF(O2379&lt;('d_시나리오'!$I$6-'d_시나리오'!$H$6)/('d_시나리오'!$J$6-'d_시나리오'!$H$6),'d_시나리오'!$H$6+SQRT(O2379*('d_시나리오'!$J$6-'d_시나리오'!$H$6)*('d_시나리오'!$I$6-'d_시나리오'!$H$6)),'d_시나리오'!$J$6-SQRT((1-O2379)*('d_시나리오'!$J$6-'d_시나리오'!$H$6)*('d_시나리오'!$J$6-'d_시나리오'!$I$6))))</f>
        <v/>
      </c>
      <c r="Q2379">
        <f>INDEX('d_분포'!$B$2:$B$57,RANDBETWEEN(1,56))</f>
        <v/>
      </c>
      <c r="R2379">
        <f>BETAINV(RAND(),5,5)</f>
        <v/>
      </c>
      <c r="S2379">
        <f>'d_고정'!$B$1*'6_기대효과'!$H$7*('d_시나리오'!$I$7/'d_고정'!$B$2)*B2379</f>
        <v/>
      </c>
      <c r="T2379">
        <f>S2379*D2379</f>
        <v/>
      </c>
      <c r="U2379">
        <f>S2379*F2379*H2379</f>
        <v/>
      </c>
      <c r="V2379">
        <f>S2379*F2379*(H2379-1)</f>
        <v/>
      </c>
      <c r="W2379">
        <f>U2379*J2379</f>
        <v/>
      </c>
      <c r="X2379">
        <f>T2379+W2379</f>
        <v/>
      </c>
      <c r="Y2379">
        <f>(T2379*E2379+W2379*L2379)*(1-R2379-'d_고정'!$B$13)</f>
        <v/>
      </c>
      <c r="Z2379">
        <f>(U2379*N2379*Q2379+'d_고정'!$B$3*('6_기대효과'!$H$7/8)*Q2379*'d_고정'!$B$10*P2379*('6_기대효과'!$K$7/'d_고정'!$B$9))*(1-R2379)</f>
        <v/>
      </c>
      <c r="AA2379">
        <f>W2379*L2379*(1-R2379-'d_고정'!$B$13)+U2379*MAX(N2379-'d_고정'!$B$10*P2379*('6_기대효과'!$K$7/'d_고정'!$B$9),0)*Q2379*(1-R2379)</f>
        <v/>
      </c>
      <c r="AB2379">
        <f>Y2379+Z2379</f>
        <v/>
      </c>
      <c r="AC2379">
        <f>Y2379/('d_고정'!$B$5*'6_기대효과'!$H$7/8)/'d_고정'!$B$6</f>
        <v/>
      </c>
      <c r="AD2379">
        <f>Y2379/('d_고정'!$B$8*'6_기대효과'!$H$7/8)</f>
        <v/>
      </c>
    </row>
    <row r="2380">
      <c r="A2380">
        <f>RAND()</f>
        <v/>
      </c>
      <c r="B2380">
        <f>IF('d_시나리오'!$J$2='d_시나리오'!$H$2,'d_시나리오'!$I$2,IF(A2380&lt;('d_시나리오'!$I$2-'d_시나리오'!$H$2)/('d_시나리오'!$J$2-'d_시나리오'!$H$2),'d_시나리오'!$H$2+SQRT(A2380*('d_시나리오'!$J$2-'d_시나리오'!$H$2)*('d_시나리오'!$I$2-'d_시나리오'!$H$2)),'d_시나리오'!$J$2-SQRT((1-A2380)*('d_시나리오'!$J$2-'d_시나리오'!$H$2)*('d_시나리오'!$J$2-'d_시나리오'!$I$2))))</f>
        <v/>
      </c>
      <c r="C2380">
        <f>RAND()</f>
        <v/>
      </c>
      <c r="D2380">
        <f>BETAINV(RAND(),IF(C2380&lt;'d_고정'!$B$26,'d_고정'!$B$23,'d_고정'!$B$16)+1,'d_고정'!$B$17-IF(C2380&lt;'d_고정'!$B$26,'d_고정'!$B$23,'d_고정'!$B$16)+1)*('d_고정'!$B$14+('d_고정'!$B$15-'d_고정'!$B$14)*RAND())</f>
        <v/>
      </c>
      <c r="E2380">
        <f>INDEX('d_분포'!$A$2:$A$28,RANDBETWEEN(1,27))</f>
        <v/>
      </c>
      <c r="F2380">
        <f>INDEX('d_분포'!$C$2:$C$5,RANDBETWEEN(1,4))*(0.9+0.2*RAND())</f>
        <v/>
      </c>
      <c r="G2380">
        <f>RAND()</f>
        <v/>
      </c>
      <c r="H2380">
        <f>(F2380+(1-F2380)*('d_고정'!$B$22*BETAINV(RAND(),IF(G2380&lt;'d_고정'!$B$26,'d_고정'!$B$25,'d_고정'!$B$20)+1,'d_고정'!$B$21-IF(G2380&lt;'d_고정'!$B$26,'d_고정'!$B$25,'d_고정'!$B$20)+1)+(1-'d_고정'!$B$22)*BETAINV(RAND(),IF(G2380&lt;'d_고정'!$B$26,'d_고정'!$B$24,'d_고정'!$B$18)+1,'d_고정'!$B$19-IF(G2380&lt;'d_고정'!$B$26,'d_고정'!$B$24,'d_고정'!$B$18)+1))*('d_고정'!$B$14+('d_고정'!$B$15-'d_고정'!$B$14)*RAND()))/F2380</f>
        <v/>
      </c>
      <c r="I2380">
        <f>RAND()</f>
        <v/>
      </c>
      <c r="J2380">
        <f>IF('d_시나리오'!$J$3='d_시나리오'!$H$3,'d_시나리오'!$I$3,IF(I2380&lt;('d_시나리오'!$I$3-'d_시나리오'!$H$3)/('d_시나리오'!$J$3-'d_시나리오'!$H$3),'d_시나리오'!$H$3+SQRT(I2380*('d_시나리오'!$J$3-'d_시나리오'!$H$3)*('d_시나리오'!$I$3-'d_시나리오'!$H$3)),'d_시나리오'!$J$3-SQRT((1-I2380)*('d_시나리오'!$J$3-'d_시나리오'!$H$3)*('d_시나리오'!$J$3-'d_시나리오'!$I$3))))</f>
        <v/>
      </c>
      <c r="K2380">
        <f>RAND()</f>
        <v/>
      </c>
      <c r="L2380">
        <f>IF('d_시나리오'!$J$4='d_시나리오'!$H$4,'d_시나리오'!$I$4,IF(K2380&lt;('d_시나리오'!$I$4-'d_시나리오'!$H$4)/('d_시나리오'!$J$4-'d_시나리오'!$H$4),'d_시나리오'!$H$4+SQRT(K2380*('d_시나리오'!$J$4-'d_시나리오'!$H$4)*('d_시나리오'!$I$4-'d_시나리오'!$H$4)),'d_시나리오'!$J$4-SQRT((1-K2380)*('d_시나리오'!$J$4-'d_시나리오'!$H$4)*('d_시나리오'!$J$4-'d_시나리오'!$I$4))))</f>
        <v/>
      </c>
      <c r="M2380">
        <f>RAND()</f>
        <v/>
      </c>
      <c r="N2380">
        <f>IF('d_시나리오'!$J$5='d_시나리오'!$H$5,'d_시나리오'!$I$5,IF(M2380&lt;('d_시나리오'!$I$5-'d_시나리오'!$H$5)/('d_시나리오'!$J$5-'d_시나리오'!$H$5),'d_시나리오'!$H$5+SQRT(M2380*('d_시나리오'!$J$5-'d_시나리오'!$H$5)*('d_시나리오'!$I$5-'d_시나리오'!$H$5)),'d_시나리오'!$J$5-SQRT((1-M2380)*('d_시나리오'!$J$5-'d_시나리오'!$H$5)*('d_시나리오'!$J$5-'d_시나리오'!$I$5))))</f>
        <v/>
      </c>
      <c r="O2380">
        <f>RAND()</f>
        <v/>
      </c>
      <c r="P2380">
        <f>IF('d_시나리오'!$J$6='d_시나리오'!$H$6,'d_시나리오'!$I$6,IF(O2380&lt;('d_시나리오'!$I$6-'d_시나리오'!$H$6)/('d_시나리오'!$J$6-'d_시나리오'!$H$6),'d_시나리오'!$H$6+SQRT(O2380*('d_시나리오'!$J$6-'d_시나리오'!$H$6)*('d_시나리오'!$I$6-'d_시나리오'!$H$6)),'d_시나리오'!$J$6-SQRT((1-O2380)*('d_시나리오'!$J$6-'d_시나리오'!$H$6)*('d_시나리오'!$J$6-'d_시나리오'!$I$6))))</f>
        <v/>
      </c>
      <c r="Q2380">
        <f>INDEX('d_분포'!$B$2:$B$57,RANDBETWEEN(1,56))</f>
        <v/>
      </c>
      <c r="R2380">
        <f>BETAINV(RAND(),5,5)</f>
        <v/>
      </c>
      <c r="S2380">
        <f>'d_고정'!$B$1*'6_기대효과'!$H$7*('d_시나리오'!$I$7/'d_고정'!$B$2)*B2380</f>
        <v/>
      </c>
      <c r="T2380">
        <f>S2380*D2380</f>
        <v/>
      </c>
      <c r="U2380">
        <f>S2380*F2380*H2380</f>
        <v/>
      </c>
      <c r="V2380">
        <f>S2380*F2380*(H2380-1)</f>
        <v/>
      </c>
      <c r="W2380">
        <f>U2380*J2380</f>
        <v/>
      </c>
      <c r="X2380">
        <f>T2380+W2380</f>
        <v/>
      </c>
      <c r="Y2380">
        <f>(T2380*E2380+W2380*L2380)*(1-R2380-'d_고정'!$B$13)</f>
        <v/>
      </c>
      <c r="Z2380">
        <f>(U2380*N2380*Q2380+'d_고정'!$B$3*('6_기대효과'!$H$7/8)*Q2380*'d_고정'!$B$10*P2380*('6_기대효과'!$K$7/'d_고정'!$B$9))*(1-R2380)</f>
        <v/>
      </c>
      <c r="AA2380">
        <f>W2380*L2380*(1-R2380-'d_고정'!$B$13)+U2380*MAX(N2380-'d_고정'!$B$10*P2380*('6_기대효과'!$K$7/'d_고정'!$B$9),0)*Q2380*(1-R2380)</f>
        <v/>
      </c>
      <c r="AB2380">
        <f>Y2380+Z2380</f>
        <v/>
      </c>
      <c r="AC2380">
        <f>Y2380/('d_고정'!$B$5*'6_기대효과'!$H$7/8)/'d_고정'!$B$6</f>
        <v/>
      </c>
      <c r="AD2380">
        <f>Y2380/('d_고정'!$B$8*'6_기대효과'!$H$7/8)</f>
        <v/>
      </c>
    </row>
    <row r="2381">
      <c r="A2381">
        <f>RAND()</f>
        <v/>
      </c>
      <c r="B2381">
        <f>IF('d_시나리오'!$J$2='d_시나리오'!$H$2,'d_시나리오'!$I$2,IF(A2381&lt;('d_시나리오'!$I$2-'d_시나리오'!$H$2)/('d_시나리오'!$J$2-'d_시나리오'!$H$2),'d_시나리오'!$H$2+SQRT(A2381*('d_시나리오'!$J$2-'d_시나리오'!$H$2)*('d_시나리오'!$I$2-'d_시나리오'!$H$2)),'d_시나리오'!$J$2-SQRT((1-A2381)*('d_시나리오'!$J$2-'d_시나리오'!$H$2)*('d_시나리오'!$J$2-'d_시나리오'!$I$2))))</f>
        <v/>
      </c>
      <c r="C2381">
        <f>RAND()</f>
        <v/>
      </c>
      <c r="D2381">
        <f>BETAINV(RAND(),IF(C2381&lt;'d_고정'!$B$26,'d_고정'!$B$23,'d_고정'!$B$16)+1,'d_고정'!$B$17-IF(C2381&lt;'d_고정'!$B$26,'d_고정'!$B$23,'d_고정'!$B$16)+1)*('d_고정'!$B$14+('d_고정'!$B$15-'d_고정'!$B$14)*RAND())</f>
        <v/>
      </c>
      <c r="E2381">
        <f>INDEX('d_분포'!$A$2:$A$28,RANDBETWEEN(1,27))</f>
        <v/>
      </c>
      <c r="F2381">
        <f>INDEX('d_분포'!$C$2:$C$5,RANDBETWEEN(1,4))*(0.9+0.2*RAND())</f>
        <v/>
      </c>
      <c r="G2381">
        <f>RAND()</f>
        <v/>
      </c>
      <c r="H2381">
        <f>(F2381+(1-F2381)*('d_고정'!$B$22*BETAINV(RAND(),IF(G2381&lt;'d_고정'!$B$26,'d_고정'!$B$25,'d_고정'!$B$20)+1,'d_고정'!$B$21-IF(G2381&lt;'d_고정'!$B$26,'d_고정'!$B$25,'d_고정'!$B$20)+1)+(1-'d_고정'!$B$22)*BETAINV(RAND(),IF(G2381&lt;'d_고정'!$B$26,'d_고정'!$B$24,'d_고정'!$B$18)+1,'d_고정'!$B$19-IF(G2381&lt;'d_고정'!$B$26,'d_고정'!$B$24,'d_고정'!$B$18)+1))*('d_고정'!$B$14+('d_고정'!$B$15-'d_고정'!$B$14)*RAND()))/F2381</f>
        <v/>
      </c>
      <c r="I2381">
        <f>RAND()</f>
        <v/>
      </c>
      <c r="J2381">
        <f>IF('d_시나리오'!$J$3='d_시나리오'!$H$3,'d_시나리오'!$I$3,IF(I2381&lt;('d_시나리오'!$I$3-'d_시나리오'!$H$3)/('d_시나리오'!$J$3-'d_시나리오'!$H$3),'d_시나리오'!$H$3+SQRT(I2381*('d_시나리오'!$J$3-'d_시나리오'!$H$3)*('d_시나리오'!$I$3-'d_시나리오'!$H$3)),'d_시나리오'!$J$3-SQRT((1-I2381)*('d_시나리오'!$J$3-'d_시나리오'!$H$3)*('d_시나리오'!$J$3-'d_시나리오'!$I$3))))</f>
        <v/>
      </c>
      <c r="K2381">
        <f>RAND()</f>
        <v/>
      </c>
      <c r="L2381">
        <f>IF('d_시나리오'!$J$4='d_시나리오'!$H$4,'d_시나리오'!$I$4,IF(K2381&lt;('d_시나리오'!$I$4-'d_시나리오'!$H$4)/('d_시나리오'!$J$4-'d_시나리오'!$H$4),'d_시나리오'!$H$4+SQRT(K2381*('d_시나리오'!$J$4-'d_시나리오'!$H$4)*('d_시나리오'!$I$4-'d_시나리오'!$H$4)),'d_시나리오'!$J$4-SQRT((1-K2381)*('d_시나리오'!$J$4-'d_시나리오'!$H$4)*('d_시나리오'!$J$4-'d_시나리오'!$I$4))))</f>
        <v/>
      </c>
      <c r="M2381">
        <f>RAND()</f>
        <v/>
      </c>
      <c r="N2381">
        <f>IF('d_시나리오'!$J$5='d_시나리오'!$H$5,'d_시나리오'!$I$5,IF(M2381&lt;('d_시나리오'!$I$5-'d_시나리오'!$H$5)/('d_시나리오'!$J$5-'d_시나리오'!$H$5),'d_시나리오'!$H$5+SQRT(M2381*('d_시나리오'!$J$5-'d_시나리오'!$H$5)*('d_시나리오'!$I$5-'d_시나리오'!$H$5)),'d_시나리오'!$J$5-SQRT((1-M2381)*('d_시나리오'!$J$5-'d_시나리오'!$H$5)*('d_시나리오'!$J$5-'d_시나리오'!$I$5))))</f>
        <v/>
      </c>
      <c r="O2381">
        <f>RAND()</f>
        <v/>
      </c>
      <c r="P2381">
        <f>IF('d_시나리오'!$J$6='d_시나리오'!$H$6,'d_시나리오'!$I$6,IF(O2381&lt;('d_시나리오'!$I$6-'d_시나리오'!$H$6)/('d_시나리오'!$J$6-'d_시나리오'!$H$6),'d_시나리오'!$H$6+SQRT(O2381*('d_시나리오'!$J$6-'d_시나리오'!$H$6)*('d_시나리오'!$I$6-'d_시나리오'!$H$6)),'d_시나리오'!$J$6-SQRT((1-O2381)*('d_시나리오'!$J$6-'d_시나리오'!$H$6)*('d_시나리오'!$J$6-'d_시나리오'!$I$6))))</f>
        <v/>
      </c>
      <c r="Q2381">
        <f>INDEX('d_분포'!$B$2:$B$57,RANDBETWEEN(1,56))</f>
        <v/>
      </c>
      <c r="R2381">
        <f>BETAINV(RAND(),5,5)</f>
        <v/>
      </c>
      <c r="S2381">
        <f>'d_고정'!$B$1*'6_기대효과'!$H$7*('d_시나리오'!$I$7/'d_고정'!$B$2)*B2381</f>
        <v/>
      </c>
      <c r="T2381">
        <f>S2381*D2381</f>
        <v/>
      </c>
      <c r="U2381">
        <f>S2381*F2381*H2381</f>
        <v/>
      </c>
      <c r="V2381">
        <f>S2381*F2381*(H2381-1)</f>
        <v/>
      </c>
      <c r="W2381">
        <f>U2381*J2381</f>
        <v/>
      </c>
      <c r="X2381">
        <f>T2381+W2381</f>
        <v/>
      </c>
      <c r="Y2381">
        <f>(T2381*E2381+W2381*L2381)*(1-R2381-'d_고정'!$B$13)</f>
        <v/>
      </c>
      <c r="Z2381">
        <f>(U2381*N2381*Q2381+'d_고정'!$B$3*('6_기대효과'!$H$7/8)*Q2381*'d_고정'!$B$10*P2381*('6_기대효과'!$K$7/'d_고정'!$B$9))*(1-R2381)</f>
        <v/>
      </c>
      <c r="AA2381">
        <f>W2381*L2381*(1-R2381-'d_고정'!$B$13)+U2381*MAX(N2381-'d_고정'!$B$10*P2381*('6_기대효과'!$K$7/'d_고정'!$B$9),0)*Q2381*(1-R2381)</f>
        <v/>
      </c>
      <c r="AB2381">
        <f>Y2381+Z2381</f>
        <v/>
      </c>
      <c r="AC2381">
        <f>Y2381/('d_고정'!$B$5*'6_기대효과'!$H$7/8)/'d_고정'!$B$6</f>
        <v/>
      </c>
      <c r="AD2381">
        <f>Y2381/('d_고정'!$B$8*'6_기대효과'!$H$7/8)</f>
        <v/>
      </c>
    </row>
    <row r="2382">
      <c r="A2382">
        <f>RAND()</f>
        <v/>
      </c>
      <c r="B2382">
        <f>IF('d_시나리오'!$J$2='d_시나리오'!$H$2,'d_시나리오'!$I$2,IF(A2382&lt;('d_시나리오'!$I$2-'d_시나리오'!$H$2)/('d_시나리오'!$J$2-'d_시나리오'!$H$2),'d_시나리오'!$H$2+SQRT(A2382*('d_시나리오'!$J$2-'d_시나리오'!$H$2)*('d_시나리오'!$I$2-'d_시나리오'!$H$2)),'d_시나리오'!$J$2-SQRT((1-A2382)*('d_시나리오'!$J$2-'d_시나리오'!$H$2)*('d_시나리오'!$J$2-'d_시나리오'!$I$2))))</f>
        <v/>
      </c>
      <c r="C2382">
        <f>RAND()</f>
        <v/>
      </c>
      <c r="D2382">
        <f>BETAINV(RAND(),IF(C2382&lt;'d_고정'!$B$26,'d_고정'!$B$23,'d_고정'!$B$16)+1,'d_고정'!$B$17-IF(C2382&lt;'d_고정'!$B$26,'d_고정'!$B$23,'d_고정'!$B$16)+1)*('d_고정'!$B$14+('d_고정'!$B$15-'d_고정'!$B$14)*RAND())</f>
        <v/>
      </c>
      <c r="E2382">
        <f>INDEX('d_분포'!$A$2:$A$28,RANDBETWEEN(1,27))</f>
        <v/>
      </c>
      <c r="F2382">
        <f>INDEX('d_분포'!$C$2:$C$5,RANDBETWEEN(1,4))*(0.9+0.2*RAND())</f>
        <v/>
      </c>
      <c r="G2382">
        <f>RAND()</f>
        <v/>
      </c>
      <c r="H2382">
        <f>(F2382+(1-F2382)*('d_고정'!$B$22*BETAINV(RAND(),IF(G2382&lt;'d_고정'!$B$26,'d_고정'!$B$25,'d_고정'!$B$20)+1,'d_고정'!$B$21-IF(G2382&lt;'d_고정'!$B$26,'d_고정'!$B$25,'d_고정'!$B$20)+1)+(1-'d_고정'!$B$22)*BETAINV(RAND(),IF(G2382&lt;'d_고정'!$B$26,'d_고정'!$B$24,'d_고정'!$B$18)+1,'d_고정'!$B$19-IF(G2382&lt;'d_고정'!$B$26,'d_고정'!$B$24,'d_고정'!$B$18)+1))*('d_고정'!$B$14+('d_고정'!$B$15-'d_고정'!$B$14)*RAND()))/F2382</f>
        <v/>
      </c>
      <c r="I2382">
        <f>RAND()</f>
        <v/>
      </c>
      <c r="J2382">
        <f>IF('d_시나리오'!$J$3='d_시나리오'!$H$3,'d_시나리오'!$I$3,IF(I2382&lt;('d_시나리오'!$I$3-'d_시나리오'!$H$3)/('d_시나리오'!$J$3-'d_시나리오'!$H$3),'d_시나리오'!$H$3+SQRT(I2382*('d_시나리오'!$J$3-'d_시나리오'!$H$3)*('d_시나리오'!$I$3-'d_시나리오'!$H$3)),'d_시나리오'!$J$3-SQRT((1-I2382)*('d_시나리오'!$J$3-'d_시나리오'!$H$3)*('d_시나리오'!$J$3-'d_시나리오'!$I$3))))</f>
        <v/>
      </c>
      <c r="K2382">
        <f>RAND()</f>
        <v/>
      </c>
      <c r="L2382">
        <f>IF('d_시나리오'!$J$4='d_시나리오'!$H$4,'d_시나리오'!$I$4,IF(K2382&lt;('d_시나리오'!$I$4-'d_시나리오'!$H$4)/('d_시나리오'!$J$4-'d_시나리오'!$H$4),'d_시나리오'!$H$4+SQRT(K2382*('d_시나리오'!$J$4-'d_시나리오'!$H$4)*('d_시나리오'!$I$4-'d_시나리오'!$H$4)),'d_시나리오'!$J$4-SQRT((1-K2382)*('d_시나리오'!$J$4-'d_시나리오'!$H$4)*('d_시나리오'!$J$4-'d_시나리오'!$I$4))))</f>
        <v/>
      </c>
      <c r="M2382">
        <f>RAND()</f>
        <v/>
      </c>
      <c r="N2382">
        <f>IF('d_시나리오'!$J$5='d_시나리오'!$H$5,'d_시나리오'!$I$5,IF(M2382&lt;('d_시나리오'!$I$5-'d_시나리오'!$H$5)/('d_시나리오'!$J$5-'d_시나리오'!$H$5),'d_시나리오'!$H$5+SQRT(M2382*('d_시나리오'!$J$5-'d_시나리오'!$H$5)*('d_시나리오'!$I$5-'d_시나리오'!$H$5)),'d_시나리오'!$J$5-SQRT((1-M2382)*('d_시나리오'!$J$5-'d_시나리오'!$H$5)*('d_시나리오'!$J$5-'d_시나리오'!$I$5))))</f>
        <v/>
      </c>
      <c r="O2382">
        <f>RAND()</f>
        <v/>
      </c>
      <c r="P2382">
        <f>IF('d_시나리오'!$J$6='d_시나리오'!$H$6,'d_시나리오'!$I$6,IF(O2382&lt;('d_시나리오'!$I$6-'d_시나리오'!$H$6)/('d_시나리오'!$J$6-'d_시나리오'!$H$6),'d_시나리오'!$H$6+SQRT(O2382*('d_시나리오'!$J$6-'d_시나리오'!$H$6)*('d_시나리오'!$I$6-'d_시나리오'!$H$6)),'d_시나리오'!$J$6-SQRT((1-O2382)*('d_시나리오'!$J$6-'d_시나리오'!$H$6)*('d_시나리오'!$J$6-'d_시나리오'!$I$6))))</f>
        <v/>
      </c>
      <c r="Q2382">
        <f>INDEX('d_분포'!$B$2:$B$57,RANDBETWEEN(1,56))</f>
        <v/>
      </c>
      <c r="R2382">
        <f>BETAINV(RAND(),5,5)</f>
        <v/>
      </c>
      <c r="S2382">
        <f>'d_고정'!$B$1*'6_기대효과'!$H$7*('d_시나리오'!$I$7/'d_고정'!$B$2)*B2382</f>
        <v/>
      </c>
      <c r="T2382">
        <f>S2382*D2382</f>
        <v/>
      </c>
      <c r="U2382">
        <f>S2382*F2382*H2382</f>
        <v/>
      </c>
      <c r="V2382">
        <f>S2382*F2382*(H2382-1)</f>
        <v/>
      </c>
      <c r="W2382">
        <f>U2382*J2382</f>
        <v/>
      </c>
      <c r="X2382">
        <f>T2382+W2382</f>
        <v/>
      </c>
      <c r="Y2382">
        <f>(T2382*E2382+W2382*L2382)*(1-R2382-'d_고정'!$B$13)</f>
        <v/>
      </c>
      <c r="Z2382">
        <f>(U2382*N2382*Q2382+'d_고정'!$B$3*('6_기대효과'!$H$7/8)*Q2382*'d_고정'!$B$10*P2382*('6_기대효과'!$K$7/'d_고정'!$B$9))*(1-R2382)</f>
        <v/>
      </c>
      <c r="AA2382">
        <f>W2382*L2382*(1-R2382-'d_고정'!$B$13)+U2382*MAX(N2382-'d_고정'!$B$10*P2382*('6_기대효과'!$K$7/'d_고정'!$B$9),0)*Q2382*(1-R2382)</f>
        <v/>
      </c>
      <c r="AB2382">
        <f>Y2382+Z2382</f>
        <v/>
      </c>
      <c r="AC2382">
        <f>Y2382/('d_고정'!$B$5*'6_기대효과'!$H$7/8)/'d_고정'!$B$6</f>
        <v/>
      </c>
      <c r="AD2382">
        <f>Y2382/('d_고정'!$B$8*'6_기대효과'!$H$7/8)</f>
        <v/>
      </c>
    </row>
    <row r="2383">
      <c r="A2383">
        <f>RAND()</f>
        <v/>
      </c>
      <c r="B2383">
        <f>IF('d_시나리오'!$J$2='d_시나리오'!$H$2,'d_시나리오'!$I$2,IF(A2383&lt;('d_시나리오'!$I$2-'d_시나리오'!$H$2)/('d_시나리오'!$J$2-'d_시나리오'!$H$2),'d_시나리오'!$H$2+SQRT(A2383*('d_시나리오'!$J$2-'d_시나리오'!$H$2)*('d_시나리오'!$I$2-'d_시나리오'!$H$2)),'d_시나리오'!$J$2-SQRT((1-A2383)*('d_시나리오'!$J$2-'d_시나리오'!$H$2)*('d_시나리오'!$J$2-'d_시나리오'!$I$2))))</f>
        <v/>
      </c>
      <c r="C2383">
        <f>RAND()</f>
        <v/>
      </c>
      <c r="D2383">
        <f>BETAINV(RAND(),IF(C2383&lt;'d_고정'!$B$26,'d_고정'!$B$23,'d_고정'!$B$16)+1,'d_고정'!$B$17-IF(C2383&lt;'d_고정'!$B$26,'d_고정'!$B$23,'d_고정'!$B$16)+1)*('d_고정'!$B$14+('d_고정'!$B$15-'d_고정'!$B$14)*RAND())</f>
        <v/>
      </c>
      <c r="E2383">
        <f>INDEX('d_분포'!$A$2:$A$28,RANDBETWEEN(1,27))</f>
        <v/>
      </c>
      <c r="F2383">
        <f>INDEX('d_분포'!$C$2:$C$5,RANDBETWEEN(1,4))*(0.9+0.2*RAND())</f>
        <v/>
      </c>
      <c r="G2383">
        <f>RAND()</f>
        <v/>
      </c>
      <c r="H2383">
        <f>(F2383+(1-F2383)*('d_고정'!$B$22*BETAINV(RAND(),IF(G2383&lt;'d_고정'!$B$26,'d_고정'!$B$25,'d_고정'!$B$20)+1,'d_고정'!$B$21-IF(G2383&lt;'d_고정'!$B$26,'d_고정'!$B$25,'d_고정'!$B$20)+1)+(1-'d_고정'!$B$22)*BETAINV(RAND(),IF(G2383&lt;'d_고정'!$B$26,'d_고정'!$B$24,'d_고정'!$B$18)+1,'d_고정'!$B$19-IF(G2383&lt;'d_고정'!$B$26,'d_고정'!$B$24,'d_고정'!$B$18)+1))*('d_고정'!$B$14+('d_고정'!$B$15-'d_고정'!$B$14)*RAND()))/F2383</f>
        <v/>
      </c>
      <c r="I2383">
        <f>RAND()</f>
        <v/>
      </c>
      <c r="J2383">
        <f>IF('d_시나리오'!$J$3='d_시나리오'!$H$3,'d_시나리오'!$I$3,IF(I2383&lt;('d_시나리오'!$I$3-'d_시나리오'!$H$3)/('d_시나리오'!$J$3-'d_시나리오'!$H$3),'d_시나리오'!$H$3+SQRT(I2383*('d_시나리오'!$J$3-'d_시나리오'!$H$3)*('d_시나리오'!$I$3-'d_시나리오'!$H$3)),'d_시나리오'!$J$3-SQRT((1-I2383)*('d_시나리오'!$J$3-'d_시나리오'!$H$3)*('d_시나리오'!$J$3-'d_시나리오'!$I$3))))</f>
        <v/>
      </c>
      <c r="K2383">
        <f>RAND()</f>
        <v/>
      </c>
      <c r="L2383">
        <f>IF('d_시나리오'!$J$4='d_시나리오'!$H$4,'d_시나리오'!$I$4,IF(K2383&lt;('d_시나리오'!$I$4-'d_시나리오'!$H$4)/('d_시나리오'!$J$4-'d_시나리오'!$H$4),'d_시나리오'!$H$4+SQRT(K2383*('d_시나리오'!$J$4-'d_시나리오'!$H$4)*('d_시나리오'!$I$4-'d_시나리오'!$H$4)),'d_시나리오'!$J$4-SQRT((1-K2383)*('d_시나리오'!$J$4-'d_시나리오'!$H$4)*('d_시나리오'!$J$4-'d_시나리오'!$I$4))))</f>
        <v/>
      </c>
      <c r="M2383">
        <f>RAND()</f>
        <v/>
      </c>
      <c r="N2383">
        <f>IF('d_시나리오'!$J$5='d_시나리오'!$H$5,'d_시나리오'!$I$5,IF(M2383&lt;('d_시나리오'!$I$5-'d_시나리오'!$H$5)/('d_시나리오'!$J$5-'d_시나리오'!$H$5),'d_시나리오'!$H$5+SQRT(M2383*('d_시나리오'!$J$5-'d_시나리오'!$H$5)*('d_시나리오'!$I$5-'d_시나리오'!$H$5)),'d_시나리오'!$J$5-SQRT((1-M2383)*('d_시나리오'!$J$5-'d_시나리오'!$H$5)*('d_시나리오'!$J$5-'d_시나리오'!$I$5))))</f>
        <v/>
      </c>
      <c r="O2383">
        <f>RAND()</f>
        <v/>
      </c>
      <c r="P2383">
        <f>IF('d_시나리오'!$J$6='d_시나리오'!$H$6,'d_시나리오'!$I$6,IF(O2383&lt;('d_시나리오'!$I$6-'d_시나리오'!$H$6)/('d_시나리오'!$J$6-'d_시나리오'!$H$6),'d_시나리오'!$H$6+SQRT(O2383*('d_시나리오'!$J$6-'d_시나리오'!$H$6)*('d_시나리오'!$I$6-'d_시나리오'!$H$6)),'d_시나리오'!$J$6-SQRT((1-O2383)*('d_시나리오'!$J$6-'d_시나리오'!$H$6)*('d_시나리오'!$J$6-'d_시나리오'!$I$6))))</f>
        <v/>
      </c>
      <c r="Q2383">
        <f>INDEX('d_분포'!$B$2:$B$57,RANDBETWEEN(1,56))</f>
        <v/>
      </c>
      <c r="R2383">
        <f>BETAINV(RAND(),5,5)</f>
        <v/>
      </c>
      <c r="S2383">
        <f>'d_고정'!$B$1*'6_기대효과'!$H$7*('d_시나리오'!$I$7/'d_고정'!$B$2)*B2383</f>
        <v/>
      </c>
      <c r="T2383">
        <f>S2383*D2383</f>
        <v/>
      </c>
      <c r="U2383">
        <f>S2383*F2383*H2383</f>
        <v/>
      </c>
      <c r="V2383">
        <f>S2383*F2383*(H2383-1)</f>
        <v/>
      </c>
      <c r="W2383">
        <f>U2383*J2383</f>
        <v/>
      </c>
      <c r="X2383">
        <f>T2383+W2383</f>
        <v/>
      </c>
      <c r="Y2383">
        <f>(T2383*E2383+W2383*L2383)*(1-R2383-'d_고정'!$B$13)</f>
        <v/>
      </c>
      <c r="Z2383">
        <f>(U2383*N2383*Q2383+'d_고정'!$B$3*('6_기대효과'!$H$7/8)*Q2383*'d_고정'!$B$10*P2383*('6_기대효과'!$K$7/'d_고정'!$B$9))*(1-R2383)</f>
        <v/>
      </c>
      <c r="AA2383">
        <f>W2383*L2383*(1-R2383-'d_고정'!$B$13)+U2383*MAX(N2383-'d_고정'!$B$10*P2383*('6_기대효과'!$K$7/'d_고정'!$B$9),0)*Q2383*(1-R2383)</f>
        <v/>
      </c>
      <c r="AB2383">
        <f>Y2383+Z2383</f>
        <v/>
      </c>
      <c r="AC2383">
        <f>Y2383/('d_고정'!$B$5*'6_기대효과'!$H$7/8)/'d_고정'!$B$6</f>
        <v/>
      </c>
      <c r="AD2383">
        <f>Y2383/('d_고정'!$B$8*'6_기대효과'!$H$7/8)</f>
        <v/>
      </c>
    </row>
    <row r="2384">
      <c r="A2384">
        <f>RAND()</f>
        <v/>
      </c>
      <c r="B2384">
        <f>IF('d_시나리오'!$J$2='d_시나리오'!$H$2,'d_시나리오'!$I$2,IF(A2384&lt;('d_시나리오'!$I$2-'d_시나리오'!$H$2)/('d_시나리오'!$J$2-'d_시나리오'!$H$2),'d_시나리오'!$H$2+SQRT(A2384*('d_시나리오'!$J$2-'d_시나리오'!$H$2)*('d_시나리오'!$I$2-'d_시나리오'!$H$2)),'d_시나리오'!$J$2-SQRT((1-A2384)*('d_시나리오'!$J$2-'d_시나리오'!$H$2)*('d_시나리오'!$J$2-'d_시나리오'!$I$2))))</f>
        <v/>
      </c>
      <c r="C2384">
        <f>RAND()</f>
        <v/>
      </c>
      <c r="D2384">
        <f>BETAINV(RAND(),IF(C2384&lt;'d_고정'!$B$26,'d_고정'!$B$23,'d_고정'!$B$16)+1,'d_고정'!$B$17-IF(C2384&lt;'d_고정'!$B$26,'d_고정'!$B$23,'d_고정'!$B$16)+1)*('d_고정'!$B$14+('d_고정'!$B$15-'d_고정'!$B$14)*RAND())</f>
        <v/>
      </c>
      <c r="E2384">
        <f>INDEX('d_분포'!$A$2:$A$28,RANDBETWEEN(1,27))</f>
        <v/>
      </c>
      <c r="F2384">
        <f>INDEX('d_분포'!$C$2:$C$5,RANDBETWEEN(1,4))*(0.9+0.2*RAND())</f>
        <v/>
      </c>
      <c r="G2384">
        <f>RAND()</f>
        <v/>
      </c>
      <c r="H2384">
        <f>(F2384+(1-F2384)*('d_고정'!$B$22*BETAINV(RAND(),IF(G2384&lt;'d_고정'!$B$26,'d_고정'!$B$25,'d_고정'!$B$20)+1,'d_고정'!$B$21-IF(G2384&lt;'d_고정'!$B$26,'d_고정'!$B$25,'d_고정'!$B$20)+1)+(1-'d_고정'!$B$22)*BETAINV(RAND(),IF(G2384&lt;'d_고정'!$B$26,'d_고정'!$B$24,'d_고정'!$B$18)+1,'d_고정'!$B$19-IF(G2384&lt;'d_고정'!$B$26,'d_고정'!$B$24,'d_고정'!$B$18)+1))*('d_고정'!$B$14+('d_고정'!$B$15-'d_고정'!$B$14)*RAND()))/F2384</f>
        <v/>
      </c>
      <c r="I2384">
        <f>RAND()</f>
        <v/>
      </c>
      <c r="J2384">
        <f>IF('d_시나리오'!$J$3='d_시나리오'!$H$3,'d_시나리오'!$I$3,IF(I2384&lt;('d_시나리오'!$I$3-'d_시나리오'!$H$3)/('d_시나리오'!$J$3-'d_시나리오'!$H$3),'d_시나리오'!$H$3+SQRT(I2384*('d_시나리오'!$J$3-'d_시나리오'!$H$3)*('d_시나리오'!$I$3-'d_시나리오'!$H$3)),'d_시나리오'!$J$3-SQRT((1-I2384)*('d_시나리오'!$J$3-'d_시나리오'!$H$3)*('d_시나리오'!$J$3-'d_시나리오'!$I$3))))</f>
        <v/>
      </c>
      <c r="K2384">
        <f>RAND()</f>
        <v/>
      </c>
      <c r="L2384">
        <f>IF('d_시나리오'!$J$4='d_시나리오'!$H$4,'d_시나리오'!$I$4,IF(K2384&lt;('d_시나리오'!$I$4-'d_시나리오'!$H$4)/('d_시나리오'!$J$4-'d_시나리오'!$H$4),'d_시나리오'!$H$4+SQRT(K2384*('d_시나리오'!$J$4-'d_시나리오'!$H$4)*('d_시나리오'!$I$4-'d_시나리오'!$H$4)),'d_시나리오'!$J$4-SQRT((1-K2384)*('d_시나리오'!$J$4-'d_시나리오'!$H$4)*('d_시나리오'!$J$4-'d_시나리오'!$I$4))))</f>
        <v/>
      </c>
      <c r="M2384">
        <f>RAND()</f>
        <v/>
      </c>
      <c r="N2384">
        <f>IF('d_시나리오'!$J$5='d_시나리오'!$H$5,'d_시나리오'!$I$5,IF(M2384&lt;('d_시나리오'!$I$5-'d_시나리오'!$H$5)/('d_시나리오'!$J$5-'d_시나리오'!$H$5),'d_시나리오'!$H$5+SQRT(M2384*('d_시나리오'!$J$5-'d_시나리오'!$H$5)*('d_시나리오'!$I$5-'d_시나리오'!$H$5)),'d_시나리오'!$J$5-SQRT((1-M2384)*('d_시나리오'!$J$5-'d_시나리오'!$H$5)*('d_시나리오'!$J$5-'d_시나리오'!$I$5))))</f>
        <v/>
      </c>
      <c r="O2384">
        <f>RAND()</f>
        <v/>
      </c>
      <c r="P2384">
        <f>IF('d_시나리오'!$J$6='d_시나리오'!$H$6,'d_시나리오'!$I$6,IF(O2384&lt;('d_시나리오'!$I$6-'d_시나리오'!$H$6)/('d_시나리오'!$J$6-'d_시나리오'!$H$6),'d_시나리오'!$H$6+SQRT(O2384*('d_시나리오'!$J$6-'d_시나리오'!$H$6)*('d_시나리오'!$I$6-'d_시나리오'!$H$6)),'d_시나리오'!$J$6-SQRT((1-O2384)*('d_시나리오'!$J$6-'d_시나리오'!$H$6)*('d_시나리오'!$J$6-'d_시나리오'!$I$6))))</f>
        <v/>
      </c>
      <c r="Q2384">
        <f>INDEX('d_분포'!$B$2:$B$57,RANDBETWEEN(1,56))</f>
        <v/>
      </c>
      <c r="R2384">
        <f>BETAINV(RAND(),5,5)</f>
        <v/>
      </c>
      <c r="S2384">
        <f>'d_고정'!$B$1*'6_기대효과'!$H$7*('d_시나리오'!$I$7/'d_고정'!$B$2)*B2384</f>
        <v/>
      </c>
      <c r="T2384">
        <f>S2384*D2384</f>
        <v/>
      </c>
      <c r="U2384">
        <f>S2384*F2384*H2384</f>
        <v/>
      </c>
      <c r="V2384">
        <f>S2384*F2384*(H2384-1)</f>
        <v/>
      </c>
      <c r="W2384">
        <f>U2384*J2384</f>
        <v/>
      </c>
      <c r="X2384">
        <f>T2384+W2384</f>
        <v/>
      </c>
      <c r="Y2384">
        <f>(T2384*E2384+W2384*L2384)*(1-R2384-'d_고정'!$B$13)</f>
        <v/>
      </c>
      <c r="Z2384">
        <f>(U2384*N2384*Q2384+'d_고정'!$B$3*('6_기대효과'!$H$7/8)*Q2384*'d_고정'!$B$10*P2384*('6_기대효과'!$K$7/'d_고정'!$B$9))*(1-R2384)</f>
        <v/>
      </c>
      <c r="AA2384">
        <f>W2384*L2384*(1-R2384-'d_고정'!$B$13)+U2384*MAX(N2384-'d_고정'!$B$10*P2384*('6_기대효과'!$K$7/'d_고정'!$B$9),0)*Q2384*(1-R2384)</f>
        <v/>
      </c>
      <c r="AB2384">
        <f>Y2384+Z2384</f>
        <v/>
      </c>
      <c r="AC2384">
        <f>Y2384/('d_고정'!$B$5*'6_기대효과'!$H$7/8)/'d_고정'!$B$6</f>
        <v/>
      </c>
      <c r="AD2384">
        <f>Y2384/('d_고정'!$B$8*'6_기대효과'!$H$7/8)</f>
        <v/>
      </c>
    </row>
    <row r="2385">
      <c r="A2385">
        <f>RAND()</f>
        <v/>
      </c>
      <c r="B2385">
        <f>IF('d_시나리오'!$J$2='d_시나리오'!$H$2,'d_시나리오'!$I$2,IF(A2385&lt;('d_시나리오'!$I$2-'d_시나리오'!$H$2)/('d_시나리오'!$J$2-'d_시나리오'!$H$2),'d_시나리오'!$H$2+SQRT(A2385*('d_시나리오'!$J$2-'d_시나리오'!$H$2)*('d_시나리오'!$I$2-'d_시나리오'!$H$2)),'d_시나리오'!$J$2-SQRT((1-A2385)*('d_시나리오'!$J$2-'d_시나리오'!$H$2)*('d_시나리오'!$J$2-'d_시나리오'!$I$2))))</f>
        <v/>
      </c>
      <c r="C2385">
        <f>RAND()</f>
        <v/>
      </c>
      <c r="D2385">
        <f>BETAINV(RAND(),IF(C2385&lt;'d_고정'!$B$26,'d_고정'!$B$23,'d_고정'!$B$16)+1,'d_고정'!$B$17-IF(C2385&lt;'d_고정'!$B$26,'d_고정'!$B$23,'d_고정'!$B$16)+1)*('d_고정'!$B$14+('d_고정'!$B$15-'d_고정'!$B$14)*RAND())</f>
        <v/>
      </c>
      <c r="E2385">
        <f>INDEX('d_분포'!$A$2:$A$28,RANDBETWEEN(1,27))</f>
        <v/>
      </c>
      <c r="F2385">
        <f>INDEX('d_분포'!$C$2:$C$5,RANDBETWEEN(1,4))*(0.9+0.2*RAND())</f>
        <v/>
      </c>
      <c r="G2385">
        <f>RAND()</f>
        <v/>
      </c>
      <c r="H2385">
        <f>(F2385+(1-F2385)*('d_고정'!$B$22*BETAINV(RAND(),IF(G2385&lt;'d_고정'!$B$26,'d_고정'!$B$25,'d_고정'!$B$20)+1,'d_고정'!$B$21-IF(G2385&lt;'d_고정'!$B$26,'d_고정'!$B$25,'d_고정'!$B$20)+1)+(1-'d_고정'!$B$22)*BETAINV(RAND(),IF(G2385&lt;'d_고정'!$B$26,'d_고정'!$B$24,'d_고정'!$B$18)+1,'d_고정'!$B$19-IF(G2385&lt;'d_고정'!$B$26,'d_고정'!$B$24,'d_고정'!$B$18)+1))*('d_고정'!$B$14+('d_고정'!$B$15-'d_고정'!$B$14)*RAND()))/F2385</f>
        <v/>
      </c>
      <c r="I2385">
        <f>RAND()</f>
        <v/>
      </c>
      <c r="J2385">
        <f>IF('d_시나리오'!$J$3='d_시나리오'!$H$3,'d_시나리오'!$I$3,IF(I2385&lt;('d_시나리오'!$I$3-'d_시나리오'!$H$3)/('d_시나리오'!$J$3-'d_시나리오'!$H$3),'d_시나리오'!$H$3+SQRT(I2385*('d_시나리오'!$J$3-'d_시나리오'!$H$3)*('d_시나리오'!$I$3-'d_시나리오'!$H$3)),'d_시나리오'!$J$3-SQRT((1-I2385)*('d_시나리오'!$J$3-'d_시나리오'!$H$3)*('d_시나리오'!$J$3-'d_시나리오'!$I$3))))</f>
        <v/>
      </c>
      <c r="K2385">
        <f>RAND()</f>
        <v/>
      </c>
      <c r="L2385">
        <f>IF('d_시나리오'!$J$4='d_시나리오'!$H$4,'d_시나리오'!$I$4,IF(K2385&lt;('d_시나리오'!$I$4-'d_시나리오'!$H$4)/('d_시나리오'!$J$4-'d_시나리오'!$H$4),'d_시나리오'!$H$4+SQRT(K2385*('d_시나리오'!$J$4-'d_시나리오'!$H$4)*('d_시나리오'!$I$4-'d_시나리오'!$H$4)),'d_시나리오'!$J$4-SQRT((1-K2385)*('d_시나리오'!$J$4-'d_시나리오'!$H$4)*('d_시나리오'!$J$4-'d_시나리오'!$I$4))))</f>
        <v/>
      </c>
      <c r="M2385">
        <f>RAND()</f>
        <v/>
      </c>
      <c r="N2385">
        <f>IF('d_시나리오'!$J$5='d_시나리오'!$H$5,'d_시나리오'!$I$5,IF(M2385&lt;('d_시나리오'!$I$5-'d_시나리오'!$H$5)/('d_시나리오'!$J$5-'d_시나리오'!$H$5),'d_시나리오'!$H$5+SQRT(M2385*('d_시나리오'!$J$5-'d_시나리오'!$H$5)*('d_시나리오'!$I$5-'d_시나리오'!$H$5)),'d_시나리오'!$J$5-SQRT((1-M2385)*('d_시나리오'!$J$5-'d_시나리오'!$H$5)*('d_시나리오'!$J$5-'d_시나리오'!$I$5))))</f>
        <v/>
      </c>
      <c r="O2385">
        <f>RAND()</f>
        <v/>
      </c>
      <c r="P2385">
        <f>IF('d_시나리오'!$J$6='d_시나리오'!$H$6,'d_시나리오'!$I$6,IF(O2385&lt;('d_시나리오'!$I$6-'d_시나리오'!$H$6)/('d_시나리오'!$J$6-'d_시나리오'!$H$6),'d_시나리오'!$H$6+SQRT(O2385*('d_시나리오'!$J$6-'d_시나리오'!$H$6)*('d_시나리오'!$I$6-'d_시나리오'!$H$6)),'d_시나리오'!$J$6-SQRT((1-O2385)*('d_시나리오'!$J$6-'d_시나리오'!$H$6)*('d_시나리오'!$J$6-'d_시나리오'!$I$6))))</f>
        <v/>
      </c>
      <c r="Q2385">
        <f>INDEX('d_분포'!$B$2:$B$57,RANDBETWEEN(1,56))</f>
        <v/>
      </c>
      <c r="R2385">
        <f>BETAINV(RAND(),5,5)</f>
        <v/>
      </c>
      <c r="S2385">
        <f>'d_고정'!$B$1*'6_기대효과'!$H$7*('d_시나리오'!$I$7/'d_고정'!$B$2)*B2385</f>
        <v/>
      </c>
      <c r="T2385">
        <f>S2385*D2385</f>
        <v/>
      </c>
      <c r="U2385">
        <f>S2385*F2385*H2385</f>
        <v/>
      </c>
      <c r="V2385">
        <f>S2385*F2385*(H2385-1)</f>
        <v/>
      </c>
      <c r="W2385">
        <f>U2385*J2385</f>
        <v/>
      </c>
      <c r="X2385">
        <f>T2385+W2385</f>
        <v/>
      </c>
      <c r="Y2385">
        <f>(T2385*E2385+W2385*L2385)*(1-R2385-'d_고정'!$B$13)</f>
        <v/>
      </c>
      <c r="Z2385">
        <f>(U2385*N2385*Q2385+'d_고정'!$B$3*('6_기대효과'!$H$7/8)*Q2385*'d_고정'!$B$10*P2385*('6_기대효과'!$K$7/'d_고정'!$B$9))*(1-R2385)</f>
        <v/>
      </c>
      <c r="AA2385">
        <f>W2385*L2385*(1-R2385-'d_고정'!$B$13)+U2385*MAX(N2385-'d_고정'!$B$10*P2385*('6_기대효과'!$K$7/'d_고정'!$B$9),0)*Q2385*(1-R2385)</f>
        <v/>
      </c>
      <c r="AB2385">
        <f>Y2385+Z2385</f>
        <v/>
      </c>
      <c r="AC2385">
        <f>Y2385/('d_고정'!$B$5*'6_기대효과'!$H$7/8)/'d_고정'!$B$6</f>
        <v/>
      </c>
      <c r="AD2385">
        <f>Y2385/('d_고정'!$B$8*'6_기대효과'!$H$7/8)</f>
        <v/>
      </c>
    </row>
    <row r="2386">
      <c r="A2386">
        <f>RAND()</f>
        <v/>
      </c>
      <c r="B2386">
        <f>IF('d_시나리오'!$J$2='d_시나리오'!$H$2,'d_시나리오'!$I$2,IF(A2386&lt;('d_시나리오'!$I$2-'d_시나리오'!$H$2)/('d_시나리오'!$J$2-'d_시나리오'!$H$2),'d_시나리오'!$H$2+SQRT(A2386*('d_시나리오'!$J$2-'d_시나리오'!$H$2)*('d_시나리오'!$I$2-'d_시나리오'!$H$2)),'d_시나리오'!$J$2-SQRT((1-A2386)*('d_시나리오'!$J$2-'d_시나리오'!$H$2)*('d_시나리오'!$J$2-'d_시나리오'!$I$2))))</f>
        <v/>
      </c>
      <c r="C2386">
        <f>RAND()</f>
        <v/>
      </c>
      <c r="D2386">
        <f>BETAINV(RAND(),IF(C2386&lt;'d_고정'!$B$26,'d_고정'!$B$23,'d_고정'!$B$16)+1,'d_고정'!$B$17-IF(C2386&lt;'d_고정'!$B$26,'d_고정'!$B$23,'d_고정'!$B$16)+1)*('d_고정'!$B$14+('d_고정'!$B$15-'d_고정'!$B$14)*RAND())</f>
        <v/>
      </c>
      <c r="E2386">
        <f>INDEX('d_분포'!$A$2:$A$28,RANDBETWEEN(1,27))</f>
        <v/>
      </c>
      <c r="F2386">
        <f>INDEX('d_분포'!$C$2:$C$5,RANDBETWEEN(1,4))*(0.9+0.2*RAND())</f>
        <v/>
      </c>
      <c r="G2386">
        <f>RAND()</f>
        <v/>
      </c>
      <c r="H2386">
        <f>(F2386+(1-F2386)*('d_고정'!$B$22*BETAINV(RAND(),IF(G2386&lt;'d_고정'!$B$26,'d_고정'!$B$25,'d_고정'!$B$20)+1,'d_고정'!$B$21-IF(G2386&lt;'d_고정'!$B$26,'d_고정'!$B$25,'d_고정'!$B$20)+1)+(1-'d_고정'!$B$22)*BETAINV(RAND(),IF(G2386&lt;'d_고정'!$B$26,'d_고정'!$B$24,'d_고정'!$B$18)+1,'d_고정'!$B$19-IF(G2386&lt;'d_고정'!$B$26,'d_고정'!$B$24,'d_고정'!$B$18)+1))*('d_고정'!$B$14+('d_고정'!$B$15-'d_고정'!$B$14)*RAND()))/F2386</f>
        <v/>
      </c>
      <c r="I2386">
        <f>RAND()</f>
        <v/>
      </c>
      <c r="J2386">
        <f>IF('d_시나리오'!$J$3='d_시나리오'!$H$3,'d_시나리오'!$I$3,IF(I2386&lt;('d_시나리오'!$I$3-'d_시나리오'!$H$3)/('d_시나리오'!$J$3-'d_시나리오'!$H$3),'d_시나리오'!$H$3+SQRT(I2386*('d_시나리오'!$J$3-'d_시나리오'!$H$3)*('d_시나리오'!$I$3-'d_시나리오'!$H$3)),'d_시나리오'!$J$3-SQRT((1-I2386)*('d_시나리오'!$J$3-'d_시나리오'!$H$3)*('d_시나리오'!$J$3-'d_시나리오'!$I$3))))</f>
        <v/>
      </c>
      <c r="K2386">
        <f>RAND()</f>
        <v/>
      </c>
      <c r="L2386">
        <f>IF('d_시나리오'!$J$4='d_시나리오'!$H$4,'d_시나리오'!$I$4,IF(K2386&lt;('d_시나리오'!$I$4-'d_시나리오'!$H$4)/('d_시나리오'!$J$4-'d_시나리오'!$H$4),'d_시나리오'!$H$4+SQRT(K2386*('d_시나리오'!$J$4-'d_시나리오'!$H$4)*('d_시나리오'!$I$4-'d_시나리오'!$H$4)),'d_시나리오'!$J$4-SQRT((1-K2386)*('d_시나리오'!$J$4-'d_시나리오'!$H$4)*('d_시나리오'!$J$4-'d_시나리오'!$I$4))))</f>
        <v/>
      </c>
      <c r="M2386">
        <f>RAND()</f>
        <v/>
      </c>
      <c r="N2386">
        <f>IF('d_시나리오'!$J$5='d_시나리오'!$H$5,'d_시나리오'!$I$5,IF(M2386&lt;('d_시나리오'!$I$5-'d_시나리오'!$H$5)/('d_시나리오'!$J$5-'d_시나리오'!$H$5),'d_시나리오'!$H$5+SQRT(M2386*('d_시나리오'!$J$5-'d_시나리오'!$H$5)*('d_시나리오'!$I$5-'d_시나리오'!$H$5)),'d_시나리오'!$J$5-SQRT((1-M2386)*('d_시나리오'!$J$5-'d_시나리오'!$H$5)*('d_시나리오'!$J$5-'d_시나리오'!$I$5))))</f>
        <v/>
      </c>
      <c r="O2386">
        <f>RAND()</f>
        <v/>
      </c>
      <c r="P2386">
        <f>IF('d_시나리오'!$J$6='d_시나리오'!$H$6,'d_시나리오'!$I$6,IF(O2386&lt;('d_시나리오'!$I$6-'d_시나리오'!$H$6)/('d_시나리오'!$J$6-'d_시나리오'!$H$6),'d_시나리오'!$H$6+SQRT(O2386*('d_시나리오'!$J$6-'d_시나리오'!$H$6)*('d_시나리오'!$I$6-'d_시나리오'!$H$6)),'d_시나리오'!$J$6-SQRT((1-O2386)*('d_시나리오'!$J$6-'d_시나리오'!$H$6)*('d_시나리오'!$J$6-'d_시나리오'!$I$6))))</f>
        <v/>
      </c>
      <c r="Q2386">
        <f>INDEX('d_분포'!$B$2:$B$57,RANDBETWEEN(1,56))</f>
        <v/>
      </c>
      <c r="R2386">
        <f>BETAINV(RAND(),5,5)</f>
        <v/>
      </c>
      <c r="S2386">
        <f>'d_고정'!$B$1*'6_기대효과'!$H$7*('d_시나리오'!$I$7/'d_고정'!$B$2)*B2386</f>
        <v/>
      </c>
      <c r="T2386">
        <f>S2386*D2386</f>
        <v/>
      </c>
      <c r="U2386">
        <f>S2386*F2386*H2386</f>
        <v/>
      </c>
      <c r="V2386">
        <f>S2386*F2386*(H2386-1)</f>
        <v/>
      </c>
      <c r="W2386">
        <f>U2386*J2386</f>
        <v/>
      </c>
      <c r="X2386">
        <f>T2386+W2386</f>
        <v/>
      </c>
      <c r="Y2386">
        <f>(T2386*E2386+W2386*L2386)*(1-R2386-'d_고정'!$B$13)</f>
        <v/>
      </c>
      <c r="Z2386">
        <f>(U2386*N2386*Q2386+'d_고정'!$B$3*('6_기대효과'!$H$7/8)*Q2386*'d_고정'!$B$10*P2386*('6_기대효과'!$K$7/'d_고정'!$B$9))*(1-R2386)</f>
        <v/>
      </c>
      <c r="AA2386">
        <f>W2386*L2386*(1-R2386-'d_고정'!$B$13)+U2386*MAX(N2386-'d_고정'!$B$10*P2386*('6_기대효과'!$K$7/'d_고정'!$B$9),0)*Q2386*(1-R2386)</f>
        <v/>
      </c>
      <c r="AB2386">
        <f>Y2386+Z2386</f>
        <v/>
      </c>
      <c r="AC2386">
        <f>Y2386/('d_고정'!$B$5*'6_기대효과'!$H$7/8)/'d_고정'!$B$6</f>
        <v/>
      </c>
      <c r="AD2386">
        <f>Y2386/('d_고정'!$B$8*'6_기대효과'!$H$7/8)</f>
        <v/>
      </c>
    </row>
    <row r="2387">
      <c r="A2387">
        <f>RAND()</f>
        <v/>
      </c>
      <c r="B2387">
        <f>IF('d_시나리오'!$J$2='d_시나리오'!$H$2,'d_시나리오'!$I$2,IF(A2387&lt;('d_시나리오'!$I$2-'d_시나리오'!$H$2)/('d_시나리오'!$J$2-'d_시나리오'!$H$2),'d_시나리오'!$H$2+SQRT(A2387*('d_시나리오'!$J$2-'d_시나리오'!$H$2)*('d_시나리오'!$I$2-'d_시나리오'!$H$2)),'d_시나리오'!$J$2-SQRT((1-A2387)*('d_시나리오'!$J$2-'d_시나리오'!$H$2)*('d_시나리오'!$J$2-'d_시나리오'!$I$2))))</f>
        <v/>
      </c>
      <c r="C2387">
        <f>RAND()</f>
        <v/>
      </c>
      <c r="D2387">
        <f>BETAINV(RAND(),IF(C2387&lt;'d_고정'!$B$26,'d_고정'!$B$23,'d_고정'!$B$16)+1,'d_고정'!$B$17-IF(C2387&lt;'d_고정'!$B$26,'d_고정'!$B$23,'d_고정'!$B$16)+1)*('d_고정'!$B$14+('d_고정'!$B$15-'d_고정'!$B$14)*RAND())</f>
        <v/>
      </c>
      <c r="E2387">
        <f>INDEX('d_분포'!$A$2:$A$28,RANDBETWEEN(1,27))</f>
        <v/>
      </c>
      <c r="F2387">
        <f>INDEX('d_분포'!$C$2:$C$5,RANDBETWEEN(1,4))*(0.9+0.2*RAND())</f>
        <v/>
      </c>
      <c r="G2387">
        <f>RAND()</f>
        <v/>
      </c>
      <c r="H2387">
        <f>(F2387+(1-F2387)*('d_고정'!$B$22*BETAINV(RAND(),IF(G2387&lt;'d_고정'!$B$26,'d_고정'!$B$25,'d_고정'!$B$20)+1,'d_고정'!$B$21-IF(G2387&lt;'d_고정'!$B$26,'d_고정'!$B$25,'d_고정'!$B$20)+1)+(1-'d_고정'!$B$22)*BETAINV(RAND(),IF(G2387&lt;'d_고정'!$B$26,'d_고정'!$B$24,'d_고정'!$B$18)+1,'d_고정'!$B$19-IF(G2387&lt;'d_고정'!$B$26,'d_고정'!$B$24,'d_고정'!$B$18)+1))*('d_고정'!$B$14+('d_고정'!$B$15-'d_고정'!$B$14)*RAND()))/F2387</f>
        <v/>
      </c>
      <c r="I2387">
        <f>RAND()</f>
        <v/>
      </c>
      <c r="J2387">
        <f>IF('d_시나리오'!$J$3='d_시나리오'!$H$3,'d_시나리오'!$I$3,IF(I2387&lt;('d_시나리오'!$I$3-'d_시나리오'!$H$3)/('d_시나리오'!$J$3-'d_시나리오'!$H$3),'d_시나리오'!$H$3+SQRT(I2387*('d_시나리오'!$J$3-'d_시나리오'!$H$3)*('d_시나리오'!$I$3-'d_시나리오'!$H$3)),'d_시나리오'!$J$3-SQRT((1-I2387)*('d_시나리오'!$J$3-'d_시나리오'!$H$3)*('d_시나리오'!$J$3-'d_시나리오'!$I$3))))</f>
        <v/>
      </c>
      <c r="K2387">
        <f>RAND()</f>
        <v/>
      </c>
      <c r="L2387">
        <f>IF('d_시나리오'!$J$4='d_시나리오'!$H$4,'d_시나리오'!$I$4,IF(K2387&lt;('d_시나리오'!$I$4-'d_시나리오'!$H$4)/('d_시나리오'!$J$4-'d_시나리오'!$H$4),'d_시나리오'!$H$4+SQRT(K2387*('d_시나리오'!$J$4-'d_시나리오'!$H$4)*('d_시나리오'!$I$4-'d_시나리오'!$H$4)),'d_시나리오'!$J$4-SQRT((1-K2387)*('d_시나리오'!$J$4-'d_시나리오'!$H$4)*('d_시나리오'!$J$4-'d_시나리오'!$I$4))))</f>
        <v/>
      </c>
      <c r="M2387">
        <f>RAND()</f>
        <v/>
      </c>
      <c r="N2387">
        <f>IF('d_시나리오'!$J$5='d_시나리오'!$H$5,'d_시나리오'!$I$5,IF(M2387&lt;('d_시나리오'!$I$5-'d_시나리오'!$H$5)/('d_시나리오'!$J$5-'d_시나리오'!$H$5),'d_시나리오'!$H$5+SQRT(M2387*('d_시나리오'!$J$5-'d_시나리오'!$H$5)*('d_시나리오'!$I$5-'d_시나리오'!$H$5)),'d_시나리오'!$J$5-SQRT((1-M2387)*('d_시나리오'!$J$5-'d_시나리오'!$H$5)*('d_시나리오'!$J$5-'d_시나리오'!$I$5))))</f>
        <v/>
      </c>
      <c r="O2387">
        <f>RAND()</f>
        <v/>
      </c>
      <c r="P2387">
        <f>IF('d_시나리오'!$J$6='d_시나리오'!$H$6,'d_시나리오'!$I$6,IF(O2387&lt;('d_시나리오'!$I$6-'d_시나리오'!$H$6)/('d_시나리오'!$J$6-'d_시나리오'!$H$6),'d_시나리오'!$H$6+SQRT(O2387*('d_시나리오'!$J$6-'d_시나리오'!$H$6)*('d_시나리오'!$I$6-'d_시나리오'!$H$6)),'d_시나리오'!$J$6-SQRT((1-O2387)*('d_시나리오'!$J$6-'d_시나리오'!$H$6)*('d_시나리오'!$J$6-'d_시나리오'!$I$6))))</f>
        <v/>
      </c>
      <c r="Q2387">
        <f>INDEX('d_분포'!$B$2:$B$57,RANDBETWEEN(1,56))</f>
        <v/>
      </c>
      <c r="R2387">
        <f>BETAINV(RAND(),5,5)</f>
        <v/>
      </c>
      <c r="S2387">
        <f>'d_고정'!$B$1*'6_기대효과'!$H$7*('d_시나리오'!$I$7/'d_고정'!$B$2)*B2387</f>
        <v/>
      </c>
      <c r="T2387">
        <f>S2387*D2387</f>
        <v/>
      </c>
      <c r="U2387">
        <f>S2387*F2387*H2387</f>
        <v/>
      </c>
      <c r="V2387">
        <f>S2387*F2387*(H2387-1)</f>
        <v/>
      </c>
      <c r="W2387">
        <f>U2387*J2387</f>
        <v/>
      </c>
      <c r="X2387">
        <f>T2387+W2387</f>
        <v/>
      </c>
      <c r="Y2387">
        <f>(T2387*E2387+W2387*L2387)*(1-R2387-'d_고정'!$B$13)</f>
        <v/>
      </c>
      <c r="Z2387">
        <f>(U2387*N2387*Q2387+'d_고정'!$B$3*('6_기대효과'!$H$7/8)*Q2387*'d_고정'!$B$10*P2387*('6_기대효과'!$K$7/'d_고정'!$B$9))*(1-R2387)</f>
        <v/>
      </c>
      <c r="AA2387">
        <f>W2387*L2387*(1-R2387-'d_고정'!$B$13)+U2387*MAX(N2387-'d_고정'!$B$10*P2387*('6_기대효과'!$K$7/'d_고정'!$B$9),0)*Q2387*(1-R2387)</f>
        <v/>
      </c>
      <c r="AB2387">
        <f>Y2387+Z2387</f>
        <v/>
      </c>
      <c r="AC2387">
        <f>Y2387/('d_고정'!$B$5*'6_기대효과'!$H$7/8)/'d_고정'!$B$6</f>
        <v/>
      </c>
      <c r="AD2387">
        <f>Y2387/('d_고정'!$B$8*'6_기대효과'!$H$7/8)</f>
        <v/>
      </c>
    </row>
    <row r="2388">
      <c r="A2388">
        <f>RAND()</f>
        <v/>
      </c>
      <c r="B2388">
        <f>IF('d_시나리오'!$J$2='d_시나리오'!$H$2,'d_시나리오'!$I$2,IF(A2388&lt;('d_시나리오'!$I$2-'d_시나리오'!$H$2)/('d_시나리오'!$J$2-'d_시나리오'!$H$2),'d_시나리오'!$H$2+SQRT(A2388*('d_시나리오'!$J$2-'d_시나리오'!$H$2)*('d_시나리오'!$I$2-'d_시나리오'!$H$2)),'d_시나리오'!$J$2-SQRT((1-A2388)*('d_시나리오'!$J$2-'d_시나리오'!$H$2)*('d_시나리오'!$J$2-'d_시나리오'!$I$2))))</f>
        <v/>
      </c>
      <c r="C2388">
        <f>RAND()</f>
        <v/>
      </c>
      <c r="D2388">
        <f>BETAINV(RAND(),IF(C2388&lt;'d_고정'!$B$26,'d_고정'!$B$23,'d_고정'!$B$16)+1,'d_고정'!$B$17-IF(C2388&lt;'d_고정'!$B$26,'d_고정'!$B$23,'d_고정'!$B$16)+1)*('d_고정'!$B$14+('d_고정'!$B$15-'d_고정'!$B$14)*RAND())</f>
        <v/>
      </c>
      <c r="E2388">
        <f>INDEX('d_분포'!$A$2:$A$28,RANDBETWEEN(1,27))</f>
        <v/>
      </c>
      <c r="F2388">
        <f>INDEX('d_분포'!$C$2:$C$5,RANDBETWEEN(1,4))*(0.9+0.2*RAND())</f>
        <v/>
      </c>
      <c r="G2388">
        <f>RAND()</f>
        <v/>
      </c>
      <c r="H2388">
        <f>(F2388+(1-F2388)*('d_고정'!$B$22*BETAINV(RAND(),IF(G2388&lt;'d_고정'!$B$26,'d_고정'!$B$25,'d_고정'!$B$20)+1,'d_고정'!$B$21-IF(G2388&lt;'d_고정'!$B$26,'d_고정'!$B$25,'d_고정'!$B$20)+1)+(1-'d_고정'!$B$22)*BETAINV(RAND(),IF(G2388&lt;'d_고정'!$B$26,'d_고정'!$B$24,'d_고정'!$B$18)+1,'d_고정'!$B$19-IF(G2388&lt;'d_고정'!$B$26,'d_고정'!$B$24,'d_고정'!$B$18)+1))*('d_고정'!$B$14+('d_고정'!$B$15-'d_고정'!$B$14)*RAND()))/F2388</f>
        <v/>
      </c>
      <c r="I2388">
        <f>RAND()</f>
        <v/>
      </c>
      <c r="J2388">
        <f>IF('d_시나리오'!$J$3='d_시나리오'!$H$3,'d_시나리오'!$I$3,IF(I2388&lt;('d_시나리오'!$I$3-'d_시나리오'!$H$3)/('d_시나리오'!$J$3-'d_시나리오'!$H$3),'d_시나리오'!$H$3+SQRT(I2388*('d_시나리오'!$J$3-'d_시나리오'!$H$3)*('d_시나리오'!$I$3-'d_시나리오'!$H$3)),'d_시나리오'!$J$3-SQRT((1-I2388)*('d_시나리오'!$J$3-'d_시나리오'!$H$3)*('d_시나리오'!$J$3-'d_시나리오'!$I$3))))</f>
        <v/>
      </c>
      <c r="K2388">
        <f>RAND()</f>
        <v/>
      </c>
      <c r="L2388">
        <f>IF('d_시나리오'!$J$4='d_시나리오'!$H$4,'d_시나리오'!$I$4,IF(K2388&lt;('d_시나리오'!$I$4-'d_시나리오'!$H$4)/('d_시나리오'!$J$4-'d_시나리오'!$H$4),'d_시나리오'!$H$4+SQRT(K2388*('d_시나리오'!$J$4-'d_시나리오'!$H$4)*('d_시나리오'!$I$4-'d_시나리오'!$H$4)),'d_시나리오'!$J$4-SQRT((1-K2388)*('d_시나리오'!$J$4-'d_시나리오'!$H$4)*('d_시나리오'!$J$4-'d_시나리오'!$I$4))))</f>
        <v/>
      </c>
      <c r="M2388">
        <f>RAND()</f>
        <v/>
      </c>
      <c r="N2388">
        <f>IF('d_시나리오'!$J$5='d_시나리오'!$H$5,'d_시나리오'!$I$5,IF(M2388&lt;('d_시나리오'!$I$5-'d_시나리오'!$H$5)/('d_시나리오'!$J$5-'d_시나리오'!$H$5),'d_시나리오'!$H$5+SQRT(M2388*('d_시나리오'!$J$5-'d_시나리오'!$H$5)*('d_시나리오'!$I$5-'d_시나리오'!$H$5)),'d_시나리오'!$J$5-SQRT((1-M2388)*('d_시나리오'!$J$5-'d_시나리오'!$H$5)*('d_시나리오'!$J$5-'d_시나리오'!$I$5))))</f>
        <v/>
      </c>
      <c r="O2388">
        <f>RAND()</f>
        <v/>
      </c>
      <c r="P2388">
        <f>IF('d_시나리오'!$J$6='d_시나리오'!$H$6,'d_시나리오'!$I$6,IF(O2388&lt;('d_시나리오'!$I$6-'d_시나리오'!$H$6)/('d_시나리오'!$J$6-'d_시나리오'!$H$6),'d_시나리오'!$H$6+SQRT(O2388*('d_시나리오'!$J$6-'d_시나리오'!$H$6)*('d_시나리오'!$I$6-'d_시나리오'!$H$6)),'d_시나리오'!$J$6-SQRT((1-O2388)*('d_시나리오'!$J$6-'d_시나리오'!$H$6)*('d_시나리오'!$J$6-'d_시나리오'!$I$6))))</f>
        <v/>
      </c>
      <c r="Q2388">
        <f>INDEX('d_분포'!$B$2:$B$57,RANDBETWEEN(1,56))</f>
        <v/>
      </c>
      <c r="R2388">
        <f>BETAINV(RAND(),5,5)</f>
        <v/>
      </c>
      <c r="S2388">
        <f>'d_고정'!$B$1*'6_기대효과'!$H$7*('d_시나리오'!$I$7/'d_고정'!$B$2)*B2388</f>
        <v/>
      </c>
      <c r="T2388">
        <f>S2388*D2388</f>
        <v/>
      </c>
      <c r="U2388">
        <f>S2388*F2388*H2388</f>
        <v/>
      </c>
      <c r="V2388">
        <f>S2388*F2388*(H2388-1)</f>
        <v/>
      </c>
      <c r="W2388">
        <f>U2388*J2388</f>
        <v/>
      </c>
      <c r="X2388">
        <f>T2388+W2388</f>
        <v/>
      </c>
      <c r="Y2388">
        <f>(T2388*E2388+W2388*L2388)*(1-R2388-'d_고정'!$B$13)</f>
        <v/>
      </c>
      <c r="Z2388">
        <f>(U2388*N2388*Q2388+'d_고정'!$B$3*('6_기대효과'!$H$7/8)*Q2388*'d_고정'!$B$10*P2388*('6_기대효과'!$K$7/'d_고정'!$B$9))*(1-R2388)</f>
        <v/>
      </c>
      <c r="AA2388">
        <f>W2388*L2388*(1-R2388-'d_고정'!$B$13)+U2388*MAX(N2388-'d_고정'!$B$10*P2388*('6_기대효과'!$K$7/'d_고정'!$B$9),0)*Q2388*(1-R2388)</f>
        <v/>
      </c>
      <c r="AB2388">
        <f>Y2388+Z2388</f>
        <v/>
      </c>
      <c r="AC2388">
        <f>Y2388/('d_고정'!$B$5*'6_기대효과'!$H$7/8)/'d_고정'!$B$6</f>
        <v/>
      </c>
      <c r="AD2388">
        <f>Y2388/('d_고정'!$B$8*'6_기대효과'!$H$7/8)</f>
        <v/>
      </c>
    </row>
    <row r="2389">
      <c r="A2389">
        <f>RAND()</f>
        <v/>
      </c>
      <c r="B2389">
        <f>IF('d_시나리오'!$J$2='d_시나리오'!$H$2,'d_시나리오'!$I$2,IF(A2389&lt;('d_시나리오'!$I$2-'d_시나리오'!$H$2)/('d_시나리오'!$J$2-'d_시나리오'!$H$2),'d_시나리오'!$H$2+SQRT(A2389*('d_시나리오'!$J$2-'d_시나리오'!$H$2)*('d_시나리오'!$I$2-'d_시나리오'!$H$2)),'d_시나리오'!$J$2-SQRT((1-A2389)*('d_시나리오'!$J$2-'d_시나리오'!$H$2)*('d_시나리오'!$J$2-'d_시나리오'!$I$2))))</f>
        <v/>
      </c>
      <c r="C2389">
        <f>RAND()</f>
        <v/>
      </c>
      <c r="D2389">
        <f>BETAINV(RAND(),IF(C2389&lt;'d_고정'!$B$26,'d_고정'!$B$23,'d_고정'!$B$16)+1,'d_고정'!$B$17-IF(C2389&lt;'d_고정'!$B$26,'d_고정'!$B$23,'d_고정'!$B$16)+1)*('d_고정'!$B$14+('d_고정'!$B$15-'d_고정'!$B$14)*RAND())</f>
        <v/>
      </c>
      <c r="E2389">
        <f>INDEX('d_분포'!$A$2:$A$28,RANDBETWEEN(1,27))</f>
        <v/>
      </c>
      <c r="F2389">
        <f>INDEX('d_분포'!$C$2:$C$5,RANDBETWEEN(1,4))*(0.9+0.2*RAND())</f>
        <v/>
      </c>
      <c r="G2389">
        <f>RAND()</f>
        <v/>
      </c>
      <c r="H2389">
        <f>(F2389+(1-F2389)*('d_고정'!$B$22*BETAINV(RAND(),IF(G2389&lt;'d_고정'!$B$26,'d_고정'!$B$25,'d_고정'!$B$20)+1,'d_고정'!$B$21-IF(G2389&lt;'d_고정'!$B$26,'d_고정'!$B$25,'d_고정'!$B$20)+1)+(1-'d_고정'!$B$22)*BETAINV(RAND(),IF(G2389&lt;'d_고정'!$B$26,'d_고정'!$B$24,'d_고정'!$B$18)+1,'d_고정'!$B$19-IF(G2389&lt;'d_고정'!$B$26,'d_고정'!$B$24,'d_고정'!$B$18)+1))*('d_고정'!$B$14+('d_고정'!$B$15-'d_고정'!$B$14)*RAND()))/F2389</f>
        <v/>
      </c>
      <c r="I2389">
        <f>RAND()</f>
        <v/>
      </c>
      <c r="J2389">
        <f>IF('d_시나리오'!$J$3='d_시나리오'!$H$3,'d_시나리오'!$I$3,IF(I2389&lt;('d_시나리오'!$I$3-'d_시나리오'!$H$3)/('d_시나리오'!$J$3-'d_시나리오'!$H$3),'d_시나리오'!$H$3+SQRT(I2389*('d_시나리오'!$J$3-'d_시나리오'!$H$3)*('d_시나리오'!$I$3-'d_시나리오'!$H$3)),'d_시나리오'!$J$3-SQRT((1-I2389)*('d_시나리오'!$J$3-'d_시나리오'!$H$3)*('d_시나리오'!$J$3-'d_시나리오'!$I$3))))</f>
        <v/>
      </c>
      <c r="K2389">
        <f>RAND()</f>
        <v/>
      </c>
      <c r="L2389">
        <f>IF('d_시나리오'!$J$4='d_시나리오'!$H$4,'d_시나리오'!$I$4,IF(K2389&lt;('d_시나리오'!$I$4-'d_시나리오'!$H$4)/('d_시나리오'!$J$4-'d_시나리오'!$H$4),'d_시나리오'!$H$4+SQRT(K2389*('d_시나리오'!$J$4-'d_시나리오'!$H$4)*('d_시나리오'!$I$4-'d_시나리오'!$H$4)),'d_시나리오'!$J$4-SQRT((1-K2389)*('d_시나리오'!$J$4-'d_시나리오'!$H$4)*('d_시나리오'!$J$4-'d_시나리오'!$I$4))))</f>
        <v/>
      </c>
      <c r="M2389">
        <f>RAND()</f>
        <v/>
      </c>
      <c r="N2389">
        <f>IF('d_시나리오'!$J$5='d_시나리오'!$H$5,'d_시나리오'!$I$5,IF(M2389&lt;('d_시나리오'!$I$5-'d_시나리오'!$H$5)/('d_시나리오'!$J$5-'d_시나리오'!$H$5),'d_시나리오'!$H$5+SQRT(M2389*('d_시나리오'!$J$5-'d_시나리오'!$H$5)*('d_시나리오'!$I$5-'d_시나리오'!$H$5)),'d_시나리오'!$J$5-SQRT((1-M2389)*('d_시나리오'!$J$5-'d_시나리오'!$H$5)*('d_시나리오'!$J$5-'d_시나리오'!$I$5))))</f>
        <v/>
      </c>
      <c r="O2389">
        <f>RAND()</f>
        <v/>
      </c>
      <c r="P2389">
        <f>IF('d_시나리오'!$J$6='d_시나리오'!$H$6,'d_시나리오'!$I$6,IF(O2389&lt;('d_시나리오'!$I$6-'d_시나리오'!$H$6)/('d_시나리오'!$J$6-'d_시나리오'!$H$6),'d_시나리오'!$H$6+SQRT(O2389*('d_시나리오'!$J$6-'d_시나리오'!$H$6)*('d_시나리오'!$I$6-'d_시나리오'!$H$6)),'d_시나리오'!$J$6-SQRT((1-O2389)*('d_시나리오'!$J$6-'d_시나리오'!$H$6)*('d_시나리오'!$J$6-'d_시나리오'!$I$6))))</f>
        <v/>
      </c>
      <c r="Q2389">
        <f>INDEX('d_분포'!$B$2:$B$57,RANDBETWEEN(1,56))</f>
        <v/>
      </c>
      <c r="R2389">
        <f>BETAINV(RAND(),5,5)</f>
        <v/>
      </c>
      <c r="S2389">
        <f>'d_고정'!$B$1*'6_기대효과'!$H$7*('d_시나리오'!$I$7/'d_고정'!$B$2)*B2389</f>
        <v/>
      </c>
      <c r="T2389">
        <f>S2389*D2389</f>
        <v/>
      </c>
      <c r="U2389">
        <f>S2389*F2389*H2389</f>
        <v/>
      </c>
      <c r="V2389">
        <f>S2389*F2389*(H2389-1)</f>
        <v/>
      </c>
      <c r="W2389">
        <f>U2389*J2389</f>
        <v/>
      </c>
      <c r="X2389">
        <f>T2389+W2389</f>
        <v/>
      </c>
      <c r="Y2389">
        <f>(T2389*E2389+W2389*L2389)*(1-R2389-'d_고정'!$B$13)</f>
        <v/>
      </c>
      <c r="Z2389">
        <f>(U2389*N2389*Q2389+'d_고정'!$B$3*('6_기대효과'!$H$7/8)*Q2389*'d_고정'!$B$10*P2389*('6_기대효과'!$K$7/'d_고정'!$B$9))*(1-R2389)</f>
        <v/>
      </c>
      <c r="AA2389">
        <f>W2389*L2389*(1-R2389-'d_고정'!$B$13)+U2389*MAX(N2389-'d_고정'!$B$10*P2389*('6_기대효과'!$K$7/'d_고정'!$B$9),0)*Q2389*(1-R2389)</f>
        <v/>
      </c>
      <c r="AB2389">
        <f>Y2389+Z2389</f>
        <v/>
      </c>
      <c r="AC2389">
        <f>Y2389/('d_고정'!$B$5*'6_기대효과'!$H$7/8)/'d_고정'!$B$6</f>
        <v/>
      </c>
      <c r="AD2389">
        <f>Y2389/('d_고정'!$B$8*'6_기대효과'!$H$7/8)</f>
        <v/>
      </c>
    </row>
    <row r="2390">
      <c r="A2390">
        <f>RAND()</f>
        <v/>
      </c>
      <c r="B2390">
        <f>IF('d_시나리오'!$J$2='d_시나리오'!$H$2,'d_시나리오'!$I$2,IF(A2390&lt;('d_시나리오'!$I$2-'d_시나리오'!$H$2)/('d_시나리오'!$J$2-'d_시나리오'!$H$2),'d_시나리오'!$H$2+SQRT(A2390*('d_시나리오'!$J$2-'d_시나리오'!$H$2)*('d_시나리오'!$I$2-'d_시나리오'!$H$2)),'d_시나리오'!$J$2-SQRT((1-A2390)*('d_시나리오'!$J$2-'d_시나리오'!$H$2)*('d_시나리오'!$J$2-'d_시나리오'!$I$2))))</f>
        <v/>
      </c>
      <c r="C2390">
        <f>RAND()</f>
        <v/>
      </c>
      <c r="D2390">
        <f>BETAINV(RAND(),IF(C2390&lt;'d_고정'!$B$26,'d_고정'!$B$23,'d_고정'!$B$16)+1,'d_고정'!$B$17-IF(C2390&lt;'d_고정'!$B$26,'d_고정'!$B$23,'d_고정'!$B$16)+1)*('d_고정'!$B$14+('d_고정'!$B$15-'d_고정'!$B$14)*RAND())</f>
        <v/>
      </c>
      <c r="E2390">
        <f>INDEX('d_분포'!$A$2:$A$28,RANDBETWEEN(1,27))</f>
        <v/>
      </c>
      <c r="F2390">
        <f>INDEX('d_분포'!$C$2:$C$5,RANDBETWEEN(1,4))*(0.9+0.2*RAND())</f>
        <v/>
      </c>
      <c r="G2390">
        <f>RAND()</f>
        <v/>
      </c>
      <c r="H2390">
        <f>(F2390+(1-F2390)*('d_고정'!$B$22*BETAINV(RAND(),IF(G2390&lt;'d_고정'!$B$26,'d_고정'!$B$25,'d_고정'!$B$20)+1,'d_고정'!$B$21-IF(G2390&lt;'d_고정'!$B$26,'d_고정'!$B$25,'d_고정'!$B$20)+1)+(1-'d_고정'!$B$22)*BETAINV(RAND(),IF(G2390&lt;'d_고정'!$B$26,'d_고정'!$B$24,'d_고정'!$B$18)+1,'d_고정'!$B$19-IF(G2390&lt;'d_고정'!$B$26,'d_고정'!$B$24,'d_고정'!$B$18)+1))*('d_고정'!$B$14+('d_고정'!$B$15-'d_고정'!$B$14)*RAND()))/F2390</f>
        <v/>
      </c>
      <c r="I2390">
        <f>RAND()</f>
        <v/>
      </c>
      <c r="J2390">
        <f>IF('d_시나리오'!$J$3='d_시나리오'!$H$3,'d_시나리오'!$I$3,IF(I2390&lt;('d_시나리오'!$I$3-'d_시나리오'!$H$3)/('d_시나리오'!$J$3-'d_시나리오'!$H$3),'d_시나리오'!$H$3+SQRT(I2390*('d_시나리오'!$J$3-'d_시나리오'!$H$3)*('d_시나리오'!$I$3-'d_시나리오'!$H$3)),'d_시나리오'!$J$3-SQRT((1-I2390)*('d_시나리오'!$J$3-'d_시나리오'!$H$3)*('d_시나리오'!$J$3-'d_시나리오'!$I$3))))</f>
        <v/>
      </c>
      <c r="K2390">
        <f>RAND()</f>
        <v/>
      </c>
      <c r="L2390">
        <f>IF('d_시나리오'!$J$4='d_시나리오'!$H$4,'d_시나리오'!$I$4,IF(K2390&lt;('d_시나리오'!$I$4-'d_시나리오'!$H$4)/('d_시나리오'!$J$4-'d_시나리오'!$H$4),'d_시나리오'!$H$4+SQRT(K2390*('d_시나리오'!$J$4-'d_시나리오'!$H$4)*('d_시나리오'!$I$4-'d_시나리오'!$H$4)),'d_시나리오'!$J$4-SQRT((1-K2390)*('d_시나리오'!$J$4-'d_시나리오'!$H$4)*('d_시나리오'!$J$4-'d_시나리오'!$I$4))))</f>
        <v/>
      </c>
      <c r="M2390">
        <f>RAND()</f>
        <v/>
      </c>
      <c r="N2390">
        <f>IF('d_시나리오'!$J$5='d_시나리오'!$H$5,'d_시나리오'!$I$5,IF(M2390&lt;('d_시나리오'!$I$5-'d_시나리오'!$H$5)/('d_시나리오'!$J$5-'d_시나리오'!$H$5),'d_시나리오'!$H$5+SQRT(M2390*('d_시나리오'!$J$5-'d_시나리오'!$H$5)*('d_시나리오'!$I$5-'d_시나리오'!$H$5)),'d_시나리오'!$J$5-SQRT((1-M2390)*('d_시나리오'!$J$5-'d_시나리오'!$H$5)*('d_시나리오'!$J$5-'d_시나리오'!$I$5))))</f>
        <v/>
      </c>
      <c r="O2390">
        <f>RAND()</f>
        <v/>
      </c>
      <c r="P2390">
        <f>IF('d_시나리오'!$J$6='d_시나리오'!$H$6,'d_시나리오'!$I$6,IF(O2390&lt;('d_시나리오'!$I$6-'d_시나리오'!$H$6)/('d_시나리오'!$J$6-'d_시나리오'!$H$6),'d_시나리오'!$H$6+SQRT(O2390*('d_시나리오'!$J$6-'d_시나리오'!$H$6)*('d_시나리오'!$I$6-'d_시나리오'!$H$6)),'d_시나리오'!$J$6-SQRT((1-O2390)*('d_시나리오'!$J$6-'d_시나리오'!$H$6)*('d_시나리오'!$J$6-'d_시나리오'!$I$6))))</f>
        <v/>
      </c>
      <c r="Q2390">
        <f>INDEX('d_분포'!$B$2:$B$57,RANDBETWEEN(1,56))</f>
        <v/>
      </c>
      <c r="R2390">
        <f>BETAINV(RAND(),5,5)</f>
        <v/>
      </c>
      <c r="S2390">
        <f>'d_고정'!$B$1*'6_기대효과'!$H$7*('d_시나리오'!$I$7/'d_고정'!$B$2)*B2390</f>
        <v/>
      </c>
      <c r="T2390">
        <f>S2390*D2390</f>
        <v/>
      </c>
      <c r="U2390">
        <f>S2390*F2390*H2390</f>
        <v/>
      </c>
      <c r="V2390">
        <f>S2390*F2390*(H2390-1)</f>
        <v/>
      </c>
      <c r="W2390">
        <f>U2390*J2390</f>
        <v/>
      </c>
      <c r="X2390">
        <f>T2390+W2390</f>
        <v/>
      </c>
      <c r="Y2390">
        <f>(T2390*E2390+W2390*L2390)*(1-R2390-'d_고정'!$B$13)</f>
        <v/>
      </c>
      <c r="Z2390">
        <f>(U2390*N2390*Q2390+'d_고정'!$B$3*('6_기대효과'!$H$7/8)*Q2390*'d_고정'!$B$10*P2390*('6_기대효과'!$K$7/'d_고정'!$B$9))*(1-R2390)</f>
        <v/>
      </c>
      <c r="AA2390">
        <f>W2390*L2390*(1-R2390-'d_고정'!$B$13)+U2390*MAX(N2390-'d_고정'!$B$10*P2390*('6_기대효과'!$K$7/'d_고정'!$B$9),0)*Q2390*(1-R2390)</f>
        <v/>
      </c>
      <c r="AB2390">
        <f>Y2390+Z2390</f>
        <v/>
      </c>
      <c r="AC2390">
        <f>Y2390/('d_고정'!$B$5*'6_기대효과'!$H$7/8)/'d_고정'!$B$6</f>
        <v/>
      </c>
      <c r="AD2390">
        <f>Y2390/('d_고정'!$B$8*'6_기대효과'!$H$7/8)</f>
        <v/>
      </c>
    </row>
    <row r="2391">
      <c r="A2391">
        <f>RAND()</f>
        <v/>
      </c>
      <c r="B2391">
        <f>IF('d_시나리오'!$J$2='d_시나리오'!$H$2,'d_시나리오'!$I$2,IF(A2391&lt;('d_시나리오'!$I$2-'d_시나리오'!$H$2)/('d_시나리오'!$J$2-'d_시나리오'!$H$2),'d_시나리오'!$H$2+SQRT(A2391*('d_시나리오'!$J$2-'d_시나리오'!$H$2)*('d_시나리오'!$I$2-'d_시나리오'!$H$2)),'d_시나리오'!$J$2-SQRT((1-A2391)*('d_시나리오'!$J$2-'d_시나리오'!$H$2)*('d_시나리오'!$J$2-'d_시나리오'!$I$2))))</f>
        <v/>
      </c>
      <c r="C2391">
        <f>RAND()</f>
        <v/>
      </c>
      <c r="D2391">
        <f>BETAINV(RAND(),IF(C2391&lt;'d_고정'!$B$26,'d_고정'!$B$23,'d_고정'!$B$16)+1,'d_고정'!$B$17-IF(C2391&lt;'d_고정'!$B$26,'d_고정'!$B$23,'d_고정'!$B$16)+1)*('d_고정'!$B$14+('d_고정'!$B$15-'d_고정'!$B$14)*RAND())</f>
        <v/>
      </c>
      <c r="E2391">
        <f>INDEX('d_분포'!$A$2:$A$28,RANDBETWEEN(1,27))</f>
        <v/>
      </c>
      <c r="F2391">
        <f>INDEX('d_분포'!$C$2:$C$5,RANDBETWEEN(1,4))*(0.9+0.2*RAND())</f>
        <v/>
      </c>
      <c r="G2391">
        <f>RAND()</f>
        <v/>
      </c>
      <c r="H2391">
        <f>(F2391+(1-F2391)*('d_고정'!$B$22*BETAINV(RAND(),IF(G2391&lt;'d_고정'!$B$26,'d_고정'!$B$25,'d_고정'!$B$20)+1,'d_고정'!$B$21-IF(G2391&lt;'d_고정'!$B$26,'d_고정'!$B$25,'d_고정'!$B$20)+1)+(1-'d_고정'!$B$22)*BETAINV(RAND(),IF(G2391&lt;'d_고정'!$B$26,'d_고정'!$B$24,'d_고정'!$B$18)+1,'d_고정'!$B$19-IF(G2391&lt;'d_고정'!$B$26,'d_고정'!$B$24,'d_고정'!$B$18)+1))*('d_고정'!$B$14+('d_고정'!$B$15-'d_고정'!$B$14)*RAND()))/F2391</f>
        <v/>
      </c>
      <c r="I2391">
        <f>RAND()</f>
        <v/>
      </c>
      <c r="J2391">
        <f>IF('d_시나리오'!$J$3='d_시나리오'!$H$3,'d_시나리오'!$I$3,IF(I2391&lt;('d_시나리오'!$I$3-'d_시나리오'!$H$3)/('d_시나리오'!$J$3-'d_시나리오'!$H$3),'d_시나리오'!$H$3+SQRT(I2391*('d_시나리오'!$J$3-'d_시나리오'!$H$3)*('d_시나리오'!$I$3-'d_시나리오'!$H$3)),'d_시나리오'!$J$3-SQRT((1-I2391)*('d_시나리오'!$J$3-'d_시나리오'!$H$3)*('d_시나리오'!$J$3-'d_시나리오'!$I$3))))</f>
        <v/>
      </c>
      <c r="K2391">
        <f>RAND()</f>
        <v/>
      </c>
      <c r="L2391">
        <f>IF('d_시나리오'!$J$4='d_시나리오'!$H$4,'d_시나리오'!$I$4,IF(K2391&lt;('d_시나리오'!$I$4-'d_시나리오'!$H$4)/('d_시나리오'!$J$4-'d_시나리오'!$H$4),'d_시나리오'!$H$4+SQRT(K2391*('d_시나리오'!$J$4-'d_시나리오'!$H$4)*('d_시나리오'!$I$4-'d_시나리오'!$H$4)),'d_시나리오'!$J$4-SQRT((1-K2391)*('d_시나리오'!$J$4-'d_시나리오'!$H$4)*('d_시나리오'!$J$4-'d_시나리오'!$I$4))))</f>
        <v/>
      </c>
      <c r="M2391">
        <f>RAND()</f>
        <v/>
      </c>
      <c r="N2391">
        <f>IF('d_시나리오'!$J$5='d_시나리오'!$H$5,'d_시나리오'!$I$5,IF(M2391&lt;('d_시나리오'!$I$5-'d_시나리오'!$H$5)/('d_시나리오'!$J$5-'d_시나리오'!$H$5),'d_시나리오'!$H$5+SQRT(M2391*('d_시나리오'!$J$5-'d_시나리오'!$H$5)*('d_시나리오'!$I$5-'d_시나리오'!$H$5)),'d_시나리오'!$J$5-SQRT((1-M2391)*('d_시나리오'!$J$5-'d_시나리오'!$H$5)*('d_시나리오'!$J$5-'d_시나리오'!$I$5))))</f>
        <v/>
      </c>
      <c r="O2391">
        <f>RAND()</f>
        <v/>
      </c>
      <c r="P2391">
        <f>IF('d_시나리오'!$J$6='d_시나리오'!$H$6,'d_시나리오'!$I$6,IF(O2391&lt;('d_시나리오'!$I$6-'d_시나리오'!$H$6)/('d_시나리오'!$J$6-'d_시나리오'!$H$6),'d_시나리오'!$H$6+SQRT(O2391*('d_시나리오'!$J$6-'d_시나리오'!$H$6)*('d_시나리오'!$I$6-'d_시나리오'!$H$6)),'d_시나리오'!$J$6-SQRT((1-O2391)*('d_시나리오'!$J$6-'d_시나리오'!$H$6)*('d_시나리오'!$J$6-'d_시나리오'!$I$6))))</f>
        <v/>
      </c>
      <c r="Q2391">
        <f>INDEX('d_분포'!$B$2:$B$57,RANDBETWEEN(1,56))</f>
        <v/>
      </c>
      <c r="R2391">
        <f>BETAINV(RAND(),5,5)</f>
        <v/>
      </c>
      <c r="S2391">
        <f>'d_고정'!$B$1*'6_기대효과'!$H$7*('d_시나리오'!$I$7/'d_고정'!$B$2)*B2391</f>
        <v/>
      </c>
      <c r="T2391">
        <f>S2391*D2391</f>
        <v/>
      </c>
      <c r="U2391">
        <f>S2391*F2391*H2391</f>
        <v/>
      </c>
      <c r="V2391">
        <f>S2391*F2391*(H2391-1)</f>
        <v/>
      </c>
      <c r="W2391">
        <f>U2391*J2391</f>
        <v/>
      </c>
      <c r="X2391">
        <f>T2391+W2391</f>
        <v/>
      </c>
      <c r="Y2391">
        <f>(T2391*E2391+W2391*L2391)*(1-R2391-'d_고정'!$B$13)</f>
        <v/>
      </c>
      <c r="Z2391">
        <f>(U2391*N2391*Q2391+'d_고정'!$B$3*('6_기대효과'!$H$7/8)*Q2391*'d_고정'!$B$10*P2391*('6_기대효과'!$K$7/'d_고정'!$B$9))*(1-R2391)</f>
        <v/>
      </c>
      <c r="AA2391">
        <f>W2391*L2391*(1-R2391-'d_고정'!$B$13)+U2391*MAX(N2391-'d_고정'!$B$10*P2391*('6_기대효과'!$K$7/'d_고정'!$B$9),0)*Q2391*(1-R2391)</f>
        <v/>
      </c>
      <c r="AB2391">
        <f>Y2391+Z2391</f>
        <v/>
      </c>
      <c r="AC2391">
        <f>Y2391/('d_고정'!$B$5*'6_기대효과'!$H$7/8)/'d_고정'!$B$6</f>
        <v/>
      </c>
      <c r="AD2391">
        <f>Y2391/('d_고정'!$B$8*'6_기대효과'!$H$7/8)</f>
        <v/>
      </c>
    </row>
    <row r="2392">
      <c r="A2392">
        <f>RAND()</f>
        <v/>
      </c>
      <c r="B2392">
        <f>IF('d_시나리오'!$J$2='d_시나리오'!$H$2,'d_시나리오'!$I$2,IF(A2392&lt;('d_시나리오'!$I$2-'d_시나리오'!$H$2)/('d_시나리오'!$J$2-'d_시나리오'!$H$2),'d_시나리오'!$H$2+SQRT(A2392*('d_시나리오'!$J$2-'d_시나리오'!$H$2)*('d_시나리오'!$I$2-'d_시나리오'!$H$2)),'d_시나리오'!$J$2-SQRT((1-A2392)*('d_시나리오'!$J$2-'d_시나리오'!$H$2)*('d_시나리오'!$J$2-'d_시나리오'!$I$2))))</f>
        <v/>
      </c>
      <c r="C2392">
        <f>RAND()</f>
        <v/>
      </c>
      <c r="D2392">
        <f>BETAINV(RAND(),IF(C2392&lt;'d_고정'!$B$26,'d_고정'!$B$23,'d_고정'!$B$16)+1,'d_고정'!$B$17-IF(C2392&lt;'d_고정'!$B$26,'d_고정'!$B$23,'d_고정'!$B$16)+1)*('d_고정'!$B$14+('d_고정'!$B$15-'d_고정'!$B$14)*RAND())</f>
        <v/>
      </c>
      <c r="E2392">
        <f>INDEX('d_분포'!$A$2:$A$28,RANDBETWEEN(1,27))</f>
        <v/>
      </c>
      <c r="F2392">
        <f>INDEX('d_분포'!$C$2:$C$5,RANDBETWEEN(1,4))*(0.9+0.2*RAND())</f>
        <v/>
      </c>
      <c r="G2392">
        <f>RAND()</f>
        <v/>
      </c>
      <c r="H2392">
        <f>(F2392+(1-F2392)*('d_고정'!$B$22*BETAINV(RAND(),IF(G2392&lt;'d_고정'!$B$26,'d_고정'!$B$25,'d_고정'!$B$20)+1,'d_고정'!$B$21-IF(G2392&lt;'d_고정'!$B$26,'d_고정'!$B$25,'d_고정'!$B$20)+1)+(1-'d_고정'!$B$22)*BETAINV(RAND(),IF(G2392&lt;'d_고정'!$B$26,'d_고정'!$B$24,'d_고정'!$B$18)+1,'d_고정'!$B$19-IF(G2392&lt;'d_고정'!$B$26,'d_고정'!$B$24,'d_고정'!$B$18)+1))*('d_고정'!$B$14+('d_고정'!$B$15-'d_고정'!$B$14)*RAND()))/F2392</f>
        <v/>
      </c>
      <c r="I2392">
        <f>RAND()</f>
        <v/>
      </c>
      <c r="J2392">
        <f>IF('d_시나리오'!$J$3='d_시나리오'!$H$3,'d_시나리오'!$I$3,IF(I2392&lt;('d_시나리오'!$I$3-'d_시나리오'!$H$3)/('d_시나리오'!$J$3-'d_시나리오'!$H$3),'d_시나리오'!$H$3+SQRT(I2392*('d_시나리오'!$J$3-'d_시나리오'!$H$3)*('d_시나리오'!$I$3-'d_시나리오'!$H$3)),'d_시나리오'!$J$3-SQRT((1-I2392)*('d_시나리오'!$J$3-'d_시나리오'!$H$3)*('d_시나리오'!$J$3-'d_시나리오'!$I$3))))</f>
        <v/>
      </c>
      <c r="K2392">
        <f>RAND()</f>
        <v/>
      </c>
      <c r="L2392">
        <f>IF('d_시나리오'!$J$4='d_시나리오'!$H$4,'d_시나리오'!$I$4,IF(K2392&lt;('d_시나리오'!$I$4-'d_시나리오'!$H$4)/('d_시나리오'!$J$4-'d_시나리오'!$H$4),'d_시나리오'!$H$4+SQRT(K2392*('d_시나리오'!$J$4-'d_시나리오'!$H$4)*('d_시나리오'!$I$4-'d_시나리오'!$H$4)),'d_시나리오'!$J$4-SQRT((1-K2392)*('d_시나리오'!$J$4-'d_시나리오'!$H$4)*('d_시나리오'!$J$4-'d_시나리오'!$I$4))))</f>
        <v/>
      </c>
      <c r="M2392">
        <f>RAND()</f>
        <v/>
      </c>
      <c r="N2392">
        <f>IF('d_시나리오'!$J$5='d_시나리오'!$H$5,'d_시나리오'!$I$5,IF(M2392&lt;('d_시나리오'!$I$5-'d_시나리오'!$H$5)/('d_시나리오'!$J$5-'d_시나리오'!$H$5),'d_시나리오'!$H$5+SQRT(M2392*('d_시나리오'!$J$5-'d_시나리오'!$H$5)*('d_시나리오'!$I$5-'d_시나리오'!$H$5)),'d_시나리오'!$J$5-SQRT((1-M2392)*('d_시나리오'!$J$5-'d_시나리오'!$H$5)*('d_시나리오'!$J$5-'d_시나리오'!$I$5))))</f>
        <v/>
      </c>
      <c r="O2392">
        <f>RAND()</f>
        <v/>
      </c>
      <c r="P2392">
        <f>IF('d_시나리오'!$J$6='d_시나리오'!$H$6,'d_시나리오'!$I$6,IF(O2392&lt;('d_시나리오'!$I$6-'d_시나리오'!$H$6)/('d_시나리오'!$J$6-'d_시나리오'!$H$6),'d_시나리오'!$H$6+SQRT(O2392*('d_시나리오'!$J$6-'d_시나리오'!$H$6)*('d_시나리오'!$I$6-'d_시나리오'!$H$6)),'d_시나리오'!$J$6-SQRT((1-O2392)*('d_시나리오'!$J$6-'d_시나리오'!$H$6)*('d_시나리오'!$J$6-'d_시나리오'!$I$6))))</f>
        <v/>
      </c>
      <c r="Q2392">
        <f>INDEX('d_분포'!$B$2:$B$57,RANDBETWEEN(1,56))</f>
        <v/>
      </c>
      <c r="R2392">
        <f>BETAINV(RAND(),5,5)</f>
        <v/>
      </c>
      <c r="S2392">
        <f>'d_고정'!$B$1*'6_기대효과'!$H$7*('d_시나리오'!$I$7/'d_고정'!$B$2)*B2392</f>
        <v/>
      </c>
      <c r="T2392">
        <f>S2392*D2392</f>
        <v/>
      </c>
      <c r="U2392">
        <f>S2392*F2392*H2392</f>
        <v/>
      </c>
      <c r="V2392">
        <f>S2392*F2392*(H2392-1)</f>
        <v/>
      </c>
      <c r="W2392">
        <f>U2392*J2392</f>
        <v/>
      </c>
      <c r="X2392">
        <f>T2392+W2392</f>
        <v/>
      </c>
      <c r="Y2392">
        <f>(T2392*E2392+W2392*L2392)*(1-R2392-'d_고정'!$B$13)</f>
        <v/>
      </c>
      <c r="Z2392">
        <f>(U2392*N2392*Q2392+'d_고정'!$B$3*('6_기대효과'!$H$7/8)*Q2392*'d_고정'!$B$10*P2392*('6_기대효과'!$K$7/'d_고정'!$B$9))*(1-R2392)</f>
        <v/>
      </c>
      <c r="AA2392">
        <f>W2392*L2392*(1-R2392-'d_고정'!$B$13)+U2392*MAX(N2392-'d_고정'!$B$10*P2392*('6_기대효과'!$K$7/'d_고정'!$B$9),0)*Q2392*(1-R2392)</f>
        <v/>
      </c>
      <c r="AB2392">
        <f>Y2392+Z2392</f>
        <v/>
      </c>
      <c r="AC2392">
        <f>Y2392/('d_고정'!$B$5*'6_기대효과'!$H$7/8)/'d_고정'!$B$6</f>
        <v/>
      </c>
      <c r="AD2392">
        <f>Y2392/('d_고정'!$B$8*'6_기대효과'!$H$7/8)</f>
        <v/>
      </c>
    </row>
    <row r="2393">
      <c r="A2393">
        <f>RAND()</f>
        <v/>
      </c>
      <c r="B2393">
        <f>IF('d_시나리오'!$J$2='d_시나리오'!$H$2,'d_시나리오'!$I$2,IF(A2393&lt;('d_시나리오'!$I$2-'d_시나리오'!$H$2)/('d_시나리오'!$J$2-'d_시나리오'!$H$2),'d_시나리오'!$H$2+SQRT(A2393*('d_시나리오'!$J$2-'d_시나리오'!$H$2)*('d_시나리오'!$I$2-'d_시나리오'!$H$2)),'d_시나리오'!$J$2-SQRT((1-A2393)*('d_시나리오'!$J$2-'d_시나리오'!$H$2)*('d_시나리오'!$J$2-'d_시나리오'!$I$2))))</f>
        <v/>
      </c>
      <c r="C2393">
        <f>RAND()</f>
        <v/>
      </c>
      <c r="D2393">
        <f>BETAINV(RAND(),IF(C2393&lt;'d_고정'!$B$26,'d_고정'!$B$23,'d_고정'!$B$16)+1,'d_고정'!$B$17-IF(C2393&lt;'d_고정'!$B$26,'d_고정'!$B$23,'d_고정'!$B$16)+1)*('d_고정'!$B$14+('d_고정'!$B$15-'d_고정'!$B$14)*RAND())</f>
        <v/>
      </c>
      <c r="E2393">
        <f>INDEX('d_분포'!$A$2:$A$28,RANDBETWEEN(1,27))</f>
        <v/>
      </c>
      <c r="F2393">
        <f>INDEX('d_분포'!$C$2:$C$5,RANDBETWEEN(1,4))*(0.9+0.2*RAND())</f>
        <v/>
      </c>
      <c r="G2393">
        <f>RAND()</f>
        <v/>
      </c>
      <c r="H2393">
        <f>(F2393+(1-F2393)*('d_고정'!$B$22*BETAINV(RAND(),IF(G2393&lt;'d_고정'!$B$26,'d_고정'!$B$25,'d_고정'!$B$20)+1,'d_고정'!$B$21-IF(G2393&lt;'d_고정'!$B$26,'d_고정'!$B$25,'d_고정'!$B$20)+1)+(1-'d_고정'!$B$22)*BETAINV(RAND(),IF(G2393&lt;'d_고정'!$B$26,'d_고정'!$B$24,'d_고정'!$B$18)+1,'d_고정'!$B$19-IF(G2393&lt;'d_고정'!$B$26,'d_고정'!$B$24,'d_고정'!$B$18)+1))*('d_고정'!$B$14+('d_고정'!$B$15-'d_고정'!$B$14)*RAND()))/F2393</f>
        <v/>
      </c>
      <c r="I2393">
        <f>RAND()</f>
        <v/>
      </c>
      <c r="J2393">
        <f>IF('d_시나리오'!$J$3='d_시나리오'!$H$3,'d_시나리오'!$I$3,IF(I2393&lt;('d_시나리오'!$I$3-'d_시나리오'!$H$3)/('d_시나리오'!$J$3-'d_시나리오'!$H$3),'d_시나리오'!$H$3+SQRT(I2393*('d_시나리오'!$J$3-'d_시나리오'!$H$3)*('d_시나리오'!$I$3-'d_시나리오'!$H$3)),'d_시나리오'!$J$3-SQRT((1-I2393)*('d_시나리오'!$J$3-'d_시나리오'!$H$3)*('d_시나리오'!$J$3-'d_시나리오'!$I$3))))</f>
        <v/>
      </c>
      <c r="K2393">
        <f>RAND()</f>
        <v/>
      </c>
      <c r="L2393">
        <f>IF('d_시나리오'!$J$4='d_시나리오'!$H$4,'d_시나리오'!$I$4,IF(K2393&lt;('d_시나리오'!$I$4-'d_시나리오'!$H$4)/('d_시나리오'!$J$4-'d_시나리오'!$H$4),'d_시나리오'!$H$4+SQRT(K2393*('d_시나리오'!$J$4-'d_시나리오'!$H$4)*('d_시나리오'!$I$4-'d_시나리오'!$H$4)),'d_시나리오'!$J$4-SQRT((1-K2393)*('d_시나리오'!$J$4-'d_시나리오'!$H$4)*('d_시나리오'!$J$4-'d_시나리오'!$I$4))))</f>
        <v/>
      </c>
      <c r="M2393">
        <f>RAND()</f>
        <v/>
      </c>
      <c r="N2393">
        <f>IF('d_시나리오'!$J$5='d_시나리오'!$H$5,'d_시나리오'!$I$5,IF(M2393&lt;('d_시나리오'!$I$5-'d_시나리오'!$H$5)/('d_시나리오'!$J$5-'d_시나리오'!$H$5),'d_시나리오'!$H$5+SQRT(M2393*('d_시나리오'!$J$5-'d_시나리오'!$H$5)*('d_시나리오'!$I$5-'d_시나리오'!$H$5)),'d_시나리오'!$J$5-SQRT((1-M2393)*('d_시나리오'!$J$5-'d_시나리오'!$H$5)*('d_시나리오'!$J$5-'d_시나리오'!$I$5))))</f>
        <v/>
      </c>
      <c r="O2393">
        <f>RAND()</f>
        <v/>
      </c>
      <c r="P2393">
        <f>IF('d_시나리오'!$J$6='d_시나리오'!$H$6,'d_시나리오'!$I$6,IF(O2393&lt;('d_시나리오'!$I$6-'d_시나리오'!$H$6)/('d_시나리오'!$J$6-'d_시나리오'!$H$6),'d_시나리오'!$H$6+SQRT(O2393*('d_시나리오'!$J$6-'d_시나리오'!$H$6)*('d_시나리오'!$I$6-'d_시나리오'!$H$6)),'d_시나리오'!$J$6-SQRT((1-O2393)*('d_시나리오'!$J$6-'d_시나리오'!$H$6)*('d_시나리오'!$J$6-'d_시나리오'!$I$6))))</f>
        <v/>
      </c>
      <c r="Q2393">
        <f>INDEX('d_분포'!$B$2:$B$57,RANDBETWEEN(1,56))</f>
        <v/>
      </c>
      <c r="R2393">
        <f>BETAINV(RAND(),5,5)</f>
        <v/>
      </c>
      <c r="S2393">
        <f>'d_고정'!$B$1*'6_기대효과'!$H$7*('d_시나리오'!$I$7/'d_고정'!$B$2)*B2393</f>
        <v/>
      </c>
      <c r="T2393">
        <f>S2393*D2393</f>
        <v/>
      </c>
      <c r="U2393">
        <f>S2393*F2393*H2393</f>
        <v/>
      </c>
      <c r="V2393">
        <f>S2393*F2393*(H2393-1)</f>
        <v/>
      </c>
      <c r="W2393">
        <f>U2393*J2393</f>
        <v/>
      </c>
      <c r="X2393">
        <f>T2393+W2393</f>
        <v/>
      </c>
      <c r="Y2393">
        <f>(T2393*E2393+W2393*L2393)*(1-R2393-'d_고정'!$B$13)</f>
        <v/>
      </c>
      <c r="Z2393">
        <f>(U2393*N2393*Q2393+'d_고정'!$B$3*('6_기대효과'!$H$7/8)*Q2393*'d_고정'!$B$10*P2393*('6_기대효과'!$K$7/'d_고정'!$B$9))*(1-R2393)</f>
        <v/>
      </c>
      <c r="AA2393">
        <f>W2393*L2393*(1-R2393-'d_고정'!$B$13)+U2393*MAX(N2393-'d_고정'!$B$10*P2393*('6_기대효과'!$K$7/'d_고정'!$B$9),0)*Q2393*(1-R2393)</f>
        <v/>
      </c>
      <c r="AB2393">
        <f>Y2393+Z2393</f>
        <v/>
      </c>
      <c r="AC2393">
        <f>Y2393/('d_고정'!$B$5*'6_기대효과'!$H$7/8)/'d_고정'!$B$6</f>
        <v/>
      </c>
      <c r="AD2393">
        <f>Y2393/('d_고정'!$B$8*'6_기대효과'!$H$7/8)</f>
        <v/>
      </c>
    </row>
    <row r="2394">
      <c r="A2394">
        <f>RAND()</f>
        <v/>
      </c>
      <c r="B2394">
        <f>IF('d_시나리오'!$J$2='d_시나리오'!$H$2,'d_시나리오'!$I$2,IF(A2394&lt;('d_시나리오'!$I$2-'d_시나리오'!$H$2)/('d_시나리오'!$J$2-'d_시나리오'!$H$2),'d_시나리오'!$H$2+SQRT(A2394*('d_시나리오'!$J$2-'d_시나리오'!$H$2)*('d_시나리오'!$I$2-'d_시나리오'!$H$2)),'d_시나리오'!$J$2-SQRT((1-A2394)*('d_시나리오'!$J$2-'d_시나리오'!$H$2)*('d_시나리오'!$J$2-'d_시나리오'!$I$2))))</f>
        <v/>
      </c>
      <c r="C2394">
        <f>RAND()</f>
        <v/>
      </c>
      <c r="D2394">
        <f>BETAINV(RAND(),IF(C2394&lt;'d_고정'!$B$26,'d_고정'!$B$23,'d_고정'!$B$16)+1,'d_고정'!$B$17-IF(C2394&lt;'d_고정'!$B$26,'d_고정'!$B$23,'d_고정'!$B$16)+1)*('d_고정'!$B$14+('d_고정'!$B$15-'d_고정'!$B$14)*RAND())</f>
        <v/>
      </c>
      <c r="E2394">
        <f>INDEX('d_분포'!$A$2:$A$28,RANDBETWEEN(1,27))</f>
        <v/>
      </c>
      <c r="F2394">
        <f>INDEX('d_분포'!$C$2:$C$5,RANDBETWEEN(1,4))*(0.9+0.2*RAND())</f>
        <v/>
      </c>
      <c r="G2394">
        <f>RAND()</f>
        <v/>
      </c>
      <c r="H2394">
        <f>(F2394+(1-F2394)*('d_고정'!$B$22*BETAINV(RAND(),IF(G2394&lt;'d_고정'!$B$26,'d_고정'!$B$25,'d_고정'!$B$20)+1,'d_고정'!$B$21-IF(G2394&lt;'d_고정'!$B$26,'d_고정'!$B$25,'d_고정'!$B$20)+1)+(1-'d_고정'!$B$22)*BETAINV(RAND(),IF(G2394&lt;'d_고정'!$B$26,'d_고정'!$B$24,'d_고정'!$B$18)+1,'d_고정'!$B$19-IF(G2394&lt;'d_고정'!$B$26,'d_고정'!$B$24,'d_고정'!$B$18)+1))*('d_고정'!$B$14+('d_고정'!$B$15-'d_고정'!$B$14)*RAND()))/F2394</f>
        <v/>
      </c>
      <c r="I2394">
        <f>RAND()</f>
        <v/>
      </c>
      <c r="J2394">
        <f>IF('d_시나리오'!$J$3='d_시나리오'!$H$3,'d_시나리오'!$I$3,IF(I2394&lt;('d_시나리오'!$I$3-'d_시나리오'!$H$3)/('d_시나리오'!$J$3-'d_시나리오'!$H$3),'d_시나리오'!$H$3+SQRT(I2394*('d_시나리오'!$J$3-'d_시나리오'!$H$3)*('d_시나리오'!$I$3-'d_시나리오'!$H$3)),'d_시나리오'!$J$3-SQRT((1-I2394)*('d_시나리오'!$J$3-'d_시나리오'!$H$3)*('d_시나리오'!$J$3-'d_시나리오'!$I$3))))</f>
        <v/>
      </c>
      <c r="K2394">
        <f>RAND()</f>
        <v/>
      </c>
      <c r="L2394">
        <f>IF('d_시나리오'!$J$4='d_시나리오'!$H$4,'d_시나리오'!$I$4,IF(K2394&lt;('d_시나리오'!$I$4-'d_시나리오'!$H$4)/('d_시나리오'!$J$4-'d_시나리오'!$H$4),'d_시나리오'!$H$4+SQRT(K2394*('d_시나리오'!$J$4-'d_시나리오'!$H$4)*('d_시나리오'!$I$4-'d_시나리오'!$H$4)),'d_시나리오'!$J$4-SQRT((1-K2394)*('d_시나리오'!$J$4-'d_시나리오'!$H$4)*('d_시나리오'!$J$4-'d_시나리오'!$I$4))))</f>
        <v/>
      </c>
      <c r="M2394">
        <f>RAND()</f>
        <v/>
      </c>
      <c r="N2394">
        <f>IF('d_시나리오'!$J$5='d_시나리오'!$H$5,'d_시나리오'!$I$5,IF(M2394&lt;('d_시나리오'!$I$5-'d_시나리오'!$H$5)/('d_시나리오'!$J$5-'d_시나리오'!$H$5),'d_시나리오'!$H$5+SQRT(M2394*('d_시나리오'!$J$5-'d_시나리오'!$H$5)*('d_시나리오'!$I$5-'d_시나리오'!$H$5)),'d_시나리오'!$J$5-SQRT((1-M2394)*('d_시나리오'!$J$5-'d_시나리오'!$H$5)*('d_시나리오'!$J$5-'d_시나리오'!$I$5))))</f>
        <v/>
      </c>
      <c r="O2394">
        <f>RAND()</f>
        <v/>
      </c>
      <c r="P2394">
        <f>IF('d_시나리오'!$J$6='d_시나리오'!$H$6,'d_시나리오'!$I$6,IF(O2394&lt;('d_시나리오'!$I$6-'d_시나리오'!$H$6)/('d_시나리오'!$J$6-'d_시나리오'!$H$6),'d_시나리오'!$H$6+SQRT(O2394*('d_시나리오'!$J$6-'d_시나리오'!$H$6)*('d_시나리오'!$I$6-'d_시나리오'!$H$6)),'d_시나리오'!$J$6-SQRT((1-O2394)*('d_시나리오'!$J$6-'d_시나리오'!$H$6)*('d_시나리오'!$J$6-'d_시나리오'!$I$6))))</f>
        <v/>
      </c>
      <c r="Q2394">
        <f>INDEX('d_분포'!$B$2:$B$57,RANDBETWEEN(1,56))</f>
        <v/>
      </c>
      <c r="R2394">
        <f>BETAINV(RAND(),5,5)</f>
        <v/>
      </c>
      <c r="S2394">
        <f>'d_고정'!$B$1*'6_기대효과'!$H$7*('d_시나리오'!$I$7/'d_고정'!$B$2)*B2394</f>
        <v/>
      </c>
      <c r="T2394">
        <f>S2394*D2394</f>
        <v/>
      </c>
      <c r="U2394">
        <f>S2394*F2394*H2394</f>
        <v/>
      </c>
      <c r="V2394">
        <f>S2394*F2394*(H2394-1)</f>
        <v/>
      </c>
      <c r="W2394">
        <f>U2394*J2394</f>
        <v/>
      </c>
      <c r="X2394">
        <f>T2394+W2394</f>
        <v/>
      </c>
      <c r="Y2394">
        <f>(T2394*E2394+W2394*L2394)*(1-R2394-'d_고정'!$B$13)</f>
        <v/>
      </c>
      <c r="Z2394">
        <f>(U2394*N2394*Q2394+'d_고정'!$B$3*('6_기대효과'!$H$7/8)*Q2394*'d_고정'!$B$10*P2394*('6_기대효과'!$K$7/'d_고정'!$B$9))*(1-R2394)</f>
        <v/>
      </c>
      <c r="AA2394">
        <f>W2394*L2394*(1-R2394-'d_고정'!$B$13)+U2394*MAX(N2394-'d_고정'!$B$10*P2394*('6_기대효과'!$K$7/'d_고정'!$B$9),0)*Q2394*(1-R2394)</f>
        <v/>
      </c>
      <c r="AB2394">
        <f>Y2394+Z2394</f>
        <v/>
      </c>
      <c r="AC2394">
        <f>Y2394/('d_고정'!$B$5*'6_기대효과'!$H$7/8)/'d_고정'!$B$6</f>
        <v/>
      </c>
      <c r="AD2394">
        <f>Y2394/('d_고정'!$B$8*'6_기대효과'!$H$7/8)</f>
        <v/>
      </c>
    </row>
    <row r="2395">
      <c r="A2395">
        <f>RAND()</f>
        <v/>
      </c>
      <c r="B2395">
        <f>IF('d_시나리오'!$J$2='d_시나리오'!$H$2,'d_시나리오'!$I$2,IF(A2395&lt;('d_시나리오'!$I$2-'d_시나리오'!$H$2)/('d_시나리오'!$J$2-'d_시나리오'!$H$2),'d_시나리오'!$H$2+SQRT(A2395*('d_시나리오'!$J$2-'d_시나리오'!$H$2)*('d_시나리오'!$I$2-'d_시나리오'!$H$2)),'d_시나리오'!$J$2-SQRT((1-A2395)*('d_시나리오'!$J$2-'d_시나리오'!$H$2)*('d_시나리오'!$J$2-'d_시나리오'!$I$2))))</f>
        <v/>
      </c>
      <c r="C2395">
        <f>RAND()</f>
        <v/>
      </c>
      <c r="D2395">
        <f>BETAINV(RAND(),IF(C2395&lt;'d_고정'!$B$26,'d_고정'!$B$23,'d_고정'!$B$16)+1,'d_고정'!$B$17-IF(C2395&lt;'d_고정'!$B$26,'d_고정'!$B$23,'d_고정'!$B$16)+1)*('d_고정'!$B$14+('d_고정'!$B$15-'d_고정'!$B$14)*RAND())</f>
        <v/>
      </c>
      <c r="E2395">
        <f>INDEX('d_분포'!$A$2:$A$28,RANDBETWEEN(1,27))</f>
        <v/>
      </c>
      <c r="F2395">
        <f>INDEX('d_분포'!$C$2:$C$5,RANDBETWEEN(1,4))*(0.9+0.2*RAND())</f>
        <v/>
      </c>
      <c r="G2395">
        <f>RAND()</f>
        <v/>
      </c>
      <c r="H2395">
        <f>(F2395+(1-F2395)*('d_고정'!$B$22*BETAINV(RAND(),IF(G2395&lt;'d_고정'!$B$26,'d_고정'!$B$25,'d_고정'!$B$20)+1,'d_고정'!$B$21-IF(G2395&lt;'d_고정'!$B$26,'d_고정'!$B$25,'d_고정'!$B$20)+1)+(1-'d_고정'!$B$22)*BETAINV(RAND(),IF(G2395&lt;'d_고정'!$B$26,'d_고정'!$B$24,'d_고정'!$B$18)+1,'d_고정'!$B$19-IF(G2395&lt;'d_고정'!$B$26,'d_고정'!$B$24,'d_고정'!$B$18)+1))*('d_고정'!$B$14+('d_고정'!$B$15-'d_고정'!$B$14)*RAND()))/F2395</f>
        <v/>
      </c>
      <c r="I2395">
        <f>RAND()</f>
        <v/>
      </c>
      <c r="J2395">
        <f>IF('d_시나리오'!$J$3='d_시나리오'!$H$3,'d_시나리오'!$I$3,IF(I2395&lt;('d_시나리오'!$I$3-'d_시나리오'!$H$3)/('d_시나리오'!$J$3-'d_시나리오'!$H$3),'d_시나리오'!$H$3+SQRT(I2395*('d_시나리오'!$J$3-'d_시나리오'!$H$3)*('d_시나리오'!$I$3-'d_시나리오'!$H$3)),'d_시나리오'!$J$3-SQRT((1-I2395)*('d_시나리오'!$J$3-'d_시나리오'!$H$3)*('d_시나리오'!$J$3-'d_시나리오'!$I$3))))</f>
        <v/>
      </c>
      <c r="K2395">
        <f>RAND()</f>
        <v/>
      </c>
      <c r="L2395">
        <f>IF('d_시나리오'!$J$4='d_시나리오'!$H$4,'d_시나리오'!$I$4,IF(K2395&lt;('d_시나리오'!$I$4-'d_시나리오'!$H$4)/('d_시나리오'!$J$4-'d_시나리오'!$H$4),'d_시나리오'!$H$4+SQRT(K2395*('d_시나리오'!$J$4-'d_시나리오'!$H$4)*('d_시나리오'!$I$4-'d_시나리오'!$H$4)),'d_시나리오'!$J$4-SQRT((1-K2395)*('d_시나리오'!$J$4-'d_시나리오'!$H$4)*('d_시나리오'!$J$4-'d_시나리오'!$I$4))))</f>
        <v/>
      </c>
      <c r="M2395">
        <f>RAND()</f>
        <v/>
      </c>
      <c r="N2395">
        <f>IF('d_시나리오'!$J$5='d_시나리오'!$H$5,'d_시나리오'!$I$5,IF(M2395&lt;('d_시나리오'!$I$5-'d_시나리오'!$H$5)/('d_시나리오'!$J$5-'d_시나리오'!$H$5),'d_시나리오'!$H$5+SQRT(M2395*('d_시나리오'!$J$5-'d_시나리오'!$H$5)*('d_시나리오'!$I$5-'d_시나리오'!$H$5)),'d_시나리오'!$J$5-SQRT((1-M2395)*('d_시나리오'!$J$5-'d_시나리오'!$H$5)*('d_시나리오'!$J$5-'d_시나리오'!$I$5))))</f>
        <v/>
      </c>
      <c r="O2395">
        <f>RAND()</f>
        <v/>
      </c>
      <c r="P2395">
        <f>IF('d_시나리오'!$J$6='d_시나리오'!$H$6,'d_시나리오'!$I$6,IF(O2395&lt;('d_시나리오'!$I$6-'d_시나리오'!$H$6)/('d_시나리오'!$J$6-'d_시나리오'!$H$6),'d_시나리오'!$H$6+SQRT(O2395*('d_시나리오'!$J$6-'d_시나리오'!$H$6)*('d_시나리오'!$I$6-'d_시나리오'!$H$6)),'d_시나리오'!$J$6-SQRT((1-O2395)*('d_시나리오'!$J$6-'d_시나리오'!$H$6)*('d_시나리오'!$J$6-'d_시나리오'!$I$6))))</f>
        <v/>
      </c>
      <c r="Q2395">
        <f>INDEX('d_분포'!$B$2:$B$57,RANDBETWEEN(1,56))</f>
        <v/>
      </c>
      <c r="R2395">
        <f>BETAINV(RAND(),5,5)</f>
        <v/>
      </c>
      <c r="S2395">
        <f>'d_고정'!$B$1*'6_기대효과'!$H$7*('d_시나리오'!$I$7/'d_고정'!$B$2)*B2395</f>
        <v/>
      </c>
      <c r="T2395">
        <f>S2395*D2395</f>
        <v/>
      </c>
      <c r="U2395">
        <f>S2395*F2395*H2395</f>
        <v/>
      </c>
      <c r="V2395">
        <f>S2395*F2395*(H2395-1)</f>
        <v/>
      </c>
      <c r="W2395">
        <f>U2395*J2395</f>
        <v/>
      </c>
      <c r="X2395">
        <f>T2395+W2395</f>
        <v/>
      </c>
      <c r="Y2395">
        <f>(T2395*E2395+W2395*L2395)*(1-R2395-'d_고정'!$B$13)</f>
        <v/>
      </c>
      <c r="Z2395">
        <f>(U2395*N2395*Q2395+'d_고정'!$B$3*('6_기대효과'!$H$7/8)*Q2395*'d_고정'!$B$10*P2395*('6_기대효과'!$K$7/'d_고정'!$B$9))*(1-R2395)</f>
        <v/>
      </c>
      <c r="AA2395">
        <f>W2395*L2395*(1-R2395-'d_고정'!$B$13)+U2395*MAX(N2395-'d_고정'!$B$10*P2395*('6_기대효과'!$K$7/'d_고정'!$B$9),0)*Q2395*(1-R2395)</f>
        <v/>
      </c>
      <c r="AB2395">
        <f>Y2395+Z2395</f>
        <v/>
      </c>
      <c r="AC2395">
        <f>Y2395/('d_고정'!$B$5*'6_기대효과'!$H$7/8)/'d_고정'!$B$6</f>
        <v/>
      </c>
      <c r="AD2395">
        <f>Y2395/('d_고정'!$B$8*'6_기대효과'!$H$7/8)</f>
        <v/>
      </c>
    </row>
    <row r="2396">
      <c r="A2396">
        <f>RAND()</f>
        <v/>
      </c>
      <c r="B2396">
        <f>IF('d_시나리오'!$J$2='d_시나리오'!$H$2,'d_시나리오'!$I$2,IF(A2396&lt;('d_시나리오'!$I$2-'d_시나리오'!$H$2)/('d_시나리오'!$J$2-'d_시나리오'!$H$2),'d_시나리오'!$H$2+SQRT(A2396*('d_시나리오'!$J$2-'d_시나리오'!$H$2)*('d_시나리오'!$I$2-'d_시나리오'!$H$2)),'d_시나리오'!$J$2-SQRT((1-A2396)*('d_시나리오'!$J$2-'d_시나리오'!$H$2)*('d_시나리오'!$J$2-'d_시나리오'!$I$2))))</f>
        <v/>
      </c>
      <c r="C2396">
        <f>RAND()</f>
        <v/>
      </c>
      <c r="D2396">
        <f>BETAINV(RAND(),IF(C2396&lt;'d_고정'!$B$26,'d_고정'!$B$23,'d_고정'!$B$16)+1,'d_고정'!$B$17-IF(C2396&lt;'d_고정'!$B$26,'d_고정'!$B$23,'d_고정'!$B$16)+1)*('d_고정'!$B$14+('d_고정'!$B$15-'d_고정'!$B$14)*RAND())</f>
        <v/>
      </c>
      <c r="E2396">
        <f>INDEX('d_분포'!$A$2:$A$28,RANDBETWEEN(1,27))</f>
        <v/>
      </c>
      <c r="F2396">
        <f>INDEX('d_분포'!$C$2:$C$5,RANDBETWEEN(1,4))*(0.9+0.2*RAND())</f>
        <v/>
      </c>
      <c r="G2396">
        <f>RAND()</f>
        <v/>
      </c>
      <c r="H2396">
        <f>(F2396+(1-F2396)*('d_고정'!$B$22*BETAINV(RAND(),IF(G2396&lt;'d_고정'!$B$26,'d_고정'!$B$25,'d_고정'!$B$20)+1,'d_고정'!$B$21-IF(G2396&lt;'d_고정'!$B$26,'d_고정'!$B$25,'d_고정'!$B$20)+1)+(1-'d_고정'!$B$22)*BETAINV(RAND(),IF(G2396&lt;'d_고정'!$B$26,'d_고정'!$B$24,'d_고정'!$B$18)+1,'d_고정'!$B$19-IF(G2396&lt;'d_고정'!$B$26,'d_고정'!$B$24,'d_고정'!$B$18)+1))*('d_고정'!$B$14+('d_고정'!$B$15-'d_고정'!$B$14)*RAND()))/F2396</f>
        <v/>
      </c>
      <c r="I2396">
        <f>RAND()</f>
        <v/>
      </c>
      <c r="J2396">
        <f>IF('d_시나리오'!$J$3='d_시나리오'!$H$3,'d_시나리오'!$I$3,IF(I2396&lt;('d_시나리오'!$I$3-'d_시나리오'!$H$3)/('d_시나리오'!$J$3-'d_시나리오'!$H$3),'d_시나리오'!$H$3+SQRT(I2396*('d_시나리오'!$J$3-'d_시나리오'!$H$3)*('d_시나리오'!$I$3-'d_시나리오'!$H$3)),'d_시나리오'!$J$3-SQRT((1-I2396)*('d_시나리오'!$J$3-'d_시나리오'!$H$3)*('d_시나리오'!$J$3-'d_시나리오'!$I$3))))</f>
        <v/>
      </c>
      <c r="K2396">
        <f>RAND()</f>
        <v/>
      </c>
      <c r="L2396">
        <f>IF('d_시나리오'!$J$4='d_시나리오'!$H$4,'d_시나리오'!$I$4,IF(K2396&lt;('d_시나리오'!$I$4-'d_시나리오'!$H$4)/('d_시나리오'!$J$4-'d_시나리오'!$H$4),'d_시나리오'!$H$4+SQRT(K2396*('d_시나리오'!$J$4-'d_시나리오'!$H$4)*('d_시나리오'!$I$4-'d_시나리오'!$H$4)),'d_시나리오'!$J$4-SQRT((1-K2396)*('d_시나리오'!$J$4-'d_시나리오'!$H$4)*('d_시나리오'!$J$4-'d_시나리오'!$I$4))))</f>
        <v/>
      </c>
      <c r="M2396">
        <f>RAND()</f>
        <v/>
      </c>
      <c r="N2396">
        <f>IF('d_시나리오'!$J$5='d_시나리오'!$H$5,'d_시나리오'!$I$5,IF(M2396&lt;('d_시나리오'!$I$5-'d_시나리오'!$H$5)/('d_시나리오'!$J$5-'d_시나리오'!$H$5),'d_시나리오'!$H$5+SQRT(M2396*('d_시나리오'!$J$5-'d_시나리오'!$H$5)*('d_시나리오'!$I$5-'d_시나리오'!$H$5)),'d_시나리오'!$J$5-SQRT((1-M2396)*('d_시나리오'!$J$5-'d_시나리오'!$H$5)*('d_시나리오'!$J$5-'d_시나리오'!$I$5))))</f>
        <v/>
      </c>
      <c r="O2396">
        <f>RAND()</f>
        <v/>
      </c>
      <c r="P2396">
        <f>IF('d_시나리오'!$J$6='d_시나리오'!$H$6,'d_시나리오'!$I$6,IF(O2396&lt;('d_시나리오'!$I$6-'d_시나리오'!$H$6)/('d_시나리오'!$J$6-'d_시나리오'!$H$6),'d_시나리오'!$H$6+SQRT(O2396*('d_시나리오'!$J$6-'d_시나리오'!$H$6)*('d_시나리오'!$I$6-'d_시나리오'!$H$6)),'d_시나리오'!$J$6-SQRT((1-O2396)*('d_시나리오'!$J$6-'d_시나리오'!$H$6)*('d_시나리오'!$J$6-'d_시나리오'!$I$6))))</f>
        <v/>
      </c>
      <c r="Q2396">
        <f>INDEX('d_분포'!$B$2:$B$57,RANDBETWEEN(1,56))</f>
        <v/>
      </c>
      <c r="R2396">
        <f>BETAINV(RAND(),5,5)</f>
        <v/>
      </c>
      <c r="S2396">
        <f>'d_고정'!$B$1*'6_기대효과'!$H$7*('d_시나리오'!$I$7/'d_고정'!$B$2)*B2396</f>
        <v/>
      </c>
      <c r="T2396">
        <f>S2396*D2396</f>
        <v/>
      </c>
      <c r="U2396">
        <f>S2396*F2396*H2396</f>
        <v/>
      </c>
      <c r="V2396">
        <f>S2396*F2396*(H2396-1)</f>
        <v/>
      </c>
      <c r="W2396">
        <f>U2396*J2396</f>
        <v/>
      </c>
      <c r="X2396">
        <f>T2396+W2396</f>
        <v/>
      </c>
      <c r="Y2396">
        <f>(T2396*E2396+W2396*L2396)*(1-R2396-'d_고정'!$B$13)</f>
        <v/>
      </c>
      <c r="Z2396">
        <f>(U2396*N2396*Q2396+'d_고정'!$B$3*('6_기대효과'!$H$7/8)*Q2396*'d_고정'!$B$10*P2396*('6_기대효과'!$K$7/'d_고정'!$B$9))*(1-R2396)</f>
        <v/>
      </c>
      <c r="AA2396">
        <f>W2396*L2396*(1-R2396-'d_고정'!$B$13)+U2396*MAX(N2396-'d_고정'!$B$10*P2396*('6_기대효과'!$K$7/'d_고정'!$B$9),0)*Q2396*(1-R2396)</f>
        <v/>
      </c>
      <c r="AB2396">
        <f>Y2396+Z2396</f>
        <v/>
      </c>
      <c r="AC2396">
        <f>Y2396/('d_고정'!$B$5*'6_기대효과'!$H$7/8)/'d_고정'!$B$6</f>
        <v/>
      </c>
      <c r="AD2396">
        <f>Y2396/('d_고정'!$B$8*'6_기대효과'!$H$7/8)</f>
        <v/>
      </c>
    </row>
    <row r="2397">
      <c r="A2397">
        <f>RAND()</f>
        <v/>
      </c>
      <c r="B2397">
        <f>IF('d_시나리오'!$J$2='d_시나리오'!$H$2,'d_시나리오'!$I$2,IF(A2397&lt;('d_시나리오'!$I$2-'d_시나리오'!$H$2)/('d_시나리오'!$J$2-'d_시나리오'!$H$2),'d_시나리오'!$H$2+SQRT(A2397*('d_시나리오'!$J$2-'d_시나리오'!$H$2)*('d_시나리오'!$I$2-'d_시나리오'!$H$2)),'d_시나리오'!$J$2-SQRT((1-A2397)*('d_시나리오'!$J$2-'d_시나리오'!$H$2)*('d_시나리오'!$J$2-'d_시나리오'!$I$2))))</f>
        <v/>
      </c>
      <c r="C2397">
        <f>RAND()</f>
        <v/>
      </c>
      <c r="D2397">
        <f>BETAINV(RAND(),IF(C2397&lt;'d_고정'!$B$26,'d_고정'!$B$23,'d_고정'!$B$16)+1,'d_고정'!$B$17-IF(C2397&lt;'d_고정'!$B$26,'d_고정'!$B$23,'d_고정'!$B$16)+1)*('d_고정'!$B$14+('d_고정'!$B$15-'d_고정'!$B$14)*RAND())</f>
        <v/>
      </c>
      <c r="E2397">
        <f>INDEX('d_분포'!$A$2:$A$28,RANDBETWEEN(1,27))</f>
        <v/>
      </c>
      <c r="F2397">
        <f>INDEX('d_분포'!$C$2:$C$5,RANDBETWEEN(1,4))*(0.9+0.2*RAND())</f>
        <v/>
      </c>
      <c r="G2397">
        <f>RAND()</f>
        <v/>
      </c>
      <c r="H2397">
        <f>(F2397+(1-F2397)*('d_고정'!$B$22*BETAINV(RAND(),IF(G2397&lt;'d_고정'!$B$26,'d_고정'!$B$25,'d_고정'!$B$20)+1,'d_고정'!$B$21-IF(G2397&lt;'d_고정'!$B$26,'d_고정'!$B$25,'d_고정'!$B$20)+1)+(1-'d_고정'!$B$22)*BETAINV(RAND(),IF(G2397&lt;'d_고정'!$B$26,'d_고정'!$B$24,'d_고정'!$B$18)+1,'d_고정'!$B$19-IF(G2397&lt;'d_고정'!$B$26,'d_고정'!$B$24,'d_고정'!$B$18)+1))*('d_고정'!$B$14+('d_고정'!$B$15-'d_고정'!$B$14)*RAND()))/F2397</f>
        <v/>
      </c>
      <c r="I2397">
        <f>RAND()</f>
        <v/>
      </c>
      <c r="J2397">
        <f>IF('d_시나리오'!$J$3='d_시나리오'!$H$3,'d_시나리오'!$I$3,IF(I2397&lt;('d_시나리오'!$I$3-'d_시나리오'!$H$3)/('d_시나리오'!$J$3-'d_시나리오'!$H$3),'d_시나리오'!$H$3+SQRT(I2397*('d_시나리오'!$J$3-'d_시나리오'!$H$3)*('d_시나리오'!$I$3-'d_시나리오'!$H$3)),'d_시나리오'!$J$3-SQRT((1-I2397)*('d_시나리오'!$J$3-'d_시나리오'!$H$3)*('d_시나리오'!$J$3-'d_시나리오'!$I$3))))</f>
        <v/>
      </c>
      <c r="K2397">
        <f>RAND()</f>
        <v/>
      </c>
      <c r="L2397">
        <f>IF('d_시나리오'!$J$4='d_시나리오'!$H$4,'d_시나리오'!$I$4,IF(K2397&lt;('d_시나리오'!$I$4-'d_시나리오'!$H$4)/('d_시나리오'!$J$4-'d_시나리오'!$H$4),'d_시나리오'!$H$4+SQRT(K2397*('d_시나리오'!$J$4-'d_시나리오'!$H$4)*('d_시나리오'!$I$4-'d_시나리오'!$H$4)),'d_시나리오'!$J$4-SQRT((1-K2397)*('d_시나리오'!$J$4-'d_시나리오'!$H$4)*('d_시나리오'!$J$4-'d_시나리오'!$I$4))))</f>
        <v/>
      </c>
      <c r="M2397">
        <f>RAND()</f>
        <v/>
      </c>
      <c r="N2397">
        <f>IF('d_시나리오'!$J$5='d_시나리오'!$H$5,'d_시나리오'!$I$5,IF(M2397&lt;('d_시나리오'!$I$5-'d_시나리오'!$H$5)/('d_시나리오'!$J$5-'d_시나리오'!$H$5),'d_시나리오'!$H$5+SQRT(M2397*('d_시나리오'!$J$5-'d_시나리오'!$H$5)*('d_시나리오'!$I$5-'d_시나리오'!$H$5)),'d_시나리오'!$J$5-SQRT((1-M2397)*('d_시나리오'!$J$5-'d_시나리오'!$H$5)*('d_시나리오'!$J$5-'d_시나리오'!$I$5))))</f>
        <v/>
      </c>
      <c r="O2397">
        <f>RAND()</f>
        <v/>
      </c>
      <c r="P2397">
        <f>IF('d_시나리오'!$J$6='d_시나리오'!$H$6,'d_시나리오'!$I$6,IF(O2397&lt;('d_시나리오'!$I$6-'d_시나리오'!$H$6)/('d_시나리오'!$J$6-'d_시나리오'!$H$6),'d_시나리오'!$H$6+SQRT(O2397*('d_시나리오'!$J$6-'d_시나리오'!$H$6)*('d_시나리오'!$I$6-'d_시나리오'!$H$6)),'d_시나리오'!$J$6-SQRT((1-O2397)*('d_시나리오'!$J$6-'d_시나리오'!$H$6)*('d_시나리오'!$J$6-'d_시나리오'!$I$6))))</f>
        <v/>
      </c>
      <c r="Q2397">
        <f>INDEX('d_분포'!$B$2:$B$57,RANDBETWEEN(1,56))</f>
        <v/>
      </c>
      <c r="R2397">
        <f>BETAINV(RAND(),5,5)</f>
        <v/>
      </c>
      <c r="S2397">
        <f>'d_고정'!$B$1*'6_기대효과'!$H$7*('d_시나리오'!$I$7/'d_고정'!$B$2)*B2397</f>
        <v/>
      </c>
      <c r="T2397">
        <f>S2397*D2397</f>
        <v/>
      </c>
      <c r="U2397">
        <f>S2397*F2397*H2397</f>
        <v/>
      </c>
      <c r="V2397">
        <f>S2397*F2397*(H2397-1)</f>
        <v/>
      </c>
      <c r="W2397">
        <f>U2397*J2397</f>
        <v/>
      </c>
      <c r="X2397">
        <f>T2397+W2397</f>
        <v/>
      </c>
      <c r="Y2397">
        <f>(T2397*E2397+W2397*L2397)*(1-R2397-'d_고정'!$B$13)</f>
        <v/>
      </c>
      <c r="Z2397">
        <f>(U2397*N2397*Q2397+'d_고정'!$B$3*('6_기대효과'!$H$7/8)*Q2397*'d_고정'!$B$10*P2397*('6_기대효과'!$K$7/'d_고정'!$B$9))*(1-R2397)</f>
        <v/>
      </c>
      <c r="AA2397">
        <f>W2397*L2397*(1-R2397-'d_고정'!$B$13)+U2397*MAX(N2397-'d_고정'!$B$10*P2397*('6_기대효과'!$K$7/'d_고정'!$B$9),0)*Q2397*(1-R2397)</f>
        <v/>
      </c>
      <c r="AB2397">
        <f>Y2397+Z2397</f>
        <v/>
      </c>
      <c r="AC2397">
        <f>Y2397/('d_고정'!$B$5*'6_기대효과'!$H$7/8)/'d_고정'!$B$6</f>
        <v/>
      </c>
      <c r="AD2397">
        <f>Y2397/('d_고정'!$B$8*'6_기대효과'!$H$7/8)</f>
        <v/>
      </c>
    </row>
    <row r="2398">
      <c r="A2398">
        <f>RAND()</f>
        <v/>
      </c>
      <c r="B2398">
        <f>IF('d_시나리오'!$J$2='d_시나리오'!$H$2,'d_시나리오'!$I$2,IF(A2398&lt;('d_시나리오'!$I$2-'d_시나리오'!$H$2)/('d_시나리오'!$J$2-'d_시나리오'!$H$2),'d_시나리오'!$H$2+SQRT(A2398*('d_시나리오'!$J$2-'d_시나리오'!$H$2)*('d_시나리오'!$I$2-'d_시나리오'!$H$2)),'d_시나리오'!$J$2-SQRT((1-A2398)*('d_시나리오'!$J$2-'d_시나리오'!$H$2)*('d_시나리오'!$J$2-'d_시나리오'!$I$2))))</f>
        <v/>
      </c>
      <c r="C2398">
        <f>RAND()</f>
        <v/>
      </c>
      <c r="D2398">
        <f>BETAINV(RAND(),IF(C2398&lt;'d_고정'!$B$26,'d_고정'!$B$23,'d_고정'!$B$16)+1,'d_고정'!$B$17-IF(C2398&lt;'d_고정'!$B$26,'d_고정'!$B$23,'d_고정'!$B$16)+1)*('d_고정'!$B$14+('d_고정'!$B$15-'d_고정'!$B$14)*RAND())</f>
        <v/>
      </c>
      <c r="E2398">
        <f>INDEX('d_분포'!$A$2:$A$28,RANDBETWEEN(1,27))</f>
        <v/>
      </c>
      <c r="F2398">
        <f>INDEX('d_분포'!$C$2:$C$5,RANDBETWEEN(1,4))*(0.9+0.2*RAND())</f>
        <v/>
      </c>
      <c r="G2398">
        <f>RAND()</f>
        <v/>
      </c>
      <c r="H2398">
        <f>(F2398+(1-F2398)*('d_고정'!$B$22*BETAINV(RAND(),IF(G2398&lt;'d_고정'!$B$26,'d_고정'!$B$25,'d_고정'!$B$20)+1,'d_고정'!$B$21-IF(G2398&lt;'d_고정'!$B$26,'d_고정'!$B$25,'d_고정'!$B$20)+1)+(1-'d_고정'!$B$22)*BETAINV(RAND(),IF(G2398&lt;'d_고정'!$B$26,'d_고정'!$B$24,'d_고정'!$B$18)+1,'d_고정'!$B$19-IF(G2398&lt;'d_고정'!$B$26,'d_고정'!$B$24,'d_고정'!$B$18)+1))*('d_고정'!$B$14+('d_고정'!$B$15-'d_고정'!$B$14)*RAND()))/F2398</f>
        <v/>
      </c>
      <c r="I2398">
        <f>RAND()</f>
        <v/>
      </c>
      <c r="J2398">
        <f>IF('d_시나리오'!$J$3='d_시나리오'!$H$3,'d_시나리오'!$I$3,IF(I2398&lt;('d_시나리오'!$I$3-'d_시나리오'!$H$3)/('d_시나리오'!$J$3-'d_시나리오'!$H$3),'d_시나리오'!$H$3+SQRT(I2398*('d_시나리오'!$J$3-'d_시나리오'!$H$3)*('d_시나리오'!$I$3-'d_시나리오'!$H$3)),'d_시나리오'!$J$3-SQRT((1-I2398)*('d_시나리오'!$J$3-'d_시나리오'!$H$3)*('d_시나리오'!$J$3-'d_시나리오'!$I$3))))</f>
        <v/>
      </c>
      <c r="K2398">
        <f>RAND()</f>
        <v/>
      </c>
      <c r="L2398">
        <f>IF('d_시나리오'!$J$4='d_시나리오'!$H$4,'d_시나리오'!$I$4,IF(K2398&lt;('d_시나리오'!$I$4-'d_시나리오'!$H$4)/('d_시나리오'!$J$4-'d_시나리오'!$H$4),'d_시나리오'!$H$4+SQRT(K2398*('d_시나리오'!$J$4-'d_시나리오'!$H$4)*('d_시나리오'!$I$4-'d_시나리오'!$H$4)),'d_시나리오'!$J$4-SQRT((1-K2398)*('d_시나리오'!$J$4-'d_시나리오'!$H$4)*('d_시나리오'!$J$4-'d_시나리오'!$I$4))))</f>
        <v/>
      </c>
      <c r="M2398">
        <f>RAND()</f>
        <v/>
      </c>
      <c r="N2398">
        <f>IF('d_시나리오'!$J$5='d_시나리오'!$H$5,'d_시나리오'!$I$5,IF(M2398&lt;('d_시나리오'!$I$5-'d_시나리오'!$H$5)/('d_시나리오'!$J$5-'d_시나리오'!$H$5),'d_시나리오'!$H$5+SQRT(M2398*('d_시나리오'!$J$5-'d_시나리오'!$H$5)*('d_시나리오'!$I$5-'d_시나리오'!$H$5)),'d_시나리오'!$J$5-SQRT((1-M2398)*('d_시나리오'!$J$5-'d_시나리오'!$H$5)*('d_시나리오'!$J$5-'d_시나리오'!$I$5))))</f>
        <v/>
      </c>
      <c r="O2398">
        <f>RAND()</f>
        <v/>
      </c>
      <c r="P2398">
        <f>IF('d_시나리오'!$J$6='d_시나리오'!$H$6,'d_시나리오'!$I$6,IF(O2398&lt;('d_시나리오'!$I$6-'d_시나리오'!$H$6)/('d_시나리오'!$J$6-'d_시나리오'!$H$6),'d_시나리오'!$H$6+SQRT(O2398*('d_시나리오'!$J$6-'d_시나리오'!$H$6)*('d_시나리오'!$I$6-'d_시나리오'!$H$6)),'d_시나리오'!$J$6-SQRT((1-O2398)*('d_시나리오'!$J$6-'d_시나리오'!$H$6)*('d_시나리오'!$J$6-'d_시나리오'!$I$6))))</f>
        <v/>
      </c>
      <c r="Q2398">
        <f>INDEX('d_분포'!$B$2:$B$57,RANDBETWEEN(1,56))</f>
        <v/>
      </c>
      <c r="R2398">
        <f>BETAINV(RAND(),5,5)</f>
        <v/>
      </c>
      <c r="S2398">
        <f>'d_고정'!$B$1*'6_기대효과'!$H$7*('d_시나리오'!$I$7/'d_고정'!$B$2)*B2398</f>
        <v/>
      </c>
      <c r="T2398">
        <f>S2398*D2398</f>
        <v/>
      </c>
      <c r="U2398">
        <f>S2398*F2398*H2398</f>
        <v/>
      </c>
      <c r="V2398">
        <f>S2398*F2398*(H2398-1)</f>
        <v/>
      </c>
      <c r="W2398">
        <f>U2398*J2398</f>
        <v/>
      </c>
      <c r="X2398">
        <f>T2398+W2398</f>
        <v/>
      </c>
      <c r="Y2398">
        <f>(T2398*E2398+W2398*L2398)*(1-R2398-'d_고정'!$B$13)</f>
        <v/>
      </c>
      <c r="Z2398">
        <f>(U2398*N2398*Q2398+'d_고정'!$B$3*('6_기대효과'!$H$7/8)*Q2398*'d_고정'!$B$10*P2398*('6_기대효과'!$K$7/'d_고정'!$B$9))*(1-R2398)</f>
        <v/>
      </c>
      <c r="AA2398">
        <f>W2398*L2398*(1-R2398-'d_고정'!$B$13)+U2398*MAX(N2398-'d_고정'!$B$10*P2398*('6_기대효과'!$K$7/'d_고정'!$B$9),0)*Q2398*(1-R2398)</f>
        <v/>
      </c>
      <c r="AB2398">
        <f>Y2398+Z2398</f>
        <v/>
      </c>
      <c r="AC2398">
        <f>Y2398/('d_고정'!$B$5*'6_기대효과'!$H$7/8)/'d_고정'!$B$6</f>
        <v/>
      </c>
      <c r="AD2398">
        <f>Y2398/('d_고정'!$B$8*'6_기대효과'!$H$7/8)</f>
        <v/>
      </c>
    </row>
    <row r="2399">
      <c r="A2399">
        <f>RAND()</f>
        <v/>
      </c>
      <c r="B2399">
        <f>IF('d_시나리오'!$J$2='d_시나리오'!$H$2,'d_시나리오'!$I$2,IF(A2399&lt;('d_시나리오'!$I$2-'d_시나리오'!$H$2)/('d_시나리오'!$J$2-'d_시나리오'!$H$2),'d_시나리오'!$H$2+SQRT(A2399*('d_시나리오'!$J$2-'d_시나리오'!$H$2)*('d_시나리오'!$I$2-'d_시나리오'!$H$2)),'d_시나리오'!$J$2-SQRT((1-A2399)*('d_시나리오'!$J$2-'d_시나리오'!$H$2)*('d_시나리오'!$J$2-'d_시나리오'!$I$2))))</f>
        <v/>
      </c>
      <c r="C2399">
        <f>RAND()</f>
        <v/>
      </c>
      <c r="D2399">
        <f>BETAINV(RAND(),IF(C2399&lt;'d_고정'!$B$26,'d_고정'!$B$23,'d_고정'!$B$16)+1,'d_고정'!$B$17-IF(C2399&lt;'d_고정'!$B$26,'d_고정'!$B$23,'d_고정'!$B$16)+1)*('d_고정'!$B$14+('d_고정'!$B$15-'d_고정'!$B$14)*RAND())</f>
        <v/>
      </c>
      <c r="E2399">
        <f>INDEX('d_분포'!$A$2:$A$28,RANDBETWEEN(1,27))</f>
        <v/>
      </c>
      <c r="F2399">
        <f>INDEX('d_분포'!$C$2:$C$5,RANDBETWEEN(1,4))*(0.9+0.2*RAND())</f>
        <v/>
      </c>
      <c r="G2399">
        <f>RAND()</f>
        <v/>
      </c>
      <c r="H2399">
        <f>(F2399+(1-F2399)*('d_고정'!$B$22*BETAINV(RAND(),IF(G2399&lt;'d_고정'!$B$26,'d_고정'!$B$25,'d_고정'!$B$20)+1,'d_고정'!$B$21-IF(G2399&lt;'d_고정'!$B$26,'d_고정'!$B$25,'d_고정'!$B$20)+1)+(1-'d_고정'!$B$22)*BETAINV(RAND(),IF(G2399&lt;'d_고정'!$B$26,'d_고정'!$B$24,'d_고정'!$B$18)+1,'d_고정'!$B$19-IF(G2399&lt;'d_고정'!$B$26,'d_고정'!$B$24,'d_고정'!$B$18)+1))*('d_고정'!$B$14+('d_고정'!$B$15-'d_고정'!$B$14)*RAND()))/F2399</f>
        <v/>
      </c>
      <c r="I2399">
        <f>RAND()</f>
        <v/>
      </c>
      <c r="J2399">
        <f>IF('d_시나리오'!$J$3='d_시나리오'!$H$3,'d_시나리오'!$I$3,IF(I2399&lt;('d_시나리오'!$I$3-'d_시나리오'!$H$3)/('d_시나리오'!$J$3-'d_시나리오'!$H$3),'d_시나리오'!$H$3+SQRT(I2399*('d_시나리오'!$J$3-'d_시나리오'!$H$3)*('d_시나리오'!$I$3-'d_시나리오'!$H$3)),'d_시나리오'!$J$3-SQRT((1-I2399)*('d_시나리오'!$J$3-'d_시나리오'!$H$3)*('d_시나리오'!$J$3-'d_시나리오'!$I$3))))</f>
        <v/>
      </c>
      <c r="K2399">
        <f>RAND()</f>
        <v/>
      </c>
      <c r="L2399">
        <f>IF('d_시나리오'!$J$4='d_시나리오'!$H$4,'d_시나리오'!$I$4,IF(K2399&lt;('d_시나리오'!$I$4-'d_시나리오'!$H$4)/('d_시나리오'!$J$4-'d_시나리오'!$H$4),'d_시나리오'!$H$4+SQRT(K2399*('d_시나리오'!$J$4-'d_시나리오'!$H$4)*('d_시나리오'!$I$4-'d_시나리오'!$H$4)),'d_시나리오'!$J$4-SQRT((1-K2399)*('d_시나리오'!$J$4-'d_시나리오'!$H$4)*('d_시나리오'!$J$4-'d_시나리오'!$I$4))))</f>
        <v/>
      </c>
      <c r="M2399">
        <f>RAND()</f>
        <v/>
      </c>
      <c r="N2399">
        <f>IF('d_시나리오'!$J$5='d_시나리오'!$H$5,'d_시나리오'!$I$5,IF(M2399&lt;('d_시나리오'!$I$5-'d_시나리오'!$H$5)/('d_시나리오'!$J$5-'d_시나리오'!$H$5),'d_시나리오'!$H$5+SQRT(M2399*('d_시나리오'!$J$5-'d_시나리오'!$H$5)*('d_시나리오'!$I$5-'d_시나리오'!$H$5)),'d_시나리오'!$J$5-SQRT((1-M2399)*('d_시나리오'!$J$5-'d_시나리오'!$H$5)*('d_시나리오'!$J$5-'d_시나리오'!$I$5))))</f>
        <v/>
      </c>
      <c r="O2399">
        <f>RAND()</f>
        <v/>
      </c>
      <c r="P2399">
        <f>IF('d_시나리오'!$J$6='d_시나리오'!$H$6,'d_시나리오'!$I$6,IF(O2399&lt;('d_시나리오'!$I$6-'d_시나리오'!$H$6)/('d_시나리오'!$J$6-'d_시나리오'!$H$6),'d_시나리오'!$H$6+SQRT(O2399*('d_시나리오'!$J$6-'d_시나리오'!$H$6)*('d_시나리오'!$I$6-'d_시나리오'!$H$6)),'d_시나리오'!$J$6-SQRT((1-O2399)*('d_시나리오'!$J$6-'d_시나리오'!$H$6)*('d_시나리오'!$J$6-'d_시나리오'!$I$6))))</f>
        <v/>
      </c>
      <c r="Q2399">
        <f>INDEX('d_분포'!$B$2:$B$57,RANDBETWEEN(1,56))</f>
        <v/>
      </c>
      <c r="R2399">
        <f>BETAINV(RAND(),5,5)</f>
        <v/>
      </c>
      <c r="S2399">
        <f>'d_고정'!$B$1*'6_기대효과'!$H$7*('d_시나리오'!$I$7/'d_고정'!$B$2)*B2399</f>
        <v/>
      </c>
      <c r="T2399">
        <f>S2399*D2399</f>
        <v/>
      </c>
      <c r="U2399">
        <f>S2399*F2399*H2399</f>
        <v/>
      </c>
      <c r="V2399">
        <f>S2399*F2399*(H2399-1)</f>
        <v/>
      </c>
      <c r="W2399">
        <f>U2399*J2399</f>
        <v/>
      </c>
      <c r="X2399">
        <f>T2399+W2399</f>
        <v/>
      </c>
      <c r="Y2399">
        <f>(T2399*E2399+W2399*L2399)*(1-R2399-'d_고정'!$B$13)</f>
        <v/>
      </c>
      <c r="Z2399">
        <f>(U2399*N2399*Q2399+'d_고정'!$B$3*('6_기대효과'!$H$7/8)*Q2399*'d_고정'!$B$10*P2399*('6_기대효과'!$K$7/'d_고정'!$B$9))*(1-R2399)</f>
        <v/>
      </c>
      <c r="AA2399">
        <f>W2399*L2399*(1-R2399-'d_고정'!$B$13)+U2399*MAX(N2399-'d_고정'!$B$10*P2399*('6_기대효과'!$K$7/'d_고정'!$B$9),0)*Q2399*(1-R2399)</f>
        <v/>
      </c>
      <c r="AB2399">
        <f>Y2399+Z2399</f>
        <v/>
      </c>
      <c r="AC2399">
        <f>Y2399/('d_고정'!$B$5*'6_기대효과'!$H$7/8)/'d_고정'!$B$6</f>
        <v/>
      </c>
      <c r="AD2399">
        <f>Y2399/('d_고정'!$B$8*'6_기대효과'!$H$7/8)</f>
        <v/>
      </c>
    </row>
    <row r="2400">
      <c r="A2400">
        <f>RAND()</f>
        <v/>
      </c>
      <c r="B2400">
        <f>IF('d_시나리오'!$J$2='d_시나리오'!$H$2,'d_시나리오'!$I$2,IF(A2400&lt;('d_시나리오'!$I$2-'d_시나리오'!$H$2)/('d_시나리오'!$J$2-'d_시나리오'!$H$2),'d_시나리오'!$H$2+SQRT(A2400*('d_시나리오'!$J$2-'d_시나리오'!$H$2)*('d_시나리오'!$I$2-'d_시나리오'!$H$2)),'d_시나리오'!$J$2-SQRT((1-A2400)*('d_시나리오'!$J$2-'d_시나리오'!$H$2)*('d_시나리오'!$J$2-'d_시나리오'!$I$2))))</f>
        <v/>
      </c>
      <c r="C2400">
        <f>RAND()</f>
        <v/>
      </c>
      <c r="D2400">
        <f>BETAINV(RAND(),IF(C2400&lt;'d_고정'!$B$26,'d_고정'!$B$23,'d_고정'!$B$16)+1,'d_고정'!$B$17-IF(C2400&lt;'d_고정'!$B$26,'d_고정'!$B$23,'d_고정'!$B$16)+1)*('d_고정'!$B$14+('d_고정'!$B$15-'d_고정'!$B$14)*RAND())</f>
        <v/>
      </c>
      <c r="E2400">
        <f>INDEX('d_분포'!$A$2:$A$28,RANDBETWEEN(1,27))</f>
        <v/>
      </c>
      <c r="F2400">
        <f>INDEX('d_분포'!$C$2:$C$5,RANDBETWEEN(1,4))*(0.9+0.2*RAND())</f>
        <v/>
      </c>
      <c r="G2400">
        <f>RAND()</f>
        <v/>
      </c>
      <c r="H2400">
        <f>(F2400+(1-F2400)*('d_고정'!$B$22*BETAINV(RAND(),IF(G2400&lt;'d_고정'!$B$26,'d_고정'!$B$25,'d_고정'!$B$20)+1,'d_고정'!$B$21-IF(G2400&lt;'d_고정'!$B$26,'d_고정'!$B$25,'d_고정'!$B$20)+1)+(1-'d_고정'!$B$22)*BETAINV(RAND(),IF(G2400&lt;'d_고정'!$B$26,'d_고정'!$B$24,'d_고정'!$B$18)+1,'d_고정'!$B$19-IF(G2400&lt;'d_고정'!$B$26,'d_고정'!$B$24,'d_고정'!$B$18)+1))*('d_고정'!$B$14+('d_고정'!$B$15-'d_고정'!$B$14)*RAND()))/F2400</f>
        <v/>
      </c>
      <c r="I2400">
        <f>RAND()</f>
        <v/>
      </c>
      <c r="J2400">
        <f>IF('d_시나리오'!$J$3='d_시나리오'!$H$3,'d_시나리오'!$I$3,IF(I2400&lt;('d_시나리오'!$I$3-'d_시나리오'!$H$3)/('d_시나리오'!$J$3-'d_시나리오'!$H$3),'d_시나리오'!$H$3+SQRT(I2400*('d_시나리오'!$J$3-'d_시나리오'!$H$3)*('d_시나리오'!$I$3-'d_시나리오'!$H$3)),'d_시나리오'!$J$3-SQRT((1-I2400)*('d_시나리오'!$J$3-'d_시나리오'!$H$3)*('d_시나리오'!$J$3-'d_시나리오'!$I$3))))</f>
        <v/>
      </c>
      <c r="K2400">
        <f>RAND()</f>
        <v/>
      </c>
      <c r="L2400">
        <f>IF('d_시나리오'!$J$4='d_시나리오'!$H$4,'d_시나리오'!$I$4,IF(K2400&lt;('d_시나리오'!$I$4-'d_시나리오'!$H$4)/('d_시나리오'!$J$4-'d_시나리오'!$H$4),'d_시나리오'!$H$4+SQRT(K2400*('d_시나리오'!$J$4-'d_시나리오'!$H$4)*('d_시나리오'!$I$4-'d_시나리오'!$H$4)),'d_시나리오'!$J$4-SQRT((1-K2400)*('d_시나리오'!$J$4-'d_시나리오'!$H$4)*('d_시나리오'!$J$4-'d_시나리오'!$I$4))))</f>
        <v/>
      </c>
      <c r="M2400">
        <f>RAND()</f>
        <v/>
      </c>
      <c r="N2400">
        <f>IF('d_시나리오'!$J$5='d_시나리오'!$H$5,'d_시나리오'!$I$5,IF(M2400&lt;('d_시나리오'!$I$5-'d_시나리오'!$H$5)/('d_시나리오'!$J$5-'d_시나리오'!$H$5),'d_시나리오'!$H$5+SQRT(M2400*('d_시나리오'!$J$5-'d_시나리오'!$H$5)*('d_시나리오'!$I$5-'d_시나리오'!$H$5)),'d_시나리오'!$J$5-SQRT((1-M2400)*('d_시나리오'!$J$5-'d_시나리오'!$H$5)*('d_시나리오'!$J$5-'d_시나리오'!$I$5))))</f>
        <v/>
      </c>
      <c r="O2400">
        <f>RAND()</f>
        <v/>
      </c>
      <c r="P2400">
        <f>IF('d_시나리오'!$J$6='d_시나리오'!$H$6,'d_시나리오'!$I$6,IF(O2400&lt;('d_시나리오'!$I$6-'d_시나리오'!$H$6)/('d_시나리오'!$J$6-'d_시나리오'!$H$6),'d_시나리오'!$H$6+SQRT(O2400*('d_시나리오'!$J$6-'d_시나리오'!$H$6)*('d_시나리오'!$I$6-'d_시나리오'!$H$6)),'d_시나리오'!$J$6-SQRT((1-O2400)*('d_시나리오'!$J$6-'d_시나리오'!$H$6)*('d_시나리오'!$J$6-'d_시나리오'!$I$6))))</f>
        <v/>
      </c>
      <c r="Q2400">
        <f>INDEX('d_분포'!$B$2:$B$57,RANDBETWEEN(1,56))</f>
        <v/>
      </c>
      <c r="R2400">
        <f>BETAINV(RAND(),5,5)</f>
        <v/>
      </c>
      <c r="S2400">
        <f>'d_고정'!$B$1*'6_기대효과'!$H$7*('d_시나리오'!$I$7/'d_고정'!$B$2)*B2400</f>
        <v/>
      </c>
      <c r="T2400">
        <f>S2400*D2400</f>
        <v/>
      </c>
      <c r="U2400">
        <f>S2400*F2400*H2400</f>
        <v/>
      </c>
      <c r="V2400">
        <f>S2400*F2400*(H2400-1)</f>
        <v/>
      </c>
      <c r="W2400">
        <f>U2400*J2400</f>
        <v/>
      </c>
      <c r="X2400">
        <f>T2400+W2400</f>
        <v/>
      </c>
      <c r="Y2400">
        <f>(T2400*E2400+W2400*L2400)*(1-R2400-'d_고정'!$B$13)</f>
        <v/>
      </c>
      <c r="Z2400">
        <f>(U2400*N2400*Q2400+'d_고정'!$B$3*('6_기대효과'!$H$7/8)*Q2400*'d_고정'!$B$10*P2400*('6_기대효과'!$K$7/'d_고정'!$B$9))*(1-R2400)</f>
        <v/>
      </c>
      <c r="AA2400">
        <f>W2400*L2400*(1-R2400-'d_고정'!$B$13)+U2400*MAX(N2400-'d_고정'!$B$10*P2400*('6_기대효과'!$K$7/'d_고정'!$B$9),0)*Q2400*(1-R2400)</f>
        <v/>
      </c>
      <c r="AB2400">
        <f>Y2400+Z2400</f>
        <v/>
      </c>
      <c r="AC2400">
        <f>Y2400/('d_고정'!$B$5*'6_기대효과'!$H$7/8)/'d_고정'!$B$6</f>
        <v/>
      </c>
      <c r="AD2400">
        <f>Y2400/('d_고정'!$B$8*'6_기대효과'!$H$7/8)</f>
        <v/>
      </c>
    </row>
    <row r="2401">
      <c r="A2401">
        <f>RAND()</f>
        <v/>
      </c>
      <c r="B2401">
        <f>IF('d_시나리오'!$J$2='d_시나리오'!$H$2,'d_시나리오'!$I$2,IF(A2401&lt;('d_시나리오'!$I$2-'d_시나리오'!$H$2)/('d_시나리오'!$J$2-'d_시나리오'!$H$2),'d_시나리오'!$H$2+SQRT(A2401*('d_시나리오'!$J$2-'d_시나리오'!$H$2)*('d_시나리오'!$I$2-'d_시나리오'!$H$2)),'d_시나리오'!$J$2-SQRT((1-A2401)*('d_시나리오'!$J$2-'d_시나리오'!$H$2)*('d_시나리오'!$J$2-'d_시나리오'!$I$2))))</f>
        <v/>
      </c>
      <c r="C2401">
        <f>RAND()</f>
        <v/>
      </c>
      <c r="D2401">
        <f>BETAINV(RAND(),IF(C2401&lt;'d_고정'!$B$26,'d_고정'!$B$23,'d_고정'!$B$16)+1,'d_고정'!$B$17-IF(C2401&lt;'d_고정'!$B$26,'d_고정'!$B$23,'d_고정'!$B$16)+1)*('d_고정'!$B$14+('d_고정'!$B$15-'d_고정'!$B$14)*RAND())</f>
        <v/>
      </c>
      <c r="E2401">
        <f>INDEX('d_분포'!$A$2:$A$28,RANDBETWEEN(1,27))</f>
        <v/>
      </c>
      <c r="F2401">
        <f>INDEX('d_분포'!$C$2:$C$5,RANDBETWEEN(1,4))*(0.9+0.2*RAND())</f>
        <v/>
      </c>
      <c r="G2401">
        <f>RAND()</f>
        <v/>
      </c>
      <c r="H2401">
        <f>(F2401+(1-F2401)*('d_고정'!$B$22*BETAINV(RAND(),IF(G2401&lt;'d_고정'!$B$26,'d_고정'!$B$25,'d_고정'!$B$20)+1,'d_고정'!$B$21-IF(G2401&lt;'d_고정'!$B$26,'d_고정'!$B$25,'d_고정'!$B$20)+1)+(1-'d_고정'!$B$22)*BETAINV(RAND(),IF(G2401&lt;'d_고정'!$B$26,'d_고정'!$B$24,'d_고정'!$B$18)+1,'d_고정'!$B$19-IF(G2401&lt;'d_고정'!$B$26,'d_고정'!$B$24,'d_고정'!$B$18)+1))*('d_고정'!$B$14+('d_고정'!$B$15-'d_고정'!$B$14)*RAND()))/F2401</f>
        <v/>
      </c>
      <c r="I2401">
        <f>RAND()</f>
        <v/>
      </c>
      <c r="J2401">
        <f>IF('d_시나리오'!$J$3='d_시나리오'!$H$3,'d_시나리오'!$I$3,IF(I2401&lt;('d_시나리오'!$I$3-'d_시나리오'!$H$3)/('d_시나리오'!$J$3-'d_시나리오'!$H$3),'d_시나리오'!$H$3+SQRT(I2401*('d_시나리오'!$J$3-'d_시나리오'!$H$3)*('d_시나리오'!$I$3-'d_시나리오'!$H$3)),'d_시나리오'!$J$3-SQRT((1-I2401)*('d_시나리오'!$J$3-'d_시나리오'!$H$3)*('d_시나리오'!$J$3-'d_시나리오'!$I$3))))</f>
        <v/>
      </c>
      <c r="K2401">
        <f>RAND()</f>
        <v/>
      </c>
      <c r="L2401">
        <f>IF('d_시나리오'!$J$4='d_시나리오'!$H$4,'d_시나리오'!$I$4,IF(K2401&lt;('d_시나리오'!$I$4-'d_시나리오'!$H$4)/('d_시나리오'!$J$4-'d_시나리오'!$H$4),'d_시나리오'!$H$4+SQRT(K2401*('d_시나리오'!$J$4-'d_시나리오'!$H$4)*('d_시나리오'!$I$4-'d_시나리오'!$H$4)),'d_시나리오'!$J$4-SQRT((1-K2401)*('d_시나리오'!$J$4-'d_시나리오'!$H$4)*('d_시나리오'!$J$4-'d_시나리오'!$I$4))))</f>
        <v/>
      </c>
      <c r="M2401">
        <f>RAND()</f>
        <v/>
      </c>
      <c r="N2401">
        <f>IF('d_시나리오'!$J$5='d_시나리오'!$H$5,'d_시나리오'!$I$5,IF(M2401&lt;('d_시나리오'!$I$5-'d_시나리오'!$H$5)/('d_시나리오'!$J$5-'d_시나리오'!$H$5),'d_시나리오'!$H$5+SQRT(M2401*('d_시나리오'!$J$5-'d_시나리오'!$H$5)*('d_시나리오'!$I$5-'d_시나리오'!$H$5)),'d_시나리오'!$J$5-SQRT((1-M2401)*('d_시나리오'!$J$5-'d_시나리오'!$H$5)*('d_시나리오'!$J$5-'d_시나리오'!$I$5))))</f>
        <v/>
      </c>
      <c r="O2401">
        <f>RAND()</f>
        <v/>
      </c>
      <c r="P2401">
        <f>IF('d_시나리오'!$J$6='d_시나리오'!$H$6,'d_시나리오'!$I$6,IF(O2401&lt;('d_시나리오'!$I$6-'d_시나리오'!$H$6)/('d_시나리오'!$J$6-'d_시나리오'!$H$6),'d_시나리오'!$H$6+SQRT(O2401*('d_시나리오'!$J$6-'d_시나리오'!$H$6)*('d_시나리오'!$I$6-'d_시나리오'!$H$6)),'d_시나리오'!$J$6-SQRT((1-O2401)*('d_시나리오'!$J$6-'d_시나리오'!$H$6)*('d_시나리오'!$J$6-'d_시나리오'!$I$6))))</f>
        <v/>
      </c>
      <c r="Q2401">
        <f>INDEX('d_분포'!$B$2:$B$57,RANDBETWEEN(1,56))</f>
        <v/>
      </c>
      <c r="R2401">
        <f>BETAINV(RAND(),5,5)</f>
        <v/>
      </c>
      <c r="S2401">
        <f>'d_고정'!$B$1*'6_기대효과'!$H$7*('d_시나리오'!$I$7/'d_고정'!$B$2)*B2401</f>
        <v/>
      </c>
      <c r="T2401">
        <f>S2401*D2401</f>
        <v/>
      </c>
      <c r="U2401">
        <f>S2401*F2401*H2401</f>
        <v/>
      </c>
      <c r="V2401">
        <f>S2401*F2401*(H2401-1)</f>
        <v/>
      </c>
      <c r="W2401">
        <f>U2401*J2401</f>
        <v/>
      </c>
      <c r="X2401">
        <f>T2401+W2401</f>
        <v/>
      </c>
      <c r="Y2401">
        <f>(T2401*E2401+W2401*L2401)*(1-R2401-'d_고정'!$B$13)</f>
        <v/>
      </c>
      <c r="Z2401">
        <f>(U2401*N2401*Q2401+'d_고정'!$B$3*('6_기대효과'!$H$7/8)*Q2401*'d_고정'!$B$10*P2401*('6_기대효과'!$K$7/'d_고정'!$B$9))*(1-R2401)</f>
        <v/>
      </c>
      <c r="AA2401">
        <f>W2401*L2401*(1-R2401-'d_고정'!$B$13)+U2401*MAX(N2401-'d_고정'!$B$10*P2401*('6_기대효과'!$K$7/'d_고정'!$B$9),0)*Q2401*(1-R2401)</f>
        <v/>
      </c>
      <c r="AB2401">
        <f>Y2401+Z2401</f>
        <v/>
      </c>
      <c r="AC2401">
        <f>Y2401/('d_고정'!$B$5*'6_기대효과'!$H$7/8)/'d_고정'!$B$6</f>
        <v/>
      </c>
      <c r="AD2401">
        <f>Y2401/('d_고정'!$B$8*'6_기대효과'!$H$7/8)</f>
        <v/>
      </c>
    </row>
    <row r="2402">
      <c r="A2402">
        <f>RAND()</f>
        <v/>
      </c>
      <c r="B2402">
        <f>IF('d_시나리오'!$J$2='d_시나리오'!$H$2,'d_시나리오'!$I$2,IF(A2402&lt;('d_시나리오'!$I$2-'d_시나리오'!$H$2)/('d_시나리오'!$J$2-'d_시나리오'!$H$2),'d_시나리오'!$H$2+SQRT(A2402*('d_시나리오'!$J$2-'d_시나리오'!$H$2)*('d_시나리오'!$I$2-'d_시나리오'!$H$2)),'d_시나리오'!$J$2-SQRT((1-A2402)*('d_시나리오'!$J$2-'d_시나리오'!$H$2)*('d_시나리오'!$J$2-'d_시나리오'!$I$2))))</f>
        <v/>
      </c>
      <c r="C2402">
        <f>RAND()</f>
        <v/>
      </c>
      <c r="D2402">
        <f>BETAINV(RAND(),IF(C2402&lt;'d_고정'!$B$26,'d_고정'!$B$23,'d_고정'!$B$16)+1,'d_고정'!$B$17-IF(C2402&lt;'d_고정'!$B$26,'d_고정'!$B$23,'d_고정'!$B$16)+1)*('d_고정'!$B$14+('d_고정'!$B$15-'d_고정'!$B$14)*RAND())</f>
        <v/>
      </c>
      <c r="E2402">
        <f>INDEX('d_분포'!$A$2:$A$28,RANDBETWEEN(1,27))</f>
        <v/>
      </c>
      <c r="F2402">
        <f>INDEX('d_분포'!$C$2:$C$5,RANDBETWEEN(1,4))*(0.9+0.2*RAND())</f>
        <v/>
      </c>
      <c r="G2402">
        <f>RAND()</f>
        <v/>
      </c>
      <c r="H2402">
        <f>(F2402+(1-F2402)*('d_고정'!$B$22*BETAINV(RAND(),IF(G2402&lt;'d_고정'!$B$26,'d_고정'!$B$25,'d_고정'!$B$20)+1,'d_고정'!$B$21-IF(G2402&lt;'d_고정'!$B$26,'d_고정'!$B$25,'d_고정'!$B$20)+1)+(1-'d_고정'!$B$22)*BETAINV(RAND(),IF(G2402&lt;'d_고정'!$B$26,'d_고정'!$B$24,'d_고정'!$B$18)+1,'d_고정'!$B$19-IF(G2402&lt;'d_고정'!$B$26,'d_고정'!$B$24,'d_고정'!$B$18)+1))*('d_고정'!$B$14+('d_고정'!$B$15-'d_고정'!$B$14)*RAND()))/F2402</f>
        <v/>
      </c>
      <c r="I2402">
        <f>RAND()</f>
        <v/>
      </c>
      <c r="J2402">
        <f>IF('d_시나리오'!$J$3='d_시나리오'!$H$3,'d_시나리오'!$I$3,IF(I2402&lt;('d_시나리오'!$I$3-'d_시나리오'!$H$3)/('d_시나리오'!$J$3-'d_시나리오'!$H$3),'d_시나리오'!$H$3+SQRT(I2402*('d_시나리오'!$J$3-'d_시나리오'!$H$3)*('d_시나리오'!$I$3-'d_시나리오'!$H$3)),'d_시나리오'!$J$3-SQRT((1-I2402)*('d_시나리오'!$J$3-'d_시나리오'!$H$3)*('d_시나리오'!$J$3-'d_시나리오'!$I$3))))</f>
        <v/>
      </c>
      <c r="K2402">
        <f>RAND()</f>
        <v/>
      </c>
      <c r="L2402">
        <f>IF('d_시나리오'!$J$4='d_시나리오'!$H$4,'d_시나리오'!$I$4,IF(K2402&lt;('d_시나리오'!$I$4-'d_시나리오'!$H$4)/('d_시나리오'!$J$4-'d_시나리오'!$H$4),'d_시나리오'!$H$4+SQRT(K2402*('d_시나리오'!$J$4-'d_시나리오'!$H$4)*('d_시나리오'!$I$4-'d_시나리오'!$H$4)),'d_시나리오'!$J$4-SQRT((1-K2402)*('d_시나리오'!$J$4-'d_시나리오'!$H$4)*('d_시나리오'!$J$4-'d_시나리오'!$I$4))))</f>
        <v/>
      </c>
      <c r="M2402">
        <f>RAND()</f>
        <v/>
      </c>
      <c r="N2402">
        <f>IF('d_시나리오'!$J$5='d_시나리오'!$H$5,'d_시나리오'!$I$5,IF(M2402&lt;('d_시나리오'!$I$5-'d_시나리오'!$H$5)/('d_시나리오'!$J$5-'d_시나리오'!$H$5),'d_시나리오'!$H$5+SQRT(M2402*('d_시나리오'!$J$5-'d_시나리오'!$H$5)*('d_시나리오'!$I$5-'d_시나리오'!$H$5)),'d_시나리오'!$J$5-SQRT((1-M2402)*('d_시나리오'!$J$5-'d_시나리오'!$H$5)*('d_시나리오'!$J$5-'d_시나리오'!$I$5))))</f>
        <v/>
      </c>
      <c r="O2402">
        <f>RAND()</f>
        <v/>
      </c>
      <c r="P2402">
        <f>IF('d_시나리오'!$J$6='d_시나리오'!$H$6,'d_시나리오'!$I$6,IF(O2402&lt;('d_시나리오'!$I$6-'d_시나리오'!$H$6)/('d_시나리오'!$J$6-'d_시나리오'!$H$6),'d_시나리오'!$H$6+SQRT(O2402*('d_시나리오'!$J$6-'d_시나리오'!$H$6)*('d_시나리오'!$I$6-'d_시나리오'!$H$6)),'d_시나리오'!$J$6-SQRT((1-O2402)*('d_시나리오'!$J$6-'d_시나리오'!$H$6)*('d_시나리오'!$J$6-'d_시나리오'!$I$6))))</f>
        <v/>
      </c>
      <c r="Q2402">
        <f>INDEX('d_분포'!$B$2:$B$57,RANDBETWEEN(1,56))</f>
        <v/>
      </c>
      <c r="R2402">
        <f>BETAINV(RAND(),5,5)</f>
        <v/>
      </c>
      <c r="S2402">
        <f>'d_고정'!$B$1*'6_기대효과'!$H$7*('d_시나리오'!$I$7/'d_고정'!$B$2)*B2402</f>
        <v/>
      </c>
      <c r="T2402">
        <f>S2402*D2402</f>
        <v/>
      </c>
      <c r="U2402">
        <f>S2402*F2402*H2402</f>
        <v/>
      </c>
      <c r="V2402">
        <f>S2402*F2402*(H2402-1)</f>
        <v/>
      </c>
      <c r="W2402">
        <f>U2402*J2402</f>
        <v/>
      </c>
      <c r="X2402">
        <f>T2402+W2402</f>
        <v/>
      </c>
      <c r="Y2402">
        <f>(T2402*E2402+W2402*L2402)*(1-R2402-'d_고정'!$B$13)</f>
        <v/>
      </c>
      <c r="Z2402">
        <f>(U2402*N2402*Q2402+'d_고정'!$B$3*('6_기대효과'!$H$7/8)*Q2402*'d_고정'!$B$10*P2402*('6_기대효과'!$K$7/'d_고정'!$B$9))*(1-R2402)</f>
        <v/>
      </c>
      <c r="AA2402">
        <f>W2402*L2402*(1-R2402-'d_고정'!$B$13)+U2402*MAX(N2402-'d_고정'!$B$10*P2402*('6_기대효과'!$K$7/'d_고정'!$B$9),0)*Q2402*(1-R2402)</f>
        <v/>
      </c>
      <c r="AB2402">
        <f>Y2402+Z2402</f>
        <v/>
      </c>
      <c r="AC2402">
        <f>Y2402/('d_고정'!$B$5*'6_기대효과'!$H$7/8)/'d_고정'!$B$6</f>
        <v/>
      </c>
      <c r="AD2402">
        <f>Y2402/('d_고정'!$B$8*'6_기대효과'!$H$7/8)</f>
        <v/>
      </c>
    </row>
    <row r="2403">
      <c r="A2403">
        <f>RAND()</f>
        <v/>
      </c>
      <c r="B2403">
        <f>IF('d_시나리오'!$J$2='d_시나리오'!$H$2,'d_시나리오'!$I$2,IF(A2403&lt;('d_시나리오'!$I$2-'d_시나리오'!$H$2)/('d_시나리오'!$J$2-'d_시나리오'!$H$2),'d_시나리오'!$H$2+SQRT(A2403*('d_시나리오'!$J$2-'d_시나리오'!$H$2)*('d_시나리오'!$I$2-'d_시나리오'!$H$2)),'d_시나리오'!$J$2-SQRT((1-A2403)*('d_시나리오'!$J$2-'d_시나리오'!$H$2)*('d_시나리오'!$J$2-'d_시나리오'!$I$2))))</f>
        <v/>
      </c>
      <c r="C2403">
        <f>RAND()</f>
        <v/>
      </c>
      <c r="D2403">
        <f>BETAINV(RAND(),IF(C2403&lt;'d_고정'!$B$26,'d_고정'!$B$23,'d_고정'!$B$16)+1,'d_고정'!$B$17-IF(C2403&lt;'d_고정'!$B$26,'d_고정'!$B$23,'d_고정'!$B$16)+1)*('d_고정'!$B$14+('d_고정'!$B$15-'d_고정'!$B$14)*RAND())</f>
        <v/>
      </c>
      <c r="E2403">
        <f>INDEX('d_분포'!$A$2:$A$28,RANDBETWEEN(1,27))</f>
        <v/>
      </c>
      <c r="F2403">
        <f>INDEX('d_분포'!$C$2:$C$5,RANDBETWEEN(1,4))*(0.9+0.2*RAND())</f>
        <v/>
      </c>
      <c r="G2403">
        <f>RAND()</f>
        <v/>
      </c>
      <c r="H2403">
        <f>(F2403+(1-F2403)*('d_고정'!$B$22*BETAINV(RAND(),IF(G2403&lt;'d_고정'!$B$26,'d_고정'!$B$25,'d_고정'!$B$20)+1,'d_고정'!$B$21-IF(G2403&lt;'d_고정'!$B$26,'d_고정'!$B$25,'d_고정'!$B$20)+1)+(1-'d_고정'!$B$22)*BETAINV(RAND(),IF(G2403&lt;'d_고정'!$B$26,'d_고정'!$B$24,'d_고정'!$B$18)+1,'d_고정'!$B$19-IF(G2403&lt;'d_고정'!$B$26,'d_고정'!$B$24,'d_고정'!$B$18)+1))*('d_고정'!$B$14+('d_고정'!$B$15-'d_고정'!$B$14)*RAND()))/F2403</f>
        <v/>
      </c>
      <c r="I2403">
        <f>RAND()</f>
        <v/>
      </c>
      <c r="J2403">
        <f>IF('d_시나리오'!$J$3='d_시나리오'!$H$3,'d_시나리오'!$I$3,IF(I2403&lt;('d_시나리오'!$I$3-'d_시나리오'!$H$3)/('d_시나리오'!$J$3-'d_시나리오'!$H$3),'d_시나리오'!$H$3+SQRT(I2403*('d_시나리오'!$J$3-'d_시나리오'!$H$3)*('d_시나리오'!$I$3-'d_시나리오'!$H$3)),'d_시나리오'!$J$3-SQRT((1-I2403)*('d_시나리오'!$J$3-'d_시나리오'!$H$3)*('d_시나리오'!$J$3-'d_시나리오'!$I$3))))</f>
        <v/>
      </c>
      <c r="K2403">
        <f>RAND()</f>
        <v/>
      </c>
      <c r="L2403">
        <f>IF('d_시나리오'!$J$4='d_시나리오'!$H$4,'d_시나리오'!$I$4,IF(K2403&lt;('d_시나리오'!$I$4-'d_시나리오'!$H$4)/('d_시나리오'!$J$4-'d_시나리오'!$H$4),'d_시나리오'!$H$4+SQRT(K2403*('d_시나리오'!$J$4-'d_시나리오'!$H$4)*('d_시나리오'!$I$4-'d_시나리오'!$H$4)),'d_시나리오'!$J$4-SQRT((1-K2403)*('d_시나리오'!$J$4-'d_시나리오'!$H$4)*('d_시나리오'!$J$4-'d_시나리오'!$I$4))))</f>
        <v/>
      </c>
      <c r="M2403">
        <f>RAND()</f>
        <v/>
      </c>
      <c r="N2403">
        <f>IF('d_시나리오'!$J$5='d_시나리오'!$H$5,'d_시나리오'!$I$5,IF(M2403&lt;('d_시나리오'!$I$5-'d_시나리오'!$H$5)/('d_시나리오'!$J$5-'d_시나리오'!$H$5),'d_시나리오'!$H$5+SQRT(M2403*('d_시나리오'!$J$5-'d_시나리오'!$H$5)*('d_시나리오'!$I$5-'d_시나리오'!$H$5)),'d_시나리오'!$J$5-SQRT((1-M2403)*('d_시나리오'!$J$5-'d_시나리오'!$H$5)*('d_시나리오'!$J$5-'d_시나리오'!$I$5))))</f>
        <v/>
      </c>
      <c r="O2403">
        <f>RAND()</f>
        <v/>
      </c>
      <c r="P2403">
        <f>IF('d_시나리오'!$J$6='d_시나리오'!$H$6,'d_시나리오'!$I$6,IF(O2403&lt;('d_시나리오'!$I$6-'d_시나리오'!$H$6)/('d_시나리오'!$J$6-'d_시나리오'!$H$6),'d_시나리오'!$H$6+SQRT(O2403*('d_시나리오'!$J$6-'d_시나리오'!$H$6)*('d_시나리오'!$I$6-'d_시나리오'!$H$6)),'d_시나리오'!$J$6-SQRT((1-O2403)*('d_시나리오'!$J$6-'d_시나리오'!$H$6)*('d_시나리오'!$J$6-'d_시나리오'!$I$6))))</f>
        <v/>
      </c>
      <c r="Q2403">
        <f>INDEX('d_분포'!$B$2:$B$57,RANDBETWEEN(1,56))</f>
        <v/>
      </c>
      <c r="R2403">
        <f>BETAINV(RAND(),5,5)</f>
        <v/>
      </c>
      <c r="S2403">
        <f>'d_고정'!$B$1*'6_기대효과'!$H$7*('d_시나리오'!$I$7/'d_고정'!$B$2)*B2403</f>
        <v/>
      </c>
      <c r="T2403">
        <f>S2403*D2403</f>
        <v/>
      </c>
      <c r="U2403">
        <f>S2403*F2403*H2403</f>
        <v/>
      </c>
      <c r="V2403">
        <f>S2403*F2403*(H2403-1)</f>
        <v/>
      </c>
      <c r="W2403">
        <f>U2403*J2403</f>
        <v/>
      </c>
      <c r="X2403">
        <f>T2403+W2403</f>
        <v/>
      </c>
      <c r="Y2403">
        <f>(T2403*E2403+W2403*L2403)*(1-R2403-'d_고정'!$B$13)</f>
        <v/>
      </c>
      <c r="Z2403">
        <f>(U2403*N2403*Q2403+'d_고정'!$B$3*('6_기대효과'!$H$7/8)*Q2403*'d_고정'!$B$10*P2403*('6_기대효과'!$K$7/'d_고정'!$B$9))*(1-R2403)</f>
        <v/>
      </c>
      <c r="AA2403">
        <f>W2403*L2403*(1-R2403-'d_고정'!$B$13)+U2403*MAX(N2403-'d_고정'!$B$10*P2403*('6_기대효과'!$K$7/'d_고정'!$B$9),0)*Q2403*(1-R2403)</f>
        <v/>
      </c>
      <c r="AB2403">
        <f>Y2403+Z2403</f>
        <v/>
      </c>
      <c r="AC2403">
        <f>Y2403/('d_고정'!$B$5*'6_기대효과'!$H$7/8)/'d_고정'!$B$6</f>
        <v/>
      </c>
      <c r="AD2403">
        <f>Y2403/('d_고정'!$B$8*'6_기대효과'!$H$7/8)</f>
        <v/>
      </c>
    </row>
    <row r="2404">
      <c r="A2404">
        <f>RAND()</f>
        <v/>
      </c>
      <c r="B2404">
        <f>IF('d_시나리오'!$J$2='d_시나리오'!$H$2,'d_시나리오'!$I$2,IF(A2404&lt;('d_시나리오'!$I$2-'d_시나리오'!$H$2)/('d_시나리오'!$J$2-'d_시나리오'!$H$2),'d_시나리오'!$H$2+SQRT(A2404*('d_시나리오'!$J$2-'d_시나리오'!$H$2)*('d_시나리오'!$I$2-'d_시나리오'!$H$2)),'d_시나리오'!$J$2-SQRT((1-A2404)*('d_시나리오'!$J$2-'d_시나리오'!$H$2)*('d_시나리오'!$J$2-'d_시나리오'!$I$2))))</f>
        <v/>
      </c>
      <c r="C2404">
        <f>RAND()</f>
        <v/>
      </c>
      <c r="D2404">
        <f>BETAINV(RAND(),IF(C2404&lt;'d_고정'!$B$26,'d_고정'!$B$23,'d_고정'!$B$16)+1,'d_고정'!$B$17-IF(C2404&lt;'d_고정'!$B$26,'d_고정'!$B$23,'d_고정'!$B$16)+1)*('d_고정'!$B$14+('d_고정'!$B$15-'d_고정'!$B$14)*RAND())</f>
        <v/>
      </c>
      <c r="E2404">
        <f>INDEX('d_분포'!$A$2:$A$28,RANDBETWEEN(1,27))</f>
        <v/>
      </c>
      <c r="F2404">
        <f>INDEX('d_분포'!$C$2:$C$5,RANDBETWEEN(1,4))*(0.9+0.2*RAND())</f>
        <v/>
      </c>
      <c r="G2404">
        <f>RAND()</f>
        <v/>
      </c>
      <c r="H2404">
        <f>(F2404+(1-F2404)*('d_고정'!$B$22*BETAINV(RAND(),IF(G2404&lt;'d_고정'!$B$26,'d_고정'!$B$25,'d_고정'!$B$20)+1,'d_고정'!$B$21-IF(G2404&lt;'d_고정'!$B$26,'d_고정'!$B$25,'d_고정'!$B$20)+1)+(1-'d_고정'!$B$22)*BETAINV(RAND(),IF(G2404&lt;'d_고정'!$B$26,'d_고정'!$B$24,'d_고정'!$B$18)+1,'d_고정'!$B$19-IF(G2404&lt;'d_고정'!$B$26,'d_고정'!$B$24,'d_고정'!$B$18)+1))*('d_고정'!$B$14+('d_고정'!$B$15-'d_고정'!$B$14)*RAND()))/F2404</f>
        <v/>
      </c>
      <c r="I2404">
        <f>RAND()</f>
        <v/>
      </c>
      <c r="J2404">
        <f>IF('d_시나리오'!$J$3='d_시나리오'!$H$3,'d_시나리오'!$I$3,IF(I2404&lt;('d_시나리오'!$I$3-'d_시나리오'!$H$3)/('d_시나리오'!$J$3-'d_시나리오'!$H$3),'d_시나리오'!$H$3+SQRT(I2404*('d_시나리오'!$J$3-'d_시나리오'!$H$3)*('d_시나리오'!$I$3-'d_시나리오'!$H$3)),'d_시나리오'!$J$3-SQRT((1-I2404)*('d_시나리오'!$J$3-'d_시나리오'!$H$3)*('d_시나리오'!$J$3-'d_시나리오'!$I$3))))</f>
        <v/>
      </c>
      <c r="K2404">
        <f>RAND()</f>
        <v/>
      </c>
      <c r="L2404">
        <f>IF('d_시나리오'!$J$4='d_시나리오'!$H$4,'d_시나리오'!$I$4,IF(K2404&lt;('d_시나리오'!$I$4-'d_시나리오'!$H$4)/('d_시나리오'!$J$4-'d_시나리오'!$H$4),'d_시나리오'!$H$4+SQRT(K2404*('d_시나리오'!$J$4-'d_시나리오'!$H$4)*('d_시나리오'!$I$4-'d_시나리오'!$H$4)),'d_시나리오'!$J$4-SQRT((1-K2404)*('d_시나리오'!$J$4-'d_시나리오'!$H$4)*('d_시나리오'!$J$4-'d_시나리오'!$I$4))))</f>
        <v/>
      </c>
      <c r="M2404">
        <f>RAND()</f>
        <v/>
      </c>
      <c r="N2404">
        <f>IF('d_시나리오'!$J$5='d_시나리오'!$H$5,'d_시나리오'!$I$5,IF(M2404&lt;('d_시나리오'!$I$5-'d_시나리오'!$H$5)/('d_시나리오'!$J$5-'d_시나리오'!$H$5),'d_시나리오'!$H$5+SQRT(M2404*('d_시나리오'!$J$5-'d_시나리오'!$H$5)*('d_시나리오'!$I$5-'d_시나리오'!$H$5)),'d_시나리오'!$J$5-SQRT((1-M2404)*('d_시나리오'!$J$5-'d_시나리오'!$H$5)*('d_시나리오'!$J$5-'d_시나리오'!$I$5))))</f>
        <v/>
      </c>
      <c r="O2404">
        <f>RAND()</f>
        <v/>
      </c>
      <c r="P2404">
        <f>IF('d_시나리오'!$J$6='d_시나리오'!$H$6,'d_시나리오'!$I$6,IF(O2404&lt;('d_시나리오'!$I$6-'d_시나리오'!$H$6)/('d_시나리오'!$J$6-'d_시나리오'!$H$6),'d_시나리오'!$H$6+SQRT(O2404*('d_시나리오'!$J$6-'d_시나리오'!$H$6)*('d_시나리오'!$I$6-'d_시나리오'!$H$6)),'d_시나리오'!$J$6-SQRT((1-O2404)*('d_시나리오'!$J$6-'d_시나리오'!$H$6)*('d_시나리오'!$J$6-'d_시나리오'!$I$6))))</f>
        <v/>
      </c>
      <c r="Q2404">
        <f>INDEX('d_분포'!$B$2:$B$57,RANDBETWEEN(1,56))</f>
        <v/>
      </c>
      <c r="R2404">
        <f>BETAINV(RAND(),5,5)</f>
        <v/>
      </c>
      <c r="S2404">
        <f>'d_고정'!$B$1*'6_기대효과'!$H$7*('d_시나리오'!$I$7/'d_고정'!$B$2)*B2404</f>
        <v/>
      </c>
      <c r="T2404">
        <f>S2404*D2404</f>
        <v/>
      </c>
      <c r="U2404">
        <f>S2404*F2404*H2404</f>
        <v/>
      </c>
      <c r="V2404">
        <f>S2404*F2404*(H2404-1)</f>
        <v/>
      </c>
      <c r="W2404">
        <f>U2404*J2404</f>
        <v/>
      </c>
      <c r="X2404">
        <f>T2404+W2404</f>
        <v/>
      </c>
      <c r="Y2404">
        <f>(T2404*E2404+W2404*L2404)*(1-R2404-'d_고정'!$B$13)</f>
        <v/>
      </c>
      <c r="Z2404">
        <f>(U2404*N2404*Q2404+'d_고정'!$B$3*('6_기대효과'!$H$7/8)*Q2404*'d_고정'!$B$10*P2404*('6_기대효과'!$K$7/'d_고정'!$B$9))*(1-R2404)</f>
        <v/>
      </c>
      <c r="AA2404">
        <f>W2404*L2404*(1-R2404-'d_고정'!$B$13)+U2404*MAX(N2404-'d_고정'!$B$10*P2404*('6_기대효과'!$K$7/'d_고정'!$B$9),0)*Q2404*(1-R2404)</f>
        <v/>
      </c>
      <c r="AB2404">
        <f>Y2404+Z2404</f>
        <v/>
      </c>
      <c r="AC2404">
        <f>Y2404/('d_고정'!$B$5*'6_기대효과'!$H$7/8)/'d_고정'!$B$6</f>
        <v/>
      </c>
      <c r="AD2404">
        <f>Y2404/('d_고정'!$B$8*'6_기대효과'!$H$7/8)</f>
        <v/>
      </c>
    </row>
    <row r="2405">
      <c r="A2405">
        <f>RAND()</f>
        <v/>
      </c>
      <c r="B2405">
        <f>IF('d_시나리오'!$J$2='d_시나리오'!$H$2,'d_시나리오'!$I$2,IF(A2405&lt;('d_시나리오'!$I$2-'d_시나리오'!$H$2)/('d_시나리오'!$J$2-'d_시나리오'!$H$2),'d_시나리오'!$H$2+SQRT(A2405*('d_시나리오'!$J$2-'d_시나리오'!$H$2)*('d_시나리오'!$I$2-'d_시나리오'!$H$2)),'d_시나리오'!$J$2-SQRT((1-A2405)*('d_시나리오'!$J$2-'d_시나리오'!$H$2)*('d_시나리오'!$J$2-'d_시나리오'!$I$2))))</f>
        <v/>
      </c>
      <c r="C2405">
        <f>RAND()</f>
        <v/>
      </c>
      <c r="D2405">
        <f>BETAINV(RAND(),IF(C2405&lt;'d_고정'!$B$26,'d_고정'!$B$23,'d_고정'!$B$16)+1,'d_고정'!$B$17-IF(C2405&lt;'d_고정'!$B$26,'d_고정'!$B$23,'d_고정'!$B$16)+1)*('d_고정'!$B$14+('d_고정'!$B$15-'d_고정'!$B$14)*RAND())</f>
        <v/>
      </c>
      <c r="E2405">
        <f>INDEX('d_분포'!$A$2:$A$28,RANDBETWEEN(1,27))</f>
        <v/>
      </c>
      <c r="F2405">
        <f>INDEX('d_분포'!$C$2:$C$5,RANDBETWEEN(1,4))*(0.9+0.2*RAND())</f>
        <v/>
      </c>
      <c r="G2405">
        <f>RAND()</f>
        <v/>
      </c>
      <c r="H2405">
        <f>(F2405+(1-F2405)*('d_고정'!$B$22*BETAINV(RAND(),IF(G2405&lt;'d_고정'!$B$26,'d_고정'!$B$25,'d_고정'!$B$20)+1,'d_고정'!$B$21-IF(G2405&lt;'d_고정'!$B$26,'d_고정'!$B$25,'d_고정'!$B$20)+1)+(1-'d_고정'!$B$22)*BETAINV(RAND(),IF(G2405&lt;'d_고정'!$B$26,'d_고정'!$B$24,'d_고정'!$B$18)+1,'d_고정'!$B$19-IF(G2405&lt;'d_고정'!$B$26,'d_고정'!$B$24,'d_고정'!$B$18)+1))*('d_고정'!$B$14+('d_고정'!$B$15-'d_고정'!$B$14)*RAND()))/F2405</f>
        <v/>
      </c>
      <c r="I2405">
        <f>RAND()</f>
        <v/>
      </c>
      <c r="J2405">
        <f>IF('d_시나리오'!$J$3='d_시나리오'!$H$3,'d_시나리오'!$I$3,IF(I2405&lt;('d_시나리오'!$I$3-'d_시나리오'!$H$3)/('d_시나리오'!$J$3-'d_시나리오'!$H$3),'d_시나리오'!$H$3+SQRT(I2405*('d_시나리오'!$J$3-'d_시나리오'!$H$3)*('d_시나리오'!$I$3-'d_시나리오'!$H$3)),'d_시나리오'!$J$3-SQRT((1-I2405)*('d_시나리오'!$J$3-'d_시나리오'!$H$3)*('d_시나리오'!$J$3-'d_시나리오'!$I$3))))</f>
        <v/>
      </c>
      <c r="K2405">
        <f>RAND()</f>
        <v/>
      </c>
      <c r="L2405">
        <f>IF('d_시나리오'!$J$4='d_시나리오'!$H$4,'d_시나리오'!$I$4,IF(K2405&lt;('d_시나리오'!$I$4-'d_시나리오'!$H$4)/('d_시나리오'!$J$4-'d_시나리오'!$H$4),'d_시나리오'!$H$4+SQRT(K2405*('d_시나리오'!$J$4-'d_시나리오'!$H$4)*('d_시나리오'!$I$4-'d_시나리오'!$H$4)),'d_시나리오'!$J$4-SQRT((1-K2405)*('d_시나리오'!$J$4-'d_시나리오'!$H$4)*('d_시나리오'!$J$4-'d_시나리오'!$I$4))))</f>
        <v/>
      </c>
      <c r="M2405">
        <f>RAND()</f>
        <v/>
      </c>
      <c r="N2405">
        <f>IF('d_시나리오'!$J$5='d_시나리오'!$H$5,'d_시나리오'!$I$5,IF(M2405&lt;('d_시나리오'!$I$5-'d_시나리오'!$H$5)/('d_시나리오'!$J$5-'d_시나리오'!$H$5),'d_시나리오'!$H$5+SQRT(M2405*('d_시나리오'!$J$5-'d_시나리오'!$H$5)*('d_시나리오'!$I$5-'d_시나리오'!$H$5)),'d_시나리오'!$J$5-SQRT((1-M2405)*('d_시나리오'!$J$5-'d_시나리오'!$H$5)*('d_시나리오'!$J$5-'d_시나리오'!$I$5))))</f>
        <v/>
      </c>
      <c r="O2405">
        <f>RAND()</f>
        <v/>
      </c>
      <c r="P2405">
        <f>IF('d_시나리오'!$J$6='d_시나리오'!$H$6,'d_시나리오'!$I$6,IF(O2405&lt;('d_시나리오'!$I$6-'d_시나리오'!$H$6)/('d_시나리오'!$J$6-'d_시나리오'!$H$6),'d_시나리오'!$H$6+SQRT(O2405*('d_시나리오'!$J$6-'d_시나리오'!$H$6)*('d_시나리오'!$I$6-'d_시나리오'!$H$6)),'d_시나리오'!$J$6-SQRT((1-O2405)*('d_시나리오'!$J$6-'d_시나리오'!$H$6)*('d_시나리오'!$J$6-'d_시나리오'!$I$6))))</f>
        <v/>
      </c>
      <c r="Q2405">
        <f>INDEX('d_분포'!$B$2:$B$57,RANDBETWEEN(1,56))</f>
        <v/>
      </c>
      <c r="R2405">
        <f>BETAINV(RAND(),5,5)</f>
        <v/>
      </c>
      <c r="S2405">
        <f>'d_고정'!$B$1*'6_기대효과'!$H$7*('d_시나리오'!$I$7/'d_고정'!$B$2)*B2405</f>
        <v/>
      </c>
      <c r="T2405">
        <f>S2405*D2405</f>
        <v/>
      </c>
      <c r="U2405">
        <f>S2405*F2405*H2405</f>
        <v/>
      </c>
      <c r="V2405">
        <f>S2405*F2405*(H2405-1)</f>
        <v/>
      </c>
      <c r="W2405">
        <f>U2405*J2405</f>
        <v/>
      </c>
      <c r="X2405">
        <f>T2405+W2405</f>
        <v/>
      </c>
      <c r="Y2405">
        <f>(T2405*E2405+W2405*L2405)*(1-R2405-'d_고정'!$B$13)</f>
        <v/>
      </c>
      <c r="Z2405">
        <f>(U2405*N2405*Q2405+'d_고정'!$B$3*('6_기대효과'!$H$7/8)*Q2405*'d_고정'!$B$10*P2405*('6_기대효과'!$K$7/'d_고정'!$B$9))*(1-R2405)</f>
        <v/>
      </c>
      <c r="AA2405">
        <f>W2405*L2405*(1-R2405-'d_고정'!$B$13)+U2405*MAX(N2405-'d_고정'!$B$10*P2405*('6_기대효과'!$K$7/'d_고정'!$B$9),0)*Q2405*(1-R2405)</f>
        <v/>
      </c>
      <c r="AB2405">
        <f>Y2405+Z2405</f>
        <v/>
      </c>
      <c r="AC2405">
        <f>Y2405/('d_고정'!$B$5*'6_기대효과'!$H$7/8)/'d_고정'!$B$6</f>
        <v/>
      </c>
      <c r="AD2405">
        <f>Y2405/('d_고정'!$B$8*'6_기대효과'!$H$7/8)</f>
        <v/>
      </c>
    </row>
    <row r="2406">
      <c r="A2406">
        <f>RAND()</f>
        <v/>
      </c>
      <c r="B2406">
        <f>IF('d_시나리오'!$J$2='d_시나리오'!$H$2,'d_시나리오'!$I$2,IF(A2406&lt;('d_시나리오'!$I$2-'d_시나리오'!$H$2)/('d_시나리오'!$J$2-'d_시나리오'!$H$2),'d_시나리오'!$H$2+SQRT(A2406*('d_시나리오'!$J$2-'d_시나리오'!$H$2)*('d_시나리오'!$I$2-'d_시나리오'!$H$2)),'d_시나리오'!$J$2-SQRT((1-A2406)*('d_시나리오'!$J$2-'d_시나리오'!$H$2)*('d_시나리오'!$J$2-'d_시나리오'!$I$2))))</f>
        <v/>
      </c>
      <c r="C2406">
        <f>RAND()</f>
        <v/>
      </c>
      <c r="D2406">
        <f>BETAINV(RAND(),IF(C2406&lt;'d_고정'!$B$26,'d_고정'!$B$23,'d_고정'!$B$16)+1,'d_고정'!$B$17-IF(C2406&lt;'d_고정'!$B$26,'d_고정'!$B$23,'d_고정'!$B$16)+1)*('d_고정'!$B$14+('d_고정'!$B$15-'d_고정'!$B$14)*RAND())</f>
        <v/>
      </c>
      <c r="E2406">
        <f>INDEX('d_분포'!$A$2:$A$28,RANDBETWEEN(1,27))</f>
        <v/>
      </c>
      <c r="F2406">
        <f>INDEX('d_분포'!$C$2:$C$5,RANDBETWEEN(1,4))*(0.9+0.2*RAND())</f>
        <v/>
      </c>
      <c r="G2406">
        <f>RAND()</f>
        <v/>
      </c>
      <c r="H2406">
        <f>(F2406+(1-F2406)*('d_고정'!$B$22*BETAINV(RAND(),IF(G2406&lt;'d_고정'!$B$26,'d_고정'!$B$25,'d_고정'!$B$20)+1,'d_고정'!$B$21-IF(G2406&lt;'d_고정'!$B$26,'d_고정'!$B$25,'d_고정'!$B$20)+1)+(1-'d_고정'!$B$22)*BETAINV(RAND(),IF(G2406&lt;'d_고정'!$B$26,'d_고정'!$B$24,'d_고정'!$B$18)+1,'d_고정'!$B$19-IF(G2406&lt;'d_고정'!$B$26,'d_고정'!$B$24,'d_고정'!$B$18)+1))*('d_고정'!$B$14+('d_고정'!$B$15-'d_고정'!$B$14)*RAND()))/F2406</f>
        <v/>
      </c>
      <c r="I2406">
        <f>RAND()</f>
        <v/>
      </c>
      <c r="J2406">
        <f>IF('d_시나리오'!$J$3='d_시나리오'!$H$3,'d_시나리오'!$I$3,IF(I2406&lt;('d_시나리오'!$I$3-'d_시나리오'!$H$3)/('d_시나리오'!$J$3-'d_시나리오'!$H$3),'d_시나리오'!$H$3+SQRT(I2406*('d_시나리오'!$J$3-'d_시나리오'!$H$3)*('d_시나리오'!$I$3-'d_시나리오'!$H$3)),'d_시나리오'!$J$3-SQRT((1-I2406)*('d_시나리오'!$J$3-'d_시나리오'!$H$3)*('d_시나리오'!$J$3-'d_시나리오'!$I$3))))</f>
        <v/>
      </c>
      <c r="K2406">
        <f>RAND()</f>
        <v/>
      </c>
      <c r="L2406">
        <f>IF('d_시나리오'!$J$4='d_시나리오'!$H$4,'d_시나리오'!$I$4,IF(K2406&lt;('d_시나리오'!$I$4-'d_시나리오'!$H$4)/('d_시나리오'!$J$4-'d_시나리오'!$H$4),'d_시나리오'!$H$4+SQRT(K2406*('d_시나리오'!$J$4-'d_시나리오'!$H$4)*('d_시나리오'!$I$4-'d_시나리오'!$H$4)),'d_시나리오'!$J$4-SQRT((1-K2406)*('d_시나리오'!$J$4-'d_시나리오'!$H$4)*('d_시나리오'!$J$4-'d_시나리오'!$I$4))))</f>
        <v/>
      </c>
      <c r="M2406">
        <f>RAND()</f>
        <v/>
      </c>
      <c r="N2406">
        <f>IF('d_시나리오'!$J$5='d_시나리오'!$H$5,'d_시나리오'!$I$5,IF(M2406&lt;('d_시나리오'!$I$5-'d_시나리오'!$H$5)/('d_시나리오'!$J$5-'d_시나리오'!$H$5),'d_시나리오'!$H$5+SQRT(M2406*('d_시나리오'!$J$5-'d_시나리오'!$H$5)*('d_시나리오'!$I$5-'d_시나리오'!$H$5)),'d_시나리오'!$J$5-SQRT((1-M2406)*('d_시나리오'!$J$5-'d_시나리오'!$H$5)*('d_시나리오'!$J$5-'d_시나리오'!$I$5))))</f>
        <v/>
      </c>
      <c r="O2406">
        <f>RAND()</f>
        <v/>
      </c>
      <c r="P2406">
        <f>IF('d_시나리오'!$J$6='d_시나리오'!$H$6,'d_시나리오'!$I$6,IF(O2406&lt;('d_시나리오'!$I$6-'d_시나리오'!$H$6)/('d_시나리오'!$J$6-'d_시나리오'!$H$6),'d_시나리오'!$H$6+SQRT(O2406*('d_시나리오'!$J$6-'d_시나리오'!$H$6)*('d_시나리오'!$I$6-'d_시나리오'!$H$6)),'d_시나리오'!$J$6-SQRT((1-O2406)*('d_시나리오'!$J$6-'d_시나리오'!$H$6)*('d_시나리오'!$J$6-'d_시나리오'!$I$6))))</f>
        <v/>
      </c>
      <c r="Q2406">
        <f>INDEX('d_분포'!$B$2:$B$57,RANDBETWEEN(1,56))</f>
        <v/>
      </c>
      <c r="R2406">
        <f>BETAINV(RAND(),5,5)</f>
        <v/>
      </c>
      <c r="S2406">
        <f>'d_고정'!$B$1*'6_기대효과'!$H$7*('d_시나리오'!$I$7/'d_고정'!$B$2)*B2406</f>
        <v/>
      </c>
      <c r="T2406">
        <f>S2406*D2406</f>
        <v/>
      </c>
      <c r="U2406">
        <f>S2406*F2406*H2406</f>
        <v/>
      </c>
      <c r="V2406">
        <f>S2406*F2406*(H2406-1)</f>
        <v/>
      </c>
      <c r="W2406">
        <f>U2406*J2406</f>
        <v/>
      </c>
      <c r="X2406">
        <f>T2406+W2406</f>
        <v/>
      </c>
      <c r="Y2406">
        <f>(T2406*E2406+W2406*L2406)*(1-R2406-'d_고정'!$B$13)</f>
        <v/>
      </c>
      <c r="Z2406">
        <f>(U2406*N2406*Q2406+'d_고정'!$B$3*('6_기대효과'!$H$7/8)*Q2406*'d_고정'!$B$10*P2406*('6_기대효과'!$K$7/'d_고정'!$B$9))*(1-R2406)</f>
        <v/>
      </c>
      <c r="AA2406">
        <f>W2406*L2406*(1-R2406-'d_고정'!$B$13)+U2406*MAX(N2406-'d_고정'!$B$10*P2406*('6_기대효과'!$K$7/'d_고정'!$B$9),0)*Q2406*(1-R2406)</f>
        <v/>
      </c>
      <c r="AB2406">
        <f>Y2406+Z2406</f>
        <v/>
      </c>
      <c r="AC2406">
        <f>Y2406/('d_고정'!$B$5*'6_기대효과'!$H$7/8)/'d_고정'!$B$6</f>
        <v/>
      </c>
      <c r="AD2406">
        <f>Y2406/('d_고정'!$B$8*'6_기대효과'!$H$7/8)</f>
        <v/>
      </c>
    </row>
    <row r="2407">
      <c r="A2407">
        <f>RAND()</f>
        <v/>
      </c>
      <c r="B2407">
        <f>IF('d_시나리오'!$J$2='d_시나리오'!$H$2,'d_시나리오'!$I$2,IF(A2407&lt;('d_시나리오'!$I$2-'d_시나리오'!$H$2)/('d_시나리오'!$J$2-'d_시나리오'!$H$2),'d_시나리오'!$H$2+SQRT(A2407*('d_시나리오'!$J$2-'d_시나리오'!$H$2)*('d_시나리오'!$I$2-'d_시나리오'!$H$2)),'d_시나리오'!$J$2-SQRT((1-A2407)*('d_시나리오'!$J$2-'d_시나리오'!$H$2)*('d_시나리오'!$J$2-'d_시나리오'!$I$2))))</f>
        <v/>
      </c>
      <c r="C2407">
        <f>RAND()</f>
        <v/>
      </c>
      <c r="D2407">
        <f>BETAINV(RAND(),IF(C2407&lt;'d_고정'!$B$26,'d_고정'!$B$23,'d_고정'!$B$16)+1,'d_고정'!$B$17-IF(C2407&lt;'d_고정'!$B$26,'d_고정'!$B$23,'d_고정'!$B$16)+1)*('d_고정'!$B$14+('d_고정'!$B$15-'d_고정'!$B$14)*RAND())</f>
        <v/>
      </c>
      <c r="E2407">
        <f>INDEX('d_분포'!$A$2:$A$28,RANDBETWEEN(1,27))</f>
        <v/>
      </c>
      <c r="F2407">
        <f>INDEX('d_분포'!$C$2:$C$5,RANDBETWEEN(1,4))*(0.9+0.2*RAND())</f>
        <v/>
      </c>
      <c r="G2407">
        <f>RAND()</f>
        <v/>
      </c>
      <c r="H2407">
        <f>(F2407+(1-F2407)*('d_고정'!$B$22*BETAINV(RAND(),IF(G2407&lt;'d_고정'!$B$26,'d_고정'!$B$25,'d_고정'!$B$20)+1,'d_고정'!$B$21-IF(G2407&lt;'d_고정'!$B$26,'d_고정'!$B$25,'d_고정'!$B$20)+1)+(1-'d_고정'!$B$22)*BETAINV(RAND(),IF(G2407&lt;'d_고정'!$B$26,'d_고정'!$B$24,'d_고정'!$B$18)+1,'d_고정'!$B$19-IF(G2407&lt;'d_고정'!$B$26,'d_고정'!$B$24,'d_고정'!$B$18)+1))*('d_고정'!$B$14+('d_고정'!$B$15-'d_고정'!$B$14)*RAND()))/F2407</f>
        <v/>
      </c>
      <c r="I2407">
        <f>RAND()</f>
        <v/>
      </c>
      <c r="J2407">
        <f>IF('d_시나리오'!$J$3='d_시나리오'!$H$3,'d_시나리오'!$I$3,IF(I2407&lt;('d_시나리오'!$I$3-'d_시나리오'!$H$3)/('d_시나리오'!$J$3-'d_시나리오'!$H$3),'d_시나리오'!$H$3+SQRT(I2407*('d_시나리오'!$J$3-'d_시나리오'!$H$3)*('d_시나리오'!$I$3-'d_시나리오'!$H$3)),'d_시나리오'!$J$3-SQRT((1-I2407)*('d_시나리오'!$J$3-'d_시나리오'!$H$3)*('d_시나리오'!$J$3-'d_시나리오'!$I$3))))</f>
        <v/>
      </c>
      <c r="K2407">
        <f>RAND()</f>
        <v/>
      </c>
      <c r="L2407">
        <f>IF('d_시나리오'!$J$4='d_시나리오'!$H$4,'d_시나리오'!$I$4,IF(K2407&lt;('d_시나리오'!$I$4-'d_시나리오'!$H$4)/('d_시나리오'!$J$4-'d_시나리오'!$H$4),'d_시나리오'!$H$4+SQRT(K2407*('d_시나리오'!$J$4-'d_시나리오'!$H$4)*('d_시나리오'!$I$4-'d_시나리오'!$H$4)),'d_시나리오'!$J$4-SQRT((1-K2407)*('d_시나리오'!$J$4-'d_시나리오'!$H$4)*('d_시나리오'!$J$4-'d_시나리오'!$I$4))))</f>
        <v/>
      </c>
      <c r="M2407">
        <f>RAND()</f>
        <v/>
      </c>
      <c r="N2407">
        <f>IF('d_시나리오'!$J$5='d_시나리오'!$H$5,'d_시나리오'!$I$5,IF(M2407&lt;('d_시나리오'!$I$5-'d_시나리오'!$H$5)/('d_시나리오'!$J$5-'d_시나리오'!$H$5),'d_시나리오'!$H$5+SQRT(M2407*('d_시나리오'!$J$5-'d_시나리오'!$H$5)*('d_시나리오'!$I$5-'d_시나리오'!$H$5)),'d_시나리오'!$J$5-SQRT((1-M2407)*('d_시나리오'!$J$5-'d_시나리오'!$H$5)*('d_시나리오'!$J$5-'d_시나리오'!$I$5))))</f>
        <v/>
      </c>
      <c r="O2407">
        <f>RAND()</f>
        <v/>
      </c>
      <c r="P2407">
        <f>IF('d_시나리오'!$J$6='d_시나리오'!$H$6,'d_시나리오'!$I$6,IF(O2407&lt;('d_시나리오'!$I$6-'d_시나리오'!$H$6)/('d_시나리오'!$J$6-'d_시나리오'!$H$6),'d_시나리오'!$H$6+SQRT(O2407*('d_시나리오'!$J$6-'d_시나리오'!$H$6)*('d_시나리오'!$I$6-'d_시나리오'!$H$6)),'d_시나리오'!$J$6-SQRT((1-O2407)*('d_시나리오'!$J$6-'d_시나리오'!$H$6)*('d_시나리오'!$J$6-'d_시나리오'!$I$6))))</f>
        <v/>
      </c>
      <c r="Q2407">
        <f>INDEX('d_분포'!$B$2:$B$57,RANDBETWEEN(1,56))</f>
        <v/>
      </c>
      <c r="R2407">
        <f>BETAINV(RAND(),5,5)</f>
        <v/>
      </c>
      <c r="S2407">
        <f>'d_고정'!$B$1*'6_기대효과'!$H$7*('d_시나리오'!$I$7/'d_고정'!$B$2)*B2407</f>
        <v/>
      </c>
      <c r="T2407">
        <f>S2407*D2407</f>
        <v/>
      </c>
      <c r="U2407">
        <f>S2407*F2407*H2407</f>
        <v/>
      </c>
      <c r="V2407">
        <f>S2407*F2407*(H2407-1)</f>
        <v/>
      </c>
      <c r="W2407">
        <f>U2407*J2407</f>
        <v/>
      </c>
      <c r="X2407">
        <f>T2407+W2407</f>
        <v/>
      </c>
      <c r="Y2407">
        <f>(T2407*E2407+W2407*L2407)*(1-R2407-'d_고정'!$B$13)</f>
        <v/>
      </c>
      <c r="Z2407">
        <f>(U2407*N2407*Q2407+'d_고정'!$B$3*('6_기대효과'!$H$7/8)*Q2407*'d_고정'!$B$10*P2407*('6_기대효과'!$K$7/'d_고정'!$B$9))*(1-R2407)</f>
        <v/>
      </c>
      <c r="AA2407">
        <f>W2407*L2407*(1-R2407-'d_고정'!$B$13)+U2407*MAX(N2407-'d_고정'!$B$10*P2407*('6_기대효과'!$K$7/'d_고정'!$B$9),0)*Q2407*(1-R2407)</f>
        <v/>
      </c>
      <c r="AB2407">
        <f>Y2407+Z2407</f>
        <v/>
      </c>
      <c r="AC2407">
        <f>Y2407/('d_고정'!$B$5*'6_기대효과'!$H$7/8)/'d_고정'!$B$6</f>
        <v/>
      </c>
      <c r="AD2407">
        <f>Y2407/('d_고정'!$B$8*'6_기대효과'!$H$7/8)</f>
        <v/>
      </c>
    </row>
    <row r="2408">
      <c r="A2408">
        <f>RAND()</f>
        <v/>
      </c>
      <c r="B2408">
        <f>IF('d_시나리오'!$J$2='d_시나리오'!$H$2,'d_시나리오'!$I$2,IF(A2408&lt;('d_시나리오'!$I$2-'d_시나리오'!$H$2)/('d_시나리오'!$J$2-'d_시나리오'!$H$2),'d_시나리오'!$H$2+SQRT(A2408*('d_시나리오'!$J$2-'d_시나리오'!$H$2)*('d_시나리오'!$I$2-'d_시나리오'!$H$2)),'d_시나리오'!$J$2-SQRT((1-A2408)*('d_시나리오'!$J$2-'d_시나리오'!$H$2)*('d_시나리오'!$J$2-'d_시나리오'!$I$2))))</f>
        <v/>
      </c>
      <c r="C2408">
        <f>RAND()</f>
        <v/>
      </c>
      <c r="D2408">
        <f>BETAINV(RAND(),IF(C2408&lt;'d_고정'!$B$26,'d_고정'!$B$23,'d_고정'!$B$16)+1,'d_고정'!$B$17-IF(C2408&lt;'d_고정'!$B$26,'d_고정'!$B$23,'d_고정'!$B$16)+1)*('d_고정'!$B$14+('d_고정'!$B$15-'d_고정'!$B$14)*RAND())</f>
        <v/>
      </c>
      <c r="E2408">
        <f>INDEX('d_분포'!$A$2:$A$28,RANDBETWEEN(1,27))</f>
        <v/>
      </c>
      <c r="F2408">
        <f>INDEX('d_분포'!$C$2:$C$5,RANDBETWEEN(1,4))*(0.9+0.2*RAND())</f>
        <v/>
      </c>
      <c r="G2408">
        <f>RAND()</f>
        <v/>
      </c>
      <c r="H2408">
        <f>(F2408+(1-F2408)*('d_고정'!$B$22*BETAINV(RAND(),IF(G2408&lt;'d_고정'!$B$26,'d_고정'!$B$25,'d_고정'!$B$20)+1,'d_고정'!$B$21-IF(G2408&lt;'d_고정'!$B$26,'d_고정'!$B$25,'d_고정'!$B$20)+1)+(1-'d_고정'!$B$22)*BETAINV(RAND(),IF(G2408&lt;'d_고정'!$B$26,'d_고정'!$B$24,'d_고정'!$B$18)+1,'d_고정'!$B$19-IF(G2408&lt;'d_고정'!$B$26,'d_고정'!$B$24,'d_고정'!$B$18)+1))*('d_고정'!$B$14+('d_고정'!$B$15-'d_고정'!$B$14)*RAND()))/F2408</f>
        <v/>
      </c>
      <c r="I2408">
        <f>RAND()</f>
        <v/>
      </c>
      <c r="J2408">
        <f>IF('d_시나리오'!$J$3='d_시나리오'!$H$3,'d_시나리오'!$I$3,IF(I2408&lt;('d_시나리오'!$I$3-'d_시나리오'!$H$3)/('d_시나리오'!$J$3-'d_시나리오'!$H$3),'d_시나리오'!$H$3+SQRT(I2408*('d_시나리오'!$J$3-'d_시나리오'!$H$3)*('d_시나리오'!$I$3-'d_시나리오'!$H$3)),'d_시나리오'!$J$3-SQRT((1-I2408)*('d_시나리오'!$J$3-'d_시나리오'!$H$3)*('d_시나리오'!$J$3-'d_시나리오'!$I$3))))</f>
        <v/>
      </c>
      <c r="K2408">
        <f>RAND()</f>
        <v/>
      </c>
      <c r="L2408">
        <f>IF('d_시나리오'!$J$4='d_시나리오'!$H$4,'d_시나리오'!$I$4,IF(K2408&lt;('d_시나리오'!$I$4-'d_시나리오'!$H$4)/('d_시나리오'!$J$4-'d_시나리오'!$H$4),'d_시나리오'!$H$4+SQRT(K2408*('d_시나리오'!$J$4-'d_시나리오'!$H$4)*('d_시나리오'!$I$4-'d_시나리오'!$H$4)),'d_시나리오'!$J$4-SQRT((1-K2408)*('d_시나리오'!$J$4-'d_시나리오'!$H$4)*('d_시나리오'!$J$4-'d_시나리오'!$I$4))))</f>
        <v/>
      </c>
      <c r="M2408">
        <f>RAND()</f>
        <v/>
      </c>
      <c r="N2408">
        <f>IF('d_시나리오'!$J$5='d_시나리오'!$H$5,'d_시나리오'!$I$5,IF(M2408&lt;('d_시나리오'!$I$5-'d_시나리오'!$H$5)/('d_시나리오'!$J$5-'d_시나리오'!$H$5),'d_시나리오'!$H$5+SQRT(M2408*('d_시나리오'!$J$5-'d_시나리오'!$H$5)*('d_시나리오'!$I$5-'d_시나리오'!$H$5)),'d_시나리오'!$J$5-SQRT((1-M2408)*('d_시나리오'!$J$5-'d_시나리오'!$H$5)*('d_시나리오'!$J$5-'d_시나리오'!$I$5))))</f>
        <v/>
      </c>
      <c r="O2408">
        <f>RAND()</f>
        <v/>
      </c>
      <c r="P2408">
        <f>IF('d_시나리오'!$J$6='d_시나리오'!$H$6,'d_시나리오'!$I$6,IF(O2408&lt;('d_시나리오'!$I$6-'d_시나리오'!$H$6)/('d_시나리오'!$J$6-'d_시나리오'!$H$6),'d_시나리오'!$H$6+SQRT(O2408*('d_시나리오'!$J$6-'d_시나리오'!$H$6)*('d_시나리오'!$I$6-'d_시나리오'!$H$6)),'d_시나리오'!$J$6-SQRT((1-O2408)*('d_시나리오'!$J$6-'d_시나리오'!$H$6)*('d_시나리오'!$J$6-'d_시나리오'!$I$6))))</f>
        <v/>
      </c>
      <c r="Q2408">
        <f>INDEX('d_분포'!$B$2:$B$57,RANDBETWEEN(1,56))</f>
        <v/>
      </c>
      <c r="R2408">
        <f>BETAINV(RAND(),5,5)</f>
        <v/>
      </c>
      <c r="S2408">
        <f>'d_고정'!$B$1*'6_기대효과'!$H$7*('d_시나리오'!$I$7/'d_고정'!$B$2)*B2408</f>
        <v/>
      </c>
      <c r="T2408">
        <f>S2408*D2408</f>
        <v/>
      </c>
      <c r="U2408">
        <f>S2408*F2408*H2408</f>
        <v/>
      </c>
      <c r="V2408">
        <f>S2408*F2408*(H2408-1)</f>
        <v/>
      </c>
      <c r="W2408">
        <f>U2408*J2408</f>
        <v/>
      </c>
      <c r="X2408">
        <f>T2408+W2408</f>
        <v/>
      </c>
      <c r="Y2408">
        <f>(T2408*E2408+W2408*L2408)*(1-R2408-'d_고정'!$B$13)</f>
        <v/>
      </c>
      <c r="Z2408">
        <f>(U2408*N2408*Q2408+'d_고정'!$B$3*('6_기대효과'!$H$7/8)*Q2408*'d_고정'!$B$10*P2408*('6_기대효과'!$K$7/'d_고정'!$B$9))*(1-R2408)</f>
        <v/>
      </c>
      <c r="AA2408">
        <f>W2408*L2408*(1-R2408-'d_고정'!$B$13)+U2408*MAX(N2408-'d_고정'!$B$10*P2408*('6_기대효과'!$K$7/'d_고정'!$B$9),0)*Q2408*(1-R2408)</f>
        <v/>
      </c>
      <c r="AB2408">
        <f>Y2408+Z2408</f>
        <v/>
      </c>
      <c r="AC2408">
        <f>Y2408/('d_고정'!$B$5*'6_기대효과'!$H$7/8)/'d_고정'!$B$6</f>
        <v/>
      </c>
      <c r="AD2408">
        <f>Y2408/('d_고정'!$B$8*'6_기대효과'!$H$7/8)</f>
        <v/>
      </c>
    </row>
    <row r="2409">
      <c r="A2409">
        <f>RAND()</f>
        <v/>
      </c>
      <c r="B2409">
        <f>IF('d_시나리오'!$J$2='d_시나리오'!$H$2,'d_시나리오'!$I$2,IF(A2409&lt;('d_시나리오'!$I$2-'d_시나리오'!$H$2)/('d_시나리오'!$J$2-'d_시나리오'!$H$2),'d_시나리오'!$H$2+SQRT(A2409*('d_시나리오'!$J$2-'d_시나리오'!$H$2)*('d_시나리오'!$I$2-'d_시나리오'!$H$2)),'d_시나리오'!$J$2-SQRT((1-A2409)*('d_시나리오'!$J$2-'d_시나리오'!$H$2)*('d_시나리오'!$J$2-'d_시나리오'!$I$2))))</f>
        <v/>
      </c>
      <c r="C2409">
        <f>RAND()</f>
        <v/>
      </c>
      <c r="D2409">
        <f>BETAINV(RAND(),IF(C2409&lt;'d_고정'!$B$26,'d_고정'!$B$23,'d_고정'!$B$16)+1,'d_고정'!$B$17-IF(C2409&lt;'d_고정'!$B$26,'d_고정'!$B$23,'d_고정'!$B$16)+1)*('d_고정'!$B$14+('d_고정'!$B$15-'d_고정'!$B$14)*RAND())</f>
        <v/>
      </c>
      <c r="E2409">
        <f>INDEX('d_분포'!$A$2:$A$28,RANDBETWEEN(1,27))</f>
        <v/>
      </c>
      <c r="F2409">
        <f>INDEX('d_분포'!$C$2:$C$5,RANDBETWEEN(1,4))*(0.9+0.2*RAND())</f>
        <v/>
      </c>
      <c r="G2409">
        <f>RAND()</f>
        <v/>
      </c>
      <c r="H2409">
        <f>(F2409+(1-F2409)*('d_고정'!$B$22*BETAINV(RAND(),IF(G2409&lt;'d_고정'!$B$26,'d_고정'!$B$25,'d_고정'!$B$20)+1,'d_고정'!$B$21-IF(G2409&lt;'d_고정'!$B$26,'d_고정'!$B$25,'d_고정'!$B$20)+1)+(1-'d_고정'!$B$22)*BETAINV(RAND(),IF(G2409&lt;'d_고정'!$B$26,'d_고정'!$B$24,'d_고정'!$B$18)+1,'d_고정'!$B$19-IF(G2409&lt;'d_고정'!$B$26,'d_고정'!$B$24,'d_고정'!$B$18)+1))*('d_고정'!$B$14+('d_고정'!$B$15-'d_고정'!$B$14)*RAND()))/F2409</f>
        <v/>
      </c>
      <c r="I2409">
        <f>RAND()</f>
        <v/>
      </c>
      <c r="J2409">
        <f>IF('d_시나리오'!$J$3='d_시나리오'!$H$3,'d_시나리오'!$I$3,IF(I2409&lt;('d_시나리오'!$I$3-'d_시나리오'!$H$3)/('d_시나리오'!$J$3-'d_시나리오'!$H$3),'d_시나리오'!$H$3+SQRT(I2409*('d_시나리오'!$J$3-'d_시나리오'!$H$3)*('d_시나리오'!$I$3-'d_시나리오'!$H$3)),'d_시나리오'!$J$3-SQRT((1-I2409)*('d_시나리오'!$J$3-'d_시나리오'!$H$3)*('d_시나리오'!$J$3-'d_시나리오'!$I$3))))</f>
        <v/>
      </c>
      <c r="K2409">
        <f>RAND()</f>
        <v/>
      </c>
      <c r="L2409">
        <f>IF('d_시나리오'!$J$4='d_시나리오'!$H$4,'d_시나리오'!$I$4,IF(K2409&lt;('d_시나리오'!$I$4-'d_시나리오'!$H$4)/('d_시나리오'!$J$4-'d_시나리오'!$H$4),'d_시나리오'!$H$4+SQRT(K2409*('d_시나리오'!$J$4-'d_시나리오'!$H$4)*('d_시나리오'!$I$4-'d_시나리오'!$H$4)),'d_시나리오'!$J$4-SQRT((1-K2409)*('d_시나리오'!$J$4-'d_시나리오'!$H$4)*('d_시나리오'!$J$4-'d_시나리오'!$I$4))))</f>
        <v/>
      </c>
      <c r="M2409">
        <f>RAND()</f>
        <v/>
      </c>
      <c r="N2409">
        <f>IF('d_시나리오'!$J$5='d_시나리오'!$H$5,'d_시나리오'!$I$5,IF(M2409&lt;('d_시나리오'!$I$5-'d_시나리오'!$H$5)/('d_시나리오'!$J$5-'d_시나리오'!$H$5),'d_시나리오'!$H$5+SQRT(M2409*('d_시나리오'!$J$5-'d_시나리오'!$H$5)*('d_시나리오'!$I$5-'d_시나리오'!$H$5)),'d_시나리오'!$J$5-SQRT((1-M2409)*('d_시나리오'!$J$5-'d_시나리오'!$H$5)*('d_시나리오'!$J$5-'d_시나리오'!$I$5))))</f>
        <v/>
      </c>
      <c r="O2409">
        <f>RAND()</f>
        <v/>
      </c>
      <c r="P2409">
        <f>IF('d_시나리오'!$J$6='d_시나리오'!$H$6,'d_시나리오'!$I$6,IF(O2409&lt;('d_시나리오'!$I$6-'d_시나리오'!$H$6)/('d_시나리오'!$J$6-'d_시나리오'!$H$6),'d_시나리오'!$H$6+SQRT(O2409*('d_시나리오'!$J$6-'d_시나리오'!$H$6)*('d_시나리오'!$I$6-'d_시나리오'!$H$6)),'d_시나리오'!$J$6-SQRT((1-O2409)*('d_시나리오'!$J$6-'d_시나리오'!$H$6)*('d_시나리오'!$J$6-'d_시나리오'!$I$6))))</f>
        <v/>
      </c>
      <c r="Q2409">
        <f>INDEX('d_분포'!$B$2:$B$57,RANDBETWEEN(1,56))</f>
        <v/>
      </c>
      <c r="R2409">
        <f>BETAINV(RAND(),5,5)</f>
        <v/>
      </c>
      <c r="S2409">
        <f>'d_고정'!$B$1*'6_기대효과'!$H$7*('d_시나리오'!$I$7/'d_고정'!$B$2)*B2409</f>
        <v/>
      </c>
      <c r="T2409">
        <f>S2409*D2409</f>
        <v/>
      </c>
      <c r="U2409">
        <f>S2409*F2409*H2409</f>
        <v/>
      </c>
      <c r="V2409">
        <f>S2409*F2409*(H2409-1)</f>
        <v/>
      </c>
      <c r="W2409">
        <f>U2409*J2409</f>
        <v/>
      </c>
      <c r="X2409">
        <f>T2409+W2409</f>
        <v/>
      </c>
      <c r="Y2409">
        <f>(T2409*E2409+W2409*L2409)*(1-R2409-'d_고정'!$B$13)</f>
        <v/>
      </c>
      <c r="Z2409">
        <f>(U2409*N2409*Q2409+'d_고정'!$B$3*('6_기대효과'!$H$7/8)*Q2409*'d_고정'!$B$10*P2409*('6_기대효과'!$K$7/'d_고정'!$B$9))*(1-R2409)</f>
        <v/>
      </c>
      <c r="AA2409">
        <f>W2409*L2409*(1-R2409-'d_고정'!$B$13)+U2409*MAX(N2409-'d_고정'!$B$10*P2409*('6_기대효과'!$K$7/'d_고정'!$B$9),0)*Q2409*(1-R2409)</f>
        <v/>
      </c>
      <c r="AB2409">
        <f>Y2409+Z2409</f>
        <v/>
      </c>
      <c r="AC2409">
        <f>Y2409/('d_고정'!$B$5*'6_기대효과'!$H$7/8)/'d_고정'!$B$6</f>
        <v/>
      </c>
      <c r="AD2409">
        <f>Y2409/('d_고정'!$B$8*'6_기대효과'!$H$7/8)</f>
        <v/>
      </c>
    </row>
    <row r="2410">
      <c r="A2410">
        <f>RAND()</f>
        <v/>
      </c>
      <c r="B2410">
        <f>IF('d_시나리오'!$J$2='d_시나리오'!$H$2,'d_시나리오'!$I$2,IF(A2410&lt;('d_시나리오'!$I$2-'d_시나리오'!$H$2)/('d_시나리오'!$J$2-'d_시나리오'!$H$2),'d_시나리오'!$H$2+SQRT(A2410*('d_시나리오'!$J$2-'d_시나리오'!$H$2)*('d_시나리오'!$I$2-'d_시나리오'!$H$2)),'d_시나리오'!$J$2-SQRT((1-A2410)*('d_시나리오'!$J$2-'d_시나리오'!$H$2)*('d_시나리오'!$J$2-'d_시나리오'!$I$2))))</f>
        <v/>
      </c>
      <c r="C2410">
        <f>RAND()</f>
        <v/>
      </c>
      <c r="D2410">
        <f>BETAINV(RAND(),IF(C2410&lt;'d_고정'!$B$26,'d_고정'!$B$23,'d_고정'!$B$16)+1,'d_고정'!$B$17-IF(C2410&lt;'d_고정'!$B$26,'d_고정'!$B$23,'d_고정'!$B$16)+1)*('d_고정'!$B$14+('d_고정'!$B$15-'d_고정'!$B$14)*RAND())</f>
        <v/>
      </c>
      <c r="E2410">
        <f>INDEX('d_분포'!$A$2:$A$28,RANDBETWEEN(1,27))</f>
        <v/>
      </c>
      <c r="F2410">
        <f>INDEX('d_분포'!$C$2:$C$5,RANDBETWEEN(1,4))*(0.9+0.2*RAND())</f>
        <v/>
      </c>
      <c r="G2410">
        <f>RAND()</f>
        <v/>
      </c>
      <c r="H2410">
        <f>(F2410+(1-F2410)*('d_고정'!$B$22*BETAINV(RAND(),IF(G2410&lt;'d_고정'!$B$26,'d_고정'!$B$25,'d_고정'!$B$20)+1,'d_고정'!$B$21-IF(G2410&lt;'d_고정'!$B$26,'d_고정'!$B$25,'d_고정'!$B$20)+1)+(1-'d_고정'!$B$22)*BETAINV(RAND(),IF(G2410&lt;'d_고정'!$B$26,'d_고정'!$B$24,'d_고정'!$B$18)+1,'d_고정'!$B$19-IF(G2410&lt;'d_고정'!$B$26,'d_고정'!$B$24,'d_고정'!$B$18)+1))*('d_고정'!$B$14+('d_고정'!$B$15-'d_고정'!$B$14)*RAND()))/F2410</f>
        <v/>
      </c>
      <c r="I2410">
        <f>RAND()</f>
        <v/>
      </c>
      <c r="J2410">
        <f>IF('d_시나리오'!$J$3='d_시나리오'!$H$3,'d_시나리오'!$I$3,IF(I2410&lt;('d_시나리오'!$I$3-'d_시나리오'!$H$3)/('d_시나리오'!$J$3-'d_시나리오'!$H$3),'d_시나리오'!$H$3+SQRT(I2410*('d_시나리오'!$J$3-'d_시나리오'!$H$3)*('d_시나리오'!$I$3-'d_시나리오'!$H$3)),'d_시나리오'!$J$3-SQRT((1-I2410)*('d_시나리오'!$J$3-'d_시나리오'!$H$3)*('d_시나리오'!$J$3-'d_시나리오'!$I$3))))</f>
        <v/>
      </c>
      <c r="K2410">
        <f>RAND()</f>
        <v/>
      </c>
      <c r="L2410">
        <f>IF('d_시나리오'!$J$4='d_시나리오'!$H$4,'d_시나리오'!$I$4,IF(K2410&lt;('d_시나리오'!$I$4-'d_시나리오'!$H$4)/('d_시나리오'!$J$4-'d_시나리오'!$H$4),'d_시나리오'!$H$4+SQRT(K2410*('d_시나리오'!$J$4-'d_시나리오'!$H$4)*('d_시나리오'!$I$4-'d_시나리오'!$H$4)),'d_시나리오'!$J$4-SQRT((1-K2410)*('d_시나리오'!$J$4-'d_시나리오'!$H$4)*('d_시나리오'!$J$4-'d_시나리오'!$I$4))))</f>
        <v/>
      </c>
      <c r="M2410">
        <f>RAND()</f>
        <v/>
      </c>
      <c r="N2410">
        <f>IF('d_시나리오'!$J$5='d_시나리오'!$H$5,'d_시나리오'!$I$5,IF(M2410&lt;('d_시나리오'!$I$5-'d_시나리오'!$H$5)/('d_시나리오'!$J$5-'d_시나리오'!$H$5),'d_시나리오'!$H$5+SQRT(M2410*('d_시나리오'!$J$5-'d_시나리오'!$H$5)*('d_시나리오'!$I$5-'d_시나리오'!$H$5)),'d_시나리오'!$J$5-SQRT((1-M2410)*('d_시나리오'!$J$5-'d_시나리오'!$H$5)*('d_시나리오'!$J$5-'d_시나리오'!$I$5))))</f>
        <v/>
      </c>
      <c r="O2410">
        <f>RAND()</f>
        <v/>
      </c>
      <c r="P2410">
        <f>IF('d_시나리오'!$J$6='d_시나리오'!$H$6,'d_시나리오'!$I$6,IF(O2410&lt;('d_시나리오'!$I$6-'d_시나리오'!$H$6)/('d_시나리오'!$J$6-'d_시나리오'!$H$6),'d_시나리오'!$H$6+SQRT(O2410*('d_시나리오'!$J$6-'d_시나리오'!$H$6)*('d_시나리오'!$I$6-'d_시나리오'!$H$6)),'d_시나리오'!$J$6-SQRT((1-O2410)*('d_시나리오'!$J$6-'d_시나리오'!$H$6)*('d_시나리오'!$J$6-'d_시나리오'!$I$6))))</f>
        <v/>
      </c>
      <c r="Q2410">
        <f>INDEX('d_분포'!$B$2:$B$57,RANDBETWEEN(1,56))</f>
        <v/>
      </c>
      <c r="R2410">
        <f>BETAINV(RAND(),5,5)</f>
        <v/>
      </c>
      <c r="S2410">
        <f>'d_고정'!$B$1*'6_기대효과'!$H$7*('d_시나리오'!$I$7/'d_고정'!$B$2)*B2410</f>
        <v/>
      </c>
      <c r="T2410">
        <f>S2410*D2410</f>
        <v/>
      </c>
      <c r="U2410">
        <f>S2410*F2410*H2410</f>
        <v/>
      </c>
      <c r="V2410">
        <f>S2410*F2410*(H2410-1)</f>
        <v/>
      </c>
      <c r="W2410">
        <f>U2410*J2410</f>
        <v/>
      </c>
      <c r="X2410">
        <f>T2410+W2410</f>
        <v/>
      </c>
      <c r="Y2410">
        <f>(T2410*E2410+W2410*L2410)*(1-R2410-'d_고정'!$B$13)</f>
        <v/>
      </c>
      <c r="Z2410">
        <f>(U2410*N2410*Q2410+'d_고정'!$B$3*('6_기대효과'!$H$7/8)*Q2410*'d_고정'!$B$10*P2410*('6_기대효과'!$K$7/'d_고정'!$B$9))*(1-R2410)</f>
        <v/>
      </c>
      <c r="AA2410">
        <f>W2410*L2410*(1-R2410-'d_고정'!$B$13)+U2410*MAX(N2410-'d_고정'!$B$10*P2410*('6_기대효과'!$K$7/'d_고정'!$B$9),0)*Q2410*(1-R2410)</f>
        <v/>
      </c>
      <c r="AB2410">
        <f>Y2410+Z2410</f>
        <v/>
      </c>
      <c r="AC2410">
        <f>Y2410/('d_고정'!$B$5*'6_기대효과'!$H$7/8)/'d_고정'!$B$6</f>
        <v/>
      </c>
      <c r="AD2410">
        <f>Y2410/('d_고정'!$B$8*'6_기대효과'!$H$7/8)</f>
        <v/>
      </c>
    </row>
    <row r="2411">
      <c r="A2411">
        <f>RAND()</f>
        <v/>
      </c>
      <c r="B2411">
        <f>IF('d_시나리오'!$J$2='d_시나리오'!$H$2,'d_시나리오'!$I$2,IF(A2411&lt;('d_시나리오'!$I$2-'d_시나리오'!$H$2)/('d_시나리오'!$J$2-'d_시나리오'!$H$2),'d_시나리오'!$H$2+SQRT(A2411*('d_시나리오'!$J$2-'d_시나리오'!$H$2)*('d_시나리오'!$I$2-'d_시나리오'!$H$2)),'d_시나리오'!$J$2-SQRT((1-A2411)*('d_시나리오'!$J$2-'d_시나리오'!$H$2)*('d_시나리오'!$J$2-'d_시나리오'!$I$2))))</f>
        <v/>
      </c>
      <c r="C2411">
        <f>RAND()</f>
        <v/>
      </c>
      <c r="D2411">
        <f>BETAINV(RAND(),IF(C2411&lt;'d_고정'!$B$26,'d_고정'!$B$23,'d_고정'!$B$16)+1,'d_고정'!$B$17-IF(C2411&lt;'d_고정'!$B$26,'d_고정'!$B$23,'d_고정'!$B$16)+1)*('d_고정'!$B$14+('d_고정'!$B$15-'d_고정'!$B$14)*RAND())</f>
        <v/>
      </c>
      <c r="E2411">
        <f>INDEX('d_분포'!$A$2:$A$28,RANDBETWEEN(1,27))</f>
        <v/>
      </c>
      <c r="F2411">
        <f>INDEX('d_분포'!$C$2:$C$5,RANDBETWEEN(1,4))*(0.9+0.2*RAND())</f>
        <v/>
      </c>
      <c r="G2411">
        <f>RAND()</f>
        <v/>
      </c>
      <c r="H2411">
        <f>(F2411+(1-F2411)*('d_고정'!$B$22*BETAINV(RAND(),IF(G2411&lt;'d_고정'!$B$26,'d_고정'!$B$25,'d_고정'!$B$20)+1,'d_고정'!$B$21-IF(G2411&lt;'d_고정'!$B$26,'d_고정'!$B$25,'d_고정'!$B$20)+1)+(1-'d_고정'!$B$22)*BETAINV(RAND(),IF(G2411&lt;'d_고정'!$B$26,'d_고정'!$B$24,'d_고정'!$B$18)+1,'d_고정'!$B$19-IF(G2411&lt;'d_고정'!$B$26,'d_고정'!$B$24,'d_고정'!$B$18)+1))*('d_고정'!$B$14+('d_고정'!$B$15-'d_고정'!$B$14)*RAND()))/F2411</f>
        <v/>
      </c>
      <c r="I2411">
        <f>RAND()</f>
        <v/>
      </c>
      <c r="J2411">
        <f>IF('d_시나리오'!$J$3='d_시나리오'!$H$3,'d_시나리오'!$I$3,IF(I2411&lt;('d_시나리오'!$I$3-'d_시나리오'!$H$3)/('d_시나리오'!$J$3-'d_시나리오'!$H$3),'d_시나리오'!$H$3+SQRT(I2411*('d_시나리오'!$J$3-'d_시나리오'!$H$3)*('d_시나리오'!$I$3-'d_시나리오'!$H$3)),'d_시나리오'!$J$3-SQRT((1-I2411)*('d_시나리오'!$J$3-'d_시나리오'!$H$3)*('d_시나리오'!$J$3-'d_시나리오'!$I$3))))</f>
        <v/>
      </c>
      <c r="K2411">
        <f>RAND()</f>
        <v/>
      </c>
      <c r="L2411">
        <f>IF('d_시나리오'!$J$4='d_시나리오'!$H$4,'d_시나리오'!$I$4,IF(K2411&lt;('d_시나리오'!$I$4-'d_시나리오'!$H$4)/('d_시나리오'!$J$4-'d_시나리오'!$H$4),'d_시나리오'!$H$4+SQRT(K2411*('d_시나리오'!$J$4-'d_시나리오'!$H$4)*('d_시나리오'!$I$4-'d_시나리오'!$H$4)),'d_시나리오'!$J$4-SQRT((1-K2411)*('d_시나리오'!$J$4-'d_시나리오'!$H$4)*('d_시나리오'!$J$4-'d_시나리오'!$I$4))))</f>
        <v/>
      </c>
      <c r="M2411">
        <f>RAND()</f>
        <v/>
      </c>
      <c r="N2411">
        <f>IF('d_시나리오'!$J$5='d_시나리오'!$H$5,'d_시나리오'!$I$5,IF(M2411&lt;('d_시나리오'!$I$5-'d_시나리오'!$H$5)/('d_시나리오'!$J$5-'d_시나리오'!$H$5),'d_시나리오'!$H$5+SQRT(M2411*('d_시나리오'!$J$5-'d_시나리오'!$H$5)*('d_시나리오'!$I$5-'d_시나리오'!$H$5)),'d_시나리오'!$J$5-SQRT((1-M2411)*('d_시나리오'!$J$5-'d_시나리오'!$H$5)*('d_시나리오'!$J$5-'d_시나리오'!$I$5))))</f>
        <v/>
      </c>
      <c r="O2411">
        <f>RAND()</f>
        <v/>
      </c>
      <c r="P2411">
        <f>IF('d_시나리오'!$J$6='d_시나리오'!$H$6,'d_시나리오'!$I$6,IF(O2411&lt;('d_시나리오'!$I$6-'d_시나리오'!$H$6)/('d_시나리오'!$J$6-'d_시나리오'!$H$6),'d_시나리오'!$H$6+SQRT(O2411*('d_시나리오'!$J$6-'d_시나리오'!$H$6)*('d_시나리오'!$I$6-'d_시나리오'!$H$6)),'d_시나리오'!$J$6-SQRT((1-O2411)*('d_시나리오'!$J$6-'d_시나리오'!$H$6)*('d_시나리오'!$J$6-'d_시나리오'!$I$6))))</f>
        <v/>
      </c>
      <c r="Q2411">
        <f>INDEX('d_분포'!$B$2:$B$57,RANDBETWEEN(1,56))</f>
        <v/>
      </c>
      <c r="R2411">
        <f>BETAINV(RAND(),5,5)</f>
        <v/>
      </c>
      <c r="S2411">
        <f>'d_고정'!$B$1*'6_기대효과'!$H$7*('d_시나리오'!$I$7/'d_고정'!$B$2)*B2411</f>
        <v/>
      </c>
      <c r="T2411">
        <f>S2411*D2411</f>
        <v/>
      </c>
      <c r="U2411">
        <f>S2411*F2411*H2411</f>
        <v/>
      </c>
      <c r="V2411">
        <f>S2411*F2411*(H2411-1)</f>
        <v/>
      </c>
      <c r="W2411">
        <f>U2411*J2411</f>
        <v/>
      </c>
      <c r="X2411">
        <f>T2411+W2411</f>
        <v/>
      </c>
      <c r="Y2411">
        <f>(T2411*E2411+W2411*L2411)*(1-R2411-'d_고정'!$B$13)</f>
        <v/>
      </c>
      <c r="Z2411">
        <f>(U2411*N2411*Q2411+'d_고정'!$B$3*('6_기대효과'!$H$7/8)*Q2411*'d_고정'!$B$10*P2411*('6_기대효과'!$K$7/'d_고정'!$B$9))*(1-R2411)</f>
        <v/>
      </c>
      <c r="AA2411">
        <f>W2411*L2411*(1-R2411-'d_고정'!$B$13)+U2411*MAX(N2411-'d_고정'!$B$10*P2411*('6_기대효과'!$K$7/'d_고정'!$B$9),0)*Q2411*(1-R2411)</f>
        <v/>
      </c>
      <c r="AB2411">
        <f>Y2411+Z2411</f>
        <v/>
      </c>
      <c r="AC2411">
        <f>Y2411/('d_고정'!$B$5*'6_기대효과'!$H$7/8)/'d_고정'!$B$6</f>
        <v/>
      </c>
      <c r="AD2411">
        <f>Y2411/('d_고정'!$B$8*'6_기대효과'!$H$7/8)</f>
        <v/>
      </c>
    </row>
    <row r="2412">
      <c r="A2412">
        <f>RAND()</f>
        <v/>
      </c>
      <c r="B2412">
        <f>IF('d_시나리오'!$J$2='d_시나리오'!$H$2,'d_시나리오'!$I$2,IF(A2412&lt;('d_시나리오'!$I$2-'d_시나리오'!$H$2)/('d_시나리오'!$J$2-'d_시나리오'!$H$2),'d_시나리오'!$H$2+SQRT(A2412*('d_시나리오'!$J$2-'d_시나리오'!$H$2)*('d_시나리오'!$I$2-'d_시나리오'!$H$2)),'d_시나리오'!$J$2-SQRT((1-A2412)*('d_시나리오'!$J$2-'d_시나리오'!$H$2)*('d_시나리오'!$J$2-'d_시나리오'!$I$2))))</f>
        <v/>
      </c>
      <c r="C2412">
        <f>RAND()</f>
        <v/>
      </c>
      <c r="D2412">
        <f>BETAINV(RAND(),IF(C2412&lt;'d_고정'!$B$26,'d_고정'!$B$23,'d_고정'!$B$16)+1,'d_고정'!$B$17-IF(C2412&lt;'d_고정'!$B$26,'d_고정'!$B$23,'d_고정'!$B$16)+1)*('d_고정'!$B$14+('d_고정'!$B$15-'d_고정'!$B$14)*RAND())</f>
        <v/>
      </c>
      <c r="E2412">
        <f>INDEX('d_분포'!$A$2:$A$28,RANDBETWEEN(1,27))</f>
        <v/>
      </c>
      <c r="F2412">
        <f>INDEX('d_분포'!$C$2:$C$5,RANDBETWEEN(1,4))*(0.9+0.2*RAND())</f>
        <v/>
      </c>
      <c r="G2412">
        <f>RAND()</f>
        <v/>
      </c>
      <c r="H2412">
        <f>(F2412+(1-F2412)*('d_고정'!$B$22*BETAINV(RAND(),IF(G2412&lt;'d_고정'!$B$26,'d_고정'!$B$25,'d_고정'!$B$20)+1,'d_고정'!$B$21-IF(G2412&lt;'d_고정'!$B$26,'d_고정'!$B$25,'d_고정'!$B$20)+1)+(1-'d_고정'!$B$22)*BETAINV(RAND(),IF(G2412&lt;'d_고정'!$B$26,'d_고정'!$B$24,'d_고정'!$B$18)+1,'d_고정'!$B$19-IF(G2412&lt;'d_고정'!$B$26,'d_고정'!$B$24,'d_고정'!$B$18)+1))*('d_고정'!$B$14+('d_고정'!$B$15-'d_고정'!$B$14)*RAND()))/F2412</f>
        <v/>
      </c>
      <c r="I2412">
        <f>RAND()</f>
        <v/>
      </c>
      <c r="J2412">
        <f>IF('d_시나리오'!$J$3='d_시나리오'!$H$3,'d_시나리오'!$I$3,IF(I2412&lt;('d_시나리오'!$I$3-'d_시나리오'!$H$3)/('d_시나리오'!$J$3-'d_시나리오'!$H$3),'d_시나리오'!$H$3+SQRT(I2412*('d_시나리오'!$J$3-'d_시나리오'!$H$3)*('d_시나리오'!$I$3-'d_시나리오'!$H$3)),'d_시나리오'!$J$3-SQRT((1-I2412)*('d_시나리오'!$J$3-'d_시나리오'!$H$3)*('d_시나리오'!$J$3-'d_시나리오'!$I$3))))</f>
        <v/>
      </c>
      <c r="K2412">
        <f>RAND()</f>
        <v/>
      </c>
      <c r="L2412">
        <f>IF('d_시나리오'!$J$4='d_시나리오'!$H$4,'d_시나리오'!$I$4,IF(K2412&lt;('d_시나리오'!$I$4-'d_시나리오'!$H$4)/('d_시나리오'!$J$4-'d_시나리오'!$H$4),'d_시나리오'!$H$4+SQRT(K2412*('d_시나리오'!$J$4-'d_시나리오'!$H$4)*('d_시나리오'!$I$4-'d_시나리오'!$H$4)),'d_시나리오'!$J$4-SQRT((1-K2412)*('d_시나리오'!$J$4-'d_시나리오'!$H$4)*('d_시나리오'!$J$4-'d_시나리오'!$I$4))))</f>
        <v/>
      </c>
      <c r="M2412">
        <f>RAND()</f>
        <v/>
      </c>
      <c r="N2412">
        <f>IF('d_시나리오'!$J$5='d_시나리오'!$H$5,'d_시나리오'!$I$5,IF(M2412&lt;('d_시나리오'!$I$5-'d_시나리오'!$H$5)/('d_시나리오'!$J$5-'d_시나리오'!$H$5),'d_시나리오'!$H$5+SQRT(M2412*('d_시나리오'!$J$5-'d_시나리오'!$H$5)*('d_시나리오'!$I$5-'d_시나리오'!$H$5)),'d_시나리오'!$J$5-SQRT((1-M2412)*('d_시나리오'!$J$5-'d_시나리오'!$H$5)*('d_시나리오'!$J$5-'d_시나리오'!$I$5))))</f>
        <v/>
      </c>
      <c r="O2412">
        <f>RAND()</f>
        <v/>
      </c>
      <c r="P2412">
        <f>IF('d_시나리오'!$J$6='d_시나리오'!$H$6,'d_시나리오'!$I$6,IF(O2412&lt;('d_시나리오'!$I$6-'d_시나리오'!$H$6)/('d_시나리오'!$J$6-'d_시나리오'!$H$6),'d_시나리오'!$H$6+SQRT(O2412*('d_시나리오'!$J$6-'d_시나리오'!$H$6)*('d_시나리오'!$I$6-'d_시나리오'!$H$6)),'d_시나리오'!$J$6-SQRT((1-O2412)*('d_시나리오'!$J$6-'d_시나리오'!$H$6)*('d_시나리오'!$J$6-'d_시나리오'!$I$6))))</f>
        <v/>
      </c>
      <c r="Q2412">
        <f>INDEX('d_분포'!$B$2:$B$57,RANDBETWEEN(1,56))</f>
        <v/>
      </c>
      <c r="R2412">
        <f>BETAINV(RAND(),5,5)</f>
        <v/>
      </c>
      <c r="S2412">
        <f>'d_고정'!$B$1*'6_기대효과'!$H$7*('d_시나리오'!$I$7/'d_고정'!$B$2)*B2412</f>
        <v/>
      </c>
      <c r="T2412">
        <f>S2412*D2412</f>
        <v/>
      </c>
      <c r="U2412">
        <f>S2412*F2412*H2412</f>
        <v/>
      </c>
      <c r="V2412">
        <f>S2412*F2412*(H2412-1)</f>
        <v/>
      </c>
      <c r="W2412">
        <f>U2412*J2412</f>
        <v/>
      </c>
      <c r="X2412">
        <f>T2412+W2412</f>
        <v/>
      </c>
      <c r="Y2412">
        <f>(T2412*E2412+W2412*L2412)*(1-R2412-'d_고정'!$B$13)</f>
        <v/>
      </c>
      <c r="Z2412">
        <f>(U2412*N2412*Q2412+'d_고정'!$B$3*('6_기대효과'!$H$7/8)*Q2412*'d_고정'!$B$10*P2412*('6_기대효과'!$K$7/'d_고정'!$B$9))*(1-R2412)</f>
        <v/>
      </c>
      <c r="AA2412">
        <f>W2412*L2412*(1-R2412-'d_고정'!$B$13)+U2412*MAX(N2412-'d_고정'!$B$10*P2412*('6_기대효과'!$K$7/'d_고정'!$B$9),0)*Q2412*(1-R2412)</f>
        <v/>
      </c>
      <c r="AB2412">
        <f>Y2412+Z2412</f>
        <v/>
      </c>
      <c r="AC2412">
        <f>Y2412/('d_고정'!$B$5*'6_기대효과'!$H$7/8)/'d_고정'!$B$6</f>
        <v/>
      </c>
      <c r="AD2412">
        <f>Y2412/('d_고정'!$B$8*'6_기대효과'!$H$7/8)</f>
        <v/>
      </c>
    </row>
    <row r="2413">
      <c r="A2413">
        <f>RAND()</f>
        <v/>
      </c>
      <c r="B2413">
        <f>IF('d_시나리오'!$J$2='d_시나리오'!$H$2,'d_시나리오'!$I$2,IF(A2413&lt;('d_시나리오'!$I$2-'d_시나리오'!$H$2)/('d_시나리오'!$J$2-'d_시나리오'!$H$2),'d_시나리오'!$H$2+SQRT(A2413*('d_시나리오'!$J$2-'d_시나리오'!$H$2)*('d_시나리오'!$I$2-'d_시나리오'!$H$2)),'d_시나리오'!$J$2-SQRT((1-A2413)*('d_시나리오'!$J$2-'d_시나리오'!$H$2)*('d_시나리오'!$J$2-'d_시나리오'!$I$2))))</f>
        <v/>
      </c>
      <c r="C2413">
        <f>RAND()</f>
        <v/>
      </c>
      <c r="D2413">
        <f>BETAINV(RAND(),IF(C2413&lt;'d_고정'!$B$26,'d_고정'!$B$23,'d_고정'!$B$16)+1,'d_고정'!$B$17-IF(C2413&lt;'d_고정'!$B$26,'d_고정'!$B$23,'d_고정'!$B$16)+1)*('d_고정'!$B$14+('d_고정'!$B$15-'d_고정'!$B$14)*RAND())</f>
        <v/>
      </c>
      <c r="E2413">
        <f>INDEX('d_분포'!$A$2:$A$28,RANDBETWEEN(1,27))</f>
        <v/>
      </c>
      <c r="F2413">
        <f>INDEX('d_분포'!$C$2:$C$5,RANDBETWEEN(1,4))*(0.9+0.2*RAND())</f>
        <v/>
      </c>
      <c r="G2413">
        <f>RAND()</f>
        <v/>
      </c>
      <c r="H2413">
        <f>(F2413+(1-F2413)*('d_고정'!$B$22*BETAINV(RAND(),IF(G2413&lt;'d_고정'!$B$26,'d_고정'!$B$25,'d_고정'!$B$20)+1,'d_고정'!$B$21-IF(G2413&lt;'d_고정'!$B$26,'d_고정'!$B$25,'d_고정'!$B$20)+1)+(1-'d_고정'!$B$22)*BETAINV(RAND(),IF(G2413&lt;'d_고정'!$B$26,'d_고정'!$B$24,'d_고정'!$B$18)+1,'d_고정'!$B$19-IF(G2413&lt;'d_고정'!$B$26,'d_고정'!$B$24,'d_고정'!$B$18)+1))*('d_고정'!$B$14+('d_고정'!$B$15-'d_고정'!$B$14)*RAND()))/F2413</f>
        <v/>
      </c>
      <c r="I2413">
        <f>RAND()</f>
        <v/>
      </c>
      <c r="J2413">
        <f>IF('d_시나리오'!$J$3='d_시나리오'!$H$3,'d_시나리오'!$I$3,IF(I2413&lt;('d_시나리오'!$I$3-'d_시나리오'!$H$3)/('d_시나리오'!$J$3-'d_시나리오'!$H$3),'d_시나리오'!$H$3+SQRT(I2413*('d_시나리오'!$J$3-'d_시나리오'!$H$3)*('d_시나리오'!$I$3-'d_시나리오'!$H$3)),'d_시나리오'!$J$3-SQRT((1-I2413)*('d_시나리오'!$J$3-'d_시나리오'!$H$3)*('d_시나리오'!$J$3-'d_시나리오'!$I$3))))</f>
        <v/>
      </c>
      <c r="K2413">
        <f>RAND()</f>
        <v/>
      </c>
      <c r="L2413">
        <f>IF('d_시나리오'!$J$4='d_시나리오'!$H$4,'d_시나리오'!$I$4,IF(K2413&lt;('d_시나리오'!$I$4-'d_시나리오'!$H$4)/('d_시나리오'!$J$4-'d_시나리오'!$H$4),'d_시나리오'!$H$4+SQRT(K2413*('d_시나리오'!$J$4-'d_시나리오'!$H$4)*('d_시나리오'!$I$4-'d_시나리오'!$H$4)),'d_시나리오'!$J$4-SQRT((1-K2413)*('d_시나리오'!$J$4-'d_시나리오'!$H$4)*('d_시나리오'!$J$4-'d_시나리오'!$I$4))))</f>
        <v/>
      </c>
      <c r="M2413">
        <f>RAND()</f>
        <v/>
      </c>
      <c r="N2413">
        <f>IF('d_시나리오'!$J$5='d_시나리오'!$H$5,'d_시나리오'!$I$5,IF(M2413&lt;('d_시나리오'!$I$5-'d_시나리오'!$H$5)/('d_시나리오'!$J$5-'d_시나리오'!$H$5),'d_시나리오'!$H$5+SQRT(M2413*('d_시나리오'!$J$5-'d_시나리오'!$H$5)*('d_시나리오'!$I$5-'d_시나리오'!$H$5)),'d_시나리오'!$J$5-SQRT((1-M2413)*('d_시나리오'!$J$5-'d_시나리오'!$H$5)*('d_시나리오'!$J$5-'d_시나리오'!$I$5))))</f>
        <v/>
      </c>
      <c r="O2413">
        <f>RAND()</f>
        <v/>
      </c>
      <c r="P2413">
        <f>IF('d_시나리오'!$J$6='d_시나리오'!$H$6,'d_시나리오'!$I$6,IF(O2413&lt;('d_시나리오'!$I$6-'d_시나리오'!$H$6)/('d_시나리오'!$J$6-'d_시나리오'!$H$6),'d_시나리오'!$H$6+SQRT(O2413*('d_시나리오'!$J$6-'d_시나리오'!$H$6)*('d_시나리오'!$I$6-'d_시나리오'!$H$6)),'d_시나리오'!$J$6-SQRT((1-O2413)*('d_시나리오'!$J$6-'d_시나리오'!$H$6)*('d_시나리오'!$J$6-'d_시나리오'!$I$6))))</f>
        <v/>
      </c>
      <c r="Q2413">
        <f>INDEX('d_분포'!$B$2:$B$57,RANDBETWEEN(1,56))</f>
        <v/>
      </c>
      <c r="R2413">
        <f>BETAINV(RAND(),5,5)</f>
        <v/>
      </c>
      <c r="S2413">
        <f>'d_고정'!$B$1*'6_기대효과'!$H$7*('d_시나리오'!$I$7/'d_고정'!$B$2)*B2413</f>
        <v/>
      </c>
      <c r="T2413">
        <f>S2413*D2413</f>
        <v/>
      </c>
      <c r="U2413">
        <f>S2413*F2413*H2413</f>
        <v/>
      </c>
      <c r="V2413">
        <f>S2413*F2413*(H2413-1)</f>
        <v/>
      </c>
      <c r="W2413">
        <f>U2413*J2413</f>
        <v/>
      </c>
      <c r="X2413">
        <f>T2413+W2413</f>
        <v/>
      </c>
      <c r="Y2413">
        <f>(T2413*E2413+W2413*L2413)*(1-R2413-'d_고정'!$B$13)</f>
        <v/>
      </c>
      <c r="Z2413">
        <f>(U2413*N2413*Q2413+'d_고정'!$B$3*('6_기대효과'!$H$7/8)*Q2413*'d_고정'!$B$10*P2413*('6_기대효과'!$K$7/'d_고정'!$B$9))*(1-R2413)</f>
        <v/>
      </c>
      <c r="AA2413">
        <f>W2413*L2413*(1-R2413-'d_고정'!$B$13)+U2413*MAX(N2413-'d_고정'!$B$10*P2413*('6_기대효과'!$K$7/'d_고정'!$B$9),0)*Q2413*(1-R2413)</f>
        <v/>
      </c>
      <c r="AB2413">
        <f>Y2413+Z2413</f>
        <v/>
      </c>
      <c r="AC2413">
        <f>Y2413/('d_고정'!$B$5*'6_기대효과'!$H$7/8)/'d_고정'!$B$6</f>
        <v/>
      </c>
      <c r="AD2413">
        <f>Y2413/('d_고정'!$B$8*'6_기대효과'!$H$7/8)</f>
        <v/>
      </c>
    </row>
    <row r="2414">
      <c r="A2414">
        <f>RAND()</f>
        <v/>
      </c>
      <c r="B2414">
        <f>IF('d_시나리오'!$J$2='d_시나리오'!$H$2,'d_시나리오'!$I$2,IF(A2414&lt;('d_시나리오'!$I$2-'d_시나리오'!$H$2)/('d_시나리오'!$J$2-'d_시나리오'!$H$2),'d_시나리오'!$H$2+SQRT(A2414*('d_시나리오'!$J$2-'d_시나리오'!$H$2)*('d_시나리오'!$I$2-'d_시나리오'!$H$2)),'d_시나리오'!$J$2-SQRT((1-A2414)*('d_시나리오'!$J$2-'d_시나리오'!$H$2)*('d_시나리오'!$J$2-'d_시나리오'!$I$2))))</f>
        <v/>
      </c>
      <c r="C2414">
        <f>RAND()</f>
        <v/>
      </c>
      <c r="D2414">
        <f>BETAINV(RAND(),IF(C2414&lt;'d_고정'!$B$26,'d_고정'!$B$23,'d_고정'!$B$16)+1,'d_고정'!$B$17-IF(C2414&lt;'d_고정'!$B$26,'d_고정'!$B$23,'d_고정'!$B$16)+1)*('d_고정'!$B$14+('d_고정'!$B$15-'d_고정'!$B$14)*RAND())</f>
        <v/>
      </c>
      <c r="E2414">
        <f>INDEX('d_분포'!$A$2:$A$28,RANDBETWEEN(1,27))</f>
        <v/>
      </c>
      <c r="F2414">
        <f>INDEX('d_분포'!$C$2:$C$5,RANDBETWEEN(1,4))*(0.9+0.2*RAND())</f>
        <v/>
      </c>
      <c r="G2414">
        <f>RAND()</f>
        <v/>
      </c>
      <c r="H2414">
        <f>(F2414+(1-F2414)*('d_고정'!$B$22*BETAINV(RAND(),IF(G2414&lt;'d_고정'!$B$26,'d_고정'!$B$25,'d_고정'!$B$20)+1,'d_고정'!$B$21-IF(G2414&lt;'d_고정'!$B$26,'d_고정'!$B$25,'d_고정'!$B$20)+1)+(1-'d_고정'!$B$22)*BETAINV(RAND(),IF(G2414&lt;'d_고정'!$B$26,'d_고정'!$B$24,'d_고정'!$B$18)+1,'d_고정'!$B$19-IF(G2414&lt;'d_고정'!$B$26,'d_고정'!$B$24,'d_고정'!$B$18)+1))*('d_고정'!$B$14+('d_고정'!$B$15-'d_고정'!$B$14)*RAND()))/F2414</f>
        <v/>
      </c>
      <c r="I2414">
        <f>RAND()</f>
        <v/>
      </c>
      <c r="J2414">
        <f>IF('d_시나리오'!$J$3='d_시나리오'!$H$3,'d_시나리오'!$I$3,IF(I2414&lt;('d_시나리오'!$I$3-'d_시나리오'!$H$3)/('d_시나리오'!$J$3-'d_시나리오'!$H$3),'d_시나리오'!$H$3+SQRT(I2414*('d_시나리오'!$J$3-'d_시나리오'!$H$3)*('d_시나리오'!$I$3-'d_시나리오'!$H$3)),'d_시나리오'!$J$3-SQRT((1-I2414)*('d_시나리오'!$J$3-'d_시나리오'!$H$3)*('d_시나리오'!$J$3-'d_시나리오'!$I$3))))</f>
        <v/>
      </c>
      <c r="K2414">
        <f>RAND()</f>
        <v/>
      </c>
      <c r="L2414">
        <f>IF('d_시나리오'!$J$4='d_시나리오'!$H$4,'d_시나리오'!$I$4,IF(K2414&lt;('d_시나리오'!$I$4-'d_시나리오'!$H$4)/('d_시나리오'!$J$4-'d_시나리오'!$H$4),'d_시나리오'!$H$4+SQRT(K2414*('d_시나리오'!$J$4-'d_시나리오'!$H$4)*('d_시나리오'!$I$4-'d_시나리오'!$H$4)),'d_시나리오'!$J$4-SQRT((1-K2414)*('d_시나리오'!$J$4-'d_시나리오'!$H$4)*('d_시나리오'!$J$4-'d_시나리오'!$I$4))))</f>
        <v/>
      </c>
      <c r="M2414">
        <f>RAND()</f>
        <v/>
      </c>
      <c r="N2414">
        <f>IF('d_시나리오'!$J$5='d_시나리오'!$H$5,'d_시나리오'!$I$5,IF(M2414&lt;('d_시나리오'!$I$5-'d_시나리오'!$H$5)/('d_시나리오'!$J$5-'d_시나리오'!$H$5),'d_시나리오'!$H$5+SQRT(M2414*('d_시나리오'!$J$5-'d_시나리오'!$H$5)*('d_시나리오'!$I$5-'d_시나리오'!$H$5)),'d_시나리오'!$J$5-SQRT((1-M2414)*('d_시나리오'!$J$5-'d_시나리오'!$H$5)*('d_시나리오'!$J$5-'d_시나리오'!$I$5))))</f>
        <v/>
      </c>
      <c r="O2414">
        <f>RAND()</f>
        <v/>
      </c>
      <c r="P2414">
        <f>IF('d_시나리오'!$J$6='d_시나리오'!$H$6,'d_시나리오'!$I$6,IF(O2414&lt;('d_시나리오'!$I$6-'d_시나리오'!$H$6)/('d_시나리오'!$J$6-'d_시나리오'!$H$6),'d_시나리오'!$H$6+SQRT(O2414*('d_시나리오'!$J$6-'d_시나리오'!$H$6)*('d_시나리오'!$I$6-'d_시나리오'!$H$6)),'d_시나리오'!$J$6-SQRT((1-O2414)*('d_시나리오'!$J$6-'d_시나리오'!$H$6)*('d_시나리오'!$J$6-'d_시나리오'!$I$6))))</f>
        <v/>
      </c>
      <c r="Q2414">
        <f>INDEX('d_분포'!$B$2:$B$57,RANDBETWEEN(1,56))</f>
        <v/>
      </c>
      <c r="R2414">
        <f>BETAINV(RAND(),5,5)</f>
        <v/>
      </c>
      <c r="S2414">
        <f>'d_고정'!$B$1*'6_기대효과'!$H$7*('d_시나리오'!$I$7/'d_고정'!$B$2)*B2414</f>
        <v/>
      </c>
      <c r="T2414">
        <f>S2414*D2414</f>
        <v/>
      </c>
      <c r="U2414">
        <f>S2414*F2414*H2414</f>
        <v/>
      </c>
      <c r="V2414">
        <f>S2414*F2414*(H2414-1)</f>
        <v/>
      </c>
      <c r="W2414">
        <f>U2414*J2414</f>
        <v/>
      </c>
      <c r="X2414">
        <f>T2414+W2414</f>
        <v/>
      </c>
      <c r="Y2414">
        <f>(T2414*E2414+W2414*L2414)*(1-R2414-'d_고정'!$B$13)</f>
        <v/>
      </c>
      <c r="Z2414">
        <f>(U2414*N2414*Q2414+'d_고정'!$B$3*('6_기대효과'!$H$7/8)*Q2414*'d_고정'!$B$10*P2414*('6_기대효과'!$K$7/'d_고정'!$B$9))*(1-R2414)</f>
        <v/>
      </c>
      <c r="AA2414">
        <f>W2414*L2414*(1-R2414-'d_고정'!$B$13)+U2414*MAX(N2414-'d_고정'!$B$10*P2414*('6_기대효과'!$K$7/'d_고정'!$B$9),0)*Q2414*(1-R2414)</f>
        <v/>
      </c>
      <c r="AB2414">
        <f>Y2414+Z2414</f>
        <v/>
      </c>
      <c r="AC2414">
        <f>Y2414/('d_고정'!$B$5*'6_기대효과'!$H$7/8)/'d_고정'!$B$6</f>
        <v/>
      </c>
      <c r="AD2414">
        <f>Y2414/('d_고정'!$B$8*'6_기대효과'!$H$7/8)</f>
        <v/>
      </c>
    </row>
    <row r="2415">
      <c r="A2415">
        <f>RAND()</f>
        <v/>
      </c>
      <c r="B2415">
        <f>IF('d_시나리오'!$J$2='d_시나리오'!$H$2,'d_시나리오'!$I$2,IF(A2415&lt;('d_시나리오'!$I$2-'d_시나리오'!$H$2)/('d_시나리오'!$J$2-'d_시나리오'!$H$2),'d_시나리오'!$H$2+SQRT(A2415*('d_시나리오'!$J$2-'d_시나리오'!$H$2)*('d_시나리오'!$I$2-'d_시나리오'!$H$2)),'d_시나리오'!$J$2-SQRT((1-A2415)*('d_시나리오'!$J$2-'d_시나리오'!$H$2)*('d_시나리오'!$J$2-'d_시나리오'!$I$2))))</f>
        <v/>
      </c>
      <c r="C2415">
        <f>RAND()</f>
        <v/>
      </c>
      <c r="D2415">
        <f>BETAINV(RAND(),IF(C2415&lt;'d_고정'!$B$26,'d_고정'!$B$23,'d_고정'!$B$16)+1,'d_고정'!$B$17-IF(C2415&lt;'d_고정'!$B$26,'d_고정'!$B$23,'d_고정'!$B$16)+1)*('d_고정'!$B$14+('d_고정'!$B$15-'d_고정'!$B$14)*RAND())</f>
        <v/>
      </c>
      <c r="E2415">
        <f>INDEX('d_분포'!$A$2:$A$28,RANDBETWEEN(1,27))</f>
        <v/>
      </c>
      <c r="F2415">
        <f>INDEX('d_분포'!$C$2:$C$5,RANDBETWEEN(1,4))*(0.9+0.2*RAND())</f>
        <v/>
      </c>
      <c r="G2415">
        <f>RAND()</f>
        <v/>
      </c>
      <c r="H2415">
        <f>(F2415+(1-F2415)*('d_고정'!$B$22*BETAINV(RAND(),IF(G2415&lt;'d_고정'!$B$26,'d_고정'!$B$25,'d_고정'!$B$20)+1,'d_고정'!$B$21-IF(G2415&lt;'d_고정'!$B$26,'d_고정'!$B$25,'d_고정'!$B$20)+1)+(1-'d_고정'!$B$22)*BETAINV(RAND(),IF(G2415&lt;'d_고정'!$B$26,'d_고정'!$B$24,'d_고정'!$B$18)+1,'d_고정'!$B$19-IF(G2415&lt;'d_고정'!$B$26,'d_고정'!$B$24,'d_고정'!$B$18)+1))*('d_고정'!$B$14+('d_고정'!$B$15-'d_고정'!$B$14)*RAND()))/F2415</f>
        <v/>
      </c>
      <c r="I2415">
        <f>RAND()</f>
        <v/>
      </c>
      <c r="J2415">
        <f>IF('d_시나리오'!$J$3='d_시나리오'!$H$3,'d_시나리오'!$I$3,IF(I2415&lt;('d_시나리오'!$I$3-'d_시나리오'!$H$3)/('d_시나리오'!$J$3-'d_시나리오'!$H$3),'d_시나리오'!$H$3+SQRT(I2415*('d_시나리오'!$J$3-'d_시나리오'!$H$3)*('d_시나리오'!$I$3-'d_시나리오'!$H$3)),'d_시나리오'!$J$3-SQRT((1-I2415)*('d_시나리오'!$J$3-'d_시나리오'!$H$3)*('d_시나리오'!$J$3-'d_시나리오'!$I$3))))</f>
        <v/>
      </c>
      <c r="K2415">
        <f>RAND()</f>
        <v/>
      </c>
      <c r="L2415">
        <f>IF('d_시나리오'!$J$4='d_시나리오'!$H$4,'d_시나리오'!$I$4,IF(K2415&lt;('d_시나리오'!$I$4-'d_시나리오'!$H$4)/('d_시나리오'!$J$4-'d_시나리오'!$H$4),'d_시나리오'!$H$4+SQRT(K2415*('d_시나리오'!$J$4-'d_시나리오'!$H$4)*('d_시나리오'!$I$4-'d_시나리오'!$H$4)),'d_시나리오'!$J$4-SQRT((1-K2415)*('d_시나리오'!$J$4-'d_시나리오'!$H$4)*('d_시나리오'!$J$4-'d_시나리오'!$I$4))))</f>
        <v/>
      </c>
      <c r="M2415">
        <f>RAND()</f>
        <v/>
      </c>
      <c r="N2415">
        <f>IF('d_시나리오'!$J$5='d_시나리오'!$H$5,'d_시나리오'!$I$5,IF(M2415&lt;('d_시나리오'!$I$5-'d_시나리오'!$H$5)/('d_시나리오'!$J$5-'d_시나리오'!$H$5),'d_시나리오'!$H$5+SQRT(M2415*('d_시나리오'!$J$5-'d_시나리오'!$H$5)*('d_시나리오'!$I$5-'d_시나리오'!$H$5)),'d_시나리오'!$J$5-SQRT((1-M2415)*('d_시나리오'!$J$5-'d_시나리오'!$H$5)*('d_시나리오'!$J$5-'d_시나리오'!$I$5))))</f>
        <v/>
      </c>
      <c r="O2415">
        <f>RAND()</f>
        <v/>
      </c>
      <c r="P2415">
        <f>IF('d_시나리오'!$J$6='d_시나리오'!$H$6,'d_시나리오'!$I$6,IF(O2415&lt;('d_시나리오'!$I$6-'d_시나리오'!$H$6)/('d_시나리오'!$J$6-'d_시나리오'!$H$6),'d_시나리오'!$H$6+SQRT(O2415*('d_시나리오'!$J$6-'d_시나리오'!$H$6)*('d_시나리오'!$I$6-'d_시나리오'!$H$6)),'d_시나리오'!$J$6-SQRT((1-O2415)*('d_시나리오'!$J$6-'d_시나리오'!$H$6)*('d_시나리오'!$J$6-'d_시나리오'!$I$6))))</f>
        <v/>
      </c>
      <c r="Q2415">
        <f>INDEX('d_분포'!$B$2:$B$57,RANDBETWEEN(1,56))</f>
        <v/>
      </c>
      <c r="R2415">
        <f>BETAINV(RAND(),5,5)</f>
        <v/>
      </c>
      <c r="S2415">
        <f>'d_고정'!$B$1*'6_기대효과'!$H$7*('d_시나리오'!$I$7/'d_고정'!$B$2)*B2415</f>
        <v/>
      </c>
      <c r="T2415">
        <f>S2415*D2415</f>
        <v/>
      </c>
      <c r="U2415">
        <f>S2415*F2415*H2415</f>
        <v/>
      </c>
      <c r="V2415">
        <f>S2415*F2415*(H2415-1)</f>
        <v/>
      </c>
      <c r="W2415">
        <f>U2415*J2415</f>
        <v/>
      </c>
      <c r="X2415">
        <f>T2415+W2415</f>
        <v/>
      </c>
      <c r="Y2415">
        <f>(T2415*E2415+W2415*L2415)*(1-R2415-'d_고정'!$B$13)</f>
        <v/>
      </c>
      <c r="Z2415">
        <f>(U2415*N2415*Q2415+'d_고정'!$B$3*('6_기대효과'!$H$7/8)*Q2415*'d_고정'!$B$10*P2415*('6_기대효과'!$K$7/'d_고정'!$B$9))*(1-R2415)</f>
        <v/>
      </c>
      <c r="AA2415">
        <f>W2415*L2415*(1-R2415-'d_고정'!$B$13)+U2415*MAX(N2415-'d_고정'!$B$10*P2415*('6_기대효과'!$K$7/'d_고정'!$B$9),0)*Q2415*(1-R2415)</f>
        <v/>
      </c>
      <c r="AB2415">
        <f>Y2415+Z2415</f>
        <v/>
      </c>
      <c r="AC2415">
        <f>Y2415/('d_고정'!$B$5*'6_기대효과'!$H$7/8)/'d_고정'!$B$6</f>
        <v/>
      </c>
      <c r="AD2415">
        <f>Y2415/('d_고정'!$B$8*'6_기대효과'!$H$7/8)</f>
        <v/>
      </c>
    </row>
    <row r="2416">
      <c r="A2416">
        <f>RAND()</f>
        <v/>
      </c>
      <c r="B2416">
        <f>IF('d_시나리오'!$J$2='d_시나리오'!$H$2,'d_시나리오'!$I$2,IF(A2416&lt;('d_시나리오'!$I$2-'d_시나리오'!$H$2)/('d_시나리오'!$J$2-'d_시나리오'!$H$2),'d_시나리오'!$H$2+SQRT(A2416*('d_시나리오'!$J$2-'d_시나리오'!$H$2)*('d_시나리오'!$I$2-'d_시나리오'!$H$2)),'d_시나리오'!$J$2-SQRT((1-A2416)*('d_시나리오'!$J$2-'d_시나리오'!$H$2)*('d_시나리오'!$J$2-'d_시나리오'!$I$2))))</f>
        <v/>
      </c>
      <c r="C2416">
        <f>RAND()</f>
        <v/>
      </c>
      <c r="D2416">
        <f>BETAINV(RAND(),IF(C2416&lt;'d_고정'!$B$26,'d_고정'!$B$23,'d_고정'!$B$16)+1,'d_고정'!$B$17-IF(C2416&lt;'d_고정'!$B$26,'d_고정'!$B$23,'d_고정'!$B$16)+1)*('d_고정'!$B$14+('d_고정'!$B$15-'d_고정'!$B$14)*RAND())</f>
        <v/>
      </c>
      <c r="E2416">
        <f>INDEX('d_분포'!$A$2:$A$28,RANDBETWEEN(1,27))</f>
        <v/>
      </c>
      <c r="F2416">
        <f>INDEX('d_분포'!$C$2:$C$5,RANDBETWEEN(1,4))*(0.9+0.2*RAND())</f>
        <v/>
      </c>
      <c r="G2416">
        <f>RAND()</f>
        <v/>
      </c>
      <c r="H2416">
        <f>(F2416+(1-F2416)*('d_고정'!$B$22*BETAINV(RAND(),IF(G2416&lt;'d_고정'!$B$26,'d_고정'!$B$25,'d_고정'!$B$20)+1,'d_고정'!$B$21-IF(G2416&lt;'d_고정'!$B$26,'d_고정'!$B$25,'d_고정'!$B$20)+1)+(1-'d_고정'!$B$22)*BETAINV(RAND(),IF(G2416&lt;'d_고정'!$B$26,'d_고정'!$B$24,'d_고정'!$B$18)+1,'d_고정'!$B$19-IF(G2416&lt;'d_고정'!$B$26,'d_고정'!$B$24,'d_고정'!$B$18)+1))*('d_고정'!$B$14+('d_고정'!$B$15-'d_고정'!$B$14)*RAND()))/F2416</f>
        <v/>
      </c>
      <c r="I2416">
        <f>RAND()</f>
        <v/>
      </c>
      <c r="J2416">
        <f>IF('d_시나리오'!$J$3='d_시나리오'!$H$3,'d_시나리오'!$I$3,IF(I2416&lt;('d_시나리오'!$I$3-'d_시나리오'!$H$3)/('d_시나리오'!$J$3-'d_시나리오'!$H$3),'d_시나리오'!$H$3+SQRT(I2416*('d_시나리오'!$J$3-'d_시나리오'!$H$3)*('d_시나리오'!$I$3-'d_시나리오'!$H$3)),'d_시나리오'!$J$3-SQRT((1-I2416)*('d_시나리오'!$J$3-'d_시나리오'!$H$3)*('d_시나리오'!$J$3-'d_시나리오'!$I$3))))</f>
        <v/>
      </c>
      <c r="K2416">
        <f>RAND()</f>
        <v/>
      </c>
      <c r="L2416">
        <f>IF('d_시나리오'!$J$4='d_시나리오'!$H$4,'d_시나리오'!$I$4,IF(K2416&lt;('d_시나리오'!$I$4-'d_시나리오'!$H$4)/('d_시나리오'!$J$4-'d_시나리오'!$H$4),'d_시나리오'!$H$4+SQRT(K2416*('d_시나리오'!$J$4-'d_시나리오'!$H$4)*('d_시나리오'!$I$4-'d_시나리오'!$H$4)),'d_시나리오'!$J$4-SQRT((1-K2416)*('d_시나리오'!$J$4-'d_시나리오'!$H$4)*('d_시나리오'!$J$4-'d_시나리오'!$I$4))))</f>
        <v/>
      </c>
      <c r="M2416">
        <f>RAND()</f>
        <v/>
      </c>
      <c r="N2416">
        <f>IF('d_시나리오'!$J$5='d_시나리오'!$H$5,'d_시나리오'!$I$5,IF(M2416&lt;('d_시나리오'!$I$5-'d_시나리오'!$H$5)/('d_시나리오'!$J$5-'d_시나리오'!$H$5),'d_시나리오'!$H$5+SQRT(M2416*('d_시나리오'!$J$5-'d_시나리오'!$H$5)*('d_시나리오'!$I$5-'d_시나리오'!$H$5)),'d_시나리오'!$J$5-SQRT((1-M2416)*('d_시나리오'!$J$5-'d_시나리오'!$H$5)*('d_시나리오'!$J$5-'d_시나리오'!$I$5))))</f>
        <v/>
      </c>
      <c r="O2416">
        <f>RAND()</f>
        <v/>
      </c>
      <c r="P2416">
        <f>IF('d_시나리오'!$J$6='d_시나리오'!$H$6,'d_시나리오'!$I$6,IF(O2416&lt;('d_시나리오'!$I$6-'d_시나리오'!$H$6)/('d_시나리오'!$J$6-'d_시나리오'!$H$6),'d_시나리오'!$H$6+SQRT(O2416*('d_시나리오'!$J$6-'d_시나리오'!$H$6)*('d_시나리오'!$I$6-'d_시나리오'!$H$6)),'d_시나리오'!$J$6-SQRT((1-O2416)*('d_시나리오'!$J$6-'d_시나리오'!$H$6)*('d_시나리오'!$J$6-'d_시나리오'!$I$6))))</f>
        <v/>
      </c>
      <c r="Q2416">
        <f>INDEX('d_분포'!$B$2:$B$57,RANDBETWEEN(1,56))</f>
        <v/>
      </c>
      <c r="R2416">
        <f>BETAINV(RAND(),5,5)</f>
        <v/>
      </c>
      <c r="S2416">
        <f>'d_고정'!$B$1*'6_기대효과'!$H$7*('d_시나리오'!$I$7/'d_고정'!$B$2)*B2416</f>
        <v/>
      </c>
      <c r="T2416">
        <f>S2416*D2416</f>
        <v/>
      </c>
      <c r="U2416">
        <f>S2416*F2416*H2416</f>
        <v/>
      </c>
      <c r="V2416">
        <f>S2416*F2416*(H2416-1)</f>
        <v/>
      </c>
      <c r="W2416">
        <f>U2416*J2416</f>
        <v/>
      </c>
      <c r="X2416">
        <f>T2416+W2416</f>
        <v/>
      </c>
      <c r="Y2416">
        <f>(T2416*E2416+W2416*L2416)*(1-R2416-'d_고정'!$B$13)</f>
        <v/>
      </c>
      <c r="Z2416">
        <f>(U2416*N2416*Q2416+'d_고정'!$B$3*('6_기대효과'!$H$7/8)*Q2416*'d_고정'!$B$10*P2416*('6_기대효과'!$K$7/'d_고정'!$B$9))*(1-R2416)</f>
        <v/>
      </c>
      <c r="AA2416">
        <f>W2416*L2416*(1-R2416-'d_고정'!$B$13)+U2416*MAX(N2416-'d_고정'!$B$10*P2416*('6_기대효과'!$K$7/'d_고정'!$B$9),0)*Q2416*(1-R2416)</f>
        <v/>
      </c>
      <c r="AB2416">
        <f>Y2416+Z2416</f>
        <v/>
      </c>
      <c r="AC2416">
        <f>Y2416/('d_고정'!$B$5*'6_기대효과'!$H$7/8)/'d_고정'!$B$6</f>
        <v/>
      </c>
      <c r="AD2416">
        <f>Y2416/('d_고정'!$B$8*'6_기대효과'!$H$7/8)</f>
        <v/>
      </c>
    </row>
    <row r="2417">
      <c r="A2417">
        <f>RAND()</f>
        <v/>
      </c>
      <c r="B2417">
        <f>IF('d_시나리오'!$J$2='d_시나리오'!$H$2,'d_시나리오'!$I$2,IF(A2417&lt;('d_시나리오'!$I$2-'d_시나리오'!$H$2)/('d_시나리오'!$J$2-'d_시나리오'!$H$2),'d_시나리오'!$H$2+SQRT(A2417*('d_시나리오'!$J$2-'d_시나리오'!$H$2)*('d_시나리오'!$I$2-'d_시나리오'!$H$2)),'d_시나리오'!$J$2-SQRT((1-A2417)*('d_시나리오'!$J$2-'d_시나리오'!$H$2)*('d_시나리오'!$J$2-'d_시나리오'!$I$2))))</f>
        <v/>
      </c>
      <c r="C2417">
        <f>RAND()</f>
        <v/>
      </c>
      <c r="D2417">
        <f>BETAINV(RAND(),IF(C2417&lt;'d_고정'!$B$26,'d_고정'!$B$23,'d_고정'!$B$16)+1,'d_고정'!$B$17-IF(C2417&lt;'d_고정'!$B$26,'d_고정'!$B$23,'d_고정'!$B$16)+1)*('d_고정'!$B$14+('d_고정'!$B$15-'d_고정'!$B$14)*RAND())</f>
        <v/>
      </c>
      <c r="E2417">
        <f>INDEX('d_분포'!$A$2:$A$28,RANDBETWEEN(1,27))</f>
        <v/>
      </c>
      <c r="F2417">
        <f>INDEX('d_분포'!$C$2:$C$5,RANDBETWEEN(1,4))*(0.9+0.2*RAND())</f>
        <v/>
      </c>
      <c r="G2417">
        <f>RAND()</f>
        <v/>
      </c>
      <c r="H2417">
        <f>(F2417+(1-F2417)*('d_고정'!$B$22*BETAINV(RAND(),IF(G2417&lt;'d_고정'!$B$26,'d_고정'!$B$25,'d_고정'!$B$20)+1,'d_고정'!$B$21-IF(G2417&lt;'d_고정'!$B$26,'d_고정'!$B$25,'d_고정'!$B$20)+1)+(1-'d_고정'!$B$22)*BETAINV(RAND(),IF(G2417&lt;'d_고정'!$B$26,'d_고정'!$B$24,'d_고정'!$B$18)+1,'d_고정'!$B$19-IF(G2417&lt;'d_고정'!$B$26,'d_고정'!$B$24,'d_고정'!$B$18)+1))*('d_고정'!$B$14+('d_고정'!$B$15-'d_고정'!$B$14)*RAND()))/F2417</f>
        <v/>
      </c>
      <c r="I2417">
        <f>RAND()</f>
        <v/>
      </c>
      <c r="J2417">
        <f>IF('d_시나리오'!$J$3='d_시나리오'!$H$3,'d_시나리오'!$I$3,IF(I2417&lt;('d_시나리오'!$I$3-'d_시나리오'!$H$3)/('d_시나리오'!$J$3-'d_시나리오'!$H$3),'d_시나리오'!$H$3+SQRT(I2417*('d_시나리오'!$J$3-'d_시나리오'!$H$3)*('d_시나리오'!$I$3-'d_시나리오'!$H$3)),'d_시나리오'!$J$3-SQRT((1-I2417)*('d_시나리오'!$J$3-'d_시나리오'!$H$3)*('d_시나리오'!$J$3-'d_시나리오'!$I$3))))</f>
        <v/>
      </c>
      <c r="K2417">
        <f>RAND()</f>
        <v/>
      </c>
      <c r="L2417">
        <f>IF('d_시나리오'!$J$4='d_시나리오'!$H$4,'d_시나리오'!$I$4,IF(K2417&lt;('d_시나리오'!$I$4-'d_시나리오'!$H$4)/('d_시나리오'!$J$4-'d_시나리오'!$H$4),'d_시나리오'!$H$4+SQRT(K2417*('d_시나리오'!$J$4-'d_시나리오'!$H$4)*('d_시나리오'!$I$4-'d_시나리오'!$H$4)),'d_시나리오'!$J$4-SQRT((1-K2417)*('d_시나리오'!$J$4-'d_시나리오'!$H$4)*('d_시나리오'!$J$4-'d_시나리오'!$I$4))))</f>
        <v/>
      </c>
      <c r="M2417">
        <f>RAND()</f>
        <v/>
      </c>
      <c r="N2417">
        <f>IF('d_시나리오'!$J$5='d_시나리오'!$H$5,'d_시나리오'!$I$5,IF(M2417&lt;('d_시나리오'!$I$5-'d_시나리오'!$H$5)/('d_시나리오'!$J$5-'d_시나리오'!$H$5),'d_시나리오'!$H$5+SQRT(M2417*('d_시나리오'!$J$5-'d_시나리오'!$H$5)*('d_시나리오'!$I$5-'d_시나리오'!$H$5)),'d_시나리오'!$J$5-SQRT((1-M2417)*('d_시나리오'!$J$5-'d_시나리오'!$H$5)*('d_시나리오'!$J$5-'d_시나리오'!$I$5))))</f>
        <v/>
      </c>
      <c r="O2417">
        <f>RAND()</f>
        <v/>
      </c>
      <c r="P2417">
        <f>IF('d_시나리오'!$J$6='d_시나리오'!$H$6,'d_시나리오'!$I$6,IF(O2417&lt;('d_시나리오'!$I$6-'d_시나리오'!$H$6)/('d_시나리오'!$J$6-'d_시나리오'!$H$6),'d_시나리오'!$H$6+SQRT(O2417*('d_시나리오'!$J$6-'d_시나리오'!$H$6)*('d_시나리오'!$I$6-'d_시나리오'!$H$6)),'d_시나리오'!$J$6-SQRT((1-O2417)*('d_시나리오'!$J$6-'d_시나리오'!$H$6)*('d_시나리오'!$J$6-'d_시나리오'!$I$6))))</f>
        <v/>
      </c>
      <c r="Q2417">
        <f>INDEX('d_분포'!$B$2:$B$57,RANDBETWEEN(1,56))</f>
        <v/>
      </c>
      <c r="R2417">
        <f>BETAINV(RAND(),5,5)</f>
        <v/>
      </c>
      <c r="S2417">
        <f>'d_고정'!$B$1*'6_기대효과'!$H$7*('d_시나리오'!$I$7/'d_고정'!$B$2)*B2417</f>
        <v/>
      </c>
      <c r="T2417">
        <f>S2417*D2417</f>
        <v/>
      </c>
      <c r="U2417">
        <f>S2417*F2417*H2417</f>
        <v/>
      </c>
      <c r="V2417">
        <f>S2417*F2417*(H2417-1)</f>
        <v/>
      </c>
      <c r="W2417">
        <f>U2417*J2417</f>
        <v/>
      </c>
      <c r="X2417">
        <f>T2417+W2417</f>
        <v/>
      </c>
      <c r="Y2417">
        <f>(T2417*E2417+W2417*L2417)*(1-R2417-'d_고정'!$B$13)</f>
        <v/>
      </c>
      <c r="Z2417">
        <f>(U2417*N2417*Q2417+'d_고정'!$B$3*('6_기대효과'!$H$7/8)*Q2417*'d_고정'!$B$10*P2417*('6_기대효과'!$K$7/'d_고정'!$B$9))*(1-R2417)</f>
        <v/>
      </c>
      <c r="AA2417">
        <f>W2417*L2417*(1-R2417-'d_고정'!$B$13)+U2417*MAX(N2417-'d_고정'!$B$10*P2417*('6_기대효과'!$K$7/'d_고정'!$B$9),0)*Q2417*(1-R2417)</f>
        <v/>
      </c>
      <c r="AB2417">
        <f>Y2417+Z2417</f>
        <v/>
      </c>
      <c r="AC2417">
        <f>Y2417/('d_고정'!$B$5*'6_기대효과'!$H$7/8)/'d_고정'!$B$6</f>
        <v/>
      </c>
      <c r="AD2417">
        <f>Y2417/('d_고정'!$B$8*'6_기대효과'!$H$7/8)</f>
        <v/>
      </c>
    </row>
    <row r="2418">
      <c r="A2418">
        <f>RAND()</f>
        <v/>
      </c>
      <c r="B2418">
        <f>IF('d_시나리오'!$J$2='d_시나리오'!$H$2,'d_시나리오'!$I$2,IF(A2418&lt;('d_시나리오'!$I$2-'d_시나리오'!$H$2)/('d_시나리오'!$J$2-'d_시나리오'!$H$2),'d_시나리오'!$H$2+SQRT(A2418*('d_시나리오'!$J$2-'d_시나리오'!$H$2)*('d_시나리오'!$I$2-'d_시나리오'!$H$2)),'d_시나리오'!$J$2-SQRT((1-A2418)*('d_시나리오'!$J$2-'d_시나리오'!$H$2)*('d_시나리오'!$J$2-'d_시나리오'!$I$2))))</f>
        <v/>
      </c>
      <c r="C2418">
        <f>RAND()</f>
        <v/>
      </c>
      <c r="D2418">
        <f>BETAINV(RAND(),IF(C2418&lt;'d_고정'!$B$26,'d_고정'!$B$23,'d_고정'!$B$16)+1,'d_고정'!$B$17-IF(C2418&lt;'d_고정'!$B$26,'d_고정'!$B$23,'d_고정'!$B$16)+1)*('d_고정'!$B$14+('d_고정'!$B$15-'d_고정'!$B$14)*RAND())</f>
        <v/>
      </c>
      <c r="E2418">
        <f>INDEX('d_분포'!$A$2:$A$28,RANDBETWEEN(1,27))</f>
        <v/>
      </c>
      <c r="F2418">
        <f>INDEX('d_분포'!$C$2:$C$5,RANDBETWEEN(1,4))*(0.9+0.2*RAND())</f>
        <v/>
      </c>
      <c r="G2418">
        <f>RAND()</f>
        <v/>
      </c>
      <c r="H2418">
        <f>(F2418+(1-F2418)*('d_고정'!$B$22*BETAINV(RAND(),IF(G2418&lt;'d_고정'!$B$26,'d_고정'!$B$25,'d_고정'!$B$20)+1,'d_고정'!$B$21-IF(G2418&lt;'d_고정'!$B$26,'d_고정'!$B$25,'d_고정'!$B$20)+1)+(1-'d_고정'!$B$22)*BETAINV(RAND(),IF(G2418&lt;'d_고정'!$B$26,'d_고정'!$B$24,'d_고정'!$B$18)+1,'d_고정'!$B$19-IF(G2418&lt;'d_고정'!$B$26,'d_고정'!$B$24,'d_고정'!$B$18)+1))*('d_고정'!$B$14+('d_고정'!$B$15-'d_고정'!$B$14)*RAND()))/F2418</f>
        <v/>
      </c>
      <c r="I2418">
        <f>RAND()</f>
        <v/>
      </c>
      <c r="J2418">
        <f>IF('d_시나리오'!$J$3='d_시나리오'!$H$3,'d_시나리오'!$I$3,IF(I2418&lt;('d_시나리오'!$I$3-'d_시나리오'!$H$3)/('d_시나리오'!$J$3-'d_시나리오'!$H$3),'d_시나리오'!$H$3+SQRT(I2418*('d_시나리오'!$J$3-'d_시나리오'!$H$3)*('d_시나리오'!$I$3-'d_시나리오'!$H$3)),'d_시나리오'!$J$3-SQRT((1-I2418)*('d_시나리오'!$J$3-'d_시나리오'!$H$3)*('d_시나리오'!$J$3-'d_시나리오'!$I$3))))</f>
        <v/>
      </c>
      <c r="K2418">
        <f>RAND()</f>
        <v/>
      </c>
      <c r="L2418">
        <f>IF('d_시나리오'!$J$4='d_시나리오'!$H$4,'d_시나리오'!$I$4,IF(K2418&lt;('d_시나리오'!$I$4-'d_시나리오'!$H$4)/('d_시나리오'!$J$4-'d_시나리오'!$H$4),'d_시나리오'!$H$4+SQRT(K2418*('d_시나리오'!$J$4-'d_시나리오'!$H$4)*('d_시나리오'!$I$4-'d_시나리오'!$H$4)),'d_시나리오'!$J$4-SQRT((1-K2418)*('d_시나리오'!$J$4-'d_시나리오'!$H$4)*('d_시나리오'!$J$4-'d_시나리오'!$I$4))))</f>
        <v/>
      </c>
      <c r="M2418">
        <f>RAND()</f>
        <v/>
      </c>
      <c r="N2418">
        <f>IF('d_시나리오'!$J$5='d_시나리오'!$H$5,'d_시나리오'!$I$5,IF(M2418&lt;('d_시나리오'!$I$5-'d_시나리오'!$H$5)/('d_시나리오'!$J$5-'d_시나리오'!$H$5),'d_시나리오'!$H$5+SQRT(M2418*('d_시나리오'!$J$5-'d_시나리오'!$H$5)*('d_시나리오'!$I$5-'d_시나리오'!$H$5)),'d_시나리오'!$J$5-SQRT((1-M2418)*('d_시나리오'!$J$5-'d_시나리오'!$H$5)*('d_시나리오'!$J$5-'d_시나리오'!$I$5))))</f>
        <v/>
      </c>
      <c r="O2418">
        <f>RAND()</f>
        <v/>
      </c>
      <c r="P2418">
        <f>IF('d_시나리오'!$J$6='d_시나리오'!$H$6,'d_시나리오'!$I$6,IF(O2418&lt;('d_시나리오'!$I$6-'d_시나리오'!$H$6)/('d_시나리오'!$J$6-'d_시나리오'!$H$6),'d_시나리오'!$H$6+SQRT(O2418*('d_시나리오'!$J$6-'d_시나리오'!$H$6)*('d_시나리오'!$I$6-'d_시나리오'!$H$6)),'d_시나리오'!$J$6-SQRT((1-O2418)*('d_시나리오'!$J$6-'d_시나리오'!$H$6)*('d_시나리오'!$J$6-'d_시나리오'!$I$6))))</f>
        <v/>
      </c>
      <c r="Q2418">
        <f>INDEX('d_분포'!$B$2:$B$57,RANDBETWEEN(1,56))</f>
        <v/>
      </c>
      <c r="R2418">
        <f>BETAINV(RAND(),5,5)</f>
        <v/>
      </c>
      <c r="S2418">
        <f>'d_고정'!$B$1*'6_기대효과'!$H$7*('d_시나리오'!$I$7/'d_고정'!$B$2)*B2418</f>
        <v/>
      </c>
      <c r="T2418">
        <f>S2418*D2418</f>
        <v/>
      </c>
      <c r="U2418">
        <f>S2418*F2418*H2418</f>
        <v/>
      </c>
      <c r="V2418">
        <f>S2418*F2418*(H2418-1)</f>
        <v/>
      </c>
      <c r="W2418">
        <f>U2418*J2418</f>
        <v/>
      </c>
      <c r="X2418">
        <f>T2418+W2418</f>
        <v/>
      </c>
      <c r="Y2418">
        <f>(T2418*E2418+W2418*L2418)*(1-R2418-'d_고정'!$B$13)</f>
        <v/>
      </c>
      <c r="Z2418">
        <f>(U2418*N2418*Q2418+'d_고정'!$B$3*('6_기대효과'!$H$7/8)*Q2418*'d_고정'!$B$10*P2418*('6_기대효과'!$K$7/'d_고정'!$B$9))*(1-R2418)</f>
        <v/>
      </c>
      <c r="AA2418">
        <f>W2418*L2418*(1-R2418-'d_고정'!$B$13)+U2418*MAX(N2418-'d_고정'!$B$10*P2418*('6_기대효과'!$K$7/'d_고정'!$B$9),0)*Q2418*(1-R2418)</f>
        <v/>
      </c>
      <c r="AB2418">
        <f>Y2418+Z2418</f>
        <v/>
      </c>
      <c r="AC2418">
        <f>Y2418/('d_고정'!$B$5*'6_기대효과'!$H$7/8)/'d_고정'!$B$6</f>
        <v/>
      </c>
      <c r="AD2418">
        <f>Y2418/('d_고정'!$B$8*'6_기대효과'!$H$7/8)</f>
        <v/>
      </c>
    </row>
    <row r="2419">
      <c r="A2419">
        <f>RAND()</f>
        <v/>
      </c>
      <c r="B2419">
        <f>IF('d_시나리오'!$J$2='d_시나리오'!$H$2,'d_시나리오'!$I$2,IF(A2419&lt;('d_시나리오'!$I$2-'d_시나리오'!$H$2)/('d_시나리오'!$J$2-'d_시나리오'!$H$2),'d_시나리오'!$H$2+SQRT(A2419*('d_시나리오'!$J$2-'d_시나리오'!$H$2)*('d_시나리오'!$I$2-'d_시나리오'!$H$2)),'d_시나리오'!$J$2-SQRT((1-A2419)*('d_시나리오'!$J$2-'d_시나리오'!$H$2)*('d_시나리오'!$J$2-'d_시나리오'!$I$2))))</f>
        <v/>
      </c>
      <c r="C2419">
        <f>RAND()</f>
        <v/>
      </c>
      <c r="D2419">
        <f>BETAINV(RAND(),IF(C2419&lt;'d_고정'!$B$26,'d_고정'!$B$23,'d_고정'!$B$16)+1,'d_고정'!$B$17-IF(C2419&lt;'d_고정'!$B$26,'d_고정'!$B$23,'d_고정'!$B$16)+1)*('d_고정'!$B$14+('d_고정'!$B$15-'d_고정'!$B$14)*RAND())</f>
        <v/>
      </c>
      <c r="E2419">
        <f>INDEX('d_분포'!$A$2:$A$28,RANDBETWEEN(1,27))</f>
        <v/>
      </c>
      <c r="F2419">
        <f>INDEX('d_분포'!$C$2:$C$5,RANDBETWEEN(1,4))*(0.9+0.2*RAND())</f>
        <v/>
      </c>
      <c r="G2419">
        <f>RAND()</f>
        <v/>
      </c>
      <c r="H2419">
        <f>(F2419+(1-F2419)*('d_고정'!$B$22*BETAINV(RAND(),IF(G2419&lt;'d_고정'!$B$26,'d_고정'!$B$25,'d_고정'!$B$20)+1,'d_고정'!$B$21-IF(G2419&lt;'d_고정'!$B$26,'d_고정'!$B$25,'d_고정'!$B$20)+1)+(1-'d_고정'!$B$22)*BETAINV(RAND(),IF(G2419&lt;'d_고정'!$B$26,'d_고정'!$B$24,'d_고정'!$B$18)+1,'d_고정'!$B$19-IF(G2419&lt;'d_고정'!$B$26,'d_고정'!$B$24,'d_고정'!$B$18)+1))*('d_고정'!$B$14+('d_고정'!$B$15-'d_고정'!$B$14)*RAND()))/F2419</f>
        <v/>
      </c>
      <c r="I2419">
        <f>RAND()</f>
        <v/>
      </c>
      <c r="J2419">
        <f>IF('d_시나리오'!$J$3='d_시나리오'!$H$3,'d_시나리오'!$I$3,IF(I2419&lt;('d_시나리오'!$I$3-'d_시나리오'!$H$3)/('d_시나리오'!$J$3-'d_시나리오'!$H$3),'d_시나리오'!$H$3+SQRT(I2419*('d_시나리오'!$J$3-'d_시나리오'!$H$3)*('d_시나리오'!$I$3-'d_시나리오'!$H$3)),'d_시나리오'!$J$3-SQRT((1-I2419)*('d_시나리오'!$J$3-'d_시나리오'!$H$3)*('d_시나리오'!$J$3-'d_시나리오'!$I$3))))</f>
        <v/>
      </c>
      <c r="K2419">
        <f>RAND()</f>
        <v/>
      </c>
      <c r="L2419">
        <f>IF('d_시나리오'!$J$4='d_시나리오'!$H$4,'d_시나리오'!$I$4,IF(K2419&lt;('d_시나리오'!$I$4-'d_시나리오'!$H$4)/('d_시나리오'!$J$4-'d_시나리오'!$H$4),'d_시나리오'!$H$4+SQRT(K2419*('d_시나리오'!$J$4-'d_시나리오'!$H$4)*('d_시나리오'!$I$4-'d_시나리오'!$H$4)),'d_시나리오'!$J$4-SQRT((1-K2419)*('d_시나리오'!$J$4-'d_시나리오'!$H$4)*('d_시나리오'!$J$4-'d_시나리오'!$I$4))))</f>
        <v/>
      </c>
      <c r="M2419">
        <f>RAND()</f>
        <v/>
      </c>
      <c r="N2419">
        <f>IF('d_시나리오'!$J$5='d_시나리오'!$H$5,'d_시나리오'!$I$5,IF(M2419&lt;('d_시나리오'!$I$5-'d_시나리오'!$H$5)/('d_시나리오'!$J$5-'d_시나리오'!$H$5),'d_시나리오'!$H$5+SQRT(M2419*('d_시나리오'!$J$5-'d_시나리오'!$H$5)*('d_시나리오'!$I$5-'d_시나리오'!$H$5)),'d_시나리오'!$J$5-SQRT((1-M2419)*('d_시나리오'!$J$5-'d_시나리오'!$H$5)*('d_시나리오'!$J$5-'d_시나리오'!$I$5))))</f>
        <v/>
      </c>
      <c r="O2419">
        <f>RAND()</f>
        <v/>
      </c>
      <c r="P2419">
        <f>IF('d_시나리오'!$J$6='d_시나리오'!$H$6,'d_시나리오'!$I$6,IF(O2419&lt;('d_시나리오'!$I$6-'d_시나리오'!$H$6)/('d_시나리오'!$J$6-'d_시나리오'!$H$6),'d_시나리오'!$H$6+SQRT(O2419*('d_시나리오'!$J$6-'d_시나리오'!$H$6)*('d_시나리오'!$I$6-'d_시나리오'!$H$6)),'d_시나리오'!$J$6-SQRT((1-O2419)*('d_시나리오'!$J$6-'d_시나리오'!$H$6)*('d_시나리오'!$J$6-'d_시나리오'!$I$6))))</f>
        <v/>
      </c>
      <c r="Q2419">
        <f>INDEX('d_분포'!$B$2:$B$57,RANDBETWEEN(1,56))</f>
        <v/>
      </c>
      <c r="R2419">
        <f>BETAINV(RAND(),5,5)</f>
        <v/>
      </c>
      <c r="S2419">
        <f>'d_고정'!$B$1*'6_기대효과'!$H$7*('d_시나리오'!$I$7/'d_고정'!$B$2)*B2419</f>
        <v/>
      </c>
      <c r="T2419">
        <f>S2419*D2419</f>
        <v/>
      </c>
      <c r="U2419">
        <f>S2419*F2419*H2419</f>
        <v/>
      </c>
      <c r="V2419">
        <f>S2419*F2419*(H2419-1)</f>
        <v/>
      </c>
      <c r="W2419">
        <f>U2419*J2419</f>
        <v/>
      </c>
      <c r="X2419">
        <f>T2419+W2419</f>
        <v/>
      </c>
      <c r="Y2419">
        <f>(T2419*E2419+W2419*L2419)*(1-R2419-'d_고정'!$B$13)</f>
        <v/>
      </c>
      <c r="Z2419">
        <f>(U2419*N2419*Q2419+'d_고정'!$B$3*('6_기대효과'!$H$7/8)*Q2419*'d_고정'!$B$10*P2419*('6_기대효과'!$K$7/'d_고정'!$B$9))*(1-R2419)</f>
        <v/>
      </c>
      <c r="AA2419">
        <f>W2419*L2419*(1-R2419-'d_고정'!$B$13)+U2419*MAX(N2419-'d_고정'!$B$10*P2419*('6_기대효과'!$K$7/'d_고정'!$B$9),0)*Q2419*(1-R2419)</f>
        <v/>
      </c>
      <c r="AB2419">
        <f>Y2419+Z2419</f>
        <v/>
      </c>
      <c r="AC2419">
        <f>Y2419/('d_고정'!$B$5*'6_기대효과'!$H$7/8)/'d_고정'!$B$6</f>
        <v/>
      </c>
      <c r="AD2419">
        <f>Y2419/('d_고정'!$B$8*'6_기대효과'!$H$7/8)</f>
        <v/>
      </c>
    </row>
    <row r="2420">
      <c r="A2420">
        <f>RAND()</f>
        <v/>
      </c>
      <c r="B2420">
        <f>IF('d_시나리오'!$J$2='d_시나리오'!$H$2,'d_시나리오'!$I$2,IF(A2420&lt;('d_시나리오'!$I$2-'d_시나리오'!$H$2)/('d_시나리오'!$J$2-'d_시나리오'!$H$2),'d_시나리오'!$H$2+SQRT(A2420*('d_시나리오'!$J$2-'d_시나리오'!$H$2)*('d_시나리오'!$I$2-'d_시나리오'!$H$2)),'d_시나리오'!$J$2-SQRT((1-A2420)*('d_시나리오'!$J$2-'d_시나리오'!$H$2)*('d_시나리오'!$J$2-'d_시나리오'!$I$2))))</f>
        <v/>
      </c>
      <c r="C2420">
        <f>RAND()</f>
        <v/>
      </c>
      <c r="D2420">
        <f>BETAINV(RAND(),IF(C2420&lt;'d_고정'!$B$26,'d_고정'!$B$23,'d_고정'!$B$16)+1,'d_고정'!$B$17-IF(C2420&lt;'d_고정'!$B$26,'d_고정'!$B$23,'d_고정'!$B$16)+1)*('d_고정'!$B$14+('d_고정'!$B$15-'d_고정'!$B$14)*RAND())</f>
        <v/>
      </c>
      <c r="E2420">
        <f>INDEX('d_분포'!$A$2:$A$28,RANDBETWEEN(1,27))</f>
        <v/>
      </c>
      <c r="F2420">
        <f>INDEX('d_분포'!$C$2:$C$5,RANDBETWEEN(1,4))*(0.9+0.2*RAND())</f>
        <v/>
      </c>
      <c r="G2420">
        <f>RAND()</f>
        <v/>
      </c>
      <c r="H2420">
        <f>(F2420+(1-F2420)*('d_고정'!$B$22*BETAINV(RAND(),IF(G2420&lt;'d_고정'!$B$26,'d_고정'!$B$25,'d_고정'!$B$20)+1,'d_고정'!$B$21-IF(G2420&lt;'d_고정'!$B$26,'d_고정'!$B$25,'d_고정'!$B$20)+1)+(1-'d_고정'!$B$22)*BETAINV(RAND(),IF(G2420&lt;'d_고정'!$B$26,'d_고정'!$B$24,'d_고정'!$B$18)+1,'d_고정'!$B$19-IF(G2420&lt;'d_고정'!$B$26,'d_고정'!$B$24,'d_고정'!$B$18)+1))*('d_고정'!$B$14+('d_고정'!$B$15-'d_고정'!$B$14)*RAND()))/F2420</f>
        <v/>
      </c>
      <c r="I2420">
        <f>RAND()</f>
        <v/>
      </c>
      <c r="J2420">
        <f>IF('d_시나리오'!$J$3='d_시나리오'!$H$3,'d_시나리오'!$I$3,IF(I2420&lt;('d_시나리오'!$I$3-'d_시나리오'!$H$3)/('d_시나리오'!$J$3-'d_시나리오'!$H$3),'d_시나리오'!$H$3+SQRT(I2420*('d_시나리오'!$J$3-'d_시나리오'!$H$3)*('d_시나리오'!$I$3-'d_시나리오'!$H$3)),'d_시나리오'!$J$3-SQRT((1-I2420)*('d_시나리오'!$J$3-'d_시나리오'!$H$3)*('d_시나리오'!$J$3-'d_시나리오'!$I$3))))</f>
        <v/>
      </c>
      <c r="K2420">
        <f>RAND()</f>
        <v/>
      </c>
      <c r="L2420">
        <f>IF('d_시나리오'!$J$4='d_시나리오'!$H$4,'d_시나리오'!$I$4,IF(K2420&lt;('d_시나리오'!$I$4-'d_시나리오'!$H$4)/('d_시나리오'!$J$4-'d_시나리오'!$H$4),'d_시나리오'!$H$4+SQRT(K2420*('d_시나리오'!$J$4-'d_시나리오'!$H$4)*('d_시나리오'!$I$4-'d_시나리오'!$H$4)),'d_시나리오'!$J$4-SQRT((1-K2420)*('d_시나리오'!$J$4-'d_시나리오'!$H$4)*('d_시나리오'!$J$4-'d_시나리오'!$I$4))))</f>
        <v/>
      </c>
      <c r="M2420">
        <f>RAND()</f>
        <v/>
      </c>
      <c r="N2420">
        <f>IF('d_시나리오'!$J$5='d_시나리오'!$H$5,'d_시나리오'!$I$5,IF(M2420&lt;('d_시나리오'!$I$5-'d_시나리오'!$H$5)/('d_시나리오'!$J$5-'d_시나리오'!$H$5),'d_시나리오'!$H$5+SQRT(M2420*('d_시나리오'!$J$5-'d_시나리오'!$H$5)*('d_시나리오'!$I$5-'d_시나리오'!$H$5)),'d_시나리오'!$J$5-SQRT((1-M2420)*('d_시나리오'!$J$5-'d_시나리오'!$H$5)*('d_시나리오'!$J$5-'d_시나리오'!$I$5))))</f>
        <v/>
      </c>
      <c r="O2420">
        <f>RAND()</f>
        <v/>
      </c>
      <c r="P2420">
        <f>IF('d_시나리오'!$J$6='d_시나리오'!$H$6,'d_시나리오'!$I$6,IF(O2420&lt;('d_시나리오'!$I$6-'d_시나리오'!$H$6)/('d_시나리오'!$J$6-'d_시나리오'!$H$6),'d_시나리오'!$H$6+SQRT(O2420*('d_시나리오'!$J$6-'d_시나리오'!$H$6)*('d_시나리오'!$I$6-'d_시나리오'!$H$6)),'d_시나리오'!$J$6-SQRT((1-O2420)*('d_시나리오'!$J$6-'d_시나리오'!$H$6)*('d_시나리오'!$J$6-'d_시나리오'!$I$6))))</f>
        <v/>
      </c>
      <c r="Q2420">
        <f>INDEX('d_분포'!$B$2:$B$57,RANDBETWEEN(1,56))</f>
        <v/>
      </c>
      <c r="R2420">
        <f>BETAINV(RAND(),5,5)</f>
        <v/>
      </c>
      <c r="S2420">
        <f>'d_고정'!$B$1*'6_기대효과'!$H$7*('d_시나리오'!$I$7/'d_고정'!$B$2)*B2420</f>
        <v/>
      </c>
      <c r="T2420">
        <f>S2420*D2420</f>
        <v/>
      </c>
      <c r="U2420">
        <f>S2420*F2420*H2420</f>
        <v/>
      </c>
      <c r="V2420">
        <f>S2420*F2420*(H2420-1)</f>
        <v/>
      </c>
      <c r="W2420">
        <f>U2420*J2420</f>
        <v/>
      </c>
      <c r="X2420">
        <f>T2420+W2420</f>
        <v/>
      </c>
      <c r="Y2420">
        <f>(T2420*E2420+W2420*L2420)*(1-R2420-'d_고정'!$B$13)</f>
        <v/>
      </c>
      <c r="Z2420">
        <f>(U2420*N2420*Q2420+'d_고정'!$B$3*('6_기대효과'!$H$7/8)*Q2420*'d_고정'!$B$10*P2420*('6_기대효과'!$K$7/'d_고정'!$B$9))*(1-R2420)</f>
        <v/>
      </c>
      <c r="AA2420">
        <f>W2420*L2420*(1-R2420-'d_고정'!$B$13)+U2420*MAX(N2420-'d_고정'!$B$10*P2420*('6_기대효과'!$K$7/'d_고정'!$B$9),0)*Q2420*(1-R2420)</f>
        <v/>
      </c>
      <c r="AB2420">
        <f>Y2420+Z2420</f>
        <v/>
      </c>
      <c r="AC2420">
        <f>Y2420/('d_고정'!$B$5*'6_기대효과'!$H$7/8)/'d_고정'!$B$6</f>
        <v/>
      </c>
      <c r="AD2420">
        <f>Y2420/('d_고정'!$B$8*'6_기대효과'!$H$7/8)</f>
        <v/>
      </c>
    </row>
    <row r="2421">
      <c r="A2421">
        <f>RAND()</f>
        <v/>
      </c>
      <c r="B2421">
        <f>IF('d_시나리오'!$J$2='d_시나리오'!$H$2,'d_시나리오'!$I$2,IF(A2421&lt;('d_시나리오'!$I$2-'d_시나리오'!$H$2)/('d_시나리오'!$J$2-'d_시나리오'!$H$2),'d_시나리오'!$H$2+SQRT(A2421*('d_시나리오'!$J$2-'d_시나리오'!$H$2)*('d_시나리오'!$I$2-'d_시나리오'!$H$2)),'d_시나리오'!$J$2-SQRT((1-A2421)*('d_시나리오'!$J$2-'d_시나리오'!$H$2)*('d_시나리오'!$J$2-'d_시나리오'!$I$2))))</f>
        <v/>
      </c>
      <c r="C2421">
        <f>RAND()</f>
        <v/>
      </c>
      <c r="D2421">
        <f>BETAINV(RAND(),IF(C2421&lt;'d_고정'!$B$26,'d_고정'!$B$23,'d_고정'!$B$16)+1,'d_고정'!$B$17-IF(C2421&lt;'d_고정'!$B$26,'d_고정'!$B$23,'d_고정'!$B$16)+1)*('d_고정'!$B$14+('d_고정'!$B$15-'d_고정'!$B$14)*RAND())</f>
        <v/>
      </c>
      <c r="E2421">
        <f>INDEX('d_분포'!$A$2:$A$28,RANDBETWEEN(1,27))</f>
        <v/>
      </c>
      <c r="F2421">
        <f>INDEX('d_분포'!$C$2:$C$5,RANDBETWEEN(1,4))*(0.9+0.2*RAND())</f>
        <v/>
      </c>
      <c r="G2421">
        <f>RAND()</f>
        <v/>
      </c>
      <c r="H2421">
        <f>(F2421+(1-F2421)*('d_고정'!$B$22*BETAINV(RAND(),IF(G2421&lt;'d_고정'!$B$26,'d_고정'!$B$25,'d_고정'!$B$20)+1,'d_고정'!$B$21-IF(G2421&lt;'d_고정'!$B$26,'d_고정'!$B$25,'d_고정'!$B$20)+1)+(1-'d_고정'!$B$22)*BETAINV(RAND(),IF(G2421&lt;'d_고정'!$B$26,'d_고정'!$B$24,'d_고정'!$B$18)+1,'d_고정'!$B$19-IF(G2421&lt;'d_고정'!$B$26,'d_고정'!$B$24,'d_고정'!$B$18)+1))*('d_고정'!$B$14+('d_고정'!$B$15-'d_고정'!$B$14)*RAND()))/F2421</f>
        <v/>
      </c>
      <c r="I2421">
        <f>RAND()</f>
        <v/>
      </c>
      <c r="J2421">
        <f>IF('d_시나리오'!$J$3='d_시나리오'!$H$3,'d_시나리오'!$I$3,IF(I2421&lt;('d_시나리오'!$I$3-'d_시나리오'!$H$3)/('d_시나리오'!$J$3-'d_시나리오'!$H$3),'d_시나리오'!$H$3+SQRT(I2421*('d_시나리오'!$J$3-'d_시나리오'!$H$3)*('d_시나리오'!$I$3-'d_시나리오'!$H$3)),'d_시나리오'!$J$3-SQRT((1-I2421)*('d_시나리오'!$J$3-'d_시나리오'!$H$3)*('d_시나리오'!$J$3-'d_시나리오'!$I$3))))</f>
        <v/>
      </c>
      <c r="K2421">
        <f>RAND()</f>
        <v/>
      </c>
      <c r="L2421">
        <f>IF('d_시나리오'!$J$4='d_시나리오'!$H$4,'d_시나리오'!$I$4,IF(K2421&lt;('d_시나리오'!$I$4-'d_시나리오'!$H$4)/('d_시나리오'!$J$4-'d_시나리오'!$H$4),'d_시나리오'!$H$4+SQRT(K2421*('d_시나리오'!$J$4-'d_시나리오'!$H$4)*('d_시나리오'!$I$4-'d_시나리오'!$H$4)),'d_시나리오'!$J$4-SQRT((1-K2421)*('d_시나리오'!$J$4-'d_시나리오'!$H$4)*('d_시나리오'!$J$4-'d_시나리오'!$I$4))))</f>
        <v/>
      </c>
      <c r="M2421">
        <f>RAND()</f>
        <v/>
      </c>
      <c r="N2421">
        <f>IF('d_시나리오'!$J$5='d_시나리오'!$H$5,'d_시나리오'!$I$5,IF(M2421&lt;('d_시나리오'!$I$5-'d_시나리오'!$H$5)/('d_시나리오'!$J$5-'d_시나리오'!$H$5),'d_시나리오'!$H$5+SQRT(M2421*('d_시나리오'!$J$5-'d_시나리오'!$H$5)*('d_시나리오'!$I$5-'d_시나리오'!$H$5)),'d_시나리오'!$J$5-SQRT((1-M2421)*('d_시나리오'!$J$5-'d_시나리오'!$H$5)*('d_시나리오'!$J$5-'d_시나리오'!$I$5))))</f>
        <v/>
      </c>
      <c r="O2421">
        <f>RAND()</f>
        <v/>
      </c>
      <c r="P2421">
        <f>IF('d_시나리오'!$J$6='d_시나리오'!$H$6,'d_시나리오'!$I$6,IF(O2421&lt;('d_시나리오'!$I$6-'d_시나리오'!$H$6)/('d_시나리오'!$J$6-'d_시나리오'!$H$6),'d_시나리오'!$H$6+SQRT(O2421*('d_시나리오'!$J$6-'d_시나리오'!$H$6)*('d_시나리오'!$I$6-'d_시나리오'!$H$6)),'d_시나리오'!$J$6-SQRT((1-O2421)*('d_시나리오'!$J$6-'d_시나리오'!$H$6)*('d_시나리오'!$J$6-'d_시나리오'!$I$6))))</f>
        <v/>
      </c>
      <c r="Q2421">
        <f>INDEX('d_분포'!$B$2:$B$57,RANDBETWEEN(1,56))</f>
        <v/>
      </c>
      <c r="R2421">
        <f>BETAINV(RAND(),5,5)</f>
        <v/>
      </c>
      <c r="S2421">
        <f>'d_고정'!$B$1*'6_기대효과'!$H$7*('d_시나리오'!$I$7/'d_고정'!$B$2)*B2421</f>
        <v/>
      </c>
      <c r="T2421">
        <f>S2421*D2421</f>
        <v/>
      </c>
      <c r="U2421">
        <f>S2421*F2421*H2421</f>
        <v/>
      </c>
      <c r="V2421">
        <f>S2421*F2421*(H2421-1)</f>
        <v/>
      </c>
      <c r="W2421">
        <f>U2421*J2421</f>
        <v/>
      </c>
      <c r="X2421">
        <f>T2421+W2421</f>
        <v/>
      </c>
      <c r="Y2421">
        <f>(T2421*E2421+W2421*L2421)*(1-R2421-'d_고정'!$B$13)</f>
        <v/>
      </c>
      <c r="Z2421">
        <f>(U2421*N2421*Q2421+'d_고정'!$B$3*('6_기대효과'!$H$7/8)*Q2421*'d_고정'!$B$10*P2421*('6_기대효과'!$K$7/'d_고정'!$B$9))*(1-R2421)</f>
        <v/>
      </c>
      <c r="AA2421">
        <f>W2421*L2421*(1-R2421-'d_고정'!$B$13)+U2421*MAX(N2421-'d_고정'!$B$10*P2421*('6_기대효과'!$K$7/'d_고정'!$B$9),0)*Q2421*(1-R2421)</f>
        <v/>
      </c>
      <c r="AB2421">
        <f>Y2421+Z2421</f>
        <v/>
      </c>
      <c r="AC2421">
        <f>Y2421/('d_고정'!$B$5*'6_기대효과'!$H$7/8)/'d_고정'!$B$6</f>
        <v/>
      </c>
      <c r="AD2421">
        <f>Y2421/('d_고정'!$B$8*'6_기대효과'!$H$7/8)</f>
        <v/>
      </c>
    </row>
    <row r="2422">
      <c r="A2422">
        <f>RAND()</f>
        <v/>
      </c>
      <c r="B2422">
        <f>IF('d_시나리오'!$J$2='d_시나리오'!$H$2,'d_시나리오'!$I$2,IF(A2422&lt;('d_시나리오'!$I$2-'d_시나리오'!$H$2)/('d_시나리오'!$J$2-'d_시나리오'!$H$2),'d_시나리오'!$H$2+SQRT(A2422*('d_시나리오'!$J$2-'d_시나리오'!$H$2)*('d_시나리오'!$I$2-'d_시나리오'!$H$2)),'d_시나리오'!$J$2-SQRT((1-A2422)*('d_시나리오'!$J$2-'d_시나리오'!$H$2)*('d_시나리오'!$J$2-'d_시나리오'!$I$2))))</f>
        <v/>
      </c>
      <c r="C2422">
        <f>RAND()</f>
        <v/>
      </c>
      <c r="D2422">
        <f>BETAINV(RAND(),IF(C2422&lt;'d_고정'!$B$26,'d_고정'!$B$23,'d_고정'!$B$16)+1,'d_고정'!$B$17-IF(C2422&lt;'d_고정'!$B$26,'d_고정'!$B$23,'d_고정'!$B$16)+1)*('d_고정'!$B$14+('d_고정'!$B$15-'d_고정'!$B$14)*RAND())</f>
        <v/>
      </c>
      <c r="E2422">
        <f>INDEX('d_분포'!$A$2:$A$28,RANDBETWEEN(1,27))</f>
        <v/>
      </c>
      <c r="F2422">
        <f>INDEX('d_분포'!$C$2:$C$5,RANDBETWEEN(1,4))*(0.9+0.2*RAND())</f>
        <v/>
      </c>
      <c r="G2422">
        <f>RAND()</f>
        <v/>
      </c>
      <c r="H2422">
        <f>(F2422+(1-F2422)*('d_고정'!$B$22*BETAINV(RAND(),IF(G2422&lt;'d_고정'!$B$26,'d_고정'!$B$25,'d_고정'!$B$20)+1,'d_고정'!$B$21-IF(G2422&lt;'d_고정'!$B$26,'d_고정'!$B$25,'d_고정'!$B$20)+1)+(1-'d_고정'!$B$22)*BETAINV(RAND(),IF(G2422&lt;'d_고정'!$B$26,'d_고정'!$B$24,'d_고정'!$B$18)+1,'d_고정'!$B$19-IF(G2422&lt;'d_고정'!$B$26,'d_고정'!$B$24,'d_고정'!$B$18)+1))*('d_고정'!$B$14+('d_고정'!$B$15-'d_고정'!$B$14)*RAND()))/F2422</f>
        <v/>
      </c>
      <c r="I2422">
        <f>RAND()</f>
        <v/>
      </c>
      <c r="J2422">
        <f>IF('d_시나리오'!$J$3='d_시나리오'!$H$3,'d_시나리오'!$I$3,IF(I2422&lt;('d_시나리오'!$I$3-'d_시나리오'!$H$3)/('d_시나리오'!$J$3-'d_시나리오'!$H$3),'d_시나리오'!$H$3+SQRT(I2422*('d_시나리오'!$J$3-'d_시나리오'!$H$3)*('d_시나리오'!$I$3-'d_시나리오'!$H$3)),'d_시나리오'!$J$3-SQRT((1-I2422)*('d_시나리오'!$J$3-'d_시나리오'!$H$3)*('d_시나리오'!$J$3-'d_시나리오'!$I$3))))</f>
        <v/>
      </c>
      <c r="K2422">
        <f>RAND()</f>
        <v/>
      </c>
      <c r="L2422">
        <f>IF('d_시나리오'!$J$4='d_시나리오'!$H$4,'d_시나리오'!$I$4,IF(K2422&lt;('d_시나리오'!$I$4-'d_시나리오'!$H$4)/('d_시나리오'!$J$4-'d_시나리오'!$H$4),'d_시나리오'!$H$4+SQRT(K2422*('d_시나리오'!$J$4-'d_시나리오'!$H$4)*('d_시나리오'!$I$4-'d_시나리오'!$H$4)),'d_시나리오'!$J$4-SQRT((1-K2422)*('d_시나리오'!$J$4-'d_시나리오'!$H$4)*('d_시나리오'!$J$4-'d_시나리오'!$I$4))))</f>
        <v/>
      </c>
      <c r="M2422">
        <f>RAND()</f>
        <v/>
      </c>
      <c r="N2422">
        <f>IF('d_시나리오'!$J$5='d_시나리오'!$H$5,'d_시나리오'!$I$5,IF(M2422&lt;('d_시나리오'!$I$5-'d_시나리오'!$H$5)/('d_시나리오'!$J$5-'d_시나리오'!$H$5),'d_시나리오'!$H$5+SQRT(M2422*('d_시나리오'!$J$5-'d_시나리오'!$H$5)*('d_시나리오'!$I$5-'d_시나리오'!$H$5)),'d_시나리오'!$J$5-SQRT((1-M2422)*('d_시나리오'!$J$5-'d_시나리오'!$H$5)*('d_시나리오'!$J$5-'d_시나리오'!$I$5))))</f>
        <v/>
      </c>
      <c r="O2422">
        <f>RAND()</f>
        <v/>
      </c>
      <c r="P2422">
        <f>IF('d_시나리오'!$J$6='d_시나리오'!$H$6,'d_시나리오'!$I$6,IF(O2422&lt;('d_시나리오'!$I$6-'d_시나리오'!$H$6)/('d_시나리오'!$J$6-'d_시나리오'!$H$6),'d_시나리오'!$H$6+SQRT(O2422*('d_시나리오'!$J$6-'d_시나리오'!$H$6)*('d_시나리오'!$I$6-'d_시나리오'!$H$6)),'d_시나리오'!$J$6-SQRT((1-O2422)*('d_시나리오'!$J$6-'d_시나리오'!$H$6)*('d_시나리오'!$J$6-'d_시나리오'!$I$6))))</f>
        <v/>
      </c>
      <c r="Q2422">
        <f>INDEX('d_분포'!$B$2:$B$57,RANDBETWEEN(1,56))</f>
        <v/>
      </c>
      <c r="R2422">
        <f>BETAINV(RAND(),5,5)</f>
        <v/>
      </c>
      <c r="S2422">
        <f>'d_고정'!$B$1*'6_기대효과'!$H$7*('d_시나리오'!$I$7/'d_고정'!$B$2)*B2422</f>
        <v/>
      </c>
      <c r="T2422">
        <f>S2422*D2422</f>
        <v/>
      </c>
      <c r="U2422">
        <f>S2422*F2422*H2422</f>
        <v/>
      </c>
      <c r="V2422">
        <f>S2422*F2422*(H2422-1)</f>
        <v/>
      </c>
      <c r="W2422">
        <f>U2422*J2422</f>
        <v/>
      </c>
      <c r="X2422">
        <f>T2422+W2422</f>
        <v/>
      </c>
      <c r="Y2422">
        <f>(T2422*E2422+W2422*L2422)*(1-R2422-'d_고정'!$B$13)</f>
        <v/>
      </c>
      <c r="Z2422">
        <f>(U2422*N2422*Q2422+'d_고정'!$B$3*('6_기대효과'!$H$7/8)*Q2422*'d_고정'!$B$10*P2422*('6_기대효과'!$K$7/'d_고정'!$B$9))*(1-R2422)</f>
        <v/>
      </c>
      <c r="AA2422">
        <f>W2422*L2422*(1-R2422-'d_고정'!$B$13)+U2422*MAX(N2422-'d_고정'!$B$10*P2422*('6_기대효과'!$K$7/'d_고정'!$B$9),0)*Q2422*(1-R2422)</f>
        <v/>
      </c>
      <c r="AB2422">
        <f>Y2422+Z2422</f>
        <v/>
      </c>
      <c r="AC2422">
        <f>Y2422/('d_고정'!$B$5*'6_기대효과'!$H$7/8)/'d_고정'!$B$6</f>
        <v/>
      </c>
      <c r="AD2422">
        <f>Y2422/('d_고정'!$B$8*'6_기대효과'!$H$7/8)</f>
        <v/>
      </c>
    </row>
    <row r="2423">
      <c r="A2423">
        <f>RAND()</f>
        <v/>
      </c>
      <c r="B2423">
        <f>IF('d_시나리오'!$J$2='d_시나리오'!$H$2,'d_시나리오'!$I$2,IF(A2423&lt;('d_시나리오'!$I$2-'d_시나리오'!$H$2)/('d_시나리오'!$J$2-'d_시나리오'!$H$2),'d_시나리오'!$H$2+SQRT(A2423*('d_시나리오'!$J$2-'d_시나리오'!$H$2)*('d_시나리오'!$I$2-'d_시나리오'!$H$2)),'d_시나리오'!$J$2-SQRT((1-A2423)*('d_시나리오'!$J$2-'d_시나리오'!$H$2)*('d_시나리오'!$J$2-'d_시나리오'!$I$2))))</f>
        <v/>
      </c>
      <c r="C2423">
        <f>RAND()</f>
        <v/>
      </c>
      <c r="D2423">
        <f>BETAINV(RAND(),IF(C2423&lt;'d_고정'!$B$26,'d_고정'!$B$23,'d_고정'!$B$16)+1,'d_고정'!$B$17-IF(C2423&lt;'d_고정'!$B$26,'d_고정'!$B$23,'d_고정'!$B$16)+1)*('d_고정'!$B$14+('d_고정'!$B$15-'d_고정'!$B$14)*RAND())</f>
        <v/>
      </c>
      <c r="E2423">
        <f>INDEX('d_분포'!$A$2:$A$28,RANDBETWEEN(1,27))</f>
        <v/>
      </c>
      <c r="F2423">
        <f>INDEX('d_분포'!$C$2:$C$5,RANDBETWEEN(1,4))*(0.9+0.2*RAND())</f>
        <v/>
      </c>
      <c r="G2423">
        <f>RAND()</f>
        <v/>
      </c>
      <c r="H2423">
        <f>(F2423+(1-F2423)*('d_고정'!$B$22*BETAINV(RAND(),IF(G2423&lt;'d_고정'!$B$26,'d_고정'!$B$25,'d_고정'!$B$20)+1,'d_고정'!$B$21-IF(G2423&lt;'d_고정'!$B$26,'d_고정'!$B$25,'d_고정'!$B$20)+1)+(1-'d_고정'!$B$22)*BETAINV(RAND(),IF(G2423&lt;'d_고정'!$B$26,'d_고정'!$B$24,'d_고정'!$B$18)+1,'d_고정'!$B$19-IF(G2423&lt;'d_고정'!$B$26,'d_고정'!$B$24,'d_고정'!$B$18)+1))*('d_고정'!$B$14+('d_고정'!$B$15-'d_고정'!$B$14)*RAND()))/F2423</f>
        <v/>
      </c>
      <c r="I2423">
        <f>RAND()</f>
        <v/>
      </c>
      <c r="J2423">
        <f>IF('d_시나리오'!$J$3='d_시나리오'!$H$3,'d_시나리오'!$I$3,IF(I2423&lt;('d_시나리오'!$I$3-'d_시나리오'!$H$3)/('d_시나리오'!$J$3-'d_시나리오'!$H$3),'d_시나리오'!$H$3+SQRT(I2423*('d_시나리오'!$J$3-'d_시나리오'!$H$3)*('d_시나리오'!$I$3-'d_시나리오'!$H$3)),'d_시나리오'!$J$3-SQRT((1-I2423)*('d_시나리오'!$J$3-'d_시나리오'!$H$3)*('d_시나리오'!$J$3-'d_시나리오'!$I$3))))</f>
        <v/>
      </c>
      <c r="K2423">
        <f>RAND()</f>
        <v/>
      </c>
      <c r="L2423">
        <f>IF('d_시나리오'!$J$4='d_시나리오'!$H$4,'d_시나리오'!$I$4,IF(K2423&lt;('d_시나리오'!$I$4-'d_시나리오'!$H$4)/('d_시나리오'!$J$4-'d_시나리오'!$H$4),'d_시나리오'!$H$4+SQRT(K2423*('d_시나리오'!$J$4-'d_시나리오'!$H$4)*('d_시나리오'!$I$4-'d_시나리오'!$H$4)),'d_시나리오'!$J$4-SQRT((1-K2423)*('d_시나리오'!$J$4-'d_시나리오'!$H$4)*('d_시나리오'!$J$4-'d_시나리오'!$I$4))))</f>
        <v/>
      </c>
      <c r="M2423">
        <f>RAND()</f>
        <v/>
      </c>
      <c r="N2423">
        <f>IF('d_시나리오'!$J$5='d_시나리오'!$H$5,'d_시나리오'!$I$5,IF(M2423&lt;('d_시나리오'!$I$5-'d_시나리오'!$H$5)/('d_시나리오'!$J$5-'d_시나리오'!$H$5),'d_시나리오'!$H$5+SQRT(M2423*('d_시나리오'!$J$5-'d_시나리오'!$H$5)*('d_시나리오'!$I$5-'d_시나리오'!$H$5)),'d_시나리오'!$J$5-SQRT((1-M2423)*('d_시나리오'!$J$5-'d_시나리오'!$H$5)*('d_시나리오'!$J$5-'d_시나리오'!$I$5))))</f>
        <v/>
      </c>
      <c r="O2423">
        <f>RAND()</f>
        <v/>
      </c>
      <c r="P2423">
        <f>IF('d_시나리오'!$J$6='d_시나리오'!$H$6,'d_시나리오'!$I$6,IF(O2423&lt;('d_시나리오'!$I$6-'d_시나리오'!$H$6)/('d_시나리오'!$J$6-'d_시나리오'!$H$6),'d_시나리오'!$H$6+SQRT(O2423*('d_시나리오'!$J$6-'d_시나리오'!$H$6)*('d_시나리오'!$I$6-'d_시나리오'!$H$6)),'d_시나리오'!$J$6-SQRT((1-O2423)*('d_시나리오'!$J$6-'d_시나리오'!$H$6)*('d_시나리오'!$J$6-'d_시나리오'!$I$6))))</f>
        <v/>
      </c>
      <c r="Q2423">
        <f>INDEX('d_분포'!$B$2:$B$57,RANDBETWEEN(1,56))</f>
        <v/>
      </c>
      <c r="R2423">
        <f>BETAINV(RAND(),5,5)</f>
        <v/>
      </c>
      <c r="S2423">
        <f>'d_고정'!$B$1*'6_기대효과'!$H$7*('d_시나리오'!$I$7/'d_고정'!$B$2)*B2423</f>
        <v/>
      </c>
      <c r="T2423">
        <f>S2423*D2423</f>
        <v/>
      </c>
      <c r="U2423">
        <f>S2423*F2423*H2423</f>
        <v/>
      </c>
      <c r="V2423">
        <f>S2423*F2423*(H2423-1)</f>
        <v/>
      </c>
      <c r="W2423">
        <f>U2423*J2423</f>
        <v/>
      </c>
      <c r="X2423">
        <f>T2423+W2423</f>
        <v/>
      </c>
      <c r="Y2423">
        <f>(T2423*E2423+W2423*L2423)*(1-R2423-'d_고정'!$B$13)</f>
        <v/>
      </c>
      <c r="Z2423">
        <f>(U2423*N2423*Q2423+'d_고정'!$B$3*('6_기대효과'!$H$7/8)*Q2423*'d_고정'!$B$10*P2423*('6_기대효과'!$K$7/'d_고정'!$B$9))*(1-R2423)</f>
        <v/>
      </c>
      <c r="AA2423">
        <f>W2423*L2423*(1-R2423-'d_고정'!$B$13)+U2423*MAX(N2423-'d_고정'!$B$10*P2423*('6_기대효과'!$K$7/'d_고정'!$B$9),0)*Q2423*(1-R2423)</f>
        <v/>
      </c>
      <c r="AB2423">
        <f>Y2423+Z2423</f>
        <v/>
      </c>
      <c r="AC2423">
        <f>Y2423/('d_고정'!$B$5*'6_기대효과'!$H$7/8)/'d_고정'!$B$6</f>
        <v/>
      </c>
      <c r="AD2423">
        <f>Y2423/('d_고정'!$B$8*'6_기대효과'!$H$7/8)</f>
        <v/>
      </c>
    </row>
    <row r="2424">
      <c r="A2424">
        <f>RAND()</f>
        <v/>
      </c>
      <c r="B2424">
        <f>IF('d_시나리오'!$J$2='d_시나리오'!$H$2,'d_시나리오'!$I$2,IF(A2424&lt;('d_시나리오'!$I$2-'d_시나리오'!$H$2)/('d_시나리오'!$J$2-'d_시나리오'!$H$2),'d_시나리오'!$H$2+SQRT(A2424*('d_시나리오'!$J$2-'d_시나리오'!$H$2)*('d_시나리오'!$I$2-'d_시나리오'!$H$2)),'d_시나리오'!$J$2-SQRT((1-A2424)*('d_시나리오'!$J$2-'d_시나리오'!$H$2)*('d_시나리오'!$J$2-'d_시나리오'!$I$2))))</f>
        <v/>
      </c>
      <c r="C2424">
        <f>RAND()</f>
        <v/>
      </c>
      <c r="D2424">
        <f>BETAINV(RAND(),IF(C2424&lt;'d_고정'!$B$26,'d_고정'!$B$23,'d_고정'!$B$16)+1,'d_고정'!$B$17-IF(C2424&lt;'d_고정'!$B$26,'d_고정'!$B$23,'d_고정'!$B$16)+1)*('d_고정'!$B$14+('d_고정'!$B$15-'d_고정'!$B$14)*RAND())</f>
        <v/>
      </c>
      <c r="E2424">
        <f>INDEX('d_분포'!$A$2:$A$28,RANDBETWEEN(1,27))</f>
        <v/>
      </c>
      <c r="F2424">
        <f>INDEX('d_분포'!$C$2:$C$5,RANDBETWEEN(1,4))*(0.9+0.2*RAND())</f>
        <v/>
      </c>
      <c r="G2424">
        <f>RAND()</f>
        <v/>
      </c>
      <c r="H2424">
        <f>(F2424+(1-F2424)*('d_고정'!$B$22*BETAINV(RAND(),IF(G2424&lt;'d_고정'!$B$26,'d_고정'!$B$25,'d_고정'!$B$20)+1,'d_고정'!$B$21-IF(G2424&lt;'d_고정'!$B$26,'d_고정'!$B$25,'d_고정'!$B$20)+1)+(1-'d_고정'!$B$22)*BETAINV(RAND(),IF(G2424&lt;'d_고정'!$B$26,'d_고정'!$B$24,'d_고정'!$B$18)+1,'d_고정'!$B$19-IF(G2424&lt;'d_고정'!$B$26,'d_고정'!$B$24,'d_고정'!$B$18)+1))*('d_고정'!$B$14+('d_고정'!$B$15-'d_고정'!$B$14)*RAND()))/F2424</f>
        <v/>
      </c>
      <c r="I2424">
        <f>RAND()</f>
        <v/>
      </c>
      <c r="J2424">
        <f>IF('d_시나리오'!$J$3='d_시나리오'!$H$3,'d_시나리오'!$I$3,IF(I2424&lt;('d_시나리오'!$I$3-'d_시나리오'!$H$3)/('d_시나리오'!$J$3-'d_시나리오'!$H$3),'d_시나리오'!$H$3+SQRT(I2424*('d_시나리오'!$J$3-'d_시나리오'!$H$3)*('d_시나리오'!$I$3-'d_시나리오'!$H$3)),'d_시나리오'!$J$3-SQRT((1-I2424)*('d_시나리오'!$J$3-'d_시나리오'!$H$3)*('d_시나리오'!$J$3-'d_시나리오'!$I$3))))</f>
        <v/>
      </c>
      <c r="K2424">
        <f>RAND()</f>
        <v/>
      </c>
      <c r="L2424">
        <f>IF('d_시나리오'!$J$4='d_시나리오'!$H$4,'d_시나리오'!$I$4,IF(K2424&lt;('d_시나리오'!$I$4-'d_시나리오'!$H$4)/('d_시나리오'!$J$4-'d_시나리오'!$H$4),'d_시나리오'!$H$4+SQRT(K2424*('d_시나리오'!$J$4-'d_시나리오'!$H$4)*('d_시나리오'!$I$4-'d_시나리오'!$H$4)),'d_시나리오'!$J$4-SQRT((1-K2424)*('d_시나리오'!$J$4-'d_시나리오'!$H$4)*('d_시나리오'!$J$4-'d_시나리오'!$I$4))))</f>
        <v/>
      </c>
      <c r="M2424">
        <f>RAND()</f>
        <v/>
      </c>
      <c r="N2424">
        <f>IF('d_시나리오'!$J$5='d_시나리오'!$H$5,'d_시나리오'!$I$5,IF(M2424&lt;('d_시나리오'!$I$5-'d_시나리오'!$H$5)/('d_시나리오'!$J$5-'d_시나리오'!$H$5),'d_시나리오'!$H$5+SQRT(M2424*('d_시나리오'!$J$5-'d_시나리오'!$H$5)*('d_시나리오'!$I$5-'d_시나리오'!$H$5)),'d_시나리오'!$J$5-SQRT((1-M2424)*('d_시나리오'!$J$5-'d_시나리오'!$H$5)*('d_시나리오'!$J$5-'d_시나리오'!$I$5))))</f>
        <v/>
      </c>
      <c r="O2424">
        <f>RAND()</f>
        <v/>
      </c>
      <c r="P2424">
        <f>IF('d_시나리오'!$J$6='d_시나리오'!$H$6,'d_시나리오'!$I$6,IF(O2424&lt;('d_시나리오'!$I$6-'d_시나리오'!$H$6)/('d_시나리오'!$J$6-'d_시나리오'!$H$6),'d_시나리오'!$H$6+SQRT(O2424*('d_시나리오'!$J$6-'d_시나리오'!$H$6)*('d_시나리오'!$I$6-'d_시나리오'!$H$6)),'d_시나리오'!$J$6-SQRT((1-O2424)*('d_시나리오'!$J$6-'d_시나리오'!$H$6)*('d_시나리오'!$J$6-'d_시나리오'!$I$6))))</f>
        <v/>
      </c>
      <c r="Q2424">
        <f>INDEX('d_분포'!$B$2:$B$57,RANDBETWEEN(1,56))</f>
        <v/>
      </c>
      <c r="R2424">
        <f>BETAINV(RAND(),5,5)</f>
        <v/>
      </c>
      <c r="S2424">
        <f>'d_고정'!$B$1*'6_기대효과'!$H$7*('d_시나리오'!$I$7/'d_고정'!$B$2)*B2424</f>
        <v/>
      </c>
      <c r="T2424">
        <f>S2424*D2424</f>
        <v/>
      </c>
      <c r="U2424">
        <f>S2424*F2424*H2424</f>
        <v/>
      </c>
      <c r="V2424">
        <f>S2424*F2424*(H2424-1)</f>
        <v/>
      </c>
      <c r="W2424">
        <f>U2424*J2424</f>
        <v/>
      </c>
      <c r="X2424">
        <f>T2424+W2424</f>
        <v/>
      </c>
      <c r="Y2424">
        <f>(T2424*E2424+W2424*L2424)*(1-R2424-'d_고정'!$B$13)</f>
        <v/>
      </c>
      <c r="Z2424">
        <f>(U2424*N2424*Q2424+'d_고정'!$B$3*('6_기대효과'!$H$7/8)*Q2424*'d_고정'!$B$10*P2424*('6_기대효과'!$K$7/'d_고정'!$B$9))*(1-R2424)</f>
        <v/>
      </c>
      <c r="AA2424">
        <f>W2424*L2424*(1-R2424-'d_고정'!$B$13)+U2424*MAX(N2424-'d_고정'!$B$10*P2424*('6_기대효과'!$K$7/'d_고정'!$B$9),0)*Q2424*(1-R2424)</f>
        <v/>
      </c>
      <c r="AB2424">
        <f>Y2424+Z2424</f>
        <v/>
      </c>
      <c r="AC2424">
        <f>Y2424/('d_고정'!$B$5*'6_기대효과'!$H$7/8)/'d_고정'!$B$6</f>
        <v/>
      </c>
      <c r="AD2424">
        <f>Y2424/('d_고정'!$B$8*'6_기대효과'!$H$7/8)</f>
        <v/>
      </c>
    </row>
    <row r="2425">
      <c r="A2425">
        <f>RAND()</f>
        <v/>
      </c>
      <c r="B2425">
        <f>IF('d_시나리오'!$J$2='d_시나리오'!$H$2,'d_시나리오'!$I$2,IF(A2425&lt;('d_시나리오'!$I$2-'d_시나리오'!$H$2)/('d_시나리오'!$J$2-'d_시나리오'!$H$2),'d_시나리오'!$H$2+SQRT(A2425*('d_시나리오'!$J$2-'d_시나리오'!$H$2)*('d_시나리오'!$I$2-'d_시나리오'!$H$2)),'d_시나리오'!$J$2-SQRT((1-A2425)*('d_시나리오'!$J$2-'d_시나리오'!$H$2)*('d_시나리오'!$J$2-'d_시나리오'!$I$2))))</f>
        <v/>
      </c>
      <c r="C2425">
        <f>RAND()</f>
        <v/>
      </c>
      <c r="D2425">
        <f>BETAINV(RAND(),IF(C2425&lt;'d_고정'!$B$26,'d_고정'!$B$23,'d_고정'!$B$16)+1,'d_고정'!$B$17-IF(C2425&lt;'d_고정'!$B$26,'d_고정'!$B$23,'d_고정'!$B$16)+1)*('d_고정'!$B$14+('d_고정'!$B$15-'d_고정'!$B$14)*RAND())</f>
        <v/>
      </c>
      <c r="E2425">
        <f>INDEX('d_분포'!$A$2:$A$28,RANDBETWEEN(1,27))</f>
        <v/>
      </c>
      <c r="F2425">
        <f>INDEX('d_분포'!$C$2:$C$5,RANDBETWEEN(1,4))*(0.9+0.2*RAND())</f>
        <v/>
      </c>
      <c r="G2425">
        <f>RAND()</f>
        <v/>
      </c>
      <c r="H2425">
        <f>(F2425+(1-F2425)*('d_고정'!$B$22*BETAINV(RAND(),IF(G2425&lt;'d_고정'!$B$26,'d_고정'!$B$25,'d_고정'!$B$20)+1,'d_고정'!$B$21-IF(G2425&lt;'d_고정'!$B$26,'d_고정'!$B$25,'d_고정'!$B$20)+1)+(1-'d_고정'!$B$22)*BETAINV(RAND(),IF(G2425&lt;'d_고정'!$B$26,'d_고정'!$B$24,'d_고정'!$B$18)+1,'d_고정'!$B$19-IF(G2425&lt;'d_고정'!$B$26,'d_고정'!$B$24,'d_고정'!$B$18)+1))*('d_고정'!$B$14+('d_고정'!$B$15-'d_고정'!$B$14)*RAND()))/F2425</f>
        <v/>
      </c>
      <c r="I2425">
        <f>RAND()</f>
        <v/>
      </c>
      <c r="J2425">
        <f>IF('d_시나리오'!$J$3='d_시나리오'!$H$3,'d_시나리오'!$I$3,IF(I2425&lt;('d_시나리오'!$I$3-'d_시나리오'!$H$3)/('d_시나리오'!$J$3-'d_시나리오'!$H$3),'d_시나리오'!$H$3+SQRT(I2425*('d_시나리오'!$J$3-'d_시나리오'!$H$3)*('d_시나리오'!$I$3-'d_시나리오'!$H$3)),'d_시나리오'!$J$3-SQRT((1-I2425)*('d_시나리오'!$J$3-'d_시나리오'!$H$3)*('d_시나리오'!$J$3-'d_시나리오'!$I$3))))</f>
        <v/>
      </c>
      <c r="K2425">
        <f>RAND()</f>
        <v/>
      </c>
      <c r="L2425">
        <f>IF('d_시나리오'!$J$4='d_시나리오'!$H$4,'d_시나리오'!$I$4,IF(K2425&lt;('d_시나리오'!$I$4-'d_시나리오'!$H$4)/('d_시나리오'!$J$4-'d_시나리오'!$H$4),'d_시나리오'!$H$4+SQRT(K2425*('d_시나리오'!$J$4-'d_시나리오'!$H$4)*('d_시나리오'!$I$4-'d_시나리오'!$H$4)),'d_시나리오'!$J$4-SQRT((1-K2425)*('d_시나리오'!$J$4-'d_시나리오'!$H$4)*('d_시나리오'!$J$4-'d_시나리오'!$I$4))))</f>
        <v/>
      </c>
      <c r="M2425">
        <f>RAND()</f>
        <v/>
      </c>
      <c r="N2425">
        <f>IF('d_시나리오'!$J$5='d_시나리오'!$H$5,'d_시나리오'!$I$5,IF(M2425&lt;('d_시나리오'!$I$5-'d_시나리오'!$H$5)/('d_시나리오'!$J$5-'d_시나리오'!$H$5),'d_시나리오'!$H$5+SQRT(M2425*('d_시나리오'!$J$5-'d_시나리오'!$H$5)*('d_시나리오'!$I$5-'d_시나리오'!$H$5)),'d_시나리오'!$J$5-SQRT((1-M2425)*('d_시나리오'!$J$5-'d_시나리오'!$H$5)*('d_시나리오'!$J$5-'d_시나리오'!$I$5))))</f>
        <v/>
      </c>
      <c r="O2425">
        <f>RAND()</f>
        <v/>
      </c>
      <c r="P2425">
        <f>IF('d_시나리오'!$J$6='d_시나리오'!$H$6,'d_시나리오'!$I$6,IF(O2425&lt;('d_시나리오'!$I$6-'d_시나리오'!$H$6)/('d_시나리오'!$J$6-'d_시나리오'!$H$6),'d_시나리오'!$H$6+SQRT(O2425*('d_시나리오'!$J$6-'d_시나리오'!$H$6)*('d_시나리오'!$I$6-'d_시나리오'!$H$6)),'d_시나리오'!$J$6-SQRT((1-O2425)*('d_시나리오'!$J$6-'d_시나리오'!$H$6)*('d_시나리오'!$J$6-'d_시나리오'!$I$6))))</f>
        <v/>
      </c>
      <c r="Q2425">
        <f>INDEX('d_분포'!$B$2:$B$57,RANDBETWEEN(1,56))</f>
        <v/>
      </c>
      <c r="R2425">
        <f>BETAINV(RAND(),5,5)</f>
        <v/>
      </c>
      <c r="S2425">
        <f>'d_고정'!$B$1*'6_기대효과'!$H$7*('d_시나리오'!$I$7/'d_고정'!$B$2)*B2425</f>
        <v/>
      </c>
      <c r="T2425">
        <f>S2425*D2425</f>
        <v/>
      </c>
      <c r="U2425">
        <f>S2425*F2425*H2425</f>
        <v/>
      </c>
      <c r="V2425">
        <f>S2425*F2425*(H2425-1)</f>
        <v/>
      </c>
      <c r="W2425">
        <f>U2425*J2425</f>
        <v/>
      </c>
      <c r="X2425">
        <f>T2425+W2425</f>
        <v/>
      </c>
      <c r="Y2425">
        <f>(T2425*E2425+W2425*L2425)*(1-R2425-'d_고정'!$B$13)</f>
        <v/>
      </c>
      <c r="Z2425">
        <f>(U2425*N2425*Q2425+'d_고정'!$B$3*('6_기대효과'!$H$7/8)*Q2425*'d_고정'!$B$10*P2425*('6_기대효과'!$K$7/'d_고정'!$B$9))*(1-R2425)</f>
        <v/>
      </c>
      <c r="AA2425">
        <f>W2425*L2425*(1-R2425-'d_고정'!$B$13)+U2425*MAX(N2425-'d_고정'!$B$10*P2425*('6_기대효과'!$K$7/'d_고정'!$B$9),0)*Q2425*(1-R2425)</f>
        <v/>
      </c>
      <c r="AB2425">
        <f>Y2425+Z2425</f>
        <v/>
      </c>
      <c r="AC2425">
        <f>Y2425/('d_고정'!$B$5*'6_기대효과'!$H$7/8)/'d_고정'!$B$6</f>
        <v/>
      </c>
      <c r="AD2425">
        <f>Y2425/('d_고정'!$B$8*'6_기대효과'!$H$7/8)</f>
        <v/>
      </c>
    </row>
    <row r="2426">
      <c r="A2426">
        <f>RAND()</f>
        <v/>
      </c>
      <c r="B2426">
        <f>IF('d_시나리오'!$J$2='d_시나리오'!$H$2,'d_시나리오'!$I$2,IF(A2426&lt;('d_시나리오'!$I$2-'d_시나리오'!$H$2)/('d_시나리오'!$J$2-'d_시나리오'!$H$2),'d_시나리오'!$H$2+SQRT(A2426*('d_시나리오'!$J$2-'d_시나리오'!$H$2)*('d_시나리오'!$I$2-'d_시나리오'!$H$2)),'d_시나리오'!$J$2-SQRT((1-A2426)*('d_시나리오'!$J$2-'d_시나리오'!$H$2)*('d_시나리오'!$J$2-'d_시나리오'!$I$2))))</f>
        <v/>
      </c>
      <c r="C2426">
        <f>RAND()</f>
        <v/>
      </c>
      <c r="D2426">
        <f>BETAINV(RAND(),IF(C2426&lt;'d_고정'!$B$26,'d_고정'!$B$23,'d_고정'!$B$16)+1,'d_고정'!$B$17-IF(C2426&lt;'d_고정'!$B$26,'d_고정'!$B$23,'d_고정'!$B$16)+1)*('d_고정'!$B$14+('d_고정'!$B$15-'d_고정'!$B$14)*RAND())</f>
        <v/>
      </c>
      <c r="E2426">
        <f>INDEX('d_분포'!$A$2:$A$28,RANDBETWEEN(1,27))</f>
        <v/>
      </c>
      <c r="F2426">
        <f>INDEX('d_분포'!$C$2:$C$5,RANDBETWEEN(1,4))*(0.9+0.2*RAND())</f>
        <v/>
      </c>
      <c r="G2426">
        <f>RAND()</f>
        <v/>
      </c>
      <c r="H2426">
        <f>(F2426+(1-F2426)*('d_고정'!$B$22*BETAINV(RAND(),IF(G2426&lt;'d_고정'!$B$26,'d_고정'!$B$25,'d_고정'!$B$20)+1,'d_고정'!$B$21-IF(G2426&lt;'d_고정'!$B$26,'d_고정'!$B$25,'d_고정'!$B$20)+1)+(1-'d_고정'!$B$22)*BETAINV(RAND(),IF(G2426&lt;'d_고정'!$B$26,'d_고정'!$B$24,'d_고정'!$B$18)+1,'d_고정'!$B$19-IF(G2426&lt;'d_고정'!$B$26,'d_고정'!$B$24,'d_고정'!$B$18)+1))*('d_고정'!$B$14+('d_고정'!$B$15-'d_고정'!$B$14)*RAND()))/F2426</f>
        <v/>
      </c>
      <c r="I2426">
        <f>RAND()</f>
        <v/>
      </c>
      <c r="J2426">
        <f>IF('d_시나리오'!$J$3='d_시나리오'!$H$3,'d_시나리오'!$I$3,IF(I2426&lt;('d_시나리오'!$I$3-'d_시나리오'!$H$3)/('d_시나리오'!$J$3-'d_시나리오'!$H$3),'d_시나리오'!$H$3+SQRT(I2426*('d_시나리오'!$J$3-'d_시나리오'!$H$3)*('d_시나리오'!$I$3-'d_시나리오'!$H$3)),'d_시나리오'!$J$3-SQRT((1-I2426)*('d_시나리오'!$J$3-'d_시나리오'!$H$3)*('d_시나리오'!$J$3-'d_시나리오'!$I$3))))</f>
        <v/>
      </c>
      <c r="K2426">
        <f>RAND()</f>
        <v/>
      </c>
      <c r="L2426">
        <f>IF('d_시나리오'!$J$4='d_시나리오'!$H$4,'d_시나리오'!$I$4,IF(K2426&lt;('d_시나리오'!$I$4-'d_시나리오'!$H$4)/('d_시나리오'!$J$4-'d_시나리오'!$H$4),'d_시나리오'!$H$4+SQRT(K2426*('d_시나리오'!$J$4-'d_시나리오'!$H$4)*('d_시나리오'!$I$4-'d_시나리오'!$H$4)),'d_시나리오'!$J$4-SQRT((1-K2426)*('d_시나리오'!$J$4-'d_시나리오'!$H$4)*('d_시나리오'!$J$4-'d_시나리오'!$I$4))))</f>
        <v/>
      </c>
      <c r="M2426">
        <f>RAND()</f>
        <v/>
      </c>
      <c r="N2426">
        <f>IF('d_시나리오'!$J$5='d_시나리오'!$H$5,'d_시나리오'!$I$5,IF(M2426&lt;('d_시나리오'!$I$5-'d_시나리오'!$H$5)/('d_시나리오'!$J$5-'d_시나리오'!$H$5),'d_시나리오'!$H$5+SQRT(M2426*('d_시나리오'!$J$5-'d_시나리오'!$H$5)*('d_시나리오'!$I$5-'d_시나리오'!$H$5)),'d_시나리오'!$J$5-SQRT((1-M2426)*('d_시나리오'!$J$5-'d_시나리오'!$H$5)*('d_시나리오'!$J$5-'d_시나리오'!$I$5))))</f>
        <v/>
      </c>
      <c r="O2426">
        <f>RAND()</f>
        <v/>
      </c>
      <c r="P2426">
        <f>IF('d_시나리오'!$J$6='d_시나리오'!$H$6,'d_시나리오'!$I$6,IF(O2426&lt;('d_시나리오'!$I$6-'d_시나리오'!$H$6)/('d_시나리오'!$J$6-'d_시나리오'!$H$6),'d_시나리오'!$H$6+SQRT(O2426*('d_시나리오'!$J$6-'d_시나리오'!$H$6)*('d_시나리오'!$I$6-'d_시나리오'!$H$6)),'d_시나리오'!$J$6-SQRT((1-O2426)*('d_시나리오'!$J$6-'d_시나리오'!$H$6)*('d_시나리오'!$J$6-'d_시나리오'!$I$6))))</f>
        <v/>
      </c>
      <c r="Q2426">
        <f>INDEX('d_분포'!$B$2:$B$57,RANDBETWEEN(1,56))</f>
        <v/>
      </c>
      <c r="R2426">
        <f>BETAINV(RAND(),5,5)</f>
        <v/>
      </c>
      <c r="S2426">
        <f>'d_고정'!$B$1*'6_기대효과'!$H$7*('d_시나리오'!$I$7/'d_고정'!$B$2)*B2426</f>
        <v/>
      </c>
      <c r="T2426">
        <f>S2426*D2426</f>
        <v/>
      </c>
      <c r="U2426">
        <f>S2426*F2426*H2426</f>
        <v/>
      </c>
      <c r="V2426">
        <f>S2426*F2426*(H2426-1)</f>
        <v/>
      </c>
      <c r="W2426">
        <f>U2426*J2426</f>
        <v/>
      </c>
      <c r="X2426">
        <f>T2426+W2426</f>
        <v/>
      </c>
      <c r="Y2426">
        <f>(T2426*E2426+W2426*L2426)*(1-R2426-'d_고정'!$B$13)</f>
        <v/>
      </c>
      <c r="Z2426">
        <f>(U2426*N2426*Q2426+'d_고정'!$B$3*('6_기대효과'!$H$7/8)*Q2426*'d_고정'!$B$10*P2426*('6_기대효과'!$K$7/'d_고정'!$B$9))*(1-R2426)</f>
        <v/>
      </c>
      <c r="AA2426">
        <f>W2426*L2426*(1-R2426-'d_고정'!$B$13)+U2426*MAX(N2426-'d_고정'!$B$10*P2426*('6_기대효과'!$K$7/'d_고정'!$B$9),0)*Q2426*(1-R2426)</f>
        <v/>
      </c>
      <c r="AB2426">
        <f>Y2426+Z2426</f>
        <v/>
      </c>
      <c r="AC2426">
        <f>Y2426/('d_고정'!$B$5*'6_기대효과'!$H$7/8)/'d_고정'!$B$6</f>
        <v/>
      </c>
      <c r="AD2426">
        <f>Y2426/('d_고정'!$B$8*'6_기대효과'!$H$7/8)</f>
        <v/>
      </c>
    </row>
    <row r="2427">
      <c r="A2427">
        <f>RAND()</f>
        <v/>
      </c>
      <c r="B2427">
        <f>IF('d_시나리오'!$J$2='d_시나리오'!$H$2,'d_시나리오'!$I$2,IF(A2427&lt;('d_시나리오'!$I$2-'d_시나리오'!$H$2)/('d_시나리오'!$J$2-'d_시나리오'!$H$2),'d_시나리오'!$H$2+SQRT(A2427*('d_시나리오'!$J$2-'d_시나리오'!$H$2)*('d_시나리오'!$I$2-'d_시나리오'!$H$2)),'d_시나리오'!$J$2-SQRT((1-A2427)*('d_시나리오'!$J$2-'d_시나리오'!$H$2)*('d_시나리오'!$J$2-'d_시나리오'!$I$2))))</f>
        <v/>
      </c>
      <c r="C2427">
        <f>RAND()</f>
        <v/>
      </c>
      <c r="D2427">
        <f>BETAINV(RAND(),IF(C2427&lt;'d_고정'!$B$26,'d_고정'!$B$23,'d_고정'!$B$16)+1,'d_고정'!$B$17-IF(C2427&lt;'d_고정'!$B$26,'d_고정'!$B$23,'d_고정'!$B$16)+1)*('d_고정'!$B$14+('d_고정'!$B$15-'d_고정'!$B$14)*RAND())</f>
        <v/>
      </c>
      <c r="E2427">
        <f>INDEX('d_분포'!$A$2:$A$28,RANDBETWEEN(1,27))</f>
        <v/>
      </c>
      <c r="F2427">
        <f>INDEX('d_분포'!$C$2:$C$5,RANDBETWEEN(1,4))*(0.9+0.2*RAND())</f>
        <v/>
      </c>
      <c r="G2427">
        <f>RAND()</f>
        <v/>
      </c>
      <c r="H2427">
        <f>(F2427+(1-F2427)*('d_고정'!$B$22*BETAINV(RAND(),IF(G2427&lt;'d_고정'!$B$26,'d_고정'!$B$25,'d_고정'!$B$20)+1,'d_고정'!$B$21-IF(G2427&lt;'d_고정'!$B$26,'d_고정'!$B$25,'d_고정'!$B$20)+1)+(1-'d_고정'!$B$22)*BETAINV(RAND(),IF(G2427&lt;'d_고정'!$B$26,'d_고정'!$B$24,'d_고정'!$B$18)+1,'d_고정'!$B$19-IF(G2427&lt;'d_고정'!$B$26,'d_고정'!$B$24,'d_고정'!$B$18)+1))*('d_고정'!$B$14+('d_고정'!$B$15-'d_고정'!$B$14)*RAND()))/F2427</f>
        <v/>
      </c>
      <c r="I2427">
        <f>RAND()</f>
        <v/>
      </c>
      <c r="J2427">
        <f>IF('d_시나리오'!$J$3='d_시나리오'!$H$3,'d_시나리오'!$I$3,IF(I2427&lt;('d_시나리오'!$I$3-'d_시나리오'!$H$3)/('d_시나리오'!$J$3-'d_시나리오'!$H$3),'d_시나리오'!$H$3+SQRT(I2427*('d_시나리오'!$J$3-'d_시나리오'!$H$3)*('d_시나리오'!$I$3-'d_시나리오'!$H$3)),'d_시나리오'!$J$3-SQRT((1-I2427)*('d_시나리오'!$J$3-'d_시나리오'!$H$3)*('d_시나리오'!$J$3-'d_시나리오'!$I$3))))</f>
        <v/>
      </c>
      <c r="K2427">
        <f>RAND()</f>
        <v/>
      </c>
      <c r="L2427">
        <f>IF('d_시나리오'!$J$4='d_시나리오'!$H$4,'d_시나리오'!$I$4,IF(K2427&lt;('d_시나리오'!$I$4-'d_시나리오'!$H$4)/('d_시나리오'!$J$4-'d_시나리오'!$H$4),'d_시나리오'!$H$4+SQRT(K2427*('d_시나리오'!$J$4-'d_시나리오'!$H$4)*('d_시나리오'!$I$4-'d_시나리오'!$H$4)),'d_시나리오'!$J$4-SQRT((1-K2427)*('d_시나리오'!$J$4-'d_시나리오'!$H$4)*('d_시나리오'!$J$4-'d_시나리오'!$I$4))))</f>
        <v/>
      </c>
      <c r="M2427">
        <f>RAND()</f>
        <v/>
      </c>
      <c r="N2427">
        <f>IF('d_시나리오'!$J$5='d_시나리오'!$H$5,'d_시나리오'!$I$5,IF(M2427&lt;('d_시나리오'!$I$5-'d_시나리오'!$H$5)/('d_시나리오'!$J$5-'d_시나리오'!$H$5),'d_시나리오'!$H$5+SQRT(M2427*('d_시나리오'!$J$5-'d_시나리오'!$H$5)*('d_시나리오'!$I$5-'d_시나리오'!$H$5)),'d_시나리오'!$J$5-SQRT((1-M2427)*('d_시나리오'!$J$5-'d_시나리오'!$H$5)*('d_시나리오'!$J$5-'d_시나리오'!$I$5))))</f>
        <v/>
      </c>
      <c r="O2427">
        <f>RAND()</f>
        <v/>
      </c>
      <c r="P2427">
        <f>IF('d_시나리오'!$J$6='d_시나리오'!$H$6,'d_시나리오'!$I$6,IF(O2427&lt;('d_시나리오'!$I$6-'d_시나리오'!$H$6)/('d_시나리오'!$J$6-'d_시나리오'!$H$6),'d_시나리오'!$H$6+SQRT(O2427*('d_시나리오'!$J$6-'d_시나리오'!$H$6)*('d_시나리오'!$I$6-'d_시나리오'!$H$6)),'d_시나리오'!$J$6-SQRT((1-O2427)*('d_시나리오'!$J$6-'d_시나리오'!$H$6)*('d_시나리오'!$J$6-'d_시나리오'!$I$6))))</f>
        <v/>
      </c>
      <c r="Q2427">
        <f>INDEX('d_분포'!$B$2:$B$57,RANDBETWEEN(1,56))</f>
        <v/>
      </c>
      <c r="R2427">
        <f>BETAINV(RAND(),5,5)</f>
        <v/>
      </c>
      <c r="S2427">
        <f>'d_고정'!$B$1*'6_기대효과'!$H$7*('d_시나리오'!$I$7/'d_고정'!$B$2)*B2427</f>
        <v/>
      </c>
      <c r="T2427">
        <f>S2427*D2427</f>
        <v/>
      </c>
      <c r="U2427">
        <f>S2427*F2427*H2427</f>
        <v/>
      </c>
      <c r="V2427">
        <f>S2427*F2427*(H2427-1)</f>
        <v/>
      </c>
      <c r="W2427">
        <f>U2427*J2427</f>
        <v/>
      </c>
      <c r="X2427">
        <f>T2427+W2427</f>
        <v/>
      </c>
      <c r="Y2427">
        <f>(T2427*E2427+W2427*L2427)*(1-R2427-'d_고정'!$B$13)</f>
        <v/>
      </c>
      <c r="Z2427">
        <f>(U2427*N2427*Q2427+'d_고정'!$B$3*('6_기대효과'!$H$7/8)*Q2427*'d_고정'!$B$10*P2427*('6_기대효과'!$K$7/'d_고정'!$B$9))*(1-R2427)</f>
        <v/>
      </c>
      <c r="AA2427">
        <f>W2427*L2427*(1-R2427-'d_고정'!$B$13)+U2427*MAX(N2427-'d_고정'!$B$10*P2427*('6_기대효과'!$K$7/'d_고정'!$B$9),0)*Q2427*(1-R2427)</f>
        <v/>
      </c>
      <c r="AB2427">
        <f>Y2427+Z2427</f>
        <v/>
      </c>
      <c r="AC2427">
        <f>Y2427/('d_고정'!$B$5*'6_기대효과'!$H$7/8)/'d_고정'!$B$6</f>
        <v/>
      </c>
      <c r="AD2427">
        <f>Y2427/('d_고정'!$B$8*'6_기대효과'!$H$7/8)</f>
        <v/>
      </c>
    </row>
    <row r="2428">
      <c r="A2428">
        <f>RAND()</f>
        <v/>
      </c>
      <c r="B2428">
        <f>IF('d_시나리오'!$J$2='d_시나리오'!$H$2,'d_시나리오'!$I$2,IF(A2428&lt;('d_시나리오'!$I$2-'d_시나리오'!$H$2)/('d_시나리오'!$J$2-'d_시나리오'!$H$2),'d_시나리오'!$H$2+SQRT(A2428*('d_시나리오'!$J$2-'d_시나리오'!$H$2)*('d_시나리오'!$I$2-'d_시나리오'!$H$2)),'d_시나리오'!$J$2-SQRT((1-A2428)*('d_시나리오'!$J$2-'d_시나리오'!$H$2)*('d_시나리오'!$J$2-'d_시나리오'!$I$2))))</f>
        <v/>
      </c>
      <c r="C2428">
        <f>RAND()</f>
        <v/>
      </c>
      <c r="D2428">
        <f>BETAINV(RAND(),IF(C2428&lt;'d_고정'!$B$26,'d_고정'!$B$23,'d_고정'!$B$16)+1,'d_고정'!$B$17-IF(C2428&lt;'d_고정'!$B$26,'d_고정'!$B$23,'d_고정'!$B$16)+1)*('d_고정'!$B$14+('d_고정'!$B$15-'d_고정'!$B$14)*RAND())</f>
        <v/>
      </c>
      <c r="E2428">
        <f>INDEX('d_분포'!$A$2:$A$28,RANDBETWEEN(1,27))</f>
        <v/>
      </c>
      <c r="F2428">
        <f>INDEX('d_분포'!$C$2:$C$5,RANDBETWEEN(1,4))*(0.9+0.2*RAND())</f>
        <v/>
      </c>
      <c r="G2428">
        <f>RAND()</f>
        <v/>
      </c>
      <c r="H2428">
        <f>(F2428+(1-F2428)*('d_고정'!$B$22*BETAINV(RAND(),IF(G2428&lt;'d_고정'!$B$26,'d_고정'!$B$25,'d_고정'!$B$20)+1,'d_고정'!$B$21-IF(G2428&lt;'d_고정'!$B$26,'d_고정'!$B$25,'d_고정'!$B$20)+1)+(1-'d_고정'!$B$22)*BETAINV(RAND(),IF(G2428&lt;'d_고정'!$B$26,'d_고정'!$B$24,'d_고정'!$B$18)+1,'d_고정'!$B$19-IF(G2428&lt;'d_고정'!$B$26,'d_고정'!$B$24,'d_고정'!$B$18)+1))*('d_고정'!$B$14+('d_고정'!$B$15-'d_고정'!$B$14)*RAND()))/F2428</f>
        <v/>
      </c>
      <c r="I2428">
        <f>RAND()</f>
        <v/>
      </c>
      <c r="J2428">
        <f>IF('d_시나리오'!$J$3='d_시나리오'!$H$3,'d_시나리오'!$I$3,IF(I2428&lt;('d_시나리오'!$I$3-'d_시나리오'!$H$3)/('d_시나리오'!$J$3-'d_시나리오'!$H$3),'d_시나리오'!$H$3+SQRT(I2428*('d_시나리오'!$J$3-'d_시나리오'!$H$3)*('d_시나리오'!$I$3-'d_시나리오'!$H$3)),'d_시나리오'!$J$3-SQRT((1-I2428)*('d_시나리오'!$J$3-'d_시나리오'!$H$3)*('d_시나리오'!$J$3-'d_시나리오'!$I$3))))</f>
        <v/>
      </c>
      <c r="K2428">
        <f>RAND()</f>
        <v/>
      </c>
      <c r="L2428">
        <f>IF('d_시나리오'!$J$4='d_시나리오'!$H$4,'d_시나리오'!$I$4,IF(K2428&lt;('d_시나리오'!$I$4-'d_시나리오'!$H$4)/('d_시나리오'!$J$4-'d_시나리오'!$H$4),'d_시나리오'!$H$4+SQRT(K2428*('d_시나리오'!$J$4-'d_시나리오'!$H$4)*('d_시나리오'!$I$4-'d_시나리오'!$H$4)),'d_시나리오'!$J$4-SQRT((1-K2428)*('d_시나리오'!$J$4-'d_시나리오'!$H$4)*('d_시나리오'!$J$4-'d_시나리오'!$I$4))))</f>
        <v/>
      </c>
      <c r="M2428">
        <f>RAND()</f>
        <v/>
      </c>
      <c r="N2428">
        <f>IF('d_시나리오'!$J$5='d_시나리오'!$H$5,'d_시나리오'!$I$5,IF(M2428&lt;('d_시나리오'!$I$5-'d_시나리오'!$H$5)/('d_시나리오'!$J$5-'d_시나리오'!$H$5),'d_시나리오'!$H$5+SQRT(M2428*('d_시나리오'!$J$5-'d_시나리오'!$H$5)*('d_시나리오'!$I$5-'d_시나리오'!$H$5)),'d_시나리오'!$J$5-SQRT((1-M2428)*('d_시나리오'!$J$5-'d_시나리오'!$H$5)*('d_시나리오'!$J$5-'d_시나리오'!$I$5))))</f>
        <v/>
      </c>
      <c r="O2428">
        <f>RAND()</f>
        <v/>
      </c>
      <c r="P2428">
        <f>IF('d_시나리오'!$J$6='d_시나리오'!$H$6,'d_시나리오'!$I$6,IF(O2428&lt;('d_시나리오'!$I$6-'d_시나리오'!$H$6)/('d_시나리오'!$J$6-'d_시나리오'!$H$6),'d_시나리오'!$H$6+SQRT(O2428*('d_시나리오'!$J$6-'d_시나리오'!$H$6)*('d_시나리오'!$I$6-'d_시나리오'!$H$6)),'d_시나리오'!$J$6-SQRT((1-O2428)*('d_시나리오'!$J$6-'d_시나리오'!$H$6)*('d_시나리오'!$J$6-'d_시나리오'!$I$6))))</f>
        <v/>
      </c>
      <c r="Q2428">
        <f>INDEX('d_분포'!$B$2:$B$57,RANDBETWEEN(1,56))</f>
        <v/>
      </c>
      <c r="R2428">
        <f>BETAINV(RAND(),5,5)</f>
        <v/>
      </c>
      <c r="S2428">
        <f>'d_고정'!$B$1*'6_기대효과'!$H$7*('d_시나리오'!$I$7/'d_고정'!$B$2)*B2428</f>
        <v/>
      </c>
      <c r="T2428">
        <f>S2428*D2428</f>
        <v/>
      </c>
      <c r="U2428">
        <f>S2428*F2428*H2428</f>
        <v/>
      </c>
      <c r="V2428">
        <f>S2428*F2428*(H2428-1)</f>
        <v/>
      </c>
      <c r="W2428">
        <f>U2428*J2428</f>
        <v/>
      </c>
      <c r="X2428">
        <f>T2428+W2428</f>
        <v/>
      </c>
      <c r="Y2428">
        <f>(T2428*E2428+W2428*L2428)*(1-R2428-'d_고정'!$B$13)</f>
        <v/>
      </c>
      <c r="Z2428">
        <f>(U2428*N2428*Q2428+'d_고정'!$B$3*('6_기대효과'!$H$7/8)*Q2428*'d_고정'!$B$10*P2428*('6_기대효과'!$K$7/'d_고정'!$B$9))*(1-R2428)</f>
        <v/>
      </c>
      <c r="AA2428">
        <f>W2428*L2428*(1-R2428-'d_고정'!$B$13)+U2428*MAX(N2428-'d_고정'!$B$10*P2428*('6_기대효과'!$K$7/'d_고정'!$B$9),0)*Q2428*(1-R2428)</f>
        <v/>
      </c>
      <c r="AB2428">
        <f>Y2428+Z2428</f>
        <v/>
      </c>
      <c r="AC2428">
        <f>Y2428/('d_고정'!$B$5*'6_기대효과'!$H$7/8)/'d_고정'!$B$6</f>
        <v/>
      </c>
      <c r="AD2428">
        <f>Y2428/('d_고정'!$B$8*'6_기대효과'!$H$7/8)</f>
        <v/>
      </c>
    </row>
    <row r="2429">
      <c r="A2429">
        <f>RAND()</f>
        <v/>
      </c>
      <c r="B2429">
        <f>IF('d_시나리오'!$J$2='d_시나리오'!$H$2,'d_시나리오'!$I$2,IF(A2429&lt;('d_시나리오'!$I$2-'d_시나리오'!$H$2)/('d_시나리오'!$J$2-'d_시나리오'!$H$2),'d_시나리오'!$H$2+SQRT(A2429*('d_시나리오'!$J$2-'d_시나리오'!$H$2)*('d_시나리오'!$I$2-'d_시나리오'!$H$2)),'d_시나리오'!$J$2-SQRT((1-A2429)*('d_시나리오'!$J$2-'d_시나리오'!$H$2)*('d_시나리오'!$J$2-'d_시나리오'!$I$2))))</f>
        <v/>
      </c>
      <c r="C2429">
        <f>RAND()</f>
        <v/>
      </c>
      <c r="D2429">
        <f>BETAINV(RAND(),IF(C2429&lt;'d_고정'!$B$26,'d_고정'!$B$23,'d_고정'!$B$16)+1,'d_고정'!$B$17-IF(C2429&lt;'d_고정'!$B$26,'d_고정'!$B$23,'d_고정'!$B$16)+1)*('d_고정'!$B$14+('d_고정'!$B$15-'d_고정'!$B$14)*RAND())</f>
        <v/>
      </c>
      <c r="E2429">
        <f>INDEX('d_분포'!$A$2:$A$28,RANDBETWEEN(1,27))</f>
        <v/>
      </c>
      <c r="F2429">
        <f>INDEX('d_분포'!$C$2:$C$5,RANDBETWEEN(1,4))*(0.9+0.2*RAND())</f>
        <v/>
      </c>
      <c r="G2429">
        <f>RAND()</f>
        <v/>
      </c>
      <c r="H2429">
        <f>(F2429+(1-F2429)*('d_고정'!$B$22*BETAINV(RAND(),IF(G2429&lt;'d_고정'!$B$26,'d_고정'!$B$25,'d_고정'!$B$20)+1,'d_고정'!$B$21-IF(G2429&lt;'d_고정'!$B$26,'d_고정'!$B$25,'d_고정'!$B$20)+1)+(1-'d_고정'!$B$22)*BETAINV(RAND(),IF(G2429&lt;'d_고정'!$B$26,'d_고정'!$B$24,'d_고정'!$B$18)+1,'d_고정'!$B$19-IF(G2429&lt;'d_고정'!$B$26,'d_고정'!$B$24,'d_고정'!$B$18)+1))*('d_고정'!$B$14+('d_고정'!$B$15-'d_고정'!$B$14)*RAND()))/F2429</f>
        <v/>
      </c>
      <c r="I2429">
        <f>RAND()</f>
        <v/>
      </c>
      <c r="J2429">
        <f>IF('d_시나리오'!$J$3='d_시나리오'!$H$3,'d_시나리오'!$I$3,IF(I2429&lt;('d_시나리오'!$I$3-'d_시나리오'!$H$3)/('d_시나리오'!$J$3-'d_시나리오'!$H$3),'d_시나리오'!$H$3+SQRT(I2429*('d_시나리오'!$J$3-'d_시나리오'!$H$3)*('d_시나리오'!$I$3-'d_시나리오'!$H$3)),'d_시나리오'!$J$3-SQRT((1-I2429)*('d_시나리오'!$J$3-'d_시나리오'!$H$3)*('d_시나리오'!$J$3-'d_시나리오'!$I$3))))</f>
        <v/>
      </c>
      <c r="K2429">
        <f>RAND()</f>
        <v/>
      </c>
      <c r="L2429">
        <f>IF('d_시나리오'!$J$4='d_시나리오'!$H$4,'d_시나리오'!$I$4,IF(K2429&lt;('d_시나리오'!$I$4-'d_시나리오'!$H$4)/('d_시나리오'!$J$4-'d_시나리오'!$H$4),'d_시나리오'!$H$4+SQRT(K2429*('d_시나리오'!$J$4-'d_시나리오'!$H$4)*('d_시나리오'!$I$4-'d_시나리오'!$H$4)),'d_시나리오'!$J$4-SQRT((1-K2429)*('d_시나리오'!$J$4-'d_시나리오'!$H$4)*('d_시나리오'!$J$4-'d_시나리오'!$I$4))))</f>
        <v/>
      </c>
      <c r="M2429">
        <f>RAND()</f>
        <v/>
      </c>
      <c r="N2429">
        <f>IF('d_시나리오'!$J$5='d_시나리오'!$H$5,'d_시나리오'!$I$5,IF(M2429&lt;('d_시나리오'!$I$5-'d_시나리오'!$H$5)/('d_시나리오'!$J$5-'d_시나리오'!$H$5),'d_시나리오'!$H$5+SQRT(M2429*('d_시나리오'!$J$5-'d_시나리오'!$H$5)*('d_시나리오'!$I$5-'d_시나리오'!$H$5)),'d_시나리오'!$J$5-SQRT((1-M2429)*('d_시나리오'!$J$5-'d_시나리오'!$H$5)*('d_시나리오'!$J$5-'d_시나리오'!$I$5))))</f>
        <v/>
      </c>
      <c r="O2429">
        <f>RAND()</f>
        <v/>
      </c>
      <c r="P2429">
        <f>IF('d_시나리오'!$J$6='d_시나리오'!$H$6,'d_시나리오'!$I$6,IF(O2429&lt;('d_시나리오'!$I$6-'d_시나리오'!$H$6)/('d_시나리오'!$J$6-'d_시나리오'!$H$6),'d_시나리오'!$H$6+SQRT(O2429*('d_시나리오'!$J$6-'d_시나리오'!$H$6)*('d_시나리오'!$I$6-'d_시나리오'!$H$6)),'d_시나리오'!$J$6-SQRT((1-O2429)*('d_시나리오'!$J$6-'d_시나리오'!$H$6)*('d_시나리오'!$J$6-'d_시나리오'!$I$6))))</f>
        <v/>
      </c>
      <c r="Q2429">
        <f>INDEX('d_분포'!$B$2:$B$57,RANDBETWEEN(1,56))</f>
        <v/>
      </c>
      <c r="R2429">
        <f>BETAINV(RAND(),5,5)</f>
        <v/>
      </c>
      <c r="S2429">
        <f>'d_고정'!$B$1*'6_기대효과'!$H$7*('d_시나리오'!$I$7/'d_고정'!$B$2)*B2429</f>
        <v/>
      </c>
      <c r="T2429">
        <f>S2429*D2429</f>
        <v/>
      </c>
      <c r="U2429">
        <f>S2429*F2429*H2429</f>
        <v/>
      </c>
      <c r="V2429">
        <f>S2429*F2429*(H2429-1)</f>
        <v/>
      </c>
      <c r="W2429">
        <f>U2429*J2429</f>
        <v/>
      </c>
      <c r="X2429">
        <f>T2429+W2429</f>
        <v/>
      </c>
      <c r="Y2429">
        <f>(T2429*E2429+W2429*L2429)*(1-R2429-'d_고정'!$B$13)</f>
        <v/>
      </c>
      <c r="Z2429">
        <f>(U2429*N2429*Q2429+'d_고정'!$B$3*('6_기대효과'!$H$7/8)*Q2429*'d_고정'!$B$10*P2429*('6_기대효과'!$K$7/'d_고정'!$B$9))*(1-R2429)</f>
        <v/>
      </c>
      <c r="AA2429">
        <f>W2429*L2429*(1-R2429-'d_고정'!$B$13)+U2429*MAX(N2429-'d_고정'!$B$10*P2429*('6_기대효과'!$K$7/'d_고정'!$B$9),0)*Q2429*(1-R2429)</f>
        <v/>
      </c>
      <c r="AB2429">
        <f>Y2429+Z2429</f>
        <v/>
      </c>
      <c r="AC2429">
        <f>Y2429/('d_고정'!$B$5*'6_기대효과'!$H$7/8)/'d_고정'!$B$6</f>
        <v/>
      </c>
      <c r="AD2429">
        <f>Y2429/('d_고정'!$B$8*'6_기대효과'!$H$7/8)</f>
        <v/>
      </c>
    </row>
    <row r="2430">
      <c r="A2430">
        <f>RAND()</f>
        <v/>
      </c>
      <c r="B2430">
        <f>IF('d_시나리오'!$J$2='d_시나리오'!$H$2,'d_시나리오'!$I$2,IF(A2430&lt;('d_시나리오'!$I$2-'d_시나리오'!$H$2)/('d_시나리오'!$J$2-'d_시나리오'!$H$2),'d_시나리오'!$H$2+SQRT(A2430*('d_시나리오'!$J$2-'d_시나리오'!$H$2)*('d_시나리오'!$I$2-'d_시나리오'!$H$2)),'d_시나리오'!$J$2-SQRT((1-A2430)*('d_시나리오'!$J$2-'d_시나리오'!$H$2)*('d_시나리오'!$J$2-'d_시나리오'!$I$2))))</f>
        <v/>
      </c>
      <c r="C2430">
        <f>RAND()</f>
        <v/>
      </c>
      <c r="D2430">
        <f>BETAINV(RAND(),IF(C2430&lt;'d_고정'!$B$26,'d_고정'!$B$23,'d_고정'!$B$16)+1,'d_고정'!$B$17-IF(C2430&lt;'d_고정'!$B$26,'d_고정'!$B$23,'d_고정'!$B$16)+1)*('d_고정'!$B$14+('d_고정'!$B$15-'d_고정'!$B$14)*RAND())</f>
        <v/>
      </c>
      <c r="E2430">
        <f>INDEX('d_분포'!$A$2:$A$28,RANDBETWEEN(1,27))</f>
        <v/>
      </c>
      <c r="F2430">
        <f>INDEX('d_분포'!$C$2:$C$5,RANDBETWEEN(1,4))*(0.9+0.2*RAND())</f>
        <v/>
      </c>
      <c r="G2430">
        <f>RAND()</f>
        <v/>
      </c>
      <c r="H2430">
        <f>(F2430+(1-F2430)*('d_고정'!$B$22*BETAINV(RAND(),IF(G2430&lt;'d_고정'!$B$26,'d_고정'!$B$25,'d_고정'!$B$20)+1,'d_고정'!$B$21-IF(G2430&lt;'d_고정'!$B$26,'d_고정'!$B$25,'d_고정'!$B$20)+1)+(1-'d_고정'!$B$22)*BETAINV(RAND(),IF(G2430&lt;'d_고정'!$B$26,'d_고정'!$B$24,'d_고정'!$B$18)+1,'d_고정'!$B$19-IF(G2430&lt;'d_고정'!$B$26,'d_고정'!$B$24,'d_고정'!$B$18)+1))*('d_고정'!$B$14+('d_고정'!$B$15-'d_고정'!$B$14)*RAND()))/F2430</f>
        <v/>
      </c>
      <c r="I2430">
        <f>RAND()</f>
        <v/>
      </c>
      <c r="J2430">
        <f>IF('d_시나리오'!$J$3='d_시나리오'!$H$3,'d_시나리오'!$I$3,IF(I2430&lt;('d_시나리오'!$I$3-'d_시나리오'!$H$3)/('d_시나리오'!$J$3-'d_시나리오'!$H$3),'d_시나리오'!$H$3+SQRT(I2430*('d_시나리오'!$J$3-'d_시나리오'!$H$3)*('d_시나리오'!$I$3-'d_시나리오'!$H$3)),'d_시나리오'!$J$3-SQRT((1-I2430)*('d_시나리오'!$J$3-'d_시나리오'!$H$3)*('d_시나리오'!$J$3-'d_시나리오'!$I$3))))</f>
        <v/>
      </c>
      <c r="K2430">
        <f>RAND()</f>
        <v/>
      </c>
      <c r="L2430">
        <f>IF('d_시나리오'!$J$4='d_시나리오'!$H$4,'d_시나리오'!$I$4,IF(K2430&lt;('d_시나리오'!$I$4-'d_시나리오'!$H$4)/('d_시나리오'!$J$4-'d_시나리오'!$H$4),'d_시나리오'!$H$4+SQRT(K2430*('d_시나리오'!$J$4-'d_시나리오'!$H$4)*('d_시나리오'!$I$4-'d_시나리오'!$H$4)),'d_시나리오'!$J$4-SQRT((1-K2430)*('d_시나리오'!$J$4-'d_시나리오'!$H$4)*('d_시나리오'!$J$4-'d_시나리오'!$I$4))))</f>
        <v/>
      </c>
      <c r="M2430">
        <f>RAND()</f>
        <v/>
      </c>
      <c r="N2430">
        <f>IF('d_시나리오'!$J$5='d_시나리오'!$H$5,'d_시나리오'!$I$5,IF(M2430&lt;('d_시나리오'!$I$5-'d_시나리오'!$H$5)/('d_시나리오'!$J$5-'d_시나리오'!$H$5),'d_시나리오'!$H$5+SQRT(M2430*('d_시나리오'!$J$5-'d_시나리오'!$H$5)*('d_시나리오'!$I$5-'d_시나리오'!$H$5)),'d_시나리오'!$J$5-SQRT((1-M2430)*('d_시나리오'!$J$5-'d_시나리오'!$H$5)*('d_시나리오'!$J$5-'d_시나리오'!$I$5))))</f>
        <v/>
      </c>
      <c r="O2430">
        <f>RAND()</f>
        <v/>
      </c>
      <c r="P2430">
        <f>IF('d_시나리오'!$J$6='d_시나리오'!$H$6,'d_시나리오'!$I$6,IF(O2430&lt;('d_시나리오'!$I$6-'d_시나리오'!$H$6)/('d_시나리오'!$J$6-'d_시나리오'!$H$6),'d_시나리오'!$H$6+SQRT(O2430*('d_시나리오'!$J$6-'d_시나리오'!$H$6)*('d_시나리오'!$I$6-'d_시나리오'!$H$6)),'d_시나리오'!$J$6-SQRT((1-O2430)*('d_시나리오'!$J$6-'d_시나리오'!$H$6)*('d_시나리오'!$J$6-'d_시나리오'!$I$6))))</f>
        <v/>
      </c>
      <c r="Q2430">
        <f>INDEX('d_분포'!$B$2:$B$57,RANDBETWEEN(1,56))</f>
        <v/>
      </c>
      <c r="R2430">
        <f>BETAINV(RAND(),5,5)</f>
        <v/>
      </c>
      <c r="S2430">
        <f>'d_고정'!$B$1*'6_기대효과'!$H$7*('d_시나리오'!$I$7/'d_고정'!$B$2)*B2430</f>
        <v/>
      </c>
      <c r="T2430">
        <f>S2430*D2430</f>
        <v/>
      </c>
      <c r="U2430">
        <f>S2430*F2430*H2430</f>
        <v/>
      </c>
      <c r="V2430">
        <f>S2430*F2430*(H2430-1)</f>
        <v/>
      </c>
      <c r="W2430">
        <f>U2430*J2430</f>
        <v/>
      </c>
      <c r="X2430">
        <f>T2430+W2430</f>
        <v/>
      </c>
      <c r="Y2430">
        <f>(T2430*E2430+W2430*L2430)*(1-R2430-'d_고정'!$B$13)</f>
        <v/>
      </c>
      <c r="Z2430">
        <f>(U2430*N2430*Q2430+'d_고정'!$B$3*('6_기대효과'!$H$7/8)*Q2430*'d_고정'!$B$10*P2430*('6_기대효과'!$K$7/'d_고정'!$B$9))*(1-R2430)</f>
        <v/>
      </c>
      <c r="AA2430">
        <f>W2430*L2430*(1-R2430-'d_고정'!$B$13)+U2430*MAX(N2430-'d_고정'!$B$10*P2430*('6_기대효과'!$K$7/'d_고정'!$B$9),0)*Q2430*(1-R2430)</f>
        <v/>
      </c>
      <c r="AB2430">
        <f>Y2430+Z2430</f>
        <v/>
      </c>
      <c r="AC2430">
        <f>Y2430/('d_고정'!$B$5*'6_기대효과'!$H$7/8)/'d_고정'!$B$6</f>
        <v/>
      </c>
      <c r="AD2430">
        <f>Y2430/('d_고정'!$B$8*'6_기대효과'!$H$7/8)</f>
        <v/>
      </c>
    </row>
    <row r="2431">
      <c r="A2431">
        <f>RAND()</f>
        <v/>
      </c>
      <c r="B2431">
        <f>IF('d_시나리오'!$J$2='d_시나리오'!$H$2,'d_시나리오'!$I$2,IF(A2431&lt;('d_시나리오'!$I$2-'d_시나리오'!$H$2)/('d_시나리오'!$J$2-'d_시나리오'!$H$2),'d_시나리오'!$H$2+SQRT(A2431*('d_시나리오'!$J$2-'d_시나리오'!$H$2)*('d_시나리오'!$I$2-'d_시나리오'!$H$2)),'d_시나리오'!$J$2-SQRT((1-A2431)*('d_시나리오'!$J$2-'d_시나리오'!$H$2)*('d_시나리오'!$J$2-'d_시나리오'!$I$2))))</f>
        <v/>
      </c>
      <c r="C2431">
        <f>RAND()</f>
        <v/>
      </c>
      <c r="D2431">
        <f>BETAINV(RAND(),IF(C2431&lt;'d_고정'!$B$26,'d_고정'!$B$23,'d_고정'!$B$16)+1,'d_고정'!$B$17-IF(C2431&lt;'d_고정'!$B$26,'d_고정'!$B$23,'d_고정'!$B$16)+1)*('d_고정'!$B$14+('d_고정'!$B$15-'d_고정'!$B$14)*RAND())</f>
        <v/>
      </c>
      <c r="E2431">
        <f>INDEX('d_분포'!$A$2:$A$28,RANDBETWEEN(1,27))</f>
        <v/>
      </c>
      <c r="F2431">
        <f>INDEX('d_분포'!$C$2:$C$5,RANDBETWEEN(1,4))*(0.9+0.2*RAND())</f>
        <v/>
      </c>
      <c r="G2431">
        <f>RAND()</f>
        <v/>
      </c>
      <c r="H2431">
        <f>(F2431+(1-F2431)*('d_고정'!$B$22*BETAINV(RAND(),IF(G2431&lt;'d_고정'!$B$26,'d_고정'!$B$25,'d_고정'!$B$20)+1,'d_고정'!$B$21-IF(G2431&lt;'d_고정'!$B$26,'d_고정'!$B$25,'d_고정'!$B$20)+1)+(1-'d_고정'!$B$22)*BETAINV(RAND(),IF(G2431&lt;'d_고정'!$B$26,'d_고정'!$B$24,'d_고정'!$B$18)+1,'d_고정'!$B$19-IF(G2431&lt;'d_고정'!$B$26,'d_고정'!$B$24,'d_고정'!$B$18)+1))*('d_고정'!$B$14+('d_고정'!$B$15-'d_고정'!$B$14)*RAND()))/F2431</f>
        <v/>
      </c>
      <c r="I2431">
        <f>RAND()</f>
        <v/>
      </c>
      <c r="J2431">
        <f>IF('d_시나리오'!$J$3='d_시나리오'!$H$3,'d_시나리오'!$I$3,IF(I2431&lt;('d_시나리오'!$I$3-'d_시나리오'!$H$3)/('d_시나리오'!$J$3-'d_시나리오'!$H$3),'d_시나리오'!$H$3+SQRT(I2431*('d_시나리오'!$J$3-'d_시나리오'!$H$3)*('d_시나리오'!$I$3-'d_시나리오'!$H$3)),'d_시나리오'!$J$3-SQRT((1-I2431)*('d_시나리오'!$J$3-'d_시나리오'!$H$3)*('d_시나리오'!$J$3-'d_시나리오'!$I$3))))</f>
        <v/>
      </c>
      <c r="K2431">
        <f>RAND()</f>
        <v/>
      </c>
      <c r="L2431">
        <f>IF('d_시나리오'!$J$4='d_시나리오'!$H$4,'d_시나리오'!$I$4,IF(K2431&lt;('d_시나리오'!$I$4-'d_시나리오'!$H$4)/('d_시나리오'!$J$4-'d_시나리오'!$H$4),'d_시나리오'!$H$4+SQRT(K2431*('d_시나리오'!$J$4-'d_시나리오'!$H$4)*('d_시나리오'!$I$4-'d_시나리오'!$H$4)),'d_시나리오'!$J$4-SQRT((1-K2431)*('d_시나리오'!$J$4-'d_시나리오'!$H$4)*('d_시나리오'!$J$4-'d_시나리오'!$I$4))))</f>
        <v/>
      </c>
      <c r="M2431">
        <f>RAND()</f>
        <v/>
      </c>
      <c r="N2431">
        <f>IF('d_시나리오'!$J$5='d_시나리오'!$H$5,'d_시나리오'!$I$5,IF(M2431&lt;('d_시나리오'!$I$5-'d_시나리오'!$H$5)/('d_시나리오'!$J$5-'d_시나리오'!$H$5),'d_시나리오'!$H$5+SQRT(M2431*('d_시나리오'!$J$5-'d_시나리오'!$H$5)*('d_시나리오'!$I$5-'d_시나리오'!$H$5)),'d_시나리오'!$J$5-SQRT((1-M2431)*('d_시나리오'!$J$5-'d_시나리오'!$H$5)*('d_시나리오'!$J$5-'d_시나리오'!$I$5))))</f>
        <v/>
      </c>
      <c r="O2431">
        <f>RAND()</f>
        <v/>
      </c>
      <c r="P2431">
        <f>IF('d_시나리오'!$J$6='d_시나리오'!$H$6,'d_시나리오'!$I$6,IF(O2431&lt;('d_시나리오'!$I$6-'d_시나리오'!$H$6)/('d_시나리오'!$J$6-'d_시나리오'!$H$6),'d_시나리오'!$H$6+SQRT(O2431*('d_시나리오'!$J$6-'d_시나리오'!$H$6)*('d_시나리오'!$I$6-'d_시나리오'!$H$6)),'d_시나리오'!$J$6-SQRT((1-O2431)*('d_시나리오'!$J$6-'d_시나리오'!$H$6)*('d_시나리오'!$J$6-'d_시나리오'!$I$6))))</f>
        <v/>
      </c>
      <c r="Q2431">
        <f>INDEX('d_분포'!$B$2:$B$57,RANDBETWEEN(1,56))</f>
        <v/>
      </c>
      <c r="R2431">
        <f>BETAINV(RAND(),5,5)</f>
        <v/>
      </c>
      <c r="S2431">
        <f>'d_고정'!$B$1*'6_기대효과'!$H$7*('d_시나리오'!$I$7/'d_고정'!$B$2)*B2431</f>
        <v/>
      </c>
      <c r="T2431">
        <f>S2431*D2431</f>
        <v/>
      </c>
      <c r="U2431">
        <f>S2431*F2431*H2431</f>
        <v/>
      </c>
      <c r="V2431">
        <f>S2431*F2431*(H2431-1)</f>
        <v/>
      </c>
      <c r="W2431">
        <f>U2431*J2431</f>
        <v/>
      </c>
      <c r="X2431">
        <f>T2431+W2431</f>
        <v/>
      </c>
      <c r="Y2431">
        <f>(T2431*E2431+W2431*L2431)*(1-R2431-'d_고정'!$B$13)</f>
        <v/>
      </c>
      <c r="Z2431">
        <f>(U2431*N2431*Q2431+'d_고정'!$B$3*('6_기대효과'!$H$7/8)*Q2431*'d_고정'!$B$10*P2431*('6_기대효과'!$K$7/'d_고정'!$B$9))*(1-R2431)</f>
        <v/>
      </c>
      <c r="AA2431">
        <f>W2431*L2431*(1-R2431-'d_고정'!$B$13)+U2431*MAX(N2431-'d_고정'!$B$10*P2431*('6_기대효과'!$K$7/'d_고정'!$B$9),0)*Q2431*(1-R2431)</f>
        <v/>
      </c>
      <c r="AB2431">
        <f>Y2431+Z2431</f>
        <v/>
      </c>
      <c r="AC2431">
        <f>Y2431/('d_고정'!$B$5*'6_기대효과'!$H$7/8)/'d_고정'!$B$6</f>
        <v/>
      </c>
      <c r="AD2431">
        <f>Y2431/('d_고정'!$B$8*'6_기대효과'!$H$7/8)</f>
        <v/>
      </c>
    </row>
    <row r="2432">
      <c r="A2432">
        <f>RAND()</f>
        <v/>
      </c>
      <c r="B2432">
        <f>IF('d_시나리오'!$J$2='d_시나리오'!$H$2,'d_시나리오'!$I$2,IF(A2432&lt;('d_시나리오'!$I$2-'d_시나리오'!$H$2)/('d_시나리오'!$J$2-'d_시나리오'!$H$2),'d_시나리오'!$H$2+SQRT(A2432*('d_시나리오'!$J$2-'d_시나리오'!$H$2)*('d_시나리오'!$I$2-'d_시나리오'!$H$2)),'d_시나리오'!$J$2-SQRT((1-A2432)*('d_시나리오'!$J$2-'d_시나리오'!$H$2)*('d_시나리오'!$J$2-'d_시나리오'!$I$2))))</f>
        <v/>
      </c>
      <c r="C2432">
        <f>RAND()</f>
        <v/>
      </c>
      <c r="D2432">
        <f>BETAINV(RAND(),IF(C2432&lt;'d_고정'!$B$26,'d_고정'!$B$23,'d_고정'!$B$16)+1,'d_고정'!$B$17-IF(C2432&lt;'d_고정'!$B$26,'d_고정'!$B$23,'d_고정'!$B$16)+1)*('d_고정'!$B$14+('d_고정'!$B$15-'d_고정'!$B$14)*RAND())</f>
        <v/>
      </c>
      <c r="E2432">
        <f>INDEX('d_분포'!$A$2:$A$28,RANDBETWEEN(1,27))</f>
        <v/>
      </c>
      <c r="F2432">
        <f>INDEX('d_분포'!$C$2:$C$5,RANDBETWEEN(1,4))*(0.9+0.2*RAND())</f>
        <v/>
      </c>
      <c r="G2432">
        <f>RAND()</f>
        <v/>
      </c>
      <c r="H2432">
        <f>(F2432+(1-F2432)*('d_고정'!$B$22*BETAINV(RAND(),IF(G2432&lt;'d_고정'!$B$26,'d_고정'!$B$25,'d_고정'!$B$20)+1,'d_고정'!$B$21-IF(G2432&lt;'d_고정'!$B$26,'d_고정'!$B$25,'d_고정'!$B$20)+1)+(1-'d_고정'!$B$22)*BETAINV(RAND(),IF(G2432&lt;'d_고정'!$B$26,'d_고정'!$B$24,'d_고정'!$B$18)+1,'d_고정'!$B$19-IF(G2432&lt;'d_고정'!$B$26,'d_고정'!$B$24,'d_고정'!$B$18)+1))*('d_고정'!$B$14+('d_고정'!$B$15-'d_고정'!$B$14)*RAND()))/F2432</f>
        <v/>
      </c>
      <c r="I2432">
        <f>RAND()</f>
        <v/>
      </c>
      <c r="J2432">
        <f>IF('d_시나리오'!$J$3='d_시나리오'!$H$3,'d_시나리오'!$I$3,IF(I2432&lt;('d_시나리오'!$I$3-'d_시나리오'!$H$3)/('d_시나리오'!$J$3-'d_시나리오'!$H$3),'d_시나리오'!$H$3+SQRT(I2432*('d_시나리오'!$J$3-'d_시나리오'!$H$3)*('d_시나리오'!$I$3-'d_시나리오'!$H$3)),'d_시나리오'!$J$3-SQRT((1-I2432)*('d_시나리오'!$J$3-'d_시나리오'!$H$3)*('d_시나리오'!$J$3-'d_시나리오'!$I$3))))</f>
        <v/>
      </c>
      <c r="K2432">
        <f>RAND()</f>
        <v/>
      </c>
      <c r="L2432">
        <f>IF('d_시나리오'!$J$4='d_시나리오'!$H$4,'d_시나리오'!$I$4,IF(K2432&lt;('d_시나리오'!$I$4-'d_시나리오'!$H$4)/('d_시나리오'!$J$4-'d_시나리오'!$H$4),'d_시나리오'!$H$4+SQRT(K2432*('d_시나리오'!$J$4-'d_시나리오'!$H$4)*('d_시나리오'!$I$4-'d_시나리오'!$H$4)),'d_시나리오'!$J$4-SQRT((1-K2432)*('d_시나리오'!$J$4-'d_시나리오'!$H$4)*('d_시나리오'!$J$4-'d_시나리오'!$I$4))))</f>
        <v/>
      </c>
      <c r="M2432">
        <f>RAND()</f>
        <v/>
      </c>
      <c r="N2432">
        <f>IF('d_시나리오'!$J$5='d_시나리오'!$H$5,'d_시나리오'!$I$5,IF(M2432&lt;('d_시나리오'!$I$5-'d_시나리오'!$H$5)/('d_시나리오'!$J$5-'d_시나리오'!$H$5),'d_시나리오'!$H$5+SQRT(M2432*('d_시나리오'!$J$5-'d_시나리오'!$H$5)*('d_시나리오'!$I$5-'d_시나리오'!$H$5)),'d_시나리오'!$J$5-SQRT((1-M2432)*('d_시나리오'!$J$5-'d_시나리오'!$H$5)*('d_시나리오'!$J$5-'d_시나리오'!$I$5))))</f>
        <v/>
      </c>
      <c r="O2432">
        <f>RAND()</f>
        <v/>
      </c>
      <c r="P2432">
        <f>IF('d_시나리오'!$J$6='d_시나리오'!$H$6,'d_시나리오'!$I$6,IF(O2432&lt;('d_시나리오'!$I$6-'d_시나리오'!$H$6)/('d_시나리오'!$J$6-'d_시나리오'!$H$6),'d_시나리오'!$H$6+SQRT(O2432*('d_시나리오'!$J$6-'d_시나리오'!$H$6)*('d_시나리오'!$I$6-'d_시나리오'!$H$6)),'d_시나리오'!$J$6-SQRT((1-O2432)*('d_시나리오'!$J$6-'d_시나리오'!$H$6)*('d_시나리오'!$J$6-'d_시나리오'!$I$6))))</f>
        <v/>
      </c>
      <c r="Q2432">
        <f>INDEX('d_분포'!$B$2:$B$57,RANDBETWEEN(1,56))</f>
        <v/>
      </c>
      <c r="R2432">
        <f>BETAINV(RAND(),5,5)</f>
        <v/>
      </c>
      <c r="S2432">
        <f>'d_고정'!$B$1*'6_기대효과'!$H$7*('d_시나리오'!$I$7/'d_고정'!$B$2)*B2432</f>
        <v/>
      </c>
      <c r="T2432">
        <f>S2432*D2432</f>
        <v/>
      </c>
      <c r="U2432">
        <f>S2432*F2432*H2432</f>
        <v/>
      </c>
      <c r="V2432">
        <f>S2432*F2432*(H2432-1)</f>
        <v/>
      </c>
      <c r="W2432">
        <f>U2432*J2432</f>
        <v/>
      </c>
      <c r="X2432">
        <f>T2432+W2432</f>
        <v/>
      </c>
      <c r="Y2432">
        <f>(T2432*E2432+W2432*L2432)*(1-R2432-'d_고정'!$B$13)</f>
        <v/>
      </c>
      <c r="Z2432">
        <f>(U2432*N2432*Q2432+'d_고정'!$B$3*('6_기대효과'!$H$7/8)*Q2432*'d_고정'!$B$10*P2432*('6_기대효과'!$K$7/'d_고정'!$B$9))*(1-R2432)</f>
        <v/>
      </c>
      <c r="AA2432">
        <f>W2432*L2432*(1-R2432-'d_고정'!$B$13)+U2432*MAX(N2432-'d_고정'!$B$10*P2432*('6_기대효과'!$K$7/'d_고정'!$B$9),0)*Q2432*(1-R2432)</f>
        <v/>
      </c>
      <c r="AB2432">
        <f>Y2432+Z2432</f>
        <v/>
      </c>
      <c r="AC2432">
        <f>Y2432/('d_고정'!$B$5*'6_기대효과'!$H$7/8)/'d_고정'!$B$6</f>
        <v/>
      </c>
      <c r="AD2432">
        <f>Y2432/('d_고정'!$B$8*'6_기대효과'!$H$7/8)</f>
        <v/>
      </c>
    </row>
    <row r="2433">
      <c r="A2433">
        <f>RAND()</f>
        <v/>
      </c>
      <c r="B2433">
        <f>IF('d_시나리오'!$J$2='d_시나리오'!$H$2,'d_시나리오'!$I$2,IF(A2433&lt;('d_시나리오'!$I$2-'d_시나리오'!$H$2)/('d_시나리오'!$J$2-'d_시나리오'!$H$2),'d_시나리오'!$H$2+SQRT(A2433*('d_시나리오'!$J$2-'d_시나리오'!$H$2)*('d_시나리오'!$I$2-'d_시나리오'!$H$2)),'d_시나리오'!$J$2-SQRT((1-A2433)*('d_시나리오'!$J$2-'d_시나리오'!$H$2)*('d_시나리오'!$J$2-'d_시나리오'!$I$2))))</f>
        <v/>
      </c>
      <c r="C2433">
        <f>RAND()</f>
        <v/>
      </c>
      <c r="D2433">
        <f>BETAINV(RAND(),IF(C2433&lt;'d_고정'!$B$26,'d_고정'!$B$23,'d_고정'!$B$16)+1,'d_고정'!$B$17-IF(C2433&lt;'d_고정'!$B$26,'d_고정'!$B$23,'d_고정'!$B$16)+1)*('d_고정'!$B$14+('d_고정'!$B$15-'d_고정'!$B$14)*RAND())</f>
        <v/>
      </c>
      <c r="E2433">
        <f>INDEX('d_분포'!$A$2:$A$28,RANDBETWEEN(1,27))</f>
        <v/>
      </c>
      <c r="F2433">
        <f>INDEX('d_분포'!$C$2:$C$5,RANDBETWEEN(1,4))*(0.9+0.2*RAND())</f>
        <v/>
      </c>
      <c r="G2433">
        <f>RAND()</f>
        <v/>
      </c>
      <c r="H2433">
        <f>(F2433+(1-F2433)*('d_고정'!$B$22*BETAINV(RAND(),IF(G2433&lt;'d_고정'!$B$26,'d_고정'!$B$25,'d_고정'!$B$20)+1,'d_고정'!$B$21-IF(G2433&lt;'d_고정'!$B$26,'d_고정'!$B$25,'d_고정'!$B$20)+1)+(1-'d_고정'!$B$22)*BETAINV(RAND(),IF(G2433&lt;'d_고정'!$B$26,'d_고정'!$B$24,'d_고정'!$B$18)+1,'d_고정'!$B$19-IF(G2433&lt;'d_고정'!$B$26,'d_고정'!$B$24,'d_고정'!$B$18)+1))*('d_고정'!$B$14+('d_고정'!$B$15-'d_고정'!$B$14)*RAND()))/F2433</f>
        <v/>
      </c>
      <c r="I2433">
        <f>RAND()</f>
        <v/>
      </c>
      <c r="J2433">
        <f>IF('d_시나리오'!$J$3='d_시나리오'!$H$3,'d_시나리오'!$I$3,IF(I2433&lt;('d_시나리오'!$I$3-'d_시나리오'!$H$3)/('d_시나리오'!$J$3-'d_시나리오'!$H$3),'d_시나리오'!$H$3+SQRT(I2433*('d_시나리오'!$J$3-'d_시나리오'!$H$3)*('d_시나리오'!$I$3-'d_시나리오'!$H$3)),'d_시나리오'!$J$3-SQRT((1-I2433)*('d_시나리오'!$J$3-'d_시나리오'!$H$3)*('d_시나리오'!$J$3-'d_시나리오'!$I$3))))</f>
        <v/>
      </c>
      <c r="K2433">
        <f>RAND()</f>
        <v/>
      </c>
      <c r="L2433">
        <f>IF('d_시나리오'!$J$4='d_시나리오'!$H$4,'d_시나리오'!$I$4,IF(K2433&lt;('d_시나리오'!$I$4-'d_시나리오'!$H$4)/('d_시나리오'!$J$4-'d_시나리오'!$H$4),'d_시나리오'!$H$4+SQRT(K2433*('d_시나리오'!$J$4-'d_시나리오'!$H$4)*('d_시나리오'!$I$4-'d_시나리오'!$H$4)),'d_시나리오'!$J$4-SQRT((1-K2433)*('d_시나리오'!$J$4-'d_시나리오'!$H$4)*('d_시나리오'!$J$4-'d_시나리오'!$I$4))))</f>
        <v/>
      </c>
      <c r="M2433">
        <f>RAND()</f>
        <v/>
      </c>
      <c r="N2433">
        <f>IF('d_시나리오'!$J$5='d_시나리오'!$H$5,'d_시나리오'!$I$5,IF(M2433&lt;('d_시나리오'!$I$5-'d_시나리오'!$H$5)/('d_시나리오'!$J$5-'d_시나리오'!$H$5),'d_시나리오'!$H$5+SQRT(M2433*('d_시나리오'!$J$5-'d_시나리오'!$H$5)*('d_시나리오'!$I$5-'d_시나리오'!$H$5)),'d_시나리오'!$J$5-SQRT((1-M2433)*('d_시나리오'!$J$5-'d_시나리오'!$H$5)*('d_시나리오'!$J$5-'d_시나리오'!$I$5))))</f>
        <v/>
      </c>
      <c r="O2433">
        <f>RAND()</f>
        <v/>
      </c>
      <c r="P2433">
        <f>IF('d_시나리오'!$J$6='d_시나리오'!$H$6,'d_시나리오'!$I$6,IF(O2433&lt;('d_시나리오'!$I$6-'d_시나리오'!$H$6)/('d_시나리오'!$J$6-'d_시나리오'!$H$6),'d_시나리오'!$H$6+SQRT(O2433*('d_시나리오'!$J$6-'d_시나리오'!$H$6)*('d_시나리오'!$I$6-'d_시나리오'!$H$6)),'d_시나리오'!$J$6-SQRT((1-O2433)*('d_시나리오'!$J$6-'d_시나리오'!$H$6)*('d_시나리오'!$J$6-'d_시나리오'!$I$6))))</f>
        <v/>
      </c>
      <c r="Q2433">
        <f>INDEX('d_분포'!$B$2:$B$57,RANDBETWEEN(1,56))</f>
        <v/>
      </c>
      <c r="R2433">
        <f>BETAINV(RAND(),5,5)</f>
        <v/>
      </c>
      <c r="S2433">
        <f>'d_고정'!$B$1*'6_기대효과'!$H$7*('d_시나리오'!$I$7/'d_고정'!$B$2)*B2433</f>
        <v/>
      </c>
      <c r="T2433">
        <f>S2433*D2433</f>
        <v/>
      </c>
      <c r="U2433">
        <f>S2433*F2433*H2433</f>
        <v/>
      </c>
      <c r="V2433">
        <f>S2433*F2433*(H2433-1)</f>
        <v/>
      </c>
      <c r="W2433">
        <f>U2433*J2433</f>
        <v/>
      </c>
      <c r="X2433">
        <f>T2433+W2433</f>
        <v/>
      </c>
      <c r="Y2433">
        <f>(T2433*E2433+W2433*L2433)*(1-R2433-'d_고정'!$B$13)</f>
        <v/>
      </c>
      <c r="Z2433">
        <f>(U2433*N2433*Q2433+'d_고정'!$B$3*('6_기대효과'!$H$7/8)*Q2433*'d_고정'!$B$10*P2433*('6_기대효과'!$K$7/'d_고정'!$B$9))*(1-R2433)</f>
        <v/>
      </c>
      <c r="AA2433">
        <f>W2433*L2433*(1-R2433-'d_고정'!$B$13)+U2433*MAX(N2433-'d_고정'!$B$10*P2433*('6_기대효과'!$K$7/'d_고정'!$B$9),0)*Q2433*(1-R2433)</f>
        <v/>
      </c>
      <c r="AB2433">
        <f>Y2433+Z2433</f>
        <v/>
      </c>
      <c r="AC2433">
        <f>Y2433/('d_고정'!$B$5*'6_기대효과'!$H$7/8)/'d_고정'!$B$6</f>
        <v/>
      </c>
      <c r="AD2433">
        <f>Y2433/('d_고정'!$B$8*'6_기대효과'!$H$7/8)</f>
        <v/>
      </c>
    </row>
    <row r="2434">
      <c r="A2434">
        <f>RAND()</f>
        <v/>
      </c>
      <c r="B2434">
        <f>IF('d_시나리오'!$J$2='d_시나리오'!$H$2,'d_시나리오'!$I$2,IF(A2434&lt;('d_시나리오'!$I$2-'d_시나리오'!$H$2)/('d_시나리오'!$J$2-'d_시나리오'!$H$2),'d_시나리오'!$H$2+SQRT(A2434*('d_시나리오'!$J$2-'d_시나리오'!$H$2)*('d_시나리오'!$I$2-'d_시나리오'!$H$2)),'d_시나리오'!$J$2-SQRT((1-A2434)*('d_시나리오'!$J$2-'d_시나리오'!$H$2)*('d_시나리오'!$J$2-'d_시나리오'!$I$2))))</f>
        <v/>
      </c>
      <c r="C2434">
        <f>RAND()</f>
        <v/>
      </c>
      <c r="D2434">
        <f>BETAINV(RAND(),IF(C2434&lt;'d_고정'!$B$26,'d_고정'!$B$23,'d_고정'!$B$16)+1,'d_고정'!$B$17-IF(C2434&lt;'d_고정'!$B$26,'d_고정'!$B$23,'d_고정'!$B$16)+1)*('d_고정'!$B$14+('d_고정'!$B$15-'d_고정'!$B$14)*RAND())</f>
        <v/>
      </c>
      <c r="E2434">
        <f>INDEX('d_분포'!$A$2:$A$28,RANDBETWEEN(1,27))</f>
        <v/>
      </c>
      <c r="F2434">
        <f>INDEX('d_분포'!$C$2:$C$5,RANDBETWEEN(1,4))*(0.9+0.2*RAND())</f>
        <v/>
      </c>
      <c r="G2434">
        <f>RAND()</f>
        <v/>
      </c>
      <c r="H2434">
        <f>(F2434+(1-F2434)*('d_고정'!$B$22*BETAINV(RAND(),IF(G2434&lt;'d_고정'!$B$26,'d_고정'!$B$25,'d_고정'!$B$20)+1,'d_고정'!$B$21-IF(G2434&lt;'d_고정'!$B$26,'d_고정'!$B$25,'d_고정'!$B$20)+1)+(1-'d_고정'!$B$22)*BETAINV(RAND(),IF(G2434&lt;'d_고정'!$B$26,'d_고정'!$B$24,'d_고정'!$B$18)+1,'d_고정'!$B$19-IF(G2434&lt;'d_고정'!$B$26,'d_고정'!$B$24,'d_고정'!$B$18)+1))*('d_고정'!$B$14+('d_고정'!$B$15-'d_고정'!$B$14)*RAND()))/F2434</f>
        <v/>
      </c>
      <c r="I2434">
        <f>RAND()</f>
        <v/>
      </c>
      <c r="J2434">
        <f>IF('d_시나리오'!$J$3='d_시나리오'!$H$3,'d_시나리오'!$I$3,IF(I2434&lt;('d_시나리오'!$I$3-'d_시나리오'!$H$3)/('d_시나리오'!$J$3-'d_시나리오'!$H$3),'d_시나리오'!$H$3+SQRT(I2434*('d_시나리오'!$J$3-'d_시나리오'!$H$3)*('d_시나리오'!$I$3-'d_시나리오'!$H$3)),'d_시나리오'!$J$3-SQRT((1-I2434)*('d_시나리오'!$J$3-'d_시나리오'!$H$3)*('d_시나리오'!$J$3-'d_시나리오'!$I$3))))</f>
        <v/>
      </c>
      <c r="K2434">
        <f>RAND()</f>
        <v/>
      </c>
      <c r="L2434">
        <f>IF('d_시나리오'!$J$4='d_시나리오'!$H$4,'d_시나리오'!$I$4,IF(K2434&lt;('d_시나리오'!$I$4-'d_시나리오'!$H$4)/('d_시나리오'!$J$4-'d_시나리오'!$H$4),'d_시나리오'!$H$4+SQRT(K2434*('d_시나리오'!$J$4-'d_시나리오'!$H$4)*('d_시나리오'!$I$4-'d_시나리오'!$H$4)),'d_시나리오'!$J$4-SQRT((1-K2434)*('d_시나리오'!$J$4-'d_시나리오'!$H$4)*('d_시나리오'!$J$4-'d_시나리오'!$I$4))))</f>
        <v/>
      </c>
      <c r="M2434">
        <f>RAND()</f>
        <v/>
      </c>
      <c r="N2434">
        <f>IF('d_시나리오'!$J$5='d_시나리오'!$H$5,'d_시나리오'!$I$5,IF(M2434&lt;('d_시나리오'!$I$5-'d_시나리오'!$H$5)/('d_시나리오'!$J$5-'d_시나리오'!$H$5),'d_시나리오'!$H$5+SQRT(M2434*('d_시나리오'!$J$5-'d_시나리오'!$H$5)*('d_시나리오'!$I$5-'d_시나리오'!$H$5)),'d_시나리오'!$J$5-SQRT((1-M2434)*('d_시나리오'!$J$5-'d_시나리오'!$H$5)*('d_시나리오'!$J$5-'d_시나리오'!$I$5))))</f>
        <v/>
      </c>
      <c r="O2434">
        <f>RAND()</f>
        <v/>
      </c>
      <c r="P2434">
        <f>IF('d_시나리오'!$J$6='d_시나리오'!$H$6,'d_시나리오'!$I$6,IF(O2434&lt;('d_시나리오'!$I$6-'d_시나리오'!$H$6)/('d_시나리오'!$J$6-'d_시나리오'!$H$6),'d_시나리오'!$H$6+SQRT(O2434*('d_시나리오'!$J$6-'d_시나리오'!$H$6)*('d_시나리오'!$I$6-'d_시나리오'!$H$6)),'d_시나리오'!$J$6-SQRT((1-O2434)*('d_시나리오'!$J$6-'d_시나리오'!$H$6)*('d_시나리오'!$J$6-'d_시나리오'!$I$6))))</f>
        <v/>
      </c>
      <c r="Q2434">
        <f>INDEX('d_분포'!$B$2:$B$57,RANDBETWEEN(1,56))</f>
        <v/>
      </c>
      <c r="R2434">
        <f>BETAINV(RAND(),5,5)</f>
        <v/>
      </c>
      <c r="S2434">
        <f>'d_고정'!$B$1*'6_기대효과'!$H$7*('d_시나리오'!$I$7/'d_고정'!$B$2)*B2434</f>
        <v/>
      </c>
      <c r="T2434">
        <f>S2434*D2434</f>
        <v/>
      </c>
      <c r="U2434">
        <f>S2434*F2434*H2434</f>
        <v/>
      </c>
      <c r="V2434">
        <f>S2434*F2434*(H2434-1)</f>
        <v/>
      </c>
      <c r="W2434">
        <f>U2434*J2434</f>
        <v/>
      </c>
      <c r="X2434">
        <f>T2434+W2434</f>
        <v/>
      </c>
      <c r="Y2434">
        <f>(T2434*E2434+W2434*L2434)*(1-R2434-'d_고정'!$B$13)</f>
        <v/>
      </c>
      <c r="Z2434">
        <f>(U2434*N2434*Q2434+'d_고정'!$B$3*('6_기대효과'!$H$7/8)*Q2434*'d_고정'!$B$10*P2434*('6_기대효과'!$K$7/'d_고정'!$B$9))*(1-R2434)</f>
        <v/>
      </c>
      <c r="AA2434">
        <f>W2434*L2434*(1-R2434-'d_고정'!$B$13)+U2434*MAX(N2434-'d_고정'!$B$10*P2434*('6_기대효과'!$K$7/'d_고정'!$B$9),0)*Q2434*(1-R2434)</f>
        <v/>
      </c>
      <c r="AB2434">
        <f>Y2434+Z2434</f>
        <v/>
      </c>
      <c r="AC2434">
        <f>Y2434/('d_고정'!$B$5*'6_기대효과'!$H$7/8)/'d_고정'!$B$6</f>
        <v/>
      </c>
      <c r="AD2434">
        <f>Y2434/('d_고정'!$B$8*'6_기대효과'!$H$7/8)</f>
        <v/>
      </c>
    </row>
    <row r="2435">
      <c r="A2435">
        <f>RAND()</f>
        <v/>
      </c>
      <c r="B2435">
        <f>IF('d_시나리오'!$J$2='d_시나리오'!$H$2,'d_시나리오'!$I$2,IF(A2435&lt;('d_시나리오'!$I$2-'d_시나리오'!$H$2)/('d_시나리오'!$J$2-'d_시나리오'!$H$2),'d_시나리오'!$H$2+SQRT(A2435*('d_시나리오'!$J$2-'d_시나리오'!$H$2)*('d_시나리오'!$I$2-'d_시나리오'!$H$2)),'d_시나리오'!$J$2-SQRT((1-A2435)*('d_시나리오'!$J$2-'d_시나리오'!$H$2)*('d_시나리오'!$J$2-'d_시나리오'!$I$2))))</f>
        <v/>
      </c>
      <c r="C2435">
        <f>RAND()</f>
        <v/>
      </c>
      <c r="D2435">
        <f>BETAINV(RAND(),IF(C2435&lt;'d_고정'!$B$26,'d_고정'!$B$23,'d_고정'!$B$16)+1,'d_고정'!$B$17-IF(C2435&lt;'d_고정'!$B$26,'d_고정'!$B$23,'d_고정'!$B$16)+1)*('d_고정'!$B$14+('d_고정'!$B$15-'d_고정'!$B$14)*RAND())</f>
        <v/>
      </c>
      <c r="E2435">
        <f>INDEX('d_분포'!$A$2:$A$28,RANDBETWEEN(1,27))</f>
        <v/>
      </c>
      <c r="F2435">
        <f>INDEX('d_분포'!$C$2:$C$5,RANDBETWEEN(1,4))*(0.9+0.2*RAND())</f>
        <v/>
      </c>
      <c r="G2435">
        <f>RAND()</f>
        <v/>
      </c>
      <c r="H2435">
        <f>(F2435+(1-F2435)*('d_고정'!$B$22*BETAINV(RAND(),IF(G2435&lt;'d_고정'!$B$26,'d_고정'!$B$25,'d_고정'!$B$20)+1,'d_고정'!$B$21-IF(G2435&lt;'d_고정'!$B$26,'d_고정'!$B$25,'d_고정'!$B$20)+1)+(1-'d_고정'!$B$22)*BETAINV(RAND(),IF(G2435&lt;'d_고정'!$B$26,'d_고정'!$B$24,'d_고정'!$B$18)+1,'d_고정'!$B$19-IF(G2435&lt;'d_고정'!$B$26,'d_고정'!$B$24,'d_고정'!$B$18)+1))*('d_고정'!$B$14+('d_고정'!$B$15-'d_고정'!$B$14)*RAND()))/F2435</f>
        <v/>
      </c>
      <c r="I2435">
        <f>RAND()</f>
        <v/>
      </c>
      <c r="J2435">
        <f>IF('d_시나리오'!$J$3='d_시나리오'!$H$3,'d_시나리오'!$I$3,IF(I2435&lt;('d_시나리오'!$I$3-'d_시나리오'!$H$3)/('d_시나리오'!$J$3-'d_시나리오'!$H$3),'d_시나리오'!$H$3+SQRT(I2435*('d_시나리오'!$J$3-'d_시나리오'!$H$3)*('d_시나리오'!$I$3-'d_시나리오'!$H$3)),'d_시나리오'!$J$3-SQRT((1-I2435)*('d_시나리오'!$J$3-'d_시나리오'!$H$3)*('d_시나리오'!$J$3-'d_시나리오'!$I$3))))</f>
        <v/>
      </c>
      <c r="K2435">
        <f>RAND()</f>
        <v/>
      </c>
      <c r="L2435">
        <f>IF('d_시나리오'!$J$4='d_시나리오'!$H$4,'d_시나리오'!$I$4,IF(K2435&lt;('d_시나리오'!$I$4-'d_시나리오'!$H$4)/('d_시나리오'!$J$4-'d_시나리오'!$H$4),'d_시나리오'!$H$4+SQRT(K2435*('d_시나리오'!$J$4-'d_시나리오'!$H$4)*('d_시나리오'!$I$4-'d_시나리오'!$H$4)),'d_시나리오'!$J$4-SQRT((1-K2435)*('d_시나리오'!$J$4-'d_시나리오'!$H$4)*('d_시나리오'!$J$4-'d_시나리오'!$I$4))))</f>
        <v/>
      </c>
      <c r="M2435">
        <f>RAND()</f>
        <v/>
      </c>
      <c r="N2435">
        <f>IF('d_시나리오'!$J$5='d_시나리오'!$H$5,'d_시나리오'!$I$5,IF(M2435&lt;('d_시나리오'!$I$5-'d_시나리오'!$H$5)/('d_시나리오'!$J$5-'d_시나리오'!$H$5),'d_시나리오'!$H$5+SQRT(M2435*('d_시나리오'!$J$5-'d_시나리오'!$H$5)*('d_시나리오'!$I$5-'d_시나리오'!$H$5)),'d_시나리오'!$J$5-SQRT((1-M2435)*('d_시나리오'!$J$5-'d_시나리오'!$H$5)*('d_시나리오'!$J$5-'d_시나리오'!$I$5))))</f>
        <v/>
      </c>
      <c r="O2435">
        <f>RAND()</f>
        <v/>
      </c>
      <c r="P2435">
        <f>IF('d_시나리오'!$J$6='d_시나리오'!$H$6,'d_시나리오'!$I$6,IF(O2435&lt;('d_시나리오'!$I$6-'d_시나리오'!$H$6)/('d_시나리오'!$J$6-'d_시나리오'!$H$6),'d_시나리오'!$H$6+SQRT(O2435*('d_시나리오'!$J$6-'d_시나리오'!$H$6)*('d_시나리오'!$I$6-'d_시나리오'!$H$6)),'d_시나리오'!$J$6-SQRT((1-O2435)*('d_시나리오'!$J$6-'d_시나리오'!$H$6)*('d_시나리오'!$J$6-'d_시나리오'!$I$6))))</f>
        <v/>
      </c>
      <c r="Q2435">
        <f>INDEX('d_분포'!$B$2:$B$57,RANDBETWEEN(1,56))</f>
        <v/>
      </c>
      <c r="R2435">
        <f>BETAINV(RAND(),5,5)</f>
        <v/>
      </c>
      <c r="S2435">
        <f>'d_고정'!$B$1*'6_기대효과'!$H$7*('d_시나리오'!$I$7/'d_고정'!$B$2)*B2435</f>
        <v/>
      </c>
      <c r="T2435">
        <f>S2435*D2435</f>
        <v/>
      </c>
      <c r="U2435">
        <f>S2435*F2435*H2435</f>
        <v/>
      </c>
      <c r="V2435">
        <f>S2435*F2435*(H2435-1)</f>
        <v/>
      </c>
      <c r="W2435">
        <f>U2435*J2435</f>
        <v/>
      </c>
      <c r="X2435">
        <f>T2435+W2435</f>
        <v/>
      </c>
      <c r="Y2435">
        <f>(T2435*E2435+W2435*L2435)*(1-R2435-'d_고정'!$B$13)</f>
        <v/>
      </c>
      <c r="Z2435">
        <f>(U2435*N2435*Q2435+'d_고정'!$B$3*('6_기대효과'!$H$7/8)*Q2435*'d_고정'!$B$10*P2435*('6_기대효과'!$K$7/'d_고정'!$B$9))*(1-R2435)</f>
        <v/>
      </c>
      <c r="AA2435">
        <f>W2435*L2435*(1-R2435-'d_고정'!$B$13)+U2435*MAX(N2435-'d_고정'!$B$10*P2435*('6_기대효과'!$K$7/'d_고정'!$B$9),0)*Q2435*(1-R2435)</f>
        <v/>
      </c>
      <c r="AB2435">
        <f>Y2435+Z2435</f>
        <v/>
      </c>
      <c r="AC2435">
        <f>Y2435/('d_고정'!$B$5*'6_기대효과'!$H$7/8)/'d_고정'!$B$6</f>
        <v/>
      </c>
      <c r="AD2435">
        <f>Y2435/('d_고정'!$B$8*'6_기대효과'!$H$7/8)</f>
        <v/>
      </c>
    </row>
    <row r="2436">
      <c r="A2436">
        <f>RAND()</f>
        <v/>
      </c>
      <c r="B2436">
        <f>IF('d_시나리오'!$J$2='d_시나리오'!$H$2,'d_시나리오'!$I$2,IF(A2436&lt;('d_시나리오'!$I$2-'d_시나리오'!$H$2)/('d_시나리오'!$J$2-'d_시나리오'!$H$2),'d_시나리오'!$H$2+SQRT(A2436*('d_시나리오'!$J$2-'d_시나리오'!$H$2)*('d_시나리오'!$I$2-'d_시나리오'!$H$2)),'d_시나리오'!$J$2-SQRT((1-A2436)*('d_시나리오'!$J$2-'d_시나리오'!$H$2)*('d_시나리오'!$J$2-'d_시나리오'!$I$2))))</f>
        <v/>
      </c>
      <c r="C2436">
        <f>RAND()</f>
        <v/>
      </c>
      <c r="D2436">
        <f>BETAINV(RAND(),IF(C2436&lt;'d_고정'!$B$26,'d_고정'!$B$23,'d_고정'!$B$16)+1,'d_고정'!$B$17-IF(C2436&lt;'d_고정'!$B$26,'d_고정'!$B$23,'d_고정'!$B$16)+1)*('d_고정'!$B$14+('d_고정'!$B$15-'d_고정'!$B$14)*RAND())</f>
        <v/>
      </c>
      <c r="E2436">
        <f>INDEX('d_분포'!$A$2:$A$28,RANDBETWEEN(1,27))</f>
        <v/>
      </c>
      <c r="F2436">
        <f>INDEX('d_분포'!$C$2:$C$5,RANDBETWEEN(1,4))*(0.9+0.2*RAND())</f>
        <v/>
      </c>
      <c r="G2436">
        <f>RAND()</f>
        <v/>
      </c>
      <c r="H2436">
        <f>(F2436+(1-F2436)*('d_고정'!$B$22*BETAINV(RAND(),IF(G2436&lt;'d_고정'!$B$26,'d_고정'!$B$25,'d_고정'!$B$20)+1,'d_고정'!$B$21-IF(G2436&lt;'d_고정'!$B$26,'d_고정'!$B$25,'d_고정'!$B$20)+1)+(1-'d_고정'!$B$22)*BETAINV(RAND(),IF(G2436&lt;'d_고정'!$B$26,'d_고정'!$B$24,'d_고정'!$B$18)+1,'d_고정'!$B$19-IF(G2436&lt;'d_고정'!$B$26,'d_고정'!$B$24,'d_고정'!$B$18)+1))*('d_고정'!$B$14+('d_고정'!$B$15-'d_고정'!$B$14)*RAND()))/F2436</f>
        <v/>
      </c>
      <c r="I2436">
        <f>RAND()</f>
        <v/>
      </c>
      <c r="J2436">
        <f>IF('d_시나리오'!$J$3='d_시나리오'!$H$3,'d_시나리오'!$I$3,IF(I2436&lt;('d_시나리오'!$I$3-'d_시나리오'!$H$3)/('d_시나리오'!$J$3-'d_시나리오'!$H$3),'d_시나리오'!$H$3+SQRT(I2436*('d_시나리오'!$J$3-'d_시나리오'!$H$3)*('d_시나리오'!$I$3-'d_시나리오'!$H$3)),'d_시나리오'!$J$3-SQRT((1-I2436)*('d_시나리오'!$J$3-'d_시나리오'!$H$3)*('d_시나리오'!$J$3-'d_시나리오'!$I$3))))</f>
        <v/>
      </c>
      <c r="K2436">
        <f>RAND()</f>
        <v/>
      </c>
      <c r="L2436">
        <f>IF('d_시나리오'!$J$4='d_시나리오'!$H$4,'d_시나리오'!$I$4,IF(K2436&lt;('d_시나리오'!$I$4-'d_시나리오'!$H$4)/('d_시나리오'!$J$4-'d_시나리오'!$H$4),'d_시나리오'!$H$4+SQRT(K2436*('d_시나리오'!$J$4-'d_시나리오'!$H$4)*('d_시나리오'!$I$4-'d_시나리오'!$H$4)),'d_시나리오'!$J$4-SQRT((1-K2436)*('d_시나리오'!$J$4-'d_시나리오'!$H$4)*('d_시나리오'!$J$4-'d_시나리오'!$I$4))))</f>
        <v/>
      </c>
      <c r="M2436">
        <f>RAND()</f>
        <v/>
      </c>
      <c r="N2436">
        <f>IF('d_시나리오'!$J$5='d_시나리오'!$H$5,'d_시나리오'!$I$5,IF(M2436&lt;('d_시나리오'!$I$5-'d_시나리오'!$H$5)/('d_시나리오'!$J$5-'d_시나리오'!$H$5),'d_시나리오'!$H$5+SQRT(M2436*('d_시나리오'!$J$5-'d_시나리오'!$H$5)*('d_시나리오'!$I$5-'d_시나리오'!$H$5)),'d_시나리오'!$J$5-SQRT((1-M2436)*('d_시나리오'!$J$5-'d_시나리오'!$H$5)*('d_시나리오'!$J$5-'d_시나리오'!$I$5))))</f>
        <v/>
      </c>
      <c r="O2436">
        <f>RAND()</f>
        <v/>
      </c>
      <c r="P2436">
        <f>IF('d_시나리오'!$J$6='d_시나리오'!$H$6,'d_시나리오'!$I$6,IF(O2436&lt;('d_시나리오'!$I$6-'d_시나리오'!$H$6)/('d_시나리오'!$J$6-'d_시나리오'!$H$6),'d_시나리오'!$H$6+SQRT(O2436*('d_시나리오'!$J$6-'d_시나리오'!$H$6)*('d_시나리오'!$I$6-'d_시나리오'!$H$6)),'d_시나리오'!$J$6-SQRT((1-O2436)*('d_시나리오'!$J$6-'d_시나리오'!$H$6)*('d_시나리오'!$J$6-'d_시나리오'!$I$6))))</f>
        <v/>
      </c>
      <c r="Q2436">
        <f>INDEX('d_분포'!$B$2:$B$57,RANDBETWEEN(1,56))</f>
        <v/>
      </c>
      <c r="R2436">
        <f>BETAINV(RAND(),5,5)</f>
        <v/>
      </c>
      <c r="S2436">
        <f>'d_고정'!$B$1*'6_기대효과'!$H$7*('d_시나리오'!$I$7/'d_고정'!$B$2)*B2436</f>
        <v/>
      </c>
      <c r="T2436">
        <f>S2436*D2436</f>
        <v/>
      </c>
      <c r="U2436">
        <f>S2436*F2436*H2436</f>
        <v/>
      </c>
      <c r="V2436">
        <f>S2436*F2436*(H2436-1)</f>
        <v/>
      </c>
      <c r="W2436">
        <f>U2436*J2436</f>
        <v/>
      </c>
      <c r="X2436">
        <f>T2436+W2436</f>
        <v/>
      </c>
      <c r="Y2436">
        <f>(T2436*E2436+W2436*L2436)*(1-R2436-'d_고정'!$B$13)</f>
        <v/>
      </c>
      <c r="Z2436">
        <f>(U2436*N2436*Q2436+'d_고정'!$B$3*('6_기대효과'!$H$7/8)*Q2436*'d_고정'!$B$10*P2436*('6_기대효과'!$K$7/'d_고정'!$B$9))*(1-R2436)</f>
        <v/>
      </c>
      <c r="AA2436">
        <f>W2436*L2436*(1-R2436-'d_고정'!$B$13)+U2436*MAX(N2436-'d_고정'!$B$10*P2436*('6_기대효과'!$K$7/'d_고정'!$B$9),0)*Q2436*(1-R2436)</f>
        <v/>
      </c>
      <c r="AB2436">
        <f>Y2436+Z2436</f>
        <v/>
      </c>
      <c r="AC2436">
        <f>Y2436/('d_고정'!$B$5*'6_기대효과'!$H$7/8)/'d_고정'!$B$6</f>
        <v/>
      </c>
      <c r="AD2436">
        <f>Y2436/('d_고정'!$B$8*'6_기대효과'!$H$7/8)</f>
        <v/>
      </c>
    </row>
    <row r="2437">
      <c r="A2437">
        <f>RAND()</f>
        <v/>
      </c>
      <c r="B2437">
        <f>IF('d_시나리오'!$J$2='d_시나리오'!$H$2,'d_시나리오'!$I$2,IF(A2437&lt;('d_시나리오'!$I$2-'d_시나리오'!$H$2)/('d_시나리오'!$J$2-'d_시나리오'!$H$2),'d_시나리오'!$H$2+SQRT(A2437*('d_시나리오'!$J$2-'d_시나리오'!$H$2)*('d_시나리오'!$I$2-'d_시나리오'!$H$2)),'d_시나리오'!$J$2-SQRT((1-A2437)*('d_시나리오'!$J$2-'d_시나리오'!$H$2)*('d_시나리오'!$J$2-'d_시나리오'!$I$2))))</f>
        <v/>
      </c>
      <c r="C2437">
        <f>RAND()</f>
        <v/>
      </c>
      <c r="D2437">
        <f>BETAINV(RAND(),IF(C2437&lt;'d_고정'!$B$26,'d_고정'!$B$23,'d_고정'!$B$16)+1,'d_고정'!$B$17-IF(C2437&lt;'d_고정'!$B$26,'d_고정'!$B$23,'d_고정'!$B$16)+1)*('d_고정'!$B$14+('d_고정'!$B$15-'d_고정'!$B$14)*RAND())</f>
        <v/>
      </c>
      <c r="E2437">
        <f>INDEX('d_분포'!$A$2:$A$28,RANDBETWEEN(1,27))</f>
        <v/>
      </c>
      <c r="F2437">
        <f>INDEX('d_분포'!$C$2:$C$5,RANDBETWEEN(1,4))*(0.9+0.2*RAND())</f>
        <v/>
      </c>
      <c r="G2437">
        <f>RAND()</f>
        <v/>
      </c>
      <c r="H2437">
        <f>(F2437+(1-F2437)*('d_고정'!$B$22*BETAINV(RAND(),IF(G2437&lt;'d_고정'!$B$26,'d_고정'!$B$25,'d_고정'!$B$20)+1,'d_고정'!$B$21-IF(G2437&lt;'d_고정'!$B$26,'d_고정'!$B$25,'d_고정'!$B$20)+1)+(1-'d_고정'!$B$22)*BETAINV(RAND(),IF(G2437&lt;'d_고정'!$B$26,'d_고정'!$B$24,'d_고정'!$B$18)+1,'d_고정'!$B$19-IF(G2437&lt;'d_고정'!$B$26,'d_고정'!$B$24,'d_고정'!$B$18)+1))*('d_고정'!$B$14+('d_고정'!$B$15-'d_고정'!$B$14)*RAND()))/F2437</f>
        <v/>
      </c>
      <c r="I2437">
        <f>RAND()</f>
        <v/>
      </c>
      <c r="J2437">
        <f>IF('d_시나리오'!$J$3='d_시나리오'!$H$3,'d_시나리오'!$I$3,IF(I2437&lt;('d_시나리오'!$I$3-'d_시나리오'!$H$3)/('d_시나리오'!$J$3-'d_시나리오'!$H$3),'d_시나리오'!$H$3+SQRT(I2437*('d_시나리오'!$J$3-'d_시나리오'!$H$3)*('d_시나리오'!$I$3-'d_시나리오'!$H$3)),'d_시나리오'!$J$3-SQRT((1-I2437)*('d_시나리오'!$J$3-'d_시나리오'!$H$3)*('d_시나리오'!$J$3-'d_시나리오'!$I$3))))</f>
        <v/>
      </c>
      <c r="K2437">
        <f>RAND()</f>
        <v/>
      </c>
      <c r="L2437">
        <f>IF('d_시나리오'!$J$4='d_시나리오'!$H$4,'d_시나리오'!$I$4,IF(K2437&lt;('d_시나리오'!$I$4-'d_시나리오'!$H$4)/('d_시나리오'!$J$4-'d_시나리오'!$H$4),'d_시나리오'!$H$4+SQRT(K2437*('d_시나리오'!$J$4-'d_시나리오'!$H$4)*('d_시나리오'!$I$4-'d_시나리오'!$H$4)),'d_시나리오'!$J$4-SQRT((1-K2437)*('d_시나리오'!$J$4-'d_시나리오'!$H$4)*('d_시나리오'!$J$4-'d_시나리오'!$I$4))))</f>
        <v/>
      </c>
      <c r="M2437">
        <f>RAND()</f>
        <v/>
      </c>
      <c r="N2437">
        <f>IF('d_시나리오'!$J$5='d_시나리오'!$H$5,'d_시나리오'!$I$5,IF(M2437&lt;('d_시나리오'!$I$5-'d_시나리오'!$H$5)/('d_시나리오'!$J$5-'d_시나리오'!$H$5),'d_시나리오'!$H$5+SQRT(M2437*('d_시나리오'!$J$5-'d_시나리오'!$H$5)*('d_시나리오'!$I$5-'d_시나리오'!$H$5)),'d_시나리오'!$J$5-SQRT((1-M2437)*('d_시나리오'!$J$5-'d_시나리오'!$H$5)*('d_시나리오'!$J$5-'d_시나리오'!$I$5))))</f>
        <v/>
      </c>
      <c r="O2437">
        <f>RAND()</f>
        <v/>
      </c>
      <c r="P2437">
        <f>IF('d_시나리오'!$J$6='d_시나리오'!$H$6,'d_시나리오'!$I$6,IF(O2437&lt;('d_시나리오'!$I$6-'d_시나리오'!$H$6)/('d_시나리오'!$J$6-'d_시나리오'!$H$6),'d_시나리오'!$H$6+SQRT(O2437*('d_시나리오'!$J$6-'d_시나리오'!$H$6)*('d_시나리오'!$I$6-'d_시나리오'!$H$6)),'d_시나리오'!$J$6-SQRT((1-O2437)*('d_시나리오'!$J$6-'d_시나리오'!$H$6)*('d_시나리오'!$J$6-'d_시나리오'!$I$6))))</f>
        <v/>
      </c>
      <c r="Q2437">
        <f>INDEX('d_분포'!$B$2:$B$57,RANDBETWEEN(1,56))</f>
        <v/>
      </c>
      <c r="R2437">
        <f>BETAINV(RAND(),5,5)</f>
        <v/>
      </c>
      <c r="S2437">
        <f>'d_고정'!$B$1*'6_기대효과'!$H$7*('d_시나리오'!$I$7/'d_고정'!$B$2)*B2437</f>
        <v/>
      </c>
      <c r="T2437">
        <f>S2437*D2437</f>
        <v/>
      </c>
      <c r="U2437">
        <f>S2437*F2437*H2437</f>
        <v/>
      </c>
      <c r="V2437">
        <f>S2437*F2437*(H2437-1)</f>
        <v/>
      </c>
      <c r="W2437">
        <f>U2437*J2437</f>
        <v/>
      </c>
      <c r="X2437">
        <f>T2437+W2437</f>
        <v/>
      </c>
      <c r="Y2437">
        <f>(T2437*E2437+W2437*L2437)*(1-R2437-'d_고정'!$B$13)</f>
        <v/>
      </c>
      <c r="Z2437">
        <f>(U2437*N2437*Q2437+'d_고정'!$B$3*('6_기대효과'!$H$7/8)*Q2437*'d_고정'!$B$10*P2437*('6_기대효과'!$K$7/'d_고정'!$B$9))*(1-R2437)</f>
        <v/>
      </c>
      <c r="AA2437">
        <f>W2437*L2437*(1-R2437-'d_고정'!$B$13)+U2437*MAX(N2437-'d_고정'!$B$10*P2437*('6_기대효과'!$K$7/'d_고정'!$B$9),0)*Q2437*(1-R2437)</f>
        <v/>
      </c>
      <c r="AB2437">
        <f>Y2437+Z2437</f>
        <v/>
      </c>
      <c r="AC2437">
        <f>Y2437/('d_고정'!$B$5*'6_기대효과'!$H$7/8)/'d_고정'!$B$6</f>
        <v/>
      </c>
      <c r="AD2437">
        <f>Y2437/('d_고정'!$B$8*'6_기대효과'!$H$7/8)</f>
        <v/>
      </c>
    </row>
    <row r="2438">
      <c r="A2438">
        <f>RAND()</f>
        <v/>
      </c>
      <c r="B2438">
        <f>IF('d_시나리오'!$J$2='d_시나리오'!$H$2,'d_시나리오'!$I$2,IF(A2438&lt;('d_시나리오'!$I$2-'d_시나리오'!$H$2)/('d_시나리오'!$J$2-'d_시나리오'!$H$2),'d_시나리오'!$H$2+SQRT(A2438*('d_시나리오'!$J$2-'d_시나리오'!$H$2)*('d_시나리오'!$I$2-'d_시나리오'!$H$2)),'d_시나리오'!$J$2-SQRT((1-A2438)*('d_시나리오'!$J$2-'d_시나리오'!$H$2)*('d_시나리오'!$J$2-'d_시나리오'!$I$2))))</f>
        <v/>
      </c>
      <c r="C2438">
        <f>RAND()</f>
        <v/>
      </c>
      <c r="D2438">
        <f>BETAINV(RAND(),IF(C2438&lt;'d_고정'!$B$26,'d_고정'!$B$23,'d_고정'!$B$16)+1,'d_고정'!$B$17-IF(C2438&lt;'d_고정'!$B$26,'d_고정'!$B$23,'d_고정'!$B$16)+1)*('d_고정'!$B$14+('d_고정'!$B$15-'d_고정'!$B$14)*RAND())</f>
        <v/>
      </c>
      <c r="E2438">
        <f>INDEX('d_분포'!$A$2:$A$28,RANDBETWEEN(1,27))</f>
        <v/>
      </c>
      <c r="F2438">
        <f>INDEX('d_분포'!$C$2:$C$5,RANDBETWEEN(1,4))*(0.9+0.2*RAND())</f>
        <v/>
      </c>
      <c r="G2438">
        <f>RAND()</f>
        <v/>
      </c>
      <c r="H2438">
        <f>(F2438+(1-F2438)*('d_고정'!$B$22*BETAINV(RAND(),IF(G2438&lt;'d_고정'!$B$26,'d_고정'!$B$25,'d_고정'!$B$20)+1,'d_고정'!$B$21-IF(G2438&lt;'d_고정'!$B$26,'d_고정'!$B$25,'d_고정'!$B$20)+1)+(1-'d_고정'!$B$22)*BETAINV(RAND(),IF(G2438&lt;'d_고정'!$B$26,'d_고정'!$B$24,'d_고정'!$B$18)+1,'d_고정'!$B$19-IF(G2438&lt;'d_고정'!$B$26,'d_고정'!$B$24,'d_고정'!$B$18)+1))*('d_고정'!$B$14+('d_고정'!$B$15-'d_고정'!$B$14)*RAND()))/F2438</f>
        <v/>
      </c>
      <c r="I2438">
        <f>RAND()</f>
        <v/>
      </c>
      <c r="J2438">
        <f>IF('d_시나리오'!$J$3='d_시나리오'!$H$3,'d_시나리오'!$I$3,IF(I2438&lt;('d_시나리오'!$I$3-'d_시나리오'!$H$3)/('d_시나리오'!$J$3-'d_시나리오'!$H$3),'d_시나리오'!$H$3+SQRT(I2438*('d_시나리오'!$J$3-'d_시나리오'!$H$3)*('d_시나리오'!$I$3-'d_시나리오'!$H$3)),'d_시나리오'!$J$3-SQRT((1-I2438)*('d_시나리오'!$J$3-'d_시나리오'!$H$3)*('d_시나리오'!$J$3-'d_시나리오'!$I$3))))</f>
        <v/>
      </c>
      <c r="K2438">
        <f>RAND()</f>
        <v/>
      </c>
      <c r="L2438">
        <f>IF('d_시나리오'!$J$4='d_시나리오'!$H$4,'d_시나리오'!$I$4,IF(K2438&lt;('d_시나리오'!$I$4-'d_시나리오'!$H$4)/('d_시나리오'!$J$4-'d_시나리오'!$H$4),'d_시나리오'!$H$4+SQRT(K2438*('d_시나리오'!$J$4-'d_시나리오'!$H$4)*('d_시나리오'!$I$4-'d_시나리오'!$H$4)),'d_시나리오'!$J$4-SQRT((1-K2438)*('d_시나리오'!$J$4-'d_시나리오'!$H$4)*('d_시나리오'!$J$4-'d_시나리오'!$I$4))))</f>
        <v/>
      </c>
      <c r="M2438">
        <f>RAND()</f>
        <v/>
      </c>
      <c r="N2438">
        <f>IF('d_시나리오'!$J$5='d_시나리오'!$H$5,'d_시나리오'!$I$5,IF(M2438&lt;('d_시나리오'!$I$5-'d_시나리오'!$H$5)/('d_시나리오'!$J$5-'d_시나리오'!$H$5),'d_시나리오'!$H$5+SQRT(M2438*('d_시나리오'!$J$5-'d_시나리오'!$H$5)*('d_시나리오'!$I$5-'d_시나리오'!$H$5)),'d_시나리오'!$J$5-SQRT((1-M2438)*('d_시나리오'!$J$5-'d_시나리오'!$H$5)*('d_시나리오'!$J$5-'d_시나리오'!$I$5))))</f>
        <v/>
      </c>
      <c r="O2438">
        <f>RAND()</f>
        <v/>
      </c>
      <c r="P2438">
        <f>IF('d_시나리오'!$J$6='d_시나리오'!$H$6,'d_시나리오'!$I$6,IF(O2438&lt;('d_시나리오'!$I$6-'d_시나리오'!$H$6)/('d_시나리오'!$J$6-'d_시나리오'!$H$6),'d_시나리오'!$H$6+SQRT(O2438*('d_시나리오'!$J$6-'d_시나리오'!$H$6)*('d_시나리오'!$I$6-'d_시나리오'!$H$6)),'d_시나리오'!$J$6-SQRT((1-O2438)*('d_시나리오'!$J$6-'d_시나리오'!$H$6)*('d_시나리오'!$J$6-'d_시나리오'!$I$6))))</f>
        <v/>
      </c>
      <c r="Q2438">
        <f>INDEX('d_분포'!$B$2:$B$57,RANDBETWEEN(1,56))</f>
        <v/>
      </c>
      <c r="R2438">
        <f>BETAINV(RAND(),5,5)</f>
        <v/>
      </c>
      <c r="S2438">
        <f>'d_고정'!$B$1*'6_기대효과'!$H$7*('d_시나리오'!$I$7/'d_고정'!$B$2)*B2438</f>
        <v/>
      </c>
      <c r="T2438">
        <f>S2438*D2438</f>
        <v/>
      </c>
      <c r="U2438">
        <f>S2438*F2438*H2438</f>
        <v/>
      </c>
      <c r="V2438">
        <f>S2438*F2438*(H2438-1)</f>
        <v/>
      </c>
      <c r="W2438">
        <f>U2438*J2438</f>
        <v/>
      </c>
      <c r="X2438">
        <f>T2438+W2438</f>
        <v/>
      </c>
      <c r="Y2438">
        <f>(T2438*E2438+W2438*L2438)*(1-R2438-'d_고정'!$B$13)</f>
        <v/>
      </c>
      <c r="Z2438">
        <f>(U2438*N2438*Q2438+'d_고정'!$B$3*('6_기대효과'!$H$7/8)*Q2438*'d_고정'!$B$10*P2438*('6_기대효과'!$K$7/'d_고정'!$B$9))*(1-R2438)</f>
        <v/>
      </c>
      <c r="AA2438">
        <f>W2438*L2438*(1-R2438-'d_고정'!$B$13)+U2438*MAX(N2438-'d_고정'!$B$10*P2438*('6_기대효과'!$K$7/'d_고정'!$B$9),0)*Q2438*(1-R2438)</f>
        <v/>
      </c>
      <c r="AB2438">
        <f>Y2438+Z2438</f>
        <v/>
      </c>
      <c r="AC2438">
        <f>Y2438/('d_고정'!$B$5*'6_기대효과'!$H$7/8)/'d_고정'!$B$6</f>
        <v/>
      </c>
      <c r="AD2438">
        <f>Y2438/('d_고정'!$B$8*'6_기대효과'!$H$7/8)</f>
        <v/>
      </c>
    </row>
    <row r="2439">
      <c r="A2439">
        <f>RAND()</f>
        <v/>
      </c>
      <c r="B2439">
        <f>IF('d_시나리오'!$J$2='d_시나리오'!$H$2,'d_시나리오'!$I$2,IF(A2439&lt;('d_시나리오'!$I$2-'d_시나리오'!$H$2)/('d_시나리오'!$J$2-'d_시나리오'!$H$2),'d_시나리오'!$H$2+SQRT(A2439*('d_시나리오'!$J$2-'d_시나리오'!$H$2)*('d_시나리오'!$I$2-'d_시나리오'!$H$2)),'d_시나리오'!$J$2-SQRT((1-A2439)*('d_시나리오'!$J$2-'d_시나리오'!$H$2)*('d_시나리오'!$J$2-'d_시나리오'!$I$2))))</f>
        <v/>
      </c>
      <c r="C2439">
        <f>RAND()</f>
        <v/>
      </c>
      <c r="D2439">
        <f>BETAINV(RAND(),IF(C2439&lt;'d_고정'!$B$26,'d_고정'!$B$23,'d_고정'!$B$16)+1,'d_고정'!$B$17-IF(C2439&lt;'d_고정'!$B$26,'d_고정'!$B$23,'d_고정'!$B$16)+1)*('d_고정'!$B$14+('d_고정'!$B$15-'d_고정'!$B$14)*RAND())</f>
        <v/>
      </c>
      <c r="E2439">
        <f>INDEX('d_분포'!$A$2:$A$28,RANDBETWEEN(1,27))</f>
        <v/>
      </c>
      <c r="F2439">
        <f>INDEX('d_분포'!$C$2:$C$5,RANDBETWEEN(1,4))*(0.9+0.2*RAND())</f>
        <v/>
      </c>
      <c r="G2439">
        <f>RAND()</f>
        <v/>
      </c>
      <c r="H2439">
        <f>(F2439+(1-F2439)*('d_고정'!$B$22*BETAINV(RAND(),IF(G2439&lt;'d_고정'!$B$26,'d_고정'!$B$25,'d_고정'!$B$20)+1,'d_고정'!$B$21-IF(G2439&lt;'d_고정'!$B$26,'d_고정'!$B$25,'d_고정'!$B$20)+1)+(1-'d_고정'!$B$22)*BETAINV(RAND(),IF(G2439&lt;'d_고정'!$B$26,'d_고정'!$B$24,'d_고정'!$B$18)+1,'d_고정'!$B$19-IF(G2439&lt;'d_고정'!$B$26,'d_고정'!$B$24,'d_고정'!$B$18)+1))*('d_고정'!$B$14+('d_고정'!$B$15-'d_고정'!$B$14)*RAND()))/F2439</f>
        <v/>
      </c>
      <c r="I2439">
        <f>RAND()</f>
        <v/>
      </c>
      <c r="J2439">
        <f>IF('d_시나리오'!$J$3='d_시나리오'!$H$3,'d_시나리오'!$I$3,IF(I2439&lt;('d_시나리오'!$I$3-'d_시나리오'!$H$3)/('d_시나리오'!$J$3-'d_시나리오'!$H$3),'d_시나리오'!$H$3+SQRT(I2439*('d_시나리오'!$J$3-'d_시나리오'!$H$3)*('d_시나리오'!$I$3-'d_시나리오'!$H$3)),'d_시나리오'!$J$3-SQRT((1-I2439)*('d_시나리오'!$J$3-'d_시나리오'!$H$3)*('d_시나리오'!$J$3-'d_시나리오'!$I$3))))</f>
        <v/>
      </c>
      <c r="K2439">
        <f>RAND()</f>
        <v/>
      </c>
      <c r="L2439">
        <f>IF('d_시나리오'!$J$4='d_시나리오'!$H$4,'d_시나리오'!$I$4,IF(K2439&lt;('d_시나리오'!$I$4-'d_시나리오'!$H$4)/('d_시나리오'!$J$4-'d_시나리오'!$H$4),'d_시나리오'!$H$4+SQRT(K2439*('d_시나리오'!$J$4-'d_시나리오'!$H$4)*('d_시나리오'!$I$4-'d_시나리오'!$H$4)),'d_시나리오'!$J$4-SQRT((1-K2439)*('d_시나리오'!$J$4-'d_시나리오'!$H$4)*('d_시나리오'!$J$4-'d_시나리오'!$I$4))))</f>
        <v/>
      </c>
      <c r="M2439">
        <f>RAND()</f>
        <v/>
      </c>
      <c r="N2439">
        <f>IF('d_시나리오'!$J$5='d_시나리오'!$H$5,'d_시나리오'!$I$5,IF(M2439&lt;('d_시나리오'!$I$5-'d_시나리오'!$H$5)/('d_시나리오'!$J$5-'d_시나리오'!$H$5),'d_시나리오'!$H$5+SQRT(M2439*('d_시나리오'!$J$5-'d_시나리오'!$H$5)*('d_시나리오'!$I$5-'d_시나리오'!$H$5)),'d_시나리오'!$J$5-SQRT((1-M2439)*('d_시나리오'!$J$5-'d_시나리오'!$H$5)*('d_시나리오'!$J$5-'d_시나리오'!$I$5))))</f>
        <v/>
      </c>
      <c r="O2439">
        <f>RAND()</f>
        <v/>
      </c>
      <c r="P2439">
        <f>IF('d_시나리오'!$J$6='d_시나리오'!$H$6,'d_시나리오'!$I$6,IF(O2439&lt;('d_시나리오'!$I$6-'d_시나리오'!$H$6)/('d_시나리오'!$J$6-'d_시나리오'!$H$6),'d_시나리오'!$H$6+SQRT(O2439*('d_시나리오'!$J$6-'d_시나리오'!$H$6)*('d_시나리오'!$I$6-'d_시나리오'!$H$6)),'d_시나리오'!$J$6-SQRT((1-O2439)*('d_시나리오'!$J$6-'d_시나리오'!$H$6)*('d_시나리오'!$J$6-'d_시나리오'!$I$6))))</f>
        <v/>
      </c>
      <c r="Q2439">
        <f>INDEX('d_분포'!$B$2:$B$57,RANDBETWEEN(1,56))</f>
        <v/>
      </c>
      <c r="R2439">
        <f>BETAINV(RAND(),5,5)</f>
        <v/>
      </c>
      <c r="S2439">
        <f>'d_고정'!$B$1*'6_기대효과'!$H$7*('d_시나리오'!$I$7/'d_고정'!$B$2)*B2439</f>
        <v/>
      </c>
      <c r="T2439">
        <f>S2439*D2439</f>
        <v/>
      </c>
      <c r="U2439">
        <f>S2439*F2439*H2439</f>
        <v/>
      </c>
      <c r="V2439">
        <f>S2439*F2439*(H2439-1)</f>
        <v/>
      </c>
      <c r="W2439">
        <f>U2439*J2439</f>
        <v/>
      </c>
      <c r="X2439">
        <f>T2439+W2439</f>
        <v/>
      </c>
      <c r="Y2439">
        <f>(T2439*E2439+W2439*L2439)*(1-R2439-'d_고정'!$B$13)</f>
        <v/>
      </c>
      <c r="Z2439">
        <f>(U2439*N2439*Q2439+'d_고정'!$B$3*('6_기대효과'!$H$7/8)*Q2439*'d_고정'!$B$10*P2439*('6_기대효과'!$K$7/'d_고정'!$B$9))*(1-R2439)</f>
        <v/>
      </c>
      <c r="AA2439">
        <f>W2439*L2439*(1-R2439-'d_고정'!$B$13)+U2439*MAX(N2439-'d_고정'!$B$10*P2439*('6_기대효과'!$K$7/'d_고정'!$B$9),0)*Q2439*(1-R2439)</f>
        <v/>
      </c>
      <c r="AB2439">
        <f>Y2439+Z2439</f>
        <v/>
      </c>
      <c r="AC2439">
        <f>Y2439/('d_고정'!$B$5*'6_기대효과'!$H$7/8)/'d_고정'!$B$6</f>
        <v/>
      </c>
      <c r="AD2439">
        <f>Y2439/('d_고정'!$B$8*'6_기대효과'!$H$7/8)</f>
        <v/>
      </c>
    </row>
    <row r="2440">
      <c r="A2440">
        <f>RAND()</f>
        <v/>
      </c>
      <c r="B2440">
        <f>IF('d_시나리오'!$J$2='d_시나리오'!$H$2,'d_시나리오'!$I$2,IF(A2440&lt;('d_시나리오'!$I$2-'d_시나리오'!$H$2)/('d_시나리오'!$J$2-'d_시나리오'!$H$2),'d_시나리오'!$H$2+SQRT(A2440*('d_시나리오'!$J$2-'d_시나리오'!$H$2)*('d_시나리오'!$I$2-'d_시나리오'!$H$2)),'d_시나리오'!$J$2-SQRT((1-A2440)*('d_시나리오'!$J$2-'d_시나리오'!$H$2)*('d_시나리오'!$J$2-'d_시나리오'!$I$2))))</f>
        <v/>
      </c>
      <c r="C2440">
        <f>RAND()</f>
        <v/>
      </c>
      <c r="D2440">
        <f>BETAINV(RAND(),IF(C2440&lt;'d_고정'!$B$26,'d_고정'!$B$23,'d_고정'!$B$16)+1,'d_고정'!$B$17-IF(C2440&lt;'d_고정'!$B$26,'d_고정'!$B$23,'d_고정'!$B$16)+1)*('d_고정'!$B$14+('d_고정'!$B$15-'d_고정'!$B$14)*RAND())</f>
        <v/>
      </c>
      <c r="E2440">
        <f>INDEX('d_분포'!$A$2:$A$28,RANDBETWEEN(1,27))</f>
        <v/>
      </c>
      <c r="F2440">
        <f>INDEX('d_분포'!$C$2:$C$5,RANDBETWEEN(1,4))*(0.9+0.2*RAND())</f>
        <v/>
      </c>
      <c r="G2440">
        <f>RAND()</f>
        <v/>
      </c>
      <c r="H2440">
        <f>(F2440+(1-F2440)*('d_고정'!$B$22*BETAINV(RAND(),IF(G2440&lt;'d_고정'!$B$26,'d_고정'!$B$25,'d_고정'!$B$20)+1,'d_고정'!$B$21-IF(G2440&lt;'d_고정'!$B$26,'d_고정'!$B$25,'d_고정'!$B$20)+1)+(1-'d_고정'!$B$22)*BETAINV(RAND(),IF(G2440&lt;'d_고정'!$B$26,'d_고정'!$B$24,'d_고정'!$B$18)+1,'d_고정'!$B$19-IF(G2440&lt;'d_고정'!$B$26,'d_고정'!$B$24,'d_고정'!$B$18)+1))*('d_고정'!$B$14+('d_고정'!$B$15-'d_고정'!$B$14)*RAND()))/F2440</f>
        <v/>
      </c>
      <c r="I2440">
        <f>RAND()</f>
        <v/>
      </c>
      <c r="J2440">
        <f>IF('d_시나리오'!$J$3='d_시나리오'!$H$3,'d_시나리오'!$I$3,IF(I2440&lt;('d_시나리오'!$I$3-'d_시나리오'!$H$3)/('d_시나리오'!$J$3-'d_시나리오'!$H$3),'d_시나리오'!$H$3+SQRT(I2440*('d_시나리오'!$J$3-'d_시나리오'!$H$3)*('d_시나리오'!$I$3-'d_시나리오'!$H$3)),'d_시나리오'!$J$3-SQRT((1-I2440)*('d_시나리오'!$J$3-'d_시나리오'!$H$3)*('d_시나리오'!$J$3-'d_시나리오'!$I$3))))</f>
        <v/>
      </c>
      <c r="K2440">
        <f>RAND()</f>
        <v/>
      </c>
      <c r="L2440">
        <f>IF('d_시나리오'!$J$4='d_시나리오'!$H$4,'d_시나리오'!$I$4,IF(K2440&lt;('d_시나리오'!$I$4-'d_시나리오'!$H$4)/('d_시나리오'!$J$4-'d_시나리오'!$H$4),'d_시나리오'!$H$4+SQRT(K2440*('d_시나리오'!$J$4-'d_시나리오'!$H$4)*('d_시나리오'!$I$4-'d_시나리오'!$H$4)),'d_시나리오'!$J$4-SQRT((1-K2440)*('d_시나리오'!$J$4-'d_시나리오'!$H$4)*('d_시나리오'!$J$4-'d_시나리오'!$I$4))))</f>
        <v/>
      </c>
      <c r="M2440">
        <f>RAND()</f>
        <v/>
      </c>
      <c r="N2440">
        <f>IF('d_시나리오'!$J$5='d_시나리오'!$H$5,'d_시나리오'!$I$5,IF(M2440&lt;('d_시나리오'!$I$5-'d_시나리오'!$H$5)/('d_시나리오'!$J$5-'d_시나리오'!$H$5),'d_시나리오'!$H$5+SQRT(M2440*('d_시나리오'!$J$5-'d_시나리오'!$H$5)*('d_시나리오'!$I$5-'d_시나리오'!$H$5)),'d_시나리오'!$J$5-SQRT((1-M2440)*('d_시나리오'!$J$5-'d_시나리오'!$H$5)*('d_시나리오'!$J$5-'d_시나리오'!$I$5))))</f>
        <v/>
      </c>
      <c r="O2440">
        <f>RAND()</f>
        <v/>
      </c>
      <c r="P2440">
        <f>IF('d_시나리오'!$J$6='d_시나리오'!$H$6,'d_시나리오'!$I$6,IF(O2440&lt;('d_시나리오'!$I$6-'d_시나리오'!$H$6)/('d_시나리오'!$J$6-'d_시나리오'!$H$6),'d_시나리오'!$H$6+SQRT(O2440*('d_시나리오'!$J$6-'d_시나리오'!$H$6)*('d_시나리오'!$I$6-'d_시나리오'!$H$6)),'d_시나리오'!$J$6-SQRT((1-O2440)*('d_시나리오'!$J$6-'d_시나리오'!$H$6)*('d_시나리오'!$J$6-'d_시나리오'!$I$6))))</f>
        <v/>
      </c>
      <c r="Q2440">
        <f>INDEX('d_분포'!$B$2:$B$57,RANDBETWEEN(1,56))</f>
        <v/>
      </c>
      <c r="R2440">
        <f>BETAINV(RAND(),5,5)</f>
        <v/>
      </c>
      <c r="S2440">
        <f>'d_고정'!$B$1*'6_기대효과'!$H$7*('d_시나리오'!$I$7/'d_고정'!$B$2)*B2440</f>
        <v/>
      </c>
      <c r="T2440">
        <f>S2440*D2440</f>
        <v/>
      </c>
      <c r="U2440">
        <f>S2440*F2440*H2440</f>
        <v/>
      </c>
      <c r="V2440">
        <f>S2440*F2440*(H2440-1)</f>
        <v/>
      </c>
      <c r="W2440">
        <f>U2440*J2440</f>
        <v/>
      </c>
      <c r="X2440">
        <f>T2440+W2440</f>
        <v/>
      </c>
      <c r="Y2440">
        <f>(T2440*E2440+W2440*L2440)*(1-R2440-'d_고정'!$B$13)</f>
        <v/>
      </c>
      <c r="Z2440">
        <f>(U2440*N2440*Q2440+'d_고정'!$B$3*('6_기대효과'!$H$7/8)*Q2440*'d_고정'!$B$10*P2440*('6_기대효과'!$K$7/'d_고정'!$B$9))*(1-R2440)</f>
        <v/>
      </c>
      <c r="AA2440">
        <f>W2440*L2440*(1-R2440-'d_고정'!$B$13)+U2440*MAX(N2440-'d_고정'!$B$10*P2440*('6_기대효과'!$K$7/'d_고정'!$B$9),0)*Q2440*(1-R2440)</f>
        <v/>
      </c>
      <c r="AB2440">
        <f>Y2440+Z2440</f>
        <v/>
      </c>
      <c r="AC2440">
        <f>Y2440/('d_고정'!$B$5*'6_기대효과'!$H$7/8)/'d_고정'!$B$6</f>
        <v/>
      </c>
      <c r="AD2440">
        <f>Y2440/('d_고정'!$B$8*'6_기대효과'!$H$7/8)</f>
        <v/>
      </c>
    </row>
    <row r="2441">
      <c r="A2441">
        <f>RAND()</f>
        <v/>
      </c>
      <c r="B2441">
        <f>IF('d_시나리오'!$J$2='d_시나리오'!$H$2,'d_시나리오'!$I$2,IF(A2441&lt;('d_시나리오'!$I$2-'d_시나리오'!$H$2)/('d_시나리오'!$J$2-'d_시나리오'!$H$2),'d_시나리오'!$H$2+SQRT(A2441*('d_시나리오'!$J$2-'d_시나리오'!$H$2)*('d_시나리오'!$I$2-'d_시나리오'!$H$2)),'d_시나리오'!$J$2-SQRT((1-A2441)*('d_시나리오'!$J$2-'d_시나리오'!$H$2)*('d_시나리오'!$J$2-'d_시나리오'!$I$2))))</f>
        <v/>
      </c>
      <c r="C2441">
        <f>RAND()</f>
        <v/>
      </c>
      <c r="D2441">
        <f>BETAINV(RAND(),IF(C2441&lt;'d_고정'!$B$26,'d_고정'!$B$23,'d_고정'!$B$16)+1,'d_고정'!$B$17-IF(C2441&lt;'d_고정'!$B$26,'d_고정'!$B$23,'d_고정'!$B$16)+1)*('d_고정'!$B$14+('d_고정'!$B$15-'d_고정'!$B$14)*RAND())</f>
        <v/>
      </c>
      <c r="E2441">
        <f>INDEX('d_분포'!$A$2:$A$28,RANDBETWEEN(1,27))</f>
        <v/>
      </c>
      <c r="F2441">
        <f>INDEX('d_분포'!$C$2:$C$5,RANDBETWEEN(1,4))*(0.9+0.2*RAND())</f>
        <v/>
      </c>
      <c r="G2441">
        <f>RAND()</f>
        <v/>
      </c>
      <c r="H2441">
        <f>(F2441+(1-F2441)*('d_고정'!$B$22*BETAINV(RAND(),IF(G2441&lt;'d_고정'!$B$26,'d_고정'!$B$25,'d_고정'!$B$20)+1,'d_고정'!$B$21-IF(G2441&lt;'d_고정'!$B$26,'d_고정'!$B$25,'d_고정'!$B$20)+1)+(1-'d_고정'!$B$22)*BETAINV(RAND(),IF(G2441&lt;'d_고정'!$B$26,'d_고정'!$B$24,'d_고정'!$B$18)+1,'d_고정'!$B$19-IF(G2441&lt;'d_고정'!$B$26,'d_고정'!$B$24,'d_고정'!$B$18)+1))*('d_고정'!$B$14+('d_고정'!$B$15-'d_고정'!$B$14)*RAND()))/F2441</f>
        <v/>
      </c>
      <c r="I2441">
        <f>RAND()</f>
        <v/>
      </c>
      <c r="J2441">
        <f>IF('d_시나리오'!$J$3='d_시나리오'!$H$3,'d_시나리오'!$I$3,IF(I2441&lt;('d_시나리오'!$I$3-'d_시나리오'!$H$3)/('d_시나리오'!$J$3-'d_시나리오'!$H$3),'d_시나리오'!$H$3+SQRT(I2441*('d_시나리오'!$J$3-'d_시나리오'!$H$3)*('d_시나리오'!$I$3-'d_시나리오'!$H$3)),'d_시나리오'!$J$3-SQRT((1-I2441)*('d_시나리오'!$J$3-'d_시나리오'!$H$3)*('d_시나리오'!$J$3-'d_시나리오'!$I$3))))</f>
        <v/>
      </c>
      <c r="K2441">
        <f>RAND()</f>
        <v/>
      </c>
      <c r="L2441">
        <f>IF('d_시나리오'!$J$4='d_시나리오'!$H$4,'d_시나리오'!$I$4,IF(K2441&lt;('d_시나리오'!$I$4-'d_시나리오'!$H$4)/('d_시나리오'!$J$4-'d_시나리오'!$H$4),'d_시나리오'!$H$4+SQRT(K2441*('d_시나리오'!$J$4-'d_시나리오'!$H$4)*('d_시나리오'!$I$4-'d_시나리오'!$H$4)),'d_시나리오'!$J$4-SQRT((1-K2441)*('d_시나리오'!$J$4-'d_시나리오'!$H$4)*('d_시나리오'!$J$4-'d_시나리오'!$I$4))))</f>
        <v/>
      </c>
      <c r="M2441">
        <f>RAND()</f>
        <v/>
      </c>
      <c r="N2441">
        <f>IF('d_시나리오'!$J$5='d_시나리오'!$H$5,'d_시나리오'!$I$5,IF(M2441&lt;('d_시나리오'!$I$5-'d_시나리오'!$H$5)/('d_시나리오'!$J$5-'d_시나리오'!$H$5),'d_시나리오'!$H$5+SQRT(M2441*('d_시나리오'!$J$5-'d_시나리오'!$H$5)*('d_시나리오'!$I$5-'d_시나리오'!$H$5)),'d_시나리오'!$J$5-SQRT((1-M2441)*('d_시나리오'!$J$5-'d_시나리오'!$H$5)*('d_시나리오'!$J$5-'d_시나리오'!$I$5))))</f>
        <v/>
      </c>
      <c r="O2441">
        <f>RAND()</f>
        <v/>
      </c>
      <c r="P2441">
        <f>IF('d_시나리오'!$J$6='d_시나리오'!$H$6,'d_시나리오'!$I$6,IF(O2441&lt;('d_시나리오'!$I$6-'d_시나리오'!$H$6)/('d_시나리오'!$J$6-'d_시나리오'!$H$6),'d_시나리오'!$H$6+SQRT(O2441*('d_시나리오'!$J$6-'d_시나리오'!$H$6)*('d_시나리오'!$I$6-'d_시나리오'!$H$6)),'d_시나리오'!$J$6-SQRT((1-O2441)*('d_시나리오'!$J$6-'d_시나리오'!$H$6)*('d_시나리오'!$J$6-'d_시나리오'!$I$6))))</f>
        <v/>
      </c>
      <c r="Q2441">
        <f>INDEX('d_분포'!$B$2:$B$57,RANDBETWEEN(1,56))</f>
        <v/>
      </c>
      <c r="R2441">
        <f>BETAINV(RAND(),5,5)</f>
        <v/>
      </c>
      <c r="S2441">
        <f>'d_고정'!$B$1*'6_기대효과'!$H$7*('d_시나리오'!$I$7/'d_고정'!$B$2)*B2441</f>
        <v/>
      </c>
      <c r="T2441">
        <f>S2441*D2441</f>
        <v/>
      </c>
      <c r="U2441">
        <f>S2441*F2441*H2441</f>
        <v/>
      </c>
      <c r="V2441">
        <f>S2441*F2441*(H2441-1)</f>
        <v/>
      </c>
      <c r="W2441">
        <f>U2441*J2441</f>
        <v/>
      </c>
      <c r="X2441">
        <f>T2441+W2441</f>
        <v/>
      </c>
      <c r="Y2441">
        <f>(T2441*E2441+W2441*L2441)*(1-R2441-'d_고정'!$B$13)</f>
        <v/>
      </c>
      <c r="Z2441">
        <f>(U2441*N2441*Q2441+'d_고정'!$B$3*('6_기대효과'!$H$7/8)*Q2441*'d_고정'!$B$10*P2441*('6_기대효과'!$K$7/'d_고정'!$B$9))*(1-R2441)</f>
        <v/>
      </c>
      <c r="AA2441">
        <f>W2441*L2441*(1-R2441-'d_고정'!$B$13)+U2441*MAX(N2441-'d_고정'!$B$10*P2441*('6_기대효과'!$K$7/'d_고정'!$B$9),0)*Q2441*(1-R2441)</f>
        <v/>
      </c>
      <c r="AB2441">
        <f>Y2441+Z2441</f>
        <v/>
      </c>
      <c r="AC2441">
        <f>Y2441/('d_고정'!$B$5*'6_기대효과'!$H$7/8)/'d_고정'!$B$6</f>
        <v/>
      </c>
      <c r="AD2441">
        <f>Y2441/('d_고정'!$B$8*'6_기대효과'!$H$7/8)</f>
        <v/>
      </c>
    </row>
    <row r="2442">
      <c r="A2442">
        <f>RAND()</f>
        <v/>
      </c>
      <c r="B2442">
        <f>IF('d_시나리오'!$J$2='d_시나리오'!$H$2,'d_시나리오'!$I$2,IF(A2442&lt;('d_시나리오'!$I$2-'d_시나리오'!$H$2)/('d_시나리오'!$J$2-'d_시나리오'!$H$2),'d_시나리오'!$H$2+SQRT(A2442*('d_시나리오'!$J$2-'d_시나리오'!$H$2)*('d_시나리오'!$I$2-'d_시나리오'!$H$2)),'d_시나리오'!$J$2-SQRT((1-A2442)*('d_시나리오'!$J$2-'d_시나리오'!$H$2)*('d_시나리오'!$J$2-'d_시나리오'!$I$2))))</f>
        <v/>
      </c>
      <c r="C2442">
        <f>RAND()</f>
        <v/>
      </c>
      <c r="D2442">
        <f>BETAINV(RAND(),IF(C2442&lt;'d_고정'!$B$26,'d_고정'!$B$23,'d_고정'!$B$16)+1,'d_고정'!$B$17-IF(C2442&lt;'d_고정'!$B$26,'d_고정'!$B$23,'d_고정'!$B$16)+1)*('d_고정'!$B$14+('d_고정'!$B$15-'d_고정'!$B$14)*RAND())</f>
        <v/>
      </c>
      <c r="E2442">
        <f>INDEX('d_분포'!$A$2:$A$28,RANDBETWEEN(1,27))</f>
        <v/>
      </c>
      <c r="F2442">
        <f>INDEX('d_분포'!$C$2:$C$5,RANDBETWEEN(1,4))*(0.9+0.2*RAND())</f>
        <v/>
      </c>
      <c r="G2442">
        <f>RAND()</f>
        <v/>
      </c>
      <c r="H2442">
        <f>(F2442+(1-F2442)*('d_고정'!$B$22*BETAINV(RAND(),IF(G2442&lt;'d_고정'!$B$26,'d_고정'!$B$25,'d_고정'!$B$20)+1,'d_고정'!$B$21-IF(G2442&lt;'d_고정'!$B$26,'d_고정'!$B$25,'d_고정'!$B$20)+1)+(1-'d_고정'!$B$22)*BETAINV(RAND(),IF(G2442&lt;'d_고정'!$B$26,'d_고정'!$B$24,'d_고정'!$B$18)+1,'d_고정'!$B$19-IF(G2442&lt;'d_고정'!$B$26,'d_고정'!$B$24,'d_고정'!$B$18)+1))*('d_고정'!$B$14+('d_고정'!$B$15-'d_고정'!$B$14)*RAND()))/F2442</f>
        <v/>
      </c>
      <c r="I2442">
        <f>RAND()</f>
        <v/>
      </c>
      <c r="J2442">
        <f>IF('d_시나리오'!$J$3='d_시나리오'!$H$3,'d_시나리오'!$I$3,IF(I2442&lt;('d_시나리오'!$I$3-'d_시나리오'!$H$3)/('d_시나리오'!$J$3-'d_시나리오'!$H$3),'d_시나리오'!$H$3+SQRT(I2442*('d_시나리오'!$J$3-'d_시나리오'!$H$3)*('d_시나리오'!$I$3-'d_시나리오'!$H$3)),'d_시나리오'!$J$3-SQRT((1-I2442)*('d_시나리오'!$J$3-'d_시나리오'!$H$3)*('d_시나리오'!$J$3-'d_시나리오'!$I$3))))</f>
        <v/>
      </c>
      <c r="K2442">
        <f>RAND()</f>
        <v/>
      </c>
      <c r="L2442">
        <f>IF('d_시나리오'!$J$4='d_시나리오'!$H$4,'d_시나리오'!$I$4,IF(K2442&lt;('d_시나리오'!$I$4-'d_시나리오'!$H$4)/('d_시나리오'!$J$4-'d_시나리오'!$H$4),'d_시나리오'!$H$4+SQRT(K2442*('d_시나리오'!$J$4-'d_시나리오'!$H$4)*('d_시나리오'!$I$4-'d_시나리오'!$H$4)),'d_시나리오'!$J$4-SQRT((1-K2442)*('d_시나리오'!$J$4-'d_시나리오'!$H$4)*('d_시나리오'!$J$4-'d_시나리오'!$I$4))))</f>
        <v/>
      </c>
      <c r="M2442">
        <f>RAND()</f>
        <v/>
      </c>
      <c r="N2442">
        <f>IF('d_시나리오'!$J$5='d_시나리오'!$H$5,'d_시나리오'!$I$5,IF(M2442&lt;('d_시나리오'!$I$5-'d_시나리오'!$H$5)/('d_시나리오'!$J$5-'d_시나리오'!$H$5),'d_시나리오'!$H$5+SQRT(M2442*('d_시나리오'!$J$5-'d_시나리오'!$H$5)*('d_시나리오'!$I$5-'d_시나리오'!$H$5)),'d_시나리오'!$J$5-SQRT((1-M2442)*('d_시나리오'!$J$5-'d_시나리오'!$H$5)*('d_시나리오'!$J$5-'d_시나리오'!$I$5))))</f>
        <v/>
      </c>
      <c r="O2442">
        <f>RAND()</f>
        <v/>
      </c>
      <c r="P2442">
        <f>IF('d_시나리오'!$J$6='d_시나리오'!$H$6,'d_시나리오'!$I$6,IF(O2442&lt;('d_시나리오'!$I$6-'d_시나리오'!$H$6)/('d_시나리오'!$J$6-'d_시나리오'!$H$6),'d_시나리오'!$H$6+SQRT(O2442*('d_시나리오'!$J$6-'d_시나리오'!$H$6)*('d_시나리오'!$I$6-'d_시나리오'!$H$6)),'d_시나리오'!$J$6-SQRT((1-O2442)*('d_시나리오'!$J$6-'d_시나리오'!$H$6)*('d_시나리오'!$J$6-'d_시나리오'!$I$6))))</f>
        <v/>
      </c>
      <c r="Q2442">
        <f>INDEX('d_분포'!$B$2:$B$57,RANDBETWEEN(1,56))</f>
        <v/>
      </c>
      <c r="R2442">
        <f>BETAINV(RAND(),5,5)</f>
        <v/>
      </c>
      <c r="S2442">
        <f>'d_고정'!$B$1*'6_기대효과'!$H$7*('d_시나리오'!$I$7/'d_고정'!$B$2)*B2442</f>
        <v/>
      </c>
      <c r="T2442">
        <f>S2442*D2442</f>
        <v/>
      </c>
      <c r="U2442">
        <f>S2442*F2442*H2442</f>
        <v/>
      </c>
      <c r="V2442">
        <f>S2442*F2442*(H2442-1)</f>
        <v/>
      </c>
      <c r="W2442">
        <f>U2442*J2442</f>
        <v/>
      </c>
      <c r="X2442">
        <f>T2442+W2442</f>
        <v/>
      </c>
      <c r="Y2442">
        <f>(T2442*E2442+W2442*L2442)*(1-R2442-'d_고정'!$B$13)</f>
        <v/>
      </c>
      <c r="Z2442">
        <f>(U2442*N2442*Q2442+'d_고정'!$B$3*('6_기대효과'!$H$7/8)*Q2442*'d_고정'!$B$10*P2442*('6_기대효과'!$K$7/'d_고정'!$B$9))*(1-R2442)</f>
        <v/>
      </c>
      <c r="AA2442">
        <f>W2442*L2442*(1-R2442-'d_고정'!$B$13)+U2442*MAX(N2442-'d_고정'!$B$10*P2442*('6_기대효과'!$K$7/'d_고정'!$B$9),0)*Q2442*(1-R2442)</f>
        <v/>
      </c>
      <c r="AB2442">
        <f>Y2442+Z2442</f>
        <v/>
      </c>
      <c r="AC2442">
        <f>Y2442/('d_고정'!$B$5*'6_기대효과'!$H$7/8)/'d_고정'!$B$6</f>
        <v/>
      </c>
      <c r="AD2442">
        <f>Y2442/('d_고정'!$B$8*'6_기대효과'!$H$7/8)</f>
        <v/>
      </c>
    </row>
    <row r="2443">
      <c r="A2443">
        <f>RAND()</f>
        <v/>
      </c>
      <c r="B2443">
        <f>IF('d_시나리오'!$J$2='d_시나리오'!$H$2,'d_시나리오'!$I$2,IF(A2443&lt;('d_시나리오'!$I$2-'d_시나리오'!$H$2)/('d_시나리오'!$J$2-'d_시나리오'!$H$2),'d_시나리오'!$H$2+SQRT(A2443*('d_시나리오'!$J$2-'d_시나리오'!$H$2)*('d_시나리오'!$I$2-'d_시나리오'!$H$2)),'d_시나리오'!$J$2-SQRT((1-A2443)*('d_시나리오'!$J$2-'d_시나리오'!$H$2)*('d_시나리오'!$J$2-'d_시나리오'!$I$2))))</f>
        <v/>
      </c>
      <c r="C2443">
        <f>RAND()</f>
        <v/>
      </c>
      <c r="D2443">
        <f>BETAINV(RAND(),IF(C2443&lt;'d_고정'!$B$26,'d_고정'!$B$23,'d_고정'!$B$16)+1,'d_고정'!$B$17-IF(C2443&lt;'d_고정'!$B$26,'d_고정'!$B$23,'d_고정'!$B$16)+1)*('d_고정'!$B$14+('d_고정'!$B$15-'d_고정'!$B$14)*RAND())</f>
        <v/>
      </c>
      <c r="E2443">
        <f>INDEX('d_분포'!$A$2:$A$28,RANDBETWEEN(1,27))</f>
        <v/>
      </c>
      <c r="F2443">
        <f>INDEX('d_분포'!$C$2:$C$5,RANDBETWEEN(1,4))*(0.9+0.2*RAND())</f>
        <v/>
      </c>
      <c r="G2443">
        <f>RAND()</f>
        <v/>
      </c>
      <c r="H2443">
        <f>(F2443+(1-F2443)*('d_고정'!$B$22*BETAINV(RAND(),IF(G2443&lt;'d_고정'!$B$26,'d_고정'!$B$25,'d_고정'!$B$20)+1,'d_고정'!$B$21-IF(G2443&lt;'d_고정'!$B$26,'d_고정'!$B$25,'d_고정'!$B$20)+1)+(1-'d_고정'!$B$22)*BETAINV(RAND(),IF(G2443&lt;'d_고정'!$B$26,'d_고정'!$B$24,'d_고정'!$B$18)+1,'d_고정'!$B$19-IF(G2443&lt;'d_고정'!$B$26,'d_고정'!$B$24,'d_고정'!$B$18)+1))*('d_고정'!$B$14+('d_고정'!$B$15-'d_고정'!$B$14)*RAND()))/F2443</f>
        <v/>
      </c>
      <c r="I2443">
        <f>RAND()</f>
        <v/>
      </c>
      <c r="J2443">
        <f>IF('d_시나리오'!$J$3='d_시나리오'!$H$3,'d_시나리오'!$I$3,IF(I2443&lt;('d_시나리오'!$I$3-'d_시나리오'!$H$3)/('d_시나리오'!$J$3-'d_시나리오'!$H$3),'d_시나리오'!$H$3+SQRT(I2443*('d_시나리오'!$J$3-'d_시나리오'!$H$3)*('d_시나리오'!$I$3-'d_시나리오'!$H$3)),'d_시나리오'!$J$3-SQRT((1-I2443)*('d_시나리오'!$J$3-'d_시나리오'!$H$3)*('d_시나리오'!$J$3-'d_시나리오'!$I$3))))</f>
        <v/>
      </c>
      <c r="K2443">
        <f>RAND()</f>
        <v/>
      </c>
      <c r="L2443">
        <f>IF('d_시나리오'!$J$4='d_시나리오'!$H$4,'d_시나리오'!$I$4,IF(K2443&lt;('d_시나리오'!$I$4-'d_시나리오'!$H$4)/('d_시나리오'!$J$4-'d_시나리오'!$H$4),'d_시나리오'!$H$4+SQRT(K2443*('d_시나리오'!$J$4-'d_시나리오'!$H$4)*('d_시나리오'!$I$4-'d_시나리오'!$H$4)),'d_시나리오'!$J$4-SQRT((1-K2443)*('d_시나리오'!$J$4-'d_시나리오'!$H$4)*('d_시나리오'!$J$4-'d_시나리오'!$I$4))))</f>
        <v/>
      </c>
      <c r="M2443">
        <f>RAND()</f>
        <v/>
      </c>
      <c r="N2443">
        <f>IF('d_시나리오'!$J$5='d_시나리오'!$H$5,'d_시나리오'!$I$5,IF(M2443&lt;('d_시나리오'!$I$5-'d_시나리오'!$H$5)/('d_시나리오'!$J$5-'d_시나리오'!$H$5),'d_시나리오'!$H$5+SQRT(M2443*('d_시나리오'!$J$5-'d_시나리오'!$H$5)*('d_시나리오'!$I$5-'d_시나리오'!$H$5)),'d_시나리오'!$J$5-SQRT((1-M2443)*('d_시나리오'!$J$5-'d_시나리오'!$H$5)*('d_시나리오'!$J$5-'d_시나리오'!$I$5))))</f>
        <v/>
      </c>
      <c r="O2443">
        <f>RAND()</f>
        <v/>
      </c>
      <c r="P2443">
        <f>IF('d_시나리오'!$J$6='d_시나리오'!$H$6,'d_시나리오'!$I$6,IF(O2443&lt;('d_시나리오'!$I$6-'d_시나리오'!$H$6)/('d_시나리오'!$J$6-'d_시나리오'!$H$6),'d_시나리오'!$H$6+SQRT(O2443*('d_시나리오'!$J$6-'d_시나리오'!$H$6)*('d_시나리오'!$I$6-'d_시나리오'!$H$6)),'d_시나리오'!$J$6-SQRT((1-O2443)*('d_시나리오'!$J$6-'d_시나리오'!$H$6)*('d_시나리오'!$J$6-'d_시나리오'!$I$6))))</f>
        <v/>
      </c>
      <c r="Q2443">
        <f>INDEX('d_분포'!$B$2:$B$57,RANDBETWEEN(1,56))</f>
        <v/>
      </c>
      <c r="R2443">
        <f>BETAINV(RAND(),5,5)</f>
        <v/>
      </c>
      <c r="S2443">
        <f>'d_고정'!$B$1*'6_기대효과'!$H$7*('d_시나리오'!$I$7/'d_고정'!$B$2)*B2443</f>
        <v/>
      </c>
      <c r="T2443">
        <f>S2443*D2443</f>
        <v/>
      </c>
      <c r="U2443">
        <f>S2443*F2443*H2443</f>
        <v/>
      </c>
      <c r="V2443">
        <f>S2443*F2443*(H2443-1)</f>
        <v/>
      </c>
      <c r="W2443">
        <f>U2443*J2443</f>
        <v/>
      </c>
      <c r="X2443">
        <f>T2443+W2443</f>
        <v/>
      </c>
      <c r="Y2443">
        <f>(T2443*E2443+W2443*L2443)*(1-R2443-'d_고정'!$B$13)</f>
        <v/>
      </c>
      <c r="Z2443">
        <f>(U2443*N2443*Q2443+'d_고정'!$B$3*('6_기대효과'!$H$7/8)*Q2443*'d_고정'!$B$10*P2443*('6_기대효과'!$K$7/'d_고정'!$B$9))*(1-R2443)</f>
        <v/>
      </c>
      <c r="AA2443">
        <f>W2443*L2443*(1-R2443-'d_고정'!$B$13)+U2443*MAX(N2443-'d_고정'!$B$10*P2443*('6_기대효과'!$K$7/'d_고정'!$B$9),0)*Q2443*(1-R2443)</f>
        <v/>
      </c>
      <c r="AB2443">
        <f>Y2443+Z2443</f>
        <v/>
      </c>
      <c r="AC2443">
        <f>Y2443/('d_고정'!$B$5*'6_기대효과'!$H$7/8)/'d_고정'!$B$6</f>
        <v/>
      </c>
      <c r="AD2443">
        <f>Y2443/('d_고정'!$B$8*'6_기대효과'!$H$7/8)</f>
        <v/>
      </c>
    </row>
    <row r="2444">
      <c r="A2444">
        <f>RAND()</f>
        <v/>
      </c>
      <c r="B2444">
        <f>IF('d_시나리오'!$J$2='d_시나리오'!$H$2,'d_시나리오'!$I$2,IF(A2444&lt;('d_시나리오'!$I$2-'d_시나리오'!$H$2)/('d_시나리오'!$J$2-'d_시나리오'!$H$2),'d_시나리오'!$H$2+SQRT(A2444*('d_시나리오'!$J$2-'d_시나리오'!$H$2)*('d_시나리오'!$I$2-'d_시나리오'!$H$2)),'d_시나리오'!$J$2-SQRT((1-A2444)*('d_시나리오'!$J$2-'d_시나리오'!$H$2)*('d_시나리오'!$J$2-'d_시나리오'!$I$2))))</f>
        <v/>
      </c>
      <c r="C2444">
        <f>RAND()</f>
        <v/>
      </c>
      <c r="D2444">
        <f>BETAINV(RAND(),IF(C2444&lt;'d_고정'!$B$26,'d_고정'!$B$23,'d_고정'!$B$16)+1,'d_고정'!$B$17-IF(C2444&lt;'d_고정'!$B$26,'d_고정'!$B$23,'d_고정'!$B$16)+1)*('d_고정'!$B$14+('d_고정'!$B$15-'d_고정'!$B$14)*RAND())</f>
        <v/>
      </c>
      <c r="E2444">
        <f>INDEX('d_분포'!$A$2:$A$28,RANDBETWEEN(1,27))</f>
        <v/>
      </c>
      <c r="F2444">
        <f>INDEX('d_분포'!$C$2:$C$5,RANDBETWEEN(1,4))*(0.9+0.2*RAND())</f>
        <v/>
      </c>
      <c r="G2444">
        <f>RAND()</f>
        <v/>
      </c>
      <c r="H2444">
        <f>(F2444+(1-F2444)*('d_고정'!$B$22*BETAINV(RAND(),IF(G2444&lt;'d_고정'!$B$26,'d_고정'!$B$25,'d_고정'!$B$20)+1,'d_고정'!$B$21-IF(G2444&lt;'d_고정'!$B$26,'d_고정'!$B$25,'d_고정'!$B$20)+1)+(1-'d_고정'!$B$22)*BETAINV(RAND(),IF(G2444&lt;'d_고정'!$B$26,'d_고정'!$B$24,'d_고정'!$B$18)+1,'d_고정'!$B$19-IF(G2444&lt;'d_고정'!$B$26,'d_고정'!$B$24,'d_고정'!$B$18)+1))*('d_고정'!$B$14+('d_고정'!$B$15-'d_고정'!$B$14)*RAND()))/F2444</f>
        <v/>
      </c>
      <c r="I2444">
        <f>RAND()</f>
        <v/>
      </c>
      <c r="J2444">
        <f>IF('d_시나리오'!$J$3='d_시나리오'!$H$3,'d_시나리오'!$I$3,IF(I2444&lt;('d_시나리오'!$I$3-'d_시나리오'!$H$3)/('d_시나리오'!$J$3-'d_시나리오'!$H$3),'d_시나리오'!$H$3+SQRT(I2444*('d_시나리오'!$J$3-'d_시나리오'!$H$3)*('d_시나리오'!$I$3-'d_시나리오'!$H$3)),'d_시나리오'!$J$3-SQRT((1-I2444)*('d_시나리오'!$J$3-'d_시나리오'!$H$3)*('d_시나리오'!$J$3-'d_시나리오'!$I$3))))</f>
        <v/>
      </c>
      <c r="K2444">
        <f>RAND()</f>
        <v/>
      </c>
      <c r="L2444">
        <f>IF('d_시나리오'!$J$4='d_시나리오'!$H$4,'d_시나리오'!$I$4,IF(K2444&lt;('d_시나리오'!$I$4-'d_시나리오'!$H$4)/('d_시나리오'!$J$4-'d_시나리오'!$H$4),'d_시나리오'!$H$4+SQRT(K2444*('d_시나리오'!$J$4-'d_시나리오'!$H$4)*('d_시나리오'!$I$4-'d_시나리오'!$H$4)),'d_시나리오'!$J$4-SQRT((1-K2444)*('d_시나리오'!$J$4-'d_시나리오'!$H$4)*('d_시나리오'!$J$4-'d_시나리오'!$I$4))))</f>
        <v/>
      </c>
      <c r="M2444">
        <f>RAND()</f>
        <v/>
      </c>
      <c r="N2444">
        <f>IF('d_시나리오'!$J$5='d_시나리오'!$H$5,'d_시나리오'!$I$5,IF(M2444&lt;('d_시나리오'!$I$5-'d_시나리오'!$H$5)/('d_시나리오'!$J$5-'d_시나리오'!$H$5),'d_시나리오'!$H$5+SQRT(M2444*('d_시나리오'!$J$5-'d_시나리오'!$H$5)*('d_시나리오'!$I$5-'d_시나리오'!$H$5)),'d_시나리오'!$J$5-SQRT((1-M2444)*('d_시나리오'!$J$5-'d_시나리오'!$H$5)*('d_시나리오'!$J$5-'d_시나리오'!$I$5))))</f>
        <v/>
      </c>
      <c r="O2444">
        <f>RAND()</f>
        <v/>
      </c>
      <c r="P2444">
        <f>IF('d_시나리오'!$J$6='d_시나리오'!$H$6,'d_시나리오'!$I$6,IF(O2444&lt;('d_시나리오'!$I$6-'d_시나리오'!$H$6)/('d_시나리오'!$J$6-'d_시나리오'!$H$6),'d_시나리오'!$H$6+SQRT(O2444*('d_시나리오'!$J$6-'d_시나리오'!$H$6)*('d_시나리오'!$I$6-'d_시나리오'!$H$6)),'d_시나리오'!$J$6-SQRT((1-O2444)*('d_시나리오'!$J$6-'d_시나리오'!$H$6)*('d_시나리오'!$J$6-'d_시나리오'!$I$6))))</f>
        <v/>
      </c>
      <c r="Q2444">
        <f>INDEX('d_분포'!$B$2:$B$57,RANDBETWEEN(1,56))</f>
        <v/>
      </c>
      <c r="R2444">
        <f>BETAINV(RAND(),5,5)</f>
        <v/>
      </c>
      <c r="S2444">
        <f>'d_고정'!$B$1*'6_기대효과'!$H$7*('d_시나리오'!$I$7/'d_고정'!$B$2)*B2444</f>
        <v/>
      </c>
      <c r="T2444">
        <f>S2444*D2444</f>
        <v/>
      </c>
      <c r="U2444">
        <f>S2444*F2444*H2444</f>
        <v/>
      </c>
      <c r="V2444">
        <f>S2444*F2444*(H2444-1)</f>
        <v/>
      </c>
      <c r="W2444">
        <f>U2444*J2444</f>
        <v/>
      </c>
      <c r="X2444">
        <f>T2444+W2444</f>
        <v/>
      </c>
      <c r="Y2444">
        <f>(T2444*E2444+W2444*L2444)*(1-R2444-'d_고정'!$B$13)</f>
        <v/>
      </c>
      <c r="Z2444">
        <f>(U2444*N2444*Q2444+'d_고정'!$B$3*('6_기대효과'!$H$7/8)*Q2444*'d_고정'!$B$10*P2444*('6_기대효과'!$K$7/'d_고정'!$B$9))*(1-R2444)</f>
        <v/>
      </c>
      <c r="AA2444">
        <f>W2444*L2444*(1-R2444-'d_고정'!$B$13)+U2444*MAX(N2444-'d_고정'!$B$10*P2444*('6_기대효과'!$K$7/'d_고정'!$B$9),0)*Q2444*(1-R2444)</f>
        <v/>
      </c>
      <c r="AB2444">
        <f>Y2444+Z2444</f>
        <v/>
      </c>
      <c r="AC2444">
        <f>Y2444/('d_고정'!$B$5*'6_기대효과'!$H$7/8)/'d_고정'!$B$6</f>
        <v/>
      </c>
      <c r="AD2444">
        <f>Y2444/('d_고정'!$B$8*'6_기대효과'!$H$7/8)</f>
        <v/>
      </c>
    </row>
    <row r="2445">
      <c r="A2445">
        <f>RAND()</f>
        <v/>
      </c>
      <c r="B2445">
        <f>IF('d_시나리오'!$J$2='d_시나리오'!$H$2,'d_시나리오'!$I$2,IF(A2445&lt;('d_시나리오'!$I$2-'d_시나리오'!$H$2)/('d_시나리오'!$J$2-'d_시나리오'!$H$2),'d_시나리오'!$H$2+SQRT(A2445*('d_시나리오'!$J$2-'d_시나리오'!$H$2)*('d_시나리오'!$I$2-'d_시나리오'!$H$2)),'d_시나리오'!$J$2-SQRT((1-A2445)*('d_시나리오'!$J$2-'d_시나리오'!$H$2)*('d_시나리오'!$J$2-'d_시나리오'!$I$2))))</f>
        <v/>
      </c>
      <c r="C2445">
        <f>RAND()</f>
        <v/>
      </c>
      <c r="D2445">
        <f>BETAINV(RAND(),IF(C2445&lt;'d_고정'!$B$26,'d_고정'!$B$23,'d_고정'!$B$16)+1,'d_고정'!$B$17-IF(C2445&lt;'d_고정'!$B$26,'d_고정'!$B$23,'d_고정'!$B$16)+1)*('d_고정'!$B$14+('d_고정'!$B$15-'d_고정'!$B$14)*RAND())</f>
        <v/>
      </c>
      <c r="E2445">
        <f>INDEX('d_분포'!$A$2:$A$28,RANDBETWEEN(1,27))</f>
        <v/>
      </c>
      <c r="F2445">
        <f>INDEX('d_분포'!$C$2:$C$5,RANDBETWEEN(1,4))*(0.9+0.2*RAND())</f>
        <v/>
      </c>
      <c r="G2445">
        <f>RAND()</f>
        <v/>
      </c>
      <c r="H2445">
        <f>(F2445+(1-F2445)*('d_고정'!$B$22*BETAINV(RAND(),IF(G2445&lt;'d_고정'!$B$26,'d_고정'!$B$25,'d_고정'!$B$20)+1,'d_고정'!$B$21-IF(G2445&lt;'d_고정'!$B$26,'d_고정'!$B$25,'d_고정'!$B$20)+1)+(1-'d_고정'!$B$22)*BETAINV(RAND(),IF(G2445&lt;'d_고정'!$B$26,'d_고정'!$B$24,'d_고정'!$B$18)+1,'d_고정'!$B$19-IF(G2445&lt;'d_고정'!$B$26,'d_고정'!$B$24,'d_고정'!$B$18)+1))*('d_고정'!$B$14+('d_고정'!$B$15-'d_고정'!$B$14)*RAND()))/F2445</f>
        <v/>
      </c>
      <c r="I2445">
        <f>RAND()</f>
        <v/>
      </c>
      <c r="J2445">
        <f>IF('d_시나리오'!$J$3='d_시나리오'!$H$3,'d_시나리오'!$I$3,IF(I2445&lt;('d_시나리오'!$I$3-'d_시나리오'!$H$3)/('d_시나리오'!$J$3-'d_시나리오'!$H$3),'d_시나리오'!$H$3+SQRT(I2445*('d_시나리오'!$J$3-'d_시나리오'!$H$3)*('d_시나리오'!$I$3-'d_시나리오'!$H$3)),'d_시나리오'!$J$3-SQRT((1-I2445)*('d_시나리오'!$J$3-'d_시나리오'!$H$3)*('d_시나리오'!$J$3-'d_시나리오'!$I$3))))</f>
        <v/>
      </c>
      <c r="K2445">
        <f>RAND()</f>
        <v/>
      </c>
      <c r="L2445">
        <f>IF('d_시나리오'!$J$4='d_시나리오'!$H$4,'d_시나리오'!$I$4,IF(K2445&lt;('d_시나리오'!$I$4-'d_시나리오'!$H$4)/('d_시나리오'!$J$4-'d_시나리오'!$H$4),'d_시나리오'!$H$4+SQRT(K2445*('d_시나리오'!$J$4-'d_시나리오'!$H$4)*('d_시나리오'!$I$4-'d_시나리오'!$H$4)),'d_시나리오'!$J$4-SQRT((1-K2445)*('d_시나리오'!$J$4-'d_시나리오'!$H$4)*('d_시나리오'!$J$4-'d_시나리오'!$I$4))))</f>
        <v/>
      </c>
      <c r="M2445">
        <f>RAND()</f>
        <v/>
      </c>
      <c r="N2445">
        <f>IF('d_시나리오'!$J$5='d_시나리오'!$H$5,'d_시나리오'!$I$5,IF(M2445&lt;('d_시나리오'!$I$5-'d_시나리오'!$H$5)/('d_시나리오'!$J$5-'d_시나리오'!$H$5),'d_시나리오'!$H$5+SQRT(M2445*('d_시나리오'!$J$5-'d_시나리오'!$H$5)*('d_시나리오'!$I$5-'d_시나리오'!$H$5)),'d_시나리오'!$J$5-SQRT((1-M2445)*('d_시나리오'!$J$5-'d_시나리오'!$H$5)*('d_시나리오'!$J$5-'d_시나리오'!$I$5))))</f>
        <v/>
      </c>
      <c r="O2445">
        <f>RAND()</f>
        <v/>
      </c>
      <c r="P2445">
        <f>IF('d_시나리오'!$J$6='d_시나리오'!$H$6,'d_시나리오'!$I$6,IF(O2445&lt;('d_시나리오'!$I$6-'d_시나리오'!$H$6)/('d_시나리오'!$J$6-'d_시나리오'!$H$6),'d_시나리오'!$H$6+SQRT(O2445*('d_시나리오'!$J$6-'d_시나리오'!$H$6)*('d_시나리오'!$I$6-'d_시나리오'!$H$6)),'d_시나리오'!$J$6-SQRT((1-O2445)*('d_시나리오'!$J$6-'d_시나리오'!$H$6)*('d_시나리오'!$J$6-'d_시나리오'!$I$6))))</f>
        <v/>
      </c>
      <c r="Q2445">
        <f>INDEX('d_분포'!$B$2:$B$57,RANDBETWEEN(1,56))</f>
        <v/>
      </c>
      <c r="R2445">
        <f>BETAINV(RAND(),5,5)</f>
        <v/>
      </c>
      <c r="S2445">
        <f>'d_고정'!$B$1*'6_기대효과'!$H$7*('d_시나리오'!$I$7/'d_고정'!$B$2)*B2445</f>
        <v/>
      </c>
      <c r="T2445">
        <f>S2445*D2445</f>
        <v/>
      </c>
      <c r="U2445">
        <f>S2445*F2445*H2445</f>
        <v/>
      </c>
      <c r="V2445">
        <f>S2445*F2445*(H2445-1)</f>
        <v/>
      </c>
      <c r="W2445">
        <f>U2445*J2445</f>
        <v/>
      </c>
      <c r="X2445">
        <f>T2445+W2445</f>
        <v/>
      </c>
      <c r="Y2445">
        <f>(T2445*E2445+W2445*L2445)*(1-R2445-'d_고정'!$B$13)</f>
        <v/>
      </c>
      <c r="Z2445">
        <f>(U2445*N2445*Q2445+'d_고정'!$B$3*('6_기대효과'!$H$7/8)*Q2445*'d_고정'!$B$10*P2445*('6_기대효과'!$K$7/'d_고정'!$B$9))*(1-R2445)</f>
        <v/>
      </c>
      <c r="AA2445">
        <f>W2445*L2445*(1-R2445-'d_고정'!$B$13)+U2445*MAX(N2445-'d_고정'!$B$10*P2445*('6_기대효과'!$K$7/'d_고정'!$B$9),0)*Q2445*(1-R2445)</f>
        <v/>
      </c>
      <c r="AB2445">
        <f>Y2445+Z2445</f>
        <v/>
      </c>
      <c r="AC2445">
        <f>Y2445/('d_고정'!$B$5*'6_기대효과'!$H$7/8)/'d_고정'!$B$6</f>
        <v/>
      </c>
      <c r="AD2445">
        <f>Y2445/('d_고정'!$B$8*'6_기대효과'!$H$7/8)</f>
        <v/>
      </c>
    </row>
    <row r="2446">
      <c r="A2446">
        <f>RAND()</f>
        <v/>
      </c>
      <c r="B2446">
        <f>IF('d_시나리오'!$J$2='d_시나리오'!$H$2,'d_시나리오'!$I$2,IF(A2446&lt;('d_시나리오'!$I$2-'d_시나리오'!$H$2)/('d_시나리오'!$J$2-'d_시나리오'!$H$2),'d_시나리오'!$H$2+SQRT(A2446*('d_시나리오'!$J$2-'d_시나리오'!$H$2)*('d_시나리오'!$I$2-'d_시나리오'!$H$2)),'d_시나리오'!$J$2-SQRT((1-A2446)*('d_시나리오'!$J$2-'d_시나리오'!$H$2)*('d_시나리오'!$J$2-'d_시나리오'!$I$2))))</f>
        <v/>
      </c>
      <c r="C2446">
        <f>RAND()</f>
        <v/>
      </c>
      <c r="D2446">
        <f>BETAINV(RAND(),IF(C2446&lt;'d_고정'!$B$26,'d_고정'!$B$23,'d_고정'!$B$16)+1,'d_고정'!$B$17-IF(C2446&lt;'d_고정'!$B$26,'d_고정'!$B$23,'d_고정'!$B$16)+1)*('d_고정'!$B$14+('d_고정'!$B$15-'d_고정'!$B$14)*RAND())</f>
        <v/>
      </c>
      <c r="E2446">
        <f>INDEX('d_분포'!$A$2:$A$28,RANDBETWEEN(1,27))</f>
        <v/>
      </c>
      <c r="F2446">
        <f>INDEX('d_분포'!$C$2:$C$5,RANDBETWEEN(1,4))*(0.9+0.2*RAND())</f>
        <v/>
      </c>
      <c r="G2446">
        <f>RAND()</f>
        <v/>
      </c>
      <c r="H2446">
        <f>(F2446+(1-F2446)*('d_고정'!$B$22*BETAINV(RAND(),IF(G2446&lt;'d_고정'!$B$26,'d_고정'!$B$25,'d_고정'!$B$20)+1,'d_고정'!$B$21-IF(G2446&lt;'d_고정'!$B$26,'d_고정'!$B$25,'d_고정'!$B$20)+1)+(1-'d_고정'!$B$22)*BETAINV(RAND(),IF(G2446&lt;'d_고정'!$B$26,'d_고정'!$B$24,'d_고정'!$B$18)+1,'d_고정'!$B$19-IF(G2446&lt;'d_고정'!$B$26,'d_고정'!$B$24,'d_고정'!$B$18)+1))*('d_고정'!$B$14+('d_고정'!$B$15-'d_고정'!$B$14)*RAND()))/F2446</f>
        <v/>
      </c>
      <c r="I2446">
        <f>RAND()</f>
        <v/>
      </c>
      <c r="J2446">
        <f>IF('d_시나리오'!$J$3='d_시나리오'!$H$3,'d_시나리오'!$I$3,IF(I2446&lt;('d_시나리오'!$I$3-'d_시나리오'!$H$3)/('d_시나리오'!$J$3-'d_시나리오'!$H$3),'d_시나리오'!$H$3+SQRT(I2446*('d_시나리오'!$J$3-'d_시나리오'!$H$3)*('d_시나리오'!$I$3-'d_시나리오'!$H$3)),'d_시나리오'!$J$3-SQRT((1-I2446)*('d_시나리오'!$J$3-'d_시나리오'!$H$3)*('d_시나리오'!$J$3-'d_시나리오'!$I$3))))</f>
        <v/>
      </c>
      <c r="K2446">
        <f>RAND()</f>
        <v/>
      </c>
      <c r="L2446">
        <f>IF('d_시나리오'!$J$4='d_시나리오'!$H$4,'d_시나리오'!$I$4,IF(K2446&lt;('d_시나리오'!$I$4-'d_시나리오'!$H$4)/('d_시나리오'!$J$4-'d_시나리오'!$H$4),'d_시나리오'!$H$4+SQRT(K2446*('d_시나리오'!$J$4-'d_시나리오'!$H$4)*('d_시나리오'!$I$4-'d_시나리오'!$H$4)),'d_시나리오'!$J$4-SQRT((1-K2446)*('d_시나리오'!$J$4-'d_시나리오'!$H$4)*('d_시나리오'!$J$4-'d_시나리오'!$I$4))))</f>
        <v/>
      </c>
      <c r="M2446">
        <f>RAND()</f>
        <v/>
      </c>
      <c r="N2446">
        <f>IF('d_시나리오'!$J$5='d_시나리오'!$H$5,'d_시나리오'!$I$5,IF(M2446&lt;('d_시나리오'!$I$5-'d_시나리오'!$H$5)/('d_시나리오'!$J$5-'d_시나리오'!$H$5),'d_시나리오'!$H$5+SQRT(M2446*('d_시나리오'!$J$5-'d_시나리오'!$H$5)*('d_시나리오'!$I$5-'d_시나리오'!$H$5)),'d_시나리오'!$J$5-SQRT((1-M2446)*('d_시나리오'!$J$5-'d_시나리오'!$H$5)*('d_시나리오'!$J$5-'d_시나리오'!$I$5))))</f>
        <v/>
      </c>
      <c r="O2446">
        <f>RAND()</f>
        <v/>
      </c>
      <c r="P2446">
        <f>IF('d_시나리오'!$J$6='d_시나리오'!$H$6,'d_시나리오'!$I$6,IF(O2446&lt;('d_시나리오'!$I$6-'d_시나리오'!$H$6)/('d_시나리오'!$J$6-'d_시나리오'!$H$6),'d_시나리오'!$H$6+SQRT(O2446*('d_시나리오'!$J$6-'d_시나리오'!$H$6)*('d_시나리오'!$I$6-'d_시나리오'!$H$6)),'d_시나리오'!$J$6-SQRT((1-O2446)*('d_시나리오'!$J$6-'d_시나리오'!$H$6)*('d_시나리오'!$J$6-'d_시나리오'!$I$6))))</f>
        <v/>
      </c>
      <c r="Q2446">
        <f>INDEX('d_분포'!$B$2:$B$57,RANDBETWEEN(1,56))</f>
        <v/>
      </c>
      <c r="R2446">
        <f>BETAINV(RAND(),5,5)</f>
        <v/>
      </c>
      <c r="S2446">
        <f>'d_고정'!$B$1*'6_기대효과'!$H$7*('d_시나리오'!$I$7/'d_고정'!$B$2)*B2446</f>
        <v/>
      </c>
      <c r="T2446">
        <f>S2446*D2446</f>
        <v/>
      </c>
      <c r="U2446">
        <f>S2446*F2446*H2446</f>
        <v/>
      </c>
      <c r="V2446">
        <f>S2446*F2446*(H2446-1)</f>
        <v/>
      </c>
      <c r="W2446">
        <f>U2446*J2446</f>
        <v/>
      </c>
      <c r="X2446">
        <f>T2446+W2446</f>
        <v/>
      </c>
      <c r="Y2446">
        <f>(T2446*E2446+W2446*L2446)*(1-R2446-'d_고정'!$B$13)</f>
        <v/>
      </c>
      <c r="Z2446">
        <f>(U2446*N2446*Q2446+'d_고정'!$B$3*('6_기대효과'!$H$7/8)*Q2446*'d_고정'!$B$10*P2446*('6_기대효과'!$K$7/'d_고정'!$B$9))*(1-R2446)</f>
        <v/>
      </c>
      <c r="AA2446">
        <f>W2446*L2446*(1-R2446-'d_고정'!$B$13)+U2446*MAX(N2446-'d_고정'!$B$10*P2446*('6_기대효과'!$K$7/'d_고정'!$B$9),0)*Q2446*(1-R2446)</f>
        <v/>
      </c>
      <c r="AB2446">
        <f>Y2446+Z2446</f>
        <v/>
      </c>
      <c r="AC2446">
        <f>Y2446/('d_고정'!$B$5*'6_기대효과'!$H$7/8)/'d_고정'!$B$6</f>
        <v/>
      </c>
      <c r="AD2446">
        <f>Y2446/('d_고정'!$B$8*'6_기대효과'!$H$7/8)</f>
        <v/>
      </c>
    </row>
    <row r="2447">
      <c r="A2447">
        <f>RAND()</f>
        <v/>
      </c>
      <c r="B2447">
        <f>IF('d_시나리오'!$J$2='d_시나리오'!$H$2,'d_시나리오'!$I$2,IF(A2447&lt;('d_시나리오'!$I$2-'d_시나리오'!$H$2)/('d_시나리오'!$J$2-'d_시나리오'!$H$2),'d_시나리오'!$H$2+SQRT(A2447*('d_시나리오'!$J$2-'d_시나리오'!$H$2)*('d_시나리오'!$I$2-'d_시나리오'!$H$2)),'d_시나리오'!$J$2-SQRT((1-A2447)*('d_시나리오'!$J$2-'d_시나리오'!$H$2)*('d_시나리오'!$J$2-'d_시나리오'!$I$2))))</f>
        <v/>
      </c>
      <c r="C2447">
        <f>RAND()</f>
        <v/>
      </c>
      <c r="D2447">
        <f>BETAINV(RAND(),IF(C2447&lt;'d_고정'!$B$26,'d_고정'!$B$23,'d_고정'!$B$16)+1,'d_고정'!$B$17-IF(C2447&lt;'d_고정'!$B$26,'d_고정'!$B$23,'d_고정'!$B$16)+1)*('d_고정'!$B$14+('d_고정'!$B$15-'d_고정'!$B$14)*RAND())</f>
        <v/>
      </c>
      <c r="E2447">
        <f>INDEX('d_분포'!$A$2:$A$28,RANDBETWEEN(1,27))</f>
        <v/>
      </c>
      <c r="F2447">
        <f>INDEX('d_분포'!$C$2:$C$5,RANDBETWEEN(1,4))*(0.9+0.2*RAND())</f>
        <v/>
      </c>
      <c r="G2447">
        <f>RAND()</f>
        <v/>
      </c>
      <c r="H2447">
        <f>(F2447+(1-F2447)*('d_고정'!$B$22*BETAINV(RAND(),IF(G2447&lt;'d_고정'!$B$26,'d_고정'!$B$25,'d_고정'!$B$20)+1,'d_고정'!$B$21-IF(G2447&lt;'d_고정'!$B$26,'d_고정'!$B$25,'d_고정'!$B$20)+1)+(1-'d_고정'!$B$22)*BETAINV(RAND(),IF(G2447&lt;'d_고정'!$B$26,'d_고정'!$B$24,'d_고정'!$B$18)+1,'d_고정'!$B$19-IF(G2447&lt;'d_고정'!$B$26,'d_고정'!$B$24,'d_고정'!$B$18)+1))*('d_고정'!$B$14+('d_고정'!$B$15-'d_고정'!$B$14)*RAND()))/F2447</f>
        <v/>
      </c>
      <c r="I2447">
        <f>RAND()</f>
        <v/>
      </c>
      <c r="J2447">
        <f>IF('d_시나리오'!$J$3='d_시나리오'!$H$3,'d_시나리오'!$I$3,IF(I2447&lt;('d_시나리오'!$I$3-'d_시나리오'!$H$3)/('d_시나리오'!$J$3-'d_시나리오'!$H$3),'d_시나리오'!$H$3+SQRT(I2447*('d_시나리오'!$J$3-'d_시나리오'!$H$3)*('d_시나리오'!$I$3-'d_시나리오'!$H$3)),'d_시나리오'!$J$3-SQRT((1-I2447)*('d_시나리오'!$J$3-'d_시나리오'!$H$3)*('d_시나리오'!$J$3-'d_시나리오'!$I$3))))</f>
        <v/>
      </c>
      <c r="K2447">
        <f>RAND()</f>
        <v/>
      </c>
      <c r="L2447">
        <f>IF('d_시나리오'!$J$4='d_시나리오'!$H$4,'d_시나리오'!$I$4,IF(K2447&lt;('d_시나리오'!$I$4-'d_시나리오'!$H$4)/('d_시나리오'!$J$4-'d_시나리오'!$H$4),'d_시나리오'!$H$4+SQRT(K2447*('d_시나리오'!$J$4-'d_시나리오'!$H$4)*('d_시나리오'!$I$4-'d_시나리오'!$H$4)),'d_시나리오'!$J$4-SQRT((1-K2447)*('d_시나리오'!$J$4-'d_시나리오'!$H$4)*('d_시나리오'!$J$4-'d_시나리오'!$I$4))))</f>
        <v/>
      </c>
      <c r="M2447">
        <f>RAND()</f>
        <v/>
      </c>
      <c r="N2447">
        <f>IF('d_시나리오'!$J$5='d_시나리오'!$H$5,'d_시나리오'!$I$5,IF(M2447&lt;('d_시나리오'!$I$5-'d_시나리오'!$H$5)/('d_시나리오'!$J$5-'d_시나리오'!$H$5),'d_시나리오'!$H$5+SQRT(M2447*('d_시나리오'!$J$5-'d_시나리오'!$H$5)*('d_시나리오'!$I$5-'d_시나리오'!$H$5)),'d_시나리오'!$J$5-SQRT((1-M2447)*('d_시나리오'!$J$5-'d_시나리오'!$H$5)*('d_시나리오'!$J$5-'d_시나리오'!$I$5))))</f>
        <v/>
      </c>
      <c r="O2447">
        <f>RAND()</f>
        <v/>
      </c>
      <c r="P2447">
        <f>IF('d_시나리오'!$J$6='d_시나리오'!$H$6,'d_시나리오'!$I$6,IF(O2447&lt;('d_시나리오'!$I$6-'d_시나리오'!$H$6)/('d_시나리오'!$J$6-'d_시나리오'!$H$6),'d_시나리오'!$H$6+SQRT(O2447*('d_시나리오'!$J$6-'d_시나리오'!$H$6)*('d_시나리오'!$I$6-'d_시나리오'!$H$6)),'d_시나리오'!$J$6-SQRT((1-O2447)*('d_시나리오'!$J$6-'d_시나리오'!$H$6)*('d_시나리오'!$J$6-'d_시나리오'!$I$6))))</f>
        <v/>
      </c>
      <c r="Q2447">
        <f>INDEX('d_분포'!$B$2:$B$57,RANDBETWEEN(1,56))</f>
        <v/>
      </c>
      <c r="R2447">
        <f>BETAINV(RAND(),5,5)</f>
        <v/>
      </c>
      <c r="S2447">
        <f>'d_고정'!$B$1*'6_기대효과'!$H$7*('d_시나리오'!$I$7/'d_고정'!$B$2)*B2447</f>
        <v/>
      </c>
      <c r="T2447">
        <f>S2447*D2447</f>
        <v/>
      </c>
      <c r="U2447">
        <f>S2447*F2447*H2447</f>
        <v/>
      </c>
      <c r="V2447">
        <f>S2447*F2447*(H2447-1)</f>
        <v/>
      </c>
      <c r="W2447">
        <f>U2447*J2447</f>
        <v/>
      </c>
      <c r="X2447">
        <f>T2447+W2447</f>
        <v/>
      </c>
      <c r="Y2447">
        <f>(T2447*E2447+W2447*L2447)*(1-R2447-'d_고정'!$B$13)</f>
        <v/>
      </c>
      <c r="Z2447">
        <f>(U2447*N2447*Q2447+'d_고정'!$B$3*('6_기대효과'!$H$7/8)*Q2447*'d_고정'!$B$10*P2447*('6_기대효과'!$K$7/'d_고정'!$B$9))*(1-R2447)</f>
        <v/>
      </c>
      <c r="AA2447">
        <f>W2447*L2447*(1-R2447-'d_고정'!$B$13)+U2447*MAX(N2447-'d_고정'!$B$10*P2447*('6_기대효과'!$K$7/'d_고정'!$B$9),0)*Q2447*(1-R2447)</f>
        <v/>
      </c>
      <c r="AB2447">
        <f>Y2447+Z2447</f>
        <v/>
      </c>
      <c r="AC2447">
        <f>Y2447/('d_고정'!$B$5*'6_기대효과'!$H$7/8)/'d_고정'!$B$6</f>
        <v/>
      </c>
      <c r="AD2447">
        <f>Y2447/('d_고정'!$B$8*'6_기대효과'!$H$7/8)</f>
        <v/>
      </c>
    </row>
    <row r="2448">
      <c r="A2448">
        <f>RAND()</f>
        <v/>
      </c>
      <c r="B2448">
        <f>IF('d_시나리오'!$J$2='d_시나리오'!$H$2,'d_시나리오'!$I$2,IF(A2448&lt;('d_시나리오'!$I$2-'d_시나리오'!$H$2)/('d_시나리오'!$J$2-'d_시나리오'!$H$2),'d_시나리오'!$H$2+SQRT(A2448*('d_시나리오'!$J$2-'d_시나리오'!$H$2)*('d_시나리오'!$I$2-'d_시나리오'!$H$2)),'d_시나리오'!$J$2-SQRT((1-A2448)*('d_시나리오'!$J$2-'d_시나리오'!$H$2)*('d_시나리오'!$J$2-'d_시나리오'!$I$2))))</f>
        <v/>
      </c>
      <c r="C2448">
        <f>RAND()</f>
        <v/>
      </c>
      <c r="D2448">
        <f>BETAINV(RAND(),IF(C2448&lt;'d_고정'!$B$26,'d_고정'!$B$23,'d_고정'!$B$16)+1,'d_고정'!$B$17-IF(C2448&lt;'d_고정'!$B$26,'d_고정'!$B$23,'d_고정'!$B$16)+1)*('d_고정'!$B$14+('d_고정'!$B$15-'d_고정'!$B$14)*RAND())</f>
        <v/>
      </c>
      <c r="E2448">
        <f>INDEX('d_분포'!$A$2:$A$28,RANDBETWEEN(1,27))</f>
        <v/>
      </c>
      <c r="F2448">
        <f>INDEX('d_분포'!$C$2:$C$5,RANDBETWEEN(1,4))*(0.9+0.2*RAND())</f>
        <v/>
      </c>
      <c r="G2448">
        <f>RAND()</f>
        <v/>
      </c>
      <c r="H2448">
        <f>(F2448+(1-F2448)*('d_고정'!$B$22*BETAINV(RAND(),IF(G2448&lt;'d_고정'!$B$26,'d_고정'!$B$25,'d_고정'!$B$20)+1,'d_고정'!$B$21-IF(G2448&lt;'d_고정'!$B$26,'d_고정'!$B$25,'d_고정'!$B$20)+1)+(1-'d_고정'!$B$22)*BETAINV(RAND(),IF(G2448&lt;'d_고정'!$B$26,'d_고정'!$B$24,'d_고정'!$B$18)+1,'d_고정'!$B$19-IF(G2448&lt;'d_고정'!$B$26,'d_고정'!$B$24,'d_고정'!$B$18)+1))*('d_고정'!$B$14+('d_고정'!$B$15-'d_고정'!$B$14)*RAND()))/F2448</f>
        <v/>
      </c>
      <c r="I2448">
        <f>RAND()</f>
        <v/>
      </c>
      <c r="J2448">
        <f>IF('d_시나리오'!$J$3='d_시나리오'!$H$3,'d_시나리오'!$I$3,IF(I2448&lt;('d_시나리오'!$I$3-'d_시나리오'!$H$3)/('d_시나리오'!$J$3-'d_시나리오'!$H$3),'d_시나리오'!$H$3+SQRT(I2448*('d_시나리오'!$J$3-'d_시나리오'!$H$3)*('d_시나리오'!$I$3-'d_시나리오'!$H$3)),'d_시나리오'!$J$3-SQRT((1-I2448)*('d_시나리오'!$J$3-'d_시나리오'!$H$3)*('d_시나리오'!$J$3-'d_시나리오'!$I$3))))</f>
        <v/>
      </c>
      <c r="K2448">
        <f>RAND()</f>
        <v/>
      </c>
      <c r="L2448">
        <f>IF('d_시나리오'!$J$4='d_시나리오'!$H$4,'d_시나리오'!$I$4,IF(K2448&lt;('d_시나리오'!$I$4-'d_시나리오'!$H$4)/('d_시나리오'!$J$4-'d_시나리오'!$H$4),'d_시나리오'!$H$4+SQRT(K2448*('d_시나리오'!$J$4-'d_시나리오'!$H$4)*('d_시나리오'!$I$4-'d_시나리오'!$H$4)),'d_시나리오'!$J$4-SQRT((1-K2448)*('d_시나리오'!$J$4-'d_시나리오'!$H$4)*('d_시나리오'!$J$4-'d_시나리오'!$I$4))))</f>
        <v/>
      </c>
      <c r="M2448">
        <f>RAND()</f>
        <v/>
      </c>
      <c r="N2448">
        <f>IF('d_시나리오'!$J$5='d_시나리오'!$H$5,'d_시나리오'!$I$5,IF(M2448&lt;('d_시나리오'!$I$5-'d_시나리오'!$H$5)/('d_시나리오'!$J$5-'d_시나리오'!$H$5),'d_시나리오'!$H$5+SQRT(M2448*('d_시나리오'!$J$5-'d_시나리오'!$H$5)*('d_시나리오'!$I$5-'d_시나리오'!$H$5)),'d_시나리오'!$J$5-SQRT((1-M2448)*('d_시나리오'!$J$5-'d_시나리오'!$H$5)*('d_시나리오'!$J$5-'d_시나리오'!$I$5))))</f>
        <v/>
      </c>
      <c r="O2448">
        <f>RAND()</f>
        <v/>
      </c>
      <c r="P2448">
        <f>IF('d_시나리오'!$J$6='d_시나리오'!$H$6,'d_시나리오'!$I$6,IF(O2448&lt;('d_시나리오'!$I$6-'d_시나리오'!$H$6)/('d_시나리오'!$J$6-'d_시나리오'!$H$6),'d_시나리오'!$H$6+SQRT(O2448*('d_시나리오'!$J$6-'d_시나리오'!$H$6)*('d_시나리오'!$I$6-'d_시나리오'!$H$6)),'d_시나리오'!$J$6-SQRT((1-O2448)*('d_시나리오'!$J$6-'d_시나리오'!$H$6)*('d_시나리오'!$J$6-'d_시나리오'!$I$6))))</f>
        <v/>
      </c>
      <c r="Q2448">
        <f>INDEX('d_분포'!$B$2:$B$57,RANDBETWEEN(1,56))</f>
        <v/>
      </c>
      <c r="R2448">
        <f>BETAINV(RAND(),5,5)</f>
        <v/>
      </c>
      <c r="S2448">
        <f>'d_고정'!$B$1*'6_기대효과'!$H$7*('d_시나리오'!$I$7/'d_고정'!$B$2)*B2448</f>
        <v/>
      </c>
      <c r="T2448">
        <f>S2448*D2448</f>
        <v/>
      </c>
      <c r="U2448">
        <f>S2448*F2448*H2448</f>
        <v/>
      </c>
      <c r="V2448">
        <f>S2448*F2448*(H2448-1)</f>
        <v/>
      </c>
      <c r="W2448">
        <f>U2448*J2448</f>
        <v/>
      </c>
      <c r="X2448">
        <f>T2448+W2448</f>
        <v/>
      </c>
      <c r="Y2448">
        <f>(T2448*E2448+W2448*L2448)*(1-R2448-'d_고정'!$B$13)</f>
        <v/>
      </c>
      <c r="Z2448">
        <f>(U2448*N2448*Q2448+'d_고정'!$B$3*('6_기대효과'!$H$7/8)*Q2448*'d_고정'!$B$10*P2448*('6_기대효과'!$K$7/'d_고정'!$B$9))*(1-R2448)</f>
        <v/>
      </c>
      <c r="AA2448">
        <f>W2448*L2448*(1-R2448-'d_고정'!$B$13)+U2448*MAX(N2448-'d_고정'!$B$10*P2448*('6_기대효과'!$K$7/'d_고정'!$B$9),0)*Q2448*(1-R2448)</f>
        <v/>
      </c>
      <c r="AB2448">
        <f>Y2448+Z2448</f>
        <v/>
      </c>
      <c r="AC2448">
        <f>Y2448/('d_고정'!$B$5*'6_기대효과'!$H$7/8)/'d_고정'!$B$6</f>
        <v/>
      </c>
      <c r="AD2448">
        <f>Y2448/('d_고정'!$B$8*'6_기대효과'!$H$7/8)</f>
        <v/>
      </c>
    </row>
    <row r="2449">
      <c r="A2449">
        <f>RAND()</f>
        <v/>
      </c>
      <c r="B2449">
        <f>IF('d_시나리오'!$J$2='d_시나리오'!$H$2,'d_시나리오'!$I$2,IF(A2449&lt;('d_시나리오'!$I$2-'d_시나리오'!$H$2)/('d_시나리오'!$J$2-'d_시나리오'!$H$2),'d_시나리오'!$H$2+SQRT(A2449*('d_시나리오'!$J$2-'d_시나리오'!$H$2)*('d_시나리오'!$I$2-'d_시나리오'!$H$2)),'d_시나리오'!$J$2-SQRT((1-A2449)*('d_시나리오'!$J$2-'d_시나리오'!$H$2)*('d_시나리오'!$J$2-'d_시나리오'!$I$2))))</f>
        <v/>
      </c>
      <c r="C2449">
        <f>RAND()</f>
        <v/>
      </c>
      <c r="D2449">
        <f>BETAINV(RAND(),IF(C2449&lt;'d_고정'!$B$26,'d_고정'!$B$23,'d_고정'!$B$16)+1,'d_고정'!$B$17-IF(C2449&lt;'d_고정'!$B$26,'d_고정'!$B$23,'d_고정'!$B$16)+1)*('d_고정'!$B$14+('d_고정'!$B$15-'d_고정'!$B$14)*RAND())</f>
        <v/>
      </c>
      <c r="E2449">
        <f>INDEX('d_분포'!$A$2:$A$28,RANDBETWEEN(1,27))</f>
        <v/>
      </c>
      <c r="F2449">
        <f>INDEX('d_분포'!$C$2:$C$5,RANDBETWEEN(1,4))*(0.9+0.2*RAND())</f>
        <v/>
      </c>
      <c r="G2449">
        <f>RAND()</f>
        <v/>
      </c>
      <c r="H2449">
        <f>(F2449+(1-F2449)*('d_고정'!$B$22*BETAINV(RAND(),IF(G2449&lt;'d_고정'!$B$26,'d_고정'!$B$25,'d_고정'!$B$20)+1,'d_고정'!$B$21-IF(G2449&lt;'d_고정'!$B$26,'d_고정'!$B$25,'d_고정'!$B$20)+1)+(1-'d_고정'!$B$22)*BETAINV(RAND(),IF(G2449&lt;'d_고정'!$B$26,'d_고정'!$B$24,'d_고정'!$B$18)+1,'d_고정'!$B$19-IF(G2449&lt;'d_고정'!$B$26,'d_고정'!$B$24,'d_고정'!$B$18)+1))*('d_고정'!$B$14+('d_고정'!$B$15-'d_고정'!$B$14)*RAND()))/F2449</f>
        <v/>
      </c>
      <c r="I2449">
        <f>RAND()</f>
        <v/>
      </c>
      <c r="J2449">
        <f>IF('d_시나리오'!$J$3='d_시나리오'!$H$3,'d_시나리오'!$I$3,IF(I2449&lt;('d_시나리오'!$I$3-'d_시나리오'!$H$3)/('d_시나리오'!$J$3-'d_시나리오'!$H$3),'d_시나리오'!$H$3+SQRT(I2449*('d_시나리오'!$J$3-'d_시나리오'!$H$3)*('d_시나리오'!$I$3-'d_시나리오'!$H$3)),'d_시나리오'!$J$3-SQRT((1-I2449)*('d_시나리오'!$J$3-'d_시나리오'!$H$3)*('d_시나리오'!$J$3-'d_시나리오'!$I$3))))</f>
        <v/>
      </c>
      <c r="K2449">
        <f>RAND()</f>
        <v/>
      </c>
      <c r="L2449">
        <f>IF('d_시나리오'!$J$4='d_시나리오'!$H$4,'d_시나리오'!$I$4,IF(K2449&lt;('d_시나리오'!$I$4-'d_시나리오'!$H$4)/('d_시나리오'!$J$4-'d_시나리오'!$H$4),'d_시나리오'!$H$4+SQRT(K2449*('d_시나리오'!$J$4-'d_시나리오'!$H$4)*('d_시나리오'!$I$4-'d_시나리오'!$H$4)),'d_시나리오'!$J$4-SQRT((1-K2449)*('d_시나리오'!$J$4-'d_시나리오'!$H$4)*('d_시나리오'!$J$4-'d_시나리오'!$I$4))))</f>
        <v/>
      </c>
      <c r="M2449">
        <f>RAND()</f>
        <v/>
      </c>
      <c r="N2449">
        <f>IF('d_시나리오'!$J$5='d_시나리오'!$H$5,'d_시나리오'!$I$5,IF(M2449&lt;('d_시나리오'!$I$5-'d_시나리오'!$H$5)/('d_시나리오'!$J$5-'d_시나리오'!$H$5),'d_시나리오'!$H$5+SQRT(M2449*('d_시나리오'!$J$5-'d_시나리오'!$H$5)*('d_시나리오'!$I$5-'d_시나리오'!$H$5)),'d_시나리오'!$J$5-SQRT((1-M2449)*('d_시나리오'!$J$5-'d_시나리오'!$H$5)*('d_시나리오'!$J$5-'d_시나리오'!$I$5))))</f>
        <v/>
      </c>
      <c r="O2449">
        <f>RAND()</f>
        <v/>
      </c>
      <c r="P2449">
        <f>IF('d_시나리오'!$J$6='d_시나리오'!$H$6,'d_시나리오'!$I$6,IF(O2449&lt;('d_시나리오'!$I$6-'d_시나리오'!$H$6)/('d_시나리오'!$J$6-'d_시나리오'!$H$6),'d_시나리오'!$H$6+SQRT(O2449*('d_시나리오'!$J$6-'d_시나리오'!$H$6)*('d_시나리오'!$I$6-'d_시나리오'!$H$6)),'d_시나리오'!$J$6-SQRT((1-O2449)*('d_시나리오'!$J$6-'d_시나리오'!$H$6)*('d_시나리오'!$J$6-'d_시나리오'!$I$6))))</f>
        <v/>
      </c>
      <c r="Q2449">
        <f>INDEX('d_분포'!$B$2:$B$57,RANDBETWEEN(1,56))</f>
        <v/>
      </c>
      <c r="R2449">
        <f>BETAINV(RAND(),5,5)</f>
        <v/>
      </c>
      <c r="S2449">
        <f>'d_고정'!$B$1*'6_기대효과'!$H$7*('d_시나리오'!$I$7/'d_고정'!$B$2)*B2449</f>
        <v/>
      </c>
      <c r="T2449">
        <f>S2449*D2449</f>
        <v/>
      </c>
      <c r="U2449">
        <f>S2449*F2449*H2449</f>
        <v/>
      </c>
      <c r="V2449">
        <f>S2449*F2449*(H2449-1)</f>
        <v/>
      </c>
      <c r="W2449">
        <f>U2449*J2449</f>
        <v/>
      </c>
      <c r="X2449">
        <f>T2449+W2449</f>
        <v/>
      </c>
      <c r="Y2449">
        <f>(T2449*E2449+W2449*L2449)*(1-R2449-'d_고정'!$B$13)</f>
        <v/>
      </c>
      <c r="Z2449">
        <f>(U2449*N2449*Q2449+'d_고정'!$B$3*('6_기대효과'!$H$7/8)*Q2449*'d_고정'!$B$10*P2449*('6_기대효과'!$K$7/'d_고정'!$B$9))*(1-R2449)</f>
        <v/>
      </c>
      <c r="AA2449">
        <f>W2449*L2449*(1-R2449-'d_고정'!$B$13)+U2449*MAX(N2449-'d_고정'!$B$10*P2449*('6_기대효과'!$K$7/'d_고정'!$B$9),0)*Q2449*(1-R2449)</f>
        <v/>
      </c>
      <c r="AB2449">
        <f>Y2449+Z2449</f>
        <v/>
      </c>
      <c r="AC2449">
        <f>Y2449/('d_고정'!$B$5*'6_기대효과'!$H$7/8)/'d_고정'!$B$6</f>
        <v/>
      </c>
      <c r="AD2449">
        <f>Y2449/('d_고정'!$B$8*'6_기대효과'!$H$7/8)</f>
        <v/>
      </c>
    </row>
    <row r="2450">
      <c r="A2450">
        <f>RAND()</f>
        <v/>
      </c>
      <c r="B2450">
        <f>IF('d_시나리오'!$J$2='d_시나리오'!$H$2,'d_시나리오'!$I$2,IF(A2450&lt;('d_시나리오'!$I$2-'d_시나리오'!$H$2)/('d_시나리오'!$J$2-'d_시나리오'!$H$2),'d_시나리오'!$H$2+SQRT(A2450*('d_시나리오'!$J$2-'d_시나리오'!$H$2)*('d_시나리오'!$I$2-'d_시나리오'!$H$2)),'d_시나리오'!$J$2-SQRT((1-A2450)*('d_시나리오'!$J$2-'d_시나리오'!$H$2)*('d_시나리오'!$J$2-'d_시나리오'!$I$2))))</f>
        <v/>
      </c>
      <c r="C2450">
        <f>RAND()</f>
        <v/>
      </c>
      <c r="D2450">
        <f>BETAINV(RAND(),IF(C2450&lt;'d_고정'!$B$26,'d_고정'!$B$23,'d_고정'!$B$16)+1,'d_고정'!$B$17-IF(C2450&lt;'d_고정'!$B$26,'d_고정'!$B$23,'d_고정'!$B$16)+1)*('d_고정'!$B$14+('d_고정'!$B$15-'d_고정'!$B$14)*RAND())</f>
        <v/>
      </c>
      <c r="E2450">
        <f>INDEX('d_분포'!$A$2:$A$28,RANDBETWEEN(1,27))</f>
        <v/>
      </c>
      <c r="F2450">
        <f>INDEX('d_분포'!$C$2:$C$5,RANDBETWEEN(1,4))*(0.9+0.2*RAND())</f>
        <v/>
      </c>
      <c r="G2450">
        <f>RAND()</f>
        <v/>
      </c>
      <c r="H2450">
        <f>(F2450+(1-F2450)*('d_고정'!$B$22*BETAINV(RAND(),IF(G2450&lt;'d_고정'!$B$26,'d_고정'!$B$25,'d_고정'!$B$20)+1,'d_고정'!$B$21-IF(G2450&lt;'d_고정'!$B$26,'d_고정'!$B$25,'d_고정'!$B$20)+1)+(1-'d_고정'!$B$22)*BETAINV(RAND(),IF(G2450&lt;'d_고정'!$B$26,'d_고정'!$B$24,'d_고정'!$B$18)+1,'d_고정'!$B$19-IF(G2450&lt;'d_고정'!$B$26,'d_고정'!$B$24,'d_고정'!$B$18)+1))*('d_고정'!$B$14+('d_고정'!$B$15-'d_고정'!$B$14)*RAND()))/F2450</f>
        <v/>
      </c>
      <c r="I2450">
        <f>RAND()</f>
        <v/>
      </c>
      <c r="J2450">
        <f>IF('d_시나리오'!$J$3='d_시나리오'!$H$3,'d_시나리오'!$I$3,IF(I2450&lt;('d_시나리오'!$I$3-'d_시나리오'!$H$3)/('d_시나리오'!$J$3-'d_시나리오'!$H$3),'d_시나리오'!$H$3+SQRT(I2450*('d_시나리오'!$J$3-'d_시나리오'!$H$3)*('d_시나리오'!$I$3-'d_시나리오'!$H$3)),'d_시나리오'!$J$3-SQRT((1-I2450)*('d_시나리오'!$J$3-'d_시나리오'!$H$3)*('d_시나리오'!$J$3-'d_시나리오'!$I$3))))</f>
        <v/>
      </c>
      <c r="K2450">
        <f>RAND()</f>
        <v/>
      </c>
      <c r="L2450">
        <f>IF('d_시나리오'!$J$4='d_시나리오'!$H$4,'d_시나리오'!$I$4,IF(K2450&lt;('d_시나리오'!$I$4-'d_시나리오'!$H$4)/('d_시나리오'!$J$4-'d_시나리오'!$H$4),'d_시나리오'!$H$4+SQRT(K2450*('d_시나리오'!$J$4-'d_시나리오'!$H$4)*('d_시나리오'!$I$4-'d_시나리오'!$H$4)),'d_시나리오'!$J$4-SQRT((1-K2450)*('d_시나리오'!$J$4-'d_시나리오'!$H$4)*('d_시나리오'!$J$4-'d_시나리오'!$I$4))))</f>
        <v/>
      </c>
      <c r="M2450">
        <f>RAND()</f>
        <v/>
      </c>
      <c r="N2450">
        <f>IF('d_시나리오'!$J$5='d_시나리오'!$H$5,'d_시나리오'!$I$5,IF(M2450&lt;('d_시나리오'!$I$5-'d_시나리오'!$H$5)/('d_시나리오'!$J$5-'d_시나리오'!$H$5),'d_시나리오'!$H$5+SQRT(M2450*('d_시나리오'!$J$5-'d_시나리오'!$H$5)*('d_시나리오'!$I$5-'d_시나리오'!$H$5)),'d_시나리오'!$J$5-SQRT((1-M2450)*('d_시나리오'!$J$5-'d_시나리오'!$H$5)*('d_시나리오'!$J$5-'d_시나리오'!$I$5))))</f>
        <v/>
      </c>
      <c r="O2450">
        <f>RAND()</f>
        <v/>
      </c>
      <c r="P2450">
        <f>IF('d_시나리오'!$J$6='d_시나리오'!$H$6,'d_시나리오'!$I$6,IF(O2450&lt;('d_시나리오'!$I$6-'d_시나리오'!$H$6)/('d_시나리오'!$J$6-'d_시나리오'!$H$6),'d_시나리오'!$H$6+SQRT(O2450*('d_시나리오'!$J$6-'d_시나리오'!$H$6)*('d_시나리오'!$I$6-'d_시나리오'!$H$6)),'d_시나리오'!$J$6-SQRT((1-O2450)*('d_시나리오'!$J$6-'d_시나리오'!$H$6)*('d_시나리오'!$J$6-'d_시나리오'!$I$6))))</f>
        <v/>
      </c>
      <c r="Q2450">
        <f>INDEX('d_분포'!$B$2:$B$57,RANDBETWEEN(1,56))</f>
        <v/>
      </c>
      <c r="R2450">
        <f>BETAINV(RAND(),5,5)</f>
        <v/>
      </c>
      <c r="S2450">
        <f>'d_고정'!$B$1*'6_기대효과'!$H$7*('d_시나리오'!$I$7/'d_고정'!$B$2)*B2450</f>
        <v/>
      </c>
      <c r="T2450">
        <f>S2450*D2450</f>
        <v/>
      </c>
      <c r="U2450">
        <f>S2450*F2450*H2450</f>
        <v/>
      </c>
      <c r="V2450">
        <f>S2450*F2450*(H2450-1)</f>
        <v/>
      </c>
      <c r="W2450">
        <f>U2450*J2450</f>
        <v/>
      </c>
      <c r="X2450">
        <f>T2450+W2450</f>
        <v/>
      </c>
      <c r="Y2450">
        <f>(T2450*E2450+W2450*L2450)*(1-R2450-'d_고정'!$B$13)</f>
        <v/>
      </c>
      <c r="Z2450">
        <f>(U2450*N2450*Q2450+'d_고정'!$B$3*('6_기대효과'!$H$7/8)*Q2450*'d_고정'!$B$10*P2450*('6_기대효과'!$K$7/'d_고정'!$B$9))*(1-R2450)</f>
        <v/>
      </c>
      <c r="AA2450">
        <f>W2450*L2450*(1-R2450-'d_고정'!$B$13)+U2450*MAX(N2450-'d_고정'!$B$10*P2450*('6_기대효과'!$K$7/'d_고정'!$B$9),0)*Q2450*(1-R2450)</f>
        <v/>
      </c>
      <c r="AB2450">
        <f>Y2450+Z2450</f>
        <v/>
      </c>
      <c r="AC2450">
        <f>Y2450/('d_고정'!$B$5*'6_기대효과'!$H$7/8)/'d_고정'!$B$6</f>
        <v/>
      </c>
      <c r="AD2450">
        <f>Y2450/('d_고정'!$B$8*'6_기대효과'!$H$7/8)</f>
        <v/>
      </c>
    </row>
    <row r="2451">
      <c r="A2451">
        <f>RAND()</f>
        <v/>
      </c>
      <c r="B2451">
        <f>IF('d_시나리오'!$J$2='d_시나리오'!$H$2,'d_시나리오'!$I$2,IF(A2451&lt;('d_시나리오'!$I$2-'d_시나리오'!$H$2)/('d_시나리오'!$J$2-'d_시나리오'!$H$2),'d_시나리오'!$H$2+SQRT(A2451*('d_시나리오'!$J$2-'d_시나리오'!$H$2)*('d_시나리오'!$I$2-'d_시나리오'!$H$2)),'d_시나리오'!$J$2-SQRT((1-A2451)*('d_시나리오'!$J$2-'d_시나리오'!$H$2)*('d_시나리오'!$J$2-'d_시나리오'!$I$2))))</f>
        <v/>
      </c>
      <c r="C2451">
        <f>RAND()</f>
        <v/>
      </c>
      <c r="D2451">
        <f>BETAINV(RAND(),IF(C2451&lt;'d_고정'!$B$26,'d_고정'!$B$23,'d_고정'!$B$16)+1,'d_고정'!$B$17-IF(C2451&lt;'d_고정'!$B$26,'d_고정'!$B$23,'d_고정'!$B$16)+1)*('d_고정'!$B$14+('d_고정'!$B$15-'d_고정'!$B$14)*RAND())</f>
        <v/>
      </c>
      <c r="E2451">
        <f>INDEX('d_분포'!$A$2:$A$28,RANDBETWEEN(1,27))</f>
        <v/>
      </c>
      <c r="F2451">
        <f>INDEX('d_분포'!$C$2:$C$5,RANDBETWEEN(1,4))*(0.9+0.2*RAND())</f>
        <v/>
      </c>
      <c r="G2451">
        <f>RAND()</f>
        <v/>
      </c>
      <c r="H2451">
        <f>(F2451+(1-F2451)*('d_고정'!$B$22*BETAINV(RAND(),IF(G2451&lt;'d_고정'!$B$26,'d_고정'!$B$25,'d_고정'!$B$20)+1,'d_고정'!$B$21-IF(G2451&lt;'d_고정'!$B$26,'d_고정'!$B$25,'d_고정'!$B$20)+1)+(1-'d_고정'!$B$22)*BETAINV(RAND(),IF(G2451&lt;'d_고정'!$B$26,'d_고정'!$B$24,'d_고정'!$B$18)+1,'d_고정'!$B$19-IF(G2451&lt;'d_고정'!$B$26,'d_고정'!$B$24,'d_고정'!$B$18)+1))*('d_고정'!$B$14+('d_고정'!$B$15-'d_고정'!$B$14)*RAND()))/F2451</f>
        <v/>
      </c>
      <c r="I2451">
        <f>RAND()</f>
        <v/>
      </c>
      <c r="J2451">
        <f>IF('d_시나리오'!$J$3='d_시나리오'!$H$3,'d_시나리오'!$I$3,IF(I2451&lt;('d_시나리오'!$I$3-'d_시나리오'!$H$3)/('d_시나리오'!$J$3-'d_시나리오'!$H$3),'d_시나리오'!$H$3+SQRT(I2451*('d_시나리오'!$J$3-'d_시나리오'!$H$3)*('d_시나리오'!$I$3-'d_시나리오'!$H$3)),'d_시나리오'!$J$3-SQRT((1-I2451)*('d_시나리오'!$J$3-'d_시나리오'!$H$3)*('d_시나리오'!$J$3-'d_시나리오'!$I$3))))</f>
        <v/>
      </c>
      <c r="K2451">
        <f>RAND()</f>
        <v/>
      </c>
      <c r="L2451">
        <f>IF('d_시나리오'!$J$4='d_시나리오'!$H$4,'d_시나리오'!$I$4,IF(K2451&lt;('d_시나리오'!$I$4-'d_시나리오'!$H$4)/('d_시나리오'!$J$4-'d_시나리오'!$H$4),'d_시나리오'!$H$4+SQRT(K2451*('d_시나리오'!$J$4-'d_시나리오'!$H$4)*('d_시나리오'!$I$4-'d_시나리오'!$H$4)),'d_시나리오'!$J$4-SQRT((1-K2451)*('d_시나리오'!$J$4-'d_시나리오'!$H$4)*('d_시나리오'!$J$4-'d_시나리오'!$I$4))))</f>
        <v/>
      </c>
      <c r="M2451">
        <f>RAND()</f>
        <v/>
      </c>
      <c r="N2451">
        <f>IF('d_시나리오'!$J$5='d_시나리오'!$H$5,'d_시나리오'!$I$5,IF(M2451&lt;('d_시나리오'!$I$5-'d_시나리오'!$H$5)/('d_시나리오'!$J$5-'d_시나리오'!$H$5),'d_시나리오'!$H$5+SQRT(M2451*('d_시나리오'!$J$5-'d_시나리오'!$H$5)*('d_시나리오'!$I$5-'d_시나리오'!$H$5)),'d_시나리오'!$J$5-SQRT((1-M2451)*('d_시나리오'!$J$5-'d_시나리오'!$H$5)*('d_시나리오'!$J$5-'d_시나리오'!$I$5))))</f>
        <v/>
      </c>
      <c r="O2451">
        <f>RAND()</f>
        <v/>
      </c>
      <c r="P2451">
        <f>IF('d_시나리오'!$J$6='d_시나리오'!$H$6,'d_시나리오'!$I$6,IF(O2451&lt;('d_시나리오'!$I$6-'d_시나리오'!$H$6)/('d_시나리오'!$J$6-'d_시나리오'!$H$6),'d_시나리오'!$H$6+SQRT(O2451*('d_시나리오'!$J$6-'d_시나리오'!$H$6)*('d_시나리오'!$I$6-'d_시나리오'!$H$6)),'d_시나리오'!$J$6-SQRT((1-O2451)*('d_시나리오'!$J$6-'d_시나리오'!$H$6)*('d_시나리오'!$J$6-'d_시나리오'!$I$6))))</f>
        <v/>
      </c>
      <c r="Q2451">
        <f>INDEX('d_분포'!$B$2:$B$57,RANDBETWEEN(1,56))</f>
        <v/>
      </c>
      <c r="R2451">
        <f>BETAINV(RAND(),5,5)</f>
        <v/>
      </c>
      <c r="S2451">
        <f>'d_고정'!$B$1*'6_기대효과'!$H$7*('d_시나리오'!$I$7/'d_고정'!$B$2)*B2451</f>
        <v/>
      </c>
      <c r="T2451">
        <f>S2451*D2451</f>
        <v/>
      </c>
      <c r="U2451">
        <f>S2451*F2451*H2451</f>
        <v/>
      </c>
      <c r="V2451">
        <f>S2451*F2451*(H2451-1)</f>
        <v/>
      </c>
      <c r="W2451">
        <f>U2451*J2451</f>
        <v/>
      </c>
      <c r="X2451">
        <f>T2451+W2451</f>
        <v/>
      </c>
      <c r="Y2451">
        <f>(T2451*E2451+W2451*L2451)*(1-R2451-'d_고정'!$B$13)</f>
        <v/>
      </c>
      <c r="Z2451">
        <f>(U2451*N2451*Q2451+'d_고정'!$B$3*('6_기대효과'!$H$7/8)*Q2451*'d_고정'!$B$10*P2451*('6_기대효과'!$K$7/'d_고정'!$B$9))*(1-R2451)</f>
        <v/>
      </c>
      <c r="AA2451">
        <f>W2451*L2451*(1-R2451-'d_고정'!$B$13)+U2451*MAX(N2451-'d_고정'!$B$10*P2451*('6_기대효과'!$K$7/'d_고정'!$B$9),0)*Q2451*(1-R2451)</f>
        <v/>
      </c>
      <c r="AB2451">
        <f>Y2451+Z2451</f>
        <v/>
      </c>
      <c r="AC2451">
        <f>Y2451/('d_고정'!$B$5*'6_기대효과'!$H$7/8)/'d_고정'!$B$6</f>
        <v/>
      </c>
      <c r="AD2451">
        <f>Y2451/('d_고정'!$B$8*'6_기대효과'!$H$7/8)</f>
        <v/>
      </c>
    </row>
    <row r="2452">
      <c r="A2452">
        <f>RAND()</f>
        <v/>
      </c>
      <c r="B2452">
        <f>IF('d_시나리오'!$J$2='d_시나리오'!$H$2,'d_시나리오'!$I$2,IF(A2452&lt;('d_시나리오'!$I$2-'d_시나리오'!$H$2)/('d_시나리오'!$J$2-'d_시나리오'!$H$2),'d_시나리오'!$H$2+SQRT(A2452*('d_시나리오'!$J$2-'d_시나리오'!$H$2)*('d_시나리오'!$I$2-'d_시나리오'!$H$2)),'d_시나리오'!$J$2-SQRT((1-A2452)*('d_시나리오'!$J$2-'d_시나리오'!$H$2)*('d_시나리오'!$J$2-'d_시나리오'!$I$2))))</f>
        <v/>
      </c>
      <c r="C2452">
        <f>RAND()</f>
        <v/>
      </c>
      <c r="D2452">
        <f>BETAINV(RAND(),IF(C2452&lt;'d_고정'!$B$26,'d_고정'!$B$23,'d_고정'!$B$16)+1,'d_고정'!$B$17-IF(C2452&lt;'d_고정'!$B$26,'d_고정'!$B$23,'d_고정'!$B$16)+1)*('d_고정'!$B$14+('d_고정'!$B$15-'d_고정'!$B$14)*RAND())</f>
        <v/>
      </c>
      <c r="E2452">
        <f>INDEX('d_분포'!$A$2:$A$28,RANDBETWEEN(1,27))</f>
        <v/>
      </c>
      <c r="F2452">
        <f>INDEX('d_분포'!$C$2:$C$5,RANDBETWEEN(1,4))*(0.9+0.2*RAND())</f>
        <v/>
      </c>
      <c r="G2452">
        <f>RAND()</f>
        <v/>
      </c>
      <c r="H2452">
        <f>(F2452+(1-F2452)*('d_고정'!$B$22*BETAINV(RAND(),IF(G2452&lt;'d_고정'!$B$26,'d_고정'!$B$25,'d_고정'!$B$20)+1,'d_고정'!$B$21-IF(G2452&lt;'d_고정'!$B$26,'d_고정'!$B$25,'d_고정'!$B$20)+1)+(1-'d_고정'!$B$22)*BETAINV(RAND(),IF(G2452&lt;'d_고정'!$B$26,'d_고정'!$B$24,'d_고정'!$B$18)+1,'d_고정'!$B$19-IF(G2452&lt;'d_고정'!$B$26,'d_고정'!$B$24,'d_고정'!$B$18)+1))*('d_고정'!$B$14+('d_고정'!$B$15-'d_고정'!$B$14)*RAND()))/F2452</f>
        <v/>
      </c>
      <c r="I2452">
        <f>RAND()</f>
        <v/>
      </c>
      <c r="J2452">
        <f>IF('d_시나리오'!$J$3='d_시나리오'!$H$3,'d_시나리오'!$I$3,IF(I2452&lt;('d_시나리오'!$I$3-'d_시나리오'!$H$3)/('d_시나리오'!$J$3-'d_시나리오'!$H$3),'d_시나리오'!$H$3+SQRT(I2452*('d_시나리오'!$J$3-'d_시나리오'!$H$3)*('d_시나리오'!$I$3-'d_시나리오'!$H$3)),'d_시나리오'!$J$3-SQRT((1-I2452)*('d_시나리오'!$J$3-'d_시나리오'!$H$3)*('d_시나리오'!$J$3-'d_시나리오'!$I$3))))</f>
        <v/>
      </c>
      <c r="K2452">
        <f>RAND()</f>
        <v/>
      </c>
      <c r="L2452">
        <f>IF('d_시나리오'!$J$4='d_시나리오'!$H$4,'d_시나리오'!$I$4,IF(K2452&lt;('d_시나리오'!$I$4-'d_시나리오'!$H$4)/('d_시나리오'!$J$4-'d_시나리오'!$H$4),'d_시나리오'!$H$4+SQRT(K2452*('d_시나리오'!$J$4-'d_시나리오'!$H$4)*('d_시나리오'!$I$4-'d_시나리오'!$H$4)),'d_시나리오'!$J$4-SQRT((1-K2452)*('d_시나리오'!$J$4-'d_시나리오'!$H$4)*('d_시나리오'!$J$4-'d_시나리오'!$I$4))))</f>
        <v/>
      </c>
      <c r="M2452">
        <f>RAND()</f>
        <v/>
      </c>
      <c r="N2452">
        <f>IF('d_시나리오'!$J$5='d_시나리오'!$H$5,'d_시나리오'!$I$5,IF(M2452&lt;('d_시나리오'!$I$5-'d_시나리오'!$H$5)/('d_시나리오'!$J$5-'d_시나리오'!$H$5),'d_시나리오'!$H$5+SQRT(M2452*('d_시나리오'!$J$5-'d_시나리오'!$H$5)*('d_시나리오'!$I$5-'d_시나리오'!$H$5)),'d_시나리오'!$J$5-SQRT((1-M2452)*('d_시나리오'!$J$5-'d_시나리오'!$H$5)*('d_시나리오'!$J$5-'d_시나리오'!$I$5))))</f>
        <v/>
      </c>
      <c r="O2452">
        <f>RAND()</f>
        <v/>
      </c>
      <c r="P2452">
        <f>IF('d_시나리오'!$J$6='d_시나리오'!$H$6,'d_시나리오'!$I$6,IF(O2452&lt;('d_시나리오'!$I$6-'d_시나리오'!$H$6)/('d_시나리오'!$J$6-'d_시나리오'!$H$6),'d_시나리오'!$H$6+SQRT(O2452*('d_시나리오'!$J$6-'d_시나리오'!$H$6)*('d_시나리오'!$I$6-'d_시나리오'!$H$6)),'d_시나리오'!$J$6-SQRT((1-O2452)*('d_시나리오'!$J$6-'d_시나리오'!$H$6)*('d_시나리오'!$J$6-'d_시나리오'!$I$6))))</f>
        <v/>
      </c>
      <c r="Q2452">
        <f>INDEX('d_분포'!$B$2:$B$57,RANDBETWEEN(1,56))</f>
        <v/>
      </c>
      <c r="R2452">
        <f>BETAINV(RAND(),5,5)</f>
        <v/>
      </c>
      <c r="S2452">
        <f>'d_고정'!$B$1*'6_기대효과'!$H$7*('d_시나리오'!$I$7/'d_고정'!$B$2)*B2452</f>
        <v/>
      </c>
      <c r="T2452">
        <f>S2452*D2452</f>
        <v/>
      </c>
      <c r="U2452">
        <f>S2452*F2452*H2452</f>
        <v/>
      </c>
      <c r="V2452">
        <f>S2452*F2452*(H2452-1)</f>
        <v/>
      </c>
      <c r="W2452">
        <f>U2452*J2452</f>
        <v/>
      </c>
      <c r="X2452">
        <f>T2452+W2452</f>
        <v/>
      </c>
      <c r="Y2452">
        <f>(T2452*E2452+W2452*L2452)*(1-R2452-'d_고정'!$B$13)</f>
        <v/>
      </c>
      <c r="Z2452">
        <f>(U2452*N2452*Q2452+'d_고정'!$B$3*('6_기대효과'!$H$7/8)*Q2452*'d_고정'!$B$10*P2452*('6_기대효과'!$K$7/'d_고정'!$B$9))*(1-R2452)</f>
        <v/>
      </c>
      <c r="AA2452">
        <f>W2452*L2452*(1-R2452-'d_고정'!$B$13)+U2452*MAX(N2452-'d_고정'!$B$10*P2452*('6_기대효과'!$K$7/'d_고정'!$B$9),0)*Q2452*(1-R2452)</f>
        <v/>
      </c>
      <c r="AB2452">
        <f>Y2452+Z2452</f>
        <v/>
      </c>
      <c r="AC2452">
        <f>Y2452/('d_고정'!$B$5*'6_기대효과'!$H$7/8)/'d_고정'!$B$6</f>
        <v/>
      </c>
      <c r="AD2452">
        <f>Y2452/('d_고정'!$B$8*'6_기대효과'!$H$7/8)</f>
        <v/>
      </c>
    </row>
    <row r="2453">
      <c r="A2453">
        <f>RAND()</f>
        <v/>
      </c>
      <c r="B2453">
        <f>IF('d_시나리오'!$J$2='d_시나리오'!$H$2,'d_시나리오'!$I$2,IF(A2453&lt;('d_시나리오'!$I$2-'d_시나리오'!$H$2)/('d_시나리오'!$J$2-'d_시나리오'!$H$2),'d_시나리오'!$H$2+SQRT(A2453*('d_시나리오'!$J$2-'d_시나리오'!$H$2)*('d_시나리오'!$I$2-'d_시나리오'!$H$2)),'d_시나리오'!$J$2-SQRT((1-A2453)*('d_시나리오'!$J$2-'d_시나리오'!$H$2)*('d_시나리오'!$J$2-'d_시나리오'!$I$2))))</f>
        <v/>
      </c>
      <c r="C2453">
        <f>RAND()</f>
        <v/>
      </c>
      <c r="D2453">
        <f>BETAINV(RAND(),IF(C2453&lt;'d_고정'!$B$26,'d_고정'!$B$23,'d_고정'!$B$16)+1,'d_고정'!$B$17-IF(C2453&lt;'d_고정'!$B$26,'d_고정'!$B$23,'d_고정'!$B$16)+1)*('d_고정'!$B$14+('d_고정'!$B$15-'d_고정'!$B$14)*RAND())</f>
        <v/>
      </c>
      <c r="E2453">
        <f>INDEX('d_분포'!$A$2:$A$28,RANDBETWEEN(1,27))</f>
        <v/>
      </c>
      <c r="F2453">
        <f>INDEX('d_분포'!$C$2:$C$5,RANDBETWEEN(1,4))*(0.9+0.2*RAND())</f>
        <v/>
      </c>
      <c r="G2453">
        <f>RAND()</f>
        <v/>
      </c>
      <c r="H2453">
        <f>(F2453+(1-F2453)*('d_고정'!$B$22*BETAINV(RAND(),IF(G2453&lt;'d_고정'!$B$26,'d_고정'!$B$25,'d_고정'!$B$20)+1,'d_고정'!$B$21-IF(G2453&lt;'d_고정'!$B$26,'d_고정'!$B$25,'d_고정'!$B$20)+1)+(1-'d_고정'!$B$22)*BETAINV(RAND(),IF(G2453&lt;'d_고정'!$B$26,'d_고정'!$B$24,'d_고정'!$B$18)+1,'d_고정'!$B$19-IF(G2453&lt;'d_고정'!$B$26,'d_고정'!$B$24,'d_고정'!$B$18)+1))*('d_고정'!$B$14+('d_고정'!$B$15-'d_고정'!$B$14)*RAND()))/F2453</f>
        <v/>
      </c>
      <c r="I2453">
        <f>RAND()</f>
        <v/>
      </c>
      <c r="J2453">
        <f>IF('d_시나리오'!$J$3='d_시나리오'!$H$3,'d_시나리오'!$I$3,IF(I2453&lt;('d_시나리오'!$I$3-'d_시나리오'!$H$3)/('d_시나리오'!$J$3-'d_시나리오'!$H$3),'d_시나리오'!$H$3+SQRT(I2453*('d_시나리오'!$J$3-'d_시나리오'!$H$3)*('d_시나리오'!$I$3-'d_시나리오'!$H$3)),'d_시나리오'!$J$3-SQRT((1-I2453)*('d_시나리오'!$J$3-'d_시나리오'!$H$3)*('d_시나리오'!$J$3-'d_시나리오'!$I$3))))</f>
        <v/>
      </c>
      <c r="K2453">
        <f>RAND()</f>
        <v/>
      </c>
      <c r="L2453">
        <f>IF('d_시나리오'!$J$4='d_시나리오'!$H$4,'d_시나리오'!$I$4,IF(K2453&lt;('d_시나리오'!$I$4-'d_시나리오'!$H$4)/('d_시나리오'!$J$4-'d_시나리오'!$H$4),'d_시나리오'!$H$4+SQRT(K2453*('d_시나리오'!$J$4-'d_시나리오'!$H$4)*('d_시나리오'!$I$4-'d_시나리오'!$H$4)),'d_시나리오'!$J$4-SQRT((1-K2453)*('d_시나리오'!$J$4-'d_시나리오'!$H$4)*('d_시나리오'!$J$4-'d_시나리오'!$I$4))))</f>
        <v/>
      </c>
      <c r="M2453">
        <f>RAND()</f>
        <v/>
      </c>
      <c r="N2453">
        <f>IF('d_시나리오'!$J$5='d_시나리오'!$H$5,'d_시나리오'!$I$5,IF(M2453&lt;('d_시나리오'!$I$5-'d_시나리오'!$H$5)/('d_시나리오'!$J$5-'d_시나리오'!$H$5),'d_시나리오'!$H$5+SQRT(M2453*('d_시나리오'!$J$5-'d_시나리오'!$H$5)*('d_시나리오'!$I$5-'d_시나리오'!$H$5)),'d_시나리오'!$J$5-SQRT((1-M2453)*('d_시나리오'!$J$5-'d_시나리오'!$H$5)*('d_시나리오'!$J$5-'d_시나리오'!$I$5))))</f>
        <v/>
      </c>
      <c r="O2453">
        <f>RAND()</f>
        <v/>
      </c>
      <c r="P2453">
        <f>IF('d_시나리오'!$J$6='d_시나리오'!$H$6,'d_시나리오'!$I$6,IF(O2453&lt;('d_시나리오'!$I$6-'d_시나리오'!$H$6)/('d_시나리오'!$J$6-'d_시나리오'!$H$6),'d_시나리오'!$H$6+SQRT(O2453*('d_시나리오'!$J$6-'d_시나리오'!$H$6)*('d_시나리오'!$I$6-'d_시나리오'!$H$6)),'d_시나리오'!$J$6-SQRT((1-O2453)*('d_시나리오'!$J$6-'d_시나리오'!$H$6)*('d_시나리오'!$J$6-'d_시나리오'!$I$6))))</f>
        <v/>
      </c>
      <c r="Q2453">
        <f>INDEX('d_분포'!$B$2:$B$57,RANDBETWEEN(1,56))</f>
        <v/>
      </c>
      <c r="R2453">
        <f>BETAINV(RAND(),5,5)</f>
        <v/>
      </c>
      <c r="S2453">
        <f>'d_고정'!$B$1*'6_기대효과'!$H$7*('d_시나리오'!$I$7/'d_고정'!$B$2)*B2453</f>
        <v/>
      </c>
      <c r="T2453">
        <f>S2453*D2453</f>
        <v/>
      </c>
      <c r="U2453">
        <f>S2453*F2453*H2453</f>
        <v/>
      </c>
      <c r="V2453">
        <f>S2453*F2453*(H2453-1)</f>
        <v/>
      </c>
      <c r="W2453">
        <f>U2453*J2453</f>
        <v/>
      </c>
      <c r="X2453">
        <f>T2453+W2453</f>
        <v/>
      </c>
      <c r="Y2453">
        <f>(T2453*E2453+W2453*L2453)*(1-R2453-'d_고정'!$B$13)</f>
        <v/>
      </c>
      <c r="Z2453">
        <f>(U2453*N2453*Q2453+'d_고정'!$B$3*('6_기대효과'!$H$7/8)*Q2453*'d_고정'!$B$10*P2453*('6_기대효과'!$K$7/'d_고정'!$B$9))*(1-R2453)</f>
        <v/>
      </c>
      <c r="AA2453">
        <f>W2453*L2453*(1-R2453-'d_고정'!$B$13)+U2453*MAX(N2453-'d_고정'!$B$10*P2453*('6_기대효과'!$K$7/'d_고정'!$B$9),0)*Q2453*(1-R2453)</f>
        <v/>
      </c>
      <c r="AB2453">
        <f>Y2453+Z2453</f>
        <v/>
      </c>
      <c r="AC2453">
        <f>Y2453/('d_고정'!$B$5*'6_기대효과'!$H$7/8)/'d_고정'!$B$6</f>
        <v/>
      </c>
      <c r="AD2453">
        <f>Y2453/('d_고정'!$B$8*'6_기대효과'!$H$7/8)</f>
        <v/>
      </c>
    </row>
    <row r="2454">
      <c r="A2454">
        <f>RAND()</f>
        <v/>
      </c>
      <c r="B2454">
        <f>IF('d_시나리오'!$J$2='d_시나리오'!$H$2,'d_시나리오'!$I$2,IF(A2454&lt;('d_시나리오'!$I$2-'d_시나리오'!$H$2)/('d_시나리오'!$J$2-'d_시나리오'!$H$2),'d_시나리오'!$H$2+SQRT(A2454*('d_시나리오'!$J$2-'d_시나리오'!$H$2)*('d_시나리오'!$I$2-'d_시나리오'!$H$2)),'d_시나리오'!$J$2-SQRT((1-A2454)*('d_시나리오'!$J$2-'d_시나리오'!$H$2)*('d_시나리오'!$J$2-'d_시나리오'!$I$2))))</f>
        <v/>
      </c>
      <c r="C2454">
        <f>RAND()</f>
        <v/>
      </c>
      <c r="D2454">
        <f>BETAINV(RAND(),IF(C2454&lt;'d_고정'!$B$26,'d_고정'!$B$23,'d_고정'!$B$16)+1,'d_고정'!$B$17-IF(C2454&lt;'d_고정'!$B$26,'d_고정'!$B$23,'d_고정'!$B$16)+1)*('d_고정'!$B$14+('d_고정'!$B$15-'d_고정'!$B$14)*RAND())</f>
        <v/>
      </c>
      <c r="E2454">
        <f>INDEX('d_분포'!$A$2:$A$28,RANDBETWEEN(1,27))</f>
        <v/>
      </c>
      <c r="F2454">
        <f>INDEX('d_분포'!$C$2:$C$5,RANDBETWEEN(1,4))*(0.9+0.2*RAND())</f>
        <v/>
      </c>
      <c r="G2454">
        <f>RAND()</f>
        <v/>
      </c>
      <c r="H2454">
        <f>(F2454+(1-F2454)*('d_고정'!$B$22*BETAINV(RAND(),IF(G2454&lt;'d_고정'!$B$26,'d_고정'!$B$25,'d_고정'!$B$20)+1,'d_고정'!$B$21-IF(G2454&lt;'d_고정'!$B$26,'d_고정'!$B$25,'d_고정'!$B$20)+1)+(1-'d_고정'!$B$22)*BETAINV(RAND(),IF(G2454&lt;'d_고정'!$B$26,'d_고정'!$B$24,'d_고정'!$B$18)+1,'d_고정'!$B$19-IF(G2454&lt;'d_고정'!$B$26,'d_고정'!$B$24,'d_고정'!$B$18)+1))*('d_고정'!$B$14+('d_고정'!$B$15-'d_고정'!$B$14)*RAND()))/F2454</f>
        <v/>
      </c>
      <c r="I2454">
        <f>RAND()</f>
        <v/>
      </c>
      <c r="J2454">
        <f>IF('d_시나리오'!$J$3='d_시나리오'!$H$3,'d_시나리오'!$I$3,IF(I2454&lt;('d_시나리오'!$I$3-'d_시나리오'!$H$3)/('d_시나리오'!$J$3-'d_시나리오'!$H$3),'d_시나리오'!$H$3+SQRT(I2454*('d_시나리오'!$J$3-'d_시나리오'!$H$3)*('d_시나리오'!$I$3-'d_시나리오'!$H$3)),'d_시나리오'!$J$3-SQRT((1-I2454)*('d_시나리오'!$J$3-'d_시나리오'!$H$3)*('d_시나리오'!$J$3-'d_시나리오'!$I$3))))</f>
        <v/>
      </c>
      <c r="K2454">
        <f>RAND()</f>
        <v/>
      </c>
      <c r="L2454">
        <f>IF('d_시나리오'!$J$4='d_시나리오'!$H$4,'d_시나리오'!$I$4,IF(K2454&lt;('d_시나리오'!$I$4-'d_시나리오'!$H$4)/('d_시나리오'!$J$4-'d_시나리오'!$H$4),'d_시나리오'!$H$4+SQRT(K2454*('d_시나리오'!$J$4-'d_시나리오'!$H$4)*('d_시나리오'!$I$4-'d_시나리오'!$H$4)),'d_시나리오'!$J$4-SQRT((1-K2454)*('d_시나리오'!$J$4-'d_시나리오'!$H$4)*('d_시나리오'!$J$4-'d_시나리오'!$I$4))))</f>
        <v/>
      </c>
      <c r="M2454">
        <f>RAND()</f>
        <v/>
      </c>
      <c r="N2454">
        <f>IF('d_시나리오'!$J$5='d_시나리오'!$H$5,'d_시나리오'!$I$5,IF(M2454&lt;('d_시나리오'!$I$5-'d_시나리오'!$H$5)/('d_시나리오'!$J$5-'d_시나리오'!$H$5),'d_시나리오'!$H$5+SQRT(M2454*('d_시나리오'!$J$5-'d_시나리오'!$H$5)*('d_시나리오'!$I$5-'d_시나리오'!$H$5)),'d_시나리오'!$J$5-SQRT((1-M2454)*('d_시나리오'!$J$5-'d_시나리오'!$H$5)*('d_시나리오'!$J$5-'d_시나리오'!$I$5))))</f>
        <v/>
      </c>
      <c r="O2454">
        <f>RAND()</f>
        <v/>
      </c>
      <c r="P2454">
        <f>IF('d_시나리오'!$J$6='d_시나리오'!$H$6,'d_시나리오'!$I$6,IF(O2454&lt;('d_시나리오'!$I$6-'d_시나리오'!$H$6)/('d_시나리오'!$J$6-'d_시나리오'!$H$6),'d_시나리오'!$H$6+SQRT(O2454*('d_시나리오'!$J$6-'d_시나리오'!$H$6)*('d_시나리오'!$I$6-'d_시나리오'!$H$6)),'d_시나리오'!$J$6-SQRT((1-O2454)*('d_시나리오'!$J$6-'d_시나리오'!$H$6)*('d_시나리오'!$J$6-'d_시나리오'!$I$6))))</f>
        <v/>
      </c>
      <c r="Q2454">
        <f>INDEX('d_분포'!$B$2:$B$57,RANDBETWEEN(1,56))</f>
        <v/>
      </c>
      <c r="R2454">
        <f>BETAINV(RAND(),5,5)</f>
        <v/>
      </c>
      <c r="S2454">
        <f>'d_고정'!$B$1*'6_기대효과'!$H$7*('d_시나리오'!$I$7/'d_고정'!$B$2)*B2454</f>
        <v/>
      </c>
      <c r="T2454">
        <f>S2454*D2454</f>
        <v/>
      </c>
      <c r="U2454">
        <f>S2454*F2454*H2454</f>
        <v/>
      </c>
      <c r="V2454">
        <f>S2454*F2454*(H2454-1)</f>
        <v/>
      </c>
      <c r="W2454">
        <f>U2454*J2454</f>
        <v/>
      </c>
      <c r="X2454">
        <f>T2454+W2454</f>
        <v/>
      </c>
      <c r="Y2454">
        <f>(T2454*E2454+W2454*L2454)*(1-R2454-'d_고정'!$B$13)</f>
        <v/>
      </c>
      <c r="Z2454">
        <f>(U2454*N2454*Q2454+'d_고정'!$B$3*('6_기대효과'!$H$7/8)*Q2454*'d_고정'!$B$10*P2454*('6_기대효과'!$K$7/'d_고정'!$B$9))*(1-R2454)</f>
        <v/>
      </c>
      <c r="AA2454">
        <f>W2454*L2454*(1-R2454-'d_고정'!$B$13)+U2454*MAX(N2454-'d_고정'!$B$10*P2454*('6_기대효과'!$K$7/'d_고정'!$B$9),0)*Q2454*(1-R2454)</f>
        <v/>
      </c>
      <c r="AB2454">
        <f>Y2454+Z2454</f>
        <v/>
      </c>
      <c r="AC2454">
        <f>Y2454/('d_고정'!$B$5*'6_기대효과'!$H$7/8)/'d_고정'!$B$6</f>
        <v/>
      </c>
      <c r="AD2454">
        <f>Y2454/('d_고정'!$B$8*'6_기대효과'!$H$7/8)</f>
        <v/>
      </c>
    </row>
    <row r="2455">
      <c r="A2455">
        <f>RAND()</f>
        <v/>
      </c>
      <c r="B2455">
        <f>IF('d_시나리오'!$J$2='d_시나리오'!$H$2,'d_시나리오'!$I$2,IF(A2455&lt;('d_시나리오'!$I$2-'d_시나리오'!$H$2)/('d_시나리오'!$J$2-'d_시나리오'!$H$2),'d_시나리오'!$H$2+SQRT(A2455*('d_시나리오'!$J$2-'d_시나리오'!$H$2)*('d_시나리오'!$I$2-'d_시나리오'!$H$2)),'d_시나리오'!$J$2-SQRT((1-A2455)*('d_시나리오'!$J$2-'d_시나리오'!$H$2)*('d_시나리오'!$J$2-'d_시나리오'!$I$2))))</f>
        <v/>
      </c>
      <c r="C2455">
        <f>RAND()</f>
        <v/>
      </c>
      <c r="D2455">
        <f>BETAINV(RAND(),IF(C2455&lt;'d_고정'!$B$26,'d_고정'!$B$23,'d_고정'!$B$16)+1,'d_고정'!$B$17-IF(C2455&lt;'d_고정'!$B$26,'d_고정'!$B$23,'d_고정'!$B$16)+1)*('d_고정'!$B$14+('d_고정'!$B$15-'d_고정'!$B$14)*RAND())</f>
        <v/>
      </c>
      <c r="E2455">
        <f>INDEX('d_분포'!$A$2:$A$28,RANDBETWEEN(1,27))</f>
        <v/>
      </c>
      <c r="F2455">
        <f>INDEX('d_분포'!$C$2:$C$5,RANDBETWEEN(1,4))*(0.9+0.2*RAND())</f>
        <v/>
      </c>
      <c r="G2455">
        <f>RAND()</f>
        <v/>
      </c>
      <c r="H2455">
        <f>(F2455+(1-F2455)*('d_고정'!$B$22*BETAINV(RAND(),IF(G2455&lt;'d_고정'!$B$26,'d_고정'!$B$25,'d_고정'!$B$20)+1,'d_고정'!$B$21-IF(G2455&lt;'d_고정'!$B$26,'d_고정'!$B$25,'d_고정'!$B$20)+1)+(1-'d_고정'!$B$22)*BETAINV(RAND(),IF(G2455&lt;'d_고정'!$B$26,'d_고정'!$B$24,'d_고정'!$B$18)+1,'d_고정'!$B$19-IF(G2455&lt;'d_고정'!$B$26,'d_고정'!$B$24,'d_고정'!$B$18)+1))*('d_고정'!$B$14+('d_고정'!$B$15-'d_고정'!$B$14)*RAND()))/F2455</f>
        <v/>
      </c>
      <c r="I2455">
        <f>RAND()</f>
        <v/>
      </c>
      <c r="J2455">
        <f>IF('d_시나리오'!$J$3='d_시나리오'!$H$3,'d_시나리오'!$I$3,IF(I2455&lt;('d_시나리오'!$I$3-'d_시나리오'!$H$3)/('d_시나리오'!$J$3-'d_시나리오'!$H$3),'d_시나리오'!$H$3+SQRT(I2455*('d_시나리오'!$J$3-'d_시나리오'!$H$3)*('d_시나리오'!$I$3-'d_시나리오'!$H$3)),'d_시나리오'!$J$3-SQRT((1-I2455)*('d_시나리오'!$J$3-'d_시나리오'!$H$3)*('d_시나리오'!$J$3-'d_시나리오'!$I$3))))</f>
        <v/>
      </c>
      <c r="K2455">
        <f>RAND()</f>
        <v/>
      </c>
      <c r="L2455">
        <f>IF('d_시나리오'!$J$4='d_시나리오'!$H$4,'d_시나리오'!$I$4,IF(K2455&lt;('d_시나리오'!$I$4-'d_시나리오'!$H$4)/('d_시나리오'!$J$4-'d_시나리오'!$H$4),'d_시나리오'!$H$4+SQRT(K2455*('d_시나리오'!$J$4-'d_시나리오'!$H$4)*('d_시나리오'!$I$4-'d_시나리오'!$H$4)),'d_시나리오'!$J$4-SQRT((1-K2455)*('d_시나리오'!$J$4-'d_시나리오'!$H$4)*('d_시나리오'!$J$4-'d_시나리오'!$I$4))))</f>
        <v/>
      </c>
      <c r="M2455">
        <f>RAND()</f>
        <v/>
      </c>
      <c r="N2455">
        <f>IF('d_시나리오'!$J$5='d_시나리오'!$H$5,'d_시나리오'!$I$5,IF(M2455&lt;('d_시나리오'!$I$5-'d_시나리오'!$H$5)/('d_시나리오'!$J$5-'d_시나리오'!$H$5),'d_시나리오'!$H$5+SQRT(M2455*('d_시나리오'!$J$5-'d_시나리오'!$H$5)*('d_시나리오'!$I$5-'d_시나리오'!$H$5)),'d_시나리오'!$J$5-SQRT((1-M2455)*('d_시나리오'!$J$5-'d_시나리오'!$H$5)*('d_시나리오'!$J$5-'d_시나리오'!$I$5))))</f>
        <v/>
      </c>
      <c r="O2455">
        <f>RAND()</f>
        <v/>
      </c>
      <c r="P2455">
        <f>IF('d_시나리오'!$J$6='d_시나리오'!$H$6,'d_시나리오'!$I$6,IF(O2455&lt;('d_시나리오'!$I$6-'d_시나리오'!$H$6)/('d_시나리오'!$J$6-'d_시나리오'!$H$6),'d_시나리오'!$H$6+SQRT(O2455*('d_시나리오'!$J$6-'d_시나리오'!$H$6)*('d_시나리오'!$I$6-'d_시나리오'!$H$6)),'d_시나리오'!$J$6-SQRT((1-O2455)*('d_시나리오'!$J$6-'d_시나리오'!$H$6)*('d_시나리오'!$J$6-'d_시나리오'!$I$6))))</f>
        <v/>
      </c>
      <c r="Q2455">
        <f>INDEX('d_분포'!$B$2:$B$57,RANDBETWEEN(1,56))</f>
        <v/>
      </c>
      <c r="R2455">
        <f>BETAINV(RAND(),5,5)</f>
        <v/>
      </c>
      <c r="S2455">
        <f>'d_고정'!$B$1*'6_기대효과'!$H$7*('d_시나리오'!$I$7/'d_고정'!$B$2)*B2455</f>
        <v/>
      </c>
      <c r="T2455">
        <f>S2455*D2455</f>
        <v/>
      </c>
      <c r="U2455">
        <f>S2455*F2455*H2455</f>
        <v/>
      </c>
      <c r="V2455">
        <f>S2455*F2455*(H2455-1)</f>
        <v/>
      </c>
      <c r="W2455">
        <f>U2455*J2455</f>
        <v/>
      </c>
      <c r="X2455">
        <f>T2455+W2455</f>
        <v/>
      </c>
      <c r="Y2455">
        <f>(T2455*E2455+W2455*L2455)*(1-R2455-'d_고정'!$B$13)</f>
        <v/>
      </c>
      <c r="Z2455">
        <f>(U2455*N2455*Q2455+'d_고정'!$B$3*('6_기대효과'!$H$7/8)*Q2455*'d_고정'!$B$10*P2455*('6_기대효과'!$K$7/'d_고정'!$B$9))*(1-R2455)</f>
        <v/>
      </c>
      <c r="AA2455">
        <f>W2455*L2455*(1-R2455-'d_고정'!$B$13)+U2455*MAX(N2455-'d_고정'!$B$10*P2455*('6_기대효과'!$K$7/'d_고정'!$B$9),0)*Q2455*(1-R2455)</f>
        <v/>
      </c>
      <c r="AB2455">
        <f>Y2455+Z2455</f>
        <v/>
      </c>
      <c r="AC2455">
        <f>Y2455/('d_고정'!$B$5*'6_기대효과'!$H$7/8)/'d_고정'!$B$6</f>
        <v/>
      </c>
      <c r="AD2455">
        <f>Y2455/('d_고정'!$B$8*'6_기대효과'!$H$7/8)</f>
        <v/>
      </c>
    </row>
    <row r="2456">
      <c r="A2456">
        <f>RAND()</f>
        <v/>
      </c>
      <c r="B2456">
        <f>IF('d_시나리오'!$J$2='d_시나리오'!$H$2,'d_시나리오'!$I$2,IF(A2456&lt;('d_시나리오'!$I$2-'d_시나리오'!$H$2)/('d_시나리오'!$J$2-'d_시나리오'!$H$2),'d_시나리오'!$H$2+SQRT(A2456*('d_시나리오'!$J$2-'d_시나리오'!$H$2)*('d_시나리오'!$I$2-'d_시나리오'!$H$2)),'d_시나리오'!$J$2-SQRT((1-A2456)*('d_시나리오'!$J$2-'d_시나리오'!$H$2)*('d_시나리오'!$J$2-'d_시나리오'!$I$2))))</f>
        <v/>
      </c>
      <c r="C2456">
        <f>RAND()</f>
        <v/>
      </c>
      <c r="D2456">
        <f>BETAINV(RAND(),IF(C2456&lt;'d_고정'!$B$26,'d_고정'!$B$23,'d_고정'!$B$16)+1,'d_고정'!$B$17-IF(C2456&lt;'d_고정'!$B$26,'d_고정'!$B$23,'d_고정'!$B$16)+1)*('d_고정'!$B$14+('d_고정'!$B$15-'d_고정'!$B$14)*RAND())</f>
        <v/>
      </c>
      <c r="E2456">
        <f>INDEX('d_분포'!$A$2:$A$28,RANDBETWEEN(1,27))</f>
        <v/>
      </c>
      <c r="F2456">
        <f>INDEX('d_분포'!$C$2:$C$5,RANDBETWEEN(1,4))*(0.9+0.2*RAND())</f>
        <v/>
      </c>
      <c r="G2456">
        <f>RAND()</f>
        <v/>
      </c>
      <c r="H2456">
        <f>(F2456+(1-F2456)*('d_고정'!$B$22*BETAINV(RAND(),IF(G2456&lt;'d_고정'!$B$26,'d_고정'!$B$25,'d_고정'!$B$20)+1,'d_고정'!$B$21-IF(G2456&lt;'d_고정'!$B$26,'d_고정'!$B$25,'d_고정'!$B$20)+1)+(1-'d_고정'!$B$22)*BETAINV(RAND(),IF(G2456&lt;'d_고정'!$B$26,'d_고정'!$B$24,'d_고정'!$B$18)+1,'d_고정'!$B$19-IF(G2456&lt;'d_고정'!$B$26,'d_고정'!$B$24,'d_고정'!$B$18)+1))*('d_고정'!$B$14+('d_고정'!$B$15-'d_고정'!$B$14)*RAND()))/F2456</f>
        <v/>
      </c>
      <c r="I2456">
        <f>RAND()</f>
        <v/>
      </c>
      <c r="J2456">
        <f>IF('d_시나리오'!$J$3='d_시나리오'!$H$3,'d_시나리오'!$I$3,IF(I2456&lt;('d_시나리오'!$I$3-'d_시나리오'!$H$3)/('d_시나리오'!$J$3-'d_시나리오'!$H$3),'d_시나리오'!$H$3+SQRT(I2456*('d_시나리오'!$J$3-'d_시나리오'!$H$3)*('d_시나리오'!$I$3-'d_시나리오'!$H$3)),'d_시나리오'!$J$3-SQRT((1-I2456)*('d_시나리오'!$J$3-'d_시나리오'!$H$3)*('d_시나리오'!$J$3-'d_시나리오'!$I$3))))</f>
        <v/>
      </c>
      <c r="K2456">
        <f>RAND()</f>
        <v/>
      </c>
      <c r="L2456">
        <f>IF('d_시나리오'!$J$4='d_시나리오'!$H$4,'d_시나리오'!$I$4,IF(K2456&lt;('d_시나리오'!$I$4-'d_시나리오'!$H$4)/('d_시나리오'!$J$4-'d_시나리오'!$H$4),'d_시나리오'!$H$4+SQRT(K2456*('d_시나리오'!$J$4-'d_시나리오'!$H$4)*('d_시나리오'!$I$4-'d_시나리오'!$H$4)),'d_시나리오'!$J$4-SQRT((1-K2456)*('d_시나리오'!$J$4-'d_시나리오'!$H$4)*('d_시나리오'!$J$4-'d_시나리오'!$I$4))))</f>
        <v/>
      </c>
      <c r="M2456">
        <f>RAND()</f>
        <v/>
      </c>
      <c r="N2456">
        <f>IF('d_시나리오'!$J$5='d_시나리오'!$H$5,'d_시나리오'!$I$5,IF(M2456&lt;('d_시나리오'!$I$5-'d_시나리오'!$H$5)/('d_시나리오'!$J$5-'d_시나리오'!$H$5),'d_시나리오'!$H$5+SQRT(M2456*('d_시나리오'!$J$5-'d_시나리오'!$H$5)*('d_시나리오'!$I$5-'d_시나리오'!$H$5)),'d_시나리오'!$J$5-SQRT((1-M2456)*('d_시나리오'!$J$5-'d_시나리오'!$H$5)*('d_시나리오'!$J$5-'d_시나리오'!$I$5))))</f>
        <v/>
      </c>
      <c r="O2456">
        <f>RAND()</f>
        <v/>
      </c>
      <c r="P2456">
        <f>IF('d_시나리오'!$J$6='d_시나리오'!$H$6,'d_시나리오'!$I$6,IF(O2456&lt;('d_시나리오'!$I$6-'d_시나리오'!$H$6)/('d_시나리오'!$J$6-'d_시나리오'!$H$6),'d_시나리오'!$H$6+SQRT(O2456*('d_시나리오'!$J$6-'d_시나리오'!$H$6)*('d_시나리오'!$I$6-'d_시나리오'!$H$6)),'d_시나리오'!$J$6-SQRT((1-O2456)*('d_시나리오'!$J$6-'d_시나리오'!$H$6)*('d_시나리오'!$J$6-'d_시나리오'!$I$6))))</f>
        <v/>
      </c>
      <c r="Q2456">
        <f>INDEX('d_분포'!$B$2:$B$57,RANDBETWEEN(1,56))</f>
        <v/>
      </c>
      <c r="R2456">
        <f>BETAINV(RAND(),5,5)</f>
        <v/>
      </c>
      <c r="S2456">
        <f>'d_고정'!$B$1*'6_기대효과'!$H$7*('d_시나리오'!$I$7/'d_고정'!$B$2)*B2456</f>
        <v/>
      </c>
      <c r="T2456">
        <f>S2456*D2456</f>
        <v/>
      </c>
      <c r="U2456">
        <f>S2456*F2456*H2456</f>
        <v/>
      </c>
      <c r="V2456">
        <f>S2456*F2456*(H2456-1)</f>
        <v/>
      </c>
      <c r="W2456">
        <f>U2456*J2456</f>
        <v/>
      </c>
      <c r="X2456">
        <f>T2456+W2456</f>
        <v/>
      </c>
      <c r="Y2456">
        <f>(T2456*E2456+W2456*L2456)*(1-R2456-'d_고정'!$B$13)</f>
        <v/>
      </c>
      <c r="Z2456">
        <f>(U2456*N2456*Q2456+'d_고정'!$B$3*('6_기대효과'!$H$7/8)*Q2456*'d_고정'!$B$10*P2456*('6_기대효과'!$K$7/'d_고정'!$B$9))*(1-R2456)</f>
        <v/>
      </c>
      <c r="AA2456">
        <f>W2456*L2456*(1-R2456-'d_고정'!$B$13)+U2456*MAX(N2456-'d_고정'!$B$10*P2456*('6_기대효과'!$K$7/'d_고정'!$B$9),0)*Q2456*(1-R2456)</f>
        <v/>
      </c>
      <c r="AB2456">
        <f>Y2456+Z2456</f>
        <v/>
      </c>
      <c r="AC2456">
        <f>Y2456/('d_고정'!$B$5*'6_기대효과'!$H$7/8)/'d_고정'!$B$6</f>
        <v/>
      </c>
      <c r="AD2456">
        <f>Y2456/('d_고정'!$B$8*'6_기대효과'!$H$7/8)</f>
        <v/>
      </c>
    </row>
    <row r="2457">
      <c r="A2457">
        <f>RAND()</f>
        <v/>
      </c>
      <c r="B2457">
        <f>IF('d_시나리오'!$J$2='d_시나리오'!$H$2,'d_시나리오'!$I$2,IF(A2457&lt;('d_시나리오'!$I$2-'d_시나리오'!$H$2)/('d_시나리오'!$J$2-'d_시나리오'!$H$2),'d_시나리오'!$H$2+SQRT(A2457*('d_시나리오'!$J$2-'d_시나리오'!$H$2)*('d_시나리오'!$I$2-'d_시나리오'!$H$2)),'d_시나리오'!$J$2-SQRT((1-A2457)*('d_시나리오'!$J$2-'d_시나리오'!$H$2)*('d_시나리오'!$J$2-'d_시나리오'!$I$2))))</f>
        <v/>
      </c>
      <c r="C2457">
        <f>RAND()</f>
        <v/>
      </c>
      <c r="D2457">
        <f>BETAINV(RAND(),IF(C2457&lt;'d_고정'!$B$26,'d_고정'!$B$23,'d_고정'!$B$16)+1,'d_고정'!$B$17-IF(C2457&lt;'d_고정'!$B$26,'d_고정'!$B$23,'d_고정'!$B$16)+1)*('d_고정'!$B$14+('d_고정'!$B$15-'d_고정'!$B$14)*RAND())</f>
        <v/>
      </c>
      <c r="E2457">
        <f>INDEX('d_분포'!$A$2:$A$28,RANDBETWEEN(1,27))</f>
        <v/>
      </c>
      <c r="F2457">
        <f>INDEX('d_분포'!$C$2:$C$5,RANDBETWEEN(1,4))*(0.9+0.2*RAND())</f>
        <v/>
      </c>
      <c r="G2457">
        <f>RAND()</f>
        <v/>
      </c>
      <c r="H2457">
        <f>(F2457+(1-F2457)*('d_고정'!$B$22*BETAINV(RAND(),IF(G2457&lt;'d_고정'!$B$26,'d_고정'!$B$25,'d_고정'!$B$20)+1,'d_고정'!$B$21-IF(G2457&lt;'d_고정'!$B$26,'d_고정'!$B$25,'d_고정'!$B$20)+1)+(1-'d_고정'!$B$22)*BETAINV(RAND(),IF(G2457&lt;'d_고정'!$B$26,'d_고정'!$B$24,'d_고정'!$B$18)+1,'d_고정'!$B$19-IF(G2457&lt;'d_고정'!$B$26,'d_고정'!$B$24,'d_고정'!$B$18)+1))*('d_고정'!$B$14+('d_고정'!$B$15-'d_고정'!$B$14)*RAND()))/F2457</f>
        <v/>
      </c>
      <c r="I2457">
        <f>RAND()</f>
        <v/>
      </c>
      <c r="J2457">
        <f>IF('d_시나리오'!$J$3='d_시나리오'!$H$3,'d_시나리오'!$I$3,IF(I2457&lt;('d_시나리오'!$I$3-'d_시나리오'!$H$3)/('d_시나리오'!$J$3-'d_시나리오'!$H$3),'d_시나리오'!$H$3+SQRT(I2457*('d_시나리오'!$J$3-'d_시나리오'!$H$3)*('d_시나리오'!$I$3-'d_시나리오'!$H$3)),'d_시나리오'!$J$3-SQRT((1-I2457)*('d_시나리오'!$J$3-'d_시나리오'!$H$3)*('d_시나리오'!$J$3-'d_시나리오'!$I$3))))</f>
        <v/>
      </c>
      <c r="K2457">
        <f>RAND()</f>
        <v/>
      </c>
      <c r="L2457">
        <f>IF('d_시나리오'!$J$4='d_시나리오'!$H$4,'d_시나리오'!$I$4,IF(K2457&lt;('d_시나리오'!$I$4-'d_시나리오'!$H$4)/('d_시나리오'!$J$4-'d_시나리오'!$H$4),'d_시나리오'!$H$4+SQRT(K2457*('d_시나리오'!$J$4-'d_시나리오'!$H$4)*('d_시나리오'!$I$4-'d_시나리오'!$H$4)),'d_시나리오'!$J$4-SQRT((1-K2457)*('d_시나리오'!$J$4-'d_시나리오'!$H$4)*('d_시나리오'!$J$4-'d_시나리오'!$I$4))))</f>
        <v/>
      </c>
      <c r="M2457">
        <f>RAND()</f>
        <v/>
      </c>
      <c r="N2457">
        <f>IF('d_시나리오'!$J$5='d_시나리오'!$H$5,'d_시나리오'!$I$5,IF(M2457&lt;('d_시나리오'!$I$5-'d_시나리오'!$H$5)/('d_시나리오'!$J$5-'d_시나리오'!$H$5),'d_시나리오'!$H$5+SQRT(M2457*('d_시나리오'!$J$5-'d_시나리오'!$H$5)*('d_시나리오'!$I$5-'d_시나리오'!$H$5)),'d_시나리오'!$J$5-SQRT((1-M2457)*('d_시나리오'!$J$5-'d_시나리오'!$H$5)*('d_시나리오'!$J$5-'d_시나리오'!$I$5))))</f>
        <v/>
      </c>
      <c r="O2457">
        <f>RAND()</f>
        <v/>
      </c>
      <c r="P2457">
        <f>IF('d_시나리오'!$J$6='d_시나리오'!$H$6,'d_시나리오'!$I$6,IF(O2457&lt;('d_시나리오'!$I$6-'d_시나리오'!$H$6)/('d_시나리오'!$J$6-'d_시나리오'!$H$6),'d_시나리오'!$H$6+SQRT(O2457*('d_시나리오'!$J$6-'d_시나리오'!$H$6)*('d_시나리오'!$I$6-'d_시나리오'!$H$6)),'d_시나리오'!$J$6-SQRT((1-O2457)*('d_시나리오'!$J$6-'d_시나리오'!$H$6)*('d_시나리오'!$J$6-'d_시나리오'!$I$6))))</f>
        <v/>
      </c>
      <c r="Q2457">
        <f>INDEX('d_분포'!$B$2:$B$57,RANDBETWEEN(1,56))</f>
        <v/>
      </c>
      <c r="R2457">
        <f>BETAINV(RAND(),5,5)</f>
        <v/>
      </c>
      <c r="S2457">
        <f>'d_고정'!$B$1*'6_기대효과'!$H$7*('d_시나리오'!$I$7/'d_고정'!$B$2)*B2457</f>
        <v/>
      </c>
      <c r="T2457">
        <f>S2457*D2457</f>
        <v/>
      </c>
      <c r="U2457">
        <f>S2457*F2457*H2457</f>
        <v/>
      </c>
      <c r="V2457">
        <f>S2457*F2457*(H2457-1)</f>
        <v/>
      </c>
      <c r="W2457">
        <f>U2457*J2457</f>
        <v/>
      </c>
      <c r="X2457">
        <f>T2457+W2457</f>
        <v/>
      </c>
      <c r="Y2457">
        <f>(T2457*E2457+W2457*L2457)*(1-R2457-'d_고정'!$B$13)</f>
        <v/>
      </c>
      <c r="Z2457">
        <f>(U2457*N2457*Q2457+'d_고정'!$B$3*('6_기대효과'!$H$7/8)*Q2457*'d_고정'!$B$10*P2457*('6_기대효과'!$K$7/'d_고정'!$B$9))*(1-R2457)</f>
        <v/>
      </c>
      <c r="AA2457">
        <f>W2457*L2457*(1-R2457-'d_고정'!$B$13)+U2457*MAX(N2457-'d_고정'!$B$10*P2457*('6_기대효과'!$K$7/'d_고정'!$B$9),0)*Q2457*(1-R2457)</f>
        <v/>
      </c>
      <c r="AB2457">
        <f>Y2457+Z2457</f>
        <v/>
      </c>
      <c r="AC2457">
        <f>Y2457/('d_고정'!$B$5*'6_기대효과'!$H$7/8)/'d_고정'!$B$6</f>
        <v/>
      </c>
      <c r="AD2457">
        <f>Y2457/('d_고정'!$B$8*'6_기대효과'!$H$7/8)</f>
        <v/>
      </c>
    </row>
    <row r="2458">
      <c r="A2458">
        <f>RAND()</f>
        <v/>
      </c>
      <c r="B2458">
        <f>IF('d_시나리오'!$J$2='d_시나리오'!$H$2,'d_시나리오'!$I$2,IF(A2458&lt;('d_시나리오'!$I$2-'d_시나리오'!$H$2)/('d_시나리오'!$J$2-'d_시나리오'!$H$2),'d_시나리오'!$H$2+SQRT(A2458*('d_시나리오'!$J$2-'d_시나리오'!$H$2)*('d_시나리오'!$I$2-'d_시나리오'!$H$2)),'d_시나리오'!$J$2-SQRT((1-A2458)*('d_시나리오'!$J$2-'d_시나리오'!$H$2)*('d_시나리오'!$J$2-'d_시나리오'!$I$2))))</f>
        <v/>
      </c>
      <c r="C2458">
        <f>RAND()</f>
        <v/>
      </c>
      <c r="D2458">
        <f>BETAINV(RAND(),IF(C2458&lt;'d_고정'!$B$26,'d_고정'!$B$23,'d_고정'!$B$16)+1,'d_고정'!$B$17-IF(C2458&lt;'d_고정'!$B$26,'d_고정'!$B$23,'d_고정'!$B$16)+1)*('d_고정'!$B$14+('d_고정'!$B$15-'d_고정'!$B$14)*RAND())</f>
        <v/>
      </c>
      <c r="E2458">
        <f>INDEX('d_분포'!$A$2:$A$28,RANDBETWEEN(1,27))</f>
        <v/>
      </c>
      <c r="F2458">
        <f>INDEX('d_분포'!$C$2:$C$5,RANDBETWEEN(1,4))*(0.9+0.2*RAND())</f>
        <v/>
      </c>
      <c r="G2458">
        <f>RAND()</f>
        <v/>
      </c>
      <c r="H2458">
        <f>(F2458+(1-F2458)*('d_고정'!$B$22*BETAINV(RAND(),IF(G2458&lt;'d_고정'!$B$26,'d_고정'!$B$25,'d_고정'!$B$20)+1,'d_고정'!$B$21-IF(G2458&lt;'d_고정'!$B$26,'d_고정'!$B$25,'d_고정'!$B$20)+1)+(1-'d_고정'!$B$22)*BETAINV(RAND(),IF(G2458&lt;'d_고정'!$B$26,'d_고정'!$B$24,'d_고정'!$B$18)+1,'d_고정'!$B$19-IF(G2458&lt;'d_고정'!$B$26,'d_고정'!$B$24,'d_고정'!$B$18)+1))*('d_고정'!$B$14+('d_고정'!$B$15-'d_고정'!$B$14)*RAND()))/F2458</f>
        <v/>
      </c>
      <c r="I2458">
        <f>RAND()</f>
        <v/>
      </c>
      <c r="J2458">
        <f>IF('d_시나리오'!$J$3='d_시나리오'!$H$3,'d_시나리오'!$I$3,IF(I2458&lt;('d_시나리오'!$I$3-'d_시나리오'!$H$3)/('d_시나리오'!$J$3-'d_시나리오'!$H$3),'d_시나리오'!$H$3+SQRT(I2458*('d_시나리오'!$J$3-'d_시나리오'!$H$3)*('d_시나리오'!$I$3-'d_시나리오'!$H$3)),'d_시나리오'!$J$3-SQRT((1-I2458)*('d_시나리오'!$J$3-'d_시나리오'!$H$3)*('d_시나리오'!$J$3-'d_시나리오'!$I$3))))</f>
        <v/>
      </c>
      <c r="K2458">
        <f>RAND()</f>
        <v/>
      </c>
      <c r="L2458">
        <f>IF('d_시나리오'!$J$4='d_시나리오'!$H$4,'d_시나리오'!$I$4,IF(K2458&lt;('d_시나리오'!$I$4-'d_시나리오'!$H$4)/('d_시나리오'!$J$4-'d_시나리오'!$H$4),'d_시나리오'!$H$4+SQRT(K2458*('d_시나리오'!$J$4-'d_시나리오'!$H$4)*('d_시나리오'!$I$4-'d_시나리오'!$H$4)),'d_시나리오'!$J$4-SQRT((1-K2458)*('d_시나리오'!$J$4-'d_시나리오'!$H$4)*('d_시나리오'!$J$4-'d_시나리오'!$I$4))))</f>
        <v/>
      </c>
      <c r="M2458">
        <f>RAND()</f>
        <v/>
      </c>
      <c r="N2458">
        <f>IF('d_시나리오'!$J$5='d_시나리오'!$H$5,'d_시나리오'!$I$5,IF(M2458&lt;('d_시나리오'!$I$5-'d_시나리오'!$H$5)/('d_시나리오'!$J$5-'d_시나리오'!$H$5),'d_시나리오'!$H$5+SQRT(M2458*('d_시나리오'!$J$5-'d_시나리오'!$H$5)*('d_시나리오'!$I$5-'d_시나리오'!$H$5)),'d_시나리오'!$J$5-SQRT((1-M2458)*('d_시나리오'!$J$5-'d_시나리오'!$H$5)*('d_시나리오'!$J$5-'d_시나리오'!$I$5))))</f>
        <v/>
      </c>
      <c r="O2458">
        <f>RAND()</f>
        <v/>
      </c>
      <c r="P2458">
        <f>IF('d_시나리오'!$J$6='d_시나리오'!$H$6,'d_시나리오'!$I$6,IF(O2458&lt;('d_시나리오'!$I$6-'d_시나리오'!$H$6)/('d_시나리오'!$J$6-'d_시나리오'!$H$6),'d_시나리오'!$H$6+SQRT(O2458*('d_시나리오'!$J$6-'d_시나리오'!$H$6)*('d_시나리오'!$I$6-'d_시나리오'!$H$6)),'d_시나리오'!$J$6-SQRT((1-O2458)*('d_시나리오'!$J$6-'d_시나리오'!$H$6)*('d_시나리오'!$J$6-'d_시나리오'!$I$6))))</f>
        <v/>
      </c>
      <c r="Q2458">
        <f>INDEX('d_분포'!$B$2:$B$57,RANDBETWEEN(1,56))</f>
        <v/>
      </c>
      <c r="R2458">
        <f>BETAINV(RAND(),5,5)</f>
        <v/>
      </c>
      <c r="S2458">
        <f>'d_고정'!$B$1*'6_기대효과'!$H$7*('d_시나리오'!$I$7/'d_고정'!$B$2)*B2458</f>
        <v/>
      </c>
      <c r="T2458">
        <f>S2458*D2458</f>
        <v/>
      </c>
      <c r="U2458">
        <f>S2458*F2458*H2458</f>
        <v/>
      </c>
      <c r="V2458">
        <f>S2458*F2458*(H2458-1)</f>
        <v/>
      </c>
      <c r="W2458">
        <f>U2458*J2458</f>
        <v/>
      </c>
      <c r="X2458">
        <f>T2458+W2458</f>
        <v/>
      </c>
      <c r="Y2458">
        <f>(T2458*E2458+W2458*L2458)*(1-R2458-'d_고정'!$B$13)</f>
        <v/>
      </c>
      <c r="Z2458">
        <f>(U2458*N2458*Q2458+'d_고정'!$B$3*('6_기대효과'!$H$7/8)*Q2458*'d_고정'!$B$10*P2458*('6_기대효과'!$K$7/'d_고정'!$B$9))*(1-R2458)</f>
        <v/>
      </c>
      <c r="AA2458">
        <f>W2458*L2458*(1-R2458-'d_고정'!$B$13)+U2458*MAX(N2458-'d_고정'!$B$10*P2458*('6_기대효과'!$K$7/'d_고정'!$B$9),0)*Q2458*(1-R2458)</f>
        <v/>
      </c>
      <c r="AB2458">
        <f>Y2458+Z2458</f>
        <v/>
      </c>
      <c r="AC2458">
        <f>Y2458/('d_고정'!$B$5*'6_기대효과'!$H$7/8)/'d_고정'!$B$6</f>
        <v/>
      </c>
      <c r="AD2458">
        <f>Y2458/('d_고정'!$B$8*'6_기대효과'!$H$7/8)</f>
        <v/>
      </c>
    </row>
    <row r="2459">
      <c r="A2459">
        <f>RAND()</f>
        <v/>
      </c>
      <c r="B2459">
        <f>IF('d_시나리오'!$J$2='d_시나리오'!$H$2,'d_시나리오'!$I$2,IF(A2459&lt;('d_시나리오'!$I$2-'d_시나리오'!$H$2)/('d_시나리오'!$J$2-'d_시나리오'!$H$2),'d_시나리오'!$H$2+SQRT(A2459*('d_시나리오'!$J$2-'d_시나리오'!$H$2)*('d_시나리오'!$I$2-'d_시나리오'!$H$2)),'d_시나리오'!$J$2-SQRT((1-A2459)*('d_시나리오'!$J$2-'d_시나리오'!$H$2)*('d_시나리오'!$J$2-'d_시나리오'!$I$2))))</f>
        <v/>
      </c>
      <c r="C2459">
        <f>RAND()</f>
        <v/>
      </c>
      <c r="D2459">
        <f>BETAINV(RAND(),IF(C2459&lt;'d_고정'!$B$26,'d_고정'!$B$23,'d_고정'!$B$16)+1,'d_고정'!$B$17-IF(C2459&lt;'d_고정'!$B$26,'d_고정'!$B$23,'d_고정'!$B$16)+1)*('d_고정'!$B$14+('d_고정'!$B$15-'d_고정'!$B$14)*RAND())</f>
        <v/>
      </c>
      <c r="E2459">
        <f>INDEX('d_분포'!$A$2:$A$28,RANDBETWEEN(1,27))</f>
        <v/>
      </c>
      <c r="F2459">
        <f>INDEX('d_분포'!$C$2:$C$5,RANDBETWEEN(1,4))*(0.9+0.2*RAND())</f>
        <v/>
      </c>
      <c r="G2459">
        <f>RAND()</f>
        <v/>
      </c>
      <c r="H2459">
        <f>(F2459+(1-F2459)*('d_고정'!$B$22*BETAINV(RAND(),IF(G2459&lt;'d_고정'!$B$26,'d_고정'!$B$25,'d_고정'!$B$20)+1,'d_고정'!$B$21-IF(G2459&lt;'d_고정'!$B$26,'d_고정'!$B$25,'d_고정'!$B$20)+1)+(1-'d_고정'!$B$22)*BETAINV(RAND(),IF(G2459&lt;'d_고정'!$B$26,'d_고정'!$B$24,'d_고정'!$B$18)+1,'d_고정'!$B$19-IF(G2459&lt;'d_고정'!$B$26,'d_고정'!$B$24,'d_고정'!$B$18)+1))*('d_고정'!$B$14+('d_고정'!$B$15-'d_고정'!$B$14)*RAND()))/F2459</f>
        <v/>
      </c>
      <c r="I2459">
        <f>RAND()</f>
        <v/>
      </c>
      <c r="J2459">
        <f>IF('d_시나리오'!$J$3='d_시나리오'!$H$3,'d_시나리오'!$I$3,IF(I2459&lt;('d_시나리오'!$I$3-'d_시나리오'!$H$3)/('d_시나리오'!$J$3-'d_시나리오'!$H$3),'d_시나리오'!$H$3+SQRT(I2459*('d_시나리오'!$J$3-'d_시나리오'!$H$3)*('d_시나리오'!$I$3-'d_시나리오'!$H$3)),'d_시나리오'!$J$3-SQRT((1-I2459)*('d_시나리오'!$J$3-'d_시나리오'!$H$3)*('d_시나리오'!$J$3-'d_시나리오'!$I$3))))</f>
        <v/>
      </c>
      <c r="K2459">
        <f>RAND()</f>
        <v/>
      </c>
      <c r="L2459">
        <f>IF('d_시나리오'!$J$4='d_시나리오'!$H$4,'d_시나리오'!$I$4,IF(K2459&lt;('d_시나리오'!$I$4-'d_시나리오'!$H$4)/('d_시나리오'!$J$4-'d_시나리오'!$H$4),'d_시나리오'!$H$4+SQRT(K2459*('d_시나리오'!$J$4-'d_시나리오'!$H$4)*('d_시나리오'!$I$4-'d_시나리오'!$H$4)),'d_시나리오'!$J$4-SQRT((1-K2459)*('d_시나리오'!$J$4-'d_시나리오'!$H$4)*('d_시나리오'!$J$4-'d_시나리오'!$I$4))))</f>
        <v/>
      </c>
      <c r="M2459">
        <f>RAND()</f>
        <v/>
      </c>
      <c r="N2459">
        <f>IF('d_시나리오'!$J$5='d_시나리오'!$H$5,'d_시나리오'!$I$5,IF(M2459&lt;('d_시나리오'!$I$5-'d_시나리오'!$H$5)/('d_시나리오'!$J$5-'d_시나리오'!$H$5),'d_시나리오'!$H$5+SQRT(M2459*('d_시나리오'!$J$5-'d_시나리오'!$H$5)*('d_시나리오'!$I$5-'d_시나리오'!$H$5)),'d_시나리오'!$J$5-SQRT((1-M2459)*('d_시나리오'!$J$5-'d_시나리오'!$H$5)*('d_시나리오'!$J$5-'d_시나리오'!$I$5))))</f>
        <v/>
      </c>
      <c r="O2459">
        <f>RAND()</f>
        <v/>
      </c>
      <c r="P2459">
        <f>IF('d_시나리오'!$J$6='d_시나리오'!$H$6,'d_시나리오'!$I$6,IF(O2459&lt;('d_시나리오'!$I$6-'d_시나리오'!$H$6)/('d_시나리오'!$J$6-'d_시나리오'!$H$6),'d_시나리오'!$H$6+SQRT(O2459*('d_시나리오'!$J$6-'d_시나리오'!$H$6)*('d_시나리오'!$I$6-'d_시나리오'!$H$6)),'d_시나리오'!$J$6-SQRT((1-O2459)*('d_시나리오'!$J$6-'d_시나리오'!$H$6)*('d_시나리오'!$J$6-'d_시나리오'!$I$6))))</f>
        <v/>
      </c>
      <c r="Q2459">
        <f>INDEX('d_분포'!$B$2:$B$57,RANDBETWEEN(1,56))</f>
        <v/>
      </c>
      <c r="R2459">
        <f>BETAINV(RAND(),5,5)</f>
        <v/>
      </c>
      <c r="S2459">
        <f>'d_고정'!$B$1*'6_기대효과'!$H$7*('d_시나리오'!$I$7/'d_고정'!$B$2)*B2459</f>
        <v/>
      </c>
      <c r="T2459">
        <f>S2459*D2459</f>
        <v/>
      </c>
      <c r="U2459">
        <f>S2459*F2459*H2459</f>
        <v/>
      </c>
      <c r="V2459">
        <f>S2459*F2459*(H2459-1)</f>
        <v/>
      </c>
      <c r="W2459">
        <f>U2459*J2459</f>
        <v/>
      </c>
      <c r="X2459">
        <f>T2459+W2459</f>
        <v/>
      </c>
      <c r="Y2459">
        <f>(T2459*E2459+W2459*L2459)*(1-R2459-'d_고정'!$B$13)</f>
        <v/>
      </c>
      <c r="Z2459">
        <f>(U2459*N2459*Q2459+'d_고정'!$B$3*('6_기대효과'!$H$7/8)*Q2459*'d_고정'!$B$10*P2459*('6_기대효과'!$K$7/'d_고정'!$B$9))*(1-R2459)</f>
        <v/>
      </c>
      <c r="AA2459">
        <f>W2459*L2459*(1-R2459-'d_고정'!$B$13)+U2459*MAX(N2459-'d_고정'!$B$10*P2459*('6_기대효과'!$K$7/'d_고정'!$B$9),0)*Q2459*(1-R2459)</f>
        <v/>
      </c>
      <c r="AB2459">
        <f>Y2459+Z2459</f>
        <v/>
      </c>
      <c r="AC2459">
        <f>Y2459/('d_고정'!$B$5*'6_기대효과'!$H$7/8)/'d_고정'!$B$6</f>
        <v/>
      </c>
      <c r="AD2459">
        <f>Y2459/('d_고정'!$B$8*'6_기대효과'!$H$7/8)</f>
        <v/>
      </c>
    </row>
    <row r="2460">
      <c r="A2460">
        <f>RAND()</f>
        <v/>
      </c>
      <c r="B2460">
        <f>IF('d_시나리오'!$J$2='d_시나리오'!$H$2,'d_시나리오'!$I$2,IF(A2460&lt;('d_시나리오'!$I$2-'d_시나리오'!$H$2)/('d_시나리오'!$J$2-'d_시나리오'!$H$2),'d_시나리오'!$H$2+SQRT(A2460*('d_시나리오'!$J$2-'d_시나리오'!$H$2)*('d_시나리오'!$I$2-'d_시나리오'!$H$2)),'d_시나리오'!$J$2-SQRT((1-A2460)*('d_시나리오'!$J$2-'d_시나리오'!$H$2)*('d_시나리오'!$J$2-'d_시나리오'!$I$2))))</f>
        <v/>
      </c>
      <c r="C2460">
        <f>RAND()</f>
        <v/>
      </c>
      <c r="D2460">
        <f>BETAINV(RAND(),IF(C2460&lt;'d_고정'!$B$26,'d_고정'!$B$23,'d_고정'!$B$16)+1,'d_고정'!$B$17-IF(C2460&lt;'d_고정'!$B$26,'d_고정'!$B$23,'d_고정'!$B$16)+1)*('d_고정'!$B$14+('d_고정'!$B$15-'d_고정'!$B$14)*RAND())</f>
        <v/>
      </c>
      <c r="E2460">
        <f>INDEX('d_분포'!$A$2:$A$28,RANDBETWEEN(1,27))</f>
        <v/>
      </c>
      <c r="F2460">
        <f>INDEX('d_분포'!$C$2:$C$5,RANDBETWEEN(1,4))*(0.9+0.2*RAND())</f>
        <v/>
      </c>
      <c r="G2460">
        <f>RAND()</f>
        <v/>
      </c>
      <c r="H2460">
        <f>(F2460+(1-F2460)*('d_고정'!$B$22*BETAINV(RAND(),IF(G2460&lt;'d_고정'!$B$26,'d_고정'!$B$25,'d_고정'!$B$20)+1,'d_고정'!$B$21-IF(G2460&lt;'d_고정'!$B$26,'d_고정'!$B$25,'d_고정'!$B$20)+1)+(1-'d_고정'!$B$22)*BETAINV(RAND(),IF(G2460&lt;'d_고정'!$B$26,'d_고정'!$B$24,'d_고정'!$B$18)+1,'d_고정'!$B$19-IF(G2460&lt;'d_고정'!$B$26,'d_고정'!$B$24,'d_고정'!$B$18)+1))*('d_고정'!$B$14+('d_고정'!$B$15-'d_고정'!$B$14)*RAND()))/F2460</f>
        <v/>
      </c>
      <c r="I2460">
        <f>RAND()</f>
        <v/>
      </c>
      <c r="J2460">
        <f>IF('d_시나리오'!$J$3='d_시나리오'!$H$3,'d_시나리오'!$I$3,IF(I2460&lt;('d_시나리오'!$I$3-'d_시나리오'!$H$3)/('d_시나리오'!$J$3-'d_시나리오'!$H$3),'d_시나리오'!$H$3+SQRT(I2460*('d_시나리오'!$J$3-'d_시나리오'!$H$3)*('d_시나리오'!$I$3-'d_시나리오'!$H$3)),'d_시나리오'!$J$3-SQRT((1-I2460)*('d_시나리오'!$J$3-'d_시나리오'!$H$3)*('d_시나리오'!$J$3-'d_시나리오'!$I$3))))</f>
        <v/>
      </c>
      <c r="K2460">
        <f>RAND()</f>
        <v/>
      </c>
      <c r="L2460">
        <f>IF('d_시나리오'!$J$4='d_시나리오'!$H$4,'d_시나리오'!$I$4,IF(K2460&lt;('d_시나리오'!$I$4-'d_시나리오'!$H$4)/('d_시나리오'!$J$4-'d_시나리오'!$H$4),'d_시나리오'!$H$4+SQRT(K2460*('d_시나리오'!$J$4-'d_시나리오'!$H$4)*('d_시나리오'!$I$4-'d_시나리오'!$H$4)),'d_시나리오'!$J$4-SQRT((1-K2460)*('d_시나리오'!$J$4-'d_시나리오'!$H$4)*('d_시나리오'!$J$4-'d_시나리오'!$I$4))))</f>
        <v/>
      </c>
      <c r="M2460">
        <f>RAND()</f>
        <v/>
      </c>
      <c r="N2460">
        <f>IF('d_시나리오'!$J$5='d_시나리오'!$H$5,'d_시나리오'!$I$5,IF(M2460&lt;('d_시나리오'!$I$5-'d_시나리오'!$H$5)/('d_시나리오'!$J$5-'d_시나리오'!$H$5),'d_시나리오'!$H$5+SQRT(M2460*('d_시나리오'!$J$5-'d_시나리오'!$H$5)*('d_시나리오'!$I$5-'d_시나리오'!$H$5)),'d_시나리오'!$J$5-SQRT((1-M2460)*('d_시나리오'!$J$5-'d_시나리오'!$H$5)*('d_시나리오'!$J$5-'d_시나리오'!$I$5))))</f>
        <v/>
      </c>
      <c r="O2460">
        <f>RAND()</f>
        <v/>
      </c>
      <c r="P2460">
        <f>IF('d_시나리오'!$J$6='d_시나리오'!$H$6,'d_시나리오'!$I$6,IF(O2460&lt;('d_시나리오'!$I$6-'d_시나리오'!$H$6)/('d_시나리오'!$J$6-'d_시나리오'!$H$6),'d_시나리오'!$H$6+SQRT(O2460*('d_시나리오'!$J$6-'d_시나리오'!$H$6)*('d_시나리오'!$I$6-'d_시나리오'!$H$6)),'d_시나리오'!$J$6-SQRT((1-O2460)*('d_시나리오'!$J$6-'d_시나리오'!$H$6)*('d_시나리오'!$J$6-'d_시나리오'!$I$6))))</f>
        <v/>
      </c>
      <c r="Q2460">
        <f>INDEX('d_분포'!$B$2:$B$57,RANDBETWEEN(1,56))</f>
        <v/>
      </c>
      <c r="R2460">
        <f>BETAINV(RAND(),5,5)</f>
        <v/>
      </c>
      <c r="S2460">
        <f>'d_고정'!$B$1*'6_기대효과'!$H$7*('d_시나리오'!$I$7/'d_고정'!$B$2)*B2460</f>
        <v/>
      </c>
      <c r="T2460">
        <f>S2460*D2460</f>
        <v/>
      </c>
      <c r="U2460">
        <f>S2460*F2460*H2460</f>
        <v/>
      </c>
      <c r="V2460">
        <f>S2460*F2460*(H2460-1)</f>
        <v/>
      </c>
      <c r="W2460">
        <f>U2460*J2460</f>
        <v/>
      </c>
      <c r="X2460">
        <f>T2460+W2460</f>
        <v/>
      </c>
      <c r="Y2460">
        <f>(T2460*E2460+W2460*L2460)*(1-R2460-'d_고정'!$B$13)</f>
        <v/>
      </c>
      <c r="Z2460">
        <f>(U2460*N2460*Q2460+'d_고정'!$B$3*('6_기대효과'!$H$7/8)*Q2460*'d_고정'!$B$10*P2460*('6_기대효과'!$K$7/'d_고정'!$B$9))*(1-R2460)</f>
        <v/>
      </c>
      <c r="AA2460">
        <f>W2460*L2460*(1-R2460-'d_고정'!$B$13)+U2460*MAX(N2460-'d_고정'!$B$10*P2460*('6_기대효과'!$K$7/'d_고정'!$B$9),0)*Q2460*(1-R2460)</f>
        <v/>
      </c>
      <c r="AB2460">
        <f>Y2460+Z2460</f>
        <v/>
      </c>
      <c r="AC2460">
        <f>Y2460/('d_고정'!$B$5*'6_기대효과'!$H$7/8)/'d_고정'!$B$6</f>
        <v/>
      </c>
      <c r="AD2460">
        <f>Y2460/('d_고정'!$B$8*'6_기대효과'!$H$7/8)</f>
        <v/>
      </c>
    </row>
    <row r="2461">
      <c r="A2461">
        <f>RAND()</f>
        <v/>
      </c>
      <c r="B2461">
        <f>IF('d_시나리오'!$J$2='d_시나리오'!$H$2,'d_시나리오'!$I$2,IF(A2461&lt;('d_시나리오'!$I$2-'d_시나리오'!$H$2)/('d_시나리오'!$J$2-'d_시나리오'!$H$2),'d_시나리오'!$H$2+SQRT(A2461*('d_시나리오'!$J$2-'d_시나리오'!$H$2)*('d_시나리오'!$I$2-'d_시나리오'!$H$2)),'d_시나리오'!$J$2-SQRT((1-A2461)*('d_시나리오'!$J$2-'d_시나리오'!$H$2)*('d_시나리오'!$J$2-'d_시나리오'!$I$2))))</f>
        <v/>
      </c>
      <c r="C2461">
        <f>RAND()</f>
        <v/>
      </c>
      <c r="D2461">
        <f>BETAINV(RAND(),IF(C2461&lt;'d_고정'!$B$26,'d_고정'!$B$23,'d_고정'!$B$16)+1,'d_고정'!$B$17-IF(C2461&lt;'d_고정'!$B$26,'d_고정'!$B$23,'d_고정'!$B$16)+1)*('d_고정'!$B$14+('d_고정'!$B$15-'d_고정'!$B$14)*RAND())</f>
        <v/>
      </c>
      <c r="E2461">
        <f>INDEX('d_분포'!$A$2:$A$28,RANDBETWEEN(1,27))</f>
        <v/>
      </c>
      <c r="F2461">
        <f>INDEX('d_분포'!$C$2:$C$5,RANDBETWEEN(1,4))*(0.9+0.2*RAND())</f>
        <v/>
      </c>
      <c r="G2461">
        <f>RAND()</f>
        <v/>
      </c>
      <c r="H2461">
        <f>(F2461+(1-F2461)*('d_고정'!$B$22*BETAINV(RAND(),IF(G2461&lt;'d_고정'!$B$26,'d_고정'!$B$25,'d_고정'!$B$20)+1,'d_고정'!$B$21-IF(G2461&lt;'d_고정'!$B$26,'d_고정'!$B$25,'d_고정'!$B$20)+1)+(1-'d_고정'!$B$22)*BETAINV(RAND(),IF(G2461&lt;'d_고정'!$B$26,'d_고정'!$B$24,'d_고정'!$B$18)+1,'d_고정'!$B$19-IF(G2461&lt;'d_고정'!$B$26,'d_고정'!$B$24,'d_고정'!$B$18)+1))*('d_고정'!$B$14+('d_고정'!$B$15-'d_고정'!$B$14)*RAND()))/F2461</f>
        <v/>
      </c>
      <c r="I2461">
        <f>RAND()</f>
        <v/>
      </c>
      <c r="J2461">
        <f>IF('d_시나리오'!$J$3='d_시나리오'!$H$3,'d_시나리오'!$I$3,IF(I2461&lt;('d_시나리오'!$I$3-'d_시나리오'!$H$3)/('d_시나리오'!$J$3-'d_시나리오'!$H$3),'d_시나리오'!$H$3+SQRT(I2461*('d_시나리오'!$J$3-'d_시나리오'!$H$3)*('d_시나리오'!$I$3-'d_시나리오'!$H$3)),'d_시나리오'!$J$3-SQRT((1-I2461)*('d_시나리오'!$J$3-'d_시나리오'!$H$3)*('d_시나리오'!$J$3-'d_시나리오'!$I$3))))</f>
        <v/>
      </c>
      <c r="K2461">
        <f>RAND()</f>
        <v/>
      </c>
      <c r="L2461">
        <f>IF('d_시나리오'!$J$4='d_시나리오'!$H$4,'d_시나리오'!$I$4,IF(K2461&lt;('d_시나리오'!$I$4-'d_시나리오'!$H$4)/('d_시나리오'!$J$4-'d_시나리오'!$H$4),'d_시나리오'!$H$4+SQRT(K2461*('d_시나리오'!$J$4-'d_시나리오'!$H$4)*('d_시나리오'!$I$4-'d_시나리오'!$H$4)),'d_시나리오'!$J$4-SQRT((1-K2461)*('d_시나리오'!$J$4-'d_시나리오'!$H$4)*('d_시나리오'!$J$4-'d_시나리오'!$I$4))))</f>
        <v/>
      </c>
      <c r="M2461">
        <f>RAND()</f>
        <v/>
      </c>
      <c r="N2461">
        <f>IF('d_시나리오'!$J$5='d_시나리오'!$H$5,'d_시나리오'!$I$5,IF(M2461&lt;('d_시나리오'!$I$5-'d_시나리오'!$H$5)/('d_시나리오'!$J$5-'d_시나리오'!$H$5),'d_시나리오'!$H$5+SQRT(M2461*('d_시나리오'!$J$5-'d_시나리오'!$H$5)*('d_시나리오'!$I$5-'d_시나리오'!$H$5)),'d_시나리오'!$J$5-SQRT((1-M2461)*('d_시나리오'!$J$5-'d_시나리오'!$H$5)*('d_시나리오'!$J$5-'d_시나리오'!$I$5))))</f>
        <v/>
      </c>
      <c r="O2461">
        <f>RAND()</f>
        <v/>
      </c>
      <c r="P2461">
        <f>IF('d_시나리오'!$J$6='d_시나리오'!$H$6,'d_시나리오'!$I$6,IF(O2461&lt;('d_시나리오'!$I$6-'d_시나리오'!$H$6)/('d_시나리오'!$J$6-'d_시나리오'!$H$6),'d_시나리오'!$H$6+SQRT(O2461*('d_시나리오'!$J$6-'d_시나리오'!$H$6)*('d_시나리오'!$I$6-'d_시나리오'!$H$6)),'d_시나리오'!$J$6-SQRT((1-O2461)*('d_시나리오'!$J$6-'d_시나리오'!$H$6)*('d_시나리오'!$J$6-'d_시나리오'!$I$6))))</f>
        <v/>
      </c>
      <c r="Q2461">
        <f>INDEX('d_분포'!$B$2:$B$57,RANDBETWEEN(1,56))</f>
        <v/>
      </c>
      <c r="R2461">
        <f>BETAINV(RAND(),5,5)</f>
        <v/>
      </c>
      <c r="S2461">
        <f>'d_고정'!$B$1*'6_기대효과'!$H$7*('d_시나리오'!$I$7/'d_고정'!$B$2)*B2461</f>
        <v/>
      </c>
      <c r="T2461">
        <f>S2461*D2461</f>
        <v/>
      </c>
      <c r="U2461">
        <f>S2461*F2461*H2461</f>
        <v/>
      </c>
      <c r="V2461">
        <f>S2461*F2461*(H2461-1)</f>
        <v/>
      </c>
      <c r="W2461">
        <f>U2461*J2461</f>
        <v/>
      </c>
      <c r="X2461">
        <f>T2461+W2461</f>
        <v/>
      </c>
      <c r="Y2461">
        <f>(T2461*E2461+W2461*L2461)*(1-R2461-'d_고정'!$B$13)</f>
        <v/>
      </c>
      <c r="Z2461">
        <f>(U2461*N2461*Q2461+'d_고정'!$B$3*('6_기대효과'!$H$7/8)*Q2461*'d_고정'!$B$10*P2461*('6_기대효과'!$K$7/'d_고정'!$B$9))*(1-R2461)</f>
        <v/>
      </c>
      <c r="AA2461">
        <f>W2461*L2461*(1-R2461-'d_고정'!$B$13)+U2461*MAX(N2461-'d_고정'!$B$10*P2461*('6_기대효과'!$K$7/'d_고정'!$B$9),0)*Q2461*(1-R2461)</f>
        <v/>
      </c>
      <c r="AB2461">
        <f>Y2461+Z2461</f>
        <v/>
      </c>
      <c r="AC2461">
        <f>Y2461/('d_고정'!$B$5*'6_기대효과'!$H$7/8)/'d_고정'!$B$6</f>
        <v/>
      </c>
      <c r="AD2461">
        <f>Y2461/('d_고정'!$B$8*'6_기대효과'!$H$7/8)</f>
        <v/>
      </c>
    </row>
    <row r="2462">
      <c r="A2462">
        <f>RAND()</f>
        <v/>
      </c>
      <c r="B2462">
        <f>IF('d_시나리오'!$J$2='d_시나리오'!$H$2,'d_시나리오'!$I$2,IF(A2462&lt;('d_시나리오'!$I$2-'d_시나리오'!$H$2)/('d_시나리오'!$J$2-'d_시나리오'!$H$2),'d_시나리오'!$H$2+SQRT(A2462*('d_시나리오'!$J$2-'d_시나리오'!$H$2)*('d_시나리오'!$I$2-'d_시나리오'!$H$2)),'d_시나리오'!$J$2-SQRT((1-A2462)*('d_시나리오'!$J$2-'d_시나리오'!$H$2)*('d_시나리오'!$J$2-'d_시나리오'!$I$2))))</f>
        <v/>
      </c>
      <c r="C2462">
        <f>RAND()</f>
        <v/>
      </c>
      <c r="D2462">
        <f>BETAINV(RAND(),IF(C2462&lt;'d_고정'!$B$26,'d_고정'!$B$23,'d_고정'!$B$16)+1,'d_고정'!$B$17-IF(C2462&lt;'d_고정'!$B$26,'d_고정'!$B$23,'d_고정'!$B$16)+1)*('d_고정'!$B$14+('d_고정'!$B$15-'d_고정'!$B$14)*RAND())</f>
        <v/>
      </c>
      <c r="E2462">
        <f>INDEX('d_분포'!$A$2:$A$28,RANDBETWEEN(1,27))</f>
        <v/>
      </c>
      <c r="F2462">
        <f>INDEX('d_분포'!$C$2:$C$5,RANDBETWEEN(1,4))*(0.9+0.2*RAND())</f>
        <v/>
      </c>
      <c r="G2462">
        <f>RAND()</f>
        <v/>
      </c>
      <c r="H2462">
        <f>(F2462+(1-F2462)*('d_고정'!$B$22*BETAINV(RAND(),IF(G2462&lt;'d_고정'!$B$26,'d_고정'!$B$25,'d_고정'!$B$20)+1,'d_고정'!$B$21-IF(G2462&lt;'d_고정'!$B$26,'d_고정'!$B$25,'d_고정'!$B$20)+1)+(1-'d_고정'!$B$22)*BETAINV(RAND(),IF(G2462&lt;'d_고정'!$B$26,'d_고정'!$B$24,'d_고정'!$B$18)+1,'d_고정'!$B$19-IF(G2462&lt;'d_고정'!$B$26,'d_고정'!$B$24,'d_고정'!$B$18)+1))*('d_고정'!$B$14+('d_고정'!$B$15-'d_고정'!$B$14)*RAND()))/F2462</f>
        <v/>
      </c>
      <c r="I2462">
        <f>RAND()</f>
        <v/>
      </c>
      <c r="J2462">
        <f>IF('d_시나리오'!$J$3='d_시나리오'!$H$3,'d_시나리오'!$I$3,IF(I2462&lt;('d_시나리오'!$I$3-'d_시나리오'!$H$3)/('d_시나리오'!$J$3-'d_시나리오'!$H$3),'d_시나리오'!$H$3+SQRT(I2462*('d_시나리오'!$J$3-'d_시나리오'!$H$3)*('d_시나리오'!$I$3-'d_시나리오'!$H$3)),'d_시나리오'!$J$3-SQRT((1-I2462)*('d_시나리오'!$J$3-'d_시나리오'!$H$3)*('d_시나리오'!$J$3-'d_시나리오'!$I$3))))</f>
        <v/>
      </c>
      <c r="K2462">
        <f>RAND()</f>
        <v/>
      </c>
      <c r="L2462">
        <f>IF('d_시나리오'!$J$4='d_시나리오'!$H$4,'d_시나리오'!$I$4,IF(K2462&lt;('d_시나리오'!$I$4-'d_시나리오'!$H$4)/('d_시나리오'!$J$4-'d_시나리오'!$H$4),'d_시나리오'!$H$4+SQRT(K2462*('d_시나리오'!$J$4-'d_시나리오'!$H$4)*('d_시나리오'!$I$4-'d_시나리오'!$H$4)),'d_시나리오'!$J$4-SQRT((1-K2462)*('d_시나리오'!$J$4-'d_시나리오'!$H$4)*('d_시나리오'!$J$4-'d_시나리오'!$I$4))))</f>
        <v/>
      </c>
      <c r="M2462">
        <f>RAND()</f>
        <v/>
      </c>
      <c r="N2462">
        <f>IF('d_시나리오'!$J$5='d_시나리오'!$H$5,'d_시나리오'!$I$5,IF(M2462&lt;('d_시나리오'!$I$5-'d_시나리오'!$H$5)/('d_시나리오'!$J$5-'d_시나리오'!$H$5),'d_시나리오'!$H$5+SQRT(M2462*('d_시나리오'!$J$5-'d_시나리오'!$H$5)*('d_시나리오'!$I$5-'d_시나리오'!$H$5)),'d_시나리오'!$J$5-SQRT((1-M2462)*('d_시나리오'!$J$5-'d_시나리오'!$H$5)*('d_시나리오'!$J$5-'d_시나리오'!$I$5))))</f>
        <v/>
      </c>
      <c r="O2462">
        <f>RAND()</f>
        <v/>
      </c>
      <c r="P2462">
        <f>IF('d_시나리오'!$J$6='d_시나리오'!$H$6,'d_시나리오'!$I$6,IF(O2462&lt;('d_시나리오'!$I$6-'d_시나리오'!$H$6)/('d_시나리오'!$J$6-'d_시나리오'!$H$6),'d_시나리오'!$H$6+SQRT(O2462*('d_시나리오'!$J$6-'d_시나리오'!$H$6)*('d_시나리오'!$I$6-'d_시나리오'!$H$6)),'d_시나리오'!$J$6-SQRT((1-O2462)*('d_시나리오'!$J$6-'d_시나리오'!$H$6)*('d_시나리오'!$J$6-'d_시나리오'!$I$6))))</f>
        <v/>
      </c>
      <c r="Q2462">
        <f>INDEX('d_분포'!$B$2:$B$57,RANDBETWEEN(1,56))</f>
        <v/>
      </c>
      <c r="R2462">
        <f>BETAINV(RAND(),5,5)</f>
        <v/>
      </c>
      <c r="S2462">
        <f>'d_고정'!$B$1*'6_기대효과'!$H$7*('d_시나리오'!$I$7/'d_고정'!$B$2)*B2462</f>
        <v/>
      </c>
      <c r="T2462">
        <f>S2462*D2462</f>
        <v/>
      </c>
      <c r="U2462">
        <f>S2462*F2462*H2462</f>
        <v/>
      </c>
      <c r="V2462">
        <f>S2462*F2462*(H2462-1)</f>
        <v/>
      </c>
      <c r="W2462">
        <f>U2462*J2462</f>
        <v/>
      </c>
      <c r="X2462">
        <f>T2462+W2462</f>
        <v/>
      </c>
      <c r="Y2462">
        <f>(T2462*E2462+W2462*L2462)*(1-R2462-'d_고정'!$B$13)</f>
        <v/>
      </c>
      <c r="Z2462">
        <f>(U2462*N2462*Q2462+'d_고정'!$B$3*('6_기대효과'!$H$7/8)*Q2462*'d_고정'!$B$10*P2462*('6_기대효과'!$K$7/'d_고정'!$B$9))*(1-R2462)</f>
        <v/>
      </c>
      <c r="AA2462">
        <f>W2462*L2462*(1-R2462-'d_고정'!$B$13)+U2462*MAX(N2462-'d_고정'!$B$10*P2462*('6_기대효과'!$K$7/'d_고정'!$B$9),0)*Q2462*(1-R2462)</f>
        <v/>
      </c>
      <c r="AB2462">
        <f>Y2462+Z2462</f>
        <v/>
      </c>
      <c r="AC2462">
        <f>Y2462/('d_고정'!$B$5*'6_기대효과'!$H$7/8)/'d_고정'!$B$6</f>
        <v/>
      </c>
      <c r="AD2462">
        <f>Y2462/('d_고정'!$B$8*'6_기대효과'!$H$7/8)</f>
        <v/>
      </c>
    </row>
    <row r="2463">
      <c r="A2463">
        <f>RAND()</f>
        <v/>
      </c>
      <c r="B2463">
        <f>IF('d_시나리오'!$J$2='d_시나리오'!$H$2,'d_시나리오'!$I$2,IF(A2463&lt;('d_시나리오'!$I$2-'d_시나리오'!$H$2)/('d_시나리오'!$J$2-'d_시나리오'!$H$2),'d_시나리오'!$H$2+SQRT(A2463*('d_시나리오'!$J$2-'d_시나리오'!$H$2)*('d_시나리오'!$I$2-'d_시나리오'!$H$2)),'d_시나리오'!$J$2-SQRT((1-A2463)*('d_시나리오'!$J$2-'d_시나리오'!$H$2)*('d_시나리오'!$J$2-'d_시나리오'!$I$2))))</f>
        <v/>
      </c>
      <c r="C2463">
        <f>RAND()</f>
        <v/>
      </c>
      <c r="D2463">
        <f>BETAINV(RAND(),IF(C2463&lt;'d_고정'!$B$26,'d_고정'!$B$23,'d_고정'!$B$16)+1,'d_고정'!$B$17-IF(C2463&lt;'d_고정'!$B$26,'d_고정'!$B$23,'d_고정'!$B$16)+1)*('d_고정'!$B$14+('d_고정'!$B$15-'d_고정'!$B$14)*RAND())</f>
        <v/>
      </c>
      <c r="E2463">
        <f>INDEX('d_분포'!$A$2:$A$28,RANDBETWEEN(1,27))</f>
        <v/>
      </c>
      <c r="F2463">
        <f>INDEX('d_분포'!$C$2:$C$5,RANDBETWEEN(1,4))*(0.9+0.2*RAND())</f>
        <v/>
      </c>
      <c r="G2463">
        <f>RAND()</f>
        <v/>
      </c>
      <c r="H2463">
        <f>(F2463+(1-F2463)*('d_고정'!$B$22*BETAINV(RAND(),IF(G2463&lt;'d_고정'!$B$26,'d_고정'!$B$25,'d_고정'!$B$20)+1,'d_고정'!$B$21-IF(G2463&lt;'d_고정'!$B$26,'d_고정'!$B$25,'d_고정'!$B$20)+1)+(1-'d_고정'!$B$22)*BETAINV(RAND(),IF(G2463&lt;'d_고정'!$B$26,'d_고정'!$B$24,'d_고정'!$B$18)+1,'d_고정'!$B$19-IF(G2463&lt;'d_고정'!$B$26,'d_고정'!$B$24,'d_고정'!$B$18)+1))*('d_고정'!$B$14+('d_고정'!$B$15-'d_고정'!$B$14)*RAND()))/F2463</f>
        <v/>
      </c>
      <c r="I2463">
        <f>RAND()</f>
        <v/>
      </c>
      <c r="J2463">
        <f>IF('d_시나리오'!$J$3='d_시나리오'!$H$3,'d_시나리오'!$I$3,IF(I2463&lt;('d_시나리오'!$I$3-'d_시나리오'!$H$3)/('d_시나리오'!$J$3-'d_시나리오'!$H$3),'d_시나리오'!$H$3+SQRT(I2463*('d_시나리오'!$J$3-'d_시나리오'!$H$3)*('d_시나리오'!$I$3-'d_시나리오'!$H$3)),'d_시나리오'!$J$3-SQRT((1-I2463)*('d_시나리오'!$J$3-'d_시나리오'!$H$3)*('d_시나리오'!$J$3-'d_시나리오'!$I$3))))</f>
        <v/>
      </c>
      <c r="K2463">
        <f>RAND()</f>
        <v/>
      </c>
      <c r="L2463">
        <f>IF('d_시나리오'!$J$4='d_시나리오'!$H$4,'d_시나리오'!$I$4,IF(K2463&lt;('d_시나리오'!$I$4-'d_시나리오'!$H$4)/('d_시나리오'!$J$4-'d_시나리오'!$H$4),'d_시나리오'!$H$4+SQRT(K2463*('d_시나리오'!$J$4-'d_시나리오'!$H$4)*('d_시나리오'!$I$4-'d_시나리오'!$H$4)),'d_시나리오'!$J$4-SQRT((1-K2463)*('d_시나리오'!$J$4-'d_시나리오'!$H$4)*('d_시나리오'!$J$4-'d_시나리오'!$I$4))))</f>
        <v/>
      </c>
      <c r="M2463">
        <f>RAND()</f>
        <v/>
      </c>
      <c r="N2463">
        <f>IF('d_시나리오'!$J$5='d_시나리오'!$H$5,'d_시나리오'!$I$5,IF(M2463&lt;('d_시나리오'!$I$5-'d_시나리오'!$H$5)/('d_시나리오'!$J$5-'d_시나리오'!$H$5),'d_시나리오'!$H$5+SQRT(M2463*('d_시나리오'!$J$5-'d_시나리오'!$H$5)*('d_시나리오'!$I$5-'d_시나리오'!$H$5)),'d_시나리오'!$J$5-SQRT((1-M2463)*('d_시나리오'!$J$5-'d_시나리오'!$H$5)*('d_시나리오'!$J$5-'d_시나리오'!$I$5))))</f>
        <v/>
      </c>
      <c r="O2463">
        <f>RAND()</f>
        <v/>
      </c>
      <c r="P2463">
        <f>IF('d_시나리오'!$J$6='d_시나리오'!$H$6,'d_시나리오'!$I$6,IF(O2463&lt;('d_시나리오'!$I$6-'d_시나리오'!$H$6)/('d_시나리오'!$J$6-'d_시나리오'!$H$6),'d_시나리오'!$H$6+SQRT(O2463*('d_시나리오'!$J$6-'d_시나리오'!$H$6)*('d_시나리오'!$I$6-'d_시나리오'!$H$6)),'d_시나리오'!$J$6-SQRT((1-O2463)*('d_시나리오'!$J$6-'d_시나리오'!$H$6)*('d_시나리오'!$J$6-'d_시나리오'!$I$6))))</f>
        <v/>
      </c>
      <c r="Q2463">
        <f>INDEX('d_분포'!$B$2:$B$57,RANDBETWEEN(1,56))</f>
        <v/>
      </c>
      <c r="R2463">
        <f>BETAINV(RAND(),5,5)</f>
        <v/>
      </c>
      <c r="S2463">
        <f>'d_고정'!$B$1*'6_기대효과'!$H$7*('d_시나리오'!$I$7/'d_고정'!$B$2)*B2463</f>
        <v/>
      </c>
      <c r="T2463">
        <f>S2463*D2463</f>
        <v/>
      </c>
      <c r="U2463">
        <f>S2463*F2463*H2463</f>
        <v/>
      </c>
      <c r="V2463">
        <f>S2463*F2463*(H2463-1)</f>
        <v/>
      </c>
      <c r="W2463">
        <f>U2463*J2463</f>
        <v/>
      </c>
      <c r="X2463">
        <f>T2463+W2463</f>
        <v/>
      </c>
      <c r="Y2463">
        <f>(T2463*E2463+W2463*L2463)*(1-R2463-'d_고정'!$B$13)</f>
        <v/>
      </c>
      <c r="Z2463">
        <f>(U2463*N2463*Q2463+'d_고정'!$B$3*('6_기대효과'!$H$7/8)*Q2463*'d_고정'!$B$10*P2463*('6_기대효과'!$K$7/'d_고정'!$B$9))*(1-R2463)</f>
        <v/>
      </c>
      <c r="AA2463">
        <f>W2463*L2463*(1-R2463-'d_고정'!$B$13)+U2463*MAX(N2463-'d_고정'!$B$10*P2463*('6_기대효과'!$K$7/'d_고정'!$B$9),0)*Q2463*(1-R2463)</f>
        <v/>
      </c>
      <c r="AB2463">
        <f>Y2463+Z2463</f>
        <v/>
      </c>
      <c r="AC2463">
        <f>Y2463/('d_고정'!$B$5*'6_기대효과'!$H$7/8)/'d_고정'!$B$6</f>
        <v/>
      </c>
      <c r="AD2463">
        <f>Y2463/('d_고정'!$B$8*'6_기대효과'!$H$7/8)</f>
        <v/>
      </c>
    </row>
    <row r="2464">
      <c r="A2464">
        <f>RAND()</f>
        <v/>
      </c>
      <c r="B2464">
        <f>IF('d_시나리오'!$J$2='d_시나리오'!$H$2,'d_시나리오'!$I$2,IF(A2464&lt;('d_시나리오'!$I$2-'d_시나리오'!$H$2)/('d_시나리오'!$J$2-'d_시나리오'!$H$2),'d_시나리오'!$H$2+SQRT(A2464*('d_시나리오'!$J$2-'d_시나리오'!$H$2)*('d_시나리오'!$I$2-'d_시나리오'!$H$2)),'d_시나리오'!$J$2-SQRT((1-A2464)*('d_시나리오'!$J$2-'d_시나리오'!$H$2)*('d_시나리오'!$J$2-'d_시나리오'!$I$2))))</f>
        <v/>
      </c>
      <c r="C2464">
        <f>RAND()</f>
        <v/>
      </c>
      <c r="D2464">
        <f>BETAINV(RAND(),IF(C2464&lt;'d_고정'!$B$26,'d_고정'!$B$23,'d_고정'!$B$16)+1,'d_고정'!$B$17-IF(C2464&lt;'d_고정'!$B$26,'d_고정'!$B$23,'d_고정'!$B$16)+1)*('d_고정'!$B$14+('d_고정'!$B$15-'d_고정'!$B$14)*RAND())</f>
        <v/>
      </c>
      <c r="E2464">
        <f>INDEX('d_분포'!$A$2:$A$28,RANDBETWEEN(1,27))</f>
        <v/>
      </c>
      <c r="F2464">
        <f>INDEX('d_분포'!$C$2:$C$5,RANDBETWEEN(1,4))*(0.9+0.2*RAND())</f>
        <v/>
      </c>
      <c r="G2464">
        <f>RAND()</f>
        <v/>
      </c>
      <c r="H2464">
        <f>(F2464+(1-F2464)*('d_고정'!$B$22*BETAINV(RAND(),IF(G2464&lt;'d_고정'!$B$26,'d_고정'!$B$25,'d_고정'!$B$20)+1,'d_고정'!$B$21-IF(G2464&lt;'d_고정'!$B$26,'d_고정'!$B$25,'d_고정'!$B$20)+1)+(1-'d_고정'!$B$22)*BETAINV(RAND(),IF(G2464&lt;'d_고정'!$B$26,'d_고정'!$B$24,'d_고정'!$B$18)+1,'d_고정'!$B$19-IF(G2464&lt;'d_고정'!$B$26,'d_고정'!$B$24,'d_고정'!$B$18)+1))*('d_고정'!$B$14+('d_고정'!$B$15-'d_고정'!$B$14)*RAND()))/F2464</f>
        <v/>
      </c>
      <c r="I2464">
        <f>RAND()</f>
        <v/>
      </c>
      <c r="J2464">
        <f>IF('d_시나리오'!$J$3='d_시나리오'!$H$3,'d_시나리오'!$I$3,IF(I2464&lt;('d_시나리오'!$I$3-'d_시나리오'!$H$3)/('d_시나리오'!$J$3-'d_시나리오'!$H$3),'d_시나리오'!$H$3+SQRT(I2464*('d_시나리오'!$J$3-'d_시나리오'!$H$3)*('d_시나리오'!$I$3-'d_시나리오'!$H$3)),'d_시나리오'!$J$3-SQRT((1-I2464)*('d_시나리오'!$J$3-'d_시나리오'!$H$3)*('d_시나리오'!$J$3-'d_시나리오'!$I$3))))</f>
        <v/>
      </c>
      <c r="K2464">
        <f>RAND()</f>
        <v/>
      </c>
      <c r="L2464">
        <f>IF('d_시나리오'!$J$4='d_시나리오'!$H$4,'d_시나리오'!$I$4,IF(K2464&lt;('d_시나리오'!$I$4-'d_시나리오'!$H$4)/('d_시나리오'!$J$4-'d_시나리오'!$H$4),'d_시나리오'!$H$4+SQRT(K2464*('d_시나리오'!$J$4-'d_시나리오'!$H$4)*('d_시나리오'!$I$4-'d_시나리오'!$H$4)),'d_시나리오'!$J$4-SQRT((1-K2464)*('d_시나리오'!$J$4-'d_시나리오'!$H$4)*('d_시나리오'!$J$4-'d_시나리오'!$I$4))))</f>
        <v/>
      </c>
      <c r="M2464">
        <f>RAND()</f>
        <v/>
      </c>
      <c r="N2464">
        <f>IF('d_시나리오'!$J$5='d_시나리오'!$H$5,'d_시나리오'!$I$5,IF(M2464&lt;('d_시나리오'!$I$5-'d_시나리오'!$H$5)/('d_시나리오'!$J$5-'d_시나리오'!$H$5),'d_시나리오'!$H$5+SQRT(M2464*('d_시나리오'!$J$5-'d_시나리오'!$H$5)*('d_시나리오'!$I$5-'d_시나리오'!$H$5)),'d_시나리오'!$J$5-SQRT((1-M2464)*('d_시나리오'!$J$5-'d_시나리오'!$H$5)*('d_시나리오'!$J$5-'d_시나리오'!$I$5))))</f>
        <v/>
      </c>
      <c r="O2464">
        <f>RAND()</f>
        <v/>
      </c>
      <c r="P2464">
        <f>IF('d_시나리오'!$J$6='d_시나리오'!$H$6,'d_시나리오'!$I$6,IF(O2464&lt;('d_시나리오'!$I$6-'d_시나리오'!$H$6)/('d_시나리오'!$J$6-'d_시나리오'!$H$6),'d_시나리오'!$H$6+SQRT(O2464*('d_시나리오'!$J$6-'d_시나리오'!$H$6)*('d_시나리오'!$I$6-'d_시나리오'!$H$6)),'d_시나리오'!$J$6-SQRT((1-O2464)*('d_시나리오'!$J$6-'d_시나리오'!$H$6)*('d_시나리오'!$J$6-'d_시나리오'!$I$6))))</f>
        <v/>
      </c>
      <c r="Q2464">
        <f>INDEX('d_분포'!$B$2:$B$57,RANDBETWEEN(1,56))</f>
        <v/>
      </c>
      <c r="R2464">
        <f>BETAINV(RAND(),5,5)</f>
        <v/>
      </c>
      <c r="S2464">
        <f>'d_고정'!$B$1*'6_기대효과'!$H$7*('d_시나리오'!$I$7/'d_고정'!$B$2)*B2464</f>
        <v/>
      </c>
      <c r="T2464">
        <f>S2464*D2464</f>
        <v/>
      </c>
      <c r="U2464">
        <f>S2464*F2464*H2464</f>
        <v/>
      </c>
      <c r="V2464">
        <f>S2464*F2464*(H2464-1)</f>
        <v/>
      </c>
      <c r="W2464">
        <f>U2464*J2464</f>
        <v/>
      </c>
      <c r="X2464">
        <f>T2464+W2464</f>
        <v/>
      </c>
      <c r="Y2464">
        <f>(T2464*E2464+W2464*L2464)*(1-R2464-'d_고정'!$B$13)</f>
        <v/>
      </c>
      <c r="Z2464">
        <f>(U2464*N2464*Q2464+'d_고정'!$B$3*('6_기대효과'!$H$7/8)*Q2464*'d_고정'!$B$10*P2464*('6_기대효과'!$K$7/'d_고정'!$B$9))*(1-R2464)</f>
        <v/>
      </c>
      <c r="AA2464">
        <f>W2464*L2464*(1-R2464-'d_고정'!$B$13)+U2464*MAX(N2464-'d_고정'!$B$10*P2464*('6_기대효과'!$K$7/'d_고정'!$B$9),0)*Q2464*(1-R2464)</f>
        <v/>
      </c>
      <c r="AB2464">
        <f>Y2464+Z2464</f>
        <v/>
      </c>
      <c r="AC2464">
        <f>Y2464/('d_고정'!$B$5*'6_기대효과'!$H$7/8)/'d_고정'!$B$6</f>
        <v/>
      </c>
      <c r="AD2464">
        <f>Y2464/('d_고정'!$B$8*'6_기대효과'!$H$7/8)</f>
        <v/>
      </c>
    </row>
    <row r="2465">
      <c r="A2465">
        <f>RAND()</f>
        <v/>
      </c>
      <c r="B2465">
        <f>IF('d_시나리오'!$J$2='d_시나리오'!$H$2,'d_시나리오'!$I$2,IF(A2465&lt;('d_시나리오'!$I$2-'d_시나리오'!$H$2)/('d_시나리오'!$J$2-'d_시나리오'!$H$2),'d_시나리오'!$H$2+SQRT(A2465*('d_시나리오'!$J$2-'d_시나리오'!$H$2)*('d_시나리오'!$I$2-'d_시나리오'!$H$2)),'d_시나리오'!$J$2-SQRT((1-A2465)*('d_시나리오'!$J$2-'d_시나리오'!$H$2)*('d_시나리오'!$J$2-'d_시나리오'!$I$2))))</f>
        <v/>
      </c>
      <c r="C2465">
        <f>RAND()</f>
        <v/>
      </c>
      <c r="D2465">
        <f>BETAINV(RAND(),IF(C2465&lt;'d_고정'!$B$26,'d_고정'!$B$23,'d_고정'!$B$16)+1,'d_고정'!$B$17-IF(C2465&lt;'d_고정'!$B$26,'d_고정'!$B$23,'d_고정'!$B$16)+1)*('d_고정'!$B$14+('d_고정'!$B$15-'d_고정'!$B$14)*RAND())</f>
        <v/>
      </c>
      <c r="E2465">
        <f>INDEX('d_분포'!$A$2:$A$28,RANDBETWEEN(1,27))</f>
        <v/>
      </c>
      <c r="F2465">
        <f>INDEX('d_분포'!$C$2:$C$5,RANDBETWEEN(1,4))*(0.9+0.2*RAND())</f>
        <v/>
      </c>
      <c r="G2465">
        <f>RAND()</f>
        <v/>
      </c>
      <c r="H2465">
        <f>(F2465+(1-F2465)*('d_고정'!$B$22*BETAINV(RAND(),IF(G2465&lt;'d_고정'!$B$26,'d_고정'!$B$25,'d_고정'!$B$20)+1,'d_고정'!$B$21-IF(G2465&lt;'d_고정'!$B$26,'d_고정'!$B$25,'d_고정'!$B$20)+1)+(1-'d_고정'!$B$22)*BETAINV(RAND(),IF(G2465&lt;'d_고정'!$B$26,'d_고정'!$B$24,'d_고정'!$B$18)+1,'d_고정'!$B$19-IF(G2465&lt;'d_고정'!$B$26,'d_고정'!$B$24,'d_고정'!$B$18)+1))*('d_고정'!$B$14+('d_고정'!$B$15-'d_고정'!$B$14)*RAND()))/F2465</f>
        <v/>
      </c>
      <c r="I2465">
        <f>RAND()</f>
        <v/>
      </c>
      <c r="J2465">
        <f>IF('d_시나리오'!$J$3='d_시나리오'!$H$3,'d_시나리오'!$I$3,IF(I2465&lt;('d_시나리오'!$I$3-'d_시나리오'!$H$3)/('d_시나리오'!$J$3-'d_시나리오'!$H$3),'d_시나리오'!$H$3+SQRT(I2465*('d_시나리오'!$J$3-'d_시나리오'!$H$3)*('d_시나리오'!$I$3-'d_시나리오'!$H$3)),'d_시나리오'!$J$3-SQRT((1-I2465)*('d_시나리오'!$J$3-'d_시나리오'!$H$3)*('d_시나리오'!$J$3-'d_시나리오'!$I$3))))</f>
        <v/>
      </c>
      <c r="K2465">
        <f>RAND()</f>
        <v/>
      </c>
      <c r="L2465">
        <f>IF('d_시나리오'!$J$4='d_시나리오'!$H$4,'d_시나리오'!$I$4,IF(K2465&lt;('d_시나리오'!$I$4-'d_시나리오'!$H$4)/('d_시나리오'!$J$4-'d_시나리오'!$H$4),'d_시나리오'!$H$4+SQRT(K2465*('d_시나리오'!$J$4-'d_시나리오'!$H$4)*('d_시나리오'!$I$4-'d_시나리오'!$H$4)),'d_시나리오'!$J$4-SQRT((1-K2465)*('d_시나리오'!$J$4-'d_시나리오'!$H$4)*('d_시나리오'!$J$4-'d_시나리오'!$I$4))))</f>
        <v/>
      </c>
      <c r="M2465">
        <f>RAND()</f>
        <v/>
      </c>
      <c r="N2465">
        <f>IF('d_시나리오'!$J$5='d_시나리오'!$H$5,'d_시나리오'!$I$5,IF(M2465&lt;('d_시나리오'!$I$5-'d_시나리오'!$H$5)/('d_시나리오'!$J$5-'d_시나리오'!$H$5),'d_시나리오'!$H$5+SQRT(M2465*('d_시나리오'!$J$5-'d_시나리오'!$H$5)*('d_시나리오'!$I$5-'d_시나리오'!$H$5)),'d_시나리오'!$J$5-SQRT((1-M2465)*('d_시나리오'!$J$5-'d_시나리오'!$H$5)*('d_시나리오'!$J$5-'d_시나리오'!$I$5))))</f>
        <v/>
      </c>
      <c r="O2465">
        <f>RAND()</f>
        <v/>
      </c>
      <c r="P2465">
        <f>IF('d_시나리오'!$J$6='d_시나리오'!$H$6,'d_시나리오'!$I$6,IF(O2465&lt;('d_시나리오'!$I$6-'d_시나리오'!$H$6)/('d_시나리오'!$J$6-'d_시나리오'!$H$6),'d_시나리오'!$H$6+SQRT(O2465*('d_시나리오'!$J$6-'d_시나리오'!$H$6)*('d_시나리오'!$I$6-'d_시나리오'!$H$6)),'d_시나리오'!$J$6-SQRT((1-O2465)*('d_시나리오'!$J$6-'d_시나리오'!$H$6)*('d_시나리오'!$J$6-'d_시나리오'!$I$6))))</f>
        <v/>
      </c>
      <c r="Q2465">
        <f>INDEX('d_분포'!$B$2:$B$57,RANDBETWEEN(1,56))</f>
        <v/>
      </c>
      <c r="R2465">
        <f>BETAINV(RAND(),5,5)</f>
        <v/>
      </c>
      <c r="S2465">
        <f>'d_고정'!$B$1*'6_기대효과'!$H$7*('d_시나리오'!$I$7/'d_고정'!$B$2)*B2465</f>
        <v/>
      </c>
      <c r="T2465">
        <f>S2465*D2465</f>
        <v/>
      </c>
      <c r="U2465">
        <f>S2465*F2465*H2465</f>
        <v/>
      </c>
      <c r="V2465">
        <f>S2465*F2465*(H2465-1)</f>
        <v/>
      </c>
      <c r="W2465">
        <f>U2465*J2465</f>
        <v/>
      </c>
      <c r="X2465">
        <f>T2465+W2465</f>
        <v/>
      </c>
      <c r="Y2465">
        <f>(T2465*E2465+W2465*L2465)*(1-R2465-'d_고정'!$B$13)</f>
        <v/>
      </c>
      <c r="Z2465">
        <f>(U2465*N2465*Q2465+'d_고정'!$B$3*('6_기대효과'!$H$7/8)*Q2465*'d_고정'!$B$10*P2465*('6_기대효과'!$K$7/'d_고정'!$B$9))*(1-R2465)</f>
        <v/>
      </c>
      <c r="AA2465">
        <f>W2465*L2465*(1-R2465-'d_고정'!$B$13)+U2465*MAX(N2465-'d_고정'!$B$10*P2465*('6_기대효과'!$K$7/'d_고정'!$B$9),0)*Q2465*(1-R2465)</f>
        <v/>
      </c>
      <c r="AB2465">
        <f>Y2465+Z2465</f>
        <v/>
      </c>
      <c r="AC2465">
        <f>Y2465/('d_고정'!$B$5*'6_기대효과'!$H$7/8)/'d_고정'!$B$6</f>
        <v/>
      </c>
      <c r="AD2465">
        <f>Y2465/('d_고정'!$B$8*'6_기대효과'!$H$7/8)</f>
        <v/>
      </c>
    </row>
    <row r="2466">
      <c r="A2466">
        <f>RAND()</f>
        <v/>
      </c>
      <c r="B2466">
        <f>IF('d_시나리오'!$J$2='d_시나리오'!$H$2,'d_시나리오'!$I$2,IF(A2466&lt;('d_시나리오'!$I$2-'d_시나리오'!$H$2)/('d_시나리오'!$J$2-'d_시나리오'!$H$2),'d_시나리오'!$H$2+SQRT(A2466*('d_시나리오'!$J$2-'d_시나리오'!$H$2)*('d_시나리오'!$I$2-'d_시나리오'!$H$2)),'d_시나리오'!$J$2-SQRT((1-A2466)*('d_시나리오'!$J$2-'d_시나리오'!$H$2)*('d_시나리오'!$J$2-'d_시나리오'!$I$2))))</f>
        <v/>
      </c>
      <c r="C2466">
        <f>RAND()</f>
        <v/>
      </c>
      <c r="D2466">
        <f>BETAINV(RAND(),IF(C2466&lt;'d_고정'!$B$26,'d_고정'!$B$23,'d_고정'!$B$16)+1,'d_고정'!$B$17-IF(C2466&lt;'d_고정'!$B$26,'d_고정'!$B$23,'d_고정'!$B$16)+1)*('d_고정'!$B$14+('d_고정'!$B$15-'d_고정'!$B$14)*RAND())</f>
        <v/>
      </c>
      <c r="E2466">
        <f>INDEX('d_분포'!$A$2:$A$28,RANDBETWEEN(1,27))</f>
        <v/>
      </c>
      <c r="F2466">
        <f>INDEX('d_분포'!$C$2:$C$5,RANDBETWEEN(1,4))*(0.9+0.2*RAND())</f>
        <v/>
      </c>
      <c r="G2466">
        <f>RAND()</f>
        <v/>
      </c>
      <c r="H2466">
        <f>(F2466+(1-F2466)*('d_고정'!$B$22*BETAINV(RAND(),IF(G2466&lt;'d_고정'!$B$26,'d_고정'!$B$25,'d_고정'!$B$20)+1,'d_고정'!$B$21-IF(G2466&lt;'d_고정'!$B$26,'d_고정'!$B$25,'d_고정'!$B$20)+1)+(1-'d_고정'!$B$22)*BETAINV(RAND(),IF(G2466&lt;'d_고정'!$B$26,'d_고정'!$B$24,'d_고정'!$B$18)+1,'d_고정'!$B$19-IF(G2466&lt;'d_고정'!$B$26,'d_고정'!$B$24,'d_고정'!$B$18)+1))*('d_고정'!$B$14+('d_고정'!$B$15-'d_고정'!$B$14)*RAND()))/F2466</f>
        <v/>
      </c>
      <c r="I2466">
        <f>RAND()</f>
        <v/>
      </c>
      <c r="J2466">
        <f>IF('d_시나리오'!$J$3='d_시나리오'!$H$3,'d_시나리오'!$I$3,IF(I2466&lt;('d_시나리오'!$I$3-'d_시나리오'!$H$3)/('d_시나리오'!$J$3-'d_시나리오'!$H$3),'d_시나리오'!$H$3+SQRT(I2466*('d_시나리오'!$J$3-'d_시나리오'!$H$3)*('d_시나리오'!$I$3-'d_시나리오'!$H$3)),'d_시나리오'!$J$3-SQRT((1-I2466)*('d_시나리오'!$J$3-'d_시나리오'!$H$3)*('d_시나리오'!$J$3-'d_시나리오'!$I$3))))</f>
        <v/>
      </c>
      <c r="K2466">
        <f>RAND()</f>
        <v/>
      </c>
      <c r="L2466">
        <f>IF('d_시나리오'!$J$4='d_시나리오'!$H$4,'d_시나리오'!$I$4,IF(K2466&lt;('d_시나리오'!$I$4-'d_시나리오'!$H$4)/('d_시나리오'!$J$4-'d_시나리오'!$H$4),'d_시나리오'!$H$4+SQRT(K2466*('d_시나리오'!$J$4-'d_시나리오'!$H$4)*('d_시나리오'!$I$4-'d_시나리오'!$H$4)),'d_시나리오'!$J$4-SQRT((1-K2466)*('d_시나리오'!$J$4-'d_시나리오'!$H$4)*('d_시나리오'!$J$4-'d_시나리오'!$I$4))))</f>
        <v/>
      </c>
      <c r="M2466">
        <f>RAND()</f>
        <v/>
      </c>
      <c r="N2466">
        <f>IF('d_시나리오'!$J$5='d_시나리오'!$H$5,'d_시나리오'!$I$5,IF(M2466&lt;('d_시나리오'!$I$5-'d_시나리오'!$H$5)/('d_시나리오'!$J$5-'d_시나리오'!$H$5),'d_시나리오'!$H$5+SQRT(M2466*('d_시나리오'!$J$5-'d_시나리오'!$H$5)*('d_시나리오'!$I$5-'d_시나리오'!$H$5)),'d_시나리오'!$J$5-SQRT((1-M2466)*('d_시나리오'!$J$5-'d_시나리오'!$H$5)*('d_시나리오'!$J$5-'d_시나리오'!$I$5))))</f>
        <v/>
      </c>
      <c r="O2466">
        <f>RAND()</f>
        <v/>
      </c>
      <c r="P2466">
        <f>IF('d_시나리오'!$J$6='d_시나리오'!$H$6,'d_시나리오'!$I$6,IF(O2466&lt;('d_시나리오'!$I$6-'d_시나리오'!$H$6)/('d_시나리오'!$J$6-'d_시나리오'!$H$6),'d_시나리오'!$H$6+SQRT(O2466*('d_시나리오'!$J$6-'d_시나리오'!$H$6)*('d_시나리오'!$I$6-'d_시나리오'!$H$6)),'d_시나리오'!$J$6-SQRT((1-O2466)*('d_시나리오'!$J$6-'d_시나리오'!$H$6)*('d_시나리오'!$J$6-'d_시나리오'!$I$6))))</f>
        <v/>
      </c>
      <c r="Q2466">
        <f>INDEX('d_분포'!$B$2:$B$57,RANDBETWEEN(1,56))</f>
        <v/>
      </c>
      <c r="R2466">
        <f>BETAINV(RAND(),5,5)</f>
        <v/>
      </c>
      <c r="S2466">
        <f>'d_고정'!$B$1*'6_기대효과'!$H$7*('d_시나리오'!$I$7/'d_고정'!$B$2)*B2466</f>
        <v/>
      </c>
      <c r="T2466">
        <f>S2466*D2466</f>
        <v/>
      </c>
      <c r="U2466">
        <f>S2466*F2466*H2466</f>
        <v/>
      </c>
      <c r="V2466">
        <f>S2466*F2466*(H2466-1)</f>
        <v/>
      </c>
      <c r="W2466">
        <f>U2466*J2466</f>
        <v/>
      </c>
      <c r="X2466">
        <f>T2466+W2466</f>
        <v/>
      </c>
      <c r="Y2466">
        <f>(T2466*E2466+W2466*L2466)*(1-R2466-'d_고정'!$B$13)</f>
        <v/>
      </c>
      <c r="Z2466">
        <f>(U2466*N2466*Q2466+'d_고정'!$B$3*('6_기대효과'!$H$7/8)*Q2466*'d_고정'!$B$10*P2466*('6_기대효과'!$K$7/'d_고정'!$B$9))*(1-R2466)</f>
        <v/>
      </c>
      <c r="AA2466">
        <f>W2466*L2466*(1-R2466-'d_고정'!$B$13)+U2466*MAX(N2466-'d_고정'!$B$10*P2466*('6_기대효과'!$K$7/'d_고정'!$B$9),0)*Q2466*(1-R2466)</f>
        <v/>
      </c>
      <c r="AB2466">
        <f>Y2466+Z2466</f>
        <v/>
      </c>
      <c r="AC2466">
        <f>Y2466/('d_고정'!$B$5*'6_기대효과'!$H$7/8)/'d_고정'!$B$6</f>
        <v/>
      </c>
      <c r="AD2466">
        <f>Y2466/('d_고정'!$B$8*'6_기대효과'!$H$7/8)</f>
        <v/>
      </c>
    </row>
    <row r="2467">
      <c r="A2467">
        <f>RAND()</f>
        <v/>
      </c>
      <c r="B2467">
        <f>IF('d_시나리오'!$J$2='d_시나리오'!$H$2,'d_시나리오'!$I$2,IF(A2467&lt;('d_시나리오'!$I$2-'d_시나리오'!$H$2)/('d_시나리오'!$J$2-'d_시나리오'!$H$2),'d_시나리오'!$H$2+SQRT(A2467*('d_시나리오'!$J$2-'d_시나리오'!$H$2)*('d_시나리오'!$I$2-'d_시나리오'!$H$2)),'d_시나리오'!$J$2-SQRT((1-A2467)*('d_시나리오'!$J$2-'d_시나리오'!$H$2)*('d_시나리오'!$J$2-'d_시나리오'!$I$2))))</f>
        <v/>
      </c>
      <c r="C2467">
        <f>RAND()</f>
        <v/>
      </c>
      <c r="D2467">
        <f>BETAINV(RAND(),IF(C2467&lt;'d_고정'!$B$26,'d_고정'!$B$23,'d_고정'!$B$16)+1,'d_고정'!$B$17-IF(C2467&lt;'d_고정'!$B$26,'d_고정'!$B$23,'d_고정'!$B$16)+1)*('d_고정'!$B$14+('d_고정'!$B$15-'d_고정'!$B$14)*RAND())</f>
        <v/>
      </c>
      <c r="E2467">
        <f>INDEX('d_분포'!$A$2:$A$28,RANDBETWEEN(1,27))</f>
        <v/>
      </c>
      <c r="F2467">
        <f>INDEX('d_분포'!$C$2:$C$5,RANDBETWEEN(1,4))*(0.9+0.2*RAND())</f>
        <v/>
      </c>
      <c r="G2467">
        <f>RAND()</f>
        <v/>
      </c>
      <c r="H2467">
        <f>(F2467+(1-F2467)*('d_고정'!$B$22*BETAINV(RAND(),IF(G2467&lt;'d_고정'!$B$26,'d_고정'!$B$25,'d_고정'!$B$20)+1,'d_고정'!$B$21-IF(G2467&lt;'d_고정'!$B$26,'d_고정'!$B$25,'d_고정'!$B$20)+1)+(1-'d_고정'!$B$22)*BETAINV(RAND(),IF(G2467&lt;'d_고정'!$B$26,'d_고정'!$B$24,'d_고정'!$B$18)+1,'d_고정'!$B$19-IF(G2467&lt;'d_고정'!$B$26,'d_고정'!$B$24,'d_고정'!$B$18)+1))*('d_고정'!$B$14+('d_고정'!$B$15-'d_고정'!$B$14)*RAND()))/F2467</f>
        <v/>
      </c>
      <c r="I2467">
        <f>RAND()</f>
        <v/>
      </c>
      <c r="J2467">
        <f>IF('d_시나리오'!$J$3='d_시나리오'!$H$3,'d_시나리오'!$I$3,IF(I2467&lt;('d_시나리오'!$I$3-'d_시나리오'!$H$3)/('d_시나리오'!$J$3-'d_시나리오'!$H$3),'d_시나리오'!$H$3+SQRT(I2467*('d_시나리오'!$J$3-'d_시나리오'!$H$3)*('d_시나리오'!$I$3-'d_시나리오'!$H$3)),'d_시나리오'!$J$3-SQRT((1-I2467)*('d_시나리오'!$J$3-'d_시나리오'!$H$3)*('d_시나리오'!$J$3-'d_시나리오'!$I$3))))</f>
        <v/>
      </c>
      <c r="K2467">
        <f>RAND()</f>
        <v/>
      </c>
      <c r="L2467">
        <f>IF('d_시나리오'!$J$4='d_시나리오'!$H$4,'d_시나리오'!$I$4,IF(K2467&lt;('d_시나리오'!$I$4-'d_시나리오'!$H$4)/('d_시나리오'!$J$4-'d_시나리오'!$H$4),'d_시나리오'!$H$4+SQRT(K2467*('d_시나리오'!$J$4-'d_시나리오'!$H$4)*('d_시나리오'!$I$4-'d_시나리오'!$H$4)),'d_시나리오'!$J$4-SQRT((1-K2467)*('d_시나리오'!$J$4-'d_시나리오'!$H$4)*('d_시나리오'!$J$4-'d_시나리오'!$I$4))))</f>
        <v/>
      </c>
      <c r="M2467">
        <f>RAND()</f>
        <v/>
      </c>
      <c r="N2467">
        <f>IF('d_시나리오'!$J$5='d_시나리오'!$H$5,'d_시나리오'!$I$5,IF(M2467&lt;('d_시나리오'!$I$5-'d_시나리오'!$H$5)/('d_시나리오'!$J$5-'d_시나리오'!$H$5),'d_시나리오'!$H$5+SQRT(M2467*('d_시나리오'!$J$5-'d_시나리오'!$H$5)*('d_시나리오'!$I$5-'d_시나리오'!$H$5)),'d_시나리오'!$J$5-SQRT((1-M2467)*('d_시나리오'!$J$5-'d_시나리오'!$H$5)*('d_시나리오'!$J$5-'d_시나리오'!$I$5))))</f>
        <v/>
      </c>
      <c r="O2467">
        <f>RAND()</f>
        <v/>
      </c>
      <c r="P2467">
        <f>IF('d_시나리오'!$J$6='d_시나리오'!$H$6,'d_시나리오'!$I$6,IF(O2467&lt;('d_시나리오'!$I$6-'d_시나리오'!$H$6)/('d_시나리오'!$J$6-'d_시나리오'!$H$6),'d_시나리오'!$H$6+SQRT(O2467*('d_시나리오'!$J$6-'d_시나리오'!$H$6)*('d_시나리오'!$I$6-'d_시나리오'!$H$6)),'d_시나리오'!$J$6-SQRT((1-O2467)*('d_시나리오'!$J$6-'d_시나리오'!$H$6)*('d_시나리오'!$J$6-'d_시나리오'!$I$6))))</f>
        <v/>
      </c>
      <c r="Q2467">
        <f>INDEX('d_분포'!$B$2:$B$57,RANDBETWEEN(1,56))</f>
        <v/>
      </c>
      <c r="R2467">
        <f>BETAINV(RAND(),5,5)</f>
        <v/>
      </c>
      <c r="S2467">
        <f>'d_고정'!$B$1*'6_기대효과'!$H$7*('d_시나리오'!$I$7/'d_고정'!$B$2)*B2467</f>
        <v/>
      </c>
      <c r="T2467">
        <f>S2467*D2467</f>
        <v/>
      </c>
      <c r="U2467">
        <f>S2467*F2467*H2467</f>
        <v/>
      </c>
      <c r="V2467">
        <f>S2467*F2467*(H2467-1)</f>
        <v/>
      </c>
      <c r="W2467">
        <f>U2467*J2467</f>
        <v/>
      </c>
      <c r="X2467">
        <f>T2467+W2467</f>
        <v/>
      </c>
      <c r="Y2467">
        <f>(T2467*E2467+W2467*L2467)*(1-R2467-'d_고정'!$B$13)</f>
        <v/>
      </c>
      <c r="Z2467">
        <f>(U2467*N2467*Q2467+'d_고정'!$B$3*('6_기대효과'!$H$7/8)*Q2467*'d_고정'!$B$10*P2467*('6_기대효과'!$K$7/'d_고정'!$B$9))*(1-R2467)</f>
        <v/>
      </c>
      <c r="AA2467">
        <f>W2467*L2467*(1-R2467-'d_고정'!$B$13)+U2467*MAX(N2467-'d_고정'!$B$10*P2467*('6_기대효과'!$K$7/'d_고정'!$B$9),0)*Q2467*(1-R2467)</f>
        <v/>
      </c>
      <c r="AB2467">
        <f>Y2467+Z2467</f>
        <v/>
      </c>
      <c r="AC2467">
        <f>Y2467/('d_고정'!$B$5*'6_기대효과'!$H$7/8)/'d_고정'!$B$6</f>
        <v/>
      </c>
      <c r="AD2467">
        <f>Y2467/('d_고정'!$B$8*'6_기대효과'!$H$7/8)</f>
        <v/>
      </c>
    </row>
    <row r="2468">
      <c r="A2468">
        <f>RAND()</f>
        <v/>
      </c>
      <c r="B2468">
        <f>IF('d_시나리오'!$J$2='d_시나리오'!$H$2,'d_시나리오'!$I$2,IF(A2468&lt;('d_시나리오'!$I$2-'d_시나리오'!$H$2)/('d_시나리오'!$J$2-'d_시나리오'!$H$2),'d_시나리오'!$H$2+SQRT(A2468*('d_시나리오'!$J$2-'d_시나리오'!$H$2)*('d_시나리오'!$I$2-'d_시나리오'!$H$2)),'d_시나리오'!$J$2-SQRT((1-A2468)*('d_시나리오'!$J$2-'d_시나리오'!$H$2)*('d_시나리오'!$J$2-'d_시나리오'!$I$2))))</f>
        <v/>
      </c>
      <c r="C2468">
        <f>RAND()</f>
        <v/>
      </c>
      <c r="D2468">
        <f>BETAINV(RAND(),IF(C2468&lt;'d_고정'!$B$26,'d_고정'!$B$23,'d_고정'!$B$16)+1,'d_고정'!$B$17-IF(C2468&lt;'d_고정'!$B$26,'d_고정'!$B$23,'d_고정'!$B$16)+1)*('d_고정'!$B$14+('d_고정'!$B$15-'d_고정'!$B$14)*RAND())</f>
        <v/>
      </c>
      <c r="E2468">
        <f>INDEX('d_분포'!$A$2:$A$28,RANDBETWEEN(1,27))</f>
        <v/>
      </c>
      <c r="F2468">
        <f>INDEX('d_분포'!$C$2:$C$5,RANDBETWEEN(1,4))*(0.9+0.2*RAND())</f>
        <v/>
      </c>
      <c r="G2468">
        <f>RAND()</f>
        <v/>
      </c>
      <c r="H2468">
        <f>(F2468+(1-F2468)*('d_고정'!$B$22*BETAINV(RAND(),IF(G2468&lt;'d_고정'!$B$26,'d_고정'!$B$25,'d_고정'!$B$20)+1,'d_고정'!$B$21-IF(G2468&lt;'d_고정'!$B$26,'d_고정'!$B$25,'d_고정'!$B$20)+1)+(1-'d_고정'!$B$22)*BETAINV(RAND(),IF(G2468&lt;'d_고정'!$B$26,'d_고정'!$B$24,'d_고정'!$B$18)+1,'d_고정'!$B$19-IF(G2468&lt;'d_고정'!$B$26,'d_고정'!$B$24,'d_고정'!$B$18)+1))*('d_고정'!$B$14+('d_고정'!$B$15-'d_고정'!$B$14)*RAND()))/F2468</f>
        <v/>
      </c>
      <c r="I2468">
        <f>RAND()</f>
        <v/>
      </c>
      <c r="J2468">
        <f>IF('d_시나리오'!$J$3='d_시나리오'!$H$3,'d_시나리오'!$I$3,IF(I2468&lt;('d_시나리오'!$I$3-'d_시나리오'!$H$3)/('d_시나리오'!$J$3-'d_시나리오'!$H$3),'d_시나리오'!$H$3+SQRT(I2468*('d_시나리오'!$J$3-'d_시나리오'!$H$3)*('d_시나리오'!$I$3-'d_시나리오'!$H$3)),'d_시나리오'!$J$3-SQRT((1-I2468)*('d_시나리오'!$J$3-'d_시나리오'!$H$3)*('d_시나리오'!$J$3-'d_시나리오'!$I$3))))</f>
        <v/>
      </c>
      <c r="K2468">
        <f>RAND()</f>
        <v/>
      </c>
      <c r="L2468">
        <f>IF('d_시나리오'!$J$4='d_시나리오'!$H$4,'d_시나리오'!$I$4,IF(K2468&lt;('d_시나리오'!$I$4-'d_시나리오'!$H$4)/('d_시나리오'!$J$4-'d_시나리오'!$H$4),'d_시나리오'!$H$4+SQRT(K2468*('d_시나리오'!$J$4-'d_시나리오'!$H$4)*('d_시나리오'!$I$4-'d_시나리오'!$H$4)),'d_시나리오'!$J$4-SQRT((1-K2468)*('d_시나리오'!$J$4-'d_시나리오'!$H$4)*('d_시나리오'!$J$4-'d_시나리오'!$I$4))))</f>
        <v/>
      </c>
      <c r="M2468">
        <f>RAND()</f>
        <v/>
      </c>
      <c r="N2468">
        <f>IF('d_시나리오'!$J$5='d_시나리오'!$H$5,'d_시나리오'!$I$5,IF(M2468&lt;('d_시나리오'!$I$5-'d_시나리오'!$H$5)/('d_시나리오'!$J$5-'d_시나리오'!$H$5),'d_시나리오'!$H$5+SQRT(M2468*('d_시나리오'!$J$5-'d_시나리오'!$H$5)*('d_시나리오'!$I$5-'d_시나리오'!$H$5)),'d_시나리오'!$J$5-SQRT((1-M2468)*('d_시나리오'!$J$5-'d_시나리오'!$H$5)*('d_시나리오'!$J$5-'d_시나리오'!$I$5))))</f>
        <v/>
      </c>
      <c r="O2468">
        <f>RAND()</f>
        <v/>
      </c>
      <c r="P2468">
        <f>IF('d_시나리오'!$J$6='d_시나리오'!$H$6,'d_시나리오'!$I$6,IF(O2468&lt;('d_시나리오'!$I$6-'d_시나리오'!$H$6)/('d_시나리오'!$J$6-'d_시나리오'!$H$6),'d_시나리오'!$H$6+SQRT(O2468*('d_시나리오'!$J$6-'d_시나리오'!$H$6)*('d_시나리오'!$I$6-'d_시나리오'!$H$6)),'d_시나리오'!$J$6-SQRT((1-O2468)*('d_시나리오'!$J$6-'d_시나리오'!$H$6)*('d_시나리오'!$J$6-'d_시나리오'!$I$6))))</f>
        <v/>
      </c>
      <c r="Q2468">
        <f>INDEX('d_분포'!$B$2:$B$57,RANDBETWEEN(1,56))</f>
        <v/>
      </c>
      <c r="R2468">
        <f>BETAINV(RAND(),5,5)</f>
        <v/>
      </c>
      <c r="S2468">
        <f>'d_고정'!$B$1*'6_기대효과'!$H$7*('d_시나리오'!$I$7/'d_고정'!$B$2)*B2468</f>
        <v/>
      </c>
      <c r="T2468">
        <f>S2468*D2468</f>
        <v/>
      </c>
      <c r="U2468">
        <f>S2468*F2468*H2468</f>
        <v/>
      </c>
      <c r="V2468">
        <f>S2468*F2468*(H2468-1)</f>
        <v/>
      </c>
      <c r="W2468">
        <f>U2468*J2468</f>
        <v/>
      </c>
      <c r="X2468">
        <f>T2468+W2468</f>
        <v/>
      </c>
      <c r="Y2468">
        <f>(T2468*E2468+W2468*L2468)*(1-R2468-'d_고정'!$B$13)</f>
        <v/>
      </c>
      <c r="Z2468">
        <f>(U2468*N2468*Q2468+'d_고정'!$B$3*('6_기대효과'!$H$7/8)*Q2468*'d_고정'!$B$10*P2468*('6_기대효과'!$K$7/'d_고정'!$B$9))*(1-R2468)</f>
        <v/>
      </c>
      <c r="AA2468">
        <f>W2468*L2468*(1-R2468-'d_고정'!$B$13)+U2468*MAX(N2468-'d_고정'!$B$10*P2468*('6_기대효과'!$K$7/'d_고정'!$B$9),0)*Q2468*(1-R2468)</f>
        <v/>
      </c>
      <c r="AB2468">
        <f>Y2468+Z2468</f>
        <v/>
      </c>
      <c r="AC2468">
        <f>Y2468/('d_고정'!$B$5*'6_기대효과'!$H$7/8)/'d_고정'!$B$6</f>
        <v/>
      </c>
      <c r="AD2468">
        <f>Y2468/('d_고정'!$B$8*'6_기대효과'!$H$7/8)</f>
        <v/>
      </c>
    </row>
    <row r="2469">
      <c r="A2469">
        <f>RAND()</f>
        <v/>
      </c>
      <c r="B2469">
        <f>IF('d_시나리오'!$J$2='d_시나리오'!$H$2,'d_시나리오'!$I$2,IF(A2469&lt;('d_시나리오'!$I$2-'d_시나리오'!$H$2)/('d_시나리오'!$J$2-'d_시나리오'!$H$2),'d_시나리오'!$H$2+SQRT(A2469*('d_시나리오'!$J$2-'d_시나리오'!$H$2)*('d_시나리오'!$I$2-'d_시나리오'!$H$2)),'d_시나리오'!$J$2-SQRT((1-A2469)*('d_시나리오'!$J$2-'d_시나리오'!$H$2)*('d_시나리오'!$J$2-'d_시나리오'!$I$2))))</f>
        <v/>
      </c>
      <c r="C2469">
        <f>RAND()</f>
        <v/>
      </c>
      <c r="D2469">
        <f>BETAINV(RAND(),IF(C2469&lt;'d_고정'!$B$26,'d_고정'!$B$23,'d_고정'!$B$16)+1,'d_고정'!$B$17-IF(C2469&lt;'d_고정'!$B$26,'d_고정'!$B$23,'d_고정'!$B$16)+1)*('d_고정'!$B$14+('d_고정'!$B$15-'d_고정'!$B$14)*RAND())</f>
        <v/>
      </c>
      <c r="E2469">
        <f>INDEX('d_분포'!$A$2:$A$28,RANDBETWEEN(1,27))</f>
        <v/>
      </c>
      <c r="F2469">
        <f>INDEX('d_분포'!$C$2:$C$5,RANDBETWEEN(1,4))*(0.9+0.2*RAND())</f>
        <v/>
      </c>
      <c r="G2469">
        <f>RAND()</f>
        <v/>
      </c>
      <c r="H2469">
        <f>(F2469+(1-F2469)*('d_고정'!$B$22*BETAINV(RAND(),IF(G2469&lt;'d_고정'!$B$26,'d_고정'!$B$25,'d_고정'!$B$20)+1,'d_고정'!$B$21-IF(G2469&lt;'d_고정'!$B$26,'d_고정'!$B$25,'d_고정'!$B$20)+1)+(1-'d_고정'!$B$22)*BETAINV(RAND(),IF(G2469&lt;'d_고정'!$B$26,'d_고정'!$B$24,'d_고정'!$B$18)+1,'d_고정'!$B$19-IF(G2469&lt;'d_고정'!$B$26,'d_고정'!$B$24,'d_고정'!$B$18)+1))*('d_고정'!$B$14+('d_고정'!$B$15-'d_고정'!$B$14)*RAND()))/F2469</f>
        <v/>
      </c>
      <c r="I2469">
        <f>RAND()</f>
        <v/>
      </c>
      <c r="J2469">
        <f>IF('d_시나리오'!$J$3='d_시나리오'!$H$3,'d_시나리오'!$I$3,IF(I2469&lt;('d_시나리오'!$I$3-'d_시나리오'!$H$3)/('d_시나리오'!$J$3-'d_시나리오'!$H$3),'d_시나리오'!$H$3+SQRT(I2469*('d_시나리오'!$J$3-'d_시나리오'!$H$3)*('d_시나리오'!$I$3-'d_시나리오'!$H$3)),'d_시나리오'!$J$3-SQRT((1-I2469)*('d_시나리오'!$J$3-'d_시나리오'!$H$3)*('d_시나리오'!$J$3-'d_시나리오'!$I$3))))</f>
        <v/>
      </c>
      <c r="K2469">
        <f>RAND()</f>
        <v/>
      </c>
      <c r="L2469">
        <f>IF('d_시나리오'!$J$4='d_시나리오'!$H$4,'d_시나리오'!$I$4,IF(K2469&lt;('d_시나리오'!$I$4-'d_시나리오'!$H$4)/('d_시나리오'!$J$4-'d_시나리오'!$H$4),'d_시나리오'!$H$4+SQRT(K2469*('d_시나리오'!$J$4-'d_시나리오'!$H$4)*('d_시나리오'!$I$4-'d_시나리오'!$H$4)),'d_시나리오'!$J$4-SQRT((1-K2469)*('d_시나리오'!$J$4-'d_시나리오'!$H$4)*('d_시나리오'!$J$4-'d_시나리오'!$I$4))))</f>
        <v/>
      </c>
      <c r="M2469">
        <f>RAND()</f>
        <v/>
      </c>
      <c r="N2469">
        <f>IF('d_시나리오'!$J$5='d_시나리오'!$H$5,'d_시나리오'!$I$5,IF(M2469&lt;('d_시나리오'!$I$5-'d_시나리오'!$H$5)/('d_시나리오'!$J$5-'d_시나리오'!$H$5),'d_시나리오'!$H$5+SQRT(M2469*('d_시나리오'!$J$5-'d_시나리오'!$H$5)*('d_시나리오'!$I$5-'d_시나리오'!$H$5)),'d_시나리오'!$J$5-SQRT((1-M2469)*('d_시나리오'!$J$5-'d_시나리오'!$H$5)*('d_시나리오'!$J$5-'d_시나리오'!$I$5))))</f>
        <v/>
      </c>
      <c r="O2469">
        <f>RAND()</f>
        <v/>
      </c>
      <c r="P2469">
        <f>IF('d_시나리오'!$J$6='d_시나리오'!$H$6,'d_시나리오'!$I$6,IF(O2469&lt;('d_시나리오'!$I$6-'d_시나리오'!$H$6)/('d_시나리오'!$J$6-'d_시나리오'!$H$6),'d_시나리오'!$H$6+SQRT(O2469*('d_시나리오'!$J$6-'d_시나리오'!$H$6)*('d_시나리오'!$I$6-'d_시나리오'!$H$6)),'d_시나리오'!$J$6-SQRT((1-O2469)*('d_시나리오'!$J$6-'d_시나리오'!$H$6)*('d_시나리오'!$J$6-'d_시나리오'!$I$6))))</f>
        <v/>
      </c>
      <c r="Q2469">
        <f>INDEX('d_분포'!$B$2:$B$57,RANDBETWEEN(1,56))</f>
        <v/>
      </c>
      <c r="R2469">
        <f>BETAINV(RAND(),5,5)</f>
        <v/>
      </c>
      <c r="S2469">
        <f>'d_고정'!$B$1*'6_기대효과'!$H$7*('d_시나리오'!$I$7/'d_고정'!$B$2)*B2469</f>
        <v/>
      </c>
      <c r="T2469">
        <f>S2469*D2469</f>
        <v/>
      </c>
      <c r="U2469">
        <f>S2469*F2469*H2469</f>
        <v/>
      </c>
      <c r="V2469">
        <f>S2469*F2469*(H2469-1)</f>
        <v/>
      </c>
      <c r="W2469">
        <f>U2469*J2469</f>
        <v/>
      </c>
      <c r="X2469">
        <f>T2469+W2469</f>
        <v/>
      </c>
      <c r="Y2469">
        <f>(T2469*E2469+W2469*L2469)*(1-R2469-'d_고정'!$B$13)</f>
        <v/>
      </c>
      <c r="Z2469">
        <f>(U2469*N2469*Q2469+'d_고정'!$B$3*('6_기대효과'!$H$7/8)*Q2469*'d_고정'!$B$10*P2469*('6_기대효과'!$K$7/'d_고정'!$B$9))*(1-R2469)</f>
        <v/>
      </c>
      <c r="AA2469">
        <f>W2469*L2469*(1-R2469-'d_고정'!$B$13)+U2469*MAX(N2469-'d_고정'!$B$10*P2469*('6_기대효과'!$K$7/'d_고정'!$B$9),0)*Q2469*(1-R2469)</f>
        <v/>
      </c>
      <c r="AB2469">
        <f>Y2469+Z2469</f>
        <v/>
      </c>
      <c r="AC2469">
        <f>Y2469/('d_고정'!$B$5*'6_기대효과'!$H$7/8)/'d_고정'!$B$6</f>
        <v/>
      </c>
      <c r="AD2469">
        <f>Y2469/('d_고정'!$B$8*'6_기대효과'!$H$7/8)</f>
        <v/>
      </c>
    </row>
    <row r="2470">
      <c r="A2470">
        <f>RAND()</f>
        <v/>
      </c>
      <c r="B2470">
        <f>IF('d_시나리오'!$J$2='d_시나리오'!$H$2,'d_시나리오'!$I$2,IF(A2470&lt;('d_시나리오'!$I$2-'d_시나리오'!$H$2)/('d_시나리오'!$J$2-'d_시나리오'!$H$2),'d_시나리오'!$H$2+SQRT(A2470*('d_시나리오'!$J$2-'d_시나리오'!$H$2)*('d_시나리오'!$I$2-'d_시나리오'!$H$2)),'d_시나리오'!$J$2-SQRT((1-A2470)*('d_시나리오'!$J$2-'d_시나리오'!$H$2)*('d_시나리오'!$J$2-'d_시나리오'!$I$2))))</f>
        <v/>
      </c>
      <c r="C2470">
        <f>RAND()</f>
        <v/>
      </c>
      <c r="D2470">
        <f>BETAINV(RAND(),IF(C2470&lt;'d_고정'!$B$26,'d_고정'!$B$23,'d_고정'!$B$16)+1,'d_고정'!$B$17-IF(C2470&lt;'d_고정'!$B$26,'d_고정'!$B$23,'d_고정'!$B$16)+1)*('d_고정'!$B$14+('d_고정'!$B$15-'d_고정'!$B$14)*RAND())</f>
        <v/>
      </c>
      <c r="E2470">
        <f>INDEX('d_분포'!$A$2:$A$28,RANDBETWEEN(1,27))</f>
        <v/>
      </c>
      <c r="F2470">
        <f>INDEX('d_분포'!$C$2:$C$5,RANDBETWEEN(1,4))*(0.9+0.2*RAND())</f>
        <v/>
      </c>
      <c r="G2470">
        <f>RAND()</f>
        <v/>
      </c>
      <c r="H2470">
        <f>(F2470+(1-F2470)*('d_고정'!$B$22*BETAINV(RAND(),IF(G2470&lt;'d_고정'!$B$26,'d_고정'!$B$25,'d_고정'!$B$20)+1,'d_고정'!$B$21-IF(G2470&lt;'d_고정'!$B$26,'d_고정'!$B$25,'d_고정'!$B$20)+1)+(1-'d_고정'!$B$22)*BETAINV(RAND(),IF(G2470&lt;'d_고정'!$B$26,'d_고정'!$B$24,'d_고정'!$B$18)+1,'d_고정'!$B$19-IF(G2470&lt;'d_고정'!$B$26,'d_고정'!$B$24,'d_고정'!$B$18)+1))*('d_고정'!$B$14+('d_고정'!$B$15-'d_고정'!$B$14)*RAND()))/F2470</f>
        <v/>
      </c>
      <c r="I2470">
        <f>RAND()</f>
        <v/>
      </c>
      <c r="J2470">
        <f>IF('d_시나리오'!$J$3='d_시나리오'!$H$3,'d_시나리오'!$I$3,IF(I2470&lt;('d_시나리오'!$I$3-'d_시나리오'!$H$3)/('d_시나리오'!$J$3-'d_시나리오'!$H$3),'d_시나리오'!$H$3+SQRT(I2470*('d_시나리오'!$J$3-'d_시나리오'!$H$3)*('d_시나리오'!$I$3-'d_시나리오'!$H$3)),'d_시나리오'!$J$3-SQRT((1-I2470)*('d_시나리오'!$J$3-'d_시나리오'!$H$3)*('d_시나리오'!$J$3-'d_시나리오'!$I$3))))</f>
        <v/>
      </c>
      <c r="K2470">
        <f>RAND()</f>
        <v/>
      </c>
      <c r="L2470">
        <f>IF('d_시나리오'!$J$4='d_시나리오'!$H$4,'d_시나리오'!$I$4,IF(K2470&lt;('d_시나리오'!$I$4-'d_시나리오'!$H$4)/('d_시나리오'!$J$4-'d_시나리오'!$H$4),'d_시나리오'!$H$4+SQRT(K2470*('d_시나리오'!$J$4-'d_시나리오'!$H$4)*('d_시나리오'!$I$4-'d_시나리오'!$H$4)),'d_시나리오'!$J$4-SQRT((1-K2470)*('d_시나리오'!$J$4-'d_시나리오'!$H$4)*('d_시나리오'!$J$4-'d_시나리오'!$I$4))))</f>
        <v/>
      </c>
      <c r="M2470">
        <f>RAND()</f>
        <v/>
      </c>
      <c r="N2470">
        <f>IF('d_시나리오'!$J$5='d_시나리오'!$H$5,'d_시나리오'!$I$5,IF(M2470&lt;('d_시나리오'!$I$5-'d_시나리오'!$H$5)/('d_시나리오'!$J$5-'d_시나리오'!$H$5),'d_시나리오'!$H$5+SQRT(M2470*('d_시나리오'!$J$5-'d_시나리오'!$H$5)*('d_시나리오'!$I$5-'d_시나리오'!$H$5)),'d_시나리오'!$J$5-SQRT((1-M2470)*('d_시나리오'!$J$5-'d_시나리오'!$H$5)*('d_시나리오'!$J$5-'d_시나리오'!$I$5))))</f>
        <v/>
      </c>
      <c r="O2470">
        <f>RAND()</f>
        <v/>
      </c>
      <c r="P2470">
        <f>IF('d_시나리오'!$J$6='d_시나리오'!$H$6,'d_시나리오'!$I$6,IF(O2470&lt;('d_시나리오'!$I$6-'d_시나리오'!$H$6)/('d_시나리오'!$J$6-'d_시나리오'!$H$6),'d_시나리오'!$H$6+SQRT(O2470*('d_시나리오'!$J$6-'d_시나리오'!$H$6)*('d_시나리오'!$I$6-'d_시나리오'!$H$6)),'d_시나리오'!$J$6-SQRT((1-O2470)*('d_시나리오'!$J$6-'d_시나리오'!$H$6)*('d_시나리오'!$J$6-'d_시나리오'!$I$6))))</f>
        <v/>
      </c>
      <c r="Q2470">
        <f>INDEX('d_분포'!$B$2:$B$57,RANDBETWEEN(1,56))</f>
        <v/>
      </c>
      <c r="R2470">
        <f>BETAINV(RAND(),5,5)</f>
        <v/>
      </c>
      <c r="S2470">
        <f>'d_고정'!$B$1*'6_기대효과'!$H$7*('d_시나리오'!$I$7/'d_고정'!$B$2)*B2470</f>
        <v/>
      </c>
      <c r="T2470">
        <f>S2470*D2470</f>
        <v/>
      </c>
      <c r="U2470">
        <f>S2470*F2470*H2470</f>
        <v/>
      </c>
      <c r="V2470">
        <f>S2470*F2470*(H2470-1)</f>
        <v/>
      </c>
      <c r="W2470">
        <f>U2470*J2470</f>
        <v/>
      </c>
      <c r="X2470">
        <f>T2470+W2470</f>
        <v/>
      </c>
      <c r="Y2470">
        <f>(T2470*E2470+W2470*L2470)*(1-R2470-'d_고정'!$B$13)</f>
        <v/>
      </c>
      <c r="Z2470">
        <f>(U2470*N2470*Q2470+'d_고정'!$B$3*('6_기대효과'!$H$7/8)*Q2470*'d_고정'!$B$10*P2470*('6_기대효과'!$K$7/'d_고정'!$B$9))*(1-R2470)</f>
        <v/>
      </c>
      <c r="AA2470">
        <f>W2470*L2470*(1-R2470-'d_고정'!$B$13)+U2470*MAX(N2470-'d_고정'!$B$10*P2470*('6_기대효과'!$K$7/'d_고정'!$B$9),0)*Q2470*(1-R2470)</f>
        <v/>
      </c>
      <c r="AB2470">
        <f>Y2470+Z2470</f>
        <v/>
      </c>
      <c r="AC2470">
        <f>Y2470/('d_고정'!$B$5*'6_기대효과'!$H$7/8)/'d_고정'!$B$6</f>
        <v/>
      </c>
      <c r="AD2470">
        <f>Y2470/('d_고정'!$B$8*'6_기대효과'!$H$7/8)</f>
        <v/>
      </c>
    </row>
    <row r="2471">
      <c r="A2471">
        <f>RAND()</f>
        <v/>
      </c>
      <c r="B2471">
        <f>IF('d_시나리오'!$J$2='d_시나리오'!$H$2,'d_시나리오'!$I$2,IF(A2471&lt;('d_시나리오'!$I$2-'d_시나리오'!$H$2)/('d_시나리오'!$J$2-'d_시나리오'!$H$2),'d_시나리오'!$H$2+SQRT(A2471*('d_시나리오'!$J$2-'d_시나리오'!$H$2)*('d_시나리오'!$I$2-'d_시나리오'!$H$2)),'d_시나리오'!$J$2-SQRT((1-A2471)*('d_시나리오'!$J$2-'d_시나리오'!$H$2)*('d_시나리오'!$J$2-'d_시나리오'!$I$2))))</f>
        <v/>
      </c>
      <c r="C2471">
        <f>RAND()</f>
        <v/>
      </c>
      <c r="D2471">
        <f>BETAINV(RAND(),IF(C2471&lt;'d_고정'!$B$26,'d_고정'!$B$23,'d_고정'!$B$16)+1,'d_고정'!$B$17-IF(C2471&lt;'d_고정'!$B$26,'d_고정'!$B$23,'d_고정'!$B$16)+1)*('d_고정'!$B$14+('d_고정'!$B$15-'d_고정'!$B$14)*RAND())</f>
        <v/>
      </c>
      <c r="E2471">
        <f>INDEX('d_분포'!$A$2:$A$28,RANDBETWEEN(1,27))</f>
        <v/>
      </c>
      <c r="F2471">
        <f>INDEX('d_분포'!$C$2:$C$5,RANDBETWEEN(1,4))*(0.9+0.2*RAND())</f>
        <v/>
      </c>
      <c r="G2471">
        <f>RAND()</f>
        <v/>
      </c>
      <c r="H2471">
        <f>(F2471+(1-F2471)*('d_고정'!$B$22*BETAINV(RAND(),IF(G2471&lt;'d_고정'!$B$26,'d_고정'!$B$25,'d_고정'!$B$20)+1,'d_고정'!$B$21-IF(G2471&lt;'d_고정'!$B$26,'d_고정'!$B$25,'d_고정'!$B$20)+1)+(1-'d_고정'!$B$22)*BETAINV(RAND(),IF(G2471&lt;'d_고정'!$B$26,'d_고정'!$B$24,'d_고정'!$B$18)+1,'d_고정'!$B$19-IF(G2471&lt;'d_고정'!$B$26,'d_고정'!$B$24,'d_고정'!$B$18)+1))*('d_고정'!$B$14+('d_고정'!$B$15-'d_고정'!$B$14)*RAND()))/F2471</f>
        <v/>
      </c>
      <c r="I2471">
        <f>RAND()</f>
        <v/>
      </c>
      <c r="J2471">
        <f>IF('d_시나리오'!$J$3='d_시나리오'!$H$3,'d_시나리오'!$I$3,IF(I2471&lt;('d_시나리오'!$I$3-'d_시나리오'!$H$3)/('d_시나리오'!$J$3-'d_시나리오'!$H$3),'d_시나리오'!$H$3+SQRT(I2471*('d_시나리오'!$J$3-'d_시나리오'!$H$3)*('d_시나리오'!$I$3-'d_시나리오'!$H$3)),'d_시나리오'!$J$3-SQRT((1-I2471)*('d_시나리오'!$J$3-'d_시나리오'!$H$3)*('d_시나리오'!$J$3-'d_시나리오'!$I$3))))</f>
        <v/>
      </c>
      <c r="K2471">
        <f>RAND()</f>
        <v/>
      </c>
      <c r="L2471">
        <f>IF('d_시나리오'!$J$4='d_시나리오'!$H$4,'d_시나리오'!$I$4,IF(K2471&lt;('d_시나리오'!$I$4-'d_시나리오'!$H$4)/('d_시나리오'!$J$4-'d_시나리오'!$H$4),'d_시나리오'!$H$4+SQRT(K2471*('d_시나리오'!$J$4-'d_시나리오'!$H$4)*('d_시나리오'!$I$4-'d_시나리오'!$H$4)),'d_시나리오'!$J$4-SQRT((1-K2471)*('d_시나리오'!$J$4-'d_시나리오'!$H$4)*('d_시나리오'!$J$4-'d_시나리오'!$I$4))))</f>
        <v/>
      </c>
      <c r="M2471">
        <f>RAND()</f>
        <v/>
      </c>
      <c r="N2471">
        <f>IF('d_시나리오'!$J$5='d_시나리오'!$H$5,'d_시나리오'!$I$5,IF(M2471&lt;('d_시나리오'!$I$5-'d_시나리오'!$H$5)/('d_시나리오'!$J$5-'d_시나리오'!$H$5),'d_시나리오'!$H$5+SQRT(M2471*('d_시나리오'!$J$5-'d_시나리오'!$H$5)*('d_시나리오'!$I$5-'d_시나리오'!$H$5)),'d_시나리오'!$J$5-SQRT((1-M2471)*('d_시나리오'!$J$5-'d_시나리오'!$H$5)*('d_시나리오'!$J$5-'d_시나리오'!$I$5))))</f>
        <v/>
      </c>
      <c r="O2471">
        <f>RAND()</f>
        <v/>
      </c>
      <c r="P2471">
        <f>IF('d_시나리오'!$J$6='d_시나리오'!$H$6,'d_시나리오'!$I$6,IF(O2471&lt;('d_시나리오'!$I$6-'d_시나리오'!$H$6)/('d_시나리오'!$J$6-'d_시나리오'!$H$6),'d_시나리오'!$H$6+SQRT(O2471*('d_시나리오'!$J$6-'d_시나리오'!$H$6)*('d_시나리오'!$I$6-'d_시나리오'!$H$6)),'d_시나리오'!$J$6-SQRT((1-O2471)*('d_시나리오'!$J$6-'d_시나리오'!$H$6)*('d_시나리오'!$J$6-'d_시나리오'!$I$6))))</f>
        <v/>
      </c>
      <c r="Q2471">
        <f>INDEX('d_분포'!$B$2:$B$57,RANDBETWEEN(1,56))</f>
        <v/>
      </c>
      <c r="R2471">
        <f>BETAINV(RAND(),5,5)</f>
        <v/>
      </c>
      <c r="S2471">
        <f>'d_고정'!$B$1*'6_기대효과'!$H$7*('d_시나리오'!$I$7/'d_고정'!$B$2)*B2471</f>
        <v/>
      </c>
      <c r="T2471">
        <f>S2471*D2471</f>
        <v/>
      </c>
      <c r="U2471">
        <f>S2471*F2471*H2471</f>
        <v/>
      </c>
      <c r="V2471">
        <f>S2471*F2471*(H2471-1)</f>
        <v/>
      </c>
      <c r="W2471">
        <f>U2471*J2471</f>
        <v/>
      </c>
      <c r="X2471">
        <f>T2471+W2471</f>
        <v/>
      </c>
      <c r="Y2471">
        <f>(T2471*E2471+W2471*L2471)*(1-R2471-'d_고정'!$B$13)</f>
        <v/>
      </c>
      <c r="Z2471">
        <f>(U2471*N2471*Q2471+'d_고정'!$B$3*('6_기대효과'!$H$7/8)*Q2471*'d_고정'!$B$10*P2471*('6_기대효과'!$K$7/'d_고정'!$B$9))*(1-R2471)</f>
        <v/>
      </c>
      <c r="AA2471">
        <f>W2471*L2471*(1-R2471-'d_고정'!$B$13)+U2471*MAX(N2471-'d_고정'!$B$10*P2471*('6_기대효과'!$K$7/'d_고정'!$B$9),0)*Q2471*(1-R2471)</f>
        <v/>
      </c>
      <c r="AB2471">
        <f>Y2471+Z2471</f>
        <v/>
      </c>
      <c r="AC2471">
        <f>Y2471/('d_고정'!$B$5*'6_기대효과'!$H$7/8)/'d_고정'!$B$6</f>
        <v/>
      </c>
      <c r="AD2471">
        <f>Y2471/('d_고정'!$B$8*'6_기대효과'!$H$7/8)</f>
        <v/>
      </c>
    </row>
    <row r="2472">
      <c r="A2472">
        <f>RAND()</f>
        <v/>
      </c>
      <c r="B2472">
        <f>IF('d_시나리오'!$J$2='d_시나리오'!$H$2,'d_시나리오'!$I$2,IF(A2472&lt;('d_시나리오'!$I$2-'d_시나리오'!$H$2)/('d_시나리오'!$J$2-'d_시나리오'!$H$2),'d_시나리오'!$H$2+SQRT(A2472*('d_시나리오'!$J$2-'d_시나리오'!$H$2)*('d_시나리오'!$I$2-'d_시나리오'!$H$2)),'d_시나리오'!$J$2-SQRT((1-A2472)*('d_시나리오'!$J$2-'d_시나리오'!$H$2)*('d_시나리오'!$J$2-'d_시나리오'!$I$2))))</f>
        <v/>
      </c>
      <c r="C2472">
        <f>RAND()</f>
        <v/>
      </c>
      <c r="D2472">
        <f>BETAINV(RAND(),IF(C2472&lt;'d_고정'!$B$26,'d_고정'!$B$23,'d_고정'!$B$16)+1,'d_고정'!$B$17-IF(C2472&lt;'d_고정'!$B$26,'d_고정'!$B$23,'d_고정'!$B$16)+1)*('d_고정'!$B$14+('d_고정'!$B$15-'d_고정'!$B$14)*RAND())</f>
        <v/>
      </c>
      <c r="E2472">
        <f>INDEX('d_분포'!$A$2:$A$28,RANDBETWEEN(1,27))</f>
        <v/>
      </c>
      <c r="F2472">
        <f>INDEX('d_분포'!$C$2:$C$5,RANDBETWEEN(1,4))*(0.9+0.2*RAND())</f>
        <v/>
      </c>
      <c r="G2472">
        <f>RAND()</f>
        <v/>
      </c>
      <c r="H2472">
        <f>(F2472+(1-F2472)*('d_고정'!$B$22*BETAINV(RAND(),IF(G2472&lt;'d_고정'!$B$26,'d_고정'!$B$25,'d_고정'!$B$20)+1,'d_고정'!$B$21-IF(G2472&lt;'d_고정'!$B$26,'d_고정'!$B$25,'d_고정'!$B$20)+1)+(1-'d_고정'!$B$22)*BETAINV(RAND(),IF(G2472&lt;'d_고정'!$B$26,'d_고정'!$B$24,'d_고정'!$B$18)+1,'d_고정'!$B$19-IF(G2472&lt;'d_고정'!$B$26,'d_고정'!$B$24,'d_고정'!$B$18)+1))*('d_고정'!$B$14+('d_고정'!$B$15-'d_고정'!$B$14)*RAND()))/F2472</f>
        <v/>
      </c>
      <c r="I2472">
        <f>RAND()</f>
        <v/>
      </c>
      <c r="J2472">
        <f>IF('d_시나리오'!$J$3='d_시나리오'!$H$3,'d_시나리오'!$I$3,IF(I2472&lt;('d_시나리오'!$I$3-'d_시나리오'!$H$3)/('d_시나리오'!$J$3-'d_시나리오'!$H$3),'d_시나리오'!$H$3+SQRT(I2472*('d_시나리오'!$J$3-'d_시나리오'!$H$3)*('d_시나리오'!$I$3-'d_시나리오'!$H$3)),'d_시나리오'!$J$3-SQRT((1-I2472)*('d_시나리오'!$J$3-'d_시나리오'!$H$3)*('d_시나리오'!$J$3-'d_시나리오'!$I$3))))</f>
        <v/>
      </c>
      <c r="K2472">
        <f>RAND()</f>
        <v/>
      </c>
      <c r="L2472">
        <f>IF('d_시나리오'!$J$4='d_시나리오'!$H$4,'d_시나리오'!$I$4,IF(K2472&lt;('d_시나리오'!$I$4-'d_시나리오'!$H$4)/('d_시나리오'!$J$4-'d_시나리오'!$H$4),'d_시나리오'!$H$4+SQRT(K2472*('d_시나리오'!$J$4-'d_시나리오'!$H$4)*('d_시나리오'!$I$4-'d_시나리오'!$H$4)),'d_시나리오'!$J$4-SQRT((1-K2472)*('d_시나리오'!$J$4-'d_시나리오'!$H$4)*('d_시나리오'!$J$4-'d_시나리오'!$I$4))))</f>
        <v/>
      </c>
      <c r="M2472">
        <f>RAND()</f>
        <v/>
      </c>
      <c r="N2472">
        <f>IF('d_시나리오'!$J$5='d_시나리오'!$H$5,'d_시나리오'!$I$5,IF(M2472&lt;('d_시나리오'!$I$5-'d_시나리오'!$H$5)/('d_시나리오'!$J$5-'d_시나리오'!$H$5),'d_시나리오'!$H$5+SQRT(M2472*('d_시나리오'!$J$5-'d_시나리오'!$H$5)*('d_시나리오'!$I$5-'d_시나리오'!$H$5)),'d_시나리오'!$J$5-SQRT((1-M2472)*('d_시나리오'!$J$5-'d_시나리오'!$H$5)*('d_시나리오'!$J$5-'d_시나리오'!$I$5))))</f>
        <v/>
      </c>
      <c r="O2472">
        <f>RAND()</f>
        <v/>
      </c>
      <c r="P2472">
        <f>IF('d_시나리오'!$J$6='d_시나리오'!$H$6,'d_시나리오'!$I$6,IF(O2472&lt;('d_시나리오'!$I$6-'d_시나리오'!$H$6)/('d_시나리오'!$J$6-'d_시나리오'!$H$6),'d_시나리오'!$H$6+SQRT(O2472*('d_시나리오'!$J$6-'d_시나리오'!$H$6)*('d_시나리오'!$I$6-'d_시나리오'!$H$6)),'d_시나리오'!$J$6-SQRT((1-O2472)*('d_시나리오'!$J$6-'d_시나리오'!$H$6)*('d_시나리오'!$J$6-'d_시나리오'!$I$6))))</f>
        <v/>
      </c>
      <c r="Q2472">
        <f>INDEX('d_분포'!$B$2:$B$57,RANDBETWEEN(1,56))</f>
        <v/>
      </c>
      <c r="R2472">
        <f>BETAINV(RAND(),5,5)</f>
        <v/>
      </c>
      <c r="S2472">
        <f>'d_고정'!$B$1*'6_기대효과'!$H$7*('d_시나리오'!$I$7/'d_고정'!$B$2)*B2472</f>
        <v/>
      </c>
      <c r="T2472">
        <f>S2472*D2472</f>
        <v/>
      </c>
      <c r="U2472">
        <f>S2472*F2472*H2472</f>
        <v/>
      </c>
      <c r="V2472">
        <f>S2472*F2472*(H2472-1)</f>
        <v/>
      </c>
      <c r="W2472">
        <f>U2472*J2472</f>
        <v/>
      </c>
      <c r="X2472">
        <f>T2472+W2472</f>
        <v/>
      </c>
      <c r="Y2472">
        <f>(T2472*E2472+W2472*L2472)*(1-R2472-'d_고정'!$B$13)</f>
        <v/>
      </c>
      <c r="Z2472">
        <f>(U2472*N2472*Q2472+'d_고정'!$B$3*('6_기대효과'!$H$7/8)*Q2472*'d_고정'!$B$10*P2472*('6_기대효과'!$K$7/'d_고정'!$B$9))*(1-R2472)</f>
        <v/>
      </c>
      <c r="AA2472">
        <f>W2472*L2472*(1-R2472-'d_고정'!$B$13)+U2472*MAX(N2472-'d_고정'!$B$10*P2472*('6_기대효과'!$K$7/'d_고정'!$B$9),0)*Q2472*(1-R2472)</f>
        <v/>
      </c>
      <c r="AB2472">
        <f>Y2472+Z2472</f>
        <v/>
      </c>
      <c r="AC2472">
        <f>Y2472/('d_고정'!$B$5*'6_기대효과'!$H$7/8)/'d_고정'!$B$6</f>
        <v/>
      </c>
      <c r="AD2472">
        <f>Y2472/('d_고정'!$B$8*'6_기대효과'!$H$7/8)</f>
        <v/>
      </c>
    </row>
    <row r="2473">
      <c r="A2473">
        <f>RAND()</f>
        <v/>
      </c>
      <c r="B2473">
        <f>IF('d_시나리오'!$J$2='d_시나리오'!$H$2,'d_시나리오'!$I$2,IF(A2473&lt;('d_시나리오'!$I$2-'d_시나리오'!$H$2)/('d_시나리오'!$J$2-'d_시나리오'!$H$2),'d_시나리오'!$H$2+SQRT(A2473*('d_시나리오'!$J$2-'d_시나리오'!$H$2)*('d_시나리오'!$I$2-'d_시나리오'!$H$2)),'d_시나리오'!$J$2-SQRT((1-A2473)*('d_시나리오'!$J$2-'d_시나리오'!$H$2)*('d_시나리오'!$J$2-'d_시나리오'!$I$2))))</f>
        <v/>
      </c>
      <c r="C2473">
        <f>RAND()</f>
        <v/>
      </c>
      <c r="D2473">
        <f>BETAINV(RAND(),IF(C2473&lt;'d_고정'!$B$26,'d_고정'!$B$23,'d_고정'!$B$16)+1,'d_고정'!$B$17-IF(C2473&lt;'d_고정'!$B$26,'d_고정'!$B$23,'d_고정'!$B$16)+1)*('d_고정'!$B$14+('d_고정'!$B$15-'d_고정'!$B$14)*RAND())</f>
        <v/>
      </c>
      <c r="E2473">
        <f>INDEX('d_분포'!$A$2:$A$28,RANDBETWEEN(1,27))</f>
        <v/>
      </c>
      <c r="F2473">
        <f>INDEX('d_분포'!$C$2:$C$5,RANDBETWEEN(1,4))*(0.9+0.2*RAND())</f>
        <v/>
      </c>
      <c r="G2473">
        <f>RAND()</f>
        <v/>
      </c>
      <c r="H2473">
        <f>(F2473+(1-F2473)*('d_고정'!$B$22*BETAINV(RAND(),IF(G2473&lt;'d_고정'!$B$26,'d_고정'!$B$25,'d_고정'!$B$20)+1,'d_고정'!$B$21-IF(G2473&lt;'d_고정'!$B$26,'d_고정'!$B$25,'d_고정'!$B$20)+1)+(1-'d_고정'!$B$22)*BETAINV(RAND(),IF(G2473&lt;'d_고정'!$B$26,'d_고정'!$B$24,'d_고정'!$B$18)+1,'d_고정'!$B$19-IF(G2473&lt;'d_고정'!$B$26,'d_고정'!$B$24,'d_고정'!$B$18)+1))*('d_고정'!$B$14+('d_고정'!$B$15-'d_고정'!$B$14)*RAND()))/F2473</f>
        <v/>
      </c>
      <c r="I2473">
        <f>RAND()</f>
        <v/>
      </c>
      <c r="J2473">
        <f>IF('d_시나리오'!$J$3='d_시나리오'!$H$3,'d_시나리오'!$I$3,IF(I2473&lt;('d_시나리오'!$I$3-'d_시나리오'!$H$3)/('d_시나리오'!$J$3-'d_시나리오'!$H$3),'d_시나리오'!$H$3+SQRT(I2473*('d_시나리오'!$J$3-'d_시나리오'!$H$3)*('d_시나리오'!$I$3-'d_시나리오'!$H$3)),'d_시나리오'!$J$3-SQRT((1-I2473)*('d_시나리오'!$J$3-'d_시나리오'!$H$3)*('d_시나리오'!$J$3-'d_시나리오'!$I$3))))</f>
        <v/>
      </c>
      <c r="K2473">
        <f>RAND()</f>
        <v/>
      </c>
      <c r="L2473">
        <f>IF('d_시나리오'!$J$4='d_시나리오'!$H$4,'d_시나리오'!$I$4,IF(K2473&lt;('d_시나리오'!$I$4-'d_시나리오'!$H$4)/('d_시나리오'!$J$4-'d_시나리오'!$H$4),'d_시나리오'!$H$4+SQRT(K2473*('d_시나리오'!$J$4-'d_시나리오'!$H$4)*('d_시나리오'!$I$4-'d_시나리오'!$H$4)),'d_시나리오'!$J$4-SQRT((1-K2473)*('d_시나리오'!$J$4-'d_시나리오'!$H$4)*('d_시나리오'!$J$4-'d_시나리오'!$I$4))))</f>
        <v/>
      </c>
      <c r="M2473">
        <f>RAND()</f>
        <v/>
      </c>
      <c r="N2473">
        <f>IF('d_시나리오'!$J$5='d_시나리오'!$H$5,'d_시나리오'!$I$5,IF(M2473&lt;('d_시나리오'!$I$5-'d_시나리오'!$H$5)/('d_시나리오'!$J$5-'d_시나리오'!$H$5),'d_시나리오'!$H$5+SQRT(M2473*('d_시나리오'!$J$5-'d_시나리오'!$H$5)*('d_시나리오'!$I$5-'d_시나리오'!$H$5)),'d_시나리오'!$J$5-SQRT((1-M2473)*('d_시나리오'!$J$5-'d_시나리오'!$H$5)*('d_시나리오'!$J$5-'d_시나리오'!$I$5))))</f>
        <v/>
      </c>
      <c r="O2473">
        <f>RAND()</f>
        <v/>
      </c>
      <c r="P2473">
        <f>IF('d_시나리오'!$J$6='d_시나리오'!$H$6,'d_시나리오'!$I$6,IF(O2473&lt;('d_시나리오'!$I$6-'d_시나리오'!$H$6)/('d_시나리오'!$J$6-'d_시나리오'!$H$6),'d_시나리오'!$H$6+SQRT(O2473*('d_시나리오'!$J$6-'d_시나리오'!$H$6)*('d_시나리오'!$I$6-'d_시나리오'!$H$6)),'d_시나리오'!$J$6-SQRT((1-O2473)*('d_시나리오'!$J$6-'d_시나리오'!$H$6)*('d_시나리오'!$J$6-'d_시나리오'!$I$6))))</f>
        <v/>
      </c>
      <c r="Q2473">
        <f>INDEX('d_분포'!$B$2:$B$57,RANDBETWEEN(1,56))</f>
        <v/>
      </c>
      <c r="R2473">
        <f>BETAINV(RAND(),5,5)</f>
        <v/>
      </c>
      <c r="S2473">
        <f>'d_고정'!$B$1*'6_기대효과'!$H$7*('d_시나리오'!$I$7/'d_고정'!$B$2)*B2473</f>
        <v/>
      </c>
      <c r="T2473">
        <f>S2473*D2473</f>
        <v/>
      </c>
      <c r="U2473">
        <f>S2473*F2473*H2473</f>
        <v/>
      </c>
      <c r="V2473">
        <f>S2473*F2473*(H2473-1)</f>
        <v/>
      </c>
      <c r="W2473">
        <f>U2473*J2473</f>
        <v/>
      </c>
      <c r="X2473">
        <f>T2473+W2473</f>
        <v/>
      </c>
      <c r="Y2473">
        <f>(T2473*E2473+W2473*L2473)*(1-R2473-'d_고정'!$B$13)</f>
        <v/>
      </c>
      <c r="Z2473">
        <f>(U2473*N2473*Q2473+'d_고정'!$B$3*('6_기대효과'!$H$7/8)*Q2473*'d_고정'!$B$10*P2473*('6_기대효과'!$K$7/'d_고정'!$B$9))*(1-R2473)</f>
        <v/>
      </c>
      <c r="AA2473">
        <f>W2473*L2473*(1-R2473-'d_고정'!$B$13)+U2473*MAX(N2473-'d_고정'!$B$10*P2473*('6_기대효과'!$K$7/'d_고정'!$B$9),0)*Q2473*(1-R2473)</f>
        <v/>
      </c>
      <c r="AB2473">
        <f>Y2473+Z2473</f>
        <v/>
      </c>
      <c r="AC2473">
        <f>Y2473/('d_고정'!$B$5*'6_기대효과'!$H$7/8)/'d_고정'!$B$6</f>
        <v/>
      </c>
      <c r="AD2473">
        <f>Y2473/('d_고정'!$B$8*'6_기대효과'!$H$7/8)</f>
        <v/>
      </c>
    </row>
    <row r="2474">
      <c r="A2474">
        <f>RAND()</f>
        <v/>
      </c>
      <c r="B2474">
        <f>IF('d_시나리오'!$J$2='d_시나리오'!$H$2,'d_시나리오'!$I$2,IF(A2474&lt;('d_시나리오'!$I$2-'d_시나리오'!$H$2)/('d_시나리오'!$J$2-'d_시나리오'!$H$2),'d_시나리오'!$H$2+SQRT(A2474*('d_시나리오'!$J$2-'d_시나리오'!$H$2)*('d_시나리오'!$I$2-'d_시나리오'!$H$2)),'d_시나리오'!$J$2-SQRT((1-A2474)*('d_시나리오'!$J$2-'d_시나리오'!$H$2)*('d_시나리오'!$J$2-'d_시나리오'!$I$2))))</f>
        <v/>
      </c>
      <c r="C2474">
        <f>RAND()</f>
        <v/>
      </c>
      <c r="D2474">
        <f>BETAINV(RAND(),IF(C2474&lt;'d_고정'!$B$26,'d_고정'!$B$23,'d_고정'!$B$16)+1,'d_고정'!$B$17-IF(C2474&lt;'d_고정'!$B$26,'d_고정'!$B$23,'d_고정'!$B$16)+1)*('d_고정'!$B$14+('d_고정'!$B$15-'d_고정'!$B$14)*RAND())</f>
        <v/>
      </c>
      <c r="E2474">
        <f>INDEX('d_분포'!$A$2:$A$28,RANDBETWEEN(1,27))</f>
        <v/>
      </c>
      <c r="F2474">
        <f>INDEX('d_분포'!$C$2:$C$5,RANDBETWEEN(1,4))*(0.9+0.2*RAND())</f>
        <v/>
      </c>
      <c r="G2474">
        <f>RAND()</f>
        <v/>
      </c>
      <c r="H2474">
        <f>(F2474+(1-F2474)*('d_고정'!$B$22*BETAINV(RAND(),IF(G2474&lt;'d_고정'!$B$26,'d_고정'!$B$25,'d_고정'!$B$20)+1,'d_고정'!$B$21-IF(G2474&lt;'d_고정'!$B$26,'d_고정'!$B$25,'d_고정'!$B$20)+1)+(1-'d_고정'!$B$22)*BETAINV(RAND(),IF(G2474&lt;'d_고정'!$B$26,'d_고정'!$B$24,'d_고정'!$B$18)+1,'d_고정'!$B$19-IF(G2474&lt;'d_고정'!$B$26,'d_고정'!$B$24,'d_고정'!$B$18)+1))*('d_고정'!$B$14+('d_고정'!$B$15-'d_고정'!$B$14)*RAND()))/F2474</f>
        <v/>
      </c>
      <c r="I2474">
        <f>RAND()</f>
        <v/>
      </c>
      <c r="J2474">
        <f>IF('d_시나리오'!$J$3='d_시나리오'!$H$3,'d_시나리오'!$I$3,IF(I2474&lt;('d_시나리오'!$I$3-'d_시나리오'!$H$3)/('d_시나리오'!$J$3-'d_시나리오'!$H$3),'d_시나리오'!$H$3+SQRT(I2474*('d_시나리오'!$J$3-'d_시나리오'!$H$3)*('d_시나리오'!$I$3-'d_시나리오'!$H$3)),'d_시나리오'!$J$3-SQRT((1-I2474)*('d_시나리오'!$J$3-'d_시나리오'!$H$3)*('d_시나리오'!$J$3-'d_시나리오'!$I$3))))</f>
        <v/>
      </c>
      <c r="K2474">
        <f>RAND()</f>
        <v/>
      </c>
      <c r="L2474">
        <f>IF('d_시나리오'!$J$4='d_시나리오'!$H$4,'d_시나리오'!$I$4,IF(K2474&lt;('d_시나리오'!$I$4-'d_시나리오'!$H$4)/('d_시나리오'!$J$4-'d_시나리오'!$H$4),'d_시나리오'!$H$4+SQRT(K2474*('d_시나리오'!$J$4-'d_시나리오'!$H$4)*('d_시나리오'!$I$4-'d_시나리오'!$H$4)),'d_시나리오'!$J$4-SQRT((1-K2474)*('d_시나리오'!$J$4-'d_시나리오'!$H$4)*('d_시나리오'!$J$4-'d_시나리오'!$I$4))))</f>
        <v/>
      </c>
      <c r="M2474">
        <f>RAND()</f>
        <v/>
      </c>
      <c r="N2474">
        <f>IF('d_시나리오'!$J$5='d_시나리오'!$H$5,'d_시나리오'!$I$5,IF(M2474&lt;('d_시나리오'!$I$5-'d_시나리오'!$H$5)/('d_시나리오'!$J$5-'d_시나리오'!$H$5),'d_시나리오'!$H$5+SQRT(M2474*('d_시나리오'!$J$5-'d_시나리오'!$H$5)*('d_시나리오'!$I$5-'d_시나리오'!$H$5)),'d_시나리오'!$J$5-SQRT((1-M2474)*('d_시나리오'!$J$5-'d_시나리오'!$H$5)*('d_시나리오'!$J$5-'d_시나리오'!$I$5))))</f>
        <v/>
      </c>
      <c r="O2474">
        <f>RAND()</f>
        <v/>
      </c>
      <c r="P2474">
        <f>IF('d_시나리오'!$J$6='d_시나리오'!$H$6,'d_시나리오'!$I$6,IF(O2474&lt;('d_시나리오'!$I$6-'d_시나리오'!$H$6)/('d_시나리오'!$J$6-'d_시나리오'!$H$6),'d_시나리오'!$H$6+SQRT(O2474*('d_시나리오'!$J$6-'d_시나리오'!$H$6)*('d_시나리오'!$I$6-'d_시나리오'!$H$6)),'d_시나리오'!$J$6-SQRT((1-O2474)*('d_시나리오'!$J$6-'d_시나리오'!$H$6)*('d_시나리오'!$J$6-'d_시나리오'!$I$6))))</f>
        <v/>
      </c>
      <c r="Q2474">
        <f>INDEX('d_분포'!$B$2:$B$57,RANDBETWEEN(1,56))</f>
        <v/>
      </c>
      <c r="R2474">
        <f>BETAINV(RAND(),5,5)</f>
        <v/>
      </c>
      <c r="S2474">
        <f>'d_고정'!$B$1*'6_기대효과'!$H$7*('d_시나리오'!$I$7/'d_고정'!$B$2)*B2474</f>
        <v/>
      </c>
      <c r="T2474">
        <f>S2474*D2474</f>
        <v/>
      </c>
      <c r="U2474">
        <f>S2474*F2474*H2474</f>
        <v/>
      </c>
      <c r="V2474">
        <f>S2474*F2474*(H2474-1)</f>
        <v/>
      </c>
      <c r="W2474">
        <f>U2474*J2474</f>
        <v/>
      </c>
      <c r="X2474">
        <f>T2474+W2474</f>
        <v/>
      </c>
      <c r="Y2474">
        <f>(T2474*E2474+W2474*L2474)*(1-R2474-'d_고정'!$B$13)</f>
        <v/>
      </c>
      <c r="Z2474">
        <f>(U2474*N2474*Q2474+'d_고정'!$B$3*('6_기대효과'!$H$7/8)*Q2474*'d_고정'!$B$10*P2474*('6_기대효과'!$K$7/'d_고정'!$B$9))*(1-R2474)</f>
        <v/>
      </c>
      <c r="AA2474">
        <f>W2474*L2474*(1-R2474-'d_고정'!$B$13)+U2474*MAX(N2474-'d_고정'!$B$10*P2474*('6_기대효과'!$K$7/'d_고정'!$B$9),0)*Q2474*(1-R2474)</f>
        <v/>
      </c>
      <c r="AB2474">
        <f>Y2474+Z2474</f>
        <v/>
      </c>
      <c r="AC2474">
        <f>Y2474/('d_고정'!$B$5*'6_기대효과'!$H$7/8)/'d_고정'!$B$6</f>
        <v/>
      </c>
      <c r="AD2474">
        <f>Y2474/('d_고정'!$B$8*'6_기대효과'!$H$7/8)</f>
        <v/>
      </c>
    </row>
    <row r="2475">
      <c r="A2475">
        <f>RAND()</f>
        <v/>
      </c>
      <c r="B2475">
        <f>IF('d_시나리오'!$J$2='d_시나리오'!$H$2,'d_시나리오'!$I$2,IF(A2475&lt;('d_시나리오'!$I$2-'d_시나리오'!$H$2)/('d_시나리오'!$J$2-'d_시나리오'!$H$2),'d_시나리오'!$H$2+SQRT(A2475*('d_시나리오'!$J$2-'d_시나리오'!$H$2)*('d_시나리오'!$I$2-'d_시나리오'!$H$2)),'d_시나리오'!$J$2-SQRT((1-A2475)*('d_시나리오'!$J$2-'d_시나리오'!$H$2)*('d_시나리오'!$J$2-'d_시나리오'!$I$2))))</f>
        <v/>
      </c>
      <c r="C2475">
        <f>RAND()</f>
        <v/>
      </c>
      <c r="D2475">
        <f>BETAINV(RAND(),IF(C2475&lt;'d_고정'!$B$26,'d_고정'!$B$23,'d_고정'!$B$16)+1,'d_고정'!$B$17-IF(C2475&lt;'d_고정'!$B$26,'d_고정'!$B$23,'d_고정'!$B$16)+1)*('d_고정'!$B$14+('d_고정'!$B$15-'d_고정'!$B$14)*RAND())</f>
        <v/>
      </c>
      <c r="E2475">
        <f>INDEX('d_분포'!$A$2:$A$28,RANDBETWEEN(1,27))</f>
        <v/>
      </c>
      <c r="F2475">
        <f>INDEX('d_분포'!$C$2:$C$5,RANDBETWEEN(1,4))*(0.9+0.2*RAND())</f>
        <v/>
      </c>
      <c r="G2475">
        <f>RAND()</f>
        <v/>
      </c>
      <c r="H2475">
        <f>(F2475+(1-F2475)*('d_고정'!$B$22*BETAINV(RAND(),IF(G2475&lt;'d_고정'!$B$26,'d_고정'!$B$25,'d_고정'!$B$20)+1,'d_고정'!$B$21-IF(G2475&lt;'d_고정'!$B$26,'d_고정'!$B$25,'d_고정'!$B$20)+1)+(1-'d_고정'!$B$22)*BETAINV(RAND(),IF(G2475&lt;'d_고정'!$B$26,'d_고정'!$B$24,'d_고정'!$B$18)+1,'d_고정'!$B$19-IF(G2475&lt;'d_고정'!$B$26,'d_고정'!$B$24,'d_고정'!$B$18)+1))*('d_고정'!$B$14+('d_고정'!$B$15-'d_고정'!$B$14)*RAND()))/F2475</f>
        <v/>
      </c>
      <c r="I2475">
        <f>RAND()</f>
        <v/>
      </c>
      <c r="J2475">
        <f>IF('d_시나리오'!$J$3='d_시나리오'!$H$3,'d_시나리오'!$I$3,IF(I2475&lt;('d_시나리오'!$I$3-'d_시나리오'!$H$3)/('d_시나리오'!$J$3-'d_시나리오'!$H$3),'d_시나리오'!$H$3+SQRT(I2475*('d_시나리오'!$J$3-'d_시나리오'!$H$3)*('d_시나리오'!$I$3-'d_시나리오'!$H$3)),'d_시나리오'!$J$3-SQRT((1-I2475)*('d_시나리오'!$J$3-'d_시나리오'!$H$3)*('d_시나리오'!$J$3-'d_시나리오'!$I$3))))</f>
        <v/>
      </c>
      <c r="K2475">
        <f>RAND()</f>
        <v/>
      </c>
      <c r="L2475">
        <f>IF('d_시나리오'!$J$4='d_시나리오'!$H$4,'d_시나리오'!$I$4,IF(K2475&lt;('d_시나리오'!$I$4-'d_시나리오'!$H$4)/('d_시나리오'!$J$4-'d_시나리오'!$H$4),'d_시나리오'!$H$4+SQRT(K2475*('d_시나리오'!$J$4-'d_시나리오'!$H$4)*('d_시나리오'!$I$4-'d_시나리오'!$H$4)),'d_시나리오'!$J$4-SQRT((1-K2475)*('d_시나리오'!$J$4-'d_시나리오'!$H$4)*('d_시나리오'!$J$4-'d_시나리오'!$I$4))))</f>
        <v/>
      </c>
      <c r="M2475">
        <f>RAND()</f>
        <v/>
      </c>
      <c r="N2475">
        <f>IF('d_시나리오'!$J$5='d_시나리오'!$H$5,'d_시나리오'!$I$5,IF(M2475&lt;('d_시나리오'!$I$5-'d_시나리오'!$H$5)/('d_시나리오'!$J$5-'d_시나리오'!$H$5),'d_시나리오'!$H$5+SQRT(M2475*('d_시나리오'!$J$5-'d_시나리오'!$H$5)*('d_시나리오'!$I$5-'d_시나리오'!$H$5)),'d_시나리오'!$J$5-SQRT((1-M2475)*('d_시나리오'!$J$5-'d_시나리오'!$H$5)*('d_시나리오'!$J$5-'d_시나리오'!$I$5))))</f>
        <v/>
      </c>
      <c r="O2475">
        <f>RAND()</f>
        <v/>
      </c>
      <c r="P2475">
        <f>IF('d_시나리오'!$J$6='d_시나리오'!$H$6,'d_시나리오'!$I$6,IF(O2475&lt;('d_시나리오'!$I$6-'d_시나리오'!$H$6)/('d_시나리오'!$J$6-'d_시나리오'!$H$6),'d_시나리오'!$H$6+SQRT(O2475*('d_시나리오'!$J$6-'d_시나리오'!$H$6)*('d_시나리오'!$I$6-'d_시나리오'!$H$6)),'d_시나리오'!$J$6-SQRT((1-O2475)*('d_시나리오'!$J$6-'d_시나리오'!$H$6)*('d_시나리오'!$J$6-'d_시나리오'!$I$6))))</f>
        <v/>
      </c>
      <c r="Q2475">
        <f>INDEX('d_분포'!$B$2:$B$57,RANDBETWEEN(1,56))</f>
        <v/>
      </c>
      <c r="R2475">
        <f>BETAINV(RAND(),5,5)</f>
        <v/>
      </c>
      <c r="S2475">
        <f>'d_고정'!$B$1*'6_기대효과'!$H$7*('d_시나리오'!$I$7/'d_고정'!$B$2)*B2475</f>
        <v/>
      </c>
      <c r="T2475">
        <f>S2475*D2475</f>
        <v/>
      </c>
      <c r="U2475">
        <f>S2475*F2475*H2475</f>
        <v/>
      </c>
      <c r="V2475">
        <f>S2475*F2475*(H2475-1)</f>
        <v/>
      </c>
      <c r="W2475">
        <f>U2475*J2475</f>
        <v/>
      </c>
      <c r="X2475">
        <f>T2475+W2475</f>
        <v/>
      </c>
      <c r="Y2475">
        <f>(T2475*E2475+W2475*L2475)*(1-R2475-'d_고정'!$B$13)</f>
        <v/>
      </c>
      <c r="Z2475">
        <f>(U2475*N2475*Q2475+'d_고정'!$B$3*('6_기대효과'!$H$7/8)*Q2475*'d_고정'!$B$10*P2475*('6_기대효과'!$K$7/'d_고정'!$B$9))*(1-R2475)</f>
        <v/>
      </c>
      <c r="AA2475">
        <f>W2475*L2475*(1-R2475-'d_고정'!$B$13)+U2475*MAX(N2475-'d_고정'!$B$10*P2475*('6_기대효과'!$K$7/'d_고정'!$B$9),0)*Q2475*(1-R2475)</f>
        <v/>
      </c>
      <c r="AB2475">
        <f>Y2475+Z2475</f>
        <v/>
      </c>
      <c r="AC2475">
        <f>Y2475/('d_고정'!$B$5*'6_기대효과'!$H$7/8)/'d_고정'!$B$6</f>
        <v/>
      </c>
      <c r="AD2475">
        <f>Y2475/('d_고정'!$B$8*'6_기대효과'!$H$7/8)</f>
        <v/>
      </c>
    </row>
    <row r="2476">
      <c r="A2476">
        <f>RAND()</f>
        <v/>
      </c>
      <c r="B2476">
        <f>IF('d_시나리오'!$J$2='d_시나리오'!$H$2,'d_시나리오'!$I$2,IF(A2476&lt;('d_시나리오'!$I$2-'d_시나리오'!$H$2)/('d_시나리오'!$J$2-'d_시나리오'!$H$2),'d_시나리오'!$H$2+SQRT(A2476*('d_시나리오'!$J$2-'d_시나리오'!$H$2)*('d_시나리오'!$I$2-'d_시나리오'!$H$2)),'d_시나리오'!$J$2-SQRT((1-A2476)*('d_시나리오'!$J$2-'d_시나리오'!$H$2)*('d_시나리오'!$J$2-'d_시나리오'!$I$2))))</f>
        <v/>
      </c>
      <c r="C2476">
        <f>RAND()</f>
        <v/>
      </c>
      <c r="D2476">
        <f>BETAINV(RAND(),IF(C2476&lt;'d_고정'!$B$26,'d_고정'!$B$23,'d_고정'!$B$16)+1,'d_고정'!$B$17-IF(C2476&lt;'d_고정'!$B$26,'d_고정'!$B$23,'d_고정'!$B$16)+1)*('d_고정'!$B$14+('d_고정'!$B$15-'d_고정'!$B$14)*RAND())</f>
        <v/>
      </c>
      <c r="E2476">
        <f>INDEX('d_분포'!$A$2:$A$28,RANDBETWEEN(1,27))</f>
        <v/>
      </c>
      <c r="F2476">
        <f>INDEX('d_분포'!$C$2:$C$5,RANDBETWEEN(1,4))*(0.9+0.2*RAND())</f>
        <v/>
      </c>
      <c r="G2476">
        <f>RAND()</f>
        <v/>
      </c>
      <c r="H2476">
        <f>(F2476+(1-F2476)*('d_고정'!$B$22*BETAINV(RAND(),IF(G2476&lt;'d_고정'!$B$26,'d_고정'!$B$25,'d_고정'!$B$20)+1,'d_고정'!$B$21-IF(G2476&lt;'d_고정'!$B$26,'d_고정'!$B$25,'d_고정'!$B$20)+1)+(1-'d_고정'!$B$22)*BETAINV(RAND(),IF(G2476&lt;'d_고정'!$B$26,'d_고정'!$B$24,'d_고정'!$B$18)+1,'d_고정'!$B$19-IF(G2476&lt;'d_고정'!$B$26,'d_고정'!$B$24,'d_고정'!$B$18)+1))*('d_고정'!$B$14+('d_고정'!$B$15-'d_고정'!$B$14)*RAND()))/F2476</f>
        <v/>
      </c>
      <c r="I2476">
        <f>RAND()</f>
        <v/>
      </c>
      <c r="J2476">
        <f>IF('d_시나리오'!$J$3='d_시나리오'!$H$3,'d_시나리오'!$I$3,IF(I2476&lt;('d_시나리오'!$I$3-'d_시나리오'!$H$3)/('d_시나리오'!$J$3-'d_시나리오'!$H$3),'d_시나리오'!$H$3+SQRT(I2476*('d_시나리오'!$J$3-'d_시나리오'!$H$3)*('d_시나리오'!$I$3-'d_시나리오'!$H$3)),'d_시나리오'!$J$3-SQRT((1-I2476)*('d_시나리오'!$J$3-'d_시나리오'!$H$3)*('d_시나리오'!$J$3-'d_시나리오'!$I$3))))</f>
        <v/>
      </c>
      <c r="K2476">
        <f>RAND()</f>
        <v/>
      </c>
      <c r="L2476">
        <f>IF('d_시나리오'!$J$4='d_시나리오'!$H$4,'d_시나리오'!$I$4,IF(K2476&lt;('d_시나리오'!$I$4-'d_시나리오'!$H$4)/('d_시나리오'!$J$4-'d_시나리오'!$H$4),'d_시나리오'!$H$4+SQRT(K2476*('d_시나리오'!$J$4-'d_시나리오'!$H$4)*('d_시나리오'!$I$4-'d_시나리오'!$H$4)),'d_시나리오'!$J$4-SQRT((1-K2476)*('d_시나리오'!$J$4-'d_시나리오'!$H$4)*('d_시나리오'!$J$4-'d_시나리오'!$I$4))))</f>
        <v/>
      </c>
      <c r="M2476">
        <f>RAND()</f>
        <v/>
      </c>
      <c r="N2476">
        <f>IF('d_시나리오'!$J$5='d_시나리오'!$H$5,'d_시나리오'!$I$5,IF(M2476&lt;('d_시나리오'!$I$5-'d_시나리오'!$H$5)/('d_시나리오'!$J$5-'d_시나리오'!$H$5),'d_시나리오'!$H$5+SQRT(M2476*('d_시나리오'!$J$5-'d_시나리오'!$H$5)*('d_시나리오'!$I$5-'d_시나리오'!$H$5)),'d_시나리오'!$J$5-SQRT((1-M2476)*('d_시나리오'!$J$5-'d_시나리오'!$H$5)*('d_시나리오'!$J$5-'d_시나리오'!$I$5))))</f>
        <v/>
      </c>
      <c r="O2476">
        <f>RAND()</f>
        <v/>
      </c>
      <c r="P2476">
        <f>IF('d_시나리오'!$J$6='d_시나리오'!$H$6,'d_시나리오'!$I$6,IF(O2476&lt;('d_시나리오'!$I$6-'d_시나리오'!$H$6)/('d_시나리오'!$J$6-'d_시나리오'!$H$6),'d_시나리오'!$H$6+SQRT(O2476*('d_시나리오'!$J$6-'d_시나리오'!$H$6)*('d_시나리오'!$I$6-'d_시나리오'!$H$6)),'d_시나리오'!$J$6-SQRT((1-O2476)*('d_시나리오'!$J$6-'d_시나리오'!$H$6)*('d_시나리오'!$J$6-'d_시나리오'!$I$6))))</f>
        <v/>
      </c>
      <c r="Q2476">
        <f>INDEX('d_분포'!$B$2:$B$57,RANDBETWEEN(1,56))</f>
        <v/>
      </c>
      <c r="R2476">
        <f>BETAINV(RAND(),5,5)</f>
        <v/>
      </c>
      <c r="S2476">
        <f>'d_고정'!$B$1*'6_기대효과'!$H$7*('d_시나리오'!$I$7/'d_고정'!$B$2)*B2476</f>
        <v/>
      </c>
      <c r="T2476">
        <f>S2476*D2476</f>
        <v/>
      </c>
      <c r="U2476">
        <f>S2476*F2476*H2476</f>
        <v/>
      </c>
      <c r="V2476">
        <f>S2476*F2476*(H2476-1)</f>
        <v/>
      </c>
      <c r="W2476">
        <f>U2476*J2476</f>
        <v/>
      </c>
      <c r="X2476">
        <f>T2476+W2476</f>
        <v/>
      </c>
      <c r="Y2476">
        <f>(T2476*E2476+W2476*L2476)*(1-R2476-'d_고정'!$B$13)</f>
        <v/>
      </c>
      <c r="Z2476">
        <f>(U2476*N2476*Q2476+'d_고정'!$B$3*('6_기대효과'!$H$7/8)*Q2476*'d_고정'!$B$10*P2476*('6_기대효과'!$K$7/'d_고정'!$B$9))*(1-R2476)</f>
        <v/>
      </c>
      <c r="AA2476">
        <f>W2476*L2476*(1-R2476-'d_고정'!$B$13)+U2476*MAX(N2476-'d_고정'!$B$10*P2476*('6_기대효과'!$K$7/'d_고정'!$B$9),0)*Q2476*(1-R2476)</f>
        <v/>
      </c>
      <c r="AB2476">
        <f>Y2476+Z2476</f>
        <v/>
      </c>
      <c r="AC2476">
        <f>Y2476/('d_고정'!$B$5*'6_기대효과'!$H$7/8)/'d_고정'!$B$6</f>
        <v/>
      </c>
      <c r="AD2476">
        <f>Y2476/('d_고정'!$B$8*'6_기대효과'!$H$7/8)</f>
        <v/>
      </c>
    </row>
    <row r="2477">
      <c r="A2477">
        <f>RAND()</f>
        <v/>
      </c>
      <c r="B2477">
        <f>IF('d_시나리오'!$J$2='d_시나리오'!$H$2,'d_시나리오'!$I$2,IF(A2477&lt;('d_시나리오'!$I$2-'d_시나리오'!$H$2)/('d_시나리오'!$J$2-'d_시나리오'!$H$2),'d_시나리오'!$H$2+SQRT(A2477*('d_시나리오'!$J$2-'d_시나리오'!$H$2)*('d_시나리오'!$I$2-'d_시나리오'!$H$2)),'d_시나리오'!$J$2-SQRT((1-A2477)*('d_시나리오'!$J$2-'d_시나리오'!$H$2)*('d_시나리오'!$J$2-'d_시나리오'!$I$2))))</f>
        <v/>
      </c>
      <c r="C2477">
        <f>RAND()</f>
        <v/>
      </c>
      <c r="D2477">
        <f>BETAINV(RAND(),IF(C2477&lt;'d_고정'!$B$26,'d_고정'!$B$23,'d_고정'!$B$16)+1,'d_고정'!$B$17-IF(C2477&lt;'d_고정'!$B$26,'d_고정'!$B$23,'d_고정'!$B$16)+1)*('d_고정'!$B$14+('d_고정'!$B$15-'d_고정'!$B$14)*RAND())</f>
        <v/>
      </c>
      <c r="E2477">
        <f>INDEX('d_분포'!$A$2:$A$28,RANDBETWEEN(1,27))</f>
        <v/>
      </c>
      <c r="F2477">
        <f>INDEX('d_분포'!$C$2:$C$5,RANDBETWEEN(1,4))*(0.9+0.2*RAND())</f>
        <v/>
      </c>
      <c r="G2477">
        <f>RAND()</f>
        <v/>
      </c>
      <c r="H2477">
        <f>(F2477+(1-F2477)*('d_고정'!$B$22*BETAINV(RAND(),IF(G2477&lt;'d_고정'!$B$26,'d_고정'!$B$25,'d_고정'!$B$20)+1,'d_고정'!$B$21-IF(G2477&lt;'d_고정'!$B$26,'d_고정'!$B$25,'d_고정'!$B$20)+1)+(1-'d_고정'!$B$22)*BETAINV(RAND(),IF(G2477&lt;'d_고정'!$B$26,'d_고정'!$B$24,'d_고정'!$B$18)+1,'d_고정'!$B$19-IF(G2477&lt;'d_고정'!$B$26,'d_고정'!$B$24,'d_고정'!$B$18)+1))*('d_고정'!$B$14+('d_고정'!$B$15-'d_고정'!$B$14)*RAND()))/F2477</f>
        <v/>
      </c>
      <c r="I2477">
        <f>RAND()</f>
        <v/>
      </c>
      <c r="J2477">
        <f>IF('d_시나리오'!$J$3='d_시나리오'!$H$3,'d_시나리오'!$I$3,IF(I2477&lt;('d_시나리오'!$I$3-'d_시나리오'!$H$3)/('d_시나리오'!$J$3-'d_시나리오'!$H$3),'d_시나리오'!$H$3+SQRT(I2477*('d_시나리오'!$J$3-'d_시나리오'!$H$3)*('d_시나리오'!$I$3-'d_시나리오'!$H$3)),'d_시나리오'!$J$3-SQRT((1-I2477)*('d_시나리오'!$J$3-'d_시나리오'!$H$3)*('d_시나리오'!$J$3-'d_시나리오'!$I$3))))</f>
        <v/>
      </c>
      <c r="K2477">
        <f>RAND()</f>
        <v/>
      </c>
      <c r="L2477">
        <f>IF('d_시나리오'!$J$4='d_시나리오'!$H$4,'d_시나리오'!$I$4,IF(K2477&lt;('d_시나리오'!$I$4-'d_시나리오'!$H$4)/('d_시나리오'!$J$4-'d_시나리오'!$H$4),'d_시나리오'!$H$4+SQRT(K2477*('d_시나리오'!$J$4-'d_시나리오'!$H$4)*('d_시나리오'!$I$4-'d_시나리오'!$H$4)),'d_시나리오'!$J$4-SQRT((1-K2477)*('d_시나리오'!$J$4-'d_시나리오'!$H$4)*('d_시나리오'!$J$4-'d_시나리오'!$I$4))))</f>
        <v/>
      </c>
      <c r="M2477">
        <f>RAND()</f>
        <v/>
      </c>
      <c r="N2477">
        <f>IF('d_시나리오'!$J$5='d_시나리오'!$H$5,'d_시나리오'!$I$5,IF(M2477&lt;('d_시나리오'!$I$5-'d_시나리오'!$H$5)/('d_시나리오'!$J$5-'d_시나리오'!$H$5),'d_시나리오'!$H$5+SQRT(M2477*('d_시나리오'!$J$5-'d_시나리오'!$H$5)*('d_시나리오'!$I$5-'d_시나리오'!$H$5)),'d_시나리오'!$J$5-SQRT((1-M2477)*('d_시나리오'!$J$5-'d_시나리오'!$H$5)*('d_시나리오'!$J$5-'d_시나리오'!$I$5))))</f>
        <v/>
      </c>
      <c r="O2477">
        <f>RAND()</f>
        <v/>
      </c>
      <c r="P2477">
        <f>IF('d_시나리오'!$J$6='d_시나리오'!$H$6,'d_시나리오'!$I$6,IF(O2477&lt;('d_시나리오'!$I$6-'d_시나리오'!$H$6)/('d_시나리오'!$J$6-'d_시나리오'!$H$6),'d_시나리오'!$H$6+SQRT(O2477*('d_시나리오'!$J$6-'d_시나리오'!$H$6)*('d_시나리오'!$I$6-'d_시나리오'!$H$6)),'d_시나리오'!$J$6-SQRT((1-O2477)*('d_시나리오'!$J$6-'d_시나리오'!$H$6)*('d_시나리오'!$J$6-'d_시나리오'!$I$6))))</f>
        <v/>
      </c>
      <c r="Q2477">
        <f>INDEX('d_분포'!$B$2:$B$57,RANDBETWEEN(1,56))</f>
        <v/>
      </c>
      <c r="R2477">
        <f>BETAINV(RAND(),5,5)</f>
        <v/>
      </c>
      <c r="S2477">
        <f>'d_고정'!$B$1*'6_기대효과'!$H$7*('d_시나리오'!$I$7/'d_고정'!$B$2)*B2477</f>
        <v/>
      </c>
      <c r="T2477">
        <f>S2477*D2477</f>
        <v/>
      </c>
      <c r="U2477">
        <f>S2477*F2477*H2477</f>
        <v/>
      </c>
      <c r="V2477">
        <f>S2477*F2477*(H2477-1)</f>
        <v/>
      </c>
      <c r="W2477">
        <f>U2477*J2477</f>
        <v/>
      </c>
      <c r="X2477">
        <f>T2477+W2477</f>
        <v/>
      </c>
      <c r="Y2477">
        <f>(T2477*E2477+W2477*L2477)*(1-R2477-'d_고정'!$B$13)</f>
        <v/>
      </c>
      <c r="Z2477">
        <f>(U2477*N2477*Q2477+'d_고정'!$B$3*('6_기대효과'!$H$7/8)*Q2477*'d_고정'!$B$10*P2477*('6_기대효과'!$K$7/'d_고정'!$B$9))*(1-R2477)</f>
        <v/>
      </c>
      <c r="AA2477">
        <f>W2477*L2477*(1-R2477-'d_고정'!$B$13)+U2477*MAX(N2477-'d_고정'!$B$10*P2477*('6_기대효과'!$K$7/'d_고정'!$B$9),0)*Q2477*(1-R2477)</f>
        <v/>
      </c>
      <c r="AB2477">
        <f>Y2477+Z2477</f>
        <v/>
      </c>
      <c r="AC2477">
        <f>Y2477/('d_고정'!$B$5*'6_기대효과'!$H$7/8)/'d_고정'!$B$6</f>
        <v/>
      </c>
      <c r="AD2477">
        <f>Y2477/('d_고정'!$B$8*'6_기대효과'!$H$7/8)</f>
        <v/>
      </c>
    </row>
    <row r="2478">
      <c r="A2478">
        <f>RAND()</f>
        <v/>
      </c>
      <c r="B2478">
        <f>IF('d_시나리오'!$J$2='d_시나리오'!$H$2,'d_시나리오'!$I$2,IF(A2478&lt;('d_시나리오'!$I$2-'d_시나리오'!$H$2)/('d_시나리오'!$J$2-'d_시나리오'!$H$2),'d_시나리오'!$H$2+SQRT(A2478*('d_시나리오'!$J$2-'d_시나리오'!$H$2)*('d_시나리오'!$I$2-'d_시나리오'!$H$2)),'d_시나리오'!$J$2-SQRT((1-A2478)*('d_시나리오'!$J$2-'d_시나리오'!$H$2)*('d_시나리오'!$J$2-'d_시나리오'!$I$2))))</f>
        <v/>
      </c>
      <c r="C2478">
        <f>RAND()</f>
        <v/>
      </c>
      <c r="D2478">
        <f>BETAINV(RAND(),IF(C2478&lt;'d_고정'!$B$26,'d_고정'!$B$23,'d_고정'!$B$16)+1,'d_고정'!$B$17-IF(C2478&lt;'d_고정'!$B$26,'d_고정'!$B$23,'d_고정'!$B$16)+1)*('d_고정'!$B$14+('d_고정'!$B$15-'d_고정'!$B$14)*RAND())</f>
        <v/>
      </c>
      <c r="E2478">
        <f>INDEX('d_분포'!$A$2:$A$28,RANDBETWEEN(1,27))</f>
        <v/>
      </c>
      <c r="F2478">
        <f>INDEX('d_분포'!$C$2:$C$5,RANDBETWEEN(1,4))*(0.9+0.2*RAND())</f>
        <v/>
      </c>
      <c r="G2478">
        <f>RAND()</f>
        <v/>
      </c>
      <c r="H2478">
        <f>(F2478+(1-F2478)*('d_고정'!$B$22*BETAINV(RAND(),IF(G2478&lt;'d_고정'!$B$26,'d_고정'!$B$25,'d_고정'!$B$20)+1,'d_고정'!$B$21-IF(G2478&lt;'d_고정'!$B$26,'d_고정'!$B$25,'d_고정'!$B$20)+1)+(1-'d_고정'!$B$22)*BETAINV(RAND(),IF(G2478&lt;'d_고정'!$B$26,'d_고정'!$B$24,'d_고정'!$B$18)+1,'d_고정'!$B$19-IF(G2478&lt;'d_고정'!$B$26,'d_고정'!$B$24,'d_고정'!$B$18)+1))*('d_고정'!$B$14+('d_고정'!$B$15-'d_고정'!$B$14)*RAND()))/F2478</f>
        <v/>
      </c>
      <c r="I2478">
        <f>RAND()</f>
        <v/>
      </c>
      <c r="J2478">
        <f>IF('d_시나리오'!$J$3='d_시나리오'!$H$3,'d_시나리오'!$I$3,IF(I2478&lt;('d_시나리오'!$I$3-'d_시나리오'!$H$3)/('d_시나리오'!$J$3-'d_시나리오'!$H$3),'d_시나리오'!$H$3+SQRT(I2478*('d_시나리오'!$J$3-'d_시나리오'!$H$3)*('d_시나리오'!$I$3-'d_시나리오'!$H$3)),'d_시나리오'!$J$3-SQRT((1-I2478)*('d_시나리오'!$J$3-'d_시나리오'!$H$3)*('d_시나리오'!$J$3-'d_시나리오'!$I$3))))</f>
        <v/>
      </c>
      <c r="K2478">
        <f>RAND()</f>
        <v/>
      </c>
      <c r="L2478">
        <f>IF('d_시나리오'!$J$4='d_시나리오'!$H$4,'d_시나리오'!$I$4,IF(K2478&lt;('d_시나리오'!$I$4-'d_시나리오'!$H$4)/('d_시나리오'!$J$4-'d_시나리오'!$H$4),'d_시나리오'!$H$4+SQRT(K2478*('d_시나리오'!$J$4-'d_시나리오'!$H$4)*('d_시나리오'!$I$4-'d_시나리오'!$H$4)),'d_시나리오'!$J$4-SQRT((1-K2478)*('d_시나리오'!$J$4-'d_시나리오'!$H$4)*('d_시나리오'!$J$4-'d_시나리오'!$I$4))))</f>
        <v/>
      </c>
      <c r="M2478">
        <f>RAND()</f>
        <v/>
      </c>
      <c r="N2478">
        <f>IF('d_시나리오'!$J$5='d_시나리오'!$H$5,'d_시나리오'!$I$5,IF(M2478&lt;('d_시나리오'!$I$5-'d_시나리오'!$H$5)/('d_시나리오'!$J$5-'d_시나리오'!$H$5),'d_시나리오'!$H$5+SQRT(M2478*('d_시나리오'!$J$5-'d_시나리오'!$H$5)*('d_시나리오'!$I$5-'d_시나리오'!$H$5)),'d_시나리오'!$J$5-SQRT((1-M2478)*('d_시나리오'!$J$5-'d_시나리오'!$H$5)*('d_시나리오'!$J$5-'d_시나리오'!$I$5))))</f>
        <v/>
      </c>
      <c r="O2478">
        <f>RAND()</f>
        <v/>
      </c>
      <c r="P2478">
        <f>IF('d_시나리오'!$J$6='d_시나리오'!$H$6,'d_시나리오'!$I$6,IF(O2478&lt;('d_시나리오'!$I$6-'d_시나리오'!$H$6)/('d_시나리오'!$J$6-'d_시나리오'!$H$6),'d_시나리오'!$H$6+SQRT(O2478*('d_시나리오'!$J$6-'d_시나리오'!$H$6)*('d_시나리오'!$I$6-'d_시나리오'!$H$6)),'d_시나리오'!$J$6-SQRT((1-O2478)*('d_시나리오'!$J$6-'d_시나리오'!$H$6)*('d_시나리오'!$J$6-'d_시나리오'!$I$6))))</f>
        <v/>
      </c>
      <c r="Q2478">
        <f>INDEX('d_분포'!$B$2:$B$57,RANDBETWEEN(1,56))</f>
        <v/>
      </c>
      <c r="R2478">
        <f>BETAINV(RAND(),5,5)</f>
        <v/>
      </c>
      <c r="S2478">
        <f>'d_고정'!$B$1*'6_기대효과'!$H$7*('d_시나리오'!$I$7/'d_고정'!$B$2)*B2478</f>
        <v/>
      </c>
      <c r="T2478">
        <f>S2478*D2478</f>
        <v/>
      </c>
      <c r="U2478">
        <f>S2478*F2478*H2478</f>
        <v/>
      </c>
      <c r="V2478">
        <f>S2478*F2478*(H2478-1)</f>
        <v/>
      </c>
      <c r="W2478">
        <f>U2478*J2478</f>
        <v/>
      </c>
      <c r="X2478">
        <f>T2478+W2478</f>
        <v/>
      </c>
      <c r="Y2478">
        <f>(T2478*E2478+W2478*L2478)*(1-R2478-'d_고정'!$B$13)</f>
        <v/>
      </c>
      <c r="Z2478">
        <f>(U2478*N2478*Q2478+'d_고정'!$B$3*('6_기대효과'!$H$7/8)*Q2478*'d_고정'!$B$10*P2478*('6_기대효과'!$K$7/'d_고정'!$B$9))*(1-R2478)</f>
        <v/>
      </c>
      <c r="AA2478">
        <f>W2478*L2478*(1-R2478-'d_고정'!$B$13)+U2478*MAX(N2478-'d_고정'!$B$10*P2478*('6_기대효과'!$K$7/'d_고정'!$B$9),0)*Q2478*(1-R2478)</f>
        <v/>
      </c>
      <c r="AB2478">
        <f>Y2478+Z2478</f>
        <v/>
      </c>
      <c r="AC2478">
        <f>Y2478/('d_고정'!$B$5*'6_기대효과'!$H$7/8)/'d_고정'!$B$6</f>
        <v/>
      </c>
      <c r="AD2478">
        <f>Y2478/('d_고정'!$B$8*'6_기대효과'!$H$7/8)</f>
        <v/>
      </c>
    </row>
    <row r="2479">
      <c r="A2479">
        <f>RAND()</f>
        <v/>
      </c>
      <c r="B2479">
        <f>IF('d_시나리오'!$J$2='d_시나리오'!$H$2,'d_시나리오'!$I$2,IF(A2479&lt;('d_시나리오'!$I$2-'d_시나리오'!$H$2)/('d_시나리오'!$J$2-'d_시나리오'!$H$2),'d_시나리오'!$H$2+SQRT(A2479*('d_시나리오'!$J$2-'d_시나리오'!$H$2)*('d_시나리오'!$I$2-'d_시나리오'!$H$2)),'d_시나리오'!$J$2-SQRT((1-A2479)*('d_시나리오'!$J$2-'d_시나리오'!$H$2)*('d_시나리오'!$J$2-'d_시나리오'!$I$2))))</f>
        <v/>
      </c>
      <c r="C2479">
        <f>RAND()</f>
        <v/>
      </c>
      <c r="D2479">
        <f>BETAINV(RAND(),IF(C2479&lt;'d_고정'!$B$26,'d_고정'!$B$23,'d_고정'!$B$16)+1,'d_고정'!$B$17-IF(C2479&lt;'d_고정'!$B$26,'d_고정'!$B$23,'d_고정'!$B$16)+1)*('d_고정'!$B$14+('d_고정'!$B$15-'d_고정'!$B$14)*RAND())</f>
        <v/>
      </c>
      <c r="E2479">
        <f>INDEX('d_분포'!$A$2:$A$28,RANDBETWEEN(1,27))</f>
        <v/>
      </c>
      <c r="F2479">
        <f>INDEX('d_분포'!$C$2:$C$5,RANDBETWEEN(1,4))*(0.9+0.2*RAND())</f>
        <v/>
      </c>
      <c r="G2479">
        <f>RAND()</f>
        <v/>
      </c>
      <c r="H2479">
        <f>(F2479+(1-F2479)*('d_고정'!$B$22*BETAINV(RAND(),IF(G2479&lt;'d_고정'!$B$26,'d_고정'!$B$25,'d_고정'!$B$20)+1,'d_고정'!$B$21-IF(G2479&lt;'d_고정'!$B$26,'d_고정'!$B$25,'d_고정'!$B$20)+1)+(1-'d_고정'!$B$22)*BETAINV(RAND(),IF(G2479&lt;'d_고정'!$B$26,'d_고정'!$B$24,'d_고정'!$B$18)+1,'d_고정'!$B$19-IF(G2479&lt;'d_고정'!$B$26,'d_고정'!$B$24,'d_고정'!$B$18)+1))*('d_고정'!$B$14+('d_고정'!$B$15-'d_고정'!$B$14)*RAND()))/F2479</f>
        <v/>
      </c>
      <c r="I2479">
        <f>RAND()</f>
        <v/>
      </c>
      <c r="J2479">
        <f>IF('d_시나리오'!$J$3='d_시나리오'!$H$3,'d_시나리오'!$I$3,IF(I2479&lt;('d_시나리오'!$I$3-'d_시나리오'!$H$3)/('d_시나리오'!$J$3-'d_시나리오'!$H$3),'d_시나리오'!$H$3+SQRT(I2479*('d_시나리오'!$J$3-'d_시나리오'!$H$3)*('d_시나리오'!$I$3-'d_시나리오'!$H$3)),'d_시나리오'!$J$3-SQRT((1-I2479)*('d_시나리오'!$J$3-'d_시나리오'!$H$3)*('d_시나리오'!$J$3-'d_시나리오'!$I$3))))</f>
        <v/>
      </c>
      <c r="K2479">
        <f>RAND()</f>
        <v/>
      </c>
      <c r="L2479">
        <f>IF('d_시나리오'!$J$4='d_시나리오'!$H$4,'d_시나리오'!$I$4,IF(K2479&lt;('d_시나리오'!$I$4-'d_시나리오'!$H$4)/('d_시나리오'!$J$4-'d_시나리오'!$H$4),'d_시나리오'!$H$4+SQRT(K2479*('d_시나리오'!$J$4-'d_시나리오'!$H$4)*('d_시나리오'!$I$4-'d_시나리오'!$H$4)),'d_시나리오'!$J$4-SQRT((1-K2479)*('d_시나리오'!$J$4-'d_시나리오'!$H$4)*('d_시나리오'!$J$4-'d_시나리오'!$I$4))))</f>
        <v/>
      </c>
      <c r="M2479">
        <f>RAND()</f>
        <v/>
      </c>
      <c r="N2479">
        <f>IF('d_시나리오'!$J$5='d_시나리오'!$H$5,'d_시나리오'!$I$5,IF(M2479&lt;('d_시나리오'!$I$5-'d_시나리오'!$H$5)/('d_시나리오'!$J$5-'d_시나리오'!$H$5),'d_시나리오'!$H$5+SQRT(M2479*('d_시나리오'!$J$5-'d_시나리오'!$H$5)*('d_시나리오'!$I$5-'d_시나리오'!$H$5)),'d_시나리오'!$J$5-SQRT((1-M2479)*('d_시나리오'!$J$5-'d_시나리오'!$H$5)*('d_시나리오'!$J$5-'d_시나리오'!$I$5))))</f>
        <v/>
      </c>
      <c r="O2479">
        <f>RAND()</f>
        <v/>
      </c>
      <c r="P2479">
        <f>IF('d_시나리오'!$J$6='d_시나리오'!$H$6,'d_시나리오'!$I$6,IF(O2479&lt;('d_시나리오'!$I$6-'d_시나리오'!$H$6)/('d_시나리오'!$J$6-'d_시나리오'!$H$6),'d_시나리오'!$H$6+SQRT(O2479*('d_시나리오'!$J$6-'d_시나리오'!$H$6)*('d_시나리오'!$I$6-'d_시나리오'!$H$6)),'d_시나리오'!$J$6-SQRT((1-O2479)*('d_시나리오'!$J$6-'d_시나리오'!$H$6)*('d_시나리오'!$J$6-'d_시나리오'!$I$6))))</f>
        <v/>
      </c>
      <c r="Q2479">
        <f>INDEX('d_분포'!$B$2:$B$57,RANDBETWEEN(1,56))</f>
        <v/>
      </c>
      <c r="R2479">
        <f>BETAINV(RAND(),5,5)</f>
        <v/>
      </c>
      <c r="S2479">
        <f>'d_고정'!$B$1*'6_기대효과'!$H$7*('d_시나리오'!$I$7/'d_고정'!$B$2)*B2479</f>
        <v/>
      </c>
      <c r="T2479">
        <f>S2479*D2479</f>
        <v/>
      </c>
      <c r="U2479">
        <f>S2479*F2479*H2479</f>
        <v/>
      </c>
      <c r="V2479">
        <f>S2479*F2479*(H2479-1)</f>
        <v/>
      </c>
      <c r="W2479">
        <f>U2479*J2479</f>
        <v/>
      </c>
      <c r="X2479">
        <f>T2479+W2479</f>
        <v/>
      </c>
      <c r="Y2479">
        <f>(T2479*E2479+W2479*L2479)*(1-R2479-'d_고정'!$B$13)</f>
        <v/>
      </c>
      <c r="Z2479">
        <f>(U2479*N2479*Q2479+'d_고정'!$B$3*('6_기대효과'!$H$7/8)*Q2479*'d_고정'!$B$10*P2479*('6_기대효과'!$K$7/'d_고정'!$B$9))*(1-R2479)</f>
        <v/>
      </c>
      <c r="AA2479">
        <f>W2479*L2479*(1-R2479-'d_고정'!$B$13)+U2479*MAX(N2479-'d_고정'!$B$10*P2479*('6_기대효과'!$K$7/'d_고정'!$B$9),0)*Q2479*(1-R2479)</f>
        <v/>
      </c>
      <c r="AB2479">
        <f>Y2479+Z2479</f>
        <v/>
      </c>
      <c r="AC2479">
        <f>Y2479/('d_고정'!$B$5*'6_기대효과'!$H$7/8)/'d_고정'!$B$6</f>
        <v/>
      </c>
      <c r="AD2479">
        <f>Y2479/('d_고정'!$B$8*'6_기대효과'!$H$7/8)</f>
        <v/>
      </c>
    </row>
    <row r="2480">
      <c r="A2480">
        <f>RAND()</f>
        <v/>
      </c>
      <c r="B2480">
        <f>IF('d_시나리오'!$J$2='d_시나리오'!$H$2,'d_시나리오'!$I$2,IF(A2480&lt;('d_시나리오'!$I$2-'d_시나리오'!$H$2)/('d_시나리오'!$J$2-'d_시나리오'!$H$2),'d_시나리오'!$H$2+SQRT(A2480*('d_시나리오'!$J$2-'d_시나리오'!$H$2)*('d_시나리오'!$I$2-'d_시나리오'!$H$2)),'d_시나리오'!$J$2-SQRT((1-A2480)*('d_시나리오'!$J$2-'d_시나리오'!$H$2)*('d_시나리오'!$J$2-'d_시나리오'!$I$2))))</f>
        <v/>
      </c>
      <c r="C2480">
        <f>RAND()</f>
        <v/>
      </c>
      <c r="D2480">
        <f>BETAINV(RAND(),IF(C2480&lt;'d_고정'!$B$26,'d_고정'!$B$23,'d_고정'!$B$16)+1,'d_고정'!$B$17-IF(C2480&lt;'d_고정'!$B$26,'d_고정'!$B$23,'d_고정'!$B$16)+1)*('d_고정'!$B$14+('d_고정'!$B$15-'d_고정'!$B$14)*RAND())</f>
        <v/>
      </c>
      <c r="E2480">
        <f>INDEX('d_분포'!$A$2:$A$28,RANDBETWEEN(1,27))</f>
        <v/>
      </c>
      <c r="F2480">
        <f>INDEX('d_분포'!$C$2:$C$5,RANDBETWEEN(1,4))*(0.9+0.2*RAND())</f>
        <v/>
      </c>
      <c r="G2480">
        <f>RAND()</f>
        <v/>
      </c>
      <c r="H2480">
        <f>(F2480+(1-F2480)*('d_고정'!$B$22*BETAINV(RAND(),IF(G2480&lt;'d_고정'!$B$26,'d_고정'!$B$25,'d_고정'!$B$20)+1,'d_고정'!$B$21-IF(G2480&lt;'d_고정'!$B$26,'d_고정'!$B$25,'d_고정'!$B$20)+1)+(1-'d_고정'!$B$22)*BETAINV(RAND(),IF(G2480&lt;'d_고정'!$B$26,'d_고정'!$B$24,'d_고정'!$B$18)+1,'d_고정'!$B$19-IF(G2480&lt;'d_고정'!$B$26,'d_고정'!$B$24,'d_고정'!$B$18)+1))*('d_고정'!$B$14+('d_고정'!$B$15-'d_고정'!$B$14)*RAND()))/F2480</f>
        <v/>
      </c>
      <c r="I2480">
        <f>RAND()</f>
        <v/>
      </c>
      <c r="J2480">
        <f>IF('d_시나리오'!$J$3='d_시나리오'!$H$3,'d_시나리오'!$I$3,IF(I2480&lt;('d_시나리오'!$I$3-'d_시나리오'!$H$3)/('d_시나리오'!$J$3-'d_시나리오'!$H$3),'d_시나리오'!$H$3+SQRT(I2480*('d_시나리오'!$J$3-'d_시나리오'!$H$3)*('d_시나리오'!$I$3-'d_시나리오'!$H$3)),'d_시나리오'!$J$3-SQRT((1-I2480)*('d_시나리오'!$J$3-'d_시나리오'!$H$3)*('d_시나리오'!$J$3-'d_시나리오'!$I$3))))</f>
        <v/>
      </c>
      <c r="K2480">
        <f>RAND()</f>
        <v/>
      </c>
      <c r="L2480">
        <f>IF('d_시나리오'!$J$4='d_시나리오'!$H$4,'d_시나리오'!$I$4,IF(K2480&lt;('d_시나리오'!$I$4-'d_시나리오'!$H$4)/('d_시나리오'!$J$4-'d_시나리오'!$H$4),'d_시나리오'!$H$4+SQRT(K2480*('d_시나리오'!$J$4-'d_시나리오'!$H$4)*('d_시나리오'!$I$4-'d_시나리오'!$H$4)),'d_시나리오'!$J$4-SQRT((1-K2480)*('d_시나리오'!$J$4-'d_시나리오'!$H$4)*('d_시나리오'!$J$4-'d_시나리오'!$I$4))))</f>
        <v/>
      </c>
      <c r="M2480">
        <f>RAND()</f>
        <v/>
      </c>
      <c r="N2480">
        <f>IF('d_시나리오'!$J$5='d_시나리오'!$H$5,'d_시나리오'!$I$5,IF(M2480&lt;('d_시나리오'!$I$5-'d_시나리오'!$H$5)/('d_시나리오'!$J$5-'d_시나리오'!$H$5),'d_시나리오'!$H$5+SQRT(M2480*('d_시나리오'!$J$5-'d_시나리오'!$H$5)*('d_시나리오'!$I$5-'d_시나리오'!$H$5)),'d_시나리오'!$J$5-SQRT((1-M2480)*('d_시나리오'!$J$5-'d_시나리오'!$H$5)*('d_시나리오'!$J$5-'d_시나리오'!$I$5))))</f>
        <v/>
      </c>
      <c r="O2480">
        <f>RAND()</f>
        <v/>
      </c>
      <c r="P2480">
        <f>IF('d_시나리오'!$J$6='d_시나리오'!$H$6,'d_시나리오'!$I$6,IF(O2480&lt;('d_시나리오'!$I$6-'d_시나리오'!$H$6)/('d_시나리오'!$J$6-'d_시나리오'!$H$6),'d_시나리오'!$H$6+SQRT(O2480*('d_시나리오'!$J$6-'d_시나리오'!$H$6)*('d_시나리오'!$I$6-'d_시나리오'!$H$6)),'d_시나리오'!$J$6-SQRT((1-O2480)*('d_시나리오'!$J$6-'d_시나리오'!$H$6)*('d_시나리오'!$J$6-'d_시나리오'!$I$6))))</f>
        <v/>
      </c>
      <c r="Q2480">
        <f>INDEX('d_분포'!$B$2:$B$57,RANDBETWEEN(1,56))</f>
        <v/>
      </c>
      <c r="R2480">
        <f>BETAINV(RAND(),5,5)</f>
        <v/>
      </c>
      <c r="S2480">
        <f>'d_고정'!$B$1*'6_기대효과'!$H$7*('d_시나리오'!$I$7/'d_고정'!$B$2)*B2480</f>
        <v/>
      </c>
      <c r="T2480">
        <f>S2480*D2480</f>
        <v/>
      </c>
      <c r="U2480">
        <f>S2480*F2480*H2480</f>
        <v/>
      </c>
      <c r="V2480">
        <f>S2480*F2480*(H2480-1)</f>
        <v/>
      </c>
      <c r="W2480">
        <f>U2480*J2480</f>
        <v/>
      </c>
      <c r="X2480">
        <f>T2480+W2480</f>
        <v/>
      </c>
      <c r="Y2480">
        <f>(T2480*E2480+W2480*L2480)*(1-R2480-'d_고정'!$B$13)</f>
        <v/>
      </c>
      <c r="Z2480">
        <f>(U2480*N2480*Q2480+'d_고정'!$B$3*('6_기대효과'!$H$7/8)*Q2480*'d_고정'!$B$10*P2480*('6_기대효과'!$K$7/'d_고정'!$B$9))*(1-R2480)</f>
        <v/>
      </c>
      <c r="AA2480">
        <f>W2480*L2480*(1-R2480-'d_고정'!$B$13)+U2480*MAX(N2480-'d_고정'!$B$10*P2480*('6_기대효과'!$K$7/'d_고정'!$B$9),0)*Q2480*(1-R2480)</f>
        <v/>
      </c>
      <c r="AB2480">
        <f>Y2480+Z2480</f>
        <v/>
      </c>
      <c r="AC2480">
        <f>Y2480/('d_고정'!$B$5*'6_기대효과'!$H$7/8)/'d_고정'!$B$6</f>
        <v/>
      </c>
      <c r="AD2480">
        <f>Y2480/('d_고정'!$B$8*'6_기대효과'!$H$7/8)</f>
        <v/>
      </c>
    </row>
    <row r="2481">
      <c r="A2481">
        <f>RAND()</f>
        <v/>
      </c>
      <c r="B2481">
        <f>IF('d_시나리오'!$J$2='d_시나리오'!$H$2,'d_시나리오'!$I$2,IF(A2481&lt;('d_시나리오'!$I$2-'d_시나리오'!$H$2)/('d_시나리오'!$J$2-'d_시나리오'!$H$2),'d_시나리오'!$H$2+SQRT(A2481*('d_시나리오'!$J$2-'d_시나리오'!$H$2)*('d_시나리오'!$I$2-'d_시나리오'!$H$2)),'d_시나리오'!$J$2-SQRT((1-A2481)*('d_시나리오'!$J$2-'d_시나리오'!$H$2)*('d_시나리오'!$J$2-'d_시나리오'!$I$2))))</f>
        <v/>
      </c>
      <c r="C2481">
        <f>RAND()</f>
        <v/>
      </c>
      <c r="D2481">
        <f>BETAINV(RAND(),IF(C2481&lt;'d_고정'!$B$26,'d_고정'!$B$23,'d_고정'!$B$16)+1,'d_고정'!$B$17-IF(C2481&lt;'d_고정'!$B$26,'d_고정'!$B$23,'d_고정'!$B$16)+1)*('d_고정'!$B$14+('d_고정'!$B$15-'d_고정'!$B$14)*RAND())</f>
        <v/>
      </c>
      <c r="E2481">
        <f>INDEX('d_분포'!$A$2:$A$28,RANDBETWEEN(1,27))</f>
        <v/>
      </c>
      <c r="F2481">
        <f>INDEX('d_분포'!$C$2:$C$5,RANDBETWEEN(1,4))*(0.9+0.2*RAND())</f>
        <v/>
      </c>
      <c r="G2481">
        <f>RAND()</f>
        <v/>
      </c>
      <c r="H2481">
        <f>(F2481+(1-F2481)*('d_고정'!$B$22*BETAINV(RAND(),IF(G2481&lt;'d_고정'!$B$26,'d_고정'!$B$25,'d_고정'!$B$20)+1,'d_고정'!$B$21-IF(G2481&lt;'d_고정'!$B$26,'d_고정'!$B$25,'d_고정'!$B$20)+1)+(1-'d_고정'!$B$22)*BETAINV(RAND(),IF(G2481&lt;'d_고정'!$B$26,'d_고정'!$B$24,'d_고정'!$B$18)+1,'d_고정'!$B$19-IF(G2481&lt;'d_고정'!$B$26,'d_고정'!$B$24,'d_고정'!$B$18)+1))*('d_고정'!$B$14+('d_고정'!$B$15-'d_고정'!$B$14)*RAND()))/F2481</f>
        <v/>
      </c>
      <c r="I2481">
        <f>RAND()</f>
        <v/>
      </c>
      <c r="J2481">
        <f>IF('d_시나리오'!$J$3='d_시나리오'!$H$3,'d_시나리오'!$I$3,IF(I2481&lt;('d_시나리오'!$I$3-'d_시나리오'!$H$3)/('d_시나리오'!$J$3-'d_시나리오'!$H$3),'d_시나리오'!$H$3+SQRT(I2481*('d_시나리오'!$J$3-'d_시나리오'!$H$3)*('d_시나리오'!$I$3-'d_시나리오'!$H$3)),'d_시나리오'!$J$3-SQRT((1-I2481)*('d_시나리오'!$J$3-'d_시나리오'!$H$3)*('d_시나리오'!$J$3-'d_시나리오'!$I$3))))</f>
        <v/>
      </c>
      <c r="K2481">
        <f>RAND()</f>
        <v/>
      </c>
      <c r="L2481">
        <f>IF('d_시나리오'!$J$4='d_시나리오'!$H$4,'d_시나리오'!$I$4,IF(K2481&lt;('d_시나리오'!$I$4-'d_시나리오'!$H$4)/('d_시나리오'!$J$4-'d_시나리오'!$H$4),'d_시나리오'!$H$4+SQRT(K2481*('d_시나리오'!$J$4-'d_시나리오'!$H$4)*('d_시나리오'!$I$4-'d_시나리오'!$H$4)),'d_시나리오'!$J$4-SQRT((1-K2481)*('d_시나리오'!$J$4-'d_시나리오'!$H$4)*('d_시나리오'!$J$4-'d_시나리오'!$I$4))))</f>
        <v/>
      </c>
      <c r="M2481">
        <f>RAND()</f>
        <v/>
      </c>
      <c r="N2481">
        <f>IF('d_시나리오'!$J$5='d_시나리오'!$H$5,'d_시나리오'!$I$5,IF(M2481&lt;('d_시나리오'!$I$5-'d_시나리오'!$H$5)/('d_시나리오'!$J$5-'d_시나리오'!$H$5),'d_시나리오'!$H$5+SQRT(M2481*('d_시나리오'!$J$5-'d_시나리오'!$H$5)*('d_시나리오'!$I$5-'d_시나리오'!$H$5)),'d_시나리오'!$J$5-SQRT((1-M2481)*('d_시나리오'!$J$5-'d_시나리오'!$H$5)*('d_시나리오'!$J$5-'d_시나리오'!$I$5))))</f>
        <v/>
      </c>
      <c r="O2481">
        <f>RAND()</f>
        <v/>
      </c>
      <c r="P2481">
        <f>IF('d_시나리오'!$J$6='d_시나리오'!$H$6,'d_시나리오'!$I$6,IF(O2481&lt;('d_시나리오'!$I$6-'d_시나리오'!$H$6)/('d_시나리오'!$J$6-'d_시나리오'!$H$6),'d_시나리오'!$H$6+SQRT(O2481*('d_시나리오'!$J$6-'d_시나리오'!$H$6)*('d_시나리오'!$I$6-'d_시나리오'!$H$6)),'d_시나리오'!$J$6-SQRT((1-O2481)*('d_시나리오'!$J$6-'d_시나리오'!$H$6)*('d_시나리오'!$J$6-'d_시나리오'!$I$6))))</f>
        <v/>
      </c>
      <c r="Q2481">
        <f>INDEX('d_분포'!$B$2:$B$57,RANDBETWEEN(1,56))</f>
        <v/>
      </c>
      <c r="R2481">
        <f>BETAINV(RAND(),5,5)</f>
        <v/>
      </c>
      <c r="S2481">
        <f>'d_고정'!$B$1*'6_기대효과'!$H$7*('d_시나리오'!$I$7/'d_고정'!$B$2)*B2481</f>
        <v/>
      </c>
      <c r="T2481">
        <f>S2481*D2481</f>
        <v/>
      </c>
      <c r="U2481">
        <f>S2481*F2481*H2481</f>
        <v/>
      </c>
      <c r="V2481">
        <f>S2481*F2481*(H2481-1)</f>
        <v/>
      </c>
      <c r="W2481">
        <f>U2481*J2481</f>
        <v/>
      </c>
      <c r="X2481">
        <f>T2481+W2481</f>
        <v/>
      </c>
      <c r="Y2481">
        <f>(T2481*E2481+W2481*L2481)*(1-R2481-'d_고정'!$B$13)</f>
        <v/>
      </c>
      <c r="Z2481">
        <f>(U2481*N2481*Q2481+'d_고정'!$B$3*('6_기대효과'!$H$7/8)*Q2481*'d_고정'!$B$10*P2481*('6_기대효과'!$K$7/'d_고정'!$B$9))*(1-R2481)</f>
        <v/>
      </c>
      <c r="AA2481">
        <f>W2481*L2481*(1-R2481-'d_고정'!$B$13)+U2481*MAX(N2481-'d_고정'!$B$10*P2481*('6_기대효과'!$K$7/'d_고정'!$B$9),0)*Q2481*(1-R2481)</f>
        <v/>
      </c>
      <c r="AB2481">
        <f>Y2481+Z2481</f>
        <v/>
      </c>
      <c r="AC2481">
        <f>Y2481/('d_고정'!$B$5*'6_기대효과'!$H$7/8)/'d_고정'!$B$6</f>
        <v/>
      </c>
      <c r="AD2481">
        <f>Y2481/('d_고정'!$B$8*'6_기대효과'!$H$7/8)</f>
        <v/>
      </c>
    </row>
    <row r="2482">
      <c r="A2482">
        <f>RAND()</f>
        <v/>
      </c>
      <c r="B2482">
        <f>IF('d_시나리오'!$J$2='d_시나리오'!$H$2,'d_시나리오'!$I$2,IF(A2482&lt;('d_시나리오'!$I$2-'d_시나리오'!$H$2)/('d_시나리오'!$J$2-'d_시나리오'!$H$2),'d_시나리오'!$H$2+SQRT(A2482*('d_시나리오'!$J$2-'d_시나리오'!$H$2)*('d_시나리오'!$I$2-'d_시나리오'!$H$2)),'d_시나리오'!$J$2-SQRT((1-A2482)*('d_시나리오'!$J$2-'d_시나리오'!$H$2)*('d_시나리오'!$J$2-'d_시나리오'!$I$2))))</f>
        <v/>
      </c>
      <c r="C2482">
        <f>RAND()</f>
        <v/>
      </c>
      <c r="D2482">
        <f>BETAINV(RAND(),IF(C2482&lt;'d_고정'!$B$26,'d_고정'!$B$23,'d_고정'!$B$16)+1,'d_고정'!$B$17-IF(C2482&lt;'d_고정'!$B$26,'d_고정'!$B$23,'d_고정'!$B$16)+1)*('d_고정'!$B$14+('d_고정'!$B$15-'d_고정'!$B$14)*RAND())</f>
        <v/>
      </c>
      <c r="E2482">
        <f>INDEX('d_분포'!$A$2:$A$28,RANDBETWEEN(1,27))</f>
        <v/>
      </c>
      <c r="F2482">
        <f>INDEX('d_분포'!$C$2:$C$5,RANDBETWEEN(1,4))*(0.9+0.2*RAND())</f>
        <v/>
      </c>
      <c r="G2482">
        <f>RAND()</f>
        <v/>
      </c>
      <c r="H2482">
        <f>(F2482+(1-F2482)*('d_고정'!$B$22*BETAINV(RAND(),IF(G2482&lt;'d_고정'!$B$26,'d_고정'!$B$25,'d_고정'!$B$20)+1,'d_고정'!$B$21-IF(G2482&lt;'d_고정'!$B$26,'d_고정'!$B$25,'d_고정'!$B$20)+1)+(1-'d_고정'!$B$22)*BETAINV(RAND(),IF(G2482&lt;'d_고정'!$B$26,'d_고정'!$B$24,'d_고정'!$B$18)+1,'d_고정'!$B$19-IF(G2482&lt;'d_고정'!$B$26,'d_고정'!$B$24,'d_고정'!$B$18)+1))*('d_고정'!$B$14+('d_고정'!$B$15-'d_고정'!$B$14)*RAND()))/F2482</f>
        <v/>
      </c>
      <c r="I2482">
        <f>RAND()</f>
        <v/>
      </c>
      <c r="J2482">
        <f>IF('d_시나리오'!$J$3='d_시나리오'!$H$3,'d_시나리오'!$I$3,IF(I2482&lt;('d_시나리오'!$I$3-'d_시나리오'!$H$3)/('d_시나리오'!$J$3-'d_시나리오'!$H$3),'d_시나리오'!$H$3+SQRT(I2482*('d_시나리오'!$J$3-'d_시나리오'!$H$3)*('d_시나리오'!$I$3-'d_시나리오'!$H$3)),'d_시나리오'!$J$3-SQRT((1-I2482)*('d_시나리오'!$J$3-'d_시나리오'!$H$3)*('d_시나리오'!$J$3-'d_시나리오'!$I$3))))</f>
        <v/>
      </c>
      <c r="K2482">
        <f>RAND()</f>
        <v/>
      </c>
      <c r="L2482">
        <f>IF('d_시나리오'!$J$4='d_시나리오'!$H$4,'d_시나리오'!$I$4,IF(K2482&lt;('d_시나리오'!$I$4-'d_시나리오'!$H$4)/('d_시나리오'!$J$4-'d_시나리오'!$H$4),'d_시나리오'!$H$4+SQRT(K2482*('d_시나리오'!$J$4-'d_시나리오'!$H$4)*('d_시나리오'!$I$4-'d_시나리오'!$H$4)),'d_시나리오'!$J$4-SQRT((1-K2482)*('d_시나리오'!$J$4-'d_시나리오'!$H$4)*('d_시나리오'!$J$4-'d_시나리오'!$I$4))))</f>
        <v/>
      </c>
      <c r="M2482">
        <f>RAND()</f>
        <v/>
      </c>
      <c r="N2482">
        <f>IF('d_시나리오'!$J$5='d_시나리오'!$H$5,'d_시나리오'!$I$5,IF(M2482&lt;('d_시나리오'!$I$5-'d_시나리오'!$H$5)/('d_시나리오'!$J$5-'d_시나리오'!$H$5),'d_시나리오'!$H$5+SQRT(M2482*('d_시나리오'!$J$5-'d_시나리오'!$H$5)*('d_시나리오'!$I$5-'d_시나리오'!$H$5)),'d_시나리오'!$J$5-SQRT((1-M2482)*('d_시나리오'!$J$5-'d_시나리오'!$H$5)*('d_시나리오'!$J$5-'d_시나리오'!$I$5))))</f>
        <v/>
      </c>
      <c r="O2482">
        <f>RAND()</f>
        <v/>
      </c>
      <c r="P2482">
        <f>IF('d_시나리오'!$J$6='d_시나리오'!$H$6,'d_시나리오'!$I$6,IF(O2482&lt;('d_시나리오'!$I$6-'d_시나리오'!$H$6)/('d_시나리오'!$J$6-'d_시나리오'!$H$6),'d_시나리오'!$H$6+SQRT(O2482*('d_시나리오'!$J$6-'d_시나리오'!$H$6)*('d_시나리오'!$I$6-'d_시나리오'!$H$6)),'d_시나리오'!$J$6-SQRT((1-O2482)*('d_시나리오'!$J$6-'d_시나리오'!$H$6)*('d_시나리오'!$J$6-'d_시나리오'!$I$6))))</f>
        <v/>
      </c>
      <c r="Q2482">
        <f>INDEX('d_분포'!$B$2:$B$57,RANDBETWEEN(1,56))</f>
        <v/>
      </c>
      <c r="R2482">
        <f>BETAINV(RAND(),5,5)</f>
        <v/>
      </c>
      <c r="S2482">
        <f>'d_고정'!$B$1*'6_기대효과'!$H$7*('d_시나리오'!$I$7/'d_고정'!$B$2)*B2482</f>
        <v/>
      </c>
      <c r="T2482">
        <f>S2482*D2482</f>
        <v/>
      </c>
      <c r="U2482">
        <f>S2482*F2482*H2482</f>
        <v/>
      </c>
      <c r="V2482">
        <f>S2482*F2482*(H2482-1)</f>
        <v/>
      </c>
      <c r="W2482">
        <f>U2482*J2482</f>
        <v/>
      </c>
      <c r="X2482">
        <f>T2482+W2482</f>
        <v/>
      </c>
      <c r="Y2482">
        <f>(T2482*E2482+W2482*L2482)*(1-R2482-'d_고정'!$B$13)</f>
        <v/>
      </c>
      <c r="Z2482">
        <f>(U2482*N2482*Q2482+'d_고정'!$B$3*('6_기대효과'!$H$7/8)*Q2482*'d_고정'!$B$10*P2482*('6_기대효과'!$K$7/'d_고정'!$B$9))*(1-R2482)</f>
        <v/>
      </c>
      <c r="AA2482">
        <f>W2482*L2482*(1-R2482-'d_고정'!$B$13)+U2482*MAX(N2482-'d_고정'!$B$10*P2482*('6_기대효과'!$K$7/'d_고정'!$B$9),0)*Q2482*(1-R2482)</f>
        <v/>
      </c>
      <c r="AB2482">
        <f>Y2482+Z2482</f>
        <v/>
      </c>
      <c r="AC2482">
        <f>Y2482/('d_고정'!$B$5*'6_기대효과'!$H$7/8)/'d_고정'!$B$6</f>
        <v/>
      </c>
      <c r="AD2482">
        <f>Y2482/('d_고정'!$B$8*'6_기대효과'!$H$7/8)</f>
        <v/>
      </c>
    </row>
    <row r="2483">
      <c r="A2483">
        <f>RAND()</f>
        <v/>
      </c>
      <c r="B2483">
        <f>IF('d_시나리오'!$J$2='d_시나리오'!$H$2,'d_시나리오'!$I$2,IF(A2483&lt;('d_시나리오'!$I$2-'d_시나리오'!$H$2)/('d_시나리오'!$J$2-'d_시나리오'!$H$2),'d_시나리오'!$H$2+SQRT(A2483*('d_시나리오'!$J$2-'d_시나리오'!$H$2)*('d_시나리오'!$I$2-'d_시나리오'!$H$2)),'d_시나리오'!$J$2-SQRT((1-A2483)*('d_시나리오'!$J$2-'d_시나리오'!$H$2)*('d_시나리오'!$J$2-'d_시나리오'!$I$2))))</f>
        <v/>
      </c>
      <c r="C2483">
        <f>RAND()</f>
        <v/>
      </c>
      <c r="D2483">
        <f>BETAINV(RAND(),IF(C2483&lt;'d_고정'!$B$26,'d_고정'!$B$23,'d_고정'!$B$16)+1,'d_고정'!$B$17-IF(C2483&lt;'d_고정'!$B$26,'d_고정'!$B$23,'d_고정'!$B$16)+1)*('d_고정'!$B$14+('d_고정'!$B$15-'d_고정'!$B$14)*RAND())</f>
        <v/>
      </c>
      <c r="E2483">
        <f>INDEX('d_분포'!$A$2:$A$28,RANDBETWEEN(1,27))</f>
        <v/>
      </c>
      <c r="F2483">
        <f>INDEX('d_분포'!$C$2:$C$5,RANDBETWEEN(1,4))*(0.9+0.2*RAND())</f>
        <v/>
      </c>
      <c r="G2483">
        <f>RAND()</f>
        <v/>
      </c>
      <c r="H2483">
        <f>(F2483+(1-F2483)*('d_고정'!$B$22*BETAINV(RAND(),IF(G2483&lt;'d_고정'!$B$26,'d_고정'!$B$25,'d_고정'!$B$20)+1,'d_고정'!$B$21-IF(G2483&lt;'d_고정'!$B$26,'d_고정'!$B$25,'d_고정'!$B$20)+1)+(1-'d_고정'!$B$22)*BETAINV(RAND(),IF(G2483&lt;'d_고정'!$B$26,'d_고정'!$B$24,'d_고정'!$B$18)+1,'d_고정'!$B$19-IF(G2483&lt;'d_고정'!$B$26,'d_고정'!$B$24,'d_고정'!$B$18)+1))*('d_고정'!$B$14+('d_고정'!$B$15-'d_고정'!$B$14)*RAND()))/F2483</f>
        <v/>
      </c>
      <c r="I2483">
        <f>RAND()</f>
        <v/>
      </c>
      <c r="J2483">
        <f>IF('d_시나리오'!$J$3='d_시나리오'!$H$3,'d_시나리오'!$I$3,IF(I2483&lt;('d_시나리오'!$I$3-'d_시나리오'!$H$3)/('d_시나리오'!$J$3-'d_시나리오'!$H$3),'d_시나리오'!$H$3+SQRT(I2483*('d_시나리오'!$J$3-'d_시나리오'!$H$3)*('d_시나리오'!$I$3-'d_시나리오'!$H$3)),'d_시나리오'!$J$3-SQRT((1-I2483)*('d_시나리오'!$J$3-'d_시나리오'!$H$3)*('d_시나리오'!$J$3-'d_시나리오'!$I$3))))</f>
        <v/>
      </c>
      <c r="K2483">
        <f>RAND()</f>
        <v/>
      </c>
      <c r="L2483">
        <f>IF('d_시나리오'!$J$4='d_시나리오'!$H$4,'d_시나리오'!$I$4,IF(K2483&lt;('d_시나리오'!$I$4-'d_시나리오'!$H$4)/('d_시나리오'!$J$4-'d_시나리오'!$H$4),'d_시나리오'!$H$4+SQRT(K2483*('d_시나리오'!$J$4-'d_시나리오'!$H$4)*('d_시나리오'!$I$4-'d_시나리오'!$H$4)),'d_시나리오'!$J$4-SQRT((1-K2483)*('d_시나리오'!$J$4-'d_시나리오'!$H$4)*('d_시나리오'!$J$4-'d_시나리오'!$I$4))))</f>
        <v/>
      </c>
      <c r="M2483">
        <f>RAND()</f>
        <v/>
      </c>
      <c r="N2483">
        <f>IF('d_시나리오'!$J$5='d_시나리오'!$H$5,'d_시나리오'!$I$5,IF(M2483&lt;('d_시나리오'!$I$5-'d_시나리오'!$H$5)/('d_시나리오'!$J$5-'d_시나리오'!$H$5),'d_시나리오'!$H$5+SQRT(M2483*('d_시나리오'!$J$5-'d_시나리오'!$H$5)*('d_시나리오'!$I$5-'d_시나리오'!$H$5)),'d_시나리오'!$J$5-SQRT((1-M2483)*('d_시나리오'!$J$5-'d_시나리오'!$H$5)*('d_시나리오'!$J$5-'d_시나리오'!$I$5))))</f>
        <v/>
      </c>
      <c r="O2483">
        <f>RAND()</f>
        <v/>
      </c>
      <c r="P2483">
        <f>IF('d_시나리오'!$J$6='d_시나리오'!$H$6,'d_시나리오'!$I$6,IF(O2483&lt;('d_시나리오'!$I$6-'d_시나리오'!$H$6)/('d_시나리오'!$J$6-'d_시나리오'!$H$6),'d_시나리오'!$H$6+SQRT(O2483*('d_시나리오'!$J$6-'d_시나리오'!$H$6)*('d_시나리오'!$I$6-'d_시나리오'!$H$6)),'d_시나리오'!$J$6-SQRT((1-O2483)*('d_시나리오'!$J$6-'d_시나리오'!$H$6)*('d_시나리오'!$J$6-'d_시나리오'!$I$6))))</f>
        <v/>
      </c>
      <c r="Q2483">
        <f>INDEX('d_분포'!$B$2:$B$57,RANDBETWEEN(1,56))</f>
        <v/>
      </c>
      <c r="R2483">
        <f>BETAINV(RAND(),5,5)</f>
        <v/>
      </c>
      <c r="S2483">
        <f>'d_고정'!$B$1*'6_기대효과'!$H$7*('d_시나리오'!$I$7/'d_고정'!$B$2)*B2483</f>
        <v/>
      </c>
      <c r="T2483">
        <f>S2483*D2483</f>
        <v/>
      </c>
      <c r="U2483">
        <f>S2483*F2483*H2483</f>
        <v/>
      </c>
      <c r="V2483">
        <f>S2483*F2483*(H2483-1)</f>
        <v/>
      </c>
      <c r="W2483">
        <f>U2483*J2483</f>
        <v/>
      </c>
      <c r="X2483">
        <f>T2483+W2483</f>
        <v/>
      </c>
      <c r="Y2483">
        <f>(T2483*E2483+W2483*L2483)*(1-R2483-'d_고정'!$B$13)</f>
        <v/>
      </c>
      <c r="Z2483">
        <f>(U2483*N2483*Q2483+'d_고정'!$B$3*('6_기대효과'!$H$7/8)*Q2483*'d_고정'!$B$10*P2483*('6_기대효과'!$K$7/'d_고정'!$B$9))*(1-R2483)</f>
        <v/>
      </c>
      <c r="AA2483">
        <f>W2483*L2483*(1-R2483-'d_고정'!$B$13)+U2483*MAX(N2483-'d_고정'!$B$10*P2483*('6_기대효과'!$K$7/'d_고정'!$B$9),0)*Q2483*(1-R2483)</f>
        <v/>
      </c>
      <c r="AB2483">
        <f>Y2483+Z2483</f>
        <v/>
      </c>
      <c r="AC2483">
        <f>Y2483/('d_고정'!$B$5*'6_기대효과'!$H$7/8)/'d_고정'!$B$6</f>
        <v/>
      </c>
      <c r="AD2483">
        <f>Y2483/('d_고정'!$B$8*'6_기대효과'!$H$7/8)</f>
        <v/>
      </c>
    </row>
    <row r="2484">
      <c r="A2484">
        <f>RAND()</f>
        <v/>
      </c>
      <c r="B2484">
        <f>IF('d_시나리오'!$J$2='d_시나리오'!$H$2,'d_시나리오'!$I$2,IF(A2484&lt;('d_시나리오'!$I$2-'d_시나리오'!$H$2)/('d_시나리오'!$J$2-'d_시나리오'!$H$2),'d_시나리오'!$H$2+SQRT(A2484*('d_시나리오'!$J$2-'d_시나리오'!$H$2)*('d_시나리오'!$I$2-'d_시나리오'!$H$2)),'d_시나리오'!$J$2-SQRT((1-A2484)*('d_시나리오'!$J$2-'d_시나리오'!$H$2)*('d_시나리오'!$J$2-'d_시나리오'!$I$2))))</f>
        <v/>
      </c>
      <c r="C2484">
        <f>RAND()</f>
        <v/>
      </c>
      <c r="D2484">
        <f>BETAINV(RAND(),IF(C2484&lt;'d_고정'!$B$26,'d_고정'!$B$23,'d_고정'!$B$16)+1,'d_고정'!$B$17-IF(C2484&lt;'d_고정'!$B$26,'d_고정'!$B$23,'d_고정'!$B$16)+1)*('d_고정'!$B$14+('d_고정'!$B$15-'d_고정'!$B$14)*RAND())</f>
        <v/>
      </c>
      <c r="E2484">
        <f>INDEX('d_분포'!$A$2:$A$28,RANDBETWEEN(1,27))</f>
        <v/>
      </c>
      <c r="F2484">
        <f>INDEX('d_분포'!$C$2:$C$5,RANDBETWEEN(1,4))*(0.9+0.2*RAND())</f>
        <v/>
      </c>
      <c r="G2484">
        <f>RAND()</f>
        <v/>
      </c>
      <c r="H2484">
        <f>(F2484+(1-F2484)*('d_고정'!$B$22*BETAINV(RAND(),IF(G2484&lt;'d_고정'!$B$26,'d_고정'!$B$25,'d_고정'!$B$20)+1,'d_고정'!$B$21-IF(G2484&lt;'d_고정'!$B$26,'d_고정'!$B$25,'d_고정'!$B$20)+1)+(1-'d_고정'!$B$22)*BETAINV(RAND(),IF(G2484&lt;'d_고정'!$B$26,'d_고정'!$B$24,'d_고정'!$B$18)+1,'d_고정'!$B$19-IF(G2484&lt;'d_고정'!$B$26,'d_고정'!$B$24,'d_고정'!$B$18)+1))*('d_고정'!$B$14+('d_고정'!$B$15-'d_고정'!$B$14)*RAND()))/F2484</f>
        <v/>
      </c>
      <c r="I2484">
        <f>RAND()</f>
        <v/>
      </c>
      <c r="J2484">
        <f>IF('d_시나리오'!$J$3='d_시나리오'!$H$3,'d_시나리오'!$I$3,IF(I2484&lt;('d_시나리오'!$I$3-'d_시나리오'!$H$3)/('d_시나리오'!$J$3-'d_시나리오'!$H$3),'d_시나리오'!$H$3+SQRT(I2484*('d_시나리오'!$J$3-'d_시나리오'!$H$3)*('d_시나리오'!$I$3-'d_시나리오'!$H$3)),'d_시나리오'!$J$3-SQRT((1-I2484)*('d_시나리오'!$J$3-'d_시나리오'!$H$3)*('d_시나리오'!$J$3-'d_시나리오'!$I$3))))</f>
        <v/>
      </c>
      <c r="K2484">
        <f>RAND()</f>
        <v/>
      </c>
      <c r="L2484">
        <f>IF('d_시나리오'!$J$4='d_시나리오'!$H$4,'d_시나리오'!$I$4,IF(K2484&lt;('d_시나리오'!$I$4-'d_시나리오'!$H$4)/('d_시나리오'!$J$4-'d_시나리오'!$H$4),'d_시나리오'!$H$4+SQRT(K2484*('d_시나리오'!$J$4-'d_시나리오'!$H$4)*('d_시나리오'!$I$4-'d_시나리오'!$H$4)),'d_시나리오'!$J$4-SQRT((1-K2484)*('d_시나리오'!$J$4-'d_시나리오'!$H$4)*('d_시나리오'!$J$4-'d_시나리오'!$I$4))))</f>
        <v/>
      </c>
      <c r="M2484">
        <f>RAND()</f>
        <v/>
      </c>
      <c r="N2484">
        <f>IF('d_시나리오'!$J$5='d_시나리오'!$H$5,'d_시나리오'!$I$5,IF(M2484&lt;('d_시나리오'!$I$5-'d_시나리오'!$H$5)/('d_시나리오'!$J$5-'d_시나리오'!$H$5),'d_시나리오'!$H$5+SQRT(M2484*('d_시나리오'!$J$5-'d_시나리오'!$H$5)*('d_시나리오'!$I$5-'d_시나리오'!$H$5)),'d_시나리오'!$J$5-SQRT((1-M2484)*('d_시나리오'!$J$5-'d_시나리오'!$H$5)*('d_시나리오'!$J$5-'d_시나리오'!$I$5))))</f>
        <v/>
      </c>
      <c r="O2484">
        <f>RAND()</f>
        <v/>
      </c>
      <c r="P2484">
        <f>IF('d_시나리오'!$J$6='d_시나리오'!$H$6,'d_시나리오'!$I$6,IF(O2484&lt;('d_시나리오'!$I$6-'d_시나리오'!$H$6)/('d_시나리오'!$J$6-'d_시나리오'!$H$6),'d_시나리오'!$H$6+SQRT(O2484*('d_시나리오'!$J$6-'d_시나리오'!$H$6)*('d_시나리오'!$I$6-'d_시나리오'!$H$6)),'d_시나리오'!$J$6-SQRT((1-O2484)*('d_시나리오'!$J$6-'d_시나리오'!$H$6)*('d_시나리오'!$J$6-'d_시나리오'!$I$6))))</f>
        <v/>
      </c>
      <c r="Q2484">
        <f>INDEX('d_분포'!$B$2:$B$57,RANDBETWEEN(1,56))</f>
        <v/>
      </c>
      <c r="R2484">
        <f>BETAINV(RAND(),5,5)</f>
        <v/>
      </c>
      <c r="S2484">
        <f>'d_고정'!$B$1*'6_기대효과'!$H$7*('d_시나리오'!$I$7/'d_고정'!$B$2)*B2484</f>
        <v/>
      </c>
      <c r="T2484">
        <f>S2484*D2484</f>
        <v/>
      </c>
      <c r="U2484">
        <f>S2484*F2484*H2484</f>
        <v/>
      </c>
      <c r="V2484">
        <f>S2484*F2484*(H2484-1)</f>
        <v/>
      </c>
      <c r="W2484">
        <f>U2484*J2484</f>
        <v/>
      </c>
      <c r="X2484">
        <f>T2484+W2484</f>
        <v/>
      </c>
      <c r="Y2484">
        <f>(T2484*E2484+W2484*L2484)*(1-R2484-'d_고정'!$B$13)</f>
        <v/>
      </c>
      <c r="Z2484">
        <f>(U2484*N2484*Q2484+'d_고정'!$B$3*('6_기대효과'!$H$7/8)*Q2484*'d_고정'!$B$10*P2484*('6_기대효과'!$K$7/'d_고정'!$B$9))*(1-R2484)</f>
        <v/>
      </c>
      <c r="AA2484">
        <f>W2484*L2484*(1-R2484-'d_고정'!$B$13)+U2484*MAX(N2484-'d_고정'!$B$10*P2484*('6_기대효과'!$K$7/'d_고정'!$B$9),0)*Q2484*(1-R2484)</f>
        <v/>
      </c>
      <c r="AB2484">
        <f>Y2484+Z2484</f>
        <v/>
      </c>
      <c r="AC2484">
        <f>Y2484/('d_고정'!$B$5*'6_기대효과'!$H$7/8)/'d_고정'!$B$6</f>
        <v/>
      </c>
      <c r="AD2484">
        <f>Y2484/('d_고정'!$B$8*'6_기대효과'!$H$7/8)</f>
        <v/>
      </c>
    </row>
    <row r="2485">
      <c r="A2485">
        <f>RAND()</f>
        <v/>
      </c>
      <c r="B2485">
        <f>IF('d_시나리오'!$J$2='d_시나리오'!$H$2,'d_시나리오'!$I$2,IF(A2485&lt;('d_시나리오'!$I$2-'d_시나리오'!$H$2)/('d_시나리오'!$J$2-'d_시나리오'!$H$2),'d_시나리오'!$H$2+SQRT(A2485*('d_시나리오'!$J$2-'d_시나리오'!$H$2)*('d_시나리오'!$I$2-'d_시나리오'!$H$2)),'d_시나리오'!$J$2-SQRT((1-A2485)*('d_시나리오'!$J$2-'d_시나리오'!$H$2)*('d_시나리오'!$J$2-'d_시나리오'!$I$2))))</f>
        <v/>
      </c>
      <c r="C2485">
        <f>RAND()</f>
        <v/>
      </c>
      <c r="D2485">
        <f>BETAINV(RAND(),IF(C2485&lt;'d_고정'!$B$26,'d_고정'!$B$23,'d_고정'!$B$16)+1,'d_고정'!$B$17-IF(C2485&lt;'d_고정'!$B$26,'d_고정'!$B$23,'d_고정'!$B$16)+1)*('d_고정'!$B$14+('d_고정'!$B$15-'d_고정'!$B$14)*RAND())</f>
        <v/>
      </c>
      <c r="E2485">
        <f>INDEX('d_분포'!$A$2:$A$28,RANDBETWEEN(1,27))</f>
        <v/>
      </c>
      <c r="F2485">
        <f>INDEX('d_분포'!$C$2:$C$5,RANDBETWEEN(1,4))*(0.9+0.2*RAND())</f>
        <v/>
      </c>
      <c r="G2485">
        <f>RAND()</f>
        <v/>
      </c>
      <c r="H2485">
        <f>(F2485+(1-F2485)*('d_고정'!$B$22*BETAINV(RAND(),IF(G2485&lt;'d_고정'!$B$26,'d_고정'!$B$25,'d_고정'!$B$20)+1,'d_고정'!$B$21-IF(G2485&lt;'d_고정'!$B$26,'d_고정'!$B$25,'d_고정'!$B$20)+1)+(1-'d_고정'!$B$22)*BETAINV(RAND(),IF(G2485&lt;'d_고정'!$B$26,'d_고정'!$B$24,'d_고정'!$B$18)+1,'d_고정'!$B$19-IF(G2485&lt;'d_고정'!$B$26,'d_고정'!$B$24,'d_고정'!$B$18)+1))*('d_고정'!$B$14+('d_고정'!$B$15-'d_고정'!$B$14)*RAND()))/F2485</f>
        <v/>
      </c>
      <c r="I2485">
        <f>RAND()</f>
        <v/>
      </c>
      <c r="J2485">
        <f>IF('d_시나리오'!$J$3='d_시나리오'!$H$3,'d_시나리오'!$I$3,IF(I2485&lt;('d_시나리오'!$I$3-'d_시나리오'!$H$3)/('d_시나리오'!$J$3-'d_시나리오'!$H$3),'d_시나리오'!$H$3+SQRT(I2485*('d_시나리오'!$J$3-'d_시나리오'!$H$3)*('d_시나리오'!$I$3-'d_시나리오'!$H$3)),'d_시나리오'!$J$3-SQRT((1-I2485)*('d_시나리오'!$J$3-'d_시나리오'!$H$3)*('d_시나리오'!$J$3-'d_시나리오'!$I$3))))</f>
        <v/>
      </c>
      <c r="K2485">
        <f>RAND()</f>
        <v/>
      </c>
      <c r="L2485">
        <f>IF('d_시나리오'!$J$4='d_시나리오'!$H$4,'d_시나리오'!$I$4,IF(K2485&lt;('d_시나리오'!$I$4-'d_시나리오'!$H$4)/('d_시나리오'!$J$4-'d_시나리오'!$H$4),'d_시나리오'!$H$4+SQRT(K2485*('d_시나리오'!$J$4-'d_시나리오'!$H$4)*('d_시나리오'!$I$4-'d_시나리오'!$H$4)),'d_시나리오'!$J$4-SQRT((1-K2485)*('d_시나리오'!$J$4-'d_시나리오'!$H$4)*('d_시나리오'!$J$4-'d_시나리오'!$I$4))))</f>
        <v/>
      </c>
      <c r="M2485">
        <f>RAND()</f>
        <v/>
      </c>
      <c r="N2485">
        <f>IF('d_시나리오'!$J$5='d_시나리오'!$H$5,'d_시나리오'!$I$5,IF(M2485&lt;('d_시나리오'!$I$5-'d_시나리오'!$H$5)/('d_시나리오'!$J$5-'d_시나리오'!$H$5),'d_시나리오'!$H$5+SQRT(M2485*('d_시나리오'!$J$5-'d_시나리오'!$H$5)*('d_시나리오'!$I$5-'d_시나리오'!$H$5)),'d_시나리오'!$J$5-SQRT((1-M2485)*('d_시나리오'!$J$5-'d_시나리오'!$H$5)*('d_시나리오'!$J$5-'d_시나리오'!$I$5))))</f>
        <v/>
      </c>
      <c r="O2485">
        <f>RAND()</f>
        <v/>
      </c>
      <c r="P2485">
        <f>IF('d_시나리오'!$J$6='d_시나리오'!$H$6,'d_시나리오'!$I$6,IF(O2485&lt;('d_시나리오'!$I$6-'d_시나리오'!$H$6)/('d_시나리오'!$J$6-'d_시나리오'!$H$6),'d_시나리오'!$H$6+SQRT(O2485*('d_시나리오'!$J$6-'d_시나리오'!$H$6)*('d_시나리오'!$I$6-'d_시나리오'!$H$6)),'d_시나리오'!$J$6-SQRT((1-O2485)*('d_시나리오'!$J$6-'d_시나리오'!$H$6)*('d_시나리오'!$J$6-'d_시나리오'!$I$6))))</f>
        <v/>
      </c>
      <c r="Q2485">
        <f>INDEX('d_분포'!$B$2:$B$57,RANDBETWEEN(1,56))</f>
        <v/>
      </c>
      <c r="R2485">
        <f>BETAINV(RAND(),5,5)</f>
        <v/>
      </c>
      <c r="S2485">
        <f>'d_고정'!$B$1*'6_기대효과'!$H$7*('d_시나리오'!$I$7/'d_고정'!$B$2)*B2485</f>
        <v/>
      </c>
      <c r="T2485">
        <f>S2485*D2485</f>
        <v/>
      </c>
      <c r="U2485">
        <f>S2485*F2485*H2485</f>
        <v/>
      </c>
      <c r="V2485">
        <f>S2485*F2485*(H2485-1)</f>
        <v/>
      </c>
      <c r="W2485">
        <f>U2485*J2485</f>
        <v/>
      </c>
      <c r="X2485">
        <f>T2485+W2485</f>
        <v/>
      </c>
      <c r="Y2485">
        <f>(T2485*E2485+W2485*L2485)*(1-R2485-'d_고정'!$B$13)</f>
        <v/>
      </c>
      <c r="Z2485">
        <f>(U2485*N2485*Q2485+'d_고정'!$B$3*('6_기대효과'!$H$7/8)*Q2485*'d_고정'!$B$10*P2485*('6_기대효과'!$K$7/'d_고정'!$B$9))*(1-R2485)</f>
        <v/>
      </c>
      <c r="AA2485">
        <f>W2485*L2485*(1-R2485-'d_고정'!$B$13)+U2485*MAX(N2485-'d_고정'!$B$10*P2485*('6_기대효과'!$K$7/'d_고정'!$B$9),0)*Q2485*(1-R2485)</f>
        <v/>
      </c>
      <c r="AB2485">
        <f>Y2485+Z2485</f>
        <v/>
      </c>
      <c r="AC2485">
        <f>Y2485/('d_고정'!$B$5*'6_기대효과'!$H$7/8)/'d_고정'!$B$6</f>
        <v/>
      </c>
      <c r="AD2485">
        <f>Y2485/('d_고정'!$B$8*'6_기대효과'!$H$7/8)</f>
        <v/>
      </c>
    </row>
    <row r="2486">
      <c r="A2486">
        <f>RAND()</f>
        <v/>
      </c>
      <c r="B2486">
        <f>IF('d_시나리오'!$J$2='d_시나리오'!$H$2,'d_시나리오'!$I$2,IF(A2486&lt;('d_시나리오'!$I$2-'d_시나리오'!$H$2)/('d_시나리오'!$J$2-'d_시나리오'!$H$2),'d_시나리오'!$H$2+SQRT(A2486*('d_시나리오'!$J$2-'d_시나리오'!$H$2)*('d_시나리오'!$I$2-'d_시나리오'!$H$2)),'d_시나리오'!$J$2-SQRT((1-A2486)*('d_시나리오'!$J$2-'d_시나리오'!$H$2)*('d_시나리오'!$J$2-'d_시나리오'!$I$2))))</f>
        <v/>
      </c>
      <c r="C2486">
        <f>RAND()</f>
        <v/>
      </c>
      <c r="D2486">
        <f>BETAINV(RAND(),IF(C2486&lt;'d_고정'!$B$26,'d_고정'!$B$23,'d_고정'!$B$16)+1,'d_고정'!$B$17-IF(C2486&lt;'d_고정'!$B$26,'d_고정'!$B$23,'d_고정'!$B$16)+1)*('d_고정'!$B$14+('d_고정'!$B$15-'d_고정'!$B$14)*RAND())</f>
        <v/>
      </c>
      <c r="E2486">
        <f>INDEX('d_분포'!$A$2:$A$28,RANDBETWEEN(1,27))</f>
        <v/>
      </c>
      <c r="F2486">
        <f>INDEX('d_분포'!$C$2:$C$5,RANDBETWEEN(1,4))*(0.9+0.2*RAND())</f>
        <v/>
      </c>
      <c r="G2486">
        <f>RAND()</f>
        <v/>
      </c>
      <c r="H2486">
        <f>(F2486+(1-F2486)*('d_고정'!$B$22*BETAINV(RAND(),IF(G2486&lt;'d_고정'!$B$26,'d_고정'!$B$25,'d_고정'!$B$20)+1,'d_고정'!$B$21-IF(G2486&lt;'d_고정'!$B$26,'d_고정'!$B$25,'d_고정'!$B$20)+1)+(1-'d_고정'!$B$22)*BETAINV(RAND(),IF(G2486&lt;'d_고정'!$B$26,'d_고정'!$B$24,'d_고정'!$B$18)+1,'d_고정'!$B$19-IF(G2486&lt;'d_고정'!$B$26,'d_고정'!$B$24,'d_고정'!$B$18)+1))*('d_고정'!$B$14+('d_고정'!$B$15-'d_고정'!$B$14)*RAND()))/F2486</f>
        <v/>
      </c>
      <c r="I2486">
        <f>RAND()</f>
        <v/>
      </c>
      <c r="J2486">
        <f>IF('d_시나리오'!$J$3='d_시나리오'!$H$3,'d_시나리오'!$I$3,IF(I2486&lt;('d_시나리오'!$I$3-'d_시나리오'!$H$3)/('d_시나리오'!$J$3-'d_시나리오'!$H$3),'d_시나리오'!$H$3+SQRT(I2486*('d_시나리오'!$J$3-'d_시나리오'!$H$3)*('d_시나리오'!$I$3-'d_시나리오'!$H$3)),'d_시나리오'!$J$3-SQRT((1-I2486)*('d_시나리오'!$J$3-'d_시나리오'!$H$3)*('d_시나리오'!$J$3-'d_시나리오'!$I$3))))</f>
        <v/>
      </c>
      <c r="K2486">
        <f>RAND()</f>
        <v/>
      </c>
      <c r="L2486">
        <f>IF('d_시나리오'!$J$4='d_시나리오'!$H$4,'d_시나리오'!$I$4,IF(K2486&lt;('d_시나리오'!$I$4-'d_시나리오'!$H$4)/('d_시나리오'!$J$4-'d_시나리오'!$H$4),'d_시나리오'!$H$4+SQRT(K2486*('d_시나리오'!$J$4-'d_시나리오'!$H$4)*('d_시나리오'!$I$4-'d_시나리오'!$H$4)),'d_시나리오'!$J$4-SQRT((1-K2486)*('d_시나리오'!$J$4-'d_시나리오'!$H$4)*('d_시나리오'!$J$4-'d_시나리오'!$I$4))))</f>
        <v/>
      </c>
      <c r="M2486">
        <f>RAND()</f>
        <v/>
      </c>
      <c r="N2486">
        <f>IF('d_시나리오'!$J$5='d_시나리오'!$H$5,'d_시나리오'!$I$5,IF(M2486&lt;('d_시나리오'!$I$5-'d_시나리오'!$H$5)/('d_시나리오'!$J$5-'d_시나리오'!$H$5),'d_시나리오'!$H$5+SQRT(M2486*('d_시나리오'!$J$5-'d_시나리오'!$H$5)*('d_시나리오'!$I$5-'d_시나리오'!$H$5)),'d_시나리오'!$J$5-SQRT((1-M2486)*('d_시나리오'!$J$5-'d_시나리오'!$H$5)*('d_시나리오'!$J$5-'d_시나리오'!$I$5))))</f>
        <v/>
      </c>
      <c r="O2486">
        <f>RAND()</f>
        <v/>
      </c>
      <c r="P2486">
        <f>IF('d_시나리오'!$J$6='d_시나리오'!$H$6,'d_시나리오'!$I$6,IF(O2486&lt;('d_시나리오'!$I$6-'d_시나리오'!$H$6)/('d_시나리오'!$J$6-'d_시나리오'!$H$6),'d_시나리오'!$H$6+SQRT(O2486*('d_시나리오'!$J$6-'d_시나리오'!$H$6)*('d_시나리오'!$I$6-'d_시나리오'!$H$6)),'d_시나리오'!$J$6-SQRT((1-O2486)*('d_시나리오'!$J$6-'d_시나리오'!$H$6)*('d_시나리오'!$J$6-'d_시나리오'!$I$6))))</f>
        <v/>
      </c>
      <c r="Q2486">
        <f>INDEX('d_분포'!$B$2:$B$57,RANDBETWEEN(1,56))</f>
        <v/>
      </c>
      <c r="R2486">
        <f>BETAINV(RAND(),5,5)</f>
        <v/>
      </c>
      <c r="S2486">
        <f>'d_고정'!$B$1*'6_기대효과'!$H$7*('d_시나리오'!$I$7/'d_고정'!$B$2)*B2486</f>
        <v/>
      </c>
      <c r="T2486">
        <f>S2486*D2486</f>
        <v/>
      </c>
      <c r="U2486">
        <f>S2486*F2486*H2486</f>
        <v/>
      </c>
      <c r="V2486">
        <f>S2486*F2486*(H2486-1)</f>
        <v/>
      </c>
      <c r="W2486">
        <f>U2486*J2486</f>
        <v/>
      </c>
      <c r="X2486">
        <f>T2486+W2486</f>
        <v/>
      </c>
      <c r="Y2486">
        <f>(T2486*E2486+W2486*L2486)*(1-R2486-'d_고정'!$B$13)</f>
        <v/>
      </c>
      <c r="Z2486">
        <f>(U2486*N2486*Q2486+'d_고정'!$B$3*('6_기대효과'!$H$7/8)*Q2486*'d_고정'!$B$10*P2486*('6_기대효과'!$K$7/'d_고정'!$B$9))*(1-R2486)</f>
        <v/>
      </c>
      <c r="AA2486">
        <f>W2486*L2486*(1-R2486-'d_고정'!$B$13)+U2486*MAX(N2486-'d_고정'!$B$10*P2486*('6_기대효과'!$K$7/'d_고정'!$B$9),0)*Q2486*(1-R2486)</f>
        <v/>
      </c>
      <c r="AB2486">
        <f>Y2486+Z2486</f>
        <v/>
      </c>
      <c r="AC2486">
        <f>Y2486/('d_고정'!$B$5*'6_기대효과'!$H$7/8)/'d_고정'!$B$6</f>
        <v/>
      </c>
      <c r="AD2486">
        <f>Y2486/('d_고정'!$B$8*'6_기대효과'!$H$7/8)</f>
        <v/>
      </c>
    </row>
    <row r="2487">
      <c r="A2487">
        <f>RAND()</f>
        <v/>
      </c>
      <c r="B2487">
        <f>IF('d_시나리오'!$J$2='d_시나리오'!$H$2,'d_시나리오'!$I$2,IF(A2487&lt;('d_시나리오'!$I$2-'d_시나리오'!$H$2)/('d_시나리오'!$J$2-'d_시나리오'!$H$2),'d_시나리오'!$H$2+SQRT(A2487*('d_시나리오'!$J$2-'d_시나리오'!$H$2)*('d_시나리오'!$I$2-'d_시나리오'!$H$2)),'d_시나리오'!$J$2-SQRT((1-A2487)*('d_시나리오'!$J$2-'d_시나리오'!$H$2)*('d_시나리오'!$J$2-'d_시나리오'!$I$2))))</f>
        <v/>
      </c>
      <c r="C2487">
        <f>RAND()</f>
        <v/>
      </c>
      <c r="D2487">
        <f>BETAINV(RAND(),IF(C2487&lt;'d_고정'!$B$26,'d_고정'!$B$23,'d_고정'!$B$16)+1,'d_고정'!$B$17-IF(C2487&lt;'d_고정'!$B$26,'d_고정'!$B$23,'d_고정'!$B$16)+1)*('d_고정'!$B$14+('d_고정'!$B$15-'d_고정'!$B$14)*RAND())</f>
        <v/>
      </c>
      <c r="E2487">
        <f>INDEX('d_분포'!$A$2:$A$28,RANDBETWEEN(1,27))</f>
        <v/>
      </c>
      <c r="F2487">
        <f>INDEX('d_분포'!$C$2:$C$5,RANDBETWEEN(1,4))*(0.9+0.2*RAND())</f>
        <v/>
      </c>
      <c r="G2487">
        <f>RAND()</f>
        <v/>
      </c>
      <c r="H2487">
        <f>(F2487+(1-F2487)*('d_고정'!$B$22*BETAINV(RAND(),IF(G2487&lt;'d_고정'!$B$26,'d_고정'!$B$25,'d_고정'!$B$20)+1,'d_고정'!$B$21-IF(G2487&lt;'d_고정'!$B$26,'d_고정'!$B$25,'d_고정'!$B$20)+1)+(1-'d_고정'!$B$22)*BETAINV(RAND(),IF(G2487&lt;'d_고정'!$B$26,'d_고정'!$B$24,'d_고정'!$B$18)+1,'d_고정'!$B$19-IF(G2487&lt;'d_고정'!$B$26,'d_고정'!$B$24,'d_고정'!$B$18)+1))*('d_고정'!$B$14+('d_고정'!$B$15-'d_고정'!$B$14)*RAND()))/F2487</f>
        <v/>
      </c>
      <c r="I2487">
        <f>RAND()</f>
        <v/>
      </c>
      <c r="J2487">
        <f>IF('d_시나리오'!$J$3='d_시나리오'!$H$3,'d_시나리오'!$I$3,IF(I2487&lt;('d_시나리오'!$I$3-'d_시나리오'!$H$3)/('d_시나리오'!$J$3-'d_시나리오'!$H$3),'d_시나리오'!$H$3+SQRT(I2487*('d_시나리오'!$J$3-'d_시나리오'!$H$3)*('d_시나리오'!$I$3-'d_시나리오'!$H$3)),'d_시나리오'!$J$3-SQRT((1-I2487)*('d_시나리오'!$J$3-'d_시나리오'!$H$3)*('d_시나리오'!$J$3-'d_시나리오'!$I$3))))</f>
        <v/>
      </c>
      <c r="K2487">
        <f>RAND()</f>
        <v/>
      </c>
      <c r="L2487">
        <f>IF('d_시나리오'!$J$4='d_시나리오'!$H$4,'d_시나리오'!$I$4,IF(K2487&lt;('d_시나리오'!$I$4-'d_시나리오'!$H$4)/('d_시나리오'!$J$4-'d_시나리오'!$H$4),'d_시나리오'!$H$4+SQRT(K2487*('d_시나리오'!$J$4-'d_시나리오'!$H$4)*('d_시나리오'!$I$4-'d_시나리오'!$H$4)),'d_시나리오'!$J$4-SQRT((1-K2487)*('d_시나리오'!$J$4-'d_시나리오'!$H$4)*('d_시나리오'!$J$4-'d_시나리오'!$I$4))))</f>
        <v/>
      </c>
      <c r="M2487">
        <f>RAND()</f>
        <v/>
      </c>
      <c r="N2487">
        <f>IF('d_시나리오'!$J$5='d_시나리오'!$H$5,'d_시나리오'!$I$5,IF(M2487&lt;('d_시나리오'!$I$5-'d_시나리오'!$H$5)/('d_시나리오'!$J$5-'d_시나리오'!$H$5),'d_시나리오'!$H$5+SQRT(M2487*('d_시나리오'!$J$5-'d_시나리오'!$H$5)*('d_시나리오'!$I$5-'d_시나리오'!$H$5)),'d_시나리오'!$J$5-SQRT((1-M2487)*('d_시나리오'!$J$5-'d_시나리오'!$H$5)*('d_시나리오'!$J$5-'d_시나리오'!$I$5))))</f>
        <v/>
      </c>
      <c r="O2487">
        <f>RAND()</f>
        <v/>
      </c>
      <c r="P2487">
        <f>IF('d_시나리오'!$J$6='d_시나리오'!$H$6,'d_시나리오'!$I$6,IF(O2487&lt;('d_시나리오'!$I$6-'d_시나리오'!$H$6)/('d_시나리오'!$J$6-'d_시나리오'!$H$6),'d_시나리오'!$H$6+SQRT(O2487*('d_시나리오'!$J$6-'d_시나리오'!$H$6)*('d_시나리오'!$I$6-'d_시나리오'!$H$6)),'d_시나리오'!$J$6-SQRT((1-O2487)*('d_시나리오'!$J$6-'d_시나리오'!$H$6)*('d_시나리오'!$J$6-'d_시나리오'!$I$6))))</f>
        <v/>
      </c>
      <c r="Q2487">
        <f>INDEX('d_분포'!$B$2:$B$57,RANDBETWEEN(1,56))</f>
        <v/>
      </c>
      <c r="R2487">
        <f>BETAINV(RAND(),5,5)</f>
        <v/>
      </c>
      <c r="S2487">
        <f>'d_고정'!$B$1*'6_기대효과'!$H$7*('d_시나리오'!$I$7/'d_고정'!$B$2)*B2487</f>
        <v/>
      </c>
      <c r="T2487">
        <f>S2487*D2487</f>
        <v/>
      </c>
      <c r="U2487">
        <f>S2487*F2487*H2487</f>
        <v/>
      </c>
      <c r="V2487">
        <f>S2487*F2487*(H2487-1)</f>
        <v/>
      </c>
      <c r="W2487">
        <f>U2487*J2487</f>
        <v/>
      </c>
      <c r="X2487">
        <f>T2487+W2487</f>
        <v/>
      </c>
      <c r="Y2487">
        <f>(T2487*E2487+W2487*L2487)*(1-R2487-'d_고정'!$B$13)</f>
        <v/>
      </c>
      <c r="Z2487">
        <f>(U2487*N2487*Q2487+'d_고정'!$B$3*('6_기대효과'!$H$7/8)*Q2487*'d_고정'!$B$10*P2487*('6_기대효과'!$K$7/'d_고정'!$B$9))*(1-R2487)</f>
        <v/>
      </c>
      <c r="AA2487">
        <f>W2487*L2487*(1-R2487-'d_고정'!$B$13)+U2487*MAX(N2487-'d_고정'!$B$10*P2487*('6_기대효과'!$K$7/'d_고정'!$B$9),0)*Q2487*(1-R2487)</f>
        <v/>
      </c>
      <c r="AB2487">
        <f>Y2487+Z2487</f>
        <v/>
      </c>
      <c r="AC2487">
        <f>Y2487/('d_고정'!$B$5*'6_기대효과'!$H$7/8)/'d_고정'!$B$6</f>
        <v/>
      </c>
      <c r="AD2487">
        <f>Y2487/('d_고정'!$B$8*'6_기대효과'!$H$7/8)</f>
        <v/>
      </c>
    </row>
    <row r="2488">
      <c r="A2488">
        <f>RAND()</f>
        <v/>
      </c>
      <c r="B2488">
        <f>IF('d_시나리오'!$J$2='d_시나리오'!$H$2,'d_시나리오'!$I$2,IF(A2488&lt;('d_시나리오'!$I$2-'d_시나리오'!$H$2)/('d_시나리오'!$J$2-'d_시나리오'!$H$2),'d_시나리오'!$H$2+SQRT(A2488*('d_시나리오'!$J$2-'d_시나리오'!$H$2)*('d_시나리오'!$I$2-'d_시나리오'!$H$2)),'d_시나리오'!$J$2-SQRT((1-A2488)*('d_시나리오'!$J$2-'d_시나리오'!$H$2)*('d_시나리오'!$J$2-'d_시나리오'!$I$2))))</f>
        <v/>
      </c>
      <c r="C2488">
        <f>RAND()</f>
        <v/>
      </c>
      <c r="D2488">
        <f>BETAINV(RAND(),IF(C2488&lt;'d_고정'!$B$26,'d_고정'!$B$23,'d_고정'!$B$16)+1,'d_고정'!$B$17-IF(C2488&lt;'d_고정'!$B$26,'d_고정'!$B$23,'d_고정'!$B$16)+1)*('d_고정'!$B$14+('d_고정'!$B$15-'d_고정'!$B$14)*RAND())</f>
        <v/>
      </c>
      <c r="E2488">
        <f>INDEX('d_분포'!$A$2:$A$28,RANDBETWEEN(1,27))</f>
        <v/>
      </c>
      <c r="F2488">
        <f>INDEX('d_분포'!$C$2:$C$5,RANDBETWEEN(1,4))*(0.9+0.2*RAND())</f>
        <v/>
      </c>
      <c r="G2488">
        <f>RAND()</f>
        <v/>
      </c>
      <c r="H2488">
        <f>(F2488+(1-F2488)*('d_고정'!$B$22*BETAINV(RAND(),IF(G2488&lt;'d_고정'!$B$26,'d_고정'!$B$25,'d_고정'!$B$20)+1,'d_고정'!$B$21-IF(G2488&lt;'d_고정'!$B$26,'d_고정'!$B$25,'d_고정'!$B$20)+1)+(1-'d_고정'!$B$22)*BETAINV(RAND(),IF(G2488&lt;'d_고정'!$B$26,'d_고정'!$B$24,'d_고정'!$B$18)+1,'d_고정'!$B$19-IF(G2488&lt;'d_고정'!$B$26,'d_고정'!$B$24,'d_고정'!$B$18)+1))*('d_고정'!$B$14+('d_고정'!$B$15-'d_고정'!$B$14)*RAND()))/F2488</f>
        <v/>
      </c>
      <c r="I2488">
        <f>RAND()</f>
        <v/>
      </c>
      <c r="J2488">
        <f>IF('d_시나리오'!$J$3='d_시나리오'!$H$3,'d_시나리오'!$I$3,IF(I2488&lt;('d_시나리오'!$I$3-'d_시나리오'!$H$3)/('d_시나리오'!$J$3-'d_시나리오'!$H$3),'d_시나리오'!$H$3+SQRT(I2488*('d_시나리오'!$J$3-'d_시나리오'!$H$3)*('d_시나리오'!$I$3-'d_시나리오'!$H$3)),'d_시나리오'!$J$3-SQRT((1-I2488)*('d_시나리오'!$J$3-'d_시나리오'!$H$3)*('d_시나리오'!$J$3-'d_시나리오'!$I$3))))</f>
        <v/>
      </c>
      <c r="K2488">
        <f>RAND()</f>
        <v/>
      </c>
      <c r="L2488">
        <f>IF('d_시나리오'!$J$4='d_시나리오'!$H$4,'d_시나리오'!$I$4,IF(K2488&lt;('d_시나리오'!$I$4-'d_시나리오'!$H$4)/('d_시나리오'!$J$4-'d_시나리오'!$H$4),'d_시나리오'!$H$4+SQRT(K2488*('d_시나리오'!$J$4-'d_시나리오'!$H$4)*('d_시나리오'!$I$4-'d_시나리오'!$H$4)),'d_시나리오'!$J$4-SQRT((1-K2488)*('d_시나리오'!$J$4-'d_시나리오'!$H$4)*('d_시나리오'!$J$4-'d_시나리오'!$I$4))))</f>
        <v/>
      </c>
      <c r="M2488">
        <f>RAND()</f>
        <v/>
      </c>
      <c r="N2488">
        <f>IF('d_시나리오'!$J$5='d_시나리오'!$H$5,'d_시나리오'!$I$5,IF(M2488&lt;('d_시나리오'!$I$5-'d_시나리오'!$H$5)/('d_시나리오'!$J$5-'d_시나리오'!$H$5),'d_시나리오'!$H$5+SQRT(M2488*('d_시나리오'!$J$5-'d_시나리오'!$H$5)*('d_시나리오'!$I$5-'d_시나리오'!$H$5)),'d_시나리오'!$J$5-SQRT((1-M2488)*('d_시나리오'!$J$5-'d_시나리오'!$H$5)*('d_시나리오'!$J$5-'d_시나리오'!$I$5))))</f>
        <v/>
      </c>
      <c r="O2488">
        <f>RAND()</f>
        <v/>
      </c>
      <c r="P2488">
        <f>IF('d_시나리오'!$J$6='d_시나리오'!$H$6,'d_시나리오'!$I$6,IF(O2488&lt;('d_시나리오'!$I$6-'d_시나리오'!$H$6)/('d_시나리오'!$J$6-'d_시나리오'!$H$6),'d_시나리오'!$H$6+SQRT(O2488*('d_시나리오'!$J$6-'d_시나리오'!$H$6)*('d_시나리오'!$I$6-'d_시나리오'!$H$6)),'d_시나리오'!$J$6-SQRT((1-O2488)*('d_시나리오'!$J$6-'d_시나리오'!$H$6)*('d_시나리오'!$J$6-'d_시나리오'!$I$6))))</f>
        <v/>
      </c>
      <c r="Q2488">
        <f>INDEX('d_분포'!$B$2:$B$57,RANDBETWEEN(1,56))</f>
        <v/>
      </c>
      <c r="R2488">
        <f>BETAINV(RAND(),5,5)</f>
        <v/>
      </c>
      <c r="S2488">
        <f>'d_고정'!$B$1*'6_기대효과'!$H$7*('d_시나리오'!$I$7/'d_고정'!$B$2)*B2488</f>
        <v/>
      </c>
      <c r="T2488">
        <f>S2488*D2488</f>
        <v/>
      </c>
      <c r="U2488">
        <f>S2488*F2488*H2488</f>
        <v/>
      </c>
      <c r="V2488">
        <f>S2488*F2488*(H2488-1)</f>
        <v/>
      </c>
      <c r="W2488">
        <f>U2488*J2488</f>
        <v/>
      </c>
      <c r="X2488">
        <f>T2488+W2488</f>
        <v/>
      </c>
      <c r="Y2488">
        <f>(T2488*E2488+W2488*L2488)*(1-R2488-'d_고정'!$B$13)</f>
        <v/>
      </c>
      <c r="Z2488">
        <f>(U2488*N2488*Q2488+'d_고정'!$B$3*('6_기대효과'!$H$7/8)*Q2488*'d_고정'!$B$10*P2488*('6_기대효과'!$K$7/'d_고정'!$B$9))*(1-R2488)</f>
        <v/>
      </c>
      <c r="AA2488">
        <f>W2488*L2488*(1-R2488-'d_고정'!$B$13)+U2488*MAX(N2488-'d_고정'!$B$10*P2488*('6_기대효과'!$K$7/'d_고정'!$B$9),0)*Q2488*(1-R2488)</f>
        <v/>
      </c>
      <c r="AB2488">
        <f>Y2488+Z2488</f>
        <v/>
      </c>
      <c r="AC2488">
        <f>Y2488/('d_고정'!$B$5*'6_기대효과'!$H$7/8)/'d_고정'!$B$6</f>
        <v/>
      </c>
      <c r="AD2488">
        <f>Y2488/('d_고정'!$B$8*'6_기대효과'!$H$7/8)</f>
        <v/>
      </c>
    </row>
    <row r="2489">
      <c r="A2489">
        <f>RAND()</f>
        <v/>
      </c>
      <c r="B2489">
        <f>IF('d_시나리오'!$J$2='d_시나리오'!$H$2,'d_시나리오'!$I$2,IF(A2489&lt;('d_시나리오'!$I$2-'d_시나리오'!$H$2)/('d_시나리오'!$J$2-'d_시나리오'!$H$2),'d_시나리오'!$H$2+SQRT(A2489*('d_시나리오'!$J$2-'d_시나리오'!$H$2)*('d_시나리오'!$I$2-'d_시나리오'!$H$2)),'d_시나리오'!$J$2-SQRT((1-A2489)*('d_시나리오'!$J$2-'d_시나리오'!$H$2)*('d_시나리오'!$J$2-'d_시나리오'!$I$2))))</f>
        <v/>
      </c>
      <c r="C2489">
        <f>RAND()</f>
        <v/>
      </c>
      <c r="D2489">
        <f>BETAINV(RAND(),IF(C2489&lt;'d_고정'!$B$26,'d_고정'!$B$23,'d_고정'!$B$16)+1,'d_고정'!$B$17-IF(C2489&lt;'d_고정'!$B$26,'d_고정'!$B$23,'d_고정'!$B$16)+1)*('d_고정'!$B$14+('d_고정'!$B$15-'d_고정'!$B$14)*RAND())</f>
        <v/>
      </c>
      <c r="E2489">
        <f>INDEX('d_분포'!$A$2:$A$28,RANDBETWEEN(1,27))</f>
        <v/>
      </c>
      <c r="F2489">
        <f>INDEX('d_분포'!$C$2:$C$5,RANDBETWEEN(1,4))*(0.9+0.2*RAND())</f>
        <v/>
      </c>
      <c r="G2489">
        <f>RAND()</f>
        <v/>
      </c>
      <c r="H2489">
        <f>(F2489+(1-F2489)*('d_고정'!$B$22*BETAINV(RAND(),IF(G2489&lt;'d_고정'!$B$26,'d_고정'!$B$25,'d_고정'!$B$20)+1,'d_고정'!$B$21-IF(G2489&lt;'d_고정'!$B$26,'d_고정'!$B$25,'d_고정'!$B$20)+1)+(1-'d_고정'!$B$22)*BETAINV(RAND(),IF(G2489&lt;'d_고정'!$B$26,'d_고정'!$B$24,'d_고정'!$B$18)+1,'d_고정'!$B$19-IF(G2489&lt;'d_고정'!$B$26,'d_고정'!$B$24,'d_고정'!$B$18)+1))*('d_고정'!$B$14+('d_고정'!$B$15-'d_고정'!$B$14)*RAND()))/F2489</f>
        <v/>
      </c>
      <c r="I2489">
        <f>RAND()</f>
        <v/>
      </c>
      <c r="J2489">
        <f>IF('d_시나리오'!$J$3='d_시나리오'!$H$3,'d_시나리오'!$I$3,IF(I2489&lt;('d_시나리오'!$I$3-'d_시나리오'!$H$3)/('d_시나리오'!$J$3-'d_시나리오'!$H$3),'d_시나리오'!$H$3+SQRT(I2489*('d_시나리오'!$J$3-'d_시나리오'!$H$3)*('d_시나리오'!$I$3-'d_시나리오'!$H$3)),'d_시나리오'!$J$3-SQRT((1-I2489)*('d_시나리오'!$J$3-'d_시나리오'!$H$3)*('d_시나리오'!$J$3-'d_시나리오'!$I$3))))</f>
        <v/>
      </c>
      <c r="K2489">
        <f>RAND()</f>
        <v/>
      </c>
      <c r="L2489">
        <f>IF('d_시나리오'!$J$4='d_시나리오'!$H$4,'d_시나리오'!$I$4,IF(K2489&lt;('d_시나리오'!$I$4-'d_시나리오'!$H$4)/('d_시나리오'!$J$4-'d_시나리오'!$H$4),'d_시나리오'!$H$4+SQRT(K2489*('d_시나리오'!$J$4-'d_시나리오'!$H$4)*('d_시나리오'!$I$4-'d_시나리오'!$H$4)),'d_시나리오'!$J$4-SQRT((1-K2489)*('d_시나리오'!$J$4-'d_시나리오'!$H$4)*('d_시나리오'!$J$4-'d_시나리오'!$I$4))))</f>
        <v/>
      </c>
      <c r="M2489">
        <f>RAND()</f>
        <v/>
      </c>
      <c r="N2489">
        <f>IF('d_시나리오'!$J$5='d_시나리오'!$H$5,'d_시나리오'!$I$5,IF(M2489&lt;('d_시나리오'!$I$5-'d_시나리오'!$H$5)/('d_시나리오'!$J$5-'d_시나리오'!$H$5),'d_시나리오'!$H$5+SQRT(M2489*('d_시나리오'!$J$5-'d_시나리오'!$H$5)*('d_시나리오'!$I$5-'d_시나리오'!$H$5)),'d_시나리오'!$J$5-SQRT((1-M2489)*('d_시나리오'!$J$5-'d_시나리오'!$H$5)*('d_시나리오'!$J$5-'d_시나리오'!$I$5))))</f>
        <v/>
      </c>
      <c r="O2489">
        <f>RAND()</f>
        <v/>
      </c>
      <c r="P2489">
        <f>IF('d_시나리오'!$J$6='d_시나리오'!$H$6,'d_시나리오'!$I$6,IF(O2489&lt;('d_시나리오'!$I$6-'d_시나리오'!$H$6)/('d_시나리오'!$J$6-'d_시나리오'!$H$6),'d_시나리오'!$H$6+SQRT(O2489*('d_시나리오'!$J$6-'d_시나리오'!$H$6)*('d_시나리오'!$I$6-'d_시나리오'!$H$6)),'d_시나리오'!$J$6-SQRT((1-O2489)*('d_시나리오'!$J$6-'d_시나리오'!$H$6)*('d_시나리오'!$J$6-'d_시나리오'!$I$6))))</f>
        <v/>
      </c>
      <c r="Q2489">
        <f>INDEX('d_분포'!$B$2:$B$57,RANDBETWEEN(1,56))</f>
        <v/>
      </c>
      <c r="R2489">
        <f>BETAINV(RAND(),5,5)</f>
        <v/>
      </c>
      <c r="S2489">
        <f>'d_고정'!$B$1*'6_기대효과'!$H$7*('d_시나리오'!$I$7/'d_고정'!$B$2)*B2489</f>
        <v/>
      </c>
      <c r="T2489">
        <f>S2489*D2489</f>
        <v/>
      </c>
      <c r="U2489">
        <f>S2489*F2489*H2489</f>
        <v/>
      </c>
      <c r="V2489">
        <f>S2489*F2489*(H2489-1)</f>
        <v/>
      </c>
      <c r="W2489">
        <f>U2489*J2489</f>
        <v/>
      </c>
      <c r="X2489">
        <f>T2489+W2489</f>
        <v/>
      </c>
      <c r="Y2489">
        <f>(T2489*E2489+W2489*L2489)*(1-R2489-'d_고정'!$B$13)</f>
        <v/>
      </c>
      <c r="Z2489">
        <f>(U2489*N2489*Q2489+'d_고정'!$B$3*('6_기대효과'!$H$7/8)*Q2489*'d_고정'!$B$10*P2489*('6_기대효과'!$K$7/'d_고정'!$B$9))*(1-R2489)</f>
        <v/>
      </c>
      <c r="AA2489">
        <f>W2489*L2489*(1-R2489-'d_고정'!$B$13)+U2489*MAX(N2489-'d_고정'!$B$10*P2489*('6_기대효과'!$K$7/'d_고정'!$B$9),0)*Q2489*(1-R2489)</f>
        <v/>
      </c>
      <c r="AB2489">
        <f>Y2489+Z2489</f>
        <v/>
      </c>
      <c r="AC2489">
        <f>Y2489/('d_고정'!$B$5*'6_기대효과'!$H$7/8)/'d_고정'!$B$6</f>
        <v/>
      </c>
      <c r="AD2489">
        <f>Y2489/('d_고정'!$B$8*'6_기대효과'!$H$7/8)</f>
        <v/>
      </c>
    </row>
    <row r="2490">
      <c r="A2490">
        <f>RAND()</f>
        <v/>
      </c>
      <c r="B2490">
        <f>IF('d_시나리오'!$J$2='d_시나리오'!$H$2,'d_시나리오'!$I$2,IF(A2490&lt;('d_시나리오'!$I$2-'d_시나리오'!$H$2)/('d_시나리오'!$J$2-'d_시나리오'!$H$2),'d_시나리오'!$H$2+SQRT(A2490*('d_시나리오'!$J$2-'d_시나리오'!$H$2)*('d_시나리오'!$I$2-'d_시나리오'!$H$2)),'d_시나리오'!$J$2-SQRT((1-A2490)*('d_시나리오'!$J$2-'d_시나리오'!$H$2)*('d_시나리오'!$J$2-'d_시나리오'!$I$2))))</f>
        <v/>
      </c>
      <c r="C2490">
        <f>RAND()</f>
        <v/>
      </c>
      <c r="D2490">
        <f>BETAINV(RAND(),IF(C2490&lt;'d_고정'!$B$26,'d_고정'!$B$23,'d_고정'!$B$16)+1,'d_고정'!$B$17-IF(C2490&lt;'d_고정'!$B$26,'d_고정'!$B$23,'d_고정'!$B$16)+1)*('d_고정'!$B$14+('d_고정'!$B$15-'d_고정'!$B$14)*RAND())</f>
        <v/>
      </c>
      <c r="E2490">
        <f>INDEX('d_분포'!$A$2:$A$28,RANDBETWEEN(1,27))</f>
        <v/>
      </c>
      <c r="F2490">
        <f>INDEX('d_분포'!$C$2:$C$5,RANDBETWEEN(1,4))*(0.9+0.2*RAND())</f>
        <v/>
      </c>
      <c r="G2490">
        <f>RAND()</f>
        <v/>
      </c>
      <c r="H2490">
        <f>(F2490+(1-F2490)*('d_고정'!$B$22*BETAINV(RAND(),IF(G2490&lt;'d_고정'!$B$26,'d_고정'!$B$25,'d_고정'!$B$20)+1,'d_고정'!$B$21-IF(G2490&lt;'d_고정'!$B$26,'d_고정'!$B$25,'d_고정'!$B$20)+1)+(1-'d_고정'!$B$22)*BETAINV(RAND(),IF(G2490&lt;'d_고정'!$B$26,'d_고정'!$B$24,'d_고정'!$B$18)+1,'d_고정'!$B$19-IF(G2490&lt;'d_고정'!$B$26,'d_고정'!$B$24,'d_고정'!$B$18)+1))*('d_고정'!$B$14+('d_고정'!$B$15-'d_고정'!$B$14)*RAND()))/F2490</f>
        <v/>
      </c>
      <c r="I2490">
        <f>RAND()</f>
        <v/>
      </c>
      <c r="J2490">
        <f>IF('d_시나리오'!$J$3='d_시나리오'!$H$3,'d_시나리오'!$I$3,IF(I2490&lt;('d_시나리오'!$I$3-'d_시나리오'!$H$3)/('d_시나리오'!$J$3-'d_시나리오'!$H$3),'d_시나리오'!$H$3+SQRT(I2490*('d_시나리오'!$J$3-'d_시나리오'!$H$3)*('d_시나리오'!$I$3-'d_시나리오'!$H$3)),'d_시나리오'!$J$3-SQRT((1-I2490)*('d_시나리오'!$J$3-'d_시나리오'!$H$3)*('d_시나리오'!$J$3-'d_시나리오'!$I$3))))</f>
        <v/>
      </c>
      <c r="K2490">
        <f>RAND()</f>
        <v/>
      </c>
      <c r="L2490">
        <f>IF('d_시나리오'!$J$4='d_시나리오'!$H$4,'d_시나리오'!$I$4,IF(K2490&lt;('d_시나리오'!$I$4-'d_시나리오'!$H$4)/('d_시나리오'!$J$4-'d_시나리오'!$H$4),'d_시나리오'!$H$4+SQRT(K2490*('d_시나리오'!$J$4-'d_시나리오'!$H$4)*('d_시나리오'!$I$4-'d_시나리오'!$H$4)),'d_시나리오'!$J$4-SQRT((1-K2490)*('d_시나리오'!$J$4-'d_시나리오'!$H$4)*('d_시나리오'!$J$4-'d_시나리오'!$I$4))))</f>
        <v/>
      </c>
      <c r="M2490">
        <f>RAND()</f>
        <v/>
      </c>
      <c r="N2490">
        <f>IF('d_시나리오'!$J$5='d_시나리오'!$H$5,'d_시나리오'!$I$5,IF(M2490&lt;('d_시나리오'!$I$5-'d_시나리오'!$H$5)/('d_시나리오'!$J$5-'d_시나리오'!$H$5),'d_시나리오'!$H$5+SQRT(M2490*('d_시나리오'!$J$5-'d_시나리오'!$H$5)*('d_시나리오'!$I$5-'d_시나리오'!$H$5)),'d_시나리오'!$J$5-SQRT((1-M2490)*('d_시나리오'!$J$5-'d_시나리오'!$H$5)*('d_시나리오'!$J$5-'d_시나리오'!$I$5))))</f>
        <v/>
      </c>
      <c r="O2490">
        <f>RAND()</f>
        <v/>
      </c>
      <c r="P2490">
        <f>IF('d_시나리오'!$J$6='d_시나리오'!$H$6,'d_시나리오'!$I$6,IF(O2490&lt;('d_시나리오'!$I$6-'d_시나리오'!$H$6)/('d_시나리오'!$J$6-'d_시나리오'!$H$6),'d_시나리오'!$H$6+SQRT(O2490*('d_시나리오'!$J$6-'d_시나리오'!$H$6)*('d_시나리오'!$I$6-'d_시나리오'!$H$6)),'d_시나리오'!$J$6-SQRT((1-O2490)*('d_시나리오'!$J$6-'d_시나리오'!$H$6)*('d_시나리오'!$J$6-'d_시나리오'!$I$6))))</f>
        <v/>
      </c>
      <c r="Q2490">
        <f>INDEX('d_분포'!$B$2:$B$57,RANDBETWEEN(1,56))</f>
        <v/>
      </c>
      <c r="R2490">
        <f>BETAINV(RAND(),5,5)</f>
        <v/>
      </c>
      <c r="S2490">
        <f>'d_고정'!$B$1*'6_기대효과'!$H$7*('d_시나리오'!$I$7/'d_고정'!$B$2)*B2490</f>
        <v/>
      </c>
      <c r="T2490">
        <f>S2490*D2490</f>
        <v/>
      </c>
      <c r="U2490">
        <f>S2490*F2490*H2490</f>
        <v/>
      </c>
      <c r="V2490">
        <f>S2490*F2490*(H2490-1)</f>
        <v/>
      </c>
      <c r="W2490">
        <f>U2490*J2490</f>
        <v/>
      </c>
      <c r="X2490">
        <f>T2490+W2490</f>
        <v/>
      </c>
      <c r="Y2490">
        <f>(T2490*E2490+W2490*L2490)*(1-R2490-'d_고정'!$B$13)</f>
        <v/>
      </c>
      <c r="Z2490">
        <f>(U2490*N2490*Q2490+'d_고정'!$B$3*('6_기대효과'!$H$7/8)*Q2490*'d_고정'!$B$10*P2490*('6_기대효과'!$K$7/'d_고정'!$B$9))*(1-R2490)</f>
        <v/>
      </c>
      <c r="AA2490">
        <f>W2490*L2490*(1-R2490-'d_고정'!$B$13)+U2490*MAX(N2490-'d_고정'!$B$10*P2490*('6_기대효과'!$K$7/'d_고정'!$B$9),0)*Q2490*(1-R2490)</f>
        <v/>
      </c>
      <c r="AB2490">
        <f>Y2490+Z2490</f>
        <v/>
      </c>
      <c r="AC2490">
        <f>Y2490/('d_고정'!$B$5*'6_기대효과'!$H$7/8)/'d_고정'!$B$6</f>
        <v/>
      </c>
      <c r="AD2490">
        <f>Y2490/('d_고정'!$B$8*'6_기대효과'!$H$7/8)</f>
        <v/>
      </c>
    </row>
    <row r="2491">
      <c r="A2491">
        <f>RAND()</f>
        <v/>
      </c>
      <c r="B2491">
        <f>IF('d_시나리오'!$J$2='d_시나리오'!$H$2,'d_시나리오'!$I$2,IF(A2491&lt;('d_시나리오'!$I$2-'d_시나리오'!$H$2)/('d_시나리오'!$J$2-'d_시나리오'!$H$2),'d_시나리오'!$H$2+SQRT(A2491*('d_시나리오'!$J$2-'d_시나리오'!$H$2)*('d_시나리오'!$I$2-'d_시나리오'!$H$2)),'d_시나리오'!$J$2-SQRT((1-A2491)*('d_시나리오'!$J$2-'d_시나리오'!$H$2)*('d_시나리오'!$J$2-'d_시나리오'!$I$2))))</f>
        <v/>
      </c>
      <c r="C2491">
        <f>RAND()</f>
        <v/>
      </c>
      <c r="D2491">
        <f>BETAINV(RAND(),IF(C2491&lt;'d_고정'!$B$26,'d_고정'!$B$23,'d_고정'!$B$16)+1,'d_고정'!$B$17-IF(C2491&lt;'d_고정'!$B$26,'d_고정'!$B$23,'d_고정'!$B$16)+1)*('d_고정'!$B$14+('d_고정'!$B$15-'d_고정'!$B$14)*RAND())</f>
        <v/>
      </c>
      <c r="E2491">
        <f>INDEX('d_분포'!$A$2:$A$28,RANDBETWEEN(1,27))</f>
        <v/>
      </c>
      <c r="F2491">
        <f>INDEX('d_분포'!$C$2:$C$5,RANDBETWEEN(1,4))*(0.9+0.2*RAND())</f>
        <v/>
      </c>
      <c r="G2491">
        <f>RAND()</f>
        <v/>
      </c>
      <c r="H2491">
        <f>(F2491+(1-F2491)*('d_고정'!$B$22*BETAINV(RAND(),IF(G2491&lt;'d_고정'!$B$26,'d_고정'!$B$25,'d_고정'!$B$20)+1,'d_고정'!$B$21-IF(G2491&lt;'d_고정'!$B$26,'d_고정'!$B$25,'d_고정'!$B$20)+1)+(1-'d_고정'!$B$22)*BETAINV(RAND(),IF(G2491&lt;'d_고정'!$B$26,'d_고정'!$B$24,'d_고정'!$B$18)+1,'d_고정'!$B$19-IF(G2491&lt;'d_고정'!$B$26,'d_고정'!$B$24,'d_고정'!$B$18)+1))*('d_고정'!$B$14+('d_고정'!$B$15-'d_고정'!$B$14)*RAND()))/F2491</f>
        <v/>
      </c>
      <c r="I2491">
        <f>RAND()</f>
        <v/>
      </c>
      <c r="J2491">
        <f>IF('d_시나리오'!$J$3='d_시나리오'!$H$3,'d_시나리오'!$I$3,IF(I2491&lt;('d_시나리오'!$I$3-'d_시나리오'!$H$3)/('d_시나리오'!$J$3-'d_시나리오'!$H$3),'d_시나리오'!$H$3+SQRT(I2491*('d_시나리오'!$J$3-'d_시나리오'!$H$3)*('d_시나리오'!$I$3-'d_시나리오'!$H$3)),'d_시나리오'!$J$3-SQRT((1-I2491)*('d_시나리오'!$J$3-'d_시나리오'!$H$3)*('d_시나리오'!$J$3-'d_시나리오'!$I$3))))</f>
        <v/>
      </c>
      <c r="K2491">
        <f>RAND()</f>
        <v/>
      </c>
      <c r="L2491">
        <f>IF('d_시나리오'!$J$4='d_시나리오'!$H$4,'d_시나리오'!$I$4,IF(K2491&lt;('d_시나리오'!$I$4-'d_시나리오'!$H$4)/('d_시나리오'!$J$4-'d_시나리오'!$H$4),'d_시나리오'!$H$4+SQRT(K2491*('d_시나리오'!$J$4-'d_시나리오'!$H$4)*('d_시나리오'!$I$4-'d_시나리오'!$H$4)),'d_시나리오'!$J$4-SQRT((1-K2491)*('d_시나리오'!$J$4-'d_시나리오'!$H$4)*('d_시나리오'!$J$4-'d_시나리오'!$I$4))))</f>
        <v/>
      </c>
      <c r="M2491">
        <f>RAND()</f>
        <v/>
      </c>
      <c r="N2491">
        <f>IF('d_시나리오'!$J$5='d_시나리오'!$H$5,'d_시나리오'!$I$5,IF(M2491&lt;('d_시나리오'!$I$5-'d_시나리오'!$H$5)/('d_시나리오'!$J$5-'d_시나리오'!$H$5),'d_시나리오'!$H$5+SQRT(M2491*('d_시나리오'!$J$5-'d_시나리오'!$H$5)*('d_시나리오'!$I$5-'d_시나리오'!$H$5)),'d_시나리오'!$J$5-SQRT((1-M2491)*('d_시나리오'!$J$5-'d_시나리오'!$H$5)*('d_시나리오'!$J$5-'d_시나리오'!$I$5))))</f>
        <v/>
      </c>
      <c r="O2491">
        <f>RAND()</f>
        <v/>
      </c>
      <c r="P2491">
        <f>IF('d_시나리오'!$J$6='d_시나리오'!$H$6,'d_시나리오'!$I$6,IF(O2491&lt;('d_시나리오'!$I$6-'d_시나리오'!$H$6)/('d_시나리오'!$J$6-'d_시나리오'!$H$6),'d_시나리오'!$H$6+SQRT(O2491*('d_시나리오'!$J$6-'d_시나리오'!$H$6)*('d_시나리오'!$I$6-'d_시나리오'!$H$6)),'d_시나리오'!$J$6-SQRT((1-O2491)*('d_시나리오'!$J$6-'d_시나리오'!$H$6)*('d_시나리오'!$J$6-'d_시나리오'!$I$6))))</f>
        <v/>
      </c>
      <c r="Q2491">
        <f>INDEX('d_분포'!$B$2:$B$57,RANDBETWEEN(1,56))</f>
        <v/>
      </c>
      <c r="R2491">
        <f>BETAINV(RAND(),5,5)</f>
        <v/>
      </c>
      <c r="S2491">
        <f>'d_고정'!$B$1*'6_기대효과'!$H$7*('d_시나리오'!$I$7/'d_고정'!$B$2)*B2491</f>
        <v/>
      </c>
      <c r="T2491">
        <f>S2491*D2491</f>
        <v/>
      </c>
      <c r="U2491">
        <f>S2491*F2491*H2491</f>
        <v/>
      </c>
      <c r="V2491">
        <f>S2491*F2491*(H2491-1)</f>
        <v/>
      </c>
      <c r="W2491">
        <f>U2491*J2491</f>
        <v/>
      </c>
      <c r="X2491">
        <f>T2491+W2491</f>
        <v/>
      </c>
      <c r="Y2491">
        <f>(T2491*E2491+W2491*L2491)*(1-R2491-'d_고정'!$B$13)</f>
        <v/>
      </c>
      <c r="Z2491">
        <f>(U2491*N2491*Q2491+'d_고정'!$B$3*('6_기대효과'!$H$7/8)*Q2491*'d_고정'!$B$10*P2491*('6_기대효과'!$K$7/'d_고정'!$B$9))*(1-R2491)</f>
        <v/>
      </c>
      <c r="AA2491">
        <f>W2491*L2491*(1-R2491-'d_고정'!$B$13)+U2491*MAX(N2491-'d_고정'!$B$10*P2491*('6_기대효과'!$K$7/'d_고정'!$B$9),0)*Q2491*(1-R2491)</f>
        <v/>
      </c>
      <c r="AB2491">
        <f>Y2491+Z2491</f>
        <v/>
      </c>
      <c r="AC2491">
        <f>Y2491/('d_고정'!$B$5*'6_기대효과'!$H$7/8)/'d_고정'!$B$6</f>
        <v/>
      </c>
      <c r="AD2491">
        <f>Y2491/('d_고정'!$B$8*'6_기대효과'!$H$7/8)</f>
        <v/>
      </c>
    </row>
    <row r="2492">
      <c r="A2492">
        <f>RAND()</f>
        <v/>
      </c>
      <c r="B2492">
        <f>IF('d_시나리오'!$J$2='d_시나리오'!$H$2,'d_시나리오'!$I$2,IF(A2492&lt;('d_시나리오'!$I$2-'d_시나리오'!$H$2)/('d_시나리오'!$J$2-'d_시나리오'!$H$2),'d_시나리오'!$H$2+SQRT(A2492*('d_시나리오'!$J$2-'d_시나리오'!$H$2)*('d_시나리오'!$I$2-'d_시나리오'!$H$2)),'d_시나리오'!$J$2-SQRT((1-A2492)*('d_시나리오'!$J$2-'d_시나리오'!$H$2)*('d_시나리오'!$J$2-'d_시나리오'!$I$2))))</f>
        <v/>
      </c>
      <c r="C2492">
        <f>RAND()</f>
        <v/>
      </c>
      <c r="D2492">
        <f>BETAINV(RAND(),IF(C2492&lt;'d_고정'!$B$26,'d_고정'!$B$23,'d_고정'!$B$16)+1,'d_고정'!$B$17-IF(C2492&lt;'d_고정'!$B$26,'d_고정'!$B$23,'d_고정'!$B$16)+1)*('d_고정'!$B$14+('d_고정'!$B$15-'d_고정'!$B$14)*RAND())</f>
        <v/>
      </c>
      <c r="E2492">
        <f>INDEX('d_분포'!$A$2:$A$28,RANDBETWEEN(1,27))</f>
        <v/>
      </c>
      <c r="F2492">
        <f>INDEX('d_분포'!$C$2:$C$5,RANDBETWEEN(1,4))*(0.9+0.2*RAND())</f>
        <v/>
      </c>
      <c r="G2492">
        <f>RAND()</f>
        <v/>
      </c>
      <c r="H2492">
        <f>(F2492+(1-F2492)*('d_고정'!$B$22*BETAINV(RAND(),IF(G2492&lt;'d_고정'!$B$26,'d_고정'!$B$25,'d_고정'!$B$20)+1,'d_고정'!$B$21-IF(G2492&lt;'d_고정'!$B$26,'d_고정'!$B$25,'d_고정'!$B$20)+1)+(1-'d_고정'!$B$22)*BETAINV(RAND(),IF(G2492&lt;'d_고정'!$B$26,'d_고정'!$B$24,'d_고정'!$B$18)+1,'d_고정'!$B$19-IF(G2492&lt;'d_고정'!$B$26,'d_고정'!$B$24,'d_고정'!$B$18)+1))*('d_고정'!$B$14+('d_고정'!$B$15-'d_고정'!$B$14)*RAND()))/F2492</f>
        <v/>
      </c>
      <c r="I2492">
        <f>RAND()</f>
        <v/>
      </c>
      <c r="J2492">
        <f>IF('d_시나리오'!$J$3='d_시나리오'!$H$3,'d_시나리오'!$I$3,IF(I2492&lt;('d_시나리오'!$I$3-'d_시나리오'!$H$3)/('d_시나리오'!$J$3-'d_시나리오'!$H$3),'d_시나리오'!$H$3+SQRT(I2492*('d_시나리오'!$J$3-'d_시나리오'!$H$3)*('d_시나리오'!$I$3-'d_시나리오'!$H$3)),'d_시나리오'!$J$3-SQRT((1-I2492)*('d_시나리오'!$J$3-'d_시나리오'!$H$3)*('d_시나리오'!$J$3-'d_시나리오'!$I$3))))</f>
        <v/>
      </c>
      <c r="K2492">
        <f>RAND()</f>
        <v/>
      </c>
      <c r="L2492">
        <f>IF('d_시나리오'!$J$4='d_시나리오'!$H$4,'d_시나리오'!$I$4,IF(K2492&lt;('d_시나리오'!$I$4-'d_시나리오'!$H$4)/('d_시나리오'!$J$4-'d_시나리오'!$H$4),'d_시나리오'!$H$4+SQRT(K2492*('d_시나리오'!$J$4-'d_시나리오'!$H$4)*('d_시나리오'!$I$4-'d_시나리오'!$H$4)),'d_시나리오'!$J$4-SQRT((1-K2492)*('d_시나리오'!$J$4-'d_시나리오'!$H$4)*('d_시나리오'!$J$4-'d_시나리오'!$I$4))))</f>
        <v/>
      </c>
      <c r="M2492">
        <f>RAND()</f>
        <v/>
      </c>
      <c r="N2492">
        <f>IF('d_시나리오'!$J$5='d_시나리오'!$H$5,'d_시나리오'!$I$5,IF(M2492&lt;('d_시나리오'!$I$5-'d_시나리오'!$H$5)/('d_시나리오'!$J$5-'d_시나리오'!$H$5),'d_시나리오'!$H$5+SQRT(M2492*('d_시나리오'!$J$5-'d_시나리오'!$H$5)*('d_시나리오'!$I$5-'d_시나리오'!$H$5)),'d_시나리오'!$J$5-SQRT((1-M2492)*('d_시나리오'!$J$5-'d_시나리오'!$H$5)*('d_시나리오'!$J$5-'d_시나리오'!$I$5))))</f>
        <v/>
      </c>
      <c r="O2492">
        <f>RAND()</f>
        <v/>
      </c>
      <c r="P2492">
        <f>IF('d_시나리오'!$J$6='d_시나리오'!$H$6,'d_시나리오'!$I$6,IF(O2492&lt;('d_시나리오'!$I$6-'d_시나리오'!$H$6)/('d_시나리오'!$J$6-'d_시나리오'!$H$6),'d_시나리오'!$H$6+SQRT(O2492*('d_시나리오'!$J$6-'d_시나리오'!$H$6)*('d_시나리오'!$I$6-'d_시나리오'!$H$6)),'d_시나리오'!$J$6-SQRT((1-O2492)*('d_시나리오'!$J$6-'d_시나리오'!$H$6)*('d_시나리오'!$J$6-'d_시나리오'!$I$6))))</f>
        <v/>
      </c>
      <c r="Q2492">
        <f>INDEX('d_분포'!$B$2:$B$57,RANDBETWEEN(1,56))</f>
        <v/>
      </c>
      <c r="R2492">
        <f>BETAINV(RAND(),5,5)</f>
        <v/>
      </c>
      <c r="S2492">
        <f>'d_고정'!$B$1*'6_기대효과'!$H$7*('d_시나리오'!$I$7/'d_고정'!$B$2)*B2492</f>
        <v/>
      </c>
      <c r="T2492">
        <f>S2492*D2492</f>
        <v/>
      </c>
      <c r="U2492">
        <f>S2492*F2492*H2492</f>
        <v/>
      </c>
      <c r="V2492">
        <f>S2492*F2492*(H2492-1)</f>
        <v/>
      </c>
      <c r="W2492">
        <f>U2492*J2492</f>
        <v/>
      </c>
      <c r="X2492">
        <f>T2492+W2492</f>
        <v/>
      </c>
      <c r="Y2492">
        <f>(T2492*E2492+W2492*L2492)*(1-R2492-'d_고정'!$B$13)</f>
        <v/>
      </c>
      <c r="Z2492">
        <f>(U2492*N2492*Q2492+'d_고정'!$B$3*('6_기대효과'!$H$7/8)*Q2492*'d_고정'!$B$10*P2492*('6_기대효과'!$K$7/'d_고정'!$B$9))*(1-R2492)</f>
        <v/>
      </c>
      <c r="AA2492">
        <f>W2492*L2492*(1-R2492-'d_고정'!$B$13)+U2492*MAX(N2492-'d_고정'!$B$10*P2492*('6_기대효과'!$K$7/'d_고정'!$B$9),0)*Q2492*(1-R2492)</f>
        <v/>
      </c>
      <c r="AB2492">
        <f>Y2492+Z2492</f>
        <v/>
      </c>
      <c r="AC2492">
        <f>Y2492/('d_고정'!$B$5*'6_기대효과'!$H$7/8)/'d_고정'!$B$6</f>
        <v/>
      </c>
      <c r="AD2492">
        <f>Y2492/('d_고정'!$B$8*'6_기대효과'!$H$7/8)</f>
        <v/>
      </c>
    </row>
    <row r="2493">
      <c r="A2493">
        <f>RAND()</f>
        <v/>
      </c>
      <c r="B2493">
        <f>IF('d_시나리오'!$J$2='d_시나리오'!$H$2,'d_시나리오'!$I$2,IF(A2493&lt;('d_시나리오'!$I$2-'d_시나리오'!$H$2)/('d_시나리오'!$J$2-'d_시나리오'!$H$2),'d_시나리오'!$H$2+SQRT(A2493*('d_시나리오'!$J$2-'d_시나리오'!$H$2)*('d_시나리오'!$I$2-'d_시나리오'!$H$2)),'d_시나리오'!$J$2-SQRT((1-A2493)*('d_시나리오'!$J$2-'d_시나리오'!$H$2)*('d_시나리오'!$J$2-'d_시나리오'!$I$2))))</f>
        <v/>
      </c>
      <c r="C2493">
        <f>RAND()</f>
        <v/>
      </c>
      <c r="D2493">
        <f>BETAINV(RAND(),IF(C2493&lt;'d_고정'!$B$26,'d_고정'!$B$23,'d_고정'!$B$16)+1,'d_고정'!$B$17-IF(C2493&lt;'d_고정'!$B$26,'d_고정'!$B$23,'d_고정'!$B$16)+1)*('d_고정'!$B$14+('d_고정'!$B$15-'d_고정'!$B$14)*RAND())</f>
        <v/>
      </c>
      <c r="E2493">
        <f>INDEX('d_분포'!$A$2:$A$28,RANDBETWEEN(1,27))</f>
        <v/>
      </c>
      <c r="F2493">
        <f>INDEX('d_분포'!$C$2:$C$5,RANDBETWEEN(1,4))*(0.9+0.2*RAND())</f>
        <v/>
      </c>
      <c r="G2493">
        <f>RAND()</f>
        <v/>
      </c>
      <c r="H2493">
        <f>(F2493+(1-F2493)*('d_고정'!$B$22*BETAINV(RAND(),IF(G2493&lt;'d_고정'!$B$26,'d_고정'!$B$25,'d_고정'!$B$20)+1,'d_고정'!$B$21-IF(G2493&lt;'d_고정'!$B$26,'d_고정'!$B$25,'d_고정'!$B$20)+1)+(1-'d_고정'!$B$22)*BETAINV(RAND(),IF(G2493&lt;'d_고정'!$B$26,'d_고정'!$B$24,'d_고정'!$B$18)+1,'d_고정'!$B$19-IF(G2493&lt;'d_고정'!$B$26,'d_고정'!$B$24,'d_고정'!$B$18)+1))*('d_고정'!$B$14+('d_고정'!$B$15-'d_고정'!$B$14)*RAND()))/F2493</f>
        <v/>
      </c>
      <c r="I2493">
        <f>RAND()</f>
        <v/>
      </c>
      <c r="J2493">
        <f>IF('d_시나리오'!$J$3='d_시나리오'!$H$3,'d_시나리오'!$I$3,IF(I2493&lt;('d_시나리오'!$I$3-'d_시나리오'!$H$3)/('d_시나리오'!$J$3-'d_시나리오'!$H$3),'d_시나리오'!$H$3+SQRT(I2493*('d_시나리오'!$J$3-'d_시나리오'!$H$3)*('d_시나리오'!$I$3-'d_시나리오'!$H$3)),'d_시나리오'!$J$3-SQRT((1-I2493)*('d_시나리오'!$J$3-'d_시나리오'!$H$3)*('d_시나리오'!$J$3-'d_시나리오'!$I$3))))</f>
        <v/>
      </c>
      <c r="K2493">
        <f>RAND()</f>
        <v/>
      </c>
      <c r="L2493">
        <f>IF('d_시나리오'!$J$4='d_시나리오'!$H$4,'d_시나리오'!$I$4,IF(K2493&lt;('d_시나리오'!$I$4-'d_시나리오'!$H$4)/('d_시나리오'!$J$4-'d_시나리오'!$H$4),'d_시나리오'!$H$4+SQRT(K2493*('d_시나리오'!$J$4-'d_시나리오'!$H$4)*('d_시나리오'!$I$4-'d_시나리오'!$H$4)),'d_시나리오'!$J$4-SQRT((1-K2493)*('d_시나리오'!$J$4-'d_시나리오'!$H$4)*('d_시나리오'!$J$4-'d_시나리오'!$I$4))))</f>
        <v/>
      </c>
      <c r="M2493">
        <f>RAND()</f>
        <v/>
      </c>
      <c r="N2493">
        <f>IF('d_시나리오'!$J$5='d_시나리오'!$H$5,'d_시나리오'!$I$5,IF(M2493&lt;('d_시나리오'!$I$5-'d_시나리오'!$H$5)/('d_시나리오'!$J$5-'d_시나리오'!$H$5),'d_시나리오'!$H$5+SQRT(M2493*('d_시나리오'!$J$5-'d_시나리오'!$H$5)*('d_시나리오'!$I$5-'d_시나리오'!$H$5)),'d_시나리오'!$J$5-SQRT((1-M2493)*('d_시나리오'!$J$5-'d_시나리오'!$H$5)*('d_시나리오'!$J$5-'d_시나리오'!$I$5))))</f>
        <v/>
      </c>
      <c r="O2493">
        <f>RAND()</f>
        <v/>
      </c>
      <c r="P2493">
        <f>IF('d_시나리오'!$J$6='d_시나리오'!$H$6,'d_시나리오'!$I$6,IF(O2493&lt;('d_시나리오'!$I$6-'d_시나리오'!$H$6)/('d_시나리오'!$J$6-'d_시나리오'!$H$6),'d_시나리오'!$H$6+SQRT(O2493*('d_시나리오'!$J$6-'d_시나리오'!$H$6)*('d_시나리오'!$I$6-'d_시나리오'!$H$6)),'d_시나리오'!$J$6-SQRT((1-O2493)*('d_시나리오'!$J$6-'d_시나리오'!$H$6)*('d_시나리오'!$J$6-'d_시나리오'!$I$6))))</f>
        <v/>
      </c>
      <c r="Q2493">
        <f>INDEX('d_분포'!$B$2:$B$57,RANDBETWEEN(1,56))</f>
        <v/>
      </c>
      <c r="R2493">
        <f>BETAINV(RAND(),5,5)</f>
        <v/>
      </c>
      <c r="S2493">
        <f>'d_고정'!$B$1*'6_기대효과'!$H$7*('d_시나리오'!$I$7/'d_고정'!$B$2)*B2493</f>
        <v/>
      </c>
      <c r="T2493">
        <f>S2493*D2493</f>
        <v/>
      </c>
      <c r="U2493">
        <f>S2493*F2493*H2493</f>
        <v/>
      </c>
      <c r="V2493">
        <f>S2493*F2493*(H2493-1)</f>
        <v/>
      </c>
      <c r="W2493">
        <f>U2493*J2493</f>
        <v/>
      </c>
      <c r="X2493">
        <f>T2493+W2493</f>
        <v/>
      </c>
      <c r="Y2493">
        <f>(T2493*E2493+W2493*L2493)*(1-R2493-'d_고정'!$B$13)</f>
        <v/>
      </c>
      <c r="Z2493">
        <f>(U2493*N2493*Q2493+'d_고정'!$B$3*('6_기대효과'!$H$7/8)*Q2493*'d_고정'!$B$10*P2493*('6_기대효과'!$K$7/'d_고정'!$B$9))*(1-R2493)</f>
        <v/>
      </c>
      <c r="AA2493">
        <f>W2493*L2493*(1-R2493-'d_고정'!$B$13)+U2493*MAX(N2493-'d_고정'!$B$10*P2493*('6_기대효과'!$K$7/'d_고정'!$B$9),0)*Q2493*(1-R2493)</f>
        <v/>
      </c>
      <c r="AB2493">
        <f>Y2493+Z2493</f>
        <v/>
      </c>
      <c r="AC2493">
        <f>Y2493/('d_고정'!$B$5*'6_기대효과'!$H$7/8)/'d_고정'!$B$6</f>
        <v/>
      </c>
      <c r="AD2493">
        <f>Y2493/('d_고정'!$B$8*'6_기대효과'!$H$7/8)</f>
        <v/>
      </c>
    </row>
    <row r="2494">
      <c r="A2494">
        <f>RAND()</f>
        <v/>
      </c>
      <c r="B2494">
        <f>IF('d_시나리오'!$J$2='d_시나리오'!$H$2,'d_시나리오'!$I$2,IF(A2494&lt;('d_시나리오'!$I$2-'d_시나리오'!$H$2)/('d_시나리오'!$J$2-'d_시나리오'!$H$2),'d_시나리오'!$H$2+SQRT(A2494*('d_시나리오'!$J$2-'d_시나리오'!$H$2)*('d_시나리오'!$I$2-'d_시나리오'!$H$2)),'d_시나리오'!$J$2-SQRT((1-A2494)*('d_시나리오'!$J$2-'d_시나리오'!$H$2)*('d_시나리오'!$J$2-'d_시나리오'!$I$2))))</f>
        <v/>
      </c>
      <c r="C2494">
        <f>RAND()</f>
        <v/>
      </c>
      <c r="D2494">
        <f>BETAINV(RAND(),IF(C2494&lt;'d_고정'!$B$26,'d_고정'!$B$23,'d_고정'!$B$16)+1,'d_고정'!$B$17-IF(C2494&lt;'d_고정'!$B$26,'d_고정'!$B$23,'d_고정'!$B$16)+1)*('d_고정'!$B$14+('d_고정'!$B$15-'d_고정'!$B$14)*RAND())</f>
        <v/>
      </c>
      <c r="E2494">
        <f>INDEX('d_분포'!$A$2:$A$28,RANDBETWEEN(1,27))</f>
        <v/>
      </c>
      <c r="F2494">
        <f>INDEX('d_분포'!$C$2:$C$5,RANDBETWEEN(1,4))*(0.9+0.2*RAND())</f>
        <v/>
      </c>
      <c r="G2494">
        <f>RAND()</f>
        <v/>
      </c>
      <c r="H2494">
        <f>(F2494+(1-F2494)*('d_고정'!$B$22*BETAINV(RAND(),IF(G2494&lt;'d_고정'!$B$26,'d_고정'!$B$25,'d_고정'!$B$20)+1,'d_고정'!$B$21-IF(G2494&lt;'d_고정'!$B$26,'d_고정'!$B$25,'d_고정'!$B$20)+1)+(1-'d_고정'!$B$22)*BETAINV(RAND(),IF(G2494&lt;'d_고정'!$B$26,'d_고정'!$B$24,'d_고정'!$B$18)+1,'d_고정'!$B$19-IF(G2494&lt;'d_고정'!$B$26,'d_고정'!$B$24,'d_고정'!$B$18)+1))*('d_고정'!$B$14+('d_고정'!$B$15-'d_고정'!$B$14)*RAND()))/F2494</f>
        <v/>
      </c>
      <c r="I2494">
        <f>RAND()</f>
        <v/>
      </c>
      <c r="J2494">
        <f>IF('d_시나리오'!$J$3='d_시나리오'!$H$3,'d_시나리오'!$I$3,IF(I2494&lt;('d_시나리오'!$I$3-'d_시나리오'!$H$3)/('d_시나리오'!$J$3-'d_시나리오'!$H$3),'d_시나리오'!$H$3+SQRT(I2494*('d_시나리오'!$J$3-'d_시나리오'!$H$3)*('d_시나리오'!$I$3-'d_시나리오'!$H$3)),'d_시나리오'!$J$3-SQRT((1-I2494)*('d_시나리오'!$J$3-'d_시나리오'!$H$3)*('d_시나리오'!$J$3-'d_시나리오'!$I$3))))</f>
        <v/>
      </c>
      <c r="K2494">
        <f>RAND()</f>
        <v/>
      </c>
      <c r="L2494">
        <f>IF('d_시나리오'!$J$4='d_시나리오'!$H$4,'d_시나리오'!$I$4,IF(K2494&lt;('d_시나리오'!$I$4-'d_시나리오'!$H$4)/('d_시나리오'!$J$4-'d_시나리오'!$H$4),'d_시나리오'!$H$4+SQRT(K2494*('d_시나리오'!$J$4-'d_시나리오'!$H$4)*('d_시나리오'!$I$4-'d_시나리오'!$H$4)),'d_시나리오'!$J$4-SQRT((1-K2494)*('d_시나리오'!$J$4-'d_시나리오'!$H$4)*('d_시나리오'!$J$4-'d_시나리오'!$I$4))))</f>
        <v/>
      </c>
      <c r="M2494">
        <f>RAND()</f>
        <v/>
      </c>
      <c r="N2494">
        <f>IF('d_시나리오'!$J$5='d_시나리오'!$H$5,'d_시나리오'!$I$5,IF(M2494&lt;('d_시나리오'!$I$5-'d_시나리오'!$H$5)/('d_시나리오'!$J$5-'d_시나리오'!$H$5),'d_시나리오'!$H$5+SQRT(M2494*('d_시나리오'!$J$5-'d_시나리오'!$H$5)*('d_시나리오'!$I$5-'d_시나리오'!$H$5)),'d_시나리오'!$J$5-SQRT((1-M2494)*('d_시나리오'!$J$5-'d_시나리오'!$H$5)*('d_시나리오'!$J$5-'d_시나리오'!$I$5))))</f>
        <v/>
      </c>
      <c r="O2494">
        <f>RAND()</f>
        <v/>
      </c>
      <c r="P2494">
        <f>IF('d_시나리오'!$J$6='d_시나리오'!$H$6,'d_시나리오'!$I$6,IF(O2494&lt;('d_시나리오'!$I$6-'d_시나리오'!$H$6)/('d_시나리오'!$J$6-'d_시나리오'!$H$6),'d_시나리오'!$H$6+SQRT(O2494*('d_시나리오'!$J$6-'d_시나리오'!$H$6)*('d_시나리오'!$I$6-'d_시나리오'!$H$6)),'d_시나리오'!$J$6-SQRT((1-O2494)*('d_시나리오'!$J$6-'d_시나리오'!$H$6)*('d_시나리오'!$J$6-'d_시나리오'!$I$6))))</f>
        <v/>
      </c>
      <c r="Q2494">
        <f>INDEX('d_분포'!$B$2:$B$57,RANDBETWEEN(1,56))</f>
        <v/>
      </c>
      <c r="R2494">
        <f>BETAINV(RAND(),5,5)</f>
        <v/>
      </c>
      <c r="S2494">
        <f>'d_고정'!$B$1*'6_기대효과'!$H$7*('d_시나리오'!$I$7/'d_고정'!$B$2)*B2494</f>
        <v/>
      </c>
      <c r="T2494">
        <f>S2494*D2494</f>
        <v/>
      </c>
      <c r="U2494">
        <f>S2494*F2494*H2494</f>
        <v/>
      </c>
      <c r="V2494">
        <f>S2494*F2494*(H2494-1)</f>
        <v/>
      </c>
      <c r="W2494">
        <f>U2494*J2494</f>
        <v/>
      </c>
      <c r="X2494">
        <f>T2494+W2494</f>
        <v/>
      </c>
      <c r="Y2494">
        <f>(T2494*E2494+W2494*L2494)*(1-R2494-'d_고정'!$B$13)</f>
        <v/>
      </c>
      <c r="Z2494">
        <f>(U2494*N2494*Q2494+'d_고정'!$B$3*('6_기대효과'!$H$7/8)*Q2494*'d_고정'!$B$10*P2494*('6_기대효과'!$K$7/'d_고정'!$B$9))*(1-R2494)</f>
        <v/>
      </c>
      <c r="AA2494">
        <f>W2494*L2494*(1-R2494-'d_고정'!$B$13)+U2494*MAX(N2494-'d_고정'!$B$10*P2494*('6_기대효과'!$K$7/'d_고정'!$B$9),0)*Q2494*(1-R2494)</f>
        <v/>
      </c>
      <c r="AB2494">
        <f>Y2494+Z2494</f>
        <v/>
      </c>
      <c r="AC2494">
        <f>Y2494/('d_고정'!$B$5*'6_기대효과'!$H$7/8)/'d_고정'!$B$6</f>
        <v/>
      </c>
      <c r="AD2494">
        <f>Y2494/('d_고정'!$B$8*'6_기대효과'!$H$7/8)</f>
        <v/>
      </c>
    </row>
    <row r="2495">
      <c r="A2495">
        <f>RAND()</f>
        <v/>
      </c>
      <c r="B2495">
        <f>IF('d_시나리오'!$J$2='d_시나리오'!$H$2,'d_시나리오'!$I$2,IF(A2495&lt;('d_시나리오'!$I$2-'d_시나리오'!$H$2)/('d_시나리오'!$J$2-'d_시나리오'!$H$2),'d_시나리오'!$H$2+SQRT(A2495*('d_시나리오'!$J$2-'d_시나리오'!$H$2)*('d_시나리오'!$I$2-'d_시나리오'!$H$2)),'d_시나리오'!$J$2-SQRT((1-A2495)*('d_시나리오'!$J$2-'d_시나리오'!$H$2)*('d_시나리오'!$J$2-'d_시나리오'!$I$2))))</f>
        <v/>
      </c>
      <c r="C2495">
        <f>RAND()</f>
        <v/>
      </c>
      <c r="D2495">
        <f>BETAINV(RAND(),IF(C2495&lt;'d_고정'!$B$26,'d_고정'!$B$23,'d_고정'!$B$16)+1,'d_고정'!$B$17-IF(C2495&lt;'d_고정'!$B$26,'d_고정'!$B$23,'d_고정'!$B$16)+1)*('d_고정'!$B$14+('d_고정'!$B$15-'d_고정'!$B$14)*RAND())</f>
        <v/>
      </c>
      <c r="E2495">
        <f>INDEX('d_분포'!$A$2:$A$28,RANDBETWEEN(1,27))</f>
        <v/>
      </c>
      <c r="F2495">
        <f>INDEX('d_분포'!$C$2:$C$5,RANDBETWEEN(1,4))*(0.9+0.2*RAND())</f>
        <v/>
      </c>
      <c r="G2495">
        <f>RAND()</f>
        <v/>
      </c>
      <c r="H2495">
        <f>(F2495+(1-F2495)*('d_고정'!$B$22*BETAINV(RAND(),IF(G2495&lt;'d_고정'!$B$26,'d_고정'!$B$25,'d_고정'!$B$20)+1,'d_고정'!$B$21-IF(G2495&lt;'d_고정'!$B$26,'d_고정'!$B$25,'d_고정'!$B$20)+1)+(1-'d_고정'!$B$22)*BETAINV(RAND(),IF(G2495&lt;'d_고정'!$B$26,'d_고정'!$B$24,'d_고정'!$B$18)+1,'d_고정'!$B$19-IF(G2495&lt;'d_고정'!$B$26,'d_고정'!$B$24,'d_고정'!$B$18)+1))*('d_고정'!$B$14+('d_고정'!$B$15-'d_고정'!$B$14)*RAND()))/F2495</f>
        <v/>
      </c>
      <c r="I2495">
        <f>RAND()</f>
        <v/>
      </c>
      <c r="J2495">
        <f>IF('d_시나리오'!$J$3='d_시나리오'!$H$3,'d_시나리오'!$I$3,IF(I2495&lt;('d_시나리오'!$I$3-'d_시나리오'!$H$3)/('d_시나리오'!$J$3-'d_시나리오'!$H$3),'d_시나리오'!$H$3+SQRT(I2495*('d_시나리오'!$J$3-'d_시나리오'!$H$3)*('d_시나리오'!$I$3-'d_시나리오'!$H$3)),'d_시나리오'!$J$3-SQRT((1-I2495)*('d_시나리오'!$J$3-'d_시나리오'!$H$3)*('d_시나리오'!$J$3-'d_시나리오'!$I$3))))</f>
        <v/>
      </c>
      <c r="K2495">
        <f>RAND()</f>
        <v/>
      </c>
      <c r="L2495">
        <f>IF('d_시나리오'!$J$4='d_시나리오'!$H$4,'d_시나리오'!$I$4,IF(K2495&lt;('d_시나리오'!$I$4-'d_시나리오'!$H$4)/('d_시나리오'!$J$4-'d_시나리오'!$H$4),'d_시나리오'!$H$4+SQRT(K2495*('d_시나리오'!$J$4-'d_시나리오'!$H$4)*('d_시나리오'!$I$4-'d_시나리오'!$H$4)),'d_시나리오'!$J$4-SQRT((1-K2495)*('d_시나리오'!$J$4-'d_시나리오'!$H$4)*('d_시나리오'!$J$4-'d_시나리오'!$I$4))))</f>
        <v/>
      </c>
      <c r="M2495">
        <f>RAND()</f>
        <v/>
      </c>
      <c r="N2495">
        <f>IF('d_시나리오'!$J$5='d_시나리오'!$H$5,'d_시나리오'!$I$5,IF(M2495&lt;('d_시나리오'!$I$5-'d_시나리오'!$H$5)/('d_시나리오'!$J$5-'d_시나리오'!$H$5),'d_시나리오'!$H$5+SQRT(M2495*('d_시나리오'!$J$5-'d_시나리오'!$H$5)*('d_시나리오'!$I$5-'d_시나리오'!$H$5)),'d_시나리오'!$J$5-SQRT((1-M2495)*('d_시나리오'!$J$5-'d_시나리오'!$H$5)*('d_시나리오'!$J$5-'d_시나리오'!$I$5))))</f>
        <v/>
      </c>
      <c r="O2495">
        <f>RAND()</f>
        <v/>
      </c>
      <c r="P2495">
        <f>IF('d_시나리오'!$J$6='d_시나리오'!$H$6,'d_시나리오'!$I$6,IF(O2495&lt;('d_시나리오'!$I$6-'d_시나리오'!$H$6)/('d_시나리오'!$J$6-'d_시나리오'!$H$6),'d_시나리오'!$H$6+SQRT(O2495*('d_시나리오'!$J$6-'d_시나리오'!$H$6)*('d_시나리오'!$I$6-'d_시나리오'!$H$6)),'d_시나리오'!$J$6-SQRT((1-O2495)*('d_시나리오'!$J$6-'d_시나리오'!$H$6)*('d_시나리오'!$J$6-'d_시나리오'!$I$6))))</f>
        <v/>
      </c>
      <c r="Q2495">
        <f>INDEX('d_분포'!$B$2:$B$57,RANDBETWEEN(1,56))</f>
        <v/>
      </c>
      <c r="R2495">
        <f>BETAINV(RAND(),5,5)</f>
        <v/>
      </c>
      <c r="S2495">
        <f>'d_고정'!$B$1*'6_기대효과'!$H$7*('d_시나리오'!$I$7/'d_고정'!$B$2)*B2495</f>
        <v/>
      </c>
      <c r="T2495">
        <f>S2495*D2495</f>
        <v/>
      </c>
      <c r="U2495">
        <f>S2495*F2495*H2495</f>
        <v/>
      </c>
      <c r="V2495">
        <f>S2495*F2495*(H2495-1)</f>
        <v/>
      </c>
      <c r="W2495">
        <f>U2495*J2495</f>
        <v/>
      </c>
      <c r="X2495">
        <f>T2495+W2495</f>
        <v/>
      </c>
      <c r="Y2495">
        <f>(T2495*E2495+W2495*L2495)*(1-R2495-'d_고정'!$B$13)</f>
        <v/>
      </c>
      <c r="Z2495">
        <f>(U2495*N2495*Q2495+'d_고정'!$B$3*('6_기대효과'!$H$7/8)*Q2495*'d_고정'!$B$10*P2495*('6_기대효과'!$K$7/'d_고정'!$B$9))*(1-R2495)</f>
        <v/>
      </c>
      <c r="AA2495">
        <f>W2495*L2495*(1-R2495-'d_고정'!$B$13)+U2495*MAX(N2495-'d_고정'!$B$10*P2495*('6_기대효과'!$K$7/'d_고정'!$B$9),0)*Q2495*(1-R2495)</f>
        <v/>
      </c>
      <c r="AB2495">
        <f>Y2495+Z2495</f>
        <v/>
      </c>
      <c r="AC2495">
        <f>Y2495/('d_고정'!$B$5*'6_기대효과'!$H$7/8)/'d_고정'!$B$6</f>
        <v/>
      </c>
      <c r="AD2495">
        <f>Y2495/('d_고정'!$B$8*'6_기대효과'!$H$7/8)</f>
        <v/>
      </c>
    </row>
    <row r="2496">
      <c r="A2496">
        <f>RAND()</f>
        <v/>
      </c>
      <c r="B2496">
        <f>IF('d_시나리오'!$J$2='d_시나리오'!$H$2,'d_시나리오'!$I$2,IF(A2496&lt;('d_시나리오'!$I$2-'d_시나리오'!$H$2)/('d_시나리오'!$J$2-'d_시나리오'!$H$2),'d_시나리오'!$H$2+SQRT(A2496*('d_시나리오'!$J$2-'d_시나리오'!$H$2)*('d_시나리오'!$I$2-'d_시나리오'!$H$2)),'d_시나리오'!$J$2-SQRT((1-A2496)*('d_시나리오'!$J$2-'d_시나리오'!$H$2)*('d_시나리오'!$J$2-'d_시나리오'!$I$2))))</f>
        <v/>
      </c>
      <c r="C2496">
        <f>RAND()</f>
        <v/>
      </c>
      <c r="D2496">
        <f>BETAINV(RAND(),IF(C2496&lt;'d_고정'!$B$26,'d_고정'!$B$23,'d_고정'!$B$16)+1,'d_고정'!$B$17-IF(C2496&lt;'d_고정'!$B$26,'d_고정'!$B$23,'d_고정'!$B$16)+1)*('d_고정'!$B$14+('d_고정'!$B$15-'d_고정'!$B$14)*RAND())</f>
        <v/>
      </c>
      <c r="E2496">
        <f>INDEX('d_분포'!$A$2:$A$28,RANDBETWEEN(1,27))</f>
        <v/>
      </c>
      <c r="F2496">
        <f>INDEX('d_분포'!$C$2:$C$5,RANDBETWEEN(1,4))*(0.9+0.2*RAND())</f>
        <v/>
      </c>
      <c r="G2496">
        <f>RAND()</f>
        <v/>
      </c>
      <c r="H2496">
        <f>(F2496+(1-F2496)*('d_고정'!$B$22*BETAINV(RAND(),IF(G2496&lt;'d_고정'!$B$26,'d_고정'!$B$25,'d_고정'!$B$20)+1,'d_고정'!$B$21-IF(G2496&lt;'d_고정'!$B$26,'d_고정'!$B$25,'d_고정'!$B$20)+1)+(1-'d_고정'!$B$22)*BETAINV(RAND(),IF(G2496&lt;'d_고정'!$B$26,'d_고정'!$B$24,'d_고정'!$B$18)+1,'d_고정'!$B$19-IF(G2496&lt;'d_고정'!$B$26,'d_고정'!$B$24,'d_고정'!$B$18)+1))*('d_고정'!$B$14+('d_고정'!$B$15-'d_고정'!$B$14)*RAND()))/F2496</f>
        <v/>
      </c>
      <c r="I2496">
        <f>RAND()</f>
        <v/>
      </c>
      <c r="J2496">
        <f>IF('d_시나리오'!$J$3='d_시나리오'!$H$3,'d_시나리오'!$I$3,IF(I2496&lt;('d_시나리오'!$I$3-'d_시나리오'!$H$3)/('d_시나리오'!$J$3-'d_시나리오'!$H$3),'d_시나리오'!$H$3+SQRT(I2496*('d_시나리오'!$J$3-'d_시나리오'!$H$3)*('d_시나리오'!$I$3-'d_시나리오'!$H$3)),'d_시나리오'!$J$3-SQRT((1-I2496)*('d_시나리오'!$J$3-'d_시나리오'!$H$3)*('d_시나리오'!$J$3-'d_시나리오'!$I$3))))</f>
        <v/>
      </c>
      <c r="K2496">
        <f>RAND()</f>
        <v/>
      </c>
      <c r="L2496">
        <f>IF('d_시나리오'!$J$4='d_시나리오'!$H$4,'d_시나리오'!$I$4,IF(K2496&lt;('d_시나리오'!$I$4-'d_시나리오'!$H$4)/('d_시나리오'!$J$4-'d_시나리오'!$H$4),'d_시나리오'!$H$4+SQRT(K2496*('d_시나리오'!$J$4-'d_시나리오'!$H$4)*('d_시나리오'!$I$4-'d_시나리오'!$H$4)),'d_시나리오'!$J$4-SQRT((1-K2496)*('d_시나리오'!$J$4-'d_시나리오'!$H$4)*('d_시나리오'!$J$4-'d_시나리오'!$I$4))))</f>
        <v/>
      </c>
      <c r="M2496">
        <f>RAND()</f>
        <v/>
      </c>
      <c r="N2496">
        <f>IF('d_시나리오'!$J$5='d_시나리오'!$H$5,'d_시나리오'!$I$5,IF(M2496&lt;('d_시나리오'!$I$5-'d_시나리오'!$H$5)/('d_시나리오'!$J$5-'d_시나리오'!$H$5),'d_시나리오'!$H$5+SQRT(M2496*('d_시나리오'!$J$5-'d_시나리오'!$H$5)*('d_시나리오'!$I$5-'d_시나리오'!$H$5)),'d_시나리오'!$J$5-SQRT((1-M2496)*('d_시나리오'!$J$5-'d_시나리오'!$H$5)*('d_시나리오'!$J$5-'d_시나리오'!$I$5))))</f>
        <v/>
      </c>
      <c r="O2496">
        <f>RAND()</f>
        <v/>
      </c>
      <c r="P2496">
        <f>IF('d_시나리오'!$J$6='d_시나리오'!$H$6,'d_시나리오'!$I$6,IF(O2496&lt;('d_시나리오'!$I$6-'d_시나리오'!$H$6)/('d_시나리오'!$J$6-'d_시나리오'!$H$6),'d_시나리오'!$H$6+SQRT(O2496*('d_시나리오'!$J$6-'d_시나리오'!$H$6)*('d_시나리오'!$I$6-'d_시나리오'!$H$6)),'d_시나리오'!$J$6-SQRT((1-O2496)*('d_시나리오'!$J$6-'d_시나리오'!$H$6)*('d_시나리오'!$J$6-'d_시나리오'!$I$6))))</f>
        <v/>
      </c>
      <c r="Q2496">
        <f>INDEX('d_분포'!$B$2:$B$57,RANDBETWEEN(1,56))</f>
        <v/>
      </c>
      <c r="R2496">
        <f>BETAINV(RAND(),5,5)</f>
        <v/>
      </c>
      <c r="S2496">
        <f>'d_고정'!$B$1*'6_기대효과'!$H$7*('d_시나리오'!$I$7/'d_고정'!$B$2)*B2496</f>
        <v/>
      </c>
      <c r="T2496">
        <f>S2496*D2496</f>
        <v/>
      </c>
      <c r="U2496">
        <f>S2496*F2496*H2496</f>
        <v/>
      </c>
      <c r="V2496">
        <f>S2496*F2496*(H2496-1)</f>
        <v/>
      </c>
      <c r="W2496">
        <f>U2496*J2496</f>
        <v/>
      </c>
      <c r="X2496">
        <f>T2496+W2496</f>
        <v/>
      </c>
      <c r="Y2496">
        <f>(T2496*E2496+W2496*L2496)*(1-R2496-'d_고정'!$B$13)</f>
        <v/>
      </c>
      <c r="Z2496">
        <f>(U2496*N2496*Q2496+'d_고정'!$B$3*('6_기대효과'!$H$7/8)*Q2496*'d_고정'!$B$10*P2496*('6_기대효과'!$K$7/'d_고정'!$B$9))*(1-R2496)</f>
        <v/>
      </c>
      <c r="AA2496">
        <f>W2496*L2496*(1-R2496-'d_고정'!$B$13)+U2496*MAX(N2496-'d_고정'!$B$10*P2496*('6_기대효과'!$K$7/'d_고정'!$B$9),0)*Q2496*(1-R2496)</f>
        <v/>
      </c>
      <c r="AB2496">
        <f>Y2496+Z2496</f>
        <v/>
      </c>
      <c r="AC2496">
        <f>Y2496/('d_고정'!$B$5*'6_기대효과'!$H$7/8)/'d_고정'!$B$6</f>
        <v/>
      </c>
      <c r="AD2496">
        <f>Y2496/('d_고정'!$B$8*'6_기대효과'!$H$7/8)</f>
        <v/>
      </c>
    </row>
    <row r="2497">
      <c r="A2497">
        <f>RAND()</f>
        <v/>
      </c>
      <c r="B2497">
        <f>IF('d_시나리오'!$J$2='d_시나리오'!$H$2,'d_시나리오'!$I$2,IF(A2497&lt;('d_시나리오'!$I$2-'d_시나리오'!$H$2)/('d_시나리오'!$J$2-'d_시나리오'!$H$2),'d_시나리오'!$H$2+SQRT(A2497*('d_시나리오'!$J$2-'d_시나리오'!$H$2)*('d_시나리오'!$I$2-'d_시나리오'!$H$2)),'d_시나리오'!$J$2-SQRT((1-A2497)*('d_시나리오'!$J$2-'d_시나리오'!$H$2)*('d_시나리오'!$J$2-'d_시나리오'!$I$2))))</f>
        <v/>
      </c>
      <c r="C2497">
        <f>RAND()</f>
        <v/>
      </c>
      <c r="D2497">
        <f>BETAINV(RAND(),IF(C2497&lt;'d_고정'!$B$26,'d_고정'!$B$23,'d_고정'!$B$16)+1,'d_고정'!$B$17-IF(C2497&lt;'d_고정'!$B$26,'d_고정'!$B$23,'d_고정'!$B$16)+1)*('d_고정'!$B$14+('d_고정'!$B$15-'d_고정'!$B$14)*RAND())</f>
        <v/>
      </c>
      <c r="E2497">
        <f>INDEX('d_분포'!$A$2:$A$28,RANDBETWEEN(1,27))</f>
        <v/>
      </c>
      <c r="F2497">
        <f>INDEX('d_분포'!$C$2:$C$5,RANDBETWEEN(1,4))*(0.9+0.2*RAND())</f>
        <v/>
      </c>
      <c r="G2497">
        <f>RAND()</f>
        <v/>
      </c>
      <c r="H2497">
        <f>(F2497+(1-F2497)*('d_고정'!$B$22*BETAINV(RAND(),IF(G2497&lt;'d_고정'!$B$26,'d_고정'!$B$25,'d_고정'!$B$20)+1,'d_고정'!$B$21-IF(G2497&lt;'d_고정'!$B$26,'d_고정'!$B$25,'d_고정'!$B$20)+1)+(1-'d_고정'!$B$22)*BETAINV(RAND(),IF(G2497&lt;'d_고정'!$B$26,'d_고정'!$B$24,'d_고정'!$B$18)+1,'d_고정'!$B$19-IF(G2497&lt;'d_고정'!$B$26,'d_고정'!$B$24,'d_고정'!$B$18)+1))*('d_고정'!$B$14+('d_고정'!$B$15-'d_고정'!$B$14)*RAND()))/F2497</f>
        <v/>
      </c>
      <c r="I2497">
        <f>RAND()</f>
        <v/>
      </c>
      <c r="J2497">
        <f>IF('d_시나리오'!$J$3='d_시나리오'!$H$3,'d_시나리오'!$I$3,IF(I2497&lt;('d_시나리오'!$I$3-'d_시나리오'!$H$3)/('d_시나리오'!$J$3-'d_시나리오'!$H$3),'d_시나리오'!$H$3+SQRT(I2497*('d_시나리오'!$J$3-'d_시나리오'!$H$3)*('d_시나리오'!$I$3-'d_시나리오'!$H$3)),'d_시나리오'!$J$3-SQRT((1-I2497)*('d_시나리오'!$J$3-'d_시나리오'!$H$3)*('d_시나리오'!$J$3-'d_시나리오'!$I$3))))</f>
        <v/>
      </c>
      <c r="K2497">
        <f>RAND()</f>
        <v/>
      </c>
      <c r="L2497">
        <f>IF('d_시나리오'!$J$4='d_시나리오'!$H$4,'d_시나리오'!$I$4,IF(K2497&lt;('d_시나리오'!$I$4-'d_시나리오'!$H$4)/('d_시나리오'!$J$4-'d_시나리오'!$H$4),'d_시나리오'!$H$4+SQRT(K2497*('d_시나리오'!$J$4-'d_시나리오'!$H$4)*('d_시나리오'!$I$4-'d_시나리오'!$H$4)),'d_시나리오'!$J$4-SQRT((1-K2497)*('d_시나리오'!$J$4-'d_시나리오'!$H$4)*('d_시나리오'!$J$4-'d_시나리오'!$I$4))))</f>
        <v/>
      </c>
      <c r="M2497">
        <f>RAND()</f>
        <v/>
      </c>
      <c r="N2497">
        <f>IF('d_시나리오'!$J$5='d_시나리오'!$H$5,'d_시나리오'!$I$5,IF(M2497&lt;('d_시나리오'!$I$5-'d_시나리오'!$H$5)/('d_시나리오'!$J$5-'d_시나리오'!$H$5),'d_시나리오'!$H$5+SQRT(M2497*('d_시나리오'!$J$5-'d_시나리오'!$H$5)*('d_시나리오'!$I$5-'d_시나리오'!$H$5)),'d_시나리오'!$J$5-SQRT((1-M2497)*('d_시나리오'!$J$5-'d_시나리오'!$H$5)*('d_시나리오'!$J$5-'d_시나리오'!$I$5))))</f>
        <v/>
      </c>
      <c r="O2497">
        <f>RAND()</f>
        <v/>
      </c>
      <c r="P2497">
        <f>IF('d_시나리오'!$J$6='d_시나리오'!$H$6,'d_시나리오'!$I$6,IF(O2497&lt;('d_시나리오'!$I$6-'d_시나리오'!$H$6)/('d_시나리오'!$J$6-'d_시나리오'!$H$6),'d_시나리오'!$H$6+SQRT(O2497*('d_시나리오'!$J$6-'d_시나리오'!$H$6)*('d_시나리오'!$I$6-'d_시나리오'!$H$6)),'d_시나리오'!$J$6-SQRT((1-O2497)*('d_시나리오'!$J$6-'d_시나리오'!$H$6)*('d_시나리오'!$J$6-'d_시나리오'!$I$6))))</f>
        <v/>
      </c>
      <c r="Q2497">
        <f>INDEX('d_분포'!$B$2:$B$57,RANDBETWEEN(1,56))</f>
        <v/>
      </c>
      <c r="R2497">
        <f>BETAINV(RAND(),5,5)</f>
        <v/>
      </c>
      <c r="S2497">
        <f>'d_고정'!$B$1*'6_기대효과'!$H$7*('d_시나리오'!$I$7/'d_고정'!$B$2)*B2497</f>
        <v/>
      </c>
      <c r="T2497">
        <f>S2497*D2497</f>
        <v/>
      </c>
      <c r="U2497">
        <f>S2497*F2497*H2497</f>
        <v/>
      </c>
      <c r="V2497">
        <f>S2497*F2497*(H2497-1)</f>
        <v/>
      </c>
      <c r="W2497">
        <f>U2497*J2497</f>
        <v/>
      </c>
      <c r="X2497">
        <f>T2497+W2497</f>
        <v/>
      </c>
      <c r="Y2497">
        <f>(T2497*E2497+W2497*L2497)*(1-R2497-'d_고정'!$B$13)</f>
        <v/>
      </c>
      <c r="Z2497">
        <f>(U2497*N2497*Q2497+'d_고정'!$B$3*('6_기대효과'!$H$7/8)*Q2497*'d_고정'!$B$10*P2497*('6_기대효과'!$K$7/'d_고정'!$B$9))*(1-R2497)</f>
        <v/>
      </c>
      <c r="AA2497">
        <f>W2497*L2497*(1-R2497-'d_고정'!$B$13)+U2497*MAX(N2497-'d_고정'!$B$10*P2497*('6_기대효과'!$K$7/'d_고정'!$B$9),0)*Q2497*(1-R2497)</f>
        <v/>
      </c>
      <c r="AB2497">
        <f>Y2497+Z2497</f>
        <v/>
      </c>
      <c r="AC2497">
        <f>Y2497/('d_고정'!$B$5*'6_기대효과'!$H$7/8)/'d_고정'!$B$6</f>
        <v/>
      </c>
      <c r="AD2497">
        <f>Y2497/('d_고정'!$B$8*'6_기대효과'!$H$7/8)</f>
        <v/>
      </c>
    </row>
    <row r="2498">
      <c r="A2498">
        <f>RAND()</f>
        <v/>
      </c>
      <c r="B2498">
        <f>IF('d_시나리오'!$J$2='d_시나리오'!$H$2,'d_시나리오'!$I$2,IF(A2498&lt;('d_시나리오'!$I$2-'d_시나리오'!$H$2)/('d_시나리오'!$J$2-'d_시나리오'!$H$2),'d_시나리오'!$H$2+SQRT(A2498*('d_시나리오'!$J$2-'d_시나리오'!$H$2)*('d_시나리오'!$I$2-'d_시나리오'!$H$2)),'d_시나리오'!$J$2-SQRT((1-A2498)*('d_시나리오'!$J$2-'d_시나리오'!$H$2)*('d_시나리오'!$J$2-'d_시나리오'!$I$2))))</f>
        <v/>
      </c>
      <c r="C2498">
        <f>RAND()</f>
        <v/>
      </c>
      <c r="D2498">
        <f>BETAINV(RAND(),IF(C2498&lt;'d_고정'!$B$26,'d_고정'!$B$23,'d_고정'!$B$16)+1,'d_고정'!$B$17-IF(C2498&lt;'d_고정'!$B$26,'d_고정'!$B$23,'d_고정'!$B$16)+1)*('d_고정'!$B$14+('d_고정'!$B$15-'d_고정'!$B$14)*RAND())</f>
        <v/>
      </c>
      <c r="E2498">
        <f>INDEX('d_분포'!$A$2:$A$28,RANDBETWEEN(1,27))</f>
        <v/>
      </c>
      <c r="F2498">
        <f>INDEX('d_분포'!$C$2:$C$5,RANDBETWEEN(1,4))*(0.9+0.2*RAND())</f>
        <v/>
      </c>
      <c r="G2498">
        <f>RAND()</f>
        <v/>
      </c>
      <c r="H2498">
        <f>(F2498+(1-F2498)*('d_고정'!$B$22*BETAINV(RAND(),IF(G2498&lt;'d_고정'!$B$26,'d_고정'!$B$25,'d_고정'!$B$20)+1,'d_고정'!$B$21-IF(G2498&lt;'d_고정'!$B$26,'d_고정'!$B$25,'d_고정'!$B$20)+1)+(1-'d_고정'!$B$22)*BETAINV(RAND(),IF(G2498&lt;'d_고정'!$B$26,'d_고정'!$B$24,'d_고정'!$B$18)+1,'d_고정'!$B$19-IF(G2498&lt;'d_고정'!$B$26,'d_고정'!$B$24,'d_고정'!$B$18)+1))*('d_고정'!$B$14+('d_고정'!$B$15-'d_고정'!$B$14)*RAND()))/F2498</f>
        <v/>
      </c>
      <c r="I2498">
        <f>RAND()</f>
        <v/>
      </c>
      <c r="J2498">
        <f>IF('d_시나리오'!$J$3='d_시나리오'!$H$3,'d_시나리오'!$I$3,IF(I2498&lt;('d_시나리오'!$I$3-'d_시나리오'!$H$3)/('d_시나리오'!$J$3-'d_시나리오'!$H$3),'d_시나리오'!$H$3+SQRT(I2498*('d_시나리오'!$J$3-'d_시나리오'!$H$3)*('d_시나리오'!$I$3-'d_시나리오'!$H$3)),'d_시나리오'!$J$3-SQRT((1-I2498)*('d_시나리오'!$J$3-'d_시나리오'!$H$3)*('d_시나리오'!$J$3-'d_시나리오'!$I$3))))</f>
        <v/>
      </c>
      <c r="K2498">
        <f>RAND()</f>
        <v/>
      </c>
      <c r="L2498">
        <f>IF('d_시나리오'!$J$4='d_시나리오'!$H$4,'d_시나리오'!$I$4,IF(K2498&lt;('d_시나리오'!$I$4-'d_시나리오'!$H$4)/('d_시나리오'!$J$4-'d_시나리오'!$H$4),'d_시나리오'!$H$4+SQRT(K2498*('d_시나리오'!$J$4-'d_시나리오'!$H$4)*('d_시나리오'!$I$4-'d_시나리오'!$H$4)),'d_시나리오'!$J$4-SQRT((1-K2498)*('d_시나리오'!$J$4-'d_시나리오'!$H$4)*('d_시나리오'!$J$4-'d_시나리오'!$I$4))))</f>
        <v/>
      </c>
      <c r="M2498">
        <f>RAND()</f>
        <v/>
      </c>
      <c r="N2498">
        <f>IF('d_시나리오'!$J$5='d_시나리오'!$H$5,'d_시나리오'!$I$5,IF(M2498&lt;('d_시나리오'!$I$5-'d_시나리오'!$H$5)/('d_시나리오'!$J$5-'d_시나리오'!$H$5),'d_시나리오'!$H$5+SQRT(M2498*('d_시나리오'!$J$5-'d_시나리오'!$H$5)*('d_시나리오'!$I$5-'d_시나리오'!$H$5)),'d_시나리오'!$J$5-SQRT((1-M2498)*('d_시나리오'!$J$5-'d_시나리오'!$H$5)*('d_시나리오'!$J$5-'d_시나리오'!$I$5))))</f>
        <v/>
      </c>
      <c r="O2498">
        <f>RAND()</f>
        <v/>
      </c>
      <c r="P2498">
        <f>IF('d_시나리오'!$J$6='d_시나리오'!$H$6,'d_시나리오'!$I$6,IF(O2498&lt;('d_시나리오'!$I$6-'d_시나리오'!$H$6)/('d_시나리오'!$J$6-'d_시나리오'!$H$6),'d_시나리오'!$H$6+SQRT(O2498*('d_시나리오'!$J$6-'d_시나리오'!$H$6)*('d_시나리오'!$I$6-'d_시나리오'!$H$6)),'d_시나리오'!$J$6-SQRT((1-O2498)*('d_시나리오'!$J$6-'d_시나리오'!$H$6)*('d_시나리오'!$J$6-'d_시나리오'!$I$6))))</f>
        <v/>
      </c>
      <c r="Q2498">
        <f>INDEX('d_분포'!$B$2:$B$57,RANDBETWEEN(1,56))</f>
        <v/>
      </c>
      <c r="R2498">
        <f>BETAINV(RAND(),5,5)</f>
        <v/>
      </c>
      <c r="S2498">
        <f>'d_고정'!$B$1*'6_기대효과'!$H$7*('d_시나리오'!$I$7/'d_고정'!$B$2)*B2498</f>
        <v/>
      </c>
      <c r="T2498">
        <f>S2498*D2498</f>
        <v/>
      </c>
      <c r="U2498">
        <f>S2498*F2498*H2498</f>
        <v/>
      </c>
      <c r="V2498">
        <f>S2498*F2498*(H2498-1)</f>
        <v/>
      </c>
      <c r="W2498">
        <f>U2498*J2498</f>
        <v/>
      </c>
      <c r="X2498">
        <f>T2498+W2498</f>
        <v/>
      </c>
      <c r="Y2498">
        <f>(T2498*E2498+W2498*L2498)*(1-R2498-'d_고정'!$B$13)</f>
        <v/>
      </c>
      <c r="Z2498">
        <f>(U2498*N2498*Q2498+'d_고정'!$B$3*('6_기대효과'!$H$7/8)*Q2498*'d_고정'!$B$10*P2498*('6_기대효과'!$K$7/'d_고정'!$B$9))*(1-R2498)</f>
        <v/>
      </c>
      <c r="AA2498">
        <f>W2498*L2498*(1-R2498-'d_고정'!$B$13)+U2498*MAX(N2498-'d_고정'!$B$10*P2498*('6_기대효과'!$K$7/'d_고정'!$B$9),0)*Q2498*(1-R2498)</f>
        <v/>
      </c>
      <c r="AB2498">
        <f>Y2498+Z2498</f>
        <v/>
      </c>
      <c r="AC2498">
        <f>Y2498/('d_고정'!$B$5*'6_기대효과'!$H$7/8)/'d_고정'!$B$6</f>
        <v/>
      </c>
      <c r="AD2498">
        <f>Y2498/('d_고정'!$B$8*'6_기대효과'!$H$7/8)</f>
        <v/>
      </c>
    </row>
    <row r="2499">
      <c r="A2499">
        <f>RAND()</f>
        <v/>
      </c>
      <c r="B2499">
        <f>IF('d_시나리오'!$J$2='d_시나리오'!$H$2,'d_시나리오'!$I$2,IF(A2499&lt;('d_시나리오'!$I$2-'d_시나리오'!$H$2)/('d_시나리오'!$J$2-'d_시나리오'!$H$2),'d_시나리오'!$H$2+SQRT(A2499*('d_시나리오'!$J$2-'d_시나리오'!$H$2)*('d_시나리오'!$I$2-'d_시나리오'!$H$2)),'d_시나리오'!$J$2-SQRT((1-A2499)*('d_시나리오'!$J$2-'d_시나리오'!$H$2)*('d_시나리오'!$J$2-'d_시나리오'!$I$2))))</f>
        <v/>
      </c>
      <c r="C2499">
        <f>RAND()</f>
        <v/>
      </c>
      <c r="D2499">
        <f>BETAINV(RAND(),IF(C2499&lt;'d_고정'!$B$26,'d_고정'!$B$23,'d_고정'!$B$16)+1,'d_고정'!$B$17-IF(C2499&lt;'d_고정'!$B$26,'d_고정'!$B$23,'d_고정'!$B$16)+1)*('d_고정'!$B$14+('d_고정'!$B$15-'d_고정'!$B$14)*RAND())</f>
        <v/>
      </c>
      <c r="E2499">
        <f>INDEX('d_분포'!$A$2:$A$28,RANDBETWEEN(1,27))</f>
        <v/>
      </c>
      <c r="F2499">
        <f>INDEX('d_분포'!$C$2:$C$5,RANDBETWEEN(1,4))*(0.9+0.2*RAND())</f>
        <v/>
      </c>
      <c r="G2499">
        <f>RAND()</f>
        <v/>
      </c>
      <c r="H2499">
        <f>(F2499+(1-F2499)*('d_고정'!$B$22*BETAINV(RAND(),IF(G2499&lt;'d_고정'!$B$26,'d_고정'!$B$25,'d_고정'!$B$20)+1,'d_고정'!$B$21-IF(G2499&lt;'d_고정'!$B$26,'d_고정'!$B$25,'d_고정'!$B$20)+1)+(1-'d_고정'!$B$22)*BETAINV(RAND(),IF(G2499&lt;'d_고정'!$B$26,'d_고정'!$B$24,'d_고정'!$B$18)+1,'d_고정'!$B$19-IF(G2499&lt;'d_고정'!$B$26,'d_고정'!$B$24,'d_고정'!$B$18)+1))*('d_고정'!$B$14+('d_고정'!$B$15-'d_고정'!$B$14)*RAND()))/F2499</f>
        <v/>
      </c>
      <c r="I2499">
        <f>RAND()</f>
        <v/>
      </c>
      <c r="J2499">
        <f>IF('d_시나리오'!$J$3='d_시나리오'!$H$3,'d_시나리오'!$I$3,IF(I2499&lt;('d_시나리오'!$I$3-'d_시나리오'!$H$3)/('d_시나리오'!$J$3-'d_시나리오'!$H$3),'d_시나리오'!$H$3+SQRT(I2499*('d_시나리오'!$J$3-'d_시나리오'!$H$3)*('d_시나리오'!$I$3-'d_시나리오'!$H$3)),'d_시나리오'!$J$3-SQRT((1-I2499)*('d_시나리오'!$J$3-'d_시나리오'!$H$3)*('d_시나리오'!$J$3-'d_시나리오'!$I$3))))</f>
        <v/>
      </c>
      <c r="K2499">
        <f>RAND()</f>
        <v/>
      </c>
      <c r="L2499">
        <f>IF('d_시나리오'!$J$4='d_시나리오'!$H$4,'d_시나리오'!$I$4,IF(K2499&lt;('d_시나리오'!$I$4-'d_시나리오'!$H$4)/('d_시나리오'!$J$4-'d_시나리오'!$H$4),'d_시나리오'!$H$4+SQRT(K2499*('d_시나리오'!$J$4-'d_시나리오'!$H$4)*('d_시나리오'!$I$4-'d_시나리오'!$H$4)),'d_시나리오'!$J$4-SQRT((1-K2499)*('d_시나리오'!$J$4-'d_시나리오'!$H$4)*('d_시나리오'!$J$4-'d_시나리오'!$I$4))))</f>
        <v/>
      </c>
      <c r="M2499">
        <f>RAND()</f>
        <v/>
      </c>
      <c r="N2499">
        <f>IF('d_시나리오'!$J$5='d_시나리오'!$H$5,'d_시나리오'!$I$5,IF(M2499&lt;('d_시나리오'!$I$5-'d_시나리오'!$H$5)/('d_시나리오'!$J$5-'d_시나리오'!$H$5),'d_시나리오'!$H$5+SQRT(M2499*('d_시나리오'!$J$5-'d_시나리오'!$H$5)*('d_시나리오'!$I$5-'d_시나리오'!$H$5)),'d_시나리오'!$J$5-SQRT((1-M2499)*('d_시나리오'!$J$5-'d_시나리오'!$H$5)*('d_시나리오'!$J$5-'d_시나리오'!$I$5))))</f>
        <v/>
      </c>
      <c r="O2499">
        <f>RAND()</f>
        <v/>
      </c>
      <c r="P2499">
        <f>IF('d_시나리오'!$J$6='d_시나리오'!$H$6,'d_시나리오'!$I$6,IF(O2499&lt;('d_시나리오'!$I$6-'d_시나리오'!$H$6)/('d_시나리오'!$J$6-'d_시나리오'!$H$6),'d_시나리오'!$H$6+SQRT(O2499*('d_시나리오'!$J$6-'d_시나리오'!$H$6)*('d_시나리오'!$I$6-'d_시나리오'!$H$6)),'d_시나리오'!$J$6-SQRT((1-O2499)*('d_시나리오'!$J$6-'d_시나리오'!$H$6)*('d_시나리오'!$J$6-'d_시나리오'!$I$6))))</f>
        <v/>
      </c>
      <c r="Q2499">
        <f>INDEX('d_분포'!$B$2:$B$57,RANDBETWEEN(1,56))</f>
        <v/>
      </c>
      <c r="R2499">
        <f>BETAINV(RAND(),5,5)</f>
        <v/>
      </c>
      <c r="S2499">
        <f>'d_고정'!$B$1*'6_기대효과'!$H$7*('d_시나리오'!$I$7/'d_고정'!$B$2)*B2499</f>
        <v/>
      </c>
      <c r="T2499">
        <f>S2499*D2499</f>
        <v/>
      </c>
      <c r="U2499">
        <f>S2499*F2499*H2499</f>
        <v/>
      </c>
      <c r="V2499">
        <f>S2499*F2499*(H2499-1)</f>
        <v/>
      </c>
      <c r="W2499">
        <f>U2499*J2499</f>
        <v/>
      </c>
      <c r="X2499">
        <f>T2499+W2499</f>
        <v/>
      </c>
      <c r="Y2499">
        <f>(T2499*E2499+W2499*L2499)*(1-R2499-'d_고정'!$B$13)</f>
        <v/>
      </c>
      <c r="Z2499">
        <f>(U2499*N2499*Q2499+'d_고정'!$B$3*('6_기대효과'!$H$7/8)*Q2499*'d_고정'!$B$10*P2499*('6_기대효과'!$K$7/'d_고정'!$B$9))*(1-R2499)</f>
        <v/>
      </c>
      <c r="AA2499">
        <f>W2499*L2499*(1-R2499-'d_고정'!$B$13)+U2499*MAX(N2499-'d_고정'!$B$10*P2499*('6_기대효과'!$K$7/'d_고정'!$B$9),0)*Q2499*(1-R2499)</f>
        <v/>
      </c>
      <c r="AB2499">
        <f>Y2499+Z2499</f>
        <v/>
      </c>
      <c r="AC2499">
        <f>Y2499/('d_고정'!$B$5*'6_기대효과'!$H$7/8)/'d_고정'!$B$6</f>
        <v/>
      </c>
      <c r="AD2499">
        <f>Y2499/('d_고정'!$B$8*'6_기대효과'!$H$7/8)</f>
        <v/>
      </c>
    </row>
    <row r="2500">
      <c r="A2500">
        <f>RAND()</f>
        <v/>
      </c>
      <c r="B2500">
        <f>IF('d_시나리오'!$J$2='d_시나리오'!$H$2,'d_시나리오'!$I$2,IF(A2500&lt;('d_시나리오'!$I$2-'d_시나리오'!$H$2)/('d_시나리오'!$J$2-'d_시나리오'!$H$2),'d_시나리오'!$H$2+SQRT(A2500*('d_시나리오'!$J$2-'d_시나리오'!$H$2)*('d_시나리오'!$I$2-'d_시나리오'!$H$2)),'d_시나리오'!$J$2-SQRT((1-A2500)*('d_시나리오'!$J$2-'d_시나리오'!$H$2)*('d_시나리오'!$J$2-'d_시나리오'!$I$2))))</f>
        <v/>
      </c>
      <c r="C2500">
        <f>RAND()</f>
        <v/>
      </c>
      <c r="D2500">
        <f>BETAINV(RAND(),IF(C2500&lt;'d_고정'!$B$26,'d_고정'!$B$23,'d_고정'!$B$16)+1,'d_고정'!$B$17-IF(C2500&lt;'d_고정'!$B$26,'d_고정'!$B$23,'d_고정'!$B$16)+1)*('d_고정'!$B$14+('d_고정'!$B$15-'d_고정'!$B$14)*RAND())</f>
        <v/>
      </c>
      <c r="E2500">
        <f>INDEX('d_분포'!$A$2:$A$28,RANDBETWEEN(1,27))</f>
        <v/>
      </c>
      <c r="F2500">
        <f>INDEX('d_분포'!$C$2:$C$5,RANDBETWEEN(1,4))*(0.9+0.2*RAND())</f>
        <v/>
      </c>
      <c r="G2500">
        <f>RAND()</f>
        <v/>
      </c>
      <c r="H2500">
        <f>(F2500+(1-F2500)*('d_고정'!$B$22*BETAINV(RAND(),IF(G2500&lt;'d_고정'!$B$26,'d_고정'!$B$25,'d_고정'!$B$20)+1,'d_고정'!$B$21-IF(G2500&lt;'d_고정'!$B$26,'d_고정'!$B$25,'d_고정'!$B$20)+1)+(1-'d_고정'!$B$22)*BETAINV(RAND(),IF(G2500&lt;'d_고정'!$B$26,'d_고정'!$B$24,'d_고정'!$B$18)+1,'d_고정'!$B$19-IF(G2500&lt;'d_고정'!$B$26,'d_고정'!$B$24,'d_고정'!$B$18)+1))*('d_고정'!$B$14+('d_고정'!$B$15-'d_고정'!$B$14)*RAND()))/F2500</f>
        <v/>
      </c>
      <c r="I2500">
        <f>RAND()</f>
        <v/>
      </c>
      <c r="J2500">
        <f>IF('d_시나리오'!$J$3='d_시나리오'!$H$3,'d_시나리오'!$I$3,IF(I2500&lt;('d_시나리오'!$I$3-'d_시나리오'!$H$3)/('d_시나리오'!$J$3-'d_시나리오'!$H$3),'d_시나리오'!$H$3+SQRT(I2500*('d_시나리오'!$J$3-'d_시나리오'!$H$3)*('d_시나리오'!$I$3-'d_시나리오'!$H$3)),'d_시나리오'!$J$3-SQRT((1-I2500)*('d_시나리오'!$J$3-'d_시나리오'!$H$3)*('d_시나리오'!$J$3-'d_시나리오'!$I$3))))</f>
        <v/>
      </c>
      <c r="K2500">
        <f>RAND()</f>
        <v/>
      </c>
      <c r="L2500">
        <f>IF('d_시나리오'!$J$4='d_시나리오'!$H$4,'d_시나리오'!$I$4,IF(K2500&lt;('d_시나리오'!$I$4-'d_시나리오'!$H$4)/('d_시나리오'!$J$4-'d_시나리오'!$H$4),'d_시나리오'!$H$4+SQRT(K2500*('d_시나리오'!$J$4-'d_시나리오'!$H$4)*('d_시나리오'!$I$4-'d_시나리오'!$H$4)),'d_시나리오'!$J$4-SQRT((1-K2500)*('d_시나리오'!$J$4-'d_시나리오'!$H$4)*('d_시나리오'!$J$4-'d_시나리오'!$I$4))))</f>
        <v/>
      </c>
      <c r="M2500">
        <f>RAND()</f>
        <v/>
      </c>
      <c r="N2500">
        <f>IF('d_시나리오'!$J$5='d_시나리오'!$H$5,'d_시나리오'!$I$5,IF(M2500&lt;('d_시나리오'!$I$5-'d_시나리오'!$H$5)/('d_시나리오'!$J$5-'d_시나리오'!$H$5),'d_시나리오'!$H$5+SQRT(M2500*('d_시나리오'!$J$5-'d_시나리오'!$H$5)*('d_시나리오'!$I$5-'d_시나리오'!$H$5)),'d_시나리오'!$J$5-SQRT((1-M2500)*('d_시나리오'!$J$5-'d_시나리오'!$H$5)*('d_시나리오'!$J$5-'d_시나리오'!$I$5))))</f>
        <v/>
      </c>
      <c r="O2500">
        <f>RAND()</f>
        <v/>
      </c>
      <c r="P2500">
        <f>IF('d_시나리오'!$J$6='d_시나리오'!$H$6,'d_시나리오'!$I$6,IF(O2500&lt;('d_시나리오'!$I$6-'d_시나리오'!$H$6)/('d_시나리오'!$J$6-'d_시나리오'!$H$6),'d_시나리오'!$H$6+SQRT(O2500*('d_시나리오'!$J$6-'d_시나리오'!$H$6)*('d_시나리오'!$I$6-'d_시나리오'!$H$6)),'d_시나리오'!$J$6-SQRT((1-O2500)*('d_시나리오'!$J$6-'d_시나리오'!$H$6)*('d_시나리오'!$J$6-'d_시나리오'!$I$6))))</f>
        <v/>
      </c>
      <c r="Q2500">
        <f>INDEX('d_분포'!$B$2:$B$57,RANDBETWEEN(1,56))</f>
        <v/>
      </c>
      <c r="R2500">
        <f>BETAINV(RAND(),5,5)</f>
        <v/>
      </c>
      <c r="S2500">
        <f>'d_고정'!$B$1*'6_기대효과'!$H$7*('d_시나리오'!$I$7/'d_고정'!$B$2)*B2500</f>
        <v/>
      </c>
      <c r="T2500">
        <f>S2500*D2500</f>
        <v/>
      </c>
      <c r="U2500">
        <f>S2500*F2500*H2500</f>
        <v/>
      </c>
      <c r="V2500">
        <f>S2500*F2500*(H2500-1)</f>
        <v/>
      </c>
      <c r="W2500">
        <f>U2500*J2500</f>
        <v/>
      </c>
      <c r="X2500">
        <f>T2500+W2500</f>
        <v/>
      </c>
      <c r="Y2500">
        <f>(T2500*E2500+W2500*L2500)*(1-R2500-'d_고정'!$B$13)</f>
        <v/>
      </c>
      <c r="Z2500">
        <f>(U2500*N2500*Q2500+'d_고정'!$B$3*('6_기대효과'!$H$7/8)*Q2500*'d_고정'!$B$10*P2500*('6_기대효과'!$K$7/'d_고정'!$B$9))*(1-R2500)</f>
        <v/>
      </c>
      <c r="AA2500">
        <f>W2500*L2500*(1-R2500-'d_고정'!$B$13)+U2500*MAX(N2500-'d_고정'!$B$10*P2500*('6_기대효과'!$K$7/'d_고정'!$B$9),0)*Q2500*(1-R2500)</f>
        <v/>
      </c>
      <c r="AB2500">
        <f>Y2500+Z2500</f>
        <v/>
      </c>
      <c r="AC2500">
        <f>Y2500/('d_고정'!$B$5*'6_기대효과'!$H$7/8)/'d_고정'!$B$6</f>
        <v/>
      </c>
      <c r="AD2500">
        <f>Y2500/('d_고정'!$B$8*'6_기대효과'!$H$7/8)</f>
        <v/>
      </c>
    </row>
    <row r="2501">
      <c r="A2501">
        <f>RAND()</f>
        <v/>
      </c>
      <c r="B2501">
        <f>IF('d_시나리오'!$J$2='d_시나리오'!$H$2,'d_시나리오'!$I$2,IF(A2501&lt;('d_시나리오'!$I$2-'d_시나리오'!$H$2)/('d_시나리오'!$J$2-'d_시나리오'!$H$2),'d_시나리오'!$H$2+SQRT(A2501*('d_시나리오'!$J$2-'d_시나리오'!$H$2)*('d_시나리오'!$I$2-'d_시나리오'!$H$2)),'d_시나리오'!$J$2-SQRT((1-A2501)*('d_시나리오'!$J$2-'d_시나리오'!$H$2)*('d_시나리오'!$J$2-'d_시나리오'!$I$2))))</f>
        <v/>
      </c>
      <c r="C2501">
        <f>RAND()</f>
        <v/>
      </c>
      <c r="D2501">
        <f>BETAINV(RAND(),IF(C2501&lt;'d_고정'!$B$26,'d_고정'!$B$23,'d_고정'!$B$16)+1,'d_고정'!$B$17-IF(C2501&lt;'d_고정'!$B$26,'d_고정'!$B$23,'d_고정'!$B$16)+1)*('d_고정'!$B$14+('d_고정'!$B$15-'d_고정'!$B$14)*RAND())</f>
        <v/>
      </c>
      <c r="E2501">
        <f>INDEX('d_분포'!$A$2:$A$28,RANDBETWEEN(1,27))</f>
        <v/>
      </c>
      <c r="F2501">
        <f>INDEX('d_분포'!$C$2:$C$5,RANDBETWEEN(1,4))*(0.9+0.2*RAND())</f>
        <v/>
      </c>
      <c r="G2501">
        <f>RAND()</f>
        <v/>
      </c>
      <c r="H2501">
        <f>(F2501+(1-F2501)*('d_고정'!$B$22*BETAINV(RAND(),IF(G2501&lt;'d_고정'!$B$26,'d_고정'!$B$25,'d_고정'!$B$20)+1,'d_고정'!$B$21-IF(G2501&lt;'d_고정'!$B$26,'d_고정'!$B$25,'d_고정'!$B$20)+1)+(1-'d_고정'!$B$22)*BETAINV(RAND(),IF(G2501&lt;'d_고정'!$B$26,'d_고정'!$B$24,'d_고정'!$B$18)+1,'d_고정'!$B$19-IF(G2501&lt;'d_고정'!$B$26,'d_고정'!$B$24,'d_고정'!$B$18)+1))*('d_고정'!$B$14+('d_고정'!$B$15-'d_고정'!$B$14)*RAND()))/F2501</f>
        <v/>
      </c>
      <c r="I2501">
        <f>RAND()</f>
        <v/>
      </c>
      <c r="J2501">
        <f>IF('d_시나리오'!$J$3='d_시나리오'!$H$3,'d_시나리오'!$I$3,IF(I2501&lt;('d_시나리오'!$I$3-'d_시나리오'!$H$3)/('d_시나리오'!$J$3-'d_시나리오'!$H$3),'d_시나리오'!$H$3+SQRT(I2501*('d_시나리오'!$J$3-'d_시나리오'!$H$3)*('d_시나리오'!$I$3-'d_시나리오'!$H$3)),'d_시나리오'!$J$3-SQRT((1-I2501)*('d_시나리오'!$J$3-'d_시나리오'!$H$3)*('d_시나리오'!$J$3-'d_시나리오'!$I$3))))</f>
        <v/>
      </c>
      <c r="K2501">
        <f>RAND()</f>
        <v/>
      </c>
      <c r="L2501">
        <f>IF('d_시나리오'!$J$4='d_시나리오'!$H$4,'d_시나리오'!$I$4,IF(K2501&lt;('d_시나리오'!$I$4-'d_시나리오'!$H$4)/('d_시나리오'!$J$4-'d_시나리오'!$H$4),'d_시나리오'!$H$4+SQRT(K2501*('d_시나리오'!$J$4-'d_시나리오'!$H$4)*('d_시나리오'!$I$4-'d_시나리오'!$H$4)),'d_시나리오'!$J$4-SQRT((1-K2501)*('d_시나리오'!$J$4-'d_시나리오'!$H$4)*('d_시나리오'!$J$4-'d_시나리오'!$I$4))))</f>
        <v/>
      </c>
      <c r="M2501">
        <f>RAND()</f>
        <v/>
      </c>
      <c r="N2501">
        <f>IF('d_시나리오'!$J$5='d_시나리오'!$H$5,'d_시나리오'!$I$5,IF(M2501&lt;('d_시나리오'!$I$5-'d_시나리오'!$H$5)/('d_시나리오'!$J$5-'d_시나리오'!$H$5),'d_시나리오'!$H$5+SQRT(M2501*('d_시나리오'!$J$5-'d_시나리오'!$H$5)*('d_시나리오'!$I$5-'d_시나리오'!$H$5)),'d_시나리오'!$J$5-SQRT((1-M2501)*('d_시나리오'!$J$5-'d_시나리오'!$H$5)*('d_시나리오'!$J$5-'d_시나리오'!$I$5))))</f>
        <v/>
      </c>
      <c r="O2501">
        <f>RAND()</f>
        <v/>
      </c>
      <c r="P2501">
        <f>IF('d_시나리오'!$J$6='d_시나리오'!$H$6,'d_시나리오'!$I$6,IF(O2501&lt;('d_시나리오'!$I$6-'d_시나리오'!$H$6)/('d_시나리오'!$J$6-'d_시나리오'!$H$6),'d_시나리오'!$H$6+SQRT(O2501*('d_시나리오'!$J$6-'d_시나리오'!$H$6)*('d_시나리오'!$I$6-'d_시나리오'!$H$6)),'d_시나리오'!$J$6-SQRT((1-O2501)*('d_시나리오'!$J$6-'d_시나리오'!$H$6)*('d_시나리오'!$J$6-'d_시나리오'!$I$6))))</f>
        <v/>
      </c>
      <c r="Q2501">
        <f>INDEX('d_분포'!$B$2:$B$57,RANDBETWEEN(1,56))</f>
        <v/>
      </c>
      <c r="R2501">
        <f>BETAINV(RAND(),5,5)</f>
        <v/>
      </c>
      <c r="S2501">
        <f>'d_고정'!$B$1*'6_기대효과'!$H$7*('d_시나리오'!$I$7/'d_고정'!$B$2)*B2501</f>
        <v/>
      </c>
      <c r="T2501">
        <f>S2501*D2501</f>
        <v/>
      </c>
      <c r="U2501">
        <f>S2501*F2501*H2501</f>
        <v/>
      </c>
      <c r="V2501">
        <f>S2501*F2501*(H2501-1)</f>
        <v/>
      </c>
      <c r="W2501">
        <f>U2501*J2501</f>
        <v/>
      </c>
      <c r="X2501">
        <f>T2501+W2501</f>
        <v/>
      </c>
      <c r="Y2501">
        <f>(T2501*E2501+W2501*L2501)*(1-R2501-'d_고정'!$B$13)</f>
        <v/>
      </c>
      <c r="Z2501">
        <f>(U2501*N2501*Q2501+'d_고정'!$B$3*('6_기대효과'!$H$7/8)*Q2501*'d_고정'!$B$10*P2501*('6_기대효과'!$K$7/'d_고정'!$B$9))*(1-R2501)</f>
        <v/>
      </c>
      <c r="AA2501">
        <f>W2501*L2501*(1-R2501-'d_고정'!$B$13)+U2501*MAX(N2501-'d_고정'!$B$10*P2501*('6_기대효과'!$K$7/'d_고정'!$B$9),0)*Q2501*(1-R2501)</f>
        <v/>
      </c>
      <c r="AB2501">
        <f>Y2501+Z2501</f>
        <v/>
      </c>
      <c r="AC2501">
        <f>Y2501/('d_고정'!$B$5*'6_기대효과'!$H$7/8)/'d_고정'!$B$6</f>
        <v/>
      </c>
      <c r="AD2501">
        <f>Y2501/('d_고정'!$B$8*'6_기대효과'!$H$7/8)</f>
        <v/>
      </c>
    </row>
    <row r="2502">
      <c r="A2502">
        <f>RAND()</f>
        <v/>
      </c>
      <c r="B2502">
        <f>IF('d_시나리오'!$J$2='d_시나리오'!$H$2,'d_시나리오'!$I$2,IF(A2502&lt;('d_시나리오'!$I$2-'d_시나리오'!$H$2)/('d_시나리오'!$J$2-'d_시나리오'!$H$2),'d_시나리오'!$H$2+SQRT(A2502*('d_시나리오'!$J$2-'d_시나리오'!$H$2)*('d_시나리오'!$I$2-'d_시나리오'!$H$2)),'d_시나리오'!$J$2-SQRT((1-A2502)*('d_시나리오'!$J$2-'d_시나리오'!$H$2)*('d_시나리오'!$J$2-'d_시나리오'!$I$2))))</f>
        <v/>
      </c>
      <c r="C2502">
        <f>RAND()</f>
        <v/>
      </c>
      <c r="D2502">
        <f>BETAINV(RAND(),IF(C2502&lt;'d_고정'!$B$26,'d_고정'!$B$23,'d_고정'!$B$16)+1,'d_고정'!$B$17-IF(C2502&lt;'d_고정'!$B$26,'d_고정'!$B$23,'d_고정'!$B$16)+1)*('d_고정'!$B$14+('d_고정'!$B$15-'d_고정'!$B$14)*RAND())</f>
        <v/>
      </c>
      <c r="E2502">
        <f>INDEX('d_분포'!$A$2:$A$28,RANDBETWEEN(1,27))</f>
        <v/>
      </c>
      <c r="F2502">
        <f>INDEX('d_분포'!$C$2:$C$5,RANDBETWEEN(1,4))*(0.9+0.2*RAND())</f>
        <v/>
      </c>
      <c r="G2502">
        <f>RAND()</f>
        <v/>
      </c>
      <c r="H2502">
        <f>(F2502+(1-F2502)*('d_고정'!$B$22*BETAINV(RAND(),IF(G2502&lt;'d_고정'!$B$26,'d_고정'!$B$25,'d_고정'!$B$20)+1,'d_고정'!$B$21-IF(G2502&lt;'d_고정'!$B$26,'d_고정'!$B$25,'d_고정'!$B$20)+1)+(1-'d_고정'!$B$22)*BETAINV(RAND(),IF(G2502&lt;'d_고정'!$B$26,'d_고정'!$B$24,'d_고정'!$B$18)+1,'d_고정'!$B$19-IF(G2502&lt;'d_고정'!$B$26,'d_고정'!$B$24,'d_고정'!$B$18)+1))*('d_고정'!$B$14+('d_고정'!$B$15-'d_고정'!$B$14)*RAND()))/F2502</f>
        <v/>
      </c>
      <c r="I2502">
        <f>RAND()</f>
        <v/>
      </c>
      <c r="J2502">
        <f>IF('d_시나리오'!$J$3='d_시나리오'!$H$3,'d_시나리오'!$I$3,IF(I2502&lt;('d_시나리오'!$I$3-'d_시나리오'!$H$3)/('d_시나리오'!$J$3-'d_시나리오'!$H$3),'d_시나리오'!$H$3+SQRT(I2502*('d_시나리오'!$J$3-'d_시나리오'!$H$3)*('d_시나리오'!$I$3-'d_시나리오'!$H$3)),'d_시나리오'!$J$3-SQRT((1-I2502)*('d_시나리오'!$J$3-'d_시나리오'!$H$3)*('d_시나리오'!$J$3-'d_시나리오'!$I$3))))</f>
        <v/>
      </c>
      <c r="K2502">
        <f>RAND()</f>
        <v/>
      </c>
      <c r="L2502">
        <f>IF('d_시나리오'!$J$4='d_시나리오'!$H$4,'d_시나리오'!$I$4,IF(K2502&lt;('d_시나리오'!$I$4-'d_시나리오'!$H$4)/('d_시나리오'!$J$4-'d_시나리오'!$H$4),'d_시나리오'!$H$4+SQRT(K2502*('d_시나리오'!$J$4-'d_시나리오'!$H$4)*('d_시나리오'!$I$4-'d_시나리오'!$H$4)),'d_시나리오'!$J$4-SQRT((1-K2502)*('d_시나리오'!$J$4-'d_시나리오'!$H$4)*('d_시나리오'!$J$4-'d_시나리오'!$I$4))))</f>
        <v/>
      </c>
      <c r="M2502">
        <f>RAND()</f>
        <v/>
      </c>
      <c r="N2502">
        <f>IF('d_시나리오'!$J$5='d_시나리오'!$H$5,'d_시나리오'!$I$5,IF(M2502&lt;('d_시나리오'!$I$5-'d_시나리오'!$H$5)/('d_시나리오'!$J$5-'d_시나리오'!$H$5),'d_시나리오'!$H$5+SQRT(M2502*('d_시나리오'!$J$5-'d_시나리오'!$H$5)*('d_시나리오'!$I$5-'d_시나리오'!$H$5)),'d_시나리오'!$J$5-SQRT((1-M2502)*('d_시나리오'!$J$5-'d_시나리오'!$H$5)*('d_시나리오'!$J$5-'d_시나리오'!$I$5))))</f>
        <v/>
      </c>
      <c r="O2502">
        <f>RAND()</f>
        <v/>
      </c>
      <c r="P2502">
        <f>IF('d_시나리오'!$J$6='d_시나리오'!$H$6,'d_시나리오'!$I$6,IF(O2502&lt;('d_시나리오'!$I$6-'d_시나리오'!$H$6)/('d_시나리오'!$J$6-'d_시나리오'!$H$6),'d_시나리오'!$H$6+SQRT(O2502*('d_시나리오'!$J$6-'d_시나리오'!$H$6)*('d_시나리오'!$I$6-'d_시나리오'!$H$6)),'d_시나리오'!$J$6-SQRT((1-O2502)*('d_시나리오'!$J$6-'d_시나리오'!$H$6)*('d_시나리오'!$J$6-'d_시나리오'!$I$6))))</f>
        <v/>
      </c>
      <c r="Q2502">
        <f>INDEX('d_분포'!$B$2:$B$57,RANDBETWEEN(1,56))</f>
        <v/>
      </c>
      <c r="R2502">
        <f>BETAINV(RAND(),5,5)</f>
        <v/>
      </c>
      <c r="S2502">
        <f>'d_고정'!$B$1*'6_기대효과'!$H$7*('d_시나리오'!$I$7/'d_고정'!$B$2)*B2502</f>
        <v/>
      </c>
      <c r="T2502">
        <f>S2502*D2502</f>
        <v/>
      </c>
      <c r="U2502">
        <f>S2502*F2502*H2502</f>
        <v/>
      </c>
      <c r="V2502">
        <f>S2502*F2502*(H2502-1)</f>
        <v/>
      </c>
      <c r="W2502">
        <f>U2502*J2502</f>
        <v/>
      </c>
      <c r="X2502">
        <f>T2502+W2502</f>
        <v/>
      </c>
      <c r="Y2502">
        <f>(T2502*E2502+W2502*L2502)*(1-R2502-'d_고정'!$B$13)</f>
        <v/>
      </c>
      <c r="Z2502">
        <f>(U2502*N2502*Q2502+'d_고정'!$B$3*('6_기대효과'!$H$7/8)*Q2502*'d_고정'!$B$10*P2502*('6_기대효과'!$K$7/'d_고정'!$B$9))*(1-R2502)</f>
        <v/>
      </c>
      <c r="AA2502">
        <f>W2502*L2502*(1-R2502-'d_고정'!$B$13)+U2502*MAX(N2502-'d_고정'!$B$10*P2502*('6_기대효과'!$K$7/'d_고정'!$B$9),0)*Q2502*(1-R2502)</f>
        <v/>
      </c>
      <c r="AB2502">
        <f>Y2502+Z2502</f>
        <v/>
      </c>
      <c r="AC2502">
        <f>Y2502/('d_고정'!$B$5*'6_기대효과'!$H$7/8)/'d_고정'!$B$6</f>
        <v/>
      </c>
      <c r="AD2502">
        <f>Y2502/('d_고정'!$B$8*'6_기대효과'!$H$7/8)</f>
        <v/>
      </c>
    </row>
    <row r="2503">
      <c r="A2503">
        <f>RAND()</f>
        <v/>
      </c>
      <c r="B2503">
        <f>IF('d_시나리오'!$J$2='d_시나리오'!$H$2,'d_시나리오'!$I$2,IF(A2503&lt;('d_시나리오'!$I$2-'d_시나리오'!$H$2)/('d_시나리오'!$J$2-'d_시나리오'!$H$2),'d_시나리오'!$H$2+SQRT(A2503*('d_시나리오'!$J$2-'d_시나리오'!$H$2)*('d_시나리오'!$I$2-'d_시나리오'!$H$2)),'d_시나리오'!$J$2-SQRT((1-A2503)*('d_시나리오'!$J$2-'d_시나리오'!$H$2)*('d_시나리오'!$J$2-'d_시나리오'!$I$2))))</f>
        <v/>
      </c>
      <c r="C2503">
        <f>RAND()</f>
        <v/>
      </c>
      <c r="D2503">
        <f>BETAINV(RAND(),IF(C2503&lt;'d_고정'!$B$26,'d_고정'!$B$23,'d_고정'!$B$16)+1,'d_고정'!$B$17-IF(C2503&lt;'d_고정'!$B$26,'d_고정'!$B$23,'d_고정'!$B$16)+1)*('d_고정'!$B$14+('d_고정'!$B$15-'d_고정'!$B$14)*RAND())</f>
        <v/>
      </c>
      <c r="E2503">
        <f>INDEX('d_분포'!$A$2:$A$28,RANDBETWEEN(1,27))</f>
        <v/>
      </c>
      <c r="F2503">
        <f>INDEX('d_분포'!$C$2:$C$5,RANDBETWEEN(1,4))*(0.9+0.2*RAND())</f>
        <v/>
      </c>
      <c r="G2503">
        <f>RAND()</f>
        <v/>
      </c>
      <c r="H2503">
        <f>(F2503+(1-F2503)*('d_고정'!$B$22*BETAINV(RAND(),IF(G2503&lt;'d_고정'!$B$26,'d_고정'!$B$25,'d_고정'!$B$20)+1,'d_고정'!$B$21-IF(G2503&lt;'d_고정'!$B$26,'d_고정'!$B$25,'d_고정'!$B$20)+1)+(1-'d_고정'!$B$22)*BETAINV(RAND(),IF(G2503&lt;'d_고정'!$B$26,'d_고정'!$B$24,'d_고정'!$B$18)+1,'d_고정'!$B$19-IF(G2503&lt;'d_고정'!$B$26,'d_고정'!$B$24,'d_고정'!$B$18)+1))*('d_고정'!$B$14+('d_고정'!$B$15-'d_고정'!$B$14)*RAND()))/F2503</f>
        <v/>
      </c>
      <c r="I2503">
        <f>RAND()</f>
        <v/>
      </c>
      <c r="J2503">
        <f>IF('d_시나리오'!$J$3='d_시나리오'!$H$3,'d_시나리오'!$I$3,IF(I2503&lt;('d_시나리오'!$I$3-'d_시나리오'!$H$3)/('d_시나리오'!$J$3-'d_시나리오'!$H$3),'d_시나리오'!$H$3+SQRT(I2503*('d_시나리오'!$J$3-'d_시나리오'!$H$3)*('d_시나리오'!$I$3-'d_시나리오'!$H$3)),'d_시나리오'!$J$3-SQRT((1-I2503)*('d_시나리오'!$J$3-'d_시나리오'!$H$3)*('d_시나리오'!$J$3-'d_시나리오'!$I$3))))</f>
        <v/>
      </c>
      <c r="K2503">
        <f>RAND()</f>
        <v/>
      </c>
      <c r="L2503">
        <f>IF('d_시나리오'!$J$4='d_시나리오'!$H$4,'d_시나리오'!$I$4,IF(K2503&lt;('d_시나리오'!$I$4-'d_시나리오'!$H$4)/('d_시나리오'!$J$4-'d_시나리오'!$H$4),'d_시나리오'!$H$4+SQRT(K2503*('d_시나리오'!$J$4-'d_시나리오'!$H$4)*('d_시나리오'!$I$4-'d_시나리오'!$H$4)),'d_시나리오'!$J$4-SQRT((1-K2503)*('d_시나리오'!$J$4-'d_시나리오'!$H$4)*('d_시나리오'!$J$4-'d_시나리오'!$I$4))))</f>
        <v/>
      </c>
      <c r="M2503">
        <f>RAND()</f>
        <v/>
      </c>
      <c r="N2503">
        <f>IF('d_시나리오'!$J$5='d_시나리오'!$H$5,'d_시나리오'!$I$5,IF(M2503&lt;('d_시나리오'!$I$5-'d_시나리오'!$H$5)/('d_시나리오'!$J$5-'d_시나리오'!$H$5),'d_시나리오'!$H$5+SQRT(M2503*('d_시나리오'!$J$5-'d_시나리오'!$H$5)*('d_시나리오'!$I$5-'d_시나리오'!$H$5)),'d_시나리오'!$J$5-SQRT((1-M2503)*('d_시나리오'!$J$5-'d_시나리오'!$H$5)*('d_시나리오'!$J$5-'d_시나리오'!$I$5))))</f>
        <v/>
      </c>
      <c r="O2503">
        <f>RAND()</f>
        <v/>
      </c>
      <c r="P2503">
        <f>IF('d_시나리오'!$J$6='d_시나리오'!$H$6,'d_시나리오'!$I$6,IF(O2503&lt;('d_시나리오'!$I$6-'d_시나리오'!$H$6)/('d_시나리오'!$J$6-'d_시나리오'!$H$6),'d_시나리오'!$H$6+SQRT(O2503*('d_시나리오'!$J$6-'d_시나리오'!$H$6)*('d_시나리오'!$I$6-'d_시나리오'!$H$6)),'d_시나리오'!$J$6-SQRT((1-O2503)*('d_시나리오'!$J$6-'d_시나리오'!$H$6)*('d_시나리오'!$J$6-'d_시나리오'!$I$6))))</f>
        <v/>
      </c>
      <c r="Q2503">
        <f>INDEX('d_분포'!$B$2:$B$57,RANDBETWEEN(1,56))</f>
        <v/>
      </c>
      <c r="R2503">
        <f>BETAINV(RAND(),5,5)</f>
        <v/>
      </c>
      <c r="S2503">
        <f>'d_고정'!$B$1*'6_기대효과'!$H$7*('d_시나리오'!$I$7/'d_고정'!$B$2)*B2503</f>
        <v/>
      </c>
      <c r="T2503">
        <f>S2503*D2503</f>
        <v/>
      </c>
      <c r="U2503">
        <f>S2503*F2503*H2503</f>
        <v/>
      </c>
      <c r="V2503">
        <f>S2503*F2503*(H2503-1)</f>
        <v/>
      </c>
      <c r="W2503">
        <f>U2503*J2503</f>
        <v/>
      </c>
      <c r="X2503">
        <f>T2503+W2503</f>
        <v/>
      </c>
      <c r="Y2503">
        <f>(T2503*E2503+W2503*L2503)*(1-R2503-'d_고정'!$B$13)</f>
        <v/>
      </c>
      <c r="Z2503">
        <f>(U2503*N2503*Q2503+'d_고정'!$B$3*('6_기대효과'!$H$7/8)*Q2503*'d_고정'!$B$10*P2503*('6_기대효과'!$K$7/'d_고정'!$B$9))*(1-R2503)</f>
        <v/>
      </c>
      <c r="AA2503">
        <f>W2503*L2503*(1-R2503-'d_고정'!$B$13)+U2503*MAX(N2503-'d_고정'!$B$10*P2503*('6_기대효과'!$K$7/'d_고정'!$B$9),0)*Q2503*(1-R2503)</f>
        <v/>
      </c>
      <c r="AB2503">
        <f>Y2503+Z2503</f>
        <v/>
      </c>
      <c r="AC2503">
        <f>Y2503/('d_고정'!$B$5*'6_기대효과'!$H$7/8)/'d_고정'!$B$6</f>
        <v/>
      </c>
      <c r="AD2503">
        <f>Y2503/('d_고정'!$B$8*'6_기대효과'!$H$7/8)</f>
        <v/>
      </c>
    </row>
    <row r="2504">
      <c r="A2504">
        <f>RAND()</f>
        <v/>
      </c>
      <c r="B2504">
        <f>IF('d_시나리오'!$J$2='d_시나리오'!$H$2,'d_시나리오'!$I$2,IF(A2504&lt;('d_시나리오'!$I$2-'d_시나리오'!$H$2)/('d_시나리오'!$J$2-'d_시나리오'!$H$2),'d_시나리오'!$H$2+SQRT(A2504*('d_시나리오'!$J$2-'d_시나리오'!$H$2)*('d_시나리오'!$I$2-'d_시나리오'!$H$2)),'d_시나리오'!$J$2-SQRT((1-A2504)*('d_시나리오'!$J$2-'d_시나리오'!$H$2)*('d_시나리오'!$J$2-'d_시나리오'!$I$2))))</f>
        <v/>
      </c>
      <c r="C2504">
        <f>RAND()</f>
        <v/>
      </c>
      <c r="D2504">
        <f>BETAINV(RAND(),IF(C2504&lt;'d_고정'!$B$26,'d_고정'!$B$23,'d_고정'!$B$16)+1,'d_고정'!$B$17-IF(C2504&lt;'d_고정'!$B$26,'d_고정'!$B$23,'d_고정'!$B$16)+1)*('d_고정'!$B$14+('d_고정'!$B$15-'d_고정'!$B$14)*RAND())</f>
        <v/>
      </c>
      <c r="E2504">
        <f>INDEX('d_분포'!$A$2:$A$28,RANDBETWEEN(1,27))</f>
        <v/>
      </c>
      <c r="F2504">
        <f>INDEX('d_분포'!$C$2:$C$5,RANDBETWEEN(1,4))*(0.9+0.2*RAND())</f>
        <v/>
      </c>
      <c r="G2504">
        <f>RAND()</f>
        <v/>
      </c>
      <c r="H2504">
        <f>(F2504+(1-F2504)*('d_고정'!$B$22*BETAINV(RAND(),IF(G2504&lt;'d_고정'!$B$26,'d_고정'!$B$25,'d_고정'!$B$20)+1,'d_고정'!$B$21-IF(G2504&lt;'d_고정'!$B$26,'d_고정'!$B$25,'d_고정'!$B$20)+1)+(1-'d_고정'!$B$22)*BETAINV(RAND(),IF(G2504&lt;'d_고정'!$B$26,'d_고정'!$B$24,'d_고정'!$B$18)+1,'d_고정'!$B$19-IF(G2504&lt;'d_고정'!$B$26,'d_고정'!$B$24,'d_고정'!$B$18)+1))*('d_고정'!$B$14+('d_고정'!$B$15-'d_고정'!$B$14)*RAND()))/F2504</f>
        <v/>
      </c>
      <c r="I2504">
        <f>RAND()</f>
        <v/>
      </c>
      <c r="J2504">
        <f>IF('d_시나리오'!$J$3='d_시나리오'!$H$3,'d_시나리오'!$I$3,IF(I2504&lt;('d_시나리오'!$I$3-'d_시나리오'!$H$3)/('d_시나리오'!$J$3-'d_시나리오'!$H$3),'d_시나리오'!$H$3+SQRT(I2504*('d_시나리오'!$J$3-'d_시나리오'!$H$3)*('d_시나리오'!$I$3-'d_시나리오'!$H$3)),'d_시나리오'!$J$3-SQRT((1-I2504)*('d_시나리오'!$J$3-'d_시나리오'!$H$3)*('d_시나리오'!$J$3-'d_시나리오'!$I$3))))</f>
        <v/>
      </c>
      <c r="K2504">
        <f>RAND()</f>
        <v/>
      </c>
      <c r="L2504">
        <f>IF('d_시나리오'!$J$4='d_시나리오'!$H$4,'d_시나리오'!$I$4,IF(K2504&lt;('d_시나리오'!$I$4-'d_시나리오'!$H$4)/('d_시나리오'!$J$4-'d_시나리오'!$H$4),'d_시나리오'!$H$4+SQRT(K2504*('d_시나리오'!$J$4-'d_시나리오'!$H$4)*('d_시나리오'!$I$4-'d_시나리오'!$H$4)),'d_시나리오'!$J$4-SQRT((1-K2504)*('d_시나리오'!$J$4-'d_시나리오'!$H$4)*('d_시나리오'!$J$4-'d_시나리오'!$I$4))))</f>
        <v/>
      </c>
      <c r="M2504">
        <f>RAND()</f>
        <v/>
      </c>
      <c r="N2504">
        <f>IF('d_시나리오'!$J$5='d_시나리오'!$H$5,'d_시나리오'!$I$5,IF(M2504&lt;('d_시나리오'!$I$5-'d_시나리오'!$H$5)/('d_시나리오'!$J$5-'d_시나리오'!$H$5),'d_시나리오'!$H$5+SQRT(M2504*('d_시나리오'!$J$5-'d_시나리오'!$H$5)*('d_시나리오'!$I$5-'d_시나리오'!$H$5)),'d_시나리오'!$J$5-SQRT((1-M2504)*('d_시나리오'!$J$5-'d_시나리오'!$H$5)*('d_시나리오'!$J$5-'d_시나리오'!$I$5))))</f>
        <v/>
      </c>
      <c r="O2504">
        <f>RAND()</f>
        <v/>
      </c>
      <c r="P2504">
        <f>IF('d_시나리오'!$J$6='d_시나리오'!$H$6,'d_시나리오'!$I$6,IF(O2504&lt;('d_시나리오'!$I$6-'d_시나리오'!$H$6)/('d_시나리오'!$J$6-'d_시나리오'!$H$6),'d_시나리오'!$H$6+SQRT(O2504*('d_시나리오'!$J$6-'d_시나리오'!$H$6)*('d_시나리오'!$I$6-'d_시나리오'!$H$6)),'d_시나리오'!$J$6-SQRT((1-O2504)*('d_시나리오'!$J$6-'d_시나리오'!$H$6)*('d_시나리오'!$J$6-'d_시나리오'!$I$6))))</f>
        <v/>
      </c>
      <c r="Q2504">
        <f>INDEX('d_분포'!$B$2:$B$57,RANDBETWEEN(1,56))</f>
        <v/>
      </c>
      <c r="R2504">
        <f>BETAINV(RAND(),5,5)</f>
        <v/>
      </c>
      <c r="S2504">
        <f>'d_고정'!$B$1*'6_기대효과'!$H$7*('d_시나리오'!$I$7/'d_고정'!$B$2)*B2504</f>
        <v/>
      </c>
      <c r="T2504">
        <f>S2504*D2504</f>
        <v/>
      </c>
      <c r="U2504">
        <f>S2504*F2504*H2504</f>
        <v/>
      </c>
      <c r="V2504">
        <f>S2504*F2504*(H2504-1)</f>
        <v/>
      </c>
      <c r="W2504">
        <f>U2504*J2504</f>
        <v/>
      </c>
      <c r="X2504">
        <f>T2504+W2504</f>
        <v/>
      </c>
      <c r="Y2504">
        <f>(T2504*E2504+W2504*L2504)*(1-R2504-'d_고정'!$B$13)</f>
        <v/>
      </c>
      <c r="Z2504">
        <f>(U2504*N2504*Q2504+'d_고정'!$B$3*('6_기대효과'!$H$7/8)*Q2504*'d_고정'!$B$10*P2504*('6_기대효과'!$K$7/'d_고정'!$B$9))*(1-R2504)</f>
        <v/>
      </c>
      <c r="AA2504">
        <f>W2504*L2504*(1-R2504-'d_고정'!$B$13)+U2504*MAX(N2504-'d_고정'!$B$10*P2504*('6_기대효과'!$K$7/'d_고정'!$B$9),0)*Q2504*(1-R2504)</f>
        <v/>
      </c>
      <c r="AB2504">
        <f>Y2504+Z2504</f>
        <v/>
      </c>
      <c r="AC2504">
        <f>Y2504/('d_고정'!$B$5*'6_기대효과'!$H$7/8)/'d_고정'!$B$6</f>
        <v/>
      </c>
      <c r="AD2504">
        <f>Y2504/('d_고정'!$B$8*'6_기대효과'!$H$7/8)</f>
        <v/>
      </c>
    </row>
    <row r="2505">
      <c r="A2505">
        <f>RAND()</f>
        <v/>
      </c>
      <c r="B2505">
        <f>IF('d_시나리오'!$J$2='d_시나리오'!$H$2,'d_시나리오'!$I$2,IF(A2505&lt;('d_시나리오'!$I$2-'d_시나리오'!$H$2)/('d_시나리오'!$J$2-'d_시나리오'!$H$2),'d_시나리오'!$H$2+SQRT(A2505*('d_시나리오'!$J$2-'d_시나리오'!$H$2)*('d_시나리오'!$I$2-'d_시나리오'!$H$2)),'d_시나리오'!$J$2-SQRT((1-A2505)*('d_시나리오'!$J$2-'d_시나리오'!$H$2)*('d_시나리오'!$J$2-'d_시나리오'!$I$2))))</f>
        <v/>
      </c>
      <c r="C2505">
        <f>RAND()</f>
        <v/>
      </c>
      <c r="D2505">
        <f>BETAINV(RAND(),IF(C2505&lt;'d_고정'!$B$26,'d_고정'!$B$23,'d_고정'!$B$16)+1,'d_고정'!$B$17-IF(C2505&lt;'d_고정'!$B$26,'d_고정'!$B$23,'d_고정'!$B$16)+1)*('d_고정'!$B$14+('d_고정'!$B$15-'d_고정'!$B$14)*RAND())</f>
        <v/>
      </c>
      <c r="E2505">
        <f>INDEX('d_분포'!$A$2:$A$28,RANDBETWEEN(1,27))</f>
        <v/>
      </c>
      <c r="F2505">
        <f>INDEX('d_분포'!$C$2:$C$5,RANDBETWEEN(1,4))*(0.9+0.2*RAND())</f>
        <v/>
      </c>
      <c r="G2505">
        <f>RAND()</f>
        <v/>
      </c>
      <c r="H2505">
        <f>(F2505+(1-F2505)*('d_고정'!$B$22*BETAINV(RAND(),IF(G2505&lt;'d_고정'!$B$26,'d_고정'!$B$25,'d_고정'!$B$20)+1,'d_고정'!$B$21-IF(G2505&lt;'d_고정'!$B$26,'d_고정'!$B$25,'d_고정'!$B$20)+1)+(1-'d_고정'!$B$22)*BETAINV(RAND(),IF(G2505&lt;'d_고정'!$B$26,'d_고정'!$B$24,'d_고정'!$B$18)+1,'d_고정'!$B$19-IF(G2505&lt;'d_고정'!$B$26,'d_고정'!$B$24,'d_고정'!$B$18)+1))*('d_고정'!$B$14+('d_고정'!$B$15-'d_고정'!$B$14)*RAND()))/F2505</f>
        <v/>
      </c>
      <c r="I2505">
        <f>RAND()</f>
        <v/>
      </c>
      <c r="J2505">
        <f>IF('d_시나리오'!$J$3='d_시나리오'!$H$3,'d_시나리오'!$I$3,IF(I2505&lt;('d_시나리오'!$I$3-'d_시나리오'!$H$3)/('d_시나리오'!$J$3-'d_시나리오'!$H$3),'d_시나리오'!$H$3+SQRT(I2505*('d_시나리오'!$J$3-'d_시나리오'!$H$3)*('d_시나리오'!$I$3-'d_시나리오'!$H$3)),'d_시나리오'!$J$3-SQRT((1-I2505)*('d_시나리오'!$J$3-'d_시나리오'!$H$3)*('d_시나리오'!$J$3-'d_시나리오'!$I$3))))</f>
        <v/>
      </c>
      <c r="K2505">
        <f>RAND()</f>
        <v/>
      </c>
      <c r="L2505">
        <f>IF('d_시나리오'!$J$4='d_시나리오'!$H$4,'d_시나리오'!$I$4,IF(K2505&lt;('d_시나리오'!$I$4-'d_시나리오'!$H$4)/('d_시나리오'!$J$4-'d_시나리오'!$H$4),'d_시나리오'!$H$4+SQRT(K2505*('d_시나리오'!$J$4-'d_시나리오'!$H$4)*('d_시나리오'!$I$4-'d_시나리오'!$H$4)),'d_시나리오'!$J$4-SQRT((1-K2505)*('d_시나리오'!$J$4-'d_시나리오'!$H$4)*('d_시나리오'!$J$4-'d_시나리오'!$I$4))))</f>
        <v/>
      </c>
      <c r="M2505">
        <f>RAND()</f>
        <v/>
      </c>
      <c r="N2505">
        <f>IF('d_시나리오'!$J$5='d_시나리오'!$H$5,'d_시나리오'!$I$5,IF(M2505&lt;('d_시나리오'!$I$5-'d_시나리오'!$H$5)/('d_시나리오'!$J$5-'d_시나리오'!$H$5),'d_시나리오'!$H$5+SQRT(M2505*('d_시나리오'!$J$5-'d_시나리오'!$H$5)*('d_시나리오'!$I$5-'d_시나리오'!$H$5)),'d_시나리오'!$J$5-SQRT((1-M2505)*('d_시나리오'!$J$5-'d_시나리오'!$H$5)*('d_시나리오'!$J$5-'d_시나리오'!$I$5))))</f>
        <v/>
      </c>
      <c r="O2505">
        <f>RAND()</f>
        <v/>
      </c>
      <c r="P2505">
        <f>IF('d_시나리오'!$J$6='d_시나리오'!$H$6,'d_시나리오'!$I$6,IF(O2505&lt;('d_시나리오'!$I$6-'d_시나리오'!$H$6)/('d_시나리오'!$J$6-'d_시나리오'!$H$6),'d_시나리오'!$H$6+SQRT(O2505*('d_시나리오'!$J$6-'d_시나리오'!$H$6)*('d_시나리오'!$I$6-'d_시나리오'!$H$6)),'d_시나리오'!$J$6-SQRT((1-O2505)*('d_시나리오'!$J$6-'d_시나리오'!$H$6)*('d_시나리오'!$J$6-'d_시나리오'!$I$6))))</f>
        <v/>
      </c>
      <c r="Q2505">
        <f>INDEX('d_분포'!$B$2:$B$57,RANDBETWEEN(1,56))</f>
        <v/>
      </c>
      <c r="R2505">
        <f>BETAINV(RAND(),5,5)</f>
        <v/>
      </c>
      <c r="S2505">
        <f>'d_고정'!$B$1*'6_기대효과'!$H$7*('d_시나리오'!$I$7/'d_고정'!$B$2)*B2505</f>
        <v/>
      </c>
      <c r="T2505">
        <f>S2505*D2505</f>
        <v/>
      </c>
      <c r="U2505">
        <f>S2505*F2505*H2505</f>
        <v/>
      </c>
      <c r="V2505">
        <f>S2505*F2505*(H2505-1)</f>
        <v/>
      </c>
      <c r="W2505">
        <f>U2505*J2505</f>
        <v/>
      </c>
      <c r="X2505">
        <f>T2505+W2505</f>
        <v/>
      </c>
      <c r="Y2505">
        <f>(T2505*E2505+W2505*L2505)*(1-R2505-'d_고정'!$B$13)</f>
        <v/>
      </c>
      <c r="Z2505">
        <f>(U2505*N2505*Q2505+'d_고정'!$B$3*('6_기대효과'!$H$7/8)*Q2505*'d_고정'!$B$10*P2505*('6_기대효과'!$K$7/'d_고정'!$B$9))*(1-R2505)</f>
        <v/>
      </c>
      <c r="AA2505">
        <f>W2505*L2505*(1-R2505-'d_고정'!$B$13)+U2505*MAX(N2505-'d_고정'!$B$10*P2505*('6_기대효과'!$K$7/'d_고정'!$B$9),0)*Q2505*(1-R2505)</f>
        <v/>
      </c>
      <c r="AB2505">
        <f>Y2505+Z2505</f>
        <v/>
      </c>
      <c r="AC2505">
        <f>Y2505/('d_고정'!$B$5*'6_기대효과'!$H$7/8)/'d_고정'!$B$6</f>
        <v/>
      </c>
      <c r="AD2505">
        <f>Y2505/('d_고정'!$B$8*'6_기대효과'!$H$7/8)</f>
        <v/>
      </c>
    </row>
    <row r="2506">
      <c r="A2506">
        <f>RAND()</f>
        <v/>
      </c>
      <c r="B2506">
        <f>IF('d_시나리오'!$J$2='d_시나리오'!$H$2,'d_시나리오'!$I$2,IF(A2506&lt;('d_시나리오'!$I$2-'d_시나리오'!$H$2)/('d_시나리오'!$J$2-'d_시나리오'!$H$2),'d_시나리오'!$H$2+SQRT(A2506*('d_시나리오'!$J$2-'d_시나리오'!$H$2)*('d_시나리오'!$I$2-'d_시나리오'!$H$2)),'d_시나리오'!$J$2-SQRT((1-A2506)*('d_시나리오'!$J$2-'d_시나리오'!$H$2)*('d_시나리오'!$J$2-'d_시나리오'!$I$2))))</f>
        <v/>
      </c>
      <c r="C2506">
        <f>RAND()</f>
        <v/>
      </c>
      <c r="D2506">
        <f>BETAINV(RAND(),IF(C2506&lt;'d_고정'!$B$26,'d_고정'!$B$23,'d_고정'!$B$16)+1,'d_고정'!$B$17-IF(C2506&lt;'d_고정'!$B$26,'d_고정'!$B$23,'d_고정'!$B$16)+1)*('d_고정'!$B$14+('d_고정'!$B$15-'d_고정'!$B$14)*RAND())</f>
        <v/>
      </c>
      <c r="E2506">
        <f>INDEX('d_분포'!$A$2:$A$28,RANDBETWEEN(1,27))</f>
        <v/>
      </c>
      <c r="F2506">
        <f>INDEX('d_분포'!$C$2:$C$5,RANDBETWEEN(1,4))*(0.9+0.2*RAND())</f>
        <v/>
      </c>
      <c r="G2506">
        <f>RAND()</f>
        <v/>
      </c>
      <c r="H2506">
        <f>(F2506+(1-F2506)*('d_고정'!$B$22*BETAINV(RAND(),IF(G2506&lt;'d_고정'!$B$26,'d_고정'!$B$25,'d_고정'!$B$20)+1,'d_고정'!$B$21-IF(G2506&lt;'d_고정'!$B$26,'d_고정'!$B$25,'d_고정'!$B$20)+1)+(1-'d_고정'!$B$22)*BETAINV(RAND(),IF(G2506&lt;'d_고정'!$B$26,'d_고정'!$B$24,'d_고정'!$B$18)+1,'d_고정'!$B$19-IF(G2506&lt;'d_고정'!$B$26,'d_고정'!$B$24,'d_고정'!$B$18)+1))*('d_고정'!$B$14+('d_고정'!$B$15-'d_고정'!$B$14)*RAND()))/F2506</f>
        <v/>
      </c>
      <c r="I2506">
        <f>RAND()</f>
        <v/>
      </c>
      <c r="J2506">
        <f>IF('d_시나리오'!$J$3='d_시나리오'!$H$3,'d_시나리오'!$I$3,IF(I2506&lt;('d_시나리오'!$I$3-'d_시나리오'!$H$3)/('d_시나리오'!$J$3-'d_시나리오'!$H$3),'d_시나리오'!$H$3+SQRT(I2506*('d_시나리오'!$J$3-'d_시나리오'!$H$3)*('d_시나리오'!$I$3-'d_시나리오'!$H$3)),'d_시나리오'!$J$3-SQRT((1-I2506)*('d_시나리오'!$J$3-'d_시나리오'!$H$3)*('d_시나리오'!$J$3-'d_시나리오'!$I$3))))</f>
        <v/>
      </c>
      <c r="K2506">
        <f>RAND()</f>
        <v/>
      </c>
      <c r="L2506">
        <f>IF('d_시나리오'!$J$4='d_시나리오'!$H$4,'d_시나리오'!$I$4,IF(K2506&lt;('d_시나리오'!$I$4-'d_시나리오'!$H$4)/('d_시나리오'!$J$4-'d_시나리오'!$H$4),'d_시나리오'!$H$4+SQRT(K2506*('d_시나리오'!$J$4-'d_시나리오'!$H$4)*('d_시나리오'!$I$4-'d_시나리오'!$H$4)),'d_시나리오'!$J$4-SQRT((1-K2506)*('d_시나리오'!$J$4-'d_시나리오'!$H$4)*('d_시나리오'!$J$4-'d_시나리오'!$I$4))))</f>
        <v/>
      </c>
      <c r="M2506">
        <f>RAND()</f>
        <v/>
      </c>
      <c r="N2506">
        <f>IF('d_시나리오'!$J$5='d_시나리오'!$H$5,'d_시나리오'!$I$5,IF(M2506&lt;('d_시나리오'!$I$5-'d_시나리오'!$H$5)/('d_시나리오'!$J$5-'d_시나리오'!$H$5),'d_시나리오'!$H$5+SQRT(M2506*('d_시나리오'!$J$5-'d_시나리오'!$H$5)*('d_시나리오'!$I$5-'d_시나리오'!$H$5)),'d_시나리오'!$J$5-SQRT((1-M2506)*('d_시나리오'!$J$5-'d_시나리오'!$H$5)*('d_시나리오'!$J$5-'d_시나리오'!$I$5))))</f>
        <v/>
      </c>
      <c r="O2506">
        <f>RAND()</f>
        <v/>
      </c>
      <c r="P2506">
        <f>IF('d_시나리오'!$J$6='d_시나리오'!$H$6,'d_시나리오'!$I$6,IF(O2506&lt;('d_시나리오'!$I$6-'d_시나리오'!$H$6)/('d_시나리오'!$J$6-'d_시나리오'!$H$6),'d_시나리오'!$H$6+SQRT(O2506*('d_시나리오'!$J$6-'d_시나리오'!$H$6)*('d_시나리오'!$I$6-'d_시나리오'!$H$6)),'d_시나리오'!$J$6-SQRT((1-O2506)*('d_시나리오'!$J$6-'d_시나리오'!$H$6)*('d_시나리오'!$J$6-'d_시나리오'!$I$6))))</f>
        <v/>
      </c>
      <c r="Q2506">
        <f>INDEX('d_분포'!$B$2:$B$57,RANDBETWEEN(1,56))</f>
        <v/>
      </c>
      <c r="R2506">
        <f>BETAINV(RAND(),5,5)</f>
        <v/>
      </c>
      <c r="S2506">
        <f>'d_고정'!$B$1*'6_기대효과'!$H$7*('d_시나리오'!$I$7/'d_고정'!$B$2)*B2506</f>
        <v/>
      </c>
      <c r="T2506">
        <f>S2506*D2506</f>
        <v/>
      </c>
      <c r="U2506">
        <f>S2506*F2506*H2506</f>
        <v/>
      </c>
      <c r="V2506">
        <f>S2506*F2506*(H2506-1)</f>
        <v/>
      </c>
      <c r="W2506">
        <f>U2506*J2506</f>
        <v/>
      </c>
      <c r="X2506">
        <f>T2506+W2506</f>
        <v/>
      </c>
      <c r="Y2506">
        <f>(T2506*E2506+W2506*L2506)*(1-R2506-'d_고정'!$B$13)</f>
        <v/>
      </c>
      <c r="Z2506">
        <f>(U2506*N2506*Q2506+'d_고정'!$B$3*('6_기대효과'!$H$7/8)*Q2506*'d_고정'!$B$10*P2506*('6_기대효과'!$K$7/'d_고정'!$B$9))*(1-R2506)</f>
        <v/>
      </c>
      <c r="AA2506">
        <f>W2506*L2506*(1-R2506-'d_고정'!$B$13)+U2506*MAX(N2506-'d_고정'!$B$10*P2506*('6_기대효과'!$K$7/'d_고정'!$B$9),0)*Q2506*(1-R2506)</f>
        <v/>
      </c>
      <c r="AB2506">
        <f>Y2506+Z2506</f>
        <v/>
      </c>
      <c r="AC2506">
        <f>Y2506/('d_고정'!$B$5*'6_기대효과'!$H$7/8)/'d_고정'!$B$6</f>
        <v/>
      </c>
      <c r="AD2506">
        <f>Y2506/('d_고정'!$B$8*'6_기대효과'!$H$7/8)</f>
        <v/>
      </c>
    </row>
    <row r="2507">
      <c r="A2507">
        <f>RAND()</f>
        <v/>
      </c>
      <c r="B2507">
        <f>IF('d_시나리오'!$J$2='d_시나리오'!$H$2,'d_시나리오'!$I$2,IF(A2507&lt;('d_시나리오'!$I$2-'d_시나리오'!$H$2)/('d_시나리오'!$J$2-'d_시나리오'!$H$2),'d_시나리오'!$H$2+SQRT(A2507*('d_시나리오'!$J$2-'d_시나리오'!$H$2)*('d_시나리오'!$I$2-'d_시나리오'!$H$2)),'d_시나리오'!$J$2-SQRT((1-A2507)*('d_시나리오'!$J$2-'d_시나리오'!$H$2)*('d_시나리오'!$J$2-'d_시나리오'!$I$2))))</f>
        <v/>
      </c>
      <c r="C2507">
        <f>RAND()</f>
        <v/>
      </c>
      <c r="D2507">
        <f>BETAINV(RAND(),IF(C2507&lt;'d_고정'!$B$26,'d_고정'!$B$23,'d_고정'!$B$16)+1,'d_고정'!$B$17-IF(C2507&lt;'d_고정'!$B$26,'d_고정'!$B$23,'d_고정'!$B$16)+1)*('d_고정'!$B$14+('d_고정'!$B$15-'d_고정'!$B$14)*RAND())</f>
        <v/>
      </c>
      <c r="E2507">
        <f>INDEX('d_분포'!$A$2:$A$28,RANDBETWEEN(1,27))</f>
        <v/>
      </c>
      <c r="F2507">
        <f>INDEX('d_분포'!$C$2:$C$5,RANDBETWEEN(1,4))*(0.9+0.2*RAND())</f>
        <v/>
      </c>
      <c r="G2507">
        <f>RAND()</f>
        <v/>
      </c>
      <c r="H2507">
        <f>(F2507+(1-F2507)*('d_고정'!$B$22*BETAINV(RAND(),IF(G2507&lt;'d_고정'!$B$26,'d_고정'!$B$25,'d_고정'!$B$20)+1,'d_고정'!$B$21-IF(G2507&lt;'d_고정'!$B$26,'d_고정'!$B$25,'d_고정'!$B$20)+1)+(1-'d_고정'!$B$22)*BETAINV(RAND(),IF(G2507&lt;'d_고정'!$B$26,'d_고정'!$B$24,'d_고정'!$B$18)+1,'d_고정'!$B$19-IF(G2507&lt;'d_고정'!$B$26,'d_고정'!$B$24,'d_고정'!$B$18)+1))*('d_고정'!$B$14+('d_고정'!$B$15-'d_고정'!$B$14)*RAND()))/F2507</f>
        <v/>
      </c>
      <c r="I2507">
        <f>RAND()</f>
        <v/>
      </c>
      <c r="J2507">
        <f>IF('d_시나리오'!$J$3='d_시나리오'!$H$3,'d_시나리오'!$I$3,IF(I2507&lt;('d_시나리오'!$I$3-'d_시나리오'!$H$3)/('d_시나리오'!$J$3-'d_시나리오'!$H$3),'d_시나리오'!$H$3+SQRT(I2507*('d_시나리오'!$J$3-'d_시나리오'!$H$3)*('d_시나리오'!$I$3-'d_시나리오'!$H$3)),'d_시나리오'!$J$3-SQRT((1-I2507)*('d_시나리오'!$J$3-'d_시나리오'!$H$3)*('d_시나리오'!$J$3-'d_시나리오'!$I$3))))</f>
        <v/>
      </c>
      <c r="K2507">
        <f>RAND()</f>
        <v/>
      </c>
      <c r="L2507">
        <f>IF('d_시나리오'!$J$4='d_시나리오'!$H$4,'d_시나리오'!$I$4,IF(K2507&lt;('d_시나리오'!$I$4-'d_시나리오'!$H$4)/('d_시나리오'!$J$4-'d_시나리오'!$H$4),'d_시나리오'!$H$4+SQRT(K2507*('d_시나리오'!$J$4-'d_시나리오'!$H$4)*('d_시나리오'!$I$4-'d_시나리오'!$H$4)),'d_시나리오'!$J$4-SQRT((1-K2507)*('d_시나리오'!$J$4-'d_시나리오'!$H$4)*('d_시나리오'!$J$4-'d_시나리오'!$I$4))))</f>
        <v/>
      </c>
      <c r="M2507">
        <f>RAND()</f>
        <v/>
      </c>
      <c r="N2507">
        <f>IF('d_시나리오'!$J$5='d_시나리오'!$H$5,'d_시나리오'!$I$5,IF(M2507&lt;('d_시나리오'!$I$5-'d_시나리오'!$H$5)/('d_시나리오'!$J$5-'d_시나리오'!$H$5),'d_시나리오'!$H$5+SQRT(M2507*('d_시나리오'!$J$5-'d_시나리오'!$H$5)*('d_시나리오'!$I$5-'d_시나리오'!$H$5)),'d_시나리오'!$J$5-SQRT((1-M2507)*('d_시나리오'!$J$5-'d_시나리오'!$H$5)*('d_시나리오'!$J$5-'d_시나리오'!$I$5))))</f>
        <v/>
      </c>
      <c r="O2507">
        <f>RAND()</f>
        <v/>
      </c>
      <c r="P2507">
        <f>IF('d_시나리오'!$J$6='d_시나리오'!$H$6,'d_시나리오'!$I$6,IF(O2507&lt;('d_시나리오'!$I$6-'d_시나리오'!$H$6)/('d_시나리오'!$J$6-'d_시나리오'!$H$6),'d_시나리오'!$H$6+SQRT(O2507*('d_시나리오'!$J$6-'d_시나리오'!$H$6)*('d_시나리오'!$I$6-'d_시나리오'!$H$6)),'d_시나리오'!$J$6-SQRT((1-O2507)*('d_시나리오'!$J$6-'d_시나리오'!$H$6)*('d_시나리오'!$J$6-'d_시나리오'!$I$6))))</f>
        <v/>
      </c>
      <c r="Q2507">
        <f>INDEX('d_분포'!$B$2:$B$57,RANDBETWEEN(1,56))</f>
        <v/>
      </c>
      <c r="R2507">
        <f>BETAINV(RAND(),5,5)</f>
        <v/>
      </c>
      <c r="S2507">
        <f>'d_고정'!$B$1*'6_기대효과'!$H$7*('d_시나리오'!$I$7/'d_고정'!$B$2)*B2507</f>
        <v/>
      </c>
      <c r="T2507">
        <f>S2507*D2507</f>
        <v/>
      </c>
      <c r="U2507">
        <f>S2507*F2507*H2507</f>
        <v/>
      </c>
      <c r="V2507">
        <f>S2507*F2507*(H2507-1)</f>
        <v/>
      </c>
      <c r="W2507">
        <f>U2507*J2507</f>
        <v/>
      </c>
      <c r="X2507">
        <f>T2507+W2507</f>
        <v/>
      </c>
      <c r="Y2507">
        <f>(T2507*E2507+W2507*L2507)*(1-R2507-'d_고정'!$B$13)</f>
        <v/>
      </c>
      <c r="Z2507">
        <f>(U2507*N2507*Q2507+'d_고정'!$B$3*('6_기대효과'!$H$7/8)*Q2507*'d_고정'!$B$10*P2507*('6_기대효과'!$K$7/'d_고정'!$B$9))*(1-R2507)</f>
        <v/>
      </c>
      <c r="AA2507">
        <f>W2507*L2507*(1-R2507-'d_고정'!$B$13)+U2507*MAX(N2507-'d_고정'!$B$10*P2507*('6_기대효과'!$K$7/'d_고정'!$B$9),0)*Q2507*(1-R2507)</f>
        <v/>
      </c>
      <c r="AB2507">
        <f>Y2507+Z2507</f>
        <v/>
      </c>
      <c r="AC2507">
        <f>Y2507/('d_고정'!$B$5*'6_기대효과'!$H$7/8)/'d_고정'!$B$6</f>
        <v/>
      </c>
      <c r="AD2507">
        <f>Y2507/('d_고정'!$B$8*'6_기대효과'!$H$7/8)</f>
        <v/>
      </c>
    </row>
    <row r="2508">
      <c r="A2508">
        <f>RAND()</f>
        <v/>
      </c>
      <c r="B2508">
        <f>IF('d_시나리오'!$J$2='d_시나리오'!$H$2,'d_시나리오'!$I$2,IF(A2508&lt;('d_시나리오'!$I$2-'d_시나리오'!$H$2)/('d_시나리오'!$J$2-'d_시나리오'!$H$2),'d_시나리오'!$H$2+SQRT(A2508*('d_시나리오'!$J$2-'d_시나리오'!$H$2)*('d_시나리오'!$I$2-'d_시나리오'!$H$2)),'d_시나리오'!$J$2-SQRT((1-A2508)*('d_시나리오'!$J$2-'d_시나리오'!$H$2)*('d_시나리오'!$J$2-'d_시나리오'!$I$2))))</f>
        <v/>
      </c>
      <c r="C2508">
        <f>RAND()</f>
        <v/>
      </c>
      <c r="D2508">
        <f>BETAINV(RAND(),IF(C2508&lt;'d_고정'!$B$26,'d_고정'!$B$23,'d_고정'!$B$16)+1,'d_고정'!$B$17-IF(C2508&lt;'d_고정'!$B$26,'d_고정'!$B$23,'d_고정'!$B$16)+1)*('d_고정'!$B$14+('d_고정'!$B$15-'d_고정'!$B$14)*RAND())</f>
        <v/>
      </c>
      <c r="E2508">
        <f>INDEX('d_분포'!$A$2:$A$28,RANDBETWEEN(1,27))</f>
        <v/>
      </c>
      <c r="F2508">
        <f>INDEX('d_분포'!$C$2:$C$5,RANDBETWEEN(1,4))*(0.9+0.2*RAND())</f>
        <v/>
      </c>
      <c r="G2508">
        <f>RAND()</f>
        <v/>
      </c>
      <c r="H2508">
        <f>(F2508+(1-F2508)*('d_고정'!$B$22*BETAINV(RAND(),IF(G2508&lt;'d_고정'!$B$26,'d_고정'!$B$25,'d_고정'!$B$20)+1,'d_고정'!$B$21-IF(G2508&lt;'d_고정'!$B$26,'d_고정'!$B$25,'d_고정'!$B$20)+1)+(1-'d_고정'!$B$22)*BETAINV(RAND(),IF(G2508&lt;'d_고정'!$B$26,'d_고정'!$B$24,'d_고정'!$B$18)+1,'d_고정'!$B$19-IF(G2508&lt;'d_고정'!$B$26,'d_고정'!$B$24,'d_고정'!$B$18)+1))*('d_고정'!$B$14+('d_고정'!$B$15-'d_고정'!$B$14)*RAND()))/F2508</f>
        <v/>
      </c>
      <c r="I2508">
        <f>RAND()</f>
        <v/>
      </c>
      <c r="J2508">
        <f>IF('d_시나리오'!$J$3='d_시나리오'!$H$3,'d_시나리오'!$I$3,IF(I2508&lt;('d_시나리오'!$I$3-'d_시나리오'!$H$3)/('d_시나리오'!$J$3-'d_시나리오'!$H$3),'d_시나리오'!$H$3+SQRT(I2508*('d_시나리오'!$J$3-'d_시나리오'!$H$3)*('d_시나리오'!$I$3-'d_시나리오'!$H$3)),'d_시나리오'!$J$3-SQRT((1-I2508)*('d_시나리오'!$J$3-'d_시나리오'!$H$3)*('d_시나리오'!$J$3-'d_시나리오'!$I$3))))</f>
        <v/>
      </c>
      <c r="K2508">
        <f>RAND()</f>
        <v/>
      </c>
      <c r="L2508">
        <f>IF('d_시나리오'!$J$4='d_시나리오'!$H$4,'d_시나리오'!$I$4,IF(K2508&lt;('d_시나리오'!$I$4-'d_시나리오'!$H$4)/('d_시나리오'!$J$4-'d_시나리오'!$H$4),'d_시나리오'!$H$4+SQRT(K2508*('d_시나리오'!$J$4-'d_시나리오'!$H$4)*('d_시나리오'!$I$4-'d_시나리오'!$H$4)),'d_시나리오'!$J$4-SQRT((1-K2508)*('d_시나리오'!$J$4-'d_시나리오'!$H$4)*('d_시나리오'!$J$4-'d_시나리오'!$I$4))))</f>
        <v/>
      </c>
      <c r="M2508">
        <f>RAND()</f>
        <v/>
      </c>
      <c r="N2508">
        <f>IF('d_시나리오'!$J$5='d_시나리오'!$H$5,'d_시나리오'!$I$5,IF(M2508&lt;('d_시나리오'!$I$5-'d_시나리오'!$H$5)/('d_시나리오'!$J$5-'d_시나리오'!$H$5),'d_시나리오'!$H$5+SQRT(M2508*('d_시나리오'!$J$5-'d_시나리오'!$H$5)*('d_시나리오'!$I$5-'d_시나리오'!$H$5)),'d_시나리오'!$J$5-SQRT((1-M2508)*('d_시나리오'!$J$5-'d_시나리오'!$H$5)*('d_시나리오'!$J$5-'d_시나리오'!$I$5))))</f>
        <v/>
      </c>
      <c r="O2508">
        <f>RAND()</f>
        <v/>
      </c>
      <c r="P2508">
        <f>IF('d_시나리오'!$J$6='d_시나리오'!$H$6,'d_시나리오'!$I$6,IF(O2508&lt;('d_시나리오'!$I$6-'d_시나리오'!$H$6)/('d_시나리오'!$J$6-'d_시나리오'!$H$6),'d_시나리오'!$H$6+SQRT(O2508*('d_시나리오'!$J$6-'d_시나리오'!$H$6)*('d_시나리오'!$I$6-'d_시나리오'!$H$6)),'d_시나리오'!$J$6-SQRT((1-O2508)*('d_시나리오'!$J$6-'d_시나리오'!$H$6)*('d_시나리오'!$J$6-'d_시나리오'!$I$6))))</f>
        <v/>
      </c>
      <c r="Q2508">
        <f>INDEX('d_분포'!$B$2:$B$57,RANDBETWEEN(1,56))</f>
        <v/>
      </c>
      <c r="R2508">
        <f>BETAINV(RAND(),5,5)</f>
        <v/>
      </c>
      <c r="S2508">
        <f>'d_고정'!$B$1*'6_기대효과'!$H$7*('d_시나리오'!$I$7/'d_고정'!$B$2)*B2508</f>
        <v/>
      </c>
      <c r="T2508">
        <f>S2508*D2508</f>
        <v/>
      </c>
      <c r="U2508">
        <f>S2508*F2508*H2508</f>
        <v/>
      </c>
      <c r="V2508">
        <f>S2508*F2508*(H2508-1)</f>
        <v/>
      </c>
      <c r="W2508">
        <f>U2508*J2508</f>
        <v/>
      </c>
      <c r="X2508">
        <f>T2508+W2508</f>
        <v/>
      </c>
      <c r="Y2508">
        <f>(T2508*E2508+W2508*L2508)*(1-R2508-'d_고정'!$B$13)</f>
        <v/>
      </c>
      <c r="Z2508">
        <f>(U2508*N2508*Q2508+'d_고정'!$B$3*('6_기대효과'!$H$7/8)*Q2508*'d_고정'!$B$10*P2508*('6_기대효과'!$K$7/'d_고정'!$B$9))*(1-R2508)</f>
        <v/>
      </c>
      <c r="AA2508">
        <f>W2508*L2508*(1-R2508-'d_고정'!$B$13)+U2508*MAX(N2508-'d_고정'!$B$10*P2508*('6_기대효과'!$K$7/'d_고정'!$B$9),0)*Q2508*(1-R2508)</f>
        <v/>
      </c>
      <c r="AB2508">
        <f>Y2508+Z2508</f>
        <v/>
      </c>
      <c r="AC2508">
        <f>Y2508/('d_고정'!$B$5*'6_기대효과'!$H$7/8)/'d_고정'!$B$6</f>
        <v/>
      </c>
      <c r="AD2508">
        <f>Y2508/('d_고정'!$B$8*'6_기대효과'!$H$7/8)</f>
        <v/>
      </c>
    </row>
    <row r="2509">
      <c r="A2509">
        <f>RAND()</f>
        <v/>
      </c>
      <c r="B2509">
        <f>IF('d_시나리오'!$J$2='d_시나리오'!$H$2,'d_시나리오'!$I$2,IF(A2509&lt;('d_시나리오'!$I$2-'d_시나리오'!$H$2)/('d_시나리오'!$J$2-'d_시나리오'!$H$2),'d_시나리오'!$H$2+SQRT(A2509*('d_시나리오'!$J$2-'d_시나리오'!$H$2)*('d_시나리오'!$I$2-'d_시나리오'!$H$2)),'d_시나리오'!$J$2-SQRT((1-A2509)*('d_시나리오'!$J$2-'d_시나리오'!$H$2)*('d_시나리오'!$J$2-'d_시나리오'!$I$2))))</f>
        <v/>
      </c>
      <c r="C2509">
        <f>RAND()</f>
        <v/>
      </c>
      <c r="D2509">
        <f>BETAINV(RAND(),IF(C2509&lt;'d_고정'!$B$26,'d_고정'!$B$23,'d_고정'!$B$16)+1,'d_고정'!$B$17-IF(C2509&lt;'d_고정'!$B$26,'d_고정'!$B$23,'d_고정'!$B$16)+1)*('d_고정'!$B$14+('d_고정'!$B$15-'d_고정'!$B$14)*RAND())</f>
        <v/>
      </c>
      <c r="E2509">
        <f>INDEX('d_분포'!$A$2:$A$28,RANDBETWEEN(1,27))</f>
        <v/>
      </c>
      <c r="F2509">
        <f>INDEX('d_분포'!$C$2:$C$5,RANDBETWEEN(1,4))*(0.9+0.2*RAND())</f>
        <v/>
      </c>
      <c r="G2509">
        <f>RAND()</f>
        <v/>
      </c>
      <c r="H2509">
        <f>(F2509+(1-F2509)*('d_고정'!$B$22*BETAINV(RAND(),IF(G2509&lt;'d_고정'!$B$26,'d_고정'!$B$25,'d_고정'!$B$20)+1,'d_고정'!$B$21-IF(G2509&lt;'d_고정'!$B$26,'d_고정'!$B$25,'d_고정'!$B$20)+1)+(1-'d_고정'!$B$22)*BETAINV(RAND(),IF(G2509&lt;'d_고정'!$B$26,'d_고정'!$B$24,'d_고정'!$B$18)+1,'d_고정'!$B$19-IF(G2509&lt;'d_고정'!$B$26,'d_고정'!$B$24,'d_고정'!$B$18)+1))*('d_고정'!$B$14+('d_고정'!$B$15-'d_고정'!$B$14)*RAND()))/F2509</f>
        <v/>
      </c>
      <c r="I2509">
        <f>RAND()</f>
        <v/>
      </c>
      <c r="J2509">
        <f>IF('d_시나리오'!$J$3='d_시나리오'!$H$3,'d_시나리오'!$I$3,IF(I2509&lt;('d_시나리오'!$I$3-'d_시나리오'!$H$3)/('d_시나리오'!$J$3-'d_시나리오'!$H$3),'d_시나리오'!$H$3+SQRT(I2509*('d_시나리오'!$J$3-'d_시나리오'!$H$3)*('d_시나리오'!$I$3-'d_시나리오'!$H$3)),'d_시나리오'!$J$3-SQRT((1-I2509)*('d_시나리오'!$J$3-'d_시나리오'!$H$3)*('d_시나리오'!$J$3-'d_시나리오'!$I$3))))</f>
        <v/>
      </c>
      <c r="K2509">
        <f>RAND()</f>
        <v/>
      </c>
      <c r="L2509">
        <f>IF('d_시나리오'!$J$4='d_시나리오'!$H$4,'d_시나리오'!$I$4,IF(K2509&lt;('d_시나리오'!$I$4-'d_시나리오'!$H$4)/('d_시나리오'!$J$4-'d_시나리오'!$H$4),'d_시나리오'!$H$4+SQRT(K2509*('d_시나리오'!$J$4-'d_시나리오'!$H$4)*('d_시나리오'!$I$4-'d_시나리오'!$H$4)),'d_시나리오'!$J$4-SQRT((1-K2509)*('d_시나리오'!$J$4-'d_시나리오'!$H$4)*('d_시나리오'!$J$4-'d_시나리오'!$I$4))))</f>
        <v/>
      </c>
      <c r="M2509">
        <f>RAND()</f>
        <v/>
      </c>
      <c r="N2509">
        <f>IF('d_시나리오'!$J$5='d_시나리오'!$H$5,'d_시나리오'!$I$5,IF(M2509&lt;('d_시나리오'!$I$5-'d_시나리오'!$H$5)/('d_시나리오'!$J$5-'d_시나리오'!$H$5),'d_시나리오'!$H$5+SQRT(M2509*('d_시나리오'!$J$5-'d_시나리오'!$H$5)*('d_시나리오'!$I$5-'d_시나리오'!$H$5)),'d_시나리오'!$J$5-SQRT((1-M2509)*('d_시나리오'!$J$5-'d_시나리오'!$H$5)*('d_시나리오'!$J$5-'d_시나리오'!$I$5))))</f>
        <v/>
      </c>
      <c r="O2509">
        <f>RAND()</f>
        <v/>
      </c>
      <c r="P2509">
        <f>IF('d_시나리오'!$J$6='d_시나리오'!$H$6,'d_시나리오'!$I$6,IF(O2509&lt;('d_시나리오'!$I$6-'d_시나리오'!$H$6)/('d_시나리오'!$J$6-'d_시나리오'!$H$6),'d_시나리오'!$H$6+SQRT(O2509*('d_시나리오'!$J$6-'d_시나리오'!$H$6)*('d_시나리오'!$I$6-'d_시나리오'!$H$6)),'d_시나리오'!$J$6-SQRT((1-O2509)*('d_시나리오'!$J$6-'d_시나리오'!$H$6)*('d_시나리오'!$J$6-'d_시나리오'!$I$6))))</f>
        <v/>
      </c>
      <c r="Q2509">
        <f>INDEX('d_분포'!$B$2:$B$57,RANDBETWEEN(1,56))</f>
        <v/>
      </c>
      <c r="R2509">
        <f>BETAINV(RAND(),5,5)</f>
        <v/>
      </c>
      <c r="S2509">
        <f>'d_고정'!$B$1*'6_기대효과'!$H$7*('d_시나리오'!$I$7/'d_고정'!$B$2)*B2509</f>
        <v/>
      </c>
      <c r="T2509">
        <f>S2509*D2509</f>
        <v/>
      </c>
      <c r="U2509">
        <f>S2509*F2509*H2509</f>
        <v/>
      </c>
      <c r="V2509">
        <f>S2509*F2509*(H2509-1)</f>
        <v/>
      </c>
      <c r="W2509">
        <f>U2509*J2509</f>
        <v/>
      </c>
      <c r="X2509">
        <f>T2509+W2509</f>
        <v/>
      </c>
      <c r="Y2509">
        <f>(T2509*E2509+W2509*L2509)*(1-R2509-'d_고정'!$B$13)</f>
        <v/>
      </c>
      <c r="Z2509">
        <f>(U2509*N2509*Q2509+'d_고정'!$B$3*('6_기대효과'!$H$7/8)*Q2509*'d_고정'!$B$10*P2509*('6_기대효과'!$K$7/'d_고정'!$B$9))*(1-R2509)</f>
        <v/>
      </c>
      <c r="AA2509">
        <f>W2509*L2509*(1-R2509-'d_고정'!$B$13)+U2509*MAX(N2509-'d_고정'!$B$10*P2509*('6_기대효과'!$K$7/'d_고정'!$B$9),0)*Q2509*(1-R2509)</f>
        <v/>
      </c>
      <c r="AB2509">
        <f>Y2509+Z2509</f>
        <v/>
      </c>
      <c r="AC2509">
        <f>Y2509/('d_고정'!$B$5*'6_기대효과'!$H$7/8)/'d_고정'!$B$6</f>
        <v/>
      </c>
      <c r="AD2509">
        <f>Y2509/('d_고정'!$B$8*'6_기대효과'!$H$7/8)</f>
        <v/>
      </c>
    </row>
    <row r="2510">
      <c r="A2510">
        <f>RAND()</f>
        <v/>
      </c>
      <c r="B2510">
        <f>IF('d_시나리오'!$J$2='d_시나리오'!$H$2,'d_시나리오'!$I$2,IF(A2510&lt;('d_시나리오'!$I$2-'d_시나리오'!$H$2)/('d_시나리오'!$J$2-'d_시나리오'!$H$2),'d_시나리오'!$H$2+SQRT(A2510*('d_시나리오'!$J$2-'d_시나리오'!$H$2)*('d_시나리오'!$I$2-'d_시나리오'!$H$2)),'d_시나리오'!$J$2-SQRT((1-A2510)*('d_시나리오'!$J$2-'d_시나리오'!$H$2)*('d_시나리오'!$J$2-'d_시나리오'!$I$2))))</f>
        <v/>
      </c>
      <c r="C2510">
        <f>RAND()</f>
        <v/>
      </c>
      <c r="D2510">
        <f>BETAINV(RAND(),IF(C2510&lt;'d_고정'!$B$26,'d_고정'!$B$23,'d_고정'!$B$16)+1,'d_고정'!$B$17-IF(C2510&lt;'d_고정'!$B$26,'d_고정'!$B$23,'d_고정'!$B$16)+1)*('d_고정'!$B$14+('d_고정'!$B$15-'d_고정'!$B$14)*RAND())</f>
        <v/>
      </c>
      <c r="E2510">
        <f>INDEX('d_분포'!$A$2:$A$28,RANDBETWEEN(1,27))</f>
        <v/>
      </c>
      <c r="F2510">
        <f>INDEX('d_분포'!$C$2:$C$5,RANDBETWEEN(1,4))*(0.9+0.2*RAND())</f>
        <v/>
      </c>
      <c r="G2510">
        <f>RAND()</f>
        <v/>
      </c>
      <c r="H2510">
        <f>(F2510+(1-F2510)*('d_고정'!$B$22*BETAINV(RAND(),IF(G2510&lt;'d_고정'!$B$26,'d_고정'!$B$25,'d_고정'!$B$20)+1,'d_고정'!$B$21-IF(G2510&lt;'d_고정'!$B$26,'d_고정'!$B$25,'d_고정'!$B$20)+1)+(1-'d_고정'!$B$22)*BETAINV(RAND(),IF(G2510&lt;'d_고정'!$B$26,'d_고정'!$B$24,'d_고정'!$B$18)+1,'d_고정'!$B$19-IF(G2510&lt;'d_고정'!$B$26,'d_고정'!$B$24,'d_고정'!$B$18)+1))*('d_고정'!$B$14+('d_고정'!$B$15-'d_고정'!$B$14)*RAND()))/F2510</f>
        <v/>
      </c>
      <c r="I2510">
        <f>RAND()</f>
        <v/>
      </c>
      <c r="J2510">
        <f>IF('d_시나리오'!$J$3='d_시나리오'!$H$3,'d_시나리오'!$I$3,IF(I2510&lt;('d_시나리오'!$I$3-'d_시나리오'!$H$3)/('d_시나리오'!$J$3-'d_시나리오'!$H$3),'d_시나리오'!$H$3+SQRT(I2510*('d_시나리오'!$J$3-'d_시나리오'!$H$3)*('d_시나리오'!$I$3-'d_시나리오'!$H$3)),'d_시나리오'!$J$3-SQRT((1-I2510)*('d_시나리오'!$J$3-'d_시나리오'!$H$3)*('d_시나리오'!$J$3-'d_시나리오'!$I$3))))</f>
        <v/>
      </c>
      <c r="K2510">
        <f>RAND()</f>
        <v/>
      </c>
      <c r="L2510">
        <f>IF('d_시나리오'!$J$4='d_시나리오'!$H$4,'d_시나리오'!$I$4,IF(K2510&lt;('d_시나리오'!$I$4-'d_시나리오'!$H$4)/('d_시나리오'!$J$4-'d_시나리오'!$H$4),'d_시나리오'!$H$4+SQRT(K2510*('d_시나리오'!$J$4-'d_시나리오'!$H$4)*('d_시나리오'!$I$4-'d_시나리오'!$H$4)),'d_시나리오'!$J$4-SQRT((1-K2510)*('d_시나리오'!$J$4-'d_시나리오'!$H$4)*('d_시나리오'!$J$4-'d_시나리오'!$I$4))))</f>
        <v/>
      </c>
      <c r="M2510">
        <f>RAND()</f>
        <v/>
      </c>
      <c r="N2510">
        <f>IF('d_시나리오'!$J$5='d_시나리오'!$H$5,'d_시나리오'!$I$5,IF(M2510&lt;('d_시나리오'!$I$5-'d_시나리오'!$H$5)/('d_시나리오'!$J$5-'d_시나리오'!$H$5),'d_시나리오'!$H$5+SQRT(M2510*('d_시나리오'!$J$5-'d_시나리오'!$H$5)*('d_시나리오'!$I$5-'d_시나리오'!$H$5)),'d_시나리오'!$J$5-SQRT((1-M2510)*('d_시나리오'!$J$5-'d_시나리오'!$H$5)*('d_시나리오'!$J$5-'d_시나리오'!$I$5))))</f>
        <v/>
      </c>
      <c r="O2510">
        <f>RAND()</f>
        <v/>
      </c>
      <c r="P2510">
        <f>IF('d_시나리오'!$J$6='d_시나리오'!$H$6,'d_시나리오'!$I$6,IF(O2510&lt;('d_시나리오'!$I$6-'d_시나리오'!$H$6)/('d_시나리오'!$J$6-'d_시나리오'!$H$6),'d_시나리오'!$H$6+SQRT(O2510*('d_시나리오'!$J$6-'d_시나리오'!$H$6)*('d_시나리오'!$I$6-'d_시나리오'!$H$6)),'d_시나리오'!$J$6-SQRT((1-O2510)*('d_시나리오'!$J$6-'d_시나리오'!$H$6)*('d_시나리오'!$J$6-'d_시나리오'!$I$6))))</f>
        <v/>
      </c>
      <c r="Q2510">
        <f>INDEX('d_분포'!$B$2:$B$57,RANDBETWEEN(1,56))</f>
        <v/>
      </c>
      <c r="R2510">
        <f>BETAINV(RAND(),5,5)</f>
        <v/>
      </c>
      <c r="S2510">
        <f>'d_고정'!$B$1*'6_기대효과'!$H$7*('d_시나리오'!$I$7/'d_고정'!$B$2)*B2510</f>
        <v/>
      </c>
      <c r="T2510">
        <f>S2510*D2510</f>
        <v/>
      </c>
      <c r="U2510">
        <f>S2510*F2510*H2510</f>
        <v/>
      </c>
      <c r="V2510">
        <f>S2510*F2510*(H2510-1)</f>
        <v/>
      </c>
      <c r="W2510">
        <f>U2510*J2510</f>
        <v/>
      </c>
      <c r="X2510">
        <f>T2510+W2510</f>
        <v/>
      </c>
      <c r="Y2510">
        <f>(T2510*E2510+W2510*L2510)*(1-R2510-'d_고정'!$B$13)</f>
        <v/>
      </c>
      <c r="Z2510">
        <f>(U2510*N2510*Q2510+'d_고정'!$B$3*('6_기대효과'!$H$7/8)*Q2510*'d_고정'!$B$10*P2510*('6_기대효과'!$K$7/'d_고정'!$B$9))*(1-R2510)</f>
        <v/>
      </c>
      <c r="AA2510">
        <f>W2510*L2510*(1-R2510-'d_고정'!$B$13)+U2510*MAX(N2510-'d_고정'!$B$10*P2510*('6_기대효과'!$K$7/'d_고정'!$B$9),0)*Q2510*(1-R2510)</f>
        <v/>
      </c>
      <c r="AB2510">
        <f>Y2510+Z2510</f>
        <v/>
      </c>
      <c r="AC2510">
        <f>Y2510/('d_고정'!$B$5*'6_기대효과'!$H$7/8)/'d_고정'!$B$6</f>
        <v/>
      </c>
      <c r="AD2510">
        <f>Y2510/('d_고정'!$B$8*'6_기대효과'!$H$7/8)</f>
        <v/>
      </c>
    </row>
    <row r="2511">
      <c r="A2511">
        <f>RAND()</f>
        <v/>
      </c>
      <c r="B2511">
        <f>IF('d_시나리오'!$J$2='d_시나리오'!$H$2,'d_시나리오'!$I$2,IF(A2511&lt;('d_시나리오'!$I$2-'d_시나리오'!$H$2)/('d_시나리오'!$J$2-'d_시나리오'!$H$2),'d_시나리오'!$H$2+SQRT(A2511*('d_시나리오'!$J$2-'d_시나리오'!$H$2)*('d_시나리오'!$I$2-'d_시나리오'!$H$2)),'d_시나리오'!$J$2-SQRT((1-A2511)*('d_시나리오'!$J$2-'d_시나리오'!$H$2)*('d_시나리오'!$J$2-'d_시나리오'!$I$2))))</f>
        <v/>
      </c>
      <c r="C2511">
        <f>RAND()</f>
        <v/>
      </c>
      <c r="D2511">
        <f>BETAINV(RAND(),IF(C2511&lt;'d_고정'!$B$26,'d_고정'!$B$23,'d_고정'!$B$16)+1,'d_고정'!$B$17-IF(C2511&lt;'d_고정'!$B$26,'d_고정'!$B$23,'d_고정'!$B$16)+1)*('d_고정'!$B$14+('d_고정'!$B$15-'d_고정'!$B$14)*RAND())</f>
        <v/>
      </c>
      <c r="E2511">
        <f>INDEX('d_분포'!$A$2:$A$28,RANDBETWEEN(1,27))</f>
        <v/>
      </c>
      <c r="F2511">
        <f>INDEX('d_분포'!$C$2:$C$5,RANDBETWEEN(1,4))*(0.9+0.2*RAND())</f>
        <v/>
      </c>
      <c r="G2511">
        <f>RAND()</f>
        <v/>
      </c>
      <c r="H2511">
        <f>(F2511+(1-F2511)*('d_고정'!$B$22*BETAINV(RAND(),IF(G2511&lt;'d_고정'!$B$26,'d_고정'!$B$25,'d_고정'!$B$20)+1,'d_고정'!$B$21-IF(G2511&lt;'d_고정'!$B$26,'d_고정'!$B$25,'d_고정'!$B$20)+1)+(1-'d_고정'!$B$22)*BETAINV(RAND(),IF(G2511&lt;'d_고정'!$B$26,'d_고정'!$B$24,'d_고정'!$B$18)+1,'d_고정'!$B$19-IF(G2511&lt;'d_고정'!$B$26,'d_고정'!$B$24,'d_고정'!$B$18)+1))*('d_고정'!$B$14+('d_고정'!$B$15-'d_고정'!$B$14)*RAND()))/F2511</f>
        <v/>
      </c>
      <c r="I2511">
        <f>RAND()</f>
        <v/>
      </c>
      <c r="J2511">
        <f>IF('d_시나리오'!$J$3='d_시나리오'!$H$3,'d_시나리오'!$I$3,IF(I2511&lt;('d_시나리오'!$I$3-'d_시나리오'!$H$3)/('d_시나리오'!$J$3-'d_시나리오'!$H$3),'d_시나리오'!$H$3+SQRT(I2511*('d_시나리오'!$J$3-'d_시나리오'!$H$3)*('d_시나리오'!$I$3-'d_시나리오'!$H$3)),'d_시나리오'!$J$3-SQRT((1-I2511)*('d_시나리오'!$J$3-'d_시나리오'!$H$3)*('d_시나리오'!$J$3-'d_시나리오'!$I$3))))</f>
        <v/>
      </c>
      <c r="K2511">
        <f>RAND()</f>
        <v/>
      </c>
      <c r="L2511">
        <f>IF('d_시나리오'!$J$4='d_시나리오'!$H$4,'d_시나리오'!$I$4,IF(K2511&lt;('d_시나리오'!$I$4-'d_시나리오'!$H$4)/('d_시나리오'!$J$4-'d_시나리오'!$H$4),'d_시나리오'!$H$4+SQRT(K2511*('d_시나리오'!$J$4-'d_시나리오'!$H$4)*('d_시나리오'!$I$4-'d_시나리오'!$H$4)),'d_시나리오'!$J$4-SQRT((1-K2511)*('d_시나리오'!$J$4-'d_시나리오'!$H$4)*('d_시나리오'!$J$4-'d_시나리오'!$I$4))))</f>
        <v/>
      </c>
      <c r="M2511">
        <f>RAND()</f>
        <v/>
      </c>
      <c r="N2511">
        <f>IF('d_시나리오'!$J$5='d_시나리오'!$H$5,'d_시나리오'!$I$5,IF(M2511&lt;('d_시나리오'!$I$5-'d_시나리오'!$H$5)/('d_시나리오'!$J$5-'d_시나리오'!$H$5),'d_시나리오'!$H$5+SQRT(M2511*('d_시나리오'!$J$5-'d_시나리오'!$H$5)*('d_시나리오'!$I$5-'d_시나리오'!$H$5)),'d_시나리오'!$J$5-SQRT((1-M2511)*('d_시나리오'!$J$5-'d_시나리오'!$H$5)*('d_시나리오'!$J$5-'d_시나리오'!$I$5))))</f>
        <v/>
      </c>
      <c r="O2511">
        <f>RAND()</f>
        <v/>
      </c>
      <c r="P2511">
        <f>IF('d_시나리오'!$J$6='d_시나리오'!$H$6,'d_시나리오'!$I$6,IF(O2511&lt;('d_시나리오'!$I$6-'d_시나리오'!$H$6)/('d_시나리오'!$J$6-'d_시나리오'!$H$6),'d_시나리오'!$H$6+SQRT(O2511*('d_시나리오'!$J$6-'d_시나리오'!$H$6)*('d_시나리오'!$I$6-'d_시나리오'!$H$6)),'d_시나리오'!$J$6-SQRT((1-O2511)*('d_시나리오'!$J$6-'d_시나리오'!$H$6)*('d_시나리오'!$J$6-'d_시나리오'!$I$6))))</f>
        <v/>
      </c>
      <c r="Q2511">
        <f>INDEX('d_분포'!$B$2:$B$57,RANDBETWEEN(1,56))</f>
        <v/>
      </c>
      <c r="R2511">
        <f>BETAINV(RAND(),5,5)</f>
        <v/>
      </c>
      <c r="S2511">
        <f>'d_고정'!$B$1*'6_기대효과'!$H$7*('d_시나리오'!$I$7/'d_고정'!$B$2)*B2511</f>
        <v/>
      </c>
      <c r="T2511">
        <f>S2511*D2511</f>
        <v/>
      </c>
      <c r="U2511">
        <f>S2511*F2511*H2511</f>
        <v/>
      </c>
      <c r="V2511">
        <f>S2511*F2511*(H2511-1)</f>
        <v/>
      </c>
      <c r="W2511">
        <f>U2511*J2511</f>
        <v/>
      </c>
      <c r="X2511">
        <f>T2511+W2511</f>
        <v/>
      </c>
      <c r="Y2511">
        <f>(T2511*E2511+W2511*L2511)*(1-R2511-'d_고정'!$B$13)</f>
        <v/>
      </c>
      <c r="Z2511">
        <f>(U2511*N2511*Q2511+'d_고정'!$B$3*('6_기대효과'!$H$7/8)*Q2511*'d_고정'!$B$10*P2511*('6_기대효과'!$K$7/'d_고정'!$B$9))*(1-R2511)</f>
        <v/>
      </c>
      <c r="AA2511">
        <f>W2511*L2511*(1-R2511-'d_고정'!$B$13)+U2511*MAX(N2511-'d_고정'!$B$10*P2511*('6_기대효과'!$K$7/'d_고정'!$B$9),0)*Q2511*(1-R2511)</f>
        <v/>
      </c>
      <c r="AB2511">
        <f>Y2511+Z2511</f>
        <v/>
      </c>
      <c r="AC2511">
        <f>Y2511/('d_고정'!$B$5*'6_기대효과'!$H$7/8)/'d_고정'!$B$6</f>
        <v/>
      </c>
      <c r="AD2511">
        <f>Y2511/('d_고정'!$B$8*'6_기대효과'!$H$7/8)</f>
        <v/>
      </c>
    </row>
    <row r="2512">
      <c r="A2512">
        <f>RAND()</f>
        <v/>
      </c>
      <c r="B2512">
        <f>IF('d_시나리오'!$J$2='d_시나리오'!$H$2,'d_시나리오'!$I$2,IF(A2512&lt;('d_시나리오'!$I$2-'d_시나리오'!$H$2)/('d_시나리오'!$J$2-'d_시나리오'!$H$2),'d_시나리오'!$H$2+SQRT(A2512*('d_시나리오'!$J$2-'d_시나리오'!$H$2)*('d_시나리오'!$I$2-'d_시나리오'!$H$2)),'d_시나리오'!$J$2-SQRT((1-A2512)*('d_시나리오'!$J$2-'d_시나리오'!$H$2)*('d_시나리오'!$J$2-'d_시나리오'!$I$2))))</f>
        <v/>
      </c>
      <c r="C2512">
        <f>RAND()</f>
        <v/>
      </c>
      <c r="D2512">
        <f>BETAINV(RAND(),IF(C2512&lt;'d_고정'!$B$26,'d_고정'!$B$23,'d_고정'!$B$16)+1,'d_고정'!$B$17-IF(C2512&lt;'d_고정'!$B$26,'d_고정'!$B$23,'d_고정'!$B$16)+1)*('d_고정'!$B$14+('d_고정'!$B$15-'d_고정'!$B$14)*RAND())</f>
        <v/>
      </c>
      <c r="E2512">
        <f>INDEX('d_분포'!$A$2:$A$28,RANDBETWEEN(1,27))</f>
        <v/>
      </c>
      <c r="F2512">
        <f>INDEX('d_분포'!$C$2:$C$5,RANDBETWEEN(1,4))*(0.9+0.2*RAND())</f>
        <v/>
      </c>
      <c r="G2512">
        <f>RAND()</f>
        <v/>
      </c>
      <c r="H2512">
        <f>(F2512+(1-F2512)*('d_고정'!$B$22*BETAINV(RAND(),IF(G2512&lt;'d_고정'!$B$26,'d_고정'!$B$25,'d_고정'!$B$20)+1,'d_고정'!$B$21-IF(G2512&lt;'d_고정'!$B$26,'d_고정'!$B$25,'d_고정'!$B$20)+1)+(1-'d_고정'!$B$22)*BETAINV(RAND(),IF(G2512&lt;'d_고정'!$B$26,'d_고정'!$B$24,'d_고정'!$B$18)+1,'d_고정'!$B$19-IF(G2512&lt;'d_고정'!$B$26,'d_고정'!$B$24,'d_고정'!$B$18)+1))*('d_고정'!$B$14+('d_고정'!$B$15-'d_고정'!$B$14)*RAND()))/F2512</f>
        <v/>
      </c>
      <c r="I2512">
        <f>RAND()</f>
        <v/>
      </c>
      <c r="J2512">
        <f>IF('d_시나리오'!$J$3='d_시나리오'!$H$3,'d_시나리오'!$I$3,IF(I2512&lt;('d_시나리오'!$I$3-'d_시나리오'!$H$3)/('d_시나리오'!$J$3-'d_시나리오'!$H$3),'d_시나리오'!$H$3+SQRT(I2512*('d_시나리오'!$J$3-'d_시나리오'!$H$3)*('d_시나리오'!$I$3-'d_시나리오'!$H$3)),'d_시나리오'!$J$3-SQRT((1-I2512)*('d_시나리오'!$J$3-'d_시나리오'!$H$3)*('d_시나리오'!$J$3-'d_시나리오'!$I$3))))</f>
        <v/>
      </c>
      <c r="K2512">
        <f>RAND()</f>
        <v/>
      </c>
      <c r="L2512">
        <f>IF('d_시나리오'!$J$4='d_시나리오'!$H$4,'d_시나리오'!$I$4,IF(K2512&lt;('d_시나리오'!$I$4-'d_시나리오'!$H$4)/('d_시나리오'!$J$4-'d_시나리오'!$H$4),'d_시나리오'!$H$4+SQRT(K2512*('d_시나리오'!$J$4-'d_시나리오'!$H$4)*('d_시나리오'!$I$4-'d_시나리오'!$H$4)),'d_시나리오'!$J$4-SQRT((1-K2512)*('d_시나리오'!$J$4-'d_시나리오'!$H$4)*('d_시나리오'!$J$4-'d_시나리오'!$I$4))))</f>
        <v/>
      </c>
      <c r="M2512">
        <f>RAND()</f>
        <v/>
      </c>
      <c r="N2512">
        <f>IF('d_시나리오'!$J$5='d_시나리오'!$H$5,'d_시나리오'!$I$5,IF(M2512&lt;('d_시나리오'!$I$5-'d_시나리오'!$H$5)/('d_시나리오'!$J$5-'d_시나리오'!$H$5),'d_시나리오'!$H$5+SQRT(M2512*('d_시나리오'!$J$5-'d_시나리오'!$H$5)*('d_시나리오'!$I$5-'d_시나리오'!$H$5)),'d_시나리오'!$J$5-SQRT((1-M2512)*('d_시나리오'!$J$5-'d_시나리오'!$H$5)*('d_시나리오'!$J$5-'d_시나리오'!$I$5))))</f>
        <v/>
      </c>
      <c r="O2512">
        <f>RAND()</f>
        <v/>
      </c>
      <c r="P2512">
        <f>IF('d_시나리오'!$J$6='d_시나리오'!$H$6,'d_시나리오'!$I$6,IF(O2512&lt;('d_시나리오'!$I$6-'d_시나리오'!$H$6)/('d_시나리오'!$J$6-'d_시나리오'!$H$6),'d_시나리오'!$H$6+SQRT(O2512*('d_시나리오'!$J$6-'d_시나리오'!$H$6)*('d_시나리오'!$I$6-'d_시나리오'!$H$6)),'d_시나리오'!$J$6-SQRT((1-O2512)*('d_시나리오'!$J$6-'d_시나리오'!$H$6)*('d_시나리오'!$J$6-'d_시나리오'!$I$6))))</f>
        <v/>
      </c>
      <c r="Q2512">
        <f>INDEX('d_분포'!$B$2:$B$57,RANDBETWEEN(1,56))</f>
        <v/>
      </c>
      <c r="R2512">
        <f>BETAINV(RAND(),5,5)</f>
        <v/>
      </c>
      <c r="S2512">
        <f>'d_고정'!$B$1*'6_기대효과'!$H$7*('d_시나리오'!$I$7/'d_고정'!$B$2)*B2512</f>
        <v/>
      </c>
      <c r="T2512">
        <f>S2512*D2512</f>
        <v/>
      </c>
      <c r="U2512">
        <f>S2512*F2512*H2512</f>
        <v/>
      </c>
      <c r="V2512">
        <f>S2512*F2512*(H2512-1)</f>
        <v/>
      </c>
      <c r="W2512">
        <f>U2512*J2512</f>
        <v/>
      </c>
      <c r="X2512">
        <f>T2512+W2512</f>
        <v/>
      </c>
      <c r="Y2512">
        <f>(T2512*E2512+W2512*L2512)*(1-R2512-'d_고정'!$B$13)</f>
        <v/>
      </c>
      <c r="Z2512">
        <f>(U2512*N2512*Q2512+'d_고정'!$B$3*('6_기대효과'!$H$7/8)*Q2512*'d_고정'!$B$10*P2512*('6_기대효과'!$K$7/'d_고정'!$B$9))*(1-R2512)</f>
        <v/>
      </c>
      <c r="AA2512">
        <f>W2512*L2512*(1-R2512-'d_고정'!$B$13)+U2512*MAX(N2512-'d_고정'!$B$10*P2512*('6_기대효과'!$K$7/'d_고정'!$B$9),0)*Q2512*(1-R2512)</f>
        <v/>
      </c>
      <c r="AB2512">
        <f>Y2512+Z2512</f>
        <v/>
      </c>
      <c r="AC2512">
        <f>Y2512/('d_고정'!$B$5*'6_기대효과'!$H$7/8)/'d_고정'!$B$6</f>
        <v/>
      </c>
      <c r="AD2512">
        <f>Y2512/('d_고정'!$B$8*'6_기대효과'!$H$7/8)</f>
        <v/>
      </c>
    </row>
    <row r="2513">
      <c r="A2513">
        <f>RAND()</f>
        <v/>
      </c>
      <c r="B2513">
        <f>IF('d_시나리오'!$J$2='d_시나리오'!$H$2,'d_시나리오'!$I$2,IF(A2513&lt;('d_시나리오'!$I$2-'d_시나리오'!$H$2)/('d_시나리오'!$J$2-'d_시나리오'!$H$2),'d_시나리오'!$H$2+SQRT(A2513*('d_시나리오'!$J$2-'d_시나리오'!$H$2)*('d_시나리오'!$I$2-'d_시나리오'!$H$2)),'d_시나리오'!$J$2-SQRT((1-A2513)*('d_시나리오'!$J$2-'d_시나리오'!$H$2)*('d_시나리오'!$J$2-'d_시나리오'!$I$2))))</f>
        <v/>
      </c>
      <c r="C2513">
        <f>RAND()</f>
        <v/>
      </c>
      <c r="D2513">
        <f>BETAINV(RAND(),IF(C2513&lt;'d_고정'!$B$26,'d_고정'!$B$23,'d_고정'!$B$16)+1,'d_고정'!$B$17-IF(C2513&lt;'d_고정'!$B$26,'d_고정'!$B$23,'d_고정'!$B$16)+1)*('d_고정'!$B$14+('d_고정'!$B$15-'d_고정'!$B$14)*RAND())</f>
        <v/>
      </c>
      <c r="E2513">
        <f>INDEX('d_분포'!$A$2:$A$28,RANDBETWEEN(1,27))</f>
        <v/>
      </c>
      <c r="F2513">
        <f>INDEX('d_분포'!$C$2:$C$5,RANDBETWEEN(1,4))*(0.9+0.2*RAND())</f>
        <v/>
      </c>
      <c r="G2513">
        <f>RAND()</f>
        <v/>
      </c>
      <c r="H2513">
        <f>(F2513+(1-F2513)*('d_고정'!$B$22*BETAINV(RAND(),IF(G2513&lt;'d_고정'!$B$26,'d_고정'!$B$25,'d_고정'!$B$20)+1,'d_고정'!$B$21-IF(G2513&lt;'d_고정'!$B$26,'d_고정'!$B$25,'d_고정'!$B$20)+1)+(1-'d_고정'!$B$22)*BETAINV(RAND(),IF(G2513&lt;'d_고정'!$B$26,'d_고정'!$B$24,'d_고정'!$B$18)+1,'d_고정'!$B$19-IF(G2513&lt;'d_고정'!$B$26,'d_고정'!$B$24,'d_고정'!$B$18)+1))*('d_고정'!$B$14+('d_고정'!$B$15-'d_고정'!$B$14)*RAND()))/F2513</f>
        <v/>
      </c>
      <c r="I2513">
        <f>RAND()</f>
        <v/>
      </c>
      <c r="J2513">
        <f>IF('d_시나리오'!$J$3='d_시나리오'!$H$3,'d_시나리오'!$I$3,IF(I2513&lt;('d_시나리오'!$I$3-'d_시나리오'!$H$3)/('d_시나리오'!$J$3-'d_시나리오'!$H$3),'d_시나리오'!$H$3+SQRT(I2513*('d_시나리오'!$J$3-'d_시나리오'!$H$3)*('d_시나리오'!$I$3-'d_시나리오'!$H$3)),'d_시나리오'!$J$3-SQRT((1-I2513)*('d_시나리오'!$J$3-'d_시나리오'!$H$3)*('d_시나리오'!$J$3-'d_시나리오'!$I$3))))</f>
        <v/>
      </c>
      <c r="K2513">
        <f>RAND()</f>
        <v/>
      </c>
      <c r="L2513">
        <f>IF('d_시나리오'!$J$4='d_시나리오'!$H$4,'d_시나리오'!$I$4,IF(K2513&lt;('d_시나리오'!$I$4-'d_시나리오'!$H$4)/('d_시나리오'!$J$4-'d_시나리오'!$H$4),'d_시나리오'!$H$4+SQRT(K2513*('d_시나리오'!$J$4-'d_시나리오'!$H$4)*('d_시나리오'!$I$4-'d_시나리오'!$H$4)),'d_시나리오'!$J$4-SQRT((1-K2513)*('d_시나리오'!$J$4-'d_시나리오'!$H$4)*('d_시나리오'!$J$4-'d_시나리오'!$I$4))))</f>
        <v/>
      </c>
      <c r="M2513">
        <f>RAND()</f>
        <v/>
      </c>
      <c r="N2513">
        <f>IF('d_시나리오'!$J$5='d_시나리오'!$H$5,'d_시나리오'!$I$5,IF(M2513&lt;('d_시나리오'!$I$5-'d_시나리오'!$H$5)/('d_시나리오'!$J$5-'d_시나리오'!$H$5),'d_시나리오'!$H$5+SQRT(M2513*('d_시나리오'!$J$5-'d_시나리오'!$H$5)*('d_시나리오'!$I$5-'d_시나리오'!$H$5)),'d_시나리오'!$J$5-SQRT((1-M2513)*('d_시나리오'!$J$5-'d_시나리오'!$H$5)*('d_시나리오'!$J$5-'d_시나리오'!$I$5))))</f>
        <v/>
      </c>
      <c r="O2513">
        <f>RAND()</f>
        <v/>
      </c>
      <c r="P2513">
        <f>IF('d_시나리오'!$J$6='d_시나리오'!$H$6,'d_시나리오'!$I$6,IF(O2513&lt;('d_시나리오'!$I$6-'d_시나리오'!$H$6)/('d_시나리오'!$J$6-'d_시나리오'!$H$6),'d_시나리오'!$H$6+SQRT(O2513*('d_시나리오'!$J$6-'d_시나리오'!$H$6)*('d_시나리오'!$I$6-'d_시나리오'!$H$6)),'d_시나리오'!$J$6-SQRT((1-O2513)*('d_시나리오'!$J$6-'d_시나리오'!$H$6)*('d_시나리오'!$J$6-'d_시나리오'!$I$6))))</f>
        <v/>
      </c>
      <c r="Q2513">
        <f>INDEX('d_분포'!$B$2:$B$57,RANDBETWEEN(1,56))</f>
        <v/>
      </c>
      <c r="R2513">
        <f>BETAINV(RAND(),5,5)</f>
        <v/>
      </c>
      <c r="S2513">
        <f>'d_고정'!$B$1*'6_기대효과'!$H$7*('d_시나리오'!$I$7/'d_고정'!$B$2)*B2513</f>
        <v/>
      </c>
      <c r="T2513">
        <f>S2513*D2513</f>
        <v/>
      </c>
      <c r="U2513">
        <f>S2513*F2513*H2513</f>
        <v/>
      </c>
      <c r="V2513">
        <f>S2513*F2513*(H2513-1)</f>
        <v/>
      </c>
      <c r="W2513">
        <f>U2513*J2513</f>
        <v/>
      </c>
      <c r="X2513">
        <f>T2513+W2513</f>
        <v/>
      </c>
      <c r="Y2513">
        <f>(T2513*E2513+W2513*L2513)*(1-R2513-'d_고정'!$B$13)</f>
        <v/>
      </c>
      <c r="Z2513">
        <f>(U2513*N2513*Q2513+'d_고정'!$B$3*('6_기대효과'!$H$7/8)*Q2513*'d_고정'!$B$10*P2513*('6_기대효과'!$K$7/'d_고정'!$B$9))*(1-R2513)</f>
        <v/>
      </c>
      <c r="AA2513">
        <f>W2513*L2513*(1-R2513-'d_고정'!$B$13)+U2513*MAX(N2513-'d_고정'!$B$10*P2513*('6_기대효과'!$K$7/'d_고정'!$B$9),0)*Q2513*(1-R2513)</f>
        <v/>
      </c>
      <c r="AB2513">
        <f>Y2513+Z2513</f>
        <v/>
      </c>
      <c r="AC2513">
        <f>Y2513/('d_고정'!$B$5*'6_기대효과'!$H$7/8)/'d_고정'!$B$6</f>
        <v/>
      </c>
      <c r="AD2513">
        <f>Y2513/('d_고정'!$B$8*'6_기대효과'!$H$7/8)</f>
        <v/>
      </c>
    </row>
    <row r="2514">
      <c r="A2514">
        <f>RAND()</f>
        <v/>
      </c>
      <c r="B2514">
        <f>IF('d_시나리오'!$J$2='d_시나리오'!$H$2,'d_시나리오'!$I$2,IF(A2514&lt;('d_시나리오'!$I$2-'d_시나리오'!$H$2)/('d_시나리오'!$J$2-'d_시나리오'!$H$2),'d_시나리오'!$H$2+SQRT(A2514*('d_시나리오'!$J$2-'d_시나리오'!$H$2)*('d_시나리오'!$I$2-'d_시나리오'!$H$2)),'d_시나리오'!$J$2-SQRT((1-A2514)*('d_시나리오'!$J$2-'d_시나리오'!$H$2)*('d_시나리오'!$J$2-'d_시나리오'!$I$2))))</f>
        <v/>
      </c>
      <c r="C2514">
        <f>RAND()</f>
        <v/>
      </c>
      <c r="D2514">
        <f>BETAINV(RAND(),IF(C2514&lt;'d_고정'!$B$26,'d_고정'!$B$23,'d_고정'!$B$16)+1,'d_고정'!$B$17-IF(C2514&lt;'d_고정'!$B$26,'d_고정'!$B$23,'d_고정'!$B$16)+1)*('d_고정'!$B$14+('d_고정'!$B$15-'d_고정'!$B$14)*RAND())</f>
        <v/>
      </c>
      <c r="E2514">
        <f>INDEX('d_분포'!$A$2:$A$28,RANDBETWEEN(1,27))</f>
        <v/>
      </c>
      <c r="F2514">
        <f>INDEX('d_분포'!$C$2:$C$5,RANDBETWEEN(1,4))*(0.9+0.2*RAND())</f>
        <v/>
      </c>
      <c r="G2514">
        <f>RAND()</f>
        <v/>
      </c>
      <c r="H2514">
        <f>(F2514+(1-F2514)*('d_고정'!$B$22*BETAINV(RAND(),IF(G2514&lt;'d_고정'!$B$26,'d_고정'!$B$25,'d_고정'!$B$20)+1,'d_고정'!$B$21-IF(G2514&lt;'d_고정'!$B$26,'d_고정'!$B$25,'d_고정'!$B$20)+1)+(1-'d_고정'!$B$22)*BETAINV(RAND(),IF(G2514&lt;'d_고정'!$B$26,'d_고정'!$B$24,'d_고정'!$B$18)+1,'d_고정'!$B$19-IF(G2514&lt;'d_고정'!$B$26,'d_고정'!$B$24,'d_고정'!$B$18)+1))*('d_고정'!$B$14+('d_고정'!$B$15-'d_고정'!$B$14)*RAND()))/F2514</f>
        <v/>
      </c>
      <c r="I2514">
        <f>RAND()</f>
        <v/>
      </c>
      <c r="J2514">
        <f>IF('d_시나리오'!$J$3='d_시나리오'!$H$3,'d_시나리오'!$I$3,IF(I2514&lt;('d_시나리오'!$I$3-'d_시나리오'!$H$3)/('d_시나리오'!$J$3-'d_시나리오'!$H$3),'d_시나리오'!$H$3+SQRT(I2514*('d_시나리오'!$J$3-'d_시나리오'!$H$3)*('d_시나리오'!$I$3-'d_시나리오'!$H$3)),'d_시나리오'!$J$3-SQRT((1-I2514)*('d_시나리오'!$J$3-'d_시나리오'!$H$3)*('d_시나리오'!$J$3-'d_시나리오'!$I$3))))</f>
        <v/>
      </c>
      <c r="K2514">
        <f>RAND()</f>
        <v/>
      </c>
      <c r="L2514">
        <f>IF('d_시나리오'!$J$4='d_시나리오'!$H$4,'d_시나리오'!$I$4,IF(K2514&lt;('d_시나리오'!$I$4-'d_시나리오'!$H$4)/('d_시나리오'!$J$4-'d_시나리오'!$H$4),'d_시나리오'!$H$4+SQRT(K2514*('d_시나리오'!$J$4-'d_시나리오'!$H$4)*('d_시나리오'!$I$4-'d_시나리오'!$H$4)),'d_시나리오'!$J$4-SQRT((1-K2514)*('d_시나리오'!$J$4-'d_시나리오'!$H$4)*('d_시나리오'!$J$4-'d_시나리오'!$I$4))))</f>
        <v/>
      </c>
      <c r="M2514">
        <f>RAND()</f>
        <v/>
      </c>
      <c r="N2514">
        <f>IF('d_시나리오'!$J$5='d_시나리오'!$H$5,'d_시나리오'!$I$5,IF(M2514&lt;('d_시나리오'!$I$5-'d_시나리오'!$H$5)/('d_시나리오'!$J$5-'d_시나리오'!$H$5),'d_시나리오'!$H$5+SQRT(M2514*('d_시나리오'!$J$5-'d_시나리오'!$H$5)*('d_시나리오'!$I$5-'d_시나리오'!$H$5)),'d_시나리오'!$J$5-SQRT((1-M2514)*('d_시나리오'!$J$5-'d_시나리오'!$H$5)*('d_시나리오'!$J$5-'d_시나리오'!$I$5))))</f>
        <v/>
      </c>
      <c r="O2514">
        <f>RAND()</f>
        <v/>
      </c>
      <c r="P2514">
        <f>IF('d_시나리오'!$J$6='d_시나리오'!$H$6,'d_시나리오'!$I$6,IF(O2514&lt;('d_시나리오'!$I$6-'d_시나리오'!$H$6)/('d_시나리오'!$J$6-'d_시나리오'!$H$6),'d_시나리오'!$H$6+SQRT(O2514*('d_시나리오'!$J$6-'d_시나리오'!$H$6)*('d_시나리오'!$I$6-'d_시나리오'!$H$6)),'d_시나리오'!$J$6-SQRT((1-O2514)*('d_시나리오'!$J$6-'d_시나리오'!$H$6)*('d_시나리오'!$J$6-'d_시나리오'!$I$6))))</f>
        <v/>
      </c>
      <c r="Q2514">
        <f>INDEX('d_분포'!$B$2:$B$57,RANDBETWEEN(1,56))</f>
        <v/>
      </c>
      <c r="R2514">
        <f>BETAINV(RAND(),5,5)</f>
        <v/>
      </c>
      <c r="S2514">
        <f>'d_고정'!$B$1*'6_기대효과'!$H$7*('d_시나리오'!$I$7/'d_고정'!$B$2)*B2514</f>
        <v/>
      </c>
      <c r="T2514">
        <f>S2514*D2514</f>
        <v/>
      </c>
      <c r="U2514">
        <f>S2514*F2514*H2514</f>
        <v/>
      </c>
      <c r="V2514">
        <f>S2514*F2514*(H2514-1)</f>
        <v/>
      </c>
      <c r="W2514">
        <f>U2514*J2514</f>
        <v/>
      </c>
      <c r="X2514">
        <f>T2514+W2514</f>
        <v/>
      </c>
      <c r="Y2514">
        <f>(T2514*E2514+W2514*L2514)*(1-R2514-'d_고정'!$B$13)</f>
        <v/>
      </c>
      <c r="Z2514">
        <f>(U2514*N2514*Q2514+'d_고정'!$B$3*('6_기대효과'!$H$7/8)*Q2514*'d_고정'!$B$10*P2514*('6_기대효과'!$K$7/'d_고정'!$B$9))*(1-R2514)</f>
        <v/>
      </c>
      <c r="AA2514">
        <f>W2514*L2514*(1-R2514-'d_고정'!$B$13)+U2514*MAX(N2514-'d_고정'!$B$10*P2514*('6_기대효과'!$K$7/'d_고정'!$B$9),0)*Q2514*(1-R2514)</f>
        <v/>
      </c>
      <c r="AB2514">
        <f>Y2514+Z2514</f>
        <v/>
      </c>
      <c r="AC2514">
        <f>Y2514/('d_고정'!$B$5*'6_기대효과'!$H$7/8)/'d_고정'!$B$6</f>
        <v/>
      </c>
      <c r="AD2514">
        <f>Y2514/('d_고정'!$B$8*'6_기대효과'!$H$7/8)</f>
        <v/>
      </c>
    </row>
    <row r="2515">
      <c r="A2515">
        <f>RAND()</f>
        <v/>
      </c>
      <c r="B2515">
        <f>IF('d_시나리오'!$J$2='d_시나리오'!$H$2,'d_시나리오'!$I$2,IF(A2515&lt;('d_시나리오'!$I$2-'d_시나리오'!$H$2)/('d_시나리오'!$J$2-'d_시나리오'!$H$2),'d_시나리오'!$H$2+SQRT(A2515*('d_시나리오'!$J$2-'d_시나리오'!$H$2)*('d_시나리오'!$I$2-'d_시나리오'!$H$2)),'d_시나리오'!$J$2-SQRT((1-A2515)*('d_시나리오'!$J$2-'d_시나리오'!$H$2)*('d_시나리오'!$J$2-'d_시나리오'!$I$2))))</f>
        <v/>
      </c>
      <c r="C2515">
        <f>RAND()</f>
        <v/>
      </c>
      <c r="D2515">
        <f>BETAINV(RAND(),IF(C2515&lt;'d_고정'!$B$26,'d_고정'!$B$23,'d_고정'!$B$16)+1,'d_고정'!$B$17-IF(C2515&lt;'d_고정'!$B$26,'d_고정'!$B$23,'d_고정'!$B$16)+1)*('d_고정'!$B$14+('d_고정'!$B$15-'d_고정'!$B$14)*RAND())</f>
        <v/>
      </c>
      <c r="E2515">
        <f>INDEX('d_분포'!$A$2:$A$28,RANDBETWEEN(1,27))</f>
        <v/>
      </c>
      <c r="F2515">
        <f>INDEX('d_분포'!$C$2:$C$5,RANDBETWEEN(1,4))*(0.9+0.2*RAND())</f>
        <v/>
      </c>
      <c r="G2515">
        <f>RAND()</f>
        <v/>
      </c>
      <c r="H2515">
        <f>(F2515+(1-F2515)*('d_고정'!$B$22*BETAINV(RAND(),IF(G2515&lt;'d_고정'!$B$26,'d_고정'!$B$25,'d_고정'!$B$20)+1,'d_고정'!$B$21-IF(G2515&lt;'d_고정'!$B$26,'d_고정'!$B$25,'d_고정'!$B$20)+1)+(1-'d_고정'!$B$22)*BETAINV(RAND(),IF(G2515&lt;'d_고정'!$B$26,'d_고정'!$B$24,'d_고정'!$B$18)+1,'d_고정'!$B$19-IF(G2515&lt;'d_고정'!$B$26,'d_고정'!$B$24,'d_고정'!$B$18)+1))*('d_고정'!$B$14+('d_고정'!$B$15-'d_고정'!$B$14)*RAND()))/F2515</f>
        <v/>
      </c>
      <c r="I2515">
        <f>RAND()</f>
        <v/>
      </c>
      <c r="J2515">
        <f>IF('d_시나리오'!$J$3='d_시나리오'!$H$3,'d_시나리오'!$I$3,IF(I2515&lt;('d_시나리오'!$I$3-'d_시나리오'!$H$3)/('d_시나리오'!$J$3-'d_시나리오'!$H$3),'d_시나리오'!$H$3+SQRT(I2515*('d_시나리오'!$J$3-'d_시나리오'!$H$3)*('d_시나리오'!$I$3-'d_시나리오'!$H$3)),'d_시나리오'!$J$3-SQRT((1-I2515)*('d_시나리오'!$J$3-'d_시나리오'!$H$3)*('d_시나리오'!$J$3-'d_시나리오'!$I$3))))</f>
        <v/>
      </c>
      <c r="K2515">
        <f>RAND()</f>
        <v/>
      </c>
      <c r="L2515">
        <f>IF('d_시나리오'!$J$4='d_시나리오'!$H$4,'d_시나리오'!$I$4,IF(K2515&lt;('d_시나리오'!$I$4-'d_시나리오'!$H$4)/('d_시나리오'!$J$4-'d_시나리오'!$H$4),'d_시나리오'!$H$4+SQRT(K2515*('d_시나리오'!$J$4-'d_시나리오'!$H$4)*('d_시나리오'!$I$4-'d_시나리오'!$H$4)),'d_시나리오'!$J$4-SQRT((1-K2515)*('d_시나리오'!$J$4-'d_시나리오'!$H$4)*('d_시나리오'!$J$4-'d_시나리오'!$I$4))))</f>
        <v/>
      </c>
      <c r="M2515">
        <f>RAND()</f>
        <v/>
      </c>
      <c r="N2515">
        <f>IF('d_시나리오'!$J$5='d_시나리오'!$H$5,'d_시나리오'!$I$5,IF(M2515&lt;('d_시나리오'!$I$5-'d_시나리오'!$H$5)/('d_시나리오'!$J$5-'d_시나리오'!$H$5),'d_시나리오'!$H$5+SQRT(M2515*('d_시나리오'!$J$5-'d_시나리오'!$H$5)*('d_시나리오'!$I$5-'d_시나리오'!$H$5)),'d_시나리오'!$J$5-SQRT((1-M2515)*('d_시나리오'!$J$5-'d_시나리오'!$H$5)*('d_시나리오'!$J$5-'d_시나리오'!$I$5))))</f>
        <v/>
      </c>
      <c r="O2515">
        <f>RAND()</f>
        <v/>
      </c>
      <c r="P2515">
        <f>IF('d_시나리오'!$J$6='d_시나리오'!$H$6,'d_시나리오'!$I$6,IF(O2515&lt;('d_시나리오'!$I$6-'d_시나리오'!$H$6)/('d_시나리오'!$J$6-'d_시나리오'!$H$6),'d_시나리오'!$H$6+SQRT(O2515*('d_시나리오'!$J$6-'d_시나리오'!$H$6)*('d_시나리오'!$I$6-'d_시나리오'!$H$6)),'d_시나리오'!$J$6-SQRT((1-O2515)*('d_시나리오'!$J$6-'d_시나리오'!$H$6)*('d_시나리오'!$J$6-'d_시나리오'!$I$6))))</f>
        <v/>
      </c>
      <c r="Q2515">
        <f>INDEX('d_분포'!$B$2:$B$57,RANDBETWEEN(1,56))</f>
        <v/>
      </c>
      <c r="R2515">
        <f>BETAINV(RAND(),5,5)</f>
        <v/>
      </c>
      <c r="S2515">
        <f>'d_고정'!$B$1*'6_기대효과'!$H$7*('d_시나리오'!$I$7/'d_고정'!$B$2)*B2515</f>
        <v/>
      </c>
      <c r="T2515">
        <f>S2515*D2515</f>
        <v/>
      </c>
      <c r="U2515">
        <f>S2515*F2515*H2515</f>
        <v/>
      </c>
      <c r="V2515">
        <f>S2515*F2515*(H2515-1)</f>
        <v/>
      </c>
      <c r="W2515">
        <f>U2515*J2515</f>
        <v/>
      </c>
      <c r="X2515">
        <f>T2515+W2515</f>
        <v/>
      </c>
      <c r="Y2515">
        <f>(T2515*E2515+W2515*L2515)*(1-R2515-'d_고정'!$B$13)</f>
        <v/>
      </c>
      <c r="Z2515">
        <f>(U2515*N2515*Q2515+'d_고정'!$B$3*('6_기대효과'!$H$7/8)*Q2515*'d_고정'!$B$10*P2515*('6_기대효과'!$K$7/'d_고정'!$B$9))*(1-R2515)</f>
        <v/>
      </c>
      <c r="AA2515">
        <f>W2515*L2515*(1-R2515-'d_고정'!$B$13)+U2515*MAX(N2515-'d_고정'!$B$10*P2515*('6_기대효과'!$K$7/'d_고정'!$B$9),0)*Q2515*(1-R2515)</f>
        <v/>
      </c>
      <c r="AB2515">
        <f>Y2515+Z2515</f>
        <v/>
      </c>
      <c r="AC2515">
        <f>Y2515/('d_고정'!$B$5*'6_기대효과'!$H$7/8)/'d_고정'!$B$6</f>
        <v/>
      </c>
      <c r="AD2515">
        <f>Y2515/('d_고정'!$B$8*'6_기대효과'!$H$7/8)</f>
        <v/>
      </c>
    </row>
    <row r="2516">
      <c r="A2516">
        <f>RAND()</f>
        <v/>
      </c>
      <c r="B2516">
        <f>IF('d_시나리오'!$J$2='d_시나리오'!$H$2,'d_시나리오'!$I$2,IF(A2516&lt;('d_시나리오'!$I$2-'d_시나리오'!$H$2)/('d_시나리오'!$J$2-'d_시나리오'!$H$2),'d_시나리오'!$H$2+SQRT(A2516*('d_시나리오'!$J$2-'d_시나리오'!$H$2)*('d_시나리오'!$I$2-'d_시나리오'!$H$2)),'d_시나리오'!$J$2-SQRT((1-A2516)*('d_시나리오'!$J$2-'d_시나리오'!$H$2)*('d_시나리오'!$J$2-'d_시나리오'!$I$2))))</f>
        <v/>
      </c>
      <c r="C2516">
        <f>RAND()</f>
        <v/>
      </c>
      <c r="D2516">
        <f>BETAINV(RAND(),IF(C2516&lt;'d_고정'!$B$26,'d_고정'!$B$23,'d_고정'!$B$16)+1,'d_고정'!$B$17-IF(C2516&lt;'d_고정'!$B$26,'d_고정'!$B$23,'d_고정'!$B$16)+1)*('d_고정'!$B$14+('d_고정'!$B$15-'d_고정'!$B$14)*RAND())</f>
        <v/>
      </c>
      <c r="E2516">
        <f>INDEX('d_분포'!$A$2:$A$28,RANDBETWEEN(1,27))</f>
        <v/>
      </c>
      <c r="F2516">
        <f>INDEX('d_분포'!$C$2:$C$5,RANDBETWEEN(1,4))*(0.9+0.2*RAND())</f>
        <v/>
      </c>
      <c r="G2516">
        <f>RAND()</f>
        <v/>
      </c>
      <c r="H2516">
        <f>(F2516+(1-F2516)*('d_고정'!$B$22*BETAINV(RAND(),IF(G2516&lt;'d_고정'!$B$26,'d_고정'!$B$25,'d_고정'!$B$20)+1,'d_고정'!$B$21-IF(G2516&lt;'d_고정'!$B$26,'d_고정'!$B$25,'d_고정'!$B$20)+1)+(1-'d_고정'!$B$22)*BETAINV(RAND(),IF(G2516&lt;'d_고정'!$B$26,'d_고정'!$B$24,'d_고정'!$B$18)+1,'d_고정'!$B$19-IF(G2516&lt;'d_고정'!$B$26,'d_고정'!$B$24,'d_고정'!$B$18)+1))*('d_고정'!$B$14+('d_고정'!$B$15-'d_고정'!$B$14)*RAND()))/F2516</f>
        <v/>
      </c>
      <c r="I2516">
        <f>RAND()</f>
        <v/>
      </c>
      <c r="J2516">
        <f>IF('d_시나리오'!$J$3='d_시나리오'!$H$3,'d_시나리오'!$I$3,IF(I2516&lt;('d_시나리오'!$I$3-'d_시나리오'!$H$3)/('d_시나리오'!$J$3-'d_시나리오'!$H$3),'d_시나리오'!$H$3+SQRT(I2516*('d_시나리오'!$J$3-'d_시나리오'!$H$3)*('d_시나리오'!$I$3-'d_시나리오'!$H$3)),'d_시나리오'!$J$3-SQRT((1-I2516)*('d_시나리오'!$J$3-'d_시나리오'!$H$3)*('d_시나리오'!$J$3-'d_시나리오'!$I$3))))</f>
        <v/>
      </c>
      <c r="K2516">
        <f>RAND()</f>
        <v/>
      </c>
      <c r="L2516">
        <f>IF('d_시나리오'!$J$4='d_시나리오'!$H$4,'d_시나리오'!$I$4,IF(K2516&lt;('d_시나리오'!$I$4-'d_시나리오'!$H$4)/('d_시나리오'!$J$4-'d_시나리오'!$H$4),'d_시나리오'!$H$4+SQRT(K2516*('d_시나리오'!$J$4-'d_시나리오'!$H$4)*('d_시나리오'!$I$4-'d_시나리오'!$H$4)),'d_시나리오'!$J$4-SQRT((1-K2516)*('d_시나리오'!$J$4-'d_시나리오'!$H$4)*('d_시나리오'!$J$4-'d_시나리오'!$I$4))))</f>
        <v/>
      </c>
      <c r="M2516">
        <f>RAND()</f>
        <v/>
      </c>
      <c r="N2516">
        <f>IF('d_시나리오'!$J$5='d_시나리오'!$H$5,'d_시나리오'!$I$5,IF(M2516&lt;('d_시나리오'!$I$5-'d_시나리오'!$H$5)/('d_시나리오'!$J$5-'d_시나리오'!$H$5),'d_시나리오'!$H$5+SQRT(M2516*('d_시나리오'!$J$5-'d_시나리오'!$H$5)*('d_시나리오'!$I$5-'d_시나리오'!$H$5)),'d_시나리오'!$J$5-SQRT((1-M2516)*('d_시나리오'!$J$5-'d_시나리오'!$H$5)*('d_시나리오'!$J$5-'d_시나리오'!$I$5))))</f>
        <v/>
      </c>
      <c r="O2516">
        <f>RAND()</f>
        <v/>
      </c>
      <c r="P2516">
        <f>IF('d_시나리오'!$J$6='d_시나리오'!$H$6,'d_시나리오'!$I$6,IF(O2516&lt;('d_시나리오'!$I$6-'d_시나리오'!$H$6)/('d_시나리오'!$J$6-'d_시나리오'!$H$6),'d_시나리오'!$H$6+SQRT(O2516*('d_시나리오'!$J$6-'d_시나리오'!$H$6)*('d_시나리오'!$I$6-'d_시나리오'!$H$6)),'d_시나리오'!$J$6-SQRT((1-O2516)*('d_시나리오'!$J$6-'d_시나리오'!$H$6)*('d_시나리오'!$J$6-'d_시나리오'!$I$6))))</f>
        <v/>
      </c>
      <c r="Q2516">
        <f>INDEX('d_분포'!$B$2:$B$57,RANDBETWEEN(1,56))</f>
        <v/>
      </c>
      <c r="R2516">
        <f>BETAINV(RAND(),5,5)</f>
        <v/>
      </c>
      <c r="S2516">
        <f>'d_고정'!$B$1*'6_기대효과'!$H$7*('d_시나리오'!$I$7/'d_고정'!$B$2)*B2516</f>
        <v/>
      </c>
      <c r="T2516">
        <f>S2516*D2516</f>
        <v/>
      </c>
      <c r="U2516">
        <f>S2516*F2516*H2516</f>
        <v/>
      </c>
      <c r="V2516">
        <f>S2516*F2516*(H2516-1)</f>
        <v/>
      </c>
      <c r="W2516">
        <f>U2516*J2516</f>
        <v/>
      </c>
      <c r="X2516">
        <f>T2516+W2516</f>
        <v/>
      </c>
      <c r="Y2516">
        <f>(T2516*E2516+W2516*L2516)*(1-R2516-'d_고정'!$B$13)</f>
        <v/>
      </c>
      <c r="Z2516">
        <f>(U2516*N2516*Q2516+'d_고정'!$B$3*('6_기대효과'!$H$7/8)*Q2516*'d_고정'!$B$10*P2516*('6_기대효과'!$K$7/'d_고정'!$B$9))*(1-R2516)</f>
        <v/>
      </c>
      <c r="AA2516">
        <f>W2516*L2516*(1-R2516-'d_고정'!$B$13)+U2516*MAX(N2516-'d_고정'!$B$10*P2516*('6_기대효과'!$K$7/'d_고정'!$B$9),0)*Q2516*(1-R2516)</f>
        <v/>
      </c>
      <c r="AB2516">
        <f>Y2516+Z2516</f>
        <v/>
      </c>
      <c r="AC2516">
        <f>Y2516/('d_고정'!$B$5*'6_기대효과'!$H$7/8)/'d_고정'!$B$6</f>
        <v/>
      </c>
      <c r="AD2516">
        <f>Y2516/('d_고정'!$B$8*'6_기대효과'!$H$7/8)</f>
        <v/>
      </c>
    </row>
    <row r="2517">
      <c r="A2517">
        <f>RAND()</f>
        <v/>
      </c>
      <c r="B2517">
        <f>IF('d_시나리오'!$J$2='d_시나리오'!$H$2,'d_시나리오'!$I$2,IF(A2517&lt;('d_시나리오'!$I$2-'d_시나리오'!$H$2)/('d_시나리오'!$J$2-'d_시나리오'!$H$2),'d_시나리오'!$H$2+SQRT(A2517*('d_시나리오'!$J$2-'d_시나리오'!$H$2)*('d_시나리오'!$I$2-'d_시나리오'!$H$2)),'d_시나리오'!$J$2-SQRT((1-A2517)*('d_시나리오'!$J$2-'d_시나리오'!$H$2)*('d_시나리오'!$J$2-'d_시나리오'!$I$2))))</f>
        <v/>
      </c>
      <c r="C2517">
        <f>RAND()</f>
        <v/>
      </c>
      <c r="D2517">
        <f>BETAINV(RAND(),IF(C2517&lt;'d_고정'!$B$26,'d_고정'!$B$23,'d_고정'!$B$16)+1,'d_고정'!$B$17-IF(C2517&lt;'d_고정'!$B$26,'d_고정'!$B$23,'d_고정'!$B$16)+1)*('d_고정'!$B$14+('d_고정'!$B$15-'d_고정'!$B$14)*RAND())</f>
        <v/>
      </c>
      <c r="E2517">
        <f>INDEX('d_분포'!$A$2:$A$28,RANDBETWEEN(1,27))</f>
        <v/>
      </c>
      <c r="F2517">
        <f>INDEX('d_분포'!$C$2:$C$5,RANDBETWEEN(1,4))*(0.9+0.2*RAND())</f>
        <v/>
      </c>
      <c r="G2517">
        <f>RAND()</f>
        <v/>
      </c>
      <c r="H2517">
        <f>(F2517+(1-F2517)*('d_고정'!$B$22*BETAINV(RAND(),IF(G2517&lt;'d_고정'!$B$26,'d_고정'!$B$25,'d_고정'!$B$20)+1,'d_고정'!$B$21-IF(G2517&lt;'d_고정'!$B$26,'d_고정'!$B$25,'d_고정'!$B$20)+1)+(1-'d_고정'!$B$22)*BETAINV(RAND(),IF(G2517&lt;'d_고정'!$B$26,'d_고정'!$B$24,'d_고정'!$B$18)+1,'d_고정'!$B$19-IF(G2517&lt;'d_고정'!$B$26,'d_고정'!$B$24,'d_고정'!$B$18)+1))*('d_고정'!$B$14+('d_고정'!$B$15-'d_고정'!$B$14)*RAND()))/F2517</f>
        <v/>
      </c>
      <c r="I2517">
        <f>RAND()</f>
        <v/>
      </c>
      <c r="J2517">
        <f>IF('d_시나리오'!$J$3='d_시나리오'!$H$3,'d_시나리오'!$I$3,IF(I2517&lt;('d_시나리오'!$I$3-'d_시나리오'!$H$3)/('d_시나리오'!$J$3-'d_시나리오'!$H$3),'d_시나리오'!$H$3+SQRT(I2517*('d_시나리오'!$J$3-'d_시나리오'!$H$3)*('d_시나리오'!$I$3-'d_시나리오'!$H$3)),'d_시나리오'!$J$3-SQRT((1-I2517)*('d_시나리오'!$J$3-'d_시나리오'!$H$3)*('d_시나리오'!$J$3-'d_시나리오'!$I$3))))</f>
        <v/>
      </c>
      <c r="K2517">
        <f>RAND()</f>
        <v/>
      </c>
      <c r="L2517">
        <f>IF('d_시나리오'!$J$4='d_시나리오'!$H$4,'d_시나리오'!$I$4,IF(K2517&lt;('d_시나리오'!$I$4-'d_시나리오'!$H$4)/('d_시나리오'!$J$4-'d_시나리오'!$H$4),'d_시나리오'!$H$4+SQRT(K2517*('d_시나리오'!$J$4-'d_시나리오'!$H$4)*('d_시나리오'!$I$4-'d_시나리오'!$H$4)),'d_시나리오'!$J$4-SQRT((1-K2517)*('d_시나리오'!$J$4-'d_시나리오'!$H$4)*('d_시나리오'!$J$4-'d_시나리오'!$I$4))))</f>
        <v/>
      </c>
      <c r="M2517">
        <f>RAND()</f>
        <v/>
      </c>
      <c r="N2517">
        <f>IF('d_시나리오'!$J$5='d_시나리오'!$H$5,'d_시나리오'!$I$5,IF(M2517&lt;('d_시나리오'!$I$5-'d_시나리오'!$H$5)/('d_시나리오'!$J$5-'d_시나리오'!$H$5),'d_시나리오'!$H$5+SQRT(M2517*('d_시나리오'!$J$5-'d_시나리오'!$H$5)*('d_시나리오'!$I$5-'d_시나리오'!$H$5)),'d_시나리오'!$J$5-SQRT((1-M2517)*('d_시나리오'!$J$5-'d_시나리오'!$H$5)*('d_시나리오'!$J$5-'d_시나리오'!$I$5))))</f>
        <v/>
      </c>
      <c r="O2517">
        <f>RAND()</f>
        <v/>
      </c>
      <c r="P2517">
        <f>IF('d_시나리오'!$J$6='d_시나리오'!$H$6,'d_시나리오'!$I$6,IF(O2517&lt;('d_시나리오'!$I$6-'d_시나리오'!$H$6)/('d_시나리오'!$J$6-'d_시나리오'!$H$6),'d_시나리오'!$H$6+SQRT(O2517*('d_시나리오'!$J$6-'d_시나리오'!$H$6)*('d_시나리오'!$I$6-'d_시나리오'!$H$6)),'d_시나리오'!$J$6-SQRT((1-O2517)*('d_시나리오'!$J$6-'d_시나리오'!$H$6)*('d_시나리오'!$J$6-'d_시나리오'!$I$6))))</f>
        <v/>
      </c>
      <c r="Q2517">
        <f>INDEX('d_분포'!$B$2:$B$57,RANDBETWEEN(1,56))</f>
        <v/>
      </c>
      <c r="R2517">
        <f>BETAINV(RAND(),5,5)</f>
        <v/>
      </c>
      <c r="S2517">
        <f>'d_고정'!$B$1*'6_기대효과'!$H$7*('d_시나리오'!$I$7/'d_고정'!$B$2)*B2517</f>
        <v/>
      </c>
      <c r="T2517">
        <f>S2517*D2517</f>
        <v/>
      </c>
      <c r="U2517">
        <f>S2517*F2517*H2517</f>
        <v/>
      </c>
      <c r="V2517">
        <f>S2517*F2517*(H2517-1)</f>
        <v/>
      </c>
      <c r="W2517">
        <f>U2517*J2517</f>
        <v/>
      </c>
      <c r="X2517">
        <f>T2517+W2517</f>
        <v/>
      </c>
      <c r="Y2517">
        <f>(T2517*E2517+W2517*L2517)*(1-R2517-'d_고정'!$B$13)</f>
        <v/>
      </c>
      <c r="Z2517">
        <f>(U2517*N2517*Q2517+'d_고정'!$B$3*('6_기대효과'!$H$7/8)*Q2517*'d_고정'!$B$10*P2517*('6_기대효과'!$K$7/'d_고정'!$B$9))*(1-R2517)</f>
        <v/>
      </c>
      <c r="AA2517">
        <f>W2517*L2517*(1-R2517-'d_고정'!$B$13)+U2517*MAX(N2517-'d_고정'!$B$10*P2517*('6_기대효과'!$K$7/'d_고정'!$B$9),0)*Q2517*(1-R2517)</f>
        <v/>
      </c>
      <c r="AB2517">
        <f>Y2517+Z2517</f>
        <v/>
      </c>
      <c r="AC2517">
        <f>Y2517/('d_고정'!$B$5*'6_기대효과'!$H$7/8)/'d_고정'!$B$6</f>
        <v/>
      </c>
      <c r="AD2517">
        <f>Y2517/('d_고정'!$B$8*'6_기대효과'!$H$7/8)</f>
        <v/>
      </c>
    </row>
    <row r="2518">
      <c r="A2518">
        <f>RAND()</f>
        <v/>
      </c>
      <c r="B2518">
        <f>IF('d_시나리오'!$J$2='d_시나리오'!$H$2,'d_시나리오'!$I$2,IF(A2518&lt;('d_시나리오'!$I$2-'d_시나리오'!$H$2)/('d_시나리오'!$J$2-'d_시나리오'!$H$2),'d_시나리오'!$H$2+SQRT(A2518*('d_시나리오'!$J$2-'d_시나리오'!$H$2)*('d_시나리오'!$I$2-'d_시나리오'!$H$2)),'d_시나리오'!$J$2-SQRT((1-A2518)*('d_시나리오'!$J$2-'d_시나리오'!$H$2)*('d_시나리오'!$J$2-'d_시나리오'!$I$2))))</f>
        <v/>
      </c>
      <c r="C2518">
        <f>RAND()</f>
        <v/>
      </c>
      <c r="D2518">
        <f>BETAINV(RAND(),IF(C2518&lt;'d_고정'!$B$26,'d_고정'!$B$23,'d_고정'!$B$16)+1,'d_고정'!$B$17-IF(C2518&lt;'d_고정'!$B$26,'d_고정'!$B$23,'d_고정'!$B$16)+1)*('d_고정'!$B$14+('d_고정'!$B$15-'d_고정'!$B$14)*RAND())</f>
        <v/>
      </c>
      <c r="E2518">
        <f>INDEX('d_분포'!$A$2:$A$28,RANDBETWEEN(1,27))</f>
        <v/>
      </c>
      <c r="F2518">
        <f>INDEX('d_분포'!$C$2:$C$5,RANDBETWEEN(1,4))*(0.9+0.2*RAND())</f>
        <v/>
      </c>
      <c r="G2518">
        <f>RAND()</f>
        <v/>
      </c>
      <c r="H2518">
        <f>(F2518+(1-F2518)*('d_고정'!$B$22*BETAINV(RAND(),IF(G2518&lt;'d_고정'!$B$26,'d_고정'!$B$25,'d_고정'!$B$20)+1,'d_고정'!$B$21-IF(G2518&lt;'d_고정'!$B$26,'d_고정'!$B$25,'d_고정'!$B$20)+1)+(1-'d_고정'!$B$22)*BETAINV(RAND(),IF(G2518&lt;'d_고정'!$B$26,'d_고정'!$B$24,'d_고정'!$B$18)+1,'d_고정'!$B$19-IF(G2518&lt;'d_고정'!$B$26,'d_고정'!$B$24,'d_고정'!$B$18)+1))*('d_고정'!$B$14+('d_고정'!$B$15-'d_고정'!$B$14)*RAND()))/F2518</f>
        <v/>
      </c>
      <c r="I2518">
        <f>RAND()</f>
        <v/>
      </c>
      <c r="J2518">
        <f>IF('d_시나리오'!$J$3='d_시나리오'!$H$3,'d_시나리오'!$I$3,IF(I2518&lt;('d_시나리오'!$I$3-'d_시나리오'!$H$3)/('d_시나리오'!$J$3-'d_시나리오'!$H$3),'d_시나리오'!$H$3+SQRT(I2518*('d_시나리오'!$J$3-'d_시나리오'!$H$3)*('d_시나리오'!$I$3-'d_시나리오'!$H$3)),'d_시나리오'!$J$3-SQRT((1-I2518)*('d_시나리오'!$J$3-'d_시나리오'!$H$3)*('d_시나리오'!$J$3-'d_시나리오'!$I$3))))</f>
        <v/>
      </c>
      <c r="K2518">
        <f>RAND()</f>
        <v/>
      </c>
      <c r="L2518">
        <f>IF('d_시나리오'!$J$4='d_시나리오'!$H$4,'d_시나리오'!$I$4,IF(K2518&lt;('d_시나리오'!$I$4-'d_시나리오'!$H$4)/('d_시나리오'!$J$4-'d_시나리오'!$H$4),'d_시나리오'!$H$4+SQRT(K2518*('d_시나리오'!$J$4-'d_시나리오'!$H$4)*('d_시나리오'!$I$4-'d_시나리오'!$H$4)),'d_시나리오'!$J$4-SQRT((1-K2518)*('d_시나리오'!$J$4-'d_시나리오'!$H$4)*('d_시나리오'!$J$4-'d_시나리오'!$I$4))))</f>
        <v/>
      </c>
      <c r="M2518">
        <f>RAND()</f>
        <v/>
      </c>
      <c r="N2518">
        <f>IF('d_시나리오'!$J$5='d_시나리오'!$H$5,'d_시나리오'!$I$5,IF(M2518&lt;('d_시나리오'!$I$5-'d_시나리오'!$H$5)/('d_시나리오'!$J$5-'d_시나리오'!$H$5),'d_시나리오'!$H$5+SQRT(M2518*('d_시나리오'!$J$5-'d_시나리오'!$H$5)*('d_시나리오'!$I$5-'d_시나리오'!$H$5)),'d_시나리오'!$J$5-SQRT((1-M2518)*('d_시나리오'!$J$5-'d_시나리오'!$H$5)*('d_시나리오'!$J$5-'d_시나리오'!$I$5))))</f>
        <v/>
      </c>
      <c r="O2518">
        <f>RAND()</f>
        <v/>
      </c>
      <c r="P2518">
        <f>IF('d_시나리오'!$J$6='d_시나리오'!$H$6,'d_시나리오'!$I$6,IF(O2518&lt;('d_시나리오'!$I$6-'d_시나리오'!$H$6)/('d_시나리오'!$J$6-'d_시나리오'!$H$6),'d_시나리오'!$H$6+SQRT(O2518*('d_시나리오'!$J$6-'d_시나리오'!$H$6)*('d_시나리오'!$I$6-'d_시나리오'!$H$6)),'d_시나리오'!$J$6-SQRT((1-O2518)*('d_시나리오'!$J$6-'d_시나리오'!$H$6)*('d_시나리오'!$J$6-'d_시나리오'!$I$6))))</f>
        <v/>
      </c>
      <c r="Q2518">
        <f>INDEX('d_분포'!$B$2:$B$57,RANDBETWEEN(1,56))</f>
        <v/>
      </c>
      <c r="R2518">
        <f>BETAINV(RAND(),5,5)</f>
        <v/>
      </c>
      <c r="S2518">
        <f>'d_고정'!$B$1*'6_기대효과'!$H$7*('d_시나리오'!$I$7/'d_고정'!$B$2)*B2518</f>
        <v/>
      </c>
      <c r="T2518">
        <f>S2518*D2518</f>
        <v/>
      </c>
      <c r="U2518">
        <f>S2518*F2518*H2518</f>
        <v/>
      </c>
      <c r="V2518">
        <f>S2518*F2518*(H2518-1)</f>
        <v/>
      </c>
      <c r="W2518">
        <f>U2518*J2518</f>
        <v/>
      </c>
      <c r="X2518">
        <f>T2518+W2518</f>
        <v/>
      </c>
      <c r="Y2518">
        <f>(T2518*E2518+W2518*L2518)*(1-R2518-'d_고정'!$B$13)</f>
        <v/>
      </c>
      <c r="Z2518">
        <f>(U2518*N2518*Q2518+'d_고정'!$B$3*('6_기대효과'!$H$7/8)*Q2518*'d_고정'!$B$10*P2518*('6_기대효과'!$K$7/'d_고정'!$B$9))*(1-R2518)</f>
        <v/>
      </c>
      <c r="AA2518">
        <f>W2518*L2518*(1-R2518-'d_고정'!$B$13)+U2518*MAX(N2518-'d_고정'!$B$10*P2518*('6_기대효과'!$K$7/'d_고정'!$B$9),0)*Q2518*(1-R2518)</f>
        <v/>
      </c>
      <c r="AB2518">
        <f>Y2518+Z2518</f>
        <v/>
      </c>
      <c r="AC2518">
        <f>Y2518/('d_고정'!$B$5*'6_기대효과'!$H$7/8)/'d_고정'!$B$6</f>
        <v/>
      </c>
      <c r="AD2518">
        <f>Y2518/('d_고정'!$B$8*'6_기대효과'!$H$7/8)</f>
        <v/>
      </c>
    </row>
    <row r="2519">
      <c r="A2519">
        <f>RAND()</f>
        <v/>
      </c>
      <c r="B2519">
        <f>IF('d_시나리오'!$J$2='d_시나리오'!$H$2,'d_시나리오'!$I$2,IF(A2519&lt;('d_시나리오'!$I$2-'d_시나리오'!$H$2)/('d_시나리오'!$J$2-'d_시나리오'!$H$2),'d_시나리오'!$H$2+SQRT(A2519*('d_시나리오'!$J$2-'d_시나리오'!$H$2)*('d_시나리오'!$I$2-'d_시나리오'!$H$2)),'d_시나리오'!$J$2-SQRT((1-A2519)*('d_시나리오'!$J$2-'d_시나리오'!$H$2)*('d_시나리오'!$J$2-'d_시나리오'!$I$2))))</f>
        <v/>
      </c>
      <c r="C2519">
        <f>RAND()</f>
        <v/>
      </c>
      <c r="D2519">
        <f>BETAINV(RAND(),IF(C2519&lt;'d_고정'!$B$26,'d_고정'!$B$23,'d_고정'!$B$16)+1,'d_고정'!$B$17-IF(C2519&lt;'d_고정'!$B$26,'d_고정'!$B$23,'d_고정'!$B$16)+1)*('d_고정'!$B$14+('d_고정'!$B$15-'d_고정'!$B$14)*RAND())</f>
        <v/>
      </c>
      <c r="E2519">
        <f>INDEX('d_분포'!$A$2:$A$28,RANDBETWEEN(1,27))</f>
        <v/>
      </c>
      <c r="F2519">
        <f>INDEX('d_분포'!$C$2:$C$5,RANDBETWEEN(1,4))*(0.9+0.2*RAND())</f>
        <v/>
      </c>
      <c r="G2519">
        <f>RAND()</f>
        <v/>
      </c>
      <c r="H2519">
        <f>(F2519+(1-F2519)*('d_고정'!$B$22*BETAINV(RAND(),IF(G2519&lt;'d_고정'!$B$26,'d_고정'!$B$25,'d_고정'!$B$20)+1,'d_고정'!$B$21-IF(G2519&lt;'d_고정'!$B$26,'d_고정'!$B$25,'d_고정'!$B$20)+1)+(1-'d_고정'!$B$22)*BETAINV(RAND(),IF(G2519&lt;'d_고정'!$B$26,'d_고정'!$B$24,'d_고정'!$B$18)+1,'d_고정'!$B$19-IF(G2519&lt;'d_고정'!$B$26,'d_고정'!$B$24,'d_고정'!$B$18)+1))*('d_고정'!$B$14+('d_고정'!$B$15-'d_고정'!$B$14)*RAND()))/F2519</f>
        <v/>
      </c>
      <c r="I2519">
        <f>RAND()</f>
        <v/>
      </c>
      <c r="J2519">
        <f>IF('d_시나리오'!$J$3='d_시나리오'!$H$3,'d_시나리오'!$I$3,IF(I2519&lt;('d_시나리오'!$I$3-'d_시나리오'!$H$3)/('d_시나리오'!$J$3-'d_시나리오'!$H$3),'d_시나리오'!$H$3+SQRT(I2519*('d_시나리오'!$J$3-'d_시나리오'!$H$3)*('d_시나리오'!$I$3-'d_시나리오'!$H$3)),'d_시나리오'!$J$3-SQRT((1-I2519)*('d_시나리오'!$J$3-'d_시나리오'!$H$3)*('d_시나리오'!$J$3-'d_시나리오'!$I$3))))</f>
        <v/>
      </c>
      <c r="K2519">
        <f>RAND()</f>
        <v/>
      </c>
      <c r="L2519">
        <f>IF('d_시나리오'!$J$4='d_시나리오'!$H$4,'d_시나리오'!$I$4,IF(K2519&lt;('d_시나리오'!$I$4-'d_시나리오'!$H$4)/('d_시나리오'!$J$4-'d_시나리오'!$H$4),'d_시나리오'!$H$4+SQRT(K2519*('d_시나리오'!$J$4-'d_시나리오'!$H$4)*('d_시나리오'!$I$4-'d_시나리오'!$H$4)),'d_시나리오'!$J$4-SQRT((1-K2519)*('d_시나리오'!$J$4-'d_시나리오'!$H$4)*('d_시나리오'!$J$4-'d_시나리오'!$I$4))))</f>
        <v/>
      </c>
      <c r="M2519">
        <f>RAND()</f>
        <v/>
      </c>
      <c r="N2519">
        <f>IF('d_시나리오'!$J$5='d_시나리오'!$H$5,'d_시나리오'!$I$5,IF(M2519&lt;('d_시나리오'!$I$5-'d_시나리오'!$H$5)/('d_시나리오'!$J$5-'d_시나리오'!$H$5),'d_시나리오'!$H$5+SQRT(M2519*('d_시나리오'!$J$5-'d_시나리오'!$H$5)*('d_시나리오'!$I$5-'d_시나리오'!$H$5)),'d_시나리오'!$J$5-SQRT((1-M2519)*('d_시나리오'!$J$5-'d_시나리오'!$H$5)*('d_시나리오'!$J$5-'d_시나리오'!$I$5))))</f>
        <v/>
      </c>
      <c r="O2519">
        <f>RAND()</f>
        <v/>
      </c>
      <c r="P2519">
        <f>IF('d_시나리오'!$J$6='d_시나리오'!$H$6,'d_시나리오'!$I$6,IF(O2519&lt;('d_시나리오'!$I$6-'d_시나리오'!$H$6)/('d_시나리오'!$J$6-'d_시나리오'!$H$6),'d_시나리오'!$H$6+SQRT(O2519*('d_시나리오'!$J$6-'d_시나리오'!$H$6)*('d_시나리오'!$I$6-'d_시나리오'!$H$6)),'d_시나리오'!$J$6-SQRT((1-O2519)*('d_시나리오'!$J$6-'d_시나리오'!$H$6)*('d_시나리오'!$J$6-'d_시나리오'!$I$6))))</f>
        <v/>
      </c>
      <c r="Q2519">
        <f>INDEX('d_분포'!$B$2:$B$57,RANDBETWEEN(1,56))</f>
        <v/>
      </c>
      <c r="R2519">
        <f>BETAINV(RAND(),5,5)</f>
        <v/>
      </c>
      <c r="S2519">
        <f>'d_고정'!$B$1*'6_기대효과'!$H$7*('d_시나리오'!$I$7/'d_고정'!$B$2)*B2519</f>
        <v/>
      </c>
      <c r="T2519">
        <f>S2519*D2519</f>
        <v/>
      </c>
      <c r="U2519">
        <f>S2519*F2519*H2519</f>
        <v/>
      </c>
      <c r="V2519">
        <f>S2519*F2519*(H2519-1)</f>
        <v/>
      </c>
      <c r="W2519">
        <f>U2519*J2519</f>
        <v/>
      </c>
      <c r="X2519">
        <f>T2519+W2519</f>
        <v/>
      </c>
      <c r="Y2519">
        <f>(T2519*E2519+W2519*L2519)*(1-R2519-'d_고정'!$B$13)</f>
        <v/>
      </c>
      <c r="Z2519">
        <f>(U2519*N2519*Q2519+'d_고정'!$B$3*('6_기대효과'!$H$7/8)*Q2519*'d_고정'!$B$10*P2519*('6_기대효과'!$K$7/'d_고정'!$B$9))*(1-R2519)</f>
        <v/>
      </c>
      <c r="AA2519">
        <f>W2519*L2519*(1-R2519-'d_고정'!$B$13)+U2519*MAX(N2519-'d_고정'!$B$10*P2519*('6_기대효과'!$K$7/'d_고정'!$B$9),0)*Q2519*(1-R2519)</f>
        <v/>
      </c>
      <c r="AB2519">
        <f>Y2519+Z2519</f>
        <v/>
      </c>
      <c r="AC2519">
        <f>Y2519/('d_고정'!$B$5*'6_기대효과'!$H$7/8)/'d_고정'!$B$6</f>
        <v/>
      </c>
      <c r="AD2519">
        <f>Y2519/('d_고정'!$B$8*'6_기대효과'!$H$7/8)</f>
        <v/>
      </c>
    </row>
    <row r="2520">
      <c r="A2520">
        <f>RAND()</f>
        <v/>
      </c>
      <c r="B2520">
        <f>IF('d_시나리오'!$J$2='d_시나리오'!$H$2,'d_시나리오'!$I$2,IF(A2520&lt;('d_시나리오'!$I$2-'d_시나리오'!$H$2)/('d_시나리오'!$J$2-'d_시나리오'!$H$2),'d_시나리오'!$H$2+SQRT(A2520*('d_시나리오'!$J$2-'d_시나리오'!$H$2)*('d_시나리오'!$I$2-'d_시나리오'!$H$2)),'d_시나리오'!$J$2-SQRT((1-A2520)*('d_시나리오'!$J$2-'d_시나리오'!$H$2)*('d_시나리오'!$J$2-'d_시나리오'!$I$2))))</f>
        <v/>
      </c>
      <c r="C2520">
        <f>RAND()</f>
        <v/>
      </c>
      <c r="D2520">
        <f>BETAINV(RAND(),IF(C2520&lt;'d_고정'!$B$26,'d_고정'!$B$23,'d_고정'!$B$16)+1,'d_고정'!$B$17-IF(C2520&lt;'d_고정'!$B$26,'d_고정'!$B$23,'d_고정'!$B$16)+1)*('d_고정'!$B$14+('d_고정'!$B$15-'d_고정'!$B$14)*RAND())</f>
        <v/>
      </c>
      <c r="E2520">
        <f>INDEX('d_분포'!$A$2:$A$28,RANDBETWEEN(1,27))</f>
        <v/>
      </c>
      <c r="F2520">
        <f>INDEX('d_분포'!$C$2:$C$5,RANDBETWEEN(1,4))*(0.9+0.2*RAND())</f>
        <v/>
      </c>
      <c r="G2520">
        <f>RAND()</f>
        <v/>
      </c>
      <c r="H2520">
        <f>(F2520+(1-F2520)*('d_고정'!$B$22*BETAINV(RAND(),IF(G2520&lt;'d_고정'!$B$26,'d_고정'!$B$25,'d_고정'!$B$20)+1,'d_고정'!$B$21-IF(G2520&lt;'d_고정'!$B$26,'d_고정'!$B$25,'d_고정'!$B$20)+1)+(1-'d_고정'!$B$22)*BETAINV(RAND(),IF(G2520&lt;'d_고정'!$B$26,'d_고정'!$B$24,'d_고정'!$B$18)+1,'d_고정'!$B$19-IF(G2520&lt;'d_고정'!$B$26,'d_고정'!$B$24,'d_고정'!$B$18)+1))*('d_고정'!$B$14+('d_고정'!$B$15-'d_고정'!$B$14)*RAND()))/F2520</f>
        <v/>
      </c>
      <c r="I2520">
        <f>RAND()</f>
        <v/>
      </c>
      <c r="J2520">
        <f>IF('d_시나리오'!$J$3='d_시나리오'!$H$3,'d_시나리오'!$I$3,IF(I2520&lt;('d_시나리오'!$I$3-'d_시나리오'!$H$3)/('d_시나리오'!$J$3-'d_시나리오'!$H$3),'d_시나리오'!$H$3+SQRT(I2520*('d_시나리오'!$J$3-'d_시나리오'!$H$3)*('d_시나리오'!$I$3-'d_시나리오'!$H$3)),'d_시나리오'!$J$3-SQRT((1-I2520)*('d_시나리오'!$J$3-'d_시나리오'!$H$3)*('d_시나리오'!$J$3-'d_시나리오'!$I$3))))</f>
        <v/>
      </c>
      <c r="K2520">
        <f>RAND()</f>
        <v/>
      </c>
      <c r="L2520">
        <f>IF('d_시나리오'!$J$4='d_시나리오'!$H$4,'d_시나리오'!$I$4,IF(K2520&lt;('d_시나리오'!$I$4-'d_시나리오'!$H$4)/('d_시나리오'!$J$4-'d_시나리오'!$H$4),'d_시나리오'!$H$4+SQRT(K2520*('d_시나리오'!$J$4-'d_시나리오'!$H$4)*('d_시나리오'!$I$4-'d_시나리오'!$H$4)),'d_시나리오'!$J$4-SQRT((1-K2520)*('d_시나리오'!$J$4-'d_시나리오'!$H$4)*('d_시나리오'!$J$4-'d_시나리오'!$I$4))))</f>
        <v/>
      </c>
      <c r="M2520">
        <f>RAND()</f>
        <v/>
      </c>
      <c r="N2520">
        <f>IF('d_시나리오'!$J$5='d_시나리오'!$H$5,'d_시나리오'!$I$5,IF(M2520&lt;('d_시나리오'!$I$5-'d_시나리오'!$H$5)/('d_시나리오'!$J$5-'d_시나리오'!$H$5),'d_시나리오'!$H$5+SQRT(M2520*('d_시나리오'!$J$5-'d_시나리오'!$H$5)*('d_시나리오'!$I$5-'d_시나리오'!$H$5)),'d_시나리오'!$J$5-SQRT((1-M2520)*('d_시나리오'!$J$5-'d_시나리오'!$H$5)*('d_시나리오'!$J$5-'d_시나리오'!$I$5))))</f>
        <v/>
      </c>
      <c r="O2520">
        <f>RAND()</f>
        <v/>
      </c>
      <c r="P2520">
        <f>IF('d_시나리오'!$J$6='d_시나리오'!$H$6,'d_시나리오'!$I$6,IF(O2520&lt;('d_시나리오'!$I$6-'d_시나리오'!$H$6)/('d_시나리오'!$J$6-'d_시나리오'!$H$6),'d_시나리오'!$H$6+SQRT(O2520*('d_시나리오'!$J$6-'d_시나리오'!$H$6)*('d_시나리오'!$I$6-'d_시나리오'!$H$6)),'d_시나리오'!$J$6-SQRT((1-O2520)*('d_시나리오'!$J$6-'d_시나리오'!$H$6)*('d_시나리오'!$J$6-'d_시나리오'!$I$6))))</f>
        <v/>
      </c>
      <c r="Q2520">
        <f>INDEX('d_분포'!$B$2:$B$57,RANDBETWEEN(1,56))</f>
        <v/>
      </c>
      <c r="R2520">
        <f>BETAINV(RAND(),5,5)</f>
        <v/>
      </c>
      <c r="S2520">
        <f>'d_고정'!$B$1*'6_기대효과'!$H$7*('d_시나리오'!$I$7/'d_고정'!$B$2)*B2520</f>
        <v/>
      </c>
      <c r="T2520">
        <f>S2520*D2520</f>
        <v/>
      </c>
      <c r="U2520">
        <f>S2520*F2520*H2520</f>
        <v/>
      </c>
      <c r="V2520">
        <f>S2520*F2520*(H2520-1)</f>
        <v/>
      </c>
      <c r="W2520">
        <f>U2520*J2520</f>
        <v/>
      </c>
      <c r="X2520">
        <f>T2520+W2520</f>
        <v/>
      </c>
      <c r="Y2520">
        <f>(T2520*E2520+W2520*L2520)*(1-R2520-'d_고정'!$B$13)</f>
        <v/>
      </c>
      <c r="Z2520">
        <f>(U2520*N2520*Q2520+'d_고정'!$B$3*('6_기대효과'!$H$7/8)*Q2520*'d_고정'!$B$10*P2520*('6_기대효과'!$K$7/'d_고정'!$B$9))*(1-R2520)</f>
        <v/>
      </c>
      <c r="AA2520">
        <f>W2520*L2520*(1-R2520-'d_고정'!$B$13)+U2520*MAX(N2520-'d_고정'!$B$10*P2520*('6_기대효과'!$K$7/'d_고정'!$B$9),0)*Q2520*(1-R2520)</f>
        <v/>
      </c>
      <c r="AB2520">
        <f>Y2520+Z2520</f>
        <v/>
      </c>
      <c r="AC2520">
        <f>Y2520/('d_고정'!$B$5*'6_기대효과'!$H$7/8)/'d_고정'!$B$6</f>
        <v/>
      </c>
      <c r="AD2520">
        <f>Y2520/('d_고정'!$B$8*'6_기대효과'!$H$7/8)</f>
        <v/>
      </c>
    </row>
    <row r="2521">
      <c r="A2521">
        <f>RAND()</f>
        <v/>
      </c>
      <c r="B2521">
        <f>IF('d_시나리오'!$J$2='d_시나리오'!$H$2,'d_시나리오'!$I$2,IF(A2521&lt;('d_시나리오'!$I$2-'d_시나리오'!$H$2)/('d_시나리오'!$J$2-'d_시나리오'!$H$2),'d_시나리오'!$H$2+SQRT(A2521*('d_시나리오'!$J$2-'d_시나리오'!$H$2)*('d_시나리오'!$I$2-'d_시나리오'!$H$2)),'d_시나리오'!$J$2-SQRT((1-A2521)*('d_시나리오'!$J$2-'d_시나리오'!$H$2)*('d_시나리오'!$J$2-'d_시나리오'!$I$2))))</f>
        <v/>
      </c>
      <c r="C2521">
        <f>RAND()</f>
        <v/>
      </c>
      <c r="D2521">
        <f>BETAINV(RAND(),IF(C2521&lt;'d_고정'!$B$26,'d_고정'!$B$23,'d_고정'!$B$16)+1,'d_고정'!$B$17-IF(C2521&lt;'d_고정'!$B$26,'d_고정'!$B$23,'d_고정'!$B$16)+1)*('d_고정'!$B$14+('d_고정'!$B$15-'d_고정'!$B$14)*RAND())</f>
        <v/>
      </c>
      <c r="E2521">
        <f>INDEX('d_분포'!$A$2:$A$28,RANDBETWEEN(1,27))</f>
        <v/>
      </c>
      <c r="F2521">
        <f>INDEX('d_분포'!$C$2:$C$5,RANDBETWEEN(1,4))*(0.9+0.2*RAND())</f>
        <v/>
      </c>
      <c r="G2521">
        <f>RAND()</f>
        <v/>
      </c>
      <c r="H2521">
        <f>(F2521+(1-F2521)*('d_고정'!$B$22*BETAINV(RAND(),IF(G2521&lt;'d_고정'!$B$26,'d_고정'!$B$25,'d_고정'!$B$20)+1,'d_고정'!$B$21-IF(G2521&lt;'d_고정'!$B$26,'d_고정'!$B$25,'d_고정'!$B$20)+1)+(1-'d_고정'!$B$22)*BETAINV(RAND(),IF(G2521&lt;'d_고정'!$B$26,'d_고정'!$B$24,'d_고정'!$B$18)+1,'d_고정'!$B$19-IF(G2521&lt;'d_고정'!$B$26,'d_고정'!$B$24,'d_고정'!$B$18)+1))*('d_고정'!$B$14+('d_고정'!$B$15-'d_고정'!$B$14)*RAND()))/F2521</f>
        <v/>
      </c>
      <c r="I2521">
        <f>RAND()</f>
        <v/>
      </c>
      <c r="J2521">
        <f>IF('d_시나리오'!$J$3='d_시나리오'!$H$3,'d_시나리오'!$I$3,IF(I2521&lt;('d_시나리오'!$I$3-'d_시나리오'!$H$3)/('d_시나리오'!$J$3-'d_시나리오'!$H$3),'d_시나리오'!$H$3+SQRT(I2521*('d_시나리오'!$J$3-'d_시나리오'!$H$3)*('d_시나리오'!$I$3-'d_시나리오'!$H$3)),'d_시나리오'!$J$3-SQRT((1-I2521)*('d_시나리오'!$J$3-'d_시나리오'!$H$3)*('d_시나리오'!$J$3-'d_시나리오'!$I$3))))</f>
        <v/>
      </c>
      <c r="K2521">
        <f>RAND()</f>
        <v/>
      </c>
      <c r="L2521">
        <f>IF('d_시나리오'!$J$4='d_시나리오'!$H$4,'d_시나리오'!$I$4,IF(K2521&lt;('d_시나리오'!$I$4-'d_시나리오'!$H$4)/('d_시나리오'!$J$4-'d_시나리오'!$H$4),'d_시나리오'!$H$4+SQRT(K2521*('d_시나리오'!$J$4-'d_시나리오'!$H$4)*('d_시나리오'!$I$4-'d_시나리오'!$H$4)),'d_시나리오'!$J$4-SQRT((1-K2521)*('d_시나리오'!$J$4-'d_시나리오'!$H$4)*('d_시나리오'!$J$4-'d_시나리오'!$I$4))))</f>
        <v/>
      </c>
      <c r="M2521">
        <f>RAND()</f>
        <v/>
      </c>
      <c r="N2521">
        <f>IF('d_시나리오'!$J$5='d_시나리오'!$H$5,'d_시나리오'!$I$5,IF(M2521&lt;('d_시나리오'!$I$5-'d_시나리오'!$H$5)/('d_시나리오'!$J$5-'d_시나리오'!$H$5),'d_시나리오'!$H$5+SQRT(M2521*('d_시나리오'!$J$5-'d_시나리오'!$H$5)*('d_시나리오'!$I$5-'d_시나리오'!$H$5)),'d_시나리오'!$J$5-SQRT((1-M2521)*('d_시나리오'!$J$5-'d_시나리오'!$H$5)*('d_시나리오'!$J$5-'d_시나리오'!$I$5))))</f>
        <v/>
      </c>
      <c r="O2521">
        <f>RAND()</f>
        <v/>
      </c>
      <c r="P2521">
        <f>IF('d_시나리오'!$J$6='d_시나리오'!$H$6,'d_시나리오'!$I$6,IF(O2521&lt;('d_시나리오'!$I$6-'d_시나리오'!$H$6)/('d_시나리오'!$J$6-'d_시나리오'!$H$6),'d_시나리오'!$H$6+SQRT(O2521*('d_시나리오'!$J$6-'d_시나리오'!$H$6)*('d_시나리오'!$I$6-'d_시나리오'!$H$6)),'d_시나리오'!$J$6-SQRT((1-O2521)*('d_시나리오'!$J$6-'d_시나리오'!$H$6)*('d_시나리오'!$J$6-'d_시나리오'!$I$6))))</f>
        <v/>
      </c>
      <c r="Q2521">
        <f>INDEX('d_분포'!$B$2:$B$57,RANDBETWEEN(1,56))</f>
        <v/>
      </c>
      <c r="R2521">
        <f>BETAINV(RAND(),5,5)</f>
        <v/>
      </c>
      <c r="S2521">
        <f>'d_고정'!$B$1*'6_기대효과'!$H$7*('d_시나리오'!$I$7/'d_고정'!$B$2)*B2521</f>
        <v/>
      </c>
      <c r="T2521">
        <f>S2521*D2521</f>
        <v/>
      </c>
      <c r="U2521">
        <f>S2521*F2521*H2521</f>
        <v/>
      </c>
      <c r="V2521">
        <f>S2521*F2521*(H2521-1)</f>
        <v/>
      </c>
      <c r="W2521">
        <f>U2521*J2521</f>
        <v/>
      </c>
      <c r="X2521">
        <f>T2521+W2521</f>
        <v/>
      </c>
      <c r="Y2521">
        <f>(T2521*E2521+W2521*L2521)*(1-R2521-'d_고정'!$B$13)</f>
        <v/>
      </c>
      <c r="Z2521">
        <f>(U2521*N2521*Q2521+'d_고정'!$B$3*('6_기대효과'!$H$7/8)*Q2521*'d_고정'!$B$10*P2521*('6_기대효과'!$K$7/'d_고정'!$B$9))*(1-R2521)</f>
        <v/>
      </c>
      <c r="AA2521">
        <f>W2521*L2521*(1-R2521-'d_고정'!$B$13)+U2521*MAX(N2521-'d_고정'!$B$10*P2521*('6_기대효과'!$K$7/'d_고정'!$B$9),0)*Q2521*(1-R2521)</f>
        <v/>
      </c>
      <c r="AB2521">
        <f>Y2521+Z2521</f>
        <v/>
      </c>
      <c r="AC2521">
        <f>Y2521/('d_고정'!$B$5*'6_기대효과'!$H$7/8)/'d_고정'!$B$6</f>
        <v/>
      </c>
      <c r="AD2521">
        <f>Y2521/('d_고정'!$B$8*'6_기대효과'!$H$7/8)</f>
        <v/>
      </c>
    </row>
    <row r="2522">
      <c r="A2522">
        <f>RAND()</f>
        <v/>
      </c>
      <c r="B2522">
        <f>IF('d_시나리오'!$J$2='d_시나리오'!$H$2,'d_시나리오'!$I$2,IF(A2522&lt;('d_시나리오'!$I$2-'d_시나리오'!$H$2)/('d_시나리오'!$J$2-'d_시나리오'!$H$2),'d_시나리오'!$H$2+SQRT(A2522*('d_시나리오'!$J$2-'d_시나리오'!$H$2)*('d_시나리오'!$I$2-'d_시나리오'!$H$2)),'d_시나리오'!$J$2-SQRT((1-A2522)*('d_시나리오'!$J$2-'d_시나리오'!$H$2)*('d_시나리오'!$J$2-'d_시나리오'!$I$2))))</f>
        <v/>
      </c>
      <c r="C2522">
        <f>RAND()</f>
        <v/>
      </c>
      <c r="D2522">
        <f>BETAINV(RAND(),IF(C2522&lt;'d_고정'!$B$26,'d_고정'!$B$23,'d_고정'!$B$16)+1,'d_고정'!$B$17-IF(C2522&lt;'d_고정'!$B$26,'d_고정'!$B$23,'d_고정'!$B$16)+1)*('d_고정'!$B$14+('d_고정'!$B$15-'d_고정'!$B$14)*RAND())</f>
        <v/>
      </c>
      <c r="E2522">
        <f>INDEX('d_분포'!$A$2:$A$28,RANDBETWEEN(1,27))</f>
        <v/>
      </c>
      <c r="F2522">
        <f>INDEX('d_분포'!$C$2:$C$5,RANDBETWEEN(1,4))*(0.9+0.2*RAND())</f>
        <v/>
      </c>
      <c r="G2522">
        <f>RAND()</f>
        <v/>
      </c>
      <c r="H2522">
        <f>(F2522+(1-F2522)*('d_고정'!$B$22*BETAINV(RAND(),IF(G2522&lt;'d_고정'!$B$26,'d_고정'!$B$25,'d_고정'!$B$20)+1,'d_고정'!$B$21-IF(G2522&lt;'d_고정'!$B$26,'d_고정'!$B$25,'d_고정'!$B$20)+1)+(1-'d_고정'!$B$22)*BETAINV(RAND(),IF(G2522&lt;'d_고정'!$B$26,'d_고정'!$B$24,'d_고정'!$B$18)+1,'d_고정'!$B$19-IF(G2522&lt;'d_고정'!$B$26,'d_고정'!$B$24,'d_고정'!$B$18)+1))*('d_고정'!$B$14+('d_고정'!$B$15-'d_고정'!$B$14)*RAND()))/F2522</f>
        <v/>
      </c>
      <c r="I2522">
        <f>RAND()</f>
        <v/>
      </c>
      <c r="J2522">
        <f>IF('d_시나리오'!$J$3='d_시나리오'!$H$3,'d_시나리오'!$I$3,IF(I2522&lt;('d_시나리오'!$I$3-'d_시나리오'!$H$3)/('d_시나리오'!$J$3-'d_시나리오'!$H$3),'d_시나리오'!$H$3+SQRT(I2522*('d_시나리오'!$J$3-'d_시나리오'!$H$3)*('d_시나리오'!$I$3-'d_시나리오'!$H$3)),'d_시나리오'!$J$3-SQRT((1-I2522)*('d_시나리오'!$J$3-'d_시나리오'!$H$3)*('d_시나리오'!$J$3-'d_시나리오'!$I$3))))</f>
        <v/>
      </c>
      <c r="K2522">
        <f>RAND()</f>
        <v/>
      </c>
      <c r="L2522">
        <f>IF('d_시나리오'!$J$4='d_시나리오'!$H$4,'d_시나리오'!$I$4,IF(K2522&lt;('d_시나리오'!$I$4-'d_시나리오'!$H$4)/('d_시나리오'!$J$4-'d_시나리오'!$H$4),'d_시나리오'!$H$4+SQRT(K2522*('d_시나리오'!$J$4-'d_시나리오'!$H$4)*('d_시나리오'!$I$4-'d_시나리오'!$H$4)),'d_시나리오'!$J$4-SQRT((1-K2522)*('d_시나리오'!$J$4-'d_시나리오'!$H$4)*('d_시나리오'!$J$4-'d_시나리오'!$I$4))))</f>
        <v/>
      </c>
      <c r="M2522">
        <f>RAND()</f>
        <v/>
      </c>
      <c r="N2522">
        <f>IF('d_시나리오'!$J$5='d_시나리오'!$H$5,'d_시나리오'!$I$5,IF(M2522&lt;('d_시나리오'!$I$5-'d_시나리오'!$H$5)/('d_시나리오'!$J$5-'d_시나리오'!$H$5),'d_시나리오'!$H$5+SQRT(M2522*('d_시나리오'!$J$5-'d_시나리오'!$H$5)*('d_시나리오'!$I$5-'d_시나리오'!$H$5)),'d_시나리오'!$J$5-SQRT((1-M2522)*('d_시나리오'!$J$5-'d_시나리오'!$H$5)*('d_시나리오'!$J$5-'d_시나리오'!$I$5))))</f>
        <v/>
      </c>
      <c r="O2522">
        <f>RAND()</f>
        <v/>
      </c>
      <c r="P2522">
        <f>IF('d_시나리오'!$J$6='d_시나리오'!$H$6,'d_시나리오'!$I$6,IF(O2522&lt;('d_시나리오'!$I$6-'d_시나리오'!$H$6)/('d_시나리오'!$J$6-'d_시나리오'!$H$6),'d_시나리오'!$H$6+SQRT(O2522*('d_시나리오'!$J$6-'d_시나리오'!$H$6)*('d_시나리오'!$I$6-'d_시나리오'!$H$6)),'d_시나리오'!$J$6-SQRT((1-O2522)*('d_시나리오'!$J$6-'d_시나리오'!$H$6)*('d_시나리오'!$J$6-'d_시나리오'!$I$6))))</f>
        <v/>
      </c>
      <c r="Q2522">
        <f>INDEX('d_분포'!$B$2:$B$57,RANDBETWEEN(1,56))</f>
        <v/>
      </c>
      <c r="R2522">
        <f>BETAINV(RAND(),5,5)</f>
        <v/>
      </c>
      <c r="S2522">
        <f>'d_고정'!$B$1*'6_기대효과'!$H$7*('d_시나리오'!$I$7/'d_고정'!$B$2)*B2522</f>
        <v/>
      </c>
      <c r="T2522">
        <f>S2522*D2522</f>
        <v/>
      </c>
      <c r="U2522">
        <f>S2522*F2522*H2522</f>
        <v/>
      </c>
      <c r="V2522">
        <f>S2522*F2522*(H2522-1)</f>
        <v/>
      </c>
      <c r="W2522">
        <f>U2522*J2522</f>
        <v/>
      </c>
      <c r="X2522">
        <f>T2522+W2522</f>
        <v/>
      </c>
      <c r="Y2522">
        <f>(T2522*E2522+W2522*L2522)*(1-R2522-'d_고정'!$B$13)</f>
        <v/>
      </c>
      <c r="Z2522">
        <f>(U2522*N2522*Q2522+'d_고정'!$B$3*('6_기대효과'!$H$7/8)*Q2522*'d_고정'!$B$10*P2522*('6_기대효과'!$K$7/'d_고정'!$B$9))*(1-R2522)</f>
        <v/>
      </c>
      <c r="AA2522">
        <f>W2522*L2522*(1-R2522-'d_고정'!$B$13)+U2522*MAX(N2522-'d_고정'!$B$10*P2522*('6_기대효과'!$K$7/'d_고정'!$B$9),0)*Q2522*(1-R2522)</f>
        <v/>
      </c>
      <c r="AB2522">
        <f>Y2522+Z2522</f>
        <v/>
      </c>
      <c r="AC2522">
        <f>Y2522/('d_고정'!$B$5*'6_기대효과'!$H$7/8)/'d_고정'!$B$6</f>
        <v/>
      </c>
      <c r="AD2522">
        <f>Y2522/('d_고정'!$B$8*'6_기대효과'!$H$7/8)</f>
        <v/>
      </c>
    </row>
    <row r="2523">
      <c r="A2523">
        <f>RAND()</f>
        <v/>
      </c>
      <c r="B2523">
        <f>IF('d_시나리오'!$J$2='d_시나리오'!$H$2,'d_시나리오'!$I$2,IF(A2523&lt;('d_시나리오'!$I$2-'d_시나리오'!$H$2)/('d_시나리오'!$J$2-'d_시나리오'!$H$2),'d_시나리오'!$H$2+SQRT(A2523*('d_시나리오'!$J$2-'d_시나리오'!$H$2)*('d_시나리오'!$I$2-'d_시나리오'!$H$2)),'d_시나리오'!$J$2-SQRT((1-A2523)*('d_시나리오'!$J$2-'d_시나리오'!$H$2)*('d_시나리오'!$J$2-'d_시나리오'!$I$2))))</f>
        <v/>
      </c>
      <c r="C2523">
        <f>RAND()</f>
        <v/>
      </c>
      <c r="D2523">
        <f>BETAINV(RAND(),IF(C2523&lt;'d_고정'!$B$26,'d_고정'!$B$23,'d_고정'!$B$16)+1,'d_고정'!$B$17-IF(C2523&lt;'d_고정'!$B$26,'d_고정'!$B$23,'d_고정'!$B$16)+1)*('d_고정'!$B$14+('d_고정'!$B$15-'d_고정'!$B$14)*RAND())</f>
        <v/>
      </c>
      <c r="E2523">
        <f>INDEX('d_분포'!$A$2:$A$28,RANDBETWEEN(1,27))</f>
        <v/>
      </c>
      <c r="F2523">
        <f>INDEX('d_분포'!$C$2:$C$5,RANDBETWEEN(1,4))*(0.9+0.2*RAND())</f>
        <v/>
      </c>
      <c r="G2523">
        <f>RAND()</f>
        <v/>
      </c>
      <c r="H2523">
        <f>(F2523+(1-F2523)*('d_고정'!$B$22*BETAINV(RAND(),IF(G2523&lt;'d_고정'!$B$26,'d_고정'!$B$25,'d_고정'!$B$20)+1,'d_고정'!$B$21-IF(G2523&lt;'d_고정'!$B$26,'d_고정'!$B$25,'d_고정'!$B$20)+1)+(1-'d_고정'!$B$22)*BETAINV(RAND(),IF(G2523&lt;'d_고정'!$B$26,'d_고정'!$B$24,'d_고정'!$B$18)+1,'d_고정'!$B$19-IF(G2523&lt;'d_고정'!$B$26,'d_고정'!$B$24,'d_고정'!$B$18)+1))*('d_고정'!$B$14+('d_고정'!$B$15-'d_고정'!$B$14)*RAND()))/F2523</f>
        <v/>
      </c>
      <c r="I2523">
        <f>RAND()</f>
        <v/>
      </c>
      <c r="J2523">
        <f>IF('d_시나리오'!$J$3='d_시나리오'!$H$3,'d_시나리오'!$I$3,IF(I2523&lt;('d_시나리오'!$I$3-'d_시나리오'!$H$3)/('d_시나리오'!$J$3-'d_시나리오'!$H$3),'d_시나리오'!$H$3+SQRT(I2523*('d_시나리오'!$J$3-'d_시나리오'!$H$3)*('d_시나리오'!$I$3-'d_시나리오'!$H$3)),'d_시나리오'!$J$3-SQRT((1-I2523)*('d_시나리오'!$J$3-'d_시나리오'!$H$3)*('d_시나리오'!$J$3-'d_시나리오'!$I$3))))</f>
        <v/>
      </c>
      <c r="K2523">
        <f>RAND()</f>
        <v/>
      </c>
      <c r="L2523">
        <f>IF('d_시나리오'!$J$4='d_시나리오'!$H$4,'d_시나리오'!$I$4,IF(K2523&lt;('d_시나리오'!$I$4-'d_시나리오'!$H$4)/('d_시나리오'!$J$4-'d_시나리오'!$H$4),'d_시나리오'!$H$4+SQRT(K2523*('d_시나리오'!$J$4-'d_시나리오'!$H$4)*('d_시나리오'!$I$4-'d_시나리오'!$H$4)),'d_시나리오'!$J$4-SQRT((1-K2523)*('d_시나리오'!$J$4-'d_시나리오'!$H$4)*('d_시나리오'!$J$4-'d_시나리오'!$I$4))))</f>
        <v/>
      </c>
      <c r="M2523">
        <f>RAND()</f>
        <v/>
      </c>
      <c r="N2523">
        <f>IF('d_시나리오'!$J$5='d_시나리오'!$H$5,'d_시나리오'!$I$5,IF(M2523&lt;('d_시나리오'!$I$5-'d_시나리오'!$H$5)/('d_시나리오'!$J$5-'d_시나리오'!$H$5),'d_시나리오'!$H$5+SQRT(M2523*('d_시나리오'!$J$5-'d_시나리오'!$H$5)*('d_시나리오'!$I$5-'d_시나리오'!$H$5)),'d_시나리오'!$J$5-SQRT((1-M2523)*('d_시나리오'!$J$5-'d_시나리오'!$H$5)*('d_시나리오'!$J$5-'d_시나리오'!$I$5))))</f>
        <v/>
      </c>
      <c r="O2523">
        <f>RAND()</f>
        <v/>
      </c>
      <c r="P2523">
        <f>IF('d_시나리오'!$J$6='d_시나리오'!$H$6,'d_시나리오'!$I$6,IF(O2523&lt;('d_시나리오'!$I$6-'d_시나리오'!$H$6)/('d_시나리오'!$J$6-'d_시나리오'!$H$6),'d_시나리오'!$H$6+SQRT(O2523*('d_시나리오'!$J$6-'d_시나리오'!$H$6)*('d_시나리오'!$I$6-'d_시나리오'!$H$6)),'d_시나리오'!$J$6-SQRT((1-O2523)*('d_시나리오'!$J$6-'d_시나리오'!$H$6)*('d_시나리오'!$J$6-'d_시나리오'!$I$6))))</f>
        <v/>
      </c>
      <c r="Q2523">
        <f>INDEX('d_분포'!$B$2:$B$57,RANDBETWEEN(1,56))</f>
        <v/>
      </c>
      <c r="R2523">
        <f>BETAINV(RAND(),5,5)</f>
        <v/>
      </c>
      <c r="S2523">
        <f>'d_고정'!$B$1*'6_기대효과'!$H$7*('d_시나리오'!$I$7/'d_고정'!$B$2)*B2523</f>
        <v/>
      </c>
      <c r="T2523">
        <f>S2523*D2523</f>
        <v/>
      </c>
      <c r="U2523">
        <f>S2523*F2523*H2523</f>
        <v/>
      </c>
      <c r="V2523">
        <f>S2523*F2523*(H2523-1)</f>
        <v/>
      </c>
      <c r="W2523">
        <f>U2523*J2523</f>
        <v/>
      </c>
      <c r="X2523">
        <f>T2523+W2523</f>
        <v/>
      </c>
      <c r="Y2523">
        <f>(T2523*E2523+W2523*L2523)*(1-R2523-'d_고정'!$B$13)</f>
        <v/>
      </c>
      <c r="Z2523">
        <f>(U2523*N2523*Q2523+'d_고정'!$B$3*('6_기대효과'!$H$7/8)*Q2523*'d_고정'!$B$10*P2523*('6_기대효과'!$K$7/'d_고정'!$B$9))*(1-R2523)</f>
        <v/>
      </c>
      <c r="AA2523">
        <f>W2523*L2523*(1-R2523-'d_고정'!$B$13)+U2523*MAX(N2523-'d_고정'!$B$10*P2523*('6_기대효과'!$K$7/'d_고정'!$B$9),0)*Q2523*(1-R2523)</f>
        <v/>
      </c>
      <c r="AB2523">
        <f>Y2523+Z2523</f>
        <v/>
      </c>
      <c r="AC2523">
        <f>Y2523/('d_고정'!$B$5*'6_기대효과'!$H$7/8)/'d_고정'!$B$6</f>
        <v/>
      </c>
      <c r="AD2523">
        <f>Y2523/('d_고정'!$B$8*'6_기대효과'!$H$7/8)</f>
        <v/>
      </c>
    </row>
    <row r="2524">
      <c r="A2524">
        <f>RAND()</f>
        <v/>
      </c>
      <c r="B2524">
        <f>IF('d_시나리오'!$J$2='d_시나리오'!$H$2,'d_시나리오'!$I$2,IF(A2524&lt;('d_시나리오'!$I$2-'d_시나리오'!$H$2)/('d_시나리오'!$J$2-'d_시나리오'!$H$2),'d_시나리오'!$H$2+SQRT(A2524*('d_시나리오'!$J$2-'d_시나리오'!$H$2)*('d_시나리오'!$I$2-'d_시나리오'!$H$2)),'d_시나리오'!$J$2-SQRT((1-A2524)*('d_시나리오'!$J$2-'d_시나리오'!$H$2)*('d_시나리오'!$J$2-'d_시나리오'!$I$2))))</f>
        <v/>
      </c>
      <c r="C2524">
        <f>RAND()</f>
        <v/>
      </c>
      <c r="D2524">
        <f>BETAINV(RAND(),IF(C2524&lt;'d_고정'!$B$26,'d_고정'!$B$23,'d_고정'!$B$16)+1,'d_고정'!$B$17-IF(C2524&lt;'d_고정'!$B$26,'d_고정'!$B$23,'d_고정'!$B$16)+1)*('d_고정'!$B$14+('d_고정'!$B$15-'d_고정'!$B$14)*RAND())</f>
        <v/>
      </c>
      <c r="E2524">
        <f>INDEX('d_분포'!$A$2:$A$28,RANDBETWEEN(1,27))</f>
        <v/>
      </c>
      <c r="F2524">
        <f>INDEX('d_분포'!$C$2:$C$5,RANDBETWEEN(1,4))*(0.9+0.2*RAND())</f>
        <v/>
      </c>
      <c r="G2524">
        <f>RAND()</f>
        <v/>
      </c>
      <c r="H2524">
        <f>(F2524+(1-F2524)*('d_고정'!$B$22*BETAINV(RAND(),IF(G2524&lt;'d_고정'!$B$26,'d_고정'!$B$25,'d_고정'!$B$20)+1,'d_고정'!$B$21-IF(G2524&lt;'d_고정'!$B$26,'d_고정'!$B$25,'d_고정'!$B$20)+1)+(1-'d_고정'!$B$22)*BETAINV(RAND(),IF(G2524&lt;'d_고정'!$B$26,'d_고정'!$B$24,'d_고정'!$B$18)+1,'d_고정'!$B$19-IF(G2524&lt;'d_고정'!$B$26,'d_고정'!$B$24,'d_고정'!$B$18)+1))*('d_고정'!$B$14+('d_고정'!$B$15-'d_고정'!$B$14)*RAND()))/F2524</f>
        <v/>
      </c>
      <c r="I2524">
        <f>RAND()</f>
        <v/>
      </c>
      <c r="J2524">
        <f>IF('d_시나리오'!$J$3='d_시나리오'!$H$3,'d_시나리오'!$I$3,IF(I2524&lt;('d_시나리오'!$I$3-'d_시나리오'!$H$3)/('d_시나리오'!$J$3-'d_시나리오'!$H$3),'d_시나리오'!$H$3+SQRT(I2524*('d_시나리오'!$J$3-'d_시나리오'!$H$3)*('d_시나리오'!$I$3-'d_시나리오'!$H$3)),'d_시나리오'!$J$3-SQRT((1-I2524)*('d_시나리오'!$J$3-'d_시나리오'!$H$3)*('d_시나리오'!$J$3-'d_시나리오'!$I$3))))</f>
        <v/>
      </c>
      <c r="K2524">
        <f>RAND()</f>
        <v/>
      </c>
      <c r="L2524">
        <f>IF('d_시나리오'!$J$4='d_시나리오'!$H$4,'d_시나리오'!$I$4,IF(K2524&lt;('d_시나리오'!$I$4-'d_시나리오'!$H$4)/('d_시나리오'!$J$4-'d_시나리오'!$H$4),'d_시나리오'!$H$4+SQRT(K2524*('d_시나리오'!$J$4-'d_시나리오'!$H$4)*('d_시나리오'!$I$4-'d_시나리오'!$H$4)),'d_시나리오'!$J$4-SQRT((1-K2524)*('d_시나리오'!$J$4-'d_시나리오'!$H$4)*('d_시나리오'!$J$4-'d_시나리오'!$I$4))))</f>
        <v/>
      </c>
      <c r="M2524">
        <f>RAND()</f>
        <v/>
      </c>
      <c r="N2524">
        <f>IF('d_시나리오'!$J$5='d_시나리오'!$H$5,'d_시나리오'!$I$5,IF(M2524&lt;('d_시나리오'!$I$5-'d_시나리오'!$H$5)/('d_시나리오'!$J$5-'d_시나리오'!$H$5),'d_시나리오'!$H$5+SQRT(M2524*('d_시나리오'!$J$5-'d_시나리오'!$H$5)*('d_시나리오'!$I$5-'d_시나리오'!$H$5)),'d_시나리오'!$J$5-SQRT((1-M2524)*('d_시나리오'!$J$5-'d_시나리오'!$H$5)*('d_시나리오'!$J$5-'d_시나리오'!$I$5))))</f>
        <v/>
      </c>
      <c r="O2524">
        <f>RAND()</f>
        <v/>
      </c>
      <c r="P2524">
        <f>IF('d_시나리오'!$J$6='d_시나리오'!$H$6,'d_시나리오'!$I$6,IF(O2524&lt;('d_시나리오'!$I$6-'d_시나리오'!$H$6)/('d_시나리오'!$J$6-'d_시나리오'!$H$6),'d_시나리오'!$H$6+SQRT(O2524*('d_시나리오'!$J$6-'d_시나리오'!$H$6)*('d_시나리오'!$I$6-'d_시나리오'!$H$6)),'d_시나리오'!$J$6-SQRT((1-O2524)*('d_시나리오'!$J$6-'d_시나리오'!$H$6)*('d_시나리오'!$J$6-'d_시나리오'!$I$6))))</f>
        <v/>
      </c>
      <c r="Q2524">
        <f>INDEX('d_분포'!$B$2:$B$57,RANDBETWEEN(1,56))</f>
        <v/>
      </c>
      <c r="R2524">
        <f>BETAINV(RAND(),5,5)</f>
        <v/>
      </c>
      <c r="S2524">
        <f>'d_고정'!$B$1*'6_기대효과'!$H$7*('d_시나리오'!$I$7/'d_고정'!$B$2)*B2524</f>
        <v/>
      </c>
      <c r="T2524">
        <f>S2524*D2524</f>
        <v/>
      </c>
      <c r="U2524">
        <f>S2524*F2524*H2524</f>
        <v/>
      </c>
      <c r="V2524">
        <f>S2524*F2524*(H2524-1)</f>
        <v/>
      </c>
      <c r="W2524">
        <f>U2524*J2524</f>
        <v/>
      </c>
      <c r="X2524">
        <f>T2524+W2524</f>
        <v/>
      </c>
      <c r="Y2524">
        <f>(T2524*E2524+W2524*L2524)*(1-R2524-'d_고정'!$B$13)</f>
        <v/>
      </c>
      <c r="Z2524">
        <f>(U2524*N2524*Q2524+'d_고정'!$B$3*('6_기대효과'!$H$7/8)*Q2524*'d_고정'!$B$10*P2524*('6_기대효과'!$K$7/'d_고정'!$B$9))*(1-R2524)</f>
        <v/>
      </c>
      <c r="AA2524">
        <f>W2524*L2524*(1-R2524-'d_고정'!$B$13)+U2524*MAX(N2524-'d_고정'!$B$10*P2524*('6_기대효과'!$K$7/'d_고정'!$B$9),0)*Q2524*(1-R2524)</f>
        <v/>
      </c>
      <c r="AB2524">
        <f>Y2524+Z2524</f>
        <v/>
      </c>
      <c r="AC2524">
        <f>Y2524/('d_고정'!$B$5*'6_기대효과'!$H$7/8)/'d_고정'!$B$6</f>
        <v/>
      </c>
      <c r="AD2524">
        <f>Y2524/('d_고정'!$B$8*'6_기대효과'!$H$7/8)</f>
        <v/>
      </c>
    </row>
    <row r="2525">
      <c r="A2525">
        <f>RAND()</f>
        <v/>
      </c>
      <c r="B2525">
        <f>IF('d_시나리오'!$J$2='d_시나리오'!$H$2,'d_시나리오'!$I$2,IF(A2525&lt;('d_시나리오'!$I$2-'d_시나리오'!$H$2)/('d_시나리오'!$J$2-'d_시나리오'!$H$2),'d_시나리오'!$H$2+SQRT(A2525*('d_시나리오'!$J$2-'d_시나리오'!$H$2)*('d_시나리오'!$I$2-'d_시나리오'!$H$2)),'d_시나리오'!$J$2-SQRT((1-A2525)*('d_시나리오'!$J$2-'d_시나리오'!$H$2)*('d_시나리오'!$J$2-'d_시나리오'!$I$2))))</f>
        <v/>
      </c>
      <c r="C2525">
        <f>RAND()</f>
        <v/>
      </c>
      <c r="D2525">
        <f>BETAINV(RAND(),IF(C2525&lt;'d_고정'!$B$26,'d_고정'!$B$23,'d_고정'!$B$16)+1,'d_고정'!$B$17-IF(C2525&lt;'d_고정'!$B$26,'d_고정'!$B$23,'d_고정'!$B$16)+1)*('d_고정'!$B$14+('d_고정'!$B$15-'d_고정'!$B$14)*RAND())</f>
        <v/>
      </c>
      <c r="E2525">
        <f>INDEX('d_분포'!$A$2:$A$28,RANDBETWEEN(1,27))</f>
        <v/>
      </c>
      <c r="F2525">
        <f>INDEX('d_분포'!$C$2:$C$5,RANDBETWEEN(1,4))*(0.9+0.2*RAND())</f>
        <v/>
      </c>
      <c r="G2525">
        <f>RAND()</f>
        <v/>
      </c>
      <c r="H2525">
        <f>(F2525+(1-F2525)*('d_고정'!$B$22*BETAINV(RAND(),IF(G2525&lt;'d_고정'!$B$26,'d_고정'!$B$25,'d_고정'!$B$20)+1,'d_고정'!$B$21-IF(G2525&lt;'d_고정'!$B$26,'d_고정'!$B$25,'d_고정'!$B$20)+1)+(1-'d_고정'!$B$22)*BETAINV(RAND(),IF(G2525&lt;'d_고정'!$B$26,'d_고정'!$B$24,'d_고정'!$B$18)+1,'d_고정'!$B$19-IF(G2525&lt;'d_고정'!$B$26,'d_고정'!$B$24,'d_고정'!$B$18)+1))*('d_고정'!$B$14+('d_고정'!$B$15-'d_고정'!$B$14)*RAND()))/F2525</f>
        <v/>
      </c>
      <c r="I2525">
        <f>RAND()</f>
        <v/>
      </c>
      <c r="J2525">
        <f>IF('d_시나리오'!$J$3='d_시나리오'!$H$3,'d_시나리오'!$I$3,IF(I2525&lt;('d_시나리오'!$I$3-'d_시나리오'!$H$3)/('d_시나리오'!$J$3-'d_시나리오'!$H$3),'d_시나리오'!$H$3+SQRT(I2525*('d_시나리오'!$J$3-'d_시나리오'!$H$3)*('d_시나리오'!$I$3-'d_시나리오'!$H$3)),'d_시나리오'!$J$3-SQRT((1-I2525)*('d_시나리오'!$J$3-'d_시나리오'!$H$3)*('d_시나리오'!$J$3-'d_시나리오'!$I$3))))</f>
        <v/>
      </c>
      <c r="K2525">
        <f>RAND()</f>
        <v/>
      </c>
      <c r="L2525">
        <f>IF('d_시나리오'!$J$4='d_시나리오'!$H$4,'d_시나리오'!$I$4,IF(K2525&lt;('d_시나리오'!$I$4-'d_시나리오'!$H$4)/('d_시나리오'!$J$4-'d_시나리오'!$H$4),'d_시나리오'!$H$4+SQRT(K2525*('d_시나리오'!$J$4-'d_시나리오'!$H$4)*('d_시나리오'!$I$4-'d_시나리오'!$H$4)),'d_시나리오'!$J$4-SQRT((1-K2525)*('d_시나리오'!$J$4-'d_시나리오'!$H$4)*('d_시나리오'!$J$4-'d_시나리오'!$I$4))))</f>
        <v/>
      </c>
      <c r="M2525">
        <f>RAND()</f>
        <v/>
      </c>
      <c r="N2525">
        <f>IF('d_시나리오'!$J$5='d_시나리오'!$H$5,'d_시나리오'!$I$5,IF(M2525&lt;('d_시나리오'!$I$5-'d_시나리오'!$H$5)/('d_시나리오'!$J$5-'d_시나리오'!$H$5),'d_시나리오'!$H$5+SQRT(M2525*('d_시나리오'!$J$5-'d_시나리오'!$H$5)*('d_시나리오'!$I$5-'d_시나리오'!$H$5)),'d_시나리오'!$J$5-SQRT((1-M2525)*('d_시나리오'!$J$5-'d_시나리오'!$H$5)*('d_시나리오'!$J$5-'d_시나리오'!$I$5))))</f>
        <v/>
      </c>
      <c r="O2525">
        <f>RAND()</f>
        <v/>
      </c>
      <c r="P2525">
        <f>IF('d_시나리오'!$J$6='d_시나리오'!$H$6,'d_시나리오'!$I$6,IF(O2525&lt;('d_시나리오'!$I$6-'d_시나리오'!$H$6)/('d_시나리오'!$J$6-'d_시나리오'!$H$6),'d_시나리오'!$H$6+SQRT(O2525*('d_시나리오'!$J$6-'d_시나리오'!$H$6)*('d_시나리오'!$I$6-'d_시나리오'!$H$6)),'d_시나리오'!$J$6-SQRT((1-O2525)*('d_시나리오'!$J$6-'d_시나리오'!$H$6)*('d_시나리오'!$J$6-'d_시나리오'!$I$6))))</f>
        <v/>
      </c>
      <c r="Q2525">
        <f>INDEX('d_분포'!$B$2:$B$57,RANDBETWEEN(1,56))</f>
        <v/>
      </c>
      <c r="R2525">
        <f>BETAINV(RAND(),5,5)</f>
        <v/>
      </c>
      <c r="S2525">
        <f>'d_고정'!$B$1*'6_기대효과'!$H$7*('d_시나리오'!$I$7/'d_고정'!$B$2)*B2525</f>
        <v/>
      </c>
      <c r="T2525">
        <f>S2525*D2525</f>
        <v/>
      </c>
      <c r="U2525">
        <f>S2525*F2525*H2525</f>
        <v/>
      </c>
      <c r="V2525">
        <f>S2525*F2525*(H2525-1)</f>
        <v/>
      </c>
      <c r="W2525">
        <f>U2525*J2525</f>
        <v/>
      </c>
      <c r="X2525">
        <f>T2525+W2525</f>
        <v/>
      </c>
      <c r="Y2525">
        <f>(T2525*E2525+W2525*L2525)*(1-R2525-'d_고정'!$B$13)</f>
        <v/>
      </c>
      <c r="Z2525">
        <f>(U2525*N2525*Q2525+'d_고정'!$B$3*('6_기대효과'!$H$7/8)*Q2525*'d_고정'!$B$10*P2525*('6_기대효과'!$K$7/'d_고정'!$B$9))*(1-R2525)</f>
        <v/>
      </c>
      <c r="AA2525">
        <f>W2525*L2525*(1-R2525-'d_고정'!$B$13)+U2525*MAX(N2525-'d_고정'!$B$10*P2525*('6_기대효과'!$K$7/'d_고정'!$B$9),0)*Q2525*(1-R2525)</f>
        <v/>
      </c>
      <c r="AB2525">
        <f>Y2525+Z2525</f>
        <v/>
      </c>
      <c r="AC2525">
        <f>Y2525/('d_고정'!$B$5*'6_기대효과'!$H$7/8)/'d_고정'!$B$6</f>
        <v/>
      </c>
      <c r="AD2525">
        <f>Y2525/('d_고정'!$B$8*'6_기대효과'!$H$7/8)</f>
        <v/>
      </c>
    </row>
    <row r="2526">
      <c r="A2526">
        <f>RAND()</f>
        <v/>
      </c>
      <c r="B2526">
        <f>IF('d_시나리오'!$J$2='d_시나리오'!$H$2,'d_시나리오'!$I$2,IF(A2526&lt;('d_시나리오'!$I$2-'d_시나리오'!$H$2)/('d_시나리오'!$J$2-'d_시나리오'!$H$2),'d_시나리오'!$H$2+SQRT(A2526*('d_시나리오'!$J$2-'d_시나리오'!$H$2)*('d_시나리오'!$I$2-'d_시나리오'!$H$2)),'d_시나리오'!$J$2-SQRT((1-A2526)*('d_시나리오'!$J$2-'d_시나리오'!$H$2)*('d_시나리오'!$J$2-'d_시나리오'!$I$2))))</f>
        <v/>
      </c>
      <c r="C2526">
        <f>RAND()</f>
        <v/>
      </c>
      <c r="D2526">
        <f>BETAINV(RAND(),IF(C2526&lt;'d_고정'!$B$26,'d_고정'!$B$23,'d_고정'!$B$16)+1,'d_고정'!$B$17-IF(C2526&lt;'d_고정'!$B$26,'d_고정'!$B$23,'d_고정'!$B$16)+1)*('d_고정'!$B$14+('d_고정'!$B$15-'d_고정'!$B$14)*RAND())</f>
        <v/>
      </c>
      <c r="E2526">
        <f>INDEX('d_분포'!$A$2:$A$28,RANDBETWEEN(1,27))</f>
        <v/>
      </c>
      <c r="F2526">
        <f>INDEX('d_분포'!$C$2:$C$5,RANDBETWEEN(1,4))*(0.9+0.2*RAND())</f>
        <v/>
      </c>
      <c r="G2526">
        <f>RAND()</f>
        <v/>
      </c>
      <c r="H2526">
        <f>(F2526+(1-F2526)*('d_고정'!$B$22*BETAINV(RAND(),IF(G2526&lt;'d_고정'!$B$26,'d_고정'!$B$25,'d_고정'!$B$20)+1,'d_고정'!$B$21-IF(G2526&lt;'d_고정'!$B$26,'d_고정'!$B$25,'d_고정'!$B$20)+1)+(1-'d_고정'!$B$22)*BETAINV(RAND(),IF(G2526&lt;'d_고정'!$B$26,'d_고정'!$B$24,'d_고정'!$B$18)+1,'d_고정'!$B$19-IF(G2526&lt;'d_고정'!$B$26,'d_고정'!$B$24,'d_고정'!$B$18)+1))*('d_고정'!$B$14+('d_고정'!$B$15-'d_고정'!$B$14)*RAND()))/F2526</f>
        <v/>
      </c>
      <c r="I2526">
        <f>RAND()</f>
        <v/>
      </c>
      <c r="J2526">
        <f>IF('d_시나리오'!$J$3='d_시나리오'!$H$3,'d_시나리오'!$I$3,IF(I2526&lt;('d_시나리오'!$I$3-'d_시나리오'!$H$3)/('d_시나리오'!$J$3-'d_시나리오'!$H$3),'d_시나리오'!$H$3+SQRT(I2526*('d_시나리오'!$J$3-'d_시나리오'!$H$3)*('d_시나리오'!$I$3-'d_시나리오'!$H$3)),'d_시나리오'!$J$3-SQRT((1-I2526)*('d_시나리오'!$J$3-'d_시나리오'!$H$3)*('d_시나리오'!$J$3-'d_시나리오'!$I$3))))</f>
        <v/>
      </c>
      <c r="K2526">
        <f>RAND()</f>
        <v/>
      </c>
      <c r="L2526">
        <f>IF('d_시나리오'!$J$4='d_시나리오'!$H$4,'d_시나리오'!$I$4,IF(K2526&lt;('d_시나리오'!$I$4-'d_시나리오'!$H$4)/('d_시나리오'!$J$4-'d_시나리오'!$H$4),'d_시나리오'!$H$4+SQRT(K2526*('d_시나리오'!$J$4-'d_시나리오'!$H$4)*('d_시나리오'!$I$4-'d_시나리오'!$H$4)),'d_시나리오'!$J$4-SQRT((1-K2526)*('d_시나리오'!$J$4-'d_시나리오'!$H$4)*('d_시나리오'!$J$4-'d_시나리오'!$I$4))))</f>
        <v/>
      </c>
      <c r="M2526">
        <f>RAND()</f>
        <v/>
      </c>
      <c r="N2526">
        <f>IF('d_시나리오'!$J$5='d_시나리오'!$H$5,'d_시나리오'!$I$5,IF(M2526&lt;('d_시나리오'!$I$5-'d_시나리오'!$H$5)/('d_시나리오'!$J$5-'d_시나리오'!$H$5),'d_시나리오'!$H$5+SQRT(M2526*('d_시나리오'!$J$5-'d_시나리오'!$H$5)*('d_시나리오'!$I$5-'d_시나리오'!$H$5)),'d_시나리오'!$J$5-SQRT((1-M2526)*('d_시나리오'!$J$5-'d_시나리오'!$H$5)*('d_시나리오'!$J$5-'d_시나리오'!$I$5))))</f>
        <v/>
      </c>
      <c r="O2526">
        <f>RAND()</f>
        <v/>
      </c>
      <c r="P2526">
        <f>IF('d_시나리오'!$J$6='d_시나리오'!$H$6,'d_시나리오'!$I$6,IF(O2526&lt;('d_시나리오'!$I$6-'d_시나리오'!$H$6)/('d_시나리오'!$J$6-'d_시나리오'!$H$6),'d_시나리오'!$H$6+SQRT(O2526*('d_시나리오'!$J$6-'d_시나리오'!$H$6)*('d_시나리오'!$I$6-'d_시나리오'!$H$6)),'d_시나리오'!$J$6-SQRT((1-O2526)*('d_시나리오'!$J$6-'d_시나리오'!$H$6)*('d_시나리오'!$J$6-'d_시나리오'!$I$6))))</f>
        <v/>
      </c>
      <c r="Q2526">
        <f>INDEX('d_분포'!$B$2:$B$57,RANDBETWEEN(1,56))</f>
        <v/>
      </c>
      <c r="R2526">
        <f>BETAINV(RAND(),5,5)</f>
        <v/>
      </c>
      <c r="S2526">
        <f>'d_고정'!$B$1*'6_기대효과'!$H$7*('d_시나리오'!$I$7/'d_고정'!$B$2)*B2526</f>
        <v/>
      </c>
      <c r="T2526">
        <f>S2526*D2526</f>
        <v/>
      </c>
      <c r="U2526">
        <f>S2526*F2526*H2526</f>
        <v/>
      </c>
      <c r="V2526">
        <f>S2526*F2526*(H2526-1)</f>
        <v/>
      </c>
      <c r="W2526">
        <f>U2526*J2526</f>
        <v/>
      </c>
      <c r="X2526">
        <f>T2526+W2526</f>
        <v/>
      </c>
      <c r="Y2526">
        <f>(T2526*E2526+W2526*L2526)*(1-R2526-'d_고정'!$B$13)</f>
        <v/>
      </c>
      <c r="Z2526">
        <f>(U2526*N2526*Q2526+'d_고정'!$B$3*('6_기대효과'!$H$7/8)*Q2526*'d_고정'!$B$10*P2526*('6_기대효과'!$K$7/'d_고정'!$B$9))*(1-R2526)</f>
        <v/>
      </c>
      <c r="AA2526">
        <f>W2526*L2526*(1-R2526-'d_고정'!$B$13)+U2526*MAX(N2526-'d_고정'!$B$10*P2526*('6_기대효과'!$K$7/'d_고정'!$B$9),0)*Q2526*(1-R2526)</f>
        <v/>
      </c>
      <c r="AB2526">
        <f>Y2526+Z2526</f>
        <v/>
      </c>
      <c r="AC2526">
        <f>Y2526/('d_고정'!$B$5*'6_기대효과'!$H$7/8)/'d_고정'!$B$6</f>
        <v/>
      </c>
      <c r="AD2526">
        <f>Y2526/('d_고정'!$B$8*'6_기대효과'!$H$7/8)</f>
        <v/>
      </c>
    </row>
    <row r="2527">
      <c r="A2527">
        <f>RAND()</f>
        <v/>
      </c>
      <c r="B2527">
        <f>IF('d_시나리오'!$J$2='d_시나리오'!$H$2,'d_시나리오'!$I$2,IF(A2527&lt;('d_시나리오'!$I$2-'d_시나리오'!$H$2)/('d_시나리오'!$J$2-'d_시나리오'!$H$2),'d_시나리오'!$H$2+SQRT(A2527*('d_시나리오'!$J$2-'d_시나리오'!$H$2)*('d_시나리오'!$I$2-'d_시나리오'!$H$2)),'d_시나리오'!$J$2-SQRT((1-A2527)*('d_시나리오'!$J$2-'d_시나리오'!$H$2)*('d_시나리오'!$J$2-'d_시나리오'!$I$2))))</f>
        <v/>
      </c>
      <c r="C2527">
        <f>RAND()</f>
        <v/>
      </c>
      <c r="D2527">
        <f>BETAINV(RAND(),IF(C2527&lt;'d_고정'!$B$26,'d_고정'!$B$23,'d_고정'!$B$16)+1,'d_고정'!$B$17-IF(C2527&lt;'d_고정'!$B$26,'d_고정'!$B$23,'d_고정'!$B$16)+1)*('d_고정'!$B$14+('d_고정'!$B$15-'d_고정'!$B$14)*RAND())</f>
        <v/>
      </c>
      <c r="E2527">
        <f>INDEX('d_분포'!$A$2:$A$28,RANDBETWEEN(1,27))</f>
        <v/>
      </c>
      <c r="F2527">
        <f>INDEX('d_분포'!$C$2:$C$5,RANDBETWEEN(1,4))*(0.9+0.2*RAND())</f>
        <v/>
      </c>
      <c r="G2527">
        <f>RAND()</f>
        <v/>
      </c>
      <c r="H2527">
        <f>(F2527+(1-F2527)*('d_고정'!$B$22*BETAINV(RAND(),IF(G2527&lt;'d_고정'!$B$26,'d_고정'!$B$25,'d_고정'!$B$20)+1,'d_고정'!$B$21-IF(G2527&lt;'d_고정'!$B$26,'d_고정'!$B$25,'d_고정'!$B$20)+1)+(1-'d_고정'!$B$22)*BETAINV(RAND(),IF(G2527&lt;'d_고정'!$B$26,'d_고정'!$B$24,'d_고정'!$B$18)+1,'d_고정'!$B$19-IF(G2527&lt;'d_고정'!$B$26,'d_고정'!$B$24,'d_고정'!$B$18)+1))*('d_고정'!$B$14+('d_고정'!$B$15-'d_고정'!$B$14)*RAND()))/F2527</f>
        <v/>
      </c>
      <c r="I2527">
        <f>RAND()</f>
        <v/>
      </c>
      <c r="J2527">
        <f>IF('d_시나리오'!$J$3='d_시나리오'!$H$3,'d_시나리오'!$I$3,IF(I2527&lt;('d_시나리오'!$I$3-'d_시나리오'!$H$3)/('d_시나리오'!$J$3-'d_시나리오'!$H$3),'d_시나리오'!$H$3+SQRT(I2527*('d_시나리오'!$J$3-'d_시나리오'!$H$3)*('d_시나리오'!$I$3-'d_시나리오'!$H$3)),'d_시나리오'!$J$3-SQRT((1-I2527)*('d_시나리오'!$J$3-'d_시나리오'!$H$3)*('d_시나리오'!$J$3-'d_시나리오'!$I$3))))</f>
        <v/>
      </c>
      <c r="K2527">
        <f>RAND()</f>
        <v/>
      </c>
      <c r="L2527">
        <f>IF('d_시나리오'!$J$4='d_시나리오'!$H$4,'d_시나리오'!$I$4,IF(K2527&lt;('d_시나리오'!$I$4-'d_시나리오'!$H$4)/('d_시나리오'!$J$4-'d_시나리오'!$H$4),'d_시나리오'!$H$4+SQRT(K2527*('d_시나리오'!$J$4-'d_시나리오'!$H$4)*('d_시나리오'!$I$4-'d_시나리오'!$H$4)),'d_시나리오'!$J$4-SQRT((1-K2527)*('d_시나리오'!$J$4-'d_시나리오'!$H$4)*('d_시나리오'!$J$4-'d_시나리오'!$I$4))))</f>
        <v/>
      </c>
      <c r="M2527">
        <f>RAND()</f>
        <v/>
      </c>
      <c r="N2527">
        <f>IF('d_시나리오'!$J$5='d_시나리오'!$H$5,'d_시나리오'!$I$5,IF(M2527&lt;('d_시나리오'!$I$5-'d_시나리오'!$H$5)/('d_시나리오'!$J$5-'d_시나리오'!$H$5),'d_시나리오'!$H$5+SQRT(M2527*('d_시나리오'!$J$5-'d_시나리오'!$H$5)*('d_시나리오'!$I$5-'d_시나리오'!$H$5)),'d_시나리오'!$J$5-SQRT((1-M2527)*('d_시나리오'!$J$5-'d_시나리오'!$H$5)*('d_시나리오'!$J$5-'d_시나리오'!$I$5))))</f>
        <v/>
      </c>
      <c r="O2527">
        <f>RAND()</f>
        <v/>
      </c>
      <c r="P2527">
        <f>IF('d_시나리오'!$J$6='d_시나리오'!$H$6,'d_시나리오'!$I$6,IF(O2527&lt;('d_시나리오'!$I$6-'d_시나리오'!$H$6)/('d_시나리오'!$J$6-'d_시나리오'!$H$6),'d_시나리오'!$H$6+SQRT(O2527*('d_시나리오'!$J$6-'d_시나리오'!$H$6)*('d_시나리오'!$I$6-'d_시나리오'!$H$6)),'d_시나리오'!$J$6-SQRT((1-O2527)*('d_시나리오'!$J$6-'d_시나리오'!$H$6)*('d_시나리오'!$J$6-'d_시나리오'!$I$6))))</f>
        <v/>
      </c>
      <c r="Q2527">
        <f>INDEX('d_분포'!$B$2:$B$57,RANDBETWEEN(1,56))</f>
        <v/>
      </c>
      <c r="R2527">
        <f>BETAINV(RAND(),5,5)</f>
        <v/>
      </c>
      <c r="S2527">
        <f>'d_고정'!$B$1*'6_기대효과'!$H$7*('d_시나리오'!$I$7/'d_고정'!$B$2)*B2527</f>
        <v/>
      </c>
      <c r="T2527">
        <f>S2527*D2527</f>
        <v/>
      </c>
      <c r="U2527">
        <f>S2527*F2527*H2527</f>
        <v/>
      </c>
      <c r="V2527">
        <f>S2527*F2527*(H2527-1)</f>
        <v/>
      </c>
      <c r="W2527">
        <f>U2527*J2527</f>
        <v/>
      </c>
      <c r="X2527">
        <f>T2527+W2527</f>
        <v/>
      </c>
      <c r="Y2527">
        <f>(T2527*E2527+W2527*L2527)*(1-R2527-'d_고정'!$B$13)</f>
        <v/>
      </c>
      <c r="Z2527">
        <f>(U2527*N2527*Q2527+'d_고정'!$B$3*('6_기대효과'!$H$7/8)*Q2527*'d_고정'!$B$10*P2527*('6_기대효과'!$K$7/'d_고정'!$B$9))*(1-R2527)</f>
        <v/>
      </c>
      <c r="AA2527">
        <f>W2527*L2527*(1-R2527-'d_고정'!$B$13)+U2527*MAX(N2527-'d_고정'!$B$10*P2527*('6_기대효과'!$K$7/'d_고정'!$B$9),0)*Q2527*(1-R2527)</f>
        <v/>
      </c>
      <c r="AB2527">
        <f>Y2527+Z2527</f>
        <v/>
      </c>
      <c r="AC2527">
        <f>Y2527/('d_고정'!$B$5*'6_기대효과'!$H$7/8)/'d_고정'!$B$6</f>
        <v/>
      </c>
      <c r="AD2527">
        <f>Y2527/('d_고정'!$B$8*'6_기대효과'!$H$7/8)</f>
        <v/>
      </c>
    </row>
    <row r="2528">
      <c r="A2528">
        <f>RAND()</f>
        <v/>
      </c>
      <c r="B2528">
        <f>IF('d_시나리오'!$J$2='d_시나리오'!$H$2,'d_시나리오'!$I$2,IF(A2528&lt;('d_시나리오'!$I$2-'d_시나리오'!$H$2)/('d_시나리오'!$J$2-'d_시나리오'!$H$2),'d_시나리오'!$H$2+SQRT(A2528*('d_시나리오'!$J$2-'d_시나리오'!$H$2)*('d_시나리오'!$I$2-'d_시나리오'!$H$2)),'d_시나리오'!$J$2-SQRT((1-A2528)*('d_시나리오'!$J$2-'d_시나리오'!$H$2)*('d_시나리오'!$J$2-'d_시나리오'!$I$2))))</f>
        <v/>
      </c>
      <c r="C2528">
        <f>RAND()</f>
        <v/>
      </c>
      <c r="D2528">
        <f>BETAINV(RAND(),IF(C2528&lt;'d_고정'!$B$26,'d_고정'!$B$23,'d_고정'!$B$16)+1,'d_고정'!$B$17-IF(C2528&lt;'d_고정'!$B$26,'d_고정'!$B$23,'d_고정'!$B$16)+1)*('d_고정'!$B$14+('d_고정'!$B$15-'d_고정'!$B$14)*RAND())</f>
        <v/>
      </c>
      <c r="E2528">
        <f>INDEX('d_분포'!$A$2:$A$28,RANDBETWEEN(1,27))</f>
        <v/>
      </c>
      <c r="F2528">
        <f>INDEX('d_분포'!$C$2:$C$5,RANDBETWEEN(1,4))*(0.9+0.2*RAND())</f>
        <v/>
      </c>
      <c r="G2528">
        <f>RAND()</f>
        <v/>
      </c>
      <c r="H2528">
        <f>(F2528+(1-F2528)*('d_고정'!$B$22*BETAINV(RAND(),IF(G2528&lt;'d_고정'!$B$26,'d_고정'!$B$25,'d_고정'!$B$20)+1,'d_고정'!$B$21-IF(G2528&lt;'d_고정'!$B$26,'d_고정'!$B$25,'d_고정'!$B$20)+1)+(1-'d_고정'!$B$22)*BETAINV(RAND(),IF(G2528&lt;'d_고정'!$B$26,'d_고정'!$B$24,'d_고정'!$B$18)+1,'d_고정'!$B$19-IF(G2528&lt;'d_고정'!$B$26,'d_고정'!$B$24,'d_고정'!$B$18)+1))*('d_고정'!$B$14+('d_고정'!$B$15-'d_고정'!$B$14)*RAND()))/F2528</f>
        <v/>
      </c>
      <c r="I2528">
        <f>RAND()</f>
        <v/>
      </c>
      <c r="J2528">
        <f>IF('d_시나리오'!$J$3='d_시나리오'!$H$3,'d_시나리오'!$I$3,IF(I2528&lt;('d_시나리오'!$I$3-'d_시나리오'!$H$3)/('d_시나리오'!$J$3-'d_시나리오'!$H$3),'d_시나리오'!$H$3+SQRT(I2528*('d_시나리오'!$J$3-'d_시나리오'!$H$3)*('d_시나리오'!$I$3-'d_시나리오'!$H$3)),'d_시나리오'!$J$3-SQRT((1-I2528)*('d_시나리오'!$J$3-'d_시나리오'!$H$3)*('d_시나리오'!$J$3-'d_시나리오'!$I$3))))</f>
        <v/>
      </c>
      <c r="K2528">
        <f>RAND()</f>
        <v/>
      </c>
      <c r="L2528">
        <f>IF('d_시나리오'!$J$4='d_시나리오'!$H$4,'d_시나리오'!$I$4,IF(K2528&lt;('d_시나리오'!$I$4-'d_시나리오'!$H$4)/('d_시나리오'!$J$4-'d_시나리오'!$H$4),'d_시나리오'!$H$4+SQRT(K2528*('d_시나리오'!$J$4-'d_시나리오'!$H$4)*('d_시나리오'!$I$4-'d_시나리오'!$H$4)),'d_시나리오'!$J$4-SQRT((1-K2528)*('d_시나리오'!$J$4-'d_시나리오'!$H$4)*('d_시나리오'!$J$4-'d_시나리오'!$I$4))))</f>
        <v/>
      </c>
      <c r="M2528">
        <f>RAND()</f>
        <v/>
      </c>
      <c r="N2528">
        <f>IF('d_시나리오'!$J$5='d_시나리오'!$H$5,'d_시나리오'!$I$5,IF(M2528&lt;('d_시나리오'!$I$5-'d_시나리오'!$H$5)/('d_시나리오'!$J$5-'d_시나리오'!$H$5),'d_시나리오'!$H$5+SQRT(M2528*('d_시나리오'!$J$5-'d_시나리오'!$H$5)*('d_시나리오'!$I$5-'d_시나리오'!$H$5)),'d_시나리오'!$J$5-SQRT((1-M2528)*('d_시나리오'!$J$5-'d_시나리오'!$H$5)*('d_시나리오'!$J$5-'d_시나리오'!$I$5))))</f>
        <v/>
      </c>
      <c r="O2528">
        <f>RAND()</f>
        <v/>
      </c>
      <c r="P2528">
        <f>IF('d_시나리오'!$J$6='d_시나리오'!$H$6,'d_시나리오'!$I$6,IF(O2528&lt;('d_시나리오'!$I$6-'d_시나리오'!$H$6)/('d_시나리오'!$J$6-'d_시나리오'!$H$6),'d_시나리오'!$H$6+SQRT(O2528*('d_시나리오'!$J$6-'d_시나리오'!$H$6)*('d_시나리오'!$I$6-'d_시나리오'!$H$6)),'d_시나리오'!$J$6-SQRT((1-O2528)*('d_시나리오'!$J$6-'d_시나리오'!$H$6)*('d_시나리오'!$J$6-'d_시나리오'!$I$6))))</f>
        <v/>
      </c>
      <c r="Q2528">
        <f>INDEX('d_분포'!$B$2:$B$57,RANDBETWEEN(1,56))</f>
        <v/>
      </c>
      <c r="R2528">
        <f>BETAINV(RAND(),5,5)</f>
        <v/>
      </c>
      <c r="S2528">
        <f>'d_고정'!$B$1*'6_기대효과'!$H$7*('d_시나리오'!$I$7/'d_고정'!$B$2)*B2528</f>
        <v/>
      </c>
      <c r="T2528">
        <f>S2528*D2528</f>
        <v/>
      </c>
      <c r="U2528">
        <f>S2528*F2528*H2528</f>
        <v/>
      </c>
      <c r="V2528">
        <f>S2528*F2528*(H2528-1)</f>
        <v/>
      </c>
      <c r="W2528">
        <f>U2528*J2528</f>
        <v/>
      </c>
      <c r="X2528">
        <f>T2528+W2528</f>
        <v/>
      </c>
      <c r="Y2528">
        <f>(T2528*E2528+W2528*L2528)*(1-R2528-'d_고정'!$B$13)</f>
        <v/>
      </c>
      <c r="Z2528">
        <f>(U2528*N2528*Q2528+'d_고정'!$B$3*('6_기대효과'!$H$7/8)*Q2528*'d_고정'!$B$10*P2528*('6_기대효과'!$K$7/'d_고정'!$B$9))*(1-R2528)</f>
        <v/>
      </c>
      <c r="AA2528">
        <f>W2528*L2528*(1-R2528-'d_고정'!$B$13)+U2528*MAX(N2528-'d_고정'!$B$10*P2528*('6_기대효과'!$K$7/'d_고정'!$B$9),0)*Q2528*(1-R2528)</f>
        <v/>
      </c>
      <c r="AB2528">
        <f>Y2528+Z2528</f>
        <v/>
      </c>
      <c r="AC2528">
        <f>Y2528/('d_고정'!$B$5*'6_기대효과'!$H$7/8)/'d_고정'!$B$6</f>
        <v/>
      </c>
      <c r="AD2528">
        <f>Y2528/('d_고정'!$B$8*'6_기대효과'!$H$7/8)</f>
        <v/>
      </c>
    </row>
    <row r="2529">
      <c r="A2529">
        <f>RAND()</f>
        <v/>
      </c>
      <c r="B2529">
        <f>IF('d_시나리오'!$J$2='d_시나리오'!$H$2,'d_시나리오'!$I$2,IF(A2529&lt;('d_시나리오'!$I$2-'d_시나리오'!$H$2)/('d_시나리오'!$J$2-'d_시나리오'!$H$2),'d_시나리오'!$H$2+SQRT(A2529*('d_시나리오'!$J$2-'d_시나리오'!$H$2)*('d_시나리오'!$I$2-'d_시나리오'!$H$2)),'d_시나리오'!$J$2-SQRT((1-A2529)*('d_시나리오'!$J$2-'d_시나리오'!$H$2)*('d_시나리오'!$J$2-'d_시나리오'!$I$2))))</f>
        <v/>
      </c>
      <c r="C2529">
        <f>RAND()</f>
        <v/>
      </c>
      <c r="D2529">
        <f>BETAINV(RAND(),IF(C2529&lt;'d_고정'!$B$26,'d_고정'!$B$23,'d_고정'!$B$16)+1,'d_고정'!$B$17-IF(C2529&lt;'d_고정'!$B$26,'d_고정'!$B$23,'d_고정'!$B$16)+1)*('d_고정'!$B$14+('d_고정'!$B$15-'d_고정'!$B$14)*RAND())</f>
        <v/>
      </c>
      <c r="E2529">
        <f>INDEX('d_분포'!$A$2:$A$28,RANDBETWEEN(1,27))</f>
        <v/>
      </c>
      <c r="F2529">
        <f>INDEX('d_분포'!$C$2:$C$5,RANDBETWEEN(1,4))*(0.9+0.2*RAND())</f>
        <v/>
      </c>
      <c r="G2529">
        <f>RAND()</f>
        <v/>
      </c>
      <c r="H2529">
        <f>(F2529+(1-F2529)*('d_고정'!$B$22*BETAINV(RAND(),IF(G2529&lt;'d_고정'!$B$26,'d_고정'!$B$25,'d_고정'!$B$20)+1,'d_고정'!$B$21-IF(G2529&lt;'d_고정'!$B$26,'d_고정'!$B$25,'d_고정'!$B$20)+1)+(1-'d_고정'!$B$22)*BETAINV(RAND(),IF(G2529&lt;'d_고정'!$B$26,'d_고정'!$B$24,'d_고정'!$B$18)+1,'d_고정'!$B$19-IF(G2529&lt;'d_고정'!$B$26,'d_고정'!$B$24,'d_고정'!$B$18)+1))*('d_고정'!$B$14+('d_고정'!$B$15-'d_고정'!$B$14)*RAND()))/F2529</f>
        <v/>
      </c>
      <c r="I2529">
        <f>RAND()</f>
        <v/>
      </c>
      <c r="J2529">
        <f>IF('d_시나리오'!$J$3='d_시나리오'!$H$3,'d_시나리오'!$I$3,IF(I2529&lt;('d_시나리오'!$I$3-'d_시나리오'!$H$3)/('d_시나리오'!$J$3-'d_시나리오'!$H$3),'d_시나리오'!$H$3+SQRT(I2529*('d_시나리오'!$J$3-'d_시나리오'!$H$3)*('d_시나리오'!$I$3-'d_시나리오'!$H$3)),'d_시나리오'!$J$3-SQRT((1-I2529)*('d_시나리오'!$J$3-'d_시나리오'!$H$3)*('d_시나리오'!$J$3-'d_시나리오'!$I$3))))</f>
        <v/>
      </c>
      <c r="K2529">
        <f>RAND()</f>
        <v/>
      </c>
      <c r="L2529">
        <f>IF('d_시나리오'!$J$4='d_시나리오'!$H$4,'d_시나리오'!$I$4,IF(K2529&lt;('d_시나리오'!$I$4-'d_시나리오'!$H$4)/('d_시나리오'!$J$4-'d_시나리오'!$H$4),'d_시나리오'!$H$4+SQRT(K2529*('d_시나리오'!$J$4-'d_시나리오'!$H$4)*('d_시나리오'!$I$4-'d_시나리오'!$H$4)),'d_시나리오'!$J$4-SQRT((1-K2529)*('d_시나리오'!$J$4-'d_시나리오'!$H$4)*('d_시나리오'!$J$4-'d_시나리오'!$I$4))))</f>
        <v/>
      </c>
      <c r="M2529">
        <f>RAND()</f>
        <v/>
      </c>
      <c r="N2529">
        <f>IF('d_시나리오'!$J$5='d_시나리오'!$H$5,'d_시나리오'!$I$5,IF(M2529&lt;('d_시나리오'!$I$5-'d_시나리오'!$H$5)/('d_시나리오'!$J$5-'d_시나리오'!$H$5),'d_시나리오'!$H$5+SQRT(M2529*('d_시나리오'!$J$5-'d_시나리오'!$H$5)*('d_시나리오'!$I$5-'d_시나리오'!$H$5)),'d_시나리오'!$J$5-SQRT((1-M2529)*('d_시나리오'!$J$5-'d_시나리오'!$H$5)*('d_시나리오'!$J$5-'d_시나리오'!$I$5))))</f>
        <v/>
      </c>
      <c r="O2529">
        <f>RAND()</f>
        <v/>
      </c>
      <c r="P2529">
        <f>IF('d_시나리오'!$J$6='d_시나리오'!$H$6,'d_시나리오'!$I$6,IF(O2529&lt;('d_시나리오'!$I$6-'d_시나리오'!$H$6)/('d_시나리오'!$J$6-'d_시나리오'!$H$6),'d_시나리오'!$H$6+SQRT(O2529*('d_시나리오'!$J$6-'d_시나리오'!$H$6)*('d_시나리오'!$I$6-'d_시나리오'!$H$6)),'d_시나리오'!$J$6-SQRT((1-O2529)*('d_시나리오'!$J$6-'d_시나리오'!$H$6)*('d_시나리오'!$J$6-'d_시나리오'!$I$6))))</f>
        <v/>
      </c>
      <c r="Q2529">
        <f>INDEX('d_분포'!$B$2:$B$57,RANDBETWEEN(1,56))</f>
        <v/>
      </c>
      <c r="R2529">
        <f>BETAINV(RAND(),5,5)</f>
        <v/>
      </c>
      <c r="S2529">
        <f>'d_고정'!$B$1*'6_기대효과'!$H$7*('d_시나리오'!$I$7/'d_고정'!$B$2)*B2529</f>
        <v/>
      </c>
      <c r="T2529">
        <f>S2529*D2529</f>
        <v/>
      </c>
      <c r="U2529">
        <f>S2529*F2529*H2529</f>
        <v/>
      </c>
      <c r="V2529">
        <f>S2529*F2529*(H2529-1)</f>
        <v/>
      </c>
      <c r="W2529">
        <f>U2529*J2529</f>
        <v/>
      </c>
      <c r="X2529">
        <f>T2529+W2529</f>
        <v/>
      </c>
      <c r="Y2529">
        <f>(T2529*E2529+W2529*L2529)*(1-R2529-'d_고정'!$B$13)</f>
        <v/>
      </c>
      <c r="Z2529">
        <f>(U2529*N2529*Q2529+'d_고정'!$B$3*('6_기대효과'!$H$7/8)*Q2529*'d_고정'!$B$10*P2529*('6_기대효과'!$K$7/'d_고정'!$B$9))*(1-R2529)</f>
        <v/>
      </c>
      <c r="AA2529">
        <f>W2529*L2529*(1-R2529-'d_고정'!$B$13)+U2529*MAX(N2529-'d_고정'!$B$10*P2529*('6_기대효과'!$K$7/'d_고정'!$B$9),0)*Q2529*(1-R2529)</f>
        <v/>
      </c>
      <c r="AB2529">
        <f>Y2529+Z2529</f>
        <v/>
      </c>
      <c r="AC2529">
        <f>Y2529/('d_고정'!$B$5*'6_기대효과'!$H$7/8)/'d_고정'!$B$6</f>
        <v/>
      </c>
      <c r="AD2529">
        <f>Y2529/('d_고정'!$B$8*'6_기대효과'!$H$7/8)</f>
        <v/>
      </c>
    </row>
    <row r="2530">
      <c r="A2530">
        <f>RAND()</f>
        <v/>
      </c>
      <c r="B2530">
        <f>IF('d_시나리오'!$J$2='d_시나리오'!$H$2,'d_시나리오'!$I$2,IF(A2530&lt;('d_시나리오'!$I$2-'d_시나리오'!$H$2)/('d_시나리오'!$J$2-'d_시나리오'!$H$2),'d_시나리오'!$H$2+SQRT(A2530*('d_시나리오'!$J$2-'d_시나리오'!$H$2)*('d_시나리오'!$I$2-'d_시나리오'!$H$2)),'d_시나리오'!$J$2-SQRT((1-A2530)*('d_시나리오'!$J$2-'d_시나리오'!$H$2)*('d_시나리오'!$J$2-'d_시나리오'!$I$2))))</f>
        <v/>
      </c>
      <c r="C2530">
        <f>RAND()</f>
        <v/>
      </c>
      <c r="D2530">
        <f>BETAINV(RAND(),IF(C2530&lt;'d_고정'!$B$26,'d_고정'!$B$23,'d_고정'!$B$16)+1,'d_고정'!$B$17-IF(C2530&lt;'d_고정'!$B$26,'d_고정'!$B$23,'d_고정'!$B$16)+1)*('d_고정'!$B$14+('d_고정'!$B$15-'d_고정'!$B$14)*RAND())</f>
        <v/>
      </c>
      <c r="E2530">
        <f>INDEX('d_분포'!$A$2:$A$28,RANDBETWEEN(1,27))</f>
        <v/>
      </c>
      <c r="F2530">
        <f>INDEX('d_분포'!$C$2:$C$5,RANDBETWEEN(1,4))*(0.9+0.2*RAND())</f>
        <v/>
      </c>
      <c r="G2530">
        <f>RAND()</f>
        <v/>
      </c>
      <c r="H2530">
        <f>(F2530+(1-F2530)*('d_고정'!$B$22*BETAINV(RAND(),IF(G2530&lt;'d_고정'!$B$26,'d_고정'!$B$25,'d_고정'!$B$20)+1,'d_고정'!$B$21-IF(G2530&lt;'d_고정'!$B$26,'d_고정'!$B$25,'d_고정'!$B$20)+1)+(1-'d_고정'!$B$22)*BETAINV(RAND(),IF(G2530&lt;'d_고정'!$B$26,'d_고정'!$B$24,'d_고정'!$B$18)+1,'d_고정'!$B$19-IF(G2530&lt;'d_고정'!$B$26,'d_고정'!$B$24,'d_고정'!$B$18)+1))*('d_고정'!$B$14+('d_고정'!$B$15-'d_고정'!$B$14)*RAND()))/F2530</f>
        <v/>
      </c>
      <c r="I2530">
        <f>RAND()</f>
        <v/>
      </c>
      <c r="J2530">
        <f>IF('d_시나리오'!$J$3='d_시나리오'!$H$3,'d_시나리오'!$I$3,IF(I2530&lt;('d_시나리오'!$I$3-'d_시나리오'!$H$3)/('d_시나리오'!$J$3-'d_시나리오'!$H$3),'d_시나리오'!$H$3+SQRT(I2530*('d_시나리오'!$J$3-'d_시나리오'!$H$3)*('d_시나리오'!$I$3-'d_시나리오'!$H$3)),'d_시나리오'!$J$3-SQRT((1-I2530)*('d_시나리오'!$J$3-'d_시나리오'!$H$3)*('d_시나리오'!$J$3-'d_시나리오'!$I$3))))</f>
        <v/>
      </c>
      <c r="K2530">
        <f>RAND()</f>
        <v/>
      </c>
      <c r="L2530">
        <f>IF('d_시나리오'!$J$4='d_시나리오'!$H$4,'d_시나리오'!$I$4,IF(K2530&lt;('d_시나리오'!$I$4-'d_시나리오'!$H$4)/('d_시나리오'!$J$4-'d_시나리오'!$H$4),'d_시나리오'!$H$4+SQRT(K2530*('d_시나리오'!$J$4-'d_시나리오'!$H$4)*('d_시나리오'!$I$4-'d_시나리오'!$H$4)),'d_시나리오'!$J$4-SQRT((1-K2530)*('d_시나리오'!$J$4-'d_시나리오'!$H$4)*('d_시나리오'!$J$4-'d_시나리오'!$I$4))))</f>
        <v/>
      </c>
      <c r="M2530">
        <f>RAND()</f>
        <v/>
      </c>
      <c r="N2530">
        <f>IF('d_시나리오'!$J$5='d_시나리오'!$H$5,'d_시나리오'!$I$5,IF(M2530&lt;('d_시나리오'!$I$5-'d_시나리오'!$H$5)/('d_시나리오'!$J$5-'d_시나리오'!$H$5),'d_시나리오'!$H$5+SQRT(M2530*('d_시나리오'!$J$5-'d_시나리오'!$H$5)*('d_시나리오'!$I$5-'d_시나리오'!$H$5)),'d_시나리오'!$J$5-SQRT((1-M2530)*('d_시나리오'!$J$5-'d_시나리오'!$H$5)*('d_시나리오'!$J$5-'d_시나리오'!$I$5))))</f>
        <v/>
      </c>
      <c r="O2530">
        <f>RAND()</f>
        <v/>
      </c>
      <c r="P2530">
        <f>IF('d_시나리오'!$J$6='d_시나리오'!$H$6,'d_시나리오'!$I$6,IF(O2530&lt;('d_시나리오'!$I$6-'d_시나리오'!$H$6)/('d_시나리오'!$J$6-'d_시나리오'!$H$6),'d_시나리오'!$H$6+SQRT(O2530*('d_시나리오'!$J$6-'d_시나리오'!$H$6)*('d_시나리오'!$I$6-'d_시나리오'!$H$6)),'d_시나리오'!$J$6-SQRT((1-O2530)*('d_시나리오'!$J$6-'d_시나리오'!$H$6)*('d_시나리오'!$J$6-'d_시나리오'!$I$6))))</f>
        <v/>
      </c>
      <c r="Q2530">
        <f>INDEX('d_분포'!$B$2:$B$57,RANDBETWEEN(1,56))</f>
        <v/>
      </c>
      <c r="R2530">
        <f>BETAINV(RAND(),5,5)</f>
        <v/>
      </c>
      <c r="S2530">
        <f>'d_고정'!$B$1*'6_기대효과'!$H$7*('d_시나리오'!$I$7/'d_고정'!$B$2)*B2530</f>
        <v/>
      </c>
      <c r="T2530">
        <f>S2530*D2530</f>
        <v/>
      </c>
      <c r="U2530">
        <f>S2530*F2530*H2530</f>
        <v/>
      </c>
      <c r="V2530">
        <f>S2530*F2530*(H2530-1)</f>
        <v/>
      </c>
      <c r="W2530">
        <f>U2530*J2530</f>
        <v/>
      </c>
      <c r="X2530">
        <f>T2530+W2530</f>
        <v/>
      </c>
      <c r="Y2530">
        <f>(T2530*E2530+W2530*L2530)*(1-R2530-'d_고정'!$B$13)</f>
        <v/>
      </c>
      <c r="Z2530">
        <f>(U2530*N2530*Q2530+'d_고정'!$B$3*('6_기대효과'!$H$7/8)*Q2530*'d_고정'!$B$10*P2530*('6_기대효과'!$K$7/'d_고정'!$B$9))*(1-R2530)</f>
        <v/>
      </c>
      <c r="AA2530">
        <f>W2530*L2530*(1-R2530-'d_고정'!$B$13)+U2530*MAX(N2530-'d_고정'!$B$10*P2530*('6_기대효과'!$K$7/'d_고정'!$B$9),0)*Q2530*(1-R2530)</f>
        <v/>
      </c>
      <c r="AB2530">
        <f>Y2530+Z2530</f>
        <v/>
      </c>
      <c r="AC2530">
        <f>Y2530/('d_고정'!$B$5*'6_기대효과'!$H$7/8)/'d_고정'!$B$6</f>
        <v/>
      </c>
      <c r="AD2530">
        <f>Y2530/('d_고정'!$B$8*'6_기대효과'!$H$7/8)</f>
        <v/>
      </c>
    </row>
    <row r="2531">
      <c r="A2531">
        <f>RAND()</f>
        <v/>
      </c>
      <c r="B2531">
        <f>IF('d_시나리오'!$J$2='d_시나리오'!$H$2,'d_시나리오'!$I$2,IF(A2531&lt;('d_시나리오'!$I$2-'d_시나리오'!$H$2)/('d_시나리오'!$J$2-'d_시나리오'!$H$2),'d_시나리오'!$H$2+SQRT(A2531*('d_시나리오'!$J$2-'d_시나리오'!$H$2)*('d_시나리오'!$I$2-'d_시나리오'!$H$2)),'d_시나리오'!$J$2-SQRT((1-A2531)*('d_시나리오'!$J$2-'d_시나리오'!$H$2)*('d_시나리오'!$J$2-'d_시나리오'!$I$2))))</f>
        <v/>
      </c>
      <c r="C2531">
        <f>RAND()</f>
        <v/>
      </c>
      <c r="D2531">
        <f>BETAINV(RAND(),IF(C2531&lt;'d_고정'!$B$26,'d_고정'!$B$23,'d_고정'!$B$16)+1,'d_고정'!$B$17-IF(C2531&lt;'d_고정'!$B$26,'d_고정'!$B$23,'d_고정'!$B$16)+1)*('d_고정'!$B$14+('d_고정'!$B$15-'d_고정'!$B$14)*RAND())</f>
        <v/>
      </c>
      <c r="E2531">
        <f>INDEX('d_분포'!$A$2:$A$28,RANDBETWEEN(1,27))</f>
        <v/>
      </c>
      <c r="F2531">
        <f>INDEX('d_분포'!$C$2:$C$5,RANDBETWEEN(1,4))*(0.9+0.2*RAND())</f>
        <v/>
      </c>
      <c r="G2531">
        <f>RAND()</f>
        <v/>
      </c>
      <c r="H2531">
        <f>(F2531+(1-F2531)*('d_고정'!$B$22*BETAINV(RAND(),IF(G2531&lt;'d_고정'!$B$26,'d_고정'!$B$25,'d_고정'!$B$20)+1,'d_고정'!$B$21-IF(G2531&lt;'d_고정'!$B$26,'d_고정'!$B$25,'d_고정'!$B$20)+1)+(1-'d_고정'!$B$22)*BETAINV(RAND(),IF(G2531&lt;'d_고정'!$B$26,'d_고정'!$B$24,'d_고정'!$B$18)+1,'d_고정'!$B$19-IF(G2531&lt;'d_고정'!$B$26,'d_고정'!$B$24,'d_고정'!$B$18)+1))*('d_고정'!$B$14+('d_고정'!$B$15-'d_고정'!$B$14)*RAND()))/F2531</f>
        <v/>
      </c>
      <c r="I2531">
        <f>RAND()</f>
        <v/>
      </c>
      <c r="J2531">
        <f>IF('d_시나리오'!$J$3='d_시나리오'!$H$3,'d_시나리오'!$I$3,IF(I2531&lt;('d_시나리오'!$I$3-'d_시나리오'!$H$3)/('d_시나리오'!$J$3-'d_시나리오'!$H$3),'d_시나리오'!$H$3+SQRT(I2531*('d_시나리오'!$J$3-'d_시나리오'!$H$3)*('d_시나리오'!$I$3-'d_시나리오'!$H$3)),'d_시나리오'!$J$3-SQRT((1-I2531)*('d_시나리오'!$J$3-'d_시나리오'!$H$3)*('d_시나리오'!$J$3-'d_시나리오'!$I$3))))</f>
        <v/>
      </c>
      <c r="K2531">
        <f>RAND()</f>
        <v/>
      </c>
      <c r="L2531">
        <f>IF('d_시나리오'!$J$4='d_시나리오'!$H$4,'d_시나리오'!$I$4,IF(K2531&lt;('d_시나리오'!$I$4-'d_시나리오'!$H$4)/('d_시나리오'!$J$4-'d_시나리오'!$H$4),'d_시나리오'!$H$4+SQRT(K2531*('d_시나리오'!$J$4-'d_시나리오'!$H$4)*('d_시나리오'!$I$4-'d_시나리오'!$H$4)),'d_시나리오'!$J$4-SQRT((1-K2531)*('d_시나리오'!$J$4-'d_시나리오'!$H$4)*('d_시나리오'!$J$4-'d_시나리오'!$I$4))))</f>
        <v/>
      </c>
      <c r="M2531">
        <f>RAND()</f>
        <v/>
      </c>
      <c r="N2531">
        <f>IF('d_시나리오'!$J$5='d_시나리오'!$H$5,'d_시나리오'!$I$5,IF(M2531&lt;('d_시나리오'!$I$5-'d_시나리오'!$H$5)/('d_시나리오'!$J$5-'d_시나리오'!$H$5),'d_시나리오'!$H$5+SQRT(M2531*('d_시나리오'!$J$5-'d_시나리오'!$H$5)*('d_시나리오'!$I$5-'d_시나리오'!$H$5)),'d_시나리오'!$J$5-SQRT((1-M2531)*('d_시나리오'!$J$5-'d_시나리오'!$H$5)*('d_시나리오'!$J$5-'d_시나리오'!$I$5))))</f>
        <v/>
      </c>
      <c r="O2531">
        <f>RAND()</f>
        <v/>
      </c>
      <c r="P2531">
        <f>IF('d_시나리오'!$J$6='d_시나리오'!$H$6,'d_시나리오'!$I$6,IF(O2531&lt;('d_시나리오'!$I$6-'d_시나리오'!$H$6)/('d_시나리오'!$J$6-'d_시나리오'!$H$6),'d_시나리오'!$H$6+SQRT(O2531*('d_시나리오'!$J$6-'d_시나리오'!$H$6)*('d_시나리오'!$I$6-'d_시나리오'!$H$6)),'d_시나리오'!$J$6-SQRT((1-O2531)*('d_시나리오'!$J$6-'d_시나리오'!$H$6)*('d_시나리오'!$J$6-'d_시나리오'!$I$6))))</f>
        <v/>
      </c>
      <c r="Q2531">
        <f>INDEX('d_분포'!$B$2:$B$57,RANDBETWEEN(1,56))</f>
        <v/>
      </c>
      <c r="R2531">
        <f>BETAINV(RAND(),5,5)</f>
        <v/>
      </c>
      <c r="S2531">
        <f>'d_고정'!$B$1*'6_기대효과'!$H$7*('d_시나리오'!$I$7/'d_고정'!$B$2)*B2531</f>
        <v/>
      </c>
      <c r="T2531">
        <f>S2531*D2531</f>
        <v/>
      </c>
      <c r="U2531">
        <f>S2531*F2531*H2531</f>
        <v/>
      </c>
      <c r="V2531">
        <f>S2531*F2531*(H2531-1)</f>
        <v/>
      </c>
      <c r="W2531">
        <f>U2531*J2531</f>
        <v/>
      </c>
      <c r="X2531">
        <f>T2531+W2531</f>
        <v/>
      </c>
      <c r="Y2531">
        <f>(T2531*E2531+W2531*L2531)*(1-R2531-'d_고정'!$B$13)</f>
        <v/>
      </c>
      <c r="Z2531">
        <f>(U2531*N2531*Q2531+'d_고정'!$B$3*('6_기대효과'!$H$7/8)*Q2531*'d_고정'!$B$10*P2531*('6_기대효과'!$K$7/'d_고정'!$B$9))*(1-R2531)</f>
        <v/>
      </c>
      <c r="AA2531">
        <f>W2531*L2531*(1-R2531-'d_고정'!$B$13)+U2531*MAX(N2531-'d_고정'!$B$10*P2531*('6_기대효과'!$K$7/'d_고정'!$B$9),0)*Q2531*(1-R2531)</f>
        <v/>
      </c>
      <c r="AB2531">
        <f>Y2531+Z2531</f>
        <v/>
      </c>
      <c r="AC2531">
        <f>Y2531/('d_고정'!$B$5*'6_기대효과'!$H$7/8)/'d_고정'!$B$6</f>
        <v/>
      </c>
      <c r="AD2531">
        <f>Y2531/('d_고정'!$B$8*'6_기대효과'!$H$7/8)</f>
        <v/>
      </c>
    </row>
    <row r="2532">
      <c r="A2532">
        <f>RAND()</f>
        <v/>
      </c>
      <c r="B2532">
        <f>IF('d_시나리오'!$J$2='d_시나리오'!$H$2,'d_시나리오'!$I$2,IF(A2532&lt;('d_시나리오'!$I$2-'d_시나리오'!$H$2)/('d_시나리오'!$J$2-'d_시나리오'!$H$2),'d_시나리오'!$H$2+SQRT(A2532*('d_시나리오'!$J$2-'d_시나리오'!$H$2)*('d_시나리오'!$I$2-'d_시나리오'!$H$2)),'d_시나리오'!$J$2-SQRT((1-A2532)*('d_시나리오'!$J$2-'d_시나리오'!$H$2)*('d_시나리오'!$J$2-'d_시나리오'!$I$2))))</f>
        <v/>
      </c>
      <c r="C2532">
        <f>RAND()</f>
        <v/>
      </c>
      <c r="D2532">
        <f>BETAINV(RAND(),IF(C2532&lt;'d_고정'!$B$26,'d_고정'!$B$23,'d_고정'!$B$16)+1,'d_고정'!$B$17-IF(C2532&lt;'d_고정'!$B$26,'d_고정'!$B$23,'d_고정'!$B$16)+1)*('d_고정'!$B$14+('d_고정'!$B$15-'d_고정'!$B$14)*RAND())</f>
        <v/>
      </c>
      <c r="E2532">
        <f>INDEX('d_분포'!$A$2:$A$28,RANDBETWEEN(1,27))</f>
        <v/>
      </c>
      <c r="F2532">
        <f>INDEX('d_분포'!$C$2:$C$5,RANDBETWEEN(1,4))*(0.9+0.2*RAND())</f>
        <v/>
      </c>
      <c r="G2532">
        <f>RAND()</f>
        <v/>
      </c>
      <c r="H2532">
        <f>(F2532+(1-F2532)*('d_고정'!$B$22*BETAINV(RAND(),IF(G2532&lt;'d_고정'!$B$26,'d_고정'!$B$25,'d_고정'!$B$20)+1,'d_고정'!$B$21-IF(G2532&lt;'d_고정'!$B$26,'d_고정'!$B$25,'d_고정'!$B$20)+1)+(1-'d_고정'!$B$22)*BETAINV(RAND(),IF(G2532&lt;'d_고정'!$B$26,'d_고정'!$B$24,'d_고정'!$B$18)+1,'d_고정'!$B$19-IF(G2532&lt;'d_고정'!$B$26,'d_고정'!$B$24,'d_고정'!$B$18)+1))*('d_고정'!$B$14+('d_고정'!$B$15-'d_고정'!$B$14)*RAND()))/F2532</f>
        <v/>
      </c>
      <c r="I2532">
        <f>RAND()</f>
        <v/>
      </c>
      <c r="J2532">
        <f>IF('d_시나리오'!$J$3='d_시나리오'!$H$3,'d_시나리오'!$I$3,IF(I2532&lt;('d_시나리오'!$I$3-'d_시나리오'!$H$3)/('d_시나리오'!$J$3-'d_시나리오'!$H$3),'d_시나리오'!$H$3+SQRT(I2532*('d_시나리오'!$J$3-'d_시나리오'!$H$3)*('d_시나리오'!$I$3-'d_시나리오'!$H$3)),'d_시나리오'!$J$3-SQRT((1-I2532)*('d_시나리오'!$J$3-'d_시나리오'!$H$3)*('d_시나리오'!$J$3-'d_시나리오'!$I$3))))</f>
        <v/>
      </c>
      <c r="K2532">
        <f>RAND()</f>
        <v/>
      </c>
      <c r="L2532">
        <f>IF('d_시나리오'!$J$4='d_시나리오'!$H$4,'d_시나리오'!$I$4,IF(K2532&lt;('d_시나리오'!$I$4-'d_시나리오'!$H$4)/('d_시나리오'!$J$4-'d_시나리오'!$H$4),'d_시나리오'!$H$4+SQRT(K2532*('d_시나리오'!$J$4-'d_시나리오'!$H$4)*('d_시나리오'!$I$4-'d_시나리오'!$H$4)),'d_시나리오'!$J$4-SQRT((1-K2532)*('d_시나리오'!$J$4-'d_시나리오'!$H$4)*('d_시나리오'!$J$4-'d_시나리오'!$I$4))))</f>
        <v/>
      </c>
      <c r="M2532">
        <f>RAND()</f>
        <v/>
      </c>
      <c r="N2532">
        <f>IF('d_시나리오'!$J$5='d_시나리오'!$H$5,'d_시나리오'!$I$5,IF(M2532&lt;('d_시나리오'!$I$5-'d_시나리오'!$H$5)/('d_시나리오'!$J$5-'d_시나리오'!$H$5),'d_시나리오'!$H$5+SQRT(M2532*('d_시나리오'!$J$5-'d_시나리오'!$H$5)*('d_시나리오'!$I$5-'d_시나리오'!$H$5)),'d_시나리오'!$J$5-SQRT((1-M2532)*('d_시나리오'!$J$5-'d_시나리오'!$H$5)*('d_시나리오'!$J$5-'d_시나리오'!$I$5))))</f>
        <v/>
      </c>
      <c r="O2532">
        <f>RAND()</f>
        <v/>
      </c>
      <c r="P2532">
        <f>IF('d_시나리오'!$J$6='d_시나리오'!$H$6,'d_시나리오'!$I$6,IF(O2532&lt;('d_시나리오'!$I$6-'d_시나리오'!$H$6)/('d_시나리오'!$J$6-'d_시나리오'!$H$6),'d_시나리오'!$H$6+SQRT(O2532*('d_시나리오'!$J$6-'d_시나리오'!$H$6)*('d_시나리오'!$I$6-'d_시나리오'!$H$6)),'d_시나리오'!$J$6-SQRT((1-O2532)*('d_시나리오'!$J$6-'d_시나리오'!$H$6)*('d_시나리오'!$J$6-'d_시나리오'!$I$6))))</f>
        <v/>
      </c>
      <c r="Q2532">
        <f>INDEX('d_분포'!$B$2:$B$57,RANDBETWEEN(1,56))</f>
        <v/>
      </c>
      <c r="R2532">
        <f>BETAINV(RAND(),5,5)</f>
        <v/>
      </c>
      <c r="S2532">
        <f>'d_고정'!$B$1*'6_기대효과'!$H$7*('d_시나리오'!$I$7/'d_고정'!$B$2)*B2532</f>
        <v/>
      </c>
      <c r="T2532">
        <f>S2532*D2532</f>
        <v/>
      </c>
      <c r="U2532">
        <f>S2532*F2532*H2532</f>
        <v/>
      </c>
      <c r="V2532">
        <f>S2532*F2532*(H2532-1)</f>
        <v/>
      </c>
      <c r="W2532">
        <f>U2532*J2532</f>
        <v/>
      </c>
      <c r="X2532">
        <f>T2532+W2532</f>
        <v/>
      </c>
      <c r="Y2532">
        <f>(T2532*E2532+W2532*L2532)*(1-R2532-'d_고정'!$B$13)</f>
        <v/>
      </c>
      <c r="Z2532">
        <f>(U2532*N2532*Q2532+'d_고정'!$B$3*('6_기대효과'!$H$7/8)*Q2532*'d_고정'!$B$10*P2532*('6_기대효과'!$K$7/'d_고정'!$B$9))*(1-R2532)</f>
        <v/>
      </c>
      <c r="AA2532">
        <f>W2532*L2532*(1-R2532-'d_고정'!$B$13)+U2532*MAX(N2532-'d_고정'!$B$10*P2532*('6_기대효과'!$K$7/'d_고정'!$B$9),0)*Q2532*(1-R2532)</f>
        <v/>
      </c>
      <c r="AB2532">
        <f>Y2532+Z2532</f>
        <v/>
      </c>
      <c r="AC2532">
        <f>Y2532/('d_고정'!$B$5*'6_기대효과'!$H$7/8)/'d_고정'!$B$6</f>
        <v/>
      </c>
      <c r="AD2532">
        <f>Y2532/('d_고정'!$B$8*'6_기대효과'!$H$7/8)</f>
        <v/>
      </c>
    </row>
    <row r="2533">
      <c r="A2533">
        <f>RAND()</f>
        <v/>
      </c>
      <c r="B2533">
        <f>IF('d_시나리오'!$J$2='d_시나리오'!$H$2,'d_시나리오'!$I$2,IF(A2533&lt;('d_시나리오'!$I$2-'d_시나리오'!$H$2)/('d_시나리오'!$J$2-'d_시나리오'!$H$2),'d_시나리오'!$H$2+SQRT(A2533*('d_시나리오'!$J$2-'d_시나리오'!$H$2)*('d_시나리오'!$I$2-'d_시나리오'!$H$2)),'d_시나리오'!$J$2-SQRT((1-A2533)*('d_시나리오'!$J$2-'d_시나리오'!$H$2)*('d_시나리오'!$J$2-'d_시나리오'!$I$2))))</f>
        <v/>
      </c>
      <c r="C2533">
        <f>RAND()</f>
        <v/>
      </c>
      <c r="D2533">
        <f>BETAINV(RAND(),IF(C2533&lt;'d_고정'!$B$26,'d_고정'!$B$23,'d_고정'!$B$16)+1,'d_고정'!$B$17-IF(C2533&lt;'d_고정'!$B$26,'d_고정'!$B$23,'d_고정'!$B$16)+1)*('d_고정'!$B$14+('d_고정'!$B$15-'d_고정'!$B$14)*RAND())</f>
        <v/>
      </c>
      <c r="E2533">
        <f>INDEX('d_분포'!$A$2:$A$28,RANDBETWEEN(1,27))</f>
        <v/>
      </c>
      <c r="F2533">
        <f>INDEX('d_분포'!$C$2:$C$5,RANDBETWEEN(1,4))*(0.9+0.2*RAND())</f>
        <v/>
      </c>
      <c r="G2533">
        <f>RAND()</f>
        <v/>
      </c>
      <c r="H2533">
        <f>(F2533+(1-F2533)*('d_고정'!$B$22*BETAINV(RAND(),IF(G2533&lt;'d_고정'!$B$26,'d_고정'!$B$25,'d_고정'!$B$20)+1,'d_고정'!$B$21-IF(G2533&lt;'d_고정'!$B$26,'d_고정'!$B$25,'d_고정'!$B$20)+1)+(1-'d_고정'!$B$22)*BETAINV(RAND(),IF(G2533&lt;'d_고정'!$B$26,'d_고정'!$B$24,'d_고정'!$B$18)+1,'d_고정'!$B$19-IF(G2533&lt;'d_고정'!$B$26,'d_고정'!$B$24,'d_고정'!$B$18)+1))*('d_고정'!$B$14+('d_고정'!$B$15-'d_고정'!$B$14)*RAND()))/F2533</f>
        <v/>
      </c>
      <c r="I2533">
        <f>RAND()</f>
        <v/>
      </c>
      <c r="J2533">
        <f>IF('d_시나리오'!$J$3='d_시나리오'!$H$3,'d_시나리오'!$I$3,IF(I2533&lt;('d_시나리오'!$I$3-'d_시나리오'!$H$3)/('d_시나리오'!$J$3-'d_시나리오'!$H$3),'d_시나리오'!$H$3+SQRT(I2533*('d_시나리오'!$J$3-'d_시나리오'!$H$3)*('d_시나리오'!$I$3-'d_시나리오'!$H$3)),'d_시나리오'!$J$3-SQRT((1-I2533)*('d_시나리오'!$J$3-'d_시나리오'!$H$3)*('d_시나리오'!$J$3-'d_시나리오'!$I$3))))</f>
        <v/>
      </c>
      <c r="K2533">
        <f>RAND()</f>
        <v/>
      </c>
      <c r="L2533">
        <f>IF('d_시나리오'!$J$4='d_시나리오'!$H$4,'d_시나리오'!$I$4,IF(K2533&lt;('d_시나리오'!$I$4-'d_시나리오'!$H$4)/('d_시나리오'!$J$4-'d_시나리오'!$H$4),'d_시나리오'!$H$4+SQRT(K2533*('d_시나리오'!$J$4-'d_시나리오'!$H$4)*('d_시나리오'!$I$4-'d_시나리오'!$H$4)),'d_시나리오'!$J$4-SQRT((1-K2533)*('d_시나리오'!$J$4-'d_시나리오'!$H$4)*('d_시나리오'!$J$4-'d_시나리오'!$I$4))))</f>
        <v/>
      </c>
      <c r="M2533">
        <f>RAND()</f>
        <v/>
      </c>
      <c r="N2533">
        <f>IF('d_시나리오'!$J$5='d_시나리오'!$H$5,'d_시나리오'!$I$5,IF(M2533&lt;('d_시나리오'!$I$5-'d_시나리오'!$H$5)/('d_시나리오'!$J$5-'d_시나리오'!$H$5),'d_시나리오'!$H$5+SQRT(M2533*('d_시나리오'!$J$5-'d_시나리오'!$H$5)*('d_시나리오'!$I$5-'d_시나리오'!$H$5)),'d_시나리오'!$J$5-SQRT((1-M2533)*('d_시나리오'!$J$5-'d_시나리오'!$H$5)*('d_시나리오'!$J$5-'d_시나리오'!$I$5))))</f>
        <v/>
      </c>
      <c r="O2533">
        <f>RAND()</f>
        <v/>
      </c>
      <c r="P2533">
        <f>IF('d_시나리오'!$J$6='d_시나리오'!$H$6,'d_시나리오'!$I$6,IF(O2533&lt;('d_시나리오'!$I$6-'d_시나리오'!$H$6)/('d_시나리오'!$J$6-'d_시나리오'!$H$6),'d_시나리오'!$H$6+SQRT(O2533*('d_시나리오'!$J$6-'d_시나리오'!$H$6)*('d_시나리오'!$I$6-'d_시나리오'!$H$6)),'d_시나리오'!$J$6-SQRT((1-O2533)*('d_시나리오'!$J$6-'d_시나리오'!$H$6)*('d_시나리오'!$J$6-'d_시나리오'!$I$6))))</f>
        <v/>
      </c>
      <c r="Q2533">
        <f>INDEX('d_분포'!$B$2:$B$57,RANDBETWEEN(1,56))</f>
        <v/>
      </c>
      <c r="R2533">
        <f>BETAINV(RAND(),5,5)</f>
        <v/>
      </c>
      <c r="S2533">
        <f>'d_고정'!$B$1*'6_기대효과'!$H$7*('d_시나리오'!$I$7/'d_고정'!$B$2)*B2533</f>
        <v/>
      </c>
      <c r="T2533">
        <f>S2533*D2533</f>
        <v/>
      </c>
      <c r="U2533">
        <f>S2533*F2533*H2533</f>
        <v/>
      </c>
      <c r="V2533">
        <f>S2533*F2533*(H2533-1)</f>
        <v/>
      </c>
      <c r="W2533">
        <f>U2533*J2533</f>
        <v/>
      </c>
      <c r="X2533">
        <f>T2533+W2533</f>
        <v/>
      </c>
      <c r="Y2533">
        <f>(T2533*E2533+W2533*L2533)*(1-R2533-'d_고정'!$B$13)</f>
        <v/>
      </c>
      <c r="Z2533">
        <f>(U2533*N2533*Q2533+'d_고정'!$B$3*('6_기대효과'!$H$7/8)*Q2533*'d_고정'!$B$10*P2533*('6_기대효과'!$K$7/'d_고정'!$B$9))*(1-R2533)</f>
        <v/>
      </c>
      <c r="AA2533">
        <f>W2533*L2533*(1-R2533-'d_고정'!$B$13)+U2533*MAX(N2533-'d_고정'!$B$10*P2533*('6_기대효과'!$K$7/'d_고정'!$B$9),0)*Q2533*(1-R2533)</f>
        <v/>
      </c>
      <c r="AB2533">
        <f>Y2533+Z2533</f>
        <v/>
      </c>
      <c r="AC2533">
        <f>Y2533/('d_고정'!$B$5*'6_기대효과'!$H$7/8)/'d_고정'!$B$6</f>
        <v/>
      </c>
      <c r="AD2533">
        <f>Y2533/('d_고정'!$B$8*'6_기대효과'!$H$7/8)</f>
        <v/>
      </c>
    </row>
    <row r="2534">
      <c r="A2534">
        <f>RAND()</f>
        <v/>
      </c>
      <c r="B2534">
        <f>IF('d_시나리오'!$J$2='d_시나리오'!$H$2,'d_시나리오'!$I$2,IF(A2534&lt;('d_시나리오'!$I$2-'d_시나리오'!$H$2)/('d_시나리오'!$J$2-'d_시나리오'!$H$2),'d_시나리오'!$H$2+SQRT(A2534*('d_시나리오'!$J$2-'d_시나리오'!$H$2)*('d_시나리오'!$I$2-'d_시나리오'!$H$2)),'d_시나리오'!$J$2-SQRT((1-A2534)*('d_시나리오'!$J$2-'d_시나리오'!$H$2)*('d_시나리오'!$J$2-'d_시나리오'!$I$2))))</f>
        <v/>
      </c>
      <c r="C2534">
        <f>RAND()</f>
        <v/>
      </c>
      <c r="D2534">
        <f>BETAINV(RAND(),IF(C2534&lt;'d_고정'!$B$26,'d_고정'!$B$23,'d_고정'!$B$16)+1,'d_고정'!$B$17-IF(C2534&lt;'d_고정'!$B$26,'d_고정'!$B$23,'d_고정'!$B$16)+1)*('d_고정'!$B$14+('d_고정'!$B$15-'d_고정'!$B$14)*RAND())</f>
        <v/>
      </c>
      <c r="E2534">
        <f>INDEX('d_분포'!$A$2:$A$28,RANDBETWEEN(1,27))</f>
        <v/>
      </c>
      <c r="F2534">
        <f>INDEX('d_분포'!$C$2:$C$5,RANDBETWEEN(1,4))*(0.9+0.2*RAND())</f>
        <v/>
      </c>
      <c r="G2534">
        <f>RAND()</f>
        <v/>
      </c>
      <c r="H2534">
        <f>(F2534+(1-F2534)*('d_고정'!$B$22*BETAINV(RAND(),IF(G2534&lt;'d_고정'!$B$26,'d_고정'!$B$25,'d_고정'!$B$20)+1,'d_고정'!$B$21-IF(G2534&lt;'d_고정'!$B$26,'d_고정'!$B$25,'d_고정'!$B$20)+1)+(1-'d_고정'!$B$22)*BETAINV(RAND(),IF(G2534&lt;'d_고정'!$B$26,'d_고정'!$B$24,'d_고정'!$B$18)+1,'d_고정'!$B$19-IF(G2534&lt;'d_고정'!$B$26,'d_고정'!$B$24,'d_고정'!$B$18)+1))*('d_고정'!$B$14+('d_고정'!$B$15-'d_고정'!$B$14)*RAND()))/F2534</f>
        <v/>
      </c>
      <c r="I2534">
        <f>RAND()</f>
        <v/>
      </c>
      <c r="J2534">
        <f>IF('d_시나리오'!$J$3='d_시나리오'!$H$3,'d_시나리오'!$I$3,IF(I2534&lt;('d_시나리오'!$I$3-'d_시나리오'!$H$3)/('d_시나리오'!$J$3-'d_시나리오'!$H$3),'d_시나리오'!$H$3+SQRT(I2534*('d_시나리오'!$J$3-'d_시나리오'!$H$3)*('d_시나리오'!$I$3-'d_시나리오'!$H$3)),'d_시나리오'!$J$3-SQRT((1-I2534)*('d_시나리오'!$J$3-'d_시나리오'!$H$3)*('d_시나리오'!$J$3-'d_시나리오'!$I$3))))</f>
        <v/>
      </c>
      <c r="K2534">
        <f>RAND()</f>
        <v/>
      </c>
      <c r="L2534">
        <f>IF('d_시나리오'!$J$4='d_시나리오'!$H$4,'d_시나리오'!$I$4,IF(K2534&lt;('d_시나리오'!$I$4-'d_시나리오'!$H$4)/('d_시나리오'!$J$4-'d_시나리오'!$H$4),'d_시나리오'!$H$4+SQRT(K2534*('d_시나리오'!$J$4-'d_시나리오'!$H$4)*('d_시나리오'!$I$4-'d_시나리오'!$H$4)),'d_시나리오'!$J$4-SQRT((1-K2534)*('d_시나리오'!$J$4-'d_시나리오'!$H$4)*('d_시나리오'!$J$4-'d_시나리오'!$I$4))))</f>
        <v/>
      </c>
      <c r="M2534">
        <f>RAND()</f>
        <v/>
      </c>
      <c r="N2534">
        <f>IF('d_시나리오'!$J$5='d_시나리오'!$H$5,'d_시나리오'!$I$5,IF(M2534&lt;('d_시나리오'!$I$5-'d_시나리오'!$H$5)/('d_시나리오'!$J$5-'d_시나리오'!$H$5),'d_시나리오'!$H$5+SQRT(M2534*('d_시나리오'!$J$5-'d_시나리오'!$H$5)*('d_시나리오'!$I$5-'d_시나리오'!$H$5)),'d_시나리오'!$J$5-SQRT((1-M2534)*('d_시나리오'!$J$5-'d_시나리오'!$H$5)*('d_시나리오'!$J$5-'d_시나리오'!$I$5))))</f>
        <v/>
      </c>
      <c r="O2534">
        <f>RAND()</f>
        <v/>
      </c>
      <c r="P2534">
        <f>IF('d_시나리오'!$J$6='d_시나리오'!$H$6,'d_시나리오'!$I$6,IF(O2534&lt;('d_시나리오'!$I$6-'d_시나리오'!$H$6)/('d_시나리오'!$J$6-'d_시나리오'!$H$6),'d_시나리오'!$H$6+SQRT(O2534*('d_시나리오'!$J$6-'d_시나리오'!$H$6)*('d_시나리오'!$I$6-'d_시나리오'!$H$6)),'d_시나리오'!$J$6-SQRT((1-O2534)*('d_시나리오'!$J$6-'d_시나리오'!$H$6)*('d_시나리오'!$J$6-'d_시나리오'!$I$6))))</f>
        <v/>
      </c>
      <c r="Q2534">
        <f>INDEX('d_분포'!$B$2:$B$57,RANDBETWEEN(1,56))</f>
        <v/>
      </c>
      <c r="R2534">
        <f>BETAINV(RAND(),5,5)</f>
        <v/>
      </c>
      <c r="S2534">
        <f>'d_고정'!$B$1*'6_기대효과'!$H$7*('d_시나리오'!$I$7/'d_고정'!$B$2)*B2534</f>
        <v/>
      </c>
      <c r="T2534">
        <f>S2534*D2534</f>
        <v/>
      </c>
      <c r="U2534">
        <f>S2534*F2534*H2534</f>
        <v/>
      </c>
      <c r="V2534">
        <f>S2534*F2534*(H2534-1)</f>
        <v/>
      </c>
      <c r="W2534">
        <f>U2534*J2534</f>
        <v/>
      </c>
      <c r="X2534">
        <f>T2534+W2534</f>
        <v/>
      </c>
      <c r="Y2534">
        <f>(T2534*E2534+W2534*L2534)*(1-R2534-'d_고정'!$B$13)</f>
        <v/>
      </c>
      <c r="Z2534">
        <f>(U2534*N2534*Q2534+'d_고정'!$B$3*('6_기대효과'!$H$7/8)*Q2534*'d_고정'!$B$10*P2534*('6_기대효과'!$K$7/'d_고정'!$B$9))*(1-R2534)</f>
        <v/>
      </c>
      <c r="AA2534">
        <f>W2534*L2534*(1-R2534-'d_고정'!$B$13)+U2534*MAX(N2534-'d_고정'!$B$10*P2534*('6_기대효과'!$K$7/'d_고정'!$B$9),0)*Q2534*(1-R2534)</f>
        <v/>
      </c>
      <c r="AB2534">
        <f>Y2534+Z2534</f>
        <v/>
      </c>
      <c r="AC2534">
        <f>Y2534/('d_고정'!$B$5*'6_기대효과'!$H$7/8)/'d_고정'!$B$6</f>
        <v/>
      </c>
      <c r="AD2534">
        <f>Y2534/('d_고정'!$B$8*'6_기대효과'!$H$7/8)</f>
        <v/>
      </c>
    </row>
    <row r="2535">
      <c r="A2535">
        <f>RAND()</f>
        <v/>
      </c>
      <c r="B2535">
        <f>IF('d_시나리오'!$J$2='d_시나리오'!$H$2,'d_시나리오'!$I$2,IF(A2535&lt;('d_시나리오'!$I$2-'d_시나리오'!$H$2)/('d_시나리오'!$J$2-'d_시나리오'!$H$2),'d_시나리오'!$H$2+SQRT(A2535*('d_시나리오'!$J$2-'d_시나리오'!$H$2)*('d_시나리오'!$I$2-'d_시나리오'!$H$2)),'d_시나리오'!$J$2-SQRT((1-A2535)*('d_시나리오'!$J$2-'d_시나리오'!$H$2)*('d_시나리오'!$J$2-'d_시나리오'!$I$2))))</f>
        <v/>
      </c>
      <c r="C2535">
        <f>RAND()</f>
        <v/>
      </c>
      <c r="D2535">
        <f>BETAINV(RAND(),IF(C2535&lt;'d_고정'!$B$26,'d_고정'!$B$23,'d_고정'!$B$16)+1,'d_고정'!$B$17-IF(C2535&lt;'d_고정'!$B$26,'d_고정'!$B$23,'d_고정'!$B$16)+1)*('d_고정'!$B$14+('d_고정'!$B$15-'d_고정'!$B$14)*RAND())</f>
        <v/>
      </c>
      <c r="E2535">
        <f>INDEX('d_분포'!$A$2:$A$28,RANDBETWEEN(1,27))</f>
        <v/>
      </c>
      <c r="F2535">
        <f>INDEX('d_분포'!$C$2:$C$5,RANDBETWEEN(1,4))*(0.9+0.2*RAND())</f>
        <v/>
      </c>
      <c r="G2535">
        <f>RAND()</f>
        <v/>
      </c>
      <c r="H2535">
        <f>(F2535+(1-F2535)*('d_고정'!$B$22*BETAINV(RAND(),IF(G2535&lt;'d_고정'!$B$26,'d_고정'!$B$25,'d_고정'!$B$20)+1,'d_고정'!$B$21-IF(G2535&lt;'d_고정'!$B$26,'d_고정'!$B$25,'d_고정'!$B$20)+1)+(1-'d_고정'!$B$22)*BETAINV(RAND(),IF(G2535&lt;'d_고정'!$B$26,'d_고정'!$B$24,'d_고정'!$B$18)+1,'d_고정'!$B$19-IF(G2535&lt;'d_고정'!$B$26,'d_고정'!$B$24,'d_고정'!$B$18)+1))*('d_고정'!$B$14+('d_고정'!$B$15-'d_고정'!$B$14)*RAND()))/F2535</f>
        <v/>
      </c>
      <c r="I2535">
        <f>RAND()</f>
        <v/>
      </c>
      <c r="J2535">
        <f>IF('d_시나리오'!$J$3='d_시나리오'!$H$3,'d_시나리오'!$I$3,IF(I2535&lt;('d_시나리오'!$I$3-'d_시나리오'!$H$3)/('d_시나리오'!$J$3-'d_시나리오'!$H$3),'d_시나리오'!$H$3+SQRT(I2535*('d_시나리오'!$J$3-'d_시나리오'!$H$3)*('d_시나리오'!$I$3-'d_시나리오'!$H$3)),'d_시나리오'!$J$3-SQRT((1-I2535)*('d_시나리오'!$J$3-'d_시나리오'!$H$3)*('d_시나리오'!$J$3-'d_시나리오'!$I$3))))</f>
        <v/>
      </c>
      <c r="K2535">
        <f>RAND()</f>
        <v/>
      </c>
      <c r="L2535">
        <f>IF('d_시나리오'!$J$4='d_시나리오'!$H$4,'d_시나리오'!$I$4,IF(K2535&lt;('d_시나리오'!$I$4-'d_시나리오'!$H$4)/('d_시나리오'!$J$4-'d_시나리오'!$H$4),'d_시나리오'!$H$4+SQRT(K2535*('d_시나리오'!$J$4-'d_시나리오'!$H$4)*('d_시나리오'!$I$4-'d_시나리오'!$H$4)),'d_시나리오'!$J$4-SQRT((1-K2535)*('d_시나리오'!$J$4-'d_시나리오'!$H$4)*('d_시나리오'!$J$4-'d_시나리오'!$I$4))))</f>
        <v/>
      </c>
      <c r="M2535">
        <f>RAND()</f>
        <v/>
      </c>
      <c r="N2535">
        <f>IF('d_시나리오'!$J$5='d_시나리오'!$H$5,'d_시나리오'!$I$5,IF(M2535&lt;('d_시나리오'!$I$5-'d_시나리오'!$H$5)/('d_시나리오'!$J$5-'d_시나리오'!$H$5),'d_시나리오'!$H$5+SQRT(M2535*('d_시나리오'!$J$5-'d_시나리오'!$H$5)*('d_시나리오'!$I$5-'d_시나리오'!$H$5)),'d_시나리오'!$J$5-SQRT((1-M2535)*('d_시나리오'!$J$5-'d_시나리오'!$H$5)*('d_시나리오'!$J$5-'d_시나리오'!$I$5))))</f>
        <v/>
      </c>
      <c r="O2535">
        <f>RAND()</f>
        <v/>
      </c>
      <c r="P2535">
        <f>IF('d_시나리오'!$J$6='d_시나리오'!$H$6,'d_시나리오'!$I$6,IF(O2535&lt;('d_시나리오'!$I$6-'d_시나리오'!$H$6)/('d_시나리오'!$J$6-'d_시나리오'!$H$6),'d_시나리오'!$H$6+SQRT(O2535*('d_시나리오'!$J$6-'d_시나리오'!$H$6)*('d_시나리오'!$I$6-'d_시나리오'!$H$6)),'d_시나리오'!$J$6-SQRT((1-O2535)*('d_시나리오'!$J$6-'d_시나리오'!$H$6)*('d_시나리오'!$J$6-'d_시나리오'!$I$6))))</f>
        <v/>
      </c>
      <c r="Q2535">
        <f>INDEX('d_분포'!$B$2:$B$57,RANDBETWEEN(1,56))</f>
        <v/>
      </c>
      <c r="R2535">
        <f>BETAINV(RAND(),5,5)</f>
        <v/>
      </c>
      <c r="S2535">
        <f>'d_고정'!$B$1*'6_기대효과'!$H$7*('d_시나리오'!$I$7/'d_고정'!$B$2)*B2535</f>
        <v/>
      </c>
      <c r="T2535">
        <f>S2535*D2535</f>
        <v/>
      </c>
      <c r="U2535">
        <f>S2535*F2535*H2535</f>
        <v/>
      </c>
      <c r="V2535">
        <f>S2535*F2535*(H2535-1)</f>
        <v/>
      </c>
      <c r="W2535">
        <f>U2535*J2535</f>
        <v/>
      </c>
      <c r="X2535">
        <f>T2535+W2535</f>
        <v/>
      </c>
      <c r="Y2535">
        <f>(T2535*E2535+W2535*L2535)*(1-R2535-'d_고정'!$B$13)</f>
        <v/>
      </c>
      <c r="Z2535">
        <f>(U2535*N2535*Q2535+'d_고정'!$B$3*('6_기대효과'!$H$7/8)*Q2535*'d_고정'!$B$10*P2535*('6_기대효과'!$K$7/'d_고정'!$B$9))*(1-R2535)</f>
        <v/>
      </c>
      <c r="AA2535">
        <f>W2535*L2535*(1-R2535-'d_고정'!$B$13)+U2535*MAX(N2535-'d_고정'!$B$10*P2535*('6_기대효과'!$K$7/'d_고정'!$B$9),0)*Q2535*(1-R2535)</f>
        <v/>
      </c>
      <c r="AB2535">
        <f>Y2535+Z2535</f>
        <v/>
      </c>
      <c r="AC2535">
        <f>Y2535/('d_고정'!$B$5*'6_기대효과'!$H$7/8)/'d_고정'!$B$6</f>
        <v/>
      </c>
      <c r="AD2535">
        <f>Y2535/('d_고정'!$B$8*'6_기대효과'!$H$7/8)</f>
        <v/>
      </c>
    </row>
    <row r="2536">
      <c r="A2536">
        <f>RAND()</f>
        <v/>
      </c>
      <c r="B2536">
        <f>IF('d_시나리오'!$J$2='d_시나리오'!$H$2,'d_시나리오'!$I$2,IF(A2536&lt;('d_시나리오'!$I$2-'d_시나리오'!$H$2)/('d_시나리오'!$J$2-'d_시나리오'!$H$2),'d_시나리오'!$H$2+SQRT(A2536*('d_시나리오'!$J$2-'d_시나리오'!$H$2)*('d_시나리오'!$I$2-'d_시나리오'!$H$2)),'d_시나리오'!$J$2-SQRT((1-A2536)*('d_시나리오'!$J$2-'d_시나리오'!$H$2)*('d_시나리오'!$J$2-'d_시나리오'!$I$2))))</f>
        <v/>
      </c>
      <c r="C2536">
        <f>RAND()</f>
        <v/>
      </c>
      <c r="D2536">
        <f>BETAINV(RAND(),IF(C2536&lt;'d_고정'!$B$26,'d_고정'!$B$23,'d_고정'!$B$16)+1,'d_고정'!$B$17-IF(C2536&lt;'d_고정'!$B$26,'d_고정'!$B$23,'d_고정'!$B$16)+1)*('d_고정'!$B$14+('d_고정'!$B$15-'d_고정'!$B$14)*RAND())</f>
        <v/>
      </c>
      <c r="E2536">
        <f>INDEX('d_분포'!$A$2:$A$28,RANDBETWEEN(1,27))</f>
        <v/>
      </c>
      <c r="F2536">
        <f>INDEX('d_분포'!$C$2:$C$5,RANDBETWEEN(1,4))*(0.9+0.2*RAND())</f>
        <v/>
      </c>
      <c r="G2536">
        <f>RAND()</f>
        <v/>
      </c>
      <c r="H2536">
        <f>(F2536+(1-F2536)*('d_고정'!$B$22*BETAINV(RAND(),IF(G2536&lt;'d_고정'!$B$26,'d_고정'!$B$25,'d_고정'!$B$20)+1,'d_고정'!$B$21-IF(G2536&lt;'d_고정'!$B$26,'d_고정'!$B$25,'d_고정'!$B$20)+1)+(1-'d_고정'!$B$22)*BETAINV(RAND(),IF(G2536&lt;'d_고정'!$B$26,'d_고정'!$B$24,'d_고정'!$B$18)+1,'d_고정'!$B$19-IF(G2536&lt;'d_고정'!$B$26,'d_고정'!$B$24,'d_고정'!$B$18)+1))*('d_고정'!$B$14+('d_고정'!$B$15-'d_고정'!$B$14)*RAND()))/F2536</f>
        <v/>
      </c>
      <c r="I2536">
        <f>RAND()</f>
        <v/>
      </c>
      <c r="J2536">
        <f>IF('d_시나리오'!$J$3='d_시나리오'!$H$3,'d_시나리오'!$I$3,IF(I2536&lt;('d_시나리오'!$I$3-'d_시나리오'!$H$3)/('d_시나리오'!$J$3-'d_시나리오'!$H$3),'d_시나리오'!$H$3+SQRT(I2536*('d_시나리오'!$J$3-'d_시나리오'!$H$3)*('d_시나리오'!$I$3-'d_시나리오'!$H$3)),'d_시나리오'!$J$3-SQRT((1-I2536)*('d_시나리오'!$J$3-'d_시나리오'!$H$3)*('d_시나리오'!$J$3-'d_시나리오'!$I$3))))</f>
        <v/>
      </c>
      <c r="K2536">
        <f>RAND()</f>
        <v/>
      </c>
      <c r="L2536">
        <f>IF('d_시나리오'!$J$4='d_시나리오'!$H$4,'d_시나리오'!$I$4,IF(K2536&lt;('d_시나리오'!$I$4-'d_시나리오'!$H$4)/('d_시나리오'!$J$4-'d_시나리오'!$H$4),'d_시나리오'!$H$4+SQRT(K2536*('d_시나리오'!$J$4-'d_시나리오'!$H$4)*('d_시나리오'!$I$4-'d_시나리오'!$H$4)),'d_시나리오'!$J$4-SQRT((1-K2536)*('d_시나리오'!$J$4-'d_시나리오'!$H$4)*('d_시나리오'!$J$4-'d_시나리오'!$I$4))))</f>
        <v/>
      </c>
      <c r="M2536">
        <f>RAND()</f>
        <v/>
      </c>
      <c r="N2536">
        <f>IF('d_시나리오'!$J$5='d_시나리오'!$H$5,'d_시나리오'!$I$5,IF(M2536&lt;('d_시나리오'!$I$5-'d_시나리오'!$H$5)/('d_시나리오'!$J$5-'d_시나리오'!$H$5),'d_시나리오'!$H$5+SQRT(M2536*('d_시나리오'!$J$5-'d_시나리오'!$H$5)*('d_시나리오'!$I$5-'d_시나리오'!$H$5)),'d_시나리오'!$J$5-SQRT((1-M2536)*('d_시나리오'!$J$5-'d_시나리오'!$H$5)*('d_시나리오'!$J$5-'d_시나리오'!$I$5))))</f>
        <v/>
      </c>
      <c r="O2536">
        <f>RAND()</f>
        <v/>
      </c>
      <c r="P2536">
        <f>IF('d_시나리오'!$J$6='d_시나리오'!$H$6,'d_시나리오'!$I$6,IF(O2536&lt;('d_시나리오'!$I$6-'d_시나리오'!$H$6)/('d_시나리오'!$J$6-'d_시나리오'!$H$6),'d_시나리오'!$H$6+SQRT(O2536*('d_시나리오'!$J$6-'d_시나리오'!$H$6)*('d_시나리오'!$I$6-'d_시나리오'!$H$6)),'d_시나리오'!$J$6-SQRT((1-O2536)*('d_시나리오'!$J$6-'d_시나리오'!$H$6)*('d_시나리오'!$J$6-'d_시나리오'!$I$6))))</f>
        <v/>
      </c>
      <c r="Q2536">
        <f>INDEX('d_분포'!$B$2:$B$57,RANDBETWEEN(1,56))</f>
        <v/>
      </c>
      <c r="R2536">
        <f>BETAINV(RAND(),5,5)</f>
        <v/>
      </c>
      <c r="S2536">
        <f>'d_고정'!$B$1*'6_기대효과'!$H$7*('d_시나리오'!$I$7/'d_고정'!$B$2)*B2536</f>
        <v/>
      </c>
      <c r="T2536">
        <f>S2536*D2536</f>
        <v/>
      </c>
      <c r="U2536">
        <f>S2536*F2536*H2536</f>
        <v/>
      </c>
      <c r="V2536">
        <f>S2536*F2536*(H2536-1)</f>
        <v/>
      </c>
      <c r="W2536">
        <f>U2536*J2536</f>
        <v/>
      </c>
      <c r="X2536">
        <f>T2536+W2536</f>
        <v/>
      </c>
      <c r="Y2536">
        <f>(T2536*E2536+W2536*L2536)*(1-R2536-'d_고정'!$B$13)</f>
        <v/>
      </c>
      <c r="Z2536">
        <f>(U2536*N2536*Q2536+'d_고정'!$B$3*('6_기대효과'!$H$7/8)*Q2536*'d_고정'!$B$10*P2536*('6_기대효과'!$K$7/'d_고정'!$B$9))*(1-R2536)</f>
        <v/>
      </c>
      <c r="AA2536">
        <f>W2536*L2536*(1-R2536-'d_고정'!$B$13)+U2536*MAX(N2536-'d_고정'!$B$10*P2536*('6_기대효과'!$K$7/'d_고정'!$B$9),0)*Q2536*(1-R2536)</f>
        <v/>
      </c>
      <c r="AB2536">
        <f>Y2536+Z2536</f>
        <v/>
      </c>
      <c r="AC2536">
        <f>Y2536/('d_고정'!$B$5*'6_기대효과'!$H$7/8)/'d_고정'!$B$6</f>
        <v/>
      </c>
      <c r="AD2536">
        <f>Y2536/('d_고정'!$B$8*'6_기대효과'!$H$7/8)</f>
        <v/>
      </c>
    </row>
    <row r="2537">
      <c r="A2537">
        <f>RAND()</f>
        <v/>
      </c>
      <c r="B2537">
        <f>IF('d_시나리오'!$J$2='d_시나리오'!$H$2,'d_시나리오'!$I$2,IF(A2537&lt;('d_시나리오'!$I$2-'d_시나리오'!$H$2)/('d_시나리오'!$J$2-'d_시나리오'!$H$2),'d_시나리오'!$H$2+SQRT(A2537*('d_시나리오'!$J$2-'d_시나리오'!$H$2)*('d_시나리오'!$I$2-'d_시나리오'!$H$2)),'d_시나리오'!$J$2-SQRT((1-A2537)*('d_시나리오'!$J$2-'d_시나리오'!$H$2)*('d_시나리오'!$J$2-'d_시나리오'!$I$2))))</f>
        <v/>
      </c>
      <c r="C2537">
        <f>RAND()</f>
        <v/>
      </c>
      <c r="D2537">
        <f>BETAINV(RAND(),IF(C2537&lt;'d_고정'!$B$26,'d_고정'!$B$23,'d_고정'!$B$16)+1,'d_고정'!$B$17-IF(C2537&lt;'d_고정'!$B$26,'d_고정'!$B$23,'d_고정'!$B$16)+1)*('d_고정'!$B$14+('d_고정'!$B$15-'d_고정'!$B$14)*RAND())</f>
        <v/>
      </c>
      <c r="E2537">
        <f>INDEX('d_분포'!$A$2:$A$28,RANDBETWEEN(1,27))</f>
        <v/>
      </c>
      <c r="F2537">
        <f>INDEX('d_분포'!$C$2:$C$5,RANDBETWEEN(1,4))*(0.9+0.2*RAND())</f>
        <v/>
      </c>
      <c r="G2537">
        <f>RAND()</f>
        <v/>
      </c>
      <c r="H2537">
        <f>(F2537+(1-F2537)*('d_고정'!$B$22*BETAINV(RAND(),IF(G2537&lt;'d_고정'!$B$26,'d_고정'!$B$25,'d_고정'!$B$20)+1,'d_고정'!$B$21-IF(G2537&lt;'d_고정'!$B$26,'d_고정'!$B$25,'d_고정'!$B$20)+1)+(1-'d_고정'!$B$22)*BETAINV(RAND(),IF(G2537&lt;'d_고정'!$B$26,'d_고정'!$B$24,'d_고정'!$B$18)+1,'d_고정'!$B$19-IF(G2537&lt;'d_고정'!$B$26,'d_고정'!$B$24,'d_고정'!$B$18)+1))*('d_고정'!$B$14+('d_고정'!$B$15-'d_고정'!$B$14)*RAND()))/F2537</f>
        <v/>
      </c>
      <c r="I2537">
        <f>RAND()</f>
        <v/>
      </c>
      <c r="J2537">
        <f>IF('d_시나리오'!$J$3='d_시나리오'!$H$3,'d_시나리오'!$I$3,IF(I2537&lt;('d_시나리오'!$I$3-'d_시나리오'!$H$3)/('d_시나리오'!$J$3-'d_시나리오'!$H$3),'d_시나리오'!$H$3+SQRT(I2537*('d_시나리오'!$J$3-'d_시나리오'!$H$3)*('d_시나리오'!$I$3-'d_시나리오'!$H$3)),'d_시나리오'!$J$3-SQRT((1-I2537)*('d_시나리오'!$J$3-'d_시나리오'!$H$3)*('d_시나리오'!$J$3-'d_시나리오'!$I$3))))</f>
        <v/>
      </c>
      <c r="K2537">
        <f>RAND()</f>
        <v/>
      </c>
      <c r="L2537">
        <f>IF('d_시나리오'!$J$4='d_시나리오'!$H$4,'d_시나리오'!$I$4,IF(K2537&lt;('d_시나리오'!$I$4-'d_시나리오'!$H$4)/('d_시나리오'!$J$4-'d_시나리오'!$H$4),'d_시나리오'!$H$4+SQRT(K2537*('d_시나리오'!$J$4-'d_시나리오'!$H$4)*('d_시나리오'!$I$4-'d_시나리오'!$H$4)),'d_시나리오'!$J$4-SQRT((1-K2537)*('d_시나리오'!$J$4-'d_시나리오'!$H$4)*('d_시나리오'!$J$4-'d_시나리오'!$I$4))))</f>
        <v/>
      </c>
      <c r="M2537">
        <f>RAND()</f>
        <v/>
      </c>
      <c r="N2537">
        <f>IF('d_시나리오'!$J$5='d_시나리오'!$H$5,'d_시나리오'!$I$5,IF(M2537&lt;('d_시나리오'!$I$5-'d_시나리오'!$H$5)/('d_시나리오'!$J$5-'d_시나리오'!$H$5),'d_시나리오'!$H$5+SQRT(M2537*('d_시나리오'!$J$5-'d_시나리오'!$H$5)*('d_시나리오'!$I$5-'d_시나리오'!$H$5)),'d_시나리오'!$J$5-SQRT((1-M2537)*('d_시나리오'!$J$5-'d_시나리오'!$H$5)*('d_시나리오'!$J$5-'d_시나리오'!$I$5))))</f>
        <v/>
      </c>
      <c r="O2537">
        <f>RAND()</f>
        <v/>
      </c>
      <c r="P2537">
        <f>IF('d_시나리오'!$J$6='d_시나리오'!$H$6,'d_시나리오'!$I$6,IF(O2537&lt;('d_시나리오'!$I$6-'d_시나리오'!$H$6)/('d_시나리오'!$J$6-'d_시나리오'!$H$6),'d_시나리오'!$H$6+SQRT(O2537*('d_시나리오'!$J$6-'d_시나리오'!$H$6)*('d_시나리오'!$I$6-'d_시나리오'!$H$6)),'d_시나리오'!$J$6-SQRT((1-O2537)*('d_시나리오'!$J$6-'d_시나리오'!$H$6)*('d_시나리오'!$J$6-'d_시나리오'!$I$6))))</f>
        <v/>
      </c>
      <c r="Q2537">
        <f>INDEX('d_분포'!$B$2:$B$57,RANDBETWEEN(1,56))</f>
        <v/>
      </c>
      <c r="R2537">
        <f>BETAINV(RAND(),5,5)</f>
        <v/>
      </c>
      <c r="S2537">
        <f>'d_고정'!$B$1*'6_기대효과'!$H$7*('d_시나리오'!$I$7/'d_고정'!$B$2)*B2537</f>
        <v/>
      </c>
      <c r="T2537">
        <f>S2537*D2537</f>
        <v/>
      </c>
      <c r="U2537">
        <f>S2537*F2537*H2537</f>
        <v/>
      </c>
      <c r="V2537">
        <f>S2537*F2537*(H2537-1)</f>
        <v/>
      </c>
      <c r="W2537">
        <f>U2537*J2537</f>
        <v/>
      </c>
      <c r="X2537">
        <f>T2537+W2537</f>
        <v/>
      </c>
      <c r="Y2537">
        <f>(T2537*E2537+W2537*L2537)*(1-R2537-'d_고정'!$B$13)</f>
        <v/>
      </c>
      <c r="Z2537">
        <f>(U2537*N2537*Q2537+'d_고정'!$B$3*('6_기대효과'!$H$7/8)*Q2537*'d_고정'!$B$10*P2537*('6_기대효과'!$K$7/'d_고정'!$B$9))*(1-R2537)</f>
        <v/>
      </c>
      <c r="AA2537">
        <f>W2537*L2537*(1-R2537-'d_고정'!$B$13)+U2537*MAX(N2537-'d_고정'!$B$10*P2537*('6_기대효과'!$K$7/'d_고정'!$B$9),0)*Q2537*(1-R2537)</f>
        <v/>
      </c>
      <c r="AB2537">
        <f>Y2537+Z2537</f>
        <v/>
      </c>
      <c r="AC2537">
        <f>Y2537/('d_고정'!$B$5*'6_기대효과'!$H$7/8)/'d_고정'!$B$6</f>
        <v/>
      </c>
      <c r="AD2537">
        <f>Y2537/('d_고정'!$B$8*'6_기대효과'!$H$7/8)</f>
        <v/>
      </c>
    </row>
    <row r="2538">
      <c r="A2538">
        <f>RAND()</f>
        <v/>
      </c>
      <c r="B2538">
        <f>IF('d_시나리오'!$J$2='d_시나리오'!$H$2,'d_시나리오'!$I$2,IF(A2538&lt;('d_시나리오'!$I$2-'d_시나리오'!$H$2)/('d_시나리오'!$J$2-'d_시나리오'!$H$2),'d_시나리오'!$H$2+SQRT(A2538*('d_시나리오'!$J$2-'d_시나리오'!$H$2)*('d_시나리오'!$I$2-'d_시나리오'!$H$2)),'d_시나리오'!$J$2-SQRT((1-A2538)*('d_시나리오'!$J$2-'d_시나리오'!$H$2)*('d_시나리오'!$J$2-'d_시나리오'!$I$2))))</f>
        <v/>
      </c>
      <c r="C2538">
        <f>RAND()</f>
        <v/>
      </c>
      <c r="D2538">
        <f>BETAINV(RAND(),IF(C2538&lt;'d_고정'!$B$26,'d_고정'!$B$23,'d_고정'!$B$16)+1,'d_고정'!$B$17-IF(C2538&lt;'d_고정'!$B$26,'d_고정'!$B$23,'d_고정'!$B$16)+1)*('d_고정'!$B$14+('d_고정'!$B$15-'d_고정'!$B$14)*RAND())</f>
        <v/>
      </c>
      <c r="E2538">
        <f>INDEX('d_분포'!$A$2:$A$28,RANDBETWEEN(1,27))</f>
        <v/>
      </c>
      <c r="F2538">
        <f>INDEX('d_분포'!$C$2:$C$5,RANDBETWEEN(1,4))*(0.9+0.2*RAND())</f>
        <v/>
      </c>
      <c r="G2538">
        <f>RAND()</f>
        <v/>
      </c>
      <c r="H2538">
        <f>(F2538+(1-F2538)*('d_고정'!$B$22*BETAINV(RAND(),IF(G2538&lt;'d_고정'!$B$26,'d_고정'!$B$25,'d_고정'!$B$20)+1,'d_고정'!$B$21-IF(G2538&lt;'d_고정'!$B$26,'d_고정'!$B$25,'d_고정'!$B$20)+1)+(1-'d_고정'!$B$22)*BETAINV(RAND(),IF(G2538&lt;'d_고정'!$B$26,'d_고정'!$B$24,'d_고정'!$B$18)+1,'d_고정'!$B$19-IF(G2538&lt;'d_고정'!$B$26,'d_고정'!$B$24,'d_고정'!$B$18)+1))*('d_고정'!$B$14+('d_고정'!$B$15-'d_고정'!$B$14)*RAND()))/F2538</f>
        <v/>
      </c>
      <c r="I2538">
        <f>RAND()</f>
        <v/>
      </c>
      <c r="J2538">
        <f>IF('d_시나리오'!$J$3='d_시나리오'!$H$3,'d_시나리오'!$I$3,IF(I2538&lt;('d_시나리오'!$I$3-'d_시나리오'!$H$3)/('d_시나리오'!$J$3-'d_시나리오'!$H$3),'d_시나리오'!$H$3+SQRT(I2538*('d_시나리오'!$J$3-'d_시나리오'!$H$3)*('d_시나리오'!$I$3-'d_시나리오'!$H$3)),'d_시나리오'!$J$3-SQRT((1-I2538)*('d_시나리오'!$J$3-'d_시나리오'!$H$3)*('d_시나리오'!$J$3-'d_시나리오'!$I$3))))</f>
        <v/>
      </c>
      <c r="K2538">
        <f>RAND()</f>
        <v/>
      </c>
      <c r="L2538">
        <f>IF('d_시나리오'!$J$4='d_시나리오'!$H$4,'d_시나리오'!$I$4,IF(K2538&lt;('d_시나리오'!$I$4-'d_시나리오'!$H$4)/('d_시나리오'!$J$4-'d_시나리오'!$H$4),'d_시나리오'!$H$4+SQRT(K2538*('d_시나리오'!$J$4-'d_시나리오'!$H$4)*('d_시나리오'!$I$4-'d_시나리오'!$H$4)),'d_시나리오'!$J$4-SQRT((1-K2538)*('d_시나리오'!$J$4-'d_시나리오'!$H$4)*('d_시나리오'!$J$4-'d_시나리오'!$I$4))))</f>
        <v/>
      </c>
      <c r="M2538">
        <f>RAND()</f>
        <v/>
      </c>
      <c r="N2538">
        <f>IF('d_시나리오'!$J$5='d_시나리오'!$H$5,'d_시나리오'!$I$5,IF(M2538&lt;('d_시나리오'!$I$5-'d_시나리오'!$H$5)/('d_시나리오'!$J$5-'d_시나리오'!$H$5),'d_시나리오'!$H$5+SQRT(M2538*('d_시나리오'!$J$5-'d_시나리오'!$H$5)*('d_시나리오'!$I$5-'d_시나리오'!$H$5)),'d_시나리오'!$J$5-SQRT((1-M2538)*('d_시나리오'!$J$5-'d_시나리오'!$H$5)*('d_시나리오'!$J$5-'d_시나리오'!$I$5))))</f>
        <v/>
      </c>
      <c r="O2538">
        <f>RAND()</f>
        <v/>
      </c>
      <c r="P2538">
        <f>IF('d_시나리오'!$J$6='d_시나리오'!$H$6,'d_시나리오'!$I$6,IF(O2538&lt;('d_시나리오'!$I$6-'d_시나리오'!$H$6)/('d_시나리오'!$J$6-'d_시나리오'!$H$6),'d_시나리오'!$H$6+SQRT(O2538*('d_시나리오'!$J$6-'d_시나리오'!$H$6)*('d_시나리오'!$I$6-'d_시나리오'!$H$6)),'d_시나리오'!$J$6-SQRT((1-O2538)*('d_시나리오'!$J$6-'d_시나리오'!$H$6)*('d_시나리오'!$J$6-'d_시나리오'!$I$6))))</f>
        <v/>
      </c>
      <c r="Q2538">
        <f>INDEX('d_분포'!$B$2:$B$57,RANDBETWEEN(1,56))</f>
        <v/>
      </c>
      <c r="R2538">
        <f>BETAINV(RAND(),5,5)</f>
        <v/>
      </c>
      <c r="S2538">
        <f>'d_고정'!$B$1*'6_기대효과'!$H$7*('d_시나리오'!$I$7/'d_고정'!$B$2)*B2538</f>
        <v/>
      </c>
      <c r="T2538">
        <f>S2538*D2538</f>
        <v/>
      </c>
      <c r="U2538">
        <f>S2538*F2538*H2538</f>
        <v/>
      </c>
      <c r="V2538">
        <f>S2538*F2538*(H2538-1)</f>
        <v/>
      </c>
      <c r="W2538">
        <f>U2538*J2538</f>
        <v/>
      </c>
      <c r="X2538">
        <f>T2538+W2538</f>
        <v/>
      </c>
      <c r="Y2538">
        <f>(T2538*E2538+W2538*L2538)*(1-R2538-'d_고정'!$B$13)</f>
        <v/>
      </c>
      <c r="Z2538">
        <f>(U2538*N2538*Q2538+'d_고정'!$B$3*('6_기대효과'!$H$7/8)*Q2538*'d_고정'!$B$10*P2538*('6_기대효과'!$K$7/'d_고정'!$B$9))*(1-R2538)</f>
        <v/>
      </c>
      <c r="AA2538">
        <f>W2538*L2538*(1-R2538-'d_고정'!$B$13)+U2538*MAX(N2538-'d_고정'!$B$10*P2538*('6_기대효과'!$K$7/'d_고정'!$B$9),0)*Q2538*(1-R2538)</f>
        <v/>
      </c>
      <c r="AB2538">
        <f>Y2538+Z2538</f>
        <v/>
      </c>
      <c r="AC2538">
        <f>Y2538/('d_고정'!$B$5*'6_기대효과'!$H$7/8)/'d_고정'!$B$6</f>
        <v/>
      </c>
      <c r="AD2538">
        <f>Y2538/('d_고정'!$B$8*'6_기대효과'!$H$7/8)</f>
        <v/>
      </c>
    </row>
    <row r="2539">
      <c r="A2539">
        <f>RAND()</f>
        <v/>
      </c>
      <c r="B2539">
        <f>IF('d_시나리오'!$J$2='d_시나리오'!$H$2,'d_시나리오'!$I$2,IF(A2539&lt;('d_시나리오'!$I$2-'d_시나리오'!$H$2)/('d_시나리오'!$J$2-'d_시나리오'!$H$2),'d_시나리오'!$H$2+SQRT(A2539*('d_시나리오'!$J$2-'d_시나리오'!$H$2)*('d_시나리오'!$I$2-'d_시나리오'!$H$2)),'d_시나리오'!$J$2-SQRT((1-A2539)*('d_시나리오'!$J$2-'d_시나리오'!$H$2)*('d_시나리오'!$J$2-'d_시나리오'!$I$2))))</f>
        <v/>
      </c>
      <c r="C2539">
        <f>RAND()</f>
        <v/>
      </c>
      <c r="D2539">
        <f>BETAINV(RAND(),IF(C2539&lt;'d_고정'!$B$26,'d_고정'!$B$23,'d_고정'!$B$16)+1,'d_고정'!$B$17-IF(C2539&lt;'d_고정'!$B$26,'d_고정'!$B$23,'d_고정'!$B$16)+1)*('d_고정'!$B$14+('d_고정'!$B$15-'d_고정'!$B$14)*RAND())</f>
        <v/>
      </c>
      <c r="E2539">
        <f>INDEX('d_분포'!$A$2:$A$28,RANDBETWEEN(1,27))</f>
        <v/>
      </c>
      <c r="F2539">
        <f>INDEX('d_분포'!$C$2:$C$5,RANDBETWEEN(1,4))*(0.9+0.2*RAND())</f>
        <v/>
      </c>
      <c r="G2539">
        <f>RAND()</f>
        <v/>
      </c>
      <c r="H2539">
        <f>(F2539+(1-F2539)*('d_고정'!$B$22*BETAINV(RAND(),IF(G2539&lt;'d_고정'!$B$26,'d_고정'!$B$25,'d_고정'!$B$20)+1,'d_고정'!$B$21-IF(G2539&lt;'d_고정'!$B$26,'d_고정'!$B$25,'d_고정'!$B$20)+1)+(1-'d_고정'!$B$22)*BETAINV(RAND(),IF(G2539&lt;'d_고정'!$B$26,'d_고정'!$B$24,'d_고정'!$B$18)+1,'d_고정'!$B$19-IF(G2539&lt;'d_고정'!$B$26,'d_고정'!$B$24,'d_고정'!$B$18)+1))*('d_고정'!$B$14+('d_고정'!$B$15-'d_고정'!$B$14)*RAND()))/F2539</f>
        <v/>
      </c>
      <c r="I2539">
        <f>RAND()</f>
        <v/>
      </c>
      <c r="J2539">
        <f>IF('d_시나리오'!$J$3='d_시나리오'!$H$3,'d_시나리오'!$I$3,IF(I2539&lt;('d_시나리오'!$I$3-'d_시나리오'!$H$3)/('d_시나리오'!$J$3-'d_시나리오'!$H$3),'d_시나리오'!$H$3+SQRT(I2539*('d_시나리오'!$J$3-'d_시나리오'!$H$3)*('d_시나리오'!$I$3-'d_시나리오'!$H$3)),'d_시나리오'!$J$3-SQRT((1-I2539)*('d_시나리오'!$J$3-'d_시나리오'!$H$3)*('d_시나리오'!$J$3-'d_시나리오'!$I$3))))</f>
        <v/>
      </c>
      <c r="K2539">
        <f>RAND()</f>
        <v/>
      </c>
      <c r="L2539">
        <f>IF('d_시나리오'!$J$4='d_시나리오'!$H$4,'d_시나리오'!$I$4,IF(K2539&lt;('d_시나리오'!$I$4-'d_시나리오'!$H$4)/('d_시나리오'!$J$4-'d_시나리오'!$H$4),'d_시나리오'!$H$4+SQRT(K2539*('d_시나리오'!$J$4-'d_시나리오'!$H$4)*('d_시나리오'!$I$4-'d_시나리오'!$H$4)),'d_시나리오'!$J$4-SQRT((1-K2539)*('d_시나리오'!$J$4-'d_시나리오'!$H$4)*('d_시나리오'!$J$4-'d_시나리오'!$I$4))))</f>
        <v/>
      </c>
      <c r="M2539">
        <f>RAND()</f>
        <v/>
      </c>
      <c r="N2539">
        <f>IF('d_시나리오'!$J$5='d_시나리오'!$H$5,'d_시나리오'!$I$5,IF(M2539&lt;('d_시나리오'!$I$5-'d_시나리오'!$H$5)/('d_시나리오'!$J$5-'d_시나리오'!$H$5),'d_시나리오'!$H$5+SQRT(M2539*('d_시나리오'!$J$5-'d_시나리오'!$H$5)*('d_시나리오'!$I$5-'d_시나리오'!$H$5)),'d_시나리오'!$J$5-SQRT((1-M2539)*('d_시나리오'!$J$5-'d_시나리오'!$H$5)*('d_시나리오'!$J$5-'d_시나리오'!$I$5))))</f>
        <v/>
      </c>
      <c r="O2539">
        <f>RAND()</f>
        <v/>
      </c>
      <c r="P2539">
        <f>IF('d_시나리오'!$J$6='d_시나리오'!$H$6,'d_시나리오'!$I$6,IF(O2539&lt;('d_시나리오'!$I$6-'d_시나리오'!$H$6)/('d_시나리오'!$J$6-'d_시나리오'!$H$6),'d_시나리오'!$H$6+SQRT(O2539*('d_시나리오'!$J$6-'d_시나리오'!$H$6)*('d_시나리오'!$I$6-'d_시나리오'!$H$6)),'d_시나리오'!$J$6-SQRT((1-O2539)*('d_시나리오'!$J$6-'d_시나리오'!$H$6)*('d_시나리오'!$J$6-'d_시나리오'!$I$6))))</f>
        <v/>
      </c>
      <c r="Q2539">
        <f>INDEX('d_분포'!$B$2:$B$57,RANDBETWEEN(1,56))</f>
        <v/>
      </c>
      <c r="R2539">
        <f>BETAINV(RAND(),5,5)</f>
        <v/>
      </c>
      <c r="S2539">
        <f>'d_고정'!$B$1*'6_기대효과'!$H$7*('d_시나리오'!$I$7/'d_고정'!$B$2)*B2539</f>
        <v/>
      </c>
      <c r="T2539">
        <f>S2539*D2539</f>
        <v/>
      </c>
      <c r="U2539">
        <f>S2539*F2539*H2539</f>
        <v/>
      </c>
      <c r="V2539">
        <f>S2539*F2539*(H2539-1)</f>
        <v/>
      </c>
      <c r="W2539">
        <f>U2539*J2539</f>
        <v/>
      </c>
      <c r="X2539">
        <f>T2539+W2539</f>
        <v/>
      </c>
      <c r="Y2539">
        <f>(T2539*E2539+W2539*L2539)*(1-R2539-'d_고정'!$B$13)</f>
        <v/>
      </c>
      <c r="Z2539">
        <f>(U2539*N2539*Q2539+'d_고정'!$B$3*('6_기대효과'!$H$7/8)*Q2539*'d_고정'!$B$10*P2539*('6_기대효과'!$K$7/'d_고정'!$B$9))*(1-R2539)</f>
        <v/>
      </c>
      <c r="AA2539">
        <f>W2539*L2539*(1-R2539-'d_고정'!$B$13)+U2539*MAX(N2539-'d_고정'!$B$10*P2539*('6_기대효과'!$K$7/'d_고정'!$B$9),0)*Q2539*(1-R2539)</f>
        <v/>
      </c>
      <c r="AB2539">
        <f>Y2539+Z2539</f>
        <v/>
      </c>
      <c r="AC2539">
        <f>Y2539/('d_고정'!$B$5*'6_기대효과'!$H$7/8)/'d_고정'!$B$6</f>
        <v/>
      </c>
      <c r="AD2539">
        <f>Y2539/('d_고정'!$B$8*'6_기대효과'!$H$7/8)</f>
        <v/>
      </c>
    </row>
    <row r="2540">
      <c r="A2540">
        <f>RAND()</f>
        <v/>
      </c>
      <c r="B2540">
        <f>IF('d_시나리오'!$J$2='d_시나리오'!$H$2,'d_시나리오'!$I$2,IF(A2540&lt;('d_시나리오'!$I$2-'d_시나리오'!$H$2)/('d_시나리오'!$J$2-'d_시나리오'!$H$2),'d_시나리오'!$H$2+SQRT(A2540*('d_시나리오'!$J$2-'d_시나리오'!$H$2)*('d_시나리오'!$I$2-'d_시나리오'!$H$2)),'d_시나리오'!$J$2-SQRT((1-A2540)*('d_시나리오'!$J$2-'d_시나리오'!$H$2)*('d_시나리오'!$J$2-'d_시나리오'!$I$2))))</f>
        <v/>
      </c>
      <c r="C2540">
        <f>RAND()</f>
        <v/>
      </c>
      <c r="D2540">
        <f>BETAINV(RAND(),IF(C2540&lt;'d_고정'!$B$26,'d_고정'!$B$23,'d_고정'!$B$16)+1,'d_고정'!$B$17-IF(C2540&lt;'d_고정'!$B$26,'d_고정'!$B$23,'d_고정'!$B$16)+1)*('d_고정'!$B$14+('d_고정'!$B$15-'d_고정'!$B$14)*RAND())</f>
        <v/>
      </c>
      <c r="E2540">
        <f>INDEX('d_분포'!$A$2:$A$28,RANDBETWEEN(1,27))</f>
        <v/>
      </c>
      <c r="F2540">
        <f>INDEX('d_분포'!$C$2:$C$5,RANDBETWEEN(1,4))*(0.9+0.2*RAND())</f>
        <v/>
      </c>
      <c r="G2540">
        <f>RAND()</f>
        <v/>
      </c>
      <c r="H2540">
        <f>(F2540+(1-F2540)*('d_고정'!$B$22*BETAINV(RAND(),IF(G2540&lt;'d_고정'!$B$26,'d_고정'!$B$25,'d_고정'!$B$20)+1,'d_고정'!$B$21-IF(G2540&lt;'d_고정'!$B$26,'d_고정'!$B$25,'d_고정'!$B$20)+1)+(1-'d_고정'!$B$22)*BETAINV(RAND(),IF(G2540&lt;'d_고정'!$B$26,'d_고정'!$B$24,'d_고정'!$B$18)+1,'d_고정'!$B$19-IF(G2540&lt;'d_고정'!$B$26,'d_고정'!$B$24,'d_고정'!$B$18)+1))*('d_고정'!$B$14+('d_고정'!$B$15-'d_고정'!$B$14)*RAND()))/F2540</f>
        <v/>
      </c>
      <c r="I2540">
        <f>RAND()</f>
        <v/>
      </c>
      <c r="J2540">
        <f>IF('d_시나리오'!$J$3='d_시나리오'!$H$3,'d_시나리오'!$I$3,IF(I2540&lt;('d_시나리오'!$I$3-'d_시나리오'!$H$3)/('d_시나리오'!$J$3-'d_시나리오'!$H$3),'d_시나리오'!$H$3+SQRT(I2540*('d_시나리오'!$J$3-'d_시나리오'!$H$3)*('d_시나리오'!$I$3-'d_시나리오'!$H$3)),'d_시나리오'!$J$3-SQRT((1-I2540)*('d_시나리오'!$J$3-'d_시나리오'!$H$3)*('d_시나리오'!$J$3-'d_시나리오'!$I$3))))</f>
        <v/>
      </c>
      <c r="K2540">
        <f>RAND()</f>
        <v/>
      </c>
      <c r="L2540">
        <f>IF('d_시나리오'!$J$4='d_시나리오'!$H$4,'d_시나리오'!$I$4,IF(K2540&lt;('d_시나리오'!$I$4-'d_시나리오'!$H$4)/('d_시나리오'!$J$4-'d_시나리오'!$H$4),'d_시나리오'!$H$4+SQRT(K2540*('d_시나리오'!$J$4-'d_시나리오'!$H$4)*('d_시나리오'!$I$4-'d_시나리오'!$H$4)),'d_시나리오'!$J$4-SQRT((1-K2540)*('d_시나리오'!$J$4-'d_시나리오'!$H$4)*('d_시나리오'!$J$4-'d_시나리오'!$I$4))))</f>
        <v/>
      </c>
      <c r="M2540">
        <f>RAND()</f>
        <v/>
      </c>
      <c r="N2540">
        <f>IF('d_시나리오'!$J$5='d_시나리오'!$H$5,'d_시나리오'!$I$5,IF(M2540&lt;('d_시나리오'!$I$5-'d_시나리오'!$H$5)/('d_시나리오'!$J$5-'d_시나리오'!$H$5),'d_시나리오'!$H$5+SQRT(M2540*('d_시나리오'!$J$5-'d_시나리오'!$H$5)*('d_시나리오'!$I$5-'d_시나리오'!$H$5)),'d_시나리오'!$J$5-SQRT((1-M2540)*('d_시나리오'!$J$5-'d_시나리오'!$H$5)*('d_시나리오'!$J$5-'d_시나리오'!$I$5))))</f>
        <v/>
      </c>
      <c r="O2540">
        <f>RAND()</f>
        <v/>
      </c>
      <c r="P2540">
        <f>IF('d_시나리오'!$J$6='d_시나리오'!$H$6,'d_시나리오'!$I$6,IF(O2540&lt;('d_시나리오'!$I$6-'d_시나리오'!$H$6)/('d_시나리오'!$J$6-'d_시나리오'!$H$6),'d_시나리오'!$H$6+SQRT(O2540*('d_시나리오'!$J$6-'d_시나리오'!$H$6)*('d_시나리오'!$I$6-'d_시나리오'!$H$6)),'d_시나리오'!$J$6-SQRT((1-O2540)*('d_시나리오'!$J$6-'d_시나리오'!$H$6)*('d_시나리오'!$J$6-'d_시나리오'!$I$6))))</f>
        <v/>
      </c>
      <c r="Q2540">
        <f>INDEX('d_분포'!$B$2:$B$57,RANDBETWEEN(1,56))</f>
        <v/>
      </c>
      <c r="R2540">
        <f>BETAINV(RAND(),5,5)</f>
        <v/>
      </c>
      <c r="S2540">
        <f>'d_고정'!$B$1*'6_기대효과'!$H$7*('d_시나리오'!$I$7/'d_고정'!$B$2)*B2540</f>
        <v/>
      </c>
      <c r="T2540">
        <f>S2540*D2540</f>
        <v/>
      </c>
      <c r="U2540">
        <f>S2540*F2540*H2540</f>
        <v/>
      </c>
      <c r="V2540">
        <f>S2540*F2540*(H2540-1)</f>
        <v/>
      </c>
      <c r="W2540">
        <f>U2540*J2540</f>
        <v/>
      </c>
      <c r="X2540">
        <f>T2540+W2540</f>
        <v/>
      </c>
      <c r="Y2540">
        <f>(T2540*E2540+W2540*L2540)*(1-R2540-'d_고정'!$B$13)</f>
        <v/>
      </c>
      <c r="Z2540">
        <f>(U2540*N2540*Q2540+'d_고정'!$B$3*('6_기대효과'!$H$7/8)*Q2540*'d_고정'!$B$10*P2540*('6_기대효과'!$K$7/'d_고정'!$B$9))*(1-R2540)</f>
        <v/>
      </c>
      <c r="AA2540">
        <f>W2540*L2540*(1-R2540-'d_고정'!$B$13)+U2540*MAX(N2540-'d_고정'!$B$10*P2540*('6_기대효과'!$K$7/'d_고정'!$B$9),0)*Q2540*(1-R2540)</f>
        <v/>
      </c>
      <c r="AB2540">
        <f>Y2540+Z2540</f>
        <v/>
      </c>
      <c r="AC2540">
        <f>Y2540/('d_고정'!$B$5*'6_기대효과'!$H$7/8)/'d_고정'!$B$6</f>
        <v/>
      </c>
      <c r="AD2540">
        <f>Y2540/('d_고정'!$B$8*'6_기대효과'!$H$7/8)</f>
        <v/>
      </c>
    </row>
    <row r="2541">
      <c r="A2541">
        <f>RAND()</f>
        <v/>
      </c>
      <c r="B2541">
        <f>IF('d_시나리오'!$J$2='d_시나리오'!$H$2,'d_시나리오'!$I$2,IF(A2541&lt;('d_시나리오'!$I$2-'d_시나리오'!$H$2)/('d_시나리오'!$J$2-'d_시나리오'!$H$2),'d_시나리오'!$H$2+SQRT(A2541*('d_시나리오'!$J$2-'d_시나리오'!$H$2)*('d_시나리오'!$I$2-'d_시나리오'!$H$2)),'d_시나리오'!$J$2-SQRT((1-A2541)*('d_시나리오'!$J$2-'d_시나리오'!$H$2)*('d_시나리오'!$J$2-'d_시나리오'!$I$2))))</f>
        <v/>
      </c>
      <c r="C2541">
        <f>RAND()</f>
        <v/>
      </c>
      <c r="D2541">
        <f>BETAINV(RAND(),IF(C2541&lt;'d_고정'!$B$26,'d_고정'!$B$23,'d_고정'!$B$16)+1,'d_고정'!$B$17-IF(C2541&lt;'d_고정'!$B$26,'d_고정'!$B$23,'d_고정'!$B$16)+1)*('d_고정'!$B$14+('d_고정'!$B$15-'d_고정'!$B$14)*RAND())</f>
        <v/>
      </c>
      <c r="E2541">
        <f>INDEX('d_분포'!$A$2:$A$28,RANDBETWEEN(1,27))</f>
        <v/>
      </c>
      <c r="F2541">
        <f>INDEX('d_분포'!$C$2:$C$5,RANDBETWEEN(1,4))*(0.9+0.2*RAND())</f>
        <v/>
      </c>
      <c r="G2541">
        <f>RAND()</f>
        <v/>
      </c>
      <c r="H2541">
        <f>(F2541+(1-F2541)*('d_고정'!$B$22*BETAINV(RAND(),IF(G2541&lt;'d_고정'!$B$26,'d_고정'!$B$25,'d_고정'!$B$20)+1,'d_고정'!$B$21-IF(G2541&lt;'d_고정'!$B$26,'d_고정'!$B$25,'d_고정'!$B$20)+1)+(1-'d_고정'!$B$22)*BETAINV(RAND(),IF(G2541&lt;'d_고정'!$B$26,'d_고정'!$B$24,'d_고정'!$B$18)+1,'d_고정'!$B$19-IF(G2541&lt;'d_고정'!$B$26,'d_고정'!$B$24,'d_고정'!$B$18)+1))*('d_고정'!$B$14+('d_고정'!$B$15-'d_고정'!$B$14)*RAND()))/F2541</f>
        <v/>
      </c>
      <c r="I2541">
        <f>RAND()</f>
        <v/>
      </c>
      <c r="J2541">
        <f>IF('d_시나리오'!$J$3='d_시나리오'!$H$3,'d_시나리오'!$I$3,IF(I2541&lt;('d_시나리오'!$I$3-'d_시나리오'!$H$3)/('d_시나리오'!$J$3-'d_시나리오'!$H$3),'d_시나리오'!$H$3+SQRT(I2541*('d_시나리오'!$J$3-'d_시나리오'!$H$3)*('d_시나리오'!$I$3-'d_시나리오'!$H$3)),'d_시나리오'!$J$3-SQRT((1-I2541)*('d_시나리오'!$J$3-'d_시나리오'!$H$3)*('d_시나리오'!$J$3-'d_시나리오'!$I$3))))</f>
        <v/>
      </c>
      <c r="K2541">
        <f>RAND()</f>
        <v/>
      </c>
      <c r="L2541">
        <f>IF('d_시나리오'!$J$4='d_시나리오'!$H$4,'d_시나리오'!$I$4,IF(K2541&lt;('d_시나리오'!$I$4-'d_시나리오'!$H$4)/('d_시나리오'!$J$4-'d_시나리오'!$H$4),'d_시나리오'!$H$4+SQRT(K2541*('d_시나리오'!$J$4-'d_시나리오'!$H$4)*('d_시나리오'!$I$4-'d_시나리오'!$H$4)),'d_시나리오'!$J$4-SQRT((1-K2541)*('d_시나리오'!$J$4-'d_시나리오'!$H$4)*('d_시나리오'!$J$4-'d_시나리오'!$I$4))))</f>
        <v/>
      </c>
      <c r="M2541">
        <f>RAND()</f>
        <v/>
      </c>
      <c r="N2541">
        <f>IF('d_시나리오'!$J$5='d_시나리오'!$H$5,'d_시나리오'!$I$5,IF(M2541&lt;('d_시나리오'!$I$5-'d_시나리오'!$H$5)/('d_시나리오'!$J$5-'d_시나리오'!$H$5),'d_시나리오'!$H$5+SQRT(M2541*('d_시나리오'!$J$5-'d_시나리오'!$H$5)*('d_시나리오'!$I$5-'d_시나리오'!$H$5)),'d_시나리오'!$J$5-SQRT((1-M2541)*('d_시나리오'!$J$5-'d_시나리오'!$H$5)*('d_시나리오'!$J$5-'d_시나리오'!$I$5))))</f>
        <v/>
      </c>
      <c r="O2541">
        <f>RAND()</f>
        <v/>
      </c>
      <c r="P2541">
        <f>IF('d_시나리오'!$J$6='d_시나리오'!$H$6,'d_시나리오'!$I$6,IF(O2541&lt;('d_시나리오'!$I$6-'d_시나리오'!$H$6)/('d_시나리오'!$J$6-'d_시나리오'!$H$6),'d_시나리오'!$H$6+SQRT(O2541*('d_시나리오'!$J$6-'d_시나리오'!$H$6)*('d_시나리오'!$I$6-'d_시나리오'!$H$6)),'d_시나리오'!$J$6-SQRT((1-O2541)*('d_시나리오'!$J$6-'d_시나리오'!$H$6)*('d_시나리오'!$J$6-'d_시나리오'!$I$6))))</f>
        <v/>
      </c>
      <c r="Q2541">
        <f>INDEX('d_분포'!$B$2:$B$57,RANDBETWEEN(1,56))</f>
        <v/>
      </c>
      <c r="R2541">
        <f>BETAINV(RAND(),5,5)</f>
        <v/>
      </c>
      <c r="S2541">
        <f>'d_고정'!$B$1*'6_기대효과'!$H$7*('d_시나리오'!$I$7/'d_고정'!$B$2)*B2541</f>
        <v/>
      </c>
      <c r="T2541">
        <f>S2541*D2541</f>
        <v/>
      </c>
      <c r="U2541">
        <f>S2541*F2541*H2541</f>
        <v/>
      </c>
      <c r="V2541">
        <f>S2541*F2541*(H2541-1)</f>
        <v/>
      </c>
      <c r="W2541">
        <f>U2541*J2541</f>
        <v/>
      </c>
      <c r="X2541">
        <f>T2541+W2541</f>
        <v/>
      </c>
      <c r="Y2541">
        <f>(T2541*E2541+W2541*L2541)*(1-R2541-'d_고정'!$B$13)</f>
        <v/>
      </c>
      <c r="Z2541">
        <f>(U2541*N2541*Q2541+'d_고정'!$B$3*('6_기대효과'!$H$7/8)*Q2541*'d_고정'!$B$10*P2541*('6_기대효과'!$K$7/'d_고정'!$B$9))*(1-R2541)</f>
        <v/>
      </c>
      <c r="AA2541">
        <f>W2541*L2541*(1-R2541-'d_고정'!$B$13)+U2541*MAX(N2541-'d_고정'!$B$10*P2541*('6_기대효과'!$K$7/'d_고정'!$B$9),0)*Q2541*(1-R2541)</f>
        <v/>
      </c>
      <c r="AB2541">
        <f>Y2541+Z2541</f>
        <v/>
      </c>
      <c r="AC2541">
        <f>Y2541/('d_고정'!$B$5*'6_기대효과'!$H$7/8)/'d_고정'!$B$6</f>
        <v/>
      </c>
      <c r="AD2541">
        <f>Y2541/('d_고정'!$B$8*'6_기대효과'!$H$7/8)</f>
        <v/>
      </c>
    </row>
    <row r="2542">
      <c r="A2542">
        <f>RAND()</f>
        <v/>
      </c>
      <c r="B2542">
        <f>IF('d_시나리오'!$J$2='d_시나리오'!$H$2,'d_시나리오'!$I$2,IF(A2542&lt;('d_시나리오'!$I$2-'d_시나리오'!$H$2)/('d_시나리오'!$J$2-'d_시나리오'!$H$2),'d_시나리오'!$H$2+SQRT(A2542*('d_시나리오'!$J$2-'d_시나리오'!$H$2)*('d_시나리오'!$I$2-'d_시나리오'!$H$2)),'d_시나리오'!$J$2-SQRT((1-A2542)*('d_시나리오'!$J$2-'d_시나리오'!$H$2)*('d_시나리오'!$J$2-'d_시나리오'!$I$2))))</f>
        <v/>
      </c>
      <c r="C2542">
        <f>RAND()</f>
        <v/>
      </c>
      <c r="D2542">
        <f>BETAINV(RAND(),IF(C2542&lt;'d_고정'!$B$26,'d_고정'!$B$23,'d_고정'!$B$16)+1,'d_고정'!$B$17-IF(C2542&lt;'d_고정'!$B$26,'d_고정'!$B$23,'d_고정'!$B$16)+1)*('d_고정'!$B$14+('d_고정'!$B$15-'d_고정'!$B$14)*RAND())</f>
        <v/>
      </c>
      <c r="E2542">
        <f>INDEX('d_분포'!$A$2:$A$28,RANDBETWEEN(1,27))</f>
        <v/>
      </c>
      <c r="F2542">
        <f>INDEX('d_분포'!$C$2:$C$5,RANDBETWEEN(1,4))*(0.9+0.2*RAND())</f>
        <v/>
      </c>
      <c r="G2542">
        <f>RAND()</f>
        <v/>
      </c>
      <c r="H2542">
        <f>(F2542+(1-F2542)*('d_고정'!$B$22*BETAINV(RAND(),IF(G2542&lt;'d_고정'!$B$26,'d_고정'!$B$25,'d_고정'!$B$20)+1,'d_고정'!$B$21-IF(G2542&lt;'d_고정'!$B$26,'d_고정'!$B$25,'d_고정'!$B$20)+1)+(1-'d_고정'!$B$22)*BETAINV(RAND(),IF(G2542&lt;'d_고정'!$B$26,'d_고정'!$B$24,'d_고정'!$B$18)+1,'d_고정'!$B$19-IF(G2542&lt;'d_고정'!$B$26,'d_고정'!$B$24,'d_고정'!$B$18)+1))*('d_고정'!$B$14+('d_고정'!$B$15-'d_고정'!$B$14)*RAND()))/F2542</f>
        <v/>
      </c>
      <c r="I2542">
        <f>RAND()</f>
        <v/>
      </c>
      <c r="J2542">
        <f>IF('d_시나리오'!$J$3='d_시나리오'!$H$3,'d_시나리오'!$I$3,IF(I2542&lt;('d_시나리오'!$I$3-'d_시나리오'!$H$3)/('d_시나리오'!$J$3-'d_시나리오'!$H$3),'d_시나리오'!$H$3+SQRT(I2542*('d_시나리오'!$J$3-'d_시나리오'!$H$3)*('d_시나리오'!$I$3-'d_시나리오'!$H$3)),'d_시나리오'!$J$3-SQRT((1-I2542)*('d_시나리오'!$J$3-'d_시나리오'!$H$3)*('d_시나리오'!$J$3-'d_시나리오'!$I$3))))</f>
        <v/>
      </c>
      <c r="K2542">
        <f>RAND()</f>
        <v/>
      </c>
      <c r="L2542">
        <f>IF('d_시나리오'!$J$4='d_시나리오'!$H$4,'d_시나리오'!$I$4,IF(K2542&lt;('d_시나리오'!$I$4-'d_시나리오'!$H$4)/('d_시나리오'!$J$4-'d_시나리오'!$H$4),'d_시나리오'!$H$4+SQRT(K2542*('d_시나리오'!$J$4-'d_시나리오'!$H$4)*('d_시나리오'!$I$4-'d_시나리오'!$H$4)),'d_시나리오'!$J$4-SQRT((1-K2542)*('d_시나리오'!$J$4-'d_시나리오'!$H$4)*('d_시나리오'!$J$4-'d_시나리오'!$I$4))))</f>
        <v/>
      </c>
      <c r="M2542">
        <f>RAND()</f>
        <v/>
      </c>
      <c r="N2542">
        <f>IF('d_시나리오'!$J$5='d_시나리오'!$H$5,'d_시나리오'!$I$5,IF(M2542&lt;('d_시나리오'!$I$5-'d_시나리오'!$H$5)/('d_시나리오'!$J$5-'d_시나리오'!$H$5),'d_시나리오'!$H$5+SQRT(M2542*('d_시나리오'!$J$5-'d_시나리오'!$H$5)*('d_시나리오'!$I$5-'d_시나리오'!$H$5)),'d_시나리오'!$J$5-SQRT((1-M2542)*('d_시나리오'!$J$5-'d_시나리오'!$H$5)*('d_시나리오'!$J$5-'d_시나리오'!$I$5))))</f>
        <v/>
      </c>
      <c r="O2542">
        <f>RAND()</f>
        <v/>
      </c>
      <c r="P2542">
        <f>IF('d_시나리오'!$J$6='d_시나리오'!$H$6,'d_시나리오'!$I$6,IF(O2542&lt;('d_시나리오'!$I$6-'d_시나리오'!$H$6)/('d_시나리오'!$J$6-'d_시나리오'!$H$6),'d_시나리오'!$H$6+SQRT(O2542*('d_시나리오'!$J$6-'d_시나리오'!$H$6)*('d_시나리오'!$I$6-'d_시나리오'!$H$6)),'d_시나리오'!$J$6-SQRT((1-O2542)*('d_시나리오'!$J$6-'d_시나리오'!$H$6)*('d_시나리오'!$J$6-'d_시나리오'!$I$6))))</f>
        <v/>
      </c>
      <c r="Q2542">
        <f>INDEX('d_분포'!$B$2:$B$57,RANDBETWEEN(1,56))</f>
        <v/>
      </c>
      <c r="R2542">
        <f>BETAINV(RAND(),5,5)</f>
        <v/>
      </c>
      <c r="S2542">
        <f>'d_고정'!$B$1*'6_기대효과'!$H$7*('d_시나리오'!$I$7/'d_고정'!$B$2)*B2542</f>
        <v/>
      </c>
      <c r="T2542">
        <f>S2542*D2542</f>
        <v/>
      </c>
      <c r="U2542">
        <f>S2542*F2542*H2542</f>
        <v/>
      </c>
      <c r="V2542">
        <f>S2542*F2542*(H2542-1)</f>
        <v/>
      </c>
      <c r="W2542">
        <f>U2542*J2542</f>
        <v/>
      </c>
      <c r="X2542">
        <f>T2542+W2542</f>
        <v/>
      </c>
      <c r="Y2542">
        <f>(T2542*E2542+W2542*L2542)*(1-R2542-'d_고정'!$B$13)</f>
        <v/>
      </c>
      <c r="Z2542">
        <f>(U2542*N2542*Q2542+'d_고정'!$B$3*('6_기대효과'!$H$7/8)*Q2542*'d_고정'!$B$10*P2542*('6_기대효과'!$K$7/'d_고정'!$B$9))*(1-R2542)</f>
        <v/>
      </c>
      <c r="AA2542">
        <f>W2542*L2542*(1-R2542-'d_고정'!$B$13)+U2542*MAX(N2542-'d_고정'!$B$10*P2542*('6_기대효과'!$K$7/'d_고정'!$B$9),0)*Q2542*(1-R2542)</f>
        <v/>
      </c>
      <c r="AB2542">
        <f>Y2542+Z2542</f>
        <v/>
      </c>
      <c r="AC2542">
        <f>Y2542/('d_고정'!$B$5*'6_기대효과'!$H$7/8)/'d_고정'!$B$6</f>
        <v/>
      </c>
      <c r="AD2542">
        <f>Y2542/('d_고정'!$B$8*'6_기대효과'!$H$7/8)</f>
        <v/>
      </c>
    </row>
    <row r="2543">
      <c r="A2543">
        <f>RAND()</f>
        <v/>
      </c>
      <c r="B2543">
        <f>IF('d_시나리오'!$J$2='d_시나리오'!$H$2,'d_시나리오'!$I$2,IF(A2543&lt;('d_시나리오'!$I$2-'d_시나리오'!$H$2)/('d_시나리오'!$J$2-'d_시나리오'!$H$2),'d_시나리오'!$H$2+SQRT(A2543*('d_시나리오'!$J$2-'d_시나리오'!$H$2)*('d_시나리오'!$I$2-'d_시나리오'!$H$2)),'d_시나리오'!$J$2-SQRT((1-A2543)*('d_시나리오'!$J$2-'d_시나리오'!$H$2)*('d_시나리오'!$J$2-'d_시나리오'!$I$2))))</f>
        <v/>
      </c>
      <c r="C2543">
        <f>RAND()</f>
        <v/>
      </c>
      <c r="D2543">
        <f>BETAINV(RAND(),IF(C2543&lt;'d_고정'!$B$26,'d_고정'!$B$23,'d_고정'!$B$16)+1,'d_고정'!$B$17-IF(C2543&lt;'d_고정'!$B$26,'d_고정'!$B$23,'d_고정'!$B$16)+1)*('d_고정'!$B$14+('d_고정'!$B$15-'d_고정'!$B$14)*RAND())</f>
        <v/>
      </c>
      <c r="E2543">
        <f>INDEX('d_분포'!$A$2:$A$28,RANDBETWEEN(1,27))</f>
        <v/>
      </c>
      <c r="F2543">
        <f>INDEX('d_분포'!$C$2:$C$5,RANDBETWEEN(1,4))*(0.9+0.2*RAND())</f>
        <v/>
      </c>
      <c r="G2543">
        <f>RAND()</f>
        <v/>
      </c>
      <c r="H2543">
        <f>(F2543+(1-F2543)*('d_고정'!$B$22*BETAINV(RAND(),IF(G2543&lt;'d_고정'!$B$26,'d_고정'!$B$25,'d_고정'!$B$20)+1,'d_고정'!$B$21-IF(G2543&lt;'d_고정'!$B$26,'d_고정'!$B$25,'d_고정'!$B$20)+1)+(1-'d_고정'!$B$22)*BETAINV(RAND(),IF(G2543&lt;'d_고정'!$B$26,'d_고정'!$B$24,'d_고정'!$B$18)+1,'d_고정'!$B$19-IF(G2543&lt;'d_고정'!$B$26,'d_고정'!$B$24,'d_고정'!$B$18)+1))*('d_고정'!$B$14+('d_고정'!$B$15-'d_고정'!$B$14)*RAND()))/F2543</f>
        <v/>
      </c>
      <c r="I2543">
        <f>RAND()</f>
        <v/>
      </c>
      <c r="J2543">
        <f>IF('d_시나리오'!$J$3='d_시나리오'!$H$3,'d_시나리오'!$I$3,IF(I2543&lt;('d_시나리오'!$I$3-'d_시나리오'!$H$3)/('d_시나리오'!$J$3-'d_시나리오'!$H$3),'d_시나리오'!$H$3+SQRT(I2543*('d_시나리오'!$J$3-'d_시나리오'!$H$3)*('d_시나리오'!$I$3-'d_시나리오'!$H$3)),'d_시나리오'!$J$3-SQRT((1-I2543)*('d_시나리오'!$J$3-'d_시나리오'!$H$3)*('d_시나리오'!$J$3-'d_시나리오'!$I$3))))</f>
        <v/>
      </c>
      <c r="K2543">
        <f>RAND()</f>
        <v/>
      </c>
      <c r="L2543">
        <f>IF('d_시나리오'!$J$4='d_시나리오'!$H$4,'d_시나리오'!$I$4,IF(K2543&lt;('d_시나리오'!$I$4-'d_시나리오'!$H$4)/('d_시나리오'!$J$4-'d_시나리오'!$H$4),'d_시나리오'!$H$4+SQRT(K2543*('d_시나리오'!$J$4-'d_시나리오'!$H$4)*('d_시나리오'!$I$4-'d_시나리오'!$H$4)),'d_시나리오'!$J$4-SQRT((1-K2543)*('d_시나리오'!$J$4-'d_시나리오'!$H$4)*('d_시나리오'!$J$4-'d_시나리오'!$I$4))))</f>
        <v/>
      </c>
      <c r="M2543">
        <f>RAND()</f>
        <v/>
      </c>
      <c r="N2543">
        <f>IF('d_시나리오'!$J$5='d_시나리오'!$H$5,'d_시나리오'!$I$5,IF(M2543&lt;('d_시나리오'!$I$5-'d_시나리오'!$H$5)/('d_시나리오'!$J$5-'d_시나리오'!$H$5),'d_시나리오'!$H$5+SQRT(M2543*('d_시나리오'!$J$5-'d_시나리오'!$H$5)*('d_시나리오'!$I$5-'d_시나리오'!$H$5)),'d_시나리오'!$J$5-SQRT((1-M2543)*('d_시나리오'!$J$5-'d_시나리오'!$H$5)*('d_시나리오'!$J$5-'d_시나리오'!$I$5))))</f>
        <v/>
      </c>
      <c r="O2543">
        <f>RAND()</f>
        <v/>
      </c>
      <c r="P2543">
        <f>IF('d_시나리오'!$J$6='d_시나리오'!$H$6,'d_시나리오'!$I$6,IF(O2543&lt;('d_시나리오'!$I$6-'d_시나리오'!$H$6)/('d_시나리오'!$J$6-'d_시나리오'!$H$6),'d_시나리오'!$H$6+SQRT(O2543*('d_시나리오'!$J$6-'d_시나리오'!$H$6)*('d_시나리오'!$I$6-'d_시나리오'!$H$6)),'d_시나리오'!$J$6-SQRT((1-O2543)*('d_시나리오'!$J$6-'d_시나리오'!$H$6)*('d_시나리오'!$J$6-'d_시나리오'!$I$6))))</f>
        <v/>
      </c>
      <c r="Q2543">
        <f>INDEX('d_분포'!$B$2:$B$57,RANDBETWEEN(1,56))</f>
        <v/>
      </c>
      <c r="R2543">
        <f>BETAINV(RAND(),5,5)</f>
        <v/>
      </c>
      <c r="S2543">
        <f>'d_고정'!$B$1*'6_기대효과'!$H$7*('d_시나리오'!$I$7/'d_고정'!$B$2)*B2543</f>
        <v/>
      </c>
      <c r="T2543">
        <f>S2543*D2543</f>
        <v/>
      </c>
      <c r="U2543">
        <f>S2543*F2543*H2543</f>
        <v/>
      </c>
      <c r="V2543">
        <f>S2543*F2543*(H2543-1)</f>
        <v/>
      </c>
      <c r="W2543">
        <f>U2543*J2543</f>
        <v/>
      </c>
      <c r="X2543">
        <f>T2543+W2543</f>
        <v/>
      </c>
      <c r="Y2543">
        <f>(T2543*E2543+W2543*L2543)*(1-R2543-'d_고정'!$B$13)</f>
        <v/>
      </c>
      <c r="Z2543">
        <f>(U2543*N2543*Q2543+'d_고정'!$B$3*('6_기대효과'!$H$7/8)*Q2543*'d_고정'!$B$10*P2543*('6_기대효과'!$K$7/'d_고정'!$B$9))*(1-R2543)</f>
        <v/>
      </c>
      <c r="AA2543">
        <f>W2543*L2543*(1-R2543-'d_고정'!$B$13)+U2543*MAX(N2543-'d_고정'!$B$10*P2543*('6_기대효과'!$K$7/'d_고정'!$B$9),0)*Q2543*(1-R2543)</f>
        <v/>
      </c>
      <c r="AB2543">
        <f>Y2543+Z2543</f>
        <v/>
      </c>
      <c r="AC2543">
        <f>Y2543/('d_고정'!$B$5*'6_기대효과'!$H$7/8)/'d_고정'!$B$6</f>
        <v/>
      </c>
      <c r="AD2543">
        <f>Y2543/('d_고정'!$B$8*'6_기대효과'!$H$7/8)</f>
        <v/>
      </c>
    </row>
    <row r="2544">
      <c r="A2544">
        <f>RAND()</f>
        <v/>
      </c>
      <c r="B2544">
        <f>IF('d_시나리오'!$J$2='d_시나리오'!$H$2,'d_시나리오'!$I$2,IF(A2544&lt;('d_시나리오'!$I$2-'d_시나리오'!$H$2)/('d_시나리오'!$J$2-'d_시나리오'!$H$2),'d_시나리오'!$H$2+SQRT(A2544*('d_시나리오'!$J$2-'d_시나리오'!$H$2)*('d_시나리오'!$I$2-'d_시나리오'!$H$2)),'d_시나리오'!$J$2-SQRT((1-A2544)*('d_시나리오'!$J$2-'d_시나리오'!$H$2)*('d_시나리오'!$J$2-'d_시나리오'!$I$2))))</f>
        <v/>
      </c>
      <c r="C2544">
        <f>RAND()</f>
        <v/>
      </c>
      <c r="D2544">
        <f>BETAINV(RAND(),IF(C2544&lt;'d_고정'!$B$26,'d_고정'!$B$23,'d_고정'!$B$16)+1,'d_고정'!$B$17-IF(C2544&lt;'d_고정'!$B$26,'d_고정'!$B$23,'d_고정'!$B$16)+1)*('d_고정'!$B$14+('d_고정'!$B$15-'d_고정'!$B$14)*RAND())</f>
        <v/>
      </c>
      <c r="E2544">
        <f>INDEX('d_분포'!$A$2:$A$28,RANDBETWEEN(1,27))</f>
        <v/>
      </c>
      <c r="F2544">
        <f>INDEX('d_분포'!$C$2:$C$5,RANDBETWEEN(1,4))*(0.9+0.2*RAND())</f>
        <v/>
      </c>
      <c r="G2544">
        <f>RAND()</f>
        <v/>
      </c>
      <c r="H2544">
        <f>(F2544+(1-F2544)*('d_고정'!$B$22*BETAINV(RAND(),IF(G2544&lt;'d_고정'!$B$26,'d_고정'!$B$25,'d_고정'!$B$20)+1,'d_고정'!$B$21-IF(G2544&lt;'d_고정'!$B$26,'d_고정'!$B$25,'d_고정'!$B$20)+1)+(1-'d_고정'!$B$22)*BETAINV(RAND(),IF(G2544&lt;'d_고정'!$B$26,'d_고정'!$B$24,'d_고정'!$B$18)+1,'d_고정'!$B$19-IF(G2544&lt;'d_고정'!$B$26,'d_고정'!$B$24,'d_고정'!$B$18)+1))*('d_고정'!$B$14+('d_고정'!$B$15-'d_고정'!$B$14)*RAND()))/F2544</f>
        <v/>
      </c>
      <c r="I2544">
        <f>RAND()</f>
        <v/>
      </c>
      <c r="J2544">
        <f>IF('d_시나리오'!$J$3='d_시나리오'!$H$3,'d_시나리오'!$I$3,IF(I2544&lt;('d_시나리오'!$I$3-'d_시나리오'!$H$3)/('d_시나리오'!$J$3-'d_시나리오'!$H$3),'d_시나리오'!$H$3+SQRT(I2544*('d_시나리오'!$J$3-'d_시나리오'!$H$3)*('d_시나리오'!$I$3-'d_시나리오'!$H$3)),'d_시나리오'!$J$3-SQRT((1-I2544)*('d_시나리오'!$J$3-'d_시나리오'!$H$3)*('d_시나리오'!$J$3-'d_시나리오'!$I$3))))</f>
        <v/>
      </c>
      <c r="K2544">
        <f>RAND()</f>
        <v/>
      </c>
      <c r="L2544">
        <f>IF('d_시나리오'!$J$4='d_시나리오'!$H$4,'d_시나리오'!$I$4,IF(K2544&lt;('d_시나리오'!$I$4-'d_시나리오'!$H$4)/('d_시나리오'!$J$4-'d_시나리오'!$H$4),'d_시나리오'!$H$4+SQRT(K2544*('d_시나리오'!$J$4-'d_시나리오'!$H$4)*('d_시나리오'!$I$4-'d_시나리오'!$H$4)),'d_시나리오'!$J$4-SQRT((1-K2544)*('d_시나리오'!$J$4-'d_시나리오'!$H$4)*('d_시나리오'!$J$4-'d_시나리오'!$I$4))))</f>
        <v/>
      </c>
      <c r="M2544">
        <f>RAND()</f>
        <v/>
      </c>
      <c r="N2544">
        <f>IF('d_시나리오'!$J$5='d_시나리오'!$H$5,'d_시나리오'!$I$5,IF(M2544&lt;('d_시나리오'!$I$5-'d_시나리오'!$H$5)/('d_시나리오'!$J$5-'d_시나리오'!$H$5),'d_시나리오'!$H$5+SQRT(M2544*('d_시나리오'!$J$5-'d_시나리오'!$H$5)*('d_시나리오'!$I$5-'d_시나리오'!$H$5)),'d_시나리오'!$J$5-SQRT((1-M2544)*('d_시나리오'!$J$5-'d_시나리오'!$H$5)*('d_시나리오'!$J$5-'d_시나리오'!$I$5))))</f>
        <v/>
      </c>
      <c r="O2544">
        <f>RAND()</f>
        <v/>
      </c>
      <c r="P2544">
        <f>IF('d_시나리오'!$J$6='d_시나리오'!$H$6,'d_시나리오'!$I$6,IF(O2544&lt;('d_시나리오'!$I$6-'d_시나리오'!$H$6)/('d_시나리오'!$J$6-'d_시나리오'!$H$6),'d_시나리오'!$H$6+SQRT(O2544*('d_시나리오'!$J$6-'d_시나리오'!$H$6)*('d_시나리오'!$I$6-'d_시나리오'!$H$6)),'d_시나리오'!$J$6-SQRT((1-O2544)*('d_시나리오'!$J$6-'d_시나리오'!$H$6)*('d_시나리오'!$J$6-'d_시나리오'!$I$6))))</f>
        <v/>
      </c>
      <c r="Q2544">
        <f>INDEX('d_분포'!$B$2:$B$57,RANDBETWEEN(1,56))</f>
        <v/>
      </c>
      <c r="R2544">
        <f>BETAINV(RAND(),5,5)</f>
        <v/>
      </c>
      <c r="S2544">
        <f>'d_고정'!$B$1*'6_기대효과'!$H$7*('d_시나리오'!$I$7/'d_고정'!$B$2)*B2544</f>
        <v/>
      </c>
      <c r="T2544">
        <f>S2544*D2544</f>
        <v/>
      </c>
      <c r="U2544">
        <f>S2544*F2544*H2544</f>
        <v/>
      </c>
      <c r="V2544">
        <f>S2544*F2544*(H2544-1)</f>
        <v/>
      </c>
      <c r="W2544">
        <f>U2544*J2544</f>
        <v/>
      </c>
      <c r="X2544">
        <f>T2544+W2544</f>
        <v/>
      </c>
      <c r="Y2544">
        <f>(T2544*E2544+W2544*L2544)*(1-R2544-'d_고정'!$B$13)</f>
        <v/>
      </c>
      <c r="Z2544">
        <f>(U2544*N2544*Q2544+'d_고정'!$B$3*('6_기대효과'!$H$7/8)*Q2544*'d_고정'!$B$10*P2544*('6_기대효과'!$K$7/'d_고정'!$B$9))*(1-R2544)</f>
        <v/>
      </c>
      <c r="AA2544">
        <f>W2544*L2544*(1-R2544-'d_고정'!$B$13)+U2544*MAX(N2544-'d_고정'!$B$10*P2544*('6_기대효과'!$K$7/'d_고정'!$B$9),0)*Q2544*(1-R2544)</f>
        <v/>
      </c>
      <c r="AB2544">
        <f>Y2544+Z2544</f>
        <v/>
      </c>
      <c r="AC2544">
        <f>Y2544/('d_고정'!$B$5*'6_기대효과'!$H$7/8)/'d_고정'!$B$6</f>
        <v/>
      </c>
      <c r="AD2544">
        <f>Y2544/('d_고정'!$B$8*'6_기대효과'!$H$7/8)</f>
        <v/>
      </c>
    </row>
    <row r="2545">
      <c r="A2545">
        <f>RAND()</f>
        <v/>
      </c>
      <c r="B2545">
        <f>IF('d_시나리오'!$J$2='d_시나리오'!$H$2,'d_시나리오'!$I$2,IF(A2545&lt;('d_시나리오'!$I$2-'d_시나리오'!$H$2)/('d_시나리오'!$J$2-'d_시나리오'!$H$2),'d_시나리오'!$H$2+SQRT(A2545*('d_시나리오'!$J$2-'d_시나리오'!$H$2)*('d_시나리오'!$I$2-'d_시나리오'!$H$2)),'d_시나리오'!$J$2-SQRT((1-A2545)*('d_시나리오'!$J$2-'d_시나리오'!$H$2)*('d_시나리오'!$J$2-'d_시나리오'!$I$2))))</f>
        <v/>
      </c>
      <c r="C2545">
        <f>RAND()</f>
        <v/>
      </c>
      <c r="D2545">
        <f>BETAINV(RAND(),IF(C2545&lt;'d_고정'!$B$26,'d_고정'!$B$23,'d_고정'!$B$16)+1,'d_고정'!$B$17-IF(C2545&lt;'d_고정'!$B$26,'d_고정'!$B$23,'d_고정'!$B$16)+1)*('d_고정'!$B$14+('d_고정'!$B$15-'d_고정'!$B$14)*RAND())</f>
        <v/>
      </c>
      <c r="E2545">
        <f>INDEX('d_분포'!$A$2:$A$28,RANDBETWEEN(1,27))</f>
        <v/>
      </c>
      <c r="F2545">
        <f>INDEX('d_분포'!$C$2:$C$5,RANDBETWEEN(1,4))*(0.9+0.2*RAND())</f>
        <v/>
      </c>
      <c r="G2545">
        <f>RAND()</f>
        <v/>
      </c>
      <c r="H2545">
        <f>(F2545+(1-F2545)*('d_고정'!$B$22*BETAINV(RAND(),IF(G2545&lt;'d_고정'!$B$26,'d_고정'!$B$25,'d_고정'!$B$20)+1,'d_고정'!$B$21-IF(G2545&lt;'d_고정'!$B$26,'d_고정'!$B$25,'d_고정'!$B$20)+1)+(1-'d_고정'!$B$22)*BETAINV(RAND(),IF(G2545&lt;'d_고정'!$B$26,'d_고정'!$B$24,'d_고정'!$B$18)+1,'d_고정'!$B$19-IF(G2545&lt;'d_고정'!$B$26,'d_고정'!$B$24,'d_고정'!$B$18)+1))*('d_고정'!$B$14+('d_고정'!$B$15-'d_고정'!$B$14)*RAND()))/F2545</f>
        <v/>
      </c>
      <c r="I2545">
        <f>RAND()</f>
        <v/>
      </c>
      <c r="J2545">
        <f>IF('d_시나리오'!$J$3='d_시나리오'!$H$3,'d_시나리오'!$I$3,IF(I2545&lt;('d_시나리오'!$I$3-'d_시나리오'!$H$3)/('d_시나리오'!$J$3-'d_시나리오'!$H$3),'d_시나리오'!$H$3+SQRT(I2545*('d_시나리오'!$J$3-'d_시나리오'!$H$3)*('d_시나리오'!$I$3-'d_시나리오'!$H$3)),'d_시나리오'!$J$3-SQRT((1-I2545)*('d_시나리오'!$J$3-'d_시나리오'!$H$3)*('d_시나리오'!$J$3-'d_시나리오'!$I$3))))</f>
        <v/>
      </c>
      <c r="K2545">
        <f>RAND()</f>
        <v/>
      </c>
      <c r="L2545">
        <f>IF('d_시나리오'!$J$4='d_시나리오'!$H$4,'d_시나리오'!$I$4,IF(K2545&lt;('d_시나리오'!$I$4-'d_시나리오'!$H$4)/('d_시나리오'!$J$4-'d_시나리오'!$H$4),'d_시나리오'!$H$4+SQRT(K2545*('d_시나리오'!$J$4-'d_시나리오'!$H$4)*('d_시나리오'!$I$4-'d_시나리오'!$H$4)),'d_시나리오'!$J$4-SQRT((1-K2545)*('d_시나리오'!$J$4-'d_시나리오'!$H$4)*('d_시나리오'!$J$4-'d_시나리오'!$I$4))))</f>
        <v/>
      </c>
      <c r="M2545">
        <f>RAND()</f>
        <v/>
      </c>
      <c r="N2545">
        <f>IF('d_시나리오'!$J$5='d_시나리오'!$H$5,'d_시나리오'!$I$5,IF(M2545&lt;('d_시나리오'!$I$5-'d_시나리오'!$H$5)/('d_시나리오'!$J$5-'d_시나리오'!$H$5),'d_시나리오'!$H$5+SQRT(M2545*('d_시나리오'!$J$5-'d_시나리오'!$H$5)*('d_시나리오'!$I$5-'d_시나리오'!$H$5)),'d_시나리오'!$J$5-SQRT((1-M2545)*('d_시나리오'!$J$5-'d_시나리오'!$H$5)*('d_시나리오'!$J$5-'d_시나리오'!$I$5))))</f>
        <v/>
      </c>
      <c r="O2545">
        <f>RAND()</f>
        <v/>
      </c>
      <c r="P2545">
        <f>IF('d_시나리오'!$J$6='d_시나리오'!$H$6,'d_시나리오'!$I$6,IF(O2545&lt;('d_시나리오'!$I$6-'d_시나리오'!$H$6)/('d_시나리오'!$J$6-'d_시나리오'!$H$6),'d_시나리오'!$H$6+SQRT(O2545*('d_시나리오'!$J$6-'d_시나리오'!$H$6)*('d_시나리오'!$I$6-'d_시나리오'!$H$6)),'d_시나리오'!$J$6-SQRT((1-O2545)*('d_시나리오'!$J$6-'d_시나리오'!$H$6)*('d_시나리오'!$J$6-'d_시나리오'!$I$6))))</f>
        <v/>
      </c>
      <c r="Q2545">
        <f>INDEX('d_분포'!$B$2:$B$57,RANDBETWEEN(1,56))</f>
        <v/>
      </c>
      <c r="R2545">
        <f>BETAINV(RAND(),5,5)</f>
        <v/>
      </c>
      <c r="S2545">
        <f>'d_고정'!$B$1*'6_기대효과'!$H$7*('d_시나리오'!$I$7/'d_고정'!$B$2)*B2545</f>
        <v/>
      </c>
      <c r="T2545">
        <f>S2545*D2545</f>
        <v/>
      </c>
      <c r="U2545">
        <f>S2545*F2545*H2545</f>
        <v/>
      </c>
      <c r="V2545">
        <f>S2545*F2545*(H2545-1)</f>
        <v/>
      </c>
      <c r="W2545">
        <f>U2545*J2545</f>
        <v/>
      </c>
      <c r="X2545">
        <f>T2545+W2545</f>
        <v/>
      </c>
      <c r="Y2545">
        <f>(T2545*E2545+W2545*L2545)*(1-R2545-'d_고정'!$B$13)</f>
        <v/>
      </c>
      <c r="Z2545">
        <f>(U2545*N2545*Q2545+'d_고정'!$B$3*('6_기대효과'!$H$7/8)*Q2545*'d_고정'!$B$10*P2545*('6_기대효과'!$K$7/'d_고정'!$B$9))*(1-R2545)</f>
        <v/>
      </c>
      <c r="AA2545">
        <f>W2545*L2545*(1-R2545-'d_고정'!$B$13)+U2545*MAX(N2545-'d_고정'!$B$10*P2545*('6_기대효과'!$K$7/'d_고정'!$B$9),0)*Q2545*(1-R2545)</f>
        <v/>
      </c>
      <c r="AB2545">
        <f>Y2545+Z2545</f>
        <v/>
      </c>
      <c r="AC2545">
        <f>Y2545/('d_고정'!$B$5*'6_기대효과'!$H$7/8)/'d_고정'!$B$6</f>
        <v/>
      </c>
      <c r="AD2545">
        <f>Y2545/('d_고정'!$B$8*'6_기대효과'!$H$7/8)</f>
        <v/>
      </c>
    </row>
    <row r="2546">
      <c r="A2546">
        <f>RAND()</f>
        <v/>
      </c>
      <c r="B2546">
        <f>IF('d_시나리오'!$J$2='d_시나리오'!$H$2,'d_시나리오'!$I$2,IF(A2546&lt;('d_시나리오'!$I$2-'d_시나리오'!$H$2)/('d_시나리오'!$J$2-'d_시나리오'!$H$2),'d_시나리오'!$H$2+SQRT(A2546*('d_시나리오'!$J$2-'d_시나리오'!$H$2)*('d_시나리오'!$I$2-'d_시나리오'!$H$2)),'d_시나리오'!$J$2-SQRT((1-A2546)*('d_시나리오'!$J$2-'d_시나리오'!$H$2)*('d_시나리오'!$J$2-'d_시나리오'!$I$2))))</f>
        <v/>
      </c>
      <c r="C2546">
        <f>RAND()</f>
        <v/>
      </c>
      <c r="D2546">
        <f>BETAINV(RAND(),IF(C2546&lt;'d_고정'!$B$26,'d_고정'!$B$23,'d_고정'!$B$16)+1,'d_고정'!$B$17-IF(C2546&lt;'d_고정'!$B$26,'d_고정'!$B$23,'d_고정'!$B$16)+1)*('d_고정'!$B$14+('d_고정'!$B$15-'d_고정'!$B$14)*RAND())</f>
        <v/>
      </c>
      <c r="E2546">
        <f>INDEX('d_분포'!$A$2:$A$28,RANDBETWEEN(1,27))</f>
        <v/>
      </c>
      <c r="F2546">
        <f>INDEX('d_분포'!$C$2:$C$5,RANDBETWEEN(1,4))*(0.9+0.2*RAND())</f>
        <v/>
      </c>
      <c r="G2546">
        <f>RAND()</f>
        <v/>
      </c>
      <c r="H2546">
        <f>(F2546+(1-F2546)*('d_고정'!$B$22*BETAINV(RAND(),IF(G2546&lt;'d_고정'!$B$26,'d_고정'!$B$25,'d_고정'!$B$20)+1,'d_고정'!$B$21-IF(G2546&lt;'d_고정'!$B$26,'d_고정'!$B$25,'d_고정'!$B$20)+1)+(1-'d_고정'!$B$22)*BETAINV(RAND(),IF(G2546&lt;'d_고정'!$B$26,'d_고정'!$B$24,'d_고정'!$B$18)+1,'d_고정'!$B$19-IF(G2546&lt;'d_고정'!$B$26,'d_고정'!$B$24,'d_고정'!$B$18)+1))*('d_고정'!$B$14+('d_고정'!$B$15-'d_고정'!$B$14)*RAND()))/F2546</f>
        <v/>
      </c>
      <c r="I2546">
        <f>RAND()</f>
        <v/>
      </c>
      <c r="J2546">
        <f>IF('d_시나리오'!$J$3='d_시나리오'!$H$3,'d_시나리오'!$I$3,IF(I2546&lt;('d_시나리오'!$I$3-'d_시나리오'!$H$3)/('d_시나리오'!$J$3-'d_시나리오'!$H$3),'d_시나리오'!$H$3+SQRT(I2546*('d_시나리오'!$J$3-'d_시나리오'!$H$3)*('d_시나리오'!$I$3-'d_시나리오'!$H$3)),'d_시나리오'!$J$3-SQRT((1-I2546)*('d_시나리오'!$J$3-'d_시나리오'!$H$3)*('d_시나리오'!$J$3-'d_시나리오'!$I$3))))</f>
        <v/>
      </c>
      <c r="K2546">
        <f>RAND()</f>
        <v/>
      </c>
      <c r="L2546">
        <f>IF('d_시나리오'!$J$4='d_시나리오'!$H$4,'d_시나리오'!$I$4,IF(K2546&lt;('d_시나리오'!$I$4-'d_시나리오'!$H$4)/('d_시나리오'!$J$4-'d_시나리오'!$H$4),'d_시나리오'!$H$4+SQRT(K2546*('d_시나리오'!$J$4-'d_시나리오'!$H$4)*('d_시나리오'!$I$4-'d_시나리오'!$H$4)),'d_시나리오'!$J$4-SQRT((1-K2546)*('d_시나리오'!$J$4-'d_시나리오'!$H$4)*('d_시나리오'!$J$4-'d_시나리오'!$I$4))))</f>
        <v/>
      </c>
      <c r="M2546">
        <f>RAND()</f>
        <v/>
      </c>
      <c r="N2546">
        <f>IF('d_시나리오'!$J$5='d_시나리오'!$H$5,'d_시나리오'!$I$5,IF(M2546&lt;('d_시나리오'!$I$5-'d_시나리오'!$H$5)/('d_시나리오'!$J$5-'d_시나리오'!$H$5),'d_시나리오'!$H$5+SQRT(M2546*('d_시나리오'!$J$5-'d_시나리오'!$H$5)*('d_시나리오'!$I$5-'d_시나리오'!$H$5)),'d_시나리오'!$J$5-SQRT((1-M2546)*('d_시나리오'!$J$5-'d_시나리오'!$H$5)*('d_시나리오'!$J$5-'d_시나리오'!$I$5))))</f>
        <v/>
      </c>
      <c r="O2546">
        <f>RAND()</f>
        <v/>
      </c>
      <c r="P2546">
        <f>IF('d_시나리오'!$J$6='d_시나리오'!$H$6,'d_시나리오'!$I$6,IF(O2546&lt;('d_시나리오'!$I$6-'d_시나리오'!$H$6)/('d_시나리오'!$J$6-'d_시나리오'!$H$6),'d_시나리오'!$H$6+SQRT(O2546*('d_시나리오'!$J$6-'d_시나리오'!$H$6)*('d_시나리오'!$I$6-'d_시나리오'!$H$6)),'d_시나리오'!$J$6-SQRT((1-O2546)*('d_시나리오'!$J$6-'d_시나리오'!$H$6)*('d_시나리오'!$J$6-'d_시나리오'!$I$6))))</f>
        <v/>
      </c>
      <c r="Q2546">
        <f>INDEX('d_분포'!$B$2:$B$57,RANDBETWEEN(1,56))</f>
        <v/>
      </c>
      <c r="R2546">
        <f>BETAINV(RAND(),5,5)</f>
        <v/>
      </c>
      <c r="S2546">
        <f>'d_고정'!$B$1*'6_기대효과'!$H$7*('d_시나리오'!$I$7/'d_고정'!$B$2)*B2546</f>
        <v/>
      </c>
      <c r="T2546">
        <f>S2546*D2546</f>
        <v/>
      </c>
      <c r="U2546">
        <f>S2546*F2546*H2546</f>
        <v/>
      </c>
      <c r="V2546">
        <f>S2546*F2546*(H2546-1)</f>
        <v/>
      </c>
      <c r="W2546">
        <f>U2546*J2546</f>
        <v/>
      </c>
      <c r="X2546">
        <f>T2546+W2546</f>
        <v/>
      </c>
      <c r="Y2546">
        <f>(T2546*E2546+W2546*L2546)*(1-R2546-'d_고정'!$B$13)</f>
        <v/>
      </c>
      <c r="Z2546">
        <f>(U2546*N2546*Q2546+'d_고정'!$B$3*('6_기대효과'!$H$7/8)*Q2546*'d_고정'!$B$10*P2546*('6_기대효과'!$K$7/'d_고정'!$B$9))*(1-R2546)</f>
        <v/>
      </c>
      <c r="AA2546">
        <f>W2546*L2546*(1-R2546-'d_고정'!$B$13)+U2546*MAX(N2546-'d_고정'!$B$10*P2546*('6_기대효과'!$K$7/'d_고정'!$B$9),0)*Q2546*(1-R2546)</f>
        <v/>
      </c>
      <c r="AB2546">
        <f>Y2546+Z2546</f>
        <v/>
      </c>
      <c r="AC2546">
        <f>Y2546/('d_고정'!$B$5*'6_기대효과'!$H$7/8)/'d_고정'!$B$6</f>
        <v/>
      </c>
      <c r="AD2546">
        <f>Y2546/('d_고정'!$B$8*'6_기대효과'!$H$7/8)</f>
        <v/>
      </c>
    </row>
    <row r="2547">
      <c r="A2547">
        <f>RAND()</f>
        <v/>
      </c>
      <c r="B2547">
        <f>IF('d_시나리오'!$J$2='d_시나리오'!$H$2,'d_시나리오'!$I$2,IF(A2547&lt;('d_시나리오'!$I$2-'d_시나리오'!$H$2)/('d_시나리오'!$J$2-'d_시나리오'!$H$2),'d_시나리오'!$H$2+SQRT(A2547*('d_시나리오'!$J$2-'d_시나리오'!$H$2)*('d_시나리오'!$I$2-'d_시나리오'!$H$2)),'d_시나리오'!$J$2-SQRT((1-A2547)*('d_시나리오'!$J$2-'d_시나리오'!$H$2)*('d_시나리오'!$J$2-'d_시나리오'!$I$2))))</f>
        <v/>
      </c>
      <c r="C2547">
        <f>RAND()</f>
        <v/>
      </c>
      <c r="D2547">
        <f>BETAINV(RAND(),IF(C2547&lt;'d_고정'!$B$26,'d_고정'!$B$23,'d_고정'!$B$16)+1,'d_고정'!$B$17-IF(C2547&lt;'d_고정'!$B$26,'d_고정'!$B$23,'d_고정'!$B$16)+1)*('d_고정'!$B$14+('d_고정'!$B$15-'d_고정'!$B$14)*RAND())</f>
        <v/>
      </c>
      <c r="E2547">
        <f>INDEX('d_분포'!$A$2:$A$28,RANDBETWEEN(1,27))</f>
        <v/>
      </c>
      <c r="F2547">
        <f>INDEX('d_분포'!$C$2:$C$5,RANDBETWEEN(1,4))*(0.9+0.2*RAND())</f>
        <v/>
      </c>
      <c r="G2547">
        <f>RAND()</f>
        <v/>
      </c>
      <c r="H2547">
        <f>(F2547+(1-F2547)*('d_고정'!$B$22*BETAINV(RAND(),IF(G2547&lt;'d_고정'!$B$26,'d_고정'!$B$25,'d_고정'!$B$20)+1,'d_고정'!$B$21-IF(G2547&lt;'d_고정'!$B$26,'d_고정'!$B$25,'d_고정'!$B$20)+1)+(1-'d_고정'!$B$22)*BETAINV(RAND(),IF(G2547&lt;'d_고정'!$B$26,'d_고정'!$B$24,'d_고정'!$B$18)+1,'d_고정'!$B$19-IF(G2547&lt;'d_고정'!$B$26,'d_고정'!$B$24,'d_고정'!$B$18)+1))*('d_고정'!$B$14+('d_고정'!$B$15-'d_고정'!$B$14)*RAND()))/F2547</f>
        <v/>
      </c>
      <c r="I2547">
        <f>RAND()</f>
        <v/>
      </c>
      <c r="J2547">
        <f>IF('d_시나리오'!$J$3='d_시나리오'!$H$3,'d_시나리오'!$I$3,IF(I2547&lt;('d_시나리오'!$I$3-'d_시나리오'!$H$3)/('d_시나리오'!$J$3-'d_시나리오'!$H$3),'d_시나리오'!$H$3+SQRT(I2547*('d_시나리오'!$J$3-'d_시나리오'!$H$3)*('d_시나리오'!$I$3-'d_시나리오'!$H$3)),'d_시나리오'!$J$3-SQRT((1-I2547)*('d_시나리오'!$J$3-'d_시나리오'!$H$3)*('d_시나리오'!$J$3-'d_시나리오'!$I$3))))</f>
        <v/>
      </c>
      <c r="K2547">
        <f>RAND()</f>
        <v/>
      </c>
      <c r="L2547">
        <f>IF('d_시나리오'!$J$4='d_시나리오'!$H$4,'d_시나리오'!$I$4,IF(K2547&lt;('d_시나리오'!$I$4-'d_시나리오'!$H$4)/('d_시나리오'!$J$4-'d_시나리오'!$H$4),'d_시나리오'!$H$4+SQRT(K2547*('d_시나리오'!$J$4-'d_시나리오'!$H$4)*('d_시나리오'!$I$4-'d_시나리오'!$H$4)),'d_시나리오'!$J$4-SQRT((1-K2547)*('d_시나리오'!$J$4-'d_시나리오'!$H$4)*('d_시나리오'!$J$4-'d_시나리오'!$I$4))))</f>
        <v/>
      </c>
      <c r="M2547">
        <f>RAND()</f>
        <v/>
      </c>
      <c r="N2547">
        <f>IF('d_시나리오'!$J$5='d_시나리오'!$H$5,'d_시나리오'!$I$5,IF(M2547&lt;('d_시나리오'!$I$5-'d_시나리오'!$H$5)/('d_시나리오'!$J$5-'d_시나리오'!$H$5),'d_시나리오'!$H$5+SQRT(M2547*('d_시나리오'!$J$5-'d_시나리오'!$H$5)*('d_시나리오'!$I$5-'d_시나리오'!$H$5)),'d_시나리오'!$J$5-SQRT((1-M2547)*('d_시나리오'!$J$5-'d_시나리오'!$H$5)*('d_시나리오'!$J$5-'d_시나리오'!$I$5))))</f>
        <v/>
      </c>
      <c r="O2547">
        <f>RAND()</f>
        <v/>
      </c>
      <c r="P2547">
        <f>IF('d_시나리오'!$J$6='d_시나리오'!$H$6,'d_시나리오'!$I$6,IF(O2547&lt;('d_시나리오'!$I$6-'d_시나리오'!$H$6)/('d_시나리오'!$J$6-'d_시나리오'!$H$6),'d_시나리오'!$H$6+SQRT(O2547*('d_시나리오'!$J$6-'d_시나리오'!$H$6)*('d_시나리오'!$I$6-'d_시나리오'!$H$6)),'d_시나리오'!$J$6-SQRT((1-O2547)*('d_시나리오'!$J$6-'d_시나리오'!$H$6)*('d_시나리오'!$J$6-'d_시나리오'!$I$6))))</f>
        <v/>
      </c>
      <c r="Q2547">
        <f>INDEX('d_분포'!$B$2:$B$57,RANDBETWEEN(1,56))</f>
        <v/>
      </c>
      <c r="R2547">
        <f>BETAINV(RAND(),5,5)</f>
        <v/>
      </c>
      <c r="S2547">
        <f>'d_고정'!$B$1*'6_기대효과'!$H$7*('d_시나리오'!$I$7/'d_고정'!$B$2)*B2547</f>
        <v/>
      </c>
      <c r="T2547">
        <f>S2547*D2547</f>
        <v/>
      </c>
      <c r="U2547">
        <f>S2547*F2547*H2547</f>
        <v/>
      </c>
      <c r="V2547">
        <f>S2547*F2547*(H2547-1)</f>
        <v/>
      </c>
      <c r="W2547">
        <f>U2547*J2547</f>
        <v/>
      </c>
      <c r="X2547">
        <f>T2547+W2547</f>
        <v/>
      </c>
      <c r="Y2547">
        <f>(T2547*E2547+W2547*L2547)*(1-R2547-'d_고정'!$B$13)</f>
        <v/>
      </c>
      <c r="Z2547">
        <f>(U2547*N2547*Q2547+'d_고정'!$B$3*('6_기대효과'!$H$7/8)*Q2547*'d_고정'!$B$10*P2547*('6_기대효과'!$K$7/'d_고정'!$B$9))*(1-R2547)</f>
        <v/>
      </c>
      <c r="AA2547">
        <f>W2547*L2547*(1-R2547-'d_고정'!$B$13)+U2547*MAX(N2547-'d_고정'!$B$10*P2547*('6_기대효과'!$K$7/'d_고정'!$B$9),0)*Q2547*(1-R2547)</f>
        <v/>
      </c>
      <c r="AB2547">
        <f>Y2547+Z2547</f>
        <v/>
      </c>
      <c r="AC2547">
        <f>Y2547/('d_고정'!$B$5*'6_기대효과'!$H$7/8)/'d_고정'!$B$6</f>
        <v/>
      </c>
      <c r="AD2547">
        <f>Y2547/('d_고정'!$B$8*'6_기대효과'!$H$7/8)</f>
        <v/>
      </c>
    </row>
    <row r="2548">
      <c r="A2548">
        <f>RAND()</f>
        <v/>
      </c>
      <c r="B2548">
        <f>IF('d_시나리오'!$J$2='d_시나리오'!$H$2,'d_시나리오'!$I$2,IF(A2548&lt;('d_시나리오'!$I$2-'d_시나리오'!$H$2)/('d_시나리오'!$J$2-'d_시나리오'!$H$2),'d_시나리오'!$H$2+SQRT(A2548*('d_시나리오'!$J$2-'d_시나리오'!$H$2)*('d_시나리오'!$I$2-'d_시나리오'!$H$2)),'d_시나리오'!$J$2-SQRT((1-A2548)*('d_시나리오'!$J$2-'d_시나리오'!$H$2)*('d_시나리오'!$J$2-'d_시나리오'!$I$2))))</f>
        <v/>
      </c>
      <c r="C2548">
        <f>RAND()</f>
        <v/>
      </c>
      <c r="D2548">
        <f>BETAINV(RAND(),IF(C2548&lt;'d_고정'!$B$26,'d_고정'!$B$23,'d_고정'!$B$16)+1,'d_고정'!$B$17-IF(C2548&lt;'d_고정'!$B$26,'d_고정'!$B$23,'d_고정'!$B$16)+1)*('d_고정'!$B$14+('d_고정'!$B$15-'d_고정'!$B$14)*RAND())</f>
        <v/>
      </c>
      <c r="E2548">
        <f>INDEX('d_분포'!$A$2:$A$28,RANDBETWEEN(1,27))</f>
        <v/>
      </c>
      <c r="F2548">
        <f>INDEX('d_분포'!$C$2:$C$5,RANDBETWEEN(1,4))*(0.9+0.2*RAND())</f>
        <v/>
      </c>
      <c r="G2548">
        <f>RAND()</f>
        <v/>
      </c>
      <c r="H2548">
        <f>(F2548+(1-F2548)*('d_고정'!$B$22*BETAINV(RAND(),IF(G2548&lt;'d_고정'!$B$26,'d_고정'!$B$25,'d_고정'!$B$20)+1,'d_고정'!$B$21-IF(G2548&lt;'d_고정'!$B$26,'d_고정'!$B$25,'d_고정'!$B$20)+1)+(1-'d_고정'!$B$22)*BETAINV(RAND(),IF(G2548&lt;'d_고정'!$B$26,'d_고정'!$B$24,'d_고정'!$B$18)+1,'d_고정'!$B$19-IF(G2548&lt;'d_고정'!$B$26,'d_고정'!$B$24,'d_고정'!$B$18)+1))*('d_고정'!$B$14+('d_고정'!$B$15-'d_고정'!$B$14)*RAND()))/F2548</f>
        <v/>
      </c>
      <c r="I2548">
        <f>RAND()</f>
        <v/>
      </c>
      <c r="J2548">
        <f>IF('d_시나리오'!$J$3='d_시나리오'!$H$3,'d_시나리오'!$I$3,IF(I2548&lt;('d_시나리오'!$I$3-'d_시나리오'!$H$3)/('d_시나리오'!$J$3-'d_시나리오'!$H$3),'d_시나리오'!$H$3+SQRT(I2548*('d_시나리오'!$J$3-'d_시나리오'!$H$3)*('d_시나리오'!$I$3-'d_시나리오'!$H$3)),'d_시나리오'!$J$3-SQRT((1-I2548)*('d_시나리오'!$J$3-'d_시나리오'!$H$3)*('d_시나리오'!$J$3-'d_시나리오'!$I$3))))</f>
        <v/>
      </c>
      <c r="K2548">
        <f>RAND()</f>
        <v/>
      </c>
      <c r="L2548">
        <f>IF('d_시나리오'!$J$4='d_시나리오'!$H$4,'d_시나리오'!$I$4,IF(K2548&lt;('d_시나리오'!$I$4-'d_시나리오'!$H$4)/('d_시나리오'!$J$4-'d_시나리오'!$H$4),'d_시나리오'!$H$4+SQRT(K2548*('d_시나리오'!$J$4-'d_시나리오'!$H$4)*('d_시나리오'!$I$4-'d_시나리오'!$H$4)),'d_시나리오'!$J$4-SQRT((1-K2548)*('d_시나리오'!$J$4-'d_시나리오'!$H$4)*('d_시나리오'!$J$4-'d_시나리오'!$I$4))))</f>
        <v/>
      </c>
      <c r="M2548">
        <f>RAND()</f>
        <v/>
      </c>
      <c r="N2548">
        <f>IF('d_시나리오'!$J$5='d_시나리오'!$H$5,'d_시나리오'!$I$5,IF(M2548&lt;('d_시나리오'!$I$5-'d_시나리오'!$H$5)/('d_시나리오'!$J$5-'d_시나리오'!$H$5),'d_시나리오'!$H$5+SQRT(M2548*('d_시나리오'!$J$5-'d_시나리오'!$H$5)*('d_시나리오'!$I$5-'d_시나리오'!$H$5)),'d_시나리오'!$J$5-SQRT((1-M2548)*('d_시나리오'!$J$5-'d_시나리오'!$H$5)*('d_시나리오'!$J$5-'d_시나리오'!$I$5))))</f>
        <v/>
      </c>
      <c r="O2548">
        <f>RAND()</f>
        <v/>
      </c>
      <c r="P2548">
        <f>IF('d_시나리오'!$J$6='d_시나리오'!$H$6,'d_시나리오'!$I$6,IF(O2548&lt;('d_시나리오'!$I$6-'d_시나리오'!$H$6)/('d_시나리오'!$J$6-'d_시나리오'!$H$6),'d_시나리오'!$H$6+SQRT(O2548*('d_시나리오'!$J$6-'d_시나리오'!$H$6)*('d_시나리오'!$I$6-'d_시나리오'!$H$6)),'d_시나리오'!$J$6-SQRT((1-O2548)*('d_시나리오'!$J$6-'d_시나리오'!$H$6)*('d_시나리오'!$J$6-'d_시나리오'!$I$6))))</f>
        <v/>
      </c>
      <c r="Q2548">
        <f>INDEX('d_분포'!$B$2:$B$57,RANDBETWEEN(1,56))</f>
        <v/>
      </c>
      <c r="R2548">
        <f>BETAINV(RAND(),5,5)</f>
        <v/>
      </c>
      <c r="S2548">
        <f>'d_고정'!$B$1*'6_기대효과'!$H$7*('d_시나리오'!$I$7/'d_고정'!$B$2)*B2548</f>
        <v/>
      </c>
      <c r="T2548">
        <f>S2548*D2548</f>
        <v/>
      </c>
      <c r="U2548">
        <f>S2548*F2548*H2548</f>
        <v/>
      </c>
      <c r="V2548">
        <f>S2548*F2548*(H2548-1)</f>
        <v/>
      </c>
      <c r="W2548">
        <f>U2548*J2548</f>
        <v/>
      </c>
      <c r="X2548">
        <f>T2548+W2548</f>
        <v/>
      </c>
      <c r="Y2548">
        <f>(T2548*E2548+W2548*L2548)*(1-R2548-'d_고정'!$B$13)</f>
        <v/>
      </c>
      <c r="Z2548">
        <f>(U2548*N2548*Q2548+'d_고정'!$B$3*('6_기대효과'!$H$7/8)*Q2548*'d_고정'!$B$10*P2548*('6_기대효과'!$K$7/'d_고정'!$B$9))*(1-R2548)</f>
        <v/>
      </c>
      <c r="AA2548">
        <f>W2548*L2548*(1-R2548-'d_고정'!$B$13)+U2548*MAX(N2548-'d_고정'!$B$10*P2548*('6_기대효과'!$K$7/'d_고정'!$B$9),0)*Q2548*(1-R2548)</f>
        <v/>
      </c>
      <c r="AB2548">
        <f>Y2548+Z2548</f>
        <v/>
      </c>
      <c r="AC2548">
        <f>Y2548/('d_고정'!$B$5*'6_기대효과'!$H$7/8)/'d_고정'!$B$6</f>
        <v/>
      </c>
      <c r="AD2548">
        <f>Y2548/('d_고정'!$B$8*'6_기대효과'!$H$7/8)</f>
        <v/>
      </c>
    </row>
    <row r="2549">
      <c r="A2549">
        <f>RAND()</f>
        <v/>
      </c>
      <c r="B2549">
        <f>IF('d_시나리오'!$J$2='d_시나리오'!$H$2,'d_시나리오'!$I$2,IF(A2549&lt;('d_시나리오'!$I$2-'d_시나리오'!$H$2)/('d_시나리오'!$J$2-'d_시나리오'!$H$2),'d_시나리오'!$H$2+SQRT(A2549*('d_시나리오'!$J$2-'d_시나리오'!$H$2)*('d_시나리오'!$I$2-'d_시나리오'!$H$2)),'d_시나리오'!$J$2-SQRT((1-A2549)*('d_시나리오'!$J$2-'d_시나리오'!$H$2)*('d_시나리오'!$J$2-'d_시나리오'!$I$2))))</f>
        <v/>
      </c>
      <c r="C2549">
        <f>RAND()</f>
        <v/>
      </c>
      <c r="D2549">
        <f>BETAINV(RAND(),IF(C2549&lt;'d_고정'!$B$26,'d_고정'!$B$23,'d_고정'!$B$16)+1,'d_고정'!$B$17-IF(C2549&lt;'d_고정'!$B$26,'d_고정'!$B$23,'d_고정'!$B$16)+1)*('d_고정'!$B$14+('d_고정'!$B$15-'d_고정'!$B$14)*RAND())</f>
        <v/>
      </c>
      <c r="E2549">
        <f>INDEX('d_분포'!$A$2:$A$28,RANDBETWEEN(1,27))</f>
        <v/>
      </c>
      <c r="F2549">
        <f>INDEX('d_분포'!$C$2:$C$5,RANDBETWEEN(1,4))*(0.9+0.2*RAND())</f>
        <v/>
      </c>
      <c r="G2549">
        <f>RAND()</f>
        <v/>
      </c>
      <c r="H2549">
        <f>(F2549+(1-F2549)*('d_고정'!$B$22*BETAINV(RAND(),IF(G2549&lt;'d_고정'!$B$26,'d_고정'!$B$25,'d_고정'!$B$20)+1,'d_고정'!$B$21-IF(G2549&lt;'d_고정'!$B$26,'d_고정'!$B$25,'d_고정'!$B$20)+1)+(1-'d_고정'!$B$22)*BETAINV(RAND(),IF(G2549&lt;'d_고정'!$B$26,'d_고정'!$B$24,'d_고정'!$B$18)+1,'d_고정'!$B$19-IF(G2549&lt;'d_고정'!$B$26,'d_고정'!$B$24,'d_고정'!$B$18)+1))*('d_고정'!$B$14+('d_고정'!$B$15-'d_고정'!$B$14)*RAND()))/F2549</f>
        <v/>
      </c>
      <c r="I2549">
        <f>RAND()</f>
        <v/>
      </c>
      <c r="J2549">
        <f>IF('d_시나리오'!$J$3='d_시나리오'!$H$3,'d_시나리오'!$I$3,IF(I2549&lt;('d_시나리오'!$I$3-'d_시나리오'!$H$3)/('d_시나리오'!$J$3-'d_시나리오'!$H$3),'d_시나리오'!$H$3+SQRT(I2549*('d_시나리오'!$J$3-'d_시나리오'!$H$3)*('d_시나리오'!$I$3-'d_시나리오'!$H$3)),'d_시나리오'!$J$3-SQRT((1-I2549)*('d_시나리오'!$J$3-'d_시나리오'!$H$3)*('d_시나리오'!$J$3-'d_시나리오'!$I$3))))</f>
        <v/>
      </c>
      <c r="K2549">
        <f>RAND()</f>
        <v/>
      </c>
      <c r="L2549">
        <f>IF('d_시나리오'!$J$4='d_시나리오'!$H$4,'d_시나리오'!$I$4,IF(K2549&lt;('d_시나리오'!$I$4-'d_시나리오'!$H$4)/('d_시나리오'!$J$4-'d_시나리오'!$H$4),'d_시나리오'!$H$4+SQRT(K2549*('d_시나리오'!$J$4-'d_시나리오'!$H$4)*('d_시나리오'!$I$4-'d_시나리오'!$H$4)),'d_시나리오'!$J$4-SQRT((1-K2549)*('d_시나리오'!$J$4-'d_시나리오'!$H$4)*('d_시나리오'!$J$4-'d_시나리오'!$I$4))))</f>
        <v/>
      </c>
      <c r="M2549">
        <f>RAND()</f>
        <v/>
      </c>
      <c r="N2549">
        <f>IF('d_시나리오'!$J$5='d_시나리오'!$H$5,'d_시나리오'!$I$5,IF(M2549&lt;('d_시나리오'!$I$5-'d_시나리오'!$H$5)/('d_시나리오'!$J$5-'d_시나리오'!$H$5),'d_시나리오'!$H$5+SQRT(M2549*('d_시나리오'!$J$5-'d_시나리오'!$H$5)*('d_시나리오'!$I$5-'d_시나리오'!$H$5)),'d_시나리오'!$J$5-SQRT((1-M2549)*('d_시나리오'!$J$5-'d_시나리오'!$H$5)*('d_시나리오'!$J$5-'d_시나리오'!$I$5))))</f>
        <v/>
      </c>
      <c r="O2549">
        <f>RAND()</f>
        <v/>
      </c>
      <c r="P2549">
        <f>IF('d_시나리오'!$J$6='d_시나리오'!$H$6,'d_시나리오'!$I$6,IF(O2549&lt;('d_시나리오'!$I$6-'d_시나리오'!$H$6)/('d_시나리오'!$J$6-'d_시나리오'!$H$6),'d_시나리오'!$H$6+SQRT(O2549*('d_시나리오'!$J$6-'d_시나리오'!$H$6)*('d_시나리오'!$I$6-'d_시나리오'!$H$6)),'d_시나리오'!$J$6-SQRT((1-O2549)*('d_시나리오'!$J$6-'d_시나리오'!$H$6)*('d_시나리오'!$J$6-'d_시나리오'!$I$6))))</f>
        <v/>
      </c>
      <c r="Q2549">
        <f>INDEX('d_분포'!$B$2:$B$57,RANDBETWEEN(1,56))</f>
        <v/>
      </c>
      <c r="R2549">
        <f>BETAINV(RAND(),5,5)</f>
        <v/>
      </c>
      <c r="S2549">
        <f>'d_고정'!$B$1*'6_기대효과'!$H$7*('d_시나리오'!$I$7/'d_고정'!$B$2)*B2549</f>
        <v/>
      </c>
      <c r="T2549">
        <f>S2549*D2549</f>
        <v/>
      </c>
      <c r="U2549">
        <f>S2549*F2549*H2549</f>
        <v/>
      </c>
      <c r="V2549">
        <f>S2549*F2549*(H2549-1)</f>
        <v/>
      </c>
      <c r="W2549">
        <f>U2549*J2549</f>
        <v/>
      </c>
      <c r="X2549">
        <f>T2549+W2549</f>
        <v/>
      </c>
      <c r="Y2549">
        <f>(T2549*E2549+W2549*L2549)*(1-R2549-'d_고정'!$B$13)</f>
        <v/>
      </c>
      <c r="Z2549">
        <f>(U2549*N2549*Q2549+'d_고정'!$B$3*('6_기대효과'!$H$7/8)*Q2549*'d_고정'!$B$10*P2549*('6_기대효과'!$K$7/'d_고정'!$B$9))*(1-R2549)</f>
        <v/>
      </c>
      <c r="AA2549">
        <f>W2549*L2549*(1-R2549-'d_고정'!$B$13)+U2549*MAX(N2549-'d_고정'!$B$10*P2549*('6_기대효과'!$K$7/'d_고정'!$B$9),0)*Q2549*(1-R2549)</f>
        <v/>
      </c>
      <c r="AB2549">
        <f>Y2549+Z2549</f>
        <v/>
      </c>
      <c r="AC2549">
        <f>Y2549/('d_고정'!$B$5*'6_기대효과'!$H$7/8)/'d_고정'!$B$6</f>
        <v/>
      </c>
      <c r="AD2549">
        <f>Y2549/('d_고정'!$B$8*'6_기대효과'!$H$7/8)</f>
        <v/>
      </c>
    </row>
    <row r="2550">
      <c r="A2550">
        <f>RAND()</f>
        <v/>
      </c>
      <c r="B2550">
        <f>IF('d_시나리오'!$J$2='d_시나리오'!$H$2,'d_시나리오'!$I$2,IF(A2550&lt;('d_시나리오'!$I$2-'d_시나리오'!$H$2)/('d_시나리오'!$J$2-'d_시나리오'!$H$2),'d_시나리오'!$H$2+SQRT(A2550*('d_시나리오'!$J$2-'d_시나리오'!$H$2)*('d_시나리오'!$I$2-'d_시나리오'!$H$2)),'d_시나리오'!$J$2-SQRT((1-A2550)*('d_시나리오'!$J$2-'d_시나리오'!$H$2)*('d_시나리오'!$J$2-'d_시나리오'!$I$2))))</f>
        <v/>
      </c>
      <c r="C2550">
        <f>RAND()</f>
        <v/>
      </c>
      <c r="D2550">
        <f>BETAINV(RAND(),IF(C2550&lt;'d_고정'!$B$26,'d_고정'!$B$23,'d_고정'!$B$16)+1,'d_고정'!$B$17-IF(C2550&lt;'d_고정'!$B$26,'d_고정'!$B$23,'d_고정'!$B$16)+1)*('d_고정'!$B$14+('d_고정'!$B$15-'d_고정'!$B$14)*RAND())</f>
        <v/>
      </c>
      <c r="E2550">
        <f>INDEX('d_분포'!$A$2:$A$28,RANDBETWEEN(1,27))</f>
        <v/>
      </c>
      <c r="F2550">
        <f>INDEX('d_분포'!$C$2:$C$5,RANDBETWEEN(1,4))*(0.9+0.2*RAND())</f>
        <v/>
      </c>
      <c r="G2550">
        <f>RAND()</f>
        <v/>
      </c>
      <c r="H2550">
        <f>(F2550+(1-F2550)*('d_고정'!$B$22*BETAINV(RAND(),IF(G2550&lt;'d_고정'!$B$26,'d_고정'!$B$25,'d_고정'!$B$20)+1,'d_고정'!$B$21-IF(G2550&lt;'d_고정'!$B$26,'d_고정'!$B$25,'d_고정'!$B$20)+1)+(1-'d_고정'!$B$22)*BETAINV(RAND(),IF(G2550&lt;'d_고정'!$B$26,'d_고정'!$B$24,'d_고정'!$B$18)+1,'d_고정'!$B$19-IF(G2550&lt;'d_고정'!$B$26,'d_고정'!$B$24,'d_고정'!$B$18)+1))*('d_고정'!$B$14+('d_고정'!$B$15-'d_고정'!$B$14)*RAND()))/F2550</f>
        <v/>
      </c>
      <c r="I2550">
        <f>RAND()</f>
        <v/>
      </c>
      <c r="J2550">
        <f>IF('d_시나리오'!$J$3='d_시나리오'!$H$3,'d_시나리오'!$I$3,IF(I2550&lt;('d_시나리오'!$I$3-'d_시나리오'!$H$3)/('d_시나리오'!$J$3-'d_시나리오'!$H$3),'d_시나리오'!$H$3+SQRT(I2550*('d_시나리오'!$J$3-'d_시나리오'!$H$3)*('d_시나리오'!$I$3-'d_시나리오'!$H$3)),'d_시나리오'!$J$3-SQRT((1-I2550)*('d_시나리오'!$J$3-'d_시나리오'!$H$3)*('d_시나리오'!$J$3-'d_시나리오'!$I$3))))</f>
        <v/>
      </c>
      <c r="K2550">
        <f>RAND()</f>
        <v/>
      </c>
      <c r="L2550">
        <f>IF('d_시나리오'!$J$4='d_시나리오'!$H$4,'d_시나리오'!$I$4,IF(K2550&lt;('d_시나리오'!$I$4-'d_시나리오'!$H$4)/('d_시나리오'!$J$4-'d_시나리오'!$H$4),'d_시나리오'!$H$4+SQRT(K2550*('d_시나리오'!$J$4-'d_시나리오'!$H$4)*('d_시나리오'!$I$4-'d_시나리오'!$H$4)),'d_시나리오'!$J$4-SQRT((1-K2550)*('d_시나리오'!$J$4-'d_시나리오'!$H$4)*('d_시나리오'!$J$4-'d_시나리오'!$I$4))))</f>
        <v/>
      </c>
      <c r="M2550">
        <f>RAND()</f>
        <v/>
      </c>
      <c r="N2550">
        <f>IF('d_시나리오'!$J$5='d_시나리오'!$H$5,'d_시나리오'!$I$5,IF(M2550&lt;('d_시나리오'!$I$5-'d_시나리오'!$H$5)/('d_시나리오'!$J$5-'d_시나리오'!$H$5),'d_시나리오'!$H$5+SQRT(M2550*('d_시나리오'!$J$5-'d_시나리오'!$H$5)*('d_시나리오'!$I$5-'d_시나리오'!$H$5)),'d_시나리오'!$J$5-SQRT((1-M2550)*('d_시나리오'!$J$5-'d_시나리오'!$H$5)*('d_시나리오'!$J$5-'d_시나리오'!$I$5))))</f>
        <v/>
      </c>
      <c r="O2550">
        <f>RAND()</f>
        <v/>
      </c>
      <c r="P2550">
        <f>IF('d_시나리오'!$J$6='d_시나리오'!$H$6,'d_시나리오'!$I$6,IF(O2550&lt;('d_시나리오'!$I$6-'d_시나리오'!$H$6)/('d_시나리오'!$J$6-'d_시나리오'!$H$6),'d_시나리오'!$H$6+SQRT(O2550*('d_시나리오'!$J$6-'d_시나리오'!$H$6)*('d_시나리오'!$I$6-'d_시나리오'!$H$6)),'d_시나리오'!$J$6-SQRT((1-O2550)*('d_시나리오'!$J$6-'d_시나리오'!$H$6)*('d_시나리오'!$J$6-'d_시나리오'!$I$6))))</f>
        <v/>
      </c>
      <c r="Q2550">
        <f>INDEX('d_분포'!$B$2:$B$57,RANDBETWEEN(1,56))</f>
        <v/>
      </c>
      <c r="R2550">
        <f>BETAINV(RAND(),5,5)</f>
        <v/>
      </c>
      <c r="S2550">
        <f>'d_고정'!$B$1*'6_기대효과'!$H$7*('d_시나리오'!$I$7/'d_고정'!$B$2)*B2550</f>
        <v/>
      </c>
      <c r="T2550">
        <f>S2550*D2550</f>
        <v/>
      </c>
      <c r="U2550">
        <f>S2550*F2550*H2550</f>
        <v/>
      </c>
      <c r="V2550">
        <f>S2550*F2550*(H2550-1)</f>
        <v/>
      </c>
      <c r="W2550">
        <f>U2550*J2550</f>
        <v/>
      </c>
      <c r="X2550">
        <f>T2550+W2550</f>
        <v/>
      </c>
      <c r="Y2550">
        <f>(T2550*E2550+W2550*L2550)*(1-R2550-'d_고정'!$B$13)</f>
        <v/>
      </c>
      <c r="Z2550">
        <f>(U2550*N2550*Q2550+'d_고정'!$B$3*('6_기대효과'!$H$7/8)*Q2550*'d_고정'!$B$10*P2550*('6_기대효과'!$K$7/'d_고정'!$B$9))*(1-R2550)</f>
        <v/>
      </c>
      <c r="AA2550">
        <f>W2550*L2550*(1-R2550-'d_고정'!$B$13)+U2550*MAX(N2550-'d_고정'!$B$10*P2550*('6_기대효과'!$K$7/'d_고정'!$B$9),0)*Q2550*(1-R2550)</f>
        <v/>
      </c>
      <c r="AB2550">
        <f>Y2550+Z2550</f>
        <v/>
      </c>
      <c r="AC2550">
        <f>Y2550/('d_고정'!$B$5*'6_기대효과'!$H$7/8)/'d_고정'!$B$6</f>
        <v/>
      </c>
      <c r="AD2550">
        <f>Y2550/('d_고정'!$B$8*'6_기대효과'!$H$7/8)</f>
        <v/>
      </c>
    </row>
    <row r="2551">
      <c r="A2551">
        <f>RAND()</f>
        <v/>
      </c>
      <c r="B2551">
        <f>IF('d_시나리오'!$J$2='d_시나리오'!$H$2,'d_시나리오'!$I$2,IF(A2551&lt;('d_시나리오'!$I$2-'d_시나리오'!$H$2)/('d_시나리오'!$J$2-'d_시나리오'!$H$2),'d_시나리오'!$H$2+SQRT(A2551*('d_시나리오'!$J$2-'d_시나리오'!$H$2)*('d_시나리오'!$I$2-'d_시나리오'!$H$2)),'d_시나리오'!$J$2-SQRT((1-A2551)*('d_시나리오'!$J$2-'d_시나리오'!$H$2)*('d_시나리오'!$J$2-'d_시나리오'!$I$2))))</f>
        <v/>
      </c>
      <c r="C2551">
        <f>RAND()</f>
        <v/>
      </c>
      <c r="D2551">
        <f>BETAINV(RAND(),IF(C2551&lt;'d_고정'!$B$26,'d_고정'!$B$23,'d_고정'!$B$16)+1,'d_고정'!$B$17-IF(C2551&lt;'d_고정'!$B$26,'d_고정'!$B$23,'d_고정'!$B$16)+1)*('d_고정'!$B$14+('d_고정'!$B$15-'d_고정'!$B$14)*RAND())</f>
        <v/>
      </c>
      <c r="E2551">
        <f>INDEX('d_분포'!$A$2:$A$28,RANDBETWEEN(1,27))</f>
        <v/>
      </c>
      <c r="F2551">
        <f>INDEX('d_분포'!$C$2:$C$5,RANDBETWEEN(1,4))*(0.9+0.2*RAND())</f>
        <v/>
      </c>
      <c r="G2551">
        <f>RAND()</f>
        <v/>
      </c>
      <c r="H2551">
        <f>(F2551+(1-F2551)*('d_고정'!$B$22*BETAINV(RAND(),IF(G2551&lt;'d_고정'!$B$26,'d_고정'!$B$25,'d_고정'!$B$20)+1,'d_고정'!$B$21-IF(G2551&lt;'d_고정'!$B$26,'d_고정'!$B$25,'d_고정'!$B$20)+1)+(1-'d_고정'!$B$22)*BETAINV(RAND(),IF(G2551&lt;'d_고정'!$B$26,'d_고정'!$B$24,'d_고정'!$B$18)+1,'d_고정'!$B$19-IF(G2551&lt;'d_고정'!$B$26,'d_고정'!$B$24,'d_고정'!$B$18)+1))*('d_고정'!$B$14+('d_고정'!$B$15-'d_고정'!$B$14)*RAND()))/F2551</f>
        <v/>
      </c>
      <c r="I2551">
        <f>RAND()</f>
        <v/>
      </c>
      <c r="J2551">
        <f>IF('d_시나리오'!$J$3='d_시나리오'!$H$3,'d_시나리오'!$I$3,IF(I2551&lt;('d_시나리오'!$I$3-'d_시나리오'!$H$3)/('d_시나리오'!$J$3-'d_시나리오'!$H$3),'d_시나리오'!$H$3+SQRT(I2551*('d_시나리오'!$J$3-'d_시나리오'!$H$3)*('d_시나리오'!$I$3-'d_시나리오'!$H$3)),'d_시나리오'!$J$3-SQRT((1-I2551)*('d_시나리오'!$J$3-'d_시나리오'!$H$3)*('d_시나리오'!$J$3-'d_시나리오'!$I$3))))</f>
        <v/>
      </c>
      <c r="K2551">
        <f>RAND()</f>
        <v/>
      </c>
      <c r="L2551">
        <f>IF('d_시나리오'!$J$4='d_시나리오'!$H$4,'d_시나리오'!$I$4,IF(K2551&lt;('d_시나리오'!$I$4-'d_시나리오'!$H$4)/('d_시나리오'!$J$4-'d_시나리오'!$H$4),'d_시나리오'!$H$4+SQRT(K2551*('d_시나리오'!$J$4-'d_시나리오'!$H$4)*('d_시나리오'!$I$4-'d_시나리오'!$H$4)),'d_시나리오'!$J$4-SQRT((1-K2551)*('d_시나리오'!$J$4-'d_시나리오'!$H$4)*('d_시나리오'!$J$4-'d_시나리오'!$I$4))))</f>
        <v/>
      </c>
      <c r="M2551">
        <f>RAND()</f>
        <v/>
      </c>
      <c r="N2551">
        <f>IF('d_시나리오'!$J$5='d_시나리오'!$H$5,'d_시나리오'!$I$5,IF(M2551&lt;('d_시나리오'!$I$5-'d_시나리오'!$H$5)/('d_시나리오'!$J$5-'d_시나리오'!$H$5),'d_시나리오'!$H$5+SQRT(M2551*('d_시나리오'!$J$5-'d_시나리오'!$H$5)*('d_시나리오'!$I$5-'d_시나리오'!$H$5)),'d_시나리오'!$J$5-SQRT((1-M2551)*('d_시나리오'!$J$5-'d_시나리오'!$H$5)*('d_시나리오'!$J$5-'d_시나리오'!$I$5))))</f>
        <v/>
      </c>
      <c r="O2551">
        <f>RAND()</f>
        <v/>
      </c>
      <c r="P2551">
        <f>IF('d_시나리오'!$J$6='d_시나리오'!$H$6,'d_시나리오'!$I$6,IF(O2551&lt;('d_시나리오'!$I$6-'d_시나리오'!$H$6)/('d_시나리오'!$J$6-'d_시나리오'!$H$6),'d_시나리오'!$H$6+SQRT(O2551*('d_시나리오'!$J$6-'d_시나리오'!$H$6)*('d_시나리오'!$I$6-'d_시나리오'!$H$6)),'d_시나리오'!$J$6-SQRT((1-O2551)*('d_시나리오'!$J$6-'d_시나리오'!$H$6)*('d_시나리오'!$J$6-'d_시나리오'!$I$6))))</f>
        <v/>
      </c>
      <c r="Q2551">
        <f>INDEX('d_분포'!$B$2:$B$57,RANDBETWEEN(1,56))</f>
        <v/>
      </c>
      <c r="R2551">
        <f>BETAINV(RAND(),5,5)</f>
        <v/>
      </c>
      <c r="S2551">
        <f>'d_고정'!$B$1*'6_기대효과'!$H$7*('d_시나리오'!$I$7/'d_고정'!$B$2)*B2551</f>
        <v/>
      </c>
      <c r="T2551">
        <f>S2551*D2551</f>
        <v/>
      </c>
      <c r="U2551">
        <f>S2551*F2551*H2551</f>
        <v/>
      </c>
      <c r="V2551">
        <f>S2551*F2551*(H2551-1)</f>
        <v/>
      </c>
      <c r="W2551">
        <f>U2551*J2551</f>
        <v/>
      </c>
      <c r="X2551">
        <f>T2551+W2551</f>
        <v/>
      </c>
      <c r="Y2551">
        <f>(T2551*E2551+W2551*L2551)*(1-R2551-'d_고정'!$B$13)</f>
        <v/>
      </c>
      <c r="Z2551">
        <f>(U2551*N2551*Q2551+'d_고정'!$B$3*('6_기대효과'!$H$7/8)*Q2551*'d_고정'!$B$10*P2551*('6_기대효과'!$K$7/'d_고정'!$B$9))*(1-R2551)</f>
        <v/>
      </c>
      <c r="AA2551">
        <f>W2551*L2551*(1-R2551-'d_고정'!$B$13)+U2551*MAX(N2551-'d_고정'!$B$10*P2551*('6_기대효과'!$K$7/'d_고정'!$B$9),0)*Q2551*(1-R2551)</f>
        <v/>
      </c>
      <c r="AB2551">
        <f>Y2551+Z2551</f>
        <v/>
      </c>
      <c r="AC2551">
        <f>Y2551/('d_고정'!$B$5*'6_기대효과'!$H$7/8)/'d_고정'!$B$6</f>
        <v/>
      </c>
      <c r="AD2551">
        <f>Y2551/('d_고정'!$B$8*'6_기대효과'!$H$7/8)</f>
        <v/>
      </c>
    </row>
    <row r="2552">
      <c r="A2552">
        <f>RAND()</f>
        <v/>
      </c>
      <c r="B2552">
        <f>IF('d_시나리오'!$J$2='d_시나리오'!$H$2,'d_시나리오'!$I$2,IF(A2552&lt;('d_시나리오'!$I$2-'d_시나리오'!$H$2)/('d_시나리오'!$J$2-'d_시나리오'!$H$2),'d_시나리오'!$H$2+SQRT(A2552*('d_시나리오'!$J$2-'d_시나리오'!$H$2)*('d_시나리오'!$I$2-'d_시나리오'!$H$2)),'d_시나리오'!$J$2-SQRT((1-A2552)*('d_시나리오'!$J$2-'d_시나리오'!$H$2)*('d_시나리오'!$J$2-'d_시나리오'!$I$2))))</f>
        <v/>
      </c>
      <c r="C2552">
        <f>RAND()</f>
        <v/>
      </c>
      <c r="D2552">
        <f>BETAINV(RAND(),IF(C2552&lt;'d_고정'!$B$26,'d_고정'!$B$23,'d_고정'!$B$16)+1,'d_고정'!$B$17-IF(C2552&lt;'d_고정'!$B$26,'d_고정'!$B$23,'d_고정'!$B$16)+1)*('d_고정'!$B$14+('d_고정'!$B$15-'d_고정'!$B$14)*RAND())</f>
        <v/>
      </c>
      <c r="E2552">
        <f>INDEX('d_분포'!$A$2:$A$28,RANDBETWEEN(1,27))</f>
        <v/>
      </c>
      <c r="F2552">
        <f>INDEX('d_분포'!$C$2:$C$5,RANDBETWEEN(1,4))*(0.9+0.2*RAND())</f>
        <v/>
      </c>
      <c r="G2552">
        <f>RAND()</f>
        <v/>
      </c>
      <c r="H2552">
        <f>(F2552+(1-F2552)*('d_고정'!$B$22*BETAINV(RAND(),IF(G2552&lt;'d_고정'!$B$26,'d_고정'!$B$25,'d_고정'!$B$20)+1,'d_고정'!$B$21-IF(G2552&lt;'d_고정'!$B$26,'d_고정'!$B$25,'d_고정'!$B$20)+1)+(1-'d_고정'!$B$22)*BETAINV(RAND(),IF(G2552&lt;'d_고정'!$B$26,'d_고정'!$B$24,'d_고정'!$B$18)+1,'d_고정'!$B$19-IF(G2552&lt;'d_고정'!$B$26,'d_고정'!$B$24,'d_고정'!$B$18)+1))*('d_고정'!$B$14+('d_고정'!$B$15-'d_고정'!$B$14)*RAND()))/F2552</f>
        <v/>
      </c>
      <c r="I2552">
        <f>RAND()</f>
        <v/>
      </c>
      <c r="J2552">
        <f>IF('d_시나리오'!$J$3='d_시나리오'!$H$3,'d_시나리오'!$I$3,IF(I2552&lt;('d_시나리오'!$I$3-'d_시나리오'!$H$3)/('d_시나리오'!$J$3-'d_시나리오'!$H$3),'d_시나리오'!$H$3+SQRT(I2552*('d_시나리오'!$J$3-'d_시나리오'!$H$3)*('d_시나리오'!$I$3-'d_시나리오'!$H$3)),'d_시나리오'!$J$3-SQRT((1-I2552)*('d_시나리오'!$J$3-'d_시나리오'!$H$3)*('d_시나리오'!$J$3-'d_시나리오'!$I$3))))</f>
        <v/>
      </c>
      <c r="K2552">
        <f>RAND()</f>
        <v/>
      </c>
      <c r="L2552">
        <f>IF('d_시나리오'!$J$4='d_시나리오'!$H$4,'d_시나리오'!$I$4,IF(K2552&lt;('d_시나리오'!$I$4-'d_시나리오'!$H$4)/('d_시나리오'!$J$4-'d_시나리오'!$H$4),'d_시나리오'!$H$4+SQRT(K2552*('d_시나리오'!$J$4-'d_시나리오'!$H$4)*('d_시나리오'!$I$4-'d_시나리오'!$H$4)),'d_시나리오'!$J$4-SQRT((1-K2552)*('d_시나리오'!$J$4-'d_시나리오'!$H$4)*('d_시나리오'!$J$4-'d_시나리오'!$I$4))))</f>
        <v/>
      </c>
      <c r="M2552">
        <f>RAND()</f>
        <v/>
      </c>
      <c r="N2552">
        <f>IF('d_시나리오'!$J$5='d_시나리오'!$H$5,'d_시나리오'!$I$5,IF(M2552&lt;('d_시나리오'!$I$5-'d_시나리오'!$H$5)/('d_시나리오'!$J$5-'d_시나리오'!$H$5),'d_시나리오'!$H$5+SQRT(M2552*('d_시나리오'!$J$5-'d_시나리오'!$H$5)*('d_시나리오'!$I$5-'d_시나리오'!$H$5)),'d_시나리오'!$J$5-SQRT((1-M2552)*('d_시나리오'!$J$5-'d_시나리오'!$H$5)*('d_시나리오'!$J$5-'d_시나리오'!$I$5))))</f>
        <v/>
      </c>
      <c r="O2552">
        <f>RAND()</f>
        <v/>
      </c>
      <c r="P2552">
        <f>IF('d_시나리오'!$J$6='d_시나리오'!$H$6,'d_시나리오'!$I$6,IF(O2552&lt;('d_시나리오'!$I$6-'d_시나리오'!$H$6)/('d_시나리오'!$J$6-'d_시나리오'!$H$6),'d_시나리오'!$H$6+SQRT(O2552*('d_시나리오'!$J$6-'d_시나리오'!$H$6)*('d_시나리오'!$I$6-'d_시나리오'!$H$6)),'d_시나리오'!$J$6-SQRT((1-O2552)*('d_시나리오'!$J$6-'d_시나리오'!$H$6)*('d_시나리오'!$J$6-'d_시나리오'!$I$6))))</f>
        <v/>
      </c>
      <c r="Q2552">
        <f>INDEX('d_분포'!$B$2:$B$57,RANDBETWEEN(1,56))</f>
        <v/>
      </c>
      <c r="R2552">
        <f>BETAINV(RAND(),5,5)</f>
        <v/>
      </c>
      <c r="S2552">
        <f>'d_고정'!$B$1*'6_기대효과'!$H$7*('d_시나리오'!$I$7/'d_고정'!$B$2)*B2552</f>
        <v/>
      </c>
      <c r="T2552">
        <f>S2552*D2552</f>
        <v/>
      </c>
      <c r="U2552">
        <f>S2552*F2552*H2552</f>
        <v/>
      </c>
      <c r="V2552">
        <f>S2552*F2552*(H2552-1)</f>
        <v/>
      </c>
      <c r="W2552">
        <f>U2552*J2552</f>
        <v/>
      </c>
      <c r="X2552">
        <f>T2552+W2552</f>
        <v/>
      </c>
      <c r="Y2552">
        <f>(T2552*E2552+W2552*L2552)*(1-R2552-'d_고정'!$B$13)</f>
        <v/>
      </c>
      <c r="Z2552">
        <f>(U2552*N2552*Q2552+'d_고정'!$B$3*('6_기대효과'!$H$7/8)*Q2552*'d_고정'!$B$10*P2552*('6_기대효과'!$K$7/'d_고정'!$B$9))*(1-R2552)</f>
        <v/>
      </c>
      <c r="AA2552">
        <f>W2552*L2552*(1-R2552-'d_고정'!$B$13)+U2552*MAX(N2552-'d_고정'!$B$10*P2552*('6_기대효과'!$K$7/'d_고정'!$B$9),0)*Q2552*(1-R2552)</f>
        <v/>
      </c>
      <c r="AB2552">
        <f>Y2552+Z2552</f>
        <v/>
      </c>
      <c r="AC2552">
        <f>Y2552/('d_고정'!$B$5*'6_기대효과'!$H$7/8)/'d_고정'!$B$6</f>
        <v/>
      </c>
      <c r="AD2552">
        <f>Y2552/('d_고정'!$B$8*'6_기대효과'!$H$7/8)</f>
        <v/>
      </c>
    </row>
    <row r="2553">
      <c r="A2553">
        <f>RAND()</f>
        <v/>
      </c>
      <c r="B2553">
        <f>IF('d_시나리오'!$J$2='d_시나리오'!$H$2,'d_시나리오'!$I$2,IF(A2553&lt;('d_시나리오'!$I$2-'d_시나리오'!$H$2)/('d_시나리오'!$J$2-'d_시나리오'!$H$2),'d_시나리오'!$H$2+SQRT(A2553*('d_시나리오'!$J$2-'d_시나리오'!$H$2)*('d_시나리오'!$I$2-'d_시나리오'!$H$2)),'d_시나리오'!$J$2-SQRT((1-A2553)*('d_시나리오'!$J$2-'d_시나리오'!$H$2)*('d_시나리오'!$J$2-'d_시나리오'!$I$2))))</f>
        <v/>
      </c>
      <c r="C2553">
        <f>RAND()</f>
        <v/>
      </c>
      <c r="D2553">
        <f>BETAINV(RAND(),IF(C2553&lt;'d_고정'!$B$26,'d_고정'!$B$23,'d_고정'!$B$16)+1,'d_고정'!$B$17-IF(C2553&lt;'d_고정'!$B$26,'d_고정'!$B$23,'d_고정'!$B$16)+1)*('d_고정'!$B$14+('d_고정'!$B$15-'d_고정'!$B$14)*RAND())</f>
        <v/>
      </c>
      <c r="E2553">
        <f>INDEX('d_분포'!$A$2:$A$28,RANDBETWEEN(1,27))</f>
        <v/>
      </c>
      <c r="F2553">
        <f>INDEX('d_분포'!$C$2:$C$5,RANDBETWEEN(1,4))*(0.9+0.2*RAND())</f>
        <v/>
      </c>
      <c r="G2553">
        <f>RAND()</f>
        <v/>
      </c>
      <c r="H2553">
        <f>(F2553+(1-F2553)*('d_고정'!$B$22*BETAINV(RAND(),IF(G2553&lt;'d_고정'!$B$26,'d_고정'!$B$25,'d_고정'!$B$20)+1,'d_고정'!$B$21-IF(G2553&lt;'d_고정'!$B$26,'d_고정'!$B$25,'d_고정'!$B$20)+1)+(1-'d_고정'!$B$22)*BETAINV(RAND(),IF(G2553&lt;'d_고정'!$B$26,'d_고정'!$B$24,'d_고정'!$B$18)+1,'d_고정'!$B$19-IF(G2553&lt;'d_고정'!$B$26,'d_고정'!$B$24,'d_고정'!$B$18)+1))*('d_고정'!$B$14+('d_고정'!$B$15-'d_고정'!$B$14)*RAND()))/F2553</f>
        <v/>
      </c>
      <c r="I2553">
        <f>RAND()</f>
        <v/>
      </c>
      <c r="J2553">
        <f>IF('d_시나리오'!$J$3='d_시나리오'!$H$3,'d_시나리오'!$I$3,IF(I2553&lt;('d_시나리오'!$I$3-'d_시나리오'!$H$3)/('d_시나리오'!$J$3-'d_시나리오'!$H$3),'d_시나리오'!$H$3+SQRT(I2553*('d_시나리오'!$J$3-'d_시나리오'!$H$3)*('d_시나리오'!$I$3-'d_시나리오'!$H$3)),'d_시나리오'!$J$3-SQRT((1-I2553)*('d_시나리오'!$J$3-'d_시나리오'!$H$3)*('d_시나리오'!$J$3-'d_시나리오'!$I$3))))</f>
        <v/>
      </c>
      <c r="K2553">
        <f>RAND()</f>
        <v/>
      </c>
      <c r="L2553">
        <f>IF('d_시나리오'!$J$4='d_시나리오'!$H$4,'d_시나리오'!$I$4,IF(K2553&lt;('d_시나리오'!$I$4-'d_시나리오'!$H$4)/('d_시나리오'!$J$4-'d_시나리오'!$H$4),'d_시나리오'!$H$4+SQRT(K2553*('d_시나리오'!$J$4-'d_시나리오'!$H$4)*('d_시나리오'!$I$4-'d_시나리오'!$H$4)),'d_시나리오'!$J$4-SQRT((1-K2553)*('d_시나리오'!$J$4-'d_시나리오'!$H$4)*('d_시나리오'!$J$4-'d_시나리오'!$I$4))))</f>
        <v/>
      </c>
      <c r="M2553">
        <f>RAND()</f>
        <v/>
      </c>
      <c r="N2553">
        <f>IF('d_시나리오'!$J$5='d_시나리오'!$H$5,'d_시나리오'!$I$5,IF(M2553&lt;('d_시나리오'!$I$5-'d_시나리오'!$H$5)/('d_시나리오'!$J$5-'d_시나리오'!$H$5),'d_시나리오'!$H$5+SQRT(M2553*('d_시나리오'!$J$5-'d_시나리오'!$H$5)*('d_시나리오'!$I$5-'d_시나리오'!$H$5)),'d_시나리오'!$J$5-SQRT((1-M2553)*('d_시나리오'!$J$5-'d_시나리오'!$H$5)*('d_시나리오'!$J$5-'d_시나리오'!$I$5))))</f>
        <v/>
      </c>
      <c r="O2553">
        <f>RAND()</f>
        <v/>
      </c>
      <c r="P2553">
        <f>IF('d_시나리오'!$J$6='d_시나리오'!$H$6,'d_시나리오'!$I$6,IF(O2553&lt;('d_시나리오'!$I$6-'d_시나리오'!$H$6)/('d_시나리오'!$J$6-'d_시나리오'!$H$6),'d_시나리오'!$H$6+SQRT(O2553*('d_시나리오'!$J$6-'d_시나리오'!$H$6)*('d_시나리오'!$I$6-'d_시나리오'!$H$6)),'d_시나리오'!$J$6-SQRT((1-O2553)*('d_시나리오'!$J$6-'d_시나리오'!$H$6)*('d_시나리오'!$J$6-'d_시나리오'!$I$6))))</f>
        <v/>
      </c>
      <c r="Q2553">
        <f>INDEX('d_분포'!$B$2:$B$57,RANDBETWEEN(1,56))</f>
        <v/>
      </c>
      <c r="R2553">
        <f>BETAINV(RAND(),5,5)</f>
        <v/>
      </c>
      <c r="S2553">
        <f>'d_고정'!$B$1*'6_기대효과'!$H$7*('d_시나리오'!$I$7/'d_고정'!$B$2)*B2553</f>
        <v/>
      </c>
      <c r="T2553">
        <f>S2553*D2553</f>
        <v/>
      </c>
      <c r="U2553">
        <f>S2553*F2553*H2553</f>
        <v/>
      </c>
      <c r="V2553">
        <f>S2553*F2553*(H2553-1)</f>
        <v/>
      </c>
      <c r="W2553">
        <f>U2553*J2553</f>
        <v/>
      </c>
      <c r="X2553">
        <f>T2553+W2553</f>
        <v/>
      </c>
      <c r="Y2553">
        <f>(T2553*E2553+W2553*L2553)*(1-R2553-'d_고정'!$B$13)</f>
        <v/>
      </c>
      <c r="Z2553">
        <f>(U2553*N2553*Q2553+'d_고정'!$B$3*('6_기대효과'!$H$7/8)*Q2553*'d_고정'!$B$10*P2553*('6_기대효과'!$K$7/'d_고정'!$B$9))*(1-R2553)</f>
        <v/>
      </c>
      <c r="AA2553">
        <f>W2553*L2553*(1-R2553-'d_고정'!$B$13)+U2553*MAX(N2553-'d_고정'!$B$10*P2553*('6_기대효과'!$K$7/'d_고정'!$B$9),0)*Q2553*(1-R2553)</f>
        <v/>
      </c>
      <c r="AB2553">
        <f>Y2553+Z2553</f>
        <v/>
      </c>
      <c r="AC2553">
        <f>Y2553/('d_고정'!$B$5*'6_기대효과'!$H$7/8)/'d_고정'!$B$6</f>
        <v/>
      </c>
      <c r="AD2553">
        <f>Y2553/('d_고정'!$B$8*'6_기대효과'!$H$7/8)</f>
        <v/>
      </c>
    </row>
    <row r="2554">
      <c r="A2554">
        <f>RAND()</f>
        <v/>
      </c>
      <c r="B2554">
        <f>IF('d_시나리오'!$J$2='d_시나리오'!$H$2,'d_시나리오'!$I$2,IF(A2554&lt;('d_시나리오'!$I$2-'d_시나리오'!$H$2)/('d_시나리오'!$J$2-'d_시나리오'!$H$2),'d_시나리오'!$H$2+SQRT(A2554*('d_시나리오'!$J$2-'d_시나리오'!$H$2)*('d_시나리오'!$I$2-'d_시나리오'!$H$2)),'d_시나리오'!$J$2-SQRT((1-A2554)*('d_시나리오'!$J$2-'d_시나리오'!$H$2)*('d_시나리오'!$J$2-'d_시나리오'!$I$2))))</f>
        <v/>
      </c>
      <c r="C2554">
        <f>RAND()</f>
        <v/>
      </c>
      <c r="D2554">
        <f>BETAINV(RAND(),IF(C2554&lt;'d_고정'!$B$26,'d_고정'!$B$23,'d_고정'!$B$16)+1,'d_고정'!$B$17-IF(C2554&lt;'d_고정'!$B$26,'d_고정'!$B$23,'d_고정'!$B$16)+1)*('d_고정'!$B$14+('d_고정'!$B$15-'d_고정'!$B$14)*RAND())</f>
        <v/>
      </c>
      <c r="E2554">
        <f>INDEX('d_분포'!$A$2:$A$28,RANDBETWEEN(1,27))</f>
        <v/>
      </c>
      <c r="F2554">
        <f>INDEX('d_분포'!$C$2:$C$5,RANDBETWEEN(1,4))*(0.9+0.2*RAND())</f>
        <v/>
      </c>
      <c r="G2554">
        <f>RAND()</f>
        <v/>
      </c>
      <c r="H2554">
        <f>(F2554+(1-F2554)*('d_고정'!$B$22*BETAINV(RAND(),IF(G2554&lt;'d_고정'!$B$26,'d_고정'!$B$25,'d_고정'!$B$20)+1,'d_고정'!$B$21-IF(G2554&lt;'d_고정'!$B$26,'d_고정'!$B$25,'d_고정'!$B$20)+1)+(1-'d_고정'!$B$22)*BETAINV(RAND(),IF(G2554&lt;'d_고정'!$B$26,'d_고정'!$B$24,'d_고정'!$B$18)+1,'d_고정'!$B$19-IF(G2554&lt;'d_고정'!$B$26,'d_고정'!$B$24,'d_고정'!$B$18)+1))*('d_고정'!$B$14+('d_고정'!$B$15-'d_고정'!$B$14)*RAND()))/F2554</f>
        <v/>
      </c>
      <c r="I2554">
        <f>RAND()</f>
        <v/>
      </c>
      <c r="J2554">
        <f>IF('d_시나리오'!$J$3='d_시나리오'!$H$3,'d_시나리오'!$I$3,IF(I2554&lt;('d_시나리오'!$I$3-'d_시나리오'!$H$3)/('d_시나리오'!$J$3-'d_시나리오'!$H$3),'d_시나리오'!$H$3+SQRT(I2554*('d_시나리오'!$J$3-'d_시나리오'!$H$3)*('d_시나리오'!$I$3-'d_시나리오'!$H$3)),'d_시나리오'!$J$3-SQRT((1-I2554)*('d_시나리오'!$J$3-'d_시나리오'!$H$3)*('d_시나리오'!$J$3-'d_시나리오'!$I$3))))</f>
        <v/>
      </c>
      <c r="K2554">
        <f>RAND()</f>
        <v/>
      </c>
      <c r="L2554">
        <f>IF('d_시나리오'!$J$4='d_시나리오'!$H$4,'d_시나리오'!$I$4,IF(K2554&lt;('d_시나리오'!$I$4-'d_시나리오'!$H$4)/('d_시나리오'!$J$4-'d_시나리오'!$H$4),'d_시나리오'!$H$4+SQRT(K2554*('d_시나리오'!$J$4-'d_시나리오'!$H$4)*('d_시나리오'!$I$4-'d_시나리오'!$H$4)),'d_시나리오'!$J$4-SQRT((1-K2554)*('d_시나리오'!$J$4-'d_시나리오'!$H$4)*('d_시나리오'!$J$4-'d_시나리오'!$I$4))))</f>
        <v/>
      </c>
      <c r="M2554">
        <f>RAND()</f>
        <v/>
      </c>
      <c r="N2554">
        <f>IF('d_시나리오'!$J$5='d_시나리오'!$H$5,'d_시나리오'!$I$5,IF(M2554&lt;('d_시나리오'!$I$5-'d_시나리오'!$H$5)/('d_시나리오'!$J$5-'d_시나리오'!$H$5),'d_시나리오'!$H$5+SQRT(M2554*('d_시나리오'!$J$5-'d_시나리오'!$H$5)*('d_시나리오'!$I$5-'d_시나리오'!$H$5)),'d_시나리오'!$J$5-SQRT((1-M2554)*('d_시나리오'!$J$5-'d_시나리오'!$H$5)*('d_시나리오'!$J$5-'d_시나리오'!$I$5))))</f>
        <v/>
      </c>
      <c r="O2554">
        <f>RAND()</f>
        <v/>
      </c>
      <c r="P2554">
        <f>IF('d_시나리오'!$J$6='d_시나리오'!$H$6,'d_시나리오'!$I$6,IF(O2554&lt;('d_시나리오'!$I$6-'d_시나리오'!$H$6)/('d_시나리오'!$J$6-'d_시나리오'!$H$6),'d_시나리오'!$H$6+SQRT(O2554*('d_시나리오'!$J$6-'d_시나리오'!$H$6)*('d_시나리오'!$I$6-'d_시나리오'!$H$6)),'d_시나리오'!$J$6-SQRT((1-O2554)*('d_시나리오'!$J$6-'d_시나리오'!$H$6)*('d_시나리오'!$J$6-'d_시나리오'!$I$6))))</f>
        <v/>
      </c>
      <c r="Q2554">
        <f>INDEX('d_분포'!$B$2:$B$57,RANDBETWEEN(1,56))</f>
        <v/>
      </c>
      <c r="R2554">
        <f>BETAINV(RAND(),5,5)</f>
        <v/>
      </c>
      <c r="S2554">
        <f>'d_고정'!$B$1*'6_기대효과'!$H$7*('d_시나리오'!$I$7/'d_고정'!$B$2)*B2554</f>
        <v/>
      </c>
      <c r="T2554">
        <f>S2554*D2554</f>
        <v/>
      </c>
      <c r="U2554">
        <f>S2554*F2554*H2554</f>
        <v/>
      </c>
      <c r="V2554">
        <f>S2554*F2554*(H2554-1)</f>
        <v/>
      </c>
      <c r="W2554">
        <f>U2554*J2554</f>
        <v/>
      </c>
      <c r="X2554">
        <f>T2554+W2554</f>
        <v/>
      </c>
      <c r="Y2554">
        <f>(T2554*E2554+W2554*L2554)*(1-R2554-'d_고정'!$B$13)</f>
        <v/>
      </c>
      <c r="Z2554">
        <f>(U2554*N2554*Q2554+'d_고정'!$B$3*('6_기대효과'!$H$7/8)*Q2554*'d_고정'!$B$10*P2554*('6_기대효과'!$K$7/'d_고정'!$B$9))*(1-R2554)</f>
        <v/>
      </c>
      <c r="AA2554">
        <f>W2554*L2554*(1-R2554-'d_고정'!$B$13)+U2554*MAX(N2554-'d_고정'!$B$10*P2554*('6_기대효과'!$K$7/'d_고정'!$B$9),0)*Q2554*(1-R2554)</f>
        <v/>
      </c>
      <c r="AB2554">
        <f>Y2554+Z2554</f>
        <v/>
      </c>
      <c r="AC2554">
        <f>Y2554/('d_고정'!$B$5*'6_기대효과'!$H$7/8)/'d_고정'!$B$6</f>
        <v/>
      </c>
      <c r="AD2554">
        <f>Y2554/('d_고정'!$B$8*'6_기대효과'!$H$7/8)</f>
        <v/>
      </c>
    </row>
    <row r="2555">
      <c r="A2555">
        <f>RAND()</f>
        <v/>
      </c>
      <c r="B2555">
        <f>IF('d_시나리오'!$J$2='d_시나리오'!$H$2,'d_시나리오'!$I$2,IF(A2555&lt;('d_시나리오'!$I$2-'d_시나리오'!$H$2)/('d_시나리오'!$J$2-'d_시나리오'!$H$2),'d_시나리오'!$H$2+SQRT(A2555*('d_시나리오'!$J$2-'d_시나리오'!$H$2)*('d_시나리오'!$I$2-'d_시나리오'!$H$2)),'d_시나리오'!$J$2-SQRT((1-A2555)*('d_시나리오'!$J$2-'d_시나리오'!$H$2)*('d_시나리오'!$J$2-'d_시나리오'!$I$2))))</f>
        <v/>
      </c>
      <c r="C2555">
        <f>RAND()</f>
        <v/>
      </c>
      <c r="D2555">
        <f>BETAINV(RAND(),IF(C2555&lt;'d_고정'!$B$26,'d_고정'!$B$23,'d_고정'!$B$16)+1,'d_고정'!$B$17-IF(C2555&lt;'d_고정'!$B$26,'d_고정'!$B$23,'d_고정'!$B$16)+1)*('d_고정'!$B$14+('d_고정'!$B$15-'d_고정'!$B$14)*RAND())</f>
        <v/>
      </c>
      <c r="E2555">
        <f>INDEX('d_분포'!$A$2:$A$28,RANDBETWEEN(1,27))</f>
        <v/>
      </c>
      <c r="F2555">
        <f>INDEX('d_분포'!$C$2:$C$5,RANDBETWEEN(1,4))*(0.9+0.2*RAND())</f>
        <v/>
      </c>
      <c r="G2555">
        <f>RAND()</f>
        <v/>
      </c>
      <c r="H2555">
        <f>(F2555+(1-F2555)*('d_고정'!$B$22*BETAINV(RAND(),IF(G2555&lt;'d_고정'!$B$26,'d_고정'!$B$25,'d_고정'!$B$20)+1,'d_고정'!$B$21-IF(G2555&lt;'d_고정'!$B$26,'d_고정'!$B$25,'d_고정'!$B$20)+1)+(1-'d_고정'!$B$22)*BETAINV(RAND(),IF(G2555&lt;'d_고정'!$B$26,'d_고정'!$B$24,'d_고정'!$B$18)+1,'d_고정'!$B$19-IF(G2555&lt;'d_고정'!$B$26,'d_고정'!$B$24,'d_고정'!$B$18)+1))*('d_고정'!$B$14+('d_고정'!$B$15-'d_고정'!$B$14)*RAND()))/F2555</f>
        <v/>
      </c>
      <c r="I2555">
        <f>RAND()</f>
        <v/>
      </c>
      <c r="J2555">
        <f>IF('d_시나리오'!$J$3='d_시나리오'!$H$3,'d_시나리오'!$I$3,IF(I2555&lt;('d_시나리오'!$I$3-'d_시나리오'!$H$3)/('d_시나리오'!$J$3-'d_시나리오'!$H$3),'d_시나리오'!$H$3+SQRT(I2555*('d_시나리오'!$J$3-'d_시나리오'!$H$3)*('d_시나리오'!$I$3-'d_시나리오'!$H$3)),'d_시나리오'!$J$3-SQRT((1-I2555)*('d_시나리오'!$J$3-'d_시나리오'!$H$3)*('d_시나리오'!$J$3-'d_시나리오'!$I$3))))</f>
        <v/>
      </c>
      <c r="K2555">
        <f>RAND()</f>
        <v/>
      </c>
      <c r="L2555">
        <f>IF('d_시나리오'!$J$4='d_시나리오'!$H$4,'d_시나리오'!$I$4,IF(K2555&lt;('d_시나리오'!$I$4-'d_시나리오'!$H$4)/('d_시나리오'!$J$4-'d_시나리오'!$H$4),'d_시나리오'!$H$4+SQRT(K2555*('d_시나리오'!$J$4-'d_시나리오'!$H$4)*('d_시나리오'!$I$4-'d_시나리오'!$H$4)),'d_시나리오'!$J$4-SQRT((1-K2555)*('d_시나리오'!$J$4-'d_시나리오'!$H$4)*('d_시나리오'!$J$4-'d_시나리오'!$I$4))))</f>
        <v/>
      </c>
      <c r="M2555">
        <f>RAND()</f>
        <v/>
      </c>
      <c r="N2555">
        <f>IF('d_시나리오'!$J$5='d_시나리오'!$H$5,'d_시나리오'!$I$5,IF(M2555&lt;('d_시나리오'!$I$5-'d_시나리오'!$H$5)/('d_시나리오'!$J$5-'d_시나리오'!$H$5),'d_시나리오'!$H$5+SQRT(M2555*('d_시나리오'!$J$5-'d_시나리오'!$H$5)*('d_시나리오'!$I$5-'d_시나리오'!$H$5)),'d_시나리오'!$J$5-SQRT((1-M2555)*('d_시나리오'!$J$5-'d_시나리오'!$H$5)*('d_시나리오'!$J$5-'d_시나리오'!$I$5))))</f>
        <v/>
      </c>
      <c r="O2555">
        <f>RAND()</f>
        <v/>
      </c>
      <c r="P2555">
        <f>IF('d_시나리오'!$J$6='d_시나리오'!$H$6,'d_시나리오'!$I$6,IF(O2555&lt;('d_시나리오'!$I$6-'d_시나리오'!$H$6)/('d_시나리오'!$J$6-'d_시나리오'!$H$6),'d_시나리오'!$H$6+SQRT(O2555*('d_시나리오'!$J$6-'d_시나리오'!$H$6)*('d_시나리오'!$I$6-'d_시나리오'!$H$6)),'d_시나리오'!$J$6-SQRT((1-O2555)*('d_시나리오'!$J$6-'d_시나리오'!$H$6)*('d_시나리오'!$J$6-'d_시나리오'!$I$6))))</f>
        <v/>
      </c>
      <c r="Q2555">
        <f>INDEX('d_분포'!$B$2:$B$57,RANDBETWEEN(1,56))</f>
        <v/>
      </c>
      <c r="R2555">
        <f>BETAINV(RAND(),5,5)</f>
        <v/>
      </c>
      <c r="S2555">
        <f>'d_고정'!$B$1*'6_기대효과'!$H$7*('d_시나리오'!$I$7/'d_고정'!$B$2)*B2555</f>
        <v/>
      </c>
      <c r="T2555">
        <f>S2555*D2555</f>
        <v/>
      </c>
      <c r="U2555">
        <f>S2555*F2555*H2555</f>
        <v/>
      </c>
      <c r="V2555">
        <f>S2555*F2555*(H2555-1)</f>
        <v/>
      </c>
      <c r="W2555">
        <f>U2555*J2555</f>
        <v/>
      </c>
      <c r="X2555">
        <f>T2555+W2555</f>
        <v/>
      </c>
      <c r="Y2555">
        <f>(T2555*E2555+W2555*L2555)*(1-R2555-'d_고정'!$B$13)</f>
        <v/>
      </c>
      <c r="Z2555">
        <f>(U2555*N2555*Q2555+'d_고정'!$B$3*('6_기대효과'!$H$7/8)*Q2555*'d_고정'!$B$10*P2555*('6_기대효과'!$K$7/'d_고정'!$B$9))*(1-R2555)</f>
        <v/>
      </c>
      <c r="AA2555">
        <f>W2555*L2555*(1-R2555-'d_고정'!$B$13)+U2555*MAX(N2555-'d_고정'!$B$10*P2555*('6_기대효과'!$K$7/'d_고정'!$B$9),0)*Q2555*(1-R2555)</f>
        <v/>
      </c>
      <c r="AB2555">
        <f>Y2555+Z2555</f>
        <v/>
      </c>
      <c r="AC2555">
        <f>Y2555/('d_고정'!$B$5*'6_기대효과'!$H$7/8)/'d_고정'!$B$6</f>
        <v/>
      </c>
      <c r="AD2555">
        <f>Y2555/('d_고정'!$B$8*'6_기대효과'!$H$7/8)</f>
        <v/>
      </c>
    </row>
    <row r="2556">
      <c r="A2556">
        <f>RAND()</f>
        <v/>
      </c>
      <c r="B2556">
        <f>IF('d_시나리오'!$J$2='d_시나리오'!$H$2,'d_시나리오'!$I$2,IF(A2556&lt;('d_시나리오'!$I$2-'d_시나리오'!$H$2)/('d_시나리오'!$J$2-'d_시나리오'!$H$2),'d_시나리오'!$H$2+SQRT(A2556*('d_시나리오'!$J$2-'d_시나리오'!$H$2)*('d_시나리오'!$I$2-'d_시나리오'!$H$2)),'d_시나리오'!$J$2-SQRT((1-A2556)*('d_시나리오'!$J$2-'d_시나리오'!$H$2)*('d_시나리오'!$J$2-'d_시나리오'!$I$2))))</f>
        <v/>
      </c>
      <c r="C2556">
        <f>RAND()</f>
        <v/>
      </c>
      <c r="D2556">
        <f>BETAINV(RAND(),IF(C2556&lt;'d_고정'!$B$26,'d_고정'!$B$23,'d_고정'!$B$16)+1,'d_고정'!$B$17-IF(C2556&lt;'d_고정'!$B$26,'d_고정'!$B$23,'d_고정'!$B$16)+1)*('d_고정'!$B$14+('d_고정'!$B$15-'d_고정'!$B$14)*RAND())</f>
        <v/>
      </c>
      <c r="E2556">
        <f>INDEX('d_분포'!$A$2:$A$28,RANDBETWEEN(1,27))</f>
        <v/>
      </c>
      <c r="F2556">
        <f>INDEX('d_분포'!$C$2:$C$5,RANDBETWEEN(1,4))*(0.9+0.2*RAND())</f>
        <v/>
      </c>
      <c r="G2556">
        <f>RAND()</f>
        <v/>
      </c>
      <c r="H2556">
        <f>(F2556+(1-F2556)*('d_고정'!$B$22*BETAINV(RAND(),IF(G2556&lt;'d_고정'!$B$26,'d_고정'!$B$25,'d_고정'!$B$20)+1,'d_고정'!$B$21-IF(G2556&lt;'d_고정'!$B$26,'d_고정'!$B$25,'d_고정'!$B$20)+1)+(1-'d_고정'!$B$22)*BETAINV(RAND(),IF(G2556&lt;'d_고정'!$B$26,'d_고정'!$B$24,'d_고정'!$B$18)+1,'d_고정'!$B$19-IF(G2556&lt;'d_고정'!$B$26,'d_고정'!$B$24,'d_고정'!$B$18)+1))*('d_고정'!$B$14+('d_고정'!$B$15-'d_고정'!$B$14)*RAND()))/F2556</f>
        <v/>
      </c>
      <c r="I2556">
        <f>RAND()</f>
        <v/>
      </c>
      <c r="J2556">
        <f>IF('d_시나리오'!$J$3='d_시나리오'!$H$3,'d_시나리오'!$I$3,IF(I2556&lt;('d_시나리오'!$I$3-'d_시나리오'!$H$3)/('d_시나리오'!$J$3-'d_시나리오'!$H$3),'d_시나리오'!$H$3+SQRT(I2556*('d_시나리오'!$J$3-'d_시나리오'!$H$3)*('d_시나리오'!$I$3-'d_시나리오'!$H$3)),'d_시나리오'!$J$3-SQRT((1-I2556)*('d_시나리오'!$J$3-'d_시나리오'!$H$3)*('d_시나리오'!$J$3-'d_시나리오'!$I$3))))</f>
        <v/>
      </c>
      <c r="K2556">
        <f>RAND()</f>
        <v/>
      </c>
      <c r="L2556">
        <f>IF('d_시나리오'!$J$4='d_시나리오'!$H$4,'d_시나리오'!$I$4,IF(K2556&lt;('d_시나리오'!$I$4-'d_시나리오'!$H$4)/('d_시나리오'!$J$4-'d_시나리오'!$H$4),'d_시나리오'!$H$4+SQRT(K2556*('d_시나리오'!$J$4-'d_시나리오'!$H$4)*('d_시나리오'!$I$4-'d_시나리오'!$H$4)),'d_시나리오'!$J$4-SQRT((1-K2556)*('d_시나리오'!$J$4-'d_시나리오'!$H$4)*('d_시나리오'!$J$4-'d_시나리오'!$I$4))))</f>
        <v/>
      </c>
      <c r="M2556">
        <f>RAND()</f>
        <v/>
      </c>
      <c r="N2556">
        <f>IF('d_시나리오'!$J$5='d_시나리오'!$H$5,'d_시나리오'!$I$5,IF(M2556&lt;('d_시나리오'!$I$5-'d_시나리오'!$H$5)/('d_시나리오'!$J$5-'d_시나리오'!$H$5),'d_시나리오'!$H$5+SQRT(M2556*('d_시나리오'!$J$5-'d_시나리오'!$H$5)*('d_시나리오'!$I$5-'d_시나리오'!$H$5)),'d_시나리오'!$J$5-SQRT((1-M2556)*('d_시나리오'!$J$5-'d_시나리오'!$H$5)*('d_시나리오'!$J$5-'d_시나리오'!$I$5))))</f>
        <v/>
      </c>
      <c r="O2556">
        <f>RAND()</f>
        <v/>
      </c>
      <c r="P2556">
        <f>IF('d_시나리오'!$J$6='d_시나리오'!$H$6,'d_시나리오'!$I$6,IF(O2556&lt;('d_시나리오'!$I$6-'d_시나리오'!$H$6)/('d_시나리오'!$J$6-'d_시나리오'!$H$6),'d_시나리오'!$H$6+SQRT(O2556*('d_시나리오'!$J$6-'d_시나리오'!$H$6)*('d_시나리오'!$I$6-'d_시나리오'!$H$6)),'d_시나리오'!$J$6-SQRT((1-O2556)*('d_시나리오'!$J$6-'d_시나리오'!$H$6)*('d_시나리오'!$J$6-'d_시나리오'!$I$6))))</f>
        <v/>
      </c>
      <c r="Q2556">
        <f>INDEX('d_분포'!$B$2:$B$57,RANDBETWEEN(1,56))</f>
        <v/>
      </c>
      <c r="R2556">
        <f>BETAINV(RAND(),5,5)</f>
        <v/>
      </c>
      <c r="S2556">
        <f>'d_고정'!$B$1*'6_기대효과'!$H$7*('d_시나리오'!$I$7/'d_고정'!$B$2)*B2556</f>
        <v/>
      </c>
      <c r="T2556">
        <f>S2556*D2556</f>
        <v/>
      </c>
      <c r="U2556">
        <f>S2556*F2556*H2556</f>
        <v/>
      </c>
      <c r="V2556">
        <f>S2556*F2556*(H2556-1)</f>
        <v/>
      </c>
      <c r="W2556">
        <f>U2556*J2556</f>
        <v/>
      </c>
      <c r="X2556">
        <f>T2556+W2556</f>
        <v/>
      </c>
      <c r="Y2556">
        <f>(T2556*E2556+W2556*L2556)*(1-R2556-'d_고정'!$B$13)</f>
        <v/>
      </c>
      <c r="Z2556">
        <f>(U2556*N2556*Q2556+'d_고정'!$B$3*('6_기대효과'!$H$7/8)*Q2556*'d_고정'!$B$10*P2556*('6_기대효과'!$K$7/'d_고정'!$B$9))*(1-R2556)</f>
        <v/>
      </c>
      <c r="AA2556">
        <f>W2556*L2556*(1-R2556-'d_고정'!$B$13)+U2556*MAX(N2556-'d_고정'!$B$10*P2556*('6_기대효과'!$K$7/'d_고정'!$B$9),0)*Q2556*(1-R2556)</f>
        <v/>
      </c>
      <c r="AB2556">
        <f>Y2556+Z2556</f>
        <v/>
      </c>
      <c r="AC2556">
        <f>Y2556/('d_고정'!$B$5*'6_기대효과'!$H$7/8)/'d_고정'!$B$6</f>
        <v/>
      </c>
      <c r="AD2556">
        <f>Y2556/('d_고정'!$B$8*'6_기대효과'!$H$7/8)</f>
        <v/>
      </c>
    </row>
    <row r="2557">
      <c r="A2557">
        <f>RAND()</f>
        <v/>
      </c>
      <c r="B2557">
        <f>IF('d_시나리오'!$J$2='d_시나리오'!$H$2,'d_시나리오'!$I$2,IF(A2557&lt;('d_시나리오'!$I$2-'d_시나리오'!$H$2)/('d_시나리오'!$J$2-'d_시나리오'!$H$2),'d_시나리오'!$H$2+SQRT(A2557*('d_시나리오'!$J$2-'d_시나리오'!$H$2)*('d_시나리오'!$I$2-'d_시나리오'!$H$2)),'d_시나리오'!$J$2-SQRT((1-A2557)*('d_시나리오'!$J$2-'d_시나리오'!$H$2)*('d_시나리오'!$J$2-'d_시나리오'!$I$2))))</f>
        <v/>
      </c>
      <c r="C2557">
        <f>RAND()</f>
        <v/>
      </c>
      <c r="D2557">
        <f>BETAINV(RAND(),IF(C2557&lt;'d_고정'!$B$26,'d_고정'!$B$23,'d_고정'!$B$16)+1,'d_고정'!$B$17-IF(C2557&lt;'d_고정'!$B$26,'d_고정'!$B$23,'d_고정'!$B$16)+1)*('d_고정'!$B$14+('d_고정'!$B$15-'d_고정'!$B$14)*RAND())</f>
        <v/>
      </c>
      <c r="E2557">
        <f>INDEX('d_분포'!$A$2:$A$28,RANDBETWEEN(1,27))</f>
        <v/>
      </c>
      <c r="F2557">
        <f>INDEX('d_분포'!$C$2:$C$5,RANDBETWEEN(1,4))*(0.9+0.2*RAND())</f>
        <v/>
      </c>
      <c r="G2557">
        <f>RAND()</f>
        <v/>
      </c>
      <c r="H2557">
        <f>(F2557+(1-F2557)*('d_고정'!$B$22*BETAINV(RAND(),IF(G2557&lt;'d_고정'!$B$26,'d_고정'!$B$25,'d_고정'!$B$20)+1,'d_고정'!$B$21-IF(G2557&lt;'d_고정'!$B$26,'d_고정'!$B$25,'d_고정'!$B$20)+1)+(1-'d_고정'!$B$22)*BETAINV(RAND(),IF(G2557&lt;'d_고정'!$B$26,'d_고정'!$B$24,'d_고정'!$B$18)+1,'d_고정'!$B$19-IF(G2557&lt;'d_고정'!$B$26,'d_고정'!$B$24,'d_고정'!$B$18)+1))*('d_고정'!$B$14+('d_고정'!$B$15-'d_고정'!$B$14)*RAND()))/F2557</f>
        <v/>
      </c>
      <c r="I2557">
        <f>RAND()</f>
        <v/>
      </c>
      <c r="J2557">
        <f>IF('d_시나리오'!$J$3='d_시나리오'!$H$3,'d_시나리오'!$I$3,IF(I2557&lt;('d_시나리오'!$I$3-'d_시나리오'!$H$3)/('d_시나리오'!$J$3-'d_시나리오'!$H$3),'d_시나리오'!$H$3+SQRT(I2557*('d_시나리오'!$J$3-'d_시나리오'!$H$3)*('d_시나리오'!$I$3-'d_시나리오'!$H$3)),'d_시나리오'!$J$3-SQRT((1-I2557)*('d_시나리오'!$J$3-'d_시나리오'!$H$3)*('d_시나리오'!$J$3-'d_시나리오'!$I$3))))</f>
        <v/>
      </c>
      <c r="K2557">
        <f>RAND()</f>
        <v/>
      </c>
      <c r="L2557">
        <f>IF('d_시나리오'!$J$4='d_시나리오'!$H$4,'d_시나리오'!$I$4,IF(K2557&lt;('d_시나리오'!$I$4-'d_시나리오'!$H$4)/('d_시나리오'!$J$4-'d_시나리오'!$H$4),'d_시나리오'!$H$4+SQRT(K2557*('d_시나리오'!$J$4-'d_시나리오'!$H$4)*('d_시나리오'!$I$4-'d_시나리오'!$H$4)),'d_시나리오'!$J$4-SQRT((1-K2557)*('d_시나리오'!$J$4-'d_시나리오'!$H$4)*('d_시나리오'!$J$4-'d_시나리오'!$I$4))))</f>
        <v/>
      </c>
      <c r="M2557">
        <f>RAND()</f>
        <v/>
      </c>
      <c r="N2557">
        <f>IF('d_시나리오'!$J$5='d_시나리오'!$H$5,'d_시나리오'!$I$5,IF(M2557&lt;('d_시나리오'!$I$5-'d_시나리오'!$H$5)/('d_시나리오'!$J$5-'d_시나리오'!$H$5),'d_시나리오'!$H$5+SQRT(M2557*('d_시나리오'!$J$5-'d_시나리오'!$H$5)*('d_시나리오'!$I$5-'d_시나리오'!$H$5)),'d_시나리오'!$J$5-SQRT((1-M2557)*('d_시나리오'!$J$5-'d_시나리오'!$H$5)*('d_시나리오'!$J$5-'d_시나리오'!$I$5))))</f>
        <v/>
      </c>
      <c r="O2557">
        <f>RAND()</f>
        <v/>
      </c>
      <c r="P2557">
        <f>IF('d_시나리오'!$J$6='d_시나리오'!$H$6,'d_시나리오'!$I$6,IF(O2557&lt;('d_시나리오'!$I$6-'d_시나리오'!$H$6)/('d_시나리오'!$J$6-'d_시나리오'!$H$6),'d_시나리오'!$H$6+SQRT(O2557*('d_시나리오'!$J$6-'d_시나리오'!$H$6)*('d_시나리오'!$I$6-'d_시나리오'!$H$6)),'d_시나리오'!$J$6-SQRT((1-O2557)*('d_시나리오'!$J$6-'d_시나리오'!$H$6)*('d_시나리오'!$J$6-'d_시나리오'!$I$6))))</f>
        <v/>
      </c>
      <c r="Q2557">
        <f>INDEX('d_분포'!$B$2:$B$57,RANDBETWEEN(1,56))</f>
        <v/>
      </c>
      <c r="R2557">
        <f>BETAINV(RAND(),5,5)</f>
        <v/>
      </c>
      <c r="S2557">
        <f>'d_고정'!$B$1*'6_기대효과'!$H$7*('d_시나리오'!$I$7/'d_고정'!$B$2)*B2557</f>
        <v/>
      </c>
      <c r="T2557">
        <f>S2557*D2557</f>
        <v/>
      </c>
      <c r="U2557">
        <f>S2557*F2557*H2557</f>
        <v/>
      </c>
      <c r="V2557">
        <f>S2557*F2557*(H2557-1)</f>
        <v/>
      </c>
      <c r="W2557">
        <f>U2557*J2557</f>
        <v/>
      </c>
      <c r="X2557">
        <f>T2557+W2557</f>
        <v/>
      </c>
      <c r="Y2557">
        <f>(T2557*E2557+W2557*L2557)*(1-R2557-'d_고정'!$B$13)</f>
        <v/>
      </c>
      <c r="Z2557">
        <f>(U2557*N2557*Q2557+'d_고정'!$B$3*('6_기대효과'!$H$7/8)*Q2557*'d_고정'!$B$10*P2557*('6_기대효과'!$K$7/'d_고정'!$B$9))*(1-R2557)</f>
        <v/>
      </c>
      <c r="AA2557">
        <f>W2557*L2557*(1-R2557-'d_고정'!$B$13)+U2557*MAX(N2557-'d_고정'!$B$10*P2557*('6_기대효과'!$K$7/'d_고정'!$B$9),0)*Q2557*(1-R2557)</f>
        <v/>
      </c>
      <c r="AB2557">
        <f>Y2557+Z2557</f>
        <v/>
      </c>
      <c r="AC2557">
        <f>Y2557/('d_고정'!$B$5*'6_기대효과'!$H$7/8)/'d_고정'!$B$6</f>
        <v/>
      </c>
      <c r="AD2557">
        <f>Y2557/('d_고정'!$B$8*'6_기대효과'!$H$7/8)</f>
        <v/>
      </c>
    </row>
    <row r="2558">
      <c r="A2558">
        <f>RAND()</f>
        <v/>
      </c>
      <c r="B2558">
        <f>IF('d_시나리오'!$J$2='d_시나리오'!$H$2,'d_시나리오'!$I$2,IF(A2558&lt;('d_시나리오'!$I$2-'d_시나리오'!$H$2)/('d_시나리오'!$J$2-'d_시나리오'!$H$2),'d_시나리오'!$H$2+SQRT(A2558*('d_시나리오'!$J$2-'d_시나리오'!$H$2)*('d_시나리오'!$I$2-'d_시나리오'!$H$2)),'d_시나리오'!$J$2-SQRT((1-A2558)*('d_시나리오'!$J$2-'d_시나리오'!$H$2)*('d_시나리오'!$J$2-'d_시나리오'!$I$2))))</f>
        <v/>
      </c>
      <c r="C2558">
        <f>RAND()</f>
        <v/>
      </c>
      <c r="D2558">
        <f>BETAINV(RAND(),IF(C2558&lt;'d_고정'!$B$26,'d_고정'!$B$23,'d_고정'!$B$16)+1,'d_고정'!$B$17-IF(C2558&lt;'d_고정'!$B$26,'d_고정'!$B$23,'d_고정'!$B$16)+1)*('d_고정'!$B$14+('d_고정'!$B$15-'d_고정'!$B$14)*RAND())</f>
        <v/>
      </c>
      <c r="E2558">
        <f>INDEX('d_분포'!$A$2:$A$28,RANDBETWEEN(1,27))</f>
        <v/>
      </c>
      <c r="F2558">
        <f>INDEX('d_분포'!$C$2:$C$5,RANDBETWEEN(1,4))*(0.9+0.2*RAND())</f>
        <v/>
      </c>
      <c r="G2558">
        <f>RAND()</f>
        <v/>
      </c>
      <c r="H2558">
        <f>(F2558+(1-F2558)*('d_고정'!$B$22*BETAINV(RAND(),IF(G2558&lt;'d_고정'!$B$26,'d_고정'!$B$25,'d_고정'!$B$20)+1,'d_고정'!$B$21-IF(G2558&lt;'d_고정'!$B$26,'d_고정'!$B$25,'d_고정'!$B$20)+1)+(1-'d_고정'!$B$22)*BETAINV(RAND(),IF(G2558&lt;'d_고정'!$B$26,'d_고정'!$B$24,'d_고정'!$B$18)+1,'d_고정'!$B$19-IF(G2558&lt;'d_고정'!$B$26,'d_고정'!$B$24,'d_고정'!$B$18)+1))*('d_고정'!$B$14+('d_고정'!$B$15-'d_고정'!$B$14)*RAND()))/F2558</f>
        <v/>
      </c>
      <c r="I2558">
        <f>RAND()</f>
        <v/>
      </c>
      <c r="J2558">
        <f>IF('d_시나리오'!$J$3='d_시나리오'!$H$3,'d_시나리오'!$I$3,IF(I2558&lt;('d_시나리오'!$I$3-'d_시나리오'!$H$3)/('d_시나리오'!$J$3-'d_시나리오'!$H$3),'d_시나리오'!$H$3+SQRT(I2558*('d_시나리오'!$J$3-'d_시나리오'!$H$3)*('d_시나리오'!$I$3-'d_시나리오'!$H$3)),'d_시나리오'!$J$3-SQRT((1-I2558)*('d_시나리오'!$J$3-'d_시나리오'!$H$3)*('d_시나리오'!$J$3-'d_시나리오'!$I$3))))</f>
        <v/>
      </c>
      <c r="K2558">
        <f>RAND()</f>
        <v/>
      </c>
      <c r="L2558">
        <f>IF('d_시나리오'!$J$4='d_시나리오'!$H$4,'d_시나리오'!$I$4,IF(K2558&lt;('d_시나리오'!$I$4-'d_시나리오'!$H$4)/('d_시나리오'!$J$4-'d_시나리오'!$H$4),'d_시나리오'!$H$4+SQRT(K2558*('d_시나리오'!$J$4-'d_시나리오'!$H$4)*('d_시나리오'!$I$4-'d_시나리오'!$H$4)),'d_시나리오'!$J$4-SQRT((1-K2558)*('d_시나리오'!$J$4-'d_시나리오'!$H$4)*('d_시나리오'!$J$4-'d_시나리오'!$I$4))))</f>
        <v/>
      </c>
      <c r="M2558">
        <f>RAND()</f>
        <v/>
      </c>
      <c r="N2558">
        <f>IF('d_시나리오'!$J$5='d_시나리오'!$H$5,'d_시나리오'!$I$5,IF(M2558&lt;('d_시나리오'!$I$5-'d_시나리오'!$H$5)/('d_시나리오'!$J$5-'d_시나리오'!$H$5),'d_시나리오'!$H$5+SQRT(M2558*('d_시나리오'!$J$5-'d_시나리오'!$H$5)*('d_시나리오'!$I$5-'d_시나리오'!$H$5)),'d_시나리오'!$J$5-SQRT((1-M2558)*('d_시나리오'!$J$5-'d_시나리오'!$H$5)*('d_시나리오'!$J$5-'d_시나리오'!$I$5))))</f>
        <v/>
      </c>
      <c r="O2558">
        <f>RAND()</f>
        <v/>
      </c>
      <c r="P2558">
        <f>IF('d_시나리오'!$J$6='d_시나리오'!$H$6,'d_시나리오'!$I$6,IF(O2558&lt;('d_시나리오'!$I$6-'d_시나리오'!$H$6)/('d_시나리오'!$J$6-'d_시나리오'!$H$6),'d_시나리오'!$H$6+SQRT(O2558*('d_시나리오'!$J$6-'d_시나리오'!$H$6)*('d_시나리오'!$I$6-'d_시나리오'!$H$6)),'d_시나리오'!$J$6-SQRT((1-O2558)*('d_시나리오'!$J$6-'d_시나리오'!$H$6)*('d_시나리오'!$J$6-'d_시나리오'!$I$6))))</f>
        <v/>
      </c>
      <c r="Q2558">
        <f>INDEX('d_분포'!$B$2:$B$57,RANDBETWEEN(1,56))</f>
        <v/>
      </c>
      <c r="R2558">
        <f>BETAINV(RAND(),5,5)</f>
        <v/>
      </c>
      <c r="S2558">
        <f>'d_고정'!$B$1*'6_기대효과'!$H$7*('d_시나리오'!$I$7/'d_고정'!$B$2)*B2558</f>
        <v/>
      </c>
      <c r="T2558">
        <f>S2558*D2558</f>
        <v/>
      </c>
      <c r="U2558">
        <f>S2558*F2558*H2558</f>
        <v/>
      </c>
      <c r="V2558">
        <f>S2558*F2558*(H2558-1)</f>
        <v/>
      </c>
      <c r="W2558">
        <f>U2558*J2558</f>
        <v/>
      </c>
      <c r="X2558">
        <f>T2558+W2558</f>
        <v/>
      </c>
      <c r="Y2558">
        <f>(T2558*E2558+W2558*L2558)*(1-R2558-'d_고정'!$B$13)</f>
        <v/>
      </c>
      <c r="Z2558">
        <f>(U2558*N2558*Q2558+'d_고정'!$B$3*('6_기대효과'!$H$7/8)*Q2558*'d_고정'!$B$10*P2558*('6_기대효과'!$K$7/'d_고정'!$B$9))*(1-R2558)</f>
        <v/>
      </c>
      <c r="AA2558">
        <f>W2558*L2558*(1-R2558-'d_고정'!$B$13)+U2558*MAX(N2558-'d_고정'!$B$10*P2558*('6_기대효과'!$K$7/'d_고정'!$B$9),0)*Q2558*(1-R2558)</f>
        <v/>
      </c>
      <c r="AB2558">
        <f>Y2558+Z2558</f>
        <v/>
      </c>
      <c r="AC2558">
        <f>Y2558/('d_고정'!$B$5*'6_기대효과'!$H$7/8)/'d_고정'!$B$6</f>
        <v/>
      </c>
      <c r="AD2558">
        <f>Y2558/('d_고정'!$B$8*'6_기대효과'!$H$7/8)</f>
        <v/>
      </c>
    </row>
    <row r="2559">
      <c r="A2559">
        <f>RAND()</f>
        <v/>
      </c>
      <c r="B2559">
        <f>IF('d_시나리오'!$J$2='d_시나리오'!$H$2,'d_시나리오'!$I$2,IF(A2559&lt;('d_시나리오'!$I$2-'d_시나리오'!$H$2)/('d_시나리오'!$J$2-'d_시나리오'!$H$2),'d_시나리오'!$H$2+SQRT(A2559*('d_시나리오'!$J$2-'d_시나리오'!$H$2)*('d_시나리오'!$I$2-'d_시나리오'!$H$2)),'d_시나리오'!$J$2-SQRT((1-A2559)*('d_시나리오'!$J$2-'d_시나리오'!$H$2)*('d_시나리오'!$J$2-'d_시나리오'!$I$2))))</f>
        <v/>
      </c>
      <c r="C2559">
        <f>RAND()</f>
        <v/>
      </c>
      <c r="D2559">
        <f>BETAINV(RAND(),IF(C2559&lt;'d_고정'!$B$26,'d_고정'!$B$23,'d_고정'!$B$16)+1,'d_고정'!$B$17-IF(C2559&lt;'d_고정'!$B$26,'d_고정'!$B$23,'d_고정'!$B$16)+1)*('d_고정'!$B$14+('d_고정'!$B$15-'d_고정'!$B$14)*RAND())</f>
        <v/>
      </c>
      <c r="E2559">
        <f>INDEX('d_분포'!$A$2:$A$28,RANDBETWEEN(1,27))</f>
        <v/>
      </c>
      <c r="F2559">
        <f>INDEX('d_분포'!$C$2:$C$5,RANDBETWEEN(1,4))*(0.9+0.2*RAND())</f>
        <v/>
      </c>
      <c r="G2559">
        <f>RAND()</f>
        <v/>
      </c>
      <c r="H2559">
        <f>(F2559+(1-F2559)*('d_고정'!$B$22*BETAINV(RAND(),IF(G2559&lt;'d_고정'!$B$26,'d_고정'!$B$25,'d_고정'!$B$20)+1,'d_고정'!$B$21-IF(G2559&lt;'d_고정'!$B$26,'d_고정'!$B$25,'d_고정'!$B$20)+1)+(1-'d_고정'!$B$22)*BETAINV(RAND(),IF(G2559&lt;'d_고정'!$B$26,'d_고정'!$B$24,'d_고정'!$B$18)+1,'d_고정'!$B$19-IF(G2559&lt;'d_고정'!$B$26,'d_고정'!$B$24,'d_고정'!$B$18)+1))*('d_고정'!$B$14+('d_고정'!$B$15-'d_고정'!$B$14)*RAND()))/F2559</f>
        <v/>
      </c>
      <c r="I2559">
        <f>RAND()</f>
        <v/>
      </c>
      <c r="J2559">
        <f>IF('d_시나리오'!$J$3='d_시나리오'!$H$3,'d_시나리오'!$I$3,IF(I2559&lt;('d_시나리오'!$I$3-'d_시나리오'!$H$3)/('d_시나리오'!$J$3-'d_시나리오'!$H$3),'d_시나리오'!$H$3+SQRT(I2559*('d_시나리오'!$J$3-'d_시나리오'!$H$3)*('d_시나리오'!$I$3-'d_시나리오'!$H$3)),'d_시나리오'!$J$3-SQRT((1-I2559)*('d_시나리오'!$J$3-'d_시나리오'!$H$3)*('d_시나리오'!$J$3-'d_시나리오'!$I$3))))</f>
        <v/>
      </c>
      <c r="K2559">
        <f>RAND()</f>
        <v/>
      </c>
      <c r="L2559">
        <f>IF('d_시나리오'!$J$4='d_시나리오'!$H$4,'d_시나리오'!$I$4,IF(K2559&lt;('d_시나리오'!$I$4-'d_시나리오'!$H$4)/('d_시나리오'!$J$4-'d_시나리오'!$H$4),'d_시나리오'!$H$4+SQRT(K2559*('d_시나리오'!$J$4-'d_시나리오'!$H$4)*('d_시나리오'!$I$4-'d_시나리오'!$H$4)),'d_시나리오'!$J$4-SQRT((1-K2559)*('d_시나리오'!$J$4-'d_시나리오'!$H$4)*('d_시나리오'!$J$4-'d_시나리오'!$I$4))))</f>
        <v/>
      </c>
      <c r="M2559">
        <f>RAND()</f>
        <v/>
      </c>
      <c r="N2559">
        <f>IF('d_시나리오'!$J$5='d_시나리오'!$H$5,'d_시나리오'!$I$5,IF(M2559&lt;('d_시나리오'!$I$5-'d_시나리오'!$H$5)/('d_시나리오'!$J$5-'d_시나리오'!$H$5),'d_시나리오'!$H$5+SQRT(M2559*('d_시나리오'!$J$5-'d_시나리오'!$H$5)*('d_시나리오'!$I$5-'d_시나리오'!$H$5)),'d_시나리오'!$J$5-SQRT((1-M2559)*('d_시나리오'!$J$5-'d_시나리오'!$H$5)*('d_시나리오'!$J$5-'d_시나리오'!$I$5))))</f>
        <v/>
      </c>
      <c r="O2559">
        <f>RAND()</f>
        <v/>
      </c>
      <c r="P2559">
        <f>IF('d_시나리오'!$J$6='d_시나리오'!$H$6,'d_시나리오'!$I$6,IF(O2559&lt;('d_시나리오'!$I$6-'d_시나리오'!$H$6)/('d_시나리오'!$J$6-'d_시나리오'!$H$6),'d_시나리오'!$H$6+SQRT(O2559*('d_시나리오'!$J$6-'d_시나리오'!$H$6)*('d_시나리오'!$I$6-'d_시나리오'!$H$6)),'d_시나리오'!$J$6-SQRT((1-O2559)*('d_시나리오'!$J$6-'d_시나리오'!$H$6)*('d_시나리오'!$J$6-'d_시나리오'!$I$6))))</f>
        <v/>
      </c>
      <c r="Q2559">
        <f>INDEX('d_분포'!$B$2:$B$57,RANDBETWEEN(1,56))</f>
        <v/>
      </c>
      <c r="R2559">
        <f>BETAINV(RAND(),5,5)</f>
        <v/>
      </c>
      <c r="S2559">
        <f>'d_고정'!$B$1*'6_기대효과'!$H$7*('d_시나리오'!$I$7/'d_고정'!$B$2)*B2559</f>
        <v/>
      </c>
      <c r="T2559">
        <f>S2559*D2559</f>
        <v/>
      </c>
      <c r="U2559">
        <f>S2559*F2559*H2559</f>
        <v/>
      </c>
      <c r="V2559">
        <f>S2559*F2559*(H2559-1)</f>
        <v/>
      </c>
      <c r="W2559">
        <f>U2559*J2559</f>
        <v/>
      </c>
      <c r="X2559">
        <f>T2559+W2559</f>
        <v/>
      </c>
      <c r="Y2559">
        <f>(T2559*E2559+W2559*L2559)*(1-R2559-'d_고정'!$B$13)</f>
        <v/>
      </c>
      <c r="Z2559">
        <f>(U2559*N2559*Q2559+'d_고정'!$B$3*('6_기대효과'!$H$7/8)*Q2559*'d_고정'!$B$10*P2559*('6_기대효과'!$K$7/'d_고정'!$B$9))*(1-R2559)</f>
        <v/>
      </c>
      <c r="AA2559">
        <f>W2559*L2559*(1-R2559-'d_고정'!$B$13)+U2559*MAX(N2559-'d_고정'!$B$10*P2559*('6_기대효과'!$K$7/'d_고정'!$B$9),0)*Q2559*(1-R2559)</f>
        <v/>
      </c>
      <c r="AB2559">
        <f>Y2559+Z2559</f>
        <v/>
      </c>
      <c r="AC2559">
        <f>Y2559/('d_고정'!$B$5*'6_기대효과'!$H$7/8)/'d_고정'!$B$6</f>
        <v/>
      </c>
      <c r="AD2559">
        <f>Y2559/('d_고정'!$B$8*'6_기대효과'!$H$7/8)</f>
        <v/>
      </c>
    </row>
    <row r="2560">
      <c r="A2560">
        <f>RAND()</f>
        <v/>
      </c>
      <c r="B2560">
        <f>IF('d_시나리오'!$J$2='d_시나리오'!$H$2,'d_시나리오'!$I$2,IF(A2560&lt;('d_시나리오'!$I$2-'d_시나리오'!$H$2)/('d_시나리오'!$J$2-'d_시나리오'!$H$2),'d_시나리오'!$H$2+SQRT(A2560*('d_시나리오'!$J$2-'d_시나리오'!$H$2)*('d_시나리오'!$I$2-'d_시나리오'!$H$2)),'d_시나리오'!$J$2-SQRT((1-A2560)*('d_시나리오'!$J$2-'d_시나리오'!$H$2)*('d_시나리오'!$J$2-'d_시나리오'!$I$2))))</f>
        <v/>
      </c>
      <c r="C2560">
        <f>RAND()</f>
        <v/>
      </c>
      <c r="D2560">
        <f>BETAINV(RAND(),IF(C2560&lt;'d_고정'!$B$26,'d_고정'!$B$23,'d_고정'!$B$16)+1,'d_고정'!$B$17-IF(C2560&lt;'d_고정'!$B$26,'d_고정'!$B$23,'d_고정'!$B$16)+1)*('d_고정'!$B$14+('d_고정'!$B$15-'d_고정'!$B$14)*RAND())</f>
        <v/>
      </c>
      <c r="E2560">
        <f>INDEX('d_분포'!$A$2:$A$28,RANDBETWEEN(1,27))</f>
        <v/>
      </c>
      <c r="F2560">
        <f>INDEX('d_분포'!$C$2:$C$5,RANDBETWEEN(1,4))*(0.9+0.2*RAND())</f>
        <v/>
      </c>
      <c r="G2560">
        <f>RAND()</f>
        <v/>
      </c>
      <c r="H2560">
        <f>(F2560+(1-F2560)*('d_고정'!$B$22*BETAINV(RAND(),IF(G2560&lt;'d_고정'!$B$26,'d_고정'!$B$25,'d_고정'!$B$20)+1,'d_고정'!$B$21-IF(G2560&lt;'d_고정'!$B$26,'d_고정'!$B$25,'d_고정'!$B$20)+1)+(1-'d_고정'!$B$22)*BETAINV(RAND(),IF(G2560&lt;'d_고정'!$B$26,'d_고정'!$B$24,'d_고정'!$B$18)+1,'d_고정'!$B$19-IF(G2560&lt;'d_고정'!$B$26,'d_고정'!$B$24,'d_고정'!$B$18)+1))*('d_고정'!$B$14+('d_고정'!$B$15-'d_고정'!$B$14)*RAND()))/F2560</f>
        <v/>
      </c>
      <c r="I2560">
        <f>RAND()</f>
        <v/>
      </c>
      <c r="J2560">
        <f>IF('d_시나리오'!$J$3='d_시나리오'!$H$3,'d_시나리오'!$I$3,IF(I2560&lt;('d_시나리오'!$I$3-'d_시나리오'!$H$3)/('d_시나리오'!$J$3-'d_시나리오'!$H$3),'d_시나리오'!$H$3+SQRT(I2560*('d_시나리오'!$J$3-'d_시나리오'!$H$3)*('d_시나리오'!$I$3-'d_시나리오'!$H$3)),'d_시나리오'!$J$3-SQRT((1-I2560)*('d_시나리오'!$J$3-'d_시나리오'!$H$3)*('d_시나리오'!$J$3-'d_시나리오'!$I$3))))</f>
        <v/>
      </c>
      <c r="K2560">
        <f>RAND()</f>
        <v/>
      </c>
      <c r="L2560">
        <f>IF('d_시나리오'!$J$4='d_시나리오'!$H$4,'d_시나리오'!$I$4,IF(K2560&lt;('d_시나리오'!$I$4-'d_시나리오'!$H$4)/('d_시나리오'!$J$4-'d_시나리오'!$H$4),'d_시나리오'!$H$4+SQRT(K2560*('d_시나리오'!$J$4-'d_시나리오'!$H$4)*('d_시나리오'!$I$4-'d_시나리오'!$H$4)),'d_시나리오'!$J$4-SQRT((1-K2560)*('d_시나리오'!$J$4-'d_시나리오'!$H$4)*('d_시나리오'!$J$4-'d_시나리오'!$I$4))))</f>
        <v/>
      </c>
      <c r="M2560">
        <f>RAND()</f>
        <v/>
      </c>
      <c r="N2560">
        <f>IF('d_시나리오'!$J$5='d_시나리오'!$H$5,'d_시나리오'!$I$5,IF(M2560&lt;('d_시나리오'!$I$5-'d_시나리오'!$H$5)/('d_시나리오'!$J$5-'d_시나리오'!$H$5),'d_시나리오'!$H$5+SQRT(M2560*('d_시나리오'!$J$5-'d_시나리오'!$H$5)*('d_시나리오'!$I$5-'d_시나리오'!$H$5)),'d_시나리오'!$J$5-SQRT((1-M2560)*('d_시나리오'!$J$5-'d_시나리오'!$H$5)*('d_시나리오'!$J$5-'d_시나리오'!$I$5))))</f>
        <v/>
      </c>
      <c r="O2560">
        <f>RAND()</f>
        <v/>
      </c>
      <c r="P2560">
        <f>IF('d_시나리오'!$J$6='d_시나리오'!$H$6,'d_시나리오'!$I$6,IF(O2560&lt;('d_시나리오'!$I$6-'d_시나리오'!$H$6)/('d_시나리오'!$J$6-'d_시나리오'!$H$6),'d_시나리오'!$H$6+SQRT(O2560*('d_시나리오'!$J$6-'d_시나리오'!$H$6)*('d_시나리오'!$I$6-'d_시나리오'!$H$6)),'d_시나리오'!$J$6-SQRT((1-O2560)*('d_시나리오'!$J$6-'d_시나리오'!$H$6)*('d_시나리오'!$J$6-'d_시나리오'!$I$6))))</f>
        <v/>
      </c>
      <c r="Q2560">
        <f>INDEX('d_분포'!$B$2:$B$57,RANDBETWEEN(1,56))</f>
        <v/>
      </c>
      <c r="R2560">
        <f>BETAINV(RAND(),5,5)</f>
        <v/>
      </c>
      <c r="S2560">
        <f>'d_고정'!$B$1*'6_기대효과'!$H$7*('d_시나리오'!$I$7/'d_고정'!$B$2)*B2560</f>
        <v/>
      </c>
      <c r="T2560">
        <f>S2560*D2560</f>
        <v/>
      </c>
      <c r="U2560">
        <f>S2560*F2560*H2560</f>
        <v/>
      </c>
      <c r="V2560">
        <f>S2560*F2560*(H2560-1)</f>
        <v/>
      </c>
      <c r="W2560">
        <f>U2560*J2560</f>
        <v/>
      </c>
      <c r="X2560">
        <f>T2560+W2560</f>
        <v/>
      </c>
      <c r="Y2560">
        <f>(T2560*E2560+W2560*L2560)*(1-R2560-'d_고정'!$B$13)</f>
        <v/>
      </c>
      <c r="Z2560">
        <f>(U2560*N2560*Q2560+'d_고정'!$B$3*('6_기대효과'!$H$7/8)*Q2560*'d_고정'!$B$10*P2560*('6_기대효과'!$K$7/'d_고정'!$B$9))*(1-R2560)</f>
        <v/>
      </c>
      <c r="AA2560">
        <f>W2560*L2560*(1-R2560-'d_고정'!$B$13)+U2560*MAX(N2560-'d_고정'!$B$10*P2560*('6_기대효과'!$K$7/'d_고정'!$B$9),0)*Q2560*(1-R2560)</f>
        <v/>
      </c>
      <c r="AB2560">
        <f>Y2560+Z2560</f>
        <v/>
      </c>
      <c r="AC2560">
        <f>Y2560/('d_고정'!$B$5*'6_기대효과'!$H$7/8)/'d_고정'!$B$6</f>
        <v/>
      </c>
      <c r="AD2560">
        <f>Y2560/('d_고정'!$B$8*'6_기대효과'!$H$7/8)</f>
        <v/>
      </c>
    </row>
    <row r="2561">
      <c r="A2561">
        <f>RAND()</f>
        <v/>
      </c>
      <c r="B2561">
        <f>IF('d_시나리오'!$J$2='d_시나리오'!$H$2,'d_시나리오'!$I$2,IF(A2561&lt;('d_시나리오'!$I$2-'d_시나리오'!$H$2)/('d_시나리오'!$J$2-'d_시나리오'!$H$2),'d_시나리오'!$H$2+SQRT(A2561*('d_시나리오'!$J$2-'d_시나리오'!$H$2)*('d_시나리오'!$I$2-'d_시나리오'!$H$2)),'d_시나리오'!$J$2-SQRT((1-A2561)*('d_시나리오'!$J$2-'d_시나리오'!$H$2)*('d_시나리오'!$J$2-'d_시나리오'!$I$2))))</f>
        <v/>
      </c>
      <c r="C2561">
        <f>RAND()</f>
        <v/>
      </c>
      <c r="D2561">
        <f>BETAINV(RAND(),IF(C2561&lt;'d_고정'!$B$26,'d_고정'!$B$23,'d_고정'!$B$16)+1,'d_고정'!$B$17-IF(C2561&lt;'d_고정'!$B$26,'d_고정'!$B$23,'d_고정'!$B$16)+1)*('d_고정'!$B$14+('d_고정'!$B$15-'d_고정'!$B$14)*RAND())</f>
        <v/>
      </c>
      <c r="E2561">
        <f>INDEX('d_분포'!$A$2:$A$28,RANDBETWEEN(1,27))</f>
        <v/>
      </c>
      <c r="F2561">
        <f>INDEX('d_분포'!$C$2:$C$5,RANDBETWEEN(1,4))*(0.9+0.2*RAND())</f>
        <v/>
      </c>
      <c r="G2561">
        <f>RAND()</f>
        <v/>
      </c>
      <c r="H2561">
        <f>(F2561+(1-F2561)*('d_고정'!$B$22*BETAINV(RAND(),IF(G2561&lt;'d_고정'!$B$26,'d_고정'!$B$25,'d_고정'!$B$20)+1,'d_고정'!$B$21-IF(G2561&lt;'d_고정'!$B$26,'d_고정'!$B$25,'d_고정'!$B$20)+1)+(1-'d_고정'!$B$22)*BETAINV(RAND(),IF(G2561&lt;'d_고정'!$B$26,'d_고정'!$B$24,'d_고정'!$B$18)+1,'d_고정'!$B$19-IF(G2561&lt;'d_고정'!$B$26,'d_고정'!$B$24,'d_고정'!$B$18)+1))*('d_고정'!$B$14+('d_고정'!$B$15-'d_고정'!$B$14)*RAND()))/F2561</f>
        <v/>
      </c>
      <c r="I2561">
        <f>RAND()</f>
        <v/>
      </c>
      <c r="J2561">
        <f>IF('d_시나리오'!$J$3='d_시나리오'!$H$3,'d_시나리오'!$I$3,IF(I2561&lt;('d_시나리오'!$I$3-'d_시나리오'!$H$3)/('d_시나리오'!$J$3-'d_시나리오'!$H$3),'d_시나리오'!$H$3+SQRT(I2561*('d_시나리오'!$J$3-'d_시나리오'!$H$3)*('d_시나리오'!$I$3-'d_시나리오'!$H$3)),'d_시나리오'!$J$3-SQRT((1-I2561)*('d_시나리오'!$J$3-'d_시나리오'!$H$3)*('d_시나리오'!$J$3-'d_시나리오'!$I$3))))</f>
        <v/>
      </c>
      <c r="K2561">
        <f>RAND()</f>
        <v/>
      </c>
      <c r="L2561">
        <f>IF('d_시나리오'!$J$4='d_시나리오'!$H$4,'d_시나리오'!$I$4,IF(K2561&lt;('d_시나리오'!$I$4-'d_시나리오'!$H$4)/('d_시나리오'!$J$4-'d_시나리오'!$H$4),'d_시나리오'!$H$4+SQRT(K2561*('d_시나리오'!$J$4-'d_시나리오'!$H$4)*('d_시나리오'!$I$4-'d_시나리오'!$H$4)),'d_시나리오'!$J$4-SQRT((1-K2561)*('d_시나리오'!$J$4-'d_시나리오'!$H$4)*('d_시나리오'!$J$4-'d_시나리오'!$I$4))))</f>
        <v/>
      </c>
      <c r="M2561">
        <f>RAND()</f>
        <v/>
      </c>
      <c r="N2561">
        <f>IF('d_시나리오'!$J$5='d_시나리오'!$H$5,'d_시나리오'!$I$5,IF(M2561&lt;('d_시나리오'!$I$5-'d_시나리오'!$H$5)/('d_시나리오'!$J$5-'d_시나리오'!$H$5),'d_시나리오'!$H$5+SQRT(M2561*('d_시나리오'!$J$5-'d_시나리오'!$H$5)*('d_시나리오'!$I$5-'d_시나리오'!$H$5)),'d_시나리오'!$J$5-SQRT((1-M2561)*('d_시나리오'!$J$5-'d_시나리오'!$H$5)*('d_시나리오'!$J$5-'d_시나리오'!$I$5))))</f>
        <v/>
      </c>
      <c r="O2561">
        <f>RAND()</f>
        <v/>
      </c>
      <c r="P2561">
        <f>IF('d_시나리오'!$J$6='d_시나리오'!$H$6,'d_시나리오'!$I$6,IF(O2561&lt;('d_시나리오'!$I$6-'d_시나리오'!$H$6)/('d_시나리오'!$J$6-'d_시나리오'!$H$6),'d_시나리오'!$H$6+SQRT(O2561*('d_시나리오'!$J$6-'d_시나리오'!$H$6)*('d_시나리오'!$I$6-'d_시나리오'!$H$6)),'d_시나리오'!$J$6-SQRT((1-O2561)*('d_시나리오'!$J$6-'d_시나리오'!$H$6)*('d_시나리오'!$J$6-'d_시나리오'!$I$6))))</f>
        <v/>
      </c>
      <c r="Q2561">
        <f>INDEX('d_분포'!$B$2:$B$57,RANDBETWEEN(1,56))</f>
        <v/>
      </c>
      <c r="R2561">
        <f>BETAINV(RAND(),5,5)</f>
        <v/>
      </c>
      <c r="S2561">
        <f>'d_고정'!$B$1*'6_기대효과'!$H$7*('d_시나리오'!$I$7/'d_고정'!$B$2)*B2561</f>
        <v/>
      </c>
      <c r="T2561">
        <f>S2561*D2561</f>
        <v/>
      </c>
      <c r="U2561">
        <f>S2561*F2561*H2561</f>
        <v/>
      </c>
      <c r="V2561">
        <f>S2561*F2561*(H2561-1)</f>
        <v/>
      </c>
      <c r="W2561">
        <f>U2561*J2561</f>
        <v/>
      </c>
      <c r="X2561">
        <f>T2561+W2561</f>
        <v/>
      </c>
      <c r="Y2561">
        <f>(T2561*E2561+W2561*L2561)*(1-R2561-'d_고정'!$B$13)</f>
        <v/>
      </c>
      <c r="Z2561">
        <f>(U2561*N2561*Q2561+'d_고정'!$B$3*('6_기대효과'!$H$7/8)*Q2561*'d_고정'!$B$10*P2561*('6_기대효과'!$K$7/'d_고정'!$B$9))*(1-R2561)</f>
        <v/>
      </c>
      <c r="AA2561">
        <f>W2561*L2561*(1-R2561-'d_고정'!$B$13)+U2561*MAX(N2561-'d_고정'!$B$10*P2561*('6_기대효과'!$K$7/'d_고정'!$B$9),0)*Q2561*(1-R2561)</f>
        <v/>
      </c>
      <c r="AB2561">
        <f>Y2561+Z2561</f>
        <v/>
      </c>
      <c r="AC2561">
        <f>Y2561/('d_고정'!$B$5*'6_기대효과'!$H$7/8)/'d_고정'!$B$6</f>
        <v/>
      </c>
      <c r="AD2561">
        <f>Y2561/('d_고정'!$B$8*'6_기대효과'!$H$7/8)</f>
        <v/>
      </c>
    </row>
    <row r="2562">
      <c r="A2562">
        <f>RAND()</f>
        <v/>
      </c>
      <c r="B2562">
        <f>IF('d_시나리오'!$J$2='d_시나리오'!$H$2,'d_시나리오'!$I$2,IF(A2562&lt;('d_시나리오'!$I$2-'d_시나리오'!$H$2)/('d_시나리오'!$J$2-'d_시나리오'!$H$2),'d_시나리오'!$H$2+SQRT(A2562*('d_시나리오'!$J$2-'d_시나리오'!$H$2)*('d_시나리오'!$I$2-'d_시나리오'!$H$2)),'d_시나리오'!$J$2-SQRT((1-A2562)*('d_시나리오'!$J$2-'d_시나리오'!$H$2)*('d_시나리오'!$J$2-'d_시나리오'!$I$2))))</f>
        <v/>
      </c>
      <c r="C2562">
        <f>RAND()</f>
        <v/>
      </c>
      <c r="D2562">
        <f>BETAINV(RAND(),IF(C2562&lt;'d_고정'!$B$26,'d_고정'!$B$23,'d_고정'!$B$16)+1,'d_고정'!$B$17-IF(C2562&lt;'d_고정'!$B$26,'d_고정'!$B$23,'d_고정'!$B$16)+1)*('d_고정'!$B$14+('d_고정'!$B$15-'d_고정'!$B$14)*RAND())</f>
        <v/>
      </c>
      <c r="E2562">
        <f>INDEX('d_분포'!$A$2:$A$28,RANDBETWEEN(1,27))</f>
        <v/>
      </c>
      <c r="F2562">
        <f>INDEX('d_분포'!$C$2:$C$5,RANDBETWEEN(1,4))*(0.9+0.2*RAND())</f>
        <v/>
      </c>
      <c r="G2562">
        <f>RAND()</f>
        <v/>
      </c>
      <c r="H2562">
        <f>(F2562+(1-F2562)*('d_고정'!$B$22*BETAINV(RAND(),IF(G2562&lt;'d_고정'!$B$26,'d_고정'!$B$25,'d_고정'!$B$20)+1,'d_고정'!$B$21-IF(G2562&lt;'d_고정'!$B$26,'d_고정'!$B$25,'d_고정'!$B$20)+1)+(1-'d_고정'!$B$22)*BETAINV(RAND(),IF(G2562&lt;'d_고정'!$B$26,'d_고정'!$B$24,'d_고정'!$B$18)+1,'d_고정'!$B$19-IF(G2562&lt;'d_고정'!$B$26,'d_고정'!$B$24,'d_고정'!$B$18)+1))*('d_고정'!$B$14+('d_고정'!$B$15-'d_고정'!$B$14)*RAND()))/F2562</f>
        <v/>
      </c>
      <c r="I2562">
        <f>RAND()</f>
        <v/>
      </c>
      <c r="J2562">
        <f>IF('d_시나리오'!$J$3='d_시나리오'!$H$3,'d_시나리오'!$I$3,IF(I2562&lt;('d_시나리오'!$I$3-'d_시나리오'!$H$3)/('d_시나리오'!$J$3-'d_시나리오'!$H$3),'d_시나리오'!$H$3+SQRT(I2562*('d_시나리오'!$J$3-'d_시나리오'!$H$3)*('d_시나리오'!$I$3-'d_시나리오'!$H$3)),'d_시나리오'!$J$3-SQRT((1-I2562)*('d_시나리오'!$J$3-'d_시나리오'!$H$3)*('d_시나리오'!$J$3-'d_시나리오'!$I$3))))</f>
        <v/>
      </c>
      <c r="K2562">
        <f>RAND()</f>
        <v/>
      </c>
      <c r="L2562">
        <f>IF('d_시나리오'!$J$4='d_시나리오'!$H$4,'d_시나리오'!$I$4,IF(K2562&lt;('d_시나리오'!$I$4-'d_시나리오'!$H$4)/('d_시나리오'!$J$4-'d_시나리오'!$H$4),'d_시나리오'!$H$4+SQRT(K2562*('d_시나리오'!$J$4-'d_시나리오'!$H$4)*('d_시나리오'!$I$4-'d_시나리오'!$H$4)),'d_시나리오'!$J$4-SQRT((1-K2562)*('d_시나리오'!$J$4-'d_시나리오'!$H$4)*('d_시나리오'!$J$4-'d_시나리오'!$I$4))))</f>
        <v/>
      </c>
      <c r="M2562">
        <f>RAND()</f>
        <v/>
      </c>
      <c r="N2562">
        <f>IF('d_시나리오'!$J$5='d_시나리오'!$H$5,'d_시나리오'!$I$5,IF(M2562&lt;('d_시나리오'!$I$5-'d_시나리오'!$H$5)/('d_시나리오'!$J$5-'d_시나리오'!$H$5),'d_시나리오'!$H$5+SQRT(M2562*('d_시나리오'!$J$5-'d_시나리오'!$H$5)*('d_시나리오'!$I$5-'d_시나리오'!$H$5)),'d_시나리오'!$J$5-SQRT((1-M2562)*('d_시나리오'!$J$5-'d_시나리오'!$H$5)*('d_시나리오'!$J$5-'d_시나리오'!$I$5))))</f>
        <v/>
      </c>
      <c r="O2562">
        <f>RAND()</f>
        <v/>
      </c>
      <c r="P2562">
        <f>IF('d_시나리오'!$J$6='d_시나리오'!$H$6,'d_시나리오'!$I$6,IF(O2562&lt;('d_시나리오'!$I$6-'d_시나리오'!$H$6)/('d_시나리오'!$J$6-'d_시나리오'!$H$6),'d_시나리오'!$H$6+SQRT(O2562*('d_시나리오'!$J$6-'d_시나리오'!$H$6)*('d_시나리오'!$I$6-'d_시나리오'!$H$6)),'d_시나리오'!$J$6-SQRT((1-O2562)*('d_시나리오'!$J$6-'d_시나리오'!$H$6)*('d_시나리오'!$J$6-'d_시나리오'!$I$6))))</f>
        <v/>
      </c>
      <c r="Q2562">
        <f>INDEX('d_분포'!$B$2:$B$57,RANDBETWEEN(1,56))</f>
        <v/>
      </c>
      <c r="R2562">
        <f>BETAINV(RAND(),5,5)</f>
        <v/>
      </c>
      <c r="S2562">
        <f>'d_고정'!$B$1*'6_기대효과'!$H$7*('d_시나리오'!$I$7/'d_고정'!$B$2)*B2562</f>
        <v/>
      </c>
      <c r="T2562">
        <f>S2562*D2562</f>
        <v/>
      </c>
      <c r="U2562">
        <f>S2562*F2562*H2562</f>
        <v/>
      </c>
      <c r="V2562">
        <f>S2562*F2562*(H2562-1)</f>
        <v/>
      </c>
      <c r="W2562">
        <f>U2562*J2562</f>
        <v/>
      </c>
      <c r="X2562">
        <f>T2562+W2562</f>
        <v/>
      </c>
      <c r="Y2562">
        <f>(T2562*E2562+W2562*L2562)*(1-R2562-'d_고정'!$B$13)</f>
        <v/>
      </c>
      <c r="Z2562">
        <f>(U2562*N2562*Q2562+'d_고정'!$B$3*('6_기대효과'!$H$7/8)*Q2562*'d_고정'!$B$10*P2562*('6_기대효과'!$K$7/'d_고정'!$B$9))*(1-R2562)</f>
        <v/>
      </c>
      <c r="AA2562">
        <f>W2562*L2562*(1-R2562-'d_고정'!$B$13)+U2562*MAX(N2562-'d_고정'!$B$10*P2562*('6_기대효과'!$K$7/'d_고정'!$B$9),0)*Q2562*(1-R2562)</f>
        <v/>
      </c>
      <c r="AB2562">
        <f>Y2562+Z2562</f>
        <v/>
      </c>
      <c r="AC2562">
        <f>Y2562/('d_고정'!$B$5*'6_기대효과'!$H$7/8)/'d_고정'!$B$6</f>
        <v/>
      </c>
      <c r="AD2562">
        <f>Y2562/('d_고정'!$B$8*'6_기대효과'!$H$7/8)</f>
        <v/>
      </c>
    </row>
    <row r="2563">
      <c r="A2563">
        <f>RAND()</f>
        <v/>
      </c>
      <c r="B2563">
        <f>IF('d_시나리오'!$J$2='d_시나리오'!$H$2,'d_시나리오'!$I$2,IF(A2563&lt;('d_시나리오'!$I$2-'d_시나리오'!$H$2)/('d_시나리오'!$J$2-'d_시나리오'!$H$2),'d_시나리오'!$H$2+SQRT(A2563*('d_시나리오'!$J$2-'d_시나리오'!$H$2)*('d_시나리오'!$I$2-'d_시나리오'!$H$2)),'d_시나리오'!$J$2-SQRT((1-A2563)*('d_시나리오'!$J$2-'d_시나리오'!$H$2)*('d_시나리오'!$J$2-'d_시나리오'!$I$2))))</f>
        <v/>
      </c>
      <c r="C2563">
        <f>RAND()</f>
        <v/>
      </c>
      <c r="D2563">
        <f>BETAINV(RAND(),IF(C2563&lt;'d_고정'!$B$26,'d_고정'!$B$23,'d_고정'!$B$16)+1,'d_고정'!$B$17-IF(C2563&lt;'d_고정'!$B$26,'d_고정'!$B$23,'d_고정'!$B$16)+1)*('d_고정'!$B$14+('d_고정'!$B$15-'d_고정'!$B$14)*RAND())</f>
        <v/>
      </c>
      <c r="E2563">
        <f>INDEX('d_분포'!$A$2:$A$28,RANDBETWEEN(1,27))</f>
        <v/>
      </c>
      <c r="F2563">
        <f>INDEX('d_분포'!$C$2:$C$5,RANDBETWEEN(1,4))*(0.9+0.2*RAND())</f>
        <v/>
      </c>
      <c r="G2563">
        <f>RAND()</f>
        <v/>
      </c>
      <c r="H2563">
        <f>(F2563+(1-F2563)*('d_고정'!$B$22*BETAINV(RAND(),IF(G2563&lt;'d_고정'!$B$26,'d_고정'!$B$25,'d_고정'!$B$20)+1,'d_고정'!$B$21-IF(G2563&lt;'d_고정'!$B$26,'d_고정'!$B$25,'d_고정'!$B$20)+1)+(1-'d_고정'!$B$22)*BETAINV(RAND(),IF(G2563&lt;'d_고정'!$B$26,'d_고정'!$B$24,'d_고정'!$B$18)+1,'d_고정'!$B$19-IF(G2563&lt;'d_고정'!$B$26,'d_고정'!$B$24,'d_고정'!$B$18)+1))*('d_고정'!$B$14+('d_고정'!$B$15-'d_고정'!$B$14)*RAND()))/F2563</f>
        <v/>
      </c>
      <c r="I2563">
        <f>RAND()</f>
        <v/>
      </c>
      <c r="J2563">
        <f>IF('d_시나리오'!$J$3='d_시나리오'!$H$3,'d_시나리오'!$I$3,IF(I2563&lt;('d_시나리오'!$I$3-'d_시나리오'!$H$3)/('d_시나리오'!$J$3-'d_시나리오'!$H$3),'d_시나리오'!$H$3+SQRT(I2563*('d_시나리오'!$J$3-'d_시나리오'!$H$3)*('d_시나리오'!$I$3-'d_시나리오'!$H$3)),'d_시나리오'!$J$3-SQRT((1-I2563)*('d_시나리오'!$J$3-'d_시나리오'!$H$3)*('d_시나리오'!$J$3-'d_시나리오'!$I$3))))</f>
        <v/>
      </c>
      <c r="K2563">
        <f>RAND()</f>
        <v/>
      </c>
      <c r="L2563">
        <f>IF('d_시나리오'!$J$4='d_시나리오'!$H$4,'d_시나리오'!$I$4,IF(K2563&lt;('d_시나리오'!$I$4-'d_시나리오'!$H$4)/('d_시나리오'!$J$4-'d_시나리오'!$H$4),'d_시나리오'!$H$4+SQRT(K2563*('d_시나리오'!$J$4-'d_시나리오'!$H$4)*('d_시나리오'!$I$4-'d_시나리오'!$H$4)),'d_시나리오'!$J$4-SQRT((1-K2563)*('d_시나리오'!$J$4-'d_시나리오'!$H$4)*('d_시나리오'!$J$4-'d_시나리오'!$I$4))))</f>
        <v/>
      </c>
      <c r="M2563">
        <f>RAND()</f>
        <v/>
      </c>
      <c r="N2563">
        <f>IF('d_시나리오'!$J$5='d_시나리오'!$H$5,'d_시나리오'!$I$5,IF(M2563&lt;('d_시나리오'!$I$5-'d_시나리오'!$H$5)/('d_시나리오'!$J$5-'d_시나리오'!$H$5),'d_시나리오'!$H$5+SQRT(M2563*('d_시나리오'!$J$5-'d_시나리오'!$H$5)*('d_시나리오'!$I$5-'d_시나리오'!$H$5)),'d_시나리오'!$J$5-SQRT((1-M2563)*('d_시나리오'!$J$5-'d_시나리오'!$H$5)*('d_시나리오'!$J$5-'d_시나리오'!$I$5))))</f>
        <v/>
      </c>
      <c r="O2563">
        <f>RAND()</f>
        <v/>
      </c>
      <c r="P2563">
        <f>IF('d_시나리오'!$J$6='d_시나리오'!$H$6,'d_시나리오'!$I$6,IF(O2563&lt;('d_시나리오'!$I$6-'d_시나리오'!$H$6)/('d_시나리오'!$J$6-'d_시나리오'!$H$6),'d_시나리오'!$H$6+SQRT(O2563*('d_시나리오'!$J$6-'d_시나리오'!$H$6)*('d_시나리오'!$I$6-'d_시나리오'!$H$6)),'d_시나리오'!$J$6-SQRT((1-O2563)*('d_시나리오'!$J$6-'d_시나리오'!$H$6)*('d_시나리오'!$J$6-'d_시나리오'!$I$6))))</f>
        <v/>
      </c>
      <c r="Q2563">
        <f>INDEX('d_분포'!$B$2:$B$57,RANDBETWEEN(1,56))</f>
        <v/>
      </c>
      <c r="R2563">
        <f>BETAINV(RAND(),5,5)</f>
        <v/>
      </c>
      <c r="S2563">
        <f>'d_고정'!$B$1*'6_기대효과'!$H$7*('d_시나리오'!$I$7/'d_고정'!$B$2)*B2563</f>
        <v/>
      </c>
      <c r="T2563">
        <f>S2563*D2563</f>
        <v/>
      </c>
      <c r="U2563">
        <f>S2563*F2563*H2563</f>
        <v/>
      </c>
      <c r="V2563">
        <f>S2563*F2563*(H2563-1)</f>
        <v/>
      </c>
      <c r="W2563">
        <f>U2563*J2563</f>
        <v/>
      </c>
      <c r="X2563">
        <f>T2563+W2563</f>
        <v/>
      </c>
      <c r="Y2563">
        <f>(T2563*E2563+W2563*L2563)*(1-R2563-'d_고정'!$B$13)</f>
        <v/>
      </c>
      <c r="Z2563">
        <f>(U2563*N2563*Q2563+'d_고정'!$B$3*('6_기대효과'!$H$7/8)*Q2563*'d_고정'!$B$10*P2563*('6_기대효과'!$K$7/'d_고정'!$B$9))*(1-R2563)</f>
        <v/>
      </c>
      <c r="AA2563">
        <f>W2563*L2563*(1-R2563-'d_고정'!$B$13)+U2563*MAX(N2563-'d_고정'!$B$10*P2563*('6_기대효과'!$K$7/'d_고정'!$B$9),0)*Q2563*(1-R2563)</f>
        <v/>
      </c>
      <c r="AB2563">
        <f>Y2563+Z2563</f>
        <v/>
      </c>
      <c r="AC2563">
        <f>Y2563/('d_고정'!$B$5*'6_기대효과'!$H$7/8)/'d_고정'!$B$6</f>
        <v/>
      </c>
      <c r="AD2563">
        <f>Y2563/('d_고정'!$B$8*'6_기대효과'!$H$7/8)</f>
        <v/>
      </c>
    </row>
    <row r="2564">
      <c r="A2564">
        <f>RAND()</f>
        <v/>
      </c>
      <c r="B2564">
        <f>IF('d_시나리오'!$J$2='d_시나리오'!$H$2,'d_시나리오'!$I$2,IF(A2564&lt;('d_시나리오'!$I$2-'d_시나리오'!$H$2)/('d_시나리오'!$J$2-'d_시나리오'!$H$2),'d_시나리오'!$H$2+SQRT(A2564*('d_시나리오'!$J$2-'d_시나리오'!$H$2)*('d_시나리오'!$I$2-'d_시나리오'!$H$2)),'d_시나리오'!$J$2-SQRT((1-A2564)*('d_시나리오'!$J$2-'d_시나리오'!$H$2)*('d_시나리오'!$J$2-'d_시나리오'!$I$2))))</f>
        <v/>
      </c>
      <c r="C2564">
        <f>RAND()</f>
        <v/>
      </c>
      <c r="D2564">
        <f>BETAINV(RAND(),IF(C2564&lt;'d_고정'!$B$26,'d_고정'!$B$23,'d_고정'!$B$16)+1,'d_고정'!$B$17-IF(C2564&lt;'d_고정'!$B$26,'d_고정'!$B$23,'d_고정'!$B$16)+1)*('d_고정'!$B$14+('d_고정'!$B$15-'d_고정'!$B$14)*RAND())</f>
        <v/>
      </c>
      <c r="E2564">
        <f>INDEX('d_분포'!$A$2:$A$28,RANDBETWEEN(1,27))</f>
        <v/>
      </c>
      <c r="F2564">
        <f>INDEX('d_분포'!$C$2:$C$5,RANDBETWEEN(1,4))*(0.9+0.2*RAND())</f>
        <v/>
      </c>
      <c r="G2564">
        <f>RAND()</f>
        <v/>
      </c>
      <c r="H2564">
        <f>(F2564+(1-F2564)*('d_고정'!$B$22*BETAINV(RAND(),IF(G2564&lt;'d_고정'!$B$26,'d_고정'!$B$25,'d_고정'!$B$20)+1,'d_고정'!$B$21-IF(G2564&lt;'d_고정'!$B$26,'d_고정'!$B$25,'d_고정'!$B$20)+1)+(1-'d_고정'!$B$22)*BETAINV(RAND(),IF(G2564&lt;'d_고정'!$B$26,'d_고정'!$B$24,'d_고정'!$B$18)+1,'d_고정'!$B$19-IF(G2564&lt;'d_고정'!$B$26,'d_고정'!$B$24,'d_고정'!$B$18)+1))*('d_고정'!$B$14+('d_고정'!$B$15-'d_고정'!$B$14)*RAND()))/F2564</f>
        <v/>
      </c>
      <c r="I2564">
        <f>RAND()</f>
        <v/>
      </c>
      <c r="J2564">
        <f>IF('d_시나리오'!$J$3='d_시나리오'!$H$3,'d_시나리오'!$I$3,IF(I2564&lt;('d_시나리오'!$I$3-'d_시나리오'!$H$3)/('d_시나리오'!$J$3-'d_시나리오'!$H$3),'d_시나리오'!$H$3+SQRT(I2564*('d_시나리오'!$J$3-'d_시나리오'!$H$3)*('d_시나리오'!$I$3-'d_시나리오'!$H$3)),'d_시나리오'!$J$3-SQRT((1-I2564)*('d_시나리오'!$J$3-'d_시나리오'!$H$3)*('d_시나리오'!$J$3-'d_시나리오'!$I$3))))</f>
        <v/>
      </c>
      <c r="K2564">
        <f>RAND()</f>
        <v/>
      </c>
      <c r="L2564">
        <f>IF('d_시나리오'!$J$4='d_시나리오'!$H$4,'d_시나리오'!$I$4,IF(K2564&lt;('d_시나리오'!$I$4-'d_시나리오'!$H$4)/('d_시나리오'!$J$4-'d_시나리오'!$H$4),'d_시나리오'!$H$4+SQRT(K2564*('d_시나리오'!$J$4-'d_시나리오'!$H$4)*('d_시나리오'!$I$4-'d_시나리오'!$H$4)),'d_시나리오'!$J$4-SQRT((1-K2564)*('d_시나리오'!$J$4-'d_시나리오'!$H$4)*('d_시나리오'!$J$4-'d_시나리오'!$I$4))))</f>
        <v/>
      </c>
      <c r="M2564">
        <f>RAND()</f>
        <v/>
      </c>
      <c r="N2564">
        <f>IF('d_시나리오'!$J$5='d_시나리오'!$H$5,'d_시나리오'!$I$5,IF(M2564&lt;('d_시나리오'!$I$5-'d_시나리오'!$H$5)/('d_시나리오'!$J$5-'d_시나리오'!$H$5),'d_시나리오'!$H$5+SQRT(M2564*('d_시나리오'!$J$5-'d_시나리오'!$H$5)*('d_시나리오'!$I$5-'d_시나리오'!$H$5)),'d_시나리오'!$J$5-SQRT((1-M2564)*('d_시나리오'!$J$5-'d_시나리오'!$H$5)*('d_시나리오'!$J$5-'d_시나리오'!$I$5))))</f>
        <v/>
      </c>
      <c r="O2564">
        <f>RAND()</f>
        <v/>
      </c>
      <c r="P2564">
        <f>IF('d_시나리오'!$J$6='d_시나리오'!$H$6,'d_시나리오'!$I$6,IF(O2564&lt;('d_시나리오'!$I$6-'d_시나리오'!$H$6)/('d_시나리오'!$J$6-'d_시나리오'!$H$6),'d_시나리오'!$H$6+SQRT(O2564*('d_시나리오'!$J$6-'d_시나리오'!$H$6)*('d_시나리오'!$I$6-'d_시나리오'!$H$6)),'d_시나리오'!$J$6-SQRT((1-O2564)*('d_시나리오'!$J$6-'d_시나리오'!$H$6)*('d_시나리오'!$J$6-'d_시나리오'!$I$6))))</f>
        <v/>
      </c>
      <c r="Q2564">
        <f>INDEX('d_분포'!$B$2:$B$57,RANDBETWEEN(1,56))</f>
        <v/>
      </c>
      <c r="R2564">
        <f>BETAINV(RAND(),5,5)</f>
        <v/>
      </c>
      <c r="S2564">
        <f>'d_고정'!$B$1*'6_기대효과'!$H$7*('d_시나리오'!$I$7/'d_고정'!$B$2)*B2564</f>
        <v/>
      </c>
      <c r="T2564">
        <f>S2564*D2564</f>
        <v/>
      </c>
      <c r="U2564">
        <f>S2564*F2564*H2564</f>
        <v/>
      </c>
      <c r="V2564">
        <f>S2564*F2564*(H2564-1)</f>
        <v/>
      </c>
      <c r="W2564">
        <f>U2564*J2564</f>
        <v/>
      </c>
      <c r="X2564">
        <f>T2564+W2564</f>
        <v/>
      </c>
      <c r="Y2564">
        <f>(T2564*E2564+W2564*L2564)*(1-R2564-'d_고정'!$B$13)</f>
        <v/>
      </c>
      <c r="Z2564">
        <f>(U2564*N2564*Q2564+'d_고정'!$B$3*('6_기대효과'!$H$7/8)*Q2564*'d_고정'!$B$10*P2564*('6_기대효과'!$K$7/'d_고정'!$B$9))*(1-R2564)</f>
        <v/>
      </c>
      <c r="AA2564">
        <f>W2564*L2564*(1-R2564-'d_고정'!$B$13)+U2564*MAX(N2564-'d_고정'!$B$10*P2564*('6_기대효과'!$K$7/'d_고정'!$B$9),0)*Q2564*(1-R2564)</f>
        <v/>
      </c>
      <c r="AB2564">
        <f>Y2564+Z2564</f>
        <v/>
      </c>
      <c r="AC2564">
        <f>Y2564/('d_고정'!$B$5*'6_기대효과'!$H$7/8)/'d_고정'!$B$6</f>
        <v/>
      </c>
      <c r="AD2564">
        <f>Y2564/('d_고정'!$B$8*'6_기대효과'!$H$7/8)</f>
        <v/>
      </c>
    </row>
    <row r="2565">
      <c r="A2565">
        <f>RAND()</f>
        <v/>
      </c>
      <c r="B2565">
        <f>IF('d_시나리오'!$J$2='d_시나리오'!$H$2,'d_시나리오'!$I$2,IF(A2565&lt;('d_시나리오'!$I$2-'d_시나리오'!$H$2)/('d_시나리오'!$J$2-'d_시나리오'!$H$2),'d_시나리오'!$H$2+SQRT(A2565*('d_시나리오'!$J$2-'d_시나리오'!$H$2)*('d_시나리오'!$I$2-'d_시나리오'!$H$2)),'d_시나리오'!$J$2-SQRT((1-A2565)*('d_시나리오'!$J$2-'d_시나리오'!$H$2)*('d_시나리오'!$J$2-'d_시나리오'!$I$2))))</f>
        <v/>
      </c>
      <c r="C2565">
        <f>RAND()</f>
        <v/>
      </c>
      <c r="D2565">
        <f>BETAINV(RAND(),IF(C2565&lt;'d_고정'!$B$26,'d_고정'!$B$23,'d_고정'!$B$16)+1,'d_고정'!$B$17-IF(C2565&lt;'d_고정'!$B$26,'d_고정'!$B$23,'d_고정'!$B$16)+1)*('d_고정'!$B$14+('d_고정'!$B$15-'d_고정'!$B$14)*RAND())</f>
        <v/>
      </c>
      <c r="E2565">
        <f>INDEX('d_분포'!$A$2:$A$28,RANDBETWEEN(1,27))</f>
        <v/>
      </c>
      <c r="F2565">
        <f>INDEX('d_분포'!$C$2:$C$5,RANDBETWEEN(1,4))*(0.9+0.2*RAND())</f>
        <v/>
      </c>
      <c r="G2565">
        <f>RAND()</f>
        <v/>
      </c>
      <c r="H2565">
        <f>(F2565+(1-F2565)*('d_고정'!$B$22*BETAINV(RAND(),IF(G2565&lt;'d_고정'!$B$26,'d_고정'!$B$25,'d_고정'!$B$20)+1,'d_고정'!$B$21-IF(G2565&lt;'d_고정'!$B$26,'d_고정'!$B$25,'d_고정'!$B$20)+1)+(1-'d_고정'!$B$22)*BETAINV(RAND(),IF(G2565&lt;'d_고정'!$B$26,'d_고정'!$B$24,'d_고정'!$B$18)+1,'d_고정'!$B$19-IF(G2565&lt;'d_고정'!$B$26,'d_고정'!$B$24,'d_고정'!$B$18)+1))*('d_고정'!$B$14+('d_고정'!$B$15-'d_고정'!$B$14)*RAND()))/F2565</f>
        <v/>
      </c>
      <c r="I2565">
        <f>RAND()</f>
        <v/>
      </c>
      <c r="J2565">
        <f>IF('d_시나리오'!$J$3='d_시나리오'!$H$3,'d_시나리오'!$I$3,IF(I2565&lt;('d_시나리오'!$I$3-'d_시나리오'!$H$3)/('d_시나리오'!$J$3-'d_시나리오'!$H$3),'d_시나리오'!$H$3+SQRT(I2565*('d_시나리오'!$J$3-'d_시나리오'!$H$3)*('d_시나리오'!$I$3-'d_시나리오'!$H$3)),'d_시나리오'!$J$3-SQRT((1-I2565)*('d_시나리오'!$J$3-'d_시나리오'!$H$3)*('d_시나리오'!$J$3-'d_시나리오'!$I$3))))</f>
        <v/>
      </c>
      <c r="K2565">
        <f>RAND()</f>
        <v/>
      </c>
      <c r="L2565">
        <f>IF('d_시나리오'!$J$4='d_시나리오'!$H$4,'d_시나리오'!$I$4,IF(K2565&lt;('d_시나리오'!$I$4-'d_시나리오'!$H$4)/('d_시나리오'!$J$4-'d_시나리오'!$H$4),'d_시나리오'!$H$4+SQRT(K2565*('d_시나리오'!$J$4-'d_시나리오'!$H$4)*('d_시나리오'!$I$4-'d_시나리오'!$H$4)),'d_시나리오'!$J$4-SQRT((1-K2565)*('d_시나리오'!$J$4-'d_시나리오'!$H$4)*('d_시나리오'!$J$4-'d_시나리오'!$I$4))))</f>
        <v/>
      </c>
      <c r="M2565">
        <f>RAND()</f>
        <v/>
      </c>
      <c r="N2565">
        <f>IF('d_시나리오'!$J$5='d_시나리오'!$H$5,'d_시나리오'!$I$5,IF(M2565&lt;('d_시나리오'!$I$5-'d_시나리오'!$H$5)/('d_시나리오'!$J$5-'d_시나리오'!$H$5),'d_시나리오'!$H$5+SQRT(M2565*('d_시나리오'!$J$5-'d_시나리오'!$H$5)*('d_시나리오'!$I$5-'d_시나리오'!$H$5)),'d_시나리오'!$J$5-SQRT((1-M2565)*('d_시나리오'!$J$5-'d_시나리오'!$H$5)*('d_시나리오'!$J$5-'d_시나리오'!$I$5))))</f>
        <v/>
      </c>
      <c r="O2565">
        <f>RAND()</f>
        <v/>
      </c>
      <c r="P2565">
        <f>IF('d_시나리오'!$J$6='d_시나리오'!$H$6,'d_시나리오'!$I$6,IF(O2565&lt;('d_시나리오'!$I$6-'d_시나리오'!$H$6)/('d_시나리오'!$J$6-'d_시나리오'!$H$6),'d_시나리오'!$H$6+SQRT(O2565*('d_시나리오'!$J$6-'d_시나리오'!$H$6)*('d_시나리오'!$I$6-'d_시나리오'!$H$6)),'d_시나리오'!$J$6-SQRT((1-O2565)*('d_시나리오'!$J$6-'d_시나리오'!$H$6)*('d_시나리오'!$J$6-'d_시나리오'!$I$6))))</f>
        <v/>
      </c>
      <c r="Q2565">
        <f>INDEX('d_분포'!$B$2:$B$57,RANDBETWEEN(1,56))</f>
        <v/>
      </c>
      <c r="R2565">
        <f>BETAINV(RAND(),5,5)</f>
        <v/>
      </c>
      <c r="S2565">
        <f>'d_고정'!$B$1*'6_기대효과'!$H$7*('d_시나리오'!$I$7/'d_고정'!$B$2)*B2565</f>
        <v/>
      </c>
      <c r="T2565">
        <f>S2565*D2565</f>
        <v/>
      </c>
      <c r="U2565">
        <f>S2565*F2565*H2565</f>
        <v/>
      </c>
      <c r="V2565">
        <f>S2565*F2565*(H2565-1)</f>
        <v/>
      </c>
      <c r="W2565">
        <f>U2565*J2565</f>
        <v/>
      </c>
      <c r="X2565">
        <f>T2565+W2565</f>
        <v/>
      </c>
      <c r="Y2565">
        <f>(T2565*E2565+W2565*L2565)*(1-R2565-'d_고정'!$B$13)</f>
        <v/>
      </c>
      <c r="Z2565">
        <f>(U2565*N2565*Q2565+'d_고정'!$B$3*('6_기대효과'!$H$7/8)*Q2565*'d_고정'!$B$10*P2565*('6_기대효과'!$K$7/'d_고정'!$B$9))*(1-R2565)</f>
        <v/>
      </c>
      <c r="AA2565">
        <f>W2565*L2565*(1-R2565-'d_고정'!$B$13)+U2565*MAX(N2565-'d_고정'!$B$10*P2565*('6_기대효과'!$K$7/'d_고정'!$B$9),0)*Q2565*(1-R2565)</f>
        <v/>
      </c>
      <c r="AB2565">
        <f>Y2565+Z2565</f>
        <v/>
      </c>
      <c r="AC2565">
        <f>Y2565/('d_고정'!$B$5*'6_기대효과'!$H$7/8)/'d_고정'!$B$6</f>
        <v/>
      </c>
      <c r="AD2565">
        <f>Y2565/('d_고정'!$B$8*'6_기대효과'!$H$7/8)</f>
        <v/>
      </c>
    </row>
    <row r="2566">
      <c r="A2566">
        <f>RAND()</f>
        <v/>
      </c>
      <c r="B2566">
        <f>IF('d_시나리오'!$J$2='d_시나리오'!$H$2,'d_시나리오'!$I$2,IF(A2566&lt;('d_시나리오'!$I$2-'d_시나리오'!$H$2)/('d_시나리오'!$J$2-'d_시나리오'!$H$2),'d_시나리오'!$H$2+SQRT(A2566*('d_시나리오'!$J$2-'d_시나리오'!$H$2)*('d_시나리오'!$I$2-'d_시나리오'!$H$2)),'d_시나리오'!$J$2-SQRT((1-A2566)*('d_시나리오'!$J$2-'d_시나리오'!$H$2)*('d_시나리오'!$J$2-'d_시나리오'!$I$2))))</f>
        <v/>
      </c>
      <c r="C2566">
        <f>RAND()</f>
        <v/>
      </c>
      <c r="D2566">
        <f>BETAINV(RAND(),IF(C2566&lt;'d_고정'!$B$26,'d_고정'!$B$23,'d_고정'!$B$16)+1,'d_고정'!$B$17-IF(C2566&lt;'d_고정'!$B$26,'d_고정'!$B$23,'d_고정'!$B$16)+1)*('d_고정'!$B$14+('d_고정'!$B$15-'d_고정'!$B$14)*RAND())</f>
        <v/>
      </c>
      <c r="E2566">
        <f>INDEX('d_분포'!$A$2:$A$28,RANDBETWEEN(1,27))</f>
        <v/>
      </c>
      <c r="F2566">
        <f>INDEX('d_분포'!$C$2:$C$5,RANDBETWEEN(1,4))*(0.9+0.2*RAND())</f>
        <v/>
      </c>
      <c r="G2566">
        <f>RAND()</f>
        <v/>
      </c>
      <c r="H2566">
        <f>(F2566+(1-F2566)*('d_고정'!$B$22*BETAINV(RAND(),IF(G2566&lt;'d_고정'!$B$26,'d_고정'!$B$25,'d_고정'!$B$20)+1,'d_고정'!$B$21-IF(G2566&lt;'d_고정'!$B$26,'d_고정'!$B$25,'d_고정'!$B$20)+1)+(1-'d_고정'!$B$22)*BETAINV(RAND(),IF(G2566&lt;'d_고정'!$B$26,'d_고정'!$B$24,'d_고정'!$B$18)+1,'d_고정'!$B$19-IF(G2566&lt;'d_고정'!$B$26,'d_고정'!$B$24,'d_고정'!$B$18)+1))*('d_고정'!$B$14+('d_고정'!$B$15-'d_고정'!$B$14)*RAND()))/F2566</f>
        <v/>
      </c>
      <c r="I2566">
        <f>RAND()</f>
        <v/>
      </c>
      <c r="J2566">
        <f>IF('d_시나리오'!$J$3='d_시나리오'!$H$3,'d_시나리오'!$I$3,IF(I2566&lt;('d_시나리오'!$I$3-'d_시나리오'!$H$3)/('d_시나리오'!$J$3-'d_시나리오'!$H$3),'d_시나리오'!$H$3+SQRT(I2566*('d_시나리오'!$J$3-'d_시나리오'!$H$3)*('d_시나리오'!$I$3-'d_시나리오'!$H$3)),'d_시나리오'!$J$3-SQRT((1-I2566)*('d_시나리오'!$J$3-'d_시나리오'!$H$3)*('d_시나리오'!$J$3-'d_시나리오'!$I$3))))</f>
        <v/>
      </c>
      <c r="K2566">
        <f>RAND()</f>
        <v/>
      </c>
      <c r="L2566">
        <f>IF('d_시나리오'!$J$4='d_시나리오'!$H$4,'d_시나리오'!$I$4,IF(K2566&lt;('d_시나리오'!$I$4-'d_시나리오'!$H$4)/('d_시나리오'!$J$4-'d_시나리오'!$H$4),'d_시나리오'!$H$4+SQRT(K2566*('d_시나리오'!$J$4-'d_시나리오'!$H$4)*('d_시나리오'!$I$4-'d_시나리오'!$H$4)),'d_시나리오'!$J$4-SQRT((1-K2566)*('d_시나리오'!$J$4-'d_시나리오'!$H$4)*('d_시나리오'!$J$4-'d_시나리오'!$I$4))))</f>
        <v/>
      </c>
      <c r="M2566">
        <f>RAND()</f>
        <v/>
      </c>
      <c r="N2566">
        <f>IF('d_시나리오'!$J$5='d_시나리오'!$H$5,'d_시나리오'!$I$5,IF(M2566&lt;('d_시나리오'!$I$5-'d_시나리오'!$H$5)/('d_시나리오'!$J$5-'d_시나리오'!$H$5),'d_시나리오'!$H$5+SQRT(M2566*('d_시나리오'!$J$5-'d_시나리오'!$H$5)*('d_시나리오'!$I$5-'d_시나리오'!$H$5)),'d_시나리오'!$J$5-SQRT((1-M2566)*('d_시나리오'!$J$5-'d_시나리오'!$H$5)*('d_시나리오'!$J$5-'d_시나리오'!$I$5))))</f>
        <v/>
      </c>
      <c r="O2566">
        <f>RAND()</f>
        <v/>
      </c>
      <c r="P2566">
        <f>IF('d_시나리오'!$J$6='d_시나리오'!$H$6,'d_시나리오'!$I$6,IF(O2566&lt;('d_시나리오'!$I$6-'d_시나리오'!$H$6)/('d_시나리오'!$J$6-'d_시나리오'!$H$6),'d_시나리오'!$H$6+SQRT(O2566*('d_시나리오'!$J$6-'d_시나리오'!$H$6)*('d_시나리오'!$I$6-'d_시나리오'!$H$6)),'d_시나리오'!$J$6-SQRT((1-O2566)*('d_시나리오'!$J$6-'d_시나리오'!$H$6)*('d_시나리오'!$J$6-'d_시나리오'!$I$6))))</f>
        <v/>
      </c>
      <c r="Q2566">
        <f>INDEX('d_분포'!$B$2:$B$57,RANDBETWEEN(1,56))</f>
        <v/>
      </c>
      <c r="R2566">
        <f>BETAINV(RAND(),5,5)</f>
        <v/>
      </c>
      <c r="S2566">
        <f>'d_고정'!$B$1*'6_기대효과'!$H$7*('d_시나리오'!$I$7/'d_고정'!$B$2)*B2566</f>
        <v/>
      </c>
      <c r="T2566">
        <f>S2566*D2566</f>
        <v/>
      </c>
      <c r="U2566">
        <f>S2566*F2566*H2566</f>
        <v/>
      </c>
      <c r="V2566">
        <f>S2566*F2566*(H2566-1)</f>
        <v/>
      </c>
      <c r="W2566">
        <f>U2566*J2566</f>
        <v/>
      </c>
      <c r="X2566">
        <f>T2566+W2566</f>
        <v/>
      </c>
      <c r="Y2566">
        <f>(T2566*E2566+W2566*L2566)*(1-R2566-'d_고정'!$B$13)</f>
        <v/>
      </c>
      <c r="Z2566">
        <f>(U2566*N2566*Q2566+'d_고정'!$B$3*('6_기대효과'!$H$7/8)*Q2566*'d_고정'!$B$10*P2566*('6_기대효과'!$K$7/'d_고정'!$B$9))*(1-R2566)</f>
        <v/>
      </c>
      <c r="AA2566">
        <f>W2566*L2566*(1-R2566-'d_고정'!$B$13)+U2566*MAX(N2566-'d_고정'!$B$10*P2566*('6_기대효과'!$K$7/'d_고정'!$B$9),0)*Q2566*(1-R2566)</f>
        <v/>
      </c>
      <c r="AB2566">
        <f>Y2566+Z2566</f>
        <v/>
      </c>
      <c r="AC2566">
        <f>Y2566/('d_고정'!$B$5*'6_기대효과'!$H$7/8)/'d_고정'!$B$6</f>
        <v/>
      </c>
      <c r="AD2566">
        <f>Y2566/('d_고정'!$B$8*'6_기대효과'!$H$7/8)</f>
        <v/>
      </c>
    </row>
    <row r="2567">
      <c r="A2567">
        <f>RAND()</f>
        <v/>
      </c>
      <c r="B2567">
        <f>IF('d_시나리오'!$J$2='d_시나리오'!$H$2,'d_시나리오'!$I$2,IF(A2567&lt;('d_시나리오'!$I$2-'d_시나리오'!$H$2)/('d_시나리오'!$J$2-'d_시나리오'!$H$2),'d_시나리오'!$H$2+SQRT(A2567*('d_시나리오'!$J$2-'d_시나리오'!$H$2)*('d_시나리오'!$I$2-'d_시나리오'!$H$2)),'d_시나리오'!$J$2-SQRT((1-A2567)*('d_시나리오'!$J$2-'d_시나리오'!$H$2)*('d_시나리오'!$J$2-'d_시나리오'!$I$2))))</f>
        <v/>
      </c>
      <c r="C2567">
        <f>RAND()</f>
        <v/>
      </c>
      <c r="D2567">
        <f>BETAINV(RAND(),IF(C2567&lt;'d_고정'!$B$26,'d_고정'!$B$23,'d_고정'!$B$16)+1,'d_고정'!$B$17-IF(C2567&lt;'d_고정'!$B$26,'d_고정'!$B$23,'d_고정'!$B$16)+1)*('d_고정'!$B$14+('d_고정'!$B$15-'d_고정'!$B$14)*RAND())</f>
        <v/>
      </c>
      <c r="E2567">
        <f>INDEX('d_분포'!$A$2:$A$28,RANDBETWEEN(1,27))</f>
        <v/>
      </c>
      <c r="F2567">
        <f>INDEX('d_분포'!$C$2:$C$5,RANDBETWEEN(1,4))*(0.9+0.2*RAND())</f>
        <v/>
      </c>
      <c r="G2567">
        <f>RAND()</f>
        <v/>
      </c>
      <c r="H2567">
        <f>(F2567+(1-F2567)*('d_고정'!$B$22*BETAINV(RAND(),IF(G2567&lt;'d_고정'!$B$26,'d_고정'!$B$25,'d_고정'!$B$20)+1,'d_고정'!$B$21-IF(G2567&lt;'d_고정'!$B$26,'d_고정'!$B$25,'d_고정'!$B$20)+1)+(1-'d_고정'!$B$22)*BETAINV(RAND(),IF(G2567&lt;'d_고정'!$B$26,'d_고정'!$B$24,'d_고정'!$B$18)+1,'d_고정'!$B$19-IF(G2567&lt;'d_고정'!$B$26,'d_고정'!$B$24,'d_고정'!$B$18)+1))*('d_고정'!$B$14+('d_고정'!$B$15-'d_고정'!$B$14)*RAND()))/F2567</f>
        <v/>
      </c>
      <c r="I2567">
        <f>RAND()</f>
        <v/>
      </c>
      <c r="J2567">
        <f>IF('d_시나리오'!$J$3='d_시나리오'!$H$3,'d_시나리오'!$I$3,IF(I2567&lt;('d_시나리오'!$I$3-'d_시나리오'!$H$3)/('d_시나리오'!$J$3-'d_시나리오'!$H$3),'d_시나리오'!$H$3+SQRT(I2567*('d_시나리오'!$J$3-'d_시나리오'!$H$3)*('d_시나리오'!$I$3-'d_시나리오'!$H$3)),'d_시나리오'!$J$3-SQRT((1-I2567)*('d_시나리오'!$J$3-'d_시나리오'!$H$3)*('d_시나리오'!$J$3-'d_시나리오'!$I$3))))</f>
        <v/>
      </c>
      <c r="K2567">
        <f>RAND()</f>
        <v/>
      </c>
      <c r="L2567">
        <f>IF('d_시나리오'!$J$4='d_시나리오'!$H$4,'d_시나리오'!$I$4,IF(K2567&lt;('d_시나리오'!$I$4-'d_시나리오'!$H$4)/('d_시나리오'!$J$4-'d_시나리오'!$H$4),'d_시나리오'!$H$4+SQRT(K2567*('d_시나리오'!$J$4-'d_시나리오'!$H$4)*('d_시나리오'!$I$4-'d_시나리오'!$H$4)),'d_시나리오'!$J$4-SQRT((1-K2567)*('d_시나리오'!$J$4-'d_시나리오'!$H$4)*('d_시나리오'!$J$4-'d_시나리오'!$I$4))))</f>
        <v/>
      </c>
      <c r="M2567">
        <f>RAND()</f>
        <v/>
      </c>
      <c r="N2567">
        <f>IF('d_시나리오'!$J$5='d_시나리오'!$H$5,'d_시나리오'!$I$5,IF(M2567&lt;('d_시나리오'!$I$5-'d_시나리오'!$H$5)/('d_시나리오'!$J$5-'d_시나리오'!$H$5),'d_시나리오'!$H$5+SQRT(M2567*('d_시나리오'!$J$5-'d_시나리오'!$H$5)*('d_시나리오'!$I$5-'d_시나리오'!$H$5)),'d_시나리오'!$J$5-SQRT((1-M2567)*('d_시나리오'!$J$5-'d_시나리오'!$H$5)*('d_시나리오'!$J$5-'d_시나리오'!$I$5))))</f>
        <v/>
      </c>
      <c r="O2567">
        <f>RAND()</f>
        <v/>
      </c>
      <c r="P2567">
        <f>IF('d_시나리오'!$J$6='d_시나리오'!$H$6,'d_시나리오'!$I$6,IF(O2567&lt;('d_시나리오'!$I$6-'d_시나리오'!$H$6)/('d_시나리오'!$J$6-'d_시나리오'!$H$6),'d_시나리오'!$H$6+SQRT(O2567*('d_시나리오'!$J$6-'d_시나리오'!$H$6)*('d_시나리오'!$I$6-'d_시나리오'!$H$6)),'d_시나리오'!$J$6-SQRT((1-O2567)*('d_시나리오'!$J$6-'d_시나리오'!$H$6)*('d_시나리오'!$J$6-'d_시나리오'!$I$6))))</f>
        <v/>
      </c>
      <c r="Q2567">
        <f>INDEX('d_분포'!$B$2:$B$57,RANDBETWEEN(1,56))</f>
        <v/>
      </c>
      <c r="R2567">
        <f>BETAINV(RAND(),5,5)</f>
        <v/>
      </c>
      <c r="S2567">
        <f>'d_고정'!$B$1*'6_기대효과'!$H$7*('d_시나리오'!$I$7/'d_고정'!$B$2)*B2567</f>
        <v/>
      </c>
      <c r="T2567">
        <f>S2567*D2567</f>
        <v/>
      </c>
      <c r="U2567">
        <f>S2567*F2567*H2567</f>
        <v/>
      </c>
      <c r="V2567">
        <f>S2567*F2567*(H2567-1)</f>
        <v/>
      </c>
      <c r="W2567">
        <f>U2567*J2567</f>
        <v/>
      </c>
      <c r="X2567">
        <f>T2567+W2567</f>
        <v/>
      </c>
      <c r="Y2567">
        <f>(T2567*E2567+W2567*L2567)*(1-R2567-'d_고정'!$B$13)</f>
        <v/>
      </c>
      <c r="Z2567">
        <f>(U2567*N2567*Q2567+'d_고정'!$B$3*('6_기대효과'!$H$7/8)*Q2567*'d_고정'!$B$10*P2567*('6_기대효과'!$K$7/'d_고정'!$B$9))*(1-R2567)</f>
        <v/>
      </c>
      <c r="AA2567">
        <f>W2567*L2567*(1-R2567-'d_고정'!$B$13)+U2567*MAX(N2567-'d_고정'!$B$10*P2567*('6_기대효과'!$K$7/'d_고정'!$B$9),0)*Q2567*(1-R2567)</f>
        <v/>
      </c>
      <c r="AB2567">
        <f>Y2567+Z2567</f>
        <v/>
      </c>
      <c r="AC2567">
        <f>Y2567/('d_고정'!$B$5*'6_기대효과'!$H$7/8)/'d_고정'!$B$6</f>
        <v/>
      </c>
      <c r="AD2567">
        <f>Y2567/('d_고정'!$B$8*'6_기대효과'!$H$7/8)</f>
        <v/>
      </c>
    </row>
    <row r="2568">
      <c r="A2568">
        <f>RAND()</f>
        <v/>
      </c>
      <c r="B2568">
        <f>IF('d_시나리오'!$J$2='d_시나리오'!$H$2,'d_시나리오'!$I$2,IF(A2568&lt;('d_시나리오'!$I$2-'d_시나리오'!$H$2)/('d_시나리오'!$J$2-'d_시나리오'!$H$2),'d_시나리오'!$H$2+SQRT(A2568*('d_시나리오'!$J$2-'d_시나리오'!$H$2)*('d_시나리오'!$I$2-'d_시나리오'!$H$2)),'d_시나리오'!$J$2-SQRT((1-A2568)*('d_시나리오'!$J$2-'d_시나리오'!$H$2)*('d_시나리오'!$J$2-'d_시나리오'!$I$2))))</f>
        <v/>
      </c>
      <c r="C2568">
        <f>RAND()</f>
        <v/>
      </c>
      <c r="D2568">
        <f>BETAINV(RAND(),IF(C2568&lt;'d_고정'!$B$26,'d_고정'!$B$23,'d_고정'!$B$16)+1,'d_고정'!$B$17-IF(C2568&lt;'d_고정'!$B$26,'d_고정'!$B$23,'d_고정'!$B$16)+1)*('d_고정'!$B$14+('d_고정'!$B$15-'d_고정'!$B$14)*RAND())</f>
        <v/>
      </c>
      <c r="E2568">
        <f>INDEX('d_분포'!$A$2:$A$28,RANDBETWEEN(1,27))</f>
        <v/>
      </c>
      <c r="F2568">
        <f>INDEX('d_분포'!$C$2:$C$5,RANDBETWEEN(1,4))*(0.9+0.2*RAND())</f>
        <v/>
      </c>
      <c r="G2568">
        <f>RAND()</f>
        <v/>
      </c>
      <c r="H2568">
        <f>(F2568+(1-F2568)*('d_고정'!$B$22*BETAINV(RAND(),IF(G2568&lt;'d_고정'!$B$26,'d_고정'!$B$25,'d_고정'!$B$20)+1,'d_고정'!$B$21-IF(G2568&lt;'d_고정'!$B$26,'d_고정'!$B$25,'d_고정'!$B$20)+1)+(1-'d_고정'!$B$22)*BETAINV(RAND(),IF(G2568&lt;'d_고정'!$B$26,'d_고정'!$B$24,'d_고정'!$B$18)+1,'d_고정'!$B$19-IF(G2568&lt;'d_고정'!$B$26,'d_고정'!$B$24,'d_고정'!$B$18)+1))*('d_고정'!$B$14+('d_고정'!$B$15-'d_고정'!$B$14)*RAND()))/F2568</f>
        <v/>
      </c>
      <c r="I2568">
        <f>RAND()</f>
        <v/>
      </c>
      <c r="J2568">
        <f>IF('d_시나리오'!$J$3='d_시나리오'!$H$3,'d_시나리오'!$I$3,IF(I2568&lt;('d_시나리오'!$I$3-'d_시나리오'!$H$3)/('d_시나리오'!$J$3-'d_시나리오'!$H$3),'d_시나리오'!$H$3+SQRT(I2568*('d_시나리오'!$J$3-'d_시나리오'!$H$3)*('d_시나리오'!$I$3-'d_시나리오'!$H$3)),'d_시나리오'!$J$3-SQRT((1-I2568)*('d_시나리오'!$J$3-'d_시나리오'!$H$3)*('d_시나리오'!$J$3-'d_시나리오'!$I$3))))</f>
        <v/>
      </c>
      <c r="K2568">
        <f>RAND()</f>
        <v/>
      </c>
      <c r="L2568">
        <f>IF('d_시나리오'!$J$4='d_시나리오'!$H$4,'d_시나리오'!$I$4,IF(K2568&lt;('d_시나리오'!$I$4-'d_시나리오'!$H$4)/('d_시나리오'!$J$4-'d_시나리오'!$H$4),'d_시나리오'!$H$4+SQRT(K2568*('d_시나리오'!$J$4-'d_시나리오'!$H$4)*('d_시나리오'!$I$4-'d_시나리오'!$H$4)),'d_시나리오'!$J$4-SQRT((1-K2568)*('d_시나리오'!$J$4-'d_시나리오'!$H$4)*('d_시나리오'!$J$4-'d_시나리오'!$I$4))))</f>
        <v/>
      </c>
      <c r="M2568">
        <f>RAND()</f>
        <v/>
      </c>
      <c r="N2568">
        <f>IF('d_시나리오'!$J$5='d_시나리오'!$H$5,'d_시나리오'!$I$5,IF(M2568&lt;('d_시나리오'!$I$5-'d_시나리오'!$H$5)/('d_시나리오'!$J$5-'d_시나리오'!$H$5),'d_시나리오'!$H$5+SQRT(M2568*('d_시나리오'!$J$5-'d_시나리오'!$H$5)*('d_시나리오'!$I$5-'d_시나리오'!$H$5)),'d_시나리오'!$J$5-SQRT((1-M2568)*('d_시나리오'!$J$5-'d_시나리오'!$H$5)*('d_시나리오'!$J$5-'d_시나리오'!$I$5))))</f>
        <v/>
      </c>
      <c r="O2568">
        <f>RAND()</f>
        <v/>
      </c>
      <c r="P2568">
        <f>IF('d_시나리오'!$J$6='d_시나리오'!$H$6,'d_시나리오'!$I$6,IF(O2568&lt;('d_시나리오'!$I$6-'d_시나리오'!$H$6)/('d_시나리오'!$J$6-'d_시나리오'!$H$6),'d_시나리오'!$H$6+SQRT(O2568*('d_시나리오'!$J$6-'d_시나리오'!$H$6)*('d_시나리오'!$I$6-'d_시나리오'!$H$6)),'d_시나리오'!$J$6-SQRT((1-O2568)*('d_시나리오'!$J$6-'d_시나리오'!$H$6)*('d_시나리오'!$J$6-'d_시나리오'!$I$6))))</f>
        <v/>
      </c>
      <c r="Q2568">
        <f>INDEX('d_분포'!$B$2:$B$57,RANDBETWEEN(1,56))</f>
        <v/>
      </c>
      <c r="R2568">
        <f>BETAINV(RAND(),5,5)</f>
        <v/>
      </c>
      <c r="S2568">
        <f>'d_고정'!$B$1*'6_기대효과'!$H$7*('d_시나리오'!$I$7/'d_고정'!$B$2)*B2568</f>
        <v/>
      </c>
      <c r="T2568">
        <f>S2568*D2568</f>
        <v/>
      </c>
      <c r="U2568">
        <f>S2568*F2568*H2568</f>
        <v/>
      </c>
      <c r="V2568">
        <f>S2568*F2568*(H2568-1)</f>
        <v/>
      </c>
      <c r="W2568">
        <f>U2568*J2568</f>
        <v/>
      </c>
      <c r="X2568">
        <f>T2568+W2568</f>
        <v/>
      </c>
      <c r="Y2568">
        <f>(T2568*E2568+W2568*L2568)*(1-R2568-'d_고정'!$B$13)</f>
        <v/>
      </c>
      <c r="Z2568">
        <f>(U2568*N2568*Q2568+'d_고정'!$B$3*('6_기대효과'!$H$7/8)*Q2568*'d_고정'!$B$10*P2568*('6_기대효과'!$K$7/'d_고정'!$B$9))*(1-R2568)</f>
        <v/>
      </c>
      <c r="AA2568">
        <f>W2568*L2568*(1-R2568-'d_고정'!$B$13)+U2568*MAX(N2568-'d_고정'!$B$10*P2568*('6_기대효과'!$K$7/'d_고정'!$B$9),0)*Q2568*(1-R2568)</f>
        <v/>
      </c>
      <c r="AB2568">
        <f>Y2568+Z2568</f>
        <v/>
      </c>
      <c r="AC2568">
        <f>Y2568/('d_고정'!$B$5*'6_기대효과'!$H$7/8)/'d_고정'!$B$6</f>
        <v/>
      </c>
      <c r="AD2568">
        <f>Y2568/('d_고정'!$B$8*'6_기대효과'!$H$7/8)</f>
        <v/>
      </c>
    </row>
    <row r="2569">
      <c r="A2569">
        <f>RAND()</f>
        <v/>
      </c>
      <c r="B2569">
        <f>IF('d_시나리오'!$J$2='d_시나리오'!$H$2,'d_시나리오'!$I$2,IF(A2569&lt;('d_시나리오'!$I$2-'d_시나리오'!$H$2)/('d_시나리오'!$J$2-'d_시나리오'!$H$2),'d_시나리오'!$H$2+SQRT(A2569*('d_시나리오'!$J$2-'d_시나리오'!$H$2)*('d_시나리오'!$I$2-'d_시나리오'!$H$2)),'d_시나리오'!$J$2-SQRT((1-A2569)*('d_시나리오'!$J$2-'d_시나리오'!$H$2)*('d_시나리오'!$J$2-'d_시나리오'!$I$2))))</f>
        <v/>
      </c>
      <c r="C2569">
        <f>RAND()</f>
        <v/>
      </c>
      <c r="D2569">
        <f>BETAINV(RAND(),IF(C2569&lt;'d_고정'!$B$26,'d_고정'!$B$23,'d_고정'!$B$16)+1,'d_고정'!$B$17-IF(C2569&lt;'d_고정'!$B$26,'d_고정'!$B$23,'d_고정'!$B$16)+1)*('d_고정'!$B$14+('d_고정'!$B$15-'d_고정'!$B$14)*RAND())</f>
        <v/>
      </c>
      <c r="E2569">
        <f>INDEX('d_분포'!$A$2:$A$28,RANDBETWEEN(1,27))</f>
        <v/>
      </c>
      <c r="F2569">
        <f>INDEX('d_분포'!$C$2:$C$5,RANDBETWEEN(1,4))*(0.9+0.2*RAND())</f>
        <v/>
      </c>
      <c r="G2569">
        <f>RAND()</f>
        <v/>
      </c>
      <c r="H2569">
        <f>(F2569+(1-F2569)*('d_고정'!$B$22*BETAINV(RAND(),IF(G2569&lt;'d_고정'!$B$26,'d_고정'!$B$25,'d_고정'!$B$20)+1,'d_고정'!$B$21-IF(G2569&lt;'d_고정'!$B$26,'d_고정'!$B$25,'d_고정'!$B$20)+1)+(1-'d_고정'!$B$22)*BETAINV(RAND(),IF(G2569&lt;'d_고정'!$B$26,'d_고정'!$B$24,'d_고정'!$B$18)+1,'d_고정'!$B$19-IF(G2569&lt;'d_고정'!$B$26,'d_고정'!$B$24,'d_고정'!$B$18)+1))*('d_고정'!$B$14+('d_고정'!$B$15-'d_고정'!$B$14)*RAND()))/F2569</f>
        <v/>
      </c>
      <c r="I2569">
        <f>RAND()</f>
        <v/>
      </c>
      <c r="J2569">
        <f>IF('d_시나리오'!$J$3='d_시나리오'!$H$3,'d_시나리오'!$I$3,IF(I2569&lt;('d_시나리오'!$I$3-'d_시나리오'!$H$3)/('d_시나리오'!$J$3-'d_시나리오'!$H$3),'d_시나리오'!$H$3+SQRT(I2569*('d_시나리오'!$J$3-'d_시나리오'!$H$3)*('d_시나리오'!$I$3-'d_시나리오'!$H$3)),'d_시나리오'!$J$3-SQRT((1-I2569)*('d_시나리오'!$J$3-'d_시나리오'!$H$3)*('d_시나리오'!$J$3-'d_시나리오'!$I$3))))</f>
        <v/>
      </c>
      <c r="K2569">
        <f>RAND()</f>
        <v/>
      </c>
      <c r="L2569">
        <f>IF('d_시나리오'!$J$4='d_시나리오'!$H$4,'d_시나리오'!$I$4,IF(K2569&lt;('d_시나리오'!$I$4-'d_시나리오'!$H$4)/('d_시나리오'!$J$4-'d_시나리오'!$H$4),'d_시나리오'!$H$4+SQRT(K2569*('d_시나리오'!$J$4-'d_시나리오'!$H$4)*('d_시나리오'!$I$4-'d_시나리오'!$H$4)),'d_시나리오'!$J$4-SQRT((1-K2569)*('d_시나리오'!$J$4-'d_시나리오'!$H$4)*('d_시나리오'!$J$4-'d_시나리오'!$I$4))))</f>
        <v/>
      </c>
      <c r="M2569">
        <f>RAND()</f>
        <v/>
      </c>
      <c r="N2569">
        <f>IF('d_시나리오'!$J$5='d_시나리오'!$H$5,'d_시나리오'!$I$5,IF(M2569&lt;('d_시나리오'!$I$5-'d_시나리오'!$H$5)/('d_시나리오'!$J$5-'d_시나리오'!$H$5),'d_시나리오'!$H$5+SQRT(M2569*('d_시나리오'!$J$5-'d_시나리오'!$H$5)*('d_시나리오'!$I$5-'d_시나리오'!$H$5)),'d_시나리오'!$J$5-SQRT((1-M2569)*('d_시나리오'!$J$5-'d_시나리오'!$H$5)*('d_시나리오'!$J$5-'d_시나리오'!$I$5))))</f>
        <v/>
      </c>
      <c r="O2569">
        <f>RAND()</f>
        <v/>
      </c>
      <c r="P2569">
        <f>IF('d_시나리오'!$J$6='d_시나리오'!$H$6,'d_시나리오'!$I$6,IF(O2569&lt;('d_시나리오'!$I$6-'d_시나리오'!$H$6)/('d_시나리오'!$J$6-'d_시나리오'!$H$6),'d_시나리오'!$H$6+SQRT(O2569*('d_시나리오'!$J$6-'d_시나리오'!$H$6)*('d_시나리오'!$I$6-'d_시나리오'!$H$6)),'d_시나리오'!$J$6-SQRT((1-O2569)*('d_시나리오'!$J$6-'d_시나리오'!$H$6)*('d_시나리오'!$J$6-'d_시나리오'!$I$6))))</f>
        <v/>
      </c>
      <c r="Q2569">
        <f>INDEX('d_분포'!$B$2:$B$57,RANDBETWEEN(1,56))</f>
        <v/>
      </c>
      <c r="R2569">
        <f>BETAINV(RAND(),5,5)</f>
        <v/>
      </c>
      <c r="S2569">
        <f>'d_고정'!$B$1*'6_기대효과'!$H$7*('d_시나리오'!$I$7/'d_고정'!$B$2)*B2569</f>
        <v/>
      </c>
      <c r="T2569">
        <f>S2569*D2569</f>
        <v/>
      </c>
      <c r="U2569">
        <f>S2569*F2569*H2569</f>
        <v/>
      </c>
      <c r="V2569">
        <f>S2569*F2569*(H2569-1)</f>
        <v/>
      </c>
      <c r="W2569">
        <f>U2569*J2569</f>
        <v/>
      </c>
      <c r="X2569">
        <f>T2569+W2569</f>
        <v/>
      </c>
      <c r="Y2569">
        <f>(T2569*E2569+W2569*L2569)*(1-R2569-'d_고정'!$B$13)</f>
        <v/>
      </c>
      <c r="Z2569">
        <f>(U2569*N2569*Q2569+'d_고정'!$B$3*('6_기대효과'!$H$7/8)*Q2569*'d_고정'!$B$10*P2569*('6_기대효과'!$K$7/'d_고정'!$B$9))*(1-R2569)</f>
        <v/>
      </c>
      <c r="AA2569">
        <f>W2569*L2569*(1-R2569-'d_고정'!$B$13)+U2569*MAX(N2569-'d_고정'!$B$10*P2569*('6_기대효과'!$K$7/'d_고정'!$B$9),0)*Q2569*(1-R2569)</f>
        <v/>
      </c>
      <c r="AB2569">
        <f>Y2569+Z2569</f>
        <v/>
      </c>
      <c r="AC2569">
        <f>Y2569/('d_고정'!$B$5*'6_기대효과'!$H$7/8)/'d_고정'!$B$6</f>
        <v/>
      </c>
      <c r="AD2569">
        <f>Y2569/('d_고정'!$B$8*'6_기대효과'!$H$7/8)</f>
        <v/>
      </c>
    </row>
    <row r="2570">
      <c r="A2570">
        <f>RAND()</f>
        <v/>
      </c>
      <c r="B2570">
        <f>IF('d_시나리오'!$J$2='d_시나리오'!$H$2,'d_시나리오'!$I$2,IF(A2570&lt;('d_시나리오'!$I$2-'d_시나리오'!$H$2)/('d_시나리오'!$J$2-'d_시나리오'!$H$2),'d_시나리오'!$H$2+SQRT(A2570*('d_시나리오'!$J$2-'d_시나리오'!$H$2)*('d_시나리오'!$I$2-'d_시나리오'!$H$2)),'d_시나리오'!$J$2-SQRT((1-A2570)*('d_시나리오'!$J$2-'d_시나리오'!$H$2)*('d_시나리오'!$J$2-'d_시나리오'!$I$2))))</f>
        <v/>
      </c>
      <c r="C2570">
        <f>RAND()</f>
        <v/>
      </c>
      <c r="D2570">
        <f>BETAINV(RAND(),IF(C2570&lt;'d_고정'!$B$26,'d_고정'!$B$23,'d_고정'!$B$16)+1,'d_고정'!$B$17-IF(C2570&lt;'d_고정'!$B$26,'d_고정'!$B$23,'d_고정'!$B$16)+1)*('d_고정'!$B$14+('d_고정'!$B$15-'d_고정'!$B$14)*RAND())</f>
        <v/>
      </c>
      <c r="E2570">
        <f>INDEX('d_분포'!$A$2:$A$28,RANDBETWEEN(1,27))</f>
        <v/>
      </c>
      <c r="F2570">
        <f>INDEX('d_분포'!$C$2:$C$5,RANDBETWEEN(1,4))*(0.9+0.2*RAND())</f>
        <v/>
      </c>
      <c r="G2570">
        <f>RAND()</f>
        <v/>
      </c>
      <c r="H2570">
        <f>(F2570+(1-F2570)*('d_고정'!$B$22*BETAINV(RAND(),IF(G2570&lt;'d_고정'!$B$26,'d_고정'!$B$25,'d_고정'!$B$20)+1,'d_고정'!$B$21-IF(G2570&lt;'d_고정'!$B$26,'d_고정'!$B$25,'d_고정'!$B$20)+1)+(1-'d_고정'!$B$22)*BETAINV(RAND(),IF(G2570&lt;'d_고정'!$B$26,'d_고정'!$B$24,'d_고정'!$B$18)+1,'d_고정'!$B$19-IF(G2570&lt;'d_고정'!$B$26,'d_고정'!$B$24,'d_고정'!$B$18)+1))*('d_고정'!$B$14+('d_고정'!$B$15-'d_고정'!$B$14)*RAND()))/F2570</f>
        <v/>
      </c>
      <c r="I2570">
        <f>RAND()</f>
        <v/>
      </c>
      <c r="J2570">
        <f>IF('d_시나리오'!$J$3='d_시나리오'!$H$3,'d_시나리오'!$I$3,IF(I2570&lt;('d_시나리오'!$I$3-'d_시나리오'!$H$3)/('d_시나리오'!$J$3-'d_시나리오'!$H$3),'d_시나리오'!$H$3+SQRT(I2570*('d_시나리오'!$J$3-'d_시나리오'!$H$3)*('d_시나리오'!$I$3-'d_시나리오'!$H$3)),'d_시나리오'!$J$3-SQRT((1-I2570)*('d_시나리오'!$J$3-'d_시나리오'!$H$3)*('d_시나리오'!$J$3-'d_시나리오'!$I$3))))</f>
        <v/>
      </c>
      <c r="K2570">
        <f>RAND()</f>
        <v/>
      </c>
      <c r="L2570">
        <f>IF('d_시나리오'!$J$4='d_시나리오'!$H$4,'d_시나리오'!$I$4,IF(K2570&lt;('d_시나리오'!$I$4-'d_시나리오'!$H$4)/('d_시나리오'!$J$4-'d_시나리오'!$H$4),'d_시나리오'!$H$4+SQRT(K2570*('d_시나리오'!$J$4-'d_시나리오'!$H$4)*('d_시나리오'!$I$4-'d_시나리오'!$H$4)),'d_시나리오'!$J$4-SQRT((1-K2570)*('d_시나리오'!$J$4-'d_시나리오'!$H$4)*('d_시나리오'!$J$4-'d_시나리오'!$I$4))))</f>
        <v/>
      </c>
      <c r="M2570">
        <f>RAND()</f>
        <v/>
      </c>
      <c r="N2570">
        <f>IF('d_시나리오'!$J$5='d_시나리오'!$H$5,'d_시나리오'!$I$5,IF(M2570&lt;('d_시나리오'!$I$5-'d_시나리오'!$H$5)/('d_시나리오'!$J$5-'d_시나리오'!$H$5),'d_시나리오'!$H$5+SQRT(M2570*('d_시나리오'!$J$5-'d_시나리오'!$H$5)*('d_시나리오'!$I$5-'d_시나리오'!$H$5)),'d_시나리오'!$J$5-SQRT((1-M2570)*('d_시나리오'!$J$5-'d_시나리오'!$H$5)*('d_시나리오'!$J$5-'d_시나리오'!$I$5))))</f>
        <v/>
      </c>
      <c r="O2570">
        <f>RAND()</f>
        <v/>
      </c>
      <c r="P2570">
        <f>IF('d_시나리오'!$J$6='d_시나리오'!$H$6,'d_시나리오'!$I$6,IF(O2570&lt;('d_시나리오'!$I$6-'d_시나리오'!$H$6)/('d_시나리오'!$J$6-'d_시나리오'!$H$6),'d_시나리오'!$H$6+SQRT(O2570*('d_시나리오'!$J$6-'d_시나리오'!$H$6)*('d_시나리오'!$I$6-'d_시나리오'!$H$6)),'d_시나리오'!$J$6-SQRT((1-O2570)*('d_시나리오'!$J$6-'d_시나리오'!$H$6)*('d_시나리오'!$J$6-'d_시나리오'!$I$6))))</f>
        <v/>
      </c>
      <c r="Q2570">
        <f>INDEX('d_분포'!$B$2:$B$57,RANDBETWEEN(1,56))</f>
        <v/>
      </c>
      <c r="R2570">
        <f>BETAINV(RAND(),5,5)</f>
        <v/>
      </c>
      <c r="S2570">
        <f>'d_고정'!$B$1*'6_기대효과'!$H$7*('d_시나리오'!$I$7/'d_고정'!$B$2)*B2570</f>
        <v/>
      </c>
      <c r="T2570">
        <f>S2570*D2570</f>
        <v/>
      </c>
      <c r="U2570">
        <f>S2570*F2570*H2570</f>
        <v/>
      </c>
      <c r="V2570">
        <f>S2570*F2570*(H2570-1)</f>
        <v/>
      </c>
      <c r="W2570">
        <f>U2570*J2570</f>
        <v/>
      </c>
      <c r="X2570">
        <f>T2570+W2570</f>
        <v/>
      </c>
      <c r="Y2570">
        <f>(T2570*E2570+W2570*L2570)*(1-R2570-'d_고정'!$B$13)</f>
        <v/>
      </c>
      <c r="Z2570">
        <f>(U2570*N2570*Q2570+'d_고정'!$B$3*('6_기대효과'!$H$7/8)*Q2570*'d_고정'!$B$10*P2570*('6_기대효과'!$K$7/'d_고정'!$B$9))*(1-R2570)</f>
        <v/>
      </c>
      <c r="AA2570">
        <f>W2570*L2570*(1-R2570-'d_고정'!$B$13)+U2570*MAX(N2570-'d_고정'!$B$10*P2570*('6_기대효과'!$K$7/'d_고정'!$B$9),0)*Q2570*(1-R2570)</f>
        <v/>
      </c>
      <c r="AB2570">
        <f>Y2570+Z2570</f>
        <v/>
      </c>
      <c r="AC2570">
        <f>Y2570/('d_고정'!$B$5*'6_기대효과'!$H$7/8)/'d_고정'!$B$6</f>
        <v/>
      </c>
      <c r="AD2570">
        <f>Y2570/('d_고정'!$B$8*'6_기대효과'!$H$7/8)</f>
        <v/>
      </c>
    </row>
    <row r="2571">
      <c r="A2571">
        <f>RAND()</f>
        <v/>
      </c>
      <c r="B2571">
        <f>IF('d_시나리오'!$J$2='d_시나리오'!$H$2,'d_시나리오'!$I$2,IF(A2571&lt;('d_시나리오'!$I$2-'d_시나리오'!$H$2)/('d_시나리오'!$J$2-'d_시나리오'!$H$2),'d_시나리오'!$H$2+SQRT(A2571*('d_시나리오'!$J$2-'d_시나리오'!$H$2)*('d_시나리오'!$I$2-'d_시나리오'!$H$2)),'d_시나리오'!$J$2-SQRT((1-A2571)*('d_시나리오'!$J$2-'d_시나리오'!$H$2)*('d_시나리오'!$J$2-'d_시나리오'!$I$2))))</f>
        <v/>
      </c>
      <c r="C2571">
        <f>RAND()</f>
        <v/>
      </c>
      <c r="D2571">
        <f>BETAINV(RAND(),IF(C2571&lt;'d_고정'!$B$26,'d_고정'!$B$23,'d_고정'!$B$16)+1,'d_고정'!$B$17-IF(C2571&lt;'d_고정'!$B$26,'d_고정'!$B$23,'d_고정'!$B$16)+1)*('d_고정'!$B$14+('d_고정'!$B$15-'d_고정'!$B$14)*RAND())</f>
        <v/>
      </c>
      <c r="E2571">
        <f>INDEX('d_분포'!$A$2:$A$28,RANDBETWEEN(1,27))</f>
        <v/>
      </c>
      <c r="F2571">
        <f>INDEX('d_분포'!$C$2:$C$5,RANDBETWEEN(1,4))*(0.9+0.2*RAND())</f>
        <v/>
      </c>
      <c r="G2571">
        <f>RAND()</f>
        <v/>
      </c>
      <c r="H2571">
        <f>(F2571+(1-F2571)*('d_고정'!$B$22*BETAINV(RAND(),IF(G2571&lt;'d_고정'!$B$26,'d_고정'!$B$25,'d_고정'!$B$20)+1,'d_고정'!$B$21-IF(G2571&lt;'d_고정'!$B$26,'d_고정'!$B$25,'d_고정'!$B$20)+1)+(1-'d_고정'!$B$22)*BETAINV(RAND(),IF(G2571&lt;'d_고정'!$B$26,'d_고정'!$B$24,'d_고정'!$B$18)+1,'d_고정'!$B$19-IF(G2571&lt;'d_고정'!$B$26,'d_고정'!$B$24,'d_고정'!$B$18)+1))*('d_고정'!$B$14+('d_고정'!$B$15-'d_고정'!$B$14)*RAND()))/F2571</f>
        <v/>
      </c>
      <c r="I2571">
        <f>RAND()</f>
        <v/>
      </c>
      <c r="J2571">
        <f>IF('d_시나리오'!$J$3='d_시나리오'!$H$3,'d_시나리오'!$I$3,IF(I2571&lt;('d_시나리오'!$I$3-'d_시나리오'!$H$3)/('d_시나리오'!$J$3-'d_시나리오'!$H$3),'d_시나리오'!$H$3+SQRT(I2571*('d_시나리오'!$J$3-'d_시나리오'!$H$3)*('d_시나리오'!$I$3-'d_시나리오'!$H$3)),'d_시나리오'!$J$3-SQRT((1-I2571)*('d_시나리오'!$J$3-'d_시나리오'!$H$3)*('d_시나리오'!$J$3-'d_시나리오'!$I$3))))</f>
        <v/>
      </c>
      <c r="K2571">
        <f>RAND()</f>
        <v/>
      </c>
      <c r="L2571">
        <f>IF('d_시나리오'!$J$4='d_시나리오'!$H$4,'d_시나리오'!$I$4,IF(K2571&lt;('d_시나리오'!$I$4-'d_시나리오'!$H$4)/('d_시나리오'!$J$4-'d_시나리오'!$H$4),'d_시나리오'!$H$4+SQRT(K2571*('d_시나리오'!$J$4-'d_시나리오'!$H$4)*('d_시나리오'!$I$4-'d_시나리오'!$H$4)),'d_시나리오'!$J$4-SQRT((1-K2571)*('d_시나리오'!$J$4-'d_시나리오'!$H$4)*('d_시나리오'!$J$4-'d_시나리오'!$I$4))))</f>
        <v/>
      </c>
      <c r="M2571">
        <f>RAND()</f>
        <v/>
      </c>
      <c r="N2571">
        <f>IF('d_시나리오'!$J$5='d_시나리오'!$H$5,'d_시나리오'!$I$5,IF(M2571&lt;('d_시나리오'!$I$5-'d_시나리오'!$H$5)/('d_시나리오'!$J$5-'d_시나리오'!$H$5),'d_시나리오'!$H$5+SQRT(M2571*('d_시나리오'!$J$5-'d_시나리오'!$H$5)*('d_시나리오'!$I$5-'d_시나리오'!$H$5)),'d_시나리오'!$J$5-SQRT((1-M2571)*('d_시나리오'!$J$5-'d_시나리오'!$H$5)*('d_시나리오'!$J$5-'d_시나리오'!$I$5))))</f>
        <v/>
      </c>
      <c r="O2571">
        <f>RAND()</f>
        <v/>
      </c>
      <c r="P2571">
        <f>IF('d_시나리오'!$J$6='d_시나리오'!$H$6,'d_시나리오'!$I$6,IF(O2571&lt;('d_시나리오'!$I$6-'d_시나리오'!$H$6)/('d_시나리오'!$J$6-'d_시나리오'!$H$6),'d_시나리오'!$H$6+SQRT(O2571*('d_시나리오'!$J$6-'d_시나리오'!$H$6)*('d_시나리오'!$I$6-'d_시나리오'!$H$6)),'d_시나리오'!$J$6-SQRT((1-O2571)*('d_시나리오'!$J$6-'d_시나리오'!$H$6)*('d_시나리오'!$J$6-'d_시나리오'!$I$6))))</f>
        <v/>
      </c>
      <c r="Q2571">
        <f>INDEX('d_분포'!$B$2:$B$57,RANDBETWEEN(1,56))</f>
        <v/>
      </c>
      <c r="R2571">
        <f>BETAINV(RAND(),5,5)</f>
        <v/>
      </c>
      <c r="S2571">
        <f>'d_고정'!$B$1*'6_기대효과'!$H$7*('d_시나리오'!$I$7/'d_고정'!$B$2)*B2571</f>
        <v/>
      </c>
      <c r="T2571">
        <f>S2571*D2571</f>
        <v/>
      </c>
      <c r="U2571">
        <f>S2571*F2571*H2571</f>
        <v/>
      </c>
      <c r="V2571">
        <f>S2571*F2571*(H2571-1)</f>
        <v/>
      </c>
      <c r="W2571">
        <f>U2571*J2571</f>
        <v/>
      </c>
      <c r="X2571">
        <f>T2571+W2571</f>
        <v/>
      </c>
      <c r="Y2571">
        <f>(T2571*E2571+W2571*L2571)*(1-R2571-'d_고정'!$B$13)</f>
        <v/>
      </c>
      <c r="Z2571">
        <f>(U2571*N2571*Q2571+'d_고정'!$B$3*('6_기대효과'!$H$7/8)*Q2571*'d_고정'!$B$10*P2571*('6_기대효과'!$K$7/'d_고정'!$B$9))*(1-R2571)</f>
        <v/>
      </c>
      <c r="AA2571">
        <f>W2571*L2571*(1-R2571-'d_고정'!$B$13)+U2571*MAX(N2571-'d_고정'!$B$10*P2571*('6_기대효과'!$K$7/'d_고정'!$B$9),0)*Q2571*(1-R2571)</f>
        <v/>
      </c>
      <c r="AB2571">
        <f>Y2571+Z2571</f>
        <v/>
      </c>
      <c r="AC2571">
        <f>Y2571/('d_고정'!$B$5*'6_기대효과'!$H$7/8)/'d_고정'!$B$6</f>
        <v/>
      </c>
      <c r="AD2571">
        <f>Y2571/('d_고정'!$B$8*'6_기대효과'!$H$7/8)</f>
        <v/>
      </c>
    </row>
    <row r="2572">
      <c r="A2572">
        <f>RAND()</f>
        <v/>
      </c>
      <c r="B2572">
        <f>IF('d_시나리오'!$J$2='d_시나리오'!$H$2,'d_시나리오'!$I$2,IF(A2572&lt;('d_시나리오'!$I$2-'d_시나리오'!$H$2)/('d_시나리오'!$J$2-'d_시나리오'!$H$2),'d_시나리오'!$H$2+SQRT(A2572*('d_시나리오'!$J$2-'d_시나리오'!$H$2)*('d_시나리오'!$I$2-'d_시나리오'!$H$2)),'d_시나리오'!$J$2-SQRT((1-A2572)*('d_시나리오'!$J$2-'d_시나리오'!$H$2)*('d_시나리오'!$J$2-'d_시나리오'!$I$2))))</f>
        <v/>
      </c>
      <c r="C2572">
        <f>RAND()</f>
        <v/>
      </c>
      <c r="D2572">
        <f>BETAINV(RAND(),IF(C2572&lt;'d_고정'!$B$26,'d_고정'!$B$23,'d_고정'!$B$16)+1,'d_고정'!$B$17-IF(C2572&lt;'d_고정'!$B$26,'d_고정'!$B$23,'d_고정'!$B$16)+1)*('d_고정'!$B$14+('d_고정'!$B$15-'d_고정'!$B$14)*RAND())</f>
        <v/>
      </c>
      <c r="E2572">
        <f>INDEX('d_분포'!$A$2:$A$28,RANDBETWEEN(1,27))</f>
        <v/>
      </c>
      <c r="F2572">
        <f>INDEX('d_분포'!$C$2:$C$5,RANDBETWEEN(1,4))*(0.9+0.2*RAND())</f>
        <v/>
      </c>
      <c r="G2572">
        <f>RAND()</f>
        <v/>
      </c>
      <c r="H2572">
        <f>(F2572+(1-F2572)*('d_고정'!$B$22*BETAINV(RAND(),IF(G2572&lt;'d_고정'!$B$26,'d_고정'!$B$25,'d_고정'!$B$20)+1,'d_고정'!$B$21-IF(G2572&lt;'d_고정'!$B$26,'d_고정'!$B$25,'d_고정'!$B$20)+1)+(1-'d_고정'!$B$22)*BETAINV(RAND(),IF(G2572&lt;'d_고정'!$B$26,'d_고정'!$B$24,'d_고정'!$B$18)+1,'d_고정'!$B$19-IF(G2572&lt;'d_고정'!$B$26,'d_고정'!$B$24,'d_고정'!$B$18)+1))*('d_고정'!$B$14+('d_고정'!$B$15-'d_고정'!$B$14)*RAND()))/F2572</f>
        <v/>
      </c>
      <c r="I2572">
        <f>RAND()</f>
        <v/>
      </c>
      <c r="J2572">
        <f>IF('d_시나리오'!$J$3='d_시나리오'!$H$3,'d_시나리오'!$I$3,IF(I2572&lt;('d_시나리오'!$I$3-'d_시나리오'!$H$3)/('d_시나리오'!$J$3-'d_시나리오'!$H$3),'d_시나리오'!$H$3+SQRT(I2572*('d_시나리오'!$J$3-'d_시나리오'!$H$3)*('d_시나리오'!$I$3-'d_시나리오'!$H$3)),'d_시나리오'!$J$3-SQRT((1-I2572)*('d_시나리오'!$J$3-'d_시나리오'!$H$3)*('d_시나리오'!$J$3-'d_시나리오'!$I$3))))</f>
        <v/>
      </c>
      <c r="K2572">
        <f>RAND()</f>
        <v/>
      </c>
      <c r="L2572">
        <f>IF('d_시나리오'!$J$4='d_시나리오'!$H$4,'d_시나리오'!$I$4,IF(K2572&lt;('d_시나리오'!$I$4-'d_시나리오'!$H$4)/('d_시나리오'!$J$4-'d_시나리오'!$H$4),'d_시나리오'!$H$4+SQRT(K2572*('d_시나리오'!$J$4-'d_시나리오'!$H$4)*('d_시나리오'!$I$4-'d_시나리오'!$H$4)),'d_시나리오'!$J$4-SQRT((1-K2572)*('d_시나리오'!$J$4-'d_시나리오'!$H$4)*('d_시나리오'!$J$4-'d_시나리오'!$I$4))))</f>
        <v/>
      </c>
      <c r="M2572">
        <f>RAND()</f>
        <v/>
      </c>
      <c r="N2572">
        <f>IF('d_시나리오'!$J$5='d_시나리오'!$H$5,'d_시나리오'!$I$5,IF(M2572&lt;('d_시나리오'!$I$5-'d_시나리오'!$H$5)/('d_시나리오'!$J$5-'d_시나리오'!$H$5),'d_시나리오'!$H$5+SQRT(M2572*('d_시나리오'!$J$5-'d_시나리오'!$H$5)*('d_시나리오'!$I$5-'d_시나리오'!$H$5)),'d_시나리오'!$J$5-SQRT((1-M2572)*('d_시나리오'!$J$5-'d_시나리오'!$H$5)*('d_시나리오'!$J$5-'d_시나리오'!$I$5))))</f>
        <v/>
      </c>
      <c r="O2572">
        <f>RAND()</f>
        <v/>
      </c>
      <c r="P2572">
        <f>IF('d_시나리오'!$J$6='d_시나리오'!$H$6,'d_시나리오'!$I$6,IF(O2572&lt;('d_시나리오'!$I$6-'d_시나리오'!$H$6)/('d_시나리오'!$J$6-'d_시나리오'!$H$6),'d_시나리오'!$H$6+SQRT(O2572*('d_시나리오'!$J$6-'d_시나리오'!$H$6)*('d_시나리오'!$I$6-'d_시나리오'!$H$6)),'d_시나리오'!$J$6-SQRT((1-O2572)*('d_시나리오'!$J$6-'d_시나리오'!$H$6)*('d_시나리오'!$J$6-'d_시나리오'!$I$6))))</f>
        <v/>
      </c>
      <c r="Q2572">
        <f>INDEX('d_분포'!$B$2:$B$57,RANDBETWEEN(1,56))</f>
        <v/>
      </c>
      <c r="R2572">
        <f>BETAINV(RAND(),5,5)</f>
        <v/>
      </c>
      <c r="S2572">
        <f>'d_고정'!$B$1*'6_기대효과'!$H$7*('d_시나리오'!$I$7/'d_고정'!$B$2)*B2572</f>
        <v/>
      </c>
      <c r="T2572">
        <f>S2572*D2572</f>
        <v/>
      </c>
      <c r="U2572">
        <f>S2572*F2572*H2572</f>
        <v/>
      </c>
      <c r="V2572">
        <f>S2572*F2572*(H2572-1)</f>
        <v/>
      </c>
      <c r="W2572">
        <f>U2572*J2572</f>
        <v/>
      </c>
      <c r="X2572">
        <f>T2572+W2572</f>
        <v/>
      </c>
      <c r="Y2572">
        <f>(T2572*E2572+W2572*L2572)*(1-R2572-'d_고정'!$B$13)</f>
        <v/>
      </c>
      <c r="Z2572">
        <f>(U2572*N2572*Q2572+'d_고정'!$B$3*('6_기대효과'!$H$7/8)*Q2572*'d_고정'!$B$10*P2572*('6_기대효과'!$K$7/'d_고정'!$B$9))*(1-R2572)</f>
        <v/>
      </c>
      <c r="AA2572">
        <f>W2572*L2572*(1-R2572-'d_고정'!$B$13)+U2572*MAX(N2572-'d_고정'!$B$10*P2572*('6_기대효과'!$K$7/'d_고정'!$B$9),0)*Q2572*(1-R2572)</f>
        <v/>
      </c>
      <c r="AB2572">
        <f>Y2572+Z2572</f>
        <v/>
      </c>
      <c r="AC2572">
        <f>Y2572/('d_고정'!$B$5*'6_기대효과'!$H$7/8)/'d_고정'!$B$6</f>
        <v/>
      </c>
      <c r="AD2572">
        <f>Y2572/('d_고정'!$B$8*'6_기대효과'!$H$7/8)</f>
        <v/>
      </c>
    </row>
    <row r="2573">
      <c r="A2573">
        <f>RAND()</f>
        <v/>
      </c>
      <c r="B2573">
        <f>IF('d_시나리오'!$J$2='d_시나리오'!$H$2,'d_시나리오'!$I$2,IF(A2573&lt;('d_시나리오'!$I$2-'d_시나리오'!$H$2)/('d_시나리오'!$J$2-'d_시나리오'!$H$2),'d_시나리오'!$H$2+SQRT(A2573*('d_시나리오'!$J$2-'d_시나리오'!$H$2)*('d_시나리오'!$I$2-'d_시나리오'!$H$2)),'d_시나리오'!$J$2-SQRT((1-A2573)*('d_시나리오'!$J$2-'d_시나리오'!$H$2)*('d_시나리오'!$J$2-'d_시나리오'!$I$2))))</f>
        <v/>
      </c>
      <c r="C2573">
        <f>RAND()</f>
        <v/>
      </c>
      <c r="D2573">
        <f>BETAINV(RAND(),IF(C2573&lt;'d_고정'!$B$26,'d_고정'!$B$23,'d_고정'!$B$16)+1,'d_고정'!$B$17-IF(C2573&lt;'d_고정'!$B$26,'d_고정'!$B$23,'d_고정'!$B$16)+1)*('d_고정'!$B$14+('d_고정'!$B$15-'d_고정'!$B$14)*RAND())</f>
        <v/>
      </c>
      <c r="E2573">
        <f>INDEX('d_분포'!$A$2:$A$28,RANDBETWEEN(1,27))</f>
        <v/>
      </c>
      <c r="F2573">
        <f>INDEX('d_분포'!$C$2:$C$5,RANDBETWEEN(1,4))*(0.9+0.2*RAND())</f>
        <v/>
      </c>
      <c r="G2573">
        <f>RAND()</f>
        <v/>
      </c>
      <c r="H2573">
        <f>(F2573+(1-F2573)*('d_고정'!$B$22*BETAINV(RAND(),IF(G2573&lt;'d_고정'!$B$26,'d_고정'!$B$25,'d_고정'!$B$20)+1,'d_고정'!$B$21-IF(G2573&lt;'d_고정'!$B$26,'d_고정'!$B$25,'d_고정'!$B$20)+1)+(1-'d_고정'!$B$22)*BETAINV(RAND(),IF(G2573&lt;'d_고정'!$B$26,'d_고정'!$B$24,'d_고정'!$B$18)+1,'d_고정'!$B$19-IF(G2573&lt;'d_고정'!$B$26,'d_고정'!$B$24,'d_고정'!$B$18)+1))*('d_고정'!$B$14+('d_고정'!$B$15-'d_고정'!$B$14)*RAND()))/F2573</f>
        <v/>
      </c>
      <c r="I2573">
        <f>RAND()</f>
        <v/>
      </c>
      <c r="J2573">
        <f>IF('d_시나리오'!$J$3='d_시나리오'!$H$3,'d_시나리오'!$I$3,IF(I2573&lt;('d_시나리오'!$I$3-'d_시나리오'!$H$3)/('d_시나리오'!$J$3-'d_시나리오'!$H$3),'d_시나리오'!$H$3+SQRT(I2573*('d_시나리오'!$J$3-'d_시나리오'!$H$3)*('d_시나리오'!$I$3-'d_시나리오'!$H$3)),'d_시나리오'!$J$3-SQRT((1-I2573)*('d_시나리오'!$J$3-'d_시나리오'!$H$3)*('d_시나리오'!$J$3-'d_시나리오'!$I$3))))</f>
        <v/>
      </c>
      <c r="K2573">
        <f>RAND()</f>
        <v/>
      </c>
      <c r="L2573">
        <f>IF('d_시나리오'!$J$4='d_시나리오'!$H$4,'d_시나리오'!$I$4,IF(K2573&lt;('d_시나리오'!$I$4-'d_시나리오'!$H$4)/('d_시나리오'!$J$4-'d_시나리오'!$H$4),'d_시나리오'!$H$4+SQRT(K2573*('d_시나리오'!$J$4-'d_시나리오'!$H$4)*('d_시나리오'!$I$4-'d_시나리오'!$H$4)),'d_시나리오'!$J$4-SQRT((1-K2573)*('d_시나리오'!$J$4-'d_시나리오'!$H$4)*('d_시나리오'!$J$4-'d_시나리오'!$I$4))))</f>
        <v/>
      </c>
      <c r="M2573">
        <f>RAND()</f>
        <v/>
      </c>
      <c r="N2573">
        <f>IF('d_시나리오'!$J$5='d_시나리오'!$H$5,'d_시나리오'!$I$5,IF(M2573&lt;('d_시나리오'!$I$5-'d_시나리오'!$H$5)/('d_시나리오'!$J$5-'d_시나리오'!$H$5),'d_시나리오'!$H$5+SQRT(M2573*('d_시나리오'!$J$5-'d_시나리오'!$H$5)*('d_시나리오'!$I$5-'d_시나리오'!$H$5)),'d_시나리오'!$J$5-SQRT((1-M2573)*('d_시나리오'!$J$5-'d_시나리오'!$H$5)*('d_시나리오'!$J$5-'d_시나리오'!$I$5))))</f>
        <v/>
      </c>
      <c r="O2573">
        <f>RAND()</f>
        <v/>
      </c>
      <c r="P2573">
        <f>IF('d_시나리오'!$J$6='d_시나리오'!$H$6,'d_시나리오'!$I$6,IF(O2573&lt;('d_시나리오'!$I$6-'d_시나리오'!$H$6)/('d_시나리오'!$J$6-'d_시나리오'!$H$6),'d_시나리오'!$H$6+SQRT(O2573*('d_시나리오'!$J$6-'d_시나리오'!$H$6)*('d_시나리오'!$I$6-'d_시나리오'!$H$6)),'d_시나리오'!$J$6-SQRT((1-O2573)*('d_시나리오'!$J$6-'d_시나리오'!$H$6)*('d_시나리오'!$J$6-'d_시나리오'!$I$6))))</f>
        <v/>
      </c>
      <c r="Q2573">
        <f>INDEX('d_분포'!$B$2:$B$57,RANDBETWEEN(1,56))</f>
        <v/>
      </c>
      <c r="R2573">
        <f>BETAINV(RAND(),5,5)</f>
        <v/>
      </c>
      <c r="S2573">
        <f>'d_고정'!$B$1*'6_기대효과'!$H$7*('d_시나리오'!$I$7/'d_고정'!$B$2)*B2573</f>
        <v/>
      </c>
      <c r="T2573">
        <f>S2573*D2573</f>
        <v/>
      </c>
      <c r="U2573">
        <f>S2573*F2573*H2573</f>
        <v/>
      </c>
      <c r="V2573">
        <f>S2573*F2573*(H2573-1)</f>
        <v/>
      </c>
      <c r="W2573">
        <f>U2573*J2573</f>
        <v/>
      </c>
      <c r="X2573">
        <f>T2573+W2573</f>
        <v/>
      </c>
      <c r="Y2573">
        <f>(T2573*E2573+W2573*L2573)*(1-R2573-'d_고정'!$B$13)</f>
        <v/>
      </c>
      <c r="Z2573">
        <f>(U2573*N2573*Q2573+'d_고정'!$B$3*('6_기대효과'!$H$7/8)*Q2573*'d_고정'!$B$10*P2573*('6_기대효과'!$K$7/'d_고정'!$B$9))*(1-R2573)</f>
        <v/>
      </c>
      <c r="AA2573">
        <f>W2573*L2573*(1-R2573-'d_고정'!$B$13)+U2573*MAX(N2573-'d_고정'!$B$10*P2573*('6_기대효과'!$K$7/'d_고정'!$B$9),0)*Q2573*(1-R2573)</f>
        <v/>
      </c>
      <c r="AB2573">
        <f>Y2573+Z2573</f>
        <v/>
      </c>
      <c r="AC2573">
        <f>Y2573/('d_고정'!$B$5*'6_기대효과'!$H$7/8)/'d_고정'!$B$6</f>
        <v/>
      </c>
      <c r="AD2573">
        <f>Y2573/('d_고정'!$B$8*'6_기대효과'!$H$7/8)</f>
        <v/>
      </c>
    </row>
    <row r="2574">
      <c r="A2574">
        <f>RAND()</f>
        <v/>
      </c>
      <c r="B2574">
        <f>IF('d_시나리오'!$J$2='d_시나리오'!$H$2,'d_시나리오'!$I$2,IF(A2574&lt;('d_시나리오'!$I$2-'d_시나리오'!$H$2)/('d_시나리오'!$J$2-'d_시나리오'!$H$2),'d_시나리오'!$H$2+SQRT(A2574*('d_시나리오'!$J$2-'d_시나리오'!$H$2)*('d_시나리오'!$I$2-'d_시나리오'!$H$2)),'d_시나리오'!$J$2-SQRT((1-A2574)*('d_시나리오'!$J$2-'d_시나리오'!$H$2)*('d_시나리오'!$J$2-'d_시나리오'!$I$2))))</f>
        <v/>
      </c>
      <c r="C2574">
        <f>RAND()</f>
        <v/>
      </c>
      <c r="D2574">
        <f>BETAINV(RAND(),IF(C2574&lt;'d_고정'!$B$26,'d_고정'!$B$23,'d_고정'!$B$16)+1,'d_고정'!$B$17-IF(C2574&lt;'d_고정'!$B$26,'d_고정'!$B$23,'d_고정'!$B$16)+1)*('d_고정'!$B$14+('d_고정'!$B$15-'d_고정'!$B$14)*RAND())</f>
        <v/>
      </c>
      <c r="E2574">
        <f>INDEX('d_분포'!$A$2:$A$28,RANDBETWEEN(1,27))</f>
        <v/>
      </c>
      <c r="F2574">
        <f>INDEX('d_분포'!$C$2:$C$5,RANDBETWEEN(1,4))*(0.9+0.2*RAND())</f>
        <v/>
      </c>
      <c r="G2574">
        <f>RAND()</f>
        <v/>
      </c>
      <c r="H2574">
        <f>(F2574+(1-F2574)*('d_고정'!$B$22*BETAINV(RAND(),IF(G2574&lt;'d_고정'!$B$26,'d_고정'!$B$25,'d_고정'!$B$20)+1,'d_고정'!$B$21-IF(G2574&lt;'d_고정'!$B$26,'d_고정'!$B$25,'d_고정'!$B$20)+1)+(1-'d_고정'!$B$22)*BETAINV(RAND(),IF(G2574&lt;'d_고정'!$B$26,'d_고정'!$B$24,'d_고정'!$B$18)+1,'d_고정'!$B$19-IF(G2574&lt;'d_고정'!$B$26,'d_고정'!$B$24,'d_고정'!$B$18)+1))*('d_고정'!$B$14+('d_고정'!$B$15-'d_고정'!$B$14)*RAND()))/F2574</f>
        <v/>
      </c>
      <c r="I2574">
        <f>RAND()</f>
        <v/>
      </c>
      <c r="J2574">
        <f>IF('d_시나리오'!$J$3='d_시나리오'!$H$3,'d_시나리오'!$I$3,IF(I2574&lt;('d_시나리오'!$I$3-'d_시나리오'!$H$3)/('d_시나리오'!$J$3-'d_시나리오'!$H$3),'d_시나리오'!$H$3+SQRT(I2574*('d_시나리오'!$J$3-'d_시나리오'!$H$3)*('d_시나리오'!$I$3-'d_시나리오'!$H$3)),'d_시나리오'!$J$3-SQRT((1-I2574)*('d_시나리오'!$J$3-'d_시나리오'!$H$3)*('d_시나리오'!$J$3-'d_시나리오'!$I$3))))</f>
        <v/>
      </c>
      <c r="K2574">
        <f>RAND()</f>
        <v/>
      </c>
      <c r="L2574">
        <f>IF('d_시나리오'!$J$4='d_시나리오'!$H$4,'d_시나리오'!$I$4,IF(K2574&lt;('d_시나리오'!$I$4-'d_시나리오'!$H$4)/('d_시나리오'!$J$4-'d_시나리오'!$H$4),'d_시나리오'!$H$4+SQRT(K2574*('d_시나리오'!$J$4-'d_시나리오'!$H$4)*('d_시나리오'!$I$4-'d_시나리오'!$H$4)),'d_시나리오'!$J$4-SQRT((1-K2574)*('d_시나리오'!$J$4-'d_시나리오'!$H$4)*('d_시나리오'!$J$4-'d_시나리오'!$I$4))))</f>
        <v/>
      </c>
      <c r="M2574">
        <f>RAND()</f>
        <v/>
      </c>
      <c r="N2574">
        <f>IF('d_시나리오'!$J$5='d_시나리오'!$H$5,'d_시나리오'!$I$5,IF(M2574&lt;('d_시나리오'!$I$5-'d_시나리오'!$H$5)/('d_시나리오'!$J$5-'d_시나리오'!$H$5),'d_시나리오'!$H$5+SQRT(M2574*('d_시나리오'!$J$5-'d_시나리오'!$H$5)*('d_시나리오'!$I$5-'d_시나리오'!$H$5)),'d_시나리오'!$J$5-SQRT((1-M2574)*('d_시나리오'!$J$5-'d_시나리오'!$H$5)*('d_시나리오'!$J$5-'d_시나리오'!$I$5))))</f>
        <v/>
      </c>
      <c r="O2574">
        <f>RAND()</f>
        <v/>
      </c>
      <c r="P2574">
        <f>IF('d_시나리오'!$J$6='d_시나리오'!$H$6,'d_시나리오'!$I$6,IF(O2574&lt;('d_시나리오'!$I$6-'d_시나리오'!$H$6)/('d_시나리오'!$J$6-'d_시나리오'!$H$6),'d_시나리오'!$H$6+SQRT(O2574*('d_시나리오'!$J$6-'d_시나리오'!$H$6)*('d_시나리오'!$I$6-'d_시나리오'!$H$6)),'d_시나리오'!$J$6-SQRT((1-O2574)*('d_시나리오'!$J$6-'d_시나리오'!$H$6)*('d_시나리오'!$J$6-'d_시나리오'!$I$6))))</f>
        <v/>
      </c>
      <c r="Q2574">
        <f>INDEX('d_분포'!$B$2:$B$57,RANDBETWEEN(1,56))</f>
        <v/>
      </c>
      <c r="R2574">
        <f>BETAINV(RAND(),5,5)</f>
        <v/>
      </c>
      <c r="S2574">
        <f>'d_고정'!$B$1*'6_기대효과'!$H$7*('d_시나리오'!$I$7/'d_고정'!$B$2)*B2574</f>
        <v/>
      </c>
      <c r="T2574">
        <f>S2574*D2574</f>
        <v/>
      </c>
      <c r="U2574">
        <f>S2574*F2574*H2574</f>
        <v/>
      </c>
      <c r="V2574">
        <f>S2574*F2574*(H2574-1)</f>
        <v/>
      </c>
      <c r="W2574">
        <f>U2574*J2574</f>
        <v/>
      </c>
      <c r="X2574">
        <f>T2574+W2574</f>
        <v/>
      </c>
      <c r="Y2574">
        <f>(T2574*E2574+W2574*L2574)*(1-R2574-'d_고정'!$B$13)</f>
        <v/>
      </c>
      <c r="Z2574">
        <f>(U2574*N2574*Q2574+'d_고정'!$B$3*('6_기대효과'!$H$7/8)*Q2574*'d_고정'!$B$10*P2574*('6_기대효과'!$K$7/'d_고정'!$B$9))*(1-R2574)</f>
        <v/>
      </c>
      <c r="AA2574">
        <f>W2574*L2574*(1-R2574-'d_고정'!$B$13)+U2574*MAX(N2574-'d_고정'!$B$10*P2574*('6_기대효과'!$K$7/'d_고정'!$B$9),0)*Q2574*(1-R2574)</f>
        <v/>
      </c>
      <c r="AB2574">
        <f>Y2574+Z2574</f>
        <v/>
      </c>
      <c r="AC2574">
        <f>Y2574/('d_고정'!$B$5*'6_기대효과'!$H$7/8)/'d_고정'!$B$6</f>
        <v/>
      </c>
      <c r="AD2574">
        <f>Y2574/('d_고정'!$B$8*'6_기대효과'!$H$7/8)</f>
        <v/>
      </c>
    </row>
    <row r="2575">
      <c r="A2575">
        <f>RAND()</f>
        <v/>
      </c>
      <c r="B2575">
        <f>IF('d_시나리오'!$J$2='d_시나리오'!$H$2,'d_시나리오'!$I$2,IF(A2575&lt;('d_시나리오'!$I$2-'d_시나리오'!$H$2)/('d_시나리오'!$J$2-'d_시나리오'!$H$2),'d_시나리오'!$H$2+SQRT(A2575*('d_시나리오'!$J$2-'d_시나리오'!$H$2)*('d_시나리오'!$I$2-'d_시나리오'!$H$2)),'d_시나리오'!$J$2-SQRT((1-A2575)*('d_시나리오'!$J$2-'d_시나리오'!$H$2)*('d_시나리오'!$J$2-'d_시나리오'!$I$2))))</f>
        <v/>
      </c>
      <c r="C2575">
        <f>RAND()</f>
        <v/>
      </c>
      <c r="D2575">
        <f>BETAINV(RAND(),IF(C2575&lt;'d_고정'!$B$26,'d_고정'!$B$23,'d_고정'!$B$16)+1,'d_고정'!$B$17-IF(C2575&lt;'d_고정'!$B$26,'d_고정'!$B$23,'d_고정'!$B$16)+1)*('d_고정'!$B$14+('d_고정'!$B$15-'d_고정'!$B$14)*RAND())</f>
        <v/>
      </c>
      <c r="E2575">
        <f>INDEX('d_분포'!$A$2:$A$28,RANDBETWEEN(1,27))</f>
        <v/>
      </c>
      <c r="F2575">
        <f>INDEX('d_분포'!$C$2:$C$5,RANDBETWEEN(1,4))*(0.9+0.2*RAND())</f>
        <v/>
      </c>
      <c r="G2575">
        <f>RAND()</f>
        <v/>
      </c>
      <c r="H2575">
        <f>(F2575+(1-F2575)*('d_고정'!$B$22*BETAINV(RAND(),IF(G2575&lt;'d_고정'!$B$26,'d_고정'!$B$25,'d_고정'!$B$20)+1,'d_고정'!$B$21-IF(G2575&lt;'d_고정'!$B$26,'d_고정'!$B$25,'d_고정'!$B$20)+1)+(1-'d_고정'!$B$22)*BETAINV(RAND(),IF(G2575&lt;'d_고정'!$B$26,'d_고정'!$B$24,'d_고정'!$B$18)+1,'d_고정'!$B$19-IF(G2575&lt;'d_고정'!$B$26,'d_고정'!$B$24,'d_고정'!$B$18)+1))*('d_고정'!$B$14+('d_고정'!$B$15-'d_고정'!$B$14)*RAND()))/F2575</f>
        <v/>
      </c>
      <c r="I2575">
        <f>RAND()</f>
        <v/>
      </c>
      <c r="J2575">
        <f>IF('d_시나리오'!$J$3='d_시나리오'!$H$3,'d_시나리오'!$I$3,IF(I2575&lt;('d_시나리오'!$I$3-'d_시나리오'!$H$3)/('d_시나리오'!$J$3-'d_시나리오'!$H$3),'d_시나리오'!$H$3+SQRT(I2575*('d_시나리오'!$J$3-'d_시나리오'!$H$3)*('d_시나리오'!$I$3-'d_시나리오'!$H$3)),'d_시나리오'!$J$3-SQRT((1-I2575)*('d_시나리오'!$J$3-'d_시나리오'!$H$3)*('d_시나리오'!$J$3-'d_시나리오'!$I$3))))</f>
        <v/>
      </c>
      <c r="K2575">
        <f>RAND()</f>
        <v/>
      </c>
      <c r="L2575">
        <f>IF('d_시나리오'!$J$4='d_시나리오'!$H$4,'d_시나리오'!$I$4,IF(K2575&lt;('d_시나리오'!$I$4-'d_시나리오'!$H$4)/('d_시나리오'!$J$4-'d_시나리오'!$H$4),'d_시나리오'!$H$4+SQRT(K2575*('d_시나리오'!$J$4-'d_시나리오'!$H$4)*('d_시나리오'!$I$4-'d_시나리오'!$H$4)),'d_시나리오'!$J$4-SQRT((1-K2575)*('d_시나리오'!$J$4-'d_시나리오'!$H$4)*('d_시나리오'!$J$4-'d_시나리오'!$I$4))))</f>
        <v/>
      </c>
      <c r="M2575">
        <f>RAND()</f>
        <v/>
      </c>
      <c r="N2575">
        <f>IF('d_시나리오'!$J$5='d_시나리오'!$H$5,'d_시나리오'!$I$5,IF(M2575&lt;('d_시나리오'!$I$5-'d_시나리오'!$H$5)/('d_시나리오'!$J$5-'d_시나리오'!$H$5),'d_시나리오'!$H$5+SQRT(M2575*('d_시나리오'!$J$5-'d_시나리오'!$H$5)*('d_시나리오'!$I$5-'d_시나리오'!$H$5)),'d_시나리오'!$J$5-SQRT((1-M2575)*('d_시나리오'!$J$5-'d_시나리오'!$H$5)*('d_시나리오'!$J$5-'d_시나리오'!$I$5))))</f>
        <v/>
      </c>
      <c r="O2575">
        <f>RAND()</f>
        <v/>
      </c>
      <c r="P2575">
        <f>IF('d_시나리오'!$J$6='d_시나리오'!$H$6,'d_시나리오'!$I$6,IF(O2575&lt;('d_시나리오'!$I$6-'d_시나리오'!$H$6)/('d_시나리오'!$J$6-'d_시나리오'!$H$6),'d_시나리오'!$H$6+SQRT(O2575*('d_시나리오'!$J$6-'d_시나리오'!$H$6)*('d_시나리오'!$I$6-'d_시나리오'!$H$6)),'d_시나리오'!$J$6-SQRT((1-O2575)*('d_시나리오'!$J$6-'d_시나리오'!$H$6)*('d_시나리오'!$J$6-'d_시나리오'!$I$6))))</f>
        <v/>
      </c>
      <c r="Q2575">
        <f>INDEX('d_분포'!$B$2:$B$57,RANDBETWEEN(1,56))</f>
        <v/>
      </c>
      <c r="R2575">
        <f>BETAINV(RAND(),5,5)</f>
        <v/>
      </c>
      <c r="S2575">
        <f>'d_고정'!$B$1*'6_기대효과'!$H$7*('d_시나리오'!$I$7/'d_고정'!$B$2)*B2575</f>
        <v/>
      </c>
      <c r="T2575">
        <f>S2575*D2575</f>
        <v/>
      </c>
      <c r="U2575">
        <f>S2575*F2575*H2575</f>
        <v/>
      </c>
      <c r="V2575">
        <f>S2575*F2575*(H2575-1)</f>
        <v/>
      </c>
      <c r="W2575">
        <f>U2575*J2575</f>
        <v/>
      </c>
      <c r="X2575">
        <f>T2575+W2575</f>
        <v/>
      </c>
      <c r="Y2575">
        <f>(T2575*E2575+W2575*L2575)*(1-R2575-'d_고정'!$B$13)</f>
        <v/>
      </c>
      <c r="Z2575">
        <f>(U2575*N2575*Q2575+'d_고정'!$B$3*('6_기대효과'!$H$7/8)*Q2575*'d_고정'!$B$10*P2575*('6_기대효과'!$K$7/'d_고정'!$B$9))*(1-R2575)</f>
        <v/>
      </c>
      <c r="AA2575">
        <f>W2575*L2575*(1-R2575-'d_고정'!$B$13)+U2575*MAX(N2575-'d_고정'!$B$10*P2575*('6_기대효과'!$K$7/'d_고정'!$B$9),0)*Q2575*(1-R2575)</f>
        <v/>
      </c>
      <c r="AB2575">
        <f>Y2575+Z2575</f>
        <v/>
      </c>
      <c r="AC2575">
        <f>Y2575/('d_고정'!$B$5*'6_기대효과'!$H$7/8)/'d_고정'!$B$6</f>
        <v/>
      </c>
      <c r="AD2575">
        <f>Y2575/('d_고정'!$B$8*'6_기대효과'!$H$7/8)</f>
        <v/>
      </c>
    </row>
    <row r="2576">
      <c r="A2576">
        <f>RAND()</f>
        <v/>
      </c>
      <c r="B2576">
        <f>IF('d_시나리오'!$J$2='d_시나리오'!$H$2,'d_시나리오'!$I$2,IF(A2576&lt;('d_시나리오'!$I$2-'d_시나리오'!$H$2)/('d_시나리오'!$J$2-'d_시나리오'!$H$2),'d_시나리오'!$H$2+SQRT(A2576*('d_시나리오'!$J$2-'d_시나리오'!$H$2)*('d_시나리오'!$I$2-'d_시나리오'!$H$2)),'d_시나리오'!$J$2-SQRT((1-A2576)*('d_시나리오'!$J$2-'d_시나리오'!$H$2)*('d_시나리오'!$J$2-'d_시나리오'!$I$2))))</f>
        <v/>
      </c>
      <c r="C2576">
        <f>RAND()</f>
        <v/>
      </c>
      <c r="D2576">
        <f>BETAINV(RAND(),IF(C2576&lt;'d_고정'!$B$26,'d_고정'!$B$23,'d_고정'!$B$16)+1,'d_고정'!$B$17-IF(C2576&lt;'d_고정'!$B$26,'d_고정'!$B$23,'d_고정'!$B$16)+1)*('d_고정'!$B$14+('d_고정'!$B$15-'d_고정'!$B$14)*RAND())</f>
        <v/>
      </c>
      <c r="E2576">
        <f>INDEX('d_분포'!$A$2:$A$28,RANDBETWEEN(1,27))</f>
        <v/>
      </c>
      <c r="F2576">
        <f>INDEX('d_분포'!$C$2:$C$5,RANDBETWEEN(1,4))*(0.9+0.2*RAND())</f>
        <v/>
      </c>
      <c r="G2576">
        <f>RAND()</f>
        <v/>
      </c>
      <c r="H2576">
        <f>(F2576+(1-F2576)*('d_고정'!$B$22*BETAINV(RAND(),IF(G2576&lt;'d_고정'!$B$26,'d_고정'!$B$25,'d_고정'!$B$20)+1,'d_고정'!$B$21-IF(G2576&lt;'d_고정'!$B$26,'d_고정'!$B$25,'d_고정'!$B$20)+1)+(1-'d_고정'!$B$22)*BETAINV(RAND(),IF(G2576&lt;'d_고정'!$B$26,'d_고정'!$B$24,'d_고정'!$B$18)+1,'d_고정'!$B$19-IF(G2576&lt;'d_고정'!$B$26,'d_고정'!$B$24,'d_고정'!$B$18)+1))*('d_고정'!$B$14+('d_고정'!$B$15-'d_고정'!$B$14)*RAND()))/F2576</f>
        <v/>
      </c>
      <c r="I2576">
        <f>RAND()</f>
        <v/>
      </c>
      <c r="J2576">
        <f>IF('d_시나리오'!$J$3='d_시나리오'!$H$3,'d_시나리오'!$I$3,IF(I2576&lt;('d_시나리오'!$I$3-'d_시나리오'!$H$3)/('d_시나리오'!$J$3-'d_시나리오'!$H$3),'d_시나리오'!$H$3+SQRT(I2576*('d_시나리오'!$J$3-'d_시나리오'!$H$3)*('d_시나리오'!$I$3-'d_시나리오'!$H$3)),'d_시나리오'!$J$3-SQRT((1-I2576)*('d_시나리오'!$J$3-'d_시나리오'!$H$3)*('d_시나리오'!$J$3-'d_시나리오'!$I$3))))</f>
        <v/>
      </c>
      <c r="K2576">
        <f>RAND()</f>
        <v/>
      </c>
      <c r="L2576">
        <f>IF('d_시나리오'!$J$4='d_시나리오'!$H$4,'d_시나리오'!$I$4,IF(K2576&lt;('d_시나리오'!$I$4-'d_시나리오'!$H$4)/('d_시나리오'!$J$4-'d_시나리오'!$H$4),'d_시나리오'!$H$4+SQRT(K2576*('d_시나리오'!$J$4-'d_시나리오'!$H$4)*('d_시나리오'!$I$4-'d_시나리오'!$H$4)),'d_시나리오'!$J$4-SQRT((1-K2576)*('d_시나리오'!$J$4-'d_시나리오'!$H$4)*('d_시나리오'!$J$4-'d_시나리오'!$I$4))))</f>
        <v/>
      </c>
      <c r="M2576">
        <f>RAND()</f>
        <v/>
      </c>
      <c r="N2576">
        <f>IF('d_시나리오'!$J$5='d_시나리오'!$H$5,'d_시나리오'!$I$5,IF(M2576&lt;('d_시나리오'!$I$5-'d_시나리오'!$H$5)/('d_시나리오'!$J$5-'d_시나리오'!$H$5),'d_시나리오'!$H$5+SQRT(M2576*('d_시나리오'!$J$5-'d_시나리오'!$H$5)*('d_시나리오'!$I$5-'d_시나리오'!$H$5)),'d_시나리오'!$J$5-SQRT((1-M2576)*('d_시나리오'!$J$5-'d_시나리오'!$H$5)*('d_시나리오'!$J$5-'d_시나리오'!$I$5))))</f>
        <v/>
      </c>
      <c r="O2576">
        <f>RAND()</f>
        <v/>
      </c>
      <c r="P2576">
        <f>IF('d_시나리오'!$J$6='d_시나리오'!$H$6,'d_시나리오'!$I$6,IF(O2576&lt;('d_시나리오'!$I$6-'d_시나리오'!$H$6)/('d_시나리오'!$J$6-'d_시나리오'!$H$6),'d_시나리오'!$H$6+SQRT(O2576*('d_시나리오'!$J$6-'d_시나리오'!$H$6)*('d_시나리오'!$I$6-'d_시나리오'!$H$6)),'d_시나리오'!$J$6-SQRT((1-O2576)*('d_시나리오'!$J$6-'d_시나리오'!$H$6)*('d_시나리오'!$J$6-'d_시나리오'!$I$6))))</f>
        <v/>
      </c>
      <c r="Q2576">
        <f>INDEX('d_분포'!$B$2:$B$57,RANDBETWEEN(1,56))</f>
        <v/>
      </c>
      <c r="R2576">
        <f>BETAINV(RAND(),5,5)</f>
        <v/>
      </c>
      <c r="S2576">
        <f>'d_고정'!$B$1*'6_기대효과'!$H$7*('d_시나리오'!$I$7/'d_고정'!$B$2)*B2576</f>
        <v/>
      </c>
      <c r="T2576">
        <f>S2576*D2576</f>
        <v/>
      </c>
      <c r="U2576">
        <f>S2576*F2576*H2576</f>
        <v/>
      </c>
      <c r="V2576">
        <f>S2576*F2576*(H2576-1)</f>
        <v/>
      </c>
      <c r="W2576">
        <f>U2576*J2576</f>
        <v/>
      </c>
      <c r="X2576">
        <f>T2576+W2576</f>
        <v/>
      </c>
      <c r="Y2576">
        <f>(T2576*E2576+W2576*L2576)*(1-R2576-'d_고정'!$B$13)</f>
        <v/>
      </c>
      <c r="Z2576">
        <f>(U2576*N2576*Q2576+'d_고정'!$B$3*('6_기대효과'!$H$7/8)*Q2576*'d_고정'!$B$10*P2576*('6_기대효과'!$K$7/'d_고정'!$B$9))*(1-R2576)</f>
        <v/>
      </c>
      <c r="AA2576">
        <f>W2576*L2576*(1-R2576-'d_고정'!$B$13)+U2576*MAX(N2576-'d_고정'!$B$10*P2576*('6_기대효과'!$K$7/'d_고정'!$B$9),0)*Q2576*(1-R2576)</f>
        <v/>
      </c>
      <c r="AB2576">
        <f>Y2576+Z2576</f>
        <v/>
      </c>
      <c r="AC2576">
        <f>Y2576/('d_고정'!$B$5*'6_기대효과'!$H$7/8)/'d_고정'!$B$6</f>
        <v/>
      </c>
      <c r="AD2576">
        <f>Y2576/('d_고정'!$B$8*'6_기대효과'!$H$7/8)</f>
        <v/>
      </c>
    </row>
    <row r="2577">
      <c r="A2577">
        <f>RAND()</f>
        <v/>
      </c>
      <c r="B2577">
        <f>IF('d_시나리오'!$J$2='d_시나리오'!$H$2,'d_시나리오'!$I$2,IF(A2577&lt;('d_시나리오'!$I$2-'d_시나리오'!$H$2)/('d_시나리오'!$J$2-'d_시나리오'!$H$2),'d_시나리오'!$H$2+SQRT(A2577*('d_시나리오'!$J$2-'d_시나리오'!$H$2)*('d_시나리오'!$I$2-'d_시나리오'!$H$2)),'d_시나리오'!$J$2-SQRT((1-A2577)*('d_시나리오'!$J$2-'d_시나리오'!$H$2)*('d_시나리오'!$J$2-'d_시나리오'!$I$2))))</f>
        <v/>
      </c>
      <c r="C2577">
        <f>RAND()</f>
        <v/>
      </c>
      <c r="D2577">
        <f>BETAINV(RAND(),IF(C2577&lt;'d_고정'!$B$26,'d_고정'!$B$23,'d_고정'!$B$16)+1,'d_고정'!$B$17-IF(C2577&lt;'d_고정'!$B$26,'d_고정'!$B$23,'d_고정'!$B$16)+1)*('d_고정'!$B$14+('d_고정'!$B$15-'d_고정'!$B$14)*RAND())</f>
        <v/>
      </c>
      <c r="E2577">
        <f>INDEX('d_분포'!$A$2:$A$28,RANDBETWEEN(1,27))</f>
        <v/>
      </c>
      <c r="F2577">
        <f>INDEX('d_분포'!$C$2:$C$5,RANDBETWEEN(1,4))*(0.9+0.2*RAND())</f>
        <v/>
      </c>
      <c r="G2577">
        <f>RAND()</f>
        <v/>
      </c>
      <c r="H2577">
        <f>(F2577+(1-F2577)*('d_고정'!$B$22*BETAINV(RAND(),IF(G2577&lt;'d_고정'!$B$26,'d_고정'!$B$25,'d_고정'!$B$20)+1,'d_고정'!$B$21-IF(G2577&lt;'d_고정'!$B$26,'d_고정'!$B$25,'d_고정'!$B$20)+1)+(1-'d_고정'!$B$22)*BETAINV(RAND(),IF(G2577&lt;'d_고정'!$B$26,'d_고정'!$B$24,'d_고정'!$B$18)+1,'d_고정'!$B$19-IF(G2577&lt;'d_고정'!$B$26,'d_고정'!$B$24,'d_고정'!$B$18)+1))*('d_고정'!$B$14+('d_고정'!$B$15-'d_고정'!$B$14)*RAND()))/F2577</f>
        <v/>
      </c>
      <c r="I2577">
        <f>RAND()</f>
        <v/>
      </c>
      <c r="J2577">
        <f>IF('d_시나리오'!$J$3='d_시나리오'!$H$3,'d_시나리오'!$I$3,IF(I2577&lt;('d_시나리오'!$I$3-'d_시나리오'!$H$3)/('d_시나리오'!$J$3-'d_시나리오'!$H$3),'d_시나리오'!$H$3+SQRT(I2577*('d_시나리오'!$J$3-'d_시나리오'!$H$3)*('d_시나리오'!$I$3-'d_시나리오'!$H$3)),'d_시나리오'!$J$3-SQRT((1-I2577)*('d_시나리오'!$J$3-'d_시나리오'!$H$3)*('d_시나리오'!$J$3-'d_시나리오'!$I$3))))</f>
        <v/>
      </c>
      <c r="K2577">
        <f>RAND()</f>
        <v/>
      </c>
      <c r="L2577">
        <f>IF('d_시나리오'!$J$4='d_시나리오'!$H$4,'d_시나리오'!$I$4,IF(K2577&lt;('d_시나리오'!$I$4-'d_시나리오'!$H$4)/('d_시나리오'!$J$4-'d_시나리오'!$H$4),'d_시나리오'!$H$4+SQRT(K2577*('d_시나리오'!$J$4-'d_시나리오'!$H$4)*('d_시나리오'!$I$4-'d_시나리오'!$H$4)),'d_시나리오'!$J$4-SQRT((1-K2577)*('d_시나리오'!$J$4-'d_시나리오'!$H$4)*('d_시나리오'!$J$4-'d_시나리오'!$I$4))))</f>
        <v/>
      </c>
      <c r="M2577">
        <f>RAND()</f>
        <v/>
      </c>
      <c r="N2577">
        <f>IF('d_시나리오'!$J$5='d_시나리오'!$H$5,'d_시나리오'!$I$5,IF(M2577&lt;('d_시나리오'!$I$5-'d_시나리오'!$H$5)/('d_시나리오'!$J$5-'d_시나리오'!$H$5),'d_시나리오'!$H$5+SQRT(M2577*('d_시나리오'!$J$5-'d_시나리오'!$H$5)*('d_시나리오'!$I$5-'d_시나리오'!$H$5)),'d_시나리오'!$J$5-SQRT((1-M2577)*('d_시나리오'!$J$5-'d_시나리오'!$H$5)*('d_시나리오'!$J$5-'d_시나리오'!$I$5))))</f>
        <v/>
      </c>
      <c r="O2577">
        <f>RAND()</f>
        <v/>
      </c>
      <c r="P2577">
        <f>IF('d_시나리오'!$J$6='d_시나리오'!$H$6,'d_시나리오'!$I$6,IF(O2577&lt;('d_시나리오'!$I$6-'d_시나리오'!$H$6)/('d_시나리오'!$J$6-'d_시나리오'!$H$6),'d_시나리오'!$H$6+SQRT(O2577*('d_시나리오'!$J$6-'d_시나리오'!$H$6)*('d_시나리오'!$I$6-'d_시나리오'!$H$6)),'d_시나리오'!$J$6-SQRT((1-O2577)*('d_시나리오'!$J$6-'d_시나리오'!$H$6)*('d_시나리오'!$J$6-'d_시나리오'!$I$6))))</f>
        <v/>
      </c>
      <c r="Q2577">
        <f>INDEX('d_분포'!$B$2:$B$57,RANDBETWEEN(1,56))</f>
        <v/>
      </c>
      <c r="R2577">
        <f>BETAINV(RAND(),5,5)</f>
        <v/>
      </c>
      <c r="S2577">
        <f>'d_고정'!$B$1*'6_기대효과'!$H$7*('d_시나리오'!$I$7/'d_고정'!$B$2)*B2577</f>
        <v/>
      </c>
      <c r="T2577">
        <f>S2577*D2577</f>
        <v/>
      </c>
      <c r="U2577">
        <f>S2577*F2577*H2577</f>
        <v/>
      </c>
      <c r="V2577">
        <f>S2577*F2577*(H2577-1)</f>
        <v/>
      </c>
      <c r="W2577">
        <f>U2577*J2577</f>
        <v/>
      </c>
      <c r="X2577">
        <f>T2577+W2577</f>
        <v/>
      </c>
      <c r="Y2577">
        <f>(T2577*E2577+W2577*L2577)*(1-R2577-'d_고정'!$B$13)</f>
        <v/>
      </c>
      <c r="Z2577">
        <f>(U2577*N2577*Q2577+'d_고정'!$B$3*('6_기대효과'!$H$7/8)*Q2577*'d_고정'!$B$10*P2577*('6_기대효과'!$K$7/'d_고정'!$B$9))*(1-R2577)</f>
        <v/>
      </c>
      <c r="AA2577">
        <f>W2577*L2577*(1-R2577-'d_고정'!$B$13)+U2577*MAX(N2577-'d_고정'!$B$10*P2577*('6_기대효과'!$K$7/'d_고정'!$B$9),0)*Q2577*(1-R2577)</f>
        <v/>
      </c>
      <c r="AB2577">
        <f>Y2577+Z2577</f>
        <v/>
      </c>
      <c r="AC2577">
        <f>Y2577/('d_고정'!$B$5*'6_기대효과'!$H$7/8)/'d_고정'!$B$6</f>
        <v/>
      </c>
      <c r="AD2577">
        <f>Y2577/('d_고정'!$B$8*'6_기대효과'!$H$7/8)</f>
        <v/>
      </c>
    </row>
    <row r="2578">
      <c r="A2578">
        <f>RAND()</f>
        <v/>
      </c>
      <c r="B2578">
        <f>IF('d_시나리오'!$J$2='d_시나리오'!$H$2,'d_시나리오'!$I$2,IF(A2578&lt;('d_시나리오'!$I$2-'d_시나리오'!$H$2)/('d_시나리오'!$J$2-'d_시나리오'!$H$2),'d_시나리오'!$H$2+SQRT(A2578*('d_시나리오'!$J$2-'d_시나리오'!$H$2)*('d_시나리오'!$I$2-'d_시나리오'!$H$2)),'d_시나리오'!$J$2-SQRT((1-A2578)*('d_시나리오'!$J$2-'d_시나리오'!$H$2)*('d_시나리오'!$J$2-'d_시나리오'!$I$2))))</f>
        <v/>
      </c>
      <c r="C2578">
        <f>RAND()</f>
        <v/>
      </c>
      <c r="D2578">
        <f>BETAINV(RAND(),IF(C2578&lt;'d_고정'!$B$26,'d_고정'!$B$23,'d_고정'!$B$16)+1,'d_고정'!$B$17-IF(C2578&lt;'d_고정'!$B$26,'d_고정'!$B$23,'d_고정'!$B$16)+1)*('d_고정'!$B$14+('d_고정'!$B$15-'d_고정'!$B$14)*RAND())</f>
        <v/>
      </c>
      <c r="E2578">
        <f>INDEX('d_분포'!$A$2:$A$28,RANDBETWEEN(1,27))</f>
        <v/>
      </c>
      <c r="F2578">
        <f>INDEX('d_분포'!$C$2:$C$5,RANDBETWEEN(1,4))*(0.9+0.2*RAND())</f>
        <v/>
      </c>
      <c r="G2578">
        <f>RAND()</f>
        <v/>
      </c>
      <c r="H2578">
        <f>(F2578+(1-F2578)*('d_고정'!$B$22*BETAINV(RAND(),IF(G2578&lt;'d_고정'!$B$26,'d_고정'!$B$25,'d_고정'!$B$20)+1,'d_고정'!$B$21-IF(G2578&lt;'d_고정'!$B$26,'d_고정'!$B$25,'d_고정'!$B$20)+1)+(1-'d_고정'!$B$22)*BETAINV(RAND(),IF(G2578&lt;'d_고정'!$B$26,'d_고정'!$B$24,'d_고정'!$B$18)+1,'d_고정'!$B$19-IF(G2578&lt;'d_고정'!$B$26,'d_고정'!$B$24,'d_고정'!$B$18)+1))*('d_고정'!$B$14+('d_고정'!$B$15-'d_고정'!$B$14)*RAND()))/F2578</f>
        <v/>
      </c>
      <c r="I2578">
        <f>RAND()</f>
        <v/>
      </c>
      <c r="J2578">
        <f>IF('d_시나리오'!$J$3='d_시나리오'!$H$3,'d_시나리오'!$I$3,IF(I2578&lt;('d_시나리오'!$I$3-'d_시나리오'!$H$3)/('d_시나리오'!$J$3-'d_시나리오'!$H$3),'d_시나리오'!$H$3+SQRT(I2578*('d_시나리오'!$J$3-'d_시나리오'!$H$3)*('d_시나리오'!$I$3-'d_시나리오'!$H$3)),'d_시나리오'!$J$3-SQRT((1-I2578)*('d_시나리오'!$J$3-'d_시나리오'!$H$3)*('d_시나리오'!$J$3-'d_시나리오'!$I$3))))</f>
        <v/>
      </c>
      <c r="K2578">
        <f>RAND()</f>
        <v/>
      </c>
      <c r="L2578">
        <f>IF('d_시나리오'!$J$4='d_시나리오'!$H$4,'d_시나리오'!$I$4,IF(K2578&lt;('d_시나리오'!$I$4-'d_시나리오'!$H$4)/('d_시나리오'!$J$4-'d_시나리오'!$H$4),'d_시나리오'!$H$4+SQRT(K2578*('d_시나리오'!$J$4-'d_시나리오'!$H$4)*('d_시나리오'!$I$4-'d_시나리오'!$H$4)),'d_시나리오'!$J$4-SQRT((1-K2578)*('d_시나리오'!$J$4-'d_시나리오'!$H$4)*('d_시나리오'!$J$4-'d_시나리오'!$I$4))))</f>
        <v/>
      </c>
      <c r="M2578">
        <f>RAND()</f>
        <v/>
      </c>
      <c r="N2578">
        <f>IF('d_시나리오'!$J$5='d_시나리오'!$H$5,'d_시나리오'!$I$5,IF(M2578&lt;('d_시나리오'!$I$5-'d_시나리오'!$H$5)/('d_시나리오'!$J$5-'d_시나리오'!$H$5),'d_시나리오'!$H$5+SQRT(M2578*('d_시나리오'!$J$5-'d_시나리오'!$H$5)*('d_시나리오'!$I$5-'d_시나리오'!$H$5)),'d_시나리오'!$J$5-SQRT((1-M2578)*('d_시나리오'!$J$5-'d_시나리오'!$H$5)*('d_시나리오'!$J$5-'d_시나리오'!$I$5))))</f>
        <v/>
      </c>
      <c r="O2578">
        <f>RAND()</f>
        <v/>
      </c>
      <c r="P2578">
        <f>IF('d_시나리오'!$J$6='d_시나리오'!$H$6,'d_시나리오'!$I$6,IF(O2578&lt;('d_시나리오'!$I$6-'d_시나리오'!$H$6)/('d_시나리오'!$J$6-'d_시나리오'!$H$6),'d_시나리오'!$H$6+SQRT(O2578*('d_시나리오'!$J$6-'d_시나리오'!$H$6)*('d_시나리오'!$I$6-'d_시나리오'!$H$6)),'d_시나리오'!$J$6-SQRT((1-O2578)*('d_시나리오'!$J$6-'d_시나리오'!$H$6)*('d_시나리오'!$J$6-'d_시나리오'!$I$6))))</f>
        <v/>
      </c>
      <c r="Q2578">
        <f>INDEX('d_분포'!$B$2:$B$57,RANDBETWEEN(1,56))</f>
        <v/>
      </c>
      <c r="R2578">
        <f>BETAINV(RAND(),5,5)</f>
        <v/>
      </c>
      <c r="S2578">
        <f>'d_고정'!$B$1*'6_기대효과'!$H$7*('d_시나리오'!$I$7/'d_고정'!$B$2)*B2578</f>
        <v/>
      </c>
      <c r="T2578">
        <f>S2578*D2578</f>
        <v/>
      </c>
      <c r="U2578">
        <f>S2578*F2578*H2578</f>
        <v/>
      </c>
      <c r="V2578">
        <f>S2578*F2578*(H2578-1)</f>
        <v/>
      </c>
      <c r="W2578">
        <f>U2578*J2578</f>
        <v/>
      </c>
      <c r="X2578">
        <f>T2578+W2578</f>
        <v/>
      </c>
      <c r="Y2578">
        <f>(T2578*E2578+W2578*L2578)*(1-R2578-'d_고정'!$B$13)</f>
        <v/>
      </c>
      <c r="Z2578">
        <f>(U2578*N2578*Q2578+'d_고정'!$B$3*('6_기대효과'!$H$7/8)*Q2578*'d_고정'!$B$10*P2578*('6_기대효과'!$K$7/'d_고정'!$B$9))*(1-R2578)</f>
        <v/>
      </c>
      <c r="AA2578">
        <f>W2578*L2578*(1-R2578-'d_고정'!$B$13)+U2578*MAX(N2578-'d_고정'!$B$10*P2578*('6_기대효과'!$K$7/'d_고정'!$B$9),0)*Q2578*(1-R2578)</f>
        <v/>
      </c>
      <c r="AB2578">
        <f>Y2578+Z2578</f>
        <v/>
      </c>
      <c r="AC2578">
        <f>Y2578/('d_고정'!$B$5*'6_기대효과'!$H$7/8)/'d_고정'!$B$6</f>
        <v/>
      </c>
      <c r="AD2578">
        <f>Y2578/('d_고정'!$B$8*'6_기대효과'!$H$7/8)</f>
        <v/>
      </c>
    </row>
    <row r="2579">
      <c r="A2579">
        <f>RAND()</f>
        <v/>
      </c>
      <c r="B2579">
        <f>IF('d_시나리오'!$J$2='d_시나리오'!$H$2,'d_시나리오'!$I$2,IF(A2579&lt;('d_시나리오'!$I$2-'d_시나리오'!$H$2)/('d_시나리오'!$J$2-'d_시나리오'!$H$2),'d_시나리오'!$H$2+SQRT(A2579*('d_시나리오'!$J$2-'d_시나리오'!$H$2)*('d_시나리오'!$I$2-'d_시나리오'!$H$2)),'d_시나리오'!$J$2-SQRT((1-A2579)*('d_시나리오'!$J$2-'d_시나리오'!$H$2)*('d_시나리오'!$J$2-'d_시나리오'!$I$2))))</f>
        <v/>
      </c>
      <c r="C2579">
        <f>RAND()</f>
        <v/>
      </c>
      <c r="D2579">
        <f>BETAINV(RAND(),IF(C2579&lt;'d_고정'!$B$26,'d_고정'!$B$23,'d_고정'!$B$16)+1,'d_고정'!$B$17-IF(C2579&lt;'d_고정'!$B$26,'d_고정'!$B$23,'d_고정'!$B$16)+1)*('d_고정'!$B$14+('d_고정'!$B$15-'d_고정'!$B$14)*RAND())</f>
        <v/>
      </c>
      <c r="E2579">
        <f>INDEX('d_분포'!$A$2:$A$28,RANDBETWEEN(1,27))</f>
        <v/>
      </c>
      <c r="F2579">
        <f>INDEX('d_분포'!$C$2:$C$5,RANDBETWEEN(1,4))*(0.9+0.2*RAND())</f>
        <v/>
      </c>
      <c r="G2579">
        <f>RAND()</f>
        <v/>
      </c>
      <c r="H2579">
        <f>(F2579+(1-F2579)*('d_고정'!$B$22*BETAINV(RAND(),IF(G2579&lt;'d_고정'!$B$26,'d_고정'!$B$25,'d_고정'!$B$20)+1,'d_고정'!$B$21-IF(G2579&lt;'d_고정'!$B$26,'d_고정'!$B$25,'d_고정'!$B$20)+1)+(1-'d_고정'!$B$22)*BETAINV(RAND(),IF(G2579&lt;'d_고정'!$B$26,'d_고정'!$B$24,'d_고정'!$B$18)+1,'d_고정'!$B$19-IF(G2579&lt;'d_고정'!$B$26,'d_고정'!$B$24,'d_고정'!$B$18)+1))*('d_고정'!$B$14+('d_고정'!$B$15-'d_고정'!$B$14)*RAND()))/F2579</f>
        <v/>
      </c>
      <c r="I2579">
        <f>RAND()</f>
        <v/>
      </c>
      <c r="J2579">
        <f>IF('d_시나리오'!$J$3='d_시나리오'!$H$3,'d_시나리오'!$I$3,IF(I2579&lt;('d_시나리오'!$I$3-'d_시나리오'!$H$3)/('d_시나리오'!$J$3-'d_시나리오'!$H$3),'d_시나리오'!$H$3+SQRT(I2579*('d_시나리오'!$J$3-'d_시나리오'!$H$3)*('d_시나리오'!$I$3-'d_시나리오'!$H$3)),'d_시나리오'!$J$3-SQRT((1-I2579)*('d_시나리오'!$J$3-'d_시나리오'!$H$3)*('d_시나리오'!$J$3-'d_시나리오'!$I$3))))</f>
        <v/>
      </c>
      <c r="K2579">
        <f>RAND()</f>
        <v/>
      </c>
      <c r="L2579">
        <f>IF('d_시나리오'!$J$4='d_시나리오'!$H$4,'d_시나리오'!$I$4,IF(K2579&lt;('d_시나리오'!$I$4-'d_시나리오'!$H$4)/('d_시나리오'!$J$4-'d_시나리오'!$H$4),'d_시나리오'!$H$4+SQRT(K2579*('d_시나리오'!$J$4-'d_시나리오'!$H$4)*('d_시나리오'!$I$4-'d_시나리오'!$H$4)),'d_시나리오'!$J$4-SQRT((1-K2579)*('d_시나리오'!$J$4-'d_시나리오'!$H$4)*('d_시나리오'!$J$4-'d_시나리오'!$I$4))))</f>
        <v/>
      </c>
      <c r="M2579">
        <f>RAND()</f>
        <v/>
      </c>
      <c r="N2579">
        <f>IF('d_시나리오'!$J$5='d_시나리오'!$H$5,'d_시나리오'!$I$5,IF(M2579&lt;('d_시나리오'!$I$5-'d_시나리오'!$H$5)/('d_시나리오'!$J$5-'d_시나리오'!$H$5),'d_시나리오'!$H$5+SQRT(M2579*('d_시나리오'!$J$5-'d_시나리오'!$H$5)*('d_시나리오'!$I$5-'d_시나리오'!$H$5)),'d_시나리오'!$J$5-SQRT((1-M2579)*('d_시나리오'!$J$5-'d_시나리오'!$H$5)*('d_시나리오'!$J$5-'d_시나리오'!$I$5))))</f>
        <v/>
      </c>
      <c r="O2579">
        <f>RAND()</f>
        <v/>
      </c>
      <c r="P2579">
        <f>IF('d_시나리오'!$J$6='d_시나리오'!$H$6,'d_시나리오'!$I$6,IF(O2579&lt;('d_시나리오'!$I$6-'d_시나리오'!$H$6)/('d_시나리오'!$J$6-'d_시나리오'!$H$6),'d_시나리오'!$H$6+SQRT(O2579*('d_시나리오'!$J$6-'d_시나리오'!$H$6)*('d_시나리오'!$I$6-'d_시나리오'!$H$6)),'d_시나리오'!$J$6-SQRT((1-O2579)*('d_시나리오'!$J$6-'d_시나리오'!$H$6)*('d_시나리오'!$J$6-'d_시나리오'!$I$6))))</f>
        <v/>
      </c>
      <c r="Q2579">
        <f>INDEX('d_분포'!$B$2:$B$57,RANDBETWEEN(1,56))</f>
        <v/>
      </c>
      <c r="R2579">
        <f>BETAINV(RAND(),5,5)</f>
        <v/>
      </c>
      <c r="S2579">
        <f>'d_고정'!$B$1*'6_기대효과'!$H$7*('d_시나리오'!$I$7/'d_고정'!$B$2)*B2579</f>
        <v/>
      </c>
      <c r="T2579">
        <f>S2579*D2579</f>
        <v/>
      </c>
      <c r="U2579">
        <f>S2579*F2579*H2579</f>
        <v/>
      </c>
      <c r="V2579">
        <f>S2579*F2579*(H2579-1)</f>
        <v/>
      </c>
      <c r="W2579">
        <f>U2579*J2579</f>
        <v/>
      </c>
      <c r="X2579">
        <f>T2579+W2579</f>
        <v/>
      </c>
      <c r="Y2579">
        <f>(T2579*E2579+W2579*L2579)*(1-R2579-'d_고정'!$B$13)</f>
        <v/>
      </c>
      <c r="Z2579">
        <f>(U2579*N2579*Q2579+'d_고정'!$B$3*('6_기대효과'!$H$7/8)*Q2579*'d_고정'!$B$10*P2579*('6_기대효과'!$K$7/'d_고정'!$B$9))*(1-R2579)</f>
        <v/>
      </c>
      <c r="AA2579">
        <f>W2579*L2579*(1-R2579-'d_고정'!$B$13)+U2579*MAX(N2579-'d_고정'!$B$10*P2579*('6_기대효과'!$K$7/'d_고정'!$B$9),0)*Q2579*(1-R2579)</f>
        <v/>
      </c>
      <c r="AB2579">
        <f>Y2579+Z2579</f>
        <v/>
      </c>
      <c r="AC2579">
        <f>Y2579/('d_고정'!$B$5*'6_기대효과'!$H$7/8)/'d_고정'!$B$6</f>
        <v/>
      </c>
      <c r="AD2579">
        <f>Y2579/('d_고정'!$B$8*'6_기대효과'!$H$7/8)</f>
        <v/>
      </c>
    </row>
    <row r="2580">
      <c r="A2580">
        <f>RAND()</f>
        <v/>
      </c>
      <c r="B2580">
        <f>IF('d_시나리오'!$J$2='d_시나리오'!$H$2,'d_시나리오'!$I$2,IF(A2580&lt;('d_시나리오'!$I$2-'d_시나리오'!$H$2)/('d_시나리오'!$J$2-'d_시나리오'!$H$2),'d_시나리오'!$H$2+SQRT(A2580*('d_시나리오'!$J$2-'d_시나리오'!$H$2)*('d_시나리오'!$I$2-'d_시나리오'!$H$2)),'d_시나리오'!$J$2-SQRT((1-A2580)*('d_시나리오'!$J$2-'d_시나리오'!$H$2)*('d_시나리오'!$J$2-'d_시나리오'!$I$2))))</f>
        <v/>
      </c>
      <c r="C2580">
        <f>RAND()</f>
        <v/>
      </c>
      <c r="D2580">
        <f>BETAINV(RAND(),IF(C2580&lt;'d_고정'!$B$26,'d_고정'!$B$23,'d_고정'!$B$16)+1,'d_고정'!$B$17-IF(C2580&lt;'d_고정'!$B$26,'d_고정'!$B$23,'d_고정'!$B$16)+1)*('d_고정'!$B$14+('d_고정'!$B$15-'d_고정'!$B$14)*RAND())</f>
        <v/>
      </c>
      <c r="E2580">
        <f>INDEX('d_분포'!$A$2:$A$28,RANDBETWEEN(1,27))</f>
        <v/>
      </c>
      <c r="F2580">
        <f>INDEX('d_분포'!$C$2:$C$5,RANDBETWEEN(1,4))*(0.9+0.2*RAND())</f>
        <v/>
      </c>
      <c r="G2580">
        <f>RAND()</f>
        <v/>
      </c>
      <c r="H2580">
        <f>(F2580+(1-F2580)*('d_고정'!$B$22*BETAINV(RAND(),IF(G2580&lt;'d_고정'!$B$26,'d_고정'!$B$25,'d_고정'!$B$20)+1,'d_고정'!$B$21-IF(G2580&lt;'d_고정'!$B$26,'d_고정'!$B$25,'d_고정'!$B$20)+1)+(1-'d_고정'!$B$22)*BETAINV(RAND(),IF(G2580&lt;'d_고정'!$B$26,'d_고정'!$B$24,'d_고정'!$B$18)+1,'d_고정'!$B$19-IF(G2580&lt;'d_고정'!$B$26,'d_고정'!$B$24,'d_고정'!$B$18)+1))*('d_고정'!$B$14+('d_고정'!$B$15-'d_고정'!$B$14)*RAND()))/F2580</f>
        <v/>
      </c>
      <c r="I2580">
        <f>RAND()</f>
        <v/>
      </c>
      <c r="J2580">
        <f>IF('d_시나리오'!$J$3='d_시나리오'!$H$3,'d_시나리오'!$I$3,IF(I2580&lt;('d_시나리오'!$I$3-'d_시나리오'!$H$3)/('d_시나리오'!$J$3-'d_시나리오'!$H$3),'d_시나리오'!$H$3+SQRT(I2580*('d_시나리오'!$J$3-'d_시나리오'!$H$3)*('d_시나리오'!$I$3-'d_시나리오'!$H$3)),'d_시나리오'!$J$3-SQRT((1-I2580)*('d_시나리오'!$J$3-'d_시나리오'!$H$3)*('d_시나리오'!$J$3-'d_시나리오'!$I$3))))</f>
        <v/>
      </c>
      <c r="K2580">
        <f>RAND()</f>
        <v/>
      </c>
      <c r="L2580">
        <f>IF('d_시나리오'!$J$4='d_시나리오'!$H$4,'d_시나리오'!$I$4,IF(K2580&lt;('d_시나리오'!$I$4-'d_시나리오'!$H$4)/('d_시나리오'!$J$4-'d_시나리오'!$H$4),'d_시나리오'!$H$4+SQRT(K2580*('d_시나리오'!$J$4-'d_시나리오'!$H$4)*('d_시나리오'!$I$4-'d_시나리오'!$H$4)),'d_시나리오'!$J$4-SQRT((1-K2580)*('d_시나리오'!$J$4-'d_시나리오'!$H$4)*('d_시나리오'!$J$4-'d_시나리오'!$I$4))))</f>
        <v/>
      </c>
      <c r="M2580">
        <f>RAND()</f>
        <v/>
      </c>
      <c r="N2580">
        <f>IF('d_시나리오'!$J$5='d_시나리오'!$H$5,'d_시나리오'!$I$5,IF(M2580&lt;('d_시나리오'!$I$5-'d_시나리오'!$H$5)/('d_시나리오'!$J$5-'d_시나리오'!$H$5),'d_시나리오'!$H$5+SQRT(M2580*('d_시나리오'!$J$5-'d_시나리오'!$H$5)*('d_시나리오'!$I$5-'d_시나리오'!$H$5)),'d_시나리오'!$J$5-SQRT((1-M2580)*('d_시나리오'!$J$5-'d_시나리오'!$H$5)*('d_시나리오'!$J$5-'d_시나리오'!$I$5))))</f>
        <v/>
      </c>
      <c r="O2580">
        <f>RAND()</f>
        <v/>
      </c>
      <c r="P2580">
        <f>IF('d_시나리오'!$J$6='d_시나리오'!$H$6,'d_시나리오'!$I$6,IF(O2580&lt;('d_시나리오'!$I$6-'d_시나리오'!$H$6)/('d_시나리오'!$J$6-'d_시나리오'!$H$6),'d_시나리오'!$H$6+SQRT(O2580*('d_시나리오'!$J$6-'d_시나리오'!$H$6)*('d_시나리오'!$I$6-'d_시나리오'!$H$6)),'d_시나리오'!$J$6-SQRT((1-O2580)*('d_시나리오'!$J$6-'d_시나리오'!$H$6)*('d_시나리오'!$J$6-'d_시나리오'!$I$6))))</f>
        <v/>
      </c>
      <c r="Q2580">
        <f>INDEX('d_분포'!$B$2:$B$57,RANDBETWEEN(1,56))</f>
        <v/>
      </c>
      <c r="R2580">
        <f>BETAINV(RAND(),5,5)</f>
        <v/>
      </c>
      <c r="S2580">
        <f>'d_고정'!$B$1*'6_기대효과'!$H$7*('d_시나리오'!$I$7/'d_고정'!$B$2)*B2580</f>
        <v/>
      </c>
      <c r="T2580">
        <f>S2580*D2580</f>
        <v/>
      </c>
      <c r="U2580">
        <f>S2580*F2580*H2580</f>
        <v/>
      </c>
      <c r="V2580">
        <f>S2580*F2580*(H2580-1)</f>
        <v/>
      </c>
      <c r="W2580">
        <f>U2580*J2580</f>
        <v/>
      </c>
      <c r="X2580">
        <f>T2580+W2580</f>
        <v/>
      </c>
      <c r="Y2580">
        <f>(T2580*E2580+W2580*L2580)*(1-R2580-'d_고정'!$B$13)</f>
        <v/>
      </c>
      <c r="Z2580">
        <f>(U2580*N2580*Q2580+'d_고정'!$B$3*('6_기대효과'!$H$7/8)*Q2580*'d_고정'!$B$10*P2580*('6_기대효과'!$K$7/'d_고정'!$B$9))*(1-R2580)</f>
        <v/>
      </c>
      <c r="AA2580">
        <f>W2580*L2580*(1-R2580-'d_고정'!$B$13)+U2580*MAX(N2580-'d_고정'!$B$10*P2580*('6_기대효과'!$K$7/'d_고정'!$B$9),0)*Q2580*(1-R2580)</f>
        <v/>
      </c>
      <c r="AB2580">
        <f>Y2580+Z2580</f>
        <v/>
      </c>
      <c r="AC2580">
        <f>Y2580/('d_고정'!$B$5*'6_기대효과'!$H$7/8)/'d_고정'!$B$6</f>
        <v/>
      </c>
      <c r="AD2580">
        <f>Y2580/('d_고정'!$B$8*'6_기대효과'!$H$7/8)</f>
        <v/>
      </c>
    </row>
    <row r="2581">
      <c r="A2581">
        <f>RAND()</f>
        <v/>
      </c>
      <c r="B2581">
        <f>IF('d_시나리오'!$J$2='d_시나리오'!$H$2,'d_시나리오'!$I$2,IF(A2581&lt;('d_시나리오'!$I$2-'d_시나리오'!$H$2)/('d_시나리오'!$J$2-'d_시나리오'!$H$2),'d_시나리오'!$H$2+SQRT(A2581*('d_시나리오'!$J$2-'d_시나리오'!$H$2)*('d_시나리오'!$I$2-'d_시나리오'!$H$2)),'d_시나리오'!$J$2-SQRT((1-A2581)*('d_시나리오'!$J$2-'d_시나리오'!$H$2)*('d_시나리오'!$J$2-'d_시나리오'!$I$2))))</f>
        <v/>
      </c>
      <c r="C2581">
        <f>RAND()</f>
        <v/>
      </c>
      <c r="D2581">
        <f>BETAINV(RAND(),IF(C2581&lt;'d_고정'!$B$26,'d_고정'!$B$23,'d_고정'!$B$16)+1,'d_고정'!$B$17-IF(C2581&lt;'d_고정'!$B$26,'d_고정'!$B$23,'d_고정'!$B$16)+1)*('d_고정'!$B$14+('d_고정'!$B$15-'d_고정'!$B$14)*RAND())</f>
        <v/>
      </c>
      <c r="E2581">
        <f>INDEX('d_분포'!$A$2:$A$28,RANDBETWEEN(1,27))</f>
        <v/>
      </c>
      <c r="F2581">
        <f>INDEX('d_분포'!$C$2:$C$5,RANDBETWEEN(1,4))*(0.9+0.2*RAND())</f>
        <v/>
      </c>
      <c r="G2581">
        <f>RAND()</f>
        <v/>
      </c>
      <c r="H2581">
        <f>(F2581+(1-F2581)*('d_고정'!$B$22*BETAINV(RAND(),IF(G2581&lt;'d_고정'!$B$26,'d_고정'!$B$25,'d_고정'!$B$20)+1,'d_고정'!$B$21-IF(G2581&lt;'d_고정'!$B$26,'d_고정'!$B$25,'d_고정'!$B$20)+1)+(1-'d_고정'!$B$22)*BETAINV(RAND(),IF(G2581&lt;'d_고정'!$B$26,'d_고정'!$B$24,'d_고정'!$B$18)+1,'d_고정'!$B$19-IF(G2581&lt;'d_고정'!$B$26,'d_고정'!$B$24,'d_고정'!$B$18)+1))*('d_고정'!$B$14+('d_고정'!$B$15-'d_고정'!$B$14)*RAND()))/F2581</f>
        <v/>
      </c>
      <c r="I2581">
        <f>RAND()</f>
        <v/>
      </c>
      <c r="J2581">
        <f>IF('d_시나리오'!$J$3='d_시나리오'!$H$3,'d_시나리오'!$I$3,IF(I2581&lt;('d_시나리오'!$I$3-'d_시나리오'!$H$3)/('d_시나리오'!$J$3-'d_시나리오'!$H$3),'d_시나리오'!$H$3+SQRT(I2581*('d_시나리오'!$J$3-'d_시나리오'!$H$3)*('d_시나리오'!$I$3-'d_시나리오'!$H$3)),'d_시나리오'!$J$3-SQRT((1-I2581)*('d_시나리오'!$J$3-'d_시나리오'!$H$3)*('d_시나리오'!$J$3-'d_시나리오'!$I$3))))</f>
        <v/>
      </c>
      <c r="K2581">
        <f>RAND()</f>
        <v/>
      </c>
      <c r="L2581">
        <f>IF('d_시나리오'!$J$4='d_시나리오'!$H$4,'d_시나리오'!$I$4,IF(K2581&lt;('d_시나리오'!$I$4-'d_시나리오'!$H$4)/('d_시나리오'!$J$4-'d_시나리오'!$H$4),'d_시나리오'!$H$4+SQRT(K2581*('d_시나리오'!$J$4-'d_시나리오'!$H$4)*('d_시나리오'!$I$4-'d_시나리오'!$H$4)),'d_시나리오'!$J$4-SQRT((1-K2581)*('d_시나리오'!$J$4-'d_시나리오'!$H$4)*('d_시나리오'!$J$4-'d_시나리오'!$I$4))))</f>
        <v/>
      </c>
      <c r="M2581">
        <f>RAND()</f>
        <v/>
      </c>
      <c r="N2581">
        <f>IF('d_시나리오'!$J$5='d_시나리오'!$H$5,'d_시나리오'!$I$5,IF(M2581&lt;('d_시나리오'!$I$5-'d_시나리오'!$H$5)/('d_시나리오'!$J$5-'d_시나리오'!$H$5),'d_시나리오'!$H$5+SQRT(M2581*('d_시나리오'!$J$5-'d_시나리오'!$H$5)*('d_시나리오'!$I$5-'d_시나리오'!$H$5)),'d_시나리오'!$J$5-SQRT((1-M2581)*('d_시나리오'!$J$5-'d_시나리오'!$H$5)*('d_시나리오'!$J$5-'d_시나리오'!$I$5))))</f>
        <v/>
      </c>
      <c r="O2581">
        <f>RAND()</f>
        <v/>
      </c>
      <c r="P2581">
        <f>IF('d_시나리오'!$J$6='d_시나리오'!$H$6,'d_시나리오'!$I$6,IF(O2581&lt;('d_시나리오'!$I$6-'d_시나리오'!$H$6)/('d_시나리오'!$J$6-'d_시나리오'!$H$6),'d_시나리오'!$H$6+SQRT(O2581*('d_시나리오'!$J$6-'d_시나리오'!$H$6)*('d_시나리오'!$I$6-'d_시나리오'!$H$6)),'d_시나리오'!$J$6-SQRT((1-O2581)*('d_시나리오'!$J$6-'d_시나리오'!$H$6)*('d_시나리오'!$J$6-'d_시나리오'!$I$6))))</f>
        <v/>
      </c>
      <c r="Q2581">
        <f>INDEX('d_분포'!$B$2:$B$57,RANDBETWEEN(1,56))</f>
        <v/>
      </c>
      <c r="R2581">
        <f>BETAINV(RAND(),5,5)</f>
        <v/>
      </c>
      <c r="S2581">
        <f>'d_고정'!$B$1*'6_기대효과'!$H$7*('d_시나리오'!$I$7/'d_고정'!$B$2)*B2581</f>
        <v/>
      </c>
      <c r="T2581">
        <f>S2581*D2581</f>
        <v/>
      </c>
      <c r="U2581">
        <f>S2581*F2581*H2581</f>
        <v/>
      </c>
      <c r="V2581">
        <f>S2581*F2581*(H2581-1)</f>
        <v/>
      </c>
      <c r="W2581">
        <f>U2581*J2581</f>
        <v/>
      </c>
      <c r="X2581">
        <f>T2581+W2581</f>
        <v/>
      </c>
      <c r="Y2581">
        <f>(T2581*E2581+W2581*L2581)*(1-R2581-'d_고정'!$B$13)</f>
        <v/>
      </c>
      <c r="Z2581">
        <f>(U2581*N2581*Q2581+'d_고정'!$B$3*('6_기대효과'!$H$7/8)*Q2581*'d_고정'!$B$10*P2581*('6_기대효과'!$K$7/'d_고정'!$B$9))*(1-R2581)</f>
        <v/>
      </c>
      <c r="AA2581">
        <f>W2581*L2581*(1-R2581-'d_고정'!$B$13)+U2581*MAX(N2581-'d_고정'!$B$10*P2581*('6_기대효과'!$K$7/'d_고정'!$B$9),0)*Q2581*(1-R2581)</f>
        <v/>
      </c>
      <c r="AB2581">
        <f>Y2581+Z2581</f>
        <v/>
      </c>
      <c r="AC2581">
        <f>Y2581/('d_고정'!$B$5*'6_기대효과'!$H$7/8)/'d_고정'!$B$6</f>
        <v/>
      </c>
      <c r="AD2581">
        <f>Y2581/('d_고정'!$B$8*'6_기대효과'!$H$7/8)</f>
        <v/>
      </c>
    </row>
    <row r="2582">
      <c r="A2582">
        <f>RAND()</f>
        <v/>
      </c>
      <c r="B2582">
        <f>IF('d_시나리오'!$J$2='d_시나리오'!$H$2,'d_시나리오'!$I$2,IF(A2582&lt;('d_시나리오'!$I$2-'d_시나리오'!$H$2)/('d_시나리오'!$J$2-'d_시나리오'!$H$2),'d_시나리오'!$H$2+SQRT(A2582*('d_시나리오'!$J$2-'d_시나리오'!$H$2)*('d_시나리오'!$I$2-'d_시나리오'!$H$2)),'d_시나리오'!$J$2-SQRT((1-A2582)*('d_시나리오'!$J$2-'d_시나리오'!$H$2)*('d_시나리오'!$J$2-'d_시나리오'!$I$2))))</f>
        <v/>
      </c>
      <c r="C2582">
        <f>RAND()</f>
        <v/>
      </c>
      <c r="D2582">
        <f>BETAINV(RAND(),IF(C2582&lt;'d_고정'!$B$26,'d_고정'!$B$23,'d_고정'!$B$16)+1,'d_고정'!$B$17-IF(C2582&lt;'d_고정'!$B$26,'d_고정'!$B$23,'d_고정'!$B$16)+1)*('d_고정'!$B$14+('d_고정'!$B$15-'d_고정'!$B$14)*RAND())</f>
        <v/>
      </c>
      <c r="E2582">
        <f>INDEX('d_분포'!$A$2:$A$28,RANDBETWEEN(1,27))</f>
        <v/>
      </c>
      <c r="F2582">
        <f>INDEX('d_분포'!$C$2:$C$5,RANDBETWEEN(1,4))*(0.9+0.2*RAND())</f>
        <v/>
      </c>
      <c r="G2582">
        <f>RAND()</f>
        <v/>
      </c>
      <c r="H2582">
        <f>(F2582+(1-F2582)*('d_고정'!$B$22*BETAINV(RAND(),IF(G2582&lt;'d_고정'!$B$26,'d_고정'!$B$25,'d_고정'!$B$20)+1,'d_고정'!$B$21-IF(G2582&lt;'d_고정'!$B$26,'d_고정'!$B$25,'d_고정'!$B$20)+1)+(1-'d_고정'!$B$22)*BETAINV(RAND(),IF(G2582&lt;'d_고정'!$B$26,'d_고정'!$B$24,'d_고정'!$B$18)+1,'d_고정'!$B$19-IF(G2582&lt;'d_고정'!$B$26,'d_고정'!$B$24,'d_고정'!$B$18)+1))*('d_고정'!$B$14+('d_고정'!$B$15-'d_고정'!$B$14)*RAND()))/F2582</f>
        <v/>
      </c>
      <c r="I2582">
        <f>RAND()</f>
        <v/>
      </c>
      <c r="J2582">
        <f>IF('d_시나리오'!$J$3='d_시나리오'!$H$3,'d_시나리오'!$I$3,IF(I2582&lt;('d_시나리오'!$I$3-'d_시나리오'!$H$3)/('d_시나리오'!$J$3-'d_시나리오'!$H$3),'d_시나리오'!$H$3+SQRT(I2582*('d_시나리오'!$J$3-'d_시나리오'!$H$3)*('d_시나리오'!$I$3-'d_시나리오'!$H$3)),'d_시나리오'!$J$3-SQRT((1-I2582)*('d_시나리오'!$J$3-'d_시나리오'!$H$3)*('d_시나리오'!$J$3-'d_시나리오'!$I$3))))</f>
        <v/>
      </c>
      <c r="K2582">
        <f>RAND()</f>
        <v/>
      </c>
      <c r="L2582">
        <f>IF('d_시나리오'!$J$4='d_시나리오'!$H$4,'d_시나리오'!$I$4,IF(K2582&lt;('d_시나리오'!$I$4-'d_시나리오'!$H$4)/('d_시나리오'!$J$4-'d_시나리오'!$H$4),'d_시나리오'!$H$4+SQRT(K2582*('d_시나리오'!$J$4-'d_시나리오'!$H$4)*('d_시나리오'!$I$4-'d_시나리오'!$H$4)),'d_시나리오'!$J$4-SQRT((1-K2582)*('d_시나리오'!$J$4-'d_시나리오'!$H$4)*('d_시나리오'!$J$4-'d_시나리오'!$I$4))))</f>
        <v/>
      </c>
      <c r="M2582">
        <f>RAND()</f>
        <v/>
      </c>
      <c r="N2582">
        <f>IF('d_시나리오'!$J$5='d_시나리오'!$H$5,'d_시나리오'!$I$5,IF(M2582&lt;('d_시나리오'!$I$5-'d_시나리오'!$H$5)/('d_시나리오'!$J$5-'d_시나리오'!$H$5),'d_시나리오'!$H$5+SQRT(M2582*('d_시나리오'!$J$5-'d_시나리오'!$H$5)*('d_시나리오'!$I$5-'d_시나리오'!$H$5)),'d_시나리오'!$J$5-SQRT((1-M2582)*('d_시나리오'!$J$5-'d_시나리오'!$H$5)*('d_시나리오'!$J$5-'d_시나리오'!$I$5))))</f>
        <v/>
      </c>
      <c r="O2582">
        <f>RAND()</f>
        <v/>
      </c>
      <c r="P2582">
        <f>IF('d_시나리오'!$J$6='d_시나리오'!$H$6,'d_시나리오'!$I$6,IF(O2582&lt;('d_시나리오'!$I$6-'d_시나리오'!$H$6)/('d_시나리오'!$J$6-'d_시나리오'!$H$6),'d_시나리오'!$H$6+SQRT(O2582*('d_시나리오'!$J$6-'d_시나리오'!$H$6)*('d_시나리오'!$I$6-'d_시나리오'!$H$6)),'d_시나리오'!$J$6-SQRT((1-O2582)*('d_시나리오'!$J$6-'d_시나리오'!$H$6)*('d_시나리오'!$J$6-'d_시나리오'!$I$6))))</f>
        <v/>
      </c>
      <c r="Q2582">
        <f>INDEX('d_분포'!$B$2:$B$57,RANDBETWEEN(1,56))</f>
        <v/>
      </c>
      <c r="R2582">
        <f>BETAINV(RAND(),5,5)</f>
        <v/>
      </c>
      <c r="S2582">
        <f>'d_고정'!$B$1*'6_기대효과'!$H$7*('d_시나리오'!$I$7/'d_고정'!$B$2)*B2582</f>
        <v/>
      </c>
      <c r="T2582">
        <f>S2582*D2582</f>
        <v/>
      </c>
      <c r="U2582">
        <f>S2582*F2582*H2582</f>
        <v/>
      </c>
      <c r="V2582">
        <f>S2582*F2582*(H2582-1)</f>
        <v/>
      </c>
      <c r="W2582">
        <f>U2582*J2582</f>
        <v/>
      </c>
      <c r="X2582">
        <f>T2582+W2582</f>
        <v/>
      </c>
      <c r="Y2582">
        <f>(T2582*E2582+W2582*L2582)*(1-R2582-'d_고정'!$B$13)</f>
        <v/>
      </c>
      <c r="Z2582">
        <f>(U2582*N2582*Q2582+'d_고정'!$B$3*('6_기대효과'!$H$7/8)*Q2582*'d_고정'!$B$10*P2582*('6_기대효과'!$K$7/'d_고정'!$B$9))*(1-R2582)</f>
        <v/>
      </c>
      <c r="AA2582">
        <f>W2582*L2582*(1-R2582-'d_고정'!$B$13)+U2582*MAX(N2582-'d_고정'!$B$10*P2582*('6_기대효과'!$K$7/'d_고정'!$B$9),0)*Q2582*(1-R2582)</f>
        <v/>
      </c>
      <c r="AB2582">
        <f>Y2582+Z2582</f>
        <v/>
      </c>
      <c r="AC2582">
        <f>Y2582/('d_고정'!$B$5*'6_기대효과'!$H$7/8)/'d_고정'!$B$6</f>
        <v/>
      </c>
      <c r="AD2582">
        <f>Y2582/('d_고정'!$B$8*'6_기대효과'!$H$7/8)</f>
        <v/>
      </c>
    </row>
    <row r="2583">
      <c r="A2583">
        <f>RAND()</f>
        <v/>
      </c>
      <c r="B2583">
        <f>IF('d_시나리오'!$J$2='d_시나리오'!$H$2,'d_시나리오'!$I$2,IF(A2583&lt;('d_시나리오'!$I$2-'d_시나리오'!$H$2)/('d_시나리오'!$J$2-'d_시나리오'!$H$2),'d_시나리오'!$H$2+SQRT(A2583*('d_시나리오'!$J$2-'d_시나리오'!$H$2)*('d_시나리오'!$I$2-'d_시나리오'!$H$2)),'d_시나리오'!$J$2-SQRT((1-A2583)*('d_시나리오'!$J$2-'d_시나리오'!$H$2)*('d_시나리오'!$J$2-'d_시나리오'!$I$2))))</f>
        <v/>
      </c>
      <c r="C2583">
        <f>RAND()</f>
        <v/>
      </c>
      <c r="D2583">
        <f>BETAINV(RAND(),IF(C2583&lt;'d_고정'!$B$26,'d_고정'!$B$23,'d_고정'!$B$16)+1,'d_고정'!$B$17-IF(C2583&lt;'d_고정'!$B$26,'d_고정'!$B$23,'d_고정'!$B$16)+1)*('d_고정'!$B$14+('d_고정'!$B$15-'d_고정'!$B$14)*RAND())</f>
        <v/>
      </c>
      <c r="E2583">
        <f>INDEX('d_분포'!$A$2:$A$28,RANDBETWEEN(1,27))</f>
        <v/>
      </c>
      <c r="F2583">
        <f>INDEX('d_분포'!$C$2:$C$5,RANDBETWEEN(1,4))*(0.9+0.2*RAND())</f>
        <v/>
      </c>
      <c r="G2583">
        <f>RAND()</f>
        <v/>
      </c>
      <c r="H2583">
        <f>(F2583+(1-F2583)*('d_고정'!$B$22*BETAINV(RAND(),IF(G2583&lt;'d_고정'!$B$26,'d_고정'!$B$25,'d_고정'!$B$20)+1,'d_고정'!$B$21-IF(G2583&lt;'d_고정'!$B$26,'d_고정'!$B$25,'d_고정'!$B$20)+1)+(1-'d_고정'!$B$22)*BETAINV(RAND(),IF(G2583&lt;'d_고정'!$B$26,'d_고정'!$B$24,'d_고정'!$B$18)+1,'d_고정'!$B$19-IF(G2583&lt;'d_고정'!$B$26,'d_고정'!$B$24,'d_고정'!$B$18)+1))*('d_고정'!$B$14+('d_고정'!$B$15-'d_고정'!$B$14)*RAND()))/F2583</f>
        <v/>
      </c>
      <c r="I2583">
        <f>RAND()</f>
        <v/>
      </c>
      <c r="J2583">
        <f>IF('d_시나리오'!$J$3='d_시나리오'!$H$3,'d_시나리오'!$I$3,IF(I2583&lt;('d_시나리오'!$I$3-'d_시나리오'!$H$3)/('d_시나리오'!$J$3-'d_시나리오'!$H$3),'d_시나리오'!$H$3+SQRT(I2583*('d_시나리오'!$J$3-'d_시나리오'!$H$3)*('d_시나리오'!$I$3-'d_시나리오'!$H$3)),'d_시나리오'!$J$3-SQRT((1-I2583)*('d_시나리오'!$J$3-'d_시나리오'!$H$3)*('d_시나리오'!$J$3-'d_시나리오'!$I$3))))</f>
        <v/>
      </c>
      <c r="K2583">
        <f>RAND()</f>
        <v/>
      </c>
      <c r="L2583">
        <f>IF('d_시나리오'!$J$4='d_시나리오'!$H$4,'d_시나리오'!$I$4,IF(K2583&lt;('d_시나리오'!$I$4-'d_시나리오'!$H$4)/('d_시나리오'!$J$4-'d_시나리오'!$H$4),'d_시나리오'!$H$4+SQRT(K2583*('d_시나리오'!$J$4-'d_시나리오'!$H$4)*('d_시나리오'!$I$4-'d_시나리오'!$H$4)),'d_시나리오'!$J$4-SQRT((1-K2583)*('d_시나리오'!$J$4-'d_시나리오'!$H$4)*('d_시나리오'!$J$4-'d_시나리오'!$I$4))))</f>
        <v/>
      </c>
      <c r="M2583">
        <f>RAND()</f>
        <v/>
      </c>
      <c r="N2583">
        <f>IF('d_시나리오'!$J$5='d_시나리오'!$H$5,'d_시나리오'!$I$5,IF(M2583&lt;('d_시나리오'!$I$5-'d_시나리오'!$H$5)/('d_시나리오'!$J$5-'d_시나리오'!$H$5),'d_시나리오'!$H$5+SQRT(M2583*('d_시나리오'!$J$5-'d_시나리오'!$H$5)*('d_시나리오'!$I$5-'d_시나리오'!$H$5)),'d_시나리오'!$J$5-SQRT((1-M2583)*('d_시나리오'!$J$5-'d_시나리오'!$H$5)*('d_시나리오'!$J$5-'d_시나리오'!$I$5))))</f>
        <v/>
      </c>
      <c r="O2583">
        <f>RAND()</f>
        <v/>
      </c>
      <c r="P2583">
        <f>IF('d_시나리오'!$J$6='d_시나리오'!$H$6,'d_시나리오'!$I$6,IF(O2583&lt;('d_시나리오'!$I$6-'d_시나리오'!$H$6)/('d_시나리오'!$J$6-'d_시나리오'!$H$6),'d_시나리오'!$H$6+SQRT(O2583*('d_시나리오'!$J$6-'d_시나리오'!$H$6)*('d_시나리오'!$I$6-'d_시나리오'!$H$6)),'d_시나리오'!$J$6-SQRT((1-O2583)*('d_시나리오'!$J$6-'d_시나리오'!$H$6)*('d_시나리오'!$J$6-'d_시나리오'!$I$6))))</f>
        <v/>
      </c>
      <c r="Q2583">
        <f>INDEX('d_분포'!$B$2:$B$57,RANDBETWEEN(1,56))</f>
        <v/>
      </c>
      <c r="R2583">
        <f>BETAINV(RAND(),5,5)</f>
        <v/>
      </c>
      <c r="S2583">
        <f>'d_고정'!$B$1*'6_기대효과'!$H$7*('d_시나리오'!$I$7/'d_고정'!$B$2)*B2583</f>
        <v/>
      </c>
      <c r="T2583">
        <f>S2583*D2583</f>
        <v/>
      </c>
      <c r="U2583">
        <f>S2583*F2583*H2583</f>
        <v/>
      </c>
      <c r="V2583">
        <f>S2583*F2583*(H2583-1)</f>
        <v/>
      </c>
      <c r="W2583">
        <f>U2583*J2583</f>
        <v/>
      </c>
      <c r="X2583">
        <f>T2583+W2583</f>
        <v/>
      </c>
      <c r="Y2583">
        <f>(T2583*E2583+W2583*L2583)*(1-R2583-'d_고정'!$B$13)</f>
        <v/>
      </c>
      <c r="Z2583">
        <f>(U2583*N2583*Q2583+'d_고정'!$B$3*('6_기대효과'!$H$7/8)*Q2583*'d_고정'!$B$10*P2583*('6_기대효과'!$K$7/'d_고정'!$B$9))*(1-R2583)</f>
        <v/>
      </c>
      <c r="AA2583">
        <f>W2583*L2583*(1-R2583-'d_고정'!$B$13)+U2583*MAX(N2583-'d_고정'!$B$10*P2583*('6_기대효과'!$K$7/'d_고정'!$B$9),0)*Q2583*(1-R2583)</f>
        <v/>
      </c>
      <c r="AB2583">
        <f>Y2583+Z2583</f>
        <v/>
      </c>
      <c r="AC2583">
        <f>Y2583/('d_고정'!$B$5*'6_기대효과'!$H$7/8)/'d_고정'!$B$6</f>
        <v/>
      </c>
      <c r="AD2583">
        <f>Y2583/('d_고정'!$B$8*'6_기대효과'!$H$7/8)</f>
        <v/>
      </c>
    </row>
    <row r="2584">
      <c r="A2584">
        <f>RAND()</f>
        <v/>
      </c>
      <c r="B2584">
        <f>IF('d_시나리오'!$J$2='d_시나리오'!$H$2,'d_시나리오'!$I$2,IF(A2584&lt;('d_시나리오'!$I$2-'d_시나리오'!$H$2)/('d_시나리오'!$J$2-'d_시나리오'!$H$2),'d_시나리오'!$H$2+SQRT(A2584*('d_시나리오'!$J$2-'d_시나리오'!$H$2)*('d_시나리오'!$I$2-'d_시나리오'!$H$2)),'d_시나리오'!$J$2-SQRT((1-A2584)*('d_시나리오'!$J$2-'d_시나리오'!$H$2)*('d_시나리오'!$J$2-'d_시나리오'!$I$2))))</f>
        <v/>
      </c>
      <c r="C2584">
        <f>RAND()</f>
        <v/>
      </c>
      <c r="D2584">
        <f>BETAINV(RAND(),IF(C2584&lt;'d_고정'!$B$26,'d_고정'!$B$23,'d_고정'!$B$16)+1,'d_고정'!$B$17-IF(C2584&lt;'d_고정'!$B$26,'d_고정'!$B$23,'d_고정'!$B$16)+1)*('d_고정'!$B$14+('d_고정'!$B$15-'d_고정'!$B$14)*RAND())</f>
        <v/>
      </c>
      <c r="E2584">
        <f>INDEX('d_분포'!$A$2:$A$28,RANDBETWEEN(1,27))</f>
        <v/>
      </c>
      <c r="F2584">
        <f>INDEX('d_분포'!$C$2:$C$5,RANDBETWEEN(1,4))*(0.9+0.2*RAND())</f>
        <v/>
      </c>
      <c r="G2584">
        <f>RAND()</f>
        <v/>
      </c>
      <c r="H2584">
        <f>(F2584+(1-F2584)*('d_고정'!$B$22*BETAINV(RAND(),IF(G2584&lt;'d_고정'!$B$26,'d_고정'!$B$25,'d_고정'!$B$20)+1,'d_고정'!$B$21-IF(G2584&lt;'d_고정'!$B$26,'d_고정'!$B$25,'d_고정'!$B$20)+1)+(1-'d_고정'!$B$22)*BETAINV(RAND(),IF(G2584&lt;'d_고정'!$B$26,'d_고정'!$B$24,'d_고정'!$B$18)+1,'d_고정'!$B$19-IF(G2584&lt;'d_고정'!$B$26,'d_고정'!$B$24,'d_고정'!$B$18)+1))*('d_고정'!$B$14+('d_고정'!$B$15-'d_고정'!$B$14)*RAND()))/F2584</f>
        <v/>
      </c>
      <c r="I2584">
        <f>RAND()</f>
        <v/>
      </c>
      <c r="J2584">
        <f>IF('d_시나리오'!$J$3='d_시나리오'!$H$3,'d_시나리오'!$I$3,IF(I2584&lt;('d_시나리오'!$I$3-'d_시나리오'!$H$3)/('d_시나리오'!$J$3-'d_시나리오'!$H$3),'d_시나리오'!$H$3+SQRT(I2584*('d_시나리오'!$J$3-'d_시나리오'!$H$3)*('d_시나리오'!$I$3-'d_시나리오'!$H$3)),'d_시나리오'!$J$3-SQRT((1-I2584)*('d_시나리오'!$J$3-'d_시나리오'!$H$3)*('d_시나리오'!$J$3-'d_시나리오'!$I$3))))</f>
        <v/>
      </c>
      <c r="K2584">
        <f>RAND()</f>
        <v/>
      </c>
      <c r="L2584">
        <f>IF('d_시나리오'!$J$4='d_시나리오'!$H$4,'d_시나리오'!$I$4,IF(K2584&lt;('d_시나리오'!$I$4-'d_시나리오'!$H$4)/('d_시나리오'!$J$4-'d_시나리오'!$H$4),'d_시나리오'!$H$4+SQRT(K2584*('d_시나리오'!$J$4-'d_시나리오'!$H$4)*('d_시나리오'!$I$4-'d_시나리오'!$H$4)),'d_시나리오'!$J$4-SQRT((1-K2584)*('d_시나리오'!$J$4-'d_시나리오'!$H$4)*('d_시나리오'!$J$4-'d_시나리오'!$I$4))))</f>
        <v/>
      </c>
      <c r="M2584">
        <f>RAND()</f>
        <v/>
      </c>
      <c r="N2584">
        <f>IF('d_시나리오'!$J$5='d_시나리오'!$H$5,'d_시나리오'!$I$5,IF(M2584&lt;('d_시나리오'!$I$5-'d_시나리오'!$H$5)/('d_시나리오'!$J$5-'d_시나리오'!$H$5),'d_시나리오'!$H$5+SQRT(M2584*('d_시나리오'!$J$5-'d_시나리오'!$H$5)*('d_시나리오'!$I$5-'d_시나리오'!$H$5)),'d_시나리오'!$J$5-SQRT((1-M2584)*('d_시나리오'!$J$5-'d_시나리오'!$H$5)*('d_시나리오'!$J$5-'d_시나리오'!$I$5))))</f>
        <v/>
      </c>
      <c r="O2584">
        <f>RAND()</f>
        <v/>
      </c>
      <c r="P2584">
        <f>IF('d_시나리오'!$J$6='d_시나리오'!$H$6,'d_시나리오'!$I$6,IF(O2584&lt;('d_시나리오'!$I$6-'d_시나리오'!$H$6)/('d_시나리오'!$J$6-'d_시나리오'!$H$6),'d_시나리오'!$H$6+SQRT(O2584*('d_시나리오'!$J$6-'d_시나리오'!$H$6)*('d_시나리오'!$I$6-'d_시나리오'!$H$6)),'d_시나리오'!$J$6-SQRT((1-O2584)*('d_시나리오'!$J$6-'d_시나리오'!$H$6)*('d_시나리오'!$J$6-'d_시나리오'!$I$6))))</f>
        <v/>
      </c>
      <c r="Q2584">
        <f>INDEX('d_분포'!$B$2:$B$57,RANDBETWEEN(1,56))</f>
        <v/>
      </c>
      <c r="R2584">
        <f>BETAINV(RAND(),5,5)</f>
        <v/>
      </c>
      <c r="S2584">
        <f>'d_고정'!$B$1*'6_기대효과'!$H$7*('d_시나리오'!$I$7/'d_고정'!$B$2)*B2584</f>
        <v/>
      </c>
      <c r="T2584">
        <f>S2584*D2584</f>
        <v/>
      </c>
      <c r="U2584">
        <f>S2584*F2584*H2584</f>
        <v/>
      </c>
      <c r="V2584">
        <f>S2584*F2584*(H2584-1)</f>
        <v/>
      </c>
      <c r="W2584">
        <f>U2584*J2584</f>
        <v/>
      </c>
      <c r="X2584">
        <f>T2584+W2584</f>
        <v/>
      </c>
      <c r="Y2584">
        <f>(T2584*E2584+W2584*L2584)*(1-R2584-'d_고정'!$B$13)</f>
        <v/>
      </c>
      <c r="Z2584">
        <f>(U2584*N2584*Q2584+'d_고정'!$B$3*('6_기대효과'!$H$7/8)*Q2584*'d_고정'!$B$10*P2584*('6_기대효과'!$K$7/'d_고정'!$B$9))*(1-R2584)</f>
        <v/>
      </c>
      <c r="AA2584">
        <f>W2584*L2584*(1-R2584-'d_고정'!$B$13)+U2584*MAX(N2584-'d_고정'!$B$10*P2584*('6_기대효과'!$K$7/'d_고정'!$B$9),0)*Q2584*(1-R2584)</f>
        <v/>
      </c>
      <c r="AB2584">
        <f>Y2584+Z2584</f>
        <v/>
      </c>
      <c r="AC2584">
        <f>Y2584/('d_고정'!$B$5*'6_기대효과'!$H$7/8)/'d_고정'!$B$6</f>
        <v/>
      </c>
      <c r="AD2584">
        <f>Y2584/('d_고정'!$B$8*'6_기대효과'!$H$7/8)</f>
        <v/>
      </c>
    </row>
    <row r="2585">
      <c r="A2585">
        <f>RAND()</f>
        <v/>
      </c>
      <c r="B2585">
        <f>IF('d_시나리오'!$J$2='d_시나리오'!$H$2,'d_시나리오'!$I$2,IF(A2585&lt;('d_시나리오'!$I$2-'d_시나리오'!$H$2)/('d_시나리오'!$J$2-'d_시나리오'!$H$2),'d_시나리오'!$H$2+SQRT(A2585*('d_시나리오'!$J$2-'d_시나리오'!$H$2)*('d_시나리오'!$I$2-'d_시나리오'!$H$2)),'d_시나리오'!$J$2-SQRT((1-A2585)*('d_시나리오'!$J$2-'d_시나리오'!$H$2)*('d_시나리오'!$J$2-'d_시나리오'!$I$2))))</f>
        <v/>
      </c>
      <c r="C2585">
        <f>RAND()</f>
        <v/>
      </c>
      <c r="D2585">
        <f>BETAINV(RAND(),IF(C2585&lt;'d_고정'!$B$26,'d_고정'!$B$23,'d_고정'!$B$16)+1,'d_고정'!$B$17-IF(C2585&lt;'d_고정'!$B$26,'d_고정'!$B$23,'d_고정'!$B$16)+1)*('d_고정'!$B$14+('d_고정'!$B$15-'d_고정'!$B$14)*RAND())</f>
        <v/>
      </c>
      <c r="E2585">
        <f>INDEX('d_분포'!$A$2:$A$28,RANDBETWEEN(1,27))</f>
        <v/>
      </c>
      <c r="F2585">
        <f>INDEX('d_분포'!$C$2:$C$5,RANDBETWEEN(1,4))*(0.9+0.2*RAND())</f>
        <v/>
      </c>
      <c r="G2585">
        <f>RAND()</f>
        <v/>
      </c>
      <c r="H2585">
        <f>(F2585+(1-F2585)*('d_고정'!$B$22*BETAINV(RAND(),IF(G2585&lt;'d_고정'!$B$26,'d_고정'!$B$25,'d_고정'!$B$20)+1,'d_고정'!$B$21-IF(G2585&lt;'d_고정'!$B$26,'d_고정'!$B$25,'d_고정'!$B$20)+1)+(1-'d_고정'!$B$22)*BETAINV(RAND(),IF(G2585&lt;'d_고정'!$B$26,'d_고정'!$B$24,'d_고정'!$B$18)+1,'d_고정'!$B$19-IF(G2585&lt;'d_고정'!$B$26,'d_고정'!$B$24,'d_고정'!$B$18)+1))*('d_고정'!$B$14+('d_고정'!$B$15-'d_고정'!$B$14)*RAND()))/F2585</f>
        <v/>
      </c>
      <c r="I2585">
        <f>RAND()</f>
        <v/>
      </c>
      <c r="J2585">
        <f>IF('d_시나리오'!$J$3='d_시나리오'!$H$3,'d_시나리오'!$I$3,IF(I2585&lt;('d_시나리오'!$I$3-'d_시나리오'!$H$3)/('d_시나리오'!$J$3-'d_시나리오'!$H$3),'d_시나리오'!$H$3+SQRT(I2585*('d_시나리오'!$J$3-'d_시나리오'!$H$3)*('d_시나리오'!$I$3-'d_시나리오'!$H$3)),'d_시나리오'!$J$3-SQRT((1-I2585)*('d_시나리오'!$J$3-'d_시나리오'!$H$3)*('d_시나리오'!$J$3-'d_시나리오'!$I$3))))</f>
        <v/>
      </c>
      <c r="K2585">
        <f>RAND()</f>
        <v/>
      </c>
      <c r="L2585">
        <f>IF('d_시나리오'!$J$4='d_시나리오'!$H$4,'d_시나리오'!$I$4,IF(K2585&lt;('d_시나리오'!$I$4-'d_시나리오'!$H$4)/('d_시나리오'!$J$4-'d_시나리오'!$H$4),'d_시나리오'!$H$4+SQRT(K2585*('d_시나리오'!$J$4-'d_시나리오'!$H$4)*('d_시나리오'!$I$4-'d_시나리오'!$H$4)),'d_시나리오'!$J$4-SQRT((1-K2585)*('d_시나리오'!$J$4-'d_시나리오'!$H$4)*('d_시나리오'!$J$4-'d_시나리오'!$I$4))))</f>
        <v/>
      </c>
      <c r="M2585">
        <f>RAND()</f>
        <v/>
      </c>
      <c r="N2585">
        <f>IF('d_시나리오'!$J$5='d_시나리오'!$H$5,'d_시나리오'!$I$5,IF(M2585&lt;('d_시나리오'!$I$5-'d_시나리오'!$H$5)/('d_시나리오'!$J$5-'d_시나리오'!$H$5),'d_시나리오'!$H$5+SQRT(M2585*('d_시나리오'!$J$5-'d_시나리오'!$H$5)*('d_시나리오'!$I$5-'d_시나리오'!$H$5)),'d_시나리오'!$J$5-SQRT((1-M2585)*('d_시나리오'!$J$5-'d_시나리오'!$H$5)*('d_시나리오'!$J$5-'d_시나리오'!$I$5))))</f>
        <v/>
      </c>
      <c r="O2585">
        <f>RAND()</f>
        <v/>
      </c>
      <c r="P2585">
        <f>IF('d_시나리오'!$J$6='d_시나리오'!$H$6,'d_시나리오'!$I$6,IF(O2585&lt;('d_시나리오'!$I$6-'d_시나리오'!$H$6)/('d_시나리오'!$J$6-'d_시나리오'!$H$6),'d_시나리오'!$H$6+SQRT(O2585*('d_시나리오'!$J$6-'d_시나리오'!$H$6)*('d_시나리오'!$I$6-'d_시나리오'!$H$6)),'d_시나리오'!$J$6-SQRT((1-O2585)*('d_시나리오'!$J$6-'d_시나리오'!$H$6)*('d_시나리오'!$J$6-'d_시나리오'!$I$6))))</f>
        <v/>
      </c>
      <c r="Q2585">
        <f>INDEX('d_분포'!$B$2:$B$57,RANDBETWEEN(1,56))</f>
        <v/>
      </c>
      <c r="R2585">
        <f>BETAINV(RAND(),5,5)</f>
        <v/>
      </c>
      <c r="S2585">
        <f>'d_고정'!$B$1*'6_기대효과'!$H$7*('d_시나리오'!$I$7/'d_고정'!$B$2)*B2585</f>
        <v/>
      </c>
      <c r="T2585">
        <f>S2585*D2585</f>
        <v/>
      </c>
      <c r="U2585">
        <f>S2585*F2585*H2585</f>
        <v/>
      </c>
      <c r="V2585">
        <f>S2585*F2585*(H2585-1)</f>
        <v/>
      </c>
      <c r="W2585">
        <f>U2585*J2585</f>
        <v/>
      </c>
      <c r="X2585">
        <f>T2585+W2585</f>
        <v/>
      </c>
      <c r="Y2585">
        <f>(T2585*E2585+W2585*L2585)*(1-R2585-'d_고정'!$B$13)</f>
        <v/>
      </c>
      <c r="Z2585">
        <f>(U2585*N2585*Q2585+'d_고정'!$B$3*('6_기대효과'!$H$7/8)*Q2585*'d_고정'!$B$10*P2585*('6_기대효과'!$K$7/'d_고정'!$B$9))*(1-R2585)</f>
        <v/>
      </c>
      <c r="AA2585">
        <f>W2585*L2585*(1-R2585-'d_고정'!$B$13)+U2585*MAX(N2585-'d_고정'!$B$10*P2585*('6_기대효과'!$K$7/'d_고정'!$B$9),0)*Q2585*(1-R2585)</f>
        <v/>
      </c>
      <c r="AB2585">
        <f>Y2585+Z2585</f>
        <v/>
      </c>
      <c r="AC2585">
        <f>Y2585/('d_고정'!$B$5*'6_기대효과'!$H$7/8)/'d_고정'!$B$6</f>
        <v/>
      </c>
      <c r="AD2585">
        <f>Y2585/('d_고정'!$B$8*'6_기대효과'!$H$7/8)</f>
        <v/>
      </c>
    </row>
    <row r="2586">
      <c r="A2586">
        <f>RAND()</f>
        <v/>
      </c>
      <c r="B2586">
        <f>IF('d_시나리오'!$J$2='d_시나리오'!$H$2,'d_시나리오'!$I$2,IF(A2586&lt;('d_시나리오'!$I$2-'d_시나리오'!$H$2)/('d_시나리오'!$J$2-'d_시나리오'!$H$2),'d_시나리오'!$H$2+SQRT(A2586*('d_시나리오'!$J$2-'d_시나리오'!$H$2)*('d_시나리오'!$I$2-'d_시나리오'!$H$2)),'d_시나리오'!$J$2-SQRT((1-A2586)*('d_시나리오'!$J$2-'d_시나리오'!$H$2)*('d_시나리오'!$J$2-'d_시나리오'!$I$2))))</f>
        <v/>
      </c>
      <c r="C2586">
        <f>RAND()</f>
        <v/>
      </c>
      <c r="D2586">
        <f>BETAINV(RAND(),IF(C2586&lt;'d_고정'!$B$26,'d_고정'!$B$23,'d_고정'!$B$16)+1,'d_고정'!$B$17-IF(C2586&lt;'d_고정'!$B$26,'d_고정'!$B$23,'d_고정'!$B$16)+1)*('d_고정'!$B$14+('d_고정'!$B$15-'d_고정'!$B$14)*RAND())</f>
        <v/>
      </c>
      <c r="E2586">
        <f>INDEX('d_분포'!$A$2:$A$28,RANDBETWEEN(1,27))</f>
        <v/>
      </c>
      <c r="F2586">
        <f>INDEX('d_분포'!$C$2:$C$5,RANDBETWEEN(1,4))*(0.9+0.2*RAND())</f>
        <v/>
      </c>
      <c r="G2586">
        <f>RAND()</f>
        <v/>
      </c>
      <c r="H2586">
        <f>(F2586+(1-F2586)*('d_고정'!$B$22*BETAINV(RAND(),IF(G2586&lt;'d_고정'!$B$26,'d_고정'!$B$25,'d_고정'!$B$20)+1,'d_고정'!$B$21-IF(G2586&lt;'d_고정'!$B$26,'d_고정'!$B$25,'d_고정'!$B$20)+1)+(1-'d_고정'!$B$22)*BETAINV(RAND(),IF(G2586&lt;'d_고정'!$B$26,'d_고정'!$B$24,'d_고정'!$B$18)+1,'d_고정'!$B$19-IF(G2586&lt;'d_고정'!$B$26,'d_고정'!$B$24,'d_고정'!$B$18)+1))*('d_고정'!$B$14+('d_고정'!$B$15-'d_고정'!$B$14)*RAND()))/F2586</f>
        <v/>
      </c>
      <c r="I2586">
        <f>RAND()</f>
        <v/>
      </c>
      <c r="J2586">
        <f>IF('d_시나리오'!$J$3='d_시나리오'!$H$3,'d_시나리오'!$I$3,IF(I2586&lt;('d_시나리오'!$I$3-'d_시나리오'!$H$3)/('d_시나리오'!$J$3-'d_시나리오'!$H$3),'d_시나리오'!$H$3+SQRT(I2586*('d_시나리오'!$J$3-'d_시나리오'!$H$3)*('d_시나리오'!$I$3-'d_시나리오'!$H$3)),'d_시나리오'!$J$3-SQRT((1-I2586)*('d_시나리오'!$J$3-'d_시나리오'!$H$3)*('d_시나리오'!$J$3-'d_시나리오'!$I$3))))</f>
        <v/>
      </c>
      <c r="K2586">
        <f>RAND()</f>
        <v/>
      </c>
      <c r="L2586">
        <f>IF('d_시나리오'!$J$4='d_시나리오'!$H$4,'d_시나리오'!$I$4,IF(K2586&lt;('d_시나리오'!$I$4-'d_시나리오'!$H$4)/('d_시나리오'!$J$4-'d_시나리오'!$H$4),'d_시나리오'!$H$4+SQRT(K2586*('d_시나리오'!$J$4-'d_시나리오'!$H$4)*('d_시나리오'!$I$4-'d_시나리오'!$H$4)),'d_시나리오'!$J$4-SQRT((1-K2586)*('d_시나리오'!$J$4-'d_시나리오'!$H$4)*('d_시나리오'!$J$4-'d_시나리오'!$I$4))))</f>
        <v/>
      </c>
      <c r="M2586">
        <f>RAND()</f>
        <v/>
      </c>
      <c r="N2586">
        <f>IF('d_시나리오'!$J$5='d_시나리오'!$H$5,'d_시나리오'!$I$5,IF(M2586&lt;('d_시나리오'!$I$5-'d_시나리오'!$H$5)/('d_시나리오'!$J$5-'d_시나리오'!$H$5),'d_시나리오'!$H$5+SQRT(M2586*('d_시나리오'!$J$5-'d_시나리오'!$H$5)*('d_시나리오'!$I$5-'d_시나리오'!$H$5)),'d_시나리오'!$J$5-SQRT((1-M2586)*('d_시나리오'!$J$5-'d_시나리오'!$H$5)*('d_시나리오'!$J$5-'d_시나리오'!$I$5))))</f>
        <v/>
      </c>
      <c r="O2586">
        <f>RAND()</f>
        <v/>
      </c>
      <c r="P2586">
        <f>IF('d_시나리오'!$J$6='d_시나리오'!$H$6,'d_시나리오'!$I$6,IF(O2586&lt;('d_시나리오'!$I$6-'d_시나리오'!$H$6)/('d_시나리오'!$J$6-'d_시나리오'!$H$6),'d_시나리오'!$H$6+SQRT(O2586*('d_시나리오'!$J$6-'d_시나리오'!$H$6)*('d_시나리오'!$I$6-'d_시나리오'!$H$6)),'d_시나리오'!$J$6-SQRT((1-O2586)*('d_시나리오'!$J$6-'d_시나리오'!$H$6)*('d_시나리오'!$J$6-'d_시나리오'!$I$6))))</f>
        <v/>
      </c>
      <c r="Q2586">
        <f>INDEX('d_분포'!$B$2:$B$57,RANDBETWEEN(1,56))</f>
        <v/>
      </c>
      <c r="R2586">
        <f>BETAINV(RAND(),5,5)</f>
        <v/>
      </c>
      <c r="S2586">
        <f>'d_고정'!$B$1*'6_기대효과'!$H$7*('d_시나리오'!$I$7/'d_고정'!$B$2)*B2586</f>
        <v/>
      </c>
      <c r="T2586">
        <f>S2586*D2586</f>
        <v/>
      </c>
      <c r="U2586">
        <f>S2586*F2586*H2586</f>
        <v/>
      </c>
      <c r="V2586">
        <f>S2586*F2586*(H2586-1)</f>
        <v/>
      </c>
      <c r="W2586">
        <f>U2586*J2586</f>
        <v/>
      </c>
      <c r="X2586">
        <f>T2586+W2586</f>
        <v/>
      </c>
      <c r="Y2586">
        <f>(T2586*E2586+W2586*L2586)*(1-R2586-'d_고정'!$B$13)</f>
        <v/>
      </c>
      <c r="Z2586">
        <f>(U2586*N2586*Q2586+'d_고정'!$B$3*('6_기대효과'!$H$7/8)*Q2586*'d_고정'!$B$10*P2586*('6_기대효과'!$K$7/'d_고정'!$B$9))*(1-R2586)</f>
        <v/>
      </c>
      <c r="AA2586">
        <f>W2586*L2586*(1-R2586-'d_고정'!$B$13)+U2586*MAX(N2586-'d_고정'!$B$10*P2586*('6_기대효과'!$K$7/'d_고정'!$B$9),0)*Q2586*(1-R2586)</f>
        <v/>
      </c>
      <c r="AB2586">
        <f>Y2586+Z2586</f>
        <v/>
      </c>
      <c r="AC2586">
        <f>Y2586/('d_고정'!$B$5*'6_기대효과'!$H$7/8)/'d_고정'!$B$6</f>
        <v/>
      </c>
      <c r="AD2586">
        <f>Y2586/('d_고정'!$B$8*'6_기대효과'!$H$7/8)</f>
        <v/>
      </c>
    </row>
    <row r="2587">
      <c r="A2587">
        <f>RAND()</f>
        <v/>
      </c>
      <c r="B2587">
        <f>IF('d_시나리오'!$J$2='d_시나리오'!$H$2,'d_시나리오'!$I$2,IF(A2587&lt;('d_시나리오'!$I$2-'d_시나리오'!$H$2)/('d_시나리오'!$J$2-'d_시나리오'!$H$2),'d_시나리오'!$H$2+SQRT(A2587*('d_시나리오'!$J$2-'d_시나리오'!$H$2)*('d_시나리오'!$I$2-'d_시나리오'!$H$2)),'d_시나리오'!$J$2-SQRT((1-A2587)*('d_시나리오'!$J$2-'d_시나리오'!$H$2)*('d_시나리오'!$J$2-'d_시나리오'!$I$2))))</f>
        <v/>
      </c>
      <c r="C2587">
        <f>RAND()</f>
        <v/>
      </c>
      <c r="D2587">
        <f>BETAINV(RAND(),IF(C2587&lt;'d_고정'!$B$26,'d_고정'!$B$23,'d_고정'!$B$16)+1,'d_고정'!$B$17-IF(C2587&lt;'d_고정'!$B$26,'d_고정'!$B$23,'d_고정'!$B$16)+1)*('d_고정'!$B$14+('d_고정'!$B$15-'d_고정'!$B$14)*RAND())</f>
        <v/>
      </c>
      <c r="E2587">
        <f>INDEX('d_분포'!$A$2:$A$28,RANDBETWEEN(1,27))</f>
        <v/>
      </c>
      <c r="F2587">
        <f>INDEX('d_분포'!$C$2:$C$5,RANDBETWEEN(1,4))*(0.9+0.2*RAND())</f>
        <v/>
      </c>
      <c r="G2587">
        <f>RAND()</f>
        <v/>
      </c>
      <c r="H2587">
        <f>(F2587+(1-F2587)*('d_고정'!$B$22*BETAINV(RAND(),IF(G2587&lt;'d_고정'!$B$26,'d_고정'!$B$25,'d_고정'!$B$20)+1,'d_고정'!$B$21-IF(G2587&lt;'d_고정'!$B$26,'d_고정'!$B$25,'d_고정'!$B$20)+1)+(1-'d_고정'!$B$22)*BETAINV(RAND(),IF(G2587&lt;'d_고정'!$B$26,'d_고정'!$B$24,'d_고정'!$B$18)+1,'d_고정'!$B$19-IF(G2587&lt;'d_고정'!$B$26,'d_고정'!$B$24,'d_고정'!$B$18)+1))*('d_고정'!$B$14+('d_고정'!$B$15-'d_고정'!$B$14)*RAND()))/F2587</f>
        <v/>
      </c>
      <c r="I2587">
        <f>RAND()</f>
        <v/>
      </c>
      <c r="J2587">
        <f>IF('d_시나리오'!$J$3='d_시나리오'!$H$3,'d_시나리오'!$I$3,IF(I2587&lt;('d_시나리오'!$I$3-'d_시나리오'!$H$3)/('d_시나리오'!$J$3-'d_시나리오'!$H$3),'d_시나리오'!$H$3+SQRT(I2587*('d_시나리오'!$J$3-'d_시나리오'!$H$3)*('d_시나리오'!$I$3-'d_시나리오'!$H$3)),'d_시나리오'!$J$3-SQRT((1-I2587)*('d_시나리오'!$J$3-'d_시나리오'!$H$3)*('d_시나리오'!$J$3-'d_시나리오'!$I$3))))</f>
        <v/>
      </c>
      <c r="K2587">
        <f>RAND()</f>
        <v/>
      </c>
      <c r="L2587">
        <f>IF('d_시나리오'!$J$4='d_시나리오'!$H$4,'d_시나리오'!$I$4,IF(K2587&lt;('d_시나리오'!$I$4-'d_시나리오'!$H$4)/('d_시나리오'!$J$4-'d_시나리오'!$H$4),'d_시나리오'!$H$4+SQRT(K2587*('d_시나리오'!$J$4-'d_시나리오'!$H$4)*('d_시나리오'!$I$4-'d_시나리오'!$H$4)),'d_시나리오'!$J$4-SQRT((1-K2587)*('d_시나리오'!$J$4-'d_시나리오'!$H$4)*('d_시나리오'!$J$4-'d_시나리오'!$I$4))))</f>
        <v/>
      </c>
      <c r="M2587">
        <f>RAND()</f>
        <v/>
      </c>
      <c r="N2587">
        <f>IF('d_시나리오'!$J$5='d_시나리오'!$H$5,'d_시나리오'!$I$5,IF(M2587&lt;('d_시나리오'!$I$5-'d_시나리오'!$H$5)/('d_시나리오'!$J$5-'d_시나리오'!$H$5),'d_시나리오'!$H$5+SQRT(M2587*('d_시나리오'!$J$5-'d_시나리오'!$H$5)*('d_시나리오'!$I$5-'d_시나리오'!$H$5)),'d_시나리오'!$J$5-SQRT((1-M2587)*('d_시나리오'!$J$5-'d_시나리오'!$H$5)*('d_시나리오'!$J$5-'d_시나리오'!$I$5))))</f>
        <v/>
      </c>
      <c r="O2587">
        <f>RAND()</f>
        <v/>
      </c>
      <c r="P2587">
        <f>IF('d_시나리오'!$J$6='d_시나리오'!$H$6,'d_시나리오'!$I$6,IF(O2587&lt;('d_시나리오'!$I$6-'d_시나리오'!$H$6)/('d_시나리오'!$J$6-'d_시나리오'!$H$6),'d_시나리오'!$H$6+SQRT(O2587*('d_시나리오'!$J$6-'d_시나리오'!$H$6)*('d_시나리오'!$I$6-'d_시나리오'!$H$6)),'d_시나리오'!$J$6-SQRT((1-O2587)*('d_시나리오'!$J$6-'d_시나리오'!$H$6)*('d_시나리오'!$J$6-'d_시나리오'!$I$6))))</f>
        <v/>
      </c>
      <c r="Q2587">
        <f>INDEX('d_분포'!$B$2:$B$57,RANDBETWEEN(1,56))</f>
        <v/>
      </c>
      <c r="R2587">
        <f>BETAINV(RAND(),5,5)</f>
        <v/>
      </c>
      <c r="S2587">
        <f>'d_고정'!$B$1*'6_기대효과'!$H$7*('d_시나리오'!$I$7/'d_고정'!$B$2)*B2587</f>
        <v/>
      </c>
      <c r="T2587">
        <f>S2587*D2587</f>
        <v/>
      </c>
      <c r="U2587">
        <f>S2587*F2587*H2587</f>
        <v/>
      </c>
      <c r="V2587">
        <f>S2587*F2587*(H2587-1)</f>
        <v/>
      </c>
      <c r="W2587">
        <f>U2587*J2587</f>
        <v/>
      </c>
      <c r="X2587">
        <f>T2587+W2587</f>
        <v/>
      </c>
      <c r="Y2587">
        <f>(T2587*E2587+W2587*L2587)*(1-R2587-'d_고정'!$B$13)</f>
        <v/>
      </c>
      <c r="Z2587">
        <f>(U2587*N2587*Q2587+'d_고정'!$B$3*('6_기대효과'!$H$7/8)*Q2587*'d_고정'!$B$10*P2587*('6_기대효과'!$K$7/'d_고정'!$B$9))*(1-R2587)</f>
        <v/>
      </c>
      <c r="AA2587">
        <f>W2587*L2587*(1-R2587-'d_고정'!$B$13)+U2587*MAX(N2587-'d_고정'!$B$10*P2587*('6_기대효과'!$K$7/'d_고정'!$B$9),0)*Q2587*(1-R2587)</f>
        <v/>
      </c>
      <c r="AB2587">
        <f>Y2587+Z2587</f>
        <v/>
      </c>
      <c r="AC2587">
        <f>Y2587/('d_고정'!$B$5*'6_기대효과'!$H$7/8)/'d_고정'!$B$6</f>
        <v/>
      </c>
      <c r="AD2587">
        <f>Y2587/('d_고정'!$B$8*'6_기대효과'!$H$7/8)</f>
        <v/>
      </c>
    </row>
    <row r="2588">
      <c r="A2588">
        <f>RAND()</f>
        <v/>
      </c>
      <c r="B2588">
        <f>IF('d_시나리오'!$J$2='d_시나리오'!$H$2,'d_시나리오'!$I$2,IF(A2588&lt;('d_시나리오'!$I$2-'d_시나리오'!$H$2)/('d_시나리오'!$J$2-'d_시나리오'!$H$2),'d_시나리오'!$H$2+SQRT(A2588*('d_시나리오'!$J$2-'d_시나리오'!$H$2)*('d_시나리오'!$I$2-'d_시나리오'!$H$2)),'d_시나리오'!$J$2-SQRT((1-A2588)*('d_시나리오'!$J$2-'d_시나리오'!$H$2)*('d_시나리오'!$J$2-'d_시나리오'!$I$2))))</f>
        <v/>
      </c>
      <c r="C2588">
        <f>RAND()</f>
        <v/>
      </c>
      <c r="D2588">
        <f>BETAINV(RAND(),IF(C2588&lt;'d_고정'!$B$26,'d_고정'!$B$23,'d_고정'!$B$16)+1,'d_고정'!$B$17-IF(C2588&lt;'d_고정'!$B$26,'d_고정'!$B$23,'d_고정'!$B$16)+1)*('d_고정'!$B$14+('d_고정'!$B$15-'d_고정'!$B$14)*RAND())</f>
        <v/>
      </c>
      <c r="E2588">
        <f>INDEX('d_분포'!$A$2:$A$28,RANDBETWEEN(1,27))</f>
        <v/>
      </c>
      <c r="F2588">
        <f>INDEX('d_분포'!$C$2:$C$5,RANDBETWEEN(1,4))*(0.9+0.2*RAND())</f>
        <v/>
      </c>
      <c r="G2588">
        <f>RAND()</f>
        <v/>
      </c>
      <c r="H2588">
        <f>(F2588+(1-F2588)*('d_고정'!$B$22*BETAINV(RAND(),IF(G2588&lt;'d_고정'!$B$26,'d_고정'!$B$25,'d_고정'!$B$20)+1,'d_고정'!$B$21-IF(G2588&lt;'d_고정'!$B$26,'d_고정'!$B$25,'d_고정'!$B$20)+1)+(1-'d_고정'!$B$22)*BETAINV(RAND(),IF(G2588&lt;'d_고정'!$B$26,'d_고정'!$B$24,'d_고정'!$B$18)+1,'d_고정'!$B$19-IF(G2588&lt;'d_고정'!$B$26,'d_고정'!$B$24,'d_고정'!$B$18)+1))*('d_고정'!$B$14+('d_고정'!$B$15-'d_고정'!$B$14)*RAND()))/F2588</f>
        <v/>
      </c>
      <c r="I2588">
        <f>RAND()</f>
        <v/>
      </c>
      <c r="J2588">
        <f>IF('d_시나리오'!$J$3='d_시나리오'!$H$3,'d_시나리오'!$I$3,IF(I2588&lt;('d_시나리오'!$I$3-'d_시나리오'!$H$3)/('d_시나리오'!$J$3-'d_시나리오'!$H$3),'d_시나리오'!$H$3+SQRT(I2588*('d_시나리오'!$J$3-'d_시나리오'!$H$3)*('d_시나리오'!$I$3-'d_시나리오'!$H$3)),'d_시나리오'!$J$3-SQRT((1-I2588)*('d_시나리오'!$J$3-'d_시나리오'!$H$3)*('d_시나리오'!$J$3-'d_시나리오'!$I$3))))</f>
        <v/>
      </c>
      <c r="K2588">
        <f>RAND()</f>
        <v/>
      </c>
      <c r="L2588">
        <f>IF('d_시나리오'!$J$4='d_시나리오'!$H$4,'d_시나리오'!$I$4,IF(K2588&lt;('d_시나리오'!$I$4-'d_시나리오'!$H$4)/('d_시나리오'!$J$4-'d_시나리오'!$H$4),'d_시나리오'!$H$4+SQRT(K2588*('d_시나리오'!$J$4-'d_시나리오'!$H$4)*('d_시나리오'!$I$4-'d_시나리오'!$H$4)),'d_시나리오'!$J$4-SQRT((1-K2588)*('d_시나리오'!$J$4-'d_시나리오'!$H$4)*('d_시나리오'!$J$4-'d_시나리오'!$I$4))))</f>
        <v/>
      </c>
      <c r="M2588">
        <f>RAND()</f>
        <v/>
      </c>
      <c r="N2588">
        <f>IF('d_시나리오'!$J$5='d_시나리오'!$H$5,'d_시나리오'!$I$5,IF(M2588&lt;('d_시나리오'!$I$5-'d_시나리오'!$H$5)/('d_시나리오'!$J$5-'d_시나리오'!$H$5),'d_시나리오'!$H$5+SQRT(M2588*('d_시나리오'!$J$5-'d_시나리오'!$H$5)*('d_시나리오'!$I$5-'d_시나리오'!$H$5)),'d_시나리오'!$J$5-SQRT((1-M2588)*('d_시나리오'!$J$5-'d_시나리오'!$H$5)*('d_시나리오'!$J$5-'d_시나리오'!$I$5))))</f>
        <v/>
      </c>
      <c r="O2588">
        <f>RAND()</f>
        <v/>
      </c>
      <c r="P2588">
        <f>IF('d_시나리오'!$J$6='d_시나리오'!$H$6,'d_시나리오'!$I$6,IF(O2588&lt;('d_시나리오'!$I$6-'d_시나리오'!$H$6)/('d_시나리오'!$J$6-'d_시나리오'!$H$6),'d_시나리오'!$H$6+SQRT(O2588*('d_시나리오'!$J$6-'d_시나리오'!$H$6)*('d_시나리오'!$I$6-'d_시나리오'!$H$6)),'d_시나리오'!$J$6-SQRT((1-O2588)*('d_시나리오'!$J$6-'d_시나리오'!$H$6)*('d_시나리오'!$J$6-'d_시나리오'!$I$6))))</f>
        <v/>
      </c>
      <c r="Q2588">
        <f>INDEX('d_분포'!$B$2:$B$57,RANDBETWEEN(1,56))</f>
        <v/>
      </c>
      <c r="R2588">
        <f>BETAINV(RAND(),5,5)</f>
        <v/>
      </c>
      <c r="S2588">
        <f>'d_고정'!$B$1*'6_기대효과'!$H$7*('d_시나리오'!$I$7/'d_고정'!$B$2)*B2588</f>
        <v/>
      </c>
      <c r="T2588">
        <f>S2588*D2588</f>
        <v/>
      </c>
      <c r="U2588">
        <f>S2588*F2588*H2588</f>
        <v/>
      </c>
      <c r="V2588">
        <f>S2588*F2588*(H2588-1)</f>
        <v/>
      </c>
      <c r="W2588">
        <f>U2588*J2588</f>
        <v/>
      </c>
      <c r="X2588">
        <f>T2588+W2588</f>
        <v/>
      </c>
      <c r="Y2588">
        <f>(T2588*E2588+W2588*L2588)*(1-R2588-'d_고정'!$B$13)</f>
        <v/>
      </c>
      <c r="Z2588">
        <f>(U2588*N2588*Q2588+'d_고정'!$B$3*('6_기대효과'!$H$7/8)*Q2588*'d_고정'!$B$10*P2588*('6_기대효과'!$K$7/'d_고정'!$B$9))*(1-R2588)</f>
        <v/>
      </c>
      <c r="AA2588">
        <f>W2588*L2588*(1-R2588-'d_고정'!$B$13)+U2588*MAX(N2588-'d_고정'!$B$10*P2588*('6_기대효과'!$K$7/'d_고정'!$B$9),0)*Q2588*(1-R2588)</f>
        <v/>
      </c>
      <c r="AB2588">
        <f>Y2588+Z2588</f>
        <v/>
      </c>
      <c r="AC2588">
        <f>Y2588/('d_고정'!$B$5*'6_기대효과'!$H$7/8)/'d_고정'!$B$6</f>
        <v/>
      </c>
      <c r="AD2588">
        <f>Y2588/('d_고정'!$B$8*'6_기대효과'!$H$7/8)</f>
        <v/>
      </c>
    </row>
    <row r="2589">
      <c r="A2589">
        <f>RAND()</f>
        <v/>
      </c>
      <c r="B2589">
        <f>IF('d_시나리오'!$J$2='d_시나리오'!$H$2,'d_시나리오'!$I$2,IF(A2589&lt;('d_시나리오'!$I$2-'d_시나리오'!$H$2)/('d_시나리오'!$J$2-'d_시나리오'!$H$2),'d_시나리오'!$H$2+SQRT(A2589*('d_시나리오'!$J$2-'d_시나리오'!$H$2)*('d_시나리오'!$I$2-'d_시나리오'!$H$2)),'d_시나리오'!$J$2-SQRT((1-A2589)*('d_시나리오'!$J$2-'d_시나리오'!$H$2)*('d_시나리오'!$J$2-'d_시나리오'!$I$2))))</f>
        <v/>
      </c>
      <c r="C2589">
        <f>RAND()</f>
        <v/>
      </c>
      <c r="D2589">
        <f>BETAINV(RAND(),IF(C2589&lt;'d_고정'!$B$26,'d_고정'!$B$23,'d_고정'!$B$16)+1,'d_고정'!$B$17-IF(C2589&lt;'d_고정'!$B$26,'d_고정'!$B$23,'d_고정'!$B$16)+1)*('d_고정'!$B$14+('d_고정'!$B$15-'d_고정'!$B$14)*RAND())</f>
        <v/>
      </c>
      <c r="E2589">
        <f>INDEX('d_분포'!$A$2:$A$28,RANDBETWEEN(1,27))</f>
        <v/>
      </c>
      <c r="F2589">
        <f>INDEX('d_분포'!$C$2:$C$5,RANDBETWEEN(1,4))*(0.9+0.2*RAND())</f>
        <v/>
      </c>
      <c r="G2589">
        <f>RAND()</f>
        <v/>
      </c>
      <c r="H2589">
        <f>(F2589+(1-F2589)*('d_고정'!$B$22*BETAINV(RAND(),IF(G2589&lt;'d_고정'!$B$26,'d_고정'!$B$25,'d_고정'!$B$20)+1,'d_고정'!$B$21-IF(G2589&lt;'d_고정'!$B$26,'d_고정'!$B$25,'d_고정'!$B$20)+1)+(1-'d_고정'!$B$22)*BETAINV(RAND(),IF(G2589&lt;'d_고정'!$B$26,'d_고정'!$B$24,'d_고정'!$B$18)+1,'d_고정'!$B$19-IF(G2589&lt;'d_고정'!$B$26,'d_고정'!$B$24,'d_고정'!$B$18)+1))*('d_고정'!$B$14+('d_고정'!$B$15-'d_고정'!$B$14)*RAND()))/F2589</f>
        <v/>
      </c>
      <c r="I2589">
        <f>RAND()</f>
        <v/>
      </c>
      <c r="J2589">
        <f>IF('d_시나리오'!$J$3='d_시나리오'!$H$3,'d_시나리오'!$I$3,IF(I2589&lt;('d_시나리오'!$I$3-'d_시나리오'!$H$3)/('d_시나리오'!$J$3-'d_시나리오'!$H$3),'d_시나리오'!$H$3+SQRT(I2589*('d_시나리오'!$J$3-'d_시나리오'!$H$3)*('d_시나리오'!$I$3-'d_시나리오'!$H$3)),'d_시나리오'!$J$3-SQRT((1-I2589)*('d_시나리오'!$J$3-'d_시나리오'!$H$3)*('d_시나리오'!$J$3-'d_시나리오'!$I$3))))</f>
        <v/>
      </c>
      <c r="K2589">
        <f>RAND()</f>
        <v/>
      </c>
      <c r="L2589">
        <f>IF('d_시나리오'!$J$4='d_시나리오'!$H$4,'d_시나리오'!$I$4,IF(K2589&lt;('d_시나리오'!$I$4-'d_시나리오'!$H$4)/('d_시나리오'!$J$4-'d_시나리오'!$H$4),'d_시나리오'!$H$4+SQRT(K2589*('d_시나리오'!$J$4-'d_시나리오'!$H$4)*('d_시나리오'!$I$4-'d_시나리오'!$H$4)),'d_시나리오'!$J$4-SQRT((1-K2589)*('d_시나리오'!$J$4-'d_시나리오'!$H$4)*('d_시나리오'!$J$4-'d_시나리오'!$I$4))))</f>
        <v/>
      </c>
      <c r="M2589">
        <f>RAND()</f>
        <v/>
      </c>
      <c r="N2589">
        <f>IF('d_시나리오'!$J$5='d_시나리오'!$H$5,'d_시나리오'!$I$5,IF(M2589&lt;('d_시나리오'!$I$5-'d_시나리오'!$H$5)/('d_시나리오'!$J$5-'d_시나리오'!$H$5),'d_시나리오'!$H$5+SQRT(M2589*('d_시나리오'!$J$5-'d_시나리오'!$H$5)*('d_시나리오'!$I$5-'d_시나리오'!$H$5)),'d_시나리오'!$J$5-SQRT((1-M2589)*('d_시나리오'!$J$5-'d_시나리오'!$H$5)*('d_시나리오'!$J$5-'d_시나리오'!$I$5))))</f>
        <v/>
      </c>
      <c r="O2589">
        <f>RAND()</f>
        <v/>
      </c>
      <c r="P2589">
        <f>IF('d_시나리오'!$J$6='d_시나리오'!$H$6,'d_시나리오'!$I$6,IF(O2589&lt;('d_시나리오'!$I$6-'d_시나리오'!$H$6)/('d_시나리오'!$J$6-'d_시나리오'!$H$6),'d_시나리오'!$H$6+SQRT(O2589*('d_시나리오'!$J$6-'d_시나리오'!$H$6)*('d_시나리오'!$I$6-'d_시나리오'!$H$6)),'d_시나리오'!$J$6-SQRT((1-O2589)*('d_시나리오'!$J$6-'d_시나리오'!$H$6)*('d_시나리오'!$J$6-'d_시나리오'!$I$6))))</f>
        <v/>
      </c>
      <c r="Q2589">
        <f>INDEX('d_분포'!$B$2:$B$57,RANDBETWEEN(1,56))</f>
        <v/>
      </c>
      <c r="R2589">
        <f>BETAINV(RAND(),5,5)</f>
        <v/>
      </c>
      <c r="S2589">
        <f>'d_고정'!$B$1*'6_기대효과'!$H$7*('d_시나리오'!$I$7/'d_고정'!$B$2)*B2589</f>
        <v/>
      </c>
      <c r="T2589">
        <f>S2589*D2589</f>
        <v/>
      </c>
      <c r="U2589">
        <f>S2589*F2589*H2589</f>
        <v/>
      </c>
      <c r="V2589">
        <f>S2589*F2589*(H2589-1)</f>
        <v/>
      </c>
      <c r="W2589">
        <f>U2589*J2589</f>
        <v/>
      </c>
      <c r="X2589">
        <f>T2589+W2589</f>
        <v/>
      </c>
      <c r="Y2589">
        <f>(T2589*E2589+W2589*L2589)*(1-R2589-'d_고정'!$B$13)</f>
        <v/>
      </c>
      <c r="Z2589">
        <f>(U2589*N2589*Q2589+'d_고정'!$B$3*('6_기대효과'!$H$7/8)*Q2589*'d_고정'!$B$10*P2589*('6_기대효과'!$K$7/'d_고정'!$B$9))*(1-R2589)</f>
        <v/>
      </c>
      <c r="AA2589">
        <f>W2589*L2589*(1-R2589-'d_고정'!$B$13)+U2589*MAX(N2589-'d_고정'!$B$10*P2589*('6_기대효과'!$K$7/'d_고정'!$B$9),0)*Q2589*(1-R2589)</f>
        <v/>
      </c>
      <c r="AB2589">
        <f>Y2589+Z2589</f>
        <v/>
      </c>
      <c r="AC2589">
        <f>Y2589/('d_고정'!$B$5*'6_기대효과'!$H$7/8)/'d_고정'!$B$6</f>
        <v/>
      </c>
      <c r="AD2589">
        <f>Y2589/('d_고정'!$B$8*'6_기대효과'!$H$7/8)</f>
        <v/>
      </c>
    </row>
    <row r="2590">
      <c r="A2590">
        <f>RAND()</f>
        <v/>
      </c>
      <c r="B2590">
        <f>IF('d_시나리오'!$J$2='d_시나리오'!$H$2,'d_시나리오'!$I$2,IF(A2590&lt;('d_시나리오'!$I$2-'d_시나리오'!$H$2)/('d_시나리오'!$J$2-'d_시나리오'!$H$2),'d_시나리오'!$H$2+SQRT(A2590*('d_시나리오'!$J$2-'d_시나리오'!$H$2)*('d_시나리오'!$I$2-'d_시나리오'!$H$2)),'d_시나리오'!$J$2-SQRT((1-A2590)*('d_시나리오'!$J$2-'d_시나리오'!$H$2)*('d_시나리오'!$J$2-'d_시나리오'!$I$2))))</f>
        <v/>
      </c>
      <c r="C2590">
        <f>RAND()</f>
        <v/>
      </c>
      <c r="D2590">
        <f>BETAINV(RAND(),IF(C2590&lt;'d_고정'!$B$26,'d_고정'!$B$23,'d_고정'!$B$16)+1,'d_고정'!$B$17-IF(C2590&lt;'d_고정'!$B$26,'d_고정'!$B$23,'d_고정'!$B$16)+1)*('d_고정'!$B$14+('d_고정'!$B$15-'d_고정'!$B$14)*RAND())</f>
        <v/>
      </c>
      <c r="E2590">
        <f>INDEX('d_분포'!$A$2:$A$28,RANDBETWEEN(1,27))</f>
        <v/>
      </c>
      <c r="F2590">
        <f>INDEX('d_분포'!$C$2:$C$5,RANDBETWEEN(1,4))*(0.9+0.2*RAND())</f>
        <v/>
      </c>
      <c r="G2590">
        <f>RAND()</f>
        <v/>
      </c>
      <c r="H2590">
        <f>(F2590+(1-F2590)*('d_고정'!$B$22*BETAINV(RAND(),IF(G2590&lt;'d_고정'!$B$26,'d_고정'!$B$25,'d_고정'!$B$20)+1,'d_고정'!$B$21-IF(G2590&lt;'d_고정'!$B$26,'d_고정'!$B$25,'d_고정'!$B$20)+1)+(1-'d_고정'!$B$22)*BETAINV(RAND(),IF(G2590&lt;'d_고정'!$B$26,'d_고정'!$B$24,'d_고정'!$B$18)+1,'d_고정'!$B$19-IF(G2590&lt;'d_고정'!$B$26,'d_고정'!$B$24,'d_고정'!$B$18)+1))*('d_고정'!$B$14+('d_고정'!$B$15-'d_고정'!$B$14)*RAND()))/F2590</f>
        <v/>
      </c>
      <c r="I2590">
        <f>RAND()</f>
        <v/>
      </c>
      <c r="J2590">
        <f>IF('d_시나리오'!$J$3='d_시나리오'!$H$3,'d_시나리오'!$I$3,IF(I2590&lt;('d_시나리오'!$I$3-'d_시나리오'!$H$3)/('d_시나리오'!$J$3-'d_시나리오'!$H$3),'d_시나리오'!$H$3+SQRT(I2590*('d_시나리오'!$J$3-'d_시나리오'!$H$3)*('d_시나리오'!$I$3-'d_시나리오'!$H$3)),'d_시나리오'!$J$3-SQRT((1-I2590)*('d_시나리오'!$J$3-'d_시나리오'!$H$3)*('d_시나리오'!$J$3-'d_시나리오'!$I$3))))</f>
        <v/>
      </c>
      <c r="K2590">
        <f>RAND()</f>
        <v/>
      </c>
      <c r="L2590">
        <f>IF('d_시나리오'!$J$4='d_시나리오'!$H$4,'d_시나리오'!$I$4,IF(K2590&lt;('d_시나리오'!$I$4-'d_시나리오'!$H$4)/('d_시나리오'!$J$4-'d_시나리오'!$H$4),'d_시나리오'!$H$4+SQRT(K2590*('d_시나리오'!$J$4-'d_시나리오'!$H$4)*('d_시나리오'!$I$4-'d_시나리오'!$H$4)),'d_시나리오'!$J$4-SQRT((1-K2590)*('d_시나리오'!$J$4-'d_시나리오'!$H$4)*('d_시나리오'!$J$4-'d_시나리오'!$I$4))))</f>
        <v/>
      </c>
      <c r="M2590">
        <f>RAND()</f>
        <v/>
      </c>
      <c r="N2590">
        <f>IF('d_시나리오'!$J$5='d_시나리오'!$H$5,'d_시나리오'!$I$5,IF(M2590&lt;('d_시나리오'!$I$5-'d_시나리오'!$H$5)/('d_시나리오'!$J$5-'d_시나리오'!$H$5),'d_시나리오'!$H$5+SQRT(M2590*('d_시나리오'!$J$5-'d_시나리오'!$H$5)*('d_시나리오'!$I$5-'d_시나리오'!$H$5)),'d_시나리오'!$J$5-SQRT((1-M2590)*('d_시나리오'!$J$5-'d_시나리오'!$H$5)*('d_시나리오'!$J$5-'d_시나리오'!$I$5))))</f>
        <v/>
      </c>
      <c r="O2590">
        <f>RAND()</f>
        <v/>
      </c>
      <c r="P2590">
        <f>IF('d_시나리오'!$J$6='d_시나리오'!$H$6,'d_시나리오'!$I$6,IF(O2590&lt;('d_시나리오'!$I$6-'d_시나리오'!$H$6)/('d_시나리오'!$J$6-'d_시나리오'!$H$6),'d_시나리오'!$H$6+SQRT(O2590*('d_시나리오'!$J$6-'d_시나리오'!$H$6)*('d_시나리오'!$I$6-'d_시나리오'!$H$6)),'d_시나리오'!$J$6-SQRT((1-O2590)*('d_시나리오'!$J$6-'d_시나리오'!$H$6)*('d_시나리오'!$J$6-'d_시나리오'!$I$6))))</f>
        <v/>
      </c>
      <c r="Q2590">
        <f>INDEX('d_분포'!$B$2:$B$57,RANDBETWEEN(1,56))</f>
        <v/>
      </c>
      <c r="R2590">
        <f>BETAINV(RAND(),5,5)</f>
        <v/>
      </c>
      <c r="S2590">
        <f>'d_고정'!$B$1*'6_기대효과'!$H$7*('d_시나리오'!$I$7/'d_고정'!$B$2)*B2590</f>
        <v/>
      </c>
      <c r="T2590">
        <f>S2590*D2590</f>
        <v/>
      </c>
      <c r="U2590">
        <f>S2590*F2590*H2590</f>
        <v/>
      </c>
      <c r="V2590">
        <f>S2590*F2590*(H2590-1)</f>
        <v/>
      </c>
      <c r="W2590">
        <f>U2590*J2590</f>
        <v/>
      </c>
      <c r="X2590">
        <f>T2590+W2590</f>
        <v/>
      </c>
      <c r="Y2590">
        <f>(T2590*E2590+W2590*L2590)*(1-R2590-'d_고정'!$B$13)</f>
        <v/>
      </c>
      <c r="Z2590">
        <f>(U2590*N2590*Q2590+'d_고정'!$B$3*('6_기대효과'!$H$7/8)*Q2590*'d_고정'!$B$10*P2590*('6_기대효과'!$K$7/'d_고정'!$B$9))*(1-R2590)</f>
        <v/>
      </c>
      <c r="AA2590">
        <f>W2590*L2590*(1-R2590-'d_고정'!$B$13)+U2590*MAX(N2590-'d_고정'!$B$10*P2590*('6_기대효과'!$K$7/'d_고정'!$B$9),0)*Q2590*(1-R2590)</f>
        <v/>
      </c>
      <c r="AB2590">
        <f>Y2590+Z2590</f>
        <v/>
      </c>
      <c r="AC2590">
        <f>Y2590/('d_고정'!$B$5*'6_기대효과'!$H$7/8)/'d_고정'!$B$6</f>
        <v/>
      </c>
      <c r="AD2590">
        <f>Y2590/('d_고정'!$B$8*'6_기대효과'!$H$7/8)</f>
        <v/>
      </c>
    </row>
    <row r="2591">
      <c r="A2591">
        <f>RAND()</f>
        <v/>
      </c>
      <c r="B2591">
        <f>IF('d_시나리오'!$J$2='d_시나리오'!$H$2,'d_시나리오'!$I$2,IF(A2591&lt;('d_시나리오'!$I$2-'d_시나리오'!$H$2)/('d_시나리오'!$J$2-'d_시나리오'!$H$2),'d_시나리오'!$H$2+SQRT(A2591*('d_시나리오'!$J$2-'d_시나리오'!$H$2)*('d_시나리오'!$I$2-'d_시나리오'!$H$2)),'d_시나리오'!$J$2-SQRT((1-A2591)*('d_시나리오'!$J$2-'d_시나리오'!$H$2)*('d_시나리오'!$J$2-'d_시나리오'!$I$2))))</f>
        <v/>
      </c>
      <c r="C2591">
        <f>RAND()</f>
        <v/>
      </c>
      <c r="D2591">
        <f>BETAINV(RAND(),IF(C2591&lt;'d_고정'!$B$26,'d_고정'!$B$23,'d_고정'!$B$16)+1,'d_고정'!$B$17-IF(C2591&lt;'d_고정'!$B$26,'d_고정'!$B$23,'d_고정'!$B$16)+1)*('d_고정'!$B$14+('d_고정'!$B$15-'d_고정'!$B$14)*RAND())</f>
        <v/>
      </c>
      <c r="E2591">
        <f>INDEX('d_분포'!$A$2:$A$28,RANDBETWEEN(1,27))</f>
        <v/>
      </c>
      <c r="F2591">
        <f>INDEX('d_분포'!$C$2:$C$5,RANDBETWEEN(1,4))*(0.9+0.2*RAND())</f>
        <v/>
      </c>
      <c r="G2591">
        <f>RAND()</f>
        <v/>
      </c>
      <c r="H2591">
        <f>(F2591+(1-F2591)*('d_고정'!$B$22*BETAINV(RAND(),IF(G2591&lt;'d_고정'!$B$26,'d_고정'!$B$25,'d_고정'!$B$20)+1,'d_고정'!$B$21-IF(G2591&lt;'d_고정'!$B$26,'d_고정'!$B$25,'d_고정'!$B$20)+1)+(1-'d_고정'!$B$22)*BETAINV(RAND(),IF(G2591&lt;'d_고정'!$B$26,'d_고정'!$B$24,'d_고정'!$B$18)+1,'d_고정'!$B$19-IF(G2591&lt;'d_고정'!$B$26,'d_고정'!$B$24,'d_고정'!$B$18)+1))*('d_고정'!$B$14+('d_고정'!$B$15-'d_고정'!$B$14)*RAND()))/F2591</f>
        <v/>
      </c>
      <c r="I2591">
        <f>RAND()</f>
        <v/>
      </c>
      <c r="J2591">
        <f>IF('d_시나리오'!$J$3='d_시나리오'!$H$3,'d_시나리오'!$I$3,IF(I2591&lt;('d_시나리오'!$I$3-'d_시나리오'!$H$3)/('d_시나리오'!$J$3-'d_시나리오'!$H$3),'d_시나리오'!$H$3+SQRT(I2591*('d_시나리오'!$J$3-'d_시나리오'!$H$3)*('d_시나리오'!$I$3-'d_시나리오'!$H$3)),'d_시나리오'!$J$3-SQRT((1-I2591)*('d_시나리오'!$J$3-'d_시나리오'!$H$3)*('d_시나리오'!$J$3-'d_시나리오'!$I$3))))</f>
        <v/>
      </c>
      <c r="K2591">
        <f>RAND()</f>
        <v/>
      </c>
      <c r="L2591">
        <f>IF('d_시나리오'!$J$4='d_시나리오'!$H$4,'d_시나리오'!$I$4,IF(K2591&lt;('d_시나리오'!$I$4-'d_시나리오'!$H$4)/('d_시나리오'!$J$4-'d_시나리오'!$H$4),'d_시나리오'!$H$4+SQRT(K2591*('d_시나리오'!$J$4-'d_시나리오'!$H$4)*('d_시나리오'!$I$4-'d_시나리오'!$H$4)),'d_시나리오'!$J$4-SQRT((1-K2591)*('d_시나리오'!$J$4-'d_시나리오'!$H$4)*('d_시나리오'!$J$4-'d_시나리오'!$I$4))))</f>
        <v/>
      </c>
      <c r="M2591">
        <f>RAND()</f>
        <v/>
      </c>
      <c r="N2591">
        <f>IF('d_시나리오'!$J$5='d_시나리오'!$H$5,'d_시나리오'!$I$5,IF(M2591&lt;('d_시나리오'!$I$5-'d_시나리오'!$H$5)/('d_시나리오'!$J$5-'d_시나리오'!$H$5),'d_시나리오'!$H$5+SQRT(M2591*('d_시나리오'!$J$5-'d_시나리오'!$H$5)*('d_시나리오'!$I$5-'d_시나리오'!$H$5)),'d_시나리오'!$J$5-SQRT((1-M2591)*('d_시나리오'!$J$5-'d_시나리오'!$H$5)*('d_시나리오'!$J$5-'d_시나리오'!$I$5))))</f>
        <v/>
      </c>
      <c r="O2591">
        <f>RAND()</f>
        <v/>
      </c>
      <c r="P2591">
        <f>IF('d_시나리오'!$J$6='d_시나리오'!$H$6,'d_시나리오'!$I$6,IF(O2591&lt;('d_시나리오'!$I$6-'d_시나리오'!$H$6)/('d_시나리오'!$J$6-'d_시나리오'!$H$6),'d_시나리오'!$H$6+SQRT(O2591*('d_시나리오'!$J$6-'d_시나리오'!$H$6)*('d_시나리오'!$I$6-'d_시나리오'!$H$6)),'d_시나리오'!$J$6-SQRT((1-O2591)*('d_시나리오'!$J$6-'d_시나리오'!$H$6)*('d_시나리오'!$J$6-'d_시나리오'!$I$6))))</f>
        <v/>
      </c>
      <c r="Q2591">
        <f>INDEX('d_분포'!$B$2:$B$57,RANDBETWEEN(1,56))</f>
        <v/>
      </c>
      <c r="R2591">
        <f>BETAINV(RAND(),5,5)</f>
        <v/>
      </c>
      <c r="S2591">
        <f>'d_고정'!$B$1*'6_기대효과'!$H$7*('d_시나리오'!$I$7/'d_고정'!$B$2)*B2591</f>
        <v/>
      </c>
      <c r="T2591">
        <f>S2591*D2591</f>
        <v/>
      </c>
      <c r="U2591">
        <f>S2591*F2591*H2591</f>
        <v/>
      </c>
      <c r="V2591">
        <f>S2591*F2591*(H2591-1)</f>
        <v/>
      </c>
      <c r="W2591">
        <f>U2591*J2591</f>
        <v/>
      </c>
      <c r="X2591">
        <f>T2591+W2591</f>
        <v/>
      </c>
      <c r="Y2591">
        <f>(T2591*E2591+W2591*L2591)*(1-R2591-'d_고정'!$B$13)</f>
        <v/>
      </c>
      <c r="Z2591">
        <f>(U2591*N2591*Q2591+'d_고정'!$B$3*('6_기대효과'!$H$7/8)*Q2591*'d_고정'!$B$10*P2591*('6_기대효과'!$K$7/'d_고정'!$B$9))*(1-R2591)</f>
        <v/>
      </c>
      <c r="AA2591">
        <f>W2591*L2591*(1-R2591-'d_고정'!$B$13)+U2591*MAX(N2591-'d_고정'!$B$10*P2591*('6_기대효과'!$K$7/'d_고정'!$B$9),0)*Q2591*(1-R2591)</f>
        <v/>
      </c>
      <c r="AB2591">
        <f>Y2591+Z2591</f>
        <v/>
      </c>
      <c r="AC2591">
        <f>Y2591/('d_고정'!$B$5*'6_기대효과'!$H$7/8)/'d_고정'!$B$6</f>
        <v/>
      </c>
      <c r="AD2591">
        <f>Y2591/('d_고정'!$B$8*'6_기대효과'!$H$7/8)</f>
        <v/>
      </c>
    </row>
    <row r="2592">
      <c r="A2592">
        <f>RAND()</f>
        <v/>
      </c>
      <c r="B2592">
        <f>IF('d_시나리오'!$J$2='d_시나리오'!$H$2,'d_시나리오'!$I$2,IF(A2592&lt;('d_시나리오'!$I$2-'d_시나리오'!$H$2)/('d_시나리오'!$J$2-'d_시나리오'!$H$2),'d_시나리오'!$H$2+SQRT(A2592*('d_시나리오'!$J$2-'d_시나리오'!$H$2)*('d_시나리오'!$I$2-'d_시나리오'!$H$2)),'d_시나리오'!$J$2-SQRT((1-A2592)*('d_시나리오'!$J$2-'d_시나리오'!$H$2)*('d_시나리오'!$J$2-'d_시나리오'!$I$2))))</f>
        <v/>
      </c>
      <c r="C2592">
        <f>RAND()</f>
        <v/>
      </c>
      <c r="D2592">
        <f>BETAINV(RAND(),IF(C2592&lt;'d_고정'!$B$26,'d_고정'!$B$23,'d_고정'!$B$16)+1,'d_고정'!$B$17-IF(C2592&lt;'d_고정'!$B$26,'d_고정'!$B$23,'d_고정'!$B$16)+1)*('d_고정'!$B$14+('d_고정'!$B$15-'d_고정'!$B$14)*RAND())</f>
        <v/>
      </c>
      <c r="E2592">
        <f>INDEX('d_분포'!$A$2:$A$28,RANDBETWEEN(1,27))</f>
        <v/>
      </c>
      <c r="F2592">
        <f>INDEX('d_분포'!$C$2:$C$5,RANDBETWEEN(1,4))*(0.9+0.2*RAND())</f>
        <v/>
      </c>
      <c r="G2592">
        <f>RAND()</f>
        <v/>
      </c>
      <c r="H2592">
        <f>(F2592+(1-F2592)*('d_고정'!$B$22*BETAINV(RAND(),IF(G2592&lt;'d_고정'!$B$26,'d_고정'!$B$25,'d_고정'!$B$20)+1,'d_고정'!$B$21-IF(G2592&lt;'d_고정'!$B$26,'d_고정'!$B$25,'d_고정'!$B$20)+1)+(1-'d_고정'!$B$22)*BETAINV(RAND(),IF(G2592&lt;'d_고정'!$B$26,'d_고정'!$B$24,'d_고정'!$B$18)+1,'d_고정'!$B$19-IF(G2592&lt;'d_고정'!$B$26,'d_고정'!$B$24,'d_고정'!$B$18)+1))*('d_고정'!$B$14+('d_고정'!$B$15-'d_고정'!$B$14)*RAND()))/F2592</f>
        <v/>
      </c>
      <c r="I2592">
        <f>RAND()</f>
        <v/>
      </c>
      <c r="J2592">
        <f>IF('d_시나리오'!$J$3='d_시나리오'!$H$3,'d_시나리오'!$I$3,IF(I2592&lt;('d_시나리오'!$I$3-'d_시나리오'!$H$3)/('d_시나리오'!$J$3-'d_시나리오'!$H$3),'d_시나리오'!$H$3+SQRT(I2592*('d_시나리오'!$J$3-'d_시나리오'!$H$3)*('d_시나리오'!$I$3-'d_시나리오'!$H$3)),'d_시나리오'!$J$3-SQRT((1-I2592)*('d_시나리오'!$J$3-'d_시나리오'!$H$3)*('d_시나리오'!$J$3-'d_시나리오'!$I$3))))</f>
        <v/>
      </c>
      <c r="K2592">
        <f>RAND()</f>
        <v/>
      </c>
      <c r="L2592">
        <f>IF('d_시나리오'!$J$4='d_시나리오'!$H$4,'d_시나리오'!$I$4,IF(K2592&lt;('d_시나리오'!$I$4-'d_시나리오'!$H$4)/('d_시나리오'!$J$4-'d_시나리오'!$H$4),'d_시나리오'!$H$4+SQRT(K2592*('d_시나리오'!$J$4-'d_시나리오'!$H$4)*('d_시나리오'!$I$4-'d_시나리오'!$H$4)),'d_시나리오'!$J$4-SQRT((1-K2592)*('d_시나리오'!$J$4-'d_시나리오'!$H$4)*('d_시나리오'!$J$4-'d_시나리오'!$I$4))))</f>
        <v/>
      </c>
      <c r="M2592">
        <f>RAND()</f>
        <v/>
      </c>
      <c r="N2592">
        <f>IF('d_시나리오'!$J$5='d_시나리오'!$H$5,'d_시나리오'!$I$5,IF(M2592&lt;('d_시나리오'!$I$5-'d_시나리오'!$H$5)/('d_시나리오'!$J$5-'d_시나리오'!$H$5),'d_시나리오'!$H$5+SQRT(M2592*('d_시나리오'!$J$5-'d_시나리오'!$H$5)*('d_시나리오'!$I$5-'d_시나리오'!$H$5)),'d_시나리오'!$J$5-SQRT((1-M2592)*('d_시나리오'!$J$5-'d_시나리오'!$H$5)*('d_시나리오'!$J$5-'d_시나리오'!$I$5))))</f>
        <v/>
      </c>
      <c r="O2592">
        <f>RAND()</f>
        <v/>
      </c>
      <c r="P2592">
        <f>IF('d_시나리오'!$J$6='d_시나리오'!$H$6,'d_시나리오'!$I$6,IF(O2592&lt;('d_시나리오'!$I$6-'d_시나리오'!$H$6)/('d_시나리오'!$J$6-'d_시나리오'!$H$6),'d_시나리오'!$H$6+SQRT(O2592*('d_시나리오'!$J$6-'d_시나리오'!$H$6)*('d_시나리오'!$I$6-'d_시나리오'!$H$6)),'d_시나리오'!$J$6-SQRT((1-O2592)*('d_시나리오'!$J$6-'d_시나리오'!$H$6)*('d_시나리오'!$J$6-'d_시나리오'!$I$6))))</f>
        <v/>
      </c>
      <c r="Q2592">
        <f>INDEX('d_분포'!$B$2:$B$57,RANDBETWEEN(1,56))</f>
        <v/>
      </c>
      <c r="R2592">
        <f>BETAINV(RAND(),5,5)</f>
        <v/>
      </c>
      <c r="S2592">
        <f>'d_고정'!$B$1*'6_기대효과'!$H$7*('d_시나리오'!$I$7/'d_고정'!$B$2)*B2592</f>
        <v/>
      </c>
      <c r="T2592">
        <f>S2592*D2592</f>
        <v/>
      </c>
      <c r="U2592">
        <f>S2592*F2592*H2592</f>
        <v/>
      </c>
      <c r="V2592">
        <f>S2592*F2592*(H2592-1)</f>
        <v/>
      </c>
      <c r="W2592">
        <f>U2592*J2592</f>
        <v/>
      </c>
      <c r="X2592">
        <f>T2592+W2592</f>
        <v/>
      </c>
      <c r="Y2592">
        <f>(T2592*E2592+W2592*L2592)*(1-R2592-'d_고정'!$B$13)</f>
        <v/>
      </c>
      <c r="Z2592">
        <f>(U2592*N2592*Q2592+'d_고정'!$B$3*('6_기대효과'!$H$7/8)*Q2592*'d_고정'!$B$10*P2592*('6_기대효과'!$K$7/'d_고정'!$B$9))*(1-R2592)</f>
        <v/>
      </c>
      <c r="AA2592">
        <f>W2592*L2592*(1-R2592-'d_고정'!$B$13)+U2592*MAX(N2592-'d_고정'!$B$10*P2592*('6_기대효과'!$K$7/'d_고정'!$B$9),0)*Q2592*(1-R2592)</f>
        <v/>
      </c>
      <c r="AB2592">
        <f>Y2592+Z2592</f>
        <v/>
      </c>
      <c r="AC2592">
        <f>Y2592/('d_고정'!$B$5*'6_기대효과'!$H$7/8)/'d_고정'!$B$6</f>
        <v/>
      </c>
      <c r="AD2592">
        <f>Y2592/('d_고정'!$B$8*'6_기대효과'!$H$7/8)</f>
        <v/>
      </c>
    </row>
    <row r="2593">
      <c r="A2593">
        <f>RAND()</f>
        <v/>
      </c>
      <c r="B2593">
        <f>IF('d_시나리오'!$J$2='d_시나리오'!$H$2,'d_시나리오'!$I$2,IF(A2593&lt;('d_시나리오'!$I$2-'d_시나리오'!$H$2)/('d_시나리오'!$J$2-'d_시나리오'!$H$2),'d_시나리오'!$H$2+SQRT(A2593*('d_시나리오'!$J$2-'d_시나리오'!$H$2)*('d_시나리오'!$I$2-'d_시나리오'!$H$2)),'d_시나리오'!$J$2-SQRT((1-A2593)*('d_시나리오'!$J$2-'d_시나리오'!$H$2)*('d_시나리오'!$J$2-'d_시나리오'!$I$2))))</f>
        <v/>
      </c>
      <c r="C2593">
        <f>RAND()</f>
        <v/>
      </c>
      <c r="D2593">
        <f>BETAINV(RAND(),IF(C2593&lt;'d_고정'!$B$26,'d_고정'!$B$23,'d_고정'!$B$16)+1,'d_고정'!$B$17-IF(C2593&lt;'d_고정'!$B$26,'d_고정'!$B$23,'d_고정'!$B$16)+1)*('d_고정'!$B$14+('d_고정'!$B$15-'d_고정'!$B$14)*RAND())</f>
        <v/>
      </c>
      <c r="E2593">
        <f>INDEX('d_분포'!$A$2:$A$28,RANDBETWEEN(1,27))</f>
        <v/>
      </c>
      <c r="F2593">
        <f>INDEX('d_분포'!$C$2:$C$5,RANDBETWEEN(1,4))*(0.9+0.2*RAND())</f>
        <v/>
      </c>
      <c r="G2593">
        <f>RAND()</f>
        <v/>
      </c>
      <c r="H2593">
        <f>(F2593+(1-F2593)*('d_고정'!$B$22*BETAINV(RAND(),IF(G2593&lt;'d_고정'!$B$26,'d_고정'!$B$25,'d_고정'!$B$20)+1,'d_고정'!$B$21-IF(G2593&lt;'d_고정'!$B$26,'d_고정'!$B$25,'d_고정'!$B$20)+1)+(1-'d_고정'!$B$22)*BETAINV(RAND(),IF(G2593&lt;'d_고정'!$B$26,'d_고정'!$B$24,'d_고정'!$B$18)+1,'d_고정'!$B$19-IF(G2593&lt;'d_고정'!$B$26,'d_고정'!$B$24,'d_고정'!$B$18)+1))*('d_고정'!$B$14+('d_고정'!$B$15-'d_고정'!$B$14)*RAND()))/F2593</f>
        <v/>
      </c>
      <c r="I2593">
        <f>RAND()</f>
        <v/>
      </c>
      <c r="J2593">
        <f>IF('d_시나리오'!$J$3='d_시나리오'!$H$3,'d_시나리오'!$I$3,IF(I2593&lt;('d_시나리오'!$I$3-'d_시나리오'!$H$3)/('d_시나리오'!$J$3-'d_시나리오'!$H$3),'d_시나리오'!$H$3+SQRT(I2593*('d_시나리오'!$J$3-'d_시나리오'!$H$3)*('d_시나리오'!$I$3-'d_시나리오'!$H$3)),'d_시나리오'!$J$3-SQRT((1-I2593)*('d_시나리오'!$J$3-'d_시나리오'!$H$3)*('d_시나리오'!$J$3-'d_시나리오'!$I$3))))</f>
        <v/>
      </c>
      <c r="K2593">
        <f>RAND()</f>
        <v/>
      </c>
      <c r="L2593">
        <f>IF('d_시나리오'!$J$4='d_시나리오'!$H$4,'d_시나리오'!$I$4,IF(K2593&lt;('d_시나리오'!$I$4-'d_시나리오'!$H$4)/('d_시나리오'!$J$4-'d_시나리오'!$H$4),'d_시나리오'!$H$4+SQRT(K2593*('d_시나리오'!$J$4-'d_시나리오'!$H$4)*('d_시나리오'!$I$4-'d_시나리오'!$H$4)),'d_시나리오'!$J$4-SQRT((1-K2593)*('d_시나리오'!$J$4-'d_시나리오'!$H$4)*('d_시나리오'!$J$4-'d_시나리오'!$I$4))))</f>
        <v/>
      </c>
      <c r="M2593">
        <f>RAND()</f>
        <v/>
      </c>
      <c r="N2593">
        <f>IF('d_시나리오'!$J$5='d_시나리오'!$H$5,'d_시나리오'!$I$5,IF(M2593&lt;('d_시나리오'!$I$5-'d_시나리오'!$H$5)/('d_시나리오'!$J$5-'d_시나리오'!$H$5),'d_시나리오'!$H$5+SQRT(M2593*('d_시나리오'!$J$5-'d_시나리오'!$H$5)*('d_시나리오'!$I$5-'d_시나리오'!$H$5)),'d_시나리오'!$J$5-SQRT((1-M2593)*('d_시나리오'!$J$5-'d_시나리오'!$H$5)*('d_시나리오'!$J$5-'d_시나리오'!$I$5))))</f>
        <v/>
      </c>
      <c r="O2593">
        <f>RAND()</f>
        <v/>
      </c>
      <c r="P2593">
        <f>IF('d_시나리오'!$J$6='d_시나리오'!$H$6,'d_시나리오'!$I$6,IF(O2593&lt;('d_시나리오'!$I$6-'d_시나리오'!$H$6)/('d_시나리오'!$J$6-'d_시나리오'!$H$6),'d_시나리오'!$H$6+SQRT(O2593*('d_시나리오'!$J$6-'d_시나리오'!$H$6)*('d_시나리오'!$I$6-'d_시나리오'!$H$6)),'d_시나리오'!$J$6-SQRT((1-O2593)*('d_시나리오'!$J$6-'d_시나리오'!$H$6)*('d_시나리오'!$J$6-'d_시나리오'!$I$6))))</f>
        <v/>
      </c>
      <c r="Q2593">
        <f>INDEX('d_분포'!$B$2:$B$57,RANDBETWEEN(1,56))</f>
        <v/>
      </c>
      <c r="R2593">
        <f>BETAINV(RAND(),5,5)</f>
        <v/>
      </c>
      <c r="S2593">
        <f>'d_고정'!$B$1*'6_기대효과'!$H$7*('d_시나리오'!$I$7/'d_고정'!$B$2)*B2593</f>
        <v/>
      </c>
      <c r="T2593">
        <f>S2593*D2593</f>
        <v/>
      </c>
      <c r="U2593">
        <f>S2593*F2593*H2593</f>
        <v/>
      </c>
      <c r="V2593">
        <f>S2593*F2593*(H2593-1)</f>
        <v/>
      </c>
      <c r="W2593">
        <f>U2593*J2593</f>
        <v/>
      </c>
      <c r="X2593">
        <f>T2593+W2593</f>
        <v/>
      </c>
      <c r="Y2593">
        <f>(T2593*E2593+W2593*L2593)*(1-R2593-'d_고정'!$B$13)</f>
        <v/>
      </c>
      <c r="Z2593">
        <f>(U2593*N2593*Q2593+'d_고정'!$B$3*('6_기대효과'!$H$7/8)*Q2593*'d_고정'!$B$10*P2593*('6_기대효과'!$K$7/'d_고정'!$B$9))*(1-R2593)</f>
        <v/>
      </c>
      <c r="AA2593">
        <f>W2593*L2593*(1-R2593-'d_고정'!$B$13)+U2593*MAX(N2593-'d_고정'!$B$10*P2593*('6_기대효과'!$K$7/'d_고정'!$B$9),0)*Q2593*(1-R2593)</f>
        <v/>
      </c>
      <c r="AB2593">
        <f>Y2593+Z2593</f>
        <v/>
      </c>
      <c r="AC2593">
        <f>Y2593/('d_고정'!$B$5*'6_기대효과'!$H$7/8)/'d_고정'!$B$6</f>
        <v/>
      </c>
      <c r="AD2593">
        <f>Y2593/('d_고정'!$B$8*'6_기대효과'!$H$7/8)</f>
        <v/>
      </c>
    </row>
    <row r="2594">
      <c r="A2594">
        <f>RAND()</f>
        <v/>
      </c>
      <c r="B2594">
        <f>IF('d_시나리오'!$J$2='d_시나리오'!$H$2,'d_시나리오'!$I$2,IF(A2594&lt;('d_시나리오'!$I$2-'d_시나리오'!$H$2)/('d_시나리오'!$J$2-'d_시나리오'!$H$2),'d_시나리오'!$H$2+SQRT(A2594*('d_시나리오'!$J$2-'d_시나리오'!$H$2)*('d_시나리오'!$I$2-'d_시나리오'!$H$2)),'d_시나리오'!$J$2-SQRT((1-A2594)*('d_시나리오'!$J$2-'d_시나리오'!$H$2)*('d_시나리오'!$J$2-'d_시나리오'!$I$2))))</f>
        <v/>
      </c>
      <c r="C2594">
        <f>RAND()</f>
        <v/>
      </c>
      <c r="D2594">
        <f>BETAINV(RAND(),IF(C2594&lt;'d_고정'!$B$26,'d_고정'!$B$23,'d_고정'!$B$16)+1,'d_고정'!$B$17-IF(C2594&lt;'d_고정'!$B$26,'d_고정'!$B$23,'d_고정'!$B$16)+1)*('d_고정'!$B$14+('d_고정'!$B$15-'d_고정'!$B$14)*RAND())</f>
        <v/>
      </c>
      <c r="E2594">
        <f>INDEX('d_분포'!$A$2:$A$28,RANDBETWEEN(1,27))</f>
        <v/>
      </c>
      <c r="F2594">
        <f>INDEX('d_분포'!$C$2:$C$5,RANDBETWEEN(1,4))*(0.9+0.2*RAND())</f>
        <v/>
      </c>
      <c r="G2594">
        <f>RAND()</f>
        <v/>
      </c>
      <c r="H2594">
        <f>(F2594+(1-F2594)*('d_고정'!$B$22*BETAINV(RAND(),IF(G2594&lt;'d_고정'!$B$26,'d_고정'!$B$25,'d_고정'!$B$20)+1,'d_고정'!$B$21-IF(G2594&lt;'d_고정'!$B$26,'d_고정'!$B$25,'d_고정'!$B$20)+1)+(1-'d_고정'!$B$22)*BETAINV(RAND(),IF(G2594&lt;'d_고정'!$B$26,'d_고정'!$B$24,'d_고정'!$B$18)+1,'d_고정'!$B$19-IF(G2594&lt;'d_고정'!$B$26,'d_고정'!$B$24,'d_고정'!$B$18)+1))*('d_고정'!$B$14+('d_고정'!$B$15-'d_고정'!$B$14)*RAND()))/F2594</f>
        <v/>
      </c>
      <c r="I2594">
        <f>RAND()</f>
        <v/>
      </c>
      <c r="J2594">
        <f>IF('d_시나리오'!$J$3='d_시나리오'!$H$3,'d_시나리오'!$I$3,IF(I2594&lt;('d_시나리오'!$I$3-'d_시나리오'!$H$3)/('d_시나리오'!$J$3-'d_시나리오'!$H$3),'d_시나리오'!$H$3+SQRT(I2594*('d_시나리오'!$J$3-'d_시나리오'!$H$3)*('d_시나리오'!$I$3-'d_시나리오'!$H$3)),'d_시나리오'!$J$3-SQRT((1-I2594)*('d_시나리오'!$J$3-'d_시나리오'!$H$3)*('d_시나리오'!$J$3-'d_시나리오'!$I$3))))</f>
        <v/>
      </c>
      <c r="K2594">
        <f>RAND()</f>
        <v/>
      </c>
      <c r="L2594">
        <f>IF('d_시나리오'!$J$4='d_시나리오'!$H$4,'d_시나리오'!$I$4,IF(K2594&lt;('d_시나리오'!$I$4-'d_시나리오'!$H$4)/('d_시나리오'!$J$4-'d_시나리오'!$H$4),'d_시나리오'!$H$4+SQRT(K2594*('d_시나리오'!$J$4-'d_시나리오'!$H$4)*('d_시나리오'!$I$4-'d_시나리오'!$H$4)),'d_시나리오'!$J$4-SQRT((1-K2594)*('d_시나리오'!$J$4-'d_시나리오'!$H$4)*('d_시나리오'!$J$4-'d_시나리오'!$I$4))))</f>
        <v/>
      </c>
      <c r="M2594">
        <f>RAND()</f>
        <v/>
      </c>
      <c r="N2594">
        <f>IF('d_시나리오'!$J$5='d_시나리오'!$H$5,'d_시나리오'!$I$5,IF(M2594&lt;('d_시나리오'!$I$5-'d_시나리오'!$H$5)/('d_시나리오'!$J$5-'d_시나리오'!$H$5),'d_시나리오'!$H$5+SQRT(M2594*('d_시나리오'!$J$5-'d_시나리오'!$H$5)*('d_시나리오'!$I$5-'d_시나리오'!$H$5)),'d_시나리오'!$J$5-SQRT((1-M2594)*('d_시나리오'!$J$5-'d_시나리오'!$H$5)*('d_시나리오'!$J$5-'d_시나리오'!$I$5))))</f>
        <v/>
      </c>
      <c r="O2594">
        <f>RAND()</f>
        <v/>
      </c>
      <c r="P2594">
        <f>IF('d_시나리오'!$J$6='d_시나리오'!$H$6,'d_시나리오'!$I$6,IF(O2594&lt;('d_시나리오'!$I$6-'d_시나리오'!$H$6)/('d_시나리오'!$J$6-'d_시나리오'!$H$6),'d_시나리오'!$H$6+SQRT(O2594*('d_시나리오'!$J$6-'d_시나리오'!$H$6)*('d_시나리오'!$I$6-'d_시나리오'!$H$6)),'d_시나리오'!$J$6-SQRT((1-O2594)*('d_시나리오'!$J$6-'d_시나리오'!$H$6)*('d_시나리오'!$J$6-'d_시나리오'!$I$6))))</f>
        <v/>
      </c>
      <c r="Q2594">
        <f>INDEX('d_분포'!$B$2:$B$57,RANDBETWEEN(1,56))</f>
        <v/>
      </c>
      <c r="R2594">
        <f>BETAINV(RAND(),5,5)</f>
        <v/>
      </c>
      <c r="S2594">
        <f>'d_고정'!$B$1*'6_기대효과'!$H$7*('d_시나리오'!$I$7/'d_고정'!$B$2)*B2594</f>
        <v/>
      </c>
      <c r="T2594">
        <f>S2594*D2594</f>
        <v/>
      </c>
      <c r="U2594">
        <f>S2594*F2594*H2594</f>
        <v/>
      </c>
      <c r="V2594">
        <f>S2594*F2594*(H2594-1)</f>
        <v/>
      </c>
      <c r="W2594">
        <f>U2594*J2594</f>
        <v/>
      </c>
      <c r="X2594">
        <f>T2594+W2594</f>
        <v/>
      </c>
      <c r="Y2594">
        <f>(T2594*E2594+W2594*L2594)*(1-R2594-'d_고정'!$B$13)</f>
        <v/>
      </c>
      <c r="Z2594">
        <f>(U2594*N2594*Q2594+'d_고정'!$B$3*('6_기대효과'!$H$7/8)*Q2594*'d_고정'!$B$10*P2594*('6_기대효과'!$K$7/'d_고정'!$B$9))*(1-R2594)</f>
        <v/>
      </c>
      <c r="AA2594">
        <f>W2594*L2594*(1-R2594-'d_고정'!$B$13)+U2594*MAX(N2594-'d_고정'!$B$10*P2594*('6_기대효과'!$K$7/'d_고정'!$B$9),0)*Q2594*(1-R2594)</f>
        <v/>
      </c>
      <c r="AB2594">
        <f>Y2594+Z2594</f>
        <v/>
      </c>
      <c r="AC2594">
        <f>Y2594/('d_고정'!$B$5*'6_기대효과'!$H$7/8)/'d_고정'!$B$6</f>
        <v/>
      </c>
      <c r="AD2594">
        <f>Y2594/('d_고정'!$B$8*'6_기대효과'!$H$7/8)</f>
        <v/>
      </c>
    </row>
    <row r="2595">
      <c r="A2595">
        <f>RAND()</f>
        <v/>
      </c>
      <c r="B2595">
        <f>IF('d_시나리오'!$J$2='d_시나리오'!$H$2,'d_시나리오'!$I$2,IF(A2595&lt;('d_시나리오'!$I$2-'d_시나리오'!$H$2)/('d_시나리오'!$J$2-'d_시나리오'!$H$2),'d_시나리오'!$H$2+SQRT(A2595*('d_시나리오'!$J$2-'d_시나리오'!$H$2)*('d_시나리오'!$I$2-'d_시나리오'!$H$2)),'d_시나리오'!$J$2-SQRT((1-A2595)*('d_시나리오'!$J$2-'d_시나리오'!$H$2)*('d_시나리오'!$J$2-'d_시나리오'!$I$2))))</f>
        <v/>
      </c>
      <c r="C2595">
        <f>RAND()</f>
        <v/>
      </c>
      <c r="D2595">
        <f>BETAINV(RAND(),IF(C2595&lt;'d_고정'!$B$26,'d_고정'!$B$23,'d_고정'!$B$16)+1,'d_고정'!$B$17-IF(C2595&lt;'d_고정'!$B$26,'d_고정'!$B$23,'d_고정'!$B$16)+1)*('d_고정'!$B$14+('d_고정'!$B$15-'d_고정'!$B$14)*RAND())</f>
        <v/>
      </c>
      <c r="E2595">
        <f>INDEX('d_분포'!$A$2:$A$28,RANDBETWEEN(1,27))</f>
        <v/>
      </c>
      <c r="F2595">
        <f>INDEX('d_분포'!$C$2:$C$5,RANDBETWEEN(1,4))*(0.9+0.2*RAND())</f>
        <v/>
      </c>
      <c r="G2595">
        <f>RAND()</f>
        <v/>
      </c>
      <c r="H2595">
        <f>(F2595+(1-F2595)*('d_고정'!$B$22*BETAINV(RAND(),IF(G2595&lt;'d_고정'!$B$26,'d_고정'!$B$25,'d_고정'!$B$20)+1,'d_고정'!$B$21-IF(G2595&lt;'d_고정'!$B$26,'d_고정'!$B$25,'d_고정'!$B$20)+1)+(1-'d_고정'!$B$22)*BETAINV(RAND(),IF(G2595&lt;'d_고정'!$B$26,'d_고정'!$B$24,'d_고정'!$B$18)+1,'d_고정'!$B$19-IF(G2595&lt;'d_고정'!$B$26,'d_고정'!$B$24,'d_고정'!$B$18)+1))*('d_고정'!$B$14+('d_고정'!$B$15-'d_고정'!$B$14)*RAND()))/F2595</f>
        <v/>
      </c>
      <c r="I2595">
        <f>RAND()</f>
        <v/>
      </c>
      <c r="J2595">
        <f>IF('d_시나리오'!$J$3='d_시나리오'!$H$3,'d_시나리오'!$I$3,IF(I2595&lt;('d_시나리오'!$I$3-'d_시나리오'!$H$3)/('d_시나리오'!$J$3-'d_시나리오'!$H$3),'d_시나리오'!$H$3+SQRT(I2595*('d_시나리오'!$J$3-'d_시나리오'!$H$3)*('d_시나리오'!$I$3-'d_시나리오'!$H$3)),'d_시나리오'!$J$3-SQRT((1-I2595)*('d_시나리오'!$J$3-'d_시나리오'!$H$3)*('d_시나리오'!$J$3-'d_시나리오'!$I$3))))</f>
        <v/>
      </c>
      <c r="K2595">
        <f>RAND()</f>
        <v/>
      </c>
      <c r="L2595">
        <f>IF('d_시나리오'!$J$4='d_시나리오'!$H$4,'d_시나리오'!$I$4,IF(K2595&lt;('d_시나리오'!$I$4-'d_시나리오'!$H$4)/('d_시나리오'!$J$4-'d_시나리오'!$H$4),'d_시나리오'!$H$4+SQRT(K2595*('d_시나리오'!$J$4-'d_시나리오'!$H$4)*('d_시나리오'!$I$4-'d_시나리오'!$H$4)),'d_시나리오'!$J$4-SQRT((1-K2595)*('d_시나리오'!$J$4-'d_시나리오'!$H$4)*('d_시나리오'!$J$4-'d_시나리오'!$I$4))))</f>
        <v/>
      </c>
      <c r="M2595">
        <f>RAND()</f>
        <v/>
      </c>
      <c r="N2595">
        <f>IF('d_시나리오'!$J$5='d_시나리오'!$H$5,'d_시나리오'!$I$5,IF(M2595&lt;('d_시나리오'!$I$5-'d_시나리오'!$H$5)/('d_시나리오'!$J$5-'d_시나리오'!$H$5),'d_시나리오'!$H$5+SQRT(M2595*('d_시나리오'!$J$5-'d_시나리오'!$H$5)*('d_시나리오'!$I$5-'d_시나리오'!$H$5)),'d_시나리오'!$J$5-SQRT((1-M2595)*('d_시나리오'!$J$5-'d_시나리오'!$H$5)*('d_시나리오'!$J$5-'d_시나리오'!$I$5))))</f>
        <v/>
      </c>
      <c r="O2595">
        <f>RAND()</f>
        <v/>
      </c>
      <c r="P2595">
        <f>IF('d_시나리오'!$J$6='d_시나리오'!$H$6,'d_시나리오'!$I$6,IF(O2595&lt;('d_시나리오'!$I$6-'d_시나리오'!$H$6)/('d_시나리오'!$J$6-'d_시나리오'!$H$6),'d_시나리오'!$H$6+SQRT(O2595*('d_시나리오'!$J$6-'d_시나리오'!$H$6)*('d_시나리오'!$I$6-'d_시나리오'!$H$6)),'d_시나리오'!$J$6-SQRT((1-O2595)*('d_시나리오'!$J$6-'d_시나리오'!$H$6)*('d_시나리오'!$J$6-'d_시나리오'!$I$6))))</f>
        <v/>
      </c>
      <c r="Q2595">
        <f>INDEX('d_분포'!$B$2:$B$57,RANDBETWEEN(1,56))</f>
        <v/>
      </c>
      <c r="R2595">
        <f>BETAINV(RAND(),5,5)</f>
        <v/>
      </c>
      <c r="S2595">
        <f>'d_고정'!$B$1*'6_기대효과'!$H$7*('d_시나리오'!$I$7/'d_고정'!$B$2)*B2595</f>
        <v/>
      </c>
      <c r="T2595">
        <f>S2595*D2595</f>
        <v/>
      </c>
      <c r="U2595">
        <f>S2595*F2595*H2595</f>
        <v/>
      </c>
      <c r="V2595">
        <f>S2595*F2595*(H2595-1)</f>
        <v/>
      </c>
      <c r="W2595">
        <f>U2595*J2595</f>
        <v/>
      </c>
      <c r="X2595">
        <f>T2595+W2595</f>
        <v/>
      </c>
      <c r="Y2595">
        <f>(T2595*E2595+W2595*L2595)*(1-R2595-'d_고정'!$B$13)</f>
        <v/>
      </c>
      <c r="Z2595">
        <f>(U2595*N2595*Q2595+'d_고정'!$B$3*('6_기대효과'!$H$7/8)*Q2595*'d_고정'!$B$10*P2595*('6_기대효과'!$K$7/'d_고정'!$B$9))*(1-R2595)</f>
        <v/>
      </c>
      <c r="AA2595">
        <f>W2595*L2595*(1-R2595-'d_고정'!$B$13)+U2595*MAX(N2595-'d_고정'!$B$10*P2595*('6_기대효과'!$K$7/'d_고정'!$B$9),0)*Q2595*(1-R2595)</f>
        <v/>
      </c>
      <c r="AB2595">
        <f>Y2595+Z2595</f>
        <v/>
      </c>
      <c r="AC2595">
        <f>Y2595/('d_고정'!$B$5*'6_기대효과'!$H$7/8)/'d_고정'!$B$6</f>
        <v/>
      </c>
      <c r="AD2595">
        <f>Y2595/('d_고정'!$B$8*'6_기대효과'!$H$7/8)</f>
        <v/>
      </c>
    </row>
    <row r="2596">
      <c r="A2596">
        <f>RAND()</f>
        <v/>
      </c>
      <c r="B2596">
        <f>IF('d_시나리오'!$J$2='d_시나리오'!$H$2,'d_시나리오'!$I$2,IF(A2596&lt;('d_시나리오'!$I$2-'d_시나리오'!$H$2)/('d_시나리오'!$J$2-'d_시나리오'!$H$2),'d_시나리오'!$H$2+SQRT(A2596*('d_시나리오'!$J$2-'d_시나리오'!$H$2)*('d_시나리오'!$I$2-'d_시나리오'!$H$2)),'d_시나리오'!$J$2-SQRT((1-A2596)*('d_시나리오'!$J$2-'d_시나리오'!$H$2)*('d_시나리오'!$J$2-'d_시나리오'!$I$2))))</f>
        <v/>
      </c>
      <c r="C2596">
        <f>RAND()</f>
        <v/>
      </c>
      <c r="D2596">
        <f>BETAINV(RAND(),IF(C2596&lt;'d_고정'!$B$26,'d_고정'!$B$23,'d_고정'!$B$16)+1,'d_고정'!$B$17-IF(C2596&lt;'d_고정'!$B$26,'d_고정'!$B$23,'d_고정'!$B$16)+1)*('d_고정'!$B$14+('d_고정'!$B$15-'d_고정'!$B$14)*RAND())</f>
        <v/>
      </c>
      <c r="E2596">
        <f>INDEX('d_분포'!$A$2:$A$28,RANDBETWEEN(1,27))</f>
        <v/>
      </c>
      <c r="F2596">
        <f>INDEX('d_분포'!$C$2:$C$5,RANDBETWEEN(1,4))*(0.9+0.2*RAND())</f>
        <v/>
      </c>
      <c r="G2596">
        <f>RAND()</f>
        <v/>
      </c>
      <c r="H2596">
        <f>(F2596+(1-F2596)*('d_고정'!$B$22*BETAINV(RAND(),IF(G2596&lt;'d_고정'!$B$26,'d_고정'!$B$25,'d_고정'!$B$20)+1,'d_고정'!$B$21-IF(G2596&lt;'d_고정'!$B$26,'d_고정'!$B$25,'d_고정'!$B$20)+1)+(1-'d_고정'!$B$22)*BETAINV(RAND(),IF(G2596&lt;'d_고정'!$B$26,'d_고정'!$B$24,'d_고정'!$B$18)+1,'d_고정'!$B$19-IF(G2596&lt;'d_고정'!$B$26,'d_고정'!$B$24,'d_고정'!$B$18)+1))*('d_고정'!$B$14+('d_고정'!$B$15-'d_고정'!$B$14)*RAND()))/F2596</f>
        <v/>
      </c>
      <c r="I2596">
        <f>RAND()</f>
        <v/>
      </c>
      <c r="J2596">
        <f>IF('d_시나리오'!$J$3='d_시나리오'!$H$3,'d_시나리오'!$I$3,IF(I2596&lt;('d_시나리오'!$I$3-'d_시나리오'!$H$3)/('d_시나리오'!$J$3-'d_시나리오'!$H$3),'d_시나리오'!$H$3+SQRT(I2596*('d_시나리오'!$J$3-'d_시나리오'!$H$3)*('d_시나리오'!$I$3-'d_시나리오'!$H$3)),'d_시나리오'!$J$3-SQRT((1-I2596)*('d_시나리오'!$J$3-'d_시나리오'!$H$3)*('d_시나리오'!$J$3-'d_시나리오'!$I$3))))</f>
        <v/>
      </c>
      <c r="K2596">
        <f>RAND()</f>
        <v/>
      </c>
      <c r="L2596">
        <f>IF('d_시나리오'!$J$4='d_시나리오'!$H$4,'d_시나리오'!$I$4,IF(K2596&lt;('d_시나리오'!$I$4-'d_시나리오'!$H$4)/('d_시나리오'!$J$4-'d_시나리오'!$H$4),'d_시나리오'!$H$4+SQRT(K2596*('d_시나리오'!$J$4-'d_시나리오'!$H$4)*('d_시나리오'!$I$4-'d_시나리오'!$H$4)),'d_시나리오'!$J$4-SQRT((1-K2596)*('d_시나리오'!$J$4-'d_시나리오'!$H$4)*('d_시나리오'!$J$4-'d_시나리오'!$I$4))))</f>
        <v/>
      </c>
      <c r="M2596">
        <f>RAND()</f>
        <v/>
      </c>
      <c r="N2596">
        <f>IF('d_시나리오'!$J$5='d_시나리오'!$H$5,'d_시나리오'!$I$5,IF(M2596&lt;('d_시나리오'!$I$5-'d_시나리오'!$H$5)/('d_시나리오'!$J$5-'d_시나리오'!$H$5),'d_시나리오'!$H$5+SQRT(M2596*('d_시나리오'!$J$5-'d_시나리오'!$H$5)*('d_시나리오'!$I$5-'d_시나리오'!$H$5)),'d_시나리오'!$J$5-SQRT((1-M2596)*('d_시나리오'!$J$5-'d_시나리오'!$H$5)*('d_시나리오'!$J$5-'d_시나리오'!$I$5))))</f>
        <v/>
      </c>
      <c r="O2596">
        <f>RAND()</f>
        <v/>
      </c>
      <c r="P2596">
        <f>IF('d_시나리오'!$J$6='d_시나리오'!$H$6,'d_시나리오'!$I$6,IF(O2596&lt;('d_시나리오'!$I$6-'d_시나리오'!$H$6)/('d_시나리오'!$J$6-'d_시나리오'!$H$6),'d_시나리오'!$H$6+SQRT(O2596*('d_시나리오'!$J$6-'d_시나리오'!$H$6)*('d_시나리오'!$I$6-'d_시나리오'!$H$6)),'d_시나리오'!$J$6-SQRT((1-O2596)*('d_시나리오'!$J$6-'d_시나리오'!$H$6)*('d_시나리오'!$J$6-'d_시나리오'!$I$6))))</f>
        <v/>
      </c>
      <c r="Q2596">
        <f>INDEX('d_분포'!$B$2:$B$57,RANDBETWEEN(1,56))</f>
        <v/>
      </c>
      <c r="R2596">
        <f>BETAINV(RAND(),5,5)</f>
        <v/>
      </c>
      <c r="S2596">
        <f>'d_고정'!$B$1*'6_기대효과'!$H$7*('d_시나리오'!$I$7/'d_고정'!$B$2)*B2596</f>
        <v/>
      </c>
      <c r="T2596">
        <f>S2596*D2596</f>
        <v/>
      </c>
      <c r="U2596">
        <f>S2596*F2596*H2596</f>
        <v/>
      </c>
      <c r="V2596">
        <f>S2596*F2596*(H2596-1)</f>
        <v/>
      </c>
      <c r="W2596">
        <f>U2596*J2596</f>
        <v/>
      </c>
      <c r="X2596">
        <f>T2596+W2596</f>
        <v/>
      </c>
      <c r="Y2596">
        <f>(T2596*E2596+W2596*L2596)*(1-R2596-'d_고정'!$B$13)</f>
        <v/>
      </c>
      <c r="Z2596">
        <f>(U2596*N2596*Q2596+'d_고정'!$B$3*('6_기대효과'!$H$7/8)*Q2596*'d_고정'!$B$10*P2596*('6_기대효과'!$K$7/'d_고정'!$B$9))*(1-R2596)</f>
        <v/>
      </c>
      <c r="AA2596">
        <f>W2596*L2596*(1-R2596-'d_고정'!$B$13)+U2596*MAX(N2596-'d_고정'!$B$10*P2596*('6_기대효과'!$K$7/'d_고정'!$B$9),0)*Q2596*(1-R2596)</f>
        <v/>
      </c>
      <c r="AB2596">
        <f>Y2596+Z2596</f>
        <v/>
      </c>
      <c r="AC2596">
        <f>Y2596/('d_고정'!$B$5*'6_기대효과'!$H$7/8)/'d_고정'!$B$6</f>
        <v/>
      </c>
      <c r="AD2596">
        <f>Y2596/('d_고정'!$B$8*'6_기대효과'!$H$7/8)</f>
        <v/>
      </c>
    </row>
    <row r="2597">
      <c r="A2597">
        <f>RAND()</f>
        <v/>
      </c>
      <c r="B2597">
        <f>IF('d_시나리오'!$J$2='d_시나리오'!$H$2,'d_시나리오'!$I$2,IF(A2597&lt;('d_시나리오'!$I$2-'d_시나리오'!$H$2)/('d_시나리오'!$J$2-'d_시나리오'!$H$2),'d_시나리오'!$H$2+SQRT(A2597*('d_시나리오'!$J$2-'d_시나리오'!$H$2)*('d_시나리오'!$I$2-'d_시나리오'!$H$2)),'d_시나리오'!$J$2-SQRT((1-A2597)*('d_시나리오'!$J$2-'d_시나리오'!$H$2)*('d_시나리오'!$J$2-'d_시나리오'!$I$2))))</f>
        <v/>
      </c>
      <c r="C2597">
        <f>RAND()</f>
        <v/>
      </c>
      <c r="D2597">
        <f>BETAINV(RAND(),IF(C2597&lt;'d_고정'!$B$26,'d_고정'!$B$23,'d_고정'!$B$16)+1,'d_고정'!$B$17-IF(C2597&lt;'d_고정'!$B$26,'d_고정'!$B$23,'d_고정'!$B$16)+1)*('d_고정'!$B$14+('d_고정'!$B$15-'d_고정'!$B$14)*RAND())</f>
        <v/>
      </c>
      <c r="E2597">
        <f>INDEX('d_분포'!$A$2:$A$28,RANDBETWEEN(1,27))</f>
        <v/>
      </c>
      <c r="F2597">
        <f>INDEX('d_분포'!$C$2:$C$5,RANDBETWEEN(1,4))*(0.9+0.2*RAND())</f>
        <v/>
      </c>
      <c r="G2597">
        <f>RAND()</f>
        <v/>
      </c>
      <c r="H2597">
        <f>(F2597+(1-F2597)*('d_고정'!$B$22*BETAINV(RAND(),IF(G2597&lt;'d_고정'!$B$26,'d_고정'!$B$25,'d_고정'!$B$20)+1,'d_고정'!$B$21-IF(G2597&lt;'d_고정'!$B$26,'d_고정'!$B$25,'d_고정'!$B$20)+1)+(1-'d_고정'!$B$22)*BETAINV(RAND(),IF(G2597&lt;'d_고정'!$B$26,'d_고정'!$B$24,'d_고정'!$B$18)+1,'d_고정'!$B$19-IF(G2597&lt;'d_고정'!$B$26,'d_고정'!$B$24,'d_고정'!$B$18)+1))*('d_고정'!$B$14+('d_고정'!$B$15-'d_고정'!$B$14)*RAND()))/F2597</f>
        <v/>
      </c>
      <c r="I2597">
        <f>RAND()</f>
        <v/>
      </c>
      <c r="J2597">
        <f>IF('d_시나리오'!$J$3='d_시나리오'!$H$3,'d_시나리오'!$I$3,IF(I2597&lt;('d_시나리오'!$I$3-'d_시나리오'!$H$3)/('d_시나리오'!$J$3-'d_시나리오'!$H$3),'d_시나리오'!$H$3+SQRT(I2597*('d_시나리오'!$J$3-'d_시나리오'!$H$3)*('d_시나리오'!$I$3-'d_시나리오'!$H$3)),'d_시나리오'!$J$3-SQRT((1-I2597)*('d_시나리오'!$J$3-'d_시나리오'!$H$3)*('d_시나리오'!$J$3-'d_시나리오'!$I$3))))</f>
        <v/>
      </c>
      <c r="K2597">
        <f>RAND()</f>
        <v/>
      </c>
      <c r="L2597">
        <f>IF('d_시나리오'!$J$4='d_시나리오'!$H$4,'d_시나리오'!$I$4,IF(K2597&lt;('d_시나리오'!$I$4-'d_시나리오'!$H$4)/('d_시나리오'!$J$4-'d_시나리오'!$H$4),'d_시나리오'!$H$4+SQRT(K2597*('d_시나리오'!$J$4-'d_시나리오'!$H$4)*('d_시나리오'!$I$4-'d_시나리오'!$H$4)),'d_시나리오'!$J$4-SQRT((1-K2597)*('d_시나리오'!$J$4-'d_시나리오'!$H$4)*('d_시나리오'!$J$4-'d_시나리오'!$I$4))))</f>
        <v/>
      </c>
      <c r="M2597">
        <f>RAND()</f>
        <v/>
      </c>
      <c r="N2597">
        <f>IF('d_시나리오'!$J$5='d_시나리오'!$H$5,'d_시나리오'!$I$5,IF(M2597&lt;('d_시나리오'!$I$5-'d_시나리오'!$H$5)/('d_시나리오'!$J$5-'d_시나리오'!$H$5),'d_시나리오'!$H$5+SQRT(M2597*('d_시나리오'!$J$5-'d_시나리오'!$H$5)*('d_시나리오'!$I$5-'d_시나리오'!$H$5)),'d_시나리오'!$J$5-SQRT((1-M2597)*('d_시나리오'!$J$5-'d_시나리오'!$H$5)*('d_시나리오'!$J$5-'d_시나리오'!$I$5))))</f>
        <v/>
      </c>
      <c r="O2597">
        <f>RAND()</f>
        <v/>
      </c>
      <c r="P2597">
        <f>IF('d_시나리오'!$J$6='d_시나리오'!$H$6,'d_시나리오'!$I$6,IF(O2597&lt;('d_시나리오'!$I$6-'d_시나리오'!$H$6)/('d_시나리오'!$J$6-'d_시나리오'!$H$6),'d_시나리오'!$H$6+SQRT(O2597*('d_시나리오'!$J$6-'d_시나리오'!$H$6)*('d_시나리오'!$I$6-'d_시나리오'!$H$6)),'d_시나리오'!$J$6-SQRT((1-O2597)*('d_시나리오'!$J$6-'d_시나리오'!$H$6)*('d_시나리오'!$J$6-'d_시나리오'!$I$6))))</f>
        <v/>
      </c>
      <c r="Q2597">
        <f>INDEX('d_분포'!$B$2:$B$57,RANDBETWEEN(1,56))</f>
        <v/>
      </c>
      <c r="R2597">
        <f>BETAINV(RAND(),5,5)</f>
        <v/>
      </c>
      <c r="S2597">
        <f>'d_고정'!$B$1*'6_기대효과'!$H$7*('d_시나리오'!$I$7/'d_고정'!$B$2)*B2597</f>
        <v/>
      </c>
      <c r="T2597">
        <f>S2597*D2597</f>
        <v/>
      </c>
      <c r="U2597">
        <f>S2597*F2597*H2597</f>
        <v/>
      </c>
      <c r="V2597">
        <f>S2597*F2597*(H2597-1)</f>
        <v/>
      </c>
      <c r="W2597">
        <f>U2597*J2597</f>
        <v/>
      </c>
      <c r="X2597">
        <f>T2597+W2597</f>
        <v/>
      </c>
      <c r="Y2597">
        <f>(T2597*E2597+W2597*L2597)*(1-R2597-'d_고정'!$B$13)</f>
        <v/>
      </c>
      <c r="Z2597">
        <f>(U2597*N2597*Q2597+'d_고정'!$B$3*('6_기대효과'!$H$7/8)*Q2597*'d_고정'!$B$10*P2597*('6_기대효과'!$K$7/'d_고정'!$B$9))*(1-R2597)</f>
        <v/>
      </c>
      <c r="AA2597">
        <f>W2597*L2597*(1-R2597-'d_고정'!$B$13)+U2597*MAX(N2597-'d_고정'!$B$10*P2597*('6_기대효과'!$K$7/'d_고정'!$B$9),0)*Q2597*(1-R2597)</f>
        <v/>
      </c>
      <c r="AB2597">
        <f>Y2597+Z2597</f>
        <v/>
      </c>
      <c r="AC2597">
        <f>Y2597/('d_고정'!$B$5*'6_기대효과'!$H$7/8)/'d_고정'!$B$6</f>
        <v/>
      </c>
      <c r="AD2597">
        <f>Y2597/('d_고정'!$B$8*'6_기대효과'!$H$7/8)</f>
        <v/>
      </c>
    </row>
    <row r="2598">
      <c r="A2598">
        <f>RAND()</f>
        <v/>
      </c>
      <c r="B2598">
        <f>IF('d_시나리오'!$J$2='d_시나리오'!$H$2,'d_시나리오'!$I$2,IF(A2598&lt;('d_시나리오'!$I$2-'d_시나리오'!$H$2)/('d_시나리오'!$J$2-'d_시나리오'!$H$2),'d_시나리오'!$H$2+SQRT(A2598*('d_시나리오'!$J$2-'d_시나리오'!$H$2)*('d_시나리오'!$I$2-'d_시나리오'!$H$2)),'d_시나리오'!$J$2-SQRT((1-A2598)*('d_시나리오'!$J$2-'d_시나리오'!$H$2)*('d_시나리오'!$J$2-'d_시나리오'!$I$2))))</f>
        <v/>
      </c>
      <c r="C2598">
        <f>RAND()</f>
        <v/>
      </c>
      <c r="D2598">
        <f>BETAINV(RAND(),IF(C2598&lt;'d_고정'!$B$26,'d_고정'!$B$23,'d_고정'!$B$16)+1,'d_고정'!$B$17-IF(C2598&lt;'d_고정'!$B$26,'d_고정'!$B$23,'d_고정'!$B$16)+1)*('d_고정'!$B$14+('d_고정'!$B$15-'d_고정'!$B$14)*RAND())</f>
        <v/>
      </c>
      <c r="E2598">
        <f>INDEX('d_분포'!$A$2:$A$28,RANDBETWEEN(1,27))</f>
        <v/>
      </c>
      <c r="F2598">
        <f>INDEX('d_분포'!$C$2:$C$5,RANDBETWEEN(1,4))*(0.9+0.2*RAND())</f>
        <v/>
      </c>
      <c r="G2598">
        <f>RAND()</f>
        <v/>
      </c>
      <c r="H2598">
        <f>(F2598+(1-F2598)*('d_고정'!$B$22*BETAINV(RAND(),IF(G2598&lt;'d_고정'!$B$26,'d_고정'!$B$25,'d_고정'!$B$20)+1,'d_고정'!$B$21-IF(G2598&lt;'d_고정'!$B$26,'d_고정'!$B$25,'d_고정'!$B$20)+1)+(1-'d_고정'!$B$22)*BETAINV(RAND(),IF(G2598&lt;'d_고정'!$B$26,'d_고정'!$B$24,'d_고정'!$B$18)+1,'d_고정'!$B$19-IF(G2598&lt;'d_고정'!$B$26,'d_고정'!$B$24,'d_고정'!$B$18)+1))*('d_고정'!$B$14+('d_고정'!$B$15-'d_고정'!$B$14)*RAND()))/F2598</f>
        <v/>
      </c>
      <c r="I2598">
        <f>RAND()</f>
        <v/>
      </c>
      <c r="J2598">
        <f>IF('d_시나리오'!$J$3='d_시나리오'!$H$3,'d_시나리오'!$I$3,IF(I2598&lt;('d_시나리오'!$I$3-'d_시나리오'!$H$3)/('d_시나리오'!$J$3-'d_시나리오'!$H$3),'d_시나리오'!$H$3+SQRT(I2598*('d_시나리오'!$J$3-'d_시나리오'!$H$3)*('d_시나리오'!$I$3-'d_시나리오'!$H$3)),'d_시나리오'!$J$3-SQRT((1-I2598)*('d_시나리오'!$J$3-'d_시나리오'!$H$3)*('d_시나리오'!$J$3-'d_시나리오'!$I$3))))</f>
        <v/>
      </c>
      <c r="K2598">
        <f>RAND()</f>
        <v/>
      </c>
      <c r="L2598">
        <f>IF('d_시나리오'!$J$4='d_시나리오'!$H$4,'d_시나리오'!$I$4,IF(K2598&lt;('d_시나리오'!$I$4-'d_시나리오'!$H$4)/('d_시나리오'!$J$4-'d_시나리오'!$H$4),'d_시나리오'!$H$4+SQRT(K2598*('d_시나리오'!$J$4-'d_시나리오'!$H$4)*('d_시나리오'!$I$4-'d_시나리오'!$H$4)),'d_시나리오'!$J$4-SQRT((1-K2598)*('d_시나리오'!$J$4-'d_시나리오'!$H$4)*('d_시나리오'!$J$4-'d_시나리오'!$I$4))))</f>
        <v/>
      </c>
      <c r="M2598">
        <f>RAND()</f>
        <v/>
      </c>
      <c r="N2598">
        <f>IF('d_시나리오'!$J$5='d_시나리오'!$H$5,'d_시나리오'!$I$5,IF(M2598&lt;('d_시나리오'!$I$5-'d_시나리오'!$H$5)/('d_시나리오'!$J$5-'d_시나리오'!$H$5),'d_시나리오'!$H$5+SQRT(M2598*('d_시나리오'!$J$5-'d_시나리오'!$H$5)*('d_시나리오'!$I$5-'d_시나리오'!$H$5)),'d_시나리오'!$J$5-SQRT((1-M2598)*('d_시나리오'!$J$5-'d_시나리오'!$H$5)*('d_시나리오'!$J$5-'d_시나리오'!$I$5))))</f>
        <v/>
      </c>
      <c r="O2598">
        <f>RAND()</f>
        <v/>
      </c>
      <c r="P2598">
        <f>IF('d_시나리오'!$J$6='d_시나리오'!$H$6,'d_시나리오'!$I$6,IF(O2598&lt;('d_시나리오'!$I$6-'d_시나리오'!$H$6)/('d_시나리오'!$J$6-'d_시나리오'!$H$6),'d_시나리오'!$H$6+SQRT(O2598*('d_시나리오'!$J$6-'d_시나리오'!$H$6)*('d_시나리오'!$I$6-'d_시나리오'!$H$6)),'d_시나리오'!$J$6-SQRT((1-O2598)*('d_시나리오'!$J$6-'d_시나리오'!$H$6)*('d_시나리오'!$J$6-'d_시나리오'!$I$6))))</f>
        <v/>
      </c>
      <c r="Q2598">
        <f>INDEX('d_분포'!$B$2:$B$57,RANDBETWEEN(1,56))</f>
        <v/>
      </c>
      <c r="R2598">
        <f>BETAINV(RAND(),5,5)</f>
        <v/>
      </c>
      <c r="S2598">
        <f>'d_고정'!$B$1*'6_기대효과'!$H$7*('d_시나리오'!$I$7/'d_고정'!$B$2)*B2598</f>
        <v/>
      </c>
      <c r="T2598">
        <f>S2598*D2598</f>
        <v/>
      </c>
      <c r="U2598">
        <f>S2598*F2598*H2598</f>
        <v/>
      </c>
      <c r="V2598">
        <f>S2598*F2598*(H2598-1)</f>
        <v/>
      </c>
      <c r="W2598">
        <f>U2598*J2598</f>
        <v/>
      </c>
      <c r="X2598">
        <f>T2598+W2598</f>
        <v/>
      </c>
      <c r="Y2598">
        <f>(T2598*E2598+W2598*L2598)*(1-R2598-'d_고정'!$B$13)</f>
        <v/>
      </c>
      <c r="Z2598">
        <f>(U2598*N2598*Q2598+'d_고정'!$B$3*('6_기대효과'!$H$7/8)*Q2598*'d_고정'!$B$10*P2598*('6_기대효과'!$K$7/'d_고정'!$B$9))*(1-R2598)</f>
        <v/>
      </c>
      <c r="AA2598">
        <f>W2598*L2598*(1-R2598-'d_고정'!$B$13)+U2598*MAX(N2598-'d_고정'!$B$10*P2598*('6_기대효과'!$K$7/'d_고정'!$B$9),0)*Q2598*(1-R2598)</f>
        <v/>
      </c>
      <c r="AB2598">
        <f>Y2598+Z2598</f>
        <v/>
      </c>
      <c r="AC2598">
        <f>Y2598/('d_고정'!$B$5*'6_기대효과'!$H$7/8)/'d_고정'!$B$6</f>
        <v/>
      </c>
      <c r="AD2598">
        <f>Y2598/('d_고정'!$B$8*'6_기대효과'!$H$7/8)</f>
        <v/>
      </c>
    </row>
    <row r="2599">
      <c r="A2599">
        <f>RAND()</f>
        <v/>
      </c>
      <c r="B2599">
        <f>IF('d_시나리오'!$J$2='d_시나리오'!$H$2,'d_시나리오'!$I$2,IF(A2599&lt;('d_시나리오'!$I$2-'d_시나리오'!$H$2)/('d_시나리오'!$J$2-'d_시나리오'!$H$2),'d_시나리오'!$H$2+SQRT(A2599*('d_시나리오'!$J$2-'d_시나리오'!$H$2)*('d_시나리오'!$I$2-'d_시나리오'!$H$2)),'d_시나리오'!$J$2-SQRT((1-A2599)*('d_시나리오'!$J$2-'d_시나리오'!$H$2)*('d_시나리오'!$J$2-'d_시나리오'!$I$2))))</f>
        <v/>
      </c>
      <c r="C2599">
        <f>RAND()</f>
        <v/>
      </c>
      <c r="D2599">
        <f>BETAINV(RAND(),IF(C2599&lt;'d_고정'!$B$26,'d_고정'!$B$23,'d_고정'!$B$16)+1,'d_고정'!$B$17-IF(C2599&lt;'d_고정'!$B$26,'d_고정'!$B$23,'d_고정'!$B$16)+1)*('d_고정'!$B$14+('d_고정'!$B$15-'d_고정'!$B$14)*RAND())</f>
        <v/>
      </c>
      <c r="E2599">
        <f>INDEX('d_분포'!$A$2:$A$28,RANDBETWEEN(1,27))</f>
        <v/>
      </c>
      <c r="F2599">
        <f>INDEX('d_분포'!$C$2:$C$5,RANDBETWEEN(1,4))*(0.9+0.2*RAND())</f>
        <v/>
      </c>
      <c r="G2599">
        <f>RAND()</f>
        <v/>
      </c>
      <c r="H2599">
        <f>(F2599+(1-F2599)*('d_고정'!$B$22*BETAINV(RAND(),IF(G2599&lt;'d_고정'!$B$26,'d_고정'!$B$25,'d_고정'!$B$20)+1,'d_고정'!$B$21-IF(G2599&lt;'d_고정'!$B$26,'d_고정'!$B$25,'d_고정'!$B$20)+1)+(1-'d_고정'!$B$22)*BETAINV(RAND(),IF(G2599&lt;'d_고정'!$B$26,'d_고정'!$B$24,'d_고정'!$B$18)+1,'d_고정'!$B$19-IF(G2599&lt;'d_고정'!$B$26,'d_고정'!$B$24,'d_고정'!$B$18)+1))*('d_고정'!$B$14+('d_고정'!$B$15-'d_고정'!$B$14)*RAND()))/F2599</f>
        <v/>
      </c>
      <c r="I2599">
        <f>RAND()</f>
        <v/>
      </c>
      <c r="J2599">
        <f>IF('d_시나리오'!$J$3='d_시나리오'!$H$3,'d_시나리오'!$I$3,IF(I2599&lt;('d_시나리오'!$I$3-'d_시나리오'!$H$3)/('d_시나리오'!$J$3-'d_시나리오'!$H$3),'d_시나리오'!$H$3+SQRT(I2599*('d_시나리오'!$J$3-'d_시나리오'!$H$3)*('d_시나리오'!$I$3-'d_시나리오'!$H$3)),'d_시나리오'!$J$3-SQRT((1-I2599)*('d_시나리오'!$J$3-'d_시나리오'!$H$3)*('d_시나리오'!$J$3-'d_시나리오'!$I$3))))</f>
        <v/>
      </c>
      <c r="K2599">
        <f>RAND()</f>
        <v/>
      </c>
      <c r="L2599">
        <f>IF('d_시나리오'!$J$4='d_시나리오'!$H$4,'d_시나리오'!$I$4,IF(K2599&lt;('d_시나리오'!$I$4-'d_시나리오'!$H$4)/('d_시나리오'!$J$4-'d_시나리오'!$H$4),'d_시나리오'!$H$4+SQRT(K2599*('d_시나리오'!$J$4-'d_시나리오'!$H$4)*('d_시나리오'!$I$4-'d_시나리오'!$H$4)),'d_시나리오'!$J$4-SQRT((1-K2599)*('d_시나리오'!$J$4-'d_시나리오'!$H$4)*('d_시나리오'!$J$4-'d_시나리오'!$I$4))))</f>
        <v/>
      </c>
      <c r="M2599">
        <f>RAND()</f>
        <v/>
      </c>
      <c r="N2599">
        <f>IF('d_시나리오'!$J$5='d_시나리오'!$H$5,'d_시나리오'!$I$5,IF(M2599&lt;('d_시나리오'!$I$5-'d_시나리오'!$H$5)/('d_시나리오'!$J$5-'d_시나리오'!$H$5),'d_시나리오'!$H$5+SQRT(M2599*('d_시나리오'!$J$5-'d_시나리오'!$H$5)*('d_시나리오'!$I$5-'d_시나리오'!$H$5)),'d_시나리오'!$J$5-SQRT((1-M2599)*('d_시나리오'!$J$5-'d_시나리오'!$H$5)*('d_시나리오'!$J$5-'d_시나리오'!$I$5))))</f>
        <v/>
      </c>
      <c r="O2599">
        <f>RAND()</f>
        <v/>
      </c>
      <c r="P2599">
        <f>IF('d_시나리오'!$J$6='d_시나리오'!$H$6,'d_시나리오'!$I$6,IF(O2599&lt;('d_시나리오'!$I$6-'d_시나리오'!$H$6)/('d_시나리오'!$J$6-'d_시나리오'!$H$6),'d_시나리오'!$H$6+SQRT(O2599*('d_시나리오'!$J$6-'d_시나리오'!$H$6)*('d_시나리오'!$I$6-'d_시나리오'!$H$6)),'d_시나리오'!$J$6-SQRT((1-O2599)*('d_시나리오'!$J$6-'d_시나리오'!$H$6)*('d_시나리오'!$J$6-'d_시나리오'!$I$6))))</f>
        <v/>
      </c>
      <c r="Q2599">
        <f>INDEX('d_분포'!$B$2:$B$57,RANDBETWEEN(1,56))</f>
        <v/>
      </c>
      <c r="R2599">
        <f>BETAINV(RAND(),5,5)</f>
        <v/>
      </c>
      <c r="S2599">
        <f>'d_고정'!$B$1*'6_기대효과'!$H$7*('d_시나리오'!$I$7/'d_고정'!$B$2)*B2599</f>
        <v/>
      </c>
      <c r="T2599">
        <f>S2599*D2599</f>
        <v/>
      </c>
      <c r="U2599">
        <f>S2599*F2599*H2599</f>
        <v/>
      </c>
      <c r="V2599">
        <f>S2599*F2599*(H2599-1)</f>
        <v/>
      </c>
      <c r="W2599">
        <f>U2599*J2599</f>
        <v/>
      </c>
      <c r="X2599">
        <f>T2599+W2599</f>
        <v/>
      </c>
      <c r="Y2599">
        <f>(T2599*E2599+W2599*L2599)*(1-R2599-'d_고정'!$B$13)</f>
        <v/>
      </c>
      <c r="Z2599">
        <f>(U2599*N2599*Q2599+'d_고정'!$B$3*('6_기대효과'!$H$7/8)*Q2599*'d_고정'!$B$10*P2599*('6_기대효과'!$K$7/'d_고정'!$B$9))*(1-R2599)</f>
        <v/>
      </c>
      <c r="AA2599">
        <f>W2599*L2599*(1-R2599-'d_고정'!$B$13)+U2599*MAX(N2599-'d_고정'!$B$10*P2599*('6_기대효과'!$K$7/'d_고정'!$B$9),0)*Q2599*(1-R2599)</f>
        <v/>
      </c>
      <c r="AB2599">
        <f>Y2599+Z2599</f>
        <v/>
      </c>
      <c r="AC2599">
        <f>Y2599/('d_고정'!$B$5*'6_기대효과'!$H$7/8)/'d_고정'!$B$6</f>
        <v/>
      </c>
      <c r="AD2599">
        <f>Y2599/('d_고정'!$B$8*'6_기대효과'!$H$7/8)</f>
        <v/>
      </c>
    </row>
    <row r="2600">
      <c r="A2600">
        <f>RAND()</f>
        <v/>
      </c>
      <c r="B2600">
        <f>IF('d_시나리오'!$J$2='d_시나리오'!$H$2,'d_시나리오'!$I$2,IF(A2600&lt;('d_시나리오'!$I$2-'d_시나리오'!$H$2)/('d_시나리오'!$J$2-'d_시나리오'!$H$2),'d_시나리오'!$H$2+SQRT(A2600*('d_시나리오'!$J$2-'d_시나리오'!$H$2)*('d_시나리오'!$I$2-'d_시나리오'!$H$2)),'d_시나리오'!$J$2-SQRT((1-A2600)*('d_시나리오'!$J$2-'d_시나리오'!$H$2)*('d_시나리오'!$J$2-'d_시나리오'!$I$2))))</f>
        <v/>
      </c>
      <c r="C2600">
        <f>RAND()</f>
        <v/>
      </c>
      <c r="D2600">
        <f>BETAINV(RAND(),IF(C2600&lt;'d_고정'!$B$26,'d_고정'!$B$23,'d_고정'!$B$16)+1,'d_고정'!$B$17-IF(C2600&lt;'d_고정'!$B$26,'d_고정'!$B$23,'d_고정'!$B$16)+1)*('d_고정'!$B$14+('d_고정'!$B$15-'d_고정'!$B$14)*RAND())</f>
        <v/>
      </c>
      <c r="E2600">
        <f>INDEX('d_분포'!$A$2:$A$28,RANDBETWEEN(1,27))</f>
        <v/>
      </c>
      <c r="F2600">
        <f>INDEX('d_분포'!$C$2:$C$5,RANDBETWEEN(1,4))*(0.9+0.2*RAND())</f>
        <v/>
      </c>
      <c r="G2600">
        <f>RAND()</f>
        <v/>
      </c>
      <c r="H2600">
        <f>(F2600+(1-F2600)*('d_고정'!$B$22*BETAINV(RAND(),IF(G2600&lt;'d_고정'!$B$26,'d_고정'!$B$25,'d_고정'!$B$20)+1,'d_고정'!$B$21-IF(G2600&lt;'d_고정'!$B$26,'d_고정'!$B$25,'d_고정'!$B$20)+1)+(1-'d_고정'!$B$22)*BETAINV(RAND(),IF(G2600&lt;'d_고정'!$B$26,'d_고정'!$B$24,'d_고정'!$B$18)+1,'d_고정'!$B$19-IF(G2600&lt;'d_고정'!$B$26,'d_고정'!$B$24,'d_고정'!$B$18)+1))*('d_고정'!$B$14+('d_고정'!$B$15-'d_고정'!$B$14)*RAND()))/F2600</f>
        <v/>
      </c>
      <c r="I2600">
        <f>RAND()</f>
        <v/>
      </c>
      <c r="J2600">
        <f>IF('d_시나리오'!$J$3='d_시나리오'!$H$3,'d_시나리오'!$I$3,IF(I2600&lt;('d_시나리오'!$I$3-'d_시나리오'!$H$3)/('d_시나리오'!$J$3-'d_시나리오'!$H$3),'d_시나리오'!$H$3+SQRT(I2600*('d_시나리오'!$J$3-'d_시나리오'!$H$3)*('d_시나리오'!$I$3-'d_시나리오'!$H$3)),'d_시나리오'!$J$3-SQRT((1-I2600)*('d_시나리오'!$J$3-'d_시나리오'!$H$3)*('d_시나리오'!$J$3-'d_시나리오'!$I$3))))</f>
        <v/>
      </c>
      <c r="K2600">
        <f>RAND()</f>
        <v/>
      </c>
      <c r="L2600">
        <f>IF('d_시나리오'!$J$4='d_시나리오'!$H$4,'d_시나리오'!$I$4,IF(K2600&lt;('d_시나리오'!$I$4-'d_시나리오'!$H$4)/('d_시나리오'!$J$4-'d_시나리오'!$H$4),'d_시나리오'!$H$4+SQRT(K2600*('d_시나리오'!$J$4-'d_시나리오'!$H$4)*('d_시나리오'!$I$4-'d_시나리오'!$H$4)),'d_시나리오'!$J$4-SQRT((1-K2600)*('d_시나리오'!$J$4-'d_시나리오'!$H$4)*('d_시나리오'!$J$4-'d_시나리오'!$I$4))))</f>
        <v/>
      </c>
      <c r="M2600">
        <f>RAND()</f>
        <v/>
      </c>
      <c r="N2600">
        <f>IF('d_시나리오'!$J$5='d_시나리오'!$H$5,'d_시나리오'!$I$5,IF(M2600&lt;('d_시나리오'!$I$5-'d_시나리오'!$H$5)/('d_시나리오'!$J$5-'d_시나리오'!$H$5),'d_시나리오'!$H$5+SQRT(M2600*('d_시나리오'!$J$5-'d_시나리오'!$H$5)*('d_시나리오'!$I$5-'d_시나리오'!$H$5)),'d_시나리오'!$J$5-SQRT((1-M2600)*('d_시나리오'!$J$5-'d_시나리오'!$H$5)*('d_시나리오'!$J$5-'d_시나리오'!$I$5))))</f>
        <v/>
      </c>
      <c r="O2600">
        <f>RAND()</f>
        <v/>
      </c>
      <c r="P2600">
        <f>IF('d_시나리오'!$J$6='d_시나리오'!$H$6,'d_시나리오'!$I$6,IF(O2600&lt;('d_시나리오'!$I$6-'d_시나리오'!$H$6)/('d_시나리오'!$J$6-'d_시나리오'!$H$6),'d_시나리오'!$H$6+SQRT(O2600*('d_시나리오'!$J$6-'d_시나리오'!$H$6)*('d_시나리오'!$I$6-'d_시나리오'!$H$6)),'d_시나리오'!$J$6-SQRT((1-O2600)*('d_시나리오'!$J$6-'d_시나리오'!$H$6)*('d_시나리오'!$J$6-'d_시나리오'!$I$6))))</f>
        <v/>
      </c>
      <c r="Q2600">
        <f>INDEX('d_분포'!$B$2:$B$57,RANDBETWEEN(1,56))</f>
        <v/>
      </c>
      <c r="R2600">
        <f>BETAINV(RAND(),5,5)</f>
        <v/>
      </c>
      <c r="S2600">
        <f>'d_고정'!$B$1*'6_기대효과'!$H$7*('d_시나리오'!$I$7/'d_고정'!$B$2)*B2600</f>
        <v/>
      </c>
      <c r="T2600">
        <f>S2600*D2600</f>
        <v/>
      </c>
      <c r="U2600">
        <f>S2600*F2600*H2600</f>
        <v/>
      </c>
      <c r="V2600">
        <f>S2600*F2600*(H2600-1)</f>
        <v/>
      </c>
      <c r="W2600">
        <f>U2600*J2600</f>
        <v/>
      </c>
      <c r="X2600">
        <f>T2600+W2600</f>
        <v/>
      </c>
      <c r="Y2600">
        <f>(T2600*E2600+W2600*L2600)*(1-R2600-'d_고정'!$B$13)</f>
        <v/>
      </c>
      <c r="Z2600">
        <f>(U2600*N2600*Q2600+'d_고정'!$B$3*('6_기대효과'!$H$7/8)*Q2600*'d_고정'!$B$10*P2600*('6_기대효과'!$K$7/'d_고정'!$B$9))*(1-R2600)</f>
        <v/>
      </c>
      <c r="AA2600">
        <f>W2600*L2600*(1-R2600-'d_고정'!$B$13)+U2600*MAX(N2600-'d_고정'!$B$10*P2600*('6_기대효과'!$K$7/'d_고정'!$B$9),0)*Q2600*(1-R2600)</f>
        <v/>
      </c>
      <c r="AB2600">
        <f>Y2600+Z2600</f>
        <v/>
      </c>
      <c r="AC2600">
        <f>Y2600/('d_고정'!$B$5*'6_기대효과'!$H$7/8)/'d_고정'!$B$6</f>
        <v/>
      </c>
      <c r="AD2600">
        <f>Y2600/('d_고정'!$B$8*'6_기대효과'!$H$7/8)</f>
        <v/>
      </c>
    </row>
    <row r="2601">
      <c r="A2601">
        <f>RAND()</f>
        <v/>
      </c>
      <c r="B2601">
        <f>IF('d_시나리오'!$J$2='d_시나리오'!$H$2,'d_시나리오'!$I$2,IF(A2601&lt;('d_시나리오'!$I$2-'d_시나리오'!$H$2)/('d_시나리오'!$J$2-'d_시나리오'!$H$2),'d_시나리오'!$H$2+SQRT(A2601*('d_시나리오'!$J$2-'d_시나리오'!$H$2)*('d_시나리오'!$I$2-'d_시나리오'!$H$2)),'d_시나리오'!$J$2-SQRT((1-A2601)*('d_시나리오'!$J$2-'d_시나리오'!$H$2)*('d_시나리오'!$J$2-'d_시나리오'!$I$2))))</f>
        <v/>
      </c>
      <c r="C2601">
        <f>RAND()</f>
        <v/>
      </c>
      <c r="D2601">
        <f>BETAINV(RAND(),IF(C2601&lt;'d_고정'!$B$26,'d_고정'!$B$23,'d_고정'!$B$16)+1,'d_고정'!$B$17-IF(C2601&lt;'d_고정'!$B$26,'d_고정'!$B$23,'d_고정'!$B$16)+1)*('d_고정'!$B$14+('d_고정'!$B$15-'d_고정'!$B$14)*RAND())</f>
        <v/>
      </c>
      <c r="E2601">
        <f>INDEX('d_분포'!$A$2:$A$28,RANDBETWEEN(1,27))</f>
        <v/>
      </c>
      <c r="F2601">
        <f>INDEX('d_분포'!$C$2:$C$5,RANDBETWEEN(1,4))*(0.9+0.2*RAND())</f>
        <v/>
      </c>
      <c r="G2601">
        <f>RAND()</f>
        <v/>
      </c>
      <c r="H2601">
        <f>(F2601+(1-F2601)*('d_고정'!$B$22*BETAINV(RAND(),IF(G2601&lt;'d_고정'!$B$26,'d_고정'!$B$25,'d_고정'!$B$20)+1,'d_고정'!$B$21-IF(G2601&lt;'d_고정'!$B$26,'d_고정'!$B$25,'d_고정'!$B$20)+1)+(1-'d_고정'!$B$22)*BETAINV(RAND(),IF(G2601&lt;'d_고정'!$B$26,'d_고정'!$B$24,'d_고정'!$B$18)+1,'d_고정'!$B$19-IF(G2601&lt;'d_고정'!$B$26,'d_고정'!$B$24,'d_고정'!$B$18)+1))*('d_고정'!$B$14+('d_고정'!$B$15-'d_고정'!$B$14)*RAND()))/F2601</f>
        <v/>
      </c>
      <c r="I2601">
        <f>RAND()</f>
        <v/>
      </c>
      <c r="J2601">
        <f>IF('d_시나리오'!$J$3='d_시나리오'!$H$3,'d_시나리오'!$I$3,IF(I2601&lt;('d_시나리오'!$I$3-'d_시나리오'!$H$3)/('d_시나리오'!$J$3-'d_시나리오'!$H$3),'d_시나리오'!$H$3+SQRT(I2601*('d_시나리오'!$J$3-'d_시나리오'!$H$3)*('d_시나리오'!$I$3-'d_시나리오'!$H$3)),'d_시나리오'!$J$3-SQRT((1-I2601)*('d_시나리오'!$J$3-'d_시나리오'!$H$3)*('d_시나리오'!$J$3-'d_시나리오'!$I$3))))</f>
        <v/>
      </c>
      <c r="K2601">
        <f>RAND()</f>
        <v/>
      </c>
      <c r="L2601">
        <f>IF('d_시나리오'!$J$4='d_시나리오'!$H$4,'d_시나리오'!$I$4,IF(K2601&lt;('d_시나리오'!$I$4-'d_시나리오'!$H$4)/('d_시나리오'!$J$4-'d_시나리오'!$H$4),'d_시나리오'!$H$4+SQRT(K2601*('d_시나리오'!$J$4-'d_시나리오'!$H$4)*('d_시나리오'!$I$4-'d_시나리오'!$H$4)),'d_시나리오'!$J$4-SQRT((1-K2601)*('d_시나리오'!$J$4-'d_시나리오'!$H$4)*('d_시나리오'!$J$4-'d_시나리오'!$I$4))))</f>
        <v/>
      </c>
      <c r="M2601">
        <f>RAND()</f>
        <v/>
      </c>
      <c r="N2601">
        <f>IF('d_시나리오'!$J$5='d_시나리오'!$H$5,'d_시나리오'!$I$5,IF(M2601&lt;('d_시나리오'!$I$5-'d_시나리오'!$H$5)/('d_시나리오'!$J$5-'d_시나리오'!$H$5),'d_시나리오'!$H$5+SQRT(M2601*('d_시나리오'!$J$5-'d_시나리오'!$H$5)*('d_시나리오'!$I$5-'d_시나리오'!$H$5)),'d_시나리오'!$J$5-SQRT((1-M2601)*('d_시나리오'!$J$5-'d_시나리오'!$H$5)*('d_시나리오'!$J$5-'d_시나리오'!$I$5))))</f>
        <v/>
      </c>
      <c r="O2601">
        <f>RAND()</f>
        <v/>
      </c>
      <c r="P2601">
        <f>IF('d_시나리오'!$J$6='d_시나리오'!$H$6,'d_시나리오'!$I$6,IF(O2601&lt;('d_시나리오'!$I$6-'d_시나리오'!$H$6)/('d_시나리오'!$J$6-'d_시나리오'!$H$6),'d_시나리오'!$H$6+SQRT(O2601*('d_시나리오'!$J$6-'d_시나리오'!$H$6)*('d_시나리오'!$I$6-'d_시나리오'!$H$6)),'d_시나리오'!$J$6-SQRT((1-O2601)*('d_시나리오'!$J$6-'d_시나리오'!$H$6)*('d_시나리오'!$J$6-'d_시나리오'!$I$6))))</f>
        <v/>
      </c>
      <c r="Q2601">
        <f>INDEX('d_분포'!$B$2:$B$57,RANDBETWEEN(1,56))</f>
        <v/>
      </c>
      <c r="R2601">
        <f>BETAINV(RAND(),5,5)</f>
        <v/>
      </c>
      <c r="S2601">
        <f>'d_고정'!$B$1*'6_기대효과'!$H$7*('d_시나리오'!$I$7/'d_고정'!$B$2)*B2601</f>
        <v/>
      </c>
      <c r="T2601">
        <f>S2601*D2601</f>
        <v/>
      </c>
      <c r="U2601">
        <f>S2601*F2601*H2601</f>
        <v/>
      </c>
      <c r="V2601">
        <f>S2601*F2601*(H2601-1)</f>
        <v/>
      </c>
      <c r="W2601">
        <f>U2601*J2601</f>
        <v/>
      </c>
      <c r="X2601">
        <f>T2601+W2601</f>
        <v/>
      </c>
      <c r="Y2601">
        <f>(T2601*E2601+W2601*L2601)*(1-R2601-'d_고정'!$B$13)</f>
        <v/>
      </c>
      <c r="Z2601">
        <f>(U2601*N2601*Q2601+'d_고정'!$B$3*('6_기대효과'!$H$7/8)*Q2601*'d_고정'!$B$10*P2601*('6_기대효과'!$K$7/'d_고정'!$B$9))*(1-R2601)</f>
        <v/>
      </c>
      <c r="AA2601">
        <f>W2601*L2601*(1-R2601-'d_고정'!$B$13)+U2601*MAX(N2601-'d_고정'!$B$10*P2601*('6_기대효과'!$K$7/'d_고정'!$B$9),0)*Q2601*(1-R2601)</f>
        <v/>
      </c>
      <c r="AB2601">
        <f>Y2601+Z2601</f>
        <v/>
      </c>
      <c r="AC2601">
        <f>Y2601/('d_고정'!$B$5*'6_기대효과'!$H$7/8)/'d_고정'!$B$6</f>
        <v/>
      </c>
      <c r="AD2601">
        <f>Y2601/('d_고정'!$B$8*'6_기대효과'!$H$7/8)</f>
        <v/>
      </c>
    </row>
    <row r="2602">
      <c r="A2602">
        <f>RAND()</f>
        <v/>
      </c>
      <c r="B2602">
        <f>IF('d_시나리오'!$J$2='d_시나리오'!$H$2,'d_시나리오'!$I$2,IF(A2602&lt;('d_시나리오'!$I$2-'d_시나리오'!$H$2)/('d_시나리오'!$J$2-'d_시나리오'!$H$2),'d_시나리오'!$H$2+SQRT(A2602*('d_시나리오'!$J$2-'d_시나리오'!$H$2)*('d_시나리오'!$I$2-'d_시나리오'!$H$2)),'d_시나리오'!$J$2-SQRT((1-A2602)*('d_시나리오'!$J$2-'d_시나리오'!$H$2)*('d_시나리오'!$J$2-'d_시나리오'!$I$2))))</f>
        <v/>
      </c>
      <c r="C2602">
        <f>RAND()</f>
        <v/>
      </c>
      <c r="D2602">
        <f>BETAINV(RAND(),IF(C2602&lt;'d_고정'!$B$26,'d_고정'!$B$23,'d_고정'!$B$16)+1,'d_고정'!$B$17-IF(C2602&lt;'d_고정'!$B$26,'d_고정'!$B$23,'d_고정'!$B$16)+1)*('d_고정'!$B$14+('d_고정'!$B$15-'d_고정'!$B$14)*RAND())</f>
        <v/>
      </c>
      <c r="E2602">
        <f>INDEX('d_분포'!$A$2:$A$28,RANDBETWEEN(1,27))</f>
        <v/>
      </c>
      <c r="F2602">
        <f>INDEX('d_분포'!$C$2:$C$5,RANDBETWEEN(1,4))*(0.9+0.2*RAND())</f>
        <v/>
      </c>
      <c r="G2602">
        <f>RAND()</f>
        <v/>
      </c>
      <c r="H2602">
        <f>(F2602+(1-F2602)*('d_고정'!$B$22*BETAINV(RAND(),IF(G2602&lt;'d_고정'!$B$26,'d_고정'!$B$25,'d_고정'!$B$20)+1,'d_고정'!$B$21-IF(G2602&lt;'d_고정'!$B$26,'d_고정'!$B$25,'d_고정'!$B$20)+1)+(1-'d_고정'!$B$22)*BETAINV(RAND(),IF(G2602&lt;'d_고정'!$B$26,'d_고정'!$B$24,'d_고정'!$B$18)+1,'d_고정'!$B$19-IF(G2602&lt;'d_고정'!$B$26,'d_고정'!$B$24,'d_고정'!$B$18)+1))*('d_고정'!$B$14+('d_고정'!$B$15-'d_고정'!$B$14)*RAND()))/F2602</f>
        <v/>
      </c>
      <c r="I2602">
        <f>RAND()</f>
        <v/>
      </c>
      <c r="J2602">
        <f>IF('d_시나리오'!$J$3='d_시나리오'!$H$3,'d_시나리오'!$I$3,IF(I2602&lt;('d_시나리오'!$I$3-'d_시나리오'!$H$3)/('d_시나리오'!$J$3-'d_시나리오'!$H$3),'d_시나리오'!$H$3+SQRT(I2602*('d_시나리오'!$J$3-'d_시나리오'!$H$3)*('d_시나리오'!$I$3-'d_시나리오'!$H$3)),'d_시나리오'!$J$3-SQRT((1-I2602)*('d_시나리오'!$J$3-'d_시나리오'!$H$3)*('d_시나리오'!$J$3-'d_시나리오'!$I$3))))</f>
        <v/>
      </c>
      <c r="K2602">
        <f>RAND()</f>
        <v/>
      </c>
      <c r="L2602">
        <f>IF('d_시나리오'!$J$4='d_시나리오'!$H$4,'d_시나리오'!$I$4,IF(K2602&lt;('d_시나리오'!$I$4-'d_시나리오'!$H$4)/('d_시나리오'!$J$4-'d_시나리오'!$H$4),'d_시나리오'!$H$4+SQRT(K2602*('d_시나리오'!$J$4-'d_시나리오'!$H$4)*('d_시나리오'!$I$4-'d_시나리오'!$H$4)),'d_시나리오'!$J$4-SQRT((1-K2602)*('d_시나리오'!$J$4-'d_시나리오'!$H$4)*('d_시나리오'!$J$4-'d_시나리오'!$I$4))))</f>
        <v/>
      </c>
      <c r="M2602">
        <f>RAND()</f>
        <v/>
      </c>
      <c r="N2602">
        <f>IF('d_시나리오'!$J$5='d_시나리오'!$H$5,'d_시나리오'!$I$5,IF(M2602&lt;('d_시나리오'!$I$5-'d_시나리오'!$H$5)/('d_시나리오'!$J$5-'d_시나리오'!$H$5),'d_시나리오'!$H$5+SQRT(M2602*('d_시나리오'!$J$5-'d_시나리오'!$H$5)*('d_시나리오'!$I$5-'d_시나리오'!$H$5)),'d_시나리오'!$J$5-SQRT((1-M2602)*('d_시나리오'!$J$5-'d_시나리오'!$H$5)*('d_시나리오'!$J$5-'d_시나리오'!$I$5))))</f>
        <v/>
      </c>
      <c r="O2602">
        <f>RAND()</f>
        <v/>
      </c>
      <c r="P2602">
        <f>IF('d_시나리오'!$J$6='d_시나리오'!$H$6,'d_시나리오'!$I$6,IF(O2602&lt;('d_시나리오'!$I$6-'d_시나리오'!$H$6)/('d_시나리오'!$J$6-'d_시나리오'!$H$6),'d_시나리오'!$H$6+SQRT(O2602*('d_시나리오'!$J$6-'d_시나리오'!$H$6)*('d_시나리오'!$I$6-'d_시나리오'!$H$6)),'d_시나리오'!$J$6-SQRT((1-O2602)*('d_시나리오'!$J$6-'d_시나리오'!$H$6)*('d_시나리오'!$J$6-'d_시나리오'!$I$6))))</f>
        <v/>
      </c>
      <c r="Q2602">
        <f>INDEX('d_분포'!$B$2:$B$57,RANDBETWEEN(1,56))</f>
        <v/>
      </c>
      <c r="R2602">
        <f>BETAINV(RAND(),5,5)</f>
        <v/>
      </c>
      <c r="S2602">
        <f>'d_고정'!$B$1*'6_기대효과'!$H$7*('d_시나리오'!$I$7/'d_고정'!$B$2)*B2602</f>
        <v/>
      </c>
      <c r="T2602">
        <f>S2602*D2602</f>
        <v/>
      </c>
      <c r="U2602">
        <f>S2602*F2602*H2602</f>
        <v/>
      </c>
      <c r="V2602">
        <f>S2602*F2602*(H2602-1)</f>
        <v/>
      </c>
      <c r="W2602">
        <f>U2602*J2602</f>
        <v/>
      </c>
      <c r="X2602">
        <f>T2602+W2602</f>
        <v/>
      </c>
      <c r="Y2602">
        <f>(T2602*E2602+W2602*L2602)*(1-R2602-'d_고정'!$B$13)</f>
        <v/>
      </c>
      <c r="Z2602">
        <f>(U2602*N2602*Q2602+'d_고정'!$B$3*('6_기대효과'!$H$7/8)*Q2602*'d_고정'!$B$10*P2602*('6_기대효과'!$K$7/'d_고정'!$B$9))*(1-R2602)</f>
        <v/>
      </c>
      <c r="AA2602">
        <f>W2602*L2602*(1-R2602-'d_고정'!$B$13)+U2602*MAX(N2602-'d_고정'!$B$10*P2602*('6_기대효과'!$K$7/'d_고정'!$B$9),0)*Q2602*(1-R2602)</f>
        <v/>
      </c>
      <c r="AB2602">
        <f>Y2602+Z2602</f>
        <v/>
      </c>
      <c r="AC2602">
        <f>Y2602/('d_고정'!$B$5*'6_기대효과'!$H$7/8)/'d_고정'!$B$6</f>
        <v/>
      </c>
      <c r="AD2602">
        <f>Y2602/('d_고정'!$B$8*'6_기대효과'!$H$7/8)</f>
        <v/>
      </c>
    </row>
    <row r="2603">
      <c r="A2603">
        <f>RAND()</f>
        <v/>
      </c>
      <c r="B2603">
        <f>IF('d_시나리오'!$J$2='d_시나리오'!$H$2,'d_시나리오'!$I$2,IF(A2603&lt;('d_시나리오'!$I$2-'d_시나리오'!$H$2)/('d_시나리오'!$J$2-'d_시나리오'!$H$2),'d_시나리오'!$H$2+SQRT(A2603*('d_시나리오'!$J$2-'d_시나리오'!$H$2)*('d_시나리오'!$I$2-'d_시나리오'!$H$2)),'d_시나리오'!$J$2-SQRT((1-A2603)*('d_시나리오'!$J$2-'d_시나리오'!$H$2)*('d_시나리오'!$J$2-'d_시나리오'!$I$2))))</f>
        <v/>
      </c>
      <c r="C2603">
        <f>RAND()</f>
        <v/>
      </c>
      <c r="D2603">
        <f>BETAINV(RAND(),IF(C2603&lt;'d_고정'!$B$26,'d_고정'!$B$23,'d_고정'!$B$16)+1,'d_고정'!$B$17-IF(C2603&lt;'d_고정'!$B$26,'d_고정'!$B$23,'d_고정'!$B$16)+1)*('d_고정'!$B$14+('d_고정'!$B$15-'d_고정'!$B$14)*RAND())</f>
        <v/>
      </c>
      <c r="E2603">
        <f>INDEX('d_분포'!$A$2:$A$28,RANDBETWEEN(1,27))</f>
        <v/>
      </c>
      <c r="F2603">
        <f>INDEX('d_분포'!$C$2:$C$5,RANDBETWEEN(1,4))*(0.9+0.2*RAND())</f>
        <v/>
      </c>
      <c r="G2603">
        <f>RAND()</f>
        <v/>
      </c>
      <c r="H2603">
        <f>(F2603+(1-F2603)*('d_고정'!$B$22*BETAINV(RAND(),IF(G2603&lt;'d_고정'!$B$26,'d_고정'!$B$25,'d_고정'!$B$20)+1,'d_고정'!$B$21-IF(G2603&lt;'d_고정'!$B$26,'d_고정'!$B$25,'d_고정'!$B$20)+1)+(1-'d_고정'!$B$22)*BETAINV(RAND(),IF(G2603&lt;'d_고정'!$B$26,'d_고정'!$B$24,'d_고정'!$B$18)+1,'d_고정'!$B$19-IF(G2603&lt;'d_고정'!$B$26,'d_고정'!$B$24,'d_고정'!$B$18)+1))*('d_고정'!$B$14+('d_고정'!$B$15-'d_고정'!$B$14)*RAND()))/F2603</f>
        <v/>
      </c>
      <c r="I2603">
        <f>RAND()</f>
        <v/>
      </c>
      <c r="J2603">
        <f>IF('d_시나리오'!$J$3='d_시나리오'!$H$3,'d_시나리오'!$I$3,IF(I2603&lt;('d_시나리오'!$I$3-'d_시나리오'!$H$3)/('d_시나리오'!$J$3-'d_시나리오'!$H$3),'d_시나리오'!$H$3+SQRT(I2603*('d_시나리오'!$J$3-'d_시나리오'!$H$3)*('d_시나리오'!$I$3-'d_시나리오'!$H$3)),'d_시나리오'!$J$3-SQRT((1-I2603)*('d_시나리오'!$J$3-'d_시나리오'!$H$3)*('d_시나리오'!$J$3-'d_시나리오'!$I$3))))</f>
        <v/>
      </c>
      <c r="K2603">
        <f>RAND()</f>
        <v/>
      </c>
      <c r="L2603">
        <f>IF('d_시나리오'!$J$4='d_시나리오'!$H$4,'d_시나리오'!$I$4,IF(K2603&lt;('d_시나리오'!$I$4-'d_시나리오'!$H$4)/('d_시나리오'!$J$4-'d_시나리오'!$H$4),'d_시나리오'!$H$4+SQRT(K2603*('d_시나리오'!$J$4-'d_시나리오'!$H$4)*('d_시나리오'!$I$4-'d_시나리오'!$H$4)),'d_시나리오'!$J$4-SQRT((1-K2603)*('d_시나리오'!$J$4-'d_시나리오'!$H$4)*('d_시나리오'!$J$4-'d_시나리오'!$I$4))))</f>
        <v/>
      </c>
      <c r="M2603">
        <f>RAND()</f>
        <v/>
      </c>
      <c r="N2603">
        <f>IF('d_시나리오'!$J$5='d_시나리오'!$H$5,'d_시나리오'!$I$5,IF(M2603&lt;('d_시나리오'!$I$5-'d_시나리오'!$H$5)/('d_시나리오'!$J$5-'d_시나리오'!$H$5),'d_시나리오'!$H$5+SQRT(M2603*('d_시나리오'!$J$5-'d_시나리오'!$H$5)*('d_시나리오'!$I$5-'d_시나리오'!$H$5)),'d_시나리오'!$J$5-SQRT((1-M2603)*('d_시나리오'!$J$5-'d_시나리오'!$H$5)*('d_시나리오'!$J$5-'d_시나리오'!$I$5))))</f>
        <v/>
      </c>
      <c r="O2603">
        <f>RAND()</f>
        <v/>
      </c>
      <c r="P2603">
        <f>IF('d_시나리오'!$J$6='d_시나리오'!$H$6,'d_시나리오'!$I$6,IF(O2603&lt;('d_시나리오'!$I$6-'d_시나리오'!$H$6)/('d_시나리오'!$J$6-'d_시나리오'!$H$6),'d_시나리오'!$H$6+SQRT(O2603*('d_시나리오'!$J$6-'d_시나리오'!$H$6)*('d_시나리오'!$I$6-'d_시나리오'!$H$6)),'d_시나리오'!$J$6-SQRT((1-O2603)*('d_시나리오'!$J$6-'d_시나리오'!$H$6)*('d_시나리오'!$J$6-'d_시나리오'!$I$6))))</f>
        <v/>
      </c>
      <c r="Q2603">
        <f>INDEX('d_분포'!$B$2:$B$57,RANDBETWEEN(1,56))</f>
        <v/>
      </c>
      <c r="R2603">
        <f>BETAINV(RAND(),5,5)</f>
        <v/>
      </c>
      <c r="S2603">
        <f>'d_고정'!$B$1*'6_기대효과'!$H$7*('d_시나리오'!$I$7/'d_고정'!$B$2)*B2603</f>
        <v/>
      </c>
      <c r="T2603">
        <f>S2603*D2603</f>
        <v/>
      </c>
      <c r="U2603">
        <f>S2603*F2603*H2603</f>
        <v/>
      </c>
      <c r="V2603">
        <f>S2603*F2603*(H2603-1)</f>
        <v/>
      </c>
      <c r="W2603">
        <f>U2603*J2603</f>
        <v/>
      </c>
      <c r="X2603">
        <f>T2603+W2603</f>
        <v/>
      </c>
      <c r="Y2603">
        <f>(T2603*E2603+W2603*L2603)*(1-R2603-'d_고정'!$B$13)</f>
        <v/>
      </c>
      <c r="Z2603">
        <f>(U2603*N2603*Q2603+'d_고정'!$B$3*('6_기대효과'!$H$7/8)*Q2603*'d_고정'!$B$10*P2603*('6_기대효과'!$K$7/'d_고정'!$B$9))*(1-R2603)</f>
        <v/>
      </c>
      <c r="AA2603">
        <f>W2603*L2603*(1-R2603-'d_고정'!$B$13)+U2603*MAX(N2603-'d_고정'!$B$10*P2603*('6_기대효과'!$K$7/'d_고정'!$B$9),0)*Q2603*(1-R2603)</f>
        <v/>
      </c>
      <c r="AB2603">
        <f>Y2603+Z2603</f>
        <v/>
      </c>
      <c r="AC2603">
        <f>Y2603/('d_고정'!$B$5*'6_기대효과'!$H$7/8)/'d_고정'!$B$6</f>
        <v/>
      </c>
      <c r="AD2603">
        <f>Y2603/('d_고정'!$B$8*'6_기대효과'!$H$7/8)</f>
        <v/>
      </c>
    </row>
    <row r="2604">
      <c r="A2604">
        <f>RAND()</f>
        <v/>
      </c>
      <c r="B2604">
        <f>IF('d_시나리오'!$J$2='d_시나리오'!$H$2,'d_시나리오'!$I$2,IF(A2604&lt;('d_시나리오'!$I$2-'d_시나리오'!$H$2)/('d_시나리오'!$J$2-'d_시나리오'!$H$2),'d_시나리오'!$H$2+SQRT(A2604*('d_시나리오'!$J$2-'d_시나리오'!$H$2)*('d_시나리오'!$I$2-'d_시나리오'!$H$2)),'d_시나리오'!$J$2-SQRT((1-A2604)*('d_시나리오'!$J$2-'d_시나리오'!$H$2)*('d_시나리오'!$J$2-'d_시나리오'!$I$2))))</f>
        <v/>
      </c>
      <c r="C2604">
        <f>RAND()</f>
        <v/>
      </c>
      <c r="D2604">
        <f>BETAINV(RAND(),IF(C2604&lt;'d_고정'!$B$26,'d_고정'!$B$23,'d_고정'!$B$16)+1,'d_고정'!$B$17-IF(C2604&lt;'d_고정'!$B$26,'d_고정'!$B$23,'d_고정'!$B$16)+1)*('d_고정'!$B$14+('d_고정'!$B$15-'d_고정'!$B$14)*RAND())</f>
        <v/>
      </c>
      <c r="E2604">
        <f>INDEX('d_분포'!$A$2:$A$28,RANDBETWEEN(1,27))</f>
        <v/>
      </c>
      <c r="F2604">
        <f>INDEX('d_분포'!$C$2:$C$5,RANDBETWEEN(1,4))*(0.9+0.2*RAND())</f>
        <v/>
      </c>
      <c r="G2604">
        <f>RAND()</f>
        <v/>
      </c>
      <c r="H2604">
        <f>(F2604+(1-F2604)*('d_고정'!$B$22*BETAINV(RAND(),IF(G2604&lt;'d_고정'!$B$26,'d_고정'!$B$25,'d_고정'!$B$20)+1,'d_고정'!$B$21-IF(G2604&lt;'d_고정'!$B$26,'d_고정'!$B$25,'d_고정'!$B$20)+1)+(1-'d_고정'!$B$22)*BETAINV(RAND(),IF(G2604&lt;'d_고정'!$B$26,'d_고정'!$B$24,'d_고정'!$B$18)+1,'d_고정'!$B$19-IF(G2604&lt;'d_고정'!$B$26,'d_고정'!$B$24,'d_고정'!$B$18)+1))*('d_고정'!$B$14+('d_고정'!$B$15-'d_고정'!$B$14)*RAND()))/F2604</f>
        <v/>
      </c>
      <c r="I2604">
        <f>RAND()</f>
        <v/>
      </c>
      <c r="J2604">
        <f>IF('d_시나리오'!$J$3='d_시나리오'!$H$3,'d_시나리오'!$I$3,IF(I2604&lt;('d_시나리오'!$I$3-'d_시나리오'!$H$3)/('d_시나리오'!$J$3-'d_시나리오'!$H$3),'d_시나리오'!$H$3+SQRT(I2604*('d_시나리오'!$J$3-'d_시나리오'!$H$3)*('d_시나리오'!$I$3-'d_시나리오'!$H$3)),'d_시나리오'!$J$3-SQRT((1-I2604)*('d_시나리오'!$J$3-'d_시나리오'!$H$3)*('d_시나리오'!$J$3-'d_시나리오'!$I$3))))</f>
        <v/>
      </c>
      <c r="K2604">
        <f>RAND()</f>
        <v/>
      </c>
      <c r="L2604">
        <f>IF('d_시나리오'!$J$4='d_시나리오'!$H$4,'d_시나리오'!$I$4,IF(K2604&lt;('d_시나리오'!$I$4-'d_시나리오'!$H$4)/('d_시나리오'!$J$4-'d_시나리오'!$H$4),'d_시나리오'!$H$4+SQRT(K2604*('d_시나리오'!$J$4-'d_시나리오'!$H$4)*('d_시나리오'!$I$4-'d_시나리오'!$H$4)),'d_시나리오'!$J$4-SQRT((1-K2604)*('d_시나리오'!$J$4-'d_시나리오'!$H$4)*('d_시나리오'!$J$4-'d_시나리오'!$I$4))))</f>
        <v/>
      </c>
      <c r="M2604">
        <f>RAND()</f>
        <v/>
      </c>
      <c r="N2604">
        <f>IF('d_시나리오'!$J$5='d_시나리오'!$H$5,'d_시나리오'!$I$5,IF(M2604&lt;('d_시나리오'!$I$5-'d_시나리오'!$H$5)/('d_시나리오'!$J$5-'d_시나리오'!$H$5),'d_시나리오'!$H$5+SQRT(M2604*('d_시나리오'!$J$5-'d_시나리오'!$H$5)*('d_시나리오'!$I$5-'d_시나리오'!$H$5)),'d_시나리오'!$J$5-SQRT((1-M2604)*('d_시나리오'!$J$5-'d_시나리오'!$H$5)*('d_시나리오'!$J$5-'d_시나리오'!$I$5))))</f>
        <v/>
      </c>
      <c r="O2604">
        <f>RAND()</f>
        <v/>
      </c>
      <c r="P2604">
        <f>IF('d_시나리오'!$J$6='d_시나리오'!$H$6,'d_시나리오'!$I$6,IF(O2604&lt;('d_시나리오'!$I$6-'d_시나리오'!$H$6)/('d_시나리오'!$J$6-'d_시나리오'!$H$6),'d_시나리오'!$H$6+SQRT(O2604*('d_시나리오'!$J$6-'d_시나리오'!$H$6)*('d_시나리오'!$I$6-'d_시나리오'!$H$6)),'d_시나리오'!$J$6-SQRT((1-O2604)*('d_시나리오'!$J$6-'d_시나리오'!$H$6)*('d_시나리오'!$J$6-'d_시나리오'!$I$6))))</f>
        <v/>
      </c>
      <c r="Q2604">
        <f>INDEX('d_분포'!$B$2:$B$57,RANDBETWEEN(1,56))</f>
        <v/>
      </c>
      <c r="R2604">
        <f>BETAINV(RAND(),5,5)</f>
        <v/>
      </c>
      <c r="S2604">
        <f>'d_고정'!$B$1*'6_기대효과'!$H$7*('d_시나리오'!$I$7/'d_고정'!$B$2)*B2604</f>
        <v/>
      </c>
      <c r="T2604">
        <f>S2604*D2604</f>
        <v/>
      </c>
      <c r="U2604">
        <f>S2604*F2604*H2604</f>
        <v/>
      </c>
      <c r="V2604">
        <f>S2604*F2604*(H2604-1)</f>
        <v/>
      </c>
      <c r="W2604">
        <f>U2604*J2604</f>
        <v/>
      </c>
      <c r="X2604">
        <f>T2604+W2604</f>
        <v/>
      </c>
      <c r="Y2604">
        <f>(T2604*E2604+W2604*L2604)*(1-R2604-'d_고정'!$B$13)</f>
        <v/>
      </c>
      <c r="Z2604">
        <f>(U2604*N2604*Q2604+'d_고정'!$B$3*('6_기대효과'!$H$7/8)*Q2604*'d_고정'!$B$10*P2604*('6_기대효과'!$K$7/'d_고정'!$B$9))*(1-R2604)</f>
        <v/>
      </c>
      <c r="AA2604">
        <f>W2604*L2604*(1-R2604-'d_고정'!$B$13)+U2604*MAX(N2604-'d_고정'!$B$10*P2604*('6_기대효과'!$K$7/'d_고정'!$B$9),0)*Q2604*(1-R2604)</f>
        <v/>
      </c>
      <c r="AB2604">
        <f>Y2604+Z2604</f>
        <v/>
      </c>
      <c r="AC2604">
        <f>Y2604/('d_고정'!$B$5*'6_기대효과'!$H$7/8)/'d_고정'!$B$6</f>
        <v/>
      </c>
      <c r="AD2604">
        <f>Y2604/('d_고정'!$B$8*'6_기대효과'!$H$7/8)</f>
        <v/>
      </c>
    </row>
    <row r="2605">
      <c r="A2605">
        <f>RAND()</f>
        <v/>
      </c>
      <c r="B2605">
        <f>IF('d_시나리오'!$J$2='d_시나리오'!$H$2,'d_시나리오'!$I$2,IF(A2605&lt;('d_시나리오'!$I$2-'d_시나리오'!$H$2)/('d_시나리오'!$J$2-'d_시나리오'!$H$2),'d_시나리오'!$H$2+SQRT(A2605*('d_시나리오'!$J$2-'d_시나리오'!$H$2)*('d_시나리오'!$I$2-'d_시나리오'!$H$2)),'d_시나리오'!$J$2-SQRT((1-A2605)*('d_시나리오'!$J$2-'d_시나리오'!$H$2)*('d_시나리오'!$J$2-'d_시나리오'!$I$2))))</f>
        <v/>
      </c>
      <c r="C2605">
        <f>RAND()</f>
        <v/>
      </c>
      <c r="D2605">
        <f>BETAINV(RAND(),IF(C2605&lt;'d_고정'!$B$26,'d_고정'!$B$23,'d_고정'!$B$16)+1,'d_고정'!$B$17-IF(C2605&lt;'d_고정'!$B$26,'d_고정'!$B$23,'d_고정'!$B$16)+1)*('d_고정'!$B$14+('d_고정'!$B$15-'d_고정'!$B$14)*RAND())</f>
        <v/>
      </c>
      <c r="E2605">
        <f>INDEX('d_분포'!$A$2:$A$28,RANDBETWEEN(1,27))</f>
        <v/>
      </c>
      <c r="F2605">
        <f>INDEX('d_분포'!$C$2:$C$5,RANDBETWEEN(1,4))*(0.9+0.2*RAND())</f>
        <v/>
      </c>
      <c r="G2605">
        <f>RAND()</f>
        <v/>
      </c>
      <c r="H2605">
        <f>(F2605+(1-F2605)*('d_고정'!$B$22*BETAINV(RAND(),IF(G2605&lt;'d_고정'!$B$26,'d_고정'!$B$25,'d_고정'!$B$20)+1,'d_고정'!$B$21-IF(G2605&lt;'d_고정'!$B$26,'d_고정'!$B$25,'d_고정'!$B$20)+1)+(1-'d_고정'!$B$22)*BETAINV(RAND(),IF(G2605&lt;'d_고정'!$B$26,'d_고정'!$B$24,'d_고정'!$B$18)+1,'d_고정'!$B$19-IF(G2605&lt;'d_고정'!$B$26,'d_고정'!$B$24,'d_고정'!$B$18)+1))*('d_고정'!$B$14+('d_고정'!$B$15-'d_고정'!$B$14)*RAND()))/F2605</f>
        <v/>
      </c>
      <c r="I2605">
        <f>RAND()</f>
        <v/>
      </c>
      <c r="J2605">
        <f>IF('d_시나리오'!$J$3='d_시나리오'!$H$3,'d_시나리오'!$I$3,IF(I2605&lt;('d_시나리오'!$I$3-'d_시나리오'!$H$3)/('d_시나리오'!$J$3-'d_시나리오'!$H$3),'d_시나리오'!$H$3+SQRT(I2605*('d_시나리오'!$J$3-'d_시나리오'!$H$3)*('d_시나리오'!$I$3-'d_시나리오'!$H$3)),'d_시나리오'!$J$3-SQRT((1-I2605)*('d_시나리오'!$J$3-'d_시나리오'!$H$3)*('d_시나리오'!$J$3-'d_시나리오'!$I$3))))</f>
        <v/>
      </c>
      <c r="K2605">
        <f>RAND()</f>
        <v/>
      </c>
      <c r="L2605">
        <f>IF('d_시나리오'!$J$4='d_시나리오'!$H$4,'d_시나리오'!$I$4,IF(K2605&lt;('d_시나리오'!$I$4-'d_시나리오'!$H$4)/('d_시나리오'!$J$4-'d_시나리오'!$H$4),'d_시나리오'!$H$4+SQRT(K2605*('d_시나리오'!$J$4-'d_시나리오'!$H$4)*('d_시나리오'!$I$4-'d_시나리오'!$H$4)),'d_시나리오'!$J$4-SQRT((1-K2605)*('d_시나리오'!$J$4-'d_시나리오'!$H$4)*('d_시나리오'!$J$4-'d_시나리오'!$I$4))))</f>
        <v/>
      </c>
      <c r="M2605">
        <f>RAND()</f>
        <v/>
      </c>
      <c r="N2605">
        <f>IF('d_시나리오'!$J$5='d_시나리오'!$H$5,'d_시나리오'!$I$5,IF(M2605&lt;('d_시나리오'!$I$5-'d_시나리오'!$H$5)/('d_시나리오'!$J$5-'d_시나리오'!$H$5),'d_시나리오'!$H$5+SQRT(M2605*('d_시나리오'!$J$5-'d_시나리오'!$H$5)*('d_시나리오'!$I$5-'d_시나리오'!$H$5)),'d_시나리오'!$J$5-SQRT((1-M2605)*('d_시나리오'!$J$5-'d_시나리오'!$H$5)*('d_시나리오'!$J$5-'d_시나리오'!$I$5))))</f>
        <v/>
      </c>
      <c r="O2605">
        <f>RAND()</f>
        <v/>
      </c>
      <c r="P2605">
        <f>IF('d_시나리오'!$J$6='d_시나리오'!$H$6,'d_시나리오'!$I$6,IF(O2605&lt;('d_시나리오'!$I$6-'d_시나리오'!$H$6)/('d_시나리오'!$J$6-'d_시나리오'!$H$6),'d_시나리오'!$H$6+SQRT(O2605*('d_시나리오'!$J$6-'d_시나리오'!$H$6)*('d_시나리오'!$I$6-'d_시나리오'!$H$6)),'d_시나리오'!$J$6-SQRT((1-O2605)*('d_시나리오'!$J$6-'d_시나리오'!$H$6)*('d_시나리오'!$J$6-'d_시나리오'!$I$6))))</f>
        <v/>
      </c>
      <c r="Q2605">
        <f>INDEX('d_분포'!$B$2:$B$57,RANDBETWEEN(1,56))</f>
        <v/>
      </c>
      <c r="R2605">
        <f>BETAINV(RAND(),5,5)</f>
        <v/>
      </c>
      <c r="S2605">
        <f>'d_고정'!$B$1*'6_기대효과'!$H$7*('d_시나리오'!$I$7/'d_고정'!$B$2)*B2605</f>
        <v/>
      </c>
      <c r="T2605">
        <f>S2605*D2605</f>
        <v/>
      </c>
      <c r="U2605">
        <f>S2605*F2605*H2605</f>
        <v/>
      </c>
      <c r="V2605">
        <f>S2605*F2605*(H2605-1)</f>
        <v/>
      </c>
      <c r="W2605">
        <f>U2605*J2605</f>
        <v/>
      </c>
      <c r="X2605">
        <f>T2605+W2605</f>
        <v/>
      </c>
      <c r="Y2605">
        <f>(T2605*E2605+W2605*L2605)*(1-R2605-'d_고정'!$B$13)</f>
        <v/>
      </c>
      <c r="Z2605">
        <f>(U2605*N2605*Q2605+'d_고정'!$B$3*('6_기대효과'!$H$7/8)*Q2605*'d_고정'!$B$10*P2605*('6_기대효과'!$K$7/'d_고정'!$B$9))*(1-R2605)</f>
        <v/>
      </c>
      <c r="AA2605">
        <f>W2605*L2605*(1-R2605-'d_고정'!$B$13)+U2605*MAX(N2605-'d_고정'!$B$10*P2605*('6_기대효과'!$K$7/'d_고정'!$B$9),0)*Q2605*(1-R2605)</f>
        <v/>
      </c>
      <c r="AB2605">
        <f>Y2605+Z2605</f>
        <v/>
      </c>
      <c r="AC2605">
        <f>Y2605/('d_고정'!$B$5*'6_기대효과'!$H$7/8)/'d_고정'!$B$6</f>
        <v/>
      </c>
      <c r="AD2605">
        <f>Y2605/('d_고정'!$B$8*'6_기대효과'!$H$7/8)</f>
        <v/>
      </c>
    </row>
    <row r="2606">
      <c r="A2606">
        <f>RAND()</f>
        <v/>
      </c>
      <c r="B2606">
        <f>IF('d_시나리오'!$J$2='d_시나리오'!$H$2,'d_시나리오'!$I$2,IF(A2606&lt;('d_시나리오'!$I$2-'d_시나리오'!$H$2)/('d_시나리오'!$J$2-'d_시나리오'!$H$2),'d_시나리오'!$H$2+SQRT(A2606*('d_시나리오'!$J$2-'d_시나리오'!$H$2)*('d_시나리오'!$I$2-'d_시나리오'!$H$2)),'d_시나리오'!$J$2-SQRT((1-A2606)*('d_시나리오'!$J$2-'d_시나리오'!$H$2)*('d_시나리오'!$J$2-'d_시나리오'!$I$2))))</f>
        <v/>
      </c>
      <c r="C2606">
        <f>RAND()</f>
        <v/>
      </c>
      <c r="D2606">
        <f>BETAINV(RAND(),IF(C2606&lt;'d_고정'!$B$26,'d_고정'!$B$23,'d_고정'!$B$16)+1,'d_고정'!$B$17-IF(C2606&lt;'d_고정'!$B$26,'d_고정'!$B$23,'d_고정'!$B$16)+1)*('d_고정'!$B$14+('d_고정'!$B$15-'d_고정'!$B$14)*RAND())</f>
        <v/>
      </c>
      <c r="E2606">
        <f>INDEX('d_분포'!$A$2:$A$28,RANDBETWEEN(1,27))</f>
        <v/>
      </c>
      <c r="F2606">
        <f>INDEX('d_분포'!$C$2:$C$5,RANDBETWEEN(1,4))*(0.9+0.2*RAND())</f>
        <v/>
      </c>
      <c r="G2606">
        <f>RAND()</f>
        <v/>
      </c>
      <c r="H2606">
        <f>(F2606+(1-F2606)*('d_고정'!$B$22*BETAINV(RAND(),IF(G2606&lt;'d_고정'!$B$26,'d_고정'!$B$25,'d_고정'!$B$20)+1,'d_고정'!$B$21-IF(G2606&lt;'d_고정'!$B$26,'d_고정'!$B$25,'d_고정'!$B$20)+1)+(1-'d_고정'!$B$22)*BETAINV(RAND(),IF(G2606&lt;'d_고정'!$B$26,'d_고정'!$B$24,'d_고정'!$B$18)+1,'d_고정'!$B$19-IF(G2606&lt;'d_고정'!$B$26,'d_고정'!$B$24,'d_고정'!$B$18)+1))*('d_고정'!$B$14+('d_고정'!$B$15-'d_고정'!$B$14)*RAND()))/F2606</f>
        <v/>
      </c>
      <c r="I2606">
        <f>RAND()</f>
        <v/>
      </c>
      <c r="J2606">
        <f>IF('d_시나리오'!$J$3='d_시나리오'!$H$3,'d_시나리오'!$I$3,IF(I2606&lt;('d_시나리오'!$I$3-'d_시나리오'!$H$3)/('d_시나리오'!$J$3-'d_시나리오'!$H$3),'d_시나리오'!$H$3+SQRT(I2606*('d_시나리오'!$J$3-'d_시나리오'!$H$3)*('d_시나리오'!$I$3-'d_시나리오'!$H$3)),'d_시나리오'!$J$3-SQRT((1-I2606)*('d_시나리오'!$J$3-'d_시나리오'!$H$3)*('d_시나리오'!$J$3-'d_시나리오'!$I$3))))</f>
        <v/>
      </c>
      <c r="K2606">
        <f>RAND()</f>
        <v/>
      </c>
      <c r="L2606">
        <f>IF('d_시나리오'!$J$4='d_시나리오'!$H$4,'d_시나리오'!$I$4,IF(K2606&lt;('d_시나리오'!$I$4-'d_시나리오'!$H$4)/('d_시나리오'!$J$4-'d_시나리오'!$H$4),'d_시나리오'!$H$4+SQRT(K2606*('d_시나리오'!$J$4-'d_시나리오'!$H$4)*('d_시나리오'!$I$4-'d_시나리오'!$H$4)),'d_시나리오'!$J$4-SQRT((1-K2606)*('d_시나리오'!$J$4-'d_시나리오'!$H$4)*('d_시나리오'!$J$4-'d_시나리오'!$I$4))))</f>
        <v/>
      </c>
      <c r="M2606">
        <f>RAND()</f>
        <v/>
      </c>
      <c r="N2606">
        <f>IF('d_시나리오'!$J$5='d_시나리오'!$H$5,'d_시나리오'!$I$5,IF(M2606&lt;('d_시나리오'!$I$5-'d_시나리오'!$H$5)/('d_시나리오'!$J$5-'d_시나리오'!$H$5),'d_시나리오'!$H$5+SQRT(M2606*('d_시나리오'!$J$5-'d_시나리오'!$H$5)*('d_시나리오'!$I$5-'d_시나리오'!$H$5)),'d_시나리오'!$J$5-SQRT((1-M2606)*('d_시나리오'!$J$5-'d_시나리오'!$H$5)*('d_시나리오'!$J$5-'d_시나리오'!$I$5))))</f>
        <v/>
      </c>
      <c r="O2606">
        <f>RAND()</f>
        <v/>
      </c>
      <c r="P2606">
        <f>IF('d_시나리오'!$J$6='d_시나리오'!$H$6,'d_시나리오'!$I$6,IF(O2606&lt;('d_시나리오'!$I$6-'d_시나리오'!$H$6)/('d_시나리오'!$J$6-'d_시나리오'!$H$6),'d_시나리오'!$H$6+SQRT(O2606*('d_시나리오'!$J$6-'d_시나리오'!$H$6)*('d_시나리오'!$I$6-'d_시나리오'!$H$6)),'d_시나리오'!$J$6-SQRT((1-O2606)*('d_시나리오'!$J$6-'d_시나리오'!$H$6)*('d_시나리오'!$J$6-'d_시나리오'!$I$6))))</f>
        <v/>
      </c>
      <c r="Q2606">
        <f>INDEX('d_분포'!$B$2:$B$57,RANDBETWEEN(1,56))</f>
        <v/>
      </c>
      <c r="R2606">
        <f>BETAINV(RAND(),5,5)</f>
        <v/>
      </c>
      <c r="S2606">
        <f>'d_고정'!$B$1*'6_기대효과'!$H$7*('d_시나리오'!$I$7/'d_고정'!$B$2)*B2606</f>
        <v/>
      </c>
      <c r="T2606">
        <f>S2606*D2606</f>
        <v/>
      </c>
      <c r="U2606">
        <f>S2606*F2606*H2606</f>
        <v/>
      </c>
      <c r="V2606">
        <f>S2606*F2606*(H2606-1)</f>
        <v/>
      </c>
      <c r="W2606">
        <f>U2606*J2606</f>
        <v/>
      </c>
      <c r="X2606">
        <f>T2606+W2606</f>
        <v/>
      </c>
      <c r="Y2606">
        <f>(T2606*E2606+W2606*L2606)*(1-R2606-'d_고정'!$B$13)</f>
        <v/>
      </c>
      <c r="Z2606">
        <f>(U2606*N2606*Q2606+'d_고정'!$B$3*('6_기대효과'!$H$7/8)*Q2606*'d_고정'!$B$10*P2606*('6_기대효과'!$K$7/'d_고정'!$B$9))*(1-R2606)</f>
        <v/>
      </c>
      <c r="AA2606">
        <f>W2606*L2606*(1-R2606-'d_고정'!$B$13)+U2606*MAX(N2606-'d_고정'!$B$10*P2606*('6_기대효과'!$K$7/'d_고정'!$B$9),0)*Q2606*(1-R2606)</f>
        <v/>
      </c>
      <c r="AB2606">
        <f>Y2606+Z2606</f>
        <v/>
      </c>
      <c r="AC2606">
        <f>Y2606/('d_고정'!$B$5*'6_기대효과'!$H$7/8)/'d_고정'!$B$6</f>
        <v/>
      </c>
      <c r="AD2606">
        <f>Y2606/('d_고정'!$B$8*'6_기대효과'!$H$7/8)</f>
        <v/>
      </c>
    </row>
    <row r="2607">
      <c r="A2607">
        <f>RAND()</f>
        <v/>
      </c>
      <c r="B2607">
        <f>IF('d_시나리오'!$J$2='d_시나리오'!$H$2,'d_시나리오'!$I$2,IF(A2607&lt;('d_시나리오'!$I$2-'d_시나리오'!$H$2)/('d_시나리오'!$J$2-'d_시나리오'!$H$2),'d_시나리오'!$H$2+SQRT(A2607*('d_시나리오'!$J$2-'d_시나리오'!$H$2)*('d_시나리오'!$I$2-'d_시나리오'!$H$2)),'d_시나리오'!$J$2-SQRT((1-A2607)*('d_시나리오'!$J$2-'d_시나리오'!$H$2)*('d_시나리오'!$J$2-'d_시나리오'!$I$2))))</f>
        <v/>
      </c>
      <c r="C2607">
        <f>RAND()</f>
        <v/>
      </c>
      <c r="D2607">
        <f>BETAINV(RAND(),IF(C2607&lt;'d_고정'!$B$26,'d_고정'!$B$23,'d_고정'!$B$16)+1,'d_고정'!$B$17-IF(C2607&lt;'d_고정'!$B$26,'d_고정'!$B$23,'d_고정'!$B$16)+1)*('d_고정'!$B$14+('d_고정'!$B$15-'d_고정'!$B$14)*RAND())</f>
        <v/>
      </c>
      <c r="E2607">
        <f>INDEX('d_분포'!$A$2:$A$28,RANDBETWEEN(1,27))</f>
        <v/>
      </c>
      <c r="F2607">
        <f>INDEX('d_분포'!$C$2:$C$5,RANDBETWEEN(1,4))*(0.9+0.2*RAND())</f>
        <v/>
      </c>
      <c r="G2607">
        <f>RAND()</f>
        <v/>
      </c>
      <c r="H2607">
        <f>(F2607+(1-F2607)*('d_고정'!$B$22*BETAINV(RAND(),IF(G2607&lt;'d_고정'!$B$26,'d_고정'!$B$25,'d_고정'!$B$20)+1,'d_고정'!$B$21-IF(G2607&lt;'d_고정'!$B$26,'d_고정'!$B$25,'d_고정'!$B$20)+1)+(1-'d_고정'!$B$22)*BETAINV(RAND(),IF(G2607&lt;'d_고정'!$B$26,'d_고정'!$B$24,'d_고정'!$B$18)+1,'d_고정'!$B$19-IF(G2607&lt;'d_고정'!$B$26,'d_고정'!$B$24,'d_고정'!$B$18)+1))*('d_고정'!$B$14+('d_고정'!$B$15-'d_고정'!$B$14)*RAND()))/F2607</f>
        <v/>
      </c>
      <c r="I2607">
        <f>RAND()</f>
        <v/>
      </c>
      <c r="J2607">
        <f>IF('d_시나리오'!$J$3='d_시나리오'!$H$3,'d_시나리오'!$I$3,IF(I2607&lt;('d_시나리오'!$I$3-'d_시나리오'!$H$3)/('d_시나리오'!$J$3-'d_시나리오'!$H$3),'d_시나리오'!$H$3+SQRT(I2607*('d_시나리오'!$J$3-'d_시나리오'!$H$3)*('d_시나리오'!$I$3-'d_시나리오'!$H$3)),'d_시나리오'!$J$3-SQRT((1-I2607)*('d_시나리오'!$J$3-'d_시나리오'!$H$3)*('d_시나리오'!$J$3-'d_시나리오'!$I$3))))</f>
        <v/>
      </c>
      <c r="K2607">
        <f>RAND()</f>
        <v/>
      </c>
      <c r="L2607">
        <f>IF('d_시나리오'!$J$4='d_시나리오'!$H$4,'d_시나리오'!$I$4,IF(K2607&lt;('d_시나리오'!$I$4-'d_시나리오'!$H$4)/('d_시나리오'!$J$4-'d_시나리오'!$H$4),'d_시나리오'!$H$4+SQRT(K2607*('d_시나리오'!$J$4-'d_시나리오'!$H$4)*('d_시나리오'!$I$4-'d_시나리오'!$H$4)),'d_시나리오'!$J$4-SQRT((1-K2607)*('d_시나리오'!$J$4-'d_시나리오'!$H$4)*('d_시나리오'!$J$4-'d_시나리오'!$I$4))))</f>
        <v/>
      </c>
      <c r="M2607">
        <f>RAND()</f>
        <v/>
      </c>
      <c r="N2607">
        <f>IF('d_시나리오'!$J$5='d_시나리오'!$H$5,'d_시나리오'!$I$5,IF(M2607&lt;('d_시나리오'!$I$5-'d_시나리오'!$H$5)/('d_시나리오'!$J$5-'d_시나리오'!$H$5),'d_시나리오'!$H$5+SQRT(M2607*('d_시나리오'!$J$5-'d_시나리오'!$H$5)*('d_시나리오'!$I$5-'d_시나리오'!$H$5)),'d_시나리오'!$J$5-SQRT((1-M2607)*('d_시나리오'!$J$5-'d_시나리오'!$H$5)*('d_시나리오'!$J$5-'d_시나리오'!$I$5))))</f>
        <v/>
      </c>
      <c r="O2607">
        <f>RAND()</f>
        <v/>
      </c>
      <c r="P2607">
        <f>IF('d_시나리오'!$J$6='d_시나리오'!$H$6,'d_시나리오'!$I$6,IF(O2607&lt;('d_시나리오'!$I$6-'d_시나리오'!$H$6)/('d_시나리오'!$J$6-'d_시나리오'!$H$6),'d_시나리오'!$H$6+SQRT(O2607*('d_시나리오'!$J$6-'d_시나리오'!$H$6)*('d_시나리오'!$I$6-'d_시나리오'!$H$6)),'d_시나리오'!$J$6-SQRT((1-O2607)*('d_시나리오'!$J$6-'d_시나리오'!$H$6)*('d_시나리오'!$J$6-'d_시나리오'!$I$6))))</f>
        <v/>
      </c>
      <c r="Q2607">
        <f>INDEX('d_분포'!$B$2:$B$57,RANDBETWEEN(1,56))</f>
        <v/>
      </c>
      <c r="R2607">
        <f>BETAINV(RAND(),5,5)</f>
        <v/>
      </c>
      <c r="S2607">
        <f>'d_고정'!$B$1*'6_기대효과'!$H$7*('d_시나리오'!$I$7/'d_고정'!$B$2)*B2607</f>
        <v/>
      </c>
      <c r="T2607">
        <f>S2607*D2607</f>
        <v/>
      </c>
      <c r="U2607">
        <f>S2607*F2607*H2607</f>
        <v/>
      </c>
      <c r="V2607">
        <f>S2607*F2607*(H2607-1)</f>
        <v/>
      </c>
      <c r="W2607">
        <f>U2607*J2607</f>
        <v/>
      </c>
      <c r="X2607">
        <f>T2607+W2607</f>
        <v/>
      </c>
      <c r="Y2607">
        <f>(T2607*E2607+W2607*L2607)*(1-R2607-'d_고정'!$B$13)</f>
        <v/>
      </c>
      <c r="Z2607">
        <f>(U2607*N2607*Q2607+'d_고정'!$B$3*('6_기대효과'!$H$7/8)*Q2607*'d_고정'!$B$10*P2607*('6_기대효과'!$K$7/'d_고정'!$B$9))*(1-R2607)</f>
        <v/>
      </c>
      <c r="AA2607">
        <f>W2607*L2607*(1-R2607-'d_고정'!$B$13)+U2607*MAX(N2607-'d_고정'!$B$10*P2607*('6_기대효과'!$K$7/'d_고정'!$B$9),0)*Q2607*(1-R2607)</f>
        <v/>
      </c>
      <c r="AB2607">
        <f>Y2607+Z2607</f>
        <v/>
      </c>
      <c r="AC2607">
        <f>Y2607/('d_고정'!$B$5*'6_기대효과'!$H$7/8)/'d_고정'!$B$6</f>
        <v/>
      </c>
      <c r="AD2607">
        <f>Y2607/('d_고정'!$B$8*'6_기대효과'!$H$7/8)</f>
        <v/>
      </c>
    </row>
    <row r="2608">
      <c r="A2608">
        <f>RAND()</f>
        <v/>
      </c>
      <c r="B2608">
        <f>IF('d_시나리오'!$J$2='d_시나리오'!$H$2,'d_시나리오'!$I$2,IF(A2608&lt;('d_시나리오'!$I$2-'d_시나리오'!$H$2)/('d_시나리오'!$J$2-'d_시나리오'!$H$2),'d_시나리오'!$H$2+SQRT(A2608*('d_시나리오'!$J$2-'d_시나리오'!$H$2)*('d_시나리오'!$I$2-'d_시나리오'!$H$2)),'d_시나리오'!$J$2-SQRT((1-A2608)*('d_시나리오'!$J$2-'d_시나리오'!$H$2)*('d_시나리오'!$J$2-'d_시나리오'!$I$2))))</f>
        <v/>
      </c>
      <c r="C2608">
        <f>RAND()</f>
        <v/>
      </c>
      <c r="D2608">
        <f>BETAINV(RAND(),IF(C2608&lt;'d_고정'!$B$26,'d_고정'!$B$23,'d_고정'!$B$16)+1,'d_고정'!$B$17-IF(C2608&lt;'d_고정'!$B$26,'d_고정'!$B$23,'d_고정'!$B$16)+1)*('d_고정'!$B$14+('d_고정'!$B$15-'d_고정'!$B$14)*RAND())</f>
        <v/>
      </c>
      <c r="E2608">
        <f>INDEX('d_분포'!$A$2:$A$28,RANDBETWEEN(1,27))</f>
        <v/>
      </c>
      <c r="F2608">
        <f>INDEX('d_분포'!$C$2:$C$5,RANDBETWEEN(1,4))*(0.9+0.2*RAND())</f>
        <v/>
      </c>
      <c r="G2608">
        <f>RAND()</f>
        <v/>
      </c>
      <c r="H2608">
        <f>(F2608+(1-F2608)*('d_고정'!$B$22*BETAINV(RAND(),IF(G2608&lt;'d_고정'!$B$26,'d_고정'!$B$25,'d_고정'!$B$20)+1,'d_고정'!$B$21-IF(G2608&lt;'d_고정'!$B$26,'d_고정'!$B$25,'d_고정'!$B$20)+1)+(1-'d_고정'!$B$22)*BETAINV(RAND(),IF(G2608&lt;'d_고정'!$B$26,'d_고정'!$B$24,'d_고정'!$B$18)+1,'d_고정'!$B$19-IF(G2608&lt;'d_고정'!$B$26,'d_고정'!$B$24,'d_고정'!$B$18)+1))*('d_고정'!$B$14+('d_고정'!$B$15-'d_고정'!$B$14)*RAND()))/F2608</f>
        <v/>
      </c>
      <c r="I2608">
        <f>RAND()</f>
        <v/>
      </c>
      <c r="J2608">
        <f>IF('d_시나리오'!$J$3='d_시나리오'!$H$3,'d_시나리오'!$I$3,IF(I2608&lt;('d_시나리오'!$I$3-'d_시나리오'!$H$3)/('d_시나리오'!$J$3-'d_시나리오'!$H$3),'d_시나리오'!$H$3+SQRT(I2608*('d_시나리오'!$J$3-'d_시나리오'!$H$3)*('d_시나리오'!$I$3-'d_시나리오'!$H$3)),'d_시나리오'!$J$3-SQRT((1-I2608)*('d_시나리오'!$J$3-'d_시나리오'!$H$3)*('d_시나리오'!$J$3-'d_시나리오'!$I$3))))</f>
        <v/>
      </c>
      <c r="K2608">
        <f>RAND()</f>
        <v/>
      </c>
      <c r="L2608">
        <f>IF('d_시나리오'!$J$4='d_시나리오'!$H$4,'d_시나리오'!$I$4,IF(K2608&lt;('d_시나리오'!$I$4-'d_시나리오'!$H$4)/('d_시나리오'!$J$4-'d_시나리오'!$H$4),'d_시나리오'!$H$4+SQRT(K2608*('d_시나리오'!$J$4-'d_시나리오'!$H$4)*('d_시나리오'!$I$4-'d_시나리오'!$H$4)),'d_시나리오'!$J$4-SQRT((1-K2608)*('d_시나리오'!$J$4-'d_시나리오'!$H$4)*('d_시나리오'!$J$4-'d_시나리오'!$I$4))))</f>
        <v/>
      </c>
      <c r="M2608">
        <f>RAND()</f>
        <v/>
      </c>
      <c r="N2608">
        <f>IF('d_시나리오'!$J$5='d_시나리오'!$H$5,'d_시나리오'!$I$5,IF(M2608&lt;('d_시나리오'!$I$5-'d_시나리오'!$H$5)/('d_시나리오'!$J$5-'d_시나리오'!$H$5),'d_시나리오'!$H$5+SQRT(M2608*('d_시나리오'!$J$5-'d_시나리오'!$H$5)*('d_시나리오'!$I$5-'d_시나리오'!$H$5)),'d_시나리오'!$J$5-SQRT((1-M2608)*('d_시나리오'!$J$5-'d_시나리오'!$H$5)*('d_시나리오'!$J$5-'d_시나리오'!$I$5))))</f>
        <v/>
      </c>
      <c r="O2608">
        <f>RAND()</f>
        <v/>
      </c>
      <c r="P2608">
        <f>IF('d_시나리오'!$J$6='d_시나리오'!$H$6,'d_시나리오'!$I$6,IF(O2608&lt;('d_시나리오'!$I$6-'d_시나리오'!$H$6)/('d_시나리오'!$J$6-'d_시나리오'!$H$6),'d_시나리오'!$H$6+SQRT(O2608*('d_시나리오'!$J$6-'d_시나리오'!$H$6)*('d_시나리오'!$I$6-'d_시나리오'!$H$6)),'d_시나리오'!$J$6-SQRT((1-O2608)*('d_시나리오'!$J$6-'d_시나리오'!$H$6)*('d_시나리오'!$J$6-'d_시나리오'!$I$6))))</f>
        <v/>
      </c>
      <c r="Q2608">
        <f>INDEX('d_분포'!$B$2:$B$57,RANDBETWEEN(1,56))</f>
        <v/>
      </c>
      <c r="R2608">
        <f>BETAINV(RAND(),5,5)</f>
        <v/>
      </c>
      <c r="S2608">
        <f>'d_고정'!$B$1*'6_기대효과'!$H$7*('d_시나리오'!$I$7/'d_고정'!$B$2)*B2608</f>
        <v/>
      </c>
      <c r="T2608">
        <f>S2608*D2608</f>
        <v/>
      </c>
      <c r="U2608">
        <f>S2608*F2608*H2608</f>
        <v/>
      </c>
      <c r="V2608">
        <f>S2608*F2608*(H2608-1)</f>
        <v/>
      </c>
      <c r="W2608">
        <f>U2608*J2608</f>
        <v/>
      </c>
      <c r="X2608">
        <f>T2608+W2608</f>
        <v/>
      </c>
      <c r="Y2608">
        <f>(T2608*E2608+W2608*L2608)*(1-R2608-'d_고정'!$B$13)</f>
        <v/>
      </c>
      <c r="Z2608">
        <f>(U2608*N2608*Q2608+'d_고정'!$B$3*('6_기대효과'!$H$7/8)*Q2608*'d_고정'!$B$10*P2608*('6_기대효과'!$K$7/'d_고정'!$B$9))*(1-R2608)</f>
        <v/>
      </c>
      <c r="AA2608">
        <f>W2608*L2608*(1-R2608-'d_고정'!$B$13)+U2608*MAX(N2608-'d_고정'!$B$10*P2608*('6_기대효과'!$K$7/'d_고정'!$B$9),0)*Q2608*(1-R2608)</f>
        <v/>
      </c>
      <c r="AB2608">
        <f>Y2608+Z2608</f>
        <v/>
      </c>
      <c r="AC2608">
        <f>Y2608/('d_고정'!$B$5*'6_기대효과'!$H$7/8)/'d_고정'!$B$6</f>
        <v/>
      </c>
      <c r="AD2608">
        <f>Y2608/('d_고정'!$B$8*'6_기대효과'!$H$7/8)</f>
        <v/>
      </c>
    </row>
    <row r="2609">
      <c r="A2609">
        <f>RAND()</f>
        <v/>
      </c>
      <c r="B2609">
        <f>IF('d_시나리오'!$J$2='d_시나리오'!$H$2,'d_시나리오'!$I$2,IF(A2609&lt;('d_시나리오'!$I$2-'d_시나리오'!$H$2)/('d_시나리오'!$J$2-'d_시나리오'!$H$2),'d_시나리오'!$H$2+SQRT(A2609*('d_시나리오'!$J$2-'d_시나리오'!$H$2)*('d_시나리오'!$I$2-'d_시나리오'!$H$2)),'d_시나리오'!$J$2-SQRT((1-A2609)*('d_시나리오'!$J$2-'d_시나리오'!$H$2)*('d_시나리오'!$J$2-'d_시나리오'!$I$2))))</f>
        <v/>
      </c>
      <c r="C2609">
        <f>RAND()</f>
        <v/>
      </c>
      <c r="D2609">
        <f>BETAINV(RAND(),IF(C2609&lt;'d_고정'!$B$26,'d_고정'!$B$23,'d_고정'!$B$16)+1,'d_고정'!$B$17-IF(C2609&lt;'d_고정'!$B$26,'d_고정'!$B$23,'d_고정'!$B$16)+1)*('d_고정'!$B$14+('d_고정'!$B$15-'d_고정'!$B$14)*RAND())</f>
        <v/>
      </c>
      <c r="E2609">
        <f>INDEX('d_분포'!$A$2:$A$28,RANDBETWEEN(1,27))</f>
        <v/>
      </c>
      <c r="F2609">
        <f>INDEX('d_분포'!$C$2:$C$5,RANDBETWEEN(1,4))*(0.9+0.2*RAND())</f>
        <v/>
      </c>
      <c r="G2609">
        <f>RAND()</f>
        <v/>
      </c>
      <c r="H2609">
        <f>(F2609+(1-F2609)*('d_고정'!$B$22*BETAINV(RAND(),IF(G2609&lt;'d_고정'!$B$26,'d_고정'!$B$25,'d_고정'!$B$20)+1,'d_고정'!$B$21-IF(G2609&lt;'d_고정'!$B$26,'d_고정'!$B$25,'d_고정'!$B$20)+1)+(1-'d_고정'!$B$22)*BETAINV(RAND(),IF(G2609&lt;'d_고정'!$B$26,'d_고정'!$B$24,'d_고정'!$B$18)+1,'d_고정'!$B$19-IF(G2609&lt;'d_고정'!$B$26,'d_고정'!$B$24,'d_고정'!$B$18)+1))*('d_고정'!$B$14+('d_고정'!$B$15-'d_고정'!$B$14)*RAND()))/F2609</f>
        <v/>
      </c>
      <c r="I2609">
        <f>RAND()</f>
        <v/>
      </c>
      <c r="J2609">
        <f>IF('d_시나리오'!$J$3='d_시나리오'!$H$3,'d_시나리오'!$I$3,IF(I2609&lt;('d_시나리오'!$I$3-'d_시나리오'!$H$3)/('d_시나리오'!$J$3-'d_시나리오'!$H$3),'d_시나리오'!$H$3+SQRT(I2609*('d_시나리오'!$J$3-'d_시나리오'!$H$3)*('d_시나리오'!$I$3-'d_시나리오'!$H$3)),'d_시나리오'!$J$3-SQRT((1-I2609)*('d_시나리오'!$J$3-'d_시나리오'!$H$3)*('d_시나리오'!$J$3-'d_시나리오'!$I$3))))</f>
        <v/>
      </c>
      <c r="K2609">
        <f>RAND()</f>
        <v/>
      </c>
      <c r="L2609">
        <f>IF('d_시나리오'!$J$4='d_시나리오'!$H$4,'d_시나리오'!$I$4,IF(K2609&lt;('d_시나리오'!$I$4-'d_시나리오'!$H$4)/('d_시나리오'!$J$4-'d_시나리오'!$H$4),'d_시나리오'!$H$4+SQRT(K2609*('d_시나리오'!$J$4-'d_시나리오'!$H$4)*('d_시나리오'!$I$4-'d_시나리오'!$H$4)),'d_시나리오'!$J$4-SQRT((1-K2609)*('d_시나리오'!$J$4-'d_시나리오'!$H$4)*('d_시나리오'!$J$4-'d_시나리오'!$I$4))))</f>
        <v/>
      </c>
      <c r="M2609">
        <f>RAND()</f>
        <v/>
      </c>
      <c r="N2609">
        <f>IF('d_시나리오'!$J$5='d_시나리오'!$H$5,'d_시나리오'!$I$5,IF(M2609&lt;('d_시나리오'!$I$5-'d_시나리오'!$H$5)/('d_시나리오'!$J$5-'d_시나리오'!$H$5),'d_시나리오'!$H$5+SQRT(M2609*('d_시나리오'!$J$5-'d_시나리오'!$H$5)*('d_시나리오'!$I$5-'d_시나리오'!$H$5)),'d_시나리오'!$J$5-SQRT((1-M2609)*('d_시나리오'!$J$5-'d_시나리오'!$H$5)*('d_시나리오'!$J$5-'d_시나리오'!$I$5))))</f>
        <v/>
      </c>
      <c r="O2609">
        <f>RAND()</f>
        <v/>
      </c>
      <c r="P2609">
        <f>IF('d_시나리오'!$J$6='d_시나리오'!$H$6,'d_시나리오'!$I$6,IF(O2609&lt;('d_시나리오'!$I$6-'d_시나리오'!$H$6)/('d_시나리오'!$J$6-'d_시나리오'!$H$6),'d_시나리오'!$H$6+SQRT(O2609*('d_시나리오'!$J$6-'d_시나리오'!$H$6)*('d_시나리오'!$I$6-'d_시나리오'!$H$6)),'d_시나리오'!$J$6-SQRT((1-O2609)*('d_시나리오'!$J$6-'d_시나리오'!$H$6)*('d_시나리오'!$J$6-'d_시나리오'!$I$6))))</f>
        <v/>
      </c>
      <c r="Q2609">
        <f>INDEX('d_분포'!$B$2:$B$57,RANDBETWEEN(1,56))</f>
        <v/>
      </c>
      <c r="R2609">
        <f>BETAINV(RAND(),5,5)</f>
        <v/>
      </c>
      <c r="S2609">
        <f>'d_고정'!$B$1*'6_기대효과'!$H$7*('d_시나리오'!$I$7/'d_고정'!$B$2)*B2609</f>
        <v/>
      </c>
      <c r="T2609">
        <f>S2609*D2609</f>
        <v/>
      </c>
      <c r="U2609">
        <f>S2609*F2609*H2609</f>
        <v/>
      </c>
      <c r="V2609">
        <f>S2609*F2609*(H2609-1)</f>
        <v/>
      </c>
      <c r="W2609">
        <f>U2609*J2609</f>
        <v/>
      </c>
      <c r="X2609">
        <f>T2609+W2609</f>
        <v/>
      </c>
      <c r="Y2609">
        <f>(T2609*E2609+W2609*L2609)*(1-R2609-'d_고정'!$B$13)</f>
        <v/>
      </c>
      <c r="Z2609">
        <f>(U2609*N2609*Q2609+'d_고정'!$B$3*('6_기대효과'!$H$7/8)*Q2609*'d_고정'!$B$10*P2609*('6_기대효과'!$K$7/'d_고정'!$B$9))*(1-R2609)</f>
        <v/>
      </c>
      <c r="AA2609">
        <f>W2609*L2609*(1-R2609-'d_고정'!$B$13)+U2609*MAX(N2609-'d_고정'!$B$10*P2609*('6_기대효과'!$K$7/'d_고정'!$B$9),0)*Q2609*(1-R2609)</f>
        <v/>
      </c>
      <c r="AB2609">
        <f>Y2609+Z2609</f>
        <v/>
      </c>
      <c r="AC2609">
        <f>Y2609/('d_고정'!$B$5*'6_기대효과'!$H$7/8)/'d_고정'!$B$6</f>
        <v/>
      </c>
      <c r="AD2609">
        <f>Y2609/('d_고정'!$B$8*'6_기대효과'!$H$7/8)</f>
        <v/>
      </c>
    </row>
    <row r="2610">
      <c r="A2610">
        <f>RAND()</f>
        <v/>
      </c>
      <c r="B2610">
        <f>IF('d_시나리오'!$J$2='d_시나리오'!$H$2,'d_시나리오'!$I$2,IF(A2610&lt;('d_시나리오'!$I$2-'d_시나리오'!$H$2)/('d_시나리오'!$J$2-'d_시나리오'!$H$2),'d_시나리오'!$H$2+SQRT(A2610*('d_시나리오'!$J$2-'d_시나리오'!$H$2)*('d_시나리오'!$I$2-'d_시나리오'!$H$2)),'d_시나리오'!$J$2-SQRT((1-A2610)*('d_시나리오'!$J$2-'d_시나리오'!$H$2)*('d_시나리오'!$J$2-'d_시나리오'!$I$2))))</f>
        <v/>
      </c>
      <c r="C2610">
        <f>RAND()</f>
        <v/>
      </c>
      <c r="D2610">
        <f>BETAINV(RAND(),IF(C2610&lt;'d_고정'!$B$26,'d_고정'!$B$23,'d_고정'!$B$16)+1,'d_고정'!$B$17-IF(C2610&lt;'d_고정'!$B$26,'d_고정'!$B$23,'d_고정'!$B$16)+1)*('d_고정'!$B$14+('d_고정'!$B$15-'d_고정'!$B$14)*RAND())</f>
        <v/>
      </c>
      <c r="E2610">
        <f>INDEX('d_분포'!$A$2:$A$28,RANDBETWEEN(1,27))</f>
        <v/>
      </c>
      <c r="F2610">
        <f>INDEX('d_분포'!$C$2:$C$5,RANDBETWEEN(1,4))*(0.9+0.2*RAND())</f>
        <v/>
      </c>
      <c r="G2610">
        <f>RAND()</f>
        <v/>
      </c>
      <c r="H2610">
        <f>(F2610+(1-F2610)*('d_고정'!$B$22*BETAINV(RAND(),IF(G2610&lt;'d_고정'!$B$26,'d_고정'!$B$25,'d_고정'!$B$20)+1,'d_고정'!$B$21-IF(G2610&lt;'d_고정'!$B$26,'d_고정'!$B$25,'d_고정'!$B$20)+1)+(1-'d_고정'!$B$22)*BETAINV(RAND(),IF(G2610&lt;'d_고정'!$B$26,'d_고정'!$B$24,'d_고정'!$B$18)+1,'d_고정'!$B$19-IF(G2610&lt;'d_고정'!$B$26,'d_고정'!$B$24,'d_고정'!$B$18)+1))*('d_고정'!$B$14+('d_고정'!$B$15-'d_고정'!$B$14)*RAND()))/F2610</f>
        <v/>
      </c>
      <c r="I2610">
        <f>RAND()</f>
        <v/>
      </c>
      <c r="J2610">
        <f>IF('d_시나리오'!$J$3='d_시나리오'!$H$3,'d_시나리오'!$I$3,IF(I2610&lt;('d_시나리오'!$I$3-'d_시나리오'!$H$3)/('d_시나리오'!$J$3-'d_시나리오'!$H$3),'d_시나리오'!$H$3+SQRT(I2610*('d_시나리오'!$J$3-'d_시나리오'!$H$3)*('d_시나리오'!$I$3-'d_시나리오'!$H$3)),'d_시나리오'!$J$3-SQRT((1-I2610)*('d_시나리오'!$J$3-'d_시나리오'!$H$3)*('d_시나리오'!$J$3-'d_시나리오'!$I$3))))</f>
        <v/>
      </c>
      <c r="K2610">
        <f>RAND()</f>
        <v/>
      </c>
      <c r="L2610">
        <f>IF('d_시나리오'!$J$4='d_시나리오'!$H$4,'d_시나리오'!$I$4,IF(K2610&lt;('d_시나리오'!$I$4-'d_시나리오'!$H$4)/('d_시나리오'!$J$4-'d_시나리오'!$H$4),'d_시나리오'!$H$4+SQRT(K2610*('d_시나리오'!$J$4-'d_시나리오'!$H$4)*('d_시나리오'!$I$4-'d_시나리오'!$H$4)),'d_시나리오'!$J$4-SQRT((1-K2610)*('d_시나리오'!$J$4-'d_시나리오'!$H$4)*('d_시나리오'!$J$4-'d_시나리오'!$I$4))))</f>
        <v/>
      </c>
      <c r="M2610">
        <f>RAND()</f>
        <v/>
      </c>
      <c r="N2610">
        <f>IF('d_시나리오'!$J$5='d_시나리오'!$H$5,'d_시나리오'!$I$5,IF(M2610&lt;('d_시나리오'!$I$5-'d_시나리오'!$H$5)/('d_시나리오'!$J$5-'d_시나리오'!$H$5),'d_시나리오'!$H$5+SQRT(M2610*('d_시나리오'!$J$5-'d_시나리오'!$H$5)*('d_시나리오'!$I$5-'d_시나리오'!$H$5)),'d_시나리오'!$J$5-SQRT((1-M2610)*('d_시나리오'!$J$5-'d_시나리오'!$H$5)*('d_시나리오'!$J$5-'d_시나리오'!$I$5))))</f>
        <v/>
      </c>
      <c r="O2610">
        <f>RAND()</f>
        <v/>
      </c>
      <c r="P2610">
        <f>IF('d_시나리오'!$J$6='d_시나리오'!$H$6,'d_시나리오'!$I$6,IF(O2610&lt;('d_시나리오'!$I$6-'d_시나리오'!$H$6)/('d_시나리오'!$J$6-'d_시나리오'!$H$6),'d_시나리오'!$H$6+SQRT(O2610*('d_시나리오'!$J$6-'d_시나리오'!$H$6)*('d_시나리오'!$I$6-'d_시나리오'!$H$6)),'d_시나리오'!$J$6-SQRT((1-O2610)*('d_시나리오'!$J$6-'d_시나리오'!$H$6)*('d_시나리오'!$J$6-'d_시나리오'!$I$6))))</f>
        <v/>
      </c>
      <c r="Q2610">
        <f>INDEX('d_분포'!$B$2:$B$57,RANDBETWEEN(1,56))</f>
        <v/>
      </c>
      <c r="R2610">
        <f>BETAINV(RAND(),5,5)</f>
        <v/>
      </c>
      <c r="S2610">
        <f>'d_고정'!$B$1*'6_기대효과'!$H$7*('d_시나리오'!$I$7/'d_고정'!$B$2)*B2610</f>
        <v/>
      </c>
      <c r="T2610">
        <f>S2610*D2610</f>
        <v/>
      </c>
      <c r="U2610">
        <f>S2610*F2610*H2610</f>
        <v/>
      </c>
      <c r="V2610">
        <f>S2610*F2610*(H2610-1)</f>
        <v/>
      </c>
      <c r="W2610">
        <f>U2610*J2610</f>
        <v/>
      </c>
      <c r="X2610">
        <f>T2610+W2610</f>
        <v/>
      </c>
      <c r="Y2610">
        <f>(T2610*E2610+W2610*L2610)*(1-R2610-'d_고정'!$B$13)</f>
        <v/>
      </c>
      <c r="Z2610">
        <f>(U2610*N2610*Q2610+'d_고정'!$B$3*('6_기대효과'!$H$7/8)*Q2610*'d_고정'!$B$10*P2610*('6_기대효과'!$K$7/'d_고정'!$B$9))*(1-R2610)</f>
        <v/>
      </c>
      <c r="AA2610">
        <f>W2610*L2610*(1-R2610-'d_고정'!$B$13)+U2610*MAX(N2610-'d_고정'!$B$10*P2610*('6_기대효과'!$K$7/'d_고정'!$B$9),0)*Q2610*(1-R2610)</f>
        <v/>
      </c>
      <c r="AB2610">
        <f>Y2610+Z2610</f>
        <v/>
      </c>
      <c r="AC2610">
        <f>Y2610/('d_고정'!$B$5*'6_기대효과'!$H$7/8)/'d_고정'!$B$6</f>
        <v/>
      </c>
      <c r="AD2610">
        <f>Y2610/('d_고정'!$B$8*'6_기대효과'!$H$7/8)</f>
        <v/>
      </c>
    </row>
    <row r="2611">
      <c r="A2611">
        <f>RAND()</f>
        <v/>
      </c>
      <c r="B2611">
        <f>IF('d_시나리오'!$J$2='d_시나리오'!$H$2,'d_시나리오'!$I$2,IF(A2611&lt;('d_시나리오'!$I$2-'d_시나리오'!$H$2)/('d_시나리오'!$J$2-'d_시나리오'!$H$2),'d_시나리오'!$H$2+SQRT(A2611*('d_시나리오'!$J$2-'d_시나리오'!$H$2)*('d_시나리오'!$I$2-'d_시나리오'!$H$2)),'d_시나리오'!$J$2-SQRT((1-A2611)*('d_시나리오'!$J$2-'d_시나리오'!$H$2)*('d_시나리오'!$J$2-'d_시나리오'!$I$2))))</f>
        <v/>
      </c>
      <c r="C2611">
        <f>RAND()</f>
        <v/>
      </c>
      <c r="D2611">
        <f>BETAINV(RAND(),IF(C2611&lt;'d_고정'!$B$26,'d_고정'!$B$23,'d_고정'!$B$16)+1,'d_고정'!$B$17-IF(C2611&lt;'d_고정'!$B$26,'d_고정'!$B$23,'d_고정'!$B$16)+1)*('d_고정'!$B$14+('d_고정'!$B$15-'d_고정'!$B$14)*RAND())</f>
        <v/>
      </c>
      <c r="E2611">
        <f>INDEX('d_분포'!$A$2:$A$28,RANDBETWEEN(1,27))</f>
        <v/>
      </c>
      <c r="F2611">
        <f>INDEX('d_분포'!$C$2:$C$5,RANDBETWEEN(1,4))*(0.9+0.2*RAND())</f>
        <v/>
      </c>
      <c r="G2611">
        <f>RAND()</f>
        <v/>
      </c>
      <c r="H2611">
        <f>(F2611+(1-F2611)*('d_고정'!$B$22*BETAINV(RAND(),IF(G2611&lt;'d_고정'!$B$26,'d_고정'!$B$25,'d_고정'!$B$20)+1,'d_고정'!$B$21-IF(G2611&lt;'d_고정'!$B$26,'d_고정'!$B$25,'d_고정'!$B$20)+1)+(1-'d_고정'!$B$22)*BETAINV(RAND(),IF(G2611&lt;'d_고정'!$B$26,'d_고정'!$B$24,'d_고정'!$B$18)+1,'d_고정'!$B$19-IF(G2611&lt;'d_고정'!$B$26,'d_고정'!$B$24,'d_고정'!$B$18)+1))*('d_고정'!$B$14+('d_고정'!$B$15-'d_고정'!$B$14)*RAND()))/F2611</f>
        <v/>
      </c>
      <c r="I2611">
        <f>RAND()</f>
        <v/>
      </c>
      <c r="J2611">
        <f>IF('d_시나리오'!$J$3='d_시나리오'!$H$3,'d_시나리오'!$I$3,IF(I2611&lt;('d_시나리오'!$I$3-'d_시나리오'!$H$3)/('d_시나리오'!$J$3-'d_시나리오'!$H$3),'d_시나리오'!$H$3+SQRT(I2611*('d_시나리오'!$J$3-'d_시나리오'!$H$3)*('d_시나리오'!$I$3-'d_시나리오'!$H$3)),'d_시나리오'!$J$3-SQRT((1-I2611)*('d_시나리오'!$J$3-'d_시나리오'!$H$3)*('d_시나리오'!$J$3-'d_시나리오'!$I$3))))</f>
        <v/>
      </c>
      <c r="K2611">
        <f>RAND()</f>
        <v/>
      </c>
      <c r="L2611">
        <f>IF('d_시나리오'!$J$4='d_시나리오'!$H$4,'d_시나리오'!$I$4,IF(K2611&lt;('d_시나리오'!$I$4-'d_시나리오'!$H$4)/('d_시나리오'!$J$4-'d_시나리오'!$H$4),'d_시나리오'!$H$4+SQRT(K2611*('d_시나리오'!$J$4-'d_시나리오'!$H$4)*('d_시나리오'!$I$4-'d_시나리오'!$H$4)),'d_시나리오'!$J$4-SQRT((1-K2611)*('d_시나리오'!$J$4-'d_시나리오'!$H$4)*('d_시나리오'!$J$4-'d_시나리오'!$I$4))))</f>
        <v/>
      </c>
      <c r="M2611">
        <f>RAND()</f>
        <v/>
      </c>
      <c r="N2611">
        <f>IF('d_시나리오'!$J$5='d_시나리오'!$H$5,'d_시나리오'!$I$5,IF(M2611&lt;('d_시나리오'!$I$5-'d_시나리오'!$H$5)/('d_시나리오'!$J$5-'d_시나리오'!$H$5),'d_시나리오'!$H$5+SQRT(M2611*('d_시나리오'!$J$5-'d_시나리오'!$H$5)*('d_시나리오'!$I$5-'d_시나리오'!$H$5)),'d_시나리오'!$J$5-SQRT((1-M2611)*('d_시나리오'!$J$5-'d_시나리오'!$H$5)*('d_시나리오'!$J$5-'d_시나리오'!$I$5))))</f>
        <v/>
      </c>
      <c r="O2611">
        <f>RAND()</f>
        <v/>
      </c>
      <c r="P2611">
        <f>IF('d_시나리오'!$J$6='d_시나리오'!$H$6,'d_시나리오'!$I$6,IF(O2611&lt;('d_시나리오'!$I$6-'d_시나리오'!$H$6)/('d_시나리오'!$J$6-'d_시나리오'!$H$6),'d_시나리오'!$H$6+SQRT(O2611*('d_시나리오'!$J$6-'d_시나리오'!$H$6)*('d_시나리오'!$I$6-'d_시나리오'!$H$6)),'d_시나리오'!$J$6-SQRT((1-O2611)*('d_시나리오'!$J$6-'d_시나리오'!$H$6)*('d_시나리오'!$J$6-'d_시나리오'!$I$6))))</f>
        <v/>
      </c>
      <c r="Q2611">
        <f>INDEX('d_분포'!$B$2:$B$57,RANDBETWEEN(1,56))</f>
        <v/>
      </c>
      <c r="R2611">
        <f>BETAINV(RAND(),5,5)</f>
        <v/>
      </c>
      <c r="S2611">
        <f>'d_고정'!$B$1*'6_기대효과'!$H$7*('d_시나리오'!$I$7/'d_고정'!$B$2)*B2611</f>
        <v/>
      </c>
      <c r="T2611">
        <f>S2611*D2611</f>
        <v/>
      </c>
      <c r="U2611">
        <f>S2611*F2611*H2611</f>
        <v/>
      </c>
      <c r="V2611">
        <f>S2611*F2611*(H2611-1)</f>
        <v/>
      </c>
      <c r="W2611">
        <f>U2611*J2611</f>
        <v/>
      </c>
      <c r="X2611">
        <f>T2611+W2611</f>
        <v/>
      </c>
      <c r="Y2611">
        <f>(T2611*E2611+W2611*L2611)*(1-R2611-'d_고정'!$B$13)</f>
        <v/>
      </c>
      <c r="Z2611">
        <f>(U2611*N2611*Q2611+'d_고정'!$B$3*('6_기대효과'!$H$7/8)*Q2611*'d_고정'!$B$10*P2611*('6_기대효과'!$K$7/'d_고정'!$B$9))*(1-R2611)</f>
        <v/>
      </c>
      <c r="AA2611">
        <f>W2611*L2611*(1-R2611-'d_고정'!$B$13)+U2611*MAX(N2611-'d_고정'!$B$10*P2611*('6_기대효과'!$K$7/'d_고정'!$B$9),0)*Q2611*(1-R2611)</f>
        <v/>
      </c>
      <c r="AB2611">
        <f>Y2611+Z2611</f>
        <v/>
      </c>
      <c r="AC2611">
        <f>Y2611/('d_고정'!$B$5*'6_기대효과'!$H$7/8)/'d_고정'!$B$6</f>
        <v/>
      </c>
      <c r="AD2611">
        <f>Y2611/('d_고정'!$B$8*'6_기대효과'!$H$7/8)</f>
        <v/>
      </c>
    </row>
    <row r="2612">
      <c r="A2612">
        <f>RAND()</f>
        <v/>
      </c>
      <c r="B2612">
        <f>IF('d_시나리오'!$J$2='d_시나리오'!$H$2,'d_시나리오'!$I$2,IF(A2612&lt;('d_시나리오'!$I$2-'d_시나리오'!$H$2)/('d_시나리오'!$J$2-'d_시나리오'!$H$2),'d_시나리오'!$H$2+SQRT(A2612*('d_시나리오'!$J$2-'d_시나리오'!$H$2)*('d_시나리오'!$I$2-'d_시나리오'!$H$2)),'d_시나리오'!$J$2-SQRT((1-A2612)*('d_시나리오'!$J$2-'d_시나리오'!$H$2)*('d_시나리오'!$J$2-'d_시나리오'!$I$2))))</f>
        <v/>
      </c>
      <c r="C2612">
        <f>RAND()</f>
        <v/>
      </c>
      <c r="D2612">
        <f>BETAINV(RAND(),IF(C2612&lt;'d_고정'!$B$26,'d_고정'!$B$23,'d_고정'!$B$16)+1,'d_고정'!$B$17-IF(C2612&lt;'d_고정'!$B$26,'d_고정'!$B$23,'d_고정'!$B$16)+1)*('d_고정'!$B$14+('d_고정'!$B$15-'d_고정'!$B$14)*RAND())</f>
        <v/>
      </c>
      <c r="E2612">
        <f>INDEX('d_분포'!$A$2:$A$28,RANDBETWEEN(1,27))</f>
        <v/>
      </c>
      <c r="F2612">
        <f>INDEX('d_분포'!$C$2:$C$5,RANDBETWEEN(1,4))*(0.9+0.2*RAND())</f>
        <v/>
      </c>
      <c r="G2612">
        <f>RAND()</f>
        <v/>
      </c>
      <c r="H2612">
        <f>(F2612+(1-F2612)*('d_고정'!$B$22*BETAINV(RAND(),IF(G2612&lt;'d_고정'!$B$26,'d_고정'!$B$25,'d_고정'!$B$20)+1,'d_고정'!$B$21-IF(G2612&lt;'d_고정'!$B$26,'d_고정'!$B$25,'d_고정'!$B$20)+1)+(1-'d_고정'!$B$22)*BETAINV(RAND(),IF(G2612&lt;'d_고정'!$B$26,'d_고정'!$B$24,'d_고정'!$B$18)+1,'d_고정'!$B$19-IF(G2612&lt;'d_고정'!$B$26,'d_고정'!$B$24,'d_고정'!$B$18)+1))*('d_고정'!$B$14+('d_고정'!$B$15-'d_고정'!$B$14)*RAND()))/F2612</f>
        <v/>
      </c>
      <c r="I2612">
        <f>RAND()</f>
        <v/>
      </c>
      <c r="J2612">
        <f>IF('d_시나리오'!$J$3='d_시나리오'!$H$3,'d_시나리오'!$I$3,IF(I2612&lt;('d_시나리오'!$I$3-'d_시나리오'!$H$3)/('d_시나리오'!$J$3-'d_시나리오'!$H$3),'d_시나리오'!$H$3+SQRT(I2612*('d_시나리오'!$J$3-'d_시나리오'!$H$3)*('d_시나리오'!$I$3-'d_시나리오'!$H$3)),'d_시나리오'!$J$3-SQRT((1-I2612)*('d_시나리오'!$J$3-'d_시나리오'!$H$3)*('d_시나리오'!$J$3-'d_시나리오'!$I$3))))</f>
        <v/>
      </c>
      <c r="K2612">
        <f>RAND()</f>
        <v/>
      </c>
      <c r="L2612">
        <f>IF('d_시나리오'!$J$4='d_시나리오'!$H$4,'d_시나리오'!$I$4,IF(K2612&lt;('d_시나리오'!$I$4-'d_시나리오'!$H$4)/('d_시나리오'!$J$4-'d_시나리오'!$H$4),'d_시나리오'!$H$4+SQRT(K2612*('d_시나리오'!$J$4-'d_시나리오'!$H$4)*('d_시나리오'!$I$4-'d_시나리오'!$H$4)),'d_시나리오'!$J$4-SQRT((1-K2612)*('d_시나리오'!$J$4-'d_시나리오'!$H$4)*('d_시나리오'!$J$4-'d_시나리오'!$I$4))))</f>
        <v/>
      </c>
      <c r="M2612">
        <f>RAND()</f>
        <v/>
      </c>
      <c r="N2612">
        <f>IF('d_시나리오'!$J$5='d_시나리오'!$H$5,'d_시나리오'!$I$5,IF(M2612&lt;('d_시나리오'!$I$5-'d_시나리오'!$H$5)/('d_시나리오'!$J$5-'d_시나리오'!$H$5),'d_시나리오'!$H$5+SQRT(M2612*('d_시나리오'!$J$5-'d_시나리오'!$H$5)*('d_시나리오'!$I$5-'d_시나리오'!$H$5)),'d_시나리오'!$J$5-SQRT((1-M2612)*('d_시나리오'!$J$5-'d_시나리오'!$H$5)*('d_시나리오'!$J$5-'d_시나리오'!$I$5))))</f>
        <v/>
      </c>
      <c r="O2612">
        <f>RAND()</f>
        <v/>
      </c>
      <c r="P2612">
        <f>IF('d_시나리오'!$J$6='d_시나리오'!$H$6,'d_시나리오'!$I$6,IF(O2612&lt;('d_시나리오'!$I$6-'d_시나리오'!$H$6)/('d_시나리오'!$J$6-'d_시나리오'!$H$6),'d_시나리오'!$H$6+SQRT(O2612*('d_시나리오'!$J$6-'d_시나리오'!$H$6)*('d_시나리오'!$I$6-'d_시나리오'!$H$6)),'d_시나리오'!$J$6-SQRT((1-O2612)*('d_시나리오'!$J$6-'d_시나리오'!$H$6)*('d_시나리오'!$J$6-'d_시나리오'!$I$6))))</f>
        <v/>
      </c>
      <c r="Q2612">
        <f>INDEX('d_분포'!$B$2:$B$57,RANDBETWEEN(1,56))</f>
        <v/>
      </c>
      <c r="R2612">
        <f>BETAINV(RAND(),5,5)</f>
        <v/>
      </c>
      <c r="S2612">
        <f>'d_고정'!$B$1*'6_기대효과'!$H$7*('d_시나리오'!$I$7/'d_고정'!$B$2)*B2612</f>
        <v/>
      </c>
      <c r="T2612">
        <f>S2612*D2612</f>
        <v/>
      </c>
      <c r="U2612">
        <f>S2612*F2612*H2612</f>
        <v/>
      </c>
      <c r="V2612">
        <f>S2612*F2612*(H2612-1)</f>
        <v/>
      </c>
      <c r="W2612">
        <f>U2612*J2612</f>
        <v/>
      </c>
      <c r="X2612">
        <f>T2612+W2612</f>
        <v/>
      </c>
      <c r="Y2612">
        <f>(T2612*E2612+W2612*L2612)*(1-R2612-'d_고정'!$B$13)</f>
        <v/>
      </c>
      <c r="Z2612">
        <f>(U2612*N2612*Q2612+'d_고정'!$B$3*('6_기대효과'!$H$7/8)*Q2612*'d_고정'!$B$10*P2612*('6_기대효과'!$K$7/'d_고정'!$B$9))*(1-R2612)</f>
        <v/>
      </c>
      <c r="AA2612">
        <f>W2612*L2612*(1-R2612-'d_고정'!$B$13)+U2612*MAX(N2612-'d_고정'!$B$10*P2612*('6_기대효과'!$K$7/'d_고정'!$B$9),0)*Q2612*(1-R2612)</f>
        <v/>
      </c>
      <c r="AB2612">
        <f>Y2612+Z2612</f>
        <v/>
      </c>
      <c r="AC2612">
        <f>Y2612/('d_고정'!$B$5*'6_기대효과'!$H$7/8)/'d_고정'!$B$6</f>
        <v/>
      </c>
      <c r="AD2612">
        <f>Y2612/('d_고정'!$B$8*'6_기대효과'!$H$7/8)</f>
        <v/>
      </c>
    </row>
    <row r="2613">
      <c r="A2613">
        <f>RAND()</f>
        <v/>
      </c>
      <c r="B2613">
        <f>IF('d_시나리오'!$J$2='d_시나리오'!$H$2,'d_시나리오'!$I$2,IF(A2613&lt;('d_시나리오'!$I$2-'d_시나리오'!$H$2)/('d_시나리오'!$J$2-'d_시나리오'!$H$2),'d_시나리오'!$H$2+SQRT(A2613*('d_시나리오'!$J$2-'d_시나리오'!$H$2)*('d_시나리오'!$I$2-'d_시나리오'!$H$2)),'d_시나리오'!$J$2-SQRT((1-A2613)*('d_시나리오'!$J$2-'d_시나리오'!$H$2)*('d_시나리오'!$J$2-'d_시나리오'!$I$2))))</f>
        <v/>
      </c>
      <c r="C2613">
        <f>RAND()</f>
        <v/>
      </c>
      <c r="D2613">
        <f>BETAINV(RAND(),IF(C2613&lt;'d_고정'!$B$26,'d_고정'!$B$23,'d_고정'!$B$16)+1,'d_고정'!$B$17-IF(C2613&lt;'d_고정'!$B$26,'d_고정'!$B$23,'d_고정'!$B$16)+1)*('d_고정'!$B$14+('d_고정'!$B$15-'d_고정'!$B$14)*RAND())</f>
        <v/>
      </c>
      <c r="E2613">
        <f>INDEX('d_분포'!$A$2:$A$28,RANDBETWEEN(1,27))</f>
        <v/>
      </c>
      <c r="F2613">
        <f>INDEX('d_분포'!$C$2:$C$5,RANDBETWEEN(1,4))*(0.9+0.2*RAND())</f>
        <v/>
      </c>
      <c r="G2613">
        <f>RAND()</f>
        <v/>
      </c>
      <c r="H2613">
        <f>(F2613+(1-F2613)*('d_고정'!$B$22*BETAINV(RAND(),IF(G2613&lt;'d_고정'!$B$26,'d_고정'!$B$25,'d_고정'!$B$20)+1,'d_고정'!$B$21-IF(G2613&lt;'d_고정'!$B$26,'d_고정'!$B$25,'d_고정'!$B$20)+1)+(1-'d_고정'!$B$22)*BETAINV(RAND(),IF(G2613&lt;'d_고정'!$B$26,'d_고정'!$B$24,'d_고정'!$B$18)+1,'d_고정'!$B$19-IF(G2613&lt;'d_고정'!$B$26,'d_고정'!$B$24,'d_고정'!$B$18)+1))*('d_고정'!$B$14+('d_고정'!$B$15-'d_고정'!$B$14)*RAND()))/F2613</f>
        <v/>
      </c>
      <c r="I2613">
        <f>RAND()</f>
        <v/>
      </c>
      <c r="J2613">
        <f>IF('d_시나리오'!$J$3='d_시나리오'!$H$3,'d_시나리오'!$I$3,IF(I2613&lt;('d_시나리오'!$I$3-'d_시나리오'!$H$3)/('d_시나리오'!$J$3-'d_시나리오'!$H$3),'d_시나리오'!$H$3+SQRT(I2613*('d_시나리오'!$J$3-'d_시나리오'!$H$3)*('d_시나리오'!$I$3-'d_시나리오'!$H$3)),'d_시나리오'!$J$3-SQRT((1-I2613)*('d_시나리오'!$J$3-'d_시나리오'!$H$3)*('d_시나리오'!$J$3-'d_시나리오'!$I$3))))</f>
        <v/>
      </c>
      <c r="K2613">
        <f>RAND()</f>
        <v/>
      </c>
      <c r="L2613">
        <f>IF('d_시나리오'!$J$4='d_시나리오'!$H$4,'d_시나리오'!$I$4,IF(K2613&lt;('d_시나리오'!$I$4-'d_시나리오'!$H$4)/('d_시나리오'!$J$4-'d_시나리오'!$H$4),'d_시나리오'!$H$4+SQRT(K2613*('d_시나리오'!$J$4-'d_시나리오'!$H$4)*('d_시나리오'!$I$4-'d_시나리오'!$H$4)),'d_시나리오'!$J$4-SQRT((1-K2613)*('d_시나리오'!$J$4-'d_시나리오'!$H$4)*('d_시나리오'!$J$4-'d_시나리오'!$I$4))))</f>
        <v/>
      </c>
      <c r="M2613">
        <f>RAND()</f>
        <v/>
      </c>
      <c r="N2613">
        <f>IF('d_시나리오'!$J$5='d_시나리오'!$H$5,'d_시나리오'!$I$5,IF(M2613&lt;('d_시나리오'!$I$5-'d_시나리오'!$H$5)/('d_시나리오'!$J$5-'d_시나리오'!$H$5),'d_시나리오'!$H$5+SQRT(M2613*('d_시나리오'!$J$5-'d_시나리오'!$H$5)*('d_시나리오'!$I$5-'d_시나리오'!$H$5)),'d_시나리오'!$J$5-SQRT((1-M2613)*('d_시나리오'!$J$5-'d_시나리오'!$H$5)*('d_시나리오'!$J$5-'d_시나리오'!$I$5))))</f>
        <v/>
      </c>
      <c r="O2613">
        <f>RAND()</f>
        <v/>
      </c>
      <c r="P2613">
        <f>IF('d_시나리오'!$J$6='d_시나리오'!$H$6,'d_시나리오'!$I$6,IF(O2613&lt;('d_시나리오'!$I$6-'d_시나리오'!$H$6)/('d_시나리오'!$J$6-'d_시나리오'!$H$6),'d_시나리오'!$H$6+SQRT(O2613*('d_시나리오'!$J$6-'d_시나리오'!$H$6)*('d_시나리오'!$I$6-'d_시나리오'!$H$6)),'d_시나리오'!$J$6-SQRT((1-O2613)*('d_시나리오'!$J$6-'d_시나리오'!$H$6)*('d_시나리오'!$J$6-'d_시나리오'!$I$6))))</f>
        <v/>
      </c>
      <c r="Q2613">
        <f>INDEX('d_분포'!$B$2:$B$57,RANDBETWEEN(1,56))</f>
        <v/>
      </c>
      <c r="R2613">
        <f>BETAINV(RAND(),5,5)</f>
        <v/>
      </c>
      <c r="S2613">
        <f>'d_고정'!$B$1*'6_기대효과'!$H$7*('d_시나리오'!$I$7/'d_고정'!$B$2)*B2613</f>
        <v/>
      </c>
      <c r="T2613">
        <f>S2613*D2613</f>
        <v/>
      </c>
      <c r="U2613">
        <f>S2613*F2613*H2613</f>
        <v/>
      </c>
      <c r="V2613">
        <f>S2613*F2613*(H2613-1)</f>
        <v/>
      </c>
      <c r="W2613">
        <f>U2613*J2613</f>
        <v/>
      </c>
      <c r="X2613">
        <f>T2613+W2613</f>
        <v/>
      </c>
      <c r="Y2613">
        <f>(T2613*E2613+W2613*L2613)*(1-R2613-'d_고정'!$B$13)</f>
        <v/>
      </c>
      <c r="Z2613">
        <f>(U2613*N2613*Q2613+'d_고정'!$B$3*('6_기대효과'!$H$7/8)*Q2613*'d_고정'!$B$10*P2613*('6_기대효과'!$K$7/'d_고정'!$B$9))*(1-R2613)</f>
        <v/>
      </c>
      <c r="AA2613">
        <f>W2613*L2613*(1-R2613-'d_고정'!$B$13)+U2613*MAX(N2613-'d_고정'!$B$10*P2613*('6_기대효과'!$K$7/'d_고정'!$B$9),0)*Q2613*(1-R2613)</f>
        <v/>
      </c>
      <c r="AB2613">
        <f>Y2613+Z2613</f>
        <v/>
      </c>
      <c r="AC2613">
        <f>Y2613/('d_고정'!$B$5*'6_기대효과'!$H$7/8)/'d_고정'!$B$6</f>
        <v/>
      </c>
      <c r="AD2613">
        <f>Y2613/('d_고정'!$B$8*'6_기대효과'!$H$7/8)</f>
        <v/>
      </c>
    </row>
    <row r="2614">
      <c r="A2614">
        <f>RAND()</f>
        <v/>
      </c>
      <c r="B2614">
        <f>IF('d_시나리오'!$J$2='d_시나리오'!$H$2,'d_시나리오'!$I$2,IF(A2614&lt;('d_시나리오'!$I$2-'d_시나리오'!$H$2)/('d_시나리오'!$J$2-'d_시나리오'!$H$2),'d_시나리오'!$H$2+SQRT(A2614*('d_시나리오'!$J$2-'d_시나리오'!$H$2)*('d_시나리오'!$I$2-'d_시나리오'!$H$2)),'d_시나리오'!$J$2-SQRT((1-A2614)*('d_시나리오'!$J$2-'d_시나리오'!$H$2)*('d_시나리오'!$J$2-'d_시나리오'!$I$2))))</f>
        <v/>
      </c>
      <c r="C2614">
        <f>RAND()</f>
        <v/>
      </c>
      <c r="D2614">
        <f>BETAINV(RAND(),IF(C2614&lt;'d_고정'!$B$26,'d_고정'!$B$23,'d_고정'!$B$16)+1,'d_고정'!$B$17-IF(C2614&lt;'d_고정'!$B$26,'d_고정'!$B$23,'d_고정'!$B$16)+1)*('d_고정'!$B$14+('d_고정'!$B$15-'d_고정'!$B$14)*RAND())</f>
        <v/>
      </c>
      <c r="E2614">
        <f>INDEX('d_분포'!$A$2:$A$28,RANDBETWEEN(1,27))</f>
        <v/>
      </c>
      <c r="F2614">
        <f>INDEX('d_분포'!$C$2:$C$5,RANDBETWEEN(1,4))*(0.9+0.2*RAND())</f>
        <v/>
      </c>
      <c r="G2614">
        <f>RAND()</f>
        <v/>
      </c>
      <c r="H2614">
        <f>(F2614+(1-F2614)*('d_고정'!$B$22*BETAINV(RAND(),IF(G2614&lt;'d_고정'!$B$26,'d_고정'!$B$25,'d_고정'!$B$20)+1,'d_고정'!$B$21-IF(G2614&lt;'d_고정'!$B$26,'d_고정'!$B$25,'d_고정'!$B$20)+1)+(1-'d_고정'!$B$22)*BETAINV(RAND(),IF(G2614&lt;'d_고정'!$B$26,'d_고정'!$B$24,'d_고정'!$B$18)+1,'d_고정'!$B$19-IF(G2614&lt;'d_고정'!$B$26,'d_고정'!$B$24,'d_고정'!$B$18)+1))*('d_고정'!$B$14+('d_고정'!$B$15-'d_고정'!$B$14)*RAND()))/F2614</f>
        <v/>
      </c>
      <c r="I2614">
        <f>RAND()</f>
        <v/>
      </c>
      <c r="J2614">
        <f>IF('d_시나리오'!$J$3='d_시나리오'!$H$3,'d_시나리오'!$I$3,IF(I2614&lt;('d_시나리오'!$I$3-'d_시나리오'!$H$3)/('d_시나리오'!$J$3-'d_시나리오'!$H$3),'d_시나리오'!$H$3+SQRT(I2614*('d_시나리오'!$J$3-'d_시나리오'!$H$3)*('d_시나리오'!$I$3-'d_시나리오'!$H$3)),'d_시나리오'!$J$3-SQRT((1-I2614)*('d_시나리오'!$J$3-'d_시나리오'!$H$3)*('d_시나리오'!$J$3-'d_시나리오'!$I$3))))</f>
        <v/>
      </c>
      <c r="K2614">
        <f>RAND()</f>
        <v/>
      </c>
      <c r="L2614">
        <f>IF('d_시나리오'!$J$4='d_시나리오'!$H$4,'d_시나리오'!$I$4,IF(K2614&lt;('d_시나리오'!$I$4-'d_시나리오'!$H$4)/('d_시나리오'!$J$4-'d_시나리오'!$H$4),'d_시나리오'!$H$4+SQRT(K2614*('d_시나리오'!$J$4-'d_시나리오'!$H$4)*('d_시나리오'!$I$4-'d_시나리오'!$H$4)),'d_시나리오'!$J$4-SQRT((1-K2614)*('d_시나리오'!$J$4-'d_시나리오'!$H$4)*('d_시나리오'!$J$4-'d_시나리오'!$I$4))))</f>
        <v/>
      </c>
      <c r="M2614">
        <f>RAND()</f>
        <v/>
      </c>
      <c r="N2614">
        <f>IF('d_시나리오'!$J$5='d_시나리오'!$H$5,'d_시나리오'!$I$5,IF(M2614&lt;('d_시나리오'!$I$5-'d_시나리오'!$H$5)/('d_시나리오'!$J$5-'d_시나리오'!$H$5),'d_시나리오'!$H$5+SQRT(M2614*('d_시나리오'!$J$5-'d_시나리오'!$H$5)*('d_시나리오'!$I$5-'d_시나리오'!$H$5)),'d_시나리오'!$J$5-SQRT((1-M2614)*('d_시나리오'!$J$5-'d_시나리오'!$H$5)*('d_시나리오'!$J$5-'d_시나리오'!$I$5))))</f>
        <v/>
      </c>
      <c r="O2614">
        <f>RAND()</f>
        <v/>
      </c>
      <c r="P2614">
        <f>IF('d_시나리오'!$J$6='d_시나리오'!$H$6,'d_시나리오'!$I$6,IF(O2614&lt;('d_시나리오'!$I$6-'d_시나리오'!$H$6)/('d_시나리오'!$J$6-'d_시나리오'!$H$6),'d_시나리오'!$H$6+SQRT(O2614*('d_시나리오'!$J$6-'d_시나리오'!$H$6)*('d_시나리오'!$I$6-'d_시나리오'!$H$6)),'d_시나리오'!$J$6-SQRT((1-O2614)*('d_시나리오'!$J$6-'d_시나리오'!$H$6)*('d_시나리오'!$J$6-'d_시나리오'!$I$6))))</f>
        <v/>
      </c>
      <c r="Q2614">
        <f>INDEX('d_분포'!$B$2:$B$57,RANDBETWEEN(1,56))</f>
        <v/>
      </c>
      <c r="R2614">
        <f>BETAINV(RAND(),5,5)</f>
        <v/>
      </c>
      <c r="S2614">
        <f>'d_고정'!$B$1*'6_기대효과'!$H$7*('d_시나리오'!$I$7/'d_고정'!$B$2)*B2614</f>
        <v/>
      </c>
      <c r="T2614">
        <f>S2614*D2614</f>
        <v/>
      </c>
      <c r="U2614">
        <f>S2614*F2614*H2614</f>
        <v/>
      </c>
      <c r="V2614">
        <f>S2614*F2614*(H2614-1)</f>
        <v/>
      </c>
      <c r="W2614">
        <f>U2614*J2614</f>
        <v/>
      </c>
      <c r="X2614">
        <f>T2614+W2614</f>
        <v/>
      </c>
      <c r="Y2614">
        <f>(T2614*E2614+W2614*L2614)*(1-R2614-'d_고정'!$B$13)</f>
        <v/>
      </c>
      <c r="Z2614">
        <f>(U2614*N2614*Q2614+'d_고정'!$B$3*('6_기대효과'!$H$7/8)*Q2614*'d_고정'!$B$10*P2614*('6_기대효과'!$K$7/'d_고정'!$B$9))*(1-R2614)</f>
        <v/>
      </c>
      <c r="AA2614">
        <f>W2614*L2614*(1-R2614-'d_고정'!$B$13)+U2614*MAX(N2614-'d_고정'!$B$10*P2614*('6_기대효과'!$K$7/'d_고정'!$B$9),0)*Q2614*(1-R2614)</f>
        <v/>
      </c>
      <c r="AB2614">
        <f>Y2614+Z2614</f>
        <v/>
      </c>
      <c r="AC2614">
        <f>Y2614/('d_고정'!$B$5*'6_기대효과'!$H$7/8)/'d_고정'!$B$6</f>
        <v/>
      </c>
      <c r="AD2614">
        <f>Y2614/('d_고정'!$B$8*'6_기대효과'!$H$7/8)</f>
        <v/>
      </c>
    </row>
    <row r="2615">
      <c r="A2615">
        <f>RAND()</f>
        <v/>
      </c>
      <c r="B2615">
        <f>IF('d_시나리오'!$J$2='d_시나리오'!$H$2,'d_시나리오'!$I$2,IF(A2615&lt;('d_시나리오'!$I$2-'d_시나리오'!$H$2)/('d_시나리오'!$J$2-'d_시나리오'!$H$2),'d_시나리오'!$H$2+SQRT(A2615*('d_시나리오'!$J$2-'d_시나리오'!$H$2)*('d_시나리오'!$I$2-'d_시나리오'!$H$2)),'d_시나리오'!$J$2-SQRT((1-A2615)*('d_시나리오'!$J$2-'d_시나리오'!$H$2)*('d_시나리오'!$J$2-'d_시나리오'!$I$2))))</f>
        <v/>
      </c>
      <c r="C2615">
        <f>RAND()</f>
        <v/>
      </c>
      <c r="D2615">
        <f>BETAINV(RAND(),IF(C2615&lt;'d_고정'!$B$26,'d_고정'!$B$23,'d_고정'!$B$16)+1,'d_고정'!$B$17-IF(C2615&lt;'d_고정'!$B$26,'d_고정'!$B$23,'d_고정'!$B$16)+1)*('d_고정'!$B$14+('d_고정'!$B$15-'d_고정'!$B$14)*RAND())</f>
        <v/>
      </c>
      <c r="E2615">
        <f>INDEX('d_분포'!$A$2:$A$28,RANDBETWEEN(1,27))</f>
        <v/>
      </c>
      <c r="F2615">
        <f>INDEX('d_분포'!$C$2:$C$5,RANDBETWEEN(1,4))*(0.9+0.2*RAND())</f>
        <v/>
      </c>
      <c r="G2615">
        <f>RAND()</f>
        <v/>
      </c>
      <c r="H2615">
        <f>(F2615+(1-F2615)*('d_고정'!$B$22*BETAINV(RAND(),IF(G2615&lt;'d_고정'!$B$26,'d_고정'!$B$25,'d_고정'!$B$20)+1,'d_고정'!$B$21-IF(G2615&lt;'d_고정'!$B$26,'d_고정'!$B$25,'d_고정'!$B$20)+1)+(1-'d_고정'!$B$22)*BETAINV(RAND(),IF(G2615&lt;'d_고정'!$B$26,'d_고정'!$B$24,'d_고정'!$B$18)+1,'d_고정'!$B$19-IF(G2615&lt;'d_고정'!$B$26,'d_고정'!$B$24,'d_고정'!$B$18)+1))*('d_고정'!$B$14+('d_고정'!$B$15-'d_고정'!$B$14)*RAND()))/F2615</f>
        <v/>
      </c>
      <c r="I2615">
        <f>RAND()</f>
        <v/>
      </c>
      <c r="J2615">
        <f>IF('d_시나리오'!$J$3='d_시나리오'!$H$3,'d_시나리오'!$I$3,IF(I2615&lt;('d_시나리오'!$I$3-'d_시나리오'!$H$3)/('d_시나리오'!$J$3-'d_시나리오'!$H$3),'d_시나리오'!$H$3+SQRT(I2615*('d_시나리오'!$J$3-'d_시나리오'!$H$3)*('d_시나리오'!$I$3-'d_시나리오'!$H$3)),'d_시나리오'!$J$3-SQRT((1-I2615)*('d_시나리오'!$J$3-'d_시나리오'!$H$3)*('d_시나리오'!$J$3-'d_시나리오'!$I$3))))</f>
        <v/>
      </c>
      <c r="K2615">
        <f>RAND()</f>
        <v/>
      </c>
      <c r="L2615">
        <f>IF('d_시나리오'!$J$4='d_시나리오'!$H$4,'d_시나리오'!$I$4,IF(K2615&lt;('d_시나리오'!$I$4-'d_시나리오'!$H$4)/('d_시나리오'!$J$4-'d_시나리오'!$H$4),'d_시나리오'!$H$4+SQRT(K2615*('d_시나리오'!$J$4-'d_시나리오'!$H$4)*('d_시나리오'!$I$4-'d_시나리오'!$H$4)),'d_시나리오'!$J$4-SQRT((1-K2615)*('d_시나리오'!$J$4-'d_시나리오'!$H$4)*('d_시나리오'!$J$4-'d_시나리오'!$I$4))))</f>
        <v/>
      </c>
      <c r="M2615">
        <f>RAND()</f>
        <v/>
      </c>
      <c r="N2615">
        <f>IF('d_시나리오'!$J$5='d_시나리오'!$H$5,'d_시나리오'!$I$5,IF(M2615&lt;('d_시나리오'!$I$5-'d_시나리오'!$H$5)/('d_시나리오'!$J$5-'d_시나리오'!$H$5),'d_시나리오'!$H$5+SQRT(M2615*('d_시나리오'!$J$5-'d_시나리오'!$H$5)*('d_시나리오'!$I$5-'d_시나리오'!$H$5)),'d_시나리오'!$J$5-SQRT((1-M2615)*('d_시나리오'!$J$5-'d_시나리오'!$H$5)*('d_시나리오'!$J$5-'d_시나리오'!$I$5))))</f>
        <v/>
      </c>
      <c r="O2615">
        <f>RAND()</f>
        <v/>
      </c>
      <c r="P2615">
        <f>IF('d_시나리오'!$J$6='d_시나리오'!$H$6,'d_시나리오'!$I$6,IF(O2615&lt;('d_시나리오'!$I$6-'d_시나리오'!$H$6)/('d_시나리오'!$J$6-'d_시나리오'!$H$6),'d_시나리오'!$H$6+SQRT(O2615*('d_시나리오'!$J$6-'d_시나리오'!$H$6)*('d_시나리오'!$I$6-'d_시나리오'!$H$6)),'d_시나리오'!$J$6-SQRT((1-O2615)*('d_시나리오'!$J$6-'d_시나리오'!$H$6)*('d_시나리오'!$J$6-'d_시나리오'!$I$6))))</f>
        <v/>
      </c>
      <c r="Q2615">
        <f>INDEX('d_분포'!$B$2:$B$57,RANDBETWEEN(1,56))</f>
        <v/>
      </c>
      <c r="R2615">
        <f>BETAINV(RAND(),5,5)</f>
        <v/>
      </c>
      <c r="S2615">
        <f>'d_고정'!$B$1*'6_기대효과'!$H$7*('d_시나리오'!$I$7/'d_고정'!$B$2)*B2615</f>
        <v/>
      </c>
      <c r="T2615">
        <f>S2615*D2615</f>
        <v/>
      </c>
      <c r="U2615">
        <f>S2615*F2615*H2615</f>
        <v/>
      </c>
      <c r="V2615">
        <f>S2615*F2615*(H2615-1)</f>
        <v/>
      </c>
      <c r="W2615">
        <f>U2615*J2615</f>
        <v/>
      </c>
      <c r="X2615">
        <f>T2615+W2615</f>
        <v/>
      </c>
      <c r="Y2615">
        <f>(T2615*E2615+W2615*L2615)*(1-R2615-'d_고정'!$B$13)</f>
        <v/>
      </c>
      <c r="Z2615">
        <f>(U2615*N2615*Q2615+'d_고정'!$B$3*('6_기대효과'!$H$7/8)*Q2615*'d_고정'!$B$10*P2615*('6_기대효과'!$K$7/'d_고정'!$B$9))*(1-R2615)</f>
        <v/>
      </c>
      <c r="AA2615">
        <f>W2615*L2615*(1-R2615-'d_고정'!$B$13)+U2615*MAX(N2615-'d_고정'!$B$10*P2615*('6_기대효과'!$K$7/'d_고정'!$B$9),0)*Q2615*(1-R2615)</f>
        <v/>
      </c>
      <c r="AB2615">
        <f>Y2615+Z2615</f>
        <v/>
      </c>
      <c r="AC2615">
        <f>Y2615/('d_고정'!$B$5*'6_기대효과'!$H$7/8)/'d_고정'!$B$6</f>
        <v/>
      </c>
      <c r="AD2615">
        <f>Y2615/('d_고정'!$B$8*'6_기대효과'!$H$7/8)</f>
        <v/>
      </c>
    </row>
    <row r="2616">
      <c r="A2616">
        <f>RAND()</f>
        <v/>
      </c>
      <c r="B2616">
        <f>IF('d_시나리오'!$J$2='d_시나리오'!$H$2,'d_시나리오'!$I$2,IF(A2616&lt;('d_시나리오'!$I$2-'d_시나리오'!$H$2)/('d_시나리오'!$J$2-'d_시나리오'!$H$2),'d_시나리오'!$H$2+SQRT(A2616*('d_시나리오'!$J$2-'d_시나리오'!$H$2)*('d_시나리오'!$I$2-'d_시나리오'!$H$2)),'d_시나리오'!$J$2-SQRT((1-A2616)*('d_시나리오'!$J$2-'d_시나리오'!$H$2)*('d_시나리오'!$J$2-'d_시나리오'!$I$2))))</f>
        <v/>
      </c>
      <c r="C2616">
        <f>RAND()</f>
        <v/>
      </c>
      <c r="D2616">
        <f>BETAINV(RAND(),IF(C2616&lt;'d_고정'!$B$26,'d_고정'!$B$23,'d_고정'!$B$16)+1,'d_고정'!$B$17-IF(C2616&lt;'d_고정'!$B$26,'d_고정'!$B$23,'d_고정'!$B$16)+1)*('d_고정'!$B$14+('d_고정'!$B$15-'d_고정'!$B$14)*RAND())</f>
        <v/>
      </c>
      <c r="E2616">
        <f>INDEX('d_분포'!$A$2:$A$28,RANDBETWEEN(1,27))</f>
        <v/>
      </c>
      <c r="F2616">
        <f>INDEX('d_분포'!$C$2:$C$5,RANDBETWEEN(1,4))*(0.9+0.2*RAND())</f>
        <v/>
      </c>
      <c r="G2616">
        <f>RAND()</f>
        <v/>
      </c>
      <c r="H2616">
        <f>(F2616+(1-F2616)*('d_고정'!$B$22*BETAINV(RAND(),IF(G2616&lt;'d_고정'!$B$26,'d_고정'!$B$25,'d_고정'!$B$20)+1,'d_고정'!$B$21-IF(G2616&lt;'d_고정'!$B$26,'d_고정'!$B$25,'d_고정'!$B$20)+1)+(1-'d_고정'!$B$22)*BETAINV(RAND(),IF(G2616&lt;'d_고정'!$B$26,'d_고정'!$B$24,'d_고정'!$B$18)+1,'d_고정'!$B$19-IF(G2616&lt;'d_고정'!$B$26,'d_고정'!$B$24,'d_고정'!$B$18)+1))*('d_고정'!$B$14+('d_고정'!$B$15-'d_고정'!$B$14)*RAND()))/F2616</f>
        <v/>
      </c>
      <c r="I2616">
        <f>RAND()</f>
        <v/>
      </c>
      <c r="J2616">
        <f>IF('d_시나리오'!$J$3='d_시나리오'!$H$3,'d_시나리오'!$I$3,IF(I2616&lt;('d_시나리오'!$I$3-'d_시나리오'!$H$3)/('d_시나리오'!$J$3-'d_시나리오'!$H$3),'d_시나리오'!$H$3+SQRT(I2616*('d_시나리오'!$J$3-'d_시나리오'!$H$3)*('d_시나리오'!$I$3-'d_시나리오'!$H$3)),'d_시나리오'!$J$3-SQRT((1-I2616)*('d_시나리오'!$J$3-'d_시나리오'!$H$3)*('d_시나리오'!$J$3-'d_시나리오'!$I$3))))</f>
        <v/>
      </c>
      <c r="K2616">
        <f>RAND()</f>
        <v/>
      </c>
      <c r="L2616">
        <f>IF('d_시나리오'!$J$4='d_시나리오'!$H$4,'d_시나리오'!$I$4,IF(K2616&lt;('d_시나리오'!$I$4-'d_시나리오'!$H$4)/('d_시나리오'!$J$4-'d_시나리오'!$H$4),'d_시나리오'!$H$4+SQRT(K2616*('d_시나리오'!$J$4-'d_시나리오'!$H$4)*('d_시나리오'!$I$4-'d_시나리오'!$H$4)),'d_시나리오'!$J$4-SQRT((1-K2616)*('d_시나리오'!$J$4-'d_시나리오'!$H$4)*('d_시나리오'!$J$4-'d_시나리오'!$I$4))))</f>
        <v/>
      </c>
      <c r="M2616">
        <f>RAND()</f>
        <v/>
      </c>
      <c r="N2616">
        <f>IF('d_시나리오'!$J$5='d_시나리오'!$H$5,'d_시나리오'!$I$5,IF(M2616&lt;('d_시나리오'!$I$5-'d_시나리오'!$H$5)/('d_시나리오'!$J$5-'d_시나리오'!$H$5),'d_시나리오'!$H$5+SQRT(M2616*('d_시나리오'!$J$5-'d_시나리오'!$H$5)*('d_시나리오'!$I$5-'d_시나리오'!$H$5)),'d_시나리오'!$J$5-SQRT((1-M2616)*('d_시나리오'!$J$5-'d_시나리오'!$H$5)*('d_시나리오'!$J$5-'d_시나리오'!$I$5))))</f>
        <v/>
      </c>
      <c r="O2616">
        <f>RAND()</f>
        <v/>
      </c>
      <c r="P2616">
        <f>IF('d_시나리오'!$J$6='d_시나리오'!$H$6,'d_시나리오'!$I$6,IF(O2616&lt;('d_시나리오'!$I$6-'d_시나리오'!$H$6)/('d_시나리오'!$J$6-'d_시나리오'!$H$6),'d_시나리오'!$H$6+SQRT(O2616*('d_시나리오'!$J$6-'d_시나리오'!$H$6)*('d_시나리오'!$I$6-'d_시나리오'!$H$6)),'d_시나리오'!$J$6-SQRT((1-O2616)*('d_시나리오'!$J$6-'d_시나리오'!$H$6)*('d_시나리오'!$J$6-'d_시나리오'!$I$6))))</f>
        <v/>
      </c>
      <c r="Q2616">
        <f>INDEX('d_분포'!$B$2:$B$57,RANDBETWEEN(1,56))</f>
        <v/>
      </c>
      <c r="R2616">
        <f>BETAINV(RAND(),5,5)</f>
        <v/>
      </c>
      <c r="S2616">
        <f>'d_고정'!$B$1*'6_기대효과'!$H$7*('d_시나리오'!$I$7/'d_고정'!$B$2)*B2616</f>
        <v/>
      </c>
      <c r="T2616">
        <f>S2616*D2616</f>
        <v/>
      </c>
      <c r="U2616">
        <f>S2616*F2616*H2616</f>
        <v/>
      </c>
      <c r="V2616">
        <f>S2616*F2616*(H2616-1)</f>
        <v/>
      </c>
      <c r="W2616">
        <f>U2616*J2616</f>
        <v/>
      </c>
      <c r="X2616">
        <f>T2616+W2616</f>
        <v/>
      </c>
      <c r="Y2616">
        <f>(T2616*E2616+W2616*L2616)*(1-R2616-'d_고정'!$B$13)</f>
        <v/>
      </c>
      <c r="Z2616">
        <f>(U2616*N2616*Q2616+'d_고정'!$B$3*('6_기대효과'!$H$7/8)*Q2616*'d_고정'!$B$10*P2616*('6_기대효과'!$K$7/'d_고정'!$B$9))*(1-R2616)</f>
        <v/>
      </c>
      <c r="AA2616">
        <f>W2616*L2616*(1-R2616-'d_고정'!$B$13)+U2616*MAX(N2616-'d_고정'!$B$10*P2616*('6_기대효과'!$K$7/'d_고정'!$B$9),0)*Q2616*(1-R2616)</f>
        <v/>
      </c>
      <c r="AB2616">
        <f>Y2616+Z2616</f>
        <v/>
      </c>
      <c r="AC2616">
        <f>Y2616/('d_고정'!$B$5*'6_기대효과'!$H$7/8)/'d_고정'!$B$6</f>
        <v/>
      </c>
      <c r="AD2616">
        <f>Y2616/('d_고정'!$B$8*'6_기대효과'!$H$7/8)</f>
        <v/>
      </c>
    </row>
    <row r="2617">
      <c r="A2617">
        <f>RAND()</f>
        <v/>
      </c>
      <c r="B2617">
        <f>IF('d_시나리오'!$J$2='d_시나리오'!$H$2,'d_시나리오'!$I$2,IF(A2617&lt;('d_시나리오'!$I$2-'d_시나리오'!$H$2)/('d_시나리오'!$J$2-'d_시나리오'!$H$2),'d_시나리오'!$H$2+SQRT(A2617*('d_시나리오'!$J$2-'d_시나리오'!$H$2)*('d_시나리오'!$I$2-'d_시나리오'!$H$2)),'d_시나리오'!$J$2-SQRT((1-A2617)*('d_시나리오'!$J$2-'d_시나리오'!$H$2)*('d_시나리오'!$J$2-'d_시나리오'!$I$2))))</f>
        <v/>
      </c>
      <c r="C2617">
        <f>RAND()</f>
        <v/>
      </c>
      <c r="D2617">
        <f>BETAINV(RAND(),IF(C2617&lt;'d_고정'!$B$26,'d_고정'!$B$23,'d_고정'!$B$16)+1,'d_고정'!$B$17-IF(C2617&lt;'d_고정'!$B$26,'d_고정'!$B$23,'d_고정'!$B$16)+1)*('d_고정'!$B$14+('d_고정'!$B$15-'d_고정'!$B$14)*RAND())</f>
        <v/>
      </c>
      <c r="E2617">
        <f>INDEX('d_분포'!$A$2:$A$28,RANDBETWEEN(1,27))</f>
        <v/>
      </c>
      <c r="F2617">
        <f>INDEX('d_분포'!$C$2:$C$5,RANDBETWEEN(1,4))*(0.9+0.2*RAND())</f>
        <v/>
      </c>
      <c r="G2617">
        <f>RAND()</f>
        <v/>
      </c>
      <c r="H2617">
        <f>(F2617+(1-F2617)*('d_고정'!$B$22*BETAINV(RAND(),IF(G2617&lt;'d_고정'!$B$26,'d_고정'!$B$25,'d_고정'!$B$20)+1,'d_고정'!$B$21-IF(G2617&lt;'d_고정'!$B$26,'d_고정'!$B$25,'d_고정'!$B$20)+1)+(1-'d_고정'!$B$22)*BETAINV(RAND(),IF(G2617&lt;'d_고정'!$B$26,'d_고정'!$B$24,'d_고정'!$B$18)+1,'d_고정'!$B$19-IF(G2617&lt;'d_고정'!$B$26,'d_고정'!$B$24,'d_고정'!$B$18)+1))*('d_고정'!$B$14+('d_고정'!$B$15-'d_고정'!$B$14)*RAND()))/F2617</f>
        <v/>
      </c>
      <c r="I2617">
        <f>RAND()</f>
        <v/>
      </c>
      <c r="J2617">
        <f>IF('d_시나리오'!$J$3='d_시나리오'!$H$3,'d_시나리오'!$I$3,IF(I2617&lt;('d_시나리오'!$I$3-'d_시나리오'!$H$3)/('d_시나리오'!$J$3-'d_시나리오'!$H$3),'d_시나리오'!$H$3+SQRT(I2617*('d_시나리오'!$J$3-'d_시나리오'!$H$3)*('d_시나리오'!$I$3-'d_시나리오'!$H$3)),'d_시나리오'!$J$3-SQRT((1-I2617)*('d_시나리오'!$J$3-'d_시나리오'!$H$3)*('d_시나리오'!$J$3-'d_시나리오'!$I$3))))</f>
        <v/>
      </c>
      <c r="K2617">
        <f>RAND()</f>
        <v/>
      </c>
      <c r="L2617">
        <f>IF('d_시나리오'!$J$4='d_시나리오'!$H$4,'d_시나리오'!$I$4,IF(K2617&lt;('d_시나리오'!$I$4-'d_시나리오'!$H$4)/('d_시나리오'!$J$4-'d_시나리오'!$H$4),'d_시나리오'!$H$4+SQRT(K2617*('d_시나리오'!$J$4-'d_시나리오'!$H$4)*('d_시나리오'!$I$4-'d_시나리오'!$H$4)),'d_시나리오'!$J$4-SQRT((1-K2617)*('d_시나리오'!$J$4-'d_시나리오'!$H$4)*('d_시나리오'!$J$4-'d_시나리오'!$I$4))))</f>
        <v/>
      </c>
      <c r="M2617">
        <f>RAND()</f>
        <v/>
      </c>
      <c r="N2617">
        <f>IF('d_시나리오'!$J$5='d_시나리오'!$H$5,'d_시나리오'!$I$5,IF(M2617&lt;('d_시나리오'!$I$5-'d_시나리오'!$H$5)/('d_시나리오'!$J$5-'d_시나리오'!$H$5),'d_시나리오'!$H$5+SQRT(M2617*('d_시나리오'!$J$5-'d_시나리오'!$H$5)*('d_시나리오'!$I$5-'d_시나리오'!$H$5)),'d_시나리오'!$J$5-SQRT((1-M2617)*('d_시나리오'!$J$5-'d_시나리오'!$H$5)*('d_시나리오'!$J$5-'d_시나리오'!$I$5))))</f>
        <v/>
      </c>
      <c r="O2617">
        <f>RAND()</f>
        <v/>
      </c>
      <c r="P2617">
        <f>IF('d_시나리오'!$J$6='d_시나리오'!$H$6,'d_시나리오'!$I$6,IF(O2617&lt;('d_시나리오'!$I$6-'d_시나리오'!$H$6)/('d_시나리오'!$J$6-'d_시나리오'!$H$6),'d_시나리오'!$H$6+SQRT(O2617*('d_시나리오'!$J$6-'d_시나리오'!$H$6)*('d_시나리오'!$I$6-'d_시나리오'!$H$6)),'d_시나리오'!$J$6-SQRT((1-O2617)*('d_시나리오'!$J$6-'d_시나리오'!$H$6)*('d_시나리오'!$J$6-'d_시나리오'!$I$6))))</f>
        <v/>
      </c>
      <c r="Q2617">
        <f>INDEX('d_분포'!$B$2:$B$57,RANDBETWEEN(1,56))</f>
        <v/>
      </c>
      <c r="R2617">
        <f>BETAINV(RAND(),5,5)</f>
        <v/>
      </c>
      <c r="S2617">
        <f>'d_고정'!$B$1*'6_기대효과'!$H$7*('d_시나리오'!$I$7/'d_고정'!$B$2)*B2617</f>
        <v/>
      </c>
      <c r="T2617">
        <f>S2617*D2617</f>
        <v/>
      </c>
      <c r="U2617">
        <f>S2617*F2617*H2617</f>
        <v/>
      </c>
      <c r="V2617">
        <f>S2617*F2617*(H2617-1)</f>
        <v/>
      </c>
      <c r="W2617">
        <f>U2617*J2617</f>
        <v/>
      </c>
      <c r="X2617">
        <f>T2617+W2617</f>
        <v/>
      </c>
      <c r="Y2617">
        <f>(T2617*E2617+W2617*L2617)*(1-R2617-'d_고정'!$B$13)</f>
        <v/>
      </c>
      <c r="Z2617">
        <f>(U2617*N2617*Q2617+'d_고정'!$B$3*('6_기대효과'!$H$7/8)*Q2617*'d_고정'!$B$10*P2617*('6_기대효과'!$K$7/'d_고정'!$B$9))*(1-R2617)</f>
        <v/>
      </c>
      <c r="AA2617">
        <f>W2617*L2617*(1-R2617-'d_고정'!$B$13)+U2617*MAX(N2617-'d_고정'!$B$10*P2617*('6_기대효과'!$K$7/'d_고정'!$B$9),0)*Q2617*(1-R2617)</f>
        <v/>
      </c>
      <c r="AB2617">
        <f>Y2617+Z2617</f>
        <v/>
      </c>
      <c r="AC2617">
        <f>Y2617/('d_고정'!$B$5*'6_기대효과'!$H$7/8)/'d_고정'!$B$6</f>
        <v/>
      </c>
      <c r="AD2617">
        <f>Y2617/('d_고정'!$B$8*'6_기대효과'!$H$7/8)</f>
        <v/>
      </c>
    </row>
    <row r="2618">
      <c r="A2618">
        <f>RAND()</f>
        <v/>
      </c>
      <c r="B2618">
        <f>IF('d_시나리오'!$J$2='d_시나리오'!$H$2,'d_시나리오'!$I$2,IF(A2618&lt;('d_시나리오'!$I$2-'d_시나리오'!$H$2)/('d_시나리오'!$J$2-'d_시나리오'!$H$2),'d_시나리오'!$H$2+SQRT(A2618*('d_시나리오'!$J$2-'d_시나리오'!$H$2)*('d_시나리오'!$I$2-'d_시나리오'!$H$2)),'d_시나리오'!$J$2-SQRT((1-A2618)*('d_시나리오'!$J$2-'d_시나리오'!$H$2)*('d_시나리오'!$J$2-'d_시나리오'!$I$2))))</f>
        <v/>
      </c>
      <c r="C2618">
        <f>RAND()</f>
        <v/>
      </c>
      <c r="D2618">
        <f>BETAINV(RAND(),IF(C2618&lt;'d_고정'!$B$26,'d_고정'!$B$23,'d_고정'!$B$16)+1,'d_고정'!$B$17-IF(C2618&lt;'d_고정'!$B$26,'d_고정'!$B$23,'d_고정'!$B$16)+1)*('d_고정'!$B$14+('d_고정'!$B$15-'d_고정'!$B$14)*RAND())</f>
        <v/>
      </c>
      <c r="E2618">
        <f>INDEX('d_분포'!$A$2:$A$28,RANDBETWEEN(1,27))</f>
        <v/>
      </c>
      <c r="F2618">
        <f>INDEX('d_분포'!$C$2:$C$5,RANDBETWEEN(1,4))*(0.9+0.2*RAND())</f>
        <v/>
      </c>
      <c r="G2618">
        <f>RAND()</f>
        <v/>
      </c>
      <c r="H2618">
        <f>(F2618+(1-F2618)*('d_고정'!$B$22*BETAINV(RAND(),IF(G2618&lt;'d_고정'!$B$26,'d_고정'!$B$25,'d_고정'!$B$20)+1,'d_고정'!$B$21-IF(G2618&lt;'d_고정'!$B$26,'d_고정'!$B$25,'d_고정'!$B$20)+1)+(1-'d_고정'!$B$22)*BETAINV(RAND(),IF(G2618&lt;'d_고정'!$B$26,'d_고정'!$B$24,'d_고정'!$B$18)+1,'d_고정'!$B$19-IF(G2618&lt;'d_고정'!$B$26,'d_고정'!$B$24,'d_고정'!$B$18)+1))*('d_고정'!$B$14+('d_고정'!$B$15-'d_고정'!$B$14)*RAND()))/F2618</f>
        <v/>
      </c>
      <c r="I2618">
        <f>RAND()</f>
        <v/>
      </c>
      <c r="J2618">
        <f>IF('d_시나리오'!$J$3='d_시나리오'!$H$3,'d_시나리오'!$I$3,IF(I2618&lt;('d_시나리오'!$I$3-'d_시나리오'!$H$3)/('d_시나리오'!$J$3-'d_시나리오'!$H$3),'d_시나리오'!$H$3+SQRT(I2618*('d_시나리오'!$J$3-'d_시나리오'!$H$3)*('d_시나리오'!$I$3-'d_시나리오'!$H$3)),'d_시나리오'!$J$3-SQRT((1-I2618)*('d_시나리오'!$J$3-'d_시나리오'!$H$3)*('d_시나리오'!$J$3-'d_시나리오'!$I$3))))</f>
        <v/>
      </c>
      <c r="K2618">
        <f>RAND()</f>
        <v/>
      </c>
      <c r="L2618">
        <f>IF('d_시나리오'!$J$4='d_시나리오'!$H$4,'d_시나리오'!$I$4,IF(K2618&lt;('d_시나리오'!$I$4-'d_시나리오'!$H$4)/('d_시나리오'!$J$4-'d_시나리오'!$H$4),'d_시나리오'!$H$4+SQRT(K2618*('d_시나리오'!$J$4-'d_시나리오'!$H$4)*('d_시나리오'!$I$4-'d_시나리오'!$H$4)),'d_시나리오'!$J$4-SQRT((1-K2618)*('d_시나리오'!$J$4-'d_시나리오'!$H$4)*('d_시나리오'!$J$4-'d_시나리오'!$I$4))))</f>
        <v/>
      </c>
      <c r="M2618">
        <f>RAND()</f>
        <v/>
      </c>
      <c r="N2618">
        <f>IF('d_시나리오'!$J$5='d_시나리오'!$H$5,'d_시나리오'!$I$5,IF(M2618&lt;('d_시나리오'!$I$5-'d_시나리오'!$H$5)/('d_시나리오'!$J$5-'d_시나리오'!$H$5),'d_시나리오'!$H$5+SQRT(M2618*('d_시나리오'!$J$5-'d_시나리오'!$H$5)*('d_시나리오'!$I$5-'d_시나리오'!$H$5)),'d_시나리오'!$J$5-SQRT((1-M2618)*('d_시나리오'!$J$5-'d_시나리오'!$H$5)*('d_시나리오'!$J$5-'d_시나리오'!$I$5))))</f>
        <v/>
      </c>
      <c r="O2618">
        <f>RAND()</f>
        <v/>
      </c>
      <c r="P2618">
        <f>IF('d_시나리오'!$J$6='d_시나리오'!$H$6,'d_시나리오'!$I$6,IF(O2618&lt;('d_시나리오'!$I$6-'d_시나리오'!$H$6)/('d_시나리오'!$J$6-'d_시나리오'!$H$6),'d_시나리오'!$H$6+SQRT(O2618*('d_시나리오'!$J$6-'d_시나리오'!$H$6)*('d_시나리오'!$I$6-'d_시나리오'!$H$6)),'d_시나리오'!$J$6-SQRT((1-O2618)*('d_시나리오'!$J$6-'d_시나리오'!$H$6)*('d_시나리오'!$J$6-'d_시나리오'!$I$6))))</f>
        <v/>
      </c>
      <c r="Q2618">
        <f>INDEX('d_분포'!$B$2:$B$57,RANDBETWEEN(1,56))</f>
        <v/>
      </c>
      <c r="R2618">
        <f>BETAINV(RAND(),5,5)</f>
        <v/>
      </c>
      <c r="S2618">
        <f>'d_고정'!$B$1*'6_기대효과'!$H$7*('d_시나리오'!$I$7/'d_고정'!$B$2)*B2618</f>
        <v/>
      </c>
      <c r="T2618">
        <f>S2618*D2618</f>
        <v/>
      </c>
      <c r="U2618">
        <f>S2618*F2618*H2618</f>
        <v/>
      </c>
      <c r="V2618">
        <f>S2618*F2618*(H2618-1)</f>
        <v/>
      </c>
      <c r="W2618">
        <f>U2618*J2618</f>
        <v/>
      </c>
      <c r="X2618">
        <f>T2618+W2618</f>
        <v/>
      </c>
      <c r="Y2618">
        <f>(T2618*E2618+W2618*L2618)*(1-R2618-'d_고정'!$B$13)</f>
        <v/>
      </c>
      <c r="Z2618">
        <f>(U2618*N2618*Q2618+'d_고정'!$B$3*('6_기대효과'!$H$7/8)*Q2618*'d_고정'!$B$10*P2618*('6_기대효과'!$K$7/'d_고정'!$B$9))*(1-R2618)</f>
        <v/>
      </c>
      <c r="AA2618">
        <f>W2618*L2618*(1-R2618-'d_고정'!$B$13)+U2618*MAX(N2618-'d_고정'!$B$10*P2618*('6_기대효과'!$K$7/'d_고정'!$B$9),0)*Q2618*(1-R2618)</f>
        <v/>
      </c>
      <c r="AB2618">
        <f>Y2618+Z2618</f>
        <v/>
      </c>
      <c r="AC2618">
        <f>Y2618/('d_고정'!$B$5*'6_기대효과'!$H$7/8)/'d_고정'!$B$6</f>
        <v/>
      </c>
      <c r="AD2618">
        <f>Y2618/('d_고정'!$B$8*'6_기대효과'!$H$7/8)</f>
        <v/>
      </c>
    </row>
    <row r="2619">
      <c r="A2619">
        <f>RAND()</f>
        <v/>
      </c>
      <c r="B2619">
        <f>IF('d_시나리오'!$J$2='d_시나리오'!$H$2,'d_시나리오'!$I$2,IF(A2619&lt;('d_시나리오'!$I$2-'d_시나리오'!$H$2)/('d_시나리오'!$J$2-'d_시나리오'!$H$2),'d_시나리오'!$H$2+SQRT(A2619*('d_시나리오'!$J$2-'d_시나리오'!$H$2)*('d_시나리오'!$I$2-'d_시나리오'!$H$2)),'d_시나리오'!$J$2-SQRT((1-A2619)*('d_시나리오'!$J$2-'d_시나리오'!$H$2)*('d_시나리오'!$J$2-'d_시나리오'!$I$2))))</f>
        <v/>
      </c>
      <c r="C2619">
        <f>RAND()</f>
        <v/>
      </c>
      <c r="D2619">
        <f>BETAINV(RAND(),IF(C2619&lt;'d_고정'!$B$26,'d_고정'!$B$23,'d_고정'!$B$16)+1,'d_고정'!$B$17-IF(C2619&lt;'d_고정'!$B$26,'d_고정'!$B$23,'d_고정'!$B$16)+1)*('d_고정'!$B$14+('d_고정'!$B$15-'d_고정'!$B$14)*RAND())</f>
        <v/>
      </c>
      <c r="E2619">
        <f>INDEX('d_분포'!$A$2:$A$28,RANDBETWEEN(1,27))</f>
        <v/>
      </c>
      <c r="F2619">
        <f>INDEX('d_분포'!$C$2:$C$5,RANDBETWEEN(1,4))*(0.9+0.2*RAND())</f>
        <v/>
      </c>
      <c r="G2619">
        <f>RAND()</f>
        <v/>
      </c>
      <c r="H2619">
        <f>(F2619+(1-F2619)*('d_고정'!$B$22*BETAINV(RAND(),IF(G2619&lt;'d_고정'!$B$26,'d_고정'!$B$25,'d_고정'!$B$20)+1,'d_고정'!$B$21-IF(G2619&lt;'d_고정'!$B$26,'d_고정'!$B$25,'d_고정'!$B$20)+1)+(1-'d_고정'!$B$22)*BETAINV(RAND(),IF(G2619&lt;'d_고정'!$B$26,'d_고정'!$B$24,'d_고정'!$B$18)+1,'d_고정'!$B$19-IF(G2619&lt;'d_고정'!$B$26,'d_고정'!$B$24,'d_고정'!$B$18)+1))*('d_고정'!$B$14+('d_고정'!$B$15-'d_고정'!$B$14)*RAND()))/F2619</f>
        <v/>
      </c>
      <c r="I2619">
        <f>RAND()</f>
        <v/>
      </c>
      <c r="J2619">
        <f>IF('d_시나리오'!$J$3='d_시나리오'!$H$3,'d_시나리오'!$I$3,IF(I2619&lt;('d_시나리오'!$I$3-'d_시나리오'!$H$3)/('d_시나리오'!$J$3-'d_시나리오'!$H$3),'d_시나리오'!$H$3+SQRT(I2619*('d_시나리오'!$J$3-'d_시나리오'!$H$3)*('d_시나리오'!$I$3-'d_시나리오'!$H$3)),'d_시나리오'!$J$3-SQRT((1-I2619)*('d_시나리오'!$J$3-'d_시나리오'!$H$3)*('d_시나리오'!$J$3-'d_시나리오'!$I$3))))</f>
        <v/>
      </c>
      <c r="K2619">
        <f>RAND()</f>
        <v/>
      </c>
      <c r="L2619">
        <f>IF('d_시나리오'!$J$4='d_시나리오'!$H$4,'d_시나리오'!$I$4,IF(K2619&lt;('d_시나리오'!$I$4-'d_시나리오'!$H$4)/('d_시나리오'!$J$4-'d_시나리오'!$H$4),'d_시나리오'!$H$4+SQRT(K2619*('d_시나리오'!$J$4-'d_시나리오'!$H$4)*('d_시나리오'!$I$4-'d_시나리오'!$H$4)),'d_시나리오'!$J$4-SQRT((1-K2619)*('d_시나리오'!$J$4-'d_시나리오'!$H$4)*('d_시나리오'!$J$4-'d_시나리오'!$I$4))))</f>
        <v/>
      </c>
      <c r="M2619">
        <f>RAND()</f>
        <v/>
      </c>
      <c r="N2619">
        <f>IF('d_시나리오'!$J$5='d_시나리오'!$H$5,'d_시나리오'!$I$5,IF(M2619&lt;('d_시나리오'!$I$5-'d_시나리오'!$H$5)/('d_시나리오'!$J$5-'d_시나리오'!$H$5),'d_시나리오'!$H$5+SQRT(M2619*('d_시나리오'!$J$5-'d_시나리오'!$H$5)*('d_시나리오'!$I$5-'d_시나리오'!$H$5)),'d_시나리오'!$J$5-SQRT((1-M2619)*('d_시나리오'!$J$5-'d_시나리오'!$H$5)*('d_시나리오'!$J$5-'d_시나리오'!$I$5))))</f>
        <v/>
      </c>
      <c r="O2619">
        <f>RAND()</f>
        <v/>
      </c>
      <c r="P2619">
        <f>IF('d_시나리오'!$J$6='d_시나리오'!$H$6,'d_시나리오'!$I$6,IF(O2619&lt;('d_시나리오'!$I$6-'d_시나리오'!$H$6)/('d_시나리오'!$J$6-'d_시나리오'!$H$6),'d_시나리오'!$H$6+SQRT(O2619*('d_시나리오'!$J$6-'d_시나리오'!$H$6)*('d_시나리오'!$I$6-'d_시나리오'!$H$6)),'d_시나리오'!$J$6-SQRT((1-O2619)*('d_시나리오'!$J$6-'d_시나리오'!$H$6)*('d_시나리오'!$J$6-'d_시나리오'!$I$6))))</f>
        <v/>
      </c>
      <c r="Q2619">
        <f>INDEX('d_분포'!$B$2:$B$57,RANDBETWEEN(1,56))</f>
        <v/>
      </c>
      <c r="R2619">
        <f>BETAINV(RAND(),5,5)</f>
        <v/>
      </c>
      <c r="S2619">
        <f>'d_고정'!$B$1*'6_기대효과'!$H$7*('d_시나리오'!$I$7/'d_고정'!$B$2)*B2619</f>
        <v/>
      </c>
      <c r="T2619">
        <f>S2619*D2619</f>
        <v/>
      </c>
      <c r="U2619">
        <f>S2619*F2619*H2619</f>
        <v/>
      </c>
      <c r="V2619">
        <f>S2619*F2619*(H2619-1)</f>
        <v/>
      </c>
      <c r="W2619">
        <f>U2619*J2619</f>
        <v/>
      </c>
      <c r="X2619">
        <f>T2619+W2619</f>
        <v/>
      </c>
      <c r="Y2619">
        <f>(T2619*E2619+W2619*L2619)*(1-R2619-'d_고정'!$B$13)</f>
        <v/>
      </c>
      <c r="Z2619">
        <f>(U2619*N2619*Q2619+'d_고정'!$B$3*('6_기대효과'!$H$7/8)*Q2619*'d_고정'!$B$10*P2619*('6_기대효과'!$K$7/'d_고정'!$B$9))*(1-R2619)</f>
        <v/>
      </c>
      <c r="AA2619">
        <f>W2619*L2619*(1-R2619-'d_고정'!$B$13)+U2619*MAX(N2619-'d_고정'!$B$10*P2619*('6_기대효과'!$K$7/'d_고정'!$B$9),0)*Q2619*(1-R2619)</f>
        <v/>
      </c>
      <c r="AB2619">
        <f>Y2619+Z2619</f>
        <v/>
      </c>
      <c r="AC2619">
        <f>Y2619/('d_고정'!$B$5*'6_기대효과'!$H$7/8)/'d_고정'!$B$6</f>
        <v/>
      </c>
      <c r="AD2619">
        <f>Y2619/('d_고정'!$B$8*'6_기대효과'!$H$7/8)</f>
        <v/>
      </c>
    </row>
    <row r="2620">
      <c r="A2620">
        <f>RAND()</f>
        <v/>
      </c>
      <c r="B2620">
        <f>IF('d_시나리오'!$J$2='d_시나리오'!$H$2,'d_시나리오'!$I$2,IF(A2620&lt;('d_시나리오'!$I$2-'d_시나리오'!$H$2)/('d_시나리오'!$J$2-'d_시나리오'!$H$2),'d_시나리오'!$H$2+SQRT(A2620*('d_시나리오'!$J$2-'d_시나리오'!$H$2)*('d_시나리오'!$I$2-'d_시나리오'!$H$2)),'d_시나리오'!$J$2-SQRT((1-A2620)*('d_시나리오'!$J$2-'d_시나리오'!$H$2)*('d_시나리오'!$J$2-'d_시나리오'!$I$2))))</f>
        <v/>
      </c>
      <c r="C2620">
        <f>RAND()</f>
        <v/>
      </c>
      <c r="D2620">
        <f>BETAINV(RAND(),IF(C2620&lt;'d_고정'!$B$26,'d_고정'!$B$23,'d_고정'!$B$16)+1,'d_고정'!$B$17-IF(C2620&lt;'d_고정'!$B$26,'d_고정'!$B$23,'d_고정'!$B$16)+1)*('d_고정'!$B$14+('d_고정'!$B$15-'d_고정'!$B$14)*RAND())</f>
        <v/>
      </c>
      <c r="E2620">
        <f>INDEX('d_분포'!$A$2:$A$28,RANDBETWEEN(1,27))</f>
        <v/>
      </c>
      <c r="F2620">
        <f>INDEX('d_분포'!$C$2:$C$5,RANDBETWEEN(1,4))*(0.9+0.2*RAND())</f>
        <v/>
      </c>
      <c r="G2620">
        <f>RAND()</f>
        <v/>
      </c>
      <c r="H2620">
        <f>(F2620+(1-F2620)*('d_고정'!$B$22*BETAINV(RAND(),IF(G2620&lt;'d_고정'!$B$26,'d_고정'!$B$25,'d_고정'!$B$20)+1,'d_고정'!$B$21-IF(G2620&lt;'d_고정'!$B$26,'d_고정'!$B$25,'d_고정'!$B$20)+1)+(1-'d_고정'!$B$22)*BETAINV(RAND(),IF(G2620&lt;'d_고정'!$B$26,'d_고정'!$B$24,'d_고정'!$B$18)+1,'d_고정'!$B$19-IF(G2620&lt;'d_고정'!$B$26,'d_고정'!$B$24,'d_고정'!$B$18)+1))*('d_고정'!$B$14+('d_고정'!$B$15-'d_고정'!$B$14)*RAND()))/F2620</f>
        <v/>
      </c>
      <c r="I2620">
        <f>RAND()</f>
        <v/>
      </c>
      <c r="J2620">
        <f>IF('d_시나리오'!$J$3='d_시나리오'!$H$3,'d_시나리오'!$I$3,IF(I2620&lt;('d_시나리오'!$I$3-'d_시나리오'!$H$3)/('d_시나리오'!$J$3-'d_시나리오'!$H$3),'d_시나리오'!$H$3+SQRT(I2620*('d_시나리오'!$J$3-'d_시나리오'!$H$3)*('d_시나리오'!$I$3-'d_시나리오'!$H$3)),'d_시나리오'!$J$3-SQRT((1-I2620)*('d_시나리오'!$J$3-'d_시나리오'!$H$3)*('d_시나리오'!$J$3-'d_시나리오'!$I$3))))</f>
        <v/>
      </c>
      <c r="K2620">
        <f>RAND()</f>
        <v/>
      </c>
      <c r="L2620">
        <f>IF('d_시나리오'!$J$4='d_시나리오'!$H$4,'d_시나리오'!$I$4,IF(K2620&lt;('d_시나리오'!$I$4-'d_시나리오'!$H$4)/('d_시나리오'!$J$4-'d_시나리오'!$H$4),'d_시나리오'!$H$4+SQRT(K2620*('d_시나리오'!$J$4-'d_시나리오'!$H$4)*('d_시나리오'!$I$4-'d_시나리오'!$H$4)),'d_시나리오'!$J$4-SQRT((1-K2620)*('d_시나리오'!$J$4-'d_시나리오'!$H$4)*('d_시나리오'!$J$4-'d_시나리오'!$I$4))))</f>
        <v/>
      </c>
      <c r="M2620">
        <f>RAND()</f>
        <v/>
      </c>
      <c r="N2620">
        <f>IF('d_시나리오'!$J$5='d_시나리오'!$H$5,'d_시나리오'!$I$5,IF(M2620&lt;('d_시나리오'!$I$5-'d_시나리오'!$H$5)/('d_시나리오'!$J$5-'d_시나리오'!$H$5),'d_시나리오'!$H$5+SQRT(M2620*('d_시나리오'!$J$5-'d_시나리오'!$H$5)*('d_시나리오'!$I$5-'d_시나리오'!$H$5)),'d_시나리오'!$J$5-SQRT((1-M2620)*('d_시나리오'!$J$5-'d_시나리오'!$H$5)*('d_시나리오'!$J$5-'d_시나리오'!$I$5))))</f>
        <v/>
      </c>
      <c r="O2620">
        <f>RAND()</f>
        <v/>
      </c>
      <c r="P2620">
        <f>IF('d_시나리오'!$J$6='d_시나리오'!$H$6,'d_시나리오'!$I$6,IF(O2620&lt;('d_시나리오'!$I$6-'d_시나리오'!$H$6)/('d_시나리오'!$J$6-'d_시나리오'!$H$6),'d_시나리오'!$H$6+SQRT(O2620*('d_시나리오'!$J$6-'d_시나리오'!$H$6)*('d_시나리오'!$I$6-'d_시나리오'!$H$6)),'d_시나리오'!$J$6-SQRT((1-O2620)*('d_시나리오'!$J$6-'d_시나리오'!$H$6)*('d_시나리오'!$J$6-'d_시나리오'!$I$6))))</f>
        <v/>
      </c>
      <c r="Q2620">
        <f>INDEX('d_분포'!$B$2:$B$57,RANDBETWEEN(1,56))</f>
        <v/>
      </c>
      <c r="R2620">
        <f>BETAINV(RAND(),5,5)</f>
        <v/>
      </c>
      <c r="S2620">
        <f>'d_고정'!$B$1*'6_기대효과'!$H$7*('d_시나리오'!$I$7/'d_고정'!$B$2)*B2620</f>
        <v/>
      </c>
      <c r="T2620">
        <f>S2620*D2620</f>
        <v/>
      </c>
      <c r="U2620">
        <f>S2620*F2620*H2620</f>
        <v/>
      </c>
      <c r="V2620">
        <f>S2620*F2620*(H2620-1)</f>
        <v/>
      </c>
      <c r="W2620">
        <f>U2620*J2620</f>
        <v/>
      </c>
      <c r="X2620">
        <f>T2620+W2620</f>
        <v/>
      </c>
      <c r="Y2620">
        <f>(T2620*E2620+W2620*L2620)*(1-R2620-'d_고정'!$B$13)</f>
        <v/>
      </c>
      <c r="Z2620">
        <f>(U2620*N2620*Q2620+'d_고정'!$B$3*('6_기대효과'!$H$7/8)*Q2620*'d_고정'!$B$10*P2620*('6_기대효과'!$K$7/'d_고정'!$B$9))*(1-R2620)</f>
        <v/>
      </c>
      <c r="AA2620">
        <f>W2620*L2620*(1-R2620-'d_고정'!$B$13)+U2620*MAX(N2620-'d_고정'!$B$10*P2620*('6_기대효과'!$K$7/'d_고정'!$B$9),0)*Q2620*(1-R2620)</f>
        <v/>
      </c>
      <c r="AB2620">
        <f>Y2620+Z2620</f>
        <v/>
      </c>
      <c r="AC2620">
        <f>Y2620/('d_고정'!$B$5*'6_기대효과'!$H$7/8)/'d_고정'!$B$6</f>
        <v/>
      </c>
      <c r="AD2620">
        <f>Y2620/('d_고정'!$B$8*'6_기대효과'!$H$7/8)</f>
        <v/>
      </c>
    </row>
    <row r="2621">
      <c r="A2621">
        <f>RAND()</f>
        <v/>
      </c>
      <c r="B2621">
        <f>IF('d_시나리오'!$J$2='d_시나리오'!$H$2,'d_시나리오'!$I$2,IF(A2621&lt;('d_시나리오'!$I$2-'d_시나리오'!$H$2)/('d_시나리오'!$J$2-'d_시나리오'!$H$2),'d_시나리오'!$H$2+SQRT(A2621*('d_시나리오'!$J$2-'d_시나리오'!$H$2)*('d_시나리오'!$I$2-'d_시나리오'!$H$2)),'d_시나리오'!$J$2-SQRT((1-A2621)*('d_시나리오'!$J$2-'d_시나리오'!$H$2)*('d_시나리오'!$J$2-'d_시나리오'!$I$2))))</f>
        <v/>
      </c>
      <c r="C2621">
        <f>RAND()</f>
        <v/>
      </c>
      <c r="D2621">
        <f>BETAINV(RAND(),IF(C2621&lt;'d_고정'!$B$26,'d_고정'!$B$23,'d_고정'!$B$16)+1,'d_고정'!$B$17-IF(C2621&lt;'d_고정'!$B$26,'d_고정'!$B$23,'d_고정'!$B$16)+1)*('d_고정'!$B$14+('d_고정'!$B$15-'d_고정'!$B$14)*RAND())</f>
        <v/>
      </c>
      <c r="E2621">
        <f>INDEX('d_분포'!$A$2:$A$28,RANDBETWEEN(1,27))</f>
        <v/>
      </c>
      <c r="F2621">
        <f>INDEX('d_분포'!$C$2:$C$5,RANDBETWEEN(1,4))*(0.9+0.2*RAND())</f>
        <v/>
      </c>
      <c r="G2621">
        <f>RAND()</f>
        <v/>
      </c>
      <c r="H2621">
        <f>(F2621+(1-F2621)*('d_고정'!$B$22*BETAINV(RAND(),IF(G2621&lt;'d_고정'!$B$26,'d_고정'!$B$25,'d_고정'!$B$20)+1,'d_고정'!$B$21-IF(G2621&lt;'d_고정'!$B$26,'d_고정'!$B$25,'d_고정'!$B$20)+1)+(1-'d_고정'!$B$22)*BETAINV(RAND(),IF(G2621&lt;'d_고정'!$B$26,'d_고정'!$B$24,'d_고정'!$B$18)+1,'d_고정'!$B$19-IF(G2621&lt;'d_고정'!$B$26,'d_고정'!$B$24,'d_고정'!$B$18)+1))*('d_고정'!$B$14+('d_고정'!$B$15-'d_고정'!$B$14)*RAND()))/F2621</f>
        <v/>
      </c>
      <c r="I2621">
        <f>RAND()</f>
        <v/>
      </c>
      <c r="J2621">
        <f>IF('d_시나리오'!$J$3='d_시나리오'!$H$3,'d_시나리오'!$I$3,IF(I2621&lt;('d_시나리오'!$I$3-'d_시나리오'!$H$3)/('d_시나리오'!$J$3-'d_시나리오'!$H$3),'d_시나리오'!$H$3+SQRT(I2621*('d_시나리오'!$J$3-'d_시나리오'!$H$3)*('d_시나리오'!$I$3-'d_시나리오'!$H$3)),'d_시나리오'!$J$3-SQRT((1-I2621)*('d_시나리오'!$J$3-'d_시나리오'!$H$3)*('d_시나리오'!$J$3-'d_시나리오'!$I$3))))</f>
        <v/>
      </c>
      <c r="K2621">
        <f>RAND()</f>
        <v/>
      </c>
      <c r="L2621">
        <f>IF('d_시나리오'!$J$4='d_시나리오'!$H$4,'d_시나리오'!$I$4,IF(K2621&lt;('d_시나리오'!$I$4-'d_시나리오'!$H$4)/('d_시나리오'!$J$4-'d_시나리오'!$H$4),'d_시나리오'!$H$4+SQRT(K2621*('d_시나리오'!$J$4-'d_시나리오'!$H$4)*('d_시나리오'!$I$4-'d_시나리오'!$H$4)),'d_시나리오'!$J$4-SQRT((1-K2621)*('d_시나리오'!$J$4-'d_시나리오'!$H$4)*('d_시나리오'!$J$4-'d_시나리오'!$I$4))))</f>
        <v/>
      </c>
      <c r="M2621">
        <f>RAND()</f>
        <v/>
      </c>
      <c r="N2621">
        <f>IF('d_시나리오'!$J$5='d_시나리오'!$H$5,'d_시나리오'!$I$5,IF(M2621&lt;('d_시나리오'!$I$5-'d_시나리오'!$H$5)/('d_시나리오'!$J$5-'d_시나리오'!$H$5),'d_시나리오'!$H$5+SQRT(M2621*('d_시나리오'!$J$5-'d_시나리오'!$H$5)*('d_시나리오'!$I$5-'d_시나리오'!$H$5)),'d_시나리오'!$J$5-SQRT((1-M2621)*('d_시나리오'!$J$5-'d_시나리오'!$H$5)*('d_시나리오'!$J$5-'d_시나리오'!$I$5))))</f>
        <v/>
      </c>
      <c r="O2621">
        <f>RAND()</f>
        <v/>
      </c>
      <c r="P2621">
        <f>IF('d_시나리오'!$J$6='d_시나리오'!$H$6,'d_시나리오'!$I$6,IF(O2621&lt;('d_시나리오'!$I$6-'d_시나리오'!$H$6)/('d_시나리오'!$J$6-'d_시나리오'!$H$6),'d_시나리오'!$H$6+SQRT(O2621*('d_시나리오'!$J$6-'d_시나리오'!$H$6)*('d_시나리오'!$I$6-'d_시나리오'!$H$6)),'d_시나리오'!$J$6-SQRT((1-O2621)*('d_시나리오'!$J$6-'d_시나리오'!$H$6)*('d_시나리오'!$J$6-'d_시나리오'!$I$6))))</f>
        <v/>
      </c>
      <c r="Q2621">
        <f>INDEX('d_분포'!$B$2:$B$57,RANDBETWEEN(1,56))</f>
        <v/>
      </c>
      <c r="R2621">
        <f>BETAINV(RAND(),5,5)</f>
        <v/>
      </c>
      <c r="S2621">
        <f>'d_고정'!$B$1*'6_기대효과'!$H$7*('d_시나리오'!$I$7/'d_고정'!$B$2)*B2621</f>
        <v/>
      </c>
      <c r="T2621">
        <f>S2621*D2621</f>
        <v/>
      </c>
      <c r="U2621">
        <f>S2621*F2621*H2621</f>
        <v/>
      </c>
      <c r="V2621">
        <f>S2621*F2621*(H2621-1)</f>
        <v/>
      </c>
      <c r="W2621">
        <f>U2621*J2621</f>
        <v/>
      </c>
      <c r="X2621">
        <f>T2621+W2621</f>
        <v/>
      </c>
      <c r="Y2621">
        <f>(T2621*E2621+W2621*L2621)*(1-R2621-'d_고정'!$B$13)</f>
        <v/>
      </c>
      <c r="Z2621">
        <f>(U2621*N2621*Q2621+'d_고정'!$B$3*('6_기대효과'!$H$7/8)*Q2621*'d_고정'!$B$10*P2621*('6_기대효과'!$K$7/'d_고정'!$B$9))*(1-R2621)</f>
        <v/>
      </c>
      <c r="AA2621">
        <f>W2621*L2621*(1-R2621-'d_고정'!$B$13)+U2621*MAX(N2621-'d_고정'!$B$10*P2621*('6_기대효과'!$K$7/'d_고정'!$B$9),0)*Q2621*(1-R2621)</f>
        <v/>
      </c>
      <c r="AB2621">
        <f>Y2621+Z2621</f>
        <v/>
      </c>
      <c r="AC2621">
        <f>Y2621/('d_고정'!$B$5*'6_기대효과'!$H$7/8)/'d_고정'!$B$6</f>
        <v/>
      </c>
      <c r="AD2621">
        <f>Y2621/('d_고정'!$B$8*'6_기대효과'!$H$7/8)</f>
        <v/>
      </c>
    </row>
    <row r="2622">
      <c r="A2622">
        <f>RAND()</f>
        <v/>
      </c>
      <c r="B2622">
        <f>IF('d_시나리오'!$J$2='d_시나리오'!$H$2,'d_시나리오'!$I$2,IF(A2622&lt;('d_시나리오'!$I$2-'d_시나리오'!$H$2)/('d_시나리오'!$J$2-'d_시나리오'!$H$2),'d_시나리오'!$H$2+SQRT(A2622*('d_시나리오'!$J$2-'d_시나리오'!$H$2)*('d_시나리오'!$I$2-'d_시나리오'!$H$2)),'d_시나리오'!$J$2-SQRT((1-A2622)*('d_시나리오'!$J$2-'d_시나리오'!$H$2)*('d_시나리오'!$J$2-'d_시나리오'!$I$2))))</f>
        <v/>
      </c>
      <c r="C2622">
        <f>RAND()</f>
        <v/>
      </c>
      <c r="D2622">
        <f>BETAINV(RAND(),IF(C2622&lt;'d_고정'!$B$26,'d_고정'!$B$23,'d_고정'!$B$16)+1,'d_고정'!$B$17-IF(C2622&lt;'d_고정'!$B$26,'d_고정'!$B$23,'d_고정'!$B$16)+1)*('d_고정'!$B$14+('d_고정'!$B$15-'d_고정'!$B$14)*RAND())</f>
        <v/>
      </c>
      <c r="E2622">
        <f>INDEX('d_분포'!$A$2:$A$28,RANDBETWEEN(1,27))</f>
        <v/>
      </c>
      <c r="F2622">
        <f>INDEX('d_분포'!$C$2:$C$5,RANDBETWEEN(1,4))*(0.9+0.2*RAND())</f>
        <v/>
      </c>
      <c r="G2622">
        <f>RAND()</f>
        <v/>
      </c>
      <c r="H2622">
        <f>(F2622+(1-F2622)*('d_고정'!$B$22*BETAINV(RAND(),IF(G2622&lt;'d_고정'!$B$26,'d_고정'!$B$25,'d_고정'!$B$20)+1,'d_고정'!$B$21-IF(G2622&lt;'d_고정'!$B$26,'d_고정'!$B$25,'d_고정'!$B$20)+1)+(1-'d_고정'!$B$22)*BETAINV(RAND(),IF(G2622&lt;'d_고정'!$B$26,'d_고정'!$B$24,'d_고정'!$B$18)+1,'d_고정'!$B$19-IF(G2622&lt;'d_고정'!$B$26,'d_고정'!$B$24,'d_고정'!$B$18)+1))*('d_고정'!$B$14+('d_고정'!$B$15-'d_고정'!$B$14)*RAND()))/F2622</f>
        <v/>
      </c>
      <c r="I2622">
        <f>RAND()</f>
        <v/>
      </c>
      <c r="J2622">
        <f>IF('d_시나리오'!$J$3='d_시나리오'!$H$3,'d_시나리오'!$I$3,IF(I2622&lt;('d_시나리오'!$I$3-'d_시나리오'!$H$3)/('d_시나리오'!$J$3-'d_시나리오'!$H$3),'d_시나리오'!$H$3+SQRT(I2622*('d_시나리오'!$J$3-'d_시나리오'!$H$3)*('d_시나리오'!$I$3-'d_시나리오'!$H$3)),'d_시나리오'!$J$3-SQRT((1-I2622)*('d_시나리오'!$J$3-'d_시나리오'!$H$3)*('d_시나리오'!$J$3-'d_시나리오'!$I$3))))</f>
        <v/>
      </c>
      <c r="K2622">
        <f>RAND()</f>
        <v/>
      </c>
      <c r="L2622">
        <f>IF('d_시나리오'!$J$4='d_시나리오'!$H$4,'d_시나리오'!$I$4,IF(K2622&lt;('d_시나리오'!$I$4-'d_시나리오'!$H$4)/('d_시나리오'!$J$4-'d_시나리오'!$H$4),'d_시나리오'!$H$4+SQRT(K2622*('d_시나리오'!$J$4-'d_시나리오'!$H$4)*('d_시나리오'!$I$4-'d_시나리오'!$H$4)),'d_시나리오'!$J$4-SQRT((1-K2622)*('d_시나리오'!$J$4-'d_시나리오'!$H$4)*('d_시나리오'!$J$4-'d_시나리오'!$I$4))))</f>
        <v/>
      </c>
      <c r="M2622">
        <f>RAND()</f>
        <v/>
      </c>
      <c r="N2622">
        <f>IF('d_시나리오'!$J$5='d_시나리오'!$H$5,'d_시나리오'!$I$5,IF(M2622&lt;('d_시나리오'!$I$5-'d_시나리오'!$H$5)/('d_시나리오'!$J$5-'d_시나리오'!$H$5),'d_시나리오'!$H$5+SQRT(M2622*('d_시나리오'!$J$5-'d_시나리오'!$H$5)*('d_시나리오'!$I$5-'d_시나리오'!$H$5)),'d_시나리오'!$J$5-SQRT((1-M2622)*('d_시나리오'!$J$5-'d_시나리오'!$H$5)*('d_시나리오'!$J$5-'d_시나리오'!$I$5))))</f>
        <v/>
      </c>
      <c r="O2622">
        <f>RAND()</f>
        <v/>
      </c>
      <c r="P2622">
        <f>IF('d_시나리오'!$J$6='d_시나리오'!$H$6,'d_시나리오'!$I$6,IF(O2622&lt;('d_시나리오'!$I$6-'d_시나리오'!$H$6)/('d_시나리오'!$J$6-'d_시나리오'!$H$6),'d_시나리오'!$H$6+SQRT(O2622*('d_시나리오'!$J$6-'d_시나리오'!$H$6)*('d_시나리오'!$I$6-'d_시나리오'!$H$6)),'d_시나리오'!$J$6-SQRT((1-O2622)*('d_시나리오'!$J$6-'d_시나리오'!$H$6)*('d_시나리오'!$J$6-'d_시나리오'!$I$6))))</f>
        <v/>
      </c>
      <c r="Q2622">
        <f>INDEX('d_분포'!$B$2:$B$57,RANDBETWEEN(1,56))</f>
        <v/>
      </c>
      <c r="R2622">
        <f>BETAINV(RAND(),5,5)</f>
        <v/>
      </c>
      <c r="S2622">
        <f>'d_고정'!$B$1*'6_기대효과'!$H$7*('d_시나리오'!$I$7/'d_고정'!$B$2)*B2622</f>
        <v/>
      </c>
      <c r="T2622">
        <f>S2622*D2622</f>
        <v/>
      </c>
      <c r="U2622">
        <f>S2622*F2622*H2622</f>
        <v/>
      </c>
      <c r="V2622">
        <f>S2622*F2622*(H2622-1)</f>
        <v/>
      </c>
      <c r="W2622">
        <f>U2622*J2622</f>
        <v/>
      </c>
      <c r="X2622">
        <f>T2622+W2622</f>
        <v/>
      </c>
      <c r="Y2622">
        <f>(T2622*E2622+W2622*L2622)*(1-R2622-'d_고정'!$B$13)</f>
        <v/>
      </c>
      <c r="Z2622">
        <f>(U2622*N2622*Q2622+'d_고정'!$B$3*('6_기대효과'!$H$7/8)*Q2622*'d_고정'!$B$10*P2622*('6_기대효과'!$K$7/'d_고정'!$B$9))*(1-R2622)</f>
        <v/>
      </c>
      <c r="AA2622">
        <f>W2622*L2622*(1-R2622-'d_고정'!$B$13)+U2622*MAX(N2622-'d_고정'!$B$10*P2622*('6_기대효과'!$K$7/'d_고정'!$B$9),0)*Q2622*(1-R2622)</f>
        <v/>
      </c>
      <c r="AB2622">
        <f>Y2622+Z2622</f>
        <v/>
      </c>
      <c r="AC2622">
        <f>Y2622/('d_고정'!$B$5*'6_기대효과'!$H$7/8)/'d_고정'!$B$6</f>
        <v/>
      </c>
      <c r="AD2622">
        <f>Y2622/('d_고정'!$B$8*'6_기대효과'!$H$7/8)</f>
        <v/>
      </c>
    </row>
    <row r="2623">
      <c r="A2623">
        <f>RAND()</f>
        <v/>
      </c>
      <c r="B2623">
        <f>IF('d_시나리오'!$J$2='d_시나리오'!$H$2,'d_시나리오'!$I$2,IF(A2623&lt;('d_시나리오'!$I$2-'d_시나리오'!$H$2)/('d_시나리오'!$J$2-'d_시나리오'!$H$2),'d_시나리오'!$H$2+SQRT(A2623*('d_시나리오'!$J$2-'d_시나리오'!$H$2)*('d_시나리오'!$I$2-'d_시나리오'!$H$2)),'d_시나리오'!$J$2-SQRT((1-A2623)*('d_시나리오'!$J$2-'d_시나리오'!$H$2)*('d_시나리오'!$J$2-'d_시나리오'!$I$2))))</f>
        <v/>
      </c>
      <c r="C2623">
        <f>RAND()</f>
        <v/>
      </c>
      <c r="D2623">
        <f>BETAINV(RAND(),IF(C2623&lt;'d_고정'!$B$26,'d_고정'!$B$23,'d_고정'!$B$16)+1,'d_고정'!$B$17-IF(C2623&lt;'d_고정'!$B$26,'d_고정'!$B$23,'d_고정'!$B$16)+1)*('d_고정'!$B$14+('d_고정'!$B$15-'d_고정'!$B$14)*RAND())</f>
        <v/>
      </c>
      <c r="E2623">
        <f>INDEX('d_분포'!$A$2:$A$28,RANDBETWEEN(1,27))</f>
        <v/>
      </c>
      <c r="F2623">
        <f>INDEX('d_분포'!$C$2:$C$5,RANDBETWEEN(1,4))*(0.9+0.2*RAND())</f>
        <v/>
      </c>
      <c r="G2623">
        <f>RAND()</f>
        <v/>
      </c>
      <c r="H2623">
        <f>(F2623+(1-F2623)*('d_고정'!$B$22*BETAINV(RAND(),IF(G2623&lt;'d_고정'!$B$26,'d_고정'!$B$25,'d_고정'!$B$20)+1,'d_고정'!$B$21-IF(G2623&lt;'d_고정'!$B$26,'d_고정'!$B$25,'d_고정'!$B$20)+1)+(1-'d_고정'!$B$22)*BETAINV(RAND(),IF(G2623&lt;'d_고정'!$B$26,'d_고정'!$B$24,'d_고정'!$B$18)+1,'d_고정'!$B$19-IF(G2623&lt;'d_고정'!$B$26,'d_고정'!$B$24,'d_고정'!$B$18)+1))*('d_고정'!$B$14+('d_고정'!$B$15-'d_고정'!$B$14)*RAND()))/F2623</f>
        <v/>
      </c>
      <c r="I2623">
        <f>RAND()</f>
        <v/>
      </c>
      <c r="J2623">
        <f>IF('d_시나리오'!$J$3='d_시나리오'!$H$3,'d_시나리오'!$I$3,IF(I2623&lt;('d_시나리오'!$I$3-'d_시나리오'!$H$3)/('d_시나리오'!$J$3-'d_시나리오'!$H$3),'d_시나리오'!$H$3+SQRT(I2623*('d_시나리오'!$J$3-'d_시나리오'!$H$3)*('d_시나리오'!$I$3-'d_시나리오'!$H$3)),'d_시나리오'!$J$3-SQRT((1-I2623)*('d_시나리오'!$J$3-'d_시나리오'!$H$3)*('d_시나리오'!$J$3-'d_시나리오'!$I$3))))</f>
        <v/>
      </c>
      <c r="K2623">
        <f>RAND()</f>
        <v/>
      </c>
      <c r="L2623">
        <f>IF('d_시나리오'!$J$4='d_시나리오'!$H$4,'d_시나리오'!$I$4,IF(K2623&lt;('d_시나리오'!$I$4-'d_시나리오'!$H$4)/('d_시나리오'!$J$4-'d_시나리오'!$H$4),'d_시나리오'!$H$4+SQRT(K2623*('d_시나리오'!$J$4-'d_시나리오'!$H$4)*('d_시나리오'!$I$4-'d_시나리오'!$H$4)),'d_시나리오'!$J$4-SQRT((1-K2623)*('d_시나리오'!$J$4-'d_시나리오'!$H$4)*('d_시나리오'!$J$4-'d_시나리오'!$I$4))))</f>
        <v/>
      </c>
      <c r="M2623">
        <f>RAND()</f>
        <v/>
      </c>
      <c r="N2623">
        <f>IF('d_시나리오'!$J$5='d_시나리오'!$H$5,'d_시나리오'!$I$5,IF(M2623&lt;('d_시나리오'!$I$5-'d_시나리오'!$H$5)/('d_시나리오'!$J$5-'d_시나리오'!$H$5),'d_시나리오'!$H$5+SQRT(M2623*('d_시나리오'!$J$5-'d_시나리오'!$H$5)*('d_시나리오'!$I$5-'d_시나리오'!$H$5)),'d_시나리오'!$J$5-SQRT((1-M2623)*('d_시나리오'!$J$5-'d_시나리오'!$H$5)*('d_시나리오'!$J$5-'d_시나리오'!$I$5))))</f>
        <v/>
      </c>
      <c r="O2623">
        <f>RAND()</f>
        <v/>
      </c>
      <c r="P2623">
        <f>IF('d_시나리오'!$J$6='d_시나리오'!$H$6,'d_시나리오'!$I$6,IF(O2623&lt;('d_시나리오'!$I$6-'d_시나리오'!$H$6)/('d_시나리오'!$J$6-'d_시나리오'!$H$6),'d_시나리오'!$H$6+SQRT(O2623*('d_시나리오'!$J$6-'d_시나리오'!$H$6)*('d_시나리오'!$I$6-'d_시나리오'!$H$6)),'d_시나리오'!$J$6-SQRT((1-O2623)*('d_시나리오'!$J$6-'d_시나리오'!$H$6)*('d_시나리오'!$J$6-'d_시나리오'!$I$6))))</f>
        <v/>
      </c>
      <c r="Q2623">
        <f>INDEX('d_분포'!$B$2:$B$57,RANDBETWEEN(1,56))</f>
        <v/>
      </c>
      <c r="R2623">
        <f>BETAINV(RAND(),5,5)</f>
        <v/>
      </c>
      <c r="S2623">
        <f>'d_고정'!$B$1*'6_기대효과'!$H$7*('d_시나리오'!$I$7/'d_고정'!$B$2)*B2623</f>
        <v/>
      </c>
      <c r="T2623">
        <f>S2623*D2623</f>
        <v/>
      </c>
      <c r="U2623">
        <f>S2623*F2623*H2623</f>
        <v/>
      </c>
      <c r="V2623">
        <f>S2623*F2623*(H2623-1)</f>
        <v/>
      </c>
      <c r="W2623">
        <f>U2623*J2623</f>
        <v/>
      </c>
      <c r="X2623">
        <f>T2623+W2623</f>
        <v/>
      </c>
      <c r="Y2623">
        <f>(T2623*E2623+W2623*L2623)*(1-R2623-'d_고정'!$B$13)</f>
        <v/>
      </c>
      <c r="Z2623">
        <f>(U2623*N2623*Q2623+'d_고정'!$B$3*('6_기대효과'!$H$7/8)*Q2623*'d_고정'!$B$10*P2623*('6_기대효과'!$K$7/'d_고정'!$B$9))*(1-R2623)</f>
        <v/>
      </c>
      <c r="AA2623">
        <f>W2623*L2623*(1-R2623-'d_고정'!$B$13)+U2623*MAX(N2623-'d_고정'!$B$10*P2623*('6_기대효과'!$K$7/'d_고정'!$B$9),0)*Q2623*(1-R2623)</f>
        <v/>
      </c>
      <c r="AB2623">
        <f>Y2623+Z2623</f>
        <v/>
      </c>
      <c r="AC2623">
        <f>Y2623/('d_고정'!$B$5*'6_기대효과'!$H$7/8)/'d_고정'!$B$6</f>
        <v/>
      </c>
      <c r="AD2623">
        <f>Y2623/('d_고정'!$B$8*'6_기대효과'!$H$7/8)</f>
        <v/>
      </c>
    </row>
    <row r="2624">
      <c r="A2624">
        <f>RAND()</f>
        <v/>
      </c>
      <c r="B2624">
        <f>IF('d_시나리오'!$J$2='d_시나리오'!$H$2,'d_시나리오'!$I$2,IF(A2624&lt;('d_시나리오'!$I$2-'d_시나리오'!$H$2)/('d_시나리오'!$J$2-'d_시나리오'!$H$2),'d_시나리오'!$H$2+SQRT(A2624*('d_시나리오'!$J$2-'d_시나리오'!$H$2)*('d_시나리오'!$I$2-'d_시나리오'!$H$2)),'d_시나리오'!$J$2-SQRT((1-A2624)*('d_시나리오'!$J$2-'d_시나리오'!$H$2)*('d_시나리오'!$J$2-'d_시나리오'!$I$2))))</f>
        <v/>
      </c>
      <c r="C2624">
        <f>RAND()</f>
        <v/>
      </c>
      <c r="D2624">
        <f>BETAINV(RAND(),IF(C2624&lt;'d_고정'!$B$26,'d_고정'!$B$23,'d_고정'!$B$16)+1,'d_고정'!$B$17-IF(C2624&lt;'d_고정'!$B$26,'d_고정'!$B$23,'d_고정'!$B$16)+1)*('d_고정'!$B$14+('d_고정'!$B$15-'d_고정'!$B$14)*RAND())</f>
        <v/>
      </c>
      <c r="E2624">
        <f>INDEX('d_분포'!$A$2:$A$28,RANDBETWEEN(1,27))</f>
        <v/>
      </c>
      <c r="F2624">
        <f>INDEX('d_분포'!$C$2:$C$5,RANDBETWEEN(1,4))*(0.9+0.2*RAND())</f>
        <v/>
      </c>
      <c r="G2624">
        <f>RAND()</f>
        <v/>
      </c>
      <c r="H2624">
        <f>(F2624+(1-F2624)*('d_고정'!$B$22*BETAINV(RAND(),IF(G2624&lt;'d_고정'!$B$26,'d_고정'!$B$25,'d_고정'!$B$20)+1,'d_고정'!$B$21-IF(G2624&lt;'d_고정'!$B$26,'d_고정'!$B$25,'d_고정'!$B$20)+1)+(1-'d_고정'!$B$22)*BETAINV(RAND(),IF(G2624&lt;'d_고정'!$B$26,'d_고정'!$B$24,'d_고정'!$B$18)+1,'d_고정'!$B$19-IF(G2624&lt;'d_고정'!$B$26,'d_고정'!$B$24,'d_고정'!$B$18)+1))*('d_고정'!$B$14+('d_고정'!$B$15-'d_고정'!$B$14)*RAND()))/F2624</f>
        <v/>
      </c>
      <c r="I2624">
        <f>RAND()</f>
        <v/>
      </c>
      <c r="J2624">
        <f>IF('d_시나리오'!$J$3='d_시나리오'!$H$3,'d_시나리오'!$I$3,IF(I2624&lt;('d_시나리오'!$I$3-'d_시나리오'!$H$3)/('d_시나리오'!$J$3-'d_시나리오'!$H$3),'d_시나리오'!$H$3+SQRT(I2624*('d_시나리오'!$J$3-'d_시나리오'!$H$3)*('d_시나리오'!$I$3-'d_시나리오'!$H$3)),'d_시나리오'!$J$3-SQRT((1-I2624)*('d_시나리오'!$J$3-'d_시나리오'!$H$3)*('d_시나리오'!$J$3-'d_시나리오'!$I$3))))</f>
        <v/>
      </c>
      <c r="K2624">
        <f>RAND()</f>
        <v/>
      </c>
      <c r="L2624">
        <f>IF('d_시나리오'!$J$4='d_시나리오'!$H$4,'d_시나리오'!$I$4,IF(K2624&lt;('d_시나리오'!$I$4-'d_시나리오'!$H$4)/('d_시나리오'!$J$4-'d_시나리오'!$H$4),'d_시나리오'!$H$4+SQRT(K2624*('d_시나리오'!$J$4-'d_시나리오'!$H$4)*('d_시나리오'!$I$4-'d_시나리오'!$H$4)),'d_시나리오'!$J$4-SQRT((1-K2624)*('d_시나리오'!$J$4-'d_시나리오'!$H$4)*('d_시나리오'!$J$4-'d_시나리오'!$I$4))))</f>
        <v/>
      </c>
      <c r="M2624">
        <f>RAND()</f>
        <v/>
      </c>
      <c r="N2624">
        <f>IF('d_시나리오'!$J$5='d_시나리오'!$H$5,'d_시나리오'!$I$5,IF(M2624&lt;('d_시나리오'!$I$5-'d_시나리오'!$H$5)/('d_시나리오'!$J$5-'d_시나리오'!$H$5),'d_시나리오'!$H$5+SQRT(M2624*('d_시나리오'!$J$5-'d_시나리오'!$H$5)*('d_시나리오'!$I$5-'d_시나리오'!$H$5)),'d_시나리오'!$J$5-SQRT((1-M2624)*('d_시나리오'!$J$5-'d_시나리오'!$H$5)*('d_시나리오'!$J$5-'d_시나리오'!$I$5))))</f>
        <v/>
      </c>
      <c r="O2624">
        <f>RAND()</f>
        <v/>
      </c>
      <c r="P2624">
        <f>IF('d_시나리오'!$J$6='d_시나리오'!$H$6,'d_시나리오'!$I$6,IF(O2624&lt;('d_시나리오'!$I$6-'d_시나리오'!$H$6)/('d_시나리오'!$J$6-'d_시나리오'!$H$6),'d_시나리오'!$H$6+SQRT(O2624*('d_시나리오'!$J$6-'d_시나리오'!$H$6)*('d_시나리오'!$I$6-'d_시나리오'!$H$6)),'d_시나리오'!$J$6-SQRT((1-O2624)*('d_시나리오'!$J$6-'d_시나리오'!$H$6)*('d_시나리오'!$J$6-'d_시나리오'!$I$6))))</f>
        <v/>
      </c>
      <c r="Q2624">
        <f>INDEX('d_분포'!$B$2:$B$57,RANDBETWEEN(1,56))</f>
        <v/>
      </c>
      <c r="R2624">
        <f>BETAINV(RAND(),5,5)</f>
        <v/>
      </c>
      <c r="S2624">
        <f>'d_고정'!$B$1*'6_기대효과'!$H$7*('d_시나리오'!$I$7/'d_고정'!$B$2)*B2624</f>
        <v/>
      </c>
      <c r="T2624">
        <f>S2624*D2624</f>
        <v/>
      </c>
      <c r="U2624">
        <f>S2624*F2624*H2624</f>
        <v/>
      </c>
      <c r="V2624">
        <f>S2624*F2624*(H2624-1)</f>
        <v/>
      </c>
      <c r="W2624">
        <f>U2624*J2624</f>
        <v/>
      </c>
      <c r="X2624">
        <f>T2624+W2624</f>
        <v/>
      </c>
      <c r="Y2624">
        <f>(T2624*E2624+W2624*L2624)*(1-R2624-'d_고정'!$B$13)</f>
        <v/>
      </c>
      <c r="Z2624">
        <f>(U2624*N2624*Q2624+'d_고정'!$B$3*('6_기대효과'!$H$7/8)*Q2624*'d_고정'!$B$10*P2624*('6_기대효과'!$K$7/'d_고정'!$B$9))*(1-R2624)</f>
        <v/>
      </c>
      <c r="AA2624">
        <f>W2624*L2624*(1-R2624-'d_고정'!$B$13)+U2624*MAX(N2624-'d_고정'!$B$10*P2624*('6_기대효과'!$K$7/'d_고정'!$B$9),0)*Q2624*(1-R2624)</f>
        <v/>
      </c>
      <c r="AB2624">
        <f>Y2624+Z2624</f>
        <v/>
      </c>
      <c r="AC2624">
        <f>Y2624/('d_고정'!$B$5*'6_기대효과'!$H$7/8)/'d_고정'!$B$6</f>
        <v/>
      </c>
      <c r="AD2624">
        <f>Y2624/('d_고정'!$B$8*'6_기대효과'!$H$7/8)</f>
        <v/>
      </c>
    </row>
    <row r="2625">
      <c r="A2625">
        <f>RAND()</f>
        <v/>
      </c>
      <c r="B2625">
        <f>IF('d_시나리오'!$J$2='d_시나리오'!$H$2,'d_시나리오'!$I$2,IF(A2625&lt;('d_시나리오'!$I$2-'d_시나리오'!$H$2)/('d_시나리오'!$J$2-'d_시나리오'!$H$2),'d_시나리오'!$H$2+SQRT(A2625*('d_시나리오'!$J$2-'d_시나리오'!$H$2)*('d_시나리오'!$I$2-'d_시나리오'!$H$2)),'d_시나리오'!$J$2-SQRT((1-A2625)*('d_시나리오'!$J$2-'d_시나리오'!$H$2)*('d_시나리오'!$J$2-'d_시나리오'!$I$2))))</f>
        <v/>
      </c>
      <c r="C2625">
        <f>RAND()</f>
        <v/>
      </c>
      <c r="D2625">
        <f>BETAINV(RAND(),IF(C2625&lt;'d_고정'!$B$26,'d_고정'!$B$23,'d_고정'!$B$16)+1,'d_고정'!$B$17-IF(C2625&lt;'d_고정'!$B$26,'d_고정'!$B$23,'d_고정'!$B$16)+1)*('d_고정'!$B$14+('d_고정'!$B$15-'d_고정'!$B$14)*RAND())</f>
        <v/>
      </c>
      <c r="E2625">
        <f>INDEX('d_분포'!$A$2:$A$28,RANDBETWEEN(1,27))</f>
        <v/>
      </c>
      <c r="F2625">
        <f>INDEX('d_분포'!$C$2:$C$5,RANDBETWEEN(1,4))*(0.9+0.2*RAND())</f>
        <v/>
      </c>
      <c r="G2625">
        <f>RAND()</f>
        <v/>
      </c>
      <c r="H2625">
        <f>(F2625+(1-F2625)*('d_고정'!$B$22*BETAINV(RAND(),IF(G2625&lt;'d_고정'!$B$26,'d_고정'!$B$25,'d_고정'!$B$20)+1,'d_고정'!$B$21-IF(G2625&lt;'d_고정'!$B$26,'d_고정'!$B$25,'d_고정'!$B$20)+1)+(1-'d_고정'!$B$22)*BETAINV(RAND(),IF(G2625&lt;'d_고정'!$B$26,'d_고정'!$B$24,'d_고정'!$B$18)+1,'d_고정'!$B$19-IF(G2625&lt;'d_고정'!$B$26,'d_고정'!$B$24,'d_고정'!$B$18)+1))*('d_고정'!$B$14+('d_고정'!$B$15-'d_고정'!$B$14)*RAND()))/F2625</f>
        <v/>
      </c>
      <c r="I2625">
        <f>RAND()</f>
        <v/>
      </c>
      <c r="J2625">
        <f>IF('d_시나리오'!$J$3='d_시나리오'!$H$3,'d_시나리오'!$I$3,IF(I2625&lt;('d_시나리오'!$I$3-'d_시나리오'!$H$3)/('d_시나리오'!$J$3-'d_시나리오'!$H$3),'d_시나리오'!$H$3+SQRT(I2625*('d_시나리오'!$J$3-'d_시나리오'!$H$3)*('d_시나리오'!$I$3-'d_시나리오'!$H$3)),'d_시나리오'!$J$3-SQRT((1-I2625)*('d_시나리오'!$J$3-'d_시나리오'!$H$3)*('d_시나리오'!$J$3-'d_시나리오'!$I$3))))</f>
        <v/>
      </c>
      <c r="K2625">
        <f>RAND()</f>
        <v/>
      </c>
      <c r="L2625">
        <f>IF('d_시나리오'!$J$4='d_시나리오'!$H$4,'d_시나리오'!$I$4,IF(K2625&lt;('d_시나리오'!$I$4-'d_시나리오'!$H$4)/('d_시나리오'!$J$4-'d_시나리오'!$H$4),'d_시나리오'!$H$4+SQRT(K2625*('d_시나리오'!$J$4-'d_시나리오'!$H$4)*('d_시나리오'!$I$4-'d_시나리오'!$H$4)),'d_시나리오'!$J$4-SQRT((1-K2625)*('d_시나리오'!$J$4-'d_시나리오'!$H$4)*('d_시나리오'!$J$4-'d_시나리오'!$I$4))))</f>
        <v/>
      </c>
      <c r="M2625">
        <f>RAND()</f>
        <v/>
      </c>
      <c r="N2625">
        <f>IF('d_시나리오'!$J$5='d_시나리오'!$H$5,'d_시나리오'!$I$5,IF(M2625&lt;('d_시나리오'!$I$5-'d_시나리오'!$H$5)/('d_시나리오'!$J$5-'d_시나리오'!$H$5),'d_시나리오'!$H$5+SQRT(M2625*('d_시나리오'!$J$5-'d_시나리오'!$H$5)*('d_시나리오'!$I$5-'d_시나리오'!$H$5)),'d_시나리오'!$J$5-SQRT((1-M2625)*('d_시나리오'!$J$5-'d_시나리오'!$H$5)*('d_시나리오'!$J$5-'d_시나리오'!$I$5))))</f>
        <v/>
      </c>
      <c r="O2625">
        <f>RAND()</f>
        <v/>
      </c>
      <c r="P2625">
        <f>IF('d_시나리오'!$J$6='d_시나리오'!$H$6,'d_시나리오'!$I$6,IF(O2625&lt;('d_시나리오'!$I$6-'d_시나리오'!$H$6)/('d_시나리오'!$J$6-'d_시나리오'!$H$6),'d_시나리오'!$H$6+SQRT(O2625*('d_시나리오'!$J$6-'d_시나리오'!$H$6)*('d_시나리오'!$I$6-'d_시나리오'!$H$6)),'d_시나리오'!$J$6-SQRT((1-O2625)*('d_시나리오'!$J$6-'d_시나리오'!$H$6)*('d_시나리오'!$J$6-'d_시나리오'!$I$6))))</f>
        <v/>
      </c>
      <c r="Q2625">
        <f>INDEX('d_분포'!$B$2:$B$57,RANDBETWEEN(1,56))</f>
        <v/>
      </c>
      <c r="R2625">
        <f>BETAINV(RAND(),5,5)</f>
        <v/>
      </c>
      <c r="S2625">
        <f>'d_고정'!$B$1*'6_기대효과'!$H$7*('d_시나리오'!$I$7/'d_고정'!$B$2)*B2625</f>
        <v/>
      </c>
      <c r="T2625">
        <f>S2625*D2625</f>
        <v/>
      </c>
      <c r="U2625">
        <f>S2625*F2625*H2625</f>
        <v/>
      </c>
      <c r="V2625">
        <f>S2625*F2625*(H2625-1)</f>
        <v/>
      </c>
      <c r="W2625">
        <f>U2625*J2625</f>
        <v/>
      </c>
      <c r="X2625">
        <f>T2625+W2625</f>
        <v/>
      </c>
      <c r="Y2625">
        <f>(T2625*E2625+W2625*L2625)*(1-R2625-'d_고정'!$B$13)</f>
        <v/>
      </c>
      <c r="Z2625">
        <f>(U2625*N2625*Q2625+'d_고정'!$B$3*('6_기대효과'!$H$7/8)*Q2625*'d_고정'!$B$10*P2625*('6_기대효과'!$K$7/'d_고정'!$B$9))*(1-R2625)</f>
        <v/>
      </c>
      <c r="AA2625">
        <f>W2625*L2625*(1-R2625-'d_고정'!$B$13)+U2625*MAX(N2625-'d_고정'!$B$10*P2625*('6_기대효과'!$K$7/'d_고정'!$B$9),0)*Q2625*(1-R2625)</f>
        <v/>
      </c>
      <c r="AB2625">
        <f>Y2625+Z2625</f>
        <v/>
      </c>
      <c r="AC2625">
        <f>Y2625/('d_고정'!$B$5*'6_기대효과'!$H$7/8)/'d_고정'!$B$6</f>
        <v/>
      </c>
      <c r="AD2625">
        <f>Y2625/('d_고정'!$B$8*'6_기대효과'!$H$7/8)</f>
        <v/>
      </c>
    </row>
    <row r="2626">
      <c r="A2626">
        <f>RAND()</f>
        <v/>
      </c>
      <c r="B2626">
        <f>IF('d_시나리오'!$J$2='d_시나리오'!$H$2,'d_시나리오'!$I$2,IF(A2626&lt;('d_시나리오'!$I$2-'d_시나리오'!$H$2)/('d_시나리오'!$J$2-'d_시나리오'!$H$2),'d_시나리오'!$H$2+SQRT(A2626*('d_시나리오'!$J$2-'d_시나리오'!$H$2)*('d_시나리오'!$I$2-'d_시나리오'!$H$2)),'d_시나리오'!$J$2-SQRT((1-A2626)*('d_시나리오'!$J$2-'d_시나리오'!$H$2)*('d_시나리오'!$J$2-'d_시나리오'!$I$2))))</f>
        <v/>
      </c>
      <c r="C2626">
        <f>RAND()</f>
        <v/>
      </c>
      <c r="D2626">
        <f>BETAINV(RAND(),IF(C2626&lt;'d_고정'!$B$26,'d_고정'!$B$23,'d_고정'!$B$16)+1,'d_고정'!$B$17-IF(C2626&lt;'d_고정'!$B$26,'d_고정'!$B$23,'d_고정'!$B$16)+1)*('d_고정'!$B$14+('d_고정'!$B$15-'d_고정'!$B$14)*RAND())</f>
        <v/>
      </c>
      <c r="E2626">
        <f>INDEX('d_분포'!$A$2:$A$28,RANDBETWEEN(1,27))</f>
        <v/>
      </c>
      <c r="F2626">
        <f>INDEX('d_분포'!$C$2:$C$5,RANDBETWEEN(1,4))*(0.9+0.2*RAND())</f>
        <v/>
      </c>
      <c r="G2626">
        <f>RAND()</f>
        <v/>
      </c>
      <c r="H2626">
        <f>(F2626+(1-F2626)*('d_고정'!$B$22*BETAINV(RAND(),IF(G2626&lt;'d_고정'!$B$26,'d_고정'!$B$25,'d_고정'!$B$20)+1,'d_고정'!$B$21-IF(G2626&lt;'d_고정'!$B$26,'d_고정'!$B$25,'d_고정'!$B$20)+1)+(1-'d_고정'!$B$22)*BETAINV(RAND(),IF(G2626&lt;'d_고정'!$B$26,'d_고정'!$B$24,'d_고정'!$B$18)+1,'d_고정'!$B$19-IF(G2626&lt;'d_고정'!$B$26,'d_고정'!$B$24,'d_고정'!$B$18)+1))*('d_고정'!$B$14+('d_고정'!$B$15-'d_고정'!$B$14)*RAND()))/F2626</f>
        <v/>
      </c>
      <c r="I2626">
        <f>RAND()</f>
        <v/>
      </c>
      <c r="J2626">
        <f>IF('d_시나리오'!$J$3='d_시나리오'!$H$3,'d_시나리오'!$I$3,IF(I2626&lt;('d_시나리오'!$I$3-'d_시나리오'!$H$3)/('d_시나리오'!$J$3-'d_시나리오'!$H$3),'d_시나리오'!$H$3+SQRT(I2626*('d_시나리오'!$J$3-'d_시나리오'!$H$3)*('d_시나리오'!$I$3-'d_시나리오'!$H$3)),'d_시나리오'!$J$3-SQRT((1-I2626)*('d_시나리오'!$J$3-'d_시나리오'!$H$3)*('d_시나리오'!$J$3-'d_시나리오'!$I$3))))</f>
        <v/>
      </c>
      <c r="K2626">
        <f>RAND()</f>
        <v/>
      </c>
      <c r="L2626">
        <f>IF('d_시나리오'!$J$4='d_시나리오'!$H$4,'d_시나리오'!$I$4,IF(K2626&lt;('d_시나리오'!$I$4-'d_시나리오'!$H$4)/('d_시나리오'!$J$4-'d_시나리오'!$H$4),'d_시나리오'!$H$4+SQRT(K2626*('d_시나리오'!$J$4-'d_시나리오'!$H$4)*('d_시나리오'!$I$4-'d_시나리오'!$H$4)),'d_시나리오'!$J$4-SQRT((1-K2626)*('d_시나리오'!$J$4-'d_시나리오'!$H$4)*('d_시나리오'!$J$4-'d_시나리오'!$I$4))))</f>
        <v/>
      </c>
      <c r="M2626">
        <f>RAND()</f>
        <v/>
      </c>
      <c r="N2626">
        <f>IF('d_시나리오'!$J$5='d_시나리오'!$H$5,'d_시나리오'!$I$5,IF(M2626&lt;('d_시나리오'!$I$5-'d_시나리오'!$H$5)/('d_시나리오'!$J$5-'d_시나리오'!$H$5),'d_시나리오'!$H$5+SQRT(M2626*('d_시나리오'!$J$5-'d_시나리오'!$H$5)*('d_시나리오'!$I$5-'d_시나리오'!$H$5)),'d_시나리오'!$J$5-SQRT((1-M2626)*('d_시나리오'!$J$5-'d_시나리오'!$H$5)*('d_시나리오'!$J$5-'d_시나리오'!$I$5))))</f>
        <v/>
      </c>
      <c r="O2626">
        <f>RAND()</f>
        <v/>
      </c>
      <c r="P2626">
        <f>IF('d_시나리오'!$J$6='d_시나리오'!$H$6,'d_시나리오'!$I$6,IF(O2626&lt;('d_시나리오'!$I$6-'d_시나리오'!$H$6)/('d_시나리오'!$J$6-'d_시나리오'!$H$6),'d_시나리오'!$H$6+SQRT(O2626*('d_시나리오'!$J$6-'d_시나리오'!$H$6)*('d_시나리오'!$I$6-'d_시나리오'!$H$6)),'d_시나리오'!$J$6-SQRT((1-O2626)*('d_시나리오'!$J$6-'d_시나리오'!$H$6)*('d_시나리오'!$J$6-'d_시나리오'!$I$6))))</f>
        <v/>
      </c>
      <c r="Q2626">
        <f>INDEX('d_분포'!$B$2:$B$57,RANDBETWEEN(1,56))</f>
        <v/>
      </c>
      <c r="R2626">
        <f>BETAINV(RAND(),5,5)</f>
        <v/>
      </c>
      <c r="S2626">
        <f>'d_고정'!$B$1*'6_기대효과'!$H$7*('d_시나리오'!$I$7/'d_고정'!$B$2)*B2626</f>
        <v/>
      </c>
      <c r="T2626">
        <f>S2626*D2626</f>
        <v/>
      </c>
      <c r="U2626">
        <f>S2626*F2626*H2626</f>
        <v/>
      </c>
      <c r="V2626">
        <f>S2626*F2626*(H2626-1)</f>
        <v/>
      </c>
      <c r="W2626">
        <f>U2626*J2626</f>
        <v/>
      </c>
      <c r="X2626">
        <f>T2626+W2626</f>
        <v/>
      </c>
      <c r="Y2626">
        <f>(T2626*E2626+W2626*L2626)*(1-R2626-'d_고정'!$B$13)</f>
        <v/>
      </c>
      <c r="Z2626">
        <f>(U2626*N2626*Q2626+'d_고정'!$B$3*('6_기대효과'!$H$7/8)*Q2626*'d_고정'!$B$10*P2626*('6_기대효과'!$K$7/'d_고정'!$B$9))*(1-R2626)</f>
        <v/>
      </c>
      <c r="AA2626">
        <f>W2626*L2626*(1-R2626-'d_고정'!$B$13)+U2626*MAX(N2626-'d_고정'!$B$10*P2626*('6_기대효과'!$K$7/'d_고정'!$B$9),0)*Q2626*(1-R2626)</f>
        <v/>
      </c>
      <c r="AB2626">
        <f>Y2626+Z2626</f>
        <v/>
      </c>
      <c r="AC2626">
        <f>Y2626/('d_고정'!$B$5*'6_기대효과'!$H$7/8)/'d_고정'!$B$6</f>
        <v/>
      </c>
      <c r="AD2626">
        <f>Y2626/('d_고정'!$B$8*'6_기대효과'!$H$7/8)</f>
        <v/>
      </c>
    </row>
    <row r="2627">
      <c r="A2627">
        <f>RAND()</f>
        <v/>
      </c>
      <c r="B2627">
        <f>IF('d_시나리오'!$J$2='d_시나리오'!$H$2,'d_시나리오'!$I$2,IF(A2627&lt;('d_시나리오'!$I$2-'d_시나리오'!$H$2)/('d_시나리오'!$J$2-'d_시나리오'!$H$2),'d_시나리오'!$H$2+SQRT(A2627*('d_시나리오'!$J$2-'d_시나리오'!$H$2)*('d_시나리오'!$I$2-'d_시나리오'!$H$2)),'d_시나리오'!$J$2-SQRT((1-A2627)*('d_시나리오'!$J$2-'d_시나리오'!$H$2)*('d_시나리오'!$J$2-'d_시나리오'!$I$2))))</f>
        <v/>
      </c>
      <c r="C2627">
        <f>RAND()</f>
        <v/>
      </c>
      <c r="D2627">
        <f>BETAINV(RAND(),IF(C2627&lt;'d_고정'!$B$26,'d_고정'!$B$23,'d_고정'!$B$16)+1,'d_고정'!$B$17-IF(C2627&lt;'d_고정'!$B$26,'d_고정'!$B$23,'d_고정'!$B$16)+1)*('d_고정'!$B$14+('d_고정'!$B$15-'d_고정'!$B$14)*RAND())</f>
        <v/>
      </c>
      <c r="E2627">
        <f>INDEX('d_분포'!$A$2:$A$28,RANDBETWEEN(1,27))</f>
        <v/>
      </c>
      <c r="F2627">
        <f>INDEX('d_분포'!$C$2:$C$5,RANDBETWEEN(1,4))*(0.9+0.2*RAND())</f>
        <v/>
      </c>
      <c r="G2627">
        <f>RAND()</f>
        <v/>
      </c>
      <c r="H2627">
        <f>(F2627+(1-F2627)*('d_고정'!$B$22*BETAINV(RAND(),IF(G2627&lt;'d_고정'!$B$26,'d_고정'!$B$25,'d_고정'!$B$20)+1,'d_고정'!$B$21-IF(G2627&lt;'d_고정'!$B$26,'d_고정'!$B$25,'d_고정'!$B$20)+1)+(1-'d_고정'!$B$22)*BETAINV(RAND(),IF(G2627&lt;'d_고정'!$B$26,'d_고정'!$B$24,'d_고정'!$B$18)+1,'d_고정'!$B$19-IF(G2627&lt;'d_고정'!$B$26,'d_고정'!$B$24,'d_고정'!$B$18)+1))*('d_고정'!$B$14+('d_고정'!$B$15-'d_고정'!$B$14)*RAND()))/F2627</f>
        <v/>
      </c>
      <c r="I2627">
        <f>RAND()</f>
        <v/>
      </c>
      <c r="J2627">
        <f>IF('d_시나리오'!$J$3='d_시나리오'!$H$3,'d_시나리오'!$I$3,IF(I2627&lt;('d_시나리오'!$I$3-'d_시나리오'!$H$3)/('d_시나리오'!$J$3-'d_시나리오'!$H$3),'d_시나리오'!$H$3+SQRT(I2627*('d_시나리오'!$J$3-'d_시나리오'!$H$3)*('d_시나리오'!$I$3-'d_시나리오'!$H$3)),'d_시나리오'!$J$3-SQRT((1-I2627)*('d_시나리오'!$J$3-'d_시나리오'!$H$3)*('d_시나리오'!$J$3-'d_시나리오'!$I$3))))</f>
        <v/>
      </c>
      <c r="K2627">
        <f>RAND()</f>
        <v/>
      </c>
      <c r="L2627">
        <f>IF('d_시나리오'!$J$4='d_시나리오'!$H$4,'d_시나리오'!$I$4,IF(K2627&lt;('d_시나리오'!$I$4-'d_시나리오'!$H$4)/('d_시나리오'!$J$4-'d_시나리오'!$H$4),'d_시나리오'!$H$4+SQRT(K2627*('d_시나리오'!$J$4-'d_시나리오'!$H$4)*('d_시나리오'!$I$4-'d_시나리오'!$H$4)),'d_시나리오'!$J$4-SQRT((1-K2627)*('d_시나리오'!$J$4-'d_시나리오'!$H$4)*('d_시나리오'!$J$4-'d_시나리오'!$I$4))))</f>
        <v/>
      </c>
      <c r="M2627">
        <f>RAND()</f>
        <v/>
      </c>
      <c r="N2627">
        <f>IF('d_시나리오'!$J$5='d_시나리오'!$H$5,'d_시나리오'!$I$5,IF(M2627&lt;('d_시나리오'!$I$5-'d_시나리오'!$H$5)/('d_시나리오'!$J$5-'d_시나리오'!$H$5),'d_시나리오'!$H$5+SQRT(M2627*('d_시나리오'!$J$5-'d_시나리오'!$H$5)*('d_시나리오'!$I$5-'d_시나리오'!$H$5)),'d_시나리오'!$J$5-SQRT((1-M2627)*('d_시나리오'!$J$5-'d_시나리오'!$H$5)*('d_시나리오'!$J$5-'d_시나리오'!$I$5))))</f>
        <v/>
      </c>
      <c r="O2627">
        <f>RAND()</f>
        <v/>
      </c>
      <c r="P2627">
        <f>IF('d_시나리오'!$J$6='d_시나리오'!$H$6,'d_시나리오'!$I$6,IF(O2627&lt;('d_시나리오'!$I$6-'d_시나리오'!$H$6)/('d_시나리오'!$J$6-'d_시나리오'!$H$6),'d_시나리오'!$H$6+SQRT(O2627*('d_시나리오'!$J$6-'d_시나리오'!$H$6)*('d_시나리오'!$I$6-'d_시나리오'!$H$6)),'d_시나리오'!$J$6-SQRT((1-O2627)*('d_시나리오'!$J$6-'d_시나리오'!$H$6)*('d_시나리오'!$J$6-'d_시나리오'!$I$6))))</f>
        <v/>
      </c>
      <c r="Q2627">
        <f>INDEX('d_분포'!$B$2:$B$57,RANDBETWEEN(1,56))</f>
        <v/>
      </c>
      <c r="R2627">
        <f>BETAINV(RAND(),5,5)</f>
        <v/>
      </c>
      <c r="S2627">
        <f>'d_고정'!$B$1*'6_기대효과'!$H$7*('d_시나리오'!$I$7/'d_고정'!$B$2)*B2627</f>
        <v/>
      </c>
      <c r="T2627">
        <f>S2627*D2627</f>
        <v/>
      </c>
      <c r="U2627">
        <f>S2627*F2627*H2627</f>
        <v/>
      </c>
      <c r="V2627">
        <f>S2627*F2627*(H2627-1)</f>
        <v/>
      </c>
      <c r="W2627">
        <f>U2627*J2627</f>
        <v/>
      </c>
      <c r="X2627">
        <f>T2627+W2627</f>
        <v/>
      </c>
      <c r="Y2627">
        <f>(T2627*E2627+W2627*L2627)*(1-R2627-'d_고정'!$B$13)</f>
        <v/>
      </c>
      <c r="Z2627">
        <f>(U2627*N2627*Q2627+'d_고정'!$B$3*('6_기대효과'!$H$7/8)*Q2627*'d_고정'!$B$10*P2627*('6_기대효과'!$K$7/'d_고정'!$B$9))*(1-R2627)</f>
        <v/>
      </c>
      <c r="AA2627">
        <f>W2627*L2627*(1-R2627-'d_고정'!$B$13)+U2627*MAX(N2627-'d_고정'!$B$10*P2627*('6_기대효과'!$K$7/'d_고정'!$B$9),0)*Q2627*(1-R2627)</f>
        <v/>
      </c>
      <c r="AB2627">
        <f>Y2627+Z2627</f>
        <v/>
      </c>
      <c r="AC2627">
        <f>Y2627/('d_고정'!$B$5*'6_기대효과'!$H$7/8)/'d_고정'!$B$6</f>
        <v/>
      </c>
      <c r="AD2627">
        <f>Y2627/('d_고정'!$B$8*'6_기대효과'!$H$7/8)</f>
        <v/>
      </c>
    </row>
    <row r="2628">
      <c r="A2628">
        <f>RAND()</f>
        <v/>
      </c>
      <c r="B2628">
        <f>IF('d_시나리오'!$J$2='d_시나리오'!$H$2,'d_시나리오'!$I$2,IF(A2628&lt;('d_시나리오'!$I$2-'d_시나리오'!$H$2)/('d_시나리오'!$J$2-'d_시나리오'!$H$2),'d_시나리오'!$H$2+SQRT(A2628*('d_시나리오'!$J$2-'d_시나리오'!$H$2)*('d_시나리오'!$I$2-'d_시나리오'!$H$2)),'d_시나리오'!$J$2-SQRT((1-A2628)*('d_시나리오'!$J$2-'d_시나리오'!$H$2)*('d_시나리오'!$J$2-'d_시나리오'!$I$2))))</f>
        <v/>
      </c>
      <c r="C2628">
        <f>RAND()</f>
        <v/>
      </c>
      <c r="D2628">
        <f>BETAINV(RAND(),IF(C2628&lt;'d_고정'!$B$26,'d_고정'!$B$23,'d_고정'!$B$16)+1,'d_고정'!$B$17-IF(C2628&lt;'d_고정'!$B$26,'d_고정'!$B$23,'d_고정'!$B$16)+1)*('d_고정'!$B$14+('d_고정'!$B$15-'d_고정'!$B$14)*RAND())</f>
        <v/>
      </c>
      <c r="E2628">
        <f>INDEX('d_분포'!$A$2:$A$28,RANDBETWEEN(1,27))</f>
        <v/>
      </c>
      <c r="F2628">
        <f>INDEX('d_분포'!$C$2:$C$5,RANDBETWEEN(1,4))*(0.9+0.2*RAND())</f>
        <v/>
      </c>
      <c r="G2628">
        <f>RAND()</f>
        <v/>
      </c>
      <c r="H2628">
        <f>(F2628+(1-F2628)*('d_고정'!$B$22*BETAINV(RAND(),IF(G2628&lt;'d_고정'!$B$26,'d_고정'!$B$25,'d_고정'!$B$20)+1,'d_고정'!$B$21-IF(G2628&lt;'d_고정'!$B$26,'d_고정'!$B$25,'d_고정'!$B$20)+1)+(1-'d_고정'!$B$22)*BETAINV(RAND(),IF(G2628&lt;'d_고정'!$B$26,'d_고정'!$B$24,'d_고정'!$B$18)+1,'d_고정'!$B$19-IF(G2628&lt;'d_고정'!$B$26,'d_고정'!$B$24,'d_고정'!$B$18)+1))*('d_고정'!$B$14+('d_고정'!$B$15-'d_고정'!$B$14)*RAND()))/F2628</f>
        <v/>
      </c>
      <c r="I2628">
        <f>RAND()</f>
        <v/>
      </c>
      <c r="J2628">
        <f>IF('d_시나리오'!$J$3='d_시나리오'!$H$3,'d_시나리오'!$I$3,IF(I2628&lt;('d_시나리오'!$I$3-'d_시나리오'!$H$3)/('d_시나리오'!$J$3-'d_시나리오'!$H$3),'d_시나리오'!$H$3+SQRT(I2628*('d_시나리오'!$J$3-'d_시나리오'!$H$3)*('d_시나리오'!$I$3-'d_시나리오'!$H$3)),'d_시나리오'!$J$3-SQRT((1-I2628)*('d_시나리오'!$J$3-'d_시나리오'!$H$3)*('d_시나리오'!$J$3-'d_시나리오'!$I$3))))</f>
        <v/>
      </c>
      <c r="K2628">
        <f>RAND()</f>
        <v/>
      </c>
      <c r="L2628">
        <f>IF('d_시나리오'!$J$4='d_시나리오'!$H$4,'d_시나리오'!$I$4,IF(K2628&lt;('d_시나리오'!$I$4-'d_시나리오'!$H$4)/('d_시나리오'!$J$4-'d_시나리오'!$H$4),'d_시나리오'!$H$4+SQRT(K2628*('d_시나리오'!$J$4-'d_시나리오'!$H$4)*('d_시나리오'!$I$4-'d_시나리오'!$H$4)),'d_시나리오'!$J$4-SQRT((1-K2628)*('d_시나리오'!$J$4-'d_시나리오'!$H$4)*('d_시나리오'!$J$4-'d_시나리오'!$I$4))))</f>
        <v/>
      </c>
      <c r="M2628">
        <f>RAND()</f>
        <v/>
      </c>
      <c r="N2628">
        <f>IF('d_시나리오'!$J$5='d_시나리오'!$H$5,'d_시나리오'!$I$5,IF(M2628&lt;('d_시나리오'!$I$5-'d_시나리오'!$H$5)/('d_시나리오'!$J$5-'d_시나리오'!$H$5),'d_시나리오'!$H$5+SQRT(M2628*('d_시나리오'!$J$5-'d_시나리오'!$H$5)*('d_시나리오'!$I$5-'d_시나리오'!$H$5)),'d_시나리오'!$J$5-SQRT((1-M2628)*('d_시나리오'!$J$5-'d_시나리오'!$H$5)*('d_시나리오'!$J$5-'d_시나리오'!$I$5))))</f>
        <v/>
      </c>
      <c r="O2628">
        <f>RAND()</f>
        <v/>
      </c>
      <c r="P2628">
        <f>IF('d_시나리오'!$J$6='d_시나리오'!$H$6,'d_시나리오'!$I$6,IF(O2628&lt;('d_시나리오'!$I$6-'d_시나리오'!$H$6)/('d_시나리오'!$J$6-'d_시나리오'!$H$6),'d_시나리오'!$H$6+SQRT(O2628*('d_시나리오'!$J$6-'d_시나리오'!$H$6)*('d_시나리오'!$I$6-'d_시나리오'!$H$6)),'d_시나리오'!$J$6-SQRT((1-O2628)*('d_시나리오'!$J$6-'d_시나리오'!$H$6)*('d_시나리오'!$J$6-'d_시나리오'!$I$6))))</f>
        <v/>
      </c>
      <c r="Q2628">
        <f>INDEX('d_분포'!$B$2:$B$57,RANDBETWEEN(1,56))</f>
        <v/>
      </c>
      <c r="R2628">
        <f>BETAINV(RAND(),5,5)</f>
        <v/>
      </c>
      <c r="S2628">
        <f>'d_고정'!$B$1*'6_기대효과'!$H$7*('d_시나리오'!$I$7/'d_고정'!$B$2)*B2628</f>
        <v/>
      </c>
      <c r="T2628">
        <f>S2628*D2628</f>
        <v/>
      </c>
      <c r="U2628">
        <f>S2628*F2628*H2628</f>
        <v/>
      </c>
      <c r="V2628">
        <f>S2628*F2628*(H2628-1)</f>
        <v/>
      </c>
      <c r="W2628">
        <f>U2628*J2628</f>
        <v/>
      </c>
      <c r="X2628">
        <f>T2628+W2628</f>
        <v/>
      </c>
      <c r="Y2628">
        <f>(T2628*E2628+W2628*L2628)*(1-R2628-'d_고정'!$B$13)</f>
        <v/>
      </c>
      <c r="Z2628">
        <f>(U2628*N2628*Q2628+'d_고정'!$B$3*('6_기대효과'!$H$7/8)*Q2628*'d_고정'!$B$10*P2628*('6_기대효과'!$K$7/'d_고정'!$B$9))*(1-R2628)</f>
        <v/>
      </c>
      <c r="AA2628">
        <f>W2628*L2628*(1-R2628-'d_고정'!$B$13)+U2628*MAX(N2628-'d_고정'!$B$10*P2628*('6_기대효과'!$K$7/'d_고정'!$B$9),0)*Q2628*(1-R2628)</f>
        <v/>
      </c>
      <c r="AB2628">
        <f>Y2628+Z2628</f>
        <v/>
      </c>
      <c r="AC2628">
        <f>Y2628/('d_고정'!$B$5*'6_기대효과'!$H$7/8)/'d_고정'!$B$6</f>
        <v/>
      </c>
      <c r="AD2628">
        <f>Y2628/('d_고정'!$B$8*'6_기대효과'!$H$7/8)</f>
        <v/>
      </c>
    </row>
    <row r="2629">
      <c r="A2629">
        <f>RAND()</f>
        <v/>
      </c>
      <c r="B2629">
        <f>IF('d_시나리오'!$J$2='d_시나리오'!$H$2,'d_시나리오'!$I$2,IF(A2629&lt;('d_시나리오'!$I$2-'d_시나리오'!$H$2)/('d_시나리오'!$J$2-'d_시나리오'!$H$2),'d_시나리오'!$H$2+SQRT(A2629*('d_시나리오'!$J$2-'d_시나리오'!$H$2)*('d_시나리오'!$I$2-'d_시나리오'!$H$2)),'d_시나리오'!$J$2-SQRT((1-A2629)*('d_시나리오'!$J$2-'d_시나리오'!$H$2)*('d_시나리오'!$J$2-'d_시나리오'!$I$2))))</f>
        <v/>
      </c>
      <c r="C2629">
        <f>RAND()</f>
        <v/>
      </c>
      <c r="D2629">
        <f>BETAINV(RAND(),IF(C2629&lt;'d_고정'!$B$26,'d_고정'!$B$23,'d_고정'!$B$16)+1,'d_고정'!$B$17-IF(C2629&lt;'d_고정'!$B$26,'d_고정'!$B$23,'d_고정'!$B$16)+1)*('d_고정'!$B$14+('d_고정'!$B$15-'d_고정'!$B$14)*RAND())</f>
        <v/>
      </c>
      <c r="E2629">
        <f>INDEX('d_분포'!$A$2:$A$28,RANDBETWEEN(1,27))</f>
        <v/>
      </c>
      <c r="F2629">
        <f>INDEX('d_분포'!$C$2:$C$5,RANDBETWEEN(1,4))*(0.9+0.2*RAND())</f>
        <v/>
      </c>
      <c r="G2629">
        <f>RAND()</f>
        <v/>
      </c>
      <c r="H2629">
        <f>(F2629+(1-F2629)*('d_고정'!$B$22*BETAINV(RAND(),IF(G2629&lt;'d_고정'!$B$26,'d_고정'!$B$25,'d_고정'!$B$20)+1,'d_고정'!$B$21-IF(G2629&lt;'d_고정'!$B$26,'d_고정'!$B$25,'d_고정'!$B$20)+1)+(1-'d_고정'!$B$22)*BETAINV(RAND(),IF(G2629&lt;'d_고정'!$B$26,'d_고정'!$B$24,'d_고정'!$B$18)+1,'d_고정'!$B$19-IF(G2629&lt;'d_고정'!$B$26,'d_고정'!$B$24,'d_고정'!$B$18)+1))*('d_고정'!$B$14+('d_고정'!$B$15-'d_고정'!$B$14)*RAND()))/F2629</f>
        <v/>
      </c>
      <c r="I2629">
        <f>RAND()</f>
        <v/>
      </c>
      <c r="J2629">
        <f>IF('d_시나리오'!$J$3='d_시나리오'!$H$3,'d_시나리오'!$I$3,IF(I2629&lt;('d_시나리오'!$I$3-'d_시나리오'!$H$3)/('d_시나리오'!$J$3-'d_시나리오'!$H$3),'d_시나리오'!$H$3+SQRT(I2629*('d_시나리오'!$J$3-'d_시나리오'!$H$3)*('d_시나리오'!$I$3-'d_시나리오'!$H$3)),'d_시나리오'!$J$3-SQRT((1-I2629)*('d_시나리오'!$J$3-'d_시나리오'!$H$3)*('d_시나리오'!$J$3-'d_시나리오'!$I$3))))</f>
        <v/>
      </c>
      <c r="K2629">
        <f>RAND()</f>
        <v/>
      </c>
      <c r="L2629">
        <f>IF('d_시나리오'!$J$4='d_시나리오'!$H$4,'d_시나리오'!$I$4,IF(K2629&lt;('d_시나리오'!$I$4-'d_시나리오'!$H$4)/('d_시나리오'!$J$4-'d_시나리오'!$H$4),'d_시나리오'!$H$4+SQRT(K2629*('d_시나리오'!$J$4-'d_시나리오'!$H$4)*('d_시나리오'!$I$4-'d_시나리오'!$H$4)),'d_시나리오'!$J$4-SQRT((1-K2629)*('d_시나리오'!$J$4-'d_시나리오'!$H$4)*('d_시나리오'!$J$4-'d_시나리오'!$I$4))))</f>
        <v/>
      </c>
      <c r="M2629">
        <f>RAND()</f>
        <v/>
      </c>
      <c r="N2629">
        <f>IF('d_시나리오'!$J$5='d_시나리오'!$H$5,'d_시나리오'!$I$5,IF(M2629&lt;('d_시나리오'!$I$5-'d_시나리오'!$H$5)/('d_시나리오'!$J$5-'d_시나리오'!$H$5),'d_시나리오'!$H$5+SQRT(M2629*('d_시나리오'!$J$5-'d_시나리오'!$H$5)*('d_시나리오'!$I$5-'d_시나리오'!$H$5)),'d_시나리오'!$J$5-SQRT((1-M2629)*('d_시나리오'!$J$5-'d_시나리오'!$H$5)*('d_시나리오'!$J$5-'d_시나리오'!$I$5))))</f>
        <v/>
      </c>
      <c r="O2629">
        <f>RAND()</f>
        <v/>
      </c>
      <c r="P2629">
        <f>IF('d_시나리오'!$J$6='d_시나리오'!$H$6,'d_시나리오'!$I$6,IF(O2629&lt;('d_시나리오'!$I$6-'d_시나리오'!$H$6)/('d_시나리오'!$J$6-'d_시나리오'!$H$6),'d_시나리오'!$H$6+SQRT(O2629*('d_시나리오'!$J$6-'d_시나리오'!$H$6)*('d_시나리오'!$I$6-'d_시나리오'!$H$6)),'d_시나리오'!$J$6-SQRT((1-O2629)*('d_시나리오'!$J$6-'d_시나리오'!$H$6)*('d_시나리오'!$J$6-'d_시나리오'!$I$6))))</f>
        <v/>
      </c>
      <c r="Q2629">
        <f>INDEX('d_분포'!$B$2:$B$57,RANDBETWEEN(1,56))</f>
        <v/>
      </c>
      <c r="R2629">
        <f>BETAINV(RAND(),5,5)</f>
        <v/>
      </c>
      <c r="S2629">
        <f>'d_고정'!$B$1*'6_기대효과'!$H$7*('d_시나리오'!$I$7/'d_고정'!$B$2)*B2629</f>
        <v/>
      </c>
      <c r="T2629">
        <f>S2629*D2629</f>
        <v/>
      </c>
      <c r="U2629">
        <f>S2629*F2629*H2629</f>
        <v/>
      </c>
      <c r="V2629">
        <f>S2629*F2629*(H2629-1)</f>
        <v/>
      </c>
      <c r="W2629">
        <f>U2629*J2629</f>
        <v/>
      </c>
      <c r="X2629">
        <f>T2629+W2629</f>
        <v/>
      </c>
      <c r="Y2629">
        <f>(T2629*E2629+W2629*L2629)*(1-R2629-'d_고정'!$B$13)</f>
        <v/>
      </c>
      <c r="Z2629">
        <f>(U2629*N2629*Q2629+'d_고정'!$B$3*('6_기대효과'!$H$7/8)*Q2629*'d_고정'!$B$10*P2629*('6_기대효과'!$K$7/'d_고정'!$B$9))*(1-R2629)</f>
        <v/>
      </c>
      <c r="AA2629">
        <f>W2629*L2629*(1-R2629-'d_고정'!$B$13)+U2629*MAX(N2629-'d_고정'!$B$10*P2629*('6_기대효과'!$K$7/'d_고정'!$B$9),0)*Q2629*(1-R2629)</f>
        <v/>
      </c>
      <c r="AB2629">
        <f>Y2629+Z2629</f>
        <v/>
      </c>
      <c r="AC2629">
        <f>Y2629/('d_고정'!$B$5*'6_기대효과'!$H$7/8)/'d_고정'!$B$6</f>
        <v/>
      </c>
      <c r="AD2629">
        <f>Y2629/('d_고정'!$B$8*'6_기대효과'!$H$7/8)</f>
        <v/>
      </c>
    </row>
    <row r="2630">
      <c r="A2630">
        <f>RAND()</f>
        <v/>
      </c>
      <c r="B2630">
        <f>IF('d_시나리오'!$J$2='d_시나리오'!$H$2,'d_시나리오'!$I$2,IF(A2630&lt;('d_시나리오'!$I$2-'d_시나리오'!$H$2)/('d_시나리오'!$J$2-'d_시나리오'!$H$2),'d_시나리오'!$H$2+SQRT(A2630*('d_시나리오'!$J$2-'d_시나리오'!$H$2)*('d_시나리오'!$I$2-'d_시나리오'!$H$2)),'d_시나리오'!$J$2-SQRT((1-A2630)*('d_시나리오'!$J$2-'d_시나리오'!$H$2)*('d_시나리오'!$J$2-'d_시나리오'!$I$2))))</f>
        <v/>
      </c>
      <c r="C2630">
        <f>RAND()</f>
        <v/>
      </c>
      <c r="D2630">
        <f>BETAINV(RAND(),IF(C2630&lt;'d_고정'!$B$26,'d_고정'!$B$23,'d_고정'!$B$16)+1,'d_고정'!$B$17-IF(C2630&lt;'d_고정'!$B$26,'d_고정'!$B$23,'d_고정'!$B$16)+1)*('d_고정'!$B$14+('d_고정'!$B$15-'d_고정'!$B$14)*RAND())</f>
        <v/>
      </c>
      <c r="E2630">
        <f>INDEX('d_분포'!$A$2:$A$28,RANDBETWEEN(1,27))</f>
        <v/>
      </c>
      <c r="F2630">
        <f>INDEX('d_분포'!$C$2:$C$5,RANDBETWEEN(1,4))*(0.9+0.2*RAND())</f>
        <v/>
      </c>
      <c r="G2630">
        <f>RAND()</f>
        <v/>
      </c>
      <c r="H2630">
        <f>(F2630+(1-F2630)*('d_고정'!$B$22*BETAINV(RAND(),IF(G2630&lt;'d_고정'!$B$26,'d_고정'!$B$25,'d_고정'!$B$20)+1,'d_고정'!$B$21-IF(G2630&lt;'d_고정'!$B$26,'d_고정'!$B$25,'d_고정'!$B$20)+1)+(1-'d_고정'!$B$22)*BETAINV(RAND(),IF(G2630&lt;'d_고정'!$B$26,'d_고정'!$B$24,'d_고정'!$B$18)+1,'d_고정'!$B$19-IF(G2630&lt;'d_고정'!$B$26,'d_고정'!$B$24,'d_고정'!$B$18)+1))*('d_고정'!$B$14+('d_고정'!$B$15-'d_고정'!$B$14)*RAND()))/F2630</f>
        <v/>
      </c>
      <c r="I2630">
        <f>RAND()</f>
        <v/>
      </c>
      <c r="J2630">
        <f>IF('d_시나리오'!$J$3='d_시나리오'!$H$3,'d_시나리오'!$I$3,IF(I2630&lt;('d_시나리오'!$I$3-'d_시나리오'!$H$3)/('d_시나리오'!$J$3-'d_시나리오'!$H$3),'d_시나리오'!$H$3+SQRT(I2630*('d_시나리오'!$J$3-'d_시나리오'!$H$3)*('d_시나리오'!$I$3-'d_시나리오'!$H$3)),'d_시나리오'!$J$3-SQRT((1-I2630)*('d_시나리오'!$J$3-'d_시나리오'!$H$3)*('d_시나리오'!$J$3-'d_시나리오'!$I$3))))</f>
        <v/>
      </c>
      <c r="K2630">
        <f>RAND()</f>
        <v/>
      </c>
      <c r="L2630">
        <f>IF('d_시나리오'!$J$4='d_시나리오'!$H$4,'d_시나리오'!$I$4,IF(K2630&lt;('d_시나리오'!$I$4-'d_시나리오'!$H$4)/('d_시나리오'!$J$4-'d_시나리오'!$H$4),'d_시나리오'!$H$4+SQRT(K2630*('d_시나리오'!$J$4-'d_시나리오'!$H$4)*('d_시나리오'!$I$4-'d_시나리오'!$H$4)),'d_시나리오'!$J$4-SQRT((1-K2630)*('d_시나리오'!$J$4-'d_시나리오'!$H$4)*('d_시나리오'!$J$4-'d_시나리오'!$I$4))))</f>
        <v/>
      </c>
      <c r="M2630">
        <f>RAND()</f>
        <v/>
      </c>
      <c r="N2630">
        <f>IF('d_시나리오'!$J$5='d_시나리오'!$H$5,'d_시나리오'!$I$5,IF(M2630&lt;('d_시나리오'!$I$5-'d_시나리오'!$H$5)/('d_시나리오'!$J$5-'d_시나리오'!$H$5),'d_시나리오'!$H$5+SQRT(M2630*('d_시나리오'!$J$5-'d_시나리오'!$H$5)*('d_시나리오'!$I$5-'d_시나리오'!$H$5)),'d_시나리오'!$J$5-SQRT((1-M2630)*('d_시나리오'!$J$5-'d_시나리오'!$H$5)*('d_시나리오'!$J$5-'d_시나리오'!$I$5))))</f>
        <v/>
      </c>
      <c r="O2630">
        <f>RAND()</f>
        <v/>
      </c>
      <c r="P2630">
        <f>IF('d_시나리오'!$J$6='d_시나리오'!$H$6,'d_시나리오'!$I$6,IF(O2630&lt;('d_시나리오'!$I$6-'d_시나리오'!$H$6)/('d_시나리오'!$J$6-'d_시나리오'!$H$6),'d_시나리오'!$H$6+SQRT(O2630*('d_시나리오'!$J$6-'d_시나리오'!$H$6)*('d_시나리오'!$I$6-'d_시나리오'!$H$6)),'d_시나리오'!$J$6-SQRT((1-O2630)*('d_시나리오'!$J$6-'d_시나리오'!$H$6)*('d_시나리오'!$J$6-'d_시나리오'!$I$6))))</f>
        <v/>
      </c>
      <c r="Q2630">
        <f>INDEX('d_분포'!$B$2:$B$57,RANDBETWEEN(1,56))</f>
        <v/>
      </c>
      <c r="R2630">
        <f>BETAINV(RAND(),5,5)</f>
        <v/>
      </c>
      <c r="S2630">
        <f>'d_고정'!$B$1*'6_기대효과'!$H$7*('d_시나리오'!$I$7/'d_고정'!$B$2)*B2630</f>
        <v/>
      </c>
      <c r="T2630">
        <f>S2630*D2630</f>
        <v/>
      </c>
      <c r="U2630">
        <f>S2630*F2630*H2630</f>
        <v/>
      </c>
      <c r="V2630">
        <f>S2630*F2630*(H2630-1)</f>
        <v/>
      </c>
      <c r="W2630">
        <f>U2630*J2630</f>
        <v/>
      </c>
      <c r="X2630">
        <f>T2630+W2630</f>
        <v/>
      </c>
      <c r="Y2630">
        <f>(T2630*E2630+W2630*L2630)*(1-R2630-'d_고정'!$B$13)</f>
        <v/>
      </c>
      <c r="Z2630">
        <f>(U2630*N2630*Q2630+'d_고정'!$B$3*('6_기대효과'!$H$7/8)*Q2630*'d_고정'!$B$10*P2630*('6_기대효과'!$K$7/'d_고정'!$B$9))*(1-R2630)</f>
        <v/>
      </c>
      <c r="AA2630">
        <f>W2630*L2630*(1-R2630-'d_고정'!$B$13)+U2630*MAX(N2630-'d_고정'!$B$10*P2630*('6_기대효과'!$K$7/'d_고정'!$B$9),0)*Q2630*(1-R2630)</f>
        <v/>
      </c>
      <c r="AB2630">
        <f>Y2630+Z2630</f>
        <v/>
      </c>
      <c r="AC2630">
        <f>Y2630/('d_고정'!$B$5*'6_기대효과'!$H$7/8)/'d_고정'!$B$6</f>
        <v/>
      </c>
      <c r="AD2630">
        <f>Y2630/('d_고정'!$B$8*'6_기대효과'!$H$7/8)</f>
        <v/>
      </c>
    </row>
    <row r="2631">
      <c r="A2631">
        <f>RAND()</f>
        <v/>
      </c>
      <c r="B2631">
        <f>IF('d_시나리오'!$J$2='d_시나리오'!$H$2,'d_시나리오'!$I$2,IF(A2631&lt;('d_시나리오'!$I$2-'d_시나리오'!$H$2)/('d_시나리오'!$J$2-'d_시나리오'!$H$2),'d_시나리오'!$H$2+SQRT(A2631*('d_시나리오'!$J$2-'d_시나리오'!$H$2)*('d_시나리오'!$I$2-'d_시나리오'!$H$2)),'d_시나리오'!$J$2-SQRT((1-A2631)*('d_시나리오'!$J$2-'d_시나리오'!$H$2)*('d_시나리오'!$J$2-'d_시나리오'!$I$2))))</f>
        <v/>
      </c>
      <c r="C2631">
        <f>RAND()</f>
        <v/>
      </c>
      <c r="D2631">
        <f>BETAINV(RAND(),IF(C2631&lt;'d_고정'!$B$26,'d_고정'!$B$23,'d_고정'!$B$16)+1,'d_고정'!$B$17-IF(C2631&lt;'d_고정'!$B$26,'d_고정'!$B$23,'d_고정'!$B$16)+1)*('d_고정'!$B$14+('d_고정'!$B$15-'d_고정'!$B$14)*RAND())</f>
        <v/>
      </c>
      <c r="E2631">
        <f>INDEX('d_분포'!$A$2:$A$28,RANDBETWEEN(1,27))</f>
        <v/>
      </c>
      <c r="F2631">
        <f>INDEX('d_분포'!$C$2:$C$5,RANDBETWEEN(1,4))*(0.9+0.2*RAND())</f>
        <v/>
      </c>
      <c r="G2631">
        <f>RAND()</f>
        <v/>
      </c>
      <c r="H2631">
        <f>(F2631+(1-F2631)*('d_고정'!$B$22*BETAINV(RAND(),IF(G2631&lt;'d_고정'!$B$26,'d_고정'!$B$25,'d_고정'!$B$20)+1,'d_고정'!$B$21-IF(G2631&lt;'d_고정'!$B$26,'d_고정'!$B$25,'d_고정'!$B$20)+1)+(1-'d_고정'!$B$22)*BETAINV(RAND(),IF(G2631&lt;'d_고정'!$B$26,'d_고정'!$B$24,'d_고정'!$B$18)+1,'d_고정'!$B$19-IF(G2631&lt;'d_고정'!$B$26,'d_고정'!$B$24,'d_고정'!$B$18)+1))*('d_고정'!$B$14+('d_고정'!$B$15-'d_고정'!$B$14)*RAND()))/F2631</f>
        <v/>
      </c>
      <c r="I2631">
        <f>RAND()</f>
        <v/>
      </c>
      <c r="J2631">
        <f>IF('d_시나리오'!$J$3='d_시나리오'!$H$3,'d_시나리오'!$I$3,IF(I2631&lt;('d_시나리오'!$I$3-'d_시나리오'!$H$3)/('d_시나리오'!$J$3-'d_시나리오'!$H$3),'d_시나리오'!$H$3+SQRT(I2631*('d_시나리오'!$J$3-'d_시나리오'!$H$3)*('d_시나리오'!$I$3-'d_시나리오'!$H$3)),'d_시나리오'!$J$3-SQRT((1-I2631)*('d_시나리오'!$J$3-'d_시나리오'!$H$3)*('d_시나리오'!$J$3-'d_시나리오'!$I$3))))</f>
        <v/>
      </c>
      <c r="K2631">
        <f>RAND()</f>
        <v/>
      </c>
      <c r="L2631">
        <f>IF('d_시나리오'!$J$4='d_시나리오'!$H$4,'d_시나리오'!$I$4,IF(K2631&lt;('d_시나리오'!$I$4-'d_시나리오'!$H$4)/('d_시나리오'!$J$4-'d_시나리오'!$H$4),'d_시나리오'!$H$4+SQRT(K2631*('d_시나리오'!$J$4-'d_시나리오'!$H$4)*('d_시나리오'!$I$4-'d_시나리오'!$H$4)),'d_시나리오'!$J$4-SQRT((1-K2631)*('d_시나리오'!$J$4-'d_시나리오'!$H$4)*('d_시나리오'!$J$4-'d_시나리오'!$I$4))))</f>
        <v/>
      </c>
      <c r="M2631">
        <f>RAND()</f>
        <v/>
      </c>
      <c r="N2631">
        <f>IF('d_시나리오'!$J$5='d_시나리오'!$H$5,'d_시나리오'!$I$5,IF(M2631&lt;('d_시나리오'!$I$5-'d_시나리오'!$H$5)/('d_시나리오'!$J$5-'d_시나리오'!$H$5),'d_시나리오'!$H$5+SQRT(M2631*('d_시나리오'!$J$5-'d_시나리오'!$H$5)*('d_시나리오'!$I$5-'d_시나리오'!$H$5)),'d_시나리오'!$J$5-SQRT((1-M2631)*('d_시나리오'!$J$5-'d_시나리오'!$H$5)*('d_시나리오'!$J$5-'d_시나리오'!$I$5))))</f>
        <v/>
      </c>
      <c r="O2631">
        <f>RAND()</f>
        <v/>
      </c>
      <c r="P2631">
        <f>IF('d_시나리오'!$J$6='d_시나리오'!$H$6,'d_시나리오'!$I$6,IF(O2631&lt;('d_시나리오'!$I$6-'d_시나리오'!$H$6)/('d_시나리오'!$J$6-'d_시나리오'!$H$6),'d_시나리오'!$H$6+SQRT(O2631*('d_시나리오'!$J$6-'d_시나리오'!$H$6)*('d_시나리오'!$I$6-'d_시나리오'!$H$6)),'d_시나리오'!$J$6-SQRT((1-O2631)*('d_시나리오'!$J$6-'d_시나리오'!$H$6)*('d_시나리오'!$J$6-'d_시나리오'!$I$6))))</f>
        <v/>
      </c>
      <c r="Q2631">
        <f>INDEX('d_분포'!$B$2:$B$57,RANDBETWEEN(1,56))</f>
        <v/>
      </c>
      <c r="R2631">
        <f>BETAINV(RAND(),5,5)</f>
        <v/>
      </c>
      <c r="S2631">
        <f>'d_고정'!$B$1*'6_기대효과'!$H$7*('d_시나리오'!$I$7/'d_고정'!$B$2)*B2631</f>
        <v/>
      </c>
      <c r="T2631">
        <f>S2631*D2631</f>
        <v/>
      </c>
      <c r="U2631">
        <f>S2631*F2631*H2631</f>
        <v/>
      </c>
      <c r="V2631">
        <f>S2631*F2631*(H2631-1)</f>
        <v/>
      </c>
      <c r="W2631">
        <f>U2631*J2631</f>
        <v/>
      </c>
      <c r="X2631">
        <f>T2631+W2631</f>
        <v/>
      </c>
      <c r="Y2631">
        <f>(T2631*E2631+W2631*L2631)*(1-R2631-'d_고정'!$B$13)</f>
        <v/>
      </c>
      <c r="Z2631">
        <f>(U2631*N2631*Q2631+'d_고정'!$B$3*('6_기대효과'!$H$7/8)*Q2631*'d_고정'!$B$10*P2631*('6_기대효과'!$K$7/'d_고정'!$B$9))*(1-R2631)</f>
        <v/>
      </c>
      <c r="AA2631">
        <f>W2631*L2631*(1-R2631-'d_고정'!$B$13)+U2631*MAX(N2631-'d_고정'!$B$10*P2631*('6_기대효과'!$K$7/'d_고정'!$B$9),0)*Q2631*(1-R2631)</f>
        <v/>
      </c>
      <c r="AB2631">
        <f>Y2631+Z2631</f>
        <v/>
      </c>
      <c r="AC2631">
        <f>Y2631/('d_고정'!$B$5*'6_기대효과'!$H$7/8)/'d_고정'!$B$6</f>
        <v/>
      </c>
      <c r="AD2631">
        <f>Y2631/('d_고정'!$B$8*'6_기대효과'!$H$7/8)</f>
        <v/>
      </c>
    </row>
    <row r="2632">
      <c r="A2632">
        <f>RAND()</f>
        <v/>
      </c>
      <c r="B2632">
        <f>IF('d_시나리오'!$J$2='d_시나리오'!$H$2,'d_시나리오'!$I$2,IF(A2632&lt;('d_시나리오'!$I$2-'d_시나리오'!$H$2)/('d_시나리오'!$J$2-'d_시나리오'!$H$2),'d_시나리오'!$H$2+SQRT(A2632*('d_시나리오'!$J$2-'d_시나리오'!$H$2)*('d_시나리오'!$I$2-'d_시나리오'!$H$2)),'d_시나리오'!$J$2-SQRT((1-A2632)*('d_시나리오'!$J$2-'d_시나리오'!$H$2)*('d_시나리오'!$J$2-'d_시나리오'!$I$2))))</f>
        <v/>
      </c>
      <c r="C2632">
        <f>RAND()</f>
        <v/>
      </c>
      <c r="D2632">
        <f>BETAINV(RAND(),IF(C2632&lt;'d_고정'!$B$26,'d_고정'!$B$23,'d_고정'!$B$16)+1,'d_고정'!$B$17-IF(C2632&lt;'d_고정'!$B$26,'d_고정'!$B$23,'d_고정'!$B$16)+1)*('d_고정'!$B$14+('d_고정'!$B$15-'d_고정'!$B$14)*RAND())</f>
        <v/>
      </c>
      <c r="E2632">
        <f>INDEX('d_분포'!$A$2:$A$28,RANDBETWEEN(1,27))</f>
        <v/>
      </c>
      <c r="F2632">
        <f>INDEX('d_분포'!$C$2:$C$5,RANDBETWEEN(1,4))*(0.9+0.2*RAND())</f>
        <v/>
      </c>
      <c r="G2632">
        <f>RAND()</f>
        <v/>
      </c>
      <c r="H2632">
        <f>(F2632+(1-F2632)*('d_고정'!$B$22*BETAINV(RAND(),IF(G2632&lt;'d_고정'!$B$26,'d_고정'!$B$25,'d_고정'!$B$20)+1,'d_고정'!$B$21-IF(G2632&lt;'d_고정'!$B$26,'d_고정'!$B$25,'d_고정'!$B$20)+1)+(1-'d_고정'!$B$22)*BETAINV(RAND(),IF(G2632&lt;'d_고정'!$B$26,'d_고정'!$B$24,'d_고정'!$B$18)+1,'d_고정'!$B$19-IF(G2632&lt;'d_고정'!$B$26,'d_고정'!$B$24,'d_고정'!$B$18)+1))*('d_고정'!$B$14+('d_고정'!$B$15-'d_고정'!$B$14)*RAND()))/F2632</f>
        <v/>
      </c>
      <c r="I2632">
        <f>RAND()</f>
        <v/>
      </c>
      <c r="J2632">
        <f>IF('d_시나리오'!$J$3='d_시나리오'!$H$3,'d_시나리오'!$I$3,IF(I2632&lt;('d_시나리오'!$I$3-'d_시나리오'!$H$3)/('d_시나리오'!$J$3-'d_시나리오'!$H$3),'d_시나리오'!$H$3+SQRT(I2632*('d_시나리오'!$J$3-'d_시나리오'!$H$3)*('d_시나리오'!$I$3-'d_시나리오'!$H$3)),'d_시나리오'!$J$3-SQRT((1-I2632)*('d_시나리오'!$J$3-'d_시나리오'!$H$3)*('d_시나리오'!$J$3-'d_시나리오'!$I$3))))</f>
        <v/>
      </c>
      <c r="K2632">
        <f>RAND()</f>
        <v/>
      </c>
      <c r="L2632">
        <f>IF('d_시나리오'!$J$4='d_시나리오'!$H$4,'d_시나리오'!$I$4,IF(K2632&lt;('d_시나리오'!$I$4-'d_시나리오'!$H$4)/('d_시나리오'!$J$4-'d_시나리오'!$H$4),'d_시나리오'!$H$4+SQRT(K2632*('d_시나리오'!$J$4-'d_시나리오'!$H$4)*('d_시나리오'!$I$4-'d_시나리오'!$H$4)),'d_시나리오'!$J$4-SQRT((1-K2632)*('d_시나리오'!$J$4-'d_시나리오'!$H$4)*('d_시나리오'!$J$4-'d_시나리오'!$I$4))))</f>
        <v/>
      </c>
      <c r="M2632">
        <f>RAND()</f>
        <v/>
      </c>
      <c r="N2632">
        <f>IF('d_시나리오'!$J$5='d_시나리오'!$H$5,'d_시나리오'!$I$5,IF(M2632&lt;('d_시나리오'!$I$5-'d_시나리오'!$H$5)/('d_시나리오'!$J$5-'d_시나리오'!$H$5),'d_시나리오'!$H$5+SQRT(M2632*('d_시나리오'!$J$5-'d_시나리오'!$H$5)*('d_시나리오'!$I$5-'d_시나리오'!$H$5)),'d_시나리오'!$J$5-SQRT((1-M2632)*('d_시나리오'!$J$5-'d_시나리오'!$H$5)*('d_시나리오'!$J$5-'d_시나리오'!$I$5))))</f>
        <v/>
      </c>
      <c r="O2632">
        <f>RAND()</f>
        <v/>
      </c>
      <c r="P2632">
        <f>IF('d_시나리오'!$J$6='d_시나리오'!$H$6,'d_시나리오'!$I$6,IF(O2632&lt;('d_시나리오'!$I$6-'d_시나리오'!$H$6)/('d_시나리오'!$J$6-'d_시나리오'!$H$6),'d_시나리오'!$H$6+SQRT(O2632*('d_시나리오'!$J$6-'d_시나리오'!$H$6)*('d_시나리오'!$I$6-'d_시나리오'!$H$6)),'d_시나리오'!$J$6-SQRT((1-O2632)*('d_시나리오'!$J$6-'d_시나리오'!$H$6)*('d_시나리오'!$J$6-'d_시나리오'!$I$6))))</f>
        <v/>
      </c>
      <c r="Q2632">
        <f>INDEX('d_분포'!$B$2:$B$57,RANDBETWEEN(1,56))</f>
        <v/>
      </c>
      <c r="R2632">
        <f>BETAINV(RAND(),5,5)</f>
        <v/>
      </c>
      <c r="S2632">
        <f>'d_고정'!$B$1*'6_기대효과'!$H$7*('d_시나리오'!$I$7/'d_고정'!$B$2)*B2632</f>
        <v/>
      </c>
      <c r="T2632">
        <f>S2632*D2632</f>
        <v/>
      </c>
      <c r="U2632">
        <f>S2632*F2632*H2632</f>
        <v/>
      </c>
      <c r="V2632">
        <f>S2632*F2632*(H2632-1)</f>
        <v/>
      </c>
      <c r="W2632">
        <f>U2632*J2632</f>
        <v/>
      </c>
      <c r="X2632">
        <f>T2632+W2632</f>
        <v/>
      </c>
      <c r="Y2632">
        <f>(T2632*E2632+W2632*L2632)*(1-R2632-'d_고정'!$B$13)</f>
        <v/>
      </c>
      <c r="Z2632">
        <f>(U2632*N2632*Q2632+'d_고정'!$B$3*('6_기대효과'!$H$7/8)*Q2632*'d_고정'!$B$10*P2632*('6_기대효과'!$K$7/'d_고정'!$B$9))*(1-R2632)</f>
        <v/>
      </c>
      <c r="AA2632">
        <f>W2632*L2632*(1-R2632-'d_고정'!$B$13)+U2632*MAX(N2632-'d_고정'!$B$10*P2632*('6_기대효과'!$K$7/'d_고정'!$B$9),0)*Q2632*(1-R2632)</f>
        <v/>
      </c>
      <c r="AB2632">
        <f>Y2632+Z2632</f>
        <v/>
      </c>
      <c r="AC2632">
        <f>Y2632/('d_고정'!$B$5*'6_기대효과'!$H$7/8)/'d_고정'!$B$6</f>
        <v/>
      </c>
      <c r="AD2632">
        <f>Y2632/('d_고정'!$B$8*'6_기대효과'!$H$7/8)</f>
        <v/>
      </c>
    </row>
    <row r="2633">
      <c r="A2633">
        <f>RAND()</f>
        <v/>
      </c>
      <c r="B2633">
        <f>IF('d_시나리오'!$J$2='d_시나리오'!$H$2,'d_시나리오'!$I$2,IF(A2633&lt;('d_시나리오'!$I$2-'d_시나리오'!$H$2)/('d_시나리오'!$J$2-'d_시나리오'!$H$2),'d_시나리오'!$H$2+SQRT(A2633*('d_시나리오'!$J$2-'d_시나리오'!$H$2)*('d_시나리오'!$I$2-'d_시나리오'!$H$2)),'d_시나리오'!$J$2-SQRT((1-A2633)*('d_시나리오'!$J$2-'d_시나리오'!$H$2)*('d_시나리오'!$J$2-'d_시나리오'!$I$2))))</f>
        <v/>
      </c>
      <c r="C2633">
        <f>RAND()</f>
        <v/>
      </c>
      <c r="D2633">
        <f>BETAINV(RAND(),IF(C2633&lt;'d_고정'!$B$26,'d_고정'!$B$23,'d_고정'!$B$16)+1,'d_고정'!$B$17-IF(C2633&lt;'d_고정'!$B$26,'d_고정'!$B$23,'d_고정'!$B$16)+1)*('d_고정'!$B$14+('d_고정'!$B$15-'d_고정'!$B$14)*RAND())</f>
        <v/>
      </c>
      <c r="E2633">
        <f>INDEX('d_분포'!$A$2:$A$28,RANDBETWEEN(1,27))</f>
        <v/>
      </c>
      <c r="F2633">
        <f>INDEX('d_분포'!$C$2:$C$5,RANDBETWEEN(1,4))*(0.9+0.2*RAND())</f>
        <v/>
      </c>
      <c r="G2633">
        <f>RAND()</f>
        <v/>
      </c>
      <c r="H2633">
        <f>(F2633+(1-F2633)*('d_고정'!$B$22*BETAINV(RAND(),IF(G2633&lt;'d_고정'!$B$26,'d_고정'!$B$25,'d_고정'!$B$20)+1,'d_고정'!$B$21-IF(G2633&lt;'d_고정'!$B$26,'d_고정'!$B$25,'d_고정'!$B$20)+1)+(1-'d_고정'!$B$22)*BETAINV(RAND(),IF(G2633&lt;'d_고정'!$B$26,'d_고정'!$B$24,'d_고정'!$B$18)+1,'d_고정'!$B$19-IF(G2633&lt;'d_고정'!$B$26,'d_고정'!$B$24,'d_고정'!$B$18)+1))*('d_고정'!$B$14+('d_고정'!$B$15-'d_고정'!$B$14)*RAND()))/F2633</f>
        <v/>
      </c>
      <c r="I2633">
        <f>RAND()</f>
        <v/>
      </c>
      <c r="J2633">
        <f>IF('d_시나리오'!$J$3='d_시나리오'!$H$3,'d_시나리오'!$I$3,IF(I2633&lt;('d_시나리오'!$I$3-'d_시나리오'!$H$3)/('d_시나리오'!$J$3-'d_시나리오'!$H$3),'d_시나리오'!$H$3+SQRT(I2633*('d_시나리오'!$J$3-'d_시나리오'!$H$3)*('d_시나리오'!$I$3-'d_시나리오'!$H$3)),'d_시나리오'!$J$3-SQRT((1-I2633)*('d_시나리오'!$J$3-'d_시나리오'!$H$3)*('d_시나리오'!$J$3-'d_시나리오'!$I$3))))</f>
        <v/>
      </c>
      <c r="K2633">
        <f>RAND()</f>
        <v/>
      </c>
      <c r="L2633">
        <f>IF('d_시나리오'!$J$4='d_시나리오'!$H$4,'d_시나리오'!$I$4,IF(K2633&lt;('d_시나리오'!$I$4-'d_시나리오'!$H$4)/('d_시나리오'!$J$4-'d_시나리오'!$H$4),'d_시나리오'!$H$4+SQRT(K2633*('d_시나리오'!$J$4-'d_시나리오'!$H$4)*('d_시나리오'!$I$4-'d_시나리오'!$H$4)),'d_시나리오'!$J$4-SQRT((1-K2633)*('d_시나리오'!$J$4-'d_시나리오'!$H$4)*('d_시나리오'!$J$4-'d_시나리오'!$I$4))))</f>
        <v/>
      </c>
      <c r="M2633">
        <f>RAND()</f>
        <v/>
      </c>
      <c r="N2633">
        <f>IF('d_시나리오'!$J$5='d_시나리오'!$H$5,'d_시나리오'!$I$5,IF(M2633&lt;('d_시나리오'!$I$5-'d_시나리오'!$H$5)/('d_시나리오'!$J$5-'d_시나리오'!$H$5),'d_시나리오'!$H$5+SQRT(M2633*('d_시나리오'!$J$5-'d_시나리오'!$H$5)*('d_시나리오'!$I$5-'d_시나리오'!$H$5)),'d_시나리오'!$J$5-SQRT((1-M2633)*('d_시나리오'!$J$5-'d_시나리오'!$H$5)*('d_시나리오'!$J$5-'d_시나리오'!$I$5))))</f>
        <v/>
      </c>
      <c r="O2633">
        <f>RAND()</f>
        <v/>
      </c>
      <c r="P2633">
        <f>IF('d_시나리오'!$J$6='d_시나리오'!$H$6,'d_시나리오'!$I$6,IF(O2633&lt;('d_시나리오'!$I$6-'d_시나리오'!$H$6)/('d_시나리오'!$J$6-'d_시나리오'!$H$6),'d_시나리오'!$H$6+SQRT(O2633*('d_시나리오'!$J$6-'d_시나리오'!$H$6)*('d_시나리오'!$I$6-'d_시나리오'!$H$6)),'d_시나리오'!$J$6-SQRT((1-O2633)*('d_시나리오'!$J$6-'d_시나리오'!$H$6)*('d_시나리오'!$J$6-'d_시나리오'!$I$6))))</f>
        <v/>
      </c>
      <c r="Q2633">
        <f>INDEX('d_분포'!$B$2:$B$57,RANDBETWEEN(1,56))</f>
        <v/>
      </c>
      <c r="R2633">
        <f>BETAINV(RAND(),5,5)</f>
        <v/>
      </c>
      <c r="S2633">
        <f>'d_고정'!$B$1*'6_기대효과'!$H$7*('d_시나리오'!$I$7/'d_고정'!$B$2)*B2633</f>
        <v/>
      </c>
      <c r="T2633">
        <f>S2633*D2633</f>
        <v/>
      </c>
      <c r="U2633">
        <f>S2633*F2633*H2633</f>
        <v/>
      </c>
      <c r="V2633">
        <f>S2633*F2633*(H2633-1)</f>
        <v/>
      </c>
      <c r="W2633">
        <f>U2633*J2633</f>
        <v/>
      </c>
      <c r="X2633">
        <f>T2633+W2633</f>
        <v/>
      </c>
      <c r="Y2633">
        <f>(T2633*E2633+W2633*L2633)*(1-R2633-'d_고정'!$B$13)</f>
        <v/>
      </c>
      <c r="Z2633">
        <f>(U2633*N2633*Q2633+'d_고정'!$B$3*('6_기대효과'!$H$7/8)*Q2633*'d_고정'!$B$10*P2633*('6_기대효과'!$K$7/'d_고정'!$B$9))*(1-R2633)</f>
        <v/>
      </c>
      <c r="AA2633">
        <f>W2633*L2633*(1-R2633-'d_고정'!$B$13)+U2633*MAX(N2633-'d_고정'!$B$10*P2633*('6_기대효과'!$K$7/'d_고정'!$B$9),0)*Q2633*(1-R2633)</f>
        <v/>
      </c>
      <c r="AB2633">
        <f>Y2633+Z2633</f>
        <v/>
      </c>
      <c r="AC2633">
        <f>Y2633/('d_고정'!$B$5*'6_기대효과'!$H$7/8)/'d_고정'!$B$6</f>
        <v/>
      </c>
      <c r="AD2633">
        <f>Y2633/('d_고정'!$B$8*'6_기대효과'!$H$7/8)</f>
        <v/>
      </c>
    </row>
    <row r="2634">
      <c r="A2634">
        <f>RAND()</f>
        <v/>
      </c>
      <c r="B2634">
        <f>IF('d_시나리오'!$J$2='d_시나리오'!$H$2,'d_시나리오'!$I$2,IF(A2634&lt;('d_시나리오'!$I$2-'d_시나리오'!$H$2)/('d_시나리오'!$J$2-'d_시나리오'!$H$2),'d_시나리오'!$H$2+SQRT(A2634*('d_시나리오'!$J$2-'d_시나리오'!$H$2)*('d_시나리오'!$I$2-'d_시나리오'!$H$2)),'d_시나리오'!$J$2-SQRT((1-A2634)*('d_시나리오'!$J$2-'d_시나리오'!$H$2)*('d_시나리오'!$J$2-'d_시나리오'!$I$2))))</f>
        <v/>
      </c>
      <c r="C2634">
        <f>RAND()</f>
        <v/>
      </c>
      <c r="D2634">
        <f>BETAINV(RAND(),IF(C2634&lt;'d_고정'!$B$26,'d_고정'!$B$23,'d_고정'!$B$16)+1,'d_고정'!$B$17-IF(C2634&lt;'d_고정'!$B$26,'d_고정'!$B$23,'d_고정'!$B$16)+1)*('d_고정'!$B$14+('d_고정'!$B$15-'d_고정'!$B$14)*RAND())</f>
        <v/>
      </c>
      <c r="E2634">
        <f>INDEX('d_분포'!$A$2:$A$28,RANDBETWEEN(1,27))</f>
        <v/>
      </c>
      <c r="F2634">
        <f>INDEX('d_분포'!$C$2:$C$5,RANDBETWEEN(1,4))*(0.9+0.2*RAND())</f>
        <v/>
      </c>
      <c r="G2634">
        <f>RAND()</f>
        <v/>
      </c>
      <c r="H2634">
        <f>(F2634+(1-F2634)*('d_고정'!$B$22*BETAINV(RAND(),IF(G2634&lt;'d_고정'!$B$26,'d_고정'!$B$25,'d_고정'!$B$20)+1,'d_고정'!$B$21-IF(G2634&lt;'d_고정'!$B$26,'d_고정'!$B$25,'d_고정'!$B$20)+1)+(1-'d_고정'!$B$22)*BETAINV(RAND(),IF(G2634&lt;'d_고정'!$B$26,'d_고정'!$B$24,'d_고정'!$B$18)+1,'d_고정'!$B$19-IF(G2634&lt;'d_고정'!$B$26,'d_고정'!$B$24,'d_고정'!$B$18)+1))*('d_고정'!$B$14+('d_고정'!$B$15-'d_고정'!$B$14)*RAND()))/F2634</f>
        <v/>
      </c>
      <c r="I2634">
        <f>RAND()</f>
        <v/>
      </c>
      <c r="J2634">
        <f>IF('d_시나리오'!$J$3='d_시나리오'!$H$3,'d_시나리오'!$I$3,IF(I2634&lt;('d_시나리오'!$I$3-'d_시나리오'!$H$3)/('d_시나리오'!$J$3-'d_시나리오'!$H$3),'d_시나리오'!$H$3+SQRT(I2634*('d_시나리오'!$J$3-'d_시나리오'!$H$3)*('d_시나리오'!$I$3-'d_시나리오'!$H$3)),'d_시나리오'!$J$3-SQRT((1-I2634)*('d_시나리오'!$J$3-'d_시나리오'!$H$3)*('d_시나리오'!$J$3-'d_시나리오'!$I$3))))</f>
        <v/>
      </c>
      <c r="K2634">
        <f>RAND()</f>
        <v/>
      </c>
      <c r="L2634">
        <f>IF('d_시나리오'!$J$4='d_시나리오'!$H$4,'d_시나리오'!$I$4,IF(K2634&lt;('d_시나리오'!$I$4-'d_시나리오'!$H$4)/('d_시나리오'!$J$4-'d_시나리오'!$H$4),'d_시나리오'!$H$4+SQRT(K2634*('d_시나리오'!$J$4-'d_시나리오'!$H$4)*('d_시나리오'!$I$4-'d_시나리오'!$H$4)),'d_시나리오'!$J$4-SQRT((1-K2634)*('d_시나리오'!$J$4-'d_시나리오'!$H$4)*('d_시나리오'!$J$4-'d_시나리오'!$I$4))))</f>
        <v/>
      </c>
      <c r="M2634">
        <f>RAND()</f>
        <v/>
      </c>
      <c r="N2634">
        <f>IF('d_시나리오'!$J$5='d_시나리오'!$H$5,'d_시나리오'!$I$5,IF(M2634&lt;('d_시나리오'!$I$5-'d_시나리오'!$H$5)/('d_시나리오'!$J$5-'d_시나리오'!$H$5),'d_시나리오'!$H$5+SQRT(M2634*('d_시나리오'!$J$5-'d_시나리오'!$H$5)*('d_시나리오'!$I$5-'d_시나리오'!$H$5)),'d_시나리오'!$J$5-SQRT((1-M2634)*('d_시나리오'!$J$5-'d_시나리오'!$H$5)*('d_시나리오'!$J$5-'d_시나리오'!$I$5))))</f>
        <v/>
      </c>
      <c r="O2634">
        <f>RAND()</f>
        <v/>
      </c>
      <c r="P2634">
        <f>IF('d_시나리오'!$J$6='d_시나리오'!$H$6,'d_시나리오'!$I$6,IF(O2634&lt;('d_시나리오'!$I$6-'d_시나리오'!$H$6)/('d_시나리오'!$J$6-'d_시나리오'!$H$6),'d_시나리오'!$H$6+SQRT(O2634*('d_시나리오'!$J$6-'d_시나리오'!$H$6)*('d_시나리오'!$I$6-'d_시나리오'!$H$6)),'d_시나리오'!$J$6-SQRT((1-O2634)*('d_시나리오'!$J$6-'d_시나리오'!$H$6)*('d_시나리오'!$J$6-'d_시나리오'!$I$6))))</f>
        <v/>
      </c>
      <c r="Q2634">
        <f>INDEX('d_분포'!$B$2:$B$57,RANDBETWEEN(1,56))</f>
        <v/>
      </c>
      <c r="R2634">
        <f>BETAINV(RAND(),5,5)</f>
        <v/>
      </c>
      <c r="S2634">
        <f>'d_고정'!$B$1*'6_기대효과'!$H$7*('d_시나리오'!$I$7/'d_고정'!$B$2)*B2634</f>
        <v/>
      </c>
      <c r="T2634">
        <f>S2634*D2634</f>
        <v/>
      </c>
      <c r="U2634">
        <f>S2634*F2634*H2634</f>
        <v/>
      </c>
      <c r="V2634">
        <f>S2634*F2634*(H2634-1)</f>
        <v/>
      </c>
      <c r="W2634">
        <f>U2634*J2634</f>
        <v/>
      </c>
      <c r="X2634">
        <f>T2634+W2634</f>
        <v/>
      </c>
      <c r="Y2634">
        <f>(T2634*E2634+W2634*L2634)*(1-R2634-'d_고정'!$B$13)</f>
        <v/>
      </c>
      <c r="Z2634">
        <f>(U2634*N2634*Q2634+'d_고정'!$B$3*('6_기대효과'!$H$7/8)*Q2634*'d_고정'!$B$10*P2634*('6_기대효과'!$K$7/'d_고정'!$B$9))*(1-R2634)</f>
        <v/>
      </c>
      <c r="AA2634">
        <f>W2634*L2634*(1-R2634-'d_고정'!$B$13)+U2634*MAX(N2634-'d_고정'!$B$10*P2634*('6_기대효과'!$K$7/'d_고정'!$B$9),0)*Q2634*(1-R2634)</f>
        <v/>
      </c>
      <c r="AB2634">
        <f>Y2634+Z2634</f>
        <v/>
      </c>
      <c r="AC2634">
        <f>Y2634/('d_고정'!$B$5*'6_기대효과'!$H$7/8)/'d_고정'!$B$6</f>
        <v/>
      </c>
      <c r="AD2634">
        <f>Y2634/('d_고정'!$B$8*'6_기대효과'!$H$7/8)</f>
        <v/>
      </c>
    </row>
    <row r="2635">
      <c r="A2635">
        <f>RAND()</f>
        <v/>
      </c>
      <c r="B2635">
        <f>IF('d_시나리오'!$J$2='d_시나리오'!$H$2,'d_시나리오'!$I$2,IF(A2635&lt;('d_시나리오'!$I$2-'d_시나리오'!$H$2)/('d_시나리오'!$J$2-'d_시나리오'!$H$2),'d_시나리오'!$H$2+SQRT(A2635*('d_시나리오'!$J$2-'d_시나리오'!$H$2)*('d_시나리오'!$I$2-'d_시나리오'!$H$2)),'d_시나리오'!$J$2-SQRT((1-A2635)*('d_시나리오'!$J$2-'d_시나리오'!$H$2)*('d_시나리오'!$J$2-'d_시나리오'!$I$2))))</f>
        <v/>
      </c>
      <c r="C2635">
        <f>RAND()</f>
        <v/>
      </c>
      <c r="D2635">
        <f>BETAINV(RAND(),IF(C2635&lt;'d_고정'!$B$26,'d_고정'!$B$23,'d_고정'!$B$16)+1,'d_고정'!$B$17-IF(C2635&lt;'d_고정'!$B$26,'d_고정'!$B$23,'d_고정'!$B$16)+1)*('d_고정'!$B$14+('d_고정'!$B$15-'d_고정'!$B$14)*RAND())</f>
        <v/>
      </c>
      <c r="E2635">
        <f>INDEX('d_분포'!$A$2:$A$28,RANDBETWEEN(1,27))</f>
        <v/>
      </c>
      <c r="F2635">
        <f>INDEX('d_분포'!$C$2:$C$5,RANDBETWEEN(1,4))*(0.9+0.2*RAND())</f>
        <v/>
      </c>
      <c r="G2635">
        <f>RAND()</f>
        <v/>
      </c>
      <c r="H2635">
        <f>(F2635+(1-F2635)*('d_고정'!$B$22*BETAINV(RAND(),IF(G2635&lt;'d_고정'!$B$26,'d_고정'!$B$25,'d_고정'!$B$20)+1,'d_고정'!$B$21-IF(G2635&lt;'d_고정'!$B$26,'d_고정'!$B$25,'d_고정'!$B$20)+1)+(1-'d_고정'!$B$22)*BETAINV(RAND(),IF(G2635&lt;'d_고정'!$B$26,'d_고정'!$B$24,'d_고정'!$B$18)+1,'d_고정'!$B$19-IF(G2635&lt;'d_고정'!$B$26,'d_고정'!$B$24,'d_고정'!$B$18)+1))*('d_고정'!$B$14+('d_고정'!$B$15-'d_고정'!$B$14)*RAND()))/F2635</f>
        <v/>
      </c>
      <c r="I2635">
        <f>RAND()</f>
        <v/>
      </c>
      <c r="J2635">
        <f>IF('d_시나리오'!$J$3='d_시나리오'!$H$3,'d_시나리오'!$I$3,IF(I2635&lt;('d_시나리오'!$I$3-'d_시나리오'!$H$3)/('d_시나리오'!$J$3-'d_시나리오'!$H$3),'d_시나리오'!$H$3+SQRT(I2635*('d_시나리오'!$J$3-'d_시나리오'!$H$3)*('d_시나리오'!$I$3-'d_시나리오'!$H$3)),'d_시나리오'!$J$3-SQRT((1-I2635)*('d_시나리오'!$J$3-'d_시나리오'!$H$3)*('d_시나리오'!$J$3-'d_시나리오'!$I$3))))</f>
        <v/>
      </c>
      <c r="K2635">
        <f>RAND()</f>
        <v/>
      </c>
      <c r="L2635">
        <f>IF('d_시나리오'!$J$4='d_시나리오'!$H$4,'d_시나리오'!$I$4,IF(K2635&lt;('d_시나리오'!$I$4-'d_시나리오'!$H$4)/('d_시나리오'!$J$4-'d_시나리오'!$H$4),'d_시나리오'!$H$4+SQRT(K2635*('d_시나리오'!$J$4-'d_시나리오'!$H$4)*('d_시나리오'!$I$4-'d_시나리오'!$H$4)),'d_시나리오'!$J$4-SQRT((1-K2635)*('d_시나리오'!$J$4-'d_시나리오'!$H$4)*('d_시나리오'!$J$4-'d_시나리오'!$I$4))))</f>
        <v/>
      </c>
      <c r="M2635">
        <f>RAND()</f>
        <v/>
      </c>
      <c r="N2635">
        <f>IF('d_시나리오'!$J$5='d_시나리오'!$H$5,'d_시나리오'!$I$5,IF(M2635&lt;('d_시나리오'!$I$5-'d_시나리오'!$H$5)/('d_시나리오'!$J$5-'d_시나리오'!$H$5),'d_시나리오'!$H$5+SQRT(M2635*('d_시나리오'!$J$5-'d_시나리오'!$H$5)*('d_시나리오'!$I$5-'d_시나리오'!$H$5)),'d_시나리오'!$J$5-SQRT((1-M2635)*('d_시나리오'!$J$5-'d_시나리오'!$H$5)*('d_시나리오'!$J$5-'d_시나리오'!$I$5))))</f>
        <v/>
      </c>
      <c r="O2635">
        <f>RAND()</f>
        <v/>
      </c>
      <c r="P2635">
        <f>IF('d_시나리오'!$J$6='d_시나리오'!$H$6,'d_시나리오'!$I$6,IF(O2635&lt;('d_시나리오'!$I$6-'d_시나리오'!$H$6)/('d_시나리오'!$J$6-'d_시나리오'!$H$6),'d_시나리오'!$H$6+SQRT(O2635*('d_시나리오'!$J$6-'d_시나리오'!$H$6)*('d_시나리오'!$I$6-'d_시나리오'!$H$6)),'d_시나리오'!$J$6-SQRT((1-O2635)*('d_시나리오'!$J$6-'d_시나리오'!$H$6)*('d_시나리오'!$J$6-'d_시나리오'!$I$6))))</f>
        <v/>
      </c>
      <c r="Q2635">
        <f>INDEX('d_분포'!$B$2:$B$57,RANDBETWEEN(1,56))</f>
        <v/>
      </c>
      <c r="R2635">
        <f>BETAINV(RAND(),5,5)</f>
        <v/>
      </c>
      <c r="S2635">
        <f>'d_고정'!$B$1*'6_기대효과'!$H$7*('d_시나리오'!$I$7/'d_고정'!$B$2)*B2635</f>
        <v/>
      </c>
      <c r="T2635">
        <f>S2635*D2635</f>
        <v/>
      </c>
      <c r="U2635">
        <f>S2635*F2635*H2635</f>
        <v/>
      </c>
      <c r="V2635">
        <f>S2635*F2635*(H2635-1)</f>
        <v/>
      </c>
      <c r="W2635">
        <f>U2635*J2635</f>
        <v/>
      </c>
      <c r="X2635">
        <f>T2635+W2635</f>
        <v/>
      </c>
      <c r="Y2635">
        <f>(T2635*E2635+W2635*L2635)*(1-R2635-'d_고정'!$B$13)</f>
        <v/>
      </c>
      <c r="Z2635">
        <f>(U2635*N2635*Q2635+'d_고정'!$B$3*('6_기대효과'!$H$7/8)*Q2635*'d_고정'!$B$10*P2635*('6_기대효과'!$K$7/'d_고정'!$B$9))*(1-R2635)</f>
        <v/>
      </c>
      <c r="AA2635">
        <f>W2635*L2635*(1-R2635-'d_고정'!$B$13)+U2635*MAX(N2635-'d_고정'!$B$10*P2635*('6_기대효과'!$K$7/'d_고정'!$B$9),0)*Q2635*(1-R2635)</f>
        <v/>
      </c>
      <c r="AB2635">
        <f>Y2635+Z2635</f>
        <v/>
      </c>
      <c r="AC2635">
        <f>Y2635/('d_고정'!$B$5*'6_기대효과'!$H$7/8)/'d_고정'!$B$6</f>
        <v/>
      </c>
      <c r="AD2635">
        <f>Y2635/('d_고정'!$B$8*'6_기대효과'!$H$7/8)</f>
        <v/>
      </c>
    </row>
    <row r="2636">
      <c r="A2636">
        <f>RAND()</f>
        <v/>
      </c>
      <c r="B2636">
        <f>IF('d_시나리오'!$J$2='d_시나리오'!$H$2,'d_시나리오'!$I$2,IF(A2636&lt;('d_시나리오'!$I$2-'d_시나리오'!$H$2)/('d_시나리오'!$J$2-'d_시나리오'!$H$2),'d_시나리오'!$H$2+SQRT(A2636*('d_시나리오'!$J$2-'d_시나리오'!$H$2)*('d_시나리오'!$I$2-'d_시나리오'!$H$2)),'d_시나리오'!$J$2-SQRT((1-A2636)*('d_시나리오'!$J$2-'d_시나리오'!$H$2)*('d_시나리오'!$J$2-'d_시나리오'!$I$2))))</f>
        <v/>
      </c>
      <c r="C2636">
        <f>RAND()</f>
        <v/>
      </c>
      <c r="D2636">
        <f>BETAINV(RAND(),IF(C2636&lt;'d_고정'!$B$26,'d_고정'!$B$23,'d_고정'!$B$16)+1,'d_고정'!$B$17-IF(C2636&lt;'d_고정'!$B$26,'d_고정'!$B$23,'d_고정'!$B$16)+1)*('d_고정'!$B$14+('d_고정'!$B$15-'d_고정'!$B$14)*RAND())</f>
        <v/>
      </c>
      <c r="E2636">
        <f>INDEX('d_분포'!$A$2:$A$28,RANDBETWEEN(1,27))</f>
        <v/>
      </c>
      <c r="F2636">
        <f>INDEX('d_분포'!$C$2:$C$5,RANDBETWEEN(1,4))*(0.9+0.2*RAND())</f>
        <v/>
      </c>
      <c r="G2636">
        <f>RAND()</f>
        <v/>
      </c>
      <c r="H2636">
        <f>(F2636+(1-F2636)*('d_고정'!$B$22*BETAINV(RAND(),IF(G2636&lt;'d_고정'!$B$26,'d_고정'!$B$25,'d_고정'!$B$20)+1,'d_고정'!$B$21-IF(G2636&lt;'d_고정'!$B$26,'d_고정'!$B$25,'d_고정'!$B$20)+1)+(1-'d_고정'!$B$22)*BETAINV(RAND(),IF(G2636&lt;'d_고정'!$B$26,'d_고정'!$B$24,'d_고정'!$B$18)+1,'d_고정'!$B$19-IF(G2636&lt;'d_고정'!$B$26,'d_고정'!$B$24,'d_고정'!$B$18)+1))*('d_고정'!$B$14+('d_고정'!$B$15-'d_고정'!$B$14)*RAND()))/F2636</f>
        <v/>
      </c>
      <c r="I2636">
        <f>RAND()</f>
        <v/>
      </c>
      <c r="J2636">
        <f>IF('d_시나리오'!$J$3='d_시나리오'!$H$3,'d_시나리오'!$I$3,IF(I2636&lt;('d_시나리오'!$I$3-'d_시나리오'!$H$3)/('d_시나리오'!$J$3-'d_시나리오'!$H$3),'d_시나리오'!$H$3+SQRT(I2636*('d_시나리오'!$J$3-'d_시나리오'!$H$3)*('d_시나리오'!$I$3-'d_시나리오'!$H$3)),'d_시나리오'!$J$3-SQRT((1-I2636)*('d_시나리오'!$J$3-'d_시나리오'!$H$3)*('d_시나리오'!$J$3-'d_시나리오'!$I$3))))</f>
        <v/>
      </c>
      <c r="K2636">
        <f>RAND()</f>
        <v/>
      </c>
      <c r="L2636">
        <f>IF('d_시나리오'!$J$4='d_시나리오'!$H$4,'d_시나리오'!$I$4,IF(K2636&lt;('d_시나리오'!$I$4-'d_시나리오'!$H$4)/('d_시나리오'!$J$4-'d_시나리오'!$H$4),'d_시나리오'!$H$4+SQRT(K2636*('d_시나리오'!$J$4-'d_시나리오'!$H$4)*('d_시나리오'!$I$4-'d_시나리오'!$H$4)),'d_시나리오'!$J$4-SQRT((1-K2636)*('d_시나리오'!$J$4-'d_시나리오'!$H$4)*('d_시나리오'!$J$4-'d_시나리오'!$I$4))))</f>
        <v/>
      </c>
      <c r="M2636">
        <f>RAND()</f>
        <v/>
      </c>
      <c r="N2636">
        <f>IF('d_시나리오'!$J$5='d_시나리오'!$H$5,'d_시나리오'!$I$5,IF(M2636&lt;('d_시나리오'!$I$5-'d_시나리오'!$H$5)/('d_시나리오'!$J$5-'d_시나리오'!$H$5),'d_시나리오'!$H$5+SQRT(M2636*('d_시나리오'!$J$5-'d_시나리오'!$H$5)*('d_시나리오'!$I$5-'d_시나리오'!$H$5)),'d_시나리오'!$J$5-SQRT((1-M2636)*('d_시나리오'!$J$5-'d_시나리오'!$H$5)*('d_시나리오'!$J$5-'d_시나리오'!$I$5))))</f>
        <v/>
      </c>
      <c r="O2636">
        <f>RAND()</f>
        <v/>
      </c>
      <c r="P2636">
        <f>IF('d_시나리오'!$J$6='d_시나리오'!$H$6,'d_시나리오'!$I$6,IF(O2636&lt;('d_시나리오'!$I$6-'d_시나리오'!$H$6)/('d_시나리오'!$J$6-'d_시나리오'!$H$6),'d_시나리오'!$H$6+SQRT(O2636*('d_시나리오'!$J$6-'d_시나리오'!$H$6)*('d_시나리오'!$I$6-'d_시나리오'!$H$6)),'d_시나리오'!$J$6-SQRT((1-O2636)*('d_시나리오'!$J$6-'d_시나리오'!$H$6)*('d_시나리오'!$J$6-'d_시나리오'!$I$6))))</f>
        <v/>
      </c>
      <c r="Q2636">
        <f>INDEX('d_분포'!$B$2:$B$57,RANDBETWEEN(1,56))</f>
        <v/>
      </c>
      <c r="R2636">
        <f>BETAINV(RAND(),5,5)</f>
        <v/>
      </c>
      <c r="S2636">
        <f>'d_고정'!$B$1*'6_기대효과'!$H$7*('d_시나리오'!$I$7/'d_고정'!$B$2)*B2636</f>
        <v/>
      </c>
      <c r="T2636">
        <f>S2636*D2636</f>
        <v/>
      </c>
      <c r="U2636">
        <f>S2636*F2636*H2636</f>
        <v/>
      </c>
      <c r="V2636">
        <f>S2636*F2636*(H2636-1)</f>
        <v/>
      </c>
      <c r="W2636">
        <f>U2636*J2636</f>
        <v/>
      </c>
      <c r="X2636">
        <f>T2636+W2636</f>
        <v/>
      </c>
      <c r="Y2636">
        <f>(T2636*E2636+W2636*L2636)*(1-R2636-'d_고정'!$B$13)</f>
        <v/>
      </c>
      <c r="Z2636">
        <f>(U2636*N2636*Q2636+'d_고정'!$B$3*('6_기대효과'!$H$7/8)*Q2636*'d_고정'!$B$10*P2636*('6_기대효과'!$K$7/'d_고정'!$B$9))*(1-R2636)</f>
        <v/>
      </c>
      <c r="AA2636">
        <f>W2636*L2636*(1-R2636-'d_고정'!$B$13)+U2636*MAX(N2636-'d_고정'!$B$10*P2636*('6_기대효과'!$K$7/'d_고정'!$B$9),0)*Q2636*(1-R2636)</f>
        <v/>
      </c>
      <c r="AB2636">
        <f>Y2636+Z2636</f>
        <v/>
      </c>
      <c r="AC2636">
        <f>Y2636/('d_고정'!$B$5*'6_기대효과'!$H$7/8)/'d_고정'!$B$6</f>
        <v/>
      </c>
      <c r="AD2636">
        <f>Y2636/('d_고정'!$B$8*'6_기대효과'!$H$7/8)</f>
        <v/>
      </c>
    </row>
    <row r="2637">
      <c r="A2637">
        <f>RAND()</f>
        <v/>
      </c>
      <c r="B2637">
        <f>IF('d_시나리오'!$J$2='d_시나리오'!$H$2,'d_시나리오'!$I$2,IF(A2637&lt;('d_시나리오'!$I$2-'d_시나리오'!$H$2)/('d_시나리오'!$J$2-'d_시나리오'!$H$2),'d_시나리오'!$H$2+SQRT(A2637*('d_시나리오'!$J$2-'d_시나리오'!$H$2)*('d_시나리오'!$I$2-'d_시나리오'!$H$2)),'d_시나리오'!$J$2-SQRT((1-A2637)*('d_시나리오'!$J$2-'d_시나리오'!$H$2)*('d_시나리오'!$J$2-'d_시나리오'!$I$2))))</f>
        <v/>
      </c>
      <c r="C2637">
        <f>RAND()</f>
        <v/>
      </c>
      <c r="D2637">
        <f>BETAINV(RAND(),IF(C2637&lt;'d_고정'!$B$26,'d_고정'!$B$23,'d_고정'!$B$16)+1,'d_고정'!$B$17-IF(C2637&lt;'d_고정'!$B$26,'d_고정'!$B$23,'d_고정'!$B$16)+1)*('d_고정'!$B$14+('d_고정'!$B$15-'d_고정'!$B$14)*RAND())</f>
        <v/>
      </c>
      <c r="E2637">
        <f>INDEX('d_분포'!$A$2:$A$28,RANDBETWEEN(1,27))</f>
        <v/>
      </c>
      <c r="F2637">
        <f>INDEX('d_분포'!$C$2:$C$5,RANDBETWEEN(1,4))*(0.9+0.2*RAND())</f>
        <v/>
      </c>
      <c r="G2637">
        <f>RAND()</f>
        <v/>
      </c>
      <c r="H2637">
        <f>(F2637+(1-F2637)*('d_고정'!$B$22*BETAINV(RAND(),IF(G2637&lt;'d_고정'!$B$26,'d_고정'!$B$25,'d_고정'!$B$20)+1,'d_고정'!$B$21-IF(G2637&lt;'d_고정'!$B$26,'d_고정'!$B$25,'d_고정'!$B$20)+1)+(1-'d_고정'!$B$22)*BETAINV(RAND(),IF(G2637&lt;'d_고정'!$B$26,'d_고정'!$B$24,'d_고정'!$B$18)+1,'d_고정'!$B$19-IF(G2637&lt;'d_고정'!$B$26,'d_고정'!$B$24,'d_고정'!$B$18)+1))*('d_고정'!$B$14+('d_고정'!$B$15-'d_고정'!$B$14)*RAND()))/F2637</f>
        <v/>
      </c>
      <c r="I2637">
        <f>RAND()</f>
        <v/>
      </c>
      <c r="J2637">
        <f>IF('d_시나리오'!$J$3='d_시나리오'!$H$3,'d_시나리오'!$I$3,IF(I2637&lt;('d_시나리오'!$I$3-'d_시나리오'!$H$3)/('d_시나리오'!$J$3-'d_시나리오'!$H$3),'d_시나리오'!$H$3+SQRT(I2637*('d_시나리오'!$J$3-'d_시나리오'!$H$3)*('d_시나리오'!$I$3-'d_시나리오'!$H$3)),'d_시나리오'!$J$3-SQRT((1-I2637)*('d_시나리오'!$J$3-'d_시나리오'!$H$3)*('d_시나리오'!$J$3-'d_시나리오'!$I$3))))</f>
        <v/>
      </c>
      <c r="K2637">
        <f>RAND()</f>
        <v/>
      </c>
      <c r="L2637">
        <f>IF('d_시나리오'!$J$4='d_시나리오'!$H$4,'d_시나리오'!$I$4,IF(K2637&lt;('d_시나리오'!$I$4-'d_시나리오'!$H$4)/('d_시나리오'!$J$4-'d_시나리오'!$H$4),'d_시나리오'!$H$4+SQRT(K2637*('d_시나리오'!$J$4-'d_시나리오'!$H$4)*('d_시나리오'!$I$4-'d_시나리오'!$H$4)),'d_시나리오'!$J$4-SQRT((1-K2637)*('d_시나리오'!$J$4-'d_시나리오'!$H$4)*('d_시나리오'!$J$4-'d_시나리오'!$I$4))))</f>
        <v/>
      </c>
      <c r="M2637">
        <f>RAND()</f>
        <v/>
      </c>
      <c r="N2637">
        <f>IF('d_시나리오'!$J$5='d_시나리오'!$H$5,'d_시나리오'!$I$5,IF(M2637&lt;('d_시나리오'!$I$5-'d_시나리오'!$H$5)/('d_시나리오'!$J$5-'d_시나리오'!$H$5),'d_시나리오'!$H$5+SQRT(M2637*('d_시나리오'!$J$5-'d_시나리오'!$H$5)*('d_시나리오'!$I$5-'d_시나리오'!$H$5)),'d_시나리오'!$J$5-SQRT((1-M2637)*('d_시나리오'!$J$5-'d_시나리오'!$H$5)*('d_시나리오'!$J$5-'d_시나리오'!$I$5))))</f>
        <v/>
      </c>
      <c r="O2637">
        <f>RAND()</f>
        <v/>
      </c>
      <c r="P2637">
        <f>IF('d_시나리오'!$J$6='d_시나리오'!$H$6,'d_시나리오'!$I$6,IF(O2637&lt;('d_시나리오'!$I$6-'d_시나리오'!$H$6)/('d_시나리오'!$J$6-'d_시나리오'!$H$6),'d_시나리오'!$H$6+SQRT(O2637*('d_시나리오'!$J$6-'d_시나리오'!$H$6)*('d_시나리오'!$I$6-'d_시나리오'!$H$6)),'d_시나리오'!$J$6-SQRT((1-O2637)*('d_시나리오'!$J$6-'d_시나리오'!$H$6)*('d_시나리오'!$J$6-'d_시나리오'!$I$6))))</f>
        <v/>
      </c>
      <c r="Q2637">
        <f>INDEX('d_분포'!$B$2:$B$57,RANDBETWEEN(1,56))</f>
        <v/>
      </c>
      <c r="R2637">
        <f>BETAINV(RAND(),5,5)</f>
        <v/>
      </c>
      <c r="S2637">
        <f>'d_고정'!$B$1*'6_기대효과'!$H$7*('d_시나리오'!$I$7/'d_고정'!$B$2)*B2637</f>
        <v/>
      </c>
      <c r="T2637">
        <f>S2637*D2637</f>
        <v/>
      </c>
      <c r="U2637">
        <f>S2637*F2637*H2637</f>
        <v/>
      </c>
      <c r="V2637">
        <f>S2637*F2637*(H2637-1)</f>
        <v/>
      </c>
      <c r="W2637">
        <f>U2637*J2637</f>
        <v/>
      </c>
      <c r="X2637">
        <f>T2637+W2637</f>
        <v/>
      </c>
      <c r="Y2637">
        <f>(T2637*E2637+W2637*L2637)*(1-R2637-'d_고정'!$B$13)</f>
        <v/>
      </c>
      <c r="Z2637">
        <f>(U2637*N2637*Q2637+'d_고정'!$B$3*('6_기대효과'!$H$7/8)*Q2637*'d_고정'!$B$10*P2637*('6_기대효과'!$K$7/'d_고정'!$B$9))*(1-R2637)</f>
        <v/>
      </c>
      <c r="AA2637">
        <f>W2637*L2637*(1-R2637-'d_고정'!$B$13)+U2637*MAX(N2637-'d_고정'!$B$10*P2637*('6_기대효과'!$K$7/'d_고정'!$B$9),0)*Q2637*(1-R2637)</f>
        <v/>
      </c>
      <c r="AB2637">
        <f>Y2637+Z2637</f>
        <v/>
      </c>
      <c r="AC2637">
        <f>Y2637/('d_고정'!$B$5*'6_기대효과'!$H$7/8)/'d_고정'!$B$6</f>
        <v/>
      </c>
      <c r="AD2637">
        <f>Y2637/('d_고정'!$B$8*'6_기대효과'!$H$7/8)</f>
        <v/>
      </c>
    </row>
    <row r="2638">
      <c r="A2638">
        <f>RAND()</f>
        <v/>
      </c>
      <c r="B2638">
        <f>IF('d_시나리오'!$J$2='d_시나리오'!$H$2,'d_시나리오'!$I$2,IF(A2638&lt;('d_시나리오'!$I$2-'d_시나리오'!$H$2)/('d_시나리오'!$J$2-'d_시나리오'!$H$2),'d_시나리오'!$H$2+SQRT(A2638*('d_시나리오'!$J$2-'d_시나리오'!$H$2)*('d_시나리오'!$I$2-'d_시나리오'!$H$2)),'d_시나리오'!$J$2-SQRT((1-A2638)*('d_시나리오'!$J$2-'d_시나리오'!$H$2)*('d_시나리오'!$J$2-'d_시나리오'!$I$2))))</f>
        <v/>
      </c>
      <c r="C2638">
        <f>RAND()</f>
        <v/>
      </c>
      <c r="D2638">
        <f>BETAINV(RAND(),IF(C2638&lt;'d_고정'!$B$26,'d_고정'!$B$23,'d_고정'!$B$16)+1,'d_고정'!$B$17-IF(C2638&lt;'d_고정'!$B$26,'d_고정'!$B$23,'d_고정'!$B$16)+1)*('d_고정'!$B$14+('d_고정'!$B$15-'d_고정'!$B$14)*RAND())</f>
        <v/>
      </c>
      <c r="E2638">
        <f>INDEX('d_분포'!$A$2:$A$28,RANDBETWEEN(1,27))</f>
        <v/>
      </c>
      <c r="F2638">
        <f>INDEX('d_분포'!$C$2:$C$5,RANDBETWEEN(1,4))*(0.9+0.2*RAND())</f>
        <v/>
      </c>
      <c r="G2638">
        <f>RAND()</f>
        <v/>
      </c>
      <c r="H2638">
        <f>(F2638+(1-F2638)*('d_고정'!$B$22*BETAINV(RAND(),IF(G2638&lt;'d_고정'!$B$26,'d_고정'!$B$25,'d_고정'!$B$20)+1,'d_고정'!$B$21-IF(G2638&lt;'d_고정'!$B$26,'d_고정'!$B$25,'d_고정'!$B$20)+1)+(1-'d_고정'!$B$22)*BETAINV(RAND(),IF(G2638&lt;'d_고정'!$B$26,'d_고정'!$B$24,'d_고정'!$B$18)+1,'d_고정'!$B$19-IF(G2638&lt;'d_고정'!$B$26,'d_고정'!$B$24,'d_고정'!$B$18)+1))*('d_고정'!$B$14+('d_고정'!$B$15-'d_고정'!$B$14)*RAND()))/F2638</f>
        <v/>
      </c>
      <c r="I2638">
        <f>RAND()</f>
        <v/>
      </c>
      <c r="J2638">
        <f>IF('d_시나리오'!$J$3='d_시나리오'!$H$3,'d_시나리오'!$I$3,IF(I2638&lt;('d_시나리오'!$I$3-'d_시나리오'!$H$3)/('d_시나리오'!$J$3-'d_시나리오'!$H$3),'d_시나리오'!$H$3+SQRT(I2638*('d_시나리오'!$J$3-'d_시나리오'!$H$3)*('d_시나리오'!$I$3-'d_시나리오'!$H$3)),'d_시나리오'!$J$3-SQRT((1-I2638)*('d_시나리오'!$J$3-'d_시나리오'!$H$3)*('d_시나리오'!$J$3-'d_시나리오'!$I$3))))</f>
        <v/>
      </c>
      <c r="K2638">
        <f>RAND()</f>
        <v/>
      </c>
      <c r="L2638">
        <f>IF('d_시나리오'!$J$4='d_시나리오'!$H$4,'d_시나리오'!$I$4,IF(K2638&lt;('d_시나리오'!$I$4-'d_시나리오'!$H$4)/('d_시나리오'!$J$4-'d_시나리오'!$H$4),'d_시나리오'!$H$4+SQRT(K2638*('d_시나리오'!$J$4-'d_시나리오'!$H$4)*('d_시나리오'!$I$4-'d_시나리오'!$H$4)),'d_시나리오'!$J$4-SQRT((1-K2638)*('d_시나리오'!$J$4-'d_시나리오'!$H$4)*('d_시나리오'!$J$4-'d_시나리오'!$I$4))))</f>
        <v/>
      </c>
      <c r="M2638">
        <f>RAND()</f>
        <v/>
      </c>
      <c r="N2638">
        <f>IF('d_시나리오'!$J$5='d_시나리오'!$H$5,'d_시나리오'!$I$5,IF(M2638&lt;('d_시나리오'!$I$5-'d_시나리오'!$H$5)/('d_시나리오'!$J$5-'d_시나리오'!$H$5),'d_시나리오'!$H$5+SQRT(M2638*('d_시나리오'!$J$5-'d_시나리오'!$H$5)*('d_시나리오'!$I$5-'d_시나리오'!$H$5)),'d_시나리오'!$J$5-SQRT((1-M2638)*('d_시나리오'!$J$5-'d_시나리오'!$H$5)*('d_시나리오'!$J$5-'d_시나리오'!$I$5))))</f>
        <v/>
      </c>
      <c r="O2638">
        <f>RAND()</f>
        <v/>
      </c>
      <c r="P2638">
        <f>IF('d_시나리오'!$J$6='d_시나리오'!$H$6,'d_시나리오'!$I$6,IF(O2638&lt;('d_시나리오'!$I$6-'d_시나리오'!$H$6)/('d_시나리오'!$J$6-'d_시나리오'!$H$6),'d_시나리오'!$H$6+SQRT(O2638*('d_시나리오'!$J$6-'d_시나리오'!$H$6)*('d_시나리오'!$I$6-'d_시나리오'!$H$6)),'d_시나리오'!$J$6-SQRT((1-O2638)*('d_시나리오'!$J$6-'d_시나리오'!$H$6)*('d_시나리오'!$J$6-'d_시나리오'!$I$6))))</f>
        <v/>
      </c>
      <c r="Q2638">
        <f>INDEX('d_분포'!$B$2:$B$57,RANDBETWEEN(1,56))</f>
        <v/>
      </c>
      <c r="R2638">
        <f>BETAINV(RAND(),5,5)</f>
        <v/>
      </c>
      <c r="S2638">
        <f>'d_고정'!$B$1*'6_기대효과'!$H$7*('d_시나리오'!$I$7/'d_고정'!$B$2)*B2638</f>
        <v/>
      </c>
      <c r="T2638">
        <f>S2638*D2638</f>
        <v/>
      </c>
      <c r="U2638">
        <f>S2638*F2638*H2638</f>
        <v/>
      </c>
      <c r="V2638">
        <f>S2638*F2638*(H2638-1)</f>
        <v/>
      </c>
      <c r="W2638">
        <f>U2638*J2638</f>
        <v/>
      </c>
      <c r="X2638">
        <f>T2638+W2638</f>
        <v/>
      </c>
      <c r="Y2638">
        <f>(T2638*E2638+W2638*L2638)*(1-R2638-'d_고정'!$B$13)</f>
        <v/>
      </c>
      <c r="Z2638">
        <f>(U2638*N2638*Q2638+'d_고정'!$B$3*('6_기대효과'!$H$7/8)*Q2638*'d_고정'!$B$10*P2638*('6_기대효과'!$K$7/'d_고정'!$B$9))*(1-R2638)</f>
        <v/>
      </c>
      <c r="AA2638">
        <f>W2638*L2638*(1-R2638-'d_고정'!$B$13)+U2638*MAX(N2638-'d_고정'!$B$10*P2638*('6_기대효과'!$K$7/'d_고정'!$B$9),0)*Q2638*(1-R2638)</f>
        <v/>
      </c>
      <c r="AB2638">
        <f>Y2638+Z2638</f>
        <v/>
      </c>
      <c r="AC2638">
        <f>Y2638/('d_고정'!$B$5*'6_기대효과'!$H$7/8)/'d_고정'!$B$6</f>
        <v/>
      </c>
      <c r="AD2638">
        <f>Y2638/('d_고정'!$B$8*'6_기대효과'!$H$7/8)</f>
        <v/>
      </c>
    </row>
    <row r="2639">
      <c r="A2639">
        <f>RAND()</f>
        <v/>
      </c>
      <c r="B2639">
        <f>IF('d_시나리오'!$J$2='d_시나리오'!$H$2,'d_시나리오'!$I$2,IF(A2639&lt;('d_시나리오'!$I$2-'d_시나리오'!$H$2)/('d_시나리오'!$J$2-'d_시나리오'!$H$2),'d_시나리오'!$H$2+SQRT(A2639*('d_시나리오'!$J$2-'d_시나리오'!$H$2)*('d_시나리오'!$I$2-'d_시나리오'!$H$2)),'d_시나리오'!$J$2-SQRT((1-A2639)*('d_시나리오'!$J$2-'d_시나리오'!$H$2)*('d_시나리오'!$J$2-'d_시나리오'!$I$2))))</f>
        <v/>
      </c>
      <c r="C2639">
        <f>RAND()</f>
        <v/>
      </c>
      <c r="D2639">
        <f>BETAINV(RAND(),IF(C2639&lt;'d_고정'!$B$26,'d_고정'!$B$23,'d_고정'!$B$16)+1,'d_고정'!$B$17-IF(C2639&lt;'d_고정'!$B$26,'d_고정'!$B$23,'d_고정'!$B$16)+1)*('d_고정'!$B$14+('d_고정'!$B$15-'d_고정'!$B$14)*RAND())</f>
        <v/>
      </c>
      <c r="E2639">
        <f>INDEX('d_분포'!$A$2:$A$28,RANDBETWEEN(1,27))</f>
        <v/>
      </c>
      <c r="F2639">
        <f>INDEX('d_분포'!$C$2:$C$5,RANDBETWEEN(1,4))*(0.9+0.2*RAND())</f>
        <v/>
      </c>
      <c r="G2639">
        <f>RAND()</f>
        <v/>
      </c>
      <c r="H2639">
        <f>(F2639+(1-F2639)*('d_고정'!$B$22*BETAINV(RAND(),IF(G2639&lt;'d_고정'!$B$26,'d_고정'!$B$25,'d_고정'!$B$20)+1,'d_고정'!$B$21-IF(G2639&lt;'d_고정'!$B$26,'d_고정'!$B$25,'d_고정'!$B$20)+1)+(1-'d_고정'!$B$22)*BETAINV(RAND(),IF(G2639&lt;'d_고정'!$B$26,'d_고정'!$B$24,'d_고정'!$B$18)+1,'d_고정'!$B$19-IF(G2639&lt;'d_고정'!$B$26,'d_고정'!$B$24,'d_고정'!$B$18)+1))*('d_고정'!$B$14+('d_고정'!$B$15-'d_고정'!$B$14)*RAND()))/F2639</f>
        <v/>
      </c>
      <c r="I2639">
        <f>RAND()</f>
        <v/>
      </c>
      <c r="J2639">
        <f>IF('d_시나리오'!$J$3='d_시나리오'!$H$3,'d_시나리오'!$I$3,IF(I2639&lt;('d_시나리오'!$I$3-'d_시나리오'!$H$3)/('d_시나리오'!$J$3-'d_시나리오'!$H$3),'d_시나리오'!$H$3+SQRT(I2639*('d_시나리오'!$J$3-'d_시나리오'!$H$3)*('d_시나리오'!$I$3-'d_시나리오'!$H$3)),'d_시나리오'!$J$3-SQRT((1-I2639)*('d_시나리오'!$J$3-'d_시나리오'!$H$3)*('d_시나리오'!$J$3-'d_시나리오'!$I$3))))</f>
        <v/>
      </c>
      <c r="K2639">
        <f>RAND()</f>
        <v/>
      </c>
      <c r="L2639">
        <f>IF('d_시나리오'!$J$4='d_시나리오'!$H$4,'d_시나리오'!$I$4,IF(K2639&lt;('d_시나리오'!$I$4-'d_시나리오'!$H$4)/('d_시나리오'!$J$4-'d_시나리오'!$H$4),'d_시나리오'!$H$4+SQRT(K2639*('d_시나리오'!$J$4-'d_시나리오'!$H$4)*('d_시나리오'!$I$4-'d_시나리오'!$H$4)),'d_시나리오'!$J$4-SQRT((1-K2639)*('d_시나리오'!$J$4-'d_시나리오'!$H$4)*('d_시나리오'!$J$4-'d_시나리오'!$I$4))))</f>
        <v/>
      </c>
      <c r="M2639">
        <f>RAND()</f>
        <v/>
      </c>
      <c r="N2639">
        <f>IF('d_시나리오'!$J$5='d_시나리오'!$H$5,'d_시나리오'!$I$5,IF(M2639&lt;('d_시나리오'!$I$5-'d_시나리오'!$H$5)/('d_시나리오'!$J$5-'d_시나리오'!$H$5),'d_시나리오'!$H$5+SQRT(M2639*('d_시나리오'!$J$5-'d_시나리오'!$H$5)*('d_시나리오'!$I$5-'d_시나리오'!$H$5)),'d_시나리오'!$J$5-SQRT((1-M2639)*('d_시나리오'!$J$5-'d_시나리오'!$H$5)*('d_시나리오'!$J$5-'d_시나리오'!$I$5))))</f>
        <v/>
      </c>
      <c r="O2639">
        <f>RAND()</f>
        <v/>
      </c>
      <c r="P2639">
        <f>IF('d_시나리오'!$J$6='d_시나리오'!$H$6,'d_시나리오'!$I$6,IF(O2639&lt;('d_시나리오'!$I$6-'d_시나리오'!$H$6)/('d_시나리오'!$J$6-'d_시나리오'!$H$6),'d_시나리오'!$H$6+SQRT(O2639*('d_시나리오'!$J$6-'d_시나리오'!$H$6)*('d_시나리오'!$I$6-'d_시나리오'!$H$6)),'d_시나리오'!$J$6-SQRT((1-O2639)*('d_시나리오'!$J$6-'d_시나리오'!$H$6)*('d_시나리오'!$J$6-'d_시나리오'!$I$6))))</f>
        <v/>
      </c>
      <c r="Q2639">
        <f>INDEX('d_분포'!$B$2:$B$57,RANDBETWEEN(1,56))</f>
        <v/>
      </c>
      <c r="R2639">
        <f>BETAINV(RAND(),5,5)</f>
        <v/>
      </c>
      <c r="S2639">
        <f>'d_고정'!$B$1*'6_기대효과'!$H$7*('d_시나리오'!$I$7/'d_고정'!$B$2)*B2639</f>
        <v/>
      </c>
      <c r="T2639">
        <f>S2639*D2639</f>
        <v/>
      </c>
      <c r="U2639">
        <f>S2639*F2639*H2639</f>
        <v/>
      </c>
      <c r="V2639">
        <f>S2639*F2639*(H2639-1)</f>
        <v/>
      </c>
      <c r="W2639">
        <f>U2639*J2639</f>
        <v/>
      </c>
      <c r="X2639">
        <f>T2639+W2639</f>
        <v/>
      </c>
      <c r="Y2639">
        <f>(T2639*E2639+W2639*L2639)*(1-R2639-'d_고정'!$B$13)</f>
        <v/>
      </c>
      <c r="Z2639">
        <f>(U2639*N2639*Q2639+'d_고정'!$B$3*('6_기대효과'!$H$7/8)*Q2639*'d_고정'!$B$10*P2639*('6_기대효과'!$K$7/'d_고정'!$B$9))*(1-R2639)</f>
        <v/>
      </c>
      <c r="AA2639">
        <f>W2639*L2639*(1-R2639-'d_고정'!$B$13)+U2639*MAX(N2639-'d_고정'!$B$10*P2639*('6_기대효과'!$K$7/'d_고정'!$B$9),0)*Q2639*(1-R2639)</f>
        <v/>
      </c>
      <c r="AB2639">
        <f>Y2639+Z2639</f>
        <v/>
      </c>
      <c r="AC2639">
        <f>Y2639/('d_고정'!$B$5*'6_기대효과'!$H$7/8)/'d_고정'!$B$6</f>
        <v/>
      </c>
      <c r="AD2639">
        <f>Y2639/('d_고정'!$B$8*'6_기대효과'!$H$7/8)</f>
        <v/>
      </c>
    </row>
    <row r="2640">
      <c r="A2640">
        <f>RAND()</f>
        <v/>
      </c>
      <c r="B2640">
        <f>IF('d_시나리오'!$J$2='d_시나리오'!$H$2,'d_시나리오'!$I$2,IF(A2640&lt;('d_시나리오'!$I$2-'d_시나리오'!$H$2)/('d_시나리오'!$J$2-'d_시나리오'!$H$2),'d_시나리오'!$H$2+SQRT(A2640*('d_시나리오'!$J$2-'d_시나리오'!$H$2)*('d_시나리오'!$I$2-'d_시나리오'!$H$2)),'d_시나리오'!$J$2-SQRT((1-A2640)*('d_시나리오'!$J$2-'d_시나리오'!$H$2)*('d_시나리오'!$J$2-'d_시나리오'!$I$2))))</f>
        <v/>
      </c>
      <c r="C2640">
        <f>RAND()</f>
        <v/>
      </c>
      <c r="D2640">
        <f>BETAINV(RAND(),IF(C2640&lt;'d_고정'!$B$26,'d_고정'!$B$23,'d_고정'!$B$16)+1,'d_고정'!$B$17-IF(C2640&lt;'d_고정'!$B$26,'d_고정'!$B$23,'d_고정'!$B$16)+1)*('d_고정'!$B$14+('d_고정'!$B$15-'d_고정'!$B$14)*RAND())</f>
        <v/>
      </c>
      <c r="E2640">
        <f>INDEX('d_분포'!$A$2:$A$28,RANDBETWEEN(1,27))</f>
        <v/>
      </c>
      <c r="F2640">
        <f>INDEX('d_분포'!$C$2:$C$5,RANDBETWEEN(1,4))*(0.9+0.2*RAND())</f>
        <v/>
      </c>
      <c r="G2640">
        <f>RAND()</f>
        <v/>
      </c>
      <c r="H2640">
        <f>(F2640+(1-F2640)*('d_고정'!$B$22*BETAINV(RAND(),IF(G2640&lt;'d_고정'!$B$26,'d_고정'!$B$25,'d_고정'!$B$20)+1,'d_고정'!$B$21-IF(G2640&lt;'d_고정'!$B$26,'d_고정'!$B$25,'d_고정'!$B$20)+1)+(1-'d_고정'!$B$22)*BETAINV(RAND(),IF(G2640&lt;'d_고정'!$B$26,'d_고정'!$B$24,'d_고정'!$B$18)+1,'d_고정'!$B$19-IF(G2640&lt;'d_고정'!$B$26,'d_고정'!$B$24,'d_고정'!$B$18)+1))*('d_고정'!$B$14+('d_고정'!$B$15-'d_고정'!$B$14)*RAND()))/F2640</f>
        <v/>
      </c>
      <c r="I2640">
        <f>RAND()</f>
        <v/>
      </c>
      <c r="J2640">
        <f>IF('d_시나리오'!$J$3='d_시나리오'!$H$3,'d_시나리오'!$I$3,IF(I2640&lt;('d_시나리오'!$I$3-'d_시나리오'!$H$3)/('d_시나리오'!$J$3-'d_시나리오'!$H$3),'d_시나리오'!$H$3+SQRT(I2640*('d_시나리오'!$J$3-'d_시나리오'!$H$3)*('d_시나리오'!$I$3-'d_시나리오'!$H$3)),'d_시나리오'!$J$3-SQRT((1-I2640)*('d_시나리오'!$J$3-'d_시나리오'!$H$3)*('d_시나리오'!$J$3-'d_시나리오'!$I$3))))</f>
        <v/>
      </c>
      <c r="K2640">
        <f>RAND()</f>
        <v/>
      </c>
      <c r="L2640">
        <f>IF('d_시나리오'!$J$4='d_시나리오'!$H$4,'d_시나리오'!$I$4,IF(K2640&lt;('d_시나리오'!$I$4-'d_시나리오'!$H$4)/('d_시나리오'!$J$4-'d_시나리오'!$H$4),'d_시나리오'!$H$4+SQRT(K2640*('d_시나리오'!$J$4-'d_시나리오'!$H$4)*('d_시나리오'!$I$4-'d_시나리오'!$H$4)),'d_시나리오'!$J$4-SQRT((1-K2640)*('d_시나리오'!$J$4-'d_시나리오'!$H$4)*('d_시나리오'!$J$4-'d_시나리오'!$I$4))))</f>
        <v/>
      </c>
      <c r="M2640">
        <f>RAND()</f>
        <v/>
      </c>
      <c r="N2640">
        <f>IF('d_시나리오'!$J$5='d_시나리오'!$H$5,'d_시나리오'!$I$5,IF(M2640&lt;('d_시나리오'!$I$5-'d_시나리오'!$H$5)/('d_시나리오'!$J$5-'d_시나리오'!$H$5),'d_시나리오'!$H$5+SQRT(M2640*('d_시나리오'!$J$5-'d_시나리오'!$H$5)*('d_시나리오'!$I$5-'d_시나리오'!$H$5)),'d_시나리오'!$J$5-SQRT((1-M2640)*('d_시나리오'!$J$5-'d_시나리오'!$H$5)*('d_시나리오'!$J$5-'d_시나리오'!$I$5))))</f>
        <v/>
      </c>
      <c r="O2640">
        <f>RAND()</f>
        <v/>
      </c>
      <c r="P2640">
        <f>IF('d_시나리오'!$J$6='d_시나리오'!$H$6,'d_시나리오'!$I$6,IF(O2640&lt;('d_시나리오'!$I$6-'d_시나리오'!$H$6)/('d_시나리오'!$J$6-'d_시나리오'!$H$6),'d_시나리오'!$H$6+SQRT(O2640*('d_시나리오'!$J$6-'d_시나리오'!$H$6)*('d_시나리오'!$I$6-'d_시나리오'!$H$6)),'d_시나리오'!$J$6-SQRT((1-O2640)*('d_시나리오'!$J$6-'d_시나리오'!$H$6)*('d_시나리오'!$J$6-'d_시나리오'!$I$6))))</f>
        <v/>
      </c>
      <c r="Q2640">
        <f>INDEX('d_분포'!$B$2:$B$57,RANDBETWEEN(1,56))</f>
        <v/>
      </c>
      <c r="R2640">
        <f>BETAINV(RAND(),5,5)</f>
        <v/>
      </c>
      <c r="S2640">
        <f>'d_고정'!$B$1*'6_기대효과'!$H$7*('d_시나리오'!$I$7/'d_고정'!$B$2)*B2640</f>
        <v/>
      </c>
      <c r="T2640">
        <f>S2640*D2640</f>
        <v/>
      </c>
      <c r="U2640">
        <f>S2640*F2640*H2640</f>
        <v/>
      </c>
      <c r="V2640">
        <f>S2640*F2640*(H2640-1)</f>
        <v/>
      </c>
      <c r="W2640">
        <f>U2640*J2640</f>
        <v/>
      </c>
      <c r="X2640">
        <f>T2640+W2640</f>
        <v/>
      </c>
      <c r="Y2640">
        <f>(T2640*E2640+W2640*L2640)*(1-R2640-'d_고정'!$B$13)</f>
        <v/>
      </c>
      <c r="Z2640">
        <f>(U2640*N2640*Q2640+'d_고정'!$B$3*('6_기대효과'!$H$7/8)*Q2640*'d_고정'!$B$10*P2640*('6_기대효과'!$K$7/'d_고정'!$B$9))*(1-R2640)</f>
        <v/>
      </c>
      <c r="AA2640">
        <f>W2640*L2640*(1-R2640-'d_고정'!$B$13)+U2640*MAX(N2640-'d_고정'!$B$10*P2640*('6_기대효과'!$K$7/'d_고정'!$B$9),0)*Q2640*(1-R2640)</f>
        <v/>
      </c>
      <c r="AB2640">
        <f>Y2640+Z2640</f>
        <v/>
      </c>
      <c r="AC2640">
        <f>Y2640/('d_고정'!$B$5*'6_기대효과'!$H$7/8)/'d_고정'!$B$6</f>
        <v/>
      </c>
      <c r="AD2640">
        <f>Y2640/('d_고정'!$B$8*'6_기대효과'!$H$7/8)</f>
        <v/>
      </c>
    </row>
    <row r="2641">
      <c r="A2641">
        <f>RAND()</f>
        <v/>
      </c>
      <c r="B2641">
        <f>IF('d_시나리오'!$J$2='d_시나리오'!$H$2,'d_시나리오'!$I$2,IF(A2641&lt;('d_시나리오'!$I$2-'d_시나리오'!$H$2)/('d_시나리오'!$J$2-'d_시나리오'!$H$2),'d_시나리오'!$H$2+SQRT(A2641*('d_시나리오'!$J$2-'d_시나리오'!$H$2)*('d_시나리오'!$I$2-'d_시나리오'!$H$2)),'d_시나리오'!$J$2-SQRT((1-A2641)*('d_시나리오'!$J$2-'d_시나리오'!$H$2)*('d_시나리오'!$J$2-'d_시나리오'!$I$2))))</f>
        <v/>
      </c>
      <c r="C2641">
        <f>RAND()</f>
        <v/>
      </c>
      <c r="D2641">
        <f>BETAINV(RAND(),IF(C2641&lt;'d_고정'!$B$26,'d_고정'!$B$23,'d_고정'!$B$16)+1,'d_고정'!$B$17-IF(C2641&lt;'d_고정'!$B$26,'d_고정'!$B$23,'d_고정'!$B$16)+1)*('d_고정'!$B$14+('d_고정'!$B$15-'d_고정'!$B$14)*RAND())</f>
        <v/>
      </c>
      <c r="E2641">
        <f>INDEX('d_분포'!$A$2:$A$28,RANDBETWEEN(1,27))</f>
        <v/>
      </c>
      <c r="F2641">
        <f>INDEX('d_분포'!$C$2:$C$5,RANDBETWEEN(1,4))*(0.9+0.2*RAND())</f>
        <v/>
      </c>
      <c r="G2641">
        <f>RAND()</f>
        <v/>
      </c>
      <c r="H2641">
        <f>(F2641+(1-F2641)*('d_고정'!$B$22*BETAINV(RAND(),IF(G2641&lt;'d_고정'!$B$26,'d_고정'!$B$25,'d_고정'!$B$20)+1,'d_고정'!$B$21-IF(G2641&lt;'d_고정'!$B$26,'d_고정'!$B$25,'d_고정'!$B$20)+1)+(1-'d_고정'!$B$22)*BETAINV(RAND(),IF(G2641&lt;'d_고정'!$B$26,'d_고정'!$B$24,'d_고정'!$B$18)+1,'d_고정'!$B$19-IF(G2641&lt;'d_고정'!$B$26,'d_고정'!$B$24,'d_고정'!$B$18)+1))*('d_고정'!$B$14+('d_고정'!$B$15-'d_고정'!$B$14)*RAND()))/F2641</f>
        <v/>
      </c>
      <c r="I2641">
        <f>RAND()</f>
        <v/>
      </c>
      <c r="J2641">
        <f>IF('d_시나리오'!$J$3='d_시나리오'!$H$3,'d_시나리오'!$I$3,IF(I2641&lt;('d_시나리오'!$I$3-'d_시나리오'!$H$3)/('d_시나리오'!$J$3-'d_시나리오'!$H$3),'d_시나리오'!$H$3+SQRT(I2641*('d_시나리오'!$J$3-'d_시나리오'!$H$3)*('d_시나리오'!$I$3-'d_시나리오'!$H$3)),'d_시나리오'!$J$3-SQRT((1-I2641)*('d_시나리오'!$J$3-'d_시나리오'!$H$3)*('d_시나리오'!$J$3-'d_시나리오'!$I$3))))</f>
        <v/>
      </c>
      <c r="K2641">
        <f>RAND()</f>
        <v/>
      </c>
      <c r="L2641">
        <f>IF('d_시나리오'!$J$4='d_시나리오'!$H$4,'d_시나리오'!$I$4,IF(K2641&lt;('d_시나리오'!$I$4-'d_시나리오'!$H$4)/('d_시나리오'!$J$4-'d_시나리오'!$H$4),'d_시나리오'!$H$4+SQRT(K2641*('d_시나리오'!$J$4-'d_시나리오'!$H$4)*('d_시나리오'!$I$4-'d_시나리오'!$H$4)),'d_시나리오'!$J$4-SQRT((1-K2641)*('d_시나리오'!$J$4-'d_시나리오'!$H$4)*('d_시나리오'!$J$4-'d_시나리오'!$I$4))))</f>
        <v/>
      </c>
      <c r="M2641">
        <f>RAND()</f>
        <v/>
      </c>
      <c r="N2641">
        <f>IF('d_시나리오'!$J$5='d_시나리오'!$H$5,'d_시나리오'!$I$5,IF(M2641&lt;('d_시나리오'!$I$5-'d_시나리오'!$H$5)/('d_시나리오'!$J$5-'d_시나리오'!$H$5),'d_시나리오'!$H$5+SQRT(M2641*('d_시나리오'!$J$5-'d_시나리오'!$H$5)*('d_시나리오'!$I$5-'d_시나리오'!$H$5)),'d_시나리오'!$J$5-SQRT((1-M2641)*('d_시나리오'!$J$5-'d_시나리오'!$H$5)*('d_시나리오'!$J$5-'d_시나리오'!$I$5))))</f>
        <v/>
      </c>
      <c r="O2641">
        <f>RAND()</f>
        <v/>
      </c>
      <c r="P2641">
        <f>IF('d_시나리오'!$J$6='d_시나리오'!$H$6,'d_시나리오'!$I$6,IF(O2641&lt;('d_시나리오'!$I$6-'d_시나리오'!$H$6)/('d_시나리오'!$J$6-'d_시나리오'!$H$6),'d_시나리오'!$H$6+SQRT(O2641*('d_시나리오'!$J$6-'d_시나리오'!$H$6)*('d_시나리오'!$I$6-'d_시나리오'!$H$6)),'d_시나리오'!$J$6-SQRT((1-O2641)*('d_시나리오'!$J$6-'d_시나리오'!$H$6)*('d_시나리오'!$J$6-'d_시나리오'!$I$6))))</f>
        <v/>
      </c>
      <c r="Q2641">
        <f>INDEX('d_분포'!$B$2:$B$57,RANDBETWEEN(1,56))</f>
        <v/>
      </c>
      <c r="R2641">
        <f>BETAINV(RAND(),5,5)</f>
        <v/>
      </c>
      <c r="S2641">
        <f>'d_고정'!$B$1*'6_기대효과'!$H$7*('d_시나리오'!$I$7/'d_고정'!$B$2)*B2641</f>
        <v/>
      </c>
      <c r="T2641">
        <f>S2641*D2641</f>
        <v/>
      </c>
      <c r="U2641">
        <f>S2641*F2641*H2641</f>
        <v/>
      </c>
      <c r="V2641">
        <f>S2641*F2641*(H2641-1)</f>
        <v/>
      </c>
      <c r="W2641">
        <f>U2641*J2641</f>
        <v/>
      </c>
      <c r="X2641">
        <f>T2641+W2641</f>
        <v/>
      </c>
      <c r="Y2641">
        <f>(T2641*E2641+W2641*L2641)*(1-R2641-'d_고정'!$B$13)</f>
        <v/>
      </c>
      <c r="Z2641">
        <f>(U2641*N2641*Q2641+'d_고정'!$B$3*('6_기대효과'!$H$7/8)*Q2641*'d_고정'!$B$10*P2641*('6_기대효과'!$K$7/'d_고정'!$B$9))*(1-R2641)</f>
        <v/>
      </c>
      <c r="AA2641">
        <f>W2641*L2641*(1-R2641-'d_고정'!$B$13)+U2641*MAX(N2641-'d_고정'!$B$10*P2641*('6_기대효과'!$K$7/'d_고정'!$B$9),0)*Q2641*(1-R2641)</f>
        <v/>
      </c>
      <c r="AB2641">
        <f>Y2641+Z2641</f>
        <v/>
      </c>
      <c r="AC2641">
        <f>Y2641/('d_고정'!$B$5*'6_기대효과'!$H$7/8)/'d_고정'!$B$6</f>
        <v/>
      </c>
      <c r="AD2641">
        <f>Y2641/('d_고정'!$B$8*'6_기대효과'!$H$7/8)</f>
        <v/>
      </c>
    </row>
    <row r="2642">
      <c r="A2642">
        <f>RAND()</f>
        <v/>
      </c>
      <c r="B2642">
        <f>IF('d_시나리오'!$J$2='d_시나리오'!$H$2,'d_시나리오'!$I$2,IF(A2642&lt;('d_시나리오'!$I$2-'d_시나리오'!$H$2)/('d_시나리오'!$J$2-'d_시나리오'!$H$2),'d_시나리오'!$H$2+SQRT(A2642*('d_시나리오'!$J$2-'d_시나리오'!$H$2)*('d_시나리오'!$I$2-'d_시나리오'!$H$2)),'d_시나리오'!$J$2-SQRT((1-A2642)*('d_시나리오'!$J$2-'d_시나리오'!$H$2)*('d_시나리오'!$J$2-'d_시나리오'!$I$2))))</f>
        <v/>
      </c>
      <c r="C2642">
        <f>RAND()</f>
        <v/>
      </c>
      <c r="D2642">
        <f>BETAINV(RAND(),IF(C2642&lt;'d_고정'!$B$26,'d_고정'!$B$23,'d_고정'!$B$16)+1,'d_고정'!$B$17-IF(C2642&lt;'d_고정'!$B$26,'d_고정'!$B$23,'d_고정'!$B$16)+1)*('d_고정'!$B$14+('d_고정'!$B$15-'d_고정'!$B$14)*RAND())</f>
        <v/>
      </c>
      <c r="E2642">
        <f>INDEX('d_분포'!$A$2:$A$28,RANDBETWEEN(1,27))</f>
        <v/>
      </c>
      <c r="F2642">
        <f>INDEX('d_분포'!$C$2:$C$5,RANDBETWEEN(1,4))*(0.9+0.2*RAND())</f>
        <v/>
      </c>
      <c r="G2642">
        <f>RAND()</f>
        <v/>
      </c>
      <c r="H2642">
        <f>(F2642+(1-F2642)*('d_고정'!$B$22*BETAINV(RAND(),IF(G2642&lt;'d_고정'!$B$26,'d_고정'!$B$25,'d_고정'!$B$20)+1,'d_고정'!$B$21-IF(G2642&lt;'d_고정'!$B$26,'d_고정'!$B$25,'d_고정'!$B$20)+1)+(1-'d_고정'!$B$22)*BETAINV(RAND(),IF(G2642&lt;'d_고정'!$B$26,'d_고정'!$B$24,'d_고정'!$B$18)+1,'d_고정'!$B$19-IF(G2642&lt;'d_고정'!$B$26,'d_고정'!$B$24,'d_고정'!$B$18)+1))*('d_고정'!$B$14+('d_고정'!$B$15-'d_고정'!$B$14)*RAND()))/F2642</f>
        <v/>
      </c>
      <c r="I2642">
        <f>RAND()</f>
        <v/>
      </c>
      <c r="J2642">
        <f>IF('d_시나리오'!$J$3='d_시나리오'!$H$3,'d_시나리오'!$I$3,IF(I2642&lt;('d_시나리오'!$I$3-'d_시나리오'!$H$3)/('d_시나리오'!$J$3-'d_시나리오'!$H$3),'d_시나리오'!$H$3+SQRT(I2642*('d_시나리오'!$J$3-'d_시나리오'!$H$3)*('d_시나리오'!$I$3-'d_시나리오'!$H$3)),'d_시나리오'!$J$3-SQRT((1-I2642)*('d_시나리오'!$J$3-'d_시나리오'!$H$3)*('d_시나리오'!$J$3-'d_시나리오'!$I$3))))</f>
        <v/>
      </c>
      <c r="K2642">
        <f>RAND()</f>
        <v/>
      </c>
      <c r="L2642">
        <f>IF('d_시나리오'!$J$4='d_시나리오'!$H$4,'d_시나리오'!$I$4,IF(K2642&lt;('d_시나리오'!$I$4-'d_시나리오'!$H$4)/('d_시나리오'!$J$4-'d_시나리오'!$H$4),'d_시나리오'!$H$4+SQRT(K2642*('d_시나리오'!$J$4-'d_시나리오'!$H$4)*('d_시나리오'!$I$4-'d_시나리오'!$H$4)),'d_시나리오'!$J$4-SQRT((1-K2642)*('d_시나리오'!$J$4-'d_시나리오'!$H$4)*('d_시나리오'!$J$4-'d_시나리오'!$I$4))))</f>
        <v/>
      </c>
      <c r="M2642">
        <f>RAND()</f>
        <v/>
      </c>
      <c r="N2642">
        <f>IF('d_시나리오'!$J$5='d_시나리오'!$H$5,'d_시나리오'!$I$5,IF(M2642&lt;('d_시나리오'!$I$5-'d_시나리오'!$H$5)/('d_시나리오'!$J$5-'d_시나리오'!$H$5),'d_시나리오'!$H$5+SQRT(M2642*('d_시나리오'!$J$5-'d_시나리오'!$H$5)*('d_시나리오'!$I$5-'d_시나리오'!$H$5)),'d_시나리오'!$J$5-SQRT((1-M2642)*('d_시나리오'!$J$5-'d_시나리오'!$H$5)*('d_시나리오'!$J$5-'d_시나리오'!$I$5))))</f>
        <v/>
      </c>
      <c r="O2642">
        <f>RAND()</f>
        <v/>
      </c>
      <c r="P2642">
        <f>IF('d_시나리오'!$J$6='d_시나리오'!$H$6,'d_시나리오'!$I$6,IF(O2642&lt;('d_시나리오'!$I$6-'d_시나리오'!$H$6)/('d_시나리오'!$J$6-'d_시나리오'!$H$6),'d_시나리오'!$H$6+SQRT(O2642*('d_시나리오'!$J$6-'d_시나리오'!$H$6)*('d_시나리오'!$I$6-'d_시나리오'!$H$6)),'d_시나리오'!$J$6-SQRT((1-O2642)*('d_시나리오'!$J$6-'d_시나리오'!$H$6)*('d_시나리오'!$J$6-'d_시나리오'!$I$6))))</f>
        <v/>
      </c>
      <c r="Q2642">
        <f>INDEX('d_분포'!$B$2:$B$57,RANDBETWEEN(1,56))</f>
        <v/>
      </c>
      <c r="R2642">
        <f>BETAINV(RAND(),5,5)</f>
        <v/>
      </c>
      <c r="S2642">
        <f>'d_고정'!$B$1*'6_기대효과'!$H$7*('d_시나리오'!$I$7/'d_고정'!$B$2)*B2642</f>
        <v/>
      </c>
      <c r="T2642">
        <f>S2642*D2642</f>
        <v/>
      </c>
      <c r="U2642">
        <f>S2642*F2642*H2642</f>
        <v/>
      </c>
      <c r="V2642">
        <f>S2642*F2642*(H2642-1)</f>
        <v/>
      </c>
      <c r="W2642">
        <f>U2642*J2642</f>
        <v/>
      </c>
      <c r="X2642">
        <f>T2642+W2642</f>
        <v/>
      </c>
      <c r="Y2642">
        <f>(T2642*E2642+W2642*L2642)*(1-R2642-'d_고정'!$B$13)</f>
        <v/>
      </c>
      <c r="Z2642">
        <f>(U2642*N2642*Q2642+'d_고정'!$B$3*('6_기대효과'!$H$7/8)*Q2642*'d_고정'!$B$10*P2642*('6_기대효과'!$K$7/'d_고정'!$B$9))*(1-R2642)</f>
        <v/>
      </c>
      <c r="AA2642">
        <f>W2642*L2642*(1-R2642-'d_고정'!$B$13)+U2642*MAX(N2642-'d_고정'!$B$10*P2642*('6_기대효과'!$K$7/'d_고정'!$B$9),0)*Q2642*(1-R2642)</f>
        <v/>
      </c>
      <c r="AB2642">
        <f>Y2642+Z2642</f>
        <v/>
      </c>
      <c r="AC2642">
        <f>Y2642/('d_고정'!$B$5*'6_기대효과'!$H$7/8)/'d_고정'!$B$6</f>
        <v/>
      </c>
      <c r="AD2642">
        <f>Y2642/('d_고정'!$B$8*'6_기대효과'!$H$7/8)</f>
        <v/>
      </c>
    </row>
    <row r="2643">
      <c r="A2643">
        <f>RAND()</f>
        <v/>
      </c>
      <c r="B2643">
        <f>IF('d_시나리오'!$J$2='d_시나리오'!$H$2,'d_시나리오'!$I$2,IF(A2643&lt;('d_시나리오'!$I$2-'d_시나리오'!$H$2)/('d_시나리오'!$J$2-'d_시나리오'!$H$2),'d_시나리오'!$H$2+SQRT(A2643*('d_시나리오'!$J$2-'d_시나리오'!$H$2)*('d_시나리오'!$I$2-'d_시나리오'!$H$2)),'d_시나리오'!$J$2-SQRT((1-A2643)*('d_시나리오'!$J$2-'d_시나리오'!$H$2)*('d_시나리오'!$J$2-'d_시나리오'!$I$2))))</f>
        <v/>
      </c>
      <c r="C2643">
        <f>RAND()</f>
        <v/>
      </c>
      <c r="D2643">
        <f>BETAINV(RAND(),IF(C2643&lt;'d_고정'!$B$26,'d_고정'!$B$23,'d_고정'!$B$16)+1,'d_고정'!$B$17-IF(C2643&lt;'d_고정'!$B$26,'d_고정'!$B$23,'d_고정'!$B$16)+1)*('d_고정'!$B$14+('d_고정'!$B$15-'d_고정'!$B$14)*RAND())</f>
        <v/>
      </c>
      <c r="E2643">
        <f>INDEX('d_분포'!$A$2:$A$28,RANDBETWEEN(1,27))</f>
        <v/>
      </c>
      <c r="F2643">
        <f>INDEX('d_분포'!$C$2:$C$5,RANDBETWEEN(1,4))*(0.9+0.2*RAND())</f>
        <v/>
      </c>
      <c r="G2643">
        <f>RAND()</f>
        <v/>
      </c>
      <c r="H2643">
        <f>(F2643+(1-F2643)*('d_고정'!$B$22*BETAINV(RAND(),IF(G2643&lt;'d_고정'!$B$26,'d_고정'!$B$25,'d_고정'!$B$20)+1,'d_고정'!$B$21-IF(G2643&lt;'d_고정'!$B$26,'d_고정'!$B$25,'d_고정'!$B$20)+1)+(1-'d_고정'!$B$22)*BETAINV(RAND(),IF(G2643&lt;'d_고정'!$B$26,'d_고정'!$B$24,'d_고정'!$B$18)+1,'d_고정'!$B$19-IF(G2643&lt;'d_고정'!$B$26,'d_고정'!$B$24,'d_고정'!$B$18)+1))*('d_고정'!$B$14+('d_고정'!$B$15-'d_고정'!$B$14)*RAND()))/F2643</f>
        <v/>
      </c>
      <c r="I2643">
        <f>RAND()</f>
        <v/>
      </c>
      <c r="J2643">
        <f>IF('d_시나리오'!$J$3='d_시나리오'!$H$3,'d_시나리오'!$I$3,IF(I2643&lt;('d_시나리오'!$I$3-'d_시나리오'!$H$3)/('d_시나리오'!$J$3-'d_시나리오'!$H$3),'d_시나리오'!$H$3+SQRT(I2643*('d_시나리오'!$J$3-'d_시나리오'!$H$3)*('d_시나리오'!$I$3-'d_시나리오'!$H$3)),'d_시나리오'!$J$3-SQRT((1-I2643)*('d_시나리오'!$J$3-'d_시나리오'!$H$3)*('d_시나리오'!$J$3-'d_시나리오'!$I$3))))</f>
        <v/>
      </c>
      <c r="K2643">
        <f>RAND()</f>
        <v/>
      </c>
      <c r="L2643">
        <f>IF('d_시나리오'!$J$4='d_시나리오'!$H$4,'d_시나리오'!$I$4,IF(K2643&lt;('d_시나리오'!$I$4-'d_시나리오'!$H$4)/('d_시나리오'!$J$4-'d_시나리오'!$H$4),'d_시나리오'!$H$4+SQRT(K2643*('d_시나리오'!$J$4-'d_시나리오'!$H$4)*('d_시나리오'!$I$4-'d_시나리오'!$H$4)),'d_시나리오'!$J$4-SQRT((1-K2643)*('d_시나리오'!$J$4-'d_시나리오'!$H$4)*('d_시나리오'!$J$4-'d_시나리오'!$I$4))))</f>
        <v/>
      </c>
      <c r="M2643">
        <f>RAND()</f>
        <v/>
      </c>
      <c r="N2643">
        <f>IF('d_시나리오'!$J$5='d_시나리오'!$H$5,'d_시나리오'!$I$5,IF(M2643&lt;('d_시나리오'!$I$5-'d_시나리오'!$H$5)/('d_시나리오'!$J$5-'d_시나리오'!$H$5),'d_시나리오'!$H$5+SQRT(M2643*('d_시나리오'!$J$5-'d_시나리오'!$H$5)*('d_시나리오'!$I$5-'d_시나리오'!$H$5)),'d_시나리오'!$J$5-SQRT((1-M2643)*('d_시나리오'!$J$5-'d_시나리오'!$H$5)*('d_시나리오'!$J$5-'d_시나리오'!$I$5))))</f>
        <v/>
      </c>
      <c r="O2643">
        <f>RAND()</f>
        <v/>
      </c>
      <c r="P2643">
        <f>IF('d_시나리오'!$J$6='d_시나리오'!$H$6,'d_시나리오'!$I$6,IF(O2643&lt;('d_시나리오'!$I$6-'d_시나리오'!$H$6)/('d_시나리오'!$J$6-'d_시나리오'!$H$6),'d_시나리오'!$H$6+SQRT(O2643*('d_시나리오'!$J$6-'d_시나리오'!$H$6)*('d_시나리오'!$I$6-'d_시나리오'!$H$6)),'d_시나리오'!$J$6-SQRT((1-O2643)*('d_시나리오'!$J$6-'d_시나리오'!$H$6)*('d_시나리오'!$J$6-'d_시나리오'!$I$6))))</f>
        <v/>
      </c>
      <c r="Q2643">
        <f>INDEX('d_분포'!$B$2:$B$57,RANDBETWEEN(1,56))</f>
        <v/>
      </c>
      <c r="R2643">
        <f>BETAINV(RAND(),5,5)</f>
        <v/>
      </c>
      <c r="S2643">
        <f>'d_고정'!$B$1*'6_기대효과'!$H$7*('d_시나리오'!$I$7/'d_고정'!$B$2)*B2643</f>
        <v/>
      </c>
      <c r="T2643">
        <f>S2643*D2643</f>
        <v/>
      </c>
      <c r="U2643">
        <f>S2643*F2643*H2643</f>
        <v/>
      </c>
      <c r="V2643">
        <f>S2643*F2643*(H2643-1)</f>
        <v/>
      </c>
      <c r="W2643">
        <f>U2643*J2643</f>
        <v/>
      </c>
      <c r="X2643">
        <f>T2643+W2643</f>
        <v/>
      </c>
      <c r="Y2643">
        <f>(T2643*E2643+W2643*L2643)*(1-R2643-'d_고정'!$B$13)</f>
        <v/>
      </c>
      <c r="Z2643">
        <f>(U2643*N2643*Q2643+'d_고정'!$B$3*('6_기대효과'!$H$7/8)*Q2643*'d_고정'!$B$10*P2643*('6_기대효과'!$K$7/'d_고정'!$B$9))*(1-R2643)</f>
        <v/>
      </c>
      <c r="AA2643">
        <f>W2643*L2643*(1-R2643-'d_고정'!$B$13)+U2643*MAX(N2643-'d_고정'!$B$10*P2643*('6_기대효과'!$K$7/'d_고정'!$B$9),0)*Q2643*(1-R2643)</f>
        <v/>
      </c>
      <c r="AB2643">
        <f>Y2643+Z2643</f>
        <v/>
      </c>
      <c r="AC2643">
        <f>Y2643/('d_고정'!$B$5*'6_기대효과'!$H$7/8)/'d_고정'!$B$6</f>
        <v/>
      </c>
      <c r="AD2643">
        <f>Y2643/('d_고정'!$B$8*'6_기대효과'!$H$7/8)</f>
        <v/>
      </c>
    </row>
    <row r="2644">
      <c r="A2644">
        <f>RAND()</f>
        <v/>
      </c>
      <c r="B2644">
        <f>IF('d_시나리오'!$J$2='d_시나리오'!$H$2,'d_시나리오'!$I$2,IF(A2644&lt;('d_시나리오'!$I$2-'d_시나리오'!$H$2)/('d_시나리오'!$J$2-'d_시나리오'!$H$2),'d_시나리오'!$H$2+SQRT(A2644*('d_시나리오'!$J$2-'d_시나리오'!$H$2)*('d_시나리오'!$I$2-'d_시나리오'!$H$2)),'d_시나리오'!$J$2-SQRT((1-A2644)*('d_시나리오'!$J$2-'d_시나리오'!$H$2)*('d_시나리오'!$J$2-'d_시나리오'!$I$2))))</f>
        <v/>
      </c>
      <c r="C2644">
        <f>RAND()</f>
        <v/>
      </c>
      <c r="D2644">
        <f>BETAINV(RAND(),IF(C2644&lt;'d_고정'!$B$26,'d_고정'!$B$23,'d_고정'!$B$16)+1,'d_고정'!$B$17-IF(C2644&lt;'d_고정'!$B$26,'d_고정'!$B$23,'d_고정'!$B$16)+1)*('d_고정'!$B$14+('d_고정'!$B$15-'d_고정'!$B$14)*RAND())</f>
        <v/>
      </c>
      <c r="E2644">
        <f>INDEX('d_분포'!$A$2:$A$28,RANDBETWEEN(1,27))</f>
        <v/>
      </c>
      <c r="F2644">
        <f>INDEX('d_분포'!$C$2:$C$5,RANDBETWEEN(1,4))*(0.9+0.2*RAND())</f>
        <v/>
      </c>
      <c r="G2644">
        <f>RAND()</f>
        <v/>
      </c>
      <c r="H2644">
        <f>(F2644+(1-F2644)*('d_고정'!$B$22*BETAINV(RAND(),IF(G2644&lt;'d_고정'!$B$26,'d_고정'!$B$25,'d_고정'!$B$20)+1,'d_고정'!$B$21-IF(G2644&lt;'d_고정'!$B$26,'d_고정'!$B$25,'d_고정'!$B$20)+1)+(1-'d_고정'!$B$22)*BETAINV(RAND(),IF(G2644&lt;'d_고정'!$B$26,'d_고정'!$B$24,'d_고정'!$B$18)+1,'d_고정'!$B$19-IF(G2644&lt;'d_고정'!$B$26,'d_고정'!$B$24,'d_고정'!$B$18)+1))*('d_고정'!$B$14+('d_고정'!$B$15-'d_고정'!$B$14)*RAND()))/F2644</f>
        <v/>
      </c>
      <c r="I2644">
        <f>RAND()</f>
        <v/>
      </c>
      <c r="J2644">
        <f>IF('d_시나리오'!$J$3='d_시나리오'!$H$3,'d_시나리오'!$I$3,IF(I2644&lt;('d_시나리오'!$I$3-'d_시나리오'!$H$3)/('d_시나리오'!$J$3-'d_시나리오'!$H$3),'d_시나리오'!$H$3+SQRT(I2644*('d_시나리오'!$J$3-'d_시나리오'!$H$3)*('d_시나리오'!$I$3-'d_시나리오'!$H$3)),'d_시나리오'!$J$3-SQRT((1-I2644)*('d_시나리오'!$J$3-'d_시나리오'!$H$3)*('d_시나리오'!$J$3-'d_시나리오'!$I$3))))</f>
        <v/>
      </c>
      <c r="K2644">
        <f>RAND()</f>
        <v/>
      </c>
      <c r="L2644">
        <f>IF('d_시나리오'!$J$4='d_시나리오'!$H$4,'d_시나리오'!$I$4,IF(K2644&lt;('d_시나리오'!$I$4-'d_시나리오'!$H$4)/('d_시나리오'!$J$4-'d_시나리오'!$H$4),'d_시나리오'!$H$4+SQRT(K2644*('d_시나리오'!$J$4-'d_시나리오'!$H$4)*('d_시나리오'!$I$4-'d_시나리오'!$H$4)),'d_시나리오'!$J$4-SQRT((1-K2644)*('d_시나리오'!$J$4-'d_시나리오'!$H$4)*('d_시나리오'!$J$4-'d_시나리오'!$I$4))))</f>
        <v/>
      </c>
      <c r="M2644">
        <f>RAND()</f>
        <v/>
      </c>
      <c r="N2644">
        <f>IF('d_시나리오'!$J$5='d_시나리오'!$H$5,'d_시나리오'!$I$5,IF(M2644&lt;('d_시나리오'!$I$5-'d_시나리오'!$H$5)/('d_시나리오'!$J$5-'d_시나리오'!$H$5),'d_시나리오'!$H$5+SQRT(M2644*('d_시나리오'!$J$5-'d_시나리오'!$H$5)*('d_시나리오'!$I$5-'d_시나리오'!$H$5)),'d_시나리오'!$J$5-SQRT((1-M2644)*('d_시나리오'!$J$5-'d_시나리오'!$H$5)*('d_시나리오'!$J$5-'d_시나리오'!$I$5))))</f>
        <v/>
      </c>
      <c r="O2644">
        <f>RAND()</f>
        <v/>
      </c>
      <c r="P2644">
        <f>IF('d_시나리오'!$J$6='d_시나리오'!$H$6,'d_시나리오'!$I$6,IF(O2644&lt;('d_시나리오'!$I$6-'d_시나리오'!$H$6)/('d_시나리오'!$J$6-'d_시나리오'!$H$6),'d_시나리오'!$H$6+SQRT(O2644*('d_시나리오'!$J$6-'d_시나리오'!$H$6)*('d_시나리오'!$I$6-'d_시나리오'!$H$6)),'d_시나리오'!$J$6-SQRT((1-O2644)*('d_시나리오'!$J$6-'d_시나리오'!$H$6)*('d_시나리오'!$J$6-'d_시나리오'!$I$6))))</f>
        <v/>
      </c>
      <c r="Q2644">
        <f>INDEX('d_분포'!$B$2:$B$57,RANDBETWEEN(1,56))</f>
        <v/>
      </c>
      <c r="R2644">
        <f>BETAINV(RAND(),5,5)</f>
        <v/>
      </c>
      <c r="S2644">
        <f>'d_고정'!$B$1*'6_기대효과'!$H$7*('d_시나리오'!$I$7/'d_고정'!$B$2)*B2644</f>
        <v/>
      </c>
      <c r="T2644">
        <f>S2644*D2644</f>
        <v/>
      </c>
      <c r="U2644">
        <f>S2644*F2644*H2644</f>
        <v/>
      </c>
      <c r="V2644">
        <f>S2644*F2644*(H2644-1)</f>
        <v/>
      </c>
      <c r="W2644">
        <f>U2644*J2644</f>
        <v/>
      </c>
      <c r="X2644">
        <f>T2644+W2644</f>
        <v/>
      </c>
      <c r="Y2644">
        <f>(T2644*E2644+W2644*L2644)*(1-R2644-'d_고정'!$B$13)</f>
        <v/>
      </c>
      <c r="Z2644">
        <f>(U2644*N2644*Q2644+'d_고정'!$B$3*('6_기대효과'!$H$7/8)*Q2644*'d_고정'!$B$10*P2644*('6_기대효과'!$K$7/'d_고정'!$B$9))*(1-R2644)</f>
        <v/>
      </c>
      <c r="AA2644">
        <f>W2644*L2644*(1-R2644-'d_고정'!$B$13)+U2644*MAX(N2644-'d_고정'!$B$10*P2644*('6_기대효과'!$K$7/'d_고정'!$B$9),0)*Q2644*(1-R2644)</f>
        <v/>
      </c>
      <c r="AB2644">
        <f>Y2644+Z2644</f>
        <v/>
      </c>
      <c r="AC2644">
        <f>Y2644/('d_고정'!$B$5*'6_기대효과'!$H$7/8)/'d_고정'!$B$6</f>
        <v/>
      </c>
      <c r="AD2644">
        <f>Y2644/('d_고정'!$B$8*'6_기대효과'!$H$7/8)</f>
        <v/>
      </c>
    </row>
    <row r="2645">
      <c r="A2645">
        <f>RAND()</f>
        <v/>
      </c>
      <c r="B2645">
        <f>IF('d_시나리오'!$J$2='d_시나리오'!$H$2,'d_시나리오'!$I$2,IF(A2645&lt;('d_시나리오'!$I$2-'d_시나리오'!$H$2)/('d_시나리오'!$J$2-'d_시나리오'!$H$2),'d_시나리오'!$H$2+SQRT(A2645*('d_시나리오'!$J$2-'d_시나리오'!$H$2)*('d_시나리오'!$I$2-'d_시나리오'!$H$2)),'d_시나리오'!$J$2-SQRT((1-A2645)*('d_시나리오'!$J$2-'d_시나리오'!$H$2)*('d_시나리오'!$J$2-'d_시나리오'!$I$2))))</f>
        <v/>
      </c>
      <c r="C2645">
        <f>RAND()</f>
        <v/>
      </c>
      <c r="D2645">
        <f>BETAINV(RAND(),IF(C2645&lt;'d_고정'!$B$26,'d_고정'!$B$23,'d_고정'!$B$16)+1,'d_고정'!$B$17-IF(C2645&lt;'d_고정'!$B$26,'d_고정'!$B$23,'d_고정'!$B$16)+1)*('d_고정'!$B$14+('d_고정'!$B$15-'d_고정'!$B$14)*RAND())</f>
        <v/>
      </c>
      <c r="E2645">
        <f>INDEX('d_분포'!$A$2:$A$28,RANDBETWEEN(1,27))</f>
        <v/>
      </c>
      <c r="F2645">
        <f>INDEX('d_분포'!$C$2:$C$5,RANDBETWEEN(1,4))*(0.9+0.2*RAND())</f>
        <v/>
      </c>
      <c r="G2645">
        <f>RAND()</f>
        <v/>
      </c>
      <c r="H2645">
        <f>(F2645+(1-F2645)*('d_고정'!$B$22*BETAINV(RAND(),IF(G2645&lt;'d_고정'!$B$26,'d_고정'!$B$25,'d_고정'!$B$20)+1,'d_고정'!$B$21-IF(G2645&lt;'d_고정'!$B$26,'d_고정'!$B$25,'d_고정'!$B$20)+1)+(1-'d_고정'!$B$22)*BETAINV(RAND(),IF(G2645&lt;'d_고정'!$B$26,'d_고정'!$B$24,'d_고정'!$B$18)+1,'d_고정'!$B$19-IF(G2645&lt;'d_고정'!$B$26,'d_고정'!$B$24,'d_고정'!$B$18)+1))*('d_고정'!$B$14+('d_고정'!$B$15-'d_고정'!$B$14)*RAND()))/F2645</f>
        <v/>
      </c>
      <c r="I2645">
        <f>RAND()</f>
        <v/>
      </c>
      <c r="J2645">
        <f>IF('d_시나리오'!$J$3='d_시나리오'!$H$3,'d_시나리오'!$I$3,IF(I2645&lt;('d_시나리오'!$I$3-'d_시나리오'!$H$3)/('d_시나리오'!$J$3-'d_시나리오'!$H$3),'d_시나리오'!$H$3+SQRT(I2645*('d_시나리오'!$J$3-'d_시나리오'!$H$3)*('d_시나리오'!$I$3-'d_시나리오'!$H$3)),'d_시나리오'!$J$3-SQRT((1-I2645)*('d_시나리오'!$J$3-'d_시나리오'!$H$3)*('d_시나리오'!$J$3-'d_시나리오'!$I$3))))</f>
        <v/>
      </c>
      <c r="K2645">
        <f>RAND()</f>
        <v/>
      </c>
      <c r="L2645">
        <f>IF('d_시나리오'!$J$4='d_시나리오'!$H$4,'d_시나리오'!$I$4,IF(K2645&lt;('d_시나리오'!$I$4-'d_시나리오'!$H$4)/('d_시나리오'!$J$4-'d_시나리오'!$H$4),'d_시나리오'!$H$4+SQRT(K2645*('d_시나리오'!$J$4-'d_시나리오'!$H$4)*('d_시나리오'!$I$4-'d_시나리오'!$H$4)),'d_시나리오'!$J$4-SQRT((1-K2645)*('d_시나리오'!$J$4-'d_시나리오'!$H$4)*('d_시나리오'!$J$4-'d_시나리오'!$I$4))))</f>
        <v/>
      </c>
      <c r="M2645">
        <f>RAND()</f>
        <v/>
      </c>
      <c r="N2645">
        <f>IF('d_시나리오'!$J$5='d_시나리오'!$H$5,'d_시나리오'!$I$5,IF(M2645&lt;('d_시나리오'!$I$5-'d_시나리오'!$H$5)/('d_시나리오'!$J$5-'d_시나리오'!$H$5),'d_시나리오'!$H$5+SQRT(M2645*('d_시나리오'!$J$5-'d_시나리오'!$H$5)*('d_시나리오'!$I$5-'d_시나리오'!$H$5)),'d_시나리오'!$J$5-SQRT((1-M2645)*('d_시나리오'!$J$5-'d_시나리오'!$H$5)*('d_시나리오'!$J$5-'d_시나리오'!$I$5))))</f>
        <v/>
      </c>
      <c r="O2645">
        <f>RAND()</f>
        <v/>
      </c>
      <c r="P2645">
        <f>IF('d_시나리오'!$J$6='d_시나리오'!$H$6,'d_시나리오'!$I$6,IF(O2645&lt;('d_시나리오'!$I$6-'d_시나리오'!$H$6)/('d_시나리오'!$J$6-'d_시나리오'!$H$6),'d_시나리오'!$H$6+SQRT(O2645*('d_시나리오'!$J$6-'d_시나리오'!$H$6)*('d_시나리오'!$I$6-'d_시나리오'!$H$6)),'d_시나리오'!$J$6-SQRT((1-O2645)*('d_시나리오'!$J$6-'d_시나리오'!$H$6)*('d_시나리오'!$J$6-'d_시나리오'!$I$6))))</f>
        <v/>
      </c>
      <c r="Q2645">
        <f>INDEX('d_분포'!$B$2:$B$57,RANDBETWEEN(1,56))</f>
        <v/>
      </c>
      <c r="R2645">
        <f>BETAINV(RAND(),5,5)</f>
        <v/>
      </c>
      <c r="S2645">
        <f>'d_고정'!$B$1*'6_기대효과'!$H$7*('d_시나리오'!$I$7/'d_고정'!$B$2)*B2645</f>
        <v/>
      </c>
      <c r="T2645">
        <f>S2645*D2645</f>
        <v/>
      </c>
      <c r="U2645">
        <f>S2645*F2645*H2645</f>
        <v/>
      </c>
      <c r="V2645">
        <f>S2645*F2645*(H2645-1)</f>
        <v/>
      </c>
      <c r="W2645">
        <f>U2645*J2645</f>
        <v/>
      </c>
      <c r="X2645">
        <f>T2645+W2645</f>
        <v/>
      </c>
      <c r="Y2645">
        <f>(T2645*E2645+W2645*L2645)*(1-R2645-'d_고정'!$B$13)</f>
        <v/>
      </c>
      <c r="Z2645">
        <f>(U2645*N2645*Q2645+'d_고정'!$B$3*('6_기대효과'!$H$7/8)*Q2645*'d_고정'!$B$10*P2645*('6_기대효과'!$K$7/'d_고정'!$B$9))*(1-R2645)</f>
        <v/>
      </c>
      <c r="AA2645">
        <f>W2645*L2645*(1-R2645-'d_고정'!$B$13)+U2645*MAX(N2645-'d_고정'!$B$10*P2645*('6_기대효과'!$K$7/'d_고정'!$B$9),0)*Q2645*(1-R2645)</f>
        <v/>
      </c>
      <c r="AB2645">
        <f>Y2645+Z2645</f>
        <v/>
      </c>
      <c r="AC2645">
        <f>Y2645/('d_고정'!$B$5*'6_기대효과'!$H$7/8)/'d_고정'!$B$6</f>
        <v/>
      </c>
      <c r="AD2645">
        <f>Y2645/('d_고정'!$B$8*'6_기대효과'!$H$7/8)</f>
        <v/>
      </c>
    </row>
    <row r="2646">
      <c r="A2646">
        <f>RAND()</f>
        <v/>
      </c>
      <c r="B2646">
        <f>IF('d_시나리오'!$J$2='d_시나리오'!$H$2,'d_시나리오'!$I$2,IF(A2646&lt;('d_시나리오'!$I$2-'d_시나리오'!$H$2)/('d_시나리오'!$J$2-'d_시나리오'!$H$2),'d_시나리오'!$H$2+SQRT(A2646*('d_시나리오'!$J$2-'d_시나리오'!$H$2)*('d_시나리오'!$I$2-'d_시나리오'!$H$2)),'d_시나리오'!$J$2-SQRT((1-A2646)*('d_시나리오'!$J$2-'d_시나리오'!$H$2)*('d_시나리오'!$J$2-'d_시나리오'!$I$2))))</f>
        <v/>
      </c>
      <c r="C2646">
        <f>RAND()</f>
        <v/>
      </c>
      <c r="D2646">
        <f>BETAINV(RAND(),IF(C2646&lt;'d_고정'!$B$26,'d_고정'!$B$23,'d_고정'!$B$16)+1,'d_고정'!$B$17-IF(C2646&lt;'d_고정'!$B$26,'d_고정'!$B$23,'d_고정'!$B$16)+1)*('d_고정'!$B$14+('d_고정'!$B$15-'d_고정'!$B$14)*RAND())</f>
        <v/>
      </c>
      <c r="E2646">
        <f>INDEX('d_분포'!$A$2:$A$28,RANDBETWEEN(1,27))</f>
        <v/>
      </c>
      <c r="F2646">
        <f>INDEX('d_분포'!$C$2:$C$5,RANDBETWEEN(1,4))*(0.9+0.2*RAND())</f>
        <v/>
      </c>
      <c r="G2646">
        <f>RAND()</f>
        <v/>
      </c>
      <c r="H2646">
        <f>(F2646+(1-F2646)*('d_고정'!$B$22*BETAINV(RAND(),IF(G2646&lt;'d_고정'!$B$26,'d_고정'!$B$25,'d_고정'!$B$20)+1,'d_고정'!$B$21-IF(G2646&lt;'d_고정'!$B$26,'d_고정'!$B$25,'d_고정'!$B$20)+1)+(1-'d_고정'!$B$22)*BETAINV(RAND(),IF(G2646&lt;'d_고정'!$B$26,'d_고정'!$B$24,'d_고정'!$B$18)+1,'d_고정'!$B$19-IF(G2646&lt;'d_고정'!$B$26,'d_고정'!$B$24,'d_고정'!$B$18)+1))*('d_고정'!$B$14+('d_고정'!$B$15-'d_고정'!$B$14)*RAND()))/F2646</f>
        <v/>
      </c>
      <c r="I2646">
        <f>RAND()</f>
        <v/>
      </c>
      <c r="J2646">
        <f>IF('d_시나리오'!$J$3='d_시나리오'!$H$3,'d_시나리오'!$I$3,IF(I2646&lt;('d_시나리오'!$I$3-'d_시나리오'!$H$3)/('d_시나리오'!$J$3-'d_시나리오'!$H$3),'d_시나리오'!$H$3+SQRT(I2646*('d_시나리오'!$J$3-'d_시나리오'!$H$3)*('d_시나리오'!$I$3-'d_시나리오'!$H$3)),'d_시나리오'!$J$3-SQRT((1-I2646)*('d_시나리오'!$J$3-'d_시나리오'!$H$3)*('d_시나리오'!$J$3-'d_시나리오'!$I$3))))</f>
        <v/>
      </c>
      <c r="K2646">
        <f>RAND()</f>
        <v/>
      </c>
      <c r="L2646">
        <f>IF('d_시나리오'!$J$4='d_시나리오'!$H$4,'d_시나리오'!$I$4,IF(K2646&lt;('d_시나리오'!$I$4-'d_시나리오'!$H$4)/('d_시나리오'!$J$4-'d_시나리오'!$H$4),'d_시나리오'!$H$4+SQRT(K2646*('d_시나리오'!$J$4-'d_시나리오'!$H$4)*('d_시나리오'!$I$4-'d_시나리오'!$H$4)),'d_시나리오'!$J$4-SQRT((1-K2646)*('d_시나리오'!$J$4-'d_시나리오'!$H$4)*('d_시나리오'!$J$4-'d_시나리오'!$I$4))))</f>
        <v/>
      </c>
      <c r="M2646">
        <f>RAND()</f>
        <v/>
      </c>
      <c r="N2646">
        <f>IF('d_시나리오'!$J$5='d_시나리오'!$H$5,'d_시나리오'!$I$5,IF(M2646&lt;('d_시나리오'!$I$5-'d_시나리오'!$H$5)/('d_시나리오'!$J$5-'d_시나리오'!$H$5),'d_시나리오'!$H$5+SQRT(M2646*('d_시나리오'!$J$5-'d_시나리오'!$H$5)*('d_시나리오'!$I$5-'d_시나리오'!$H$5)),'d_시나리오'!$J$5-SQRT((1-M2646)*('d_시나리오'!$J$5-'d_시나리오'!$H$5)*('d_시나리오'!$J$5-'d_시나리오'!$I$5))))</f>
        <v/>
      </c>
      <c r="O2646">
        <f>RAND()</f>
        <v/>
      </c>
      <c r="P2646">
        <f>IF('d_시나리오'!$J$6='d_시나리오'!$H$6,'d_시나리오'!$I$6,IF(O2646&lt;('d_시나리오'!$I$6-'d_시나리오'!$H$6)/('d_시나리오'!$J$6-'d_시나리오'!$H$6),'d_시나리오'!$H$6+SQRT(O2646*('d_시나리오'!$J$6-'d_시나리오'!$H$6)*('d_시나리오'!$I$6-'d_시나리오'!$H$6)),'d_시나리오'!$J$6-SQRT((1-O2646)*('d_시나리오'!$J$6-'d_시나리오'!$H$6)*('d_시나리오'!$J$6-'d_시나리오'!$I$6))))</f>
        <v/>
      </c>
      <c r="Q2646">
        <f>INDEX('d_분포'!$B$2:$B$57,RANDBETWEEN(1,56))</f>
        <v/>
      </c>
      <c r="R2646">
        <f>BETAINV(RAND(),5,5)</f>
        <v/>
      </c>
      <c r="S2646">
        <f>'d_고정'!$B$1*'6_기대효과'!$H$7*('d_시나리오'!$I$7/'d_고정'!$B$2)*B2646</f>
        <v/>
      </c>
      <c r="T2646">
        <f>S2646*D2646</f>
        <v/>
      </c>
      <c r="U2646">
        <f>S2646*F2646*H2646</f>
        <v/>
      </c>
      <c r="V2646">
        <f>S2646*F2646*(H2646-1)</f>
        <v/>
      </c>
      <c r="W2646">
        <f>U2646*J2646</f>
        <v/>
      </c>
      <c r="X2646">
        <f>T2646+W2646</f>
        <v/>
      </c>
      <c r="Y2646">
        <f>(T2646*E2646+W2646*L2646)*(1-R2646-'d_고정'!$B$13)</f>
        <v/>
      </c>
      <c r="Z2646">
        <f>(U2646*N2646*Q2646+'d_고정'!$B$3*('6_기대효과'!$H$7/8)*Q2646*'d_고정'!$B$10*P2646*('6_기대효과'!$K$7/'d_고정'!$B$9))*(1-R2646)</f>
        <v/>
      </c>
      <c r="AA2646">
        <f>W2646*L2646*(1-R2646-'d_고정'!$B$13)+U2646*MAX(N2646-'d_고정'!$B$10*P2646*('6_기대효과'!$K$7/'d_고정'!$B$9),0)*Q2646*(1-R2646)</f>
        <v/>
      </c>
      <c r="AB2646">
        <f>Y2646+Z2646</f>
        <v/>
      </c>
      <c r="AC2646">
        <f>Y2646/('d_고정'!$B$5*'6_기대효과'!$H$7/8)/'d_고정'!$B$6</f>
        <v/>
      </c>
      <c r="AD2646">
        <f>Y2646/('d_고정'!$B$8*'6_기대효과'!$H$7/8)</f>
        <v/>
      </c>
    </row>
    <row r="2647">
      <c r="A2647">
        <f>RAND()</f>
        <v/>
      </c>
      <c r="B2647">
        <f>IF('d_시나리오'!$J$2='d_시나리오'!$H$2,'d_시나리오'!$I$2,IF(A2647&lt;('d_시나리오'!$I$2-'d_시나리오'!$H$2)/('d_시나리오'!$J$2-'d_시나리오'!$H$2),'d_시나리오'!$H$2+SQRT(A2647*('d_시나리오'!$J$2-'d_시나리오'!$H$2)*('d_시나리오'!$I$2-'d_시나리오'!$H$2)),'d_시나리오'!$J$2-SQRT((1-A2647)*('d_시나리오'!$J$2-'d_시나리오'!$H$2)*('d_시나리오'!$J$2-'d_시나리오'!$I$2))))</f>
        <v/>
      </c>
      <c r="C2647">
        <f>RAND()</f>
        <v/>
      </c>
      <c r="D2647">
        <f>BETAINV(RAND(),IF(C2647&lt;'d_고정'!$B$26,'d_고정'!$B$23,'d_고정'!$B$16)+1,'d_고정'!$B$17-IF(C2647&lt;'d_고정'!$B$26,'d_고정'!$B$23,'d_고정'!$B$16)+1)*('d_고정'!$B$14+('d_고정'!$B$15-'d_고정'!$B$14)*RAND())</f>
        <v/>
      </c>
      <c r="E2647">
        <f>INDEX('d_분포'!$A$2:$A$28,RANDBETWEEN(1,27))</f>
        <v/>
      </c>
      <c r="F2647">
        <f>INDEX('d_분포'!$C$2:$C$5,RANDBETWEEN(1,4))*(0.9+0.2*RAND())</f>
        <v/>
      </c>
      <c r="G2647">
        <f>RAND()</f>
        <v/>
      </c>
      <c r="H2647">
        <f>(F2647+(1-F2647)*('d_고정'!$B$22*BETAINV(RAND(),IF(G2647&lt;'d_고정'!$B$26,'d_고정'!$B$25,'d_고정'!$B$20)+1,'d_고정'!$B$21-IF(G2647&lt;'d_고정'!$B$26,'d_고정'!$B$25,'d_고정'!$B$20)+1)+(1-'d_고정'!$B$22)*BETAINV(RAND(),IF(G2647&lt;'d_고정'!$B$26,'d_고정'!$B$24,'d_고정'!$B$18)+1,'d_고정'!$B$19-IF(G2647&lt;'d_고정'!$B$26,'d_고정'!$B$24,'d_고정'!$B$18)+1))*('d_고정'!$B$14+('d_고정'!$B$15-'d_고정'!$B$14)*RAND()))/F2647</f>
        <v/>
      </c>
      <c r="I2647">
        <f>RAND()</f>
        <v/>
      </c>
      <c r="J2647">
        <f>IF('d_시나리오'!$J$3='d_시나리오'!$H$3,'d_시나리오'!$I$3,IF(I2647&lt;('d_시나리오'!$I$3-'d_시나리오'!$H$3)/('d_시나리오'!$J$3-'d_시나리오'!$H$3),'d_시나리오'!$H$3+SQRT(I2647*('d_시나리오'!$J$3-'d_시나리오'!$H$3)*('d_시나리오'!$I$3-'d_시나리오'!$H$3)),'d_시나리오'!$J$3-SQRT((1-I2647)*('d_시나리오'!$J$3-'d_시나리오'!$H$3)*('d_시나리오'!$J$3-'d_시나리오'!$I$3))))</f>
        <v/>
      </c>
      <c r="K2647">
        <f>RAND()</f>
        <v/>
      </c>
      <c r="L2647">
        <f>IF('d_시나리오'!$J$4='d_시나리오'!$H$4,'d_시나리오'!$I$4,IF(K2647&lt;('d_시나리오'!$I$4-'d_시나리오'!$H$4)/('d_시나리오'!$J$4-'d_시나리오'!$H$4),'d_시나리오'!$H$4+SQRT(K2647*('d_시나리오'!$J$4-'d_시나리오'!$H$4)*('d_시나리오'!$I$4-'d_시나리오'!$H$4)),'d_시나리오'!$J$4-SQRT((1-K2647)*('d_시나리오'!$J$4-'d_시나리오'!$H$4)*('d_시나리오'!$J$4-'d_시나리오'!$I$4))))</f>
        <v/>
      </c>
      <c r="M2647">
        <f>RAND()</f>
        <v/>
      </c>
      <c r="N2647">
        <f>IF('d_시나리오'!$J$5='d_시나리오'!$H$5,'d_시나리오'!$I$5,IF(M2647&lt;('d_시나리오'!$I$5-'d_시나리오'!$H$5)/('d_시나리오'!$J$5-'d_시나리오'!$H$5),'d_시나리오'!$H$5+SQRT(M2647*('d_시나리오'!$J$5-'d_시나리오'!$H$5)*('d_시나리오'!$I$5-'d_시나리오'!$H$5)),'d_시나리오'!$J$5-SQRT((1-M2647)*('d_시나리오'!$J$5-'d_시나리오'!$H$5)*('d_시나리오'!$J$5-'d_시나리오'!$I$5))))</f>
        <v/>
      </c>
      <c r="O2647">
        <f>RAND()</f>
        <v/>
      </c>
      <c r="P2647">
        <f>IF('d_시나리오'!$J$6='d_시나리오'!$H$6,'d_시나리오'!$I$6,IF(O2647&lt;('d_시나리오'!$I$6-'d_시나리오'!$H$6)/('d_시나리오'!$J$6-'d_시나리오'!$H$6),'d_시나리오'!$H$6+SQRT(O2647*('d_시나리오'!$J$6-'d_시나리오'!$H$6)*('d_시나리오'!$I$6-'d_시나리오'!$H$6)),'d_시나리오'!$J$6-SQRT((1-O2647)*('d_시나리오'!$J$6-'d_시나리오'!$H$6)*('d_시나리오'!$J$6-'d_시나리오'!$I$6))))</f>
        <v/>
      </c>
      <c r="Q2647">
        <f>INDEX('d_분포'!$B$2:$B$57,RANDBETWEEN(1,56))</f>
        <v/>
      </c>
      <c r="R2647">
        <f>BETAINV(RAND(),5,5)</f>
        <v/>
      </c>
      <c r="S2647">
        <f>'d_고정'!$B$1*'6_기대효과'!$H$7*('d_시나리오'!$I$7/'d_고정'!$B$2)*B2647</f>
        <v/>
      </c>
      <c r="T2647">
        <f>S2647*D2647</f>
        <v/>
      </c>
      <c r="U2647">
        <f>S2647*F2647*H2647</f>
        <v/>
      </c>
      <c r="V2647">
        <f>S2647*F2647*(H2647-1)</f>
        <v/>
      </c>
      <c r="W2647">
        <f>U2647*J2647</f>
        <v/>
      </c>
      <c r="X2647">
        <f>T2647+W2647</f>
        <v/>
      </c>
      <c r="Y2647">
        <f>(T2647*E2647+W2647*L2647)*(1-R2647-'d_고정'!$B$13)</f>
        <v/>
      </c>
      <c r="Z2647">
        <f>(U2647*N2647*Q2647+'d_고정'!$B$3*('6_기대효과'!$H$7/8)*Q2647*'d_고정'!$B$10*P2647*('6_기대효과'!$K$7/'d_고정'!$B$9))*(1-R2647)</f>
        <v/>
      </c>
      <c r="AA2647">
        <f>W2647*L2647*(1-R2647-'d_고정'!$B$13)+U2647*MAX(N2647-'d_고정'!$B$10*P2647*('6_기대효과'!$K$7/'d_고정'!$B$9),0)*Q2647*(1-R2647)</f>
        <v/>
      </c>
      <c r="AB2647">
        <f>Y2647+Z2647</f>
        <v/>
      </c>
      <c r="AC2647">
        <f>Y2647/('d_고정'!$B$5*'6_기대효과'!$H$7/8)/'d_고정'!$B$6</f>
        <v/>
      </c>
      <c r="AD2647">
        <f>Y2647/('d_고정'!$B$8*'6_기대효과'!$H$7/8)</f>
        <v/>
      </c>
    </row>
    <row r="2648">
      <c r="A2648">
        <f>RAND()</f>
        <v/>
      </c>
      <c r="B2648">
        <f>IF('d_시나리오'!$J$2='d_시나리오'!$H$2,'d_시나리오'!$I$2,IF(A2648&lt;('d_시나리오'!$I$2-'d_시나리오'!$H$2)/('d_시나리오'!$J$2-'d_시나리오'!$H$2),'d_시나리오'!$H$2+SQRT(A2648*('d_시나리오'!$J$2-'d_시나리오'!$H$2)*('d_시나리오'!$I$2-'d_시나리오'!$H$2)),'d_시나리오'!$J$2-SQRT((1-A2648)*('d_시나리오'!$J$2-'d_시나리오'!$H$2)*('d_시나리오'!$J$2-'d_시나리오'!$I$2))))</f>
        <v/>
      </c>
      <c r="C2648">
        <f>RAND()</f>
        <v/>
      </c>
      <c r="D2648">
        <f>BETAINV(RAND(),IF(C2648&lt;'d_고정'!$B$26,'d_고정'!$B$23,'d_고정'!$B$16)+1,'d_고정'!$B$17-IF(C2648&lt;'d_고정'!$B$26,'d_고정'!$B$23,'d_고정'!$B$16)+1)*('d_고정'!$B$14+('d_고정'!$B$15-'d_고정'!$B$14)*RAND())</f>
        <v/>
      </c>
      <c r="E2648">
        <f>INDEX('d_분포'!$A$2:$A$28,RANDBETWEEN(1,27))</f>
        <v/>
      </c>
      <c r="F2648">
        <f>INDEX('d_분포'!$C$2:$C$5,RANDBETWEEN(1,4))*(0.9+0.2*RAND())</f>
        <v/>
      </c>
      <c r="G2648">
        <f>RAND()</f>
        <v/>
      </c>
      <c r="H2648">
        <f>(F2648+(1-F2648)*('d_고정'!$B$22*BETAINV(RAND(),IF(G2648&lt;'d_고정'!$B$26,'d_고정'!$B$25,'d_고정'!$B$20)+1,'d_고정'!$B$21-IF(G2648&lt;'d_고정'!$B$26,'d_고정'!$B$25,'d_고정'!$B$20)+1)+(1-'d_고정'!$B$22)*BETAINV(RAND(),IF(G2648&lt;'d_고정'!$B$26,'d_고정'!$B$24,'d_고정'!$B$18)+1,'d_고정'!$B$19-IF(G2648&lt;'d_고정'!$B$26,'d_고정'!$B$24,'d_고정'!$B$18)+1))*('d_고정'!$B$14+('d_고정'!$B$15-'d_고정'!$B$14)*RAND()))/F2648</f>
        <v/>
      </c>
      <c r="I2648">
        <f>RAND()</f>
        <v/>
      </c>
      <c r="J2648">
        <f>IF('d_시나리오'!$J$3='d_시나리오'!$H$3,'d_시나리오'!$I$3,IF(I2648&lt;('d_시나리오'!$I$3-'d_시나리오'!$H$3)/('d_시나리오'!$J$3-'d_시나리오'!$H$3),'d_시나리오'!$H$3+SQRT(I2648*('d_시나리오'!$J$3-'d_시나리오'!$H$3)*('d_시나리오'!$I$3-'d_시나리오'!$H$3)),'d_시나리오'!$J$3-SQRT((1-I2648)*('d_시나리오'!$J$3-'d_시나리오'!$H$3)*('d_시나리오'!$J$3-'d_시나리오'!$I$3))))</f>
        <v/>
      </c>
      <c r="K2648">
        <f>RAND()</f>
        <v/>
      </c>
      <c r="L2648">
        <f>IF('d_시나리오'!$J$4='d_시나리오'!$H$4,'d_시나리오'!$I$4,IF(K2648&lt;('d_시나리오'!$I$4-'d_시나리오'!$H$4)/('d_시나리오'!$J$4-'d_시나리오'!$H$4),'d_시나리오'!$H$4+SQRT(K2648*('d_시나리오'!$J$4-'d_시나리오'!$H$4)*('d_시나리오'!$I$4-'d_시나리오'!$H$4)),'d_시나리오'!$J$4-SQRT((1-K2648)*('d_시나리오'!$J$4-'d_시나리오'!$H$4)*('d_시나리오'!$J$4-'d_시나리오'!$I$4))))</f>
        <v/>
      </c>
      <c r="M2648">
        <f>RAND()</f>
        <v/>
      </c>
      <c r="N2648">
        <f>IF('d_시나리오'!$J$5='d_시나리오'!$H$5,'d_시나리오'!$I$5,IF(M2648&lt;('d_시나리오'!$I$5-'d_시나리오'!$H$5)/('d_시나리오'!$J$5-'d_시나리오'!$H$5),'d_시나리오'!$H$5+SQRT(M2648*('d_시나리오'!$J$5-'d_시나리오'!$H$5)*('d_시나리오'!$I$5-'d_시나리오'!$H$5)),'d_시나리오'!$J$5-SQRT((1-M2648)*('d_시나리오'!$J$5-'d_시나리오'!$H$5)*('d_시나리오'!$J$5-'d_시나리오'!$I$5))))</f>
        <v/>
      </c>
      <c r="O2648">
        <f>RAND()</f>
        <v/>
      </c>
      <c r="P2648">
        <f>IF('d_시나리오'!$J$6='d_시나리오'!$H$6,'d_시나리오'!$I$6,IF(O2648&lt;('d_시나리오'!$I$6-'d_시나리오'!$H$6)/('d_시나리오'!$J$6-'d_시나리오'!$H$6),'d_시나리오'!$H$6+SQRT(O2648*('d_시나리오'!$J$6-'d_시나리오'!$H$6)*('d_시나리오'!$I$6-'d_시나리오'!$H$6)),'d_시나리오'!$J$6-SQRT((1-O2648)*('d_시나리오'!$J$6-'d_시나리오'!$H$6)*('d_시나리오'!$J$6-'d_시나리오'!$I$6))))</f>
        <v/>
      </c>
      <c r="Q2648">
        <f>INDEX('d_분포'!$B$2:$B$57,RANDBETWEEN(1,56))</f>
        <v/>
      </c>
      <c r="R2648">
        <f>BETAINV(RAND(),5,5)</f>
        <v/>
      </c>
      <c r="S2648">
        <f>'d_고정'!$B$1*'6_기대효과'!$H$7*('d_시나리오'!$I$7/'d_고정'!$B$2)*B2648</f>
        <v/>
      </c>
      <c r="T2648">
        <f>S2648*D2648</f>
        <v/>
      </c>
      <c r="U2648">
        <f>S2648*F2648*H2648</f>
        <v/>
      </c>
      <c r="V2648">
        <f>S2648*F2648*(H2648-1)</f>
        <v/>
      </c>
      <c r="W2648">
        <f>U2648*J2648</f>
        <v/>
      </c>
      <c r="X2648">
        <f>T2648+W2648</f>
        <v/>
      </c>
      <c r="Y2648">
        <f>(T2648*E2648+W2648*L2648)*(1-R2648-'d_고정'!$B$13)</f>
        <v/>
      </c>
      <c r="Z2648">
        <f>(U2648*N2648*Q2648+'d_고정'!$B$3*('6_기대효과'!$H$7/8)*Q2648*'d_고정'!$B$10*P2648*('6_기대효과'!$K$7/'d_고정'!$B$9))*(1-R2648)</f>
        <v/>
      </c>
      <c r="AA2648">
        <f>W2648*L2648*(1-R2648-'d_고정'!$B$13)+U2648*MAX(N2648-'d_고정'!$B$10*P2648*('6_기대효과'!$K$7/'d_고정'!$B$9),0)*Q2648*(1-R2648)</f>
        <v/>
      </c>
      <c r="AB2648">
        <f>Y2648+Z2648</f>
        <v/>
      </c>
      <c r="AC2648">
        <f>Y2648/('d_고정'!$B$5*'6_기대효과'!$H$7/8)/'d_고정'!$B$6</f>
        <v/>
      </c>
      <c r="AD2648">
        <f>Y2648/('d_고정'!$B$8*'6_기대효과'!$H$7/8)</f>
        <v/>
      </c>
    </row>
    <row r="2649">
      <c r="A2649">
        <f>RAND()</f>
        <v/>
      </c>
      <c r="B2649">
        <f>IF('d_시나리오'!$J$2='d_시나리오'!$H$2,'d_시나리오'!$I$2,IF(A2649&lt;('d_시나리오'!$I$2-'d_시나리오'!$H$2)/('d_시나리오'!$J$2-'d_시나리오'!$H$2),'d_시나리오'!$H$2+SQRT(A2649*('d_시나리오'!$J$2-'d_시나리오'!$H$2)*('d_시나리오'!$I$2-'d_시나리오'!$H$2)),'d_시나리오'!$J$2-SQRT((1-A2649)*('d_시나리오'!$J$2-'d_시나리오'!$H$2)*('d_시나리오'!$J$2-'d_시나리오'!$I$2))))</f>
        <v/>
      </c>
      <c r="C2649">
        <f>RAND()</f>
        <v/>
      </c>
      <c r="D2649">
        <f>BETAINV(RAND(),IF(C2649&lt;'d_고정'!$B$26,'d_고정'!$B$23,'d_고정'!$B$16)+1,'d_고정'!$B$17-IF(C2649&lt;'d_고정'!$B$26,'d_고정'!$B$23,'d_고정'!$B$16)+1)*('d_고정'!$B$14+('d_고정'!$B$15-'d_고정'!$B$14)*RAND())</f>
        <v/>
      </c>
      <c r="E2649">
        <f>INDEX('d_분포'!$A$2:$A$28,RANDBETWEEN(1,27))</f>
        <v/>
      </c>
      <c r="F2649">
        <f>INDEX('d_분포'!$C$2:$C$5,RANDBETWEEN(1,4))*(0.9+0.2*RAND())</f>
        <v/>
      </c>
      <c r="G2649">
        <f>RAND()</f>
        <v/>
      </c>
      <c r="H2649">
        <f>(F2649+(1-F2649)*('d_고정'!$B$22*BETAINV(RAND(),IF(G2649&lt;'d_고정'!$B$26,'d_고정'!$B$25,'d_고정'!$B$20)+1,'d_고정'!$B$21-IF(G2649&lt;'d_고정'!$B$26,'d_고정'!$B$25,'d_고정'!$B$20)+1)+(1-'d_고정'!$B$22)*BETAINV(RAND(),IF(G2649&lt;'d_고정'!$B$26,'d_고정'!$B$24,'d_고정'!$B$18)+1,'d_고정'!$B$19-IF(G2649&lt;'d_고정'!$B$26,'d_고정'!$B$24,'d_고정'!$B$18)+1))*('d_고정'!$B$14+('d_고정'!$B$15-'d_고정'!$B$14)*RAND()))/F2649</f>
        <v/>
      </c>
      <c r="I2649">
        <f>RAND()</f>
        <v/>
      </c>
      <c r="J2649">
        <f>IF('d_시나리오'!$J$3='d_시나리오'!$H$3,'d_시나리오'!$I$3,IF(I2649&lt;('d_시나리오'!$I$3-'d_시나리오'!$H$3)/('d_시나리오'!$J$3-'d_시나리오'!$H$3),'d_시나리오'!$H$3+SQRT(I2649*('d_시나리오'!$J$3-'d_시나리오'!$H$3)*('d_시나리오'!$I$3-'d_시나리오'!$H$3)),'d_시나리오'!$J$3-SQRT((1-I2649)*('d_시나리오'!$J$3-'d_시나리오'!$H$3)*('d_시나리오'!$J$3-'d_시나리오'!$I$3))))</f>
        <v/>
      </c>
      <c r="K2649">
        <f>RAND()</f>
        <v/>
      </c>
      <c r="L2649">
        <f>IF('d_시나리오'!$J$4='d_시나리오'!$H$4,'d_시나리오'!$I$4,IF(K2649&lt;('d_시나리오'!$I$4-'d_시나리오'!$H$4)/('d_시나리오'!$J$4-'d_시나리오'!$H$4),'d_시나리오'!$H$4+SQRT(K2649*('d_시나리오'!$J$4-'d_시나리오'!$H$4)*('d_시나리오'!$I$4-'d_시나리오'!$H$4)),'d_시나리오'!$J$4-SQRT((1-K2649)*('d_시나리오'!$J$4-'d_시나리오'!$H$4)*('d_시나리오'!$J$4-'d_시나리오'!$I$4))))</f>
        <v/>
      </c>
      <c r="M2649">
        <f>RAND()</f>
        <v/>
      </c>
      <c r="N2649">
        <f>IF('d_시나리오'!$J$5='d_시나리오'!$H$5,'d_시나리오'!$I$5,IF(M2649&lt;('d_시나리오'!$I$5-'d_시나리오'!$H$5)/('d_시나리오'!$J$5-'d_시나리오'!$H$5),'d_시나리오'!$H$5+SQRT(M2649*('d_시나리오'!$J$5-'d_시나리오'!$H$5)*('d_시나리오'!$I$5-'d_시나리오'!$H$5)),'d_시나리오'!$J$5-SQRT((1-M2649)*('d_시나리오'!$J$5-'d_시나리오'!$H$5)*('d_시나리오'!$J$5-'d_시나리오'!$I$5))))</f>
        <v/>
      </c>
      <c r="O2649">
        <f>RAND()</f>
        <v/>
      </c>
      <c r="P2649">
        <f>IF('d_시나리오'!$J$6='d_시나리오'!$H$6,'d_시나리오'!$I$6,IF(O2649&lt;('d_시나리오'!$I$6-'d_시나리오'!$H$6)/('d_시나리오'!$J$6-'d_시나리오'!$H$6),'d_시나리오'!$H$6+SQRT(O2649*('d_시나리오'!$J$6-'d_시나리오'!$H$6)*('d_시나리오'!$I$6-'d_시나리오'!$H$6)),'d_시나리오'!$J$6-SQRT((1-O2649)*('d_시나리오'!$J$6-'d_시나리오'!$H$6)*('d_시나리오'!$J$6-'d_시나리오'!$I$6))))</f>
        <v/>
      </c>
      <c r="Q2649">
        <f>INDEX('d_분포'!$B$2:$B$57,RANDBETWEEN(1,56))</f>
        <v/>
      </c>
      <c r="R2649">
        <f>BETAINV(RAND(),5,5)</f>
        <v/>
      </c>
      <c r="S2649">
        <f>'d_고정'!$B$1*'6_기대효과'!$H$7*('d_시나리오'!$I$7/'d_고정'!$B$2)*B2649</f>
        <v/>
      </c>
      <c r="T2649">
        <f>S2649*D2649</f>
        <v/>
      </c>
      <c r="U2649">
        <f>S2649*F2649*H2649</f>
        <v/>
      </c>
      <c r="V2649">
        <f>S2649*F2649*(H2649-1)</f>
        <v/>
      </c>
      <c r="W2649">
        <f>U2649*J2649</f>
        <v/>
      </c>
      <c r="X2649">
        <f>T2649+W2649</f>
        <v/>
      </c>
      <c r="Y2649">
        <f>(T2649*E2649+W2649*L2649)*(1-R2649-'d_고정'!$B$13)</f>
        <v/>
      </c>
      <c r="Z2649">
        <f>(U2649*N2649*Q2649+'d_고정'!$B$3*('6_기대효과'!$H$7/8)*Q2649*'d_고정'!$B$10*P2649*('6_기대효과'!$K$7/'d_고정'!$B$9))*(1-R2649)</f>
        <v/>
      </c>
      <c r="AA2649">
        <f>W2649*L2649*(1-R2649-'d_고정'!$B$13)+U2649*MAX(N2649-'d_고정'!$B$10*P2649*('6_기대효과'!$K$7/'d_고정'!$B$9),0)*Q2649*(1-R2649)</f>
        <v/>
      </c>
      <c r="AB2649">
        <f>Y2649+Z2649</f>
        <v/>
      </c>
      <c r="AC2649">
        <f>Y2649/('d_고정'!$B$5*'6_기대효과'!$H$7/8)/'d_고정'!$B$6</f>
        <v/>
      </c>
      <c r="AD2649">
        <f>Y2649/('d_고정'!$B$8*'6_기대효과'!$H$7/8)</f>
        <v/>
      </c>
    </row>
    <row r="2650">
      <c r="A2650">
        <f>RAND()</f>
        <v/>
      </c>
      <c r="B2650">
        <f>IF('d_시나리오'!$J$2='d_시나리오'!$H$2,'d_시나리오'!$I$2,IF(A2650&lt;('d_시나리오'!$I$2-'d_시나리오'!$H$2)/('d_시나리오'!$J$2-'d_시나리오'!$H$2),'d_시나리오'!$H$2+SQRT(A2650*('d_시나리오'!$J$2-'d_시나리오'!$H$2)*('d_시나리오'!$I$2-'d_시나리오'!$H$2)),'d_시나리오'!$J$2-SQRT((1-A2650)*('d_시나리오'!$J$2-'d_시나리오'!$H$2)*('d_시나리오'!$J$2-'d_시나리오'!$I$2))))</f>
        <v/>
      </c>
      <c r="C2650">
        <f>RAND()</f>
        <v/>
      </c>
      <c r="D2650">
        <f>BETAINV(RAND(),IF(C2650&lt;'d_고정'!$B$26,'d_고정'!$B$23,'d_고정'!$B$16)+1,'d_고정'!$B$17-IF(C2650&lt;'d_고정'!$B$26,'d_고정'!$B$23,'d_고정'!$B$16)+1)*('d_고정'!$B$14+('d_고정'!$B$15-'d_고정'!$B$14)*RAND())</f>
        <v/>
      </c>
      <c r="E2650">
        <f>INDEX('d_분포'!$A$2:$A$28,RANDBETWEEN(1,27))</f>
        <v/>
      </c>
      <c r="F2650">
        <f>INDEX('d_분포'!$C$2:$C$5,RANDBETWEEN(1,4))*(0.9+0.2*RAND())</f>
        <v/>
      </c>
      <c r="G2650">
        <f>RAND()</f>
        <v/>
      </c>
      <c r="H2650">
        <f>(F2650+(1-F2650)*('d_고정'!$B$22*BETAINV(RAND(),IF(G2650&lt;'d_고정'!$B$26,'d_고정'!$B$25,'d_고정'!$B$20)+1,'d_고정'!$B$21-IF(G2650&lt;'d_고정'!$B$26,'d_고정'!$B$25,'d_고정'!$B$20)+1)+(1-'d_고정'!$B$22)*BETAINV(RAND(),IF(G2650&lt;'d_고정'!$B$26,'d_고정'!$B$24,'d_고정'!$B$18)+1,'d_고정'!$B$19-IF(G2650&lt;'d_고정'!$B$26,'d_고정'!$B$24,'d_고정'!$B$18)+1))*('d_고정'!$B$14+('d_고정'!$B$15-'d_고정'!$B$14)*RAND()))/F2650</f>
        <v/>
      </c>
      <c r="I2650">
        <f>RAND()</f>
        <v/>
      </c>
      <c r="J2650">
        <f>IF('d_시나리오'!$J$3='d_시나리오'!$H$3,'d_시나리오'!$I$3,IF(I2650&lt;('d_시나리오'!$I$3-'d_시나리오'!$H$3)/('d_시나리오'!$J$3-'d_시나리오'!$H$3),'d_시나리오'!$H$3+SQRT(I2650*('d_시나리오'!$J$3-'d_시나리오'!$H$3)*('d_시나리오'!$I$3-'d_시나리오'!$H$3)),'d_시나리오'!$J$3-SQRT((1-I2650)*('d_시나리오'!$J$3-'d_시나리오'!$H$3)*('d_시나리오'!$J$3-'d_시나리오'!$I$3))))</f>
        <v/>
      </c>
      <c r="K2650">
        <f>RAND()</f>
        <v/>
      </c>
      <c r="L2650">
        <f>IF('d_시나리오'!$J$4='d_시나리오'!$H$4,'d_시나리오'!$I$4,IF(K2650&lt;('d_시나리오'!$I$4-'d_시나리오'!$H$4)/('d_시나리오'!$J$4-'d_시나리오'!$H$4),'d_시나리오'!$H$4+SQRT(K2650*('d_시나리오'!$J$4-'d_시나리오'!$H$4)*('d_시나리오'!$I$4-'d_시나리오'!$H$4)),'d_시나리오'!$J$4-SQRT((1-K2650)*('d_시나리오'!$J$4-'d_시나리오'!$H$4)*('d_시나리오'!$J$4-'d_시나리오'!$I$4))))</f>
        <v/>
      </c>
      <c r="M2650">
        <f>RAND()</f>
        <v/>
      </c>
      <c r="N2650">
        <f>IF('d_시나리오'!$J$5='d_시나리오'!$H$5,'d_시나리오'!$I$5,IF(M2650&lt;('d_시나리오'!$I$5-'d_시나리오'!$H$5)/('d_시나리오'!$J$5-'d_시나리오'!$H$5),'d_시나리오'!$H$5+SQRT(M2650*('d_시나리오'!$J$5-'d_시나리오'!$H$5)*('d_시나리오'!$I$5-'d_시나리오'!$H$5)),'d_시나리오'!$J$5-SQRT((1-M2650)*('d_시나리오'!$J$5-'d_시나리오'!$H$5)*('d_시나리오'!$J$5-'d_시나리오'!$I$5))))</f>
        <v/>
      </c>
      <c r="O2650">
        <f>RAND()</f>
        <v/>
      </c>
      <c r="P2650">
        <f>IF('d_시나리오'!$J$6='d_시나리오'!$H$6,'d_시나리오'!$I$6,IF(O2650&lt;('d_시나리오'!$I$6-'d_시나리오'!$H$6)/('d_시나리오'!$J$6-'d_시나리오'!$H$6),'d_시나리오'!$H$6+SQRT(O2650*('d_시나리오'!$J$6-'d_시나리오'!$H$6)*('d_시나리오'!$I$6-'d_시나리오'!$H$6)),'d_시나리오'!$J$6-SQRT((1-O2650)*('d_시나리오'!$J$6-'d_시나리오'!$H$6)*('d_시나리오'!$J$6-'d_시나리오'!$I$6))))</f>
        <v/>
      </c>
      <c r="Q2650">
        <f>INDEX('d_분포'!$B$2:$B$57,RANDBETWEEN(1,56))</f>
        <v/>
      </c>
      <c r="R2650">
        <f>BETAINV(RAND(),5,5)</f>
        <v/>
      </c>
      <c r="S2650">
        <f>'d_고정'!$B$1*'6_기대효과'!$H$7*('d_시나리오'!$I$7/'d_고정'!$B$2)*B2650</f>
        <v/>
      </c>
      <c r="T2650">
        <f>S2650*D2650</f>
        <v/>
      </c>
      <c r="U2650">
        <f>S2650*F2650*H2650</f>
        <v/>
      </c>
      <c r="V2650">
        <f>S2650*F2650*(H2650-1)</f>
        <v/>
      </c>
      <c r="W2650">
        <f>U2650*J2650</f>
        <v/>
      </c>
      <c r="X2650">
        <f>T2650+W2650</f>
        <v/>
      </c>
      <c r="Y2650">
        <f>(T2650*E2650+W2650*L2650)*(1-R2650-'d_고정'!$B$13)</f>
        <v/>
      </c>
      <c r="Z2650">
        <f>(U2650*N2650*Q2650+'d_고정'!$B$3*('6_기대효과'!$H$7/8)*Q2650*'d_고정'!$B$10*P2650*('6_기대효과'!$K$7/'d_고정'!$B$9))*(1-R2650)</f>
        <v/>
      </c>
      <c r="AA2650">
        <f>W2650*L2650*(1-R2650-'d_고정'!$B$13)+U2650*MAX(N2650-'d_고정'!$B$10*P2650*('6_기대효과'!$K$7/'d_고정'!$B$9),0)*Q2650*(1-R2650)</f>
        <v/>
      </c>
      <c r="AB2650">
        <f>Y2650+Z2650</f>
        <v/>
      </c>
      <c r="AC2650">
        <f>Y2650/('d_고정'!$B$5*'6_기대효과'!$H$7/8)/'d_고정'!$B$6</f>
        <v/>
      </c>
      <c r="AD2650">
        <f>Y2650/('d_고정'!$B$8*'6_기대효과'!$H$7/8)</f>
        <v/>
      </c>
    </row>
    <row r="2651">
      <c r="A2651">
        <f>RAND()</f>
        <v/>
      </c>
      <c r="B2651">
        <f>IF('d_시나리오'!$J$2='d_시나리오'!$H$2,'d_시나리오'!$I$2,IF(A2651&lt;('d_시나리오'!$I$2-'d_시나리오'!$H$2)/('d_시나리오'!$J$2-'d_시나리오'!$H$2),'d_시나리오'!$H$2+SQRT(A2651*('d_시나리오'!$J$2-'d_시나리오'!$H$2)*('d_시나리오'!$I$2-'d_시나리오'!$H$2)),'d_시나리오'!$J$2-SQRT((1-A2651)*('d_시나리오'!$J$2-'d_시나리오'!$H$2)*('d_시나리오'!$J$2-'d_시나리오'!$I$2))))</f>
        <v/>
      </c>
      <c r="C2651">
        <f>RAND()</f>
        <v/>
      </c>
      <c r="D2651">
        <f>BETAINV(RAND(),IF(C2651&lt;'d_고정'!$B$26,'d_고정'!$B$23,'d_고정'!$B$16)+1,'d_고정'!$B$17-IF(C2651&lt;'d_고정'!$B$26,'d_고정'!$B$23,'d_고정'!$B$16)+1)*('d_고정'!$B$14+('d_고정'!$B$15-'d_고정'!$B$14)*RAND())</f>
        <v/>
      </c>
      <c r="E2651">
        <f>INDEX('d_분포'!$A$2:$A$28,RANDBETWEEN(1,27))</f>
        <v/>
      </c>
      <c r="F2651">
        <f>INDEX('d_분포'!$C$2:$C$5,RANDBETWEEN(1,4))*(0.9+0.2*RAND())</f>
        <v/>
      </c>
      <c r="G2651">
        <f>RAND()</f>
        <v/>
      </c>
      <c r="H2651">
        <f>(F2651+(1-F2651)*('d_고정'!$B$22*BETAINV(RAND(),IF(G2651&lt;'d_고정'!$B$26,'d_고정'!$B$25,'d_고정'!$B$20)+1,'d_고정'!$B$21-IF(G2651&lt;'d_고정'!$B$26,'d_고정'!$B$25,'d_고정'!$B$20)+1)+(1-'d_고정'!$B$22)*BETAINV(RAND(),IF(G2651&lt;'d_고정'!$B$26,'d_고정'!$B$24,'d_고정'!$B$18)+1,'d_고정'!$B$19-IF(G2651&lt;'d_고정'!$B$26,'d_고정'!$B$24,'d_고정'!$B$18)+1))*('d_고정'!$B$14+('d_고정'!$B$15-'d_고정'!$B$14)*RAND()))/F2651</f>
        <v/>
      </c>
      <c r="I2651">
        <f>RAND()</f>
        <v/>
      </c>
      <c r="J2651">
        <f>IF('d_시나리오'!$J$3='d_시나리오'!$H$3,'d_시나리오'!$I$3,IF(I2651&lt;('d_시나리오'!$I$3-'d_시나리오'!$H$3)/('d_시나리오'!$J$3-'d_시나리오'!$H$3),'d_시나리오'!$H$3+SQRT(I2651*('d_시나리오'!$J$3-'d_시나리오'!$H$3)*('d_시나리오'!$I$3-'d_시나리오'!$H$3)),'d_시나리오'!$J$3-SQRT((1-I2651)*('d_시나리오'!$J$3-'d_시나리오'!$H$3)*('d_시나리오'!$J$3-'d_시나리오'!$I$3))))</f>
        <v/>
      </c>
      <c r="K2651">
        <f>RAND()</f>
        <v/>
      </c>
      <c r="L2651">
        <f>IF('d_시나리오'!$J$4='d_시나리오'!$H$4,'d_시나리오'!$I$4,IF(K2651&lt;('d_시나리오'!$I$4-'d_시나리오'!$H$4)/('d_시나리오'!$J$4-'d_시나리오'!$H$4),'d_시나리오'!$H$4+SQRT(K2651*('d_시나리오'!$J$4-'d_시나리오'!$H$4)*('d_시나리오'!$I$4-'d_시나리오'!$H$4)),'d_시나리오'!$J$4-SQRT((1-K2651)*('d_시나리오'!$J$4-'d_시나리오'!$H$4)*('d_시나리오'!$J$4-'d_시나리오'!$I$4))))</f>
        <v/>
      </c>
      <c r="M2651">
        <f>RAND()</f>
        <v/>
      </c>
      <c r="N2651">
        <f>IF('d_시나리오'!$J$5='d_시나리오'!$H$5,'d_시나리오'!$I$5,IF(M2651&lt;('d_시나리오'!$I$5-'d_시나리오'!$H$5)/('d_시나리오'!$J$5-'d_시나리오'!$H$5),'d_시나리오'!$H$5+SQRT(M2651*('d_시나리오'!$J$5-'d_시나리오'!$H$5)*('d_시나리오'!$I$5-'d_시나리오'!$H$5)),'d_시나리오'!$J$5-SQRT((1-M2651)*('d_시나리오'!$J$5-'d_시나리오'!$H$5)*('d_시나리오'!$J$5-'d_시나리오'!$I$5))))</f>
        <v/>
      </c>
      <c r="O2651">
        <f>RAND()</f>
        <v/>
      </c>
      <c r="P2651">
        <f>IF('d_시나리오'!$J$6='d_시나리오'!$H$6,'d_시나리오'!$I$6,IF(O2651&lt;('d_시나리오'!$I$6-'d_시나리오'!$H$6)/('d_시나리오'!$J$6-'d_시나리오'!$H$6),'d_시나리오'!$H$6+SQRT(O2651*('d_시나리오'!$J$6-'d_시나리오'!$H$6)*('d_시나리오'!$I$6-'d_시나리오'!$H$6)),'d_시나리오'!$J$6-SQRT((1-O2651)*('d_시나리오'!$J$6-'d_시나리오'!$H$6)*('d_시나리오'!$J$6-'d_시나리오'!$I$6))))</f>
        <v/>
      </c>
      <c r="Q2651">
        <f>INDEX('d_분포'!$B$2:$B$57,RANDBETWEEN(1,56))</f>
        <v/>
      </c>
      <c r="R2651">
        <f>BETAINV(RAND(),5,5)</f>
        <v/>
      </c>
      <c r="S2651">
        <f>'d_고정'!$B$1*'6_기대효과'!$H$7*('d_시나리오'!$I$7/'d_고정'!$B$2)*B2651</f>
        <v/>
      </c>
      <c r="T2651">
        <f>S2651*D2651</f>
        <v/>
      </c>
      <c r="U2651">
        <f>S2651*F2651*H2651</f>
        <v/>
      </c>
      <c r="V2651">
        <f>S2651*F2651*(H2651-1)</f>
        <v/>
      </c>
      <c r="W2651">
        <f>U2651*J2651</f>
        <v/>
      </c>
      <c r="X2651">
        <f>T2651+W2651</f>
        <v/>
      </c>
      <c r="Y2651">
        <f>(T2651*E2651+W2651*L2651)*(1-R2651-'d_고정'!$B$13)</f>
        <v/>
      </c>
      <c r="Z2651">
        <f>(U2651*N2651*Q2651+'d_고정'!$B$3*('6_기대효과'!$H$7/8)*Q2651*'d_고정'!$B$10*P2651*('6_기대효과'!$K$7/'d_고정'!$B$9))*(1-R2651)</f>
        <v/>
      </c>
      <c r="AA2651">
        <f>W2651*L2651*(1-R2651-'d_고정'!$B$13)+U2651*MAX(N2651-'d_고정'!$B$10*P2651*('6_기대효과'!$K$7/'d_고정'!$B$9),0)*Q2651*(1-R2651)</f>
        <v/>
      </c>
      <c r="AB2651">
        <f>Y2651+Z2651</f>
        <v/>
      </c>
      <c r="AC2651">
        <f>Y2651/('d_고정'!$B$5*'6_기대효과'!$H$7/8)/'d_고정'!$B$6</f>
        <v/>
      </c>
      <c r="AD2651">
        <f>Y2651/('d_고정'!$B$8*'6_기대효과'!$H$7/8)</f>
        <v/>
      </c>
    </row>
    <row r="2652">
      <c r="A2652">
        <f>RAND()</f>
        <v/>
      </c>
      <c r="B2652">
        <f>IF('d_시나리오'!$J$2='d_시나리오'!$H$2,'d_시나리오'!$I$2,IF(A2652&lt;('d_시나리오'!$I$2-'d_시나리오'!$H$2)/('d_시나리오'!$J$2-'d_시나리오'!$H$2),'d_시나리오'!$H$2+SQRT(A2652*('d_시나리오'!$J$2-'d_시나리오'!$H$2)*('d_시나리오'!$I$2-'d_시나리오'!$H$2)),'d_시나리오'!$J$2-SQRT((1-A2652)*('d_시나리오'!$J$2-'d_시나리오'!$H$2)*('d_시나리오'!$J$2-'d_시나리오'!$I$2))))</f>
        <v/>
      </c>
      <c r="C2652">
        <f>RAND()</f>
        <v/>
      </c>
      <c r="D2652">
        <f>BETAINV(RAND(),IF(C2652&lt;'d_고정'!$B$26,'d_고정'!$B$23,'d_고정'!$B$16)+1,'d_고정'!$B$17-IF(C2652&lt;'d_고정'!$B$26,'d_고정'!$B$23,'d_고정'!$B$16)+1)*('d_고정'!$B$14+('d_고정'!$B$15-'d_고정'!$B$14)*RAND())</f>
        <v/>
      </c>
      <c r="E2652">
        <f>INDEX('d_분포'!$A$2:$A$28,RANDBETWEEN(1,27))</f>
        <v/>
      </c>
      <c r="F2652">
        <f>INDEX('d_분포'!$C$2:$C$5,RANDBETWEEN(1,4))*(0.9+0.2*RAND())</f>
        <v/>
      </c>
      <c r="G2652">
        <f>RAND()</f>
        <v/>
      </c>
      <c r="H2652">
        <f>(F2652+(1-F2652)*('d_고정'!$B$22*BETAINV(RAND(),IF(G2652&lt;'d_고정'!$B$26,'d_고정'!$B$25,'d_고정'!$B$20)+1,'d_고정'!$B$21-IF(G2652&lt;'d_고정'!$B$26,'d_고정'!$B$25,'d_고정'!$B$20)+1)+(1-'d_고정'!$B$22)*BETAINV(RAND(),IF(G2652&lt;'d_고정'!$B$26,'d_고정'!$B$24,'d_고정'!$B$18)+1,'d_고정'!$B$19-IF(G2652&lt;'d_고정'!$B$26,'d_고정'!$B$24,'d_고정'!$B$18)+1))*('d_고정'!$B$14+('d_고정'!$B$15-'d_고정'!$B$14)*RAND()))/F2652</f>
        <v/>
      </c>
      <c r="I2652">
        <f>RAND()</f>
        <v/>
      </c>
      <c r="J2652">
        <f>IF('d_시나리오'!$J$3='d_시나리오'!$H$3,'d_시나리오'!$I$3,IF(I2652&lt;('d_시나리오'!$I$3-'d_시나리오'!$H$3)/('d_시나리오'!$J$3-'d_시나리오'!$H$3),'d_시나리오'!$H$3+SQRT(I2652*('d_시나리오'!$J$3-'d_시나리오'!$H$3)*('d_시나리오'!$I$3-'d_시나리오'!$H$3)),'d_시나리오'!$J$3-SQRT((1-I2652)*('d_시나리오'!$J$3-'d_시나리오'!$H$3)*('d_시나리오'!$J$3-'d_시나리오'!$I$3))))</f>
        <v/>
      </c>
      <c r="K2652">
        <f>RAND()</f>
        <v/>
      </c>
      <c r="L2652">
        <f>IF('d_시나리오'!$J$4='d_시나리오'!$H$4,'d_시나리오'!$I$4,IF(K2652&lt;('d_시나리오'!$I$4-'d_시나리오'!$H$4)/('d_시나리오'!$J$4-'d_시나리오'!$H$4),'d_시나리오'!$H$4+SQRT(K2652*('d_시나리오'!$J$4-'d_시나리오'!$H$4)*('d_시나리오'!$I$4-'d_시나리오'!$H$4)),'d_시나리오'!$J$4-SQRT((1-K2652)*('d_시나리오'!$J$4-'d_시나리오'!$H$4)*('d_시나리오'!$J$4-'d_시나리오'!$I$4))))</f>
        <v/>
      </c>
      <c r="M2652">
        <f>RAND()</f>
        <v/>
      </c>
      <c r="N2652">
        <f>IF('d_시나리오'!$J$5='d_시나리오'!$H$5,'d_시나리오'!$I$5,IF(M2652&lt;('d_시나리오'!$I$5-'d_시나리오'!$H$5)/('d_시나리오'!$J$5-'d_시나리오'!$H$5),'d_시나리오'!$H$5+SQRT(M2652*('d_시나리오'!$J$5-'d_시나리오'!$H$5)*('d_시나리오'!$I$5-'d_시나리오'!$H$5)),'d_시나리오'!$J$5-SQRT((1-M2652)*('d_시나리오'!$J$5-'d_시나리오'!$H$5)*('d_시나리오'!$J$5-'d_시나리오'!$I$5))))</f>
        <v/>
      </c>
      <c r="O2652">
        <f>RAND()</f>
        <v/>
      </c>
      <c r="P2652">
        <f>IF('d_시나리오'!$J$6='d_시나리오'!$H$6,'d_시나리오'!$I$6,IF(O2652&lt;('d_시나리오'!$I$6-'d_시나리오'!$H$6)/('d_시나리오'!$J$6-'d_시나리오'!$H$6),'d_시나리오'!$H$6+SQRT(O2652*('d_시나리오'!$J$6-'d_시나리오'!$H$6)*('d_시나리오'!$I$6-'d_시나리오'!$H$6)),'d_시나리오'!$J$6-SQRT((1-O2652)*('d_시나리오'!$J$6-'d_시나리오'!$H$6)*('d_시나리오'!$J$6-'d_시나리오'!$I$6))))</f>
        <v/>
      </c>
      <c r="Q2652">
        <f>INDEX('d_분포'!$B$2:$B$57,RANDBETWEEN(1,56))</f>
        <v/>
      </c>
      <c r="R2652">
        <f>BETAINV(RAND(),5,5)</f>
        <v/>
      </c>
      <c r="S2652">
        <f>'d_고정'!$B$1*'6_기대효과'!$H$7*('d_시나리오'!$I$7/'d_고정'!$B$2)*B2652</f>
        <v/>
      </c>
      <c r="T2652">
        <f>S2652*D2652</f>
        <v/>
      </c>
      <c r="U2652">
        <f>S2652*F2652*H2652</f>
        <v/>
      </c>
      <c r="V2652">
        <f>S2652*F2652*(H2652-1)</f>
        <v/>
      </c>
      <c r="W2652">
        <f>U2652*J2652</f>
        <v/>
      </c>
      <c r="X2652">
        <f>T2652+W2652</f>
        <v/>
      </c>
      <c r="Y2652">
        <f>(T2652*E2652+W2652*L2652)*(1-R2652-'d_고정'!$B$13)</f>
        <v/>
      </c>
      <c r="Z2652">
        <f>(U2652*N2652*Q2652+'d_고정'!$B$3*('6_기대효과'!$H$7/8)*Q2652*'d_고정'!$B$10*P2652*('6_기대효과'!$K$7/'d_고정'!$B$9))*(1-R2652)</f>
        <v/>
      </c>
      <c r="AA2652">
        <f>W2652*L2652*(1-R2652-'d_고정'!$B$13)+U2652*MAX(N2652-'d_고정'!$B$10*P2652*('6_기대효과'!$K$7/'d_고정'!$B$9),0)*Q2652*(1-R2652)</f>
        <v/>
      </c>
      <c r="AB2652">
        <f>Y2652+Z2652</f>
        <v/>
      </c>
      <c r="AC2652">
        <f>Y2652/('d_고정'!$B$5*'6_기대효과'!$H$7/8)/'d_고정'!$B$6</f>
        <v/>
      </c>
      <c r="AD2652">
        <f>Y2652/('d_고정'!$B$8*'6_기대효과'!$H$7/8)</f>
        <v/>
      </c>
    </row>
    <row r="2653">
      <c r="A2653">
        <f>RAND()</f>
        <v/>
      </c>
      <c r="B2653">
        <f>IF('d_시나리오'!$J$2='d_시나리오'!$H$2,'d_시나리오'!$I$2,IF(A2653&lt;('d_시나리오'!$I$2-'d_시나리오'!$H$2)/('d_시나리오'!$J$2-'d_시나리오'!$H$2),'d_시나리오'!$H$2+SQRT(A2653*('d_시나리오'!$J$2-'d_시나리오'!$H$2)*('d_시나리오'!$I$2-'d_시나리오'!$H$2)),'d_시나리오'!$J$2-SQRT((1-A2653)*('d_시나리오'!$J$2-'d_시나리오'!$H$2)*('d_시나리오'!$J$2-'d_시나리오'!$I$2))))</f>
        <v/>
      </c>
      <c r="C2653">
        <f>RAND()</f>
        <v/>
      </c>
      <c r="D2653">
        <f>BETAINV(RAND(),IF(C2653&lt;'d_고정'!$B$26,'d_고정'!$B$23,'d_고정'!$B$16)+1,'d_고정'!$B$17-IF(C2653&lt;'d_고정'!$B$26,'d_고정'!$B$23,'d_고정'!$B$16)+1)*('d_고정'!$B$14+('d_고정'!$B$15-'d_고정'!$B$14)*RAND())</f>
        <v/>
      </c>
      <c r="E2653">
        <f>INDEX('d_분포'!$A$2:$A$28,RANDBETWEEN(1,27))</f>
        <v/>
      </c>
      <c r="F2653">
        <f>INDEX('d_분포'!$C$2:$C$5,RANDBETWEEN(1,4))*(0.9+0.2*RAND())</f>
        <v/>
      </c>
      <c r="G2653">
        <f>RAND()</f>
        <v/>
      </c>
      <c r="H2653">
        <f>(F2653+(1-F2653)*('d_고정'!$B$22*BETAINV(RAND(),IF(G2653&lt;'d_고정'!$B$26,'d_고정'!$B$25,'d_고정'!$B$20)+1,'d_고정'!$B$21-IF(G2653&lt;'d_고정'!$B$26,'d_고정'!$B$25,'d_고정'!$B$20)+1)+(1-'d_고정'!$B$22)*BETAINV(RAND(),IF(G2653&lt;'d_고정'!$B$26,'d_고정'!$B$24,'d_고정'!$B$18)+1,'d_고정'!$B$19-IF(G2653&lt;'d_고정'!$B$26,'d_고정'!$B$24,'d_고정'!$B$18)+1))*('d_고정'!$B$14+('d_고정'!$B$15-'d_고정'!$B$14)*RAND()))/F2653</f>
        <v/>
      </c>
      <c r="I2653">
        <f>RAND()</f>
        <v/>
      </c>
      <c r="J2653">
        <f>IF('d_시나리오'!$J$3='d_시나리오'!$H$3,'d_시나리오'!$I$3,IF(I2653&lt;('d_시나리오'!$I$3-'d_시나리오'!$H$3)/('d_시나리오'!$J$3-'d_시나리오'!$H$3),'d_시나리오'!$H$3+SQRT(I2653*('d_시나리오'!$J$3-'d_시나리오'!$H$3)*('d_시나리오'!$I$3-'d_시나리오'!$H$3)),'d_시나리오'!$J$3-SQRT((1-I2653)*('d_시나리오'!$J$3-'d_시나리오'!$H$3)*('d_시나리오'!$J$3-'d_시나리오'!$I$3))))</f>
        <v/>
      </c>
      <c r="K2653">
        <f>RAND()</f>
        <v/>
      </c>
      <c r="L2653">
        <f>IF('d_시나리오'!$J$4='d_시나리오'!$H$4,'d_시나리오'!$I$4,IF(K2653&lt;('d_시나리오'!$I$4-'d_시나리오'!$H$4)/('d_시나리오'!$J$4-'d_시나리오'!$H$4),'d_시나리오'!$H$4+SQRT(K2653*('d_시나리오'!$J$4-'d_시나리오'!$H$4)*('d_시나리오'!$I$4-'d_시나리오'!$H$4)),'d_시나리오'!$J$4-SQRT((1-K2653)*('d_시나리오'!$J$4-'d_시나리오'!$H$4)*('d_시나리오'!$J$4-'d_시나리오'!$I$4))))</f>
        <v/>
      </c>
      <c r="M2653">
        <f>RAND()</f>
        <v/>
      </c>
      <c r="N2653">
        <f>IF('d_시나리오'!$J$5='d_시나리오'!$H$5,'d_시나리오'!$I$5,IF(M2653&lt;('d_시나리오'!$I$5-'d_시나리오'!$H$5)/('d_시나리오'!$J$5-'d_시나리오'!$H$5),'d_시나리오'!$H$5+SQRT(M2653*('d_시나리오'!$J$5-'d_시나리오'!$H$5)*('d_시나리오'!$I$5-'d_시나리오'!$H$5)),'d_시나리오'!$J$5-SQRT((1-M2653)*('d_시나리오'!$J$5-'d_시나리오'!$H$5)*('d_시나리오'!$J$5-'d_시나리오'!$I$5))))</f>
        <v/>
      </c>
      <c r="O2653">
        <f>RAND()</f>
        <v/>
      </c>
      <c r="P2653">
        <f>IF('d_시나리오'!$J$6='d_시나리오'!$H$6,'d_시나리오'!$I$6,IF(O2653&lt;('d_시나리오'!$I$6-'d_시나리오'!$H$6)/('d_시나리오'!$J$6-'d_시나리오'!$H$6),'d_시나리오'!$H$6+SQRT(O2653*('d_시나리오'!$J$6-'d_시나리오'!$H$6)*('d_시나리오'!$I$6-'d_시나리오'!$H$6)),'d_시나리오'!$J$6-SQRT((1-O2653)*('d_시나리오'!$J$6-'d_시나리오'!$H$6)*('d_시나리오'!$J$6-'d_시나리오'!$I$6))))</f>
        <v/>
      </c>
      <c r="Q2653">
        <f>INDEX('d_분포'!$B$2:$B$57,RANDBETWEEN(1,56))</f>
        <v/>
      </c>
      <c r="R2653">
        <f>BETAINV(RAND(),5,5)</f>
        <v/>
      </c>
      <c r="S2653">
        <f>'d_고정'!$B$1*'6_기대효과'!$H$7*('d_시나리오'!$I$7/'d_고정'!$B$2)*B2653</f>
        <v/>
      </c>
      <c r="T2653">
        <f>S2653*D2653</f>
        <v/>
      </c>
      <c r="U2653">
        <f>S2653*F2653*H2653</f>
        <v/>
      </c>
      <c r="V2653">
        <f>S2653*F2653*(H2653-1)</f>
        <v/>
      </c>
      <c r="W2653">
        <f>U2653*J2653</f>
        <v/>
      </c>
      <c r="X2653">
        <f>T2653+W2653</f>
        <v/>
      </c>
      <c r="Y2653">
        <f>(T2653*E2653+W2653*L2653)*(1-R2653-'d_고정'!$B$13)</f>
        <v/>
      </c>
      <c r="Z2653">
        <f>(U2653*N2653*Q2653+'d_고정'!$B$3*('6_기대효과'!$H$7/8)*Q2653*'d_고정'!$B$10*P2653*('6_기대효과'!$K$7/'d_고정'!$B$9))*(1-R2653)</f>
        <v/>
      </c>
      <c r="AA2653">
        <f>W2653*L2653*(1-R2653-'d_고정'!$B$13)+U2653*MAX(N2653-'d_고정'!$B$10*P2653*('6_기대효과'!$K$7/'d_고정'!$B$9),0)*Q2653*(1-R2653)</f>
        <v/>
      </c>
      <c r="AB2653">
        <f>Y2653+Z2653</f>
        <v/>
      </c>
      <c r="AC2653">
        <f>Y2653/('d_고정'!$B$5*'6_기대효과'!$H$7/8)/'d_고정'!$B$6</f>
        <v/>
      </c>
      <c r="AD2653">
        <f>Y2653/('d_고정'!$B$8*'6_기대효과'!$H$7/8)</f>
        <v/>
      </c>
    </row>
    <row r="2654">
      <c r="A2654">
        <f>RAND()</f>
        <v/>
      </c>
      <c r="B2654">
        <f>IF('d_시나리오'!$J$2='d_시나리오'!$H$2,'d_시나리오'!$I$2,IF(A2654&lt;('d_시나리오'!$I$2-'d_시나리오'!$H$2)/('d_시나리오'!$J$2-'d_시나리오'!$H$2),'d_시나리오'!$H$2+SQRT(A2654*('d_시나리오'!$J$2-'d_시나리오'!$H$2)*('d_시나리오'!$I$2-'d_시나리오'!$H$2)),'d_시나리오'!$J$2-SQRT((1-A2654)*('d_시나리오'!$J$2-'d_시나리오'!$H$2)*('d_시나리오'!$J$2-'d_시나리오'!$I$2))))</f>
        <v/>
      </c>
      <c r="C2654">
        <f>RAND()</f>
        <v/>
      </c>
      <c r="D2654">
        <f>BETAINV(RAND(),IF(C2654&lt;'d_고정'!$B$26,'d_고정'!$B$23,'d_고정'!$B$16)+1,'d_고정'!$B$17-IF(C2654&lt;'d_고정'!$B$26,'d_고정'!$B$23,'d_고정'!$B$16)+1)*('d_고정'!$B$14+('d_고정'!$B$15-'d_고정'!$B$14)*RAND())</f>
        <v/>
      </c>
      <c r="E2654">
        <f>INDEX('d_분포'!$A$2:$A$28,RANDBETWEEN(1,27))</f>
        <v/>
      </c>
      <c r="F2654">
        <f>INDEX('d_분포'!$C$2:$C$5,RANDBETWEEN(1,4))*(0.9+0.2*RAND())</f>
        <v/>
      </c>
      <c r="G2654">
        <f>RAND()</f>
        <v/>
      </c>
      <c r="H2654">
        <f>(F2654+(1-F2654)*('d_고정'!$B$22*BETAINV(RAND(),IF(G2654&lt;'d_고정'!$B$26,'d_고정'!$B$25,'d_고정'!$B$20)+1,'d_고정'!$B$21-IF(G2654&lt;'d_고정'!$B$26,'d_고정'!$B$25,'d_고정'!$B$20)+1)+(1-'d_고정'!$B$22)*BETAINV(RAND(),IF(G2654&lt;'d_고정'!$B$26,'d_고정'!$B$24,'d_고정'!$B$18)+1,'d_고정'!$B$19-IF(G2654&lt;'d_고정'!$B$26,'d_고정'!$B$24,'d_고정'!$B$18)+1))*('d_고정'!$B$14+('d_고정'!$B$15-'d_고정'!$B$14)*RAND()))/F2654</f>
        <v/>
      </c>
      <c r="I2654">
        <f>RAND()</f>
        <v/>
      </c>
      <c r="J2654">
        <f>IF('d_시나리오'!$J$3='d_시나리오'!$H$3,'d_시나리오'!$I$3,IF(I2654&lt;('d_시나리오'!$I$3-'d_시나리오'!$H$3)/('d_시나리오'!$J$3-'d_시나리오'!$H$3),'d_시나리오'!$H$3+SQRT(I2654*('d_시나리오'!$J$3-'d_시나리오'!$H$3)*('d_시나리오'!$I$3-'d_시나리오'!$H$3)),'d_시나리오'!$J$3-SQRT((1-I2654)*('d_시나리오'!$J$3-'d_시나리오'!$H$3)*('d_시나리오'!$J$3-'d_시나리오'!$I$3))))</f>
        <v/>
      </c>
      <c r="K2654">
        <f>RAND()</f>
        <v/>
      </c>
      <c r="L2654">
        <f>IF('d_시나리오'!$J$4='d_시나리오'!$H$4,'d_시나리오'!$I$4,IF(K2654&lt;('d_시나리오'!$I$4-'d_시나리오'!$H$4)/('d_시나리오'!$J$4-'d_시나리오'!$H$4),'d_시나리오'!$H$4+SQRT(K2654*('d_시나리오'!$J$4-'d_시나리오'!$H$4)*('d_시나리오'!$I$4-'d_시나리오'!$H$4)),'d_시나리오'!$J$4-SQRT((1-K2654)*('d_시나리오'!$J$4-'d_시나리오'!$H$4)*('d_시나리오'!$J$4-'d_시나리오'!$I$4))))</f>
        <v/>
      </c>
      <c r="M2654">
        <f>RAND()</f>
        <v/>
      </c>
      <c r="N2654">
        <f>IF('d_시나리오'!$J$5='d_시나리오'!$H$5,'d_시나리오'!$I$5,IF(M2654&lt;('d_시나리오'!$I$5-'d_시나리오'!$H$5)/('d_시나리오'!$J$5-'d_시나리오'!$H$5),'d_시나리오'!$H$5+SQRT(M2654*('d_시나리오'!$J$5-'d_시나리오'!$H$5)*('d_시나리오'!$I$5-'d_시나리오'!$H$5)),'d_시나리오'!$J$5-SQRT((1-M2654)*('d_시나리오'!$J$5-'d_시나리오'!$H$5)*('d_시나리오'!$J$5-'d_시나리오'!$I$5))))</f>
        <v/>
      </c>
      <c r="O2654">
        <f>RAND()</f>
        <v/>
      </c>
      <c r="P2654">
        <f>IF('d_시나리오'!$J$6='d_시나리오'!$H$6,'d_시나리오'!$I$6,IF(O2654&lt;('d_시나리오'!$I$6-'d_시나리오'!$H$6)/('d_시나리오'!$J$6-'d_시나리오'!$H$6),'d_시나리오'!$H$6+SQRT(O2654*('d_시나리오'!$J$6-'d_시나리오'!$H$6)*('d_시나리오'!$I$6-'d_시나리오'!$H$6)),'d_시나리오'!$J$6-SQRT((1-O2654)*('d_시나리오'!$J$6-'d_시나리오'!$H$6)*('d_시나리오'!$J$6-'d_시나리오'!$I$6))))</f>
        <v/>
      </c>
      <c r="Q2654">
        <f>INDEX('d_분포'!$B$2:$B$57,RANDBETWEEN(1,56))</f>
        <v/>
      </c>
      <c r="R2654">
        <f>BETAINV(RAND(),5,5)</f>
        <v/>
      </c>
      <c r="S2654">
        <f>'d_고정'!$B$1*'6_기대효과'!$H$7*('d_시나리오'!$I$7/'d_고정'!$B$2)*B2654</f>
        <v/>
      </c>
      <c r="T2654">
        <f>S2654*D2654</f>
        <v/>
      </c>
      <c r="U2654">
        <f>S2654*F2654*H2654</f>
        <v/>
      </c>
      <c r="V2654">
        <f>S2654*F2654*(H2654-1)</f>
        <v/>
      </c>
      <c r="W2654">
        <f>U2654*J2654</f>
        <v/>
      </c>
      <c r="X2654">
        <f>T2654+W2654</f>
        <v/>
      </c>
      <c r="Y2654">
        <f>(T2654*E2654+W2654*L2654)*(1-R2654-'d_고정'!$B$13)</f>
        <v/>
      </c>
      <c r="Z2654">
        <f>(U2654*N2654*Q2654+'d_고정'!$B$3*('6_기대효과'!$H$7/8)*Q2654*'d_고정'!$B$10*P2654*('6_기대효과'!$K$7/'d_고정'!$B$9))*(1-R2654)</f>
        <v/>
      </c>
      <c r="AA2654">
        <f>W2654*L2654*(1-R2654-'d_고정'!$B$13)+U2654*MAX(N2654-'d_고정'!$B$10*P2654*('6_기대효과'!$K$7/'d_고정'!$B$9),0)*Q2654*(1-R2654)</f>
        <v/>
      </c>
      <c r="AB2654">
        <f>Y2654+Z2654</f>
        <v/>
      </c>
      <c r="AC2654">
        <f>Y2654/('d_고정'!$B$5*'6_기대효과'!$H$7/8)/'d_고정'!$B$6</f>
        <v/>
      </c>
      <c r="AD2654">
        <f>Y2654/('d_고정'!$B$8*'6_기대효과'!$H$7/8)</f>
        <v/>
      </c>
    </row>
    <row r="2655">
      <c r="A2655">
        <f>RAND()</f>
        <v/>
      </c>
      <c r="B2655">
        <f>IF('d_시나리오'!$J$2='d_시나리오'!$H$2,'d_시나리오'!$I$2,IF(A2655&lt;('d_시나리오'!$I$2-'d_시나리오'!$H$2)/('d_시나리오'!$J$2-'d_시나리오'!$H$2),'d_시나리오'!$H$2+SQRT(A2655*('d_시나리오'!$J$2-'d_시나리오'!$H$2)*('d_시나리오'!$I$2-'d_시나리오'!$H$2)),'d_시나리오'!$J$2-SQRT((1-A2655)*('d_시나리오'!$J$2-'d_시나리오'!$H$2)*('d_시나리오'!$J$2-'d_시나리오'!$I$2))))</f>
        <v/>
      </c>
      <c r="C2655">
        <f>RAND()</f>
        <v/>
      </c>
      <c r="D2655">
        <f>BETAINV(RAND(),IF(C2655&lt;'d_고정'!$B$26,'d_고정'!$B$23,'d_고정'!$B$16)+1,'d_고정'!$B$17-IF(C2655&lt;'d_고정'!$B$26,'d_고정'!$B$23,'d_고정'!$B$16)+1)*('d_고정'!$B$14+('d_고정'!$B$15-'d_고정'!$B$14)*RAND())</f>
        <v/>
      </c>
      <c r="E2655">
        <f>INDEX('d_분포'!$A$2:$A$28,RANDBETWEEN(1,27))</f>
        <v/>
      </c>
      <c r="F2655">
        <f>INDEX('d_분포'!$C$2:$C$5,RANDBETWEEN(1,4))*(0.9+0.2*RAND())</f>
        <v/>
      </c>
      <c r="G2655">
        <f>RAND()</f>
        <v/>
      </c>
      <c r="H2655">
        <f>(F2655+(1-F2655)*('d_고정'!$B$22*BETAINV(RAND(),IF(G2655&lt;'d_고정'!$B$26,'d_고정'!$B$25,'d_고정'!$B$20)+1,'d_고정'!$B$21-IF(G2655&lt;'d_고정'!$B$26,'d_고정'!$B$25,'d_고정'!$B$20)+1)+(1-'d_고정'!$B$22)*BETAINV(RAND(),IF(G2655&lt;'d_고정'!$B$26,'d_고정'!$B$24,'d_고정'!$B$18)+1,'d_고정'!$B$19-IF(G2655&lt;'d_고정'!$B$26,'d_고정'!$B$24,'d_고정'!$B$18)+1))*('d_고정'!$B$14+('d_고정'!$B$15-'d_고정'!$B$14)*RAND()))/F2655</f>
        <v/>
      </c>
      <c r="I2655">
        <f>RAND()</f>
        <v/>
      </c>
      <c r="J2655">
        <f>IF('d_시나리오'!$J$3='d_시나리오'!$H$3,'d_시나리오'!$I$3,IF(I2655&lt;('d_시나리오'!$I$3-'d_시나리오'!$H$3)/('d_시나리오'!$J$3-'d_시나리오'!$H$3),'d_시나리오'!$H$3+SQRT(I2655*('d_시나리오'!$J$3-'d_시나리오'!$H$3)*('d_시나리오'!$I$3-'d_시나리오'!$H$3)),'d_시나리오'!$J$3-SQRT((1-I2655)*('d_시나리오'!$J$3-'d_시나리오'!$H$3)*('d_시나리오'!$J$3-'d_시나리오'!$I$3))))</f>
        <v/>
      </c>
      <c r="K2655">
        <f>RAND()</f>
        <v/>
      </c>
      <c r="L2655">
        <f>IF('d_시나리오'!$J$4='d_시나리오'!$H$4,'d_시나리오'!$I$4,IF(K2655&lt;('d_시나리오'!$I$4-'d_시나리오'!$H$4)/('d_시나리오'!$J$4-'d_시나리오'!$H$4),'d_시나리오'!$H$4+SQRT(K2655*('d_시나리오'!$J$4-'d_시나리오'!$H$4)*('d_시나리오'!$I$4-'d_시나리오'!$H$4)),'d_시나리오'!$J$4-SQRT((1-K2655)*('d_시나리오'!$J$4-'d_시나리오'!$H$4)*('d_시나리오'!$J$4-'d_시나리오'!$I$4))))</f>
        <v/>
      </c>
      <c r="M2655">
        <f>RAND()</f>
        <v/>
      </c>
      <c r="N2655">
        <f>IF('d_시나리오'!$J$5='d_시나리오'!$H$5,'d_시나리오'!$I$5,IF(M2655&lt;('d_시나리오'!$I$5-'d_시나리오'!$H$5)/('d_시나리오'!$J$5-'d_시나리오'!$H$5),'d_시나리오'!$H$5+SQRT(M2655*('d_시나리오'!$J$5-'d_시나리오'!$H$5)*('d_시나리오'!$I$5-'d_시나리오'!$H$5)),'d_시나리오'!$J$5-SQRT((1-M2655)*('d_시나리오'!$J$5-'d_시나리오'!$H$5)*('d_시나리오'!$J$5-'d_시나리오'!$I$5))))</f>
        <v/>
      </c>
      <c r="O2655">
        <f>RAND()</f>
        <v/>
      </c>
      <c r="P2655">
        <f>IF('d_시나리오'!$J$6='d_시나리오'!$H$6,'d_시나리오'!$I$6,IF(O2655&lt;('d_시나리오'!$I$6-'d_시나리오'!$H$6)/('d_시나리오'!$J$6-'d_시나리오'!$H$6),'d_시나리오'!$H$6+SQRT(O2655*('d_시나리오'!$J$6-'d_시나리오'!$H$6)*('d_시나리오'!$I$6-'d_시나리오'!$H$6)),'d_시나리오'!$J$6-SQRT((1-O2655)*('d_시나리오'!$J$6-'d_시나리오'!$H$6)*('d_시나리오'!$J$6-'d_시나리오'!$I$6))))</f>
        <v/>
      </c>
      <c r="Q2655">
        <f>INDEX('d_분포'!$B$2:$B$57,RANDBETWEEN(1,56))</f>
        <v/>
      </c>
      <c r="R2655">
        <f>BETAINV(RAND(),5,5)</f>
        <v/>
      </c>
      <c r="S2655">
        <f>'d_고정'!$B$1*'6_기대효과'!$H$7*('d_시나리오'!$I$7/'d_고정'!$B$2)*B2655</f>
        <v/>
      </c>
      <c r="T2655">
        <f>S2655*D2655</f>
        <v/>
      </c>
      <c r="U2655">
        <f>S2655*F2655*H2655</f>
        <v/>
      </c>
      <c r="V2655">
        <f>S2655*F2655*(H2655-1)</f>
        <v/>
      </c>
      <c r="W2655">
        <f>U2655*J2655</f>
        <v/>
      </c>
      <c r="X2655">
        <f>T2655+W2655</f>
        <v/>
      </c>
      <c r="Y2655">
        <f>(T2655*E2655+W2655*L2655)*(1-R2655-'d_고정'!$B$13)</f>
        <v/>
      </c>
      <c r="Z2655">
        <f>(U2655*N2655*Q2655+'d_고정'!$B$3*('6_기대효과'!$H$7/8)*Q2655*'d_고정'!$B$10*P2655*('6_기대효과'!$K$7/'d_고정'!$B$9))*(1-R2655)</f>
        <v/>
      </c>
      <c r="AA2655">
        <f>W2655*L2655*(1-R2655-'d_고정'!$B$13)+U2655*MAX(N2655-'d_고정'!$B$10*P2655*('6_기대효과'!$K$7/'d_고정'!$B$9),0)*Q2655*(1-R2655)</f>
        <v/>
      </c>
      <c r="AB2655">
        <f>Y2655+Z2655</f>
        <v/>
      </c>
      <c r="AC2655">
        <f>Y2655/('d_고정'!$B$5*'6_기대효과'!$H$7/8)/'d_고정'!$B$6</f>
        <v/>
      </c>
      <c r="AD2655">
        <f>Y2655/('d_고정'!$B$8*'6_기대효과'!$H$7/8)</f>
        <v/>
      </c>
    </row>
    <row r="2656">
      <c r="A2656">
        <f>RAND()</f>
        <v/>
      </c>
      <c r="B2656">
        <f>IF('d_시나리오'!$J$2='d_시나리오'!$H$2,'d_시나리오'!$I$2,IF(A2656&lt;('d_시나리오'!$I$2-'d_시나리오'!$H$2)/('d_시나리오'!$J$2-'d_시나리오'!$H$2),'d_시나리오'!$H$2+SQRT(A2656*('d_시나리오'!$J$2-'d_시나리오'!$H$2)*('d_시나리오'!$I$2-'d_시나리오'!$H$2)),'d_시나리오'!$J$2-SQRT((1-A2656)*('d_시나리오'!$J$2-'d_시나리오'!$H$2)*('d_시나리오'!$J$2-'d_시나리오'!$I$2))))</f>
        <v/>
      </c>
      <c r="C2656">
        <f>RAND()</f>
        <v/>
      </c>
      <c r="D2656">
        <f>BETAINV(RAND(),IF(C2656&lt;'d_고정'!$B$26,'d_고정'!$B$23,'d_고정'!$B$16)+1,'d_고정'!$B$17-IF(C2656&lt;'d_고정'!$B$26,'d_고정'!$B$23,'d_고정'!$B$16)+1)*('d_고정'!$B$14+('d_고정'!$B$15-'d_고정'!$B$14)*RAND())</f>
        <v/>
      </c>
      <c r="E2656">
        <f>INDEX('d_분포'!$A$2:$A$28,RANDBETWEEN(1,27))</f>
        <v/>
      </c>
      <c r="F2656">
        <f>INDEX('d_분포'!$C$2:$C$5,RANDBETWEEN(1,4))*(0.9+0.2*RAND())</f>
        <v/>
      </c>
      <c r="G2656">
        <f>RAND()</f>
        <v/>
      </c>
      <c r="H2656">
        <f>(F2656+(1-F2656)*('d_고정'!$B$22*BETAINV(RAND(),IF(G2656&lt;'d_고정'!$B$26,'d_고정'!$B$25,'d_고정'!$B$20)+1,'d_고정'!$B$21-IF(G2656&lt;'d_고정'!$B$26,'d_고정'!$B$25,'d_고정'!$B$20)+1)+(1-'d_고정'!$B$22)*BETAINV(RAND(),IF(G2656&lt;'d_고정'!$B$26,'d_고정'!$B$24,'d_고정'!$B$18)+1,'d_고정'!$B$19-IF(G2656&lt;'d_고정'!$B$26,'d_고정'!$B$24,'d_고정'!$B$18)+1))*('d_고정'!$B$14+('d_고정'!$B$15-'d_고정'!$B$14)*RAND()))/F2656</f>
        <v/>
      </c>
      <c r="I2656">
        <f>RAND()</f>
        <v/>
      </c>
      <c r="J2656">
        <f>IF('d_시나리오'!$J$3='d_시나리오'!$H$3,'d_시나리오'!$I$3,IF(I2656&lt;('d_시나리오'!$I$3-'d_시나리오'!$H$3)/('d_시나리오'!$J$3-'d_시나리오'!$H$3),'d_시나리오'!$H$3+SQRT(I2656*('d_시나리오'!$J$3-'d_시나리오'!$H$3)*('d_시나리오'!$I$3-'d_시나리오'!$H$3)),'d_시나리오'!$J$3-SQRT((1-I2656)*('d_시나리오'!$J$3-'d_시나리오'!$H$3)*('d_시나리오'!$J$3-'d_시나리오'!$I$3))))</f>
        <v/>
      </c>
      <c r="K2656">
        <f>RAND()</f>
        <v/>
      </c>
      <c r="L2656">
        <f>IF('d_시나리오'!$J$4='d_시나리오'!$H$4,'d_시나리오'!$I$4,IF(K2656&lt;('d_시나리오'!$I$4-'d_시나리오'!$H$4)/('d_시나리오'!$J$4-'d_시나리오'!$H$4),'d_시나리오'!$H$4+SQRT(K2656*('d_시나리오'!$J$4-'d_시나리오'!$H$4)*('d_시나리오'!$I$4-'d_시나리오'!$H$4)),'d_시나리오'!$J$4-SQRT((1-K2656)*('d_시나리오'!$J$4-'d_시나리오'!$H$4)*('d_시나리오'!$J$4-'d_시나리오'!$I$4))))</f>
        <v/>
      </c>
      <c r="M2656">
        <f>RAND()</f>
        <v/>
      </c>
      <c r="N2656">
        <f>IF('d_시나리오'!$J$5='d_시나리오'!$H$5,'d_시나리오'!$I$5,IF(M2656&lt;('d_시나리오'!$I$5-'d_시나리오'!$H$5)/('d_시나리오'!$J$5-'d_시나리오'!$H$5),'d_시나리오'!$H$5+SQRT(M2656*('d_시나리오'!$J$5-'d_시나리오'!$H$5)*('d_시나리오'!$I$5-'d_시나리오'!$H$5)),'d_시나리오'!$J$5-SQRT((1-M2656)*('d_시나리오'!$J$5-'d_시나리오'!$H$5)*('d_시나리오'!$J$5-'d_시나리오'!$I$5))))</f>
        <v/>
      </c>
      <c r="O2656">
        <f>RAND()</f>
        <v/>
      </c>
      <c r="P2656">
        <f>IF('d_시나리오'!$J$6='d_시나리오'!$H$6,'d_시나리오'!$I$6,IF(O2656&lt;('d_시나리오'!$I$6-'d_시나리오'!$H$6)/('d_시나리오'!$J$6-'d_시나리오'!$H$6),'d_시나리오'!$H$6+SQRT(O2656*('d_시나리오'!$J$6-'d_시나리오'!$H$6)*('d_시나리오'!$I$6-'d_시나리오'!$H$6)),'d_시나리오'!$J$6-SQRT((1-O2656)*('d_시나리오'!$J$6-'d_시나리오'!$H$6)*('d_시나리오'!$J$6-'d_시나리오'!$I$6))))</f>
        <v/>
      </c>
      <c r="Q2656">
        <f>INDEX('d_분포'!$B$2:$B$57,RANDBETWEEN(1,56))</f>
        <v/>
      </c>
      <c r="R2656">
        <f>BETAINV(RAND(),5,5)</f>
        <v/>
      </c>
      <c r="S2656">
        <f>'d_고정'!$B$1*'6_기대효과'!$H$7*('d_시나리오'!$I$7/'d_고정'!$B$2)*B2656</f>
        <v/>
      </c>
      <c r="T2656">
        <f>S2656*D2656</f>
        <v/>
      </c>
      <c r="U2656">
        <f>S2656*F2656*H2656</f>
        <v/>
      </c>
      <c r="V2656">
        <f>S2656*F2656*(H2656-1)</f>
        <v/>
      </c>
      <c r="W2656">
        <f>U2656*J2656</f>
        <v/>
      </c>
      <c r="X2656">
        <f>T2656+W2656</f>
        <v/>
      </c>
      <c r="Y2656">
        <f>(T2656*E2656+W2656*L2656)*(1-R2656-'d_고정'!$B$13)</f>
        <v/>
      </c>
      <c r="Z2656">
        <f>(U2656*N2656*Q2656+'d_고정'!$B$3*('6_기대효과'!$H$7/8)*Q2656*'d_고정'!$B$10*P2656*('6_기대효과'!$K$7/'d_고정'!$B$9))*(1-R2656)</f>
        <v/>
      </c>
      <c r="AA2656">
        <f>W2656*L2656*(1-R2656-'d_고정'!$B$13)+U2656*MAX(N2656-'d_고정'!$B$10*P2656*('6_기대효과'!$K$7/'d_고정'!$B$9),0)*Q2656*(1-R2656)</f>
        <v/>
      </c>
      <c r="AB2656">
        <f>Y2656+Z2656</f>
        <v/>
      </c>
      <c r="AC2656">
        <f>Y2656/('d_고정'!$B$5*'6_기대효과'!$H$7/8)/'d_고정'!$B$6</f>
        <v/>
      </c>
      <c r="AD2656">
        <f>Y2656/('d_고정'!$B$8*'6_기대효과'!$H$7/8)</f>
        <v/>
      </c>
    </row>
    <row r="2657">
      <c r="A2657">
        <f>RAND()</f>
        <v/>
      </c>
      <c r="B2657">
        <f>IF('d_시나리오'!$J$2='d_시나리오'!$H$2,'d_시나리오'!$I$2,IF(A2657&lt;('d_시나리오'!$I$2-'d_시나리오'!$H$2)/('d_시나리오'!$J$2-'d_시나리오'!$H$2),'d_시나리오'!$H$2+SQRT(A2657*('d_시나리오'!$J$2-'d_시나리오'!$H$2)*('d_시나리오'!$I$2-'d_시나리오'!$H$2)),'d_시나리오'!$J$2-SQRT((1-A2657)*('d_시나리오'!$J$2-'d_시나리오'!$H$2)*('d_시나리오'!$J$2-'d_시나리오'!$I$2))))</f>
        <v/>
      </c>
      <c r="C2657">
        <f>RAND()</f>
        <v/>
      </c>
      <c r="D2657">
        <f>BETAINV(RAND(),IF(C2657&lt;'d_고정'!$B$26,'d_고정'!$B$23,'d_고정'!$B$16)+1,'d_고정'!$B$17-IF(C2657&lt;'d_고정'!$B$26,'d_고정'!$B$23,'d_고정'!$B$16)+1)*('d_고정'!$B$14+('d_고정'!$B$15-'d_고정'!$B$14)*RAND())</f>
        <v/>
      </c>
      <c r="E2657">
        <f>INDEX('d_분포'!$A$2:$A$28,RANDBETWEEN(1,27))</f>
        <v/>
      </c>
      <c r="F2657">
        <f>INDEX('d_분포'!$C$2:$C$5,RANDBETWEEN(1,4))*(0.9+0.2*RAND())</f>
        <v/>
      </c>
      <c r="G2657">
        <f>RAND()</f>
        <v/>
      </c>
      <c r="H2657">
        <f>(F2657+(1-F2657)*('d_고정'!$B$22*BETAINV(RAND(),IF(G2657&lt;'d_고정'!$B$26,'d_고정'!$B$25,'d_고정'!$B$20)+1,'d_고정'!$B$21-IF(G2657&lt;'d_고정'!$B$26,'d_고정'!$B$25,'d_고정'!$B$20)+1)+(1-'d_고정'!$B$22)*BETAINV(RAND(),IF(G2657&lt;'d_고정'!$B$26,'d_고정'!$B$24,'d_고정'!$B$18)+1,'d_고정'!$B$19-IF(G2657&lt;'d_고정'!$B$26,'d_고정'!$B$24,'d_고정'!$B$18)+1))*('d_고정'!$B$14+('d_고정'!$B$15-'d_고정'!$B$14)*RAND()))/F2657</f>
        <v/>
      </c>
      <c r="I2657">
        <f>RAND()</f>
        <v/>
      </c>
      <c r="J2657">
        <f>IF('d_시나리오'!$J$3='d_시나리오'!$H$3,'d_시나리오'!$I$3,IF(I2657&lt;('d_시나리오'!$I$3-'d_시나리오'!$H$3)/('d_시나리오'!$J$3-'d_시나리오'!$H$3),'d_시나리오'!$H$3+SQRT(I2657*('d_시나리오'!$J$3-'d_시나리오'!$H$3)*('d_시나리오'!$I$3-'d_시나리오'!$H$3)),'d_시나리오'!$J$3-SQRT((1-I2657)*('d_시나리오'!$J$3-'d_시나리오'!$H$3)*('d_시나리오'!$J$3-'d_시나리오'!$I$3))))</f>
        <v/>
      </c>
      <c r="K2657">
        <f>RAND()</f>
        <v/>
      </c>
      <c r="L2657">
        <f>IF('d_시나리오'!$J$4='d_시나리오'!$H$4,'d_시나리오'!$I$4,IF(K2657&lt;('d_시나리오'!$I$4-'d_시나리오'!$H$4)/('d_시나리오'!$J$4-'d_시나리오'!$H$4),'d_시나리오'!$H$4+SQRT(K2657*('d_시나리오'!$J$4-'d_시나리오'!$H$4)*('d_시나리오'!$I$4-'d_시나리오'!$H$4)),'d_시나리오'!$J$4-SQRT((1-K2657)*('d_시나리오'!$J$4-'d_시나리오'!$H$4)*('d_시나리오'!$J$4-'d_시나리오'!$I$4))))</f>
        <v/>
      </c>
      <c r="M2657">
        <f>RAND()</f>
        <v/>
      </c>
      <c r="N2657">
        <f>IF('d_시나리오'!$J$5='d_시나리오'!$H$5,'d_시나리오'!$I$5,IF(M2657&lt;('d_시나리오'!$I$5-'d_시나리오'!$H$5)/('d_시나리오'!$J$5-'d_시나리오'!$H$5),'d_시나리오'!$H$5+SQRT(M2657*('d_시나리오'!$J$5-'d_시나리오'!$H$5)*('d_시나리오'!$I$5-'d_시나리오'!$H$5)),'d_시나리오'!$J$5-SQRT((1-M2657)*('d_시나리오'!$J$5-'d_시나리오'!$H$5)*('d_시나리오'!$J$5-'d_시나리오'!$I$5))))</f>
        <v/>
      </c>
      <c r="O2657">
        <f>RAND()</f>
        <v/>
      </c>
      <c r="P2657">
        <f>IF('d_시나리오'!$J$6='d_시나리오'!$H$6,'d_시나리오'!$I$6,IF(O2657&lt;('d_시나리오'!$I$6-'d_시나리오'!$H$6)/('d_시나리오'!$J$6-'d_시나리오'!$H$6),'d_시나리오'!$H$6+SQRT(O2657*('d_시나리오'!$J$6-'d_시나리오'!$H$6)*('d_시나리오'!$I$6-'d_시나리오'!$H$6)),'d_시나리오'!$J$6-SQRT((1-O2657)*('d_시나리오'!$J$6-'d_시나리오'!$H$6)*('d_시나리오'!$J$6-'d_시나리오'!$I$6))))</f>
        <v/>
      </c>
      <c r="Q2657">
        <f>INDEX('d_분포'!$B$2:$B$57,RANDBETWEEN(1,56))</f>
        <v/>
      </c>
      <c r="R2657">
        <f>BETAINV(RAND(),5,5)</f>
        <v/>
      </c>
      <c r="S2657">
        <f>'d_고정'!$B$1*'6_기대효과'!$H$7*('d_시나리오'!$I$7/'d_고정'!$B$2)*B2657</f>
        <v/>
      </c>
      <c r="T2657">
        <f>S2657*D2657</f>
        <v/>
      </c>
      <c r="U2657">
        <f>S2657*F2657*H2657</f>
        <v/>
      </c>
      <c r="V2657">
        <f>S2657*F2657*(H2657-1)</f>
        <v/>
      </c>
      <c r="W2657">
        <f>U2657*J2657</f>
        <v/>
      </c>
      <c r="X2657">
        <f>T2657+W2657</f>
        <v/>
      </c>
      <c r="Y2657">
        <f>(T2657*E2657+W2657*L2657)*(1-R2657-'d_고정'!$B$13)</f>
        <v/>
      </c>
      <c r="Z2657">
        <f>(U2657*N2657*Q2657+'d_고정'!$B$3*('6_기대효과'!$H$7/8)*Q2657*'d_고정'!$B$10*P2657*('6_기대효과'!$K$7/'d_고정'!$B$9))*(1-R2657)</f>
        <v/>
      </c>
      <c r="AA2657">
        <f>W2657*L2657*(1-R2657-'d_고정'!$B$13)+U2657*MAX(N2657-'d_고정'!$B$10*P2657*('6_기대효과'!$K$7/'d_고정'!$B$9),0)*Q2657*(1-R2657)</f>
        <v/>
      </c>
      <c r="AB2657">
        <f>Y2657+Z2657</f>
        <v/>
      </c>
      <c r="AC2657">
        <f>Y2657/('d_고정'!$B$5*'6_기대효과'!$H$7/8)/'d_고정'!$B$6</f>
        <v/>
      </c>
      <c r="AD2657">
        <f>Y2657/('d_고정'!$B$8*'6_기대효과'!$H$7/8)</f>
        <v/>
      </c>
    </row>
    <row r="2658">
      <c r="A2658">
        <f>RAND()</f>
        <v/>
      </c>
      <c r="B2658">
        <f>IF('d_시나리오'!$J$2='d_시나리오'!$H$2,'d_시나리오'!$I$2,IF(A2658&lt;('d_시나리오'!$I$2-'d_시나리오'!$H$2)/('d_시나리오'!$J$2-'d_시나리오'!$H$2),'d_시나리오'!$H$2+SQRT(A2658*('d_시나리오'!$J$2-'d_시나리오'!$H$2)*('d_시나리오'!$I$2-'d_시나리오'!$H$2)),'d_시나리오'!$J$2-SQRT((1-A2658)*('d_시나리오'!$J$2-'d_시나리오'!$H$2)*('d_시나리오'!$J$2-'d_시나리오'!$I$2))))</f>
        <v/>
      </c>
      <c r="C2658">
        <f>RAND()</f>
        <v/>
      </c>
      <c r="D2658">
        <f>BETAINV(RAND(),IF(C2658&lt;'d_고정'!$B$26,'d_고정'!$B$23,'d_고정'!$B$16)+1,'d_고정'!$B$17-IF(C2658&lt;'d_고정'!$B$26,'d_고정'!$B$23,'d_고정'!$B$16)+1)*('d_고정'!$B$14+('d_고정'!$B$15-'d_고정'!$B$14)*RAND())</f>
        <v/>
      </c>
      <c r="E2658">
        <f>INDEX('d_분포'!$A$2:$A$28,RANDBETWEEN(1,27))</f>
        <v/>
      </c>
      <c r="F2658">
        <f>INDEX('d_분포'!$C$2:$C$5,RANDBETWEEN(1,4))*(0.9+0.2*RAND())</f>
        <v/>
      </c>
      <c r="G2658">
        <f>RAND()</f>
        <v/>
      </c>
      <c r="H2658">
        <f>(F2658+(1-F2658)*('d_고정'!$B$22*BETAINV(RAND(),IF(G2658&lt;'d_고정'!$B$26,'d_고정'!$B$25,'d_고정'!$B$20)+1,'d_고정'!$B$21-IF(G2658&lt;'d_고정'!$B$26,'d_고정'!$B$25,'d_고정'!$B$20)+1)+(1-'d_고정'!$B$22)*BETAINV(RAND(),IF(G2658&lt;'d_고정'!$B$26,'d_고정'!$B$24,'d_고정'!$B$18)+1,'d_고정'!$B$19-IF(G2658&lt;'d_고정'!$B$26,'d_고정'!$B$24,'d_고정'!$B$18)+1))*('d_고정'!$B$14+('d_고정'!$B$15-'d_고정'!$B$14)*RAND()))/F2658</f>
        <v/>
      </c>
      <c r="I2658">
        <f>RAND()</f>
        <v/>
      </c>
      <c r="J2658">
        <f>IF('d_시나리오'!$J$3='d_시나리오'!$H$3,'d_시나리오'!$I$3,IF(I2658&lt;('d_시나리오'!$I$3-'d_시나리오'!$H$3)/('d_시나리오'!$J$3-'d_시나리오'!$H$3),'d_시나리오'!$H$3+SQRT(I2658*('d_시나리오'!$J$3-'d_시나리오'!$H$3)*('d_시나리오'!$I$3-'d_시나리오'!$H$3)),'d_시나리오'!$J$3-SQRT((1-I2658)*('d_시나리오'!$J$3-'d_시나리오'!$H$3)*('d_시나리오'!$J$3-'d_시나리오'!$I$3))))</f>
        <v/>
      </c>
      <c r="K2658">
        <f>RAND()</f>
        <v/>
      </c>
      <c r="L2658">
        <f>IF('d_시나리오'!$J$4='d_시나리오'!$H$4,'d_시나리오'!$I$4,IF(K2658&lt;('d_시나리오'!$I$4-'d_시나리오'!$H$4)/('d_시나리오'!$J$4-'d_시나리오'!$H$4),'d_시나리오'!$H$4+SQRT(K2658*('d_시나리오'!$J$4-'d_시나리오'!$H$4)*('d_시나리오'!$I$4-'d_시나리오'!$H$4)),'d_시나리오'!$J$4-SQRT((1-K2658)*('d_시나리오'!$J$4-'d_시나리오'!$H$4)*('d_시나리오'!$J$4-'d_시나리오'!$I$4))))</f>
        <v/>
      </c>
      <c r="M2658">
        <f>RAND()</f>
        <v/>
      </c>
      <c r="N2658">
        <f>IF('d_시나리오'!$J$5='d_시나리오'!$H$5,'d_시나리오'!$I$5,IF(M2658&lt;('d_시나리오'!$I$5-'d_시나리오'!$H$5)/('d_시나리오'!$J$5-'d_시나리오'!$H$5),'d_시나리오'!$H$5+SQRT(M2658*('d_시나리오'!$J$5-'d_시나리오'!$H$5)*('d_시나리오'!$I$5-'d_시나리오'!$H$5)),'d_시나리오'!$J$5-SQRT((1-M2658)*('d_시나리오'!$J$5-'d_시나리오'!$H$5)*('d_시나리오'!$J$5-'d_시나리오'!$I$5))))</f>
        <v/>
      </c>
      <c r="O2658">
        <f>RAND()</f>
        <v/>
      </c>
      <c r="P2658">
        <f>IF('d_시나리오'!$J$6='d_시나리오'!$H$6,'d_시나리오'!$I$6,IF(O2658&lt;('d_시나리오'!$I$6-'d_시나리오'!$H$6)/('d_시나리오'!$J$6-'d_시나리오'!$H$6),'d_시나리오'!$H$6+SQRT(O2658*('d_시나리오'!$J$6-'d_시나리오'!$H$6)*('d_시나리오'!$I$6-'d_시나리오'!$H$6)),'d_시나리오'!$J$6-SQRT((1-O2658)*('d_시나리오'!$J$6-'d_시나리오'!$H$6)*('d_시나리오'!$J$6-'d_시나리오'!$I$6))))</f>
        <v/>
      </c>
      <c r="Q2658">
        <f>INDEX('d_분포'!$B$2:$B$57,RANDBETWEEN(1,56))</f>
        <v/>
      </c>
      <c r="R2658">
        <f>BETAINV(RAND(),5,5)</f>
        <v/>
      </c>
      <c r="S2658">
        <f>'d_고정'!$B$1*'6_기대효과'!$H$7*('d_시나리오'!$I$7/'d_고정'!$B$2)*B2658</f>
        <v/>
      </c>
      <c r="T2658">
        <f>S2658*D2658</f>
        <v/>
      </c>
      <c r="U2658">
        <f>S2658*F2658*H2658</f>
        <v/>
      </c>
      <c r="V2658">
        <f>S2658*F2658*(H2658-1)</f>
        <v/>
      </c>
      <c r="W2658">
        <f>U2658*J2658</f>
        <v/>
      </c>
      <c r="X2658">
        <f>T2658+W2658</f>
        <v/>
      </c>
      <c r="Y2658">
        <f>(T2658*E2658+W2658*L2658)*(1-R2658-'d_고정'!$B$13)</f>
        <v/>
      </c>
      <c r="Z2658">
        <f>(U2658*N2658*Q2658+'d_고정'!$B$3*('6_기대효과'!$H$7/8)*Q2658*'d_고정'!$B$10*P2658*('6_기대효과'!$K$7/'d_고정'!$B$9))*(1-R2658)</f>
        <v/>
      </c>
      <c r="AA2658">
        <f>W2658*L2658*(1-R2658-'d_고정'!$B$13)+U2658*MAX(N2658-'d_고정'!$B$10*P2658*('6_기대효과'!$K$7/'d_고정'!$B$9),0)*Q2658*(1-R2658)</f>
        <v/>
      </c>
      <c r="AB2658">
        <f>Y2658+Z2658</f>
        <v/>
      </c>
      <c r="AC2658">
        <f>Y2658/('d_고정'!$B$5*'6_기대효과'!$H$7/8)/'d_고정'!$B$6</f>
        <v/>
      </c>
      <c r="AD2658">
        <f>Y2658/('d_고정'!$B$8*'6_기대효과'!$H$7/8)</f>
        <v/>
      </c>
    </row>
    <row r="2659">
      <c r="A2659">
        <f>RAND()</f>
        <v/>
      </c>
      <c r="B2659">
        <f>IF('d_시나리오'!$J$2='d_시나리오'!$H$2,'d_시나리오'!$I$2,IF(A2659&lt;('d_시나리오'!$I$2-'d_시나리오'!$H$2)/('d_시나리오'!$J$2-'d_시나리오'!$H$2),'d_시나리오'!$H$2+SQRT(A2659*('d_시나리오'!$J$2-'d_시나리오'!$H$2)*('d_시나리오'!$I$2-'d_시나리오'!$H$2)),'d_시나리오'!$J$2-SQRT((1-A2659)*('d_시나리오'!$J$2-'d_시나리오'!$H$2)*('d_시나리오'!$J$2-'d_시나리오'!$I$2))))</f>
        <v/>
      </c>
      <c r="C2659">
        <f>RAND()</f>
        <v/>
      </c>
      <c r="D2659">
        <f>BETAINV(RAND(),IF(C2659&lt;'d_고정'!$B$26,'d_고정'!$B$23,'d_고정'!$B$16)+1,'d_고정'!$B$17-IF(C2659&lt;'d_고정'!$B$26,'d_고정'!$B$23,'d_고정'!$B$16)+1)*('d_고정'!$B$14+('d_고정'!$B$15-'d_고정'!$B$14)*RAND())</f>
        <v/>
      </c>
      <c r="E2659">
        <f>INDEX('d_분포'!$A$2:$A$28,RANDBETWEEN(1,27))</f>
        <v/>
      </c>
      <c r="F2659">
        <f>INDEX('d_분포'!$C$2:$C$5,RANDBETWEEN(1,4))*(0.9+0.2*RAND())</f>
        <v/>
      </c>
      <c r="G2659">
        <f>RAND()</f>
        <v/>
      </c>
      <c r="H2659">
        <f>(F2659+(1-F2659)*('d_고정'!$B$22*BETAINV(RAND(),IF(G2659&lt;'d_고정'!$B$26,'d_고정'!$B$25,'d_고정'!$B$20)+1,'d_고정'!$B$21-IF(G2659&lt;'d_고정'!$B$26,'d_고정'!$B$25,'d_고정'!$B$20)+1)+(1-'d_고정'!$B$22)*BETAINV(RAND(),IF(G2659&lt;'d_고정'!$B$26,'d_고정'!$B$24,'d_고정'!$B$18)+1,'d_고정'!$B$19-IF(G2659&lt;'d_고정'!$B$26,'d_고정'!$B$24,'d_고정'!$B$18)+1))*('d_고정'!$B$14+('d_고정'!$B$15-'d_고정'!$B$14)*RAND()))/F2659</f>
        <v/>
      </c>
      <c r="I2659">
        <f>RAND()</f>
        <v/>
      </c>
      <c r="J2659">
        <f>IF('d_시나리오'!$J$3='d_시나리오'!$H$3,'d_시나리오'!$I$3,IF(I2659&lt;('d_시나리오'!$I$3-'d_시나리오'!$H$3)/('d_시나리오'!$J$3-'d_시나리오'!$H$3),'d_시나리오'!$H$3+SQRT(I2659*('d_시나리오'!$J$3-'d_시나리오'!$H$3)*('d_시나리오'!$I$3-'d_시나리오'!$H$3)),'d_시나리오'!$J$3-SQRT((1-I2659)*('d_시나리오'!$J$3-'d_시나리오'!$H$3)*('d_시나리오'!$J$3-'d_시나리오'!$I$3))))</f>
        <v/>
      </c>
      <c r="K2659">
        <f>RAND()</f>
        <v/>
      </c>
      <c r="L2659">
        <f>IF('d_시나리오'!$J$4='d_시나리오'!$H$4,'d_시나리오'!$I$4,IF(K2659&lt;('d_시나리오'!$I$4-'d_시나리오'!$H$4)/('d_시나리오'!$J$4-'d_시나리오'!$H$4),'d_시나리오'!$H$4+SQRT(K2659*('d_시나리오'!$J$4-'d_시나리오'!$H$4)*('d_시나리오'!$I$4-'d_시나리오'!$H$4)),'d_시나리오'!$J$4-SQRT((1-K2659)*('d_시나리오'!$J$4-'d_시나리오'!$H$4)*('d_시나리오'!$J$4-'d_시나리오'!$I$4))))</f>
        <v/>
      </c>
      <c r="M2659">
        <f>RAND()</f>
        <v/>
      </c>
      <c r="N2659">
        <f>IF('d_시나리오'!$J$5='d_시나리오'!$H$5,'d_시나리오'!$I$5,IF(M2659&lt;('d_시나리오'!$I$5-'d_시나리오'!$H$5)/('d_시나리오'!$J$5-'d_시나리오'!$H$5),'d_시나리오'!$H$5+SQRT(M2659*('d_시나리오'!$J$5-'d_시나리오'!$H$5)*('d_시나리오'!$I$5-'d_시나리오'!$H$5)),'d_시나리오'!$J$5-SQRT((1-M2659)*('d_시나리오'!$J$5-'d_시나리오'!$H$5)*('d_시나리오'!$J$5-'d_시나리오'!$I$5))))</f>
        <v/>
      </c>
      <c r="O2659">
        <f>RAND()</f>
        <v/>
      </c>
      <c r="P2659">
        <f>IF('d_시나리오'!$J$6='d_시나리오'!$H$6,'d_시나리오'!$I$6,IF(O2659&lt;('d_시나리오'!$I$6-'d_시나리오'!$H$6)/('d_시나리오'!$J$6-'d_시나리오'!$H$6),'d_시나리오'!$H$6+SQRT(O2659*('d_시나리오'!$J$6-'d_시나리오'!$H$6)*('d_시나리오'!$I$6-'d_시나리오'!$H$6)),'d_시나리오'!$J$6-SQRT((1-O2659)*('d_시나리오'!$J$6-'d_시나리오'!$H$6)*('d_시나리오'!$J$6-'d_시나리오'!$I$6))))</f>
        <v/>
      </c>
      <c r="Q2659">
        <f>INDEX('d_분포'!$B$2:$B$57,RANDBETWEEN(1,56))</f>
        <v/>
      </c>
      <c r="R2659">
        <f>BETAINV(RAND(),5,5)</f>
        <v/>
      </c>
      <c r="S2659">
        <f>'d_고정'!$B$1*'6_기대효과'!$H$7*('d_시나리오'!$I$7/'d_고정'!$B$2)*B2659</f>
        <v/>
      </c>
      <c r="T2659">
        <f>S2659*D2659</f>
        <v/>
      </c>
      <c r="U2659">
        <f>S2659*F2659*H2659</f>
        <v/>
      </c>
      <c r="V2659">
        <f>S2659*F2659*(H2659-1)</f>
        <v/>
      </c>
      <c r="W2659">
        <f>U2659*J2659</f>
        <v/>
      </c>
      <c r="X2659">
        <f>T2659+W2659</f>
        <v/>
      </c>
      <c r="Y2659">
        <f>(T2659*E2659+W2659*L2659)*(1-R2659-'d_고정'!$B$13)</f>
        <v/>
      </c>
      <c r="Z2659">
        <f>(U2659*N2659*Q2659+'d_고정'!$B$3*('6_기대효과'!$H$7/8)*Q2659*'d_고정'!$B$10*P2659*('6_기대효과'!$K$7/'d_고정'!$B$9))*(1-R2659)</f>
        <v/>
      </c>
      <c r="AA2659">
        <f>W2659*L2659*(1-R2659-'d_고정'!$B$13)+U2659*MAX(N2659-'d_고정'!$B$10*P2659*('6_기대효과'!$K$7/'d_고정'!$B$9),0)*Q2659*(1-R2659)</f>
        <v/>
      </c>
      <c r="AB2659">
        <f>Y2659+Z2659</f>
        <v/>
      </c>
      <c r="AC2659">
        <f>Y2659/('d_고정'!$B$5*'6_기대효과'!$H$7/8)/'d_고정'!$B$6</f>
        <v/>
      </c>
      <c r="AD2659">
        <f>Y2659/('d_고정'!$B$8*'6_기대효과'!$H$7/8)</f>
        <v/>
      </c>
    </row>
    <row r="2660">
      <c r="A2660">
        <f>RAND()</f>
        <v/>
      </c>
      <c r="B2660">
        <f>IF('d_시나리오'!$J$2='d_시나리오'!$H$2,'d_시나리오'!$I$2,IF(A2660&lt;('d_시나리오'!$I$2-'d_시나리오'!$H$2)/('d_시나리오'!$J$2-'d_시나리오'!$H$2),'d_시나리오'!$H$2+SQRT(A2660*('d_시나리오'!$J$2-'d_시나리오'!$H$2)*('d_시나리오'!$I$2-'d_시나리오'!$H$2)),'d_시나리오'!$J$2-SQRT((1-A2660)*('d_시나리오'!$J$2-'d_시나리오'!$H$2)*('d_시나리오'!$J$2-'d_시나리오'!$I$2))))</f>
        <v/>
      </c>
      <c r="C2660">
        <f>RAND()</f>
        <v/>
      </c>
      <c r="D2660">
        <f>BETAINV(RAND(),IF(C2660&lt;'d_고정'!$B$26,'d_고정'!$B$23,'d_고정'!$B$16)+1,'d_고정'!$B$17-IF(C2660&lt;'d_고정'!$B$26,'d_고정'!$B$23,'d_고정'!$B$16)+1)*('d_고정'!$B$14+('d_고정'!$B$15-'d_고정'!$B$14)*RAND())</f>
        <v/>
      </c>
      <c r="E2660">
        <f>INDEX('d_분포'!$A$2:$A$28,RANDBETWEEN(1,27))</f>
        <v/>
      </c>
      <c r="F2660">
        <f>INDEX('d_분포'!$C$2:$C$5,RANDBETWEEN(1,4))*(0.9+0.2*RAND())</f>
        <v/>
      </c>
      <c r="G2660">
        <f>RAND()</f>
        <v/>
      </c>
      <c r="H2660">
        <f>(F2660+(1-F2660)*('d_고정'!$B$22*BETAINV(RAND(),IF(G2660&lt;'d_고정'!$B$26,'d_고정'!$B$25,'d_고정'!$B$20)+1,'d_고정'!$B$21-IF(G2660&lt;'d_고정'!$B$26,'d_고정'!$B$25,'d_고정'!$B$20)+1)+(1-'d_고정'!$B$22)*BETAINV(RAND(),IF(G2660&lt;'d_고정'!$B$26,'d_고정'!$B$24,'d_고정'!$B$18)+1,'d_고정'!$B$19-IF(G2660&lt;'d_고정'!$B$26,'d_고정'!$B$24,'d_고정'!$B$18)+1))*('d_고정'!$B$14+('d_고정'!$B$15-'d_고정'!$B$14)*RAND()))/F2660</f>
        <v/>
      </c>
      <c r="I2660">
        <f>RAND()</f>
        <v/>
      </c>
      <c r="J2660">
        <f>IF('d_시나리오'!$J$3='d_시나리오'!$H$3,'d_시나리오'!$I$3,IF(I2660&lt;('d_시나리오'!$I$3-'d_시나리오'!$H$3)/('d_시나리오'!$J$3-'d_시나리오'!$H$3),'d_시나리오'!$H$3+SQRT(I2660*('d_시나리오'!$J$3-'d_시나리오'!$H$3)*('d_시나리오'!$I$3-'d_시나리오'!$H$3)),'d_시나리오'!$J$3-SQRT((1-I2660)*('d_시나리오'!$J$3-'d_시나리오'!$H$3)*('d_시나리오'!$J$3-'d_시나리오'!$I$3))))</f>
        <v/>
      </c>
      <c r="K2660">
        <f>RAND()</f>
        <v/>
      </c>
      <c r="L2660">
        <f>IF('d_시나리오'!$J$4='d_시나리오'!$H$4,'d_시나리오'!$I$4,IF(K2660&lt;('d_시나리오'!$I$4-'d_시나리오'!$H$4)/('d_시나리오'!$J$4-'d_시나리오'!$H$4),'d_시나리오'!$H$4+SQRT(K2660*('d_시나리오'!$J$4-'d_시나리오'!$H$4)*('d_시나리오'!$I$4-'d_시나리오'!$H$4)),'d_시나리오'!$J$4-SQRT((1-K2660)*('d_시나리오'!$J$4-'d_시나리오'!$H$4)*('d_시나리오'!$J$4-'d_시나리오'!$I$4))))</f>
        <v/>
      </c>
      <c r="M2660">
        <f>RAND()</f>
        <v/>
      </c>
      <c r="N2660">
        <f>IF('d_시나리오'!$J$5='d_시나리오'!$H$5,'d_시나리오'!$I$5,IF(M2660&lt;('d_시나리오'!$I$5-'d_시나리오'!$H$5)/('d_시나리오'!$J$5-'d_시나리오'!$H$5),'d_시나리오'!$H$5+SQRT(M2660*('d_시나리오'!$J$5-'d_시나리오'!$H$5)*('d_시나리오'!$I$5-'d_시나리오'!$H$5)),'d_시나리오'!$J$5-SQRT((1-M2660)*('d_시나리오'!$J$5-'d_시나리오'!$H$5)*('d_시나리오'!$J$5-'d_시나리오'!$I$5))))</f>
        <v/>
      </c>
      <c r="O2660">
        <f>RAND()</f>
        <v/>
      </c>
      <c r="P2660">
        <f>IF('d_시나리오'!$J$6='d_시나리오'!$H$6,'d_시나리오'!$I$6,IF(O2660&lt;('d_시나리오'!$I$6-'d_시나리오'!$H$6)/('d_시나리오'!$J$6-'d_시나리오'!$H$6),'d_시나리오'!$H$6+SQRT(O2660*('d_시나리오'!$J$6-'d_시나리오'!$H$6)*('d_시나리오'!$I$6-'d_시나리오'!$H$6)),'d_시나리오'!$J$6-SQRT((1-O2660)*('d_시나리오'!$J$6-'d_시나리오'!$H$6)*('d_시나리오'!$J$6-'d_시나리오'!$I$6))))</f>
        <v/>
      </c>
      <c r="Q2660">
        <f>INDEX('d_분포'!$B$2:$B$57,RANDBETWEEN(1,56))</f>
        <v/>
      </c>
      <c r="R2660">
        <f>BETAINV(RAND(),5,5)</f>
        <v/>
      </c>
      <c r="S2660">
        <f>'d_고정'!$B$1*'6_기대효과'!$H$7*('d_시나리오'!$I$7/'d_고정'!$B$2)*B2660</f>
        <v/>
      </c>
      <c r="T2660">
        <f>S2660*D2660</f>
        <v/>
      </c>
      <c r="U2660">
        <f>S2660*F2660*H2660</f>
        <v/>
      </c>
      <c r="V2660">
        <f>S2660*F2660*(H2660-1)</f>
        <v/>
      </c>
      <c r="W2660">
        <f>U2660*J2660</f>
        <v/>
      </c>
      <c r="X2660">
        <f>T2660+W2660</f>
        <v/>
      </c>
      <c r="Y2660">
        <f>(T2660*E2660+W2660*L2660)*(1-R2660-'d_고정'!$B$13)</f>
        <v/>
      </c>
      <c r="Z2660">
        <f>(U2660*N2660*Q2660+'d_고정'!$B$3*('6_기대효과'!$H$7/8)*Q2660*'d_고정'!$B$10*P2660*('6_기대효과'!$K$7/'d_고정'!$B$9))*(1-R2660)</f>
        <v/>
      </c>
      <c r="AA2660">
        <f>W2660*L2660*(1-R2660-'d_고정'!$B$13)+U2660*MAX(N2660-'d_고정'!$B$10*P2660*('6_기대효과'!$K$7/'d_고정'!$B$9),0)*Q2660*(1-R2660)</f>
        <v/>
      </c>
      <c r="AB2660">
        <f>Y2660+Z2660</f>
        <v/>
      </c>
      <c r="AC2660">
        <f>Y2660/('d_고정'!$B$5*'6_기대효과'!$H$7/8)/'d_고정'!$B$6</f>
        <v/>
      </c>
      <c r="AD2660">
        <f>Y2660/('d_고정'!$B$8*'6_기대효과'!$H$7/8)</f>
        <v/>
      </c>
    </row>
    <row r="2661">
      <c r="A2661">
        <f>RAND()</f>
        <v/>
      </c>
      <c r="B2661">
        <f>IF('d_시나리오'!$J$2='d_시나리오'!$H$2,'d_시나리오'!$I$2,IF(A2661&lt;('d_시나리오'!$I$2-'d_시나리오'!$H$2)/('d_시나리오'!$J$2-'d_시나리오'!$H$2),'d_시나리오'!$H$2+SQRT(A2661*('d_시나리오'!$J$2-'d_시나리오'!$H$2)*('d_시나리오'!$I$2-'d_시나리오'!$H$2)),'d_시나리오'!$J$2-SQRT((1-A2661)*('d_시나리오'!$J$2-'d_시나리오'!$H$2)*('d_시나리오'!$J$2-'d_시나리오'!$I$2))))</f>
        <v/>
      </c>
      <c r="C2661">
        <f>RAND()</f>
        <v/>
      </c>
      <c r="D2661">
        <f>BETAINV(RAND(),IF(C2661&lt;'d_고정'!$B$26,'d_고정'!$B$23,'d_고정'!$B$16)+1,'d_고정'!$B$17-IF(C2661&lt;'d_고정'!$B$26,'d_고정'!$B$23,'d_고정'!$B$16)+1)*('d_고정'!$B$14+('d_고정'!$B$15-'d_고정'!$B$14)*RAND())</f>
        <v/>
      </c>
      <c r="E2661">
        <f>INDEX('d_분포'!$A$2:$A$28,RANDBETWEEN(1,27))</f>
        <v/>
      </c>
      <c r="F2661">
        <f>INDEX('d_분포'!$C$2:$C$5,RANDBETWEEN(1,4))*(0.9+0.2*RAND())</f>
        <v/>
      </c>
      <c r="G2661">
        <f>RAND()</f>
        <v/>
      </c>
      <c r="H2661">
        <f>(F2661+(1-F2661)*('d_고정'!$B$22*BETAINV(RAND(),IF(G2661&lt;'d_고정'!$B$26,'d_고정'!$B$25,'d_고정'!$B$20)+1,'d_고정'!$B$21-IF(G2661&lt;'d_고정'!$B$26,'d_고정'!$B$25,'d_고정'!$B$20)+1)+(1-'d_고정'!$B$22)*BETAINV(RAND(),IF(G2661&lt;'d_고정'!$B$26,'d_고정'!$B$24,'d_고정'!$B$18)+1,'d_고정'!$B$19-IF(G2661&lt;'d_고정'!$B$26,'d_고정'!$B$24,'d_고정'!$B$18)+1))*('d_고정'!$B$14+('d_고정'!$B$15-'d_고정'!$B$14)*RAND()))/F2661</f>
        <v/>
      </c>
      <c r="I2661">
        <f>RAND()</f>
        <v/>
      </c>
      <c r="J2661">
        <f>IF('d_시나리오'!$J$3='d_시나리오'!$H$3,'d_시나리오'!$I$3,IF(I2661&lt;('d_시나리오'!$I$3-'d_시나리오'!$H$3)/('d_시나리오'!$J$3-'d_시나리오'!$H$3),'d_시나리오'!$H$3+SQRT(I2661*('d_시나리오'!$J$3-'d_시나리오'!$H$3)*('d_시나리오'!$I$3-'d_시나리오'!$H$3)),'d_시나리오'!$J$3-SQRT((1-I2661)*('d_시나리오'!$J$3-'d_시나리오'!$H$3)*('d_시나리오'!$J$3-'d_시나리오'!$I$3))))</f>
        <v/>
      </c>
      <c r="K2661">
        <f>RAND()</f>
        <v/>
      </c>
      <c r="L2661">
        <f>IF('d_시나리오'!$J$4='d_시나리오'!$H$4,'d_시나리오'!$I$4,IF(K2661&lt;('d_시나리오'!$I$4-'d_시나리오'!$H$4)/('d_시나리오'!$J$4-'d_시나리오'!$H$4),'d_시나리오'!$H$4+SQRT(K2661*('d_시나리오'!$J$4-'d_시나리오'!$H$4)*('d_시나리오'!$I$4-'d_시나리오'!$H$4)),'d_시나리오'!$J$4-SQRT((1-K2661)*('d_시나리오'!$J$4-'d_시나리오'!$H$4)*('d_시나리오'!$J$4-'d_시나리오'!$I$4))))</f>
        <v/>
      </c>
      <c r="M2661">
        <f>RAND()</f>
        <v/>
      </c>
      <c r="N2661">
        <f>IF('d_시나리오'!$J$5='d_시나리오'!$H$5,'d_시나리오'!$I$5,IF(M2661&lt;('d_시나리오'!$I$5-'d_시나리오'!$H$5)/('d_시나리오'!$J$5-'d_시나리오'!$H$5),'d_시나리오'!$H$5+SQRT(M2661*('d_시나리오'!$J$5-'d_시나리오'!$H$5)*('d_시나리오'!$I$5-'d_시나리오'!$H$5)),'d_시나리오'!$J$5-SQRT((1-M2661)*('d_시나리오'!$J$5-'d_시나리오'!$H$5)*('d_시나리오'!$J$5-'d_시나리오'!$I$5))))</f>
        <v/>
      </c>
      <c r="O2661">
        <f>RAND()</f>
        <v/>
      </c>
      <c r="P2661">
        <f>IF('d_시나리오'!$J$6='d_시나리오'!$H$6,'d_시나리오'!$I$6,IF(O2661&lt;('d_시나리오'!$I$6-'d_시나리오'!$H$6)/('d_시나리오'!$J$6-'d_시나리오'!$H$6),'d_시나리오'!$H$6+SQRT(O2661*('d_시나리오'!$J$6-'d_시나리오'!$H$6)*('d_시나리오'!$I$6-'d_시나리오'!$H$6)),'d_시나리오'!$J$6-SQRT((1-O2661)*('d_시나리오'!$J$6-'d_시나리오'!$H$6)*('d_시나리오'!$J$6-'d_시나리오'!$I$6))))</f>
        <v/>
      </c>
      <c r="Q2661">
        <f>INDEX('d_분포'!$B$2:$B$57,RANDBETWEEN(1,56))</f>
        <v/>
      </c>
      <c r="R2661">
        <f>BETAINV(RAND(),5,5)</f>
        <v/>
      </c>
      <c r="S2661">
        <f>'d_고정'!$B$1*'6_기대효과'!$H$7*('d_시나리오'!$I$7/'d_고정'!$B$2)*B2661</f>
        <v/>
      </c>
      <c r="T2661">
        <f>S2661*D2661</f>
        <v/>
      </c>
      <c r="U2661">
        <f>S2661*F2661*H2661</f>
        <v/>
      </c>
      <c r="V2661">
        <f>S2661*F2661*(H2661-1)</f>
        <v/>
      </c>
      <c r="W2661">
        <f>U2661*J2661</f>
        <v/>
      </c>
      <c r="X2661">
        <f>T2661+W2661</f>
        <v/>
      </c>
      <c r="Y2661">
        <f>(T2661*E2661+W2661*L2661)*(1-R2661-'d_고정'!$B$13)</f>
        <v/>
      </c>
      <c r="Z2661">
        <f>(U2661*N2661*Q2661+'d_고정'!$B$3*('6_기대효과'!$H$7/8)*Q2661*'d_고정'!$B$10*P2661*('6_기대효과'!$K$7/'d_고정'!$B$9))*(1-R2661)</f>
        <v/>
      </c>
      <c r="AA2661">
        <f>W2661*L2661*(1-R2661-'d_고정'!$B$13)+U2661*MAX(N2661-'d_고정'!$B$10*P2661*('6_기대효과'!$K$7/'d_고정'!$B$9),0)*Q2661*(1-R2661)</f>
        <v/>
      </c>
      <c r="AB2661">
        <f>Y2661+Z2661</f>
        <v/>
      </c>
      <c r="AC2661">
        <f>Y2661/('d_고정'!$B$5*'6_기대효과'!$H$7/8)/'d_고정'!$B$6</f>
        <v/>
      </c>
      <c r="AD2661">
        <f>Y2661/('d_고정'!$B$8*'6_기대효과'!$H$7/8)</f>
        <v/>
      </c>
    </row>
    <row r="2662">
      <c r="A2662">
        <f>RAND()</f>
        <v/>
      </c>
      <c r="B2662">
        <f>IF('d_시나리오'!$J$2='d_시나리오'!$H$2,'d_시나리오'!$I$2,IF(A2662&lt;('d_시나리오'!$I$2-'d_시나리오'!$H$2)/('d_시나리오'!$J$2-'d_시나리오'!$H$2),'d_시나리오'!$H$2+SQRT(A2662*('d_시나리오'!$J$2-'d_시나리오'!$H$2)*('d_시나리오'!$I$2-'d_시나리오'!$H$2)),'d_시나리오'!$J$2-SQRT((1-A2662)*('d_시나리오'!$J$2-'d_시나리오'!$H$2)*('d_시나리오'!$J$2-'d_시나리오'!$I$2))))</f>
        <v/>
      </c>
      <c r="C2662">
        <f>RAND()</f>
        <v/>
      </c>
      <c r="D2662">
        <f>BETAINV(RAND(),IF(C2662&lt;'d_고정'!$B$26,'d_고정'!$B$23,'d_고정'!$B$16)+1,'d_고정'!$B$17-IF(C2662&lt;'d_고정'!$B$26,'d_고정'!$B$23,'d_고정'!$B$16)+1)*('d_고정'!$B$14+('d_고정'!$B$15-'d_고정'!$B$14)*RAND())</f>
        <v/>
      </c>
      <c r="E2662">
        <f>INDEX('d_분포'!$A$2:$A$28,RANDBETWEEN(1,27))</f>
        <v/>
      </c>
      <c r="F2662">
        <f>INDEX('d_분포'!$C$2:$C$5,RANDBETWEEN(1,4))*(0.9+0.2*RAND())</f>
        <v/>
      </c>
      <c r="G2662">
        <f>RAND()</f>
        <v/>
      </c>
      <c r="H2662">
        <f>(F2662+(1-F2662)*('d_고정'!$B$22*BETAINV(RAND(),IF(G2662&lt;'d_고정'!$B$26,'d_고정'!$B$25,'d_고정'!$B$20)+1,'d_고정'!$B$21-IF(G2662&lt;'d_고정'!$B$26,'d_고정'!$B$25,'d_고정'!$B$20)+1)+(1-'d_고정'!$B$22)*BETAINV(RAND(),IF(G2662&lt;'d_고정'!$B$26,'d_고정'!$B$24,'d_고정'!$B$18)+1,'d_고정'!$B$19-IF(G2662&lt;'d_고정'!$B$26,'d_고정'!$B$24,'d_고정'!$B$18)+1))*('d_고정'!$B$14+('d_고정'!$B$15-'d_고정'!$B$14)*RAND()))/F2662</f>
        <v/>
      </c>
      <c r="I2662">
        <f>RAND()</f>
        <v/>
      </c>
      <c r="J2662">
        <f>IF('d_시나리오'!$J$3='d_시나리오'!$H$3,'d_시나리오'!$I$3,IF(I2662&lt;('d_시나리오'!$I$3-'d_시나리오'!$H$3)/('d_시나리오'!$J$3-'d_시나리오'!$H$3),'d_시나리오'!$H$3+SQRT(I2662*('d_시나리오'!$J$3-'d_시나리오'!$H$3)*('d_시나리오'!$I$3-'d_시나리오'!$H$3)),'d_시나리오'!$J$3-SQRT((1-I2662)*('d_시나리오'!$J$3-'d_시나리오'!$H$3)*('d_시나리오'!$J$3-'d_시나리오'!$I$3))))</f>
        <v/>
      </c>
      <c r="K2662">
        <f>RAND()</f>
        <v/>
      </c>
      <c r="L2662">
        <f>IF('d_시나리오'!$J$4='d_시나리오'!$H$4,'d_시나리오'!$I$4,IF(K2662&lt;('d_시나리오'!$I$4-'d_시나리오'!$H$4)/('d_시나리오'!$J$4-'d_시나리오'!$H$4),'d_시나리오'!$H$4+SQRT(K2662*('d_시나리오'!$J$4-'d_시나리오'!$H$4)*('d_시나리오'!$I$4-'d_시나리오'!$H$4)),'d_시나리오'!$J$4-SQRT((1-K2662)*('d_시나리오'!$J$4-'d_시나리오'!$H$4)*('d_시나리오'!$J$4-'d_시나리오'!$I$4))))</f>
        <v/>
      </c>
      <c r="M2662">
        <f>RAND()</f>
        <v/>
      </c>
      <c r="N2662">
        <f>IF('d_시나리오'!$J$5='d_시나리오'!$H$5,'d_시나리오'!$I$5,IF(M2662&lt;('d_시나리오'!$I$5-'d_시나리오'!$H$5)/('d_시나리오'!$J$5-'d_시나리오'!$H$5),'d_시나리오'!$H$5+SQRT(M2662*('d_시나리오'!$J$5-'d_시나리오'!$H$5)*('d_시나리오'!$I$5-'d_시나리오'!$H$5)),'d_시나리오'!$J$5-SQRT((1-M2662)*('d_시나리오'!$J$5-'d_시나리오'!$H$5)*('d_시나리오'!$J$5-'d_시나리오'!$I$5))))</f>
        <v/>
      </c>
      <c r="O2662">
        <f>RAND()</f>
        <v/>
      </c>
      <c r="P2662">
        <f>IF('d_시나리오'!$J$6='d_시나리오'!$H$6,'d_시나리오'!$I$6,IF(O2662&lt;('d_시나리오'!$I$6-'d_시나리오'!$H$6)/('d_시나리오'!$J$6-'d_시나리오'!$H$6),'d_시나리오'!$H$6+SQRT(O2662*('d_시나리오'!$J$6-'d_시나리오'!$H$6)*('d_시나리오'!$I$6-'d_시나리오'!$H$6)),'d_시나리오'!$J$6-SQRT((1-O2662)*('d_시나리오'!$J$6-'d_시나리오'!$H$6)*('d_시나리오'!$J$6-'d_시나리오'!$I$6))))</f>
        <v/>
      </c>
      <c r="Q2662">
        <f>INDEX('d_분포'!$B$2:$B$57,RANDBETWEEN(1,56))</f>
        <v/>
      </c>
      <c r="R2662">
        <f>BETAINV(RAND(),5,5)</f>
        <v/>
      </c>
      <c r="S2662">
        <f>'d_고정'!$B$1*'6_기대효과'!$H$7*('d_시나리오'!$I$7/'d_고정'!$B$2)*B2662</f>
        <v/>
      </c>
      <c r="T2662">
        <f>S2662*D2662</f>
        <v/>
      </c>
      <c r="U2662">
        <f>S2662*F2662*H2662</f>
        <v/>
      </c>
      <c r="V2662">
        <f>S2662*F2662*(H2662-1)</f>
        <v/>
      </c>
      <c r="W2662">
        <f>U2662*J2662</f>
        <v/>
      </c>
      <c r="X2662">
        <f>T2662+W2662</f>
        <v/>
      </c>
      <c r="Y2662">
        <f>(T2662*E2662+W2662*L2662)*(1-R2662-'d_고정'!$B$13)</f>
        <v/>
      </c>
      <c r="Z2662">
        <f>(U2662*N2662*Q2662+'d_고정'!$B$3*('6_기대효과'!$H$7/8)*Q2662*'d_고정'!$B$10*P2662*('6_기대효과'!$K$7/'d_고정'!$B$9))*(1-R2662)</f>
        <v/>
      </c>
      <c r="AA2662">
        <f>W2662*L2662*(1-R2662-'d_고정'!$B$13)+U2662*MAX(N2662-'d_고정'!$B$10*P2662*('6_기대효과'!$K$7/'d_고정'!$B$9),0)*Q2662*(1-R2662)</f>
        <v/>
      </c>
      <c r="AB2662">
        <f>Y2662+Z2662</f>
        <v/>
      </c>
      <c r="AC2662">
        <f>Y2662/('d_고정'!$B$5*'6_기대효과'!$H$7/8)/'d_고정'!$B$6</f>
        <v/>
      </c>
      <c r="AD2662">
        <f>Y2662/('d_고정'!$B$8*'6_기대효과'!$H$7/8)</f>
        <v/>
      </c>
    </row>
    <row r="2663">
      <c r="A2663">
        <f>RAND()</f>
        <v/>
      </c>
      <c r="B2663">
        <f>IF('d_시나리오'!$J$2='d_시나리오'!$H$2,'d_시나리오'!$I$2,IF(A2663&lt;('d_시나리오'!$I$2-'d_시나리오'!$H$2)/('d_시나리오'!$J$2-'d_시나리오'!$H$2),'d_시나리오'!$H$2+SQRT(A2663*('d_시나리오'!$J$2-'d_시나리오'!$H$2)*('d_시나리오'!$I$2-'d_시나리오'!$H$2)),'d_시나리오'!$J$2-SQRT((1-A2663)*('d_시나리오'!$J$2-'d_시나리오'!$H$2)*('d_시나리오'!$J$2-'d_시나리오'!$I$2))))</f>
        <v/>
      </c>
      <c r="C2663">
        <f>RAND()</f>
        <v/>
      </c>
      <c r="D2663">
        <f>BETAINV(RAND(),IF(C2663&lt;'d_고정'!$B$26,'d_고정'!$B$23,'d_고정'!$B$16)+1,'d_고정'!$B$17-IF(C2663&lt;'d_고정'!$B$26,'d_고정'!$B$23,'d_고정'!$B$16)+1)*('d_고정'!$B$14+('d_고정'!$B$15-'d_고정'!$B$14)*RAND())</f>
        <v/>
      </c>
      <c r="E2663">
        <f>INDEX('d_분포'!$A$2:$A$28,RANDBETWEEN(1,27))</f>
        <v/>
      </c>
      <c r="F2663">
        <f>INDEX('d_분포'!$C$2:$C$5,RANDBETWEEN(1,4))*(0.9+0.2*RAND())</f>
        <v/>
      </c>
      <c r="G2663">
        <f>RAND()</f>
        <v/>
      </c>
      <c r="H2663">
        <f>(F2663+(1-F2663)*('d_고정'!$B$22*BETAINV(RAND(),IF(G2663&lt;'d_고정'!$B$26,'d_고정'!$B$25,'d_고정'!$B$20)+1,'d_고정'!$B$21-IF(G2663&lt;'d_고정'!$B$26,'d_고정'!$B$25,'d_고정'!$B$20)+1)+(1-'d_고정'!$B$22)*BETAINV(RAND(),IF(G2663&lt;'d_고정'!$B$26,'d_고정'!$B$24,'d_고정'!$B$18)+1,'d_고정'!$B$19-IF(G2663&lt;'d_고정'!$B$26,'d_고정'!$B$24,'d_고정'!$B$18)+1))*('d_고정'!$B$14+('d_고정'!$B$15-'d_고정'!$B$14)*RAND()))/F2663</f>
        <v/>
      </c>
      <c r="I2663">
        <f>RAND()</f>
        <v/>
      </c>
      <c r="J2663">
        <f>IF('d_시나리오'!$J$3='d_시나리오'!$H$3,'d_시나리오'!$I$3,IF(I2663&lt;('d_시나리오'!$I$3-'d_시나리오'!$H$3)/('d_시나리오'!$J$3-'d_시나리오'!$H$3),'d_시나리오'!$H$3+SQRT(I2663*('d_시나리오'!$J$3-'d_시나리오'!$H$3)*('d_시나리오'!$I$3-'d_시나리오'!$H$3)),'d_시나리오'!$J$3-SQRT((1-I2663)*('d_시나리오'!$J$3-'d_시나리오'!$H$3)*('d_시나리오'!$J$3-'d_시나리오'!$I$3))))</f>
        <v/>
      </c>
      <c r="K2663">
        <f>RAND()</f>
        <v/>
      </c>
      <c r="L2663">
        <f>IF('d_시나리오'!$J$4='d_시나리오'!$H$4,'d_시나리오'!$I$4,IF(K2663&lt;('d_시나리오'!$I$4-'d_시나리오'!$H$4)/('d_시나리오'!$J$4-'d_시나리오'!$H$4),'d_시나리오'!$H$4+SQRT(K2663*('d_시나리오'!$J$4-'d_시나리오'!$H$4)*('d_시나리오'!$I$4-'d_시나리오'!$H$4)),'d_시나리오'!$J$4-SQRT((1-K2663)*('d_시나리오'!$J$4-'d_시나리오'!$H$4)*('d_시나리오'!$J$4-'d_시나리오'!$I$4))))</f>
        <v/>
      </c>
      <c r="M2663">
        <f>RAND()</f>
        <v/>
      </c>
      <c r="N2663">
        <f>IF('d_시나리오'!$J$5='d_시나리오'!$H$5,'d_시나리오'!$I$5,IF(M2663&lt;('d_시나리오'!$I$5-'d_시나리오'!$H$5)/('d_시나리오'!$J$5-'d_시나리오'!$H$5),'d_시나리오'!$H$5+SQRT(M2663*('d_시나리오'!$J$5-'d_시나리오'!$H$5)*('d_시나리오'!$I$5-'d_시나리오'!$H$5)),'d_시나리오'!$J$5-SQRT((1-M2663)*('d_시나리오'!$J$5-'d_시나리오'!$H$5)*('d_시나리오'!$J$5-'d_시나리오'!$I$5))))</f>
        <v/>
      </c>
      <c r="O2663">
        <f>RAND()</f>
        <v/>
      </c>
      <c r="P2663">
        <f>IF('d_시나리오'!$J$6='d_시나리오'!$H$6,'d_시나리오'!$I$6,IF(O2663&lt;('d_시나리오'!$I$6-'d_시나리오'!$H$6)/('d_시나리오'!$J$6-'d_시나리오'!$H$6),'d_시나리오'!$H$6+SQRT(O2663*('d_시나리오'!$J$6-'d_시나리오'!$H$6)*('d_시나리오'!$I$6-'d_시나리오'!$H$6)),'d_시나리오'!$J$6-SQRT((1-O2663)*('d_시나리오'!$J$6-'d_시나리오'!$H$6)*('d_시나리오'!$J$6-'d_시나리오'!$I$6))))</f>
        <v/>
      </c>
      <c r="Q2663">
        <f>INDEX('d_분포'!$B$2:$B$57,RANDBETWEEN(1,56))</f>
        <v/>
      </c>
      <c r="R2663">
        <f>BETAINV(RAND(),5,5)</f>
        <v/>
      </c>
      <c r="S2663">
        <f>'d_고정'!$B$1*'6_기대효과'!$H$7*('d_시나리오'!$I$7/'d_고정'!$B$2)*B2663</f>
        <v/>
      </c>
      <c r="T2663">
        <f>S2663*D2663</f>
        <v/>
      </c>
      <c r="U2663">
        <f>S2663*F2663*H2663</f>
        <v/>
      </c>
      <c r="V2663">
        <f>S2663*F2663*(H2663-1)</f>
        <v/>
      </c>
      <c r="W2663">
        <f>U2663*J2663</f>
        <v/>
      </c>
      <c r="X2663">
        <f>T2663+W2663</f>
        <v/>
      </c>
      <c r="Y2663">
        <f>(T2663*E2663+W2663*L2663)*(1-R2663-'d_고정'!$B$13)</f>
        <v/>
      </c>
      <c r="Z2663">
        <f>(U2663*N2663*Q2663+'d_고정'!$B$3*('6_기대효과'!$H$7/8)*Q2663*'d_고정'!$B$10*P2663*('6_기대효과'!$K$7/'d_고정'!$B$9))*(1-R2663)</f>
        <v/>
      </c>
      <c r="AA2663">
        <f>W2663*L2663*(1-R2663-'d_고정'!$B$13)+U2663*MAX(N2663-'d_고정'!$B$10*P2663*('6_기대효과'!$K$7/'d_고정'!$B$9),0)*Q2663*(1-R2663)</f>
        <v/>
      </c>
      <c r="AB2663">
        <f>Y2663+Z2663</f>
        <v/>
      </c>
      <c r="AC2663">
        <f>Y2663/('d_고정'!$B$5*'6_기대효과'!$H$7/8)/'d_고정'!$B$6</f>
        <v/>
      </c>
      <c r="AD2663">
        <f>Y2663/('d_고정'!$B$8*'6_기대효과'!$H$7/8)</f>
        <v/>
      </c>
    </row>
    <row r="2664">
      <c r="A2664">
        <f>RAND()</f>
        <v/>
      </c>
      <c r="B2664">
        <f>IF('d_시나리오'!$J$2='d_시나리오'!$H$2,'d_시나리오'!$I$2,IF(A2664&lt;('d_시나리오'!$I$2-'d_시나리오'!$H$2)/('d_시나리오'!$J$2-'d_시나리오'!$H$2),'d_시나리오'!$H$2+SQRT(A2664*('d_시나리오'!$J$2-'d_시나리오'!$H$2)*('d_시나리오'!$I$2-'d_시나리오'!$H$2)),'d_시나리오'!$J$2-SQRT((1-A2664)*('d_시나리오'!$J$2-'d_시나리오'!$H$2)*('d_시나리오'!$J$2-'d_시나리오'!$I$2))))</f>
        <v/>
      </c>
      <c r="C2664">
        <f>RAND()</f>
        <v/>
      </c>
      <c r="D2664">
        <f>BETAINV(RAND(),IF(C2664&lt;'d_고정'!$B$26,'d_고정'!$B$23,'d_고정'!$B$16)+1,'d_고정'!$B$17-IF(C2664&lt;'d_고정'!$B$26,'d_고정'!$B$23,'d_고정'!$B$16)+1)*('d_고정'!$B$14+('d_고정'!$B$15-'d_고정'!$B$14)*RAND())</f>
        <v/>
      </c>
      <c r="E2664">
        <f>INDEX('d_분포'!$A$2:$A$28,RANDBETWEEN(1,27))</f>
        <v/>
      </c>
      <c r="F2664">
        <f>INDEX('d_분포'!$C$2:$C$5,RANDBETWEEN(1,4))*(0.9+0.2*RAND())</f>
        <v/>
      </c>
      <c r="G2664">
        <f>RAND()</f>
        <v/>
      </c>
      <c r="H2664">
        <f>(F2664+(1-F2664)*('d_고정'!$B$22*BETAINV(RAND(),IF(G2664&lt;'d_고정'!$B$26,'d_고정'!$B$25,'d_고정'!$B$20)+1,'d_고정'!$B$21-IF(G2664&lt;'d_고정'!$B$26,'d_고정'!$B$25,'d_고정'!$B$20)+1)+(1-'d_고정'!$B$22)*BETAINV(RAND(),IF(G2664&lt;'d_고정'!$B$26,'d_고정'!$B$24,'d_고정'!$B$18)+1,'d_고정'!$B$19-IF(G2664&lt;'d_고정'!$B$26,'d_고정'!$B$24,'d_고정'!$B$18)+1))*('d_고정'!$B$14+('d_고정'!$B$15-'d_고정'!$B$14)*RAND()))/F2664</f>
        <v/>
      </c>
      <c r="I2664">
        <f>RAND()</f>
        <v/>
      </c>
      <c r="J2664">
        <f>IF('d_시나리오'!$J$3='d_시나리오'!$H$3,'d_시나리오'!$I$3,IF(I2664&lt;('d_시나리오'!$I$3-'d_시나리오'!$H$3)/('d_시나리오'!$J$3-'d_시나리오'!$H$3),'d_시나리오'!$H$3+SQRT(I2664*('d_시나리오'!$J$3-'d_시나리오'!$H$3)*('d_시나리오'!$I$3-'d_시나리오'!$H$3)),'d_시나리오'!$J$3-SQRT((1-I2664)*('d_시나리오'!$J$3-'d_시나리오'!$H$3)*('d_시나리오'!$J$3-'d_시나리오'!$I$3))))</f>
        <v/>
      </c>
      <c r="K2664">
        <f>RAND()</f>
        <v/>
      </c>
      <c r="L2664">
        <f>IF('d_시나리오'!$J$4='d_시나리오'!$H$4,'d_시나리오'!$I$4,IF(K2664&lt;('d_시나리오'!$I$4-'d_시나리오'!$H$4)/('d_시나리오'!$J$4-'d_시나리오'!$H$4),'d_시나리오'!$H$4+SQRT(K2664*('d_시나리오'!$J$4-'d_시나리오'!$H$4)*('d_시나리오'!$I$4-'d_시나리오'!$H$4)),'d_시나리오'!$J$4-SQRT((1-K2664)*('d_시나리오'!$J$4-'d_시나리오'!$H$4)*('d_시나리오'!$J$4-'d_시나리오'!$I$4))))</f>
        <v/>
      </c>
      <c r="M2664">
        <f>RAND()</f>
        <v/>
      </c>
      <c r="N2664">
        <f>IF('d_시나리오'!$J$5='d_시나리오'!$H$5,'d_시나리오'!$I$5,IF(M2664&lt;('d_시나리오'!$I$5-'d_시나리오'!$H$5)/('d_시나리오'!$J$5-'d_시나리오'!$H$5),'d_시나리오'!$H$5+SQRT(M2664*('d_시나리오'!$J$5-'d_시나리오'!$H$5)*('d_시나리오'!$I$5-'d_시나리오'!$H$5)),'d_시나리오'!$J$5-SQRT((1-M2664)*('d_시나리오'!$J$5-'d_시나리오'!$H$5)*('d_시나리오'!$J$5-'d_시나리오'!$I$5))))</f>
        <v/>
      </c>
      <c r="O2664">
        <f>RAND()</f>
        <v/>
      </c>
      <c r="P2664">
        <f>IF('d_시나리오'!$J$6='d_시나리오'!$H$6,'d_시나리오'!$I$6,IF(O2664&lt;('d_시나리오'!$I$6-'d_시나리오'!$H$6)/('d_시나리오'!$J$6-'d_시나리오'!$H$6),'d_시나리오'!$H$6+SQRT(O2664*('d_시나리오'!$J$6-'d_시나리오'!$H$6)*('d_시나리오'!$I$6-'d_시나리오'!$H$6)),'d_시나리오'!$J$6-SQRT((1-O2664)*('d_시나리오'!$J$6-'d_시나리오'!$H$6)*('d_시나리오'!$J$6-'d_시나리오'!$I$6))))</f>
        <v/>
      </c>
      <c r="Q2664">
        <f>INDEX('d_분포'!$B$2:$B$57,RANDBETWEEN(1,56))</f>
        <v/>
      </c>
      <c r="R2664">
        <f>BETAINV(RAND(),5,5)</f>
        <v/>
      </c>
      <c r="S2664">
        <f>'d_고정'!$B$1*'6_기대효과'!$H$7*('d_시나리오'!$I$7/'d_고정'!$B$2)*B2664</f>
        <v/>
      </c>
      <c r="T2664">
        <f>S2664*D2664</f>
        <v/>
      </c>
      <c r="U2664">
        <f>S2664*F2664*H2664</f>
        <v/>
      </c>
      <c r="V2664">
        <f>S2664*F2664*(H2664-1)</f>
        <v/>
      </c>
      <c r="W2664">
        <f>U2664*J2664</f>
        <v/>
      </c>
      <c r="X2664">
        <f>T2664+W2664</f>
        <v/>
      </c>
      <c r="Y2664">
        <f>(T2664*E2664+W2664*L2664)*(1-R2664-'d_고정'!$B$13)</f>
        <v/>
      </c>
      <c r="Z2664">
        <f>(U2664*N2664*Q2664+'d_고정'!$B$3*('6_기대효과'!$H$7/8)*Q2664*'d_고정'!$B$10*P2664*('6_기대효과'!$K$7/'d_고정'!$B$9))*(1-R2664)</f>
        <v/>
      </c>
      <c r="AA2664">
        <f>W2664*L2664*(1-R2664-'d_고정'!$B$13)+U2664*MAX(N2664-'d_고정'!$B$10*P2664*('6_기대효과'!$K$7/'d_고정'!$B$9),0)*Q2664*(1-R2664)</f>
        <v/>
      </c>
      <c r="AB2664">
        <f>Y2664+Z2664</f>
        <v/>
      </c>
      <c r="AC2664">
        <f>Y2664/('d_고정'!$B$5*'6_기대효과'!$H$7/8)/'d_고정'!$B$6</f>
        <v/>
      </c>
      <c r="AD2664">
        <f>Y2664/('d_고정'!$B$8*'6_기대효과'!$H$7/8)</f>
        <v/>
      </c>
    </row>
    <row r="2665">
      <c r="A2665">
        <f>RAND()</f>
        <v/>
      </c>
      <c r="B2665">
        <f>IF('d_시나리오'!$J$2='d_시나리오'!$H$2,'d_시나리오'!$I$2,IF(A2665&lt;('d_시나리오'!$I$2-'d_시나리오'!$H$2)/('d_시나리오'!$J$2-'d_시나리오'!$H$2),'d_시나리오'!$H$2+SQRT(A2665*('d_시나리오'!$J$2-'d_시나리오'!$H$2)*('d_시나리오'!$I$2-'d_시나리오'!$H$2)),'d_시나리오'!$J$2-SQRT((1-A2665)*('d_시나리오'!$J$2-'d_시나리오'!$H$2)*('d_시나리오'!$J$2-'d_시나리오'!$I$2))))</f>
        <v/>
      </c>
      <c r="C2665">
        <f>RAND()</f>
        <v/>
      </c>
      <c r="D2665">
        <f>BETAINV(RAND(),IF(C2665&lt;'d_고정'!$B$26,'d_고정'!$B$23,'d_고정'!$B$16)+1,'d_고정'!$B$17-IF(C2665&lt;'d_고정'!$B$26,'d_고정'!$B$23,'d_고정'!$B$16)+1)*('d_고정'!$B$14+('d_고정'!$B$15-'d_고정'!$B$14)*RAND())</f>
        <v/>
      </c>
      <c r="E2665">
        <f>INDEX('d_분포'!$A$2:$A$28,RANDBETWEEN(1,27))</f>
        <v/>
      </c>
      <c r="F2665">
        <f>INDEX('d_분포'!$C$2:$C$5,RANDBETWEEN(1,4))*(0.9+0.2*RAND())</f>
        <v/>
      </c>
      <c r="G2665">
        <f>RAND()</f>
        <v/>
      </c>
      <c r="H2665">
        <f>(F2665+(1-F2665)*('d_고정'!$B$22*BETAINV(RAND(),IF(G2665&lt;'d_고정'!$B$26,'d_고정'!$B$25,'d_고정'!$B$20)+1,'d_고정'!$B$21-IF(G2665&lt;'d_고정'!$B$26,'d_고정'!$B$25,'d_고정'!$B$20)+1)+(1-'d_고정'!$B$22)*BETAINV(RAND(),IF(G2665&lt;'d_고정'!$B$26,'d_고정'!$B$24,'d_고정'!$B$18)+1,'d_고정'!$B$19-IF(G2665&lt;'d_고정'!$B$26,'d_고정'!$B$24,'d_고정'!$B$18)+1))*('d_고정'!$B$14+('d_고정'!$B$15-'d_고정'!$B$14)*RAND()))/F2665</f>
        <v/>
      </c>
      <c r="I2665">
        <f>RAND()</f>
        <v/>
      </c>
      <c r="J2665">
        <f>IF('d_시나리오'!$J$3='d_시나리오'!$H$3,'d_시나리오'!$I$3,IF(I2665&lt;('d_시나리오'!$I$3-'d_시나리오'!$H$3)/('d_시나리오'!$J$3-'d_시나리오'!$H$3),'d_시나리오'!$H$3+SQRT(I2665*('d_시나리오'!$J$3-'d_시나리오'!$H$3)*('d_시나리오'!$I$3-'d_시나리오'!$H$3)),'d_시나리오'!$J$3-SQRT((1-I2665)*('d_시나리오'!$J$3-'d_시나리오'!$H$3)*('d_시나리오'!$J$3-'d_시나리오'!$I$3))))</f>
        <v/>
      </c>
      <c r="K2665">
        <f>RAND()</f>
        <v/>
      </c>
      <c r="L2665">
        <f>IF('d_시나리오'!$J$4='d_시나리오'!$H$4,'d_시나리오'!$I$4,IF(K2665&lt;('d_시나리오'!$I$4-'d_시나리오'!$H$4)/('d_시나리오'!$J$4-'d_시나리오'!$H$4),'d_시나리오'!$H$4+SQRT(K2665*('d_시나리오'!$J$4-'d_시나리오'!$H$4)*('d_시나리오'!$I$4-'d_시나리오'!$H$4)),'d_시나리오'!$J$4-SQRT((1-K2665)*('d_시나리오'!$J$4-'d_시나리오'!$H$4)*('d_시나리오'!$J$4-'d_시나리오'!$I$4))))</f>
        <v/>
      </c>
      <c r="M2665">
        <f>RAND()</f>
        <v/>
      </c>
      <c r="N2665">
        <f>IF('d_시나리오'!$J$5='d_시나리오'!$H$5,'d_시나리오'!$I$5,IF(M2665&lt;('d_시나리오'!$I$5-'d_시나리오'!$H$5)/('d_시나리오'!$J$5-'d_시나리오'!$H$5),'d_시나리오'!$H$5+SQRT(M2665*('d_시나리오'!$J$5-'d_시나리오'!$H$5)*('d_시나리오'!$I$5-'d_시나리오'!$H$5)),'d_시나리오'!$J$5-SQRT((1-M2665)*('d_시나리오'!$J$5-'d_시나리오'!$H$5)*('d_시나리오'!$J$5-'d_시나리오'!$I$5))))</f>
        <v/>
      </c>
      <c r="O2665">
        <f>RAND()</f>
        <v/>
      </c>
      <c r="P2665">
        <f>IF('d_시나리오'!$J$6='d_시나리오'!$H$6,'d_시나리오'!$I$6,IF(O2665&lt;('d_시나리오'!$I$6-'d_시나리오'!$H$6)/('d_시나리오'!$J$6-'d_시나리오'!$H$6),'d_시나리오'!$H$6+SQRT(O2665*('d_시나리오'!$J$6-'d_시나리오'!$H$6)*('d_시나리오'!$I$6-'d_시나리오'!$H$6)),'d_시나리오'!$J$6-SQRT((1-O2665)*('d_시나리오'!$J$6-'d_시나리오'!$H$6)*('d_시나리오'!$J$6-'d_시나리오'!$I$6))))</f>
        <v/>
      </c>
      <c r="Q2665">
        <f>INDEX('d_분포'!$B$2:$B$57,RANDBETWEEN(1,56))</f>
        <v/>
      </c>
      <c r="R2665">
        <f>BETAINV(RAND(),5,5)</f>
        <v/>
      </c>
      <c r="S2665">
        <f>'d_고정'!$B$1*'6_기대효과'!$H$7*('d_시나리오'!$I$7/'d_고정'!$B$2)*B2665</f>
        <v/>
      </c>
      <c r="T2665">
        <f>S2665*D2665</f>
        <v/>
      </c>
      <c r="U2665">
        <f>S2665*F2665*H2665</f>
        <v/>
      </c>
      <c r="V2665">
        <f>S2665*F2665*(H2665-1)</f>
        <v/>
      </c>
      <c r="W2665">
        <f>U2665*J2665</f>
        <v/>
      </c>
      <c r="X2665">
        <f>T2665+W2665</f>
        <v/>
      </c>
      <c r="Y2665">
        <f>(T2665*E2665+W2665*L2665)*(1-R2665-'d_고정'!$B$13)</f>
        <v/>
      </c>
      <c r="Z2665">
        <f>(U2665*N2665*Q2665+'d_고정'!$B$3*('6_기대효과'!$H$7/8)*Q2665*'d_고정'!$B$10*P2665*('6_기대효과'!$K$7/'d_고정'!$B$9))*(1-R2665)</f>
        <v/>
      </c>
      <c r="AA2665">
        <f>W2665*L2665*(1-R2665-'d_고정'!$B$13)+U2665*MAX(N2665-'d_고정'!$B$10*P2665*('6_기대효과'!$K$7/'d_고정'!$B$9),0)*Q2665*(1-R2665)</f>
        <v/>
      </c>
      <c r="AB2665">
        <f>Y2665+Z2665</f>
        <v/>
      </c>
      <c r="AC2665">
        <f>Y2665/('d_고정'!$B$5*'6_기대효과'!$H$7/8)/'d_고정'!$B$6</f>
        <v/>
      </c>
      <c r="AD2665">
        <f>Y2665/('d_고정'!$B$8*'6_기대효과'!$H$7/8)</f>
        <v/>
      </c>
    </row>
    <row r="2666">
      <c r="A2666">
        <f>RAND()</f>
        <v/>
      </c>
      <c r="B2666">
        <f>IF('d_시나리오'!$J$2='d_시나리오'!$H$2,'d_시나리오'!$I$2,IF(A2666&lt;('d_시나리오'!$I$2-'d_시나리오'!$H$2)/('d_시나리오'!$J$2-'d_시나리오'!$H$2),'d_시나리오'!$H$2+SQRT(A2666*('d_시나리오'!$J$2-'d_시나리오'!$H$2)*('d_시나리오'!$I$2-'d_시나리오'!$H$2)),'d_시나리오'!$J$2-SQRT((1-A2666)*('d_시나리오'!$J$2-'d_시나리오'!$H$2)*('d_시나리오'!$J$2-'d_시나리오'!$I$2))))</f>
        <v/>
      </c>
      <c r="C2666">
        <f>RAND()</f>
        <v/>
      </c>
      <c r="D2666">
        <f>BETAINV(RAND(),IF(C2666&lt;'d_고정'!$B$26,'d_고정'!$B$23,'d_고정'!$B$16)+1,'d_고정'!$B$17-IF(C2666&lt;'d_고정'!$B$26,'d_고정'!$B$23,'d_고정'!$B$16)+1)*('d_고정'!$B$14+('d_고정'!$B$15-'d_고정'!$B$14)*RAND())</f>
        <v/>
      </c>
      <c r="E2666">
        <f>INDEX('d_분포'!$A$2:$A$28,RANDBETWEEN(1,27))</f>
        <v/>
      </c>
      <c r="F2666">
        <f>INDEX('d_분포'!$C$2:$C$5,RANDBETWEEN(1,4))*(0.9+0.2*RAND())</f>
        <v/>
      </c>
      <c r="G2666">
        <f>RAND()</f>
        <v/>
      </c>
      <c r="H2666">
        <f>(F2666+(1-F2666)*('d_고정'!$B$22*BETAINV(RAND(),IF(G2666&lt;'d_고정'!$B$26,'d_고정'!$B$25,'d_고정'!$B$20)+1,'d_고정'!$B$21-IF(G2666&lt;'d_고정'!$B$26,'d_고정'!$B$25,'d_고정'!$B$20)+1)+(1-'d_고정'!$B$22)*BETAINV(RAND(),IF(G2666&lt;'d_고정'!$B$26,'d_고정'!$B$24,'d_고정'!$B$18)+1,'d_고정'!$B$19-IF(G2666&lt;'d_고정'!$B$26,'d_고정'!$B$24,'d_고정'!$B$18)+1))*('d_고정'!$B$14+('d_고정'!$B$15-'d_고정'!$B$14)*RAND()))/F2666</f>
        <v/>
      </c>
      <c r="I2666">
        <f>RAND()</f>
        <v/>
      </c>
      <c r="J2666">
        <f>IF('d_시나리오'!$J$3='d_시나리오'!$H$3,'d_시나리오'!$I$3,IF(I2666&lt;('d_시나리오'!$I$3-'d_시나리오'!$H$3)/('d_시나리오'!$J$3-'d_시나리오'!$H$3),'d_시나리오'!$H$3+SQRT(I2666*('d_시나리오'!$J$3-'d_시나리오'!$H$3)*('d_시나리오'!$I$3-'d_시나리오'!$H$3)),'d_시나리오'!$J$3-SQRT((1-I2666)*('d_시나리오'!$J$3-'d_시나리오'!$H$3)*('d_시나리오'!$J$3-'d_시나리오'!$I$3))))</f>
        <v/>
      </c>
      <c r="K2666">
        <f>RAND()</f>
        <v/>
      </c>
      <c r="L2666">
        <f>IF('d_시나리오'!$J$4='d_시나리오'!$H$4,'d_시나리오'!$I$4,IF(K2666&lt;('d_시나리오'!$I$4-'d_시나리오'!$H$4)/('d_시나리오'!$J$4-'d_시나리오'!$H$4),'d_시나리오'!$H$4+SQRT(K2666*('d_시나리오'!$J$4-'d_시나리오'!$H$4)*('d_시나리오'!$I$4-'d_시나리오'!$H$4)),'d_시나리오'!$J$4-SQRT((1-K2666)*('d_시나리오'!$J$4-'d_시나리오'!$H$4)*('d_시나리오'!$J$4-'d_시나리오'!$I$4))))</f>
        <v/>
      </c>
      <c r="M2666">
        <f>RAND()</f>
        <v/>
      </c>
      <c r="N2666">
        <f>IF('d_시나리오'!$J$5='d_시나리오'!$H$5,'d_시나리오'!$I$5,IF(M2666&lt;('d_시나리오'!$I$5-'d_시나리오'!$H$5)/('d_시나리오'!$J$5-'d_시나리오'!$H$5),'d_시나리오'!$H$5+SQRT(M2666*('d_시나리오'!$J$5-'d_시나리오'!$H$5)*('d_시나리오'!$I$5-'d_시나리오'!$H$5)),'d_시나리오'!$J$5-SQRT((1-M2666)*('d_시나리오'!$J$5-'d_시나리오'!$H$5)*('d_시나리오'!$J$5-'d_시나리오'!$I$5))))</f>
        <v/>
      </c>
      <c r="O2666">
        <f>RAND()</f>
        <v/>
      </c>
      <c r="P2666">
        <f>IF('d_시나리오'!$J$6='d_시나리오'!$H$6,'d_시나리오'!$I$6,IF(O2666&lt;('d_시나리오'!$I$6-'d_시나리오'!$H$6)/('d_시나리오'!$J$6-'d_시나리오'!$H$6),'d_시나리오'!$H$6+SQRT(O2666*('d_시나리오'!$J$6-'d_시나리오'!$H$6)*('d_시나리오'!$I$6-'d_시나리오'!$H$6)),'d_시나리오'!$J$6-SQRT((1-O2666)*('d_시나리오'!$J$6-'d_시나리오'!$H$6)*('d_시나리오'!$J$6-'d_시나리오'!$I$6))))</f>
        <v/>
      </c>
      <c r="Q2666">
        <f>INDEX('d_분포'!$B$2:$B$57,RANDBETWEEN(1,56))</f>
        <v/>
      </c>
      <c r="R2666">
        <f>BETAINV(RAND(),5,5)</f>
        <v/>
      </c>
      <c r="S2666">
        <f>'d_고정'!$B$1*'6_기대효과'!$H$7*('d_시나리오'!$I$7/'d_고정'!$B$2)*B2666</f>
        <v/>
      </c>
      <c r="T2666">
        <f>S2666*D2666</f>
        <v/>
      </c>
      <c r="U2666">
        <f>S2666*F2666*H2666</f>
        <v/>
      </c>
      <c r="V2666">
        <f>S2666*F2666*(H2666-1)</f>
        <v/>
      </c>
      <c r="W2666">
        <f>U2666*J2666</f>
        <v/>
      </c>
      <c r="X2666">
        <f>T2666+W2666</f>
        <v/>
      </c>
      <c r="Y2666">
        <f>(T2666*E2666+W2666*L2666)*(1-R2666-'d_고정'!$B$13)</f>
        <v/>
      </c>
      <c r="Z2666">
        <f>(U2666*N2666*Q2666+'d_고정'!$B$3*('6_기대효과'!$H$7/8)*Q2666*'d_고정'!$B$10*P2666*('6_기대효과'!$K$7/'d_고정'!$B$9))*(1-R2666)</f>
        <v/>
      </c>
      <c r="AA2666">
        <f>W2666*L2666*(1-R2666-'d_고정'!$B$13)+U2666*MAX(N2666-'d_고정'!$B$10*P2666*('6_기대효과'!$K$7/'d_고정'!$B$9),0)*Q2666*(1-R2666)</f>
        <v/>
      </c>
      <c r="AB2666">
        <f>Y2666+Z2666</f>
        <v/>
      </c>
      <c r="AC2666">
        <f>Y2666/('d_고정'!$B$5*'6_기대효과'!$H$7/8)/'d_고정'!$B$6</f>
        <v/>
      </c>
      <c r="AD2666">
        <f>Y2666/('d_고정'!$B$8*'6_기대효과'!$H$7/8)</f>
        <v/>
      </c>
    </row>
    <row r="2667">
      <c r="A2667">
        <f>RAND()</f>
        <v/>
      </c>
      <c r="B2667">
        <f>IF('d_시나리오'!$J$2='d_시나리오'!$H$2,'d_시나리오'!$I$2,IF(A2667&lt;('d_시나리오'!$I$2-'d_시나리오'!$H$2)/('d_시나리오'!$J$2-'d_시나리오'!$H$2),'d_시나리오'!$H$2+SQRT(A2667*('d_시나리오'!$J$2-'d_시나리오'!$H$2)*('d_시나리오'!$I$2-'d_시나리오'!$H$2)),'d_시나리오'!$J$2-SQRT((1-A2667)*('d_시나리오'!$J$2-'d_시나리오'!$H$2)*('d_시나리오'!$J$2-'d_시나리오'!$I$2))))</f>
        <v/>
      </c>
      <c r="C2667">
        <f>RAND()</f>
        <v/>
      </c>
      <c r="D2667">
        <f>BETAINV(RAND(),IF(C2667&lt;'d_고정'!$B$26,'d_고정'!$B$23,'d_고정'!$B$16)+1,'d_고정'!$B$17-IF(C2667&lt;'d_고정'!$B$26,'d_고정'!$B$23,'d_고정'!$B$16)+1)*('d_고정'!$B$14+('d_고정'!$B$15-'d_고정'!$B$14)*RAND())</f>
        <v/>
      </c>
      <c r="E2667">
        <f>INDEX('d_분포'!$A$2:$A$28,RANDBETWEEN(1,27))</f>
        <v/>
      </c>
      <c r="F2667">
        <f>INDEX('d_분포'!$C$2:$C$5,RANDBETWEEN(1,4))*(0.9+0.2*RAND())</f>
        <v/>
      </c>
      <c r="G2667">
        <f>RAND()</f>
        <v/>
      </c>
      <c r="H2667">
        <f>(F2667+(1-F2667)*('d_고정'!$B$22*BETAINV(RAND(),IF(G2667&lt;'d_고정'!$B$26,'d_고정'!$B$25,'d_고정'!$B$20)+1,'d_고정'!$B$21-IF(G2667&lt;'d_고정'!$B$26,'d_고정'!$B$25,'d_고정'!$B$20)+1)+(1-'d_고정'!$B$22)*BETAINV(RAND(),IF(G2667&lt;'d_고정'!$B$26,'d_고정'!$B$24,'d_고정'!$B$18)+1,'d_고정'!$B$19-IF(G2667&lt;'d_고정'!$B$26,'d_고정'!$B$24,'d_고정'!$B$18)+1))*('d_고정'!$B$14+('d_고정'!$B$15-'d_고정'!$B$14)*RAND()))/F2667</f>
        <v/>
      </c>
      <c r="I2667">
        <f>RAND()</f>
        <v/>
      </c>
      <c r="J2667">
        <f>IF('d_시나리오'!$J$3='d_시나리오'!$H$3,'d_시나리오'!$I$3,IF(I2667&lt;('d_시나리오'!$I$3-'d_시나리오'!$H$3)/('d_시나리오'!$J$3-'d_시나리오'!$H$3),'d_시나리오'!$H$3+SQRT(I2667*('d_시나리오'!$J$3-'d_시나리오'!$H$3)*('d_시나리오'!$I$3-'d_시나리오'!$H$3)),'d_시나리오'!$J$3-SQRT((1-I2667)*('d_시나리오'!$J$3-'d_시나리오'!$H$3)*('d_시나리오'!$J$3-'d_시나리오'!$I$3))))</f>
        <v/>
      </c>
      <c r="K2667">
        <f>RAND()</f>
        <v/>
      </c>
      <c r="L2667">
        <f>IF('d_시나리오'!$J$4='d_시나리오'!$H$4,'d_시나리오'!$I$4,IF(K2667&lt;('d_시나리오'!$I$4-'d_시나리오'!$H$4)/('d_시나리오'!$J$4-'d_시나리오'!$H$4),'d_시나리오'!$H$4+SQRT(K2667*('d_시나리오'!$J$4-'d_시나리오'!$H$4)*('d_시나리오'!$I$4-'d_시나리오'!$H$4)),'d_시나리오'!$J$4-SQRT((1-K2667)*('d_시나리오'!$J$4-'d_시나리오'!$H$4)*('d_시나리오'!$J$4-'d_시나리오'!$I$4))))</f>
        <v/>
      </c>
      <c r="M2667">
        <f>RAND()</f>
        <v/>
      </c>
      <c r="N2667">
        <f>IF('d_시나리오'!$J$5='d_시나리오'!$H$5,'d_시나리오'!$I$5,IF(M2667&lt;('d_시나리오'!$I$5-'d_시나리오'!$H$5)/('d_시나리오'!$J$5-'d_시나리오'!$H$5),'d_시나리오'!$H$5+SQRT(M2667*('d_시나리오'!$J$5-'d_시나리오'!$H$5)*('d_시나리오'!$I$5-'d_시나리오'!$H$5)),'d_시나리오'!$J$5-SQRT((1-M2667)*('d_시나리오'!$J$5-'d_시나리오'!$H$5)*('d_시나리오'!$J$5-'d_시나리오'!$I$5))))</f>
        <v/>
      </c>
      <c r="O2667">
        <f>RAND()</f>
        <v/>
      </c>
      <c r="P2667">
        <f>IF('d_시나리오'!$J$6='d_시나리오'!$H$6,'d_시나리오'!$I$6,IF(O2667&lt;('d_시나리오'!$I$6-'d_시나리오'!$H$6)/('d_시나리오'!$J$6-'d_시나리오'!$H$6),'d_시나리오'!$H$6+SQRT(O2667*('d_시나리오'!$J$6-'d_시나리오'!$H$6)*('d_시나리오'!$I$6-'d_시나리오'!$H$6)),'d_시나리오'!$J$6-SQRT((1-O2667)*('d_시나리오'!$J$6-'d_시나리오'!$H$6)*('d_시나리오'!$J$6-'d_시나리오'!$I$6))))</f>
        <v/>
      </c>
      <c r="Q2667">
        <f>INDEX('d_분포'!$B$2:$B$57,RANDBETWEEN(1,56))</f>
        <v/>
      </c>
      <c r="R2667">
        <f>BETAINV(RAND(),5,5)</f>
        <v/>
      </c>
      <c r="S2667">
        <f>'d_고정'!$B$1*'6_기대효과'!$H$7*('d_시나리오'!$I$7/'d_고정'!$B$2)*B2667</f>
        <v/>
      </c>
      <c r="T2667">
        <f>S2667*D2667</f>
        <v/>
      </c>
      <c r="U2667">
        <f>S2667*F2667*H2667</f>
        <v/>
      </c>
      <c r="V2667">
        <f>S2667*F2667*(H2667-1)</f>
        <v/>
      </c>
      <c r="W2667">
        <f>U2667*J2667</f>
        <v/>
      </c>
      <c r="X2667">
        <f>T2667+W2667</f>
        <v/>
      </c>
      <c r="Y2667">
        <f>(T2667*E2667+W2667*L2667)*(1-R2667-'d_고정'!$B$13)</f>
        <v/>
      </c>
      <c r="Z2667">
        <f>(U2667*N2667*Q2667+'d_고정'!$B$3*('6_기대효과'!$H$7/8)*Q2667*'d_고정'!$B$10*P2667*('6_기대효과'!$K$7/'d_고정'!$B$9))*(1-R2667)</f>
        <v/>
      </c>
      <c r="AA2667">
        <f>W2667*L2667*(1-R2667-'d_고정'!$B$13)+U2667*MAX(N2667-'d_고정'!$B$10*P2667*('6_기대효과'!$K$7/'d_고정'!$B$9),0)*Q2667*(1-R2667)</f>
        <v/>
      </c>
      <c r="AB2667">
        <f>Y2667+Z2667</f>
        <v/>
      </c>
      <c r="AC2667">
        <f>Y2667/('d_고정'!$B$5*'6_기대효과'!$H$7/8)/'d_고정'!$B$6</f>
        <v/>
      </c>
      <c r="AD2667">
        <f>Y2667/('d_고정'!$B$8*'6_기대효과'!$H$7/8)</f>
        <v/>
      </c>
    </row>
    <row r="2668">
      <c r="A2668">
        <f>RAND()</f>
        <v/>
      </c>
      <c r="B2668">
        <f>IF('d_시나리오'!$J$2='d_시나리오'!$H$2,'d_시나리오'!$I$2,IF(A2668&lt;('d_시나리오'!$I$2-'d_시나리오'!$H$2)/('d_시나리오'!$J$2-'d_시나리오'!$H$2),'d_시나리오'!$H$2+SQRT(A2668*('d_시나리오'!$J$2-'d_시나리오'!$H$2)*('d_시나리오'!$I$2-'d_시나리오'!$H$2)),'d_시나리오'!$J$2-SQRT((1-A2668)*('d_시나리오'!$J$2-'d_시나리오'!$H$2)*('d_시나리오'!$J$2-'d_시나리오'!$I$2))))</f>
        <v/>
      </c>
      <c r="C2668">
        <f>RAND()</f>
        <v/>
      </c>
      <c r="D2668">
        <f>BETAINV(RAND(),IF(C2668&lt;'d_고정'!$B$26,'d_고정'!$B$23,'d_고정'!$B$16)+1,'d_고정'!$B$17-IF(C2668&lt;'d_고정'!$B$26,'d_고정'!$B$23,'d_고정'!$B$16)+1)*('d_고정'!$B$14+('d_고정'!$B$15-'d_고정'!$B$14)*RAND())</f>
        <v/>
      </c>
      <c r="E2668">
        <f>INDEX('d_분포'!$A$2:$A$28,RANDBETWEEN(1,27))</f>
        <v/>
      </c>
      <c r="F2668">
        <f>INDEX('d_분포'!$C$2:$C$5,RANDBETWEEN(1,4))*(0.9+0.2*RAND())</f>
        <v/>
      </c>
      <c r="G2668">
        <f>RAND()</f>
        <v/>
      </c>
      <c r="H2668">
        <f>(F2668+(1-F2668)*('d_고정'!$B$22*BETAINV(RAND(),IF(G2668&lt;'d_고정'!$B$26,'d_고정'!$B$25,'d_고정'!$B$20)+1,'d_고정'!$B$21-IF(G2668&lt;'d_고정'!$B$26,'d_고정'!$B$25,'d_고정'!$B$20)+1)+(1-'d_고정'!$B$22)*BETAINV(RAND(),IF(G2668&lt;'d_고정'!$B$26,'d_고정'!$B$24,'d_고정'!$B$18)+1,'d_고정'!$B$19-IF(G2668&lt;'d_고정'!$B$26,'d_고정'!$B$24,'d_고정'!$B$18)+1))*('d_고정'!$B$14+('d_고정'!$B$15-'d_고정'!$B$14)*RAND()))/F2668</f>
        <v/>
      </c>
      <c r="I2668">
        <f>RAND()</f>
        <v/>
      </c>
      <c r="J2668">
        <f>IF('d_시나리오'!$J$3='d_시나리오'!$H$3,'d_시나리오'!$I$3,IF(I2668&lt;('d_시나리오'!$I$3-'d_시나리오'!$H$3)/('d_시나리오'!$J$3-'d_시나리오'!$H$3),'d_시나리오'!$H$3+SQRT(I2668*('d_시나리오'!$J$3-'d_시나리오'!$H$3)*('d_시나리오'!$I$3-'d_시나리오'!$H$3)),'d_시나리오'!$J$3-SQRT((1-I2668)*('d_시나리오'!$J$3-'d_시나리오'!$H$3)*('d_시나리오'!$J$3-'d_시나리오'!$I$3))))</f>
        <v/>
      </c>
      <c r="K2668">
        <f>RAND()</f>
        <v/>
      </c>
      <c r="L2668">
        <f>IF('d_시나리오'!$J$4='d_시나리오'!$H$4,'d_시나리오'!$I$4,IF(K2668&lt;('d_시나리오'!$I$4-'d_시나리오'!$H$4)/('d_시나리오'!$J$4-'d_시나리오'!$H$4),'d_시나리오'!$H$4+SQRT(K2668*('d_시나리오'!$J$4-'d_시나리오'!$H$4)*('d_시나리오'!$I$4-'d_시나리오'!$H$4)),'d_시나리오'!$J$4-SQRT((1-K2668)*('d_시나리오'!$J$4-'d_시나리오'!$H$4)*('d_시나리오'!$J$4-'d_시나리오'!$I$4))))</f>
        <v/>
      </c>
      <c r="M2668">
        <f>RAND()</f>
        <v/>
      </c>
      <c r="N2668">
        <f>IF('d_시나리오'!$J$5='d_시나리오'!$H$5,'d_시나리오'!$I$5,IF(M2668&lt;('d_시나리오'!$I$5-'d_시나리오'!$H$5)/('d_시나리오'!$J$5-'d_시나리오'!$H$5),'d_시나리오'!$H$5+SQRT(M2668*('d_시나리오'!$J$5-'d_시나리오'!$H$5)*('d_시나리오'!$I$5-'d_시나리오'!$H$5)),'d_시나리오'!$J$5-SQRT((1-M2668)*('d_시나리오'!$J$5-'d_시나리오'!$H$5)*('d_시나리오'!$J$5-'d_시나리오'!$I$5))))</f>
        <v/>
      </c>
      <c r="O2668">
        <f>RAND()</f>
        <v/>
      </c>
      <c r="P2668">
        <f>IF('d_시나리오'!$J$6='d_시나리오'!$H$6,'d_시나리오'!$I$6,IF(O2668&lt;('d_시나리오'!$I$6-'d_시나리오'!$H$6)/('d_시나리오'!$J$6-'d_시나리오'!$H$6),'d_시나리오'!$H$6+SQRT(O2668*('d_시나리오'!$J$6-'d_시나리오'!$H$6)*('d_시나리오'!$I$6-'d_시나리오'!$H$6)),'d_시나리오'!$J$6-SQRT((1-O2668)*('d_시나리오'!$J$6-'d_시나리오'!$H$6)*('d_시나리오'!$J$6-'d_시나리오'!$I$6))))</f>
        <v/>
      </c>
      <c r="Q2668">
        <f>INDEX('d_분포'!$B$2:$B$57,RANDBETWEEN(1,56))</f>
        <v/>
      </c>
      <c r="R2668">
        <f>BETAINV(RAND(),5,5)</f>
        <v/>
      </c>
      <c r="S2668">
        <f>'d_고정'!$B$1*'6_기대효과'!$H$7*('d_시나리오'!$I$7/'d_고정'!$B$2)*B2668</f>
        <v/>
      </c>
      <c r="T2668">
        <f>S2668*D2668</f>
        <v/>
      </c>
      <c r="U2668">
        <f>S2668*F2668*H2668</f>
        <v/>
      </c>
      <c r="V2668">
        <f>S2668*F2668*(H2668-1)</f>
        <v/>
      </c>
      <c r="W2668">
        <f>U2668*J2668</f>
        <v/>
      </c>
      <c r="X2668">
        <f>T2668+W2668</f>
        <v/>
      </c>
      <c r="Y2668">
        <f>(T2668*E2668+W2668*L2668)*(1-R2668-'d_고정'!$B$13)</f>
        <v/>
      </c>
      <c r="Z2668">
        <f>(U2668*N2668*Q2668+'d_고정'!$B$3*('6_기대효과'!$H$7/8)*Q2668*'d_고정'!$B$10*P2668*('6_기대효과'!$K$7/'d_고정'!$B$9))*(1-R2668)</f>
        <v/>
      </c>
      <c r="AA2668">
        <f>W2668*L2668*(1-R2668-'d_고정'!$B$13)+U2668*MAX(N2668-'d_고정'!$B$10*P2668*('6_기대효과'!$K$7/'d_고정'!$B$9),0)*Q2668*(1-R2668)</f>
        <v/>
      </c>
      <c r="AB2668">
        <f>Y2668+Z2668</f>
        <v/>
      </c>
      <c r="AC2668">
        <f>Y2668/('d_고정'!$B$5*'6_기대효과'!$H$7/8)/'d_고정'!$B$6</f>
        <v/>
      </c>
      <c r="AD2668">
        <f>Y2668/('d_고정'!$B$8*'6_기대효과'!$H$7/8)</f>
        <v/>
      </c>
    </row>
    <row r="2669">
      <c r="A2669">
        <f>RAND()</f>
        <v/>
      </c>
      <c r="B2669">
        <f>IF('d_시나리오'!$J$2='d_시나리오'!$H$2,'d_시나리오'!$I$2,IF(A2669&lt;('d_시나리오'!$I$2-'d_시나리오'!$H$2)/('d_시나리오'!$J$2-'d_시나리오'!$H$2),'d_시나리오'!$H$2+SQRT(A2669*('d_시나리오'!$J$2-'d_시나리오'!$H$2)*('d_시나리오'!$I$2-'d_시나리오'!$H$2)),'d_시나리오'!$J$2-SQRT((1-A2669)*('d_시나리오'!$J$2-'d_시나리오'!$H$2)*('d_시나리오'!$J$2-'d_시나리오'!$I$2))))</f>
        <v/>
      </c>
      <c r="C2669">
        <f>RAND()</f>
        <v/>
      </c>
      <c r="D2669">
        <f>BETAINV(RAND(),IF(C2669&lt;'d_고정'!$B$26,'d_고정'!$B$23,'d_고정'!$B$16)+1,'d_고정'!$B$17-IF(C2669&lt;'d_고정'!$B$26,'d_고정'!$B$23,'d_고정'!$B$16)+1)*('d_고정'!$B$14+('d_고정'!$B$15-'d_고정'!$B$14)*RAND())</f>
        <v/>
      </c>
      <c r="E2669">
        <f>INDEX('d_분포'!$A$2:$A$28,RANDBETWEEN(1,27))</f>
        <v/>
      </c>
      <c r="F2669">
        <f>INDEX('d_분포'!$C$2:$C$5,RANDBETWEEN(1,4))*(0.9+0.2*RAND())</f>
        <v/>
      </c>
      <c r="G2669">
        <f>RAND()</f>
        <v/>
      </c>
      <c r="H2669">
        <f>(F2669+(1-F2669)*('d_고정'!$B$22*BETAINV(RAND(),IF(G2669&lt;'d_고정'!$B$26,'d_고정'!$B$25,'d_고정'!$B$20)+1,'d_고정'!$B$21-IF(G2669&lt;'d_고정'!$B$26,'d_고정'!$B$25,'d_고정'!$B$20)+1)+(1-'d_고정'!$B$22)*BETAINV(RAND(),IF(G2669&lt;'d_고정'!$B$26,'d_고정'!$B$24,'d_고정'!$B$18)+1,'d_고정'!$B$19-IF(G2669&lt;'d_고정'!$B$26,'d_고정'!$B$24,'d_고정'!$B$18)+1))*('d_고정'!$B$14+('d_고정'!$B$15-'d_고정'!$B$14)*RAND()))/F2669</f>
        <v/>
      </c>
      <c r="I2669">
        <f>RAND()</f>
        <v/>
      </c>
      <c r="J2669">
        <f>IF('d_시나리오'!$J$3='d_시나리오'!$H$3,'d_시나리오'!$I$3,IF(I2669&lt;('d_시나리오'!$I$3-'d_시나리오'!$H$3)/('d_시나리오'!$J$3-'d_시나리오'!$H$3),'d_시나리오'!$H$3+SQRT(I2669*('d_시나리오'!$J$3-'d_시나리오'!$H$3)*('d_시나리오'!$I$3-'d_시나리오'!$H$3)),'d_시나리오'!$J$3-SQRT((1-I2669)*('d_시나리오'!$J$3-'d_시나리오'!$H$3)*('d_시나리오'!$J$3-'d_시나리오'!$I$3))))</f>
        <v/>
      </c>
      <c r="K2669">
        <f>RAND()</f>
        <v/>
      </c>
      <c r="L2669">
        <f>IF('d_시나리오'!$J$4='d_시나리오'!$H$4,'d_시나리오'!$I$4,IF(K2669&lt;('d_시나리오'!$I$4-'d_시나리오'!$H$4)/('d_시나리오'!$J$4-'d_시나리오'!$H$4),'d_시나리오'!$H$4+SQRT(K2669*('d_시나리오'!$J$4-'d_시나리오'!$H$4)*('d_시나리오'!$I$4-'d_시나리오'!$H$4)),'d_시나리오'!$J$4-SQRT((1-K2669)*('d_시나리오'!$J$4-'d_시나리오'!$H$4)*('d_시나리오'!$J$4-'d_시나리오'!$I$4))))</f>
        <v/>
      </c>
      <c r="M2669">
        <f>RAND()</f>
        <v/>
      </c>
      <c r="N2669">
        <f>IF('d_시나리오'!$J$5='d_시나리오'!$H$5,'d_시나리오'!$I$5,IF(M2669&lt;('d_시나리오'!$I$5-'d_시나리오'!$H$5)/('d_시나리오'!$J$5-'d_시나리오'!$H$5),'d_시나리오'!$H$5+SQRT(M2669*('d_시나리오'!$J$5-'d_시나리오'!$H$5)*('d_시나리오'!$I$5-'d_시나리오'!$H$5)),'d_시나리오'!$J$5-SQRT((1-M2669)*('d_시나리오'!$J$5-'d_시나리오'!$H$5)*('d_시나리오'!$J$5-'d_시나리오'!$I$5))))</f>
        <v/>
      </c>
      <c r="O2669">
        <f>RAND()</f>
        <v/>
      </c>
      <c r="P2669">
        <f>IF('d_시나리오'!$J$6='d_시나리오'!$H$6,'d_시나리오'!$I$6,IF(O2669&lt;('d_시나리오'!$I$6-'d_시나리오'!$H$6)/('d_시나리오'!$J$6-'d_시나리오'!$H$6),'d_시나리오'!$H$6+SQRT(O2669*('d_시나리오'!$J$6-'d_시나리오'!$H$6)*('d_시나리오'!$I$6-'d_시나리오'!$H$6)),'d_시나리오'!$J$6-SQRT((1-O2669)*('d_시나리오'!$J$6-'d_시나리오'!$H$6)*('d_시나리오'!$J$6-'d_시나리오'!$I$6))))</f>
        <v/>
      </c>
      <c r="Q2669">
        <f>INDEX('d_분포'!$B$2:$B$57,RANDBETWEEN(1,56))</f>
        <v/>
      </c>
      <c r="R2669">
        <f>BETAINV(RAND(),5,5)</f>
        <v/>
      </c>
      <c r="S2669">
        <f>'d_고정'!$B$1*'6_기대효과'!$H$7*('d_시나리오'!$I$7/'d_고정'!$B$2)*B2669</f>
        <v/>
      </c>
      <c r="T2669">
        <f>S2669*D2669</f>
        <v/>
      </c>
      <c r="U2669">
        <f>S2669*F2669*H2669</f>
        <v/>
      </c>
      <c r="V2669">
        <f>S2669*F2669*(H2669-1)</f>
        <v/>
      </c>
      <c r="W2669">
        <f>U2669*J2669</f>
        <v/>
      </c>
      <c r="X2669">
        <f>T2669+W2669</f>
        <v/>
      </c>
      <c r="Y2669">
        <f>(T2669*E2669+W2669*L2669)*(1-R2669-'d_고정'!$B$13)</f>
        <v/>
      </c>
      <c r="Z2669">
        <f>(U2669*N2669*Q2669+'d_고정'!$B$3*('6_기대효과'!$H$7/8)*Q2669*'d_고정'!$B$10*P2669*('6_기대효과'!$K$7/'d_고정'!$B$9))*(1-R2669)</f>
        <v/>
      </c>
      <c r="AA2669">
        <f>W2669*L2669*(1-R2669-'d_고정'!$B$13)+U2669*MAX(N2669-'d_고정'!$B$10*P2669*('6_기대효과'!$K$7/'d_고정'!$B$9),0)*Q2669*(1-R2669)</f>
        <v/>
      </c>
      <c r="AB2669">
        <f>Y2669+Z2669</f>
        <v/>
      </c>
      <c r="AC2669">
        <f>Y2669/('d_고정'!$B$5*'6_기대효과'!$H$7/8)/'d_고정'!$B$6</f>
        <v/>
      </c>
      <c r="AD2669">
        <f>Y2669/('d_고정'!$B$8*'6_기대효과'!$H$7/8)</f>
        <v/>
      </c>
    </row>
    <row r="2670">
      <c r="A2670">
        <f>RAND()</f>
        <v/>
      </c>
      <c r="B2670">
        <f>IF('d_시나리오'!$J$2='d_시나리오'!$H$2,'d_시나리오'!$I$2,IF(A2670&lt;('d_시나리오'!$I$2-'d_시나리오'!$H$2)/('d_시나리오'!$J$2-'d_시나리오'!$H$2),'d_시나리오'!$H$2+SQRT(A2670*('d_시나리오'!$J$2-'d_시나리오'!$H$2)*('d_시나리오'!$I$2-'d_시나리오'!$H$2)),'d_시나리오'!$J$2-SQRT((1-A2670)*('d_시나리오'!$J$2-'d_시나리오'!$H$2)*('d_시나리오'!$J$2-'d_시나리오'!$I$2))))</f>
        <v/>
      </c>
      <c r="C2670">
        <f>RAND()</f>
        <v/>
      </c>
      <c r="D2670">
        <f>BETAINV(RAND(),IF(C2670&lt;'d_고정'!$B$26,'d_고정'!$B$23,'d_고정'!$B$16)+1,'d_고정'!$B$17-IF(C2670&lt;'d_고정'!$B$26,'d_고정'!$B$23,'d_고정'!$B$16)+1)*('d_고정'!$B$14+('d_고정'!$B$15-'d_고정'!$B$14)*RAND())</f>
        <v/>
      </c>
      <c r="E2670">
        <f>INDEX('d_분포'!$A$2:$A$28,RANDBETWEEN(1,27))</f>
        <v/>
      </c>
      <c r="F2670">
        <f>INDEX('d_분포'!$C$2:$C$5,RANDBETWEEN(1,4))*(0.9+0.2*RAND())</f>
        <v/>
      </c>
      <c r="G2670">
        <f>RAND()</f>
        <v/>
      </c>
      <c r="H2670">
        <f>(F2670+(1-F2670)*('d_고정'!$B$22*BETAINV(RAND(),IF(G2670&lt;'d_고정'!$B$26,'d_고정'!$B$25,'d_고정'!$B$20)+1,'d_고정'!$B$21-IF(G2670&lt;'d_고정'!$B$26,'d_고정'!$B$25,'d_고정'!$B$20)+1)+(1-'d_고정'!$B$22)*BETAINV(RAND(),IF(G2670&lt;'d_고정'!$B$26,'d_고정'!$B$24,'d_고정'!$B$18)+1,'d_고정'!$B$19-IF(G2670&lt;'d_고정'!$B$26,'d_고정'!$B$24,'d_고정'!$B$18)+1))*('d_고정'!$B$14+('d_고정'!$B$15-'d_고정'!$B$14)*RAND()))/F2670</f>
        <v/>
      </c>
      <c r="I2670">
        <f>RAND()</f>
        <v/>
      </c>
      <c r="J2670">
        <f>IF('d_시나리오'!$J$3='d_시나리오'!$H$3,'d_시나리오'!$I$3,IF(I2670&lt;('d_시나리오'!$I$3-'d_시나리오'!$H$3)/('d_시나리오'!$J$3-'d_시나리오'!$H$3),'d_시나리오'!$H$3+SQRT(I2670*('d_시나리오'!$J$3-'d_시나리오'!$H$3)*('d_시나리오'!$I$3-'d_시나리오'!$H$3)),'d_시나리오'!$J$3-SQRT((1-I2670)*('d_시나리오'!$J$3-'d_시나리오'!$H$3)*('d_시나리오'!$J$3-'d_시나리오'!$I$3))))</f>
        <v/>
      </c>
      <c r="K2670">
        <f>RAND()</f>
        <v/>
      </c>
      <c r="L2670">
        <f>IF('d_시나리오'!$J$4='d_시나리오'!$H$4,'d_시나리오'!$I$4,IF(K2670&lt;('d_시나리오'!$I$4-'d_시나리오'!$H$4)/('d_시나리오'!$J$4-'d_시나리오'!$H$4),'d_시나리오'!$H$4+SQRT(K2670*('d_시나리오'!$J$4-'d_시나리오'!$H$4)*('d_시나리오'!$I$4-'d_시나리오'!$H$4)),'d_시나리오'!$J$4-SQRT((1-K2670)*('d_시나리오'!$J$4-'d_시나리오'!$H$4)*('d_시나리오'!$J$4-'d_시나리오'!$I$4))))</f>
        <v/>
      </c>
      <c r="M2670">
        <f>RAND()</f>
        <v/>
      </c>
      <c r="N2670">
        <f>IF('d_시나리오'!$J$5='d_시나리오'!$H$5,'d_시나리오'!$I$5,IF(M2670&lt;('d_시나리오'!$I$5-'d_시나리오'!$H$5)/('d_시나리오'!$J$5-'d_시나리오'!$H$5),'d_시나리오'!$H$5+SQRT(M2670*('d_시나리오'!$J$5-'d_시나리오'!$H$5)*('d_시나리오'!$I$5-'d_시나리오'!$H$5)),'d_시나리오'!$J$5-SQRT((1-M2670)*('d_시나리오'!$J$5-'d_시나리오'!$H$5)*('d_시나리오'!$J$5-'d_시나리오'!$I$5))))</f>
        <v/>
      </c>
      <c r="O2670">
        <f>RAND()</f>
        <v/>
      </c>
      <c r="P2670">
        <f>IF('d_시나리오'!$J$6='d_시나리오'!$H$6,'d_시나리오'!$I$6,IF(O2670&lt;('d_시나리오'!$I$6-'d_시나리오'!$H$6)/('d_시나리오'!$J$6-'d_시나리오'!$H$6),'d_시나리오'!$H$6+SQRT(O2670*('d_시나리오'!$J$6-'d_시나리오'!$H$6)*('d_시나리오'!$I$6-'d_시나리오'!$H$6)),'d_시나리오'!$J$6-SQRT((1-O2670)*('d_시나리오'!$J$6-'d_시나리오'!$H$6)*('d_시나리오'!$J$6-'d_시나리오'!$I$6))))</f>
        <v/>
      </c>
      <c r="Q2670">
        <f>INDEX('d_분포'!$B$2:$B$57,RANDBETWEEN(1,56))</f>
        <v/>
      </c>
      <c r="R2670">
        <f>BETAINV(RAND(),5,5)</f>
        <v/>
      </c>
      <c r="S2670">
        <f>'d_고정'!$B$1*'6_기대효과'!$H$7*('d_시나리오'!$I$7/'d_고정'!$B$2)*B2670</f>
        <v/>
      </c>
      <c r="T2670">
        <f>S2670*D2670</f>
        <v/>
      </c>
      <c r="U2670">
        <f>S2670*F2670*H2670</f>
        <v/>
      </c>
      <c r="V2670">
        <f>S2670*F2670*(H2670-1)</f>
        <v/>
      </c>
      <c r="W2670">
        <f>U2670*J2670</f>
        <v/>
      </c>
      <c r="X2670">
        <f>T2670+W2670</f>
        <v/>
      </c>
      <c r="Y2670">
        <f>(T2670*E2670+W2670*L2670)*(1-R2670-'d_고정'!$B$13)</f>
        <v/>
      </c>
      <c r="Z2670">
        <f>(U2670*N2670*Q2670+'d_고정'!$B$3*('6_기대효과'!$H$7/8)*Q2670*'d_고정'!$B$10*P2670*('6_기대효과'!$K$7/'d_고정'!$B$9))*(1-R2670)</f>
        <v/>
      </c>
      <c r="AA2670">
        <f>W2670*L2670*(1-R2670-'d_고정'!$B$13)+U2670*MAX(N2670-'d_고정'!$B$10*P2670*('6_기대효과'!$K$7/'d_고정'!$B$9),0)*Q2670*(1-R2670)</f>
        <v/>
      </c>
      <c r="AB2670">
        <f>Y2670+Z2670</f>
        <v/>
      </c>
      <c r="AC2670">
        <f>Y2670/('d_고정'!$B$5*'6_기대효과'!$H$7/8)/'d_고정'!$B$6</f>
        <v/>
      </c>
      <c r="AD2670">
        <f>Y2670/('d_고정'!$B$8*'6_기대효과'!$H$7/8)</f>
        <v/>
      </c>
    </row>
    <row r="2671">
      <c r="A2671">
        <f>RAND()</f>
        <v/>
      </c>
      <c r="B2671">
        <f>IF('d_시나리오'!$J$2='d_시나리오'!$H$2,'d_시나리오'!$I$2,IF(A2671&lt;('d_시나리오'!$I$2-'d_시나리오'!$H$2)/('d_시나리오'!$J$2-'d_시나리오'!$H$2),'d_시나리오'!$H$2+SQRT(A2671*('d_시나리오'!$J$2-'d_시나리오'!$H$2)*('d_시나리오'!$I$2-'d_시나리오'!$H$2)),'d_시나리오'!$J$2-SQRT((1-A2671)*('d_시나리오'!$J$2-'d_시나리오'!$H$2)*('d_시나리오'!$J$2-'d_시나리오'!$I$2))))</f>
        <v/>
      </c>
      <c r="C2671">
        <f>RAND()</f>
        <v/>
      </c>
      <c r="D2671">
        <f>BETAINV(RAND(),IF(C2671&lt;'d_고정'!$B$26,'d_고정'!$B$23,'d_고정'!$B$16)+1,'d_고정'!$B$17-IF(C2671&lt;'d_고정'!$B$26,'d_고정'!$B$23,'d_고정'!$B$16)+1)*('d_고정'!$B$14+('d_고정'!$B$15-'d_고정'!$B$14)*RAND())</f>
        <v/>
      </c>
      <c r="E2671">
        <f>INDEX('d_분포'!$A$2:$A$28,RANDBETWEEN(1,27))</f>
        <v/>
      </c>
      <c r="F2671">
        <f>INDEX('d_분포'!$C$2:$C$5,RANDBETWEEN(1,4))*(0.9+0.2*RAND())</f>
        <v/>
      </c>
      <c r="G2671">
        <f>RAND()</f>
        <v/>
      </c>
      <c r="H2671">
        <f>(F2671+(1-F2671)*('d_고정'!$B$22*BETAINV(RAND(),IF(G2671&lt;'d_고정'!$B$26,'d_고정'!$B$25,'d_고정'!$B$20)+1,'d_고정'!$B$21-IF(G2671&lt;'d_고정'!$B$26,'d_고정'!$B$25,'d_고정'!$B$20)+1)+(1-'d_고정'!$B$22)*BETAINV(RAND(),IF(G2671&lt;'d_고정'!$B$26,'d_고정'!$B$24,'d_고정'!$B$18)+1,'d_고정'!$B$19-IF(G2671&lt;'d_고정'!$B$26,'d_고정'!$B$24,'d_고정'!$B$18)+1))*('d_고정'!$B$14+('d_고정'!$B$15-'d_고정'!$B$14)*RAND()))/F2671</f>
        <v/>
      </c>
      <c r="I2671">
        <f>RAND()</f>
        <v/>
      </c>
      <c r="J2671">
        <f>IF('d_시나리오'!$J$3='d_시나리오'!$H$3,'d_시나리오'!$I$3,IF(I2671&lt;('d_시나리오'!$I$3-'d_시나리오'!$H$3)/('d_시나리오'!$J$3-'d_시나리오'!$H$3),'d_시나리오'!$H$3+SQRT(I2671*('d_시나리오'!$J$3-'d_시나리오'!$H$3)*('d_시나리오'!$I$3-'d_시나리오'!$H$3)),'d_시나리오'!$J$3-SQRT((1-I2671)*('d_시나리오'!$J$3-'d_시나리오'!$H$3)*('d_시나리오'!$J$3-'d_시나리오'!$I$3))))</f>
        <v/>
      </c>
      <c r="K2671">
        <f>RAND()</f>
        <v/>
      </c>
      <c r="L2671">
        <f>IF('d_시나리오'!$J$4='d_시나리오'!$H$4,'d_시나리오'!$I$4,IF(K2671&lt;('d_시나리오'!$I$4-'d_시나리오'!$H$4)/('d_시나리오'!$J$4-'d_시나리오'!$H$4),'d_시나리오'!$H$4+SQRT(K2671*('d_시나리오'!$J$4-'d_시나리오'!$H$4)*('d_시나리오'!$I$4-'d_시나리오'!$H$4)),'d_시나리오'!$J$4-SQRT((1-K2671)*('d_시나리오'!$J$4-'d_시나리오'!$H$4)*('d_시나리오'!$J$4-'d_시나리오'!$I$4))))</f>
        <v/>
      </c>
      <c r="M2671">
        <f>RAND()</f>
        <v/>
      </c>
      <c r="N2671">
        <f>IF('d_시나리오'!$J$5='d_시나리오'!$H$5,'d_시나리오'!$I$5,IF(M2671&lt;('d_시나리오'!$I$5-'d_시나리오'!$H$5)/('d_시나리오'!$J$5-'d_시나리오'!$H$5),'d_시나리오'!$H$5+SQRT(M2671*('d_시나리오'!$J$5-'d_시나리오'!$H$5)*('d_시나리오'!$I$5-'d_시나리오'!$H$5)),'d_시나리오'!$J$5-SQRT((1-M2671)*('d_시나리오'!$J$5-'d_시나리오'!$H$5)*('d_시나리오'!$J$5-'d_시나리오'!$I$5))))</f>
        <v/>
      </c>
      <c r="O2671">
        <f>RAND()</f>
        <v/>
      </c>
      <c r="P2671">
        <f>IF('d_시나리오'!$J$6='d_시나리오'!$H$6,'d_시나리오'!$I$6,IF(O2671&lt;('d_시나리오'!$I$6-'d_시나리오'!$H$6)/('d_시나리오'!$J$6-'d_시나리오'!$H$6),'d_시나리오'!$H$6+SQRT(O2671*('d_시나리오'!$J$6-'d_시나리오'!$H$6)*('d_시나리오'!$I$6-'d_시나리오'!$H$6)),'d_시나리오'!$J$6-SQRT((1-O2671)*('d_시나리오'!$J$6-'d_시나리오'!$H$6)*('d_시나리오'!$J$6-'d_시나리오'!$I$6))))</f>
        <v/>
      </c>
      <c r="Q2671">
        <f>INDEX('d_분포'!$B$2:$B$57,RANDBETWEEN(1,56))</f>
        <v/>
      </c>
      <c r="R2671">
        <f>BETAINV(RAND(),5,5)</f>
        <v/>
      </c>
      <c r="S2671">
        <f>'d_고정'!$B$1*'6_기대효과'!$H$7*('d_시나리오'!$I$7/'d_고정'!$B$2)*B2671</f>
        <v/>
      </c>
      <c r="T2671">
        <f>S2671*D2671</f>
        <v/>
      </c>
      <c r="U2671">
        <f>S2671*F2671*H2671</f>
        <v/>
      </c>
      <c r="V2671">
        <f>S2671*F2671*(H2671-1)</f>
        <v/>
      </c>
      <c r="W2671">
        <f>U2671*J2671</f>
        <v/>
      </c>
      <c r="X2671">
        <f>T2671+W2671</f>
        <v/>
      </c>
      <c r="Y2671">
        <f>(T2671*E2671+W2671*L2671)*(1-R2671-'d_고정'!$B$13)</f>
        <v/>
      </c>
      <c r="Z2671">
        <f>(U2671*N2671*Q2671+'d_고정'!$B$3*('6_기대효과'!$H$7/8)*Q2671*'d_고정'!$B$10*P2671*('6_기대효과'!$K$7/'d_고정'!$B$9))*(1-R2671)</f>
        <v/>
      </c>
      <c r="AA2671">
        <f>W2671*L2671*(1-R2671-'d_고정'!$B$13)+U2671*MAX(N2671-'d_고정'!$B$10*P2671*('6_기대효과'!$K$7/'d_고정'!$B$9),0)*Q2671*(1-R2671)</f>
        <v/>
      </c>
      <c r="AB2671">
        <f>Y2671+Z2671</f>
        <v/>
      </c>
      <c r="AC2671">
        <f>Y2671/('d_고정'!$B$5*'6_기대효과'!$H$7/8)/'d_고정'!$B$6</f>
        <v/>
      </c>
      <c r="AD2671">
        <f>Y2671/('d_고정'!$B$8*'6_기대효과'!$H$7/8)</f>
        <v/>
      </c>
    </row>
    <row r="2672">
      <c r="A2672">
        <f>RAND()</f>
        <v/>
      </c>
      <c r="B2672">
        <f>IF('d_시나리오'!$J$2='d_시나리오'!$H$2,'d_시나리오'!$I$2,IF(A2672&lt;('d_시나리오'!$I$2-'d_시나리오'!$H$2)/('d_시나리오'!$J$2-'d_시나리오'!$H$2),'d_시나리오'!$H$2+SQRT(A2672*('d_시나리오'!$J$2-'d_시나리오'!$H$2)*('d_시나리오'!$I$2-'d_시나리오'!$H$2)),'d_시나리오'!$J$2-SQRT((1-A2672)*('d_시나리오'!$J$2-'d_시나리오'!$H$2)*('d_시나리오'!$J$2-'d_시나리오'!$I$2))))</f>
        <v/>
      </c>
      <c r="C2672">
        <f>RAND()</f>
        <v/>
      </c>
      <c r="D2672">
        <f>BETAINV(RAND(),IF(C2672&lt;'d_고정'!$B$26,'d_고정'!$B$23,'d_고정'!$B$16)+1,'d_고정'!$B$17-IF(C2672&lt;'d_고정'!$B$26,'d_고정'!$B$23,'d_고정'!$B$16)+1)*('d_고정'!$B$14+('d_고정'!$B$15-'d_고정'!$B$14)*RAND())</f>
        <v/>
      </c>
      <c r="E2672">
        <f>INDEX('d_분포'!$A$2:$A$28,RANDBETWEEN(1,27))</f>
        <v/>
      </c>
      <c r="F2672">
        <f>INDEX('d_분포'!$C$2:$C$5,RANDBETWEEN(1,4))*(0.9+0.2*RAND())</f>
        <v/>
      </c>
      <c r="G2672">
        <f>RAND()</f>
        <v/>
      </c>
      <c r="H2672">
        <f>(F2672+(1-F2672)*('d_고정'!$B$22*BETAINV(RAND(),IF(G2672&lt;'d_고정'!$B$26,'d_고정'!$B$25,'d_고정'!$B$20)+1,'d_고정'!$B$21-IF(G2672&lt;'d_고정'!$B$26,'d_고정'!$B$25,'d_고정'!$B$20)+1)+(1-'d_고정'!$B$22)*BETAINV(RAND(),IF(G2672&lt;'d_고정'!$B$26,'d_고정'!$B$24,'d_고정'!$B$18)+1,'d_고정'!$B$19-IF(G2672&lt;'d_고정'!$B$26,'d_고정'!$B$24,'d_고정'!$B$18)+1))*('d_고정'!$B$14+('d_고정'!$B$15-'d_고정'!$B$14)*RAND()))/F2672</f>
        <v/>
      </c>
      <c r="I2672">
        <f>RAND()</f>
        <v/>
      </c>
      <c r="J2672">
        <f>IF('d_시나리오'!$J$3='d_시나리오'!$H$3,'d_시나리오'!$I$3,IF(I2672&lt;('d_시나리오'!$I$3-'d_시나리오'!$H$3)/('d_시나리오'!$J$3-'d_시나리오'!$H$3),'d_시나리오'!$H$3+SQRT(I2672*('d_시나리오'!$J$3-'d_시나리오'!$H$3)*('d_시나리오'!$I$3-'d_시나리오'!$H$3)),'d_시나리오'!$J$3-SQRT((1-I2672)*('d_시나리오'!$J$3-'d_시나리오'!$H$3)*('d_시나리오'!$J$3-'d_시나리오'!$I$3))))</f>
        <v/>
      </c>
      <c r="K2672">
        <f>RAND()</f>
        <v/>
      </c>
      <c r="L2672">
        <f>IF('d_시나리오'!$J$4='d_시나리오'!$H$4,'d_시나리오'!$I$4,IF(K2672&lt;('d_시나리오'!$I$4-'d_시나리오'!$H$4)/('d_시나리오'!$J$4-'d_시나리오'!$H$4),'d_시나리오'!$H$4+SQRT(K2672*('d_시나리오'!$J$4-'d_시나리오'!$H$4)*('d_시나리오'!$I$4-'d_시나리오'!$H$4)),'d_시나리오'!$J$4-SQRT((1-K2672)*('d_시나리오'!$J$4-'d_시나리오'!$H$4)*('d_시나리오'!$J$4-'d_시나리오'!$I$4))))</f>
        <v/>
      </c>
      <c r="M2672">
        <f>RAND()</f>
        <v/>
      </c>
      <c r="N2672">
        <f>IF('d_시나리오'!$J$5='d_시나리오'!$H$5,'d_시나리오'!$I$5,IF(M2672&lt;('d_시나리오'!$I$5-'d_시나리오'!$H$5)/('d_시나리오'!$J$5-'d_시나리오'!$H$5),'d_시나리오'!$H$5+SQRT(M2672*('d_시나리오'!$J$5-'d_시나리오'!$H$5)*('d_시나리오'!$I$5-'d_시나리오'!$H$5)),'d_시나리오'!$J$5-SQRT((1-M2672)*('d_시나리오'!$J$5-'d_시나리오'!$H$5)*('d_시나리오'!$J$5-'d_시나리오'!$I$5))))</f>
        <v/>
      </c>
      <c r="O2672">
        <f>RAND()</f>
        <v/>
      </c>
      <c r="P2672">
        <f>IF('d_시나리오'!$J$6='d_시나리오'!$H$6,'d_시나리오'!$I$6,IF(O2672&lt;('d_시나리오'!$I$6-'d_시나리오'!$H$6)/('d_시나리오'!$J$6-'d_시나리오'!$H$6),'d_시나리오'!$H$6+SQRT(O2672*('d_시나리오'!$J$6-'d_시나리오'!$H$6)*('d_시나리오'!$I$6-'d_시나리오'!$H$6)),'d_시나리오'!$J$6-SQRT((1-O2672)*('d_시나리오'!$J$6-'d_시나리오'!$H$6)*('d_시나리오'!$J$6-'d_시나리오'!$I$6))))</f>
        <v/>
      </c>
      <c r="Q2672">
        <f>INDEX('d_분포'!$B$2:$B$57,RANDBETWEEN(1,56))</f>
        <v/>
      </c>
      <c r="R2672">
        <f>BETAINV(RAND(),5,5)</f>
        <v/>
      </c>
      <c r="S2672">
        <f>'d_고정'!$B$1*'6_기대효과'!$H$7*('d_시나리오'!$I$7/'d_고정'!$B$2)*B2672</f>
        <v/>
      </c>
      <c r="T2672">
        <f>S2672*D2672</f>
        <v/>
      </c>
      <c r="U2672">
        <f>S2672*F2672*H2672</f>
        <v/>
      </c>
      <c r="V2672">
        <f>S2672*F2672*(H2672-1)</f>
        <v/>
      </c>
      <c r="W2672">
        <f>U2672*J2672</f>
        <v/>
      </c>
      <c r="X2672">
        <f>T2672+W2672</f>
        <v/>
      </c>
      <c r="Y2672">
        <f>(T2672*E2672+W2672*L2672)*(1-R2672-'d_고정'!$B$13)</f>
        <v/>
      </c>
      <c r="Z2672">
        <f>(U2672*N2672*Q2672+'d_고정'!$B$3*('6_기대효과'!$H$7/8)*Q2672*'d_고정'!$B$10*P2672*('6_기대효과'!$K$7/'d_고정'!$B$9))*(1-R2672)</f>
        <v/>
      </c>
      <c r="AA2672">
        <f>W2672*L2672*(1-R2672-'d_고정'!$B$13)+U2672*MAX(N2672-'d_고정'!$B$10*P2672*('6_기대효과'!$K$7/'d_고정'!$B$9),0)*Q2672*(1-R2672)</f>
        <v/>
      </c>
      <c r="AB2672">
        <f>Y2672+Z2672</f>
        <v/>
      </c>
      <c r="AC2672">
        <f>Y2672/('d_고정'!$B$5*'6_기대효과'!$H$7/8)/'d_고정'!$B$6</f>
        <v/>
      </c>
      <c r="AD2672">
        <f>Y2672/('d_고정'!$B$8*'6_기대효과'!$H$7/8)</f>
        <v/>
      </c>
    </row>
    <row r="2673">
      <c r="A2673">
        <f>RAND()</f>
        <v/>
      </c>
      <c r="B2673">
        <f>IF('d_시나리오'!$J$2='d_시나리오'!$H$2,'d_시나리오'!$I$2,IF(A2673&lt;('d_시나리오'!$I$2-'d_시나리오'!$H$2)/('d_시나리오'!$J$2-'d_시나리오'!$H$2),'d_시나리오'!$H$2+SQRT(A2673*('d_시나리오'!$J$2-'d_시나리오'!$H$2)*('d_시나리오'!$I$2-'d_시나리오'!$H$2)),'d_시나리오'!$J$2-SQRT((1-A2673)*('d_시나리오'!$J$2-'d_시나리오'!$H$2)*('d_시나리오'!$J$2-'d_시나리오'!$I$2))))</f>
        <v/>
      </c>
      <c r="C2673">
        <f>RAND()</f>
        <v/>
      </c>
      <c r="D2673">
        <f>BETAINV(RAND(),IF(C2673&lt;'d_고정'!$B$26,'d_고정'!$B$23,'d_고정'!$B$16)+1,'d_고정'!$B$17-IF(C2673&lt;'d_고정'!$B$26,'d_고정'!$B$23,'d_고정'!$B$16)+1)*('d_고정'!$B$14+('d_고정'!$B$15-'d_고정'!$B$14)*RAND())</f>
        <v/>
      </c>
      <c r="E2673">
        <f>INDEX('d_분포'!$A$2:$A$28,RANDBETWEEN(1,27))</f>
        <v/>
      </c>
      <c r="F2673">
        <f>INDEX('d_분포'!$C$2:$C$5,RANDBETWEEN(1,4))*(0.9+0.2*RAND())</f>
        <v/>
      </c>
      <c r="G2673">
        <f>RAND()</f>
        <v/>
      </c>
      <c r="H2673">
        <f>(F2673+(1-F2673)*('d_고정'!$B$22*BETAINV(RAND(),IF(G2673&lt;'d_고정'!$B$26,'d_고정'!$B$25,'d_고정'!$B$20)+1,'d_고정'!$B$21-IF(G2673&lt;'d_고정'!$B$26,'d_고정'!$B$25,'d_고정'!$B$20)+1)+(1-'d_고정'!$B$22)*BETAINV(RAND(),IF(G2673&lt;'d_고정'!$B$26,'d_고정'!$B$24,'d_고정'!$B$18)+1,'d_고정'!$B$19-IF(G2673&lt;'d_고정'!$B$26,'d_고정'!$B$24,'d_고정'!$B$18)+1))*('d_고정'!$B$14+('d_고정'!$B$15-'d_고정'!$B$14)*RAND()))/F2673</f>
        <v/>
      </c>
      <c r="I2673">
        <f>RAND()</f>
        <v/>
      </c>
      <c r="J2673">
        <f>IF('d_시나리오'!$J$3='d_시나리오'!$H$3,'d_시나리오'!$I$3,IF(I2673&lt;('d_시나리오'!$I$3-'d_시나리오'!$H$3)/('d_시나리오'!$J$3-'d_시나리오'!$H$3),'d_시나리오'!$H$3+SQRT(I2673*('d_시나리오'!$J$3-'d_시나리오'!$H$3)*('d_시나리오'!$I$3-'d_시나리오'!$H$3)),'d_시나리오'!$J$3-SQRT((1-I2673)*('d_시나리오'!$J$3-'d_시나리오'!$H$3)*('d_시나리오'!$J$3-'d_시나리오'!$I$3))))</f>
        <v/>
      </c>
      <c r="K2673">
        <f>RAND()</f>
        <v/>
      </c>
      <c r="L2673">
        <f>IF('d_시나리오'!$J$4='d_시나리오'!$H$4,'d_시나리오'!$I$4,IF(K2673&lt;('d_시나리오'!$I$4-'d_시나리오'!$H$4)/('d_시나리오'!$J$4-'d_시나리오'!$H$4),'d_시나리오'!$H$4+SQRT(K2673*('d_시나리오'!$J$4-'d_시나리오'!$H$4)*('d_시나리오'!$I$4-'d_시나리오'!$H$4)),'d_시나리오'!$J$4-SQRT((1-K2673)*('d_시나리오'!$J$4-'d_시나리오'!$H$4)*('d_시나리오'!$J$4-'d_시나리오'!$I$4))))</f>
        <v/>
      </c>
      <c r="M2673">
        <f>RAND()</f>
        <v/>
      </c>
      <c r="N2673">
        <f>IF('d_시나리오'!$J$5='d_시나리오'!$H$5,'d_시나리오'!$I$5,IF(M2673&lt;('d_시나리오'!$I$5-'d_시나리오'!$H$5)/('d_시나리오'!$J$5-'d_시나리오'!$H$5),'d_시나리오'!$H$5+SQRT(M2673*('d_시나리오'!$J$5-'d_시나리오'!$H$5)*('d_시나리오'!$I$5-'d_시나리오'!$H$5)),'d_시나리오'!$J$5-SQRT((1-M2673)*('d_시나리오'!$J$5-'d_시나리오'!$H$5)*('d_시나리오'!$J$5-'d_시나리오'!$I$5))))</f>
        <v/>
      </c>
      <c r="O2673">
        <f>RAND()</f>
        <v/>
      </c>
      <c r="P2673">
        <f>IF('d_시나리오'!$J$6='d_시나리오'!$H$6,'d_시나리오'!$I$6,IF(O2673&lt;('d_시나리오'!$I$6-'d_시나리오'!$H$6)/('d_시나리오'!$J$6-'d_시나리오'!$H$6),'d_시나리오'!$H$6+SQRT(O2673*('d_시나리오'!$J$6-'d_시나리오'!$H$6)*('d_시나리오'!$I$6-'d_시나리오'!$H$6)),'d_시나리오'!$J$6-SQRT((1-O2673)*('d_시나리오'!$J$6-'d_시나리오'!$H$6)*('d_시나리오'!$J$6-'d_시나리오'!$I$6))))</f>
        <v/>
      </c>
      <c r="Q2673">
        <f>INDEX('d_분포'!$B$2:$B$57,RANDBETWEEN(1,56))</f>
        <v/>
      </c>
      <c r="R2673">
        <f>BETAINV(RAND(),5,5)</f>
        <v/>
      </c>
      <c r="S2673">
        <f>'d_고정'!$B$1*'6_기대효과'!$H$7*('d_시나리오'!$I$7/'d_고정'!$B$2)*B2673</f>
        <v/>
      </c>
      <c r="T2673">
        <f>S2673*D2673</f>
        <v/>
      </c>
      <c r="U2673">
        <f>S2673*F2673*H2673</f>
        <v/>
      </c>
      <c r="V2673">
        <f>S2673*F2673*(H2673-1)</f>
        <v/>
      </c>
      <c r="W2673">
        <f>U2673*J2673</f>
        <v/>
      </c>
      <c r="X2673">
        <f>T2673+W2673</f>
        <v/>
      </c>
      <c r="Y2673">
        <f>(T2673*E2673+W2673*L2673)*(1-R2673-'d_고정'!$B$13)</f>
        <v/>
      </c>
      <c r="Z2673">
        <f>(U2673*N2673*Q2673+'d_고정'!$B$3*('6_기대효과'!$H$7/8)*Q2673*'d_고정'!$B$10*P2673*('6_기대효과'!$K$7/'d_고정'!$B$9))*(1-R2673)</f>
        <v/>
      </c>
      <c r="AA2673">
        <f>W2673*L2673*(1-R2673-'d_고정'!$B$13)+U2673*MAX(N2673-'d_고정'!$B$10*P2673*('6_기대효과'!$K$7/'d_고정'!$B$9),0)*Q2673*(1-R2673)</f>
        <v/>
      </c>
      <c r="AB2673">
        <f>Y2673+Z2673</f>
        <v/>
      </c>
      <c r="AC2673">
        <f>Y2673/('d_고정'!$B$5*'6_기대효과'!$H$7/8)/'d_고정'!$B$6</f>
        <v/>
      </c>
      <c r="AD2673">
        <f>Y2673/('d_고정'!$B$8*'6_기대효과'!$H$7/8)</f>
        <v/>
      </c>
    </row>
    <row r="2674">
      <c r="A2674">
        <f>RAND()</f>
        <v/>
      </c>
      <c r="B2674">
        <f>IF('d_시나리오'!$J$2='d_시나리오'!$H$2,'d_시나리오'!$I$2,IF(A2674&lt;('d_시나리오'!$I$2-'d_시나리오'!$H$2)/('d_시나리오'!$J$2-'d_시나리오'!$H$2),'d_시나리오'!$H$2+SQRT(A2674*('d_시나리오'!$J$2-'d_시나리오'!$H$2)*('d_시나리오'!$I$2-'d_시나리오'!$H$2)),'d_시나리오'!$J$2-SQRT((1-A2674)*('d_시나리오'!$J$2-'d_시나리오'!$H$2)*('d_시나리오'!$J$2-'d_시나리오'!$I$2))))</f>
        <v/>
      </c>
      <c r="C2674">
        <f>RAND()</f>
        <v/>
      </c>
      <c r="D2674">
        <f>BETAINV(RAND(),IF(C2674&lt;'d_고정'!$B$26,'d_고정'!$B$23,'d_고정'!$B$16)+1,'d_고정'!$B$17-IF(C2674&lt;'d_고정'!$B$26,'d_고정'!$B$23,'d_고정'!$B$16)+1)*('d_고정'!$B$14+('d_고정'!$B$15-'d_고정'!$B$14)*RAND())</f>
        <v/>
      </c>
      <c r="E2674">
        <f>INDEX('d_분포'!$A$2:$A$28,RANDBETWEEN(1,27))</f>
        <v/>
      </c>
      <c r="F2674">
        <f>INDEX('d_분포'!$C$2:$C$5,RANDBETWEEN(1,4))*(0.9+0.2*RAND())</f>
        <v/>
      </c>
      <c r="G2674">
        <f>RAND()</f>
        <v/>
      </c>
      <c r="H2674">
        <f>(F2674+(1-F2674)*('d_고정'!$B$22*BETAINV(RAND(),IF(G2674&lt;'d_고정'!$B$26,'d_고정'!$B$25,'d_고정'!$B$20)+1,'d_고정'!$B$21-IF(G2674&lt;'d_고정'!$B$26,'d_고정'!$B$25,'d_고정'!$B$20)+1)+(1-'d_고정'!$B$22)*BETAINV(RAND(),IF(G2674&lt;'d_고정'!$B$26,'d_고정'!$B$24,'d_고정'!$B$18)+1,'d_고정'!$B$19-IF(G2674&lt;'d_고정'!$B$26,'d_고정'!$B$24,'d_고정'!$B$18)+1))*('d_고정'!$B$14+('d_고정'!$B$15-'d_고정'!$B$14)*RAND()))/F2674</f>
        <v/>
      </c>
      <c r="I2674">
        <f>RAND()</f>
        <v/>
      </c>
      <c r="J2674">
        <f>IF('d_시나리오'!$J$3='d_시나리오'!$H$3,'d_시나리오'!$I$3,IF(I2674&lt;('d_시나리오'!$I$3-'d_시나리오'!$H$3)/('d_시나리오'!$J$3-'d_시나리오'!$H$3),'d_시나리오'!$H$3+SQRT(I2674*('d_시나리오'!$J$3-'d_시나리오'!$H$3)*('d_시나리오'!$I$3-'d_시나리오'!$H$3)),'d_시나리오'!$J$3-SQRT((1-I2674)*('d_시나리오'!$J$3-'d_시나리오'!$H$3)*('d_시나리오'!$J$3-'d_시나리오'!$I$3))))</f>
        <v/>
      </c>
      <c r="K2674">
        <f>RAND()</f>
        <v/>
      </c>
      <c r="L2674">
        <f>IF('d_시나리오'!$J$4='d_시나리오'!$H$4,'d_시나리오'!$I$4,IF(K2674&lt;('d_시나리오'!$I$4-'d_시나리오'!$H$4)/('d_시나리오'!$J$4-'d_시나리오'!$H$4),'d_시나리오'!$H$4+SQRT(K2674*('d_시나리오'!$J$4-'d_시나리오'!$H$4)*('d_시나리오'!$I$4-'d_시나리오'!$H$4)),'d_시나리오'!$J$4-SQRT((1-K2674)*('d_시나리오'!$J$4-'d_시나리오'!$H$4)*('d_시나리오'!$J$4-'d_시나리오'!$I$4))))</f>
        <v/>
      </c>
      <c r="M2674">
        <f>RAND()</f>
        <v/>
      </c>
      <c r="N2674">
        <f>IF('d_시나리오'!$J$5='d_시나리오'!$H$5,'d_시나리오'!$I$5,IF(M2674&lt;('d_시나리오'!$I$5-'d_시나리오'!$H$5)/('d_시나리오'!$J$5-'d_시나리오'!$H$5),'d_시나리오'!$H$5+SQRT(M2674*('d_시나리오'!$J$5-'d_시나리오'!$H$5)*('d_시나리오'!$I$5-'d_시나리오'!$H$5)),'d_시나리오'!$J$5-SQRT((1-M2674)*('d_시나리오'!$J$5-'d_시나리오'!$H$5)*('d_시나리오'!$J$5-'d_시나리오'!$I$5))))</f>
        <v/>
      </c>
      <c r="O2674">
        <f>RAND()</f>
        <v/>
      </c>
      <c r="P2674">
        <f>IF('d_시나리오'!$J$6='d_시나리오'!$H$6,'d_시나리오'!$I$6,IF(O2674&lt;('d_시나리오'!$I$6-'d_시나리오'!$H$6)/('d_시나리오'!$J$6-'d_시나리오'!$H$6),'d_시나리오'!$H$6+SQRT(O2674*('d_시나리오'!$J$6-'d_시나리오'!$H$6)*('d_시나리오'!$I$6-'d_시나리오'!$H$6)),'d_시나리오'!$J$6-SQRT((1-O2674)*('d_시나리오'!$J$6-'d_시나리오'!$H$6)*('d_시나리오'!$J$6-'d_시나리오'!$I$6))))</f>
        <v/>
      </c>
      <c r="Q2674">
        <f>INDEX('d_분포'!$B$2:$B$57,RANDBETWEEN(1,56))</f>
        <v/>
      </c>
      <c r="R2674">
        <f>BETAINV(RAND(),5,5)</f>
        <v/>
      </c>
      <c r="S2674">
        <f>'d_고정'!$B$1*'6_기대효과'!$H$7*('d_시나리오'!$I$7/'d_고정'!$B$2)*B2674</f>
        <v/>
      </c>
      <c r="T2674">
        <f>S2674*D2674</f>
        <v/>
      </c>
      <c r="U2674">
        <f>S2674*F2674*H2674</f>
        <v/>
      </c>
      <c r="V2674">
        <f>S2674*F2674*(H2674-1)</f>
        <v/>
      </c>
      <c r="W2674">
        <f>U2674*J2674</f>
        <v/>
      </c>
      <c r="X2674">
        <f>T2674+W2674</f>
        <v/>
      </c>
      <c r="Y2674">
        <f>(T2674*E2674+W2674*L2674)*(1-R2674-'d_고정'!$B$13)</f>
        <v/>
      </c>
      <c r="Z2674">
        <f>(U2674*N2674*Q2674+'d_고정'!$B$3*('6_기대효과'!$H$7/8)*Q2674*'d_고정'!$B$10*P2674*('6_기대효과'!$K$7/'d_고정'!$B$9))*(1-R2674)</f>
        <v/>
      </c>
      <c r="AA2674">
        <f>W2674*L2674*(1-R2674-'d_고정'!$B$13)+U2674*MAX(N2674-'d_고정'!$B$10*P2674*('6_기대효과'!$K$7/'d_고정'!$B$9),0)*Q2674*(1-R2674)</f>
        <v/>
      </c>
      <c r="AB2674">
        <f>Y2674+Z2674</f>
        <v/>
      </c>
      <c r="AC2674">
        <f>Y2674/('d_고정'!$B$5*'6_기대효과'!$H$7/8)/'d_고정'!$B$6</f>
        <v/>
      </c>
      <c r="AD2674">
        <f>Y2674/('d_고정'!$B$8*'6_기대효과'!$H$7/8)</f>
        <v/>
      </c>
    </row>
    <row r="2675">
      <c r="A2675">
        <f>RAND()</f>
        <v/>
      </c>
      <c r="B2675">
        <f>IF('d_시나리오'!$J$2='d_시나리오'!$H$2,'d_시나리오'!$I$2,IF(A2675&lt;('d_시나리오'!$I$2-'d_시나리오'!$H$2)/('d_시나리오'!$J$2-'d_시나리오'!$H$2),'d_시나리오'!$H$2+SQRT(A2675*('d_시나리오'!$J$2-'d_시나리오'!$H$2)*('d_시나리오'!$I$2-'d_시나리오'!$H$2)),'d_시나리오'!$J$2-SQRT((1-A2675)*('d_시나리오'!$J$2-'d_시나리오'!$H$2)*('d_시나리오'!$J$2-'d_시나리오'!$I$2))))</f>
        <v/>
      </c>
      <c r="C2675">
        <f>RAND()</f>
        <v/>
      </c>
      <c r="D2675">
        <f>BETAINV(RAND(),IF(C2675&lt;'d_고정'!$B$26,'d_고정'!$B$23,'d_고정'!$B$16)+1,'d_고정'!$B$17-IF(C2675&lt;'d_고정'!$B$26,'d_고정'!$B$23,'d_고정'!$B$16)+1)*('d_고정'!$B$14+('d_고정'!$B$15-'d_고정'!$B$14)*RAND())</f>
        <v/>
      </c>
      <c r="E2675">
        <f>INDEX('d_분포'!$A$2:$A$28,RANDBETWEEN(1,27))</f>
        <v/>
      </c>
      <c r="F2675">
        <f>INDEX('d_분포'!$C$2:$C$5,RANDBETWEEN(1,4))*(0.9+0.2*RAND())</f>
        <v/>
      </c>
      <c r="G2675">
        <f>RAND()</f>
        <v/>
      </c>
      <c r="H2675">
        <f>(F2675+(1-F2675)*('d_고정'!$B$22*BETAINV(RAND(),IF(G2675&lt;'d_고정'!$B$26,'d_고정'!$B$25,'d_고정'!$B$20)+1,'d_고정'!$B$21-IF(G2675&lt;'d_고정'!$B$26,'d_고정'!$B$25,'d_고정'!$B$20)+1)+(1-'d_고정'!$B$22)*BETAINV(RAND(),IF(G2675&lt;'d_고정'!$B$26,'d_고정'!$B$24,'d_고정'!$B$18)+1,'d_고정'!$B$19-IF(G2675&lt;'d_고정'!$B$26,'d_고정'!$B$24,'d_고정'!$B$18)+1))*('d_고정'!$B$14+('d_고정'!$B$15-'d_고정'!$B$14)*RAND()))/F2675</f>
        <v/>
      </c>
      <c r="I2675">
        <f>RAND()</f>
        <v/>
      </c>
      <c r="J2675">
        <f>IF('d_시나리오'!$J$3='d_시나리오'!$H$3,'d_시나리오'!$I$3,IF(I2675&lt;('d_시나리오'!$I$3-'d_시나리오'!$H$3)/('d_시나리오'!$J$3-'d_시나리오'!$H$3),'d_시나리오'!$H$3+SQRT(I2675*('d_시나리오'!$J$3-'d_시나리오'!$H$3)*('d_시나리오'!$I$3-'d_시나리오'!$H$3)),'d_시나리오'!$J$3-SQRT((1-I2675)*('d_시나리오'!$J$3-'d_시나리오'!$H$3)*('d_시나리오'!$J$3-'d_시나리오'!$I$3))))</f>
        <v/>
      </c>
      <c r="K2675">
        <f>RAND()</f>
        <v/>
      </c>
      <c r="L2675">
        <f>IF('d_시나리오'!$J$4='d_시나리오'!$H$4,'d_시나리오'!$I$4,IF(K2675&lt;('d_시나리오'!$I$4-'d_시나리오'!$H$4)/('d_시나리오'!$J$4-'d_시나리오'!$H$4),'d_시나리오'!$H$4+SQRT(K2675*('d_시나리오'!$J$4-'d_시나리오'!$H$4)*('d_시나리오'!$I$4-'d_시나리오'!$H$4)),'d_시나리오'!$J$4-SQRT((1-K2675)*('d_시나리오'!$J$4-'d_시나리오'!$H$4)*('d_시나리오'!$J$4-'d_시나리오'!$I$4))))</f>
        <v/>
      </c>
      <c r="M2675">
        <f>RAND()</f>
        <v/>
      </c>
      <c r="N2675">
        <f>IF('d_시나리오'!$J$5='d_시나리오'!$H$5,'d_시나리오'!$I$5,IF(M2675&lt;('d_시나리오'!$I$5-'d_시나리오'!$H$5)/('d_시나리오'!$J$5-'d_시나리오'!$H$5),'d_시나리오'!$H$5+SQRT(M2675*('d_시나리오'!$J$5-'d_시나리오'!$H$5)*('d_시나리오'!$I$5-'d_시나리오'!$H$5)),'d_시나리오'!$J$5-SQRT((1-M2675)*('d_시나리오'!$J$5-'d_시나리오'!$H$5)*('d_시나리오'!$J$5-'d_시나리오'!$I$5))))</f>
        <v/>
      </c>
      <c r="O2675">
        <f>RAND()</f>
        <v/>
      </c>
      <c r="P2675">
        <f>IF('d_시나리오'!$J$6='d_시나리오'!$H$6,'d_시나리오'!$I$6,IF(O2675&lt;('d_시나리오'!$I$6-'d_시나리오'!$H$6)/('d_시나리오'!$J$6-'d_시나리오'!$H$6),'d_시나리오'!$H$6+SQRT(O2675*('d_시나리오'!$J$6-'d_시나리오'!$H$6)*('d_시나리오'!$I$6-'d_시나리오'!$H$6)),'d_시나리오'!$J$6-SQRT((1-O2675)*('d_시나리오'!$J$6-'d_시나리오'!$H$6)*('d_시나리오'!$J$6-'d_시나리오'!$I$6))))</f>
        <v/>
      </c>
      <c r="Q2675">
        <f>INDEX('d_분포'!$B$2:$B$57,RANDBETWEEN(1,56))</f>
        <v/>
      </c>
      <c r="R2675">
        <f>BETAINV(RAND(),5,5)</f>
        <v/>
      </c>
      <c r="S2675">
        <f>'d_고정'!$B$1*'6_기대효과'!$H$7*('d_시나리오'!$I$7/'d_고정'!$B$2)*B2675</f>
        <v/>
      </c>
      <c r="T2675">
        <f>S2675*D2675</f>
        <v/>
      </c>
      <c r="U2675">
        <f>S2675*F2675*H2675</f>
        <v/>
      </c>
      <c r="V2675">
        <f>S2675*F2675*(H2675-1)</f>
        <v/>
      </c>
      <c r="W2675">
        <f>U2675*J2675</f>
        <v/>
      </c>
      <c r="X2675">
        <f>T2675+W2675</f>
        <v/>
      </c>
      <c r="Y2675">
        <f>(T2675*E2675+W2675*L2675)*(1-R2675-'d_고정'!$B$13)</f>
        <v/>
      </c>
      <c r="Z2675">
        <f>(U2675*N2675*Q2675+'d_고정'!$B$3*('6_기대효과'!$H$7/8)*Q2675*'d_고정'!$B$10*P2675*('6_기대효과'!$K$7/'d_고정'!$B$9))*(1-R2675)</f>
        <v/>
      </c>
      <c r="AA2675">
        <f>W2675*L2675*(1-R2675-'d_고정'!$B$13)+U2675*MAX(N2675-'d_고정'!$B$10*P2675*('6_기대효과'!$K$7/'d_고정'!$B$9),0)*Q2675*(1-R2675)</f>
        <v/>
      </c>
      <c r="AB2675">
        <f>Y2675+Z2675</f>
        <v/>
      </c>
      <c r="AC2675">
        <f>Y2675/('d_고정'!$B$5*'6_기대효과'!$H$7/8)/'d_고정'!$B$6</f>
        <v/>
      </c>
      <c r="AD2675">
        <f>Y2675/('d_고정'!$B$8*'6_기대효과'!$H$7/8)</f>
        <v/>
      </c>
    </row>
    <row r="2676">
      <c r="A2676">
        <f>RAND()</f>
        <v/>
      </c>
      <c r="B2676">
        <f>IF('d_시나리오'!$J$2='d_시나리오'!$H$2,'d_시나리오'!$I$2,IF(A2676&lt;('d_시나리오'!$I$2-'d_시나리오'!$H$2)/('d_시나리오'!$J$2-'d_시나리오'!$H$2),'d_시나리오'!$H$2+SQRT(A2676*('d_시나리오'!$J$2-'d_시나리오'!$H$2)*('d_시나리오'!$I$2-'d_시나리오'!$H$2)),'d_시나리오'!$J$2-SQRT((1-A2676)*('d_시나리오'!$J$2-'d_시나리오'!$H$2)*('d_시나리오'!$J$2-'d_시나리오'!$I$2))))</f>
        <v/>
      </c>
      <c r="C2676">
        <f>RAND()</f>
        <v/>
      </c>
      <c r="D2676">
        <f>BETAINV(RAND(),IF(C2676&lt;'d_고정'!$B$26,'d_고정'!$B$23,'d_고정'!$B$16)+1,'d_고정'!$B$17-IF(C2676&lt;'d_고정'!$B$26,'d_고정'!$B$23,'d_고정'!$B$16)+1)*('d_고정'!$B$14+('d_고정'!$B$15-'d_고정'!$B$14)*RAND())</f>
        <v/>
      </c>
      <c r="E2676">
        <f>INDEX('d_분포'!$A$2:$A$28,RANDBETWEEN(1,27))</f>
        <v/>
      </c>
      <c r="F2676">
        <f>INDEX('d_분포'!$C$2:$C$5,RANDBETWEEN(1,4))*(0.9+0.2*RAND())</f>
        <v/>
      </c>
      <c r="G2676">
        <f>RAND()</f>
        <v/>
      </c>
      <c r="H2676">
        <f>(F2676+(1-F2676)*('d_고정'!$B$22*BETAINV(RAND(),IF(G2676&lt;'d_고정'!$B$26,'d_고정'!$B$25,'d_고정'!$B$20)+1,'d_고정'!$B$21-IF(G2676&lt;'d_고정'!$B$26,'d_고정'!$B$25,'d_고정'!$B$20)+1)+(1-'d_고정'!$B$22)*BETAINV(RAND(),IF(G2676&lt;'d_고정'!$B$26,'d_고정'!$B$24,'d_고정'!$B$18)+1,'d_고정'!$B$19-IF(G2676&lt;'d_고정'!$B$26,'d_고정'!$B$24,'d_고정'!$B$18)+1))*('d_고정'!$B$14+('d_고정'!$B$15-'d_고정'!$B$14)*RAND()))/F2676</f>
        <v/>
      </c>
      <c r="I2676">
        <f>RAND()</f>
        <v/>
      </c>
      <c r="J2676">
        <f>IF('d_시나리오'!$J$3='d_시나리오'!$H$3,'d_시나리오'!$I$3,IF(I2676&lt;('d_시나리오'!$I$3-'d_시나리오'!$H$3)/('d_시나리오'!$J$3-'d_시나리오'!$H$3),'d_시나리오'!$H$3+SQRT(I2676*('d_시나리오'!$J$3-'d_시나리오'!$H$3)*('d_시나리오'!$I$3-'d_시나리오'!$H$3)),'d_시나리오'!$J$3-SQRT((1-I2676)*('d_시나리오'!$J$3-'d_시나리오'!$H$3)*('d_시나리오'!$J$3-'d_시나리오'!$I$3))))</f>
        <v/>
      </c>
      <c r="K2676">
        <f>RAND()</f>
        <v/>
      </c>
      <c r="L2676">
        <f>IF('d_시나리오'!$J$4='d_시나리오'!$H$4,'d_시나리오'!$I$4,IF(K2676&lt;('d_시나리오'!$I$4-'d_시나리오'!$H$4)/('d_시나리오'!$J$4-'d_시나리오'!$H$4),'d_시나리오'!$H$4+SQRT(K2676*('d_시나리오'!$J$4-'d_시나리오'!$H$4)*('d_시나리오'!$I$4-'d_시나리오'!$H$4)),'d_시나리오'!$J$4-SQRT((1-K2676)*('d_시나리오'!$J$4-'d_시나리오'!$H$4)*('d_시나리오'!$J$4-'d_시나리오'!$I$4))))</f>
        <v/>
      </c>
      <c r="M2676">
        <f>RAND()</f>
        <v/>
      </c>
      <c r="N2676">
        <f>IF('d_시나리오'!$J$5='d_시나리오'!$H$5,'d_시나리오'!$I$5,IF(M2676&lt;('d_시나리오'!$I$5-'d_시나리오'!$H$5)/('d_시나리오'!$J$5-'d_시나리오'!$H$5),'d_시나리오'!$H$5+SQRT(M2676*('d_시나리오'!$J$5-'d_시나리오'!$H$5)*('d_시나리오'!$I$5-'d_시나리오'!$H$5)),'d_시나리오'!$J$5-SQRT((1-M2676)*('d_시나리오'!$J$5-'d_시나리오'!$H$5)*('d_시나리오'!$J$5-'d_시나리오'!$I$5))))</f>
        <v/>
      </c>
      <c r="O2676">
        <f>RAND()</f>
        <v/>
      </c>
      <c r="P2676">
        <f>IF('d_시나리오'!$J$6='d_시나리오'!$H$6,'d_시나리오'!$I$6,IF(O2676&lt;('d_시나리오'!$I$6-'d_시나리오'!$H$6)/('d_시나리오'!$J$6-'d_시나리오'!$H$6),'d_시나리오'!$H$6+SQRT(O2676*('d_시나리오'!$J$6-'d_시나리오'!$H$6)*('d_시나리오'!$I$6-'d_시나리오'!$H$6)),'d_시나리오'!$J$6-SQRT((1-O2676)*('d_시나리오'!$J$6-'d_시나리오'!$H$6)*('d_시나리오'!$J$6-'d_시나리오'!$I$6))))</f>
        <v/>
      </c>
      <c r="Q2676">
        <f>INDEX('d_분포'!$B$2:$B$57,RANDBETWEEN(1,56))</f>
        <v/>
      </c>
      <c r="R2676">
        <f>BETAINV(RAND(),5,5)</f>
        <v/>
      </c>
      <c r="S2676">
        <f>'d_고정'!$B$1*'6_기대효과'!$H$7*('d_시나리오'!$I$7/'d_고정'!$B$2)*B2676</f>
        <v/>
      </c>
      <c r="T2676">
        <f>S2676*D2676</f>
        <v/>
      </c>
      <c r="U2676">
        <f>S2676*F2676*H2676</f>
        <v/>
      </c>
      <c r="V2676">
        <f>S2676*F2676*(H2676-1)</f>
        <v/>
      </c>
      <c r="W2676">
        <f>U2676*J2676</f>
        <v/>
      </c>
      <c r="X2676">
        <f>T2676+W2676</f>
        <v/>
      </c>
      <c r="Y2676">
        <f>(T2676*E2676+W2676*L2676)*(1-R2676-'d_고정'!$B$13)</f>
        <v/>
      </c>
      <c r="Z2676">
        <f>(U2676*N2676*Q2676+'d_고정'!$B$3*('6_기대효과'!$H$7/8)*Q2676*'d_고정'!$B$10*P2676*('6_기대효과'!$K$7/'d_고정'!$B$9))*(1-R2676)</f>
        <v/>
      </c>
      <c r="AA2676">
        <f>W2676*L2676*(1-R2676-'d_고정'!$B$13)+U2676*MAX(N2676-'d_고정'!$B$10*P2676*('6_기대효과'!$K$7/'d_고정'!$B$9),0)*Q2676*(1-R2676)</f>
        <v/>
      </c>
      <c r="AB2676">
        <f>Y2676+Z2676</f>
        <v/>
      </c>
      <c r="AC2676">
        <f>Y2676/('d_고정'!$B$5*'6_기대효과'!$H$7/8)/'d_고정'!$B$6</f>
        <v/>
      </c>
      <c r="AD2676">
        <f>Y2676/('d_고정'!$B$8*'6_기대효과'!$H$7/8)</f>
        <v/>
      </c>
    </row>
    <row r="2677">
      <c r="A2677">
        <f>RAND()</f>
        <v/>
      </c>
      <c r="B2677">
        <f>IF('d_시나리오'!$J$2='d_시나리오'!$H$2,'d_시나리오'!$I$2,IF(A2677&lt;('d_시나리오'!$I$2-'d_시나리오'!$H$2)/('d_시나리오'!$J$2-'d_시나리오'!$H$2),'d_시나리오'!$H$2+SQRT(A2677*('d_시나리오'!$J$2-'d_시나리오'!$H$2)*('d_시나리오'!$I$2-'d_시나리오'!$H$2)),'d_시나리오'!$J$2-SQRT((1-A2677)*('d_시나리오'!$J$2-'d_시나리오'!$H$2)*('d_시나리오'!$J$2-'d_시나리오'!$I$2))))</f>
        <v/>
      </c>
      <c r="C2677">
        <f>RAND()</f>
        <v/>
      </c>
      <c r="D2677">
        <f>BETAINV(RAND(),IF(C2677&lt;'d_고정'!$B$26,'d_고정'!$B$23,'d_고정'!$B$16)+1,'d_고정'!$B$17-IF(C2677&lt;'d_고정'!$B$26,'d_고정'!$B$23,'d_고정'!$B$16)+1)*('d_고정'!$B$14+('d_고정'!$B$15-'d_고정'!$B$14)*RAND())</f>
        <v/>
      </c>
      <c r="E2677">
        <f>INDEX('d_분포'!$A$2:$A$28,RANDBETWEEN(1,27))</f>
        <v/>
      </c>
      <c r="F2677">
        <f>INDEX('d_분포'!$C$2:$C$5,RANDBETWEEN(1,4))*(0.9+0.2*RAND())</f>
        <v/>
      </c>
      <c r="G2677">
        <f>RAND()</f>
        <v/>
      </c>
      <c r="H2677">
        <f>(F2677+(1-F2677)*('d_고정'!$B$22*BETAINV(RAND(),IF(G2677&lt;'d_고정'!$B$26,'d_고정'!$B$25,'d_고정'!$B$20)+1,'d_고정'!$B$21-IF(G2677&lt;'d_고정'!$B$26,'d_고정'!$B$25,'d_고정'!$B$20)+1)+(1-'d_고정'!$B$22)*BETAINV(RAND(),IF(G2677&lt;'d_고정'!$B$26,'d_고정'!$B$24,'d_고정'!$B$18)+1,'d_고정'!$B$19-IF(G2677&lt;'d_고정'!$B$26,'d_고정'!$B$24,'d_고정'!$B$18)+1))*('d_고정'!$B$14+('d_고정'!$B$15-'d_고정'!$B$14)*RAND()))/F2677</f>
        <v/>
      </c>
      <c r="I2677">
        <f>RAND()</f>
        <v/>
      </c>
      <c r="J2677">
        <f>IF('d_시나리오'!$J$3='d_시나리오'!$H$3,'d_시나리오'!$I$3,IF(I2677&lt;('d_시나리오'!$I$3-'d_시나리오'!$H$3)/('d_시나리오'!$J$3-'d_시나리오'!$H$3),'d_시나리오'!$H$3+SQRT(I2677*('d_시나리오'!$J$3-'d_시나리오'!$H$3)*('d_시나리오'!$I$3-'d_시나리오'!$H$3)),'d_시나리오'!$J$3-SQRT((1-I2677)*('d_시나리오'!$J$3-'d_시나리오'!$H$3)*('d_시나리오'!$J$3-'d_시나리오'!$I$3))))</f>
        <v/>
      </c>
      <c r="K2677">
        <f>RAND()</f>
        <v/>
      </c>
      <c r="L2677">
        <f>IF('d_시나리오'!$J$4='d_시나리오'!$H$4,'d_시나리오'!$I$4,IF(K2677&lt;('d_시나리오'!$I$4-'d_시나리오'!$H$4)/('d_시나리오'!$J$4-'d_시나리오'!$H$4),'d_시나리오'!$H$4+SQRT(K2677*('d_시나리오'!$J$4-'d_시나리오'!$H$4)*('d_시나리오'!$I$4-'d_시나리오'!$H$4)),'d_시나리오'!$J$4-SQRT((1-K2677)*('d_시나리오'!$J$4-'d_시나리오'!$H$4)*('d_시나리오'!$J$4-'d_시나리오'!$I$4))))</f>
        <v/>
      </c>
      <c r="M2677">
        <f>RAND()</f>
        <v/>
      </c>
      <c r="N2677">
        <f>IF('d_시나리오'!$J$5='d_시나리오'!$H$5,'d_시나리오'!$I$5,IF(M2677&lt;('d_시나리오'!$I$5-'d_시나리오'!$H$5)/('d_시나리오'!$J$5-'d_시나리오'!$H$5),'d_시나리오'!$H$5+SQRT(M2677*('d_시나리오'!$J$5-'d_시나리오'!$H$5)*('d_시나리오'!$I$5-'d_시나리오'!$H$5)),'d_시나리오'!$J$5-SQRT((1-M2677)*('d_시나리오'!$J$5-'d_시나리오'!$H$5)*('d_시나리오'!$J$5-'d_시나리오'!$I$5))))</f>
        <v/>
      </c>
      <c r="O2677">
        <f>RAND()</f>
        <v/>
      </c>
      <c r="P2677">
        <f>IF('d_시나리오'!$J$6='d_시나리오'!$H$6,'d_시나리오'!$I$6,IF(O2677&lt;('d_시나리오'!$I$6-'d_시나리오'!$H$6)/('d_시나리오'!$J$6-'d_시나리오'!$H$6),'d_시나리오'!$H$6+SQRT(O2677*('d_시나리오'!$J$6-'d_시나리오'!$H$6)*('d_시나리오'!$I$6-'d_시나리오'!$H$6)),'d_시나리오'!$J$6-SQRT((1-O2677)*('d_시나리오'!$J$6-'d_시나리오'!$H$6)*('d_시나리오'!$J$6-'d_시나리오'!$I$6))))</f>
        <v/>
      </c>
      <c r="Q2677">
        <f>INDEX('d_분포'!$B$2:$B$57,RANDBETWEEN(1,56))</f>
        <v/>
      </c>
      <c r="R2677">
        <f>BETAINV(RAND(),5,5)</f>
        <v/>
      </c>
      <c r="S2677">
        <f>'d_고정'!$B$1*'6_기대효과'!$H$7*('d_시나리오'!$I$7/'d_고정'!$B$2)*B2677</f>
        <v/>
      </c>
      <c r="T2677">
        <f>S2677*D2677</f>
        <v/>
      </c>
      <c r="U2677">
        <f>S2677*F2677*H2677</f>
        <v/>
      </c>
      <c r="V2677">
        <f>S2677*F2677*(H2677-1)</f>
        <v/>
      </c>
      <c r="W2677">
        <f>U2677*J2677</f>
        <v/>
      </c>
      <c r="X2677">
        <f>T2677+W2677</f>
        <v/>
      </c>
      <c r="Y2677">
        <f>(T2677*E2677+W2677*L2677)*(1-R2677-'d_고정'!$B$13)</f>
        <v/>
      </c>
      <c r="Z2677">
        <f>(U2677*N2677*Q2677+'d_고정'!$B$3*('6_기대효과'!$H$7/8)*Q2677*'d_고정'!$B$10*P2677*('6_기대효과'!$K$7/'d_고정'!$B$9))*(1-R2677)</f>
        <v/>
      </c>
      <c r="AA2677">
        <f>W2677*L2677*(1-R2677-'d_고정'!$B$13)+U2677*MAX(N2677-'d_고정'!$B$10*P2677*('6_기대효과'!$K$7/'d_고정'!$B$9),0)*Q2677*(1-R2677)</f>
        <v/>
      </c>
      <c r="AB2677">
        <f>Y2677+Z2677</f>
        <v/>
      </c>
      <c r="AC2677">
        <f>Y2677/('d_고정'!$B$5*'6_기대효과'!$H$7/8)/'d_고정'!$B$6</f>
        <v/>
      </c>
      <c r="AD2677">
        <f>Y2677/('d_고정'!$B$8*'6_기대효과'!$H$7/8)</f>
        <v/>
      </c>
    </row>
    <row r="2678">
      <c r="A2678">
        <f>RAND()</f>
        <v/>
      </c>
      <c r="B2678">
        <f>IF('d_시나리오'!$J$2='d_시나리오'!$H$2,'d_시나리오'!$I$2,IF(A2678&lt;('d_시나리오'!$I$2-'d_시나리오'!$H$2)/('d_시나리오'!$J$2-'d_시나리오'!$H$2),'d_시나리오'!$H$2+SQRT(A2678*('d_시나리오'!$J$2-'d_시나리오'!$H$2)*('d_시나리오'!$I$2-'d_시나리오'!$H$2)),'d_시나리오'!$J$2-SQRT((1-A2678)*('d_시나리오'!$J$2-'d_시나리오'!$H$2)*('d_시나리오'!$J$2-'d_시나리오'!$I$2))))</f>
        <v/>
      </c>
      <c r="C2678">
        <f>RAND()</f>
        <v/>
      </c>
      <c r="D2678">
        <f>BETAINV(RAND(),IF(C2678&lt;'d_고정'!$B$26,'d_고정'!$B$23,'d_고정'!$B$16)+1,'d_고정'!$B$17-IF(C2678&lt;'d_고정'!$B$26,'d_고정'!$B$23,'d_고정'!$B$16)+1)*('d_고정'!$B$14+('d_고정'!$B$15-'d_고정'!$B$14)*RAND())</f>
        <v/>
      </c>
      <c r="E2678">
        <f>INDEX('d_분포'!$A$2:$A$28,RANDBETWEEN(1,27))</f>
        <v/>
      </c>
      <c r="F2678">
        <f>INDEX('d_분포'!$C$2:$C$5,RANDBETWEEN(1,4))*(0.9+0.2*RAND())</f>
        <v/>
      </c>
      <c r="G2678">
        <f>RAND()</f>
        <v/>
      </c>
      <c r="H2678">
        <f>(F2678+(1-F2678)*('d_고정'!$B$22*BETAINV(RAND(),IF(G2678&lt;'d_고정'!$B$26,'d_고정'!$B$25,'d_고정'!$B$20)+1,'d_고정'!$B$21-IF(G2678&lt;'d_고정'!$B$26,'d_고정'!$B$25,'d_고정'!$B$20)+1)+(1-'d_고정'!$B$22)*BETAINV(RAND(),IF(G2678&lt;'d_고정'!$B$26,'d_고정'!$B$24,'d_고정'!$B$18)+1,'d_고정'!$B$19-IF(G2678&lt;'d_고정'!$B$26,'d_고정'!$B$24,'d_고정'!$B$18)+1))*('d_고정'!$B$14+('d_고정'!$B$15-'d_고정'!$B$14)*RAND()))/F2678</f>
        <v/>
      </c>
      <c r="I2678">
        <f>RAND()</f>
        <v/>
      </c>
      <c r="J2678">
        <f>IF('d_시나리오'!$J$3='d_시나리오'!$H$3,'d_시나리오'!$I$3,IF(I2678&lt;('d_시나리오'!$I$3-'d_시나리오'!$H$3)/('d_시나리오'!$J$3-'d_시나리오'!$H$3),'d_시나리오'!$H$3+SQRT(I2678*('d_시나리오'!$J$3-'d_시나리오'!$H$3)*('d_시나리오'!$I$3-'d_시나리오'!$H$3)),'d_시나리오'!$J$3-SQRT((1-I2678)*('d_시나리오'!$J$3-'d_시나리오'!$H$3)*('d_시나리오'!$J$3-'d_시나리오'!$I$3))))</f>
        <v/>
      </c>
      <c r="K2678">
        <f>RAND()</f>
        <v/>
      </c>
      <c r="L2678">
        <f>IF('d_시나리오'!$J$4='d_시나리오'!$H$4,'d_시나리오'!$I$4,IF(K2678&lt;('d_시나리오'!$I$4-'d_시나리오'!$H$4)/('d_시나리오'!$J$4-'d_시나리오'!$H$4),'d_시나리오'!$H$4+SQRT(K2678*('d_시나리오'!$J$4-'d_시나리오'!$H$4)*('d_시나리오'!$I$4-'d_시나리오'!$H$4)),'d_시나리오'!$J$4-SQRT((1-K2678)*('d_시나리오'!$J$4-'d_시나리오'!$H$4)*('d_시나리오'!$J$4-'d_시나리오'!$I$4))))</f>
        <v/>
      </c>
      <c r="M2678">
        <f>RAND()</f>
        <v/>
      </c>
      <c r="N2678">
        <f>IF('d_시나리오'!$J$5='d_시나리오'!$H$5,'d_시나리오'!$I$5,IF(M2678&lt;('d_시나리오'!$I$5-'d_시나리오'!$H$5)/('d_시나리오'!$J$5-'d_시나리오'!$H$5),'d_시나리오'!$H$5+SQRT(M2678*('d_시나리오'!$J$5-'d_시나리오'!$H$5)*('d_시나리오'!$I$5-'d_시나리오'!$H$5)),'d_시나리오'!$J$5-SQRT((1-M2678)*('d_시나리오'!$J$5-'d_시나리오'!$H$5)*('d_시나리오'!$J$5-'d_시나리오'!$I$5))))</f>
        <v/>
      </c>
      <c r="O2678">
        <f>RAND()</f>
        <v/>
      </c>
      <c r="P2678">
        <f>IF('d_시나리오'!$J$6='d_시나리오'!$H$6,'d_시나리오'!$I$6,IF(O2678&lt;('d_시나리오'!$I$6-'d_시나리오'!$H$6)/('d_시나리오'!$J$6-'d_시나리오'!$H$6),'d_시나리오'!$H$6+SQRT(O2678*('d_시나리오'!$J$6-'d_시나리오'!$H$6)*('d_시나리오'!$I$6-'d_시나리오'!$H$6)),'d_시나리오'!$J$6-SQRT((1-O2678)*('d_시나리오'!$J$6-'d_시나리오'!$H$6)*('d_시나리오'!$J$6-'d_시나리오'!$I$6))))</f>
        <v/>
      </c>
      <c r="Q2678">
        <f>INDEX('d_분포'!$B$2:$B$57,RANDBETWEEN(1,56))</f>
        <v/>
      </c>
      <c r="R2678">
        <f>BETAINV(RAND(),5,5)</f>
        <v/>
      </c>
      <c r="S2678">
        <f>'d_고정'!$B$1*'6_기대효과'!$H$7*('d_시나리오'!$I$7/'d_고정'!$B$2)*B2678</f>
        <v/>
      </c>
      <c r="T2678">
        <f>S2678*D2678</f>
        <v/>
      </c>
      <c r="U2678">
        <f>S2678*F2678*H2678</f>
        <v/>
      </c>
      <c r="V2678">
        <f>S2678*F2678*(H2678-1)</f>
        <v/>
      </c>
      <c r="W2678">
        <f>U2678*J2678</f>
        <v/>
      </c>
      <c r="X2678">
        <f>T2678+W2678</f>
        <v/>
      </c>
      <c r="Y2678">
        <f>(T2678*E2678+W2678*L2678)*(1-R2678-'d_고정'!$B$13)</f>
        <v/>
      </c>
      <c r="Z2678">
        <f>(U2678*N2678*Q2678+'d_고정'!$B$3*('6_기대효과'!$H$7/8)*Q2678*'d_고정'!$B$10*P2678*('6_기대효과'!$K$7/'d_고정'!$B$9))*(1-R2678)</f>
        <v/>
      </c>
      <c r="AA2678">
        <f>W2678*L2678*(1-R2678-'d_고정'!$B$13)+U2678*MAX(N2678-'d_고정'!$B$10*P2678*('6_기대효과'!$K$7/'d_고정'!$B$9),0)*Q2678*(1-R2678)</f>
        <v/>
      </c>
      <c r="AB2678">
        <f>Y2678+Z2678</f>
        <v/>
      </c>
      <c r="AC2678">
        <f>Y2678/('d_고정'!$B$5*'6_기대효과'!$H$7/8)/'d_고정'!$B$6</f>
        <v/>
      </c>
      <c r="AD2678">
        <f>Y2678/('d_고정'!$B$8*'6_기대효과'!$H$7/8)</f>
        <v/>
      </c>
    </row>
    <row r="2679">
      <c r="A2679">
        <f>RAND()</f>
        <v/>
      </c>
      <c r="B2679">
        <f>IF('d_시나리오'!$J$2='d_시나리오'!$H$2,'d_시나리오'!$I$2,IF(A2679&lt;('d_시나리오'!$I$2-'d_시나리오'!$H$2)/('d_시나리오'!$J$2-'d_시나리오'!$H$2),'d_시나리오'!$H$2+SQRT(A2679*('d_시나리오'!$J$2-'d_시나리오'!$H$2)*('d_시나리오'!$I$2-'d_시나리오'!$H$2)),'d_시나리오'!$J$2-SQRT((1-A2679)*('d_시나리오'!$J$2-'d_시나리오'!$H$2)*('d_시나리오'!$J$2-'d_시나리오'!$I$2))))</f>
        <v/>
      </c>
      <c r="C2679">
        <f>RAND()</f>
        <v/>
      </c>
      <c r="D2679">
        <f>BETAINV(RAND(),IF(C2679&lt;'d_고정'!$B$26,'d_고정'!$B$23,'d_고정'!$B$16)+1,'d_고정'!$B$17-IF(C2679&lt;'d_고정'!$B$26,'d_고정'!$B$23,'d_고정'!$B$16)+1)*('d_고정'!$B$14+('d_고정'!$B$15-'d_고정'!$B$14)*RAND())</f>
        <v/>
      </c>
      <c r="E2679">
        <f>INDEX('d_분포'!$A$2:$A$28,RANDBETWEEN(1,27))</f>
        <v/>
      </c>
      <c r="F2679">
        <f>INDEX('d_분포'!$C$2:$C$5,RANDBETWEEN(1,4))*(0.9+0.2*RAND())</f>
        <v/>
      </c>
      <c r="G2679">
        <f>RAND()</f>
        <v/>
      </c>
      <c r="H2679">
        <f>(F2679+(1-F2679)*('d_고정'!$B$22*BETAINV(RAND(),IF(G2679&lt;'d_고정'!$B$26,'d_고정'!$B$25,'d_고정'!$B$20)+1,'d_고정'!$B$21-IF(G2679&lt;'d_고정'!$B$26,'d_고정'!$B$25,'d_고정'!$B$20)+1)+(1-'d_고정'!$B$22)*BETAINV(RAND(),IF(G2679&lt;'d_고정'!$B$26,'d_고정'!$B$24,'d_고정'!$B$18)+1,'d_고정'!$B$19-IF(G2679&lt;'d_고정'!$B$26,'d_고정'!$B$24,'d_고정'!$B$18)+1))*('d_고정'!$B$14+('d_고정'!$B$15-'d_고정'!$B$14)*RAND()))/F2679</f>
        <v/>
      </c>
      <c r="I2679">
        <f>RAND()</f>
        <v/>
      </c>
      <c r="J2679">
        <f>IF('d_시나리오'!$J$3='d_시나리오'!$H$3,'d_시나리오'!$I$3,IF(I2679&lt;('d_시나리오'!$I$3-'d_시나리오'!$H$3)/('d_시나리오'!$J$3-'d_시나리오'!$H$3),'d_시나리오'!$H$3+SQRT(I2679*('d_시나리오'!$J$3-'d_시나리오'!$H$3)*('d_시나리오'!$I$3-'d_시나리오'!$H$3)),'d_시나리오'!$J$3-SQRT((1-I2679)*('d_시나리오'!$J$3-'d_시나리오'!$H$3)*('d_시나리오'!$J$3-'d_시나리오'!$I$3))))</f>
        <v/>
      </c>
      <c r="K2679">
        <f>RAND()</f>
        <v/>
      </c>
      <c r="L2679">
        <f>IF('d_시나리오'!$J$4='d_시나리오'!$H$4,'d_시나리오'!$I$4,IF(K2679&lt;('d_시나리오'!$I$4-'d_시나리오'!$H$4)/('d_시나리오'!$J$4-'d_시나리오'!$H$4),'d_시나리오'!$H$4+SQRT(K2679*('d_시나리오'!$J$4-'d_시나리오'!$H$4)*('d_시나리오'!$I$4-'d_시나리오'!$H$4)),'d_시나리오'!$J$4-SQRT((1-K2679)*('d_시나리오'!$J$4-'d_시나리오'!$H$4)*('d_시나리오'!$J$4-'d_시나리오'!$I$4))))</f>
        <v/>
      </c>
      <c r="M2679">
        <f>RAND()</f>
        <v/>
      </c>
      <c r="N2679">
        <f>IF('d_시나리오'!$J$5='d_시나리오'!$H$5,'d_시나리오'!$I$5,IF(M2679&lt;('d_시나리오'!$I$5-'d_시나리오'!$H$5)/('d_시나리오'!$J$5-'d_시나리오'!$H$5),'d_시나리오'!$H$5+SQRT(M2679*('d_시나리오'!$J$5-'d_시나리오'!$H$5)*('d_시나리오'!$I$5-'d_시나리오'!$H$5)),'d_시나리오'!$J$5-SQRT((1-M2679)*('d_시나리오'!$J$5-'d_시나리오'!$H$5)*('d_시나리오'!$J$5-'d_시나리오'!$I$5))))</f>
        <v/>
      </c>
      <c r="O2679">
        <f>RAND()</f>
        <v/>
      </c>
      <c r="P2679">
        <f>IF('d_시나리오'!$J$6='d_시나리오'!$H$6,'d_시나리오'!$I$6,IF(O2679&lt;('d_시나리오'!$I$6-'d_시나리오'!$H$6)/('d_시나리오'!$J$6-'d_시나리오'!$H$6),'d_시나리오'!$H$6+SQRT(O2679*('d_시나리오'!$J$6-'d_시나리오'!$H$6)*('d_시나리오'!$I$6-'d_시나리오'!$H$6)),'d_시나리오'!$J$6-SQRT((1-O2679)*('d_시나리오'!$J$6-'d_시나리오'!$H$6)*('d_시나리오'!$J$6-'d_시나리오'!$I$6))))</f>
        <v/>
      </c>
      <c r="Q2679">
        <f>INDEX('d_분포'!$B$2:$B$57,RANDBETWEEN(1,56))</f>
        <v/>
      </c>
      <c r="R2679">
        <f>BETAINV(RAND(),5,5)</f>
        <v/>
      </c>
      <c r="S2679">
        <f>'d_고정'!$B$1*'6_기대효과'!$H$7*('d_시나리오'!$I$7/'d_고정'!$B$2)*B2679</f>
        <v/>
      </c>
      <c r="T2679">
        <f>S2679*D2679</f>
        <v/>
      </c>
      <c r="U2679">
        <f>S2679*F2679*H2679</f>
        <v/>
      </c>
      <c r="V2679">
        <f>S2679*F2679*(H2679-1)</f>
        <v/>
      </c>
      <c r="W2679">
        <f>U2679*J2679</f>
        <v/>
      </c>
      <c r="X2679">
        <f>T2679+W2679</f>
        <v/>
      </c>
      <c r="Y2679">
        <f>(T2679*E2679+W2679*L2679)*(1-R2679-'d_고정'!$B$13)</f>
        <v/>
      </c>
      <c r="Z2679">
        <f>(U2679*N2679*Q2679+'d_고정'!$B$3*('6_기대효과'!$H$7/8)*Q2679*'d_고정'!$B$10*P2679*('6_기대효과'!$K$7/'d_고정'!$B$9))*(1-R2679)</f>
        <v/>
      </c>
      <c r="AA2679">
        <f>W2679*L2679*(1-R2679-'d_고정'!$B$13)+U2679*MAX(N2679-'d_고정'!$B$10*P2679*('6_기대효과'!$K$7/'d_고정'!$B$9),0)*Q2679*(1-R2679)</f>
        <v/>
      </c>
      <c r="AB2679">
        <f>Y2679+Z2679</f>
        <v/>
      </c>
      <c r="AC2679">
        <f>Y2679/('d_고정'!$B$5*'6_기대효과'!$H$7/8)/'d_고정'!$B$6</f>
        <v/>
      </c>
      <c r="AD2679">
        <f>Y2679/('d_고정'!$B$8*'6_기대효과'!$H$7/8)</f>
        <v/>
      </c>
    </row>
    <row r="2680">
      <c r="A2680">
        <f>RAND()</f>
        <v/>
      </c>
      <c r="B2680">
        <f>IF('d_시나리오'!$J$2='d_시나리오'!$H$2,'d_시나리오'!$I$2,IF(A2680&lt;('d_시나리오'!$I$2-'d_시나리오'!$H$2)/('d_시나리오'!$J$2-'d_시나리오'!$H$2),'d_시나리오'!$H$2+SQRT(A2680*('d_시나리오'!$J$2-'d_시나리오'!$H$2)*('d_시나리오'!$I$2-'d_시나리오'!$H$2)),'d_시나리오'!$J$2-SQRT((1-A2680)*('d_시나리오'!$J$2-'d_시나리오'!$H$2)*('d_시나리오'!$J$2-'d_시나리오'!$I$2))))</f>
        <v/>
      </c>
      <c r="C2680">
        <f>RAND()</f>
        <v/>
      </c>
      <c r="D2680">
        <f>BETAINV(RAND(),IF(C2680&lt;'d_고정'!$B$26,'d_고정'!$B$23,'d_고정'!$B$16)+1,'d_고정'!$B$17-IF(C2680&lt;'d_고정'!$B$26,'d_고정'!$B$23,'d_고정'!$B$16)+1)*('d_고정'!$B$14+('d_고정'!$B$15-'d_고정'!$B$14)*RAND())</f>
        <v/>
      </c>
      <c r="E2680">
        <f>INDEX('d_분포'!$A$2:$A$28,RANDBETWEEN(1,27))</f>
        <v/>
      </c>
      <c r="F2680">
        <f>INDEX('d_분포'!$C$2:$C$5,RANDBETWEEN(1,4))*(0.9+0.2*RAND())</f>
        <v/>
      </c>
      <c r="G2680">
        <f>RAND()</f>
        <v/>
      </c>
      <c r="H2680">
        <f>(F2680+(1-F2680)*('d_고정'!$B$22*BETAINV(RAND(),IF(G2680&lt;'d_고정'!$B$26,'d_고정'!$B$25,'d_고정'!$B$20)+1,'d_고정'!$B$21-IF(G2680&lt;'d_고정'!$B$26,'d_고정'!$B$25,'d_고정'!$B$20)+1)+(1-'d_고정'!$B$22)*BETAINV(RAND(),IF(G2680&lt;'d_고정'!$B$26,'d_고정'!$B$24,'d_고정'!$B$18)+1,'d_고정'!$B$19-IF(G2680&lt;'d_고정'!$B$26,'d_고정'!$B$24,'d_고정'!$B$18)+1))*('d_고정'!$B$14+('d_고정'!$B$15-'d_고정'!$B$14)*RAND()))/F2680</f>
        <v/>
      </c>
      <c r="I2680">
        <f>RAND()</f>
        <v/>
      </c>
      <c r="J2680">
        <f>IF('d_시나리오'!$J$3='d_시나리오'!$H$3,'d_시나리오'!$I$3,IF(I2680&lt;('d_시나리오'!$I$3-'d_시나리오'!$H$3)/('d_시나리오'!$J$3-'d_시나리오'!$H$3),'d_시나리오'!$H$3+SQRT(I2680*('d_시나리오'!$J$3-'d_시나리오'!$H$3)*('d_시나리오'!$I$3-'d_시나리오'!$H$3)),'d_시나리오'!$J$3-SQRT((1-I2680)*('d_시나리오'!$J$3-'d_시나리오'!$H$3)*('d_시나리오'!$J$3-'d_시나리오'!$I$3))))</f>
        <v/>
      </c>
      <c r="K2680">
        <f>RAND()</f>
        <v/>
      </c>
      <c r="L2680">
        <f>IF('d_시나리오'!$J$4='d_시나리오'!$H$4,'d_시나리오'!$I$4,IF(K2680&lt;('d_시나리오'!$I$4-'d_시나리오'!$H$4)/('d_시나리오'!$J$4-'d_시나리오'!$H$4),'d_시나리오'!$H$4+SQRT(K2680*('d_시나리오'!$J$4-'d_시나리오'!$H$4)*('d_시나리오'!$I$4-'d_시나리오'!$H$4)),'d_시나리오'!$J$4-SQRT((1-K2680)*('d_시나리오'!$J$4-'d_시나리오'!$H$4)*('d_시나리오'!$J$4-'d_시나리오'!$I$4))))</f>
        <v/>
      </c>
      <c r="M2680">
        <f>RAND()</f>
        <v/>
      </c>
      <c r="N2680">
        <f>IF('d_시나리오'!$J$5='d_시나리오'!$H$5,'d_시나리오'!$I$5,IF(M2680&lt;('d_시나리오'!$I$5-'d_시나리오'!$H$5)/('d_시나리오'!$J$5-'d_시나리오'!$H$5),'d_시나리오'!$H$5+SQRT(M2680*('d_시나리오'!$J$5-'d_시나리오'!$H$5)*('d_시나리오'!$I$5-'d_시나리오'!$H$5)),'d_시나리오'!$J$5-SQRT((1-M2680)*('d_시나리오'!$J$5-'d_시나리오'!$H$5)*('d_시나리오'!$J$5-'d_시나리오'!$I$5))))</f>
        <v/>
      </c>
      <c r="O2680">
        <f>RAND()</f>
        <v/>
      </c>
      <c r="P2680">
        <f>IF('d_시나리오'!$J$6='d_시나리오'!$H$6,'d_시나리오'!$I$6,IF(O2680&lt;('d_시나리오'!$I$6-'d_시나리오'!$H$6)/('d_시나리오'!$J$6-'d_시나리오'!$H$6),'d_시나리오'!$H$6+SQRT(O2680*('d_시나리오'!$J$6-'d_시나리오'!$H$6)*('d_시나리오'!$I$6-'d_시나리오'!$H$6)),'d_시나리오'!$J$6-SQRT((1-O2680)*('d_시나리오'!$J$6-'d_시나리오'!$H$6)*('d_시나리오'!$J$6-'d_시나리오'!$I$6))))</f>
        <v/>
      </c>
      <c r="Q2680">
        <f>INDEX('d_분포'!$B$2:$B$57,RANDBETWEEN(1,56))</f>
        <v/>
      </c>
      <c r="R2680">
        <f>BETAINV(RAND(),5,5)</f>
        <v/>
      </c>
      <c r="S2680">
        <f>'d_고정'!$B$1*'6_기대효과'!$H$7*('d_시나리오'!$I$7/'d_고정'!$B$2)*B2680</f>
        <v/>
      </c>
      <c r="T2680">
        <f>S2680*D2680</f>
        <v/>
      </c>
      <c r="U2680">
        <f>S2680*F2680*H2680</f>
        <v/>
      </c>
      <c r="V2680">
        <f>S2680*F2680*(H2680-1)</f>
        <v/>
      </c>
      <c r="W2680">
        <f>U2680*J2680</f>
        <v/>
      </c>
      <c r="X2680">
        <f>T2680+W2680</f>
        <v/>
      </c>
      <c r="Y2680">
        <f>(T2680*E2680+W2680*L2680)*(1-R2680-'d_고정'!$B$13)</f>
        <v/>
      </c>
      <c r="Z2680">
        <f>(U2680*N2680*Q2680+'d_고정'!$B$3*('6_기대효과'!$H$7/8)*Q2680*'d_고정'!$B$10*P2680*('6_기대효과'!$K$7/'d_고정'!$B$9))*(1-R2680)</f>
        <v/>
      </c>
      <c r="AA2680">
        <f>W2680*L2680*(1-R2680-'d_고정'!$B$13)+U2680*MAX(N2680-'d_고정'!$B$10*P2680*('6_기대효과'!$K$7/'d_고정'!$B$9),0)*Q2680*(1-R2680)</f>
        <v/>
      </c>
      <c r="AB2680">
        <f>Y2680+Z2680</f>
        <v/>
      </c>
      <c r="AC2680">
        <f>Y2680/('d_고정'!$B$5*'6_기대효과'!$H$7/8)/'d_고정'!$B$6</f>
        <v/>
      </c>
      <c r="AD2680">
        <f>Y2680/('d_고정'!$B$8*'6_기대효과'!$H$7/8)</f>
        <v/>
      </c>
    </row>
    <row r="2681">
      <c r="A2681">
        <f>RAND()</f>
        <v/>
      </c>
      <c r="B2681">
        <f>IF('d_시나리오'!$J$2='d_시나리오'!$H$2,'d_시나리오'!$I$2,IF(A2681&lt;('d_시나리오'!$I$2-'d_시나리오'!$H$2)/('d_시나리오'!$J$2-'d_시나리오'!$H$2),'d_시나리오'!$H$2+SQRT(A2681*('d_시나리오'!$J$2-'d_시나리오'!$H$2)*('d_시나리오'!$I$2-'d_시나리오'!$H$2)),'d_시나리오'!$J$2-SQRT((1-A2681)*('d_시나리오'!$J$2-'d_시나리오'!$H$2)*('d_시나리오'!$J$2-'d_시나리오'!$I$2))))</f>
        <v/>
      </c>
      <c r="C2681">
        <f>RAND()</f>
        <v/>
      </c>
      <c r="D2681">
        <f>BETAINV(RAND(),IF(C2681&lt;'d_고정'!$B$26,'d_고정'!$B$23,'d_고정'!$B$16)+1,'d_고정'!$B$17-IF(C2681&lt;'d_고정'!$B$26,'d_고정'!$B$23,'d_고정'!$B$16)+1)*('d_고정'!$B$14+('d_고정'!$B$15-'d_고정'!$B$14)*RAND())</f>
        <v/>
      </c>
      <c r="E2681">
        <f>INDEX('d_분포'!$A$2:$A$28,RANDBETWEEN(1,27))</f>
        <v/>
      </c>
      <c r="F2681">
        <f>INDEX('d_분포'!$C$2:$C$5,RANDBETWEEN(1,4))*(0.9+0.2*RAND())</f>
        <v/>
      </c>
      <c r="G2681">
        <f>RAND()</f>
        <v/>
      </c>
      <c r="H2681">
        <f>(F2681+(1-F2681)*('d_고정'!$B$22*BETAINV(RAND(),IF(G2681&lt;'d_고정'!$B$26,'d_고정'!$B$25,'d_고정'!$B$20)+1,'d_고정'!$B$21-IF(G2681&lt;'d_고정'!$B$26,'d_고정'!$B$25,'d_고정'!$B$20)+1)+(1-'d_고정'!$B$22)*BETAINV(RAND(),IF(G2681&lt;'d_고정'!$B$26,'d_고정'!$B$24,'d_고정'!$B$18)+1,'d_고정'!$B$19-IF(G2681&lt;'d_고정'!$B$26,'d_고정'!$B$24,'d_고정'!$B$18)+1))*('d_고정'!$B$14+('d_고정'!$B$15-'d_고정'!$B$14)*RAND()))/F2681</f>
        <v/>
      </c>
      <c r="I2681">
        <f>RAND()</f>
        <v/>
      </c>
      <c r="J2681">
        <f>IF('d_시나리오'!$J$3='d_시나리오'!$H$3,'d_시나리오'!$I$3,IF(I2681&lt;('d_시나리오'!$I$3-'d_시나리오'!$H$3)/('d_시나리오'!$J$3-'d_시나리오'!$H$3),'d_시나리오'!$H$3+SQRT(I2681*('d_시나리오'!$J$3-'d_시나리오'!$H$3)*('d_시나리오'!$I$3-'d_시나리오'!$H$3)),'d_시나리오'!$J$3-SQRT((1-I2681)*('d_시나리오'!$J$3-'d_시나리오'!$H$3)*('d_시나리오'!$J$3-'d_시나리오'!$I$3))))</f>
        <v/>
      </c>
      <c r="K2681">
        <f>RAND()</f>
        <v/>
      </c>
      <c r="L2681">
        <f>IF('d_시나리오'!$J$4='d_시나리오'!$H$4,'d_시나리오'!$I$4,IF(K2681&lt;('d_시나리오'!$I$4-'d_시나리오'!$H$4)/('d_시나리오'!$J$4-'d_시나리오'!$H$4),'d_시나리오'!$H$4+SQRT(K2681*('d_시나리오'!$J$4-'d_시나리오'!$H$4)*('d_시나리오'!$I$4-'d_시나리오'!$H$4)),'d_시나리오'!$J$4-SQRT((1-K2681)*('d_시나리오'!$J$4-'d_시나리오'!$H$4)*('d_시나리오'!$J$4-'d_시나리오'!$I$4))))</f>
        <v/>
      </c>
      <c r="M2681">
        <f>RAND()</f>
        <v/>
      </c>
      <c r="N2681">
        <f>IF('d_시나리오'!$J$5='d_시나리오'!$H$5,'d_시나리오'!$I$5,IF(M2681&lt;('d_시나리오'!$I$5-'d_시나리오'!$H$5)/('d_시나리오'!$J$5-'d_시나리오'!$H$5),'d_시나리오'!$H$5+SQRT(M2681*('d_시나리오'!$J$5-'d_시나리오'!$H$5)*('d_시나리오'!$I$5-'d_시나리오'!$H$5)),'d_시나리오'!$J$5-SQRT((1-M2681)*('d_시나리오'!$J$5-'d_시나리오'!$H$5)*('d_시나리오'!$J$5-'d_시나리오'!$I$5))))</f>
        <v/>
      </c>
      <c r="O2681">
        <f>RAND()</f>
        <v/>
      </c>
      <c r="P2681">
        <f>IF('d_시나리오'!$J$6='d_시나리오'!$H$6,'d_시나리오'!$I$6,IF(O2681&lt;('d_시나리오'!$I$6-'d_시나리오'!$H$6)/('d_시나리오'!$J$6-'d_시나리오'!$H$6),'d_시나리오'!$H$6+SQRT(O2681*('d_시나리오'!$J$6-'d_시나리오'!$H$6)*('d_시나리오'!$I$6-'d_시나리오'!$H$6)),'d_시나리오'!$J$6-SQRT((1-O2681)*('d_시나리오'!$J$6-'d_시나리오'!$H$6)*('d_시나리오'!$J$6-'d_시나리오'!$I$6))))</f>
        <v/>
      </c>
      <c r="Q2681">
        <f>INDEX('d_분포'!$B$2:$B$57,RANDBETWEEN(1,56))</f>
        <v/>
      </c>
      <c r="R2681">
        <f>BETAINV(RAND(),5,5)</f>
        <v/>
      </c>
      <c r="S2681">
        <f>'d_고정'!$B$1*'6_기대효과'!$H$7*('d_시나리오'!$I$7/'d_고정'!$B$2)*B2681</f>
        <v/>
      </c>
      <c r="T2681">
        <f>S2681*D2681</f>
        <v/>
      </c>
      <c r="U2681">
        <f>S2681*F2681*H2681</f>
        <v/>
      </c>
      <c r="V2681">
        <f>S2681*F2681*(H2681-1)</f>
        <v/>
      </c>
      <c r="W2681">
        <f>U2681*J2681</f>
        <v/>
      </c>
      <c r="X2681">
        <f>T2681+W2681</f>
        <v/>
      </c>
      <c r="Y2681">
        <f>(T2681*E2681+W2681*L2681)*(1-R2681-'d_고정'!$B$13)</f>
        <v/>
      </c>
      <c r="Z2681">
        <f>(U2681*N2681*Q2681+'d_고정'!$B$3*('6_기대효과'!$H$7/8)*Q2681*'d_고정'!$B$10*P2681*('6_기대효과'!$K$7/'d_고정'!$B$9))*(1-R2681)</f>
        <v/>
      </c>
      <c r="AA2681">
        <f>W2681*L2681*(1-R2681-'d_고정'!$B$13)+U2681*MAX(N2681-'d_고정'!$B$10*P2681*('6_기대효과'!$K$7/'d_고정'!$B$9),0)*Q2681*(1-R2681)</f>
        <v/>
      </c>
      <c r="AB2681">
        <f>Y2681+Z2681</f>
        <v/>
      </c>
      <c r="AC2681">
        <f>Y2681/('d_고정'!$B$5*'6_기대효과'!$H$7/8)/'d_고정'!$B$6</f>
        <v/>
      </c>
      <c r="AD2681">
        <f>Y2681/('d_고정'!$B$8*'6_기대효과'!$H$7/8)</f>
        <v/>
      </c>
    </row>
    <row r="2682">
      <c r="A2682">
        <f>RAND()</f>
        <v/>
      </c>
      <c r="B2682">
        <f>IF('d_시나리오'!$J$2='d_시나리오'!$H$2,'d_시나리오'!$I$2,IF(A2682&lt;('d_시나리오'!$I$2-'d_시나리오'!$H$2)/('d_시나리오'!$J$2-'d_시나리오'!$H$2),'d_시나리오'!$H$2+SQRT(A2682*('d_시나리오'!$J$2-'d_시나리오'!$H$2)*('d_시나리오'!$I$2-'d_시나리오'!$H$2)),'d_시나리오'!$J$2-SQRT((1-A2682)*('d_시나리오'!$J$2-'d_시나리오'!$H$2)*('d_시나리오'!$J$2-'d_시나리오'!$I$2))))</f>
        <v/>
      </c>
      <c r="C2682">
        <f>RAND()</f>
        <v/>
      </c>
      <c r="D2682">
        <f>BETAINV(RAND(),IF(C2682&lt;'d_고정'!$B$26,'d_고정'!$B$23,'d_고정'!$B$16)+1,'d_고정'!$B$17-IF(C2682&lt;'d_고정'!$B$26,'d_고정'!$B$23,'d_고정'!$B$16)+1)*('d_고정'!$B$14+('d_고정'!$B$15-'d_고정'!$B$14)*RAND())</f>
        <v/>
      </c>
      <c r="E2682">
        <f>INDEX('d_분포'!$A$2:$A$28,RANDBETWEEN(1,27))</f>
        <v/>
      </c>
      <c r="F2682">
        <f>INDEX('d_분포'!$C$2:$C$5,RANDBETWEEN(1,4))*(0.9+0.2*RAND())</f>
        <v/>
      </c>
      <c r="G2682">
        <f>RAND()</f>
        <v/>
      </c>
      <c r="H2682">
        <f>(F2682+(1-F2682)*('d_고정'!$B$22*BETAINV(RAND(),IF(G2682&lt;'d_고정'!$B$26,'d_고정'!$B$25,'d_고정'!$B$20)+1,'d_고정'!$B$21-IF(G2682&lt;'d_고정'!$B$26,'d_고정'!$B$25,'d_고정'!$B$20)+1)+(1-'d_고정'!$B$22)*BETAINV(RAND(),IF(G2682&lt;'d_고정'!$B$26,'d_고정'!$B$24,'d_고정'!$B$18)+1,'d_고정'!$B$19-IF(G2682&lt;'d_고정'!$B$26,'d_고정'!$B$24,'d_고정'!$B$18)+1))*('d_고정'!$B$14+('d_고정'!$B$15-'d_고정'!$B$14)*RAND()))/F2682</f>
        <v/>
      </c>
      <c r="I2682">
        <f>RAND()</f>
        <v/>
      </c>
      <c r="J2682">
        <f>IF('d_시나리오'!$J$3='d_시나리오'!$H$3,'d_시나리오'!$I$3,IF(I2682&lt;('d_시나리오'!$I$3-'d_시나리오'!$H$3)/('d_시나리오'!$J$3-'d_시나리오'!$H$3),'d_시나리오'!$H$3+SQRT(I2682*('d_시나리오'!$J$3-'d_시나리오'!$H$3)*('d_시나리오'!$I$3-'d_시나리오'!$H$3)),'d_시나리오'!$J$3-SQRT((1-I2682)*('d_시나리오'!$J$3-'d_시나리오'!$H$3)*('d_시나리오'!$J$3-'d_시나리오'!$I$3))))</f>
        <v/>
      </c>
      <c r="K2682">
        <f>RAND()</f>
        <v/>
      </c>
      <c r="L2682">
        <f>IF('d_시나리오'!$J$4='d_시나리오'!$H$4,'d_시나리오'!$I$4,IF(K2682&lt;('d_시나리오'!$I$4-'d_시나리오'!$H$4)/('d_시나리오'!$J$4-'d_시나리오'!$H$4),'d_시나리오'!$H$4+SQRT(K2682*('d_시나리오'!$J$4-'d_시나리오'!$H$4)*('d_시나리오'!$I$4-'d_시나리오'!$H$4)),'d_시나리오'!$J$4-SQRT((1-K2682)*('d_시나리오'!$J$4-'d_시나리오'!$H$4)*('d_시나리오'!$J$4-'d_시나리오'!$I$4))))</f>
        <v/>
      </c>
      <c r="M2682">
        <f>RAND()</f>
        <v/>
      </c>
      <c r="N2682">
        <f>IF('d_시나리오'!$J$5='d_시나리오'!$H$5,'d_시나리오'!$I$5,IF(M2682&lt;('d_시나리오'!$I$5-'d_시나리오'!$H$5)/('d_시나리오'!$J$5-'d_시나리오'!$H$5),'d_시나리오'!$H$5+SQRT(M2682*('d_시나리오'!$J$5-'d_시나리오'!$H$5)*('d_시나리오'!$I$5-'d_시나리오'!$H$5)),'d_시나리오'!$J$5-SQRT((1-M2682)*('d_시나리오'!$J$5-'d_시나리오'!$H$5)*('d_시나리오'!$J$5-'d_시나리오'!$I$5))))</f>
        <v/>
      </c>
      <c r="O2682">
        <f>RAND()</f>
        <v/>
      </c>
      <c r="P2682">
        <f>IF('d_시나리오'!$J$6='d_시나리오'!$H$6,'d_시나리오'!$I$6,IF(O2682&lt;('d_시나리오'!$I$6-'d_시나리오'!$H$6)/('d_시나리오'!$J$6-'d_시나리오'!$H$6),'d_시나리오'!$H$6+SQRT(O2682*('d_시나리오'!$J$6-'d_시나리오'!$H$6)*('d_시나리오'!$I$6-'d_시나리오'!$H$6)),'d_시나리오'!$J$6-SQRT((1-O2682)*('d_시나리오'!$J$6-'d_시나리오'!$H$6)*('d_시나리오'!$J$6-'d_시나리오'!$I$6))))</f>
        <v/>
      </c>
      <c r="Q2682">
        <f>INDEX('d_분포'!$B$2:$B$57,RANDBETWEEN(1,56))</f>
        <v/>
      </c>
      <c r="R2682">
        <f>BETAINV(RAND(),5,5)</f>
        <v/>
      </c>
      <c r="S2682">
        <f>'d_고정'!$B$1*'6_기대효과'!$H$7*('d_시나리오'!$I$7/'d_고정'!$B$2)*B2682</f>
        <v/>
      </c>
      <c r="T2682">
        <f>S2682*D2682</f>
        <v/>
      </c>
      <c r="U2682">
        <f>S2682*F2682*H2682</f>
        <v/>
      </c>
      <c r="V2682">
        <f>S2682*F2682*(H2682-1)</f>
        <v/>
      </c>
      <c r="W2682">
        <f>U2682*J2682</f>
        <v/>
      </c>
      <c r="X2682">
        <f>T2682+W2682</f>
        <v/>
      </c>
      <c r="Y2682">
        <f>(T2682*E2682+W2682*L2682)*(1-R2682-'d_고정'!$B$13)</f>
        <v/>
      </c>
      <c r="Z2682">
        <f>(U2682*N2682*Q2682+'d_고정'!$B$3*('6_기대효과'!$H$7/8)*Q2682*'d_고정'!$B$10*P2682*('6_기대효과'!$K$7/'d_고정'!$B$9))*(1-R2682)</f>
        <v/>
      </c>
      <c r="AA2682">
        <f>W2682*L2682*(1-R2682-'d_고정'!$B$13)+U2682*MAX(N2682-'d_고정'!$B$10*P2682*('6_기대효과'!$K$7/'d_고정'!$B$9),0)*Q2682*(1-R2682)</f>
        <v/>
      </c>
      <c r="AB2682">
        <f>Y2682+Z2682</f>
        <v/>
      </c>
      <c r="AC2682">
        <f>Y2682/('d_고정'!$B$5*'6_기대효과'!$H$7/8)/'d_고정'!$B$6</f>
        <v/>
      </c>
      <c r="AD2682">
        <f>Y2682/('d_고정'!$B$8*'6_기대효과'!$H$7/8)</f>
        <v/>
      </c>
    </row>
    <row r="2683">
      <c r="A2683">
        <f>RAND()</f>
        <v/>
      </c>
      <c r="B2683">
        <f>IF('d_시나리오'!$J$2='d_시나리오'!$H$2,'d_시나리오'!$I$2,IF(A2683&lt;('d_시나리오'!$I$2-'d_시나리오'!$H$2)/('d_시나리오'!$J$2-'d_시나리오'!$H$2),'d_시나리오'!$H$2+SQRT(A2683*('d_시나리오'!$J$2-'d_시나리오'!$H$2)*('d_시나리오'!$I$2-'d_시나리오'!$H$2)),'d_시나리오'!$J$2-SQRT((1-A2683)*('d_시나리오'!$J$2-'d_시나리오'!$H$2)*('d_시나리오'!$J$2-'d_시나리오'!$I$2))))</f>
        <v/>
      </c>
      <c r="C2683">
        <f>RAND()</f>
        <v/>
      </c>
      <c r="D2683">
        <f>BETAINV(RAND(),IF(C2683&lt;'d_고정'!$B$26,'d_고정'!$B$23,'d_고정'!$B$16)+1,'d_고정'!$B$17-IF(C2683&lt;'d_고정'!$B$26,'d_고정'!$B$23,'d_고정'!$B$16)+1)*('d_고정'!$B$14+('d_고정'!$B$15-'d_고정'!$B$14)*RAND())</f>
        <v/>
      </c>
      <c r="E2683">
        <f>INDEX('d_분포'!$A$2:$A$28,RANDBETWEEN(1,27))</f>
        <v/>
      </c>
      <c r="F2683">
        <f>INDEX('d_분포'!$C$2:$C$5,RANDBETWEEN(1,4))*(0.9+0.2*RAND())</f>
        <v/>
      </c>
      <c r="G2683">
        <f>RAND()</f>
        <v/>
      </c>
      <c r="H2683">
        <f>(F2683+(1-F2683)*('d_고정'!$B$22*BETAINV(RAND(),IF(G2683&lt;'d_고정'!$B$26,'d_고정'!$B$25,'d_고정'!$B$20)+1,'d_고정'!$B$21-IF(G2683&lt;'d_고정'!$B$26,'d_고정'!$B$25,'d_고정'!$B$20)+1)+(1-'d_고정'!$B$22)*BETAINV(RAND(),IF(G2683&lt;'d_고정'!$B$26,'d_고정'!$B$24,'d_고정'!$B$18)+1,'d_고정'!$B$19-IF(G2683&lt;'d_고정'!$B$26,'d_고정'!$B$24,'d_고정'!$B$18)+1))*('d_고정'!$B$14+('d_고정'!$B$15-'d_고정'!$B$14)*RAND()))/F2683</f>
        <v/>
      </c>
      <c r="I2683">
        <f>RAND()</f>
        <v/>
      </c>
      <c r="J2683">
        <f>IF('d_시나리오'!$J$3='d_시나리오'!$H$3,'d_시나리오'!$I$3,IF(I2683&lt;('d_시나리오'!$I$3-'d_시나리오'!$H$3)/('d_시나리오'!$J$3-'d_시나리오'!$H$3),'d_시나리오'!$H$3+SQRT(I2683*('d_시나리오'!$J$3-'d_시나리오'!$H$3)*('d_시나리오'!$I$3-'d_시나리오'!$H$3)),'d_시나리오'!$J$3-SQRT((1-I2683)*('d_시나리오'!$J$3-'d_시나리오'!$H$3)*('d_시나리오'!$J$3-'d_시나리오'!$I$3))))</f>
        <v/>
      </c>
      <c r="K2683">
        <f>RAND()</f>
        <v/>
      </c>
      <c r="L2683">
        <f>IF('d_시나리오'!$J$4='d_시나리오'!$H$4,'d_시나리오'!$I$4,IF(K2683&lt;('d_시나리오'!$I$4-'d_시나리오'!$H$4)/('d_시나리오'!$J$4-'d_시나리오'!$H$4),'d_시나리오'!$H$4+SQRT(K2683*('d_시나리오'!$J$4-'d_시나리오'!$H$4)*('d_시나리오'!$I$4-'d_시나리오'!$H$4)),'d_시나리오'!$J$4-SQRT((1-K2683)*('d_시나리오'!$J$4-'d_시나리오'!$H$4)*('d_시나리오'!$J$4-'d_시나리오'!$I$4))))</f>
        <v/>
      </c>
      <c r="M2683">
        <f>RAND()</f>
        <v/>
      </c>
      <c r="N2683">
        <f>IF('d_시나리오'!$J$5='d_시나리오'!$H$5,'d_시나리오'!$I$5,IF(M2683&lt;('d_시나리오'!$I$5-'d_시나리오'!$H$5)/('d_시나리오'!$J$5-'d_시나리오'!$H$5),'d_시나리오'!$H$5+SQRT(M2683*('d_시나리오'!$J$5-'d_시나리오'!$H$5)*('d_시나리오'!$I$5-'d_시나리오'!$H$5)),'d_시나리오'!$J$5-SQRT((1-M2683)*('d_시나리오'!$J$5-'d_시나리오'!$H$5)*('d_시나리오'!$J$5-'d_시나리오'!$I$5))))</f>
        <v/>
      </c>
      <c r="O2683">
        <f>RAND()</f>
        <v/>
      </c>
      <c r="P2683">
        <f>IF('d_시나리오'!$J$6='d_시나리오'!$H$6,'d_시나리오'!$I$6,IF(O2683&lt;('d_시나리오'!$I$6-'d_시나리오'!$H$6)/('d_시나리오'!$J$6-'d_시나리오'!$H$6),'d_시나리오'!$H$6+SQRT(O2683*('d_시나리오'!$J$6-'d_시나리오'!$H$6)*('d_시나리오'!$I$6-'d_시나리오'!$H$6)),'d_시나리오'!$J$6-SQRT((1-O2683)*('d_시나리오'!$J$6-'d_시나리오'!$H$6)*('d_시나리오'!$J$6-'d_시나리오'!$I$6))))</f>
        <v/>
      </c>
      <c r="Q2683">
        <f>INDEX('d_분포'!$B$2:$B$57,RANDBETWEEN(1,56))</f>
        <v/>
      </c>
      <c r="R2683">
        <f>BETAINV(RAND(),5,5)</f>
        <v/>
      </c>
      <c r="S2683">
        <f>'d_고정'!$B$1*'6_기대효과'!$H$7*('d_시나리오'!$I$7/'d_고정'!$B$2)*B2683</f>
        <v/>
      </c>
      <c r="T2683">
        <f>S2683*D2683</f>
        <v/>
      </c>
      <c r="U2683">
        <f>S2683*F2683*H2683</f>
        <v/>
      </c>
      <c r="V2683">
        <f>S2683*F2683*(H2683-1)</f>
        <v/>
      </c>
      <c r="W2683">
        <f>U2683*J2683</f>
        <v/>
      </c>
      <c r="X2683">
        <f>T2683+W2683</f>
        <v/>
      </c>
      <c r="Y2683">
        <f>(T2683*E2683+W2683*L2683)*(1-R2683-'d_고정'!$B$13)</f>
        <v/>
      </c>
      <c r="Z2683">
        <f>(U2683*N2683*Q2683+'d_고정'!$B$3*('6_기대효과'!$H$7/8)*Q2683*'d_고정'!$B$10*P2683*('6_기대효과'!$K$7/'d_고정'!$B$9))*(1-R2683)</f>
        <v/>
      </c>
      <c r="AA2683">
        <f>W2683*L2683*(1-R2683-'d_고정'!$B$13)+U2683*MAX(N2683-'d_고정'!$B$10*P2683*('6_기대효과'!$K$7/'d_고정'!$B$9),0)*Q2683*(1-R2683)</f>
        <v/>
      </c>
      <c r="AB2683">
        <f>Y2683+Z2683</f>
        <v/>
      </c>
      <c r="AC2683">
        <f>Y2683/('d_고정'!$B$5*'6_기대효과'!$H$7/8)/'d_고정'!$B$6</f>
        <v/>
      </c>
      <c r="AD2683">
        <f>Y2683/('d_고정'!$B$8*'6_기대효과'!$H$7/8)</f>
        <v/>
      </c>
    </row>
    <row r="2684">
      <c r="A2684">
        <f>RAND()</f>
        <v/>
      </c>
      <c r="B2684">
        <f>IF('d_시나리오'!$J$2='d_시나리오'!$H$2,'d_시나리오'!$I$2,IF(A2684&lt;('d_시나리오'!$I$2-'d_시나리오'!$H$2)/('d_시나리오'!$J$2-'d_시나리오'!$H$2),'d_시나리오'!$H$2+SQRT(A2684*('d_시나리오'!$J$2-'d_시나리오'!$H$2)*('d_시나리오'!$I$2-'d_시나리오'!$H$2)),'d_시나리오'!$J$2-SQRT((1-A2684)*('d_시나리오'!$J$2-'d_시나리오'!$H$2)*('d_시나리오'!$J$2-'d_시나리오'!$I$2))))</f>
        <v/>
      </c>
      <c r="C2684">
        <f>RAND()</f>
        <v/>
      </c>
      <c r="D2684">
        <f>BETAINV(RAND(),IF(C2684&lt;'d_고정'!$B$26,'d_고정'!$B$23,'d_고정'!$B$16)+1,'d_고정'!$B$17-IF(C2684&lt;'d_고정'!$B$26,'d_고정'!$B$23,'d_고정'!$B$16)+1)*('d_고정'!$B$14+('d_고정'!$B$15-'d_고정'!$B$14)*RAND())</f>
        <v/>
      </c>
      <c r="E2684">
        <f>INDEX('d_분포'!$A$2:$A$28,RANDBETWEEN(1,27))</f>
        <v/>
      </c>
      <c r="F2684">
        <f>INDEX('d_분포'!$C$2:$C$5,RANDBETWEEN(1,4))*(0.9+0.2*RAND())</f>
        <v/>
      </c>
      <c r="G2684">
        <f>RAND()</f>
        <v/>
      </c>
      <c r="H2684">
        <f>(F2684+(1-F2684)*('d_고정'!$B$22*BETAINV(RAND(),IF(G2684&lt;'d_고정'!$B$26,'d_고정'!$B$25,'d_고정'!$B$20)+1,'d_고정'!$B$21-IF(G2684&lt;'d_고정'!$B$26,'d_고정'!$B$25,'d_고정'!$B$20)+1)+(1-'d_고정'!$B$22)*BETAINV(RAND(),IF(G2684&lt;'d_고정'!$B$26,'d_고정'!$B$24,'d_고정'!$B$18)+1,'d_고정'!$B$19-IF(G2684&lt;'d_고정'!$B$26,'d_고정'!$B$24,'d_고정'!$B$18)+1))*('d_고정'!$B$14+('d_고정'!$B$15-'d_고정'!$B$14)*RAND()))/F2684</f>
        <v/>
      </c>
      <c r="I2684">
        <f>RAND()</f>
        <v/>
      </c>
      <c r="J2684">
        <f>IF('d_시나리오'!$J$3='d_시나리오'!$H$3,'d_시나리오'!$I$3,IF(I2684&lt;('d_시나리오'!$I$3-'d_시나리오'!$H$3)/('d_시나리오'!$J$3-'d_시나리오'!$H$3),'d_시나리오'!$H$3+SQRT(I2684*('d_시나리오'!$J$3-'d_시나리오'!$H$3)*('d_시나리오'!$I$3-'d_시나리오'!$H$3)),'d_시나리오'!$J$3-SQRT((1-I2684)*('d_시나리오'!$J$3-'d_시나리오'!$H$3)*('d_시나리오'!$J$3-'d_시나리오'!$I$3))))</f>
        <v/>
      </c>
      <c r="K2684">
        <f>RAND()</f>
        <v/>
      </c>
      <c r="L2684">
        <f>IF('d_시나리오'!$J$4='d_시나리오'!$H$4,'d_시나리오'!$I$4,IF(K2684&lt;('d_시나리오'!$I$4-'d_시나리오'!$H$4)/('d_시나리오'!$J$4-'d_시나리오'!$H$4),'d_시나리오'!$H$4+SQRT(K2684*('d_시나리오'!$J$4-'d_시나리오'!$H$4)*('d_시나리오'!$I$4-'d_시나리오'!$H$4)),'d_시나리오'!$J$4-SQRT((1-K2684)*('d_시나리오'!$J$4-'d_시나리오'!$H$4)*('d_시나리오'!$J$4-'d_시나리오'!$I$4))))</f>
        <v/>
      </c>
      <c r="M2684">
        <f>RAND()</f>
        <v/>
      </c>
      <c r="N2684">
        <f>IF('d_시나리오'!$J$5='d_시나리오'!$H$5,'d_시나리오'!$I$5,IF(M2684&lt;('d_시나리오'!$I$5-'d_시나리오'!$H$5)/('d_시나리오'!$J$5-'d_시나리오'!$H$5),'d_시나리오'!$H$5+SQRT(M2684*('d_시나리오'!$J$5-'d_시나리오'!$H$5)*('d_시나리오'!$I$5-'d_시나리오'!$H$5)),'d_시나리오'!$J$5-SQRT((1-M2684)*('d_시나리오'!$J$5-'d_시나리오'!$H$5)*('d_시나리오'!$J$5-'d_시나리오'!$I$5))))</f>
        <v/>
      </c>
      <c r="O2684">
        <f>RAND()</f>
        <v/>
      </c>
      <c r="P2684">
        <f>IF('d_시나리오'!$J$6='d_시나리오'!$H$6,'d_시나리오'!$I$6,IF(O2684&lt;('d_시나리오'!$I$6-'d_시나리오'!$H$6)/('d_시나리오'!$J$6-'d_시나리오'!$H$6),'d_시나리오'!$H$6+SQRT(O2684*('d_시나리오'!$J$6-'d_시나리오'!$H$6)*('d_시나리오'!$I$6-'d_시나리오'!$H$6)),'d_시나리오'!$J$6-SQRT((1-O2684)*('d_시나리오'!$J$6-'d_시나리오'!$H$6)*('d_시나리오'!$J$6-'d_시나리오'!$I$6))))</f>
        <v/>
      </c>
      <c r="Q2684">
        <f>INDEX('d_분포'!$B$2:$B$57,RANDBETWEEN(1,56))</f>
        <v/>
      </c>
      <c r="R2684">
        <f>BETAINV(RAND(),5,5)</f>
        <v/>
      </c>
      <c r="S2684">
        <f>'d_고정'!$B$1*'6_기대효과'!$H$7*('d_시나리오'!$I$7/'d_고정'!$B$2)*B2684</f>
        <v/>
      </c>
      <c r="T2684">
        <f>S2684*D2684</f>
        <v/>
      </c>
      <c r="U2684">
        <f>S2684*F2684*H2684</f>
        <v/>
      </c>
      <c r="V2684">
        <f>S2684*F2684*(H2684-1)</f>
        <v/>
      </c>
      <c r="W2684">
        <f>U2684*J2684</f>
        <v/>
      </c>
      <c r="X2684">
        <f>T2684+W2684</f>
        <v/>
      </c>
      <c r="Y2684">
        <f>(T2684*E2684+W2684*L2684)*(1-R2684-'d_고정'!$B$13)</f>
        <v/>
      </c>
      <c r="Z2684">
        <f>(U2684*N2684*Q2684+'d_고정'!$B$3*('6_기대효과'!$H$7/8)*Q2684*'d_고정'!$B$10*P2684*('6_기대효과'!$K$7/'d_고정'!$B$9))*(1-R2684)</f>
        <v/>
      </c>
      <c r="AA2684">
        <f>W2684*L2684*(1-R2684-'d_고정'!$B$13)+U2684*MAX(N2684-'d_고정'!$B$10*P2684*('6_기대효과'!$K$7/'d_고정'!$B$9),0)*Q2684*(1-R2684)</f>
        <v/>
      </c>
      <c r="AB2684">
        <f>Y2684+Z2684</f>
        <v/>
      </c>
      <c r="AC2684">
        <f>Y2684/('d_고정'!$B$5*'6_기대효과'!$H$7/8)/'d_고정'!$B$6</f>
        <v/>
      </c>
      <c r="AD2684">
        <f>Y2684/('d_고정'!$B$8*'6_기대효과'!$H$7/8)</f>
        <v/>
      </c>
    </row>
    <row r="2685">
      <c r="A2685">
        <f>RAND()</f>
        <v/>
      </c>
      <c r="B2685">
        <f>IF('d_시나리오'!$J$2='d_시나리오'!$H$2,'d_시나리오'!$I$2,IF(A2685&lt;('d_시나리오'!$I$2-'d_시나리오'!$H$2)/('d_시나리오'!$J$2-'d_시나리오'!$H$2),'d_시나리오'!$H$2+SQRT(A2685*('d_시나리오'!$J$2-'d_시나리오'!$H$2)*('d_시나리오'!$I$2-'d_시나리오'!$H$2)),'d_시나리오'!$J$2-SQRT((1-A2685)*('d_시나리오'!$J$2-'d_시나리오'!$H$2)*('d_시나리오'!$J$2-'d_시나리오'!$I$2))))</f>
        <v/>
      </c>
      <c r="C2685">
        <f>RAND()</f>
        <v/>
      </c>
      <c r="D2685">
        <f>BETAINV(RAND(),IF(C2685&lt;'d_고정'!$B$26,'d_고정'!$B$23,'d_고정'!$B$16)+1,'d_고정'!$B$17-IF(C2685&lt;'d_고정'!$B$26,'d_고정'!$B$23,'d_고정'!$B$16)+1)*('d_고정'!$B$14+('d_고정'!$B$15-'d_고정'!$B$14)*RAND())</f>
        <v/>
      </c>
      <c r="E2685">
        <f>INDEX('d_분포'!$A$2:$A$28,RANDBETWEEN(1,27))</f>
        <v/>
      </c>
      <c r="F2685">
        <f>INDEX('d_분포'!$C$2:$C$5,RANDBETWEEN(1,4))*(0.9+0.2*RAND())</f>
        <v/>
      </c>
      <c r="G2685">
        <f>RAND()</f>
        <v/>
      </c>
      <c r="H2685">
        <f>(F2685+(1-F2685)*('d_고정'!$B$22*BETAINV(RAND(),IF(G2685&lt;'d_고정'!$B$26,'d_고정'!$B$25,'d_고정'!$B$20)+1,'d_고정'!$B$21-IF(G2685&lt;'d_고정'!$B$26,'d_고정'!$B$25,'d_고정'!$B$20)+1)+(1-'d_고정'!$B$22)*BETAINV(RAND(),IF(G2685&lt;'d_고정'!$B$26,'d_고정'!$B$24,'d_고정'!$B$18)+1,'d_고정'!$B$19-IF(G2685&lt;'d_고정'!$B$26,'d_고정'!$B$24,'d_고정'!$B$18)+1))*('d_고정'!$B$14+('d_고정'!$B$15-'d_고정'!$B$14)*RAND()))/F2685</f>
        <v/>
      </c>
      <c r="I2685">
        <f>RAND()</f>
        <v/>
      </c>
      <c r="J2685">
        <f>IF('d_시나리오'!$J$3='d_시나리오'!$H$3,'d_시나리오'!$I$3,IF(I2685&lt;('d_시나리오'!$I$3-'d_시나리오'!$H$3)/('d_시나리오'!$J$3-'d_시나리오'!$H$3),'d_시나리오'!$H$3+SQRT(I2685*('d_시나리오'!$J$3-'d_시나리오'!$H$3)*('d_시나리오'!$I$3-'d_시나리오'!$H$3)),'d_시나리오'!$J$3-SQRT((1-I2685)*('d_시나리오'!$J$3-'d_시나리오'!$H$3)*('d_시나리오'!$J$3-'d_시나리오'!$I$3))))</f>
        <v/>
      </c>
      <c r="K2685">
        <f>RAND()</f>
        <v/>
      </c>
      <c r="L2685">
        <f>IF('d_시나리오'!$J$4='d_시나리오'!$H$4,'d_시나리오'!$I$4,IF(K2685&lt;('d_시나리오'!$I$4-'d_시나리오'!$H$4)/('d_시나리오'!$J$4-'d_시나리오'!$H$4),'d_시나리오'!$H$4+SQRT(K2685*('d_시나리오'!$J$4-'d_시나리오'!$H$4)*('d_시나리오'!$I$4-'d_시나리오'!$H$4)),'d_시나리오'!$J$4-SQRT((1-K2685)*('d_시나리오'!$J$4-'d_시나리오'!$H$4)*('d_시나리오'!$J$4-'d_시나리오'!$I$4))))</f>
        <v/>
      </c>
      <c r="M2685">
        <f>RAND()</f>
        <v/>
      </c>
      <c r="N2685">
        <f>IF('d_시나리오'!$J$5='d_시나리오'!$H$5,'d_시나리오'!$I$5,IF(M2685&lt;('d_시나리오'!$I$5-'d_시나리오'!$H$5)/('d_시나리오'!$J$5-'d_시나리오'!$H$5),'d_시나리오'!$H$5+SQRT(M2685*('d_시나리오'!$J$5-'d_시나리오'!$H$5)*('d_시나리오'!$I$5-'d_시나리오'!$H$5)),'d_시나리오'!$J$5-SQRT((1-M2685)*('d_시나리오'!$J$5-'d_시나리오'!$H$5)*('d_시나리오'!$J$5-'d_시나리오'!$I$5))))</f>
        <v/>
      </c>
      <c r="O2685">
        <f>RAND()</f>
        <v/>
      </c>
      <c r="P2685">
        <f>IF('d_시나리오'!$J$6='d_시나리오'!$H$6,'d_시나리오'!$I$6,IF(O2685&lt;('d_시나리오'!$I$6-'d_시나리오'!$H$6)/('d_시나리오'!$J$6-'d_시나리오'!$H$6),'d_시나리오'!$H$6+SQRT(O2685*('d_시나리오'!$J$6-'d_시나리오'!$H$6)*('d_시나리오'!$I$6-'d_시나리오'!$H$6)),'d_시나리오'!$J$6-SQRT((1-O2685)*('d_시나리오'!$J$6-'d_시나리오'!$H$6)*('d_시나리오'!$J$6-'d_시나리오'!$I$6))))</f>
        <v/>
      </c>
      <c r="Q2685">
        <f>INDEX('d_분포'!$B$2:$B$57,RANDBETWEEN(1,56))</f>
        <v/>
      </c>
      <c r="R2685">
        <f>BETAINV(RAND(),5,5)</f>
        <v/>
      </c>
      <c r="S2685">
        <f>'d_고정'!$B$1*'6_기대효과'!$H$7*('d_시나리오'!$I$7/'d_고정'!$B$2)*B2685</f>
        <v/>
      </c>
      <c r="T2685">
        <f>S2685*D2685</f>
        <v/>
      </c>
      <c r="U2685">
        <f>S2685*F2685*H2685</f>
        <v/>
      </c>
      <c r="V2685">
        <f>S2685*F2685*(H2685-1)</f>
        <v/>
      </c>
      <c r="W2685">
        <f>U2685*J2685</f>
        <v/>
      </c>
      <c r="X2685">
        <f>T2685+W2685</f>
        <v/>
      </c>
      <c r="Y2685">
        <f>(T2685*E2685+W2685*L2685)*(1-R2685-'d_고정'!$B$13)</f>
        <v/>
      </c>
      <c r="Z2685">
        <f>(U2685*N2685*Q2685+'d_고정'!$B$3*('6_기대효과'!$H$7/8)*Q2685*'d_고정'!$B$10*P2685*('6_기대효과'!$K$7/'d_고정'!$B$9))*(1-R2685)</f>
        <v/>
      </c>
      <c r="AA2685">
        <f>W2685*L2685*(1-R2685-'d_고정'!$B$13)+U2685*MAX(N2685-'d_고정'!$B$10*P2685*('6_기대효과'!$K$7/'d_고정'!$B$9),0)*Q2685*(1-R2685)</f>
        <v/>
      </c>
      <c r="AB2685">
        <f>Y2685+Z2685</f>
        <v/>
      </c>
      <c r="AC2685">
        <f>Y2685/('d_고정'!$B$5*'6_기대효과'!$H$7/8)/'d_고정'!$B$6</f>
        <v/>
      </c>
      <c r="AD2685">
        <f>Y2685/('d_고정'!$B$8*'6_기대효과'!$H$7/8)</f>
        <v/>
      </c>
    </row>
    <row r="2686">
      <c r="A2686">
        <f>RAND()</f>
        <v/>
      </c>
      <c r="B2686">
        <f>IF('d_시나리오'!$J$2='d_시나리오'!$H$2,'d_시나리오'!$I$2,IF(A2686&lt;('d_시나리오'!$I$2-'d_시나리오'!$H$2)/('d_시나리오'!$J$2-'d_시나리오'!$H$2),'d_시나리오'!$H$2+SQRT(A2686*('d_시나리오'!$J$2-'d_시나리오'!$H$2)*('d_시나리오'!$I$2-'d_시나리오'!$H$2)),'d_시나리오'!$J$2-SQRT((1-A2686)*('d_시나리오'!$J$2-'d_시나리오'!$H$2)*('d_시나리오'!$J$2-'d_시나리오'!$I$2))))</f>
        <v/>
      </c>
      <c r="C2686">
        <f>RAND()</f>
        <v/>
      </c>
      <c r="D2686">
        <f>BETAINV(RAND(),IF(C2686&lt;'d_고정'!$B$26,'d_고정'!$B$23,'d_고정'!$B$16)+1,'d_고정'!$B$17-IF(C2686&lt;'d_고정'!$B$26,'d_고정'!$B$23,'d_고정'!$B$16)+1)*('d_고정'!$B$14+('d_고정'!$B$15-'d_고정'!$B$14)*RAND())</f>
        <v/>
      </c>
      <c r="E2686">
        <f>INDEX('d_분포'!$A$2:$A$28,RANDBETWEEN(1,27))</f>
        <v/>
      </c>
      <c r="F2686">
        <f>INDEX('d_분포'!$C$2:$C$5,RANDBETWEEN(1,4))*(0.9+0.2*RAND())</f>
        <v/>
      </c>
      <c r="G2686">
        <f>RAND()</f>
        <v/>
      </c>
      <c r="H2686">
        <f>(F2686+(1-F2686)*('d_고정'!$B$22*BETAINV(RAND(),IF(G2686&lt;'d_고정'!$B$26,'d_고정'!$B$25,'d_고정'!$B$20)+1,'d_고정'!$B$21-IF(G2686&lt;'d_고정'!$B$26,'d_고정'!$B$25,'d_고정'!$B$20)+1)+(1-'d_고정'!$B$22)*BETAINV(RAND(),IF(G2686&lt;'d_고정'!$B$26,'d_고정'!$B$24,'d_고정'!$B$18)+1,'d_고정'!$B$19-IF(G2686&lt;'d_고정'!$B$26,'d_고정'!$B$24,'d_고정'!$B$18)+1))*('d_고정'!$B$14+('d_고정'!$B$15-'d_고정'!$B$14)*RAND()))/F2686</f>
        <v/>
      </c>
      <c r="I2686">
        <f>RAND()</f>
        <v/>
      </c>
      <c r="J2686">
        <f>IF('d_시나리오'!$J$3='d_시나리오'!$H$3,'d_시나리오'!$I$3,IF(I2686&lt;('d_시나리오'!$I$3-'d_시나리오'!$H$3)/('d_시나리오'!$J$3-'d_시나리오'!$H$3),'d_시나리오'!$H$3+SQRT(I2686*('d_시나리오'!$J$3-'d_시나리오'!$H$3)*('d_시나리오'!$I$3-'d_시나리오'!$H$3)),'d_시나리오'!$J$3-SQRT((1-I2686)*('d_시나리오'!$J$3-'d_시나리오'!$H$3)*('d_시나리오'!$J$3-'d_시나리오'!$I$3))))</f>
        <v/>
      </c>
      <c r="K2686">
        <f>RAND()</f>
        <v/>
      </c>
      <c r="L2686">
        <f>IF('d_시나리오'!$J$4='d_시나리오'!$H$4,'d_시나리오'!$I$4,IF(K2686&lt;('d_시나리오'!$I$4-'d_시나리오'!$H$4)/('d_시나리오'!$J$4-'d_시나리오'!$H$4),'d_시나리오'!$H$4+SQRT(K2686*('d_시나리오'!$J$4-'d_시나리오'!$H$4)*('d_시나리오'!$I$4-'d_시나리오'!$H$4)),'d_시나리오'!$J$4-SQRT((1-K2686)*('d_시나리오'!$J$4-'d_시나리오'!$H$4)*('d_시나리오'!$J$4-'d_시나리오'!$I$4))))</f>
        <v/>
      </c>
      <c r="M2686">
        <f>RAND()</f>
        <v/>
      </c>
      <c r="N2686">
        <f>IF('d_시나리오'!$J$5='d_시나리오'!$H$5,'d_시나리오'!$I$5,IF(M2686&lt;('d_시나리오'!$I$5-'d_시나리오'!$H$5)/('d_시나리오'!$J$5-'d_시나리오'!$H$5),'d_시나리오'!$H$5+SQRT(M2686*('d_시나리오'!$J$5-'d_시나리오'!$H$5)*('d_시나리오'!$I$5-'d_시나리오'!$H$5)),'d_시나리오'!$J$5-SQRT((1-M2686)*('d_시나리오'!$J$5-'d_시나리오'!$H$5)*('d_시나리오'!$J$5-'d_시나리오'!$I$5))))</f>
        <v/>
      </c>
      <c r="O2686">
        <f>RAND()</f>
        <v/>
      </c>
      <c r="P2686">
        <f>IF('d_시나리오'!$J$6='d_시나리오'!$H$6,'d_시나리오'!$I$6,IF(O2686&lt;('d_시나리오'!$I$6-'d_시나리오'!$H$6)/('d_시나리오'!$J$6-'d_시나리오'!$H$6),'d_시나리오'!$H$6+SQRT(O2686*('d_시나리오'!$J$6-'d_시나리오'!$H$6)*('d_시나리오'!$I$6-'d_시나리오'!$H$6)),'d_시나리오'!$J$6-SQRT((1-O2686)*('d_시나리오'!$J$6-'d_시나리오'!$H$6)*('d_시나리오'!$J$6-'d_시나리오'!$I$6))))</f>
        <v/>
      </c>
      <c r="Q2686">
        <f>INDEX('d_분포'!$B$2:$B$57,RANDBETWEEN(1,56))</f>
        <v/>
      </c>
      <c r="R2686">
        <f>BETAINV(RAND(),5,5)</f>
        <v/>
      </c>
      <c r="S2686">
        <f>'d_고정'!$B$1*'6_기대효과'!$H$7*('d_시나리오'!$I$7/'d_고정'!$B$2)*B2686</f>
        <v/>
      </c>
      <c r="T2686">
        <f>S2686*D2686</f>
        <v/>
      </c>
      <c r="U2686">
        <f>S2686*F2686*H2686</f>
        <v/>
      </c>
      <c r="V2686">
        <f>S2686*F2686*(H2686-1)</f>
        <v/>
      </c>
      <c r="W2686">
        <f>U2686*J2686</f>
        <v/>
      </c>
      <c r="X2686">
        <f>T2686+W2686</f>
        <v/>
      </c>
      <c r="Y2686">
        <f>(T2686*E2686+W2686*L2686)*(1-R2686-'d_고정'!$B$13)</f>
        <v/>
      </c>
      <c r="Z2686">
        <f>(U2686*N2686*Q2686+'d_고정'!$B$3*('6_기대효과'!$H$7/8)*Q2686*'d_고정'!$B$10*P2686*('6_기대효과'!$K$7/'d_고정'!$B$9))*(1-R2686)</f>
        <v/>
      </c>
      <c r="AA2686">
        <f>W2686*L2686*(1-R2686-'d_고정'!$B$13)+U2686*MAX(N2686-'d_고정'!$B$10*P2686*('6_기대효과'!$K$7/'d_고정'!$B$9),0)*Q2686*(1-R2686)</f>
        <v/>
      </c>
      <c r="AB2686">
        <f>Y2686+Z2686</f>
        <v/>
      </c>
      <c r="AC2686">
        <f>Y2686/('d_고정'!$B$5*'6_기대효과'!$H$7/8)/'d_고정'!$B$6</f>
        <v/>
      </c>
      <c r="AD2686">
        <f>Y2686/('d_고정'!$B$8*'6_기대효과'!$H$7/8)</f>
        <v/>
      </c>
    </row>
    <row r="2687">
      <c r="A2687">
        <f>RAND()</f>
        <v/>
      </c>
      <c r="B2687">
        <f>IF('d_시나리오'!$J$2='d_시나리오'!$H$2,'d_시나리오'!$I$2,IF(A2687&lt;('d_시나리오'!$I$2-'d_시나리오'!$H$2)/('d_시나리오'!$J$2-'d_시나리오'!$H$2),'d_시나리오'!$H$2+SQRT(A2687*('d_시나리오'!$J$2-'d_시나리오'!$H$2)*('d_시나리오'!$I$2-'d_시나리오'!$H$2)),'d_시나리오'!$J$2-SQRT((1-A2687)*('d_시나리오'!$J$2-'d_시나리오'!$H$2)*('d_시나리오'!$J$2-'d_시나리오'!$I$2))))</f>
        <v/>
      </c>
      <c r="C2687">
        <f>RAND()</f>
        <v/>
      </c>
      <c r="D2687">
        <f>BETAINV(RAND(),IF(C2687&lt;'d_고정'!$B$26,'d_고정'!$B$23,'d_고정'!$B$16)+1,'d_고정'!$B$17-IF(C2687&lt;'d_고정'!$B$26,'d_고정'!$B$23,'d_고정'!$B$16)+1)*('d_고정'!$B$14+('d_고정'!$B$15-'d_고정'!$B$14)*RAND())</f>
        <v/>
      </c>
      <c r="E2687">
        <f>INDEX('d_분포'!$A$2:$A$28,RANDBETWEEN(1,27))</f>
        <v/>
      </c>
      <c r="F2687">
        <f>INDEX('d_분포'!$C$2:$C$5,RANDBETWEEN(1,4))*(0.9+0.2*RAND())</f>
        <v/>
      </c>
      <c r="G2687">
        <f>RAND()</f>
        <v/>
      </c>
      <c r="H2687">
        <f>(F2687+(1-F2687)*('d_고정'!$B$22*BETAINV(RAND(),IF(G2687&lt;'d_고정'!$B$26,'d_고정'!$B$25,'d_고정'!$B$20)+1,'d_고정'!$B$21-IF(G2687&lt;'d_고정'!$B$26,'d_고정'!$B$25,'d_고정'!$B$20)+1)+(1-'d_고정'!$B$22)*BETAINV(RAND(),IF(G2687&lt;'d_고정'!$B$26,'d_고정'!$B$24,'d_고정'!$B$18)+1,'d_고정'!$B$19-IF(G2687&lt;'d_고정'!$B$26,'d_고정'!$B$24,'d_고정'!$B$18)+1))*('d_고정'!$B$14+('d_고정'!$B$15-'d_고정'!$B$14)*RAND()))/F2687</f>
        <v/>
      </c>
      <c r="I2687">
        <f>RAND()</f>
        <v/>
      </c>
      <c r="J2687">
        <f>IF('d_시나리오'!$J$3='d_시나리오'!$H$3,'d_시나리오'!$I$3,IF(I2687&lt;('d_시나리오'!$I$3-'d_시나리오'!$H$3)/('d_시나리오'!$J$3-'d_시나리오'!$H$3),'d_시나리오'!$H$3+SQRT(I2687*('d_시나리오'!$J$3-'d_시나리오'!$H$3)*('d_시나리오'!$I$3-'d_시나리오'!$H$3)),'d_시나리오'!$J$3-SQRT((1-I2687)*('d_시나리오'!$J$3-'d_시나리오'!$H$3)*('d_시나리오'!$J$3-'d_시나리오'!$I$3))))</f>
        <v/>
      </c>
      <c r="K2687">
        <f>RAND()</f>
        <v/>
      </c>
      <c r="L2687">
        <f>IF('d_시나리오'!$J$4='d_시나리오'!$H$4,'d_시나리오'!$I$4,IF(K2687&lt;('d_시나리오'!$I$4-'d_시나리오'!$H$4)/('d_시나리오'!$J$4-'d_시나리오'!$H$4),'d_시나리오'!$H$4+SQRT(K2687*('d_시나리오'!$J$4-'d_시나리오'!$H$4)*('d_시나리오'!$I$4-'d_시나리오'!$H$4)),'d_시나리오'!$J$4-SQRT((1-K2687)*('d_시나리오'!$J$4-'d_시나리오'!$H$4)*('d_시나리오'!$J$4-'d_시나리오'!$I$4))))</f>
        <v/>
      </c>
      <c r="M2687">
        <f>RAND()</f>
        <v/>
      </c>
      <c r="N2687">
        <f>IF('d_시나리오'!$J$5='d_시나리오'!$H$5,'d_시나리오'!$I$5,IF(M2687&lt;('d_시나리오'!$I$5-'d_시나리오'!$H$5)/('d_시나리오'!$J$5-'d_시나리오'!$H$5),'d_시나리오'!$H$5+SQRT(M2687*('d_시나리오'!$J$5-'d_시나리오'!$H$5)*('d_시나리오'!$I$5-'d_시나리오'!$H$5)),'d_시나리오'!$J$5-SQRT((1-M2687)*('d_시나리오'!$J$5-'d_시나리오'!$H$5)*('d_시나리오'!$J$5-'d_시나리오'!$I$5))))</f>
        <v/>
      </c>
      <c r="O2687">
        <f>RAND()</f>
        <v/>
      </c>
      <c r="P2687">
        <f>IF('d_시나리오'!$J$6='d_시나리오'!$H$6,'d_시나리오'!$I$6,IF(O2687&lt;('d_시나리오'!$I$6-'d_시나리오'!$H$6)/('d_시나리오'!$J$6-'d_시나리오'!$H$6),'d_시나리오'!$H$6+SQRT(O2687*('d_시나리오'!$J$6-'d_시나리오'!$H$6)*('d_시나리오'!$I$6-'d_시나리오'!$H$6)),'d_시나리오'!$J$6-SQRT((1-O2687)*('d_시나리오'!$J$6-'d_시나리오'!$H$6)*('d_시나리오'!$J$6-'d_시나리오'!$I$6))))</f>
        <v/>
      </c>
      <c r="Q2687">
        <f>INDEX('d_분포'!$B$2:$B$57,RANDBETWEEN(1,56))</f>
        <v/>
      </c>
      <c r="R2687">
        <f>BETAINV(RAND(),5,5)</f>
        <v/>
      </c>
      <c r="S2687">
        <f>'d_고정'!$B$1*'6_기대효과'!$H$7*('d_시나리오'!$I$7/'d_고정'!$B$2)*B2687</f>
        <v/>
      </c>
      <c r="T2687">
        <f>S2687*D2687</f>
        <v/>
      </c>
      <c r="U2687">
        <f>S2687*F2687*H2687</f>
        <v/>
      </c>
      <c r="V2687">
        <f>S2687*F2687*(H2687-1)</f>
        <v/>
      </c>
      <c r="W2687">
        <f>U2687*J2687</f>
        <v/>
      </c>
      <c r="X2687">
        <f>T2687+W2687</f>
        <v/>
      </c>
      <c r="Y2687">
        <f>(T2687*E2687+W2687*L2687)*(1-R2687-'d_고정'!$B$13)</f>
        <v/>
      </c>
      <c r="Z2687">
        <f>(U2687*N2687*Q2687+'d_고정'!$B$3*('6_기대효과'!$H$7/8)*Q2687*'d_고정'!$B$10*P2687*('6_기대효과'!$K$7/'d_고정'!$B$9))*(1-R2687)</f>
        <v/>
      </c>
      <c r="AA2687">
        <f>W2687*L2687*(1-R2687-'d_고정'!$B$13)+U2687*MAX(N2687-'d_고정'!$B$10*P2687*('6_기대효과'!$K$7/'d_고정'!$B$9),0)*Q2687*(1-R2687)</f>
        <v/>
      </c>
      <c r="AB2687">
        <f>Y2687+Z2687</f>
        <v/>
      </c>
      <c r="AC2687">
        <f>Y2687/('d_고정'!$B$5*'6_기대효과'!$H$7/8)/'d_고정'!$B$6</f>
        <v/>
      </c>
      <c r="AD2687">
        <f>Y2687/('d_고정'!$B$8*'6_기대효과'!$H$7/8)</f>
        <v/>
      </c>
    </row>
    <row r="2688">
      <c r="A2688">
        <f>RAND()</f>
        <v/>
      </c>
      <c r="B2688">
        <f>IF('d_시나리오'!$J$2='d_시나리오'!$H$2,'d_시나리오'!$I$2,IF(A2688&lt;('d_시나리오'!$I$2-'d_시나리오'!$H$2)/('d_시나리오'!$J$2-'d_시나리오'!$H$2),'d_시나리오'!$H$2+SQRT(A2688*('d_시나리오'!$J$2-'d_시나리오'!$H$2)*('d_시나리오'!$I$2-'d_시나리오'!$H$2)),'d_시나리오'!$J$2-SQRT((1-A2688)*('d_시나리오'!$J$2-'d_시나리오'!$H$2)*('d_시나리오'!$J$2-'d_시나리오'!$I$2))))</f>
        <v/>
      </c>
      <c r="C2688">
        <f>RAND()</f>
        <v/>
      </c>
      <c r="D2688">
        <f>BETAINV(RAND(),IF(C2688&lt;'d_고정'!$B$26,'d_고정'!$B$23,'d_고정'!$B$16)+1,'d_고정'!$B$17-IF(C2688&lt;'d_고정'!$B$26,'d_고정'!$B$23,'d_고정'!$B$16)+1)*('d_고정'!$B$14+('d_고정'!$B$15-'d_고정'!$B$14)*RAND())</f>
        <v/>
      </c>
      <c r="E2688">
        <f>INDEX('d_분포'!$A$2:$A$28,RANDBETWEEN(1,27))</f>
        <v/>
      </c>
      <c r="F2688">
        <f>INDEX('d_분포'!$C$2:$C$5,RANDBETWEEN(1,4))*(0.9+0.2*RAND())</f>
        <v/>
      </c>
      <c r="G2688">
        <f>RAND()</f>
        <v/>
      </c>
      <c r="H2688">
        <f>(F2688+(1-F2688)*('d_고정'!$B$22*BETAINV(RAND(),IF(G2688&lt;'d_고정'!$B$26,'d_고정'!$B$25,'d_고정'!$B$20)+1,'d_고정'!$B$21-IF(G2688&lt;'d_고정'!$B$26,'d_고정'!$B$25,'d_고정'!$B$20)+1)+(1-'d_고정'!$B$22)*BETAINV(RAND(),IF(G2688&lt;'d_고정'!$B$26,'d_고정'!$B$24,'d_고정'!$B$18)+1,'d_고정'!$B$19-IF(G2688&lt;'d_고정'!$B$26,'d_고정'!$B$24,'d_고정'!$B$18)+1))*('d_고정'!$B$14+('d_고정'!$B$15-'d_고정'!$B$14)*RAND()))/F2688</f>
        <v/>
      </c>
      <c r="I2688">
        <f>RAND()</f>
        <v/>
      </c>
      <c r="J2688">
        <f>IF('d_시나리오'!$J$3='d_시나리오'!$H$3,'d_시나리오'!$I$3,IF(I2688&lt;('d_시나리오'!$I$3-'d_시나리오'!$H$3)/('d_시나리오'!$J$3-'d_시나리오'!$H$3),'d_시나리오'!$H$3+SQRT(I2688*('d_시나리오'!$J$3-'d_시나리오'!$H$3)*('d_시나리오'!$I$3-'d_시나리오'!$H$3)),'d_시나리오'!$J$3-SQRT((1-I2688)*('d_시나리오'!$J$3-'d_시나리오'!$H$3)*('d_시나리오'!$J$3-'d_시나리오'!$I$3))))</f>
        <v/>
      </c>
      <c r="K2688">
        <f>RAND()</f>
        <v/>
      </c>
      <c r="L2688">
        <f>IF('d_시나리오'!$J$4='d_시나리오'!$H$4,'d_시나리오'!$I$4,IF(K2688&lt;('d_시나리오'!$I$4-'d_시나리오'!$H$4)/('d_시나리오'!$J$4-'d_시나리오'!$H$4),'d_시나리오'!$H$4+SQRT(K2688*('d_시나리오'!$J$4-'d_시나리오'!$H$4)*('d_시나리오'!$I$4-'d_시나리오'!$H$4)),'d_시나리오'!$J$4-SQRT((1-K2688)*('d_시나리오'!$J$4-'d_시나리오'!$H$4)*('d_시나리오'!$J$4-'d_시나리오'!$I$4))))</f>
        <v/>
      </c>
      <c r="M2688">
        <f>RAND()</f>
        <v/>
      </c>
      <c r="N2688">
        <f>IF('d_시나리오'!$J$5='d_시나리오'!$H$5,'d_시나리오'!$I$5,IF(M2688&lt;('d_시나리오'!$I$5-'d_시나리오'!$H$5)/('d_시나리오'!$J$5-'d_시나리오'!$H$5),'d_시나리오'!$H$5+SQRT(M2688*('d_시나리오'!$J$5-'d_시나리오'!$H$5)*('d_시나리오'!$I$5-'d_시나리오'!$H$5)),'d_시나리오'!$J$5-SQRT((1-M2688)*('d_시나리오'!$J$5-'d_시나리오'!$H$5)*('d_시나리오'!$J$5-'d_시나리오'!$I$5))))</f>
        <v/>
      </c>
      <c r="O2688">
        <f>RAND()</f>
        <v/>
      </c>
      <c r="P2688">
        <f>IF('d_시나리오'!$J$6='d_시나리오'!$H$6,'d_시나리오'!$I$6,IF(O2688&lt;('d_시나리오'!$I$6-'d_시나리오'!$H$6)/('d_시나리오'!$J$6-'d_시나리오'!$H$6),'d_시나리오'!$H$6+SQRT(O2688*('d_시나리오'!$J$6-'d_시나리오'!$H$6)*('d_시나리오'!$I$6-'d_시나리오'!$H$6)),'d_시나리오'!$J$6-SQRT((1-O2688)*('d_시나리오'!$J$6-'d_시나리오'!$H$6)*('d_시나리오'!$J$6-'d_시나리오'!$I$6))))</f>
        <v/>
      </c>
      <c r="Q2688">
        <f>INDEX('d_분포'!$B$2:$B$57,RANDBETWEEN(1,56))</f>
        <v/>
      </c>
      <c r="R2688">
        <f>BETAINV(RAND(),5,5)</f>
        <v/>
      </c>
      <c r="S2688">
        <f>'d_고정'!$B$1*'6_기대효과'!$H$7*('d_시나리오'!$I$7/'d_고정'!$B$2)*B2688</f>
        <v/>
      </c>
      <c r="T2688">
        <f>S2688*D2688</f>
        <v/>
      </c>
      <c r="U2688">
        <f>S2688*F2688*H2688</f>
        <v/>
      </c>
      <c r="V2688">
        <f>S2688*F2688*(H2688-1)</f>
        <v/>
      </c>
      <c r="W2688">
        <f>U2688*J2688</f>
        <v/>
      </c>
      <c r="X2688">
        <f>T2688+W2688</f>
        <v/>
      </c>
      <c r="Y2688">
        <f>(T2688*E2688+W2688*L2688)*(1-R2688-'d_고정'!$B$13)</f>
        <v/>
      </c>
      <c r="Z2688">
        <f>(U2688*N2688*Q2688+'d_고정'!$B$3*('6_기대효과'!$H$7/8)*Q2688*'d_고정'!$B$10*P2688*('6_기대효과'!$K$7/'d_고정'!$B$9))*(1-R2688)</f>
        <v/>
      </c>
      <c r="AA2688">
        <f>W2688*L2688*(1-R2688-'d_고정'!$B$13)+U2688*MAX(N2688-'d_고정'!$B$10*P2688*('6_기대효과'!$K$7/'d_고정'!$B$9),0)*Q2688*(1-R2688)</f>
        <v/>
      </c>
      <c r="AB2688">
        <f>Y2688+Z2688</f>
        <v/>
      </c>
      <c r="AC2688">
        <f>Y2688/('d_고정'!$B$5*'6_기대효과'!$H$7/8)/'d_고정'!$B$6</f>
        <v/>
      </c>
      <c r="AD2688">
        <f>Y2688/('d_고정'!$B$8*'6_기대효과'!$H$7/8)</f>
        <v/>
      </c>
    </row>
    <row r="2689">
      <c r="A2689">
        <f>RAND()</f>
        <v/>
      </c>
      <c r="B2689">
        <f>IF('d_시나리오'!$J$2='d_시나리오'!$H$2,'d_시나리오'!$I$2,IF(A2689&lt;('d_시나리오'!$I$2-'d_시나리오'!$H$2)/('d_시나리오'!$J$2-'d_시나리오'!$H$2),'d_시나리오'!$H$2+SQRT(A2689*('d_시나리오'!$J$2-'d_시나리오'!$H$2)*('d_시나리오'!$I$2-'d_시나리오'!$H$2)),'d_시나리오'!$J$2-SQRT((1-A2689)*('d_시나리오'!$J$2-'d_시나리오'!$H$2)*('d_시나리오'!$J$2-'d_시나리오'!$I$2))))</f>
        <v/>
      </c>
      <c r="C2689">
        <f>RAND()</f>
        <v/>
      </c>
      <c r="D2689">
        <f>BETAINV(RAND(),IF(C2689&lt;'d_고정'!$B$26,'d_고정'!$B$23,'d_고정'!$B$16)+1,'d_고정'!$B$17-IF(C2689&lt;'d_고정'!$B$26,'d_고정'!$B$23,'d_고정'!$B$16)+1)*('d_고정'!$B$14+('d_고정'!$B$15-'d_고정'!$B$14)*RAND())</f>
        <v/>
      </c>
      <c r="E2689">
        <f>INDEX('d_분포'!$A$2:$A$28,RANDBETWEEN(1,27))</f>
        <v/>
      </c>
      <c r="F2689">
        <f>INDEX('d_분포'!$C$2:$C$5,RANDBETWEEN(1,4))*(0.9+0.2*RAND())</f>
        <v/>
      </c>
      <c r="G2689">
        <f>RAND()</f>
        <v/>
      </c>
      <c r="H2689">
        <f>(F2689+(1-F2689)*('d_고정'!$B$22*BETAINV(RAND(),IF(G2689&lt;'d_고정'!$B$26,'d_고정'!$B$25,'d_고정'!$B$20)+1,'d_고정'!$B$21-IF(G2689&lt;'d_고정'!$B$26,'d_고정'!$B$25,'d_고정'!$B$20)+1)+(1-'d_고정'!$B$22)*BETAINV(RAND(),IF(G2689&lt;'d_고정'!$B$26,'d_고정'!$B$24,'d_고정'!$B$18)+1,'d_고정'!$B$19-IF(G2689&lt;'d_고정'!$B$26,'d_고정'!$B$24,'d_고정'!$B$18)+1))*('d_고정'!$B$14+('d_고정'!$B$15-'d_고정'!$B$14)*RAND()))/F2689</f>
        <v/>
      </c>
      <c r="I2689">
        <f>RAND()</f>
        <v/>
      </c>
      <c r="J2689">
        <f>IF('d_시나리오'!$J$3='d_시나리오'!$H$3,'d_시나리오'!$I$3,IF(I2689&lt;('d_시나리오'!$I$3-'d_시나리오'!$H$3)/('d_시나리오'!$J$3-'d_시나리오'!$H$3),'d_시나리오'!$H$3+SQRT(I2689*('d_시나리오'!$J$3-'d_시나리오'!$H$3)*('d_시나리오'!$I$3-'d_시나리오'!$H$3)),'d_시나리오'!$J$3-SQRT((1-I2689)*('d_시나리오'!$J$3-'d_시나리오'!$H$3)*('d_시나리오'!$J$3-'d_시나리오'!$I$3))))</f>
        <v/>
      </c>
      <c r="K2689">
        <f>RAND()</f>
        <v/>
      </c>
      <c r="L2689">
        <f>IF('d_시나리오'!$J$4='d_시나리오'!$H$4,'d_시나리오'!$I$4,IF(K2689&lt;('d_시나리오'!$I$4-'d_시나리오'!$H$4)/('d_시나리오'!$J$4-'d_시나리오'!$H$4),'d_시나리오'!$H$4+SQRT(K2689*('d_시나리오'!$J$4-'d_시나리오'!$H$4)*('d_시나리오'!$I$4-'d_시나리오'!$H$4)),'d_시나리오'!$J$4-SQRT((1-K2689)*('d_시나리오'!$J$4-'d_시나리오'!$H$4)*('d_시나리오'!$J$4-'d_시나리오'!$I$4))))</f>
        <v/>
      </c>
      <c r="M2689">
        <f>RAND()</f>
        <v/>
      </c>
      <c r="N2689">
        <f>IF('d_시나리오'!$J$5='d_시나리오'!$H$5,'d_시나리오'!$I$5,IF(M2689&lt;('d_시나리오'!$I$5-'d_시나리오'!$H$5)/('d_시나리오'!$J$5-'d_시나리오'!$H$5),'d_시나리오'!$H$5+SQRT(M2689*('d_시나리오'!$J$5-'d_시나리오'!$H$5)*('d_시나리오'!$I$5-'d_시나리오'!$H$5)),'d_시나리오'!$J$5-SQRT((1-M2689)*('d_시나리오'!$J$5-'d_시나리오'!$H$5)*('d_시나리오'!$J$5-'d_시나리오'!$I$5))))</f>
        <v/>
      </c>
      <c r="O2689">
        <f>RAND()</f>
        <v/>
      </c>
      <c r="P2689">
        <f>IF('d_시나리오'!$J$6='d_시나리오'!$H$6,'d_시나리오'!$I$6,IF(O2689&lt;('d_시나리오'!$I$6-'d_시나리오'!$H$6)/('d_시나리오'!$J$6-'d_시나리오'!$H$6),'d_시나리오'!$H$6+SQRT(O2689*('d_시나리오'!$J$6-'d_시나리오'!$H$6)*('d_시나리오'!$I$6-'d_시나리오'!$H$6)),'d_시나리오'!$J$6-SQRT((1-O2689)*('d_시나리오'!$J$6-'d_시나리오'!$H$6)*('d_시나리오'!$J$6-'d_시나리오'!$I$6))))</f>
        <v/>
      </c>
      <c r="Q2689">
        <f>INDEX('d_분포'!$B$2:$B$57,RANDBETWEEN(1,56))</f>
        <v/>
      </c>
      <c r="R2689">
        <f>BETAINV(RAND(),5,5)</f>
        <v/>
      </c>
      <c r="S2689">
        <f>'d_고정'!$B$1*'6_기대효과'!$H$7*('d_시나리오'!$I$7/'d_고정'!$B$2)*B2689</f>
        <v/>
      </c>
      <c r="T2689">
        <f>S2689*D2689</f>
        <v/>
      </c>
      <c r="U2689">
        <f>S2689*F2689*H2689</f>
        <v/>
      </c>
      <c r="V2689">
        <f>S2689*F2689*(H2689-1)</f>
        <v/>
      </c>
      <c r="W2689">
        <f>U2689*J2689</f>
        <v/>
      </c>
      <c r="X2689">
        <f>T2689+W2689</f>
        <v/>
      </c>
      <c r="Y2689">
        <f>(T2689*E2689+W2689*L2689)*(1-R2689-'d_고정'!$B$13)</f>
        <v/>
      </c>
      <c r="Z2689">
        <f>(U2689*N2689*Q2689+'d_고정'!$B$3*('6_기대효과'!$H$7/8)*Q2689*'d_고정'!$B$10*P2689*('6_기대효과'!$K$7/'d_고정'!$B$9))*(1-R2689)</f>
        <v/>
      </c>
      <c r="AA2689">
        <f>W2689*L2689*(1-R2689-'d_고정'!$B$13)+U2689*MAX(N2689-'d_고정'!$B$10*P2689*('6_기대효과'!$K$7/'d_고정'!$B$9),0)*Q2689*(1-R2689)</f>
        <v/>
      </c>
      <c r="AB2689">
        <f>Y2689+Z2689</f>
        <v/>
      </c>
      <c r="AC2689">
        <f>Y2689/('d_고정'!$B$5*'6_기대효과'!$H$7/8)/'d_고정'!$B$6</f>
        <v/>
      </c>
      <c r="AD2689">
        <f>Y2689/('d_고정'!$B$8*'6_기대효과'!$H$7/8)</f>
        <v/>
      </c>
    </row>
    <row r="2690">
      <c r="A2690">
        <f>RAND()</f>
        <v/>
      </c>
      <c r="B2690">
        <f>IF('d_시나리오'!$J$2='d_시나리오'!$H$2,'d_시나리오'!$I$2,IF(A2690&lt;('d_시나리오'!$I$2-'d_시나리오'!$H$2)/('d_시나리오'!$J$2-'d_시나리오'!$H$2),'d_시나리오'!$H$2+SQRT(A2690*('d_시나리오'!$J$2-'d_시나리오'!$H$2)*('d_시나리오'!$I$2-'d_시나리오'!$H$2)),'d_시나리오'!$J$2-SQRT((1-A2690)*('d_시나리오'!$J$2-'d_시나리오'!$H$2)*('d_시나리오'!$J$2-'d_시나리오'!$I$2))))</f>
        <v/>
      </c>
      <c r="C2690">
        <f>RAND()</f>
        <v/>
      </c>
      <c r="D2690">
        <f>BETAINV(RAND(),IF(C2690&lt;'d_고정'!$B$26,'d_고정'!$B$23,'d_고정'!$B$16)+1,'d_고정'!$B$17-IF(C2690&lt;'d_고정'!$B$26,'d_고정'!$B$23,'d_고정'!$B$16)+1)*('d_고정'!$B$14+('d_고정'!$B$15-'d_고정'!$B$14)*RAND())</f>
        <v/>
      </c>
      <c r="E2690">
        <f>INDEX('d_분포'!$A$2:$A$28,RANDBETWEEN(1,27))</f>
        <v/>
      </c>
      <c r="F2690">
        <f>INDEX('d_분포'!$C$2:$C$5,RANDBETWEEN(1,4))*(0.9+0.2*RAND())</f>
        <v/>
      </c>
      <c r="G2690">
        <f>RAND()</f>
        <v/>
      </c>
      <c r="H2690">
        <f>(F2690+(1-F2690)*('d_고정'!$B$22*BETAINV(RAND(),IF(G2690&lt;'d_고정'!$B$26,'d_고정'!$B$25,'d_고정'!$B$20)+1,'d_고정'!$B$21-IF(G2690&lt;'d_고정'!$B$26,'d_고정'!$B$25,'d_고정'!$B$20)+1)+(1-'d_고정'!$B$22)*BETAINV(RAND(),IF(G2690&lt;'d_고정'!$B$26,'d_고정'!$B$24,'d_고정'!$B$18)+1,'d_고정'!$B$19-IF(G2690&lt;'d_고정'!$B$26,'d_고정'!$B$24,'d_고정'!$B$18)+1))*('d_고정'!$B$14+('d_고정'!$B$15-'d_고정'!$B$14)*RAND()))/F2690</f>
        <v/>
      </c>
      <c r="I2690">
        <f>RAND()</f>
        <v/>
      </c>
      <c r="J2690">
        <f>IF('d_시나리오'!$J$3='d_시나리오'!$H$3,'d_시나리오'!$I$3,IF(I2690&lt;('d_시나리오'!$I$3-'d_시나리오'!$H$3)/('d_시나리오'!$J$3-'d_시나리오'!$H$3),'d_시나리오'!$H$3+SQRT(I2690*('d_시나리오'!$J$3-'d_시나리오'!$H$3)*('d_시나리오'!$I$3-'d_시나리오'!$H$3)),'d_시나리오'!$J$3-SQRT((1-I2690)*('d_시나리오'!$J$3-'d_시나리오'!$H$3)*('d_시나리오'!$J$3-'d_시나리오'!$I$3))))</f>
        <v/>
      </c>
      <c r="K2690">
        <f>RAND()</f>
        <v/>
      </c>
      <c r="L2690">
        <f>IF('d_시나리오'!$J$4='d_시나리오'!$H$4,'d_시나리오'!$I$4,IF(K2690&lt;('d_시나리오'!$I$4-'d_시나리오'!$H$4)/('d_시나리오'!$J$4-'d_시나리오'!$H$4),'d_시나리오'!$H$4+SQRT(K2690*('d_시나리오'!$J$4-'d_시나리오'!$H$4)*('d_시나리오'!$I$4-'d_시나리오'!$H$4)),'d_시나리오'!$J$4-SQRT((1-K2690)*('d_시나리오'!$J$4-'d_시나리오'!$H$4)*('d_시나리오'!$J$4-'d_시나리오'!$I$4))))</f>
        <v/>
      </c>
      <c r="M2690">
        <f>RAND()</f>
        <v/>
      </c>
      <c r="N2690">
        <f>IF('d_시나리오'!$J$5='d_시나리오'!$H$5,'d_시나리오'!$I$5,IF(M2690&lt;('d_시나리오'!$I$5-'d_시나리오'!$H$5)/('d_시나리오'!$J$5-'d_시나리오'!$H$5),'d_시나리오'!$H$5+SQRT(M2690*('d_시나리오'!$J$5-'d_시나리오'!$H$5)*('d_시나리오'!$I$5-'d_시나리오'!$H$5)),'d_시나리오'!$J$5-SQRT((1-M2690)*('d_시나리오'!$J$5-'d_시나리오'!$H$5)*('d_시나리오'!$J$5-'d_시나리오'!$I$5))))</f>
        <v/>
      </c>
      <c r="O2690">
        <f>RAND()</f>
        <v/>
      </c>
      <c r="P2690">
        <f>IF('d_시나리오'!$J$6='d_시나리오'!$H$6,'d_시나리오'!$I$6,IF(O2690&lt;('d_시나리오'!$I$6-'d_시나리오'!$H$6)/('d_시나리오'!$J$6-'d_시나리오'!$H$6),'d_시나리오'!$H$6+SQRT(O2690*('d_시나리오'!$J$6-'d_시나리오'!$H$6)*('d_시나리오'!$I$6-'d_시나리오'!$H$6)),'d_시나리오'!$J$6-SQRT((1-O2690)*('d_시나리오'!$J$6-'d_시나리오'!$H$6)*('d_시나리오'!$J$6-'d_시나리오'!$I$6))))</f>
        <v/>
      </c>
      <c r="Q2690">
        <f>INDEX('d_분포'!$B$2:$B$57,RANDBETWEEN(1,56))</f>
        <v/>
      </c>
      <c r="R2690">
        <f>BETAINV(RAND(),5,5)</f>
        <v/>
      </c>
      <c r="S2690">
        <f>'d_고정'!$B$1*'6_기대효과'!$H$7*('d_시나리오'!$I$7/'d_고정'!$B$2)*B2690</f>
        <v/>
      </c>
      <c r="T2690">
        <f>S2690*D2690</f>
        <v/>
      </c>
      <c r="U2690">
        <f>S2690*F2690*H2690</f>
        <v/>
      </c>
      <c r="V2690">
        <f>S2690*F2690*(H2690-1)</f>
        <v/>
      </c>
      <c r="W2690">
        <f>U2690*J2690</f>
        <v/>
      </c>
      <c r="X2690">
        <f>T2690+W2690</f>
        <v/>
      </c>
      <c r="Y2690">
        <f>(T2690*E2690+W2690*L2690)*(1-R2690-'d_고정'!$B$13)</f>
        <v/>
      </c>
      <c r="Z2690">
        <f>(U2690*N2690*Q2690+'d_고정'!$B$3*('6_기대효과'!$H$7/8)*Q2690*'d_고정'!$B$10*P2690*('6_기대효과'!$K$7/'d_고정'!$B$9))*(1-R2690)</f>
        <v/>
      </c>
      <c r="AA2690">
        <f>W2690*L2690*(1-R2690-'d_고정'!$B$13)+U2690*MAX(N2690-'d_고정'!$B$10*P2690*('6_기대효과'!$K$7/'d_고정'!$B$9),0)*Q2690*(1-R2690)</f>
        <v/>
      </c>
      <c r="AB2690">
        <f>Y2690+Z2690</f>
        <v/>
      </c>
      <c r="AC2690">
        <f>Y2690/('d_고정'!$B$5*'6_기대효과'!$H$7/8)/'d_고정'!$B$6</f>
        <v/>
      </c>
      <c r="AD2690">
        <f>Y2690/('d_고정'!$B$8*'6_기대효과'!$H$7/8)</f>
        <v/>
      </c>
    </row>
    <row r="2691">
      <c r="A2691">
        <f>RAND()</f>
        <v/>
      </c>
      <c r="B2691">
        <f>IF('d_시나리오'!$J$2='d_시나리오'!$H$2,'d_시나리오'!$I$2,IF(A2691&lt;('d_시나리오'!$I$2-'d_시나리오'!$H$2)/('d_시나리오'!$J$2-'d_시나리오'!$H$2),'d_시나리오'!$H$2+SQRT(A2691*('d_시나리오'!$J$2-'d_시나리오'!$H$2)*('d_시나리오'!$I$2-'d_시나리오'!$H$2)),'d_시나리오'!$J$2-SQRT((1-A2691)*('d_시나리오'!$J$2-'d_시나리오'!$H$2)*('d_시나리오'!$J$2-'d_시나리오'!$I$2))))</f>
        <v/>
      </c>
      <c r="C2691">
        <f>RAND()</f>
        <v/>
      </c>
      <c r="D2691">
        <f>BETAINV(RAND(),IF(C2691&lt;'d_고정'!$B$26,'d_고정'!$B$23,'d_고정'!$B$16)+1,'d_고정'!$B$17-IF(C2691&lt;'d_고정'!$B$26,'d_고정'!$B$23,'d_고정'!$B$16)+1)*('d_고정'!$B$14+('d_고정'!$B$15-'d_고정'!$B$14)*RAND())</f>
        <v/>
      </c>
      <c r="E2691">
        <f>INDEX('d_분포'!$A$2:$A$28,RANDBETWEEN(1,27))</f>
        <v/>
      </c>
      <c r="F2691">
        <f>INDEX('d_분포'!$C$2:$C$5,RANDBETWEEN(1,4))*(0.9+0.2*RAND())</f>
        <v/>
      </c>
      <c r="G2691">
        <f>RAND()</f>
        <v/>
      </c>
      <c r="H2691">
        <f>(F2691+(1-F2691)*('d_고정'!$B$22*BETAINV(RAND(),IF(G2691&lt;'d_고정'!$B$26,'d_고정'!$B$25,'d_고정'!$B$20)+1,'d_고정'!$B$21-IF(G2691&lt;'d_고정'!$B$26,'d_고정'!$B$25,'d_고정'!$B$20)+1)+(1-'d_고정'!$B$22)*BETAINV(RAND(),IF(G2691&lt;'d_고정'!$B$26,'d_고정'!$B$24,'d_고정'!$B$18)+1,'d_고정'!$B$19-IF(G2691&lt;'d_고정'!$B$26,'d_고정'!$B$24,'d_고정'!$B$18)+1))*('d_고정'!$B$14+('d_고정'!$B$15-'d_고정'!$B$14)*RAND()))/F2691</f>
        <v/>
      </c>
      <c r="I2691">
        <f>RAND()</f>
        <v/>
      </c>
      <c r="J2691">
        <f>IF('d_시나리오'!$J$3='d_시나리오'!$H$3,'d_시나리오'!$I$3,IF(I2691&lt;('d_시나리오'!$I$3-'d_시나리오'!$H$3)/('d_시나리오'!$J$3-'d_시나리오'!$H$3),'d_시나리오'!$H$3+SQRT(I2691*('d_시나리오'!$J$3-'d_시나리오'!$H$3)*('d_시나리오'!$I$3-'d_시나리오'!$H$3)),'d_시나리오'!$J$3-SQRT((1-I2691)*('d_시나리오'!$J$3-'d_시나리오'!$H$3)*('d_시나리오'!$J$3-'d_시나리오'!$I$3))))</f>
        <v/>
      </c>
      <c r="K2691">
        <f>RAND()</f>
        <v/>
      </c>
      <c r="L2691">
        <f>IF('d_시나리오'!$J$4='d_시나리오'!$H$4,'d_시나리오'!$I$4,IF(K2691&lt;('d_시나리오'!$I$4-'d_시나리오'!$H$4)/('d_시나리오'!$J$4-'d_시나리오'!$H$4),'d_시나리오'!$H$4+SQRT(K2691*('d_시나리오'!$J$4-'d_시나리오'!$H$4)*('d_시나리오'!$I$4-'d_시나리오'!$H$4)),'d_시나리오'!$J$4-SQRT((1-K2691)*('d_시나리오'!$J$4-'d_시나리오'!$H$4)*('d_시나리오'!$J$4-'d_시나리오'!$I$4))))</f>
        <v/>
      </c>
      <c r="M2691">
        <f>RAND()</f>
        <v/>
      </c>
      <c r="N2691">
        <f>IF('d_시나리오'!$J$5='d_시나리오'!$H$5,'d_시나리오'!$I$5,IF(M2691&lt;('d_시나리오'!$I$5-'d_시나리오'!$H$5)/('d_시나리오'!$J$5-'d_시나리오'!$H$5),'d_시나리오'!$H$5+SQRT(M2691*('d_시나리오'!$J$5-'d_시나리오'!$H$5)*('d_시나리오'!$I$5-'d_시나리오'!$H$5)),'d_시나리오'!$J$5-SQRT((1-M2691)*('d_시나리오'!$J$5-'d_시나리오'!$H$5)*('d_시나리오'!$J$5-'d_시나리오'!$I$5))))</f>
        <v/>
      </c>
      <c r="O2691">
        <f>RAND()</f>
        <v/>
      </c>
      <c r="P2691">
        <f>IF('d_시나리오'!$J$6='d_시나리오'!$H$6,'d_시나리오'!$I$6,IF(O2691&lt;('d_시나리오'!$I$6-'d_시나리오'!$H$6)/('d_시나리오'!$J$6-'d_시나리오'!$H$6),'d_시나리오'!$H$6+SQRT(O2691*('d_시나리오'!$J$6-'d_시나리오'!$H$6)*('d_시나리오'!$I$6-'d_시나리오'!$H$6)),'d_시나리오'!$J$6-SQRT((1-O2691)*('d_시나리오'!$J$6-'d_시나리오'!$H$6)*('d_시나리오'!$J$6-'d_시나리오'!$I$6))))</f>
        <v/>
      </c>
      <c r="Q2691">
        <f>INDEX('d_분포'!$B$2:$B$57,RANDBETWEEN(1,56))</f>
        <v/>
      </c>
      <c r="R2691">
        <f>BETAINV(RAND(),5,5)</f>
        <v/>
      </c>
      <c r="S2691">
        <f>'d_고정'!$B$1*'6_기대효과'!$H$7*('d_시나리오'!$I$7/'d_고정'!$B$2)*B2691</f>
        <v/>
      </c>
      <c r="T2691">
        <f>S2691*D2691</f>
        <v/>
      </c>
      <c r="U2691">
        <f>S2691*F2691*H2691</f>
        <v/>
      </c>
      <c r="V2691">
        <f>S2691*F2691*(H2691-1)</f>
        <v/>
      </c>
      <c r="W2691">
        <f>U2691*J2691</f>
        <v/>
      </c>
      <c r="X2691">
        <f>T2691+W2691</f>
        <v/>
      </c>
      <c r="Y2691">
        <f>(T2691*E2691+W2691*L2691)*(1-R2691-'d_고정'!$B$13)</f>
        <v/>
      </c>
      <c r="Z2691">
        <f>(U2691*N2691*Q2691+'d_고정'!$B$3*('6_기대효과'!$H$7/8)*Q2691*'d_고정'!$B$10*P2691*('6_기대효과'!$K$7/'d_고정'!$B$9))*(1-R2691)</f>
        <v/>
      </c>
      <c r="AA2691">
        <f>W2691*L2691*(1-R2691-'d_고정'!$B$13)+U2691*MAX(N2691-'d_고정'!$B$10*P2691*('6_기대효과'!$K$7/'d_고정'!$B$9),0)*Q2691*(1-R2691)</f>
        <v/>
      </c>
      <c r="AB2691">
        <f>Y2691+Z2691</f>
        <v/>
      </c>
      <c r="AC2691">
        <f>Y2691/('d_고정'!$B$5*'6_기대효과'!$H$7/8)/'d_고정'!$B$6</f>
        <v/>
      </c>
      <c r="AD2691">
        <f>Y2691/('d_고정'!$B$8*'6_기대효과'!$H$7/8)</f>
        <v/>
      </c>
    </row>
    <row r="2692">
      <c r="A2692">
        <f>RAND()</f>
        <v/>
      </c>
      <c r="B2692">
        <f>IF('d_시나리오'!$J$2='d_시나리오'!$H$2,'d_시나리오'!$I$2,IF(A2692&lt;('d_시나리오'!$I$2-'d_시나리오'!$H$2)/('d_시나리오'!$J$2-'d_시나리오'!$H$2),'d_시나리오'!$H$2+SQRT(A2692*('d_시나리오'!$J$2-'d_시나리오'!$H$2)*('d_시나리오'!$I$2-'d_시나리오'!$H$2)),'d_시나리오'!$J$2-SQRT((1-A2692)*('d_시나리오'!$J$2-'d_시나리오'!$H$2)*('d_시나리오'!$J$2-'d_시나리오'!$I$2))))</f>
        <v/>
      </c>
      <c r="C2692">
        <f>RAND()</f>
        <v/>
      </c>
      <c r="D2692">
        <f>BETAINV(RAND(),IF(C2692&lt;'d_고정'!$B$26,'d_고정'!$B$23,'d_고정'!$B$16)+1,'d_고정'!$B$17-IF(C2692&lt;'d_고정'!$B$26,'d_고정'!$B$23,'d_고정'!$B$16)+1)*('d_고정'!$B$14+('d_고정'!$B$15-'d_고정'!$B$14)*RAND())</f>
        <v/>
      </c>
      <c r="E2692">
        <f>INDEX('d_분포'!$A$2:$A$28,RANDBETWEEN(1,27))</f>
        <v/>
      </c>
      <c r="F2692">
        <f>INDEX('d_분포'!$C$2:$C$5,RANDBETWEEN(1,4))*(0.9+0.2*RAND())</f>
        <v/>
      </c>
      <c r="G2692">
        <f>RAND()</f>
        <v/>
      </c>
      <c r="H2692">
        <f>(F2692+(1-F2692)*('d_고정'!$B$22*BETAINV(RAND(),IF(G2692&lt;'d_고정'!$B$26,'d_고정'!$B$25,'d_고정'!$B$20)+1,'d_고정'!$B$21-IF(G2692&lt;'d_고정'!$B$26,'d_고정'!$B$25,'d_고정'!$B$20)+1)+(1-'d_고정'!$B$22)*BETAINV(RAND(),IF(G2692&lt;'d_고정'!$B$26,'d_고정'!$B$24,'d_고정'!$B$18)+1,'d_고정'!$B$19-IF(G2692&lt;'d_고정'!$B$26,'d_고정'!$B$24,'d_고정'!$B$18)+1))*('d_고정'!$B$14+('d_고정'!$B$15-'d_고정'!$B$14)*RAND()))/F2692</f>
        <v/>
      </c>
      <c r="I2692">
        <f>RAND()</f>
        <v/>
      </c>
      <c r="J2692">
        <f>IF('d_시나리오'!$J$3='d_시나리오'!$H$3,'d_시나리오'!$I$3,IF(I2692&lt;('d_시나리오'!$I$3-'d_시나리오'!$H$3)/('d_시나리오'!$J$3-'d_시나리오'!$H$3),'d_시나리오'!$H$3+SQRT(I2692*('d_시나리오'!$J$3-'d_시나리오'!$H$3)*('d_시나리오'!$I$3-'d_시나리오'!$H$3)),'d_시나리오'!$J$3-SQRT((1-I2692)*('d_시나리오'!$J$3-'d_시나리오'!$H$3)*('d_시나리오'!$J$3-'d_시나리오'!$I$3))))</f>
        <v/>
      </c>
      <c r="K2692">
        <f>RAND()</f>
        <v/>
      </c>
      <c r="L2692">
        <f>IF('d_시나리오'!$J$4='d_시나리오'!$H$4,'d_시나리오'!$I$4,IF(K2692&lt;('d_시나리오'!$I$4-'d_시나리오'!$H$4)/('d_시나리오'!$J$4-'d_시나리오'!$H$4),'d_시나리오'!$H$4+SQRT(K2692*('d_시나리오'!$J$4-'d_시나리오'!$H$4)*('d_시나리오'!$I$4-'d_시나리오'!$H$4)),'d_시나리오'!$J$4-SQRT((1-K2692)*('d_시나리오'!$J$4-'d_시나리오'!$H$4)*('d_시나리오'!$J$4-'d_시나리오'!$I$4))))</f>
        <v/>
      </c>
      <c r="M2692">
        <f>RAND()</f>
        <v/>
      </c>
      <c r="N2692">
        <f>IF('d_시나리오'!$J$5='d_시나리오'!$H$5,'d_시나리오'!$I$5,IF(M2692&lt;('d_시나리오'!$I$5-'d_시나리오'!$H$5)/('d_시나리오'!$J$5-'d_시나리오'!$H$5),'d_시나리오'!$H$5+SQRT(M2692*('d_시나리오'!$J$5-'d_시나리오'!$H$5)*('d_시나리오'!$I$5-'d_시나리오'!$H$5)),'d_시나리오'!$J$5-SQRT((1-M2692)*('d_시나리오'!$J$5-'d_시나리오'!$H$5)*('d_시나리오'!$J$5-'d_시나리오'!$I$5))))</f>
        <v/>
      </c>
      <c r="O2692">
        <f>RAND()</f>
        <v/>
      </c>
      <c r="P2692">
        <f>IF('d_시나리오'!$J$6='d_시나리오'!$H$6,'d_시나리오'!$I$6,IF(O2692&lt;('d_시나리오'!$I$6-'d_시나리오'!$H$6)/('d_시나리오'!$J$6-'d_시나리오'!$H$6),'d_시나리오'!$H$6+SQRT(O2692*('d_시나리오'!$J$6-'d_시나리오'!$H$6)*('d_시나리오'!$I$6-'d_시나리오'!$H$6)),'d_시나리오'!$J$6-SQRT((1-O2692)*('d_시나리오'!$J$6-'d_시나리오'!$H$6)*('d_시나리오'!$J$6-'d_시나리오'!$I$6))))</f>
        <v/>
      </c>
      <c r="Q2692">
        <f>INDEX('d_분포'!$B$2:$B$57,RANDBETWEEN(1,56))</f>
        <v/>
      </c>
      <c r="R2692">
        <f>BETAINV(RAND(),5,5)</f>
        <v/>
      </c>
      <c r="S2692">
        <f>'d_고정'!$B$1*'6_기대효과'!$H$7*('d_시나리오'!$I$7/'d_고정'!$B$2)*B2692</f>
        <v/>
      </c>
      <c r="T2692">
        <f>S2692*D2692</f>
        <v/>
      </c>
      <c r="U2692">
        <f>S2692*F2692*H2692</f>
        <v/>
      </c>
      <c r="V2692">
        <f>S2692*F2692*(H2692-1)</f>
        <v/>
      </c>
      <c r="W2692">
        <f>U2692*J2692</f>
        <v/>
      </c>
      <c r="X2692">
        <f>T2692+W2692</f>
        <v/>
      </c>
      <c r="Y2692">
        <f>(T2692*E2692+W2692*L2692)*(1-R2692-'d_고정'!$B$13)</f>
        <v/>
      </c>
      <c r="Z2692">
        <f>(U2692*N2692*Q2692+'d_고정'!$B$3*('6_기대효과'!$H$7/8)*Q2692*'d_고정'!$B$10*P2692*('6_기대효과'!$K$7/'d_고정'!$B$9))*(1-R2692)</f>
        <v/>
      </c>
      <c r="AA2692">
        <f>W2692*L2692*(1-R2692-'d_고정'!$B$13)+U2692*MAX(N2692-'d_고정'!$B$10*P2692*('6_기대효과'!$K$7/'d_고정'!$B$9),0)*Q2692*(1-R2692)</f>
        <v/>
      </c>
      <c r="AB2692">
        <f>Y2692+Z2692</f>
        <v/>
      </c>
      <c r="AC2692">
        <f>Y2692/('d_고정'!$B$5*'6_기대효과'!$H$7/8)/'d_고정'!$B$6</f>
        <v/>
      </c>
      <c r="AD2692">
        <f>Y2692/('d_고정'!$B$8*'6_기대효과'!$H$7/8)</f>
        <v/>
      </c>
    </row>
    <row r="2693">
      <c r="A2693">
        <f>RAND()</f>
        <v/>
      </c>
      <c r="B2693">
        <f>IF('d_시나리오'!$J$2='d_시나리오'!$H$2,'d_시나리오'!$I$2,IF(A2693&lt;('d_시나리오'!$I$2-'d_시나리오'!$H$2)/('d_시나리오'!$J$2-'d_시나리오'!$H$2),'d_시나리오'!$H$2+SQRT(A2693*('d_시나리오'!$J$2-'d_시나리오'!$H$2)*('d_시나리오'!$I$2-'d_시나리오'!$H$2)),'d_시나리오'!$J$2-SQRT((1-A2693)*('d_시나리오'!$J$2-'d_시나리오'!$H$2)*('d_시나리오'!$J$2-'d_시나리오'!$I$2))))</f>
        <v/>
      </c>
      <c r="C2693">
        <f>RAND()</f>
        <v/>
      </c>
      <c r="D2693">
        <f>BETAINV(RAND(),IF(C2693&lt;'d_고정'!$B$26,'d_고정'!$B$23,'d_고정'!$B$16)+1,'d_고정'!$B$17-IF(C2693&lt;'d_고정'!$B$26,'d_고정'!$B$23,'d_고정'!$B$16)+1)*('d_고정'!$B$14+('d_고정'!$B$15-'d_고정'!$B$14)*RAND())</f>
        <v/>
      </c>
      <c r="E2693">
        <f>INDEX('d_분포'!$A$2:$A$28,RANDBETWEEN(1,27))</f>
        <v/>
      </c>
      <c r="F2693">
        <f>INDEX('d_분포'!$C$2:$C$5,RANDBETWEEN(1,4))*(0.9+0.2*RAND())</f>
        <v/>
      </c>
      <c r="G2693">
        <f>RAND()</f>
        <v/>
      </c>
      <c r="H2693">
        <f>(F2693+(1-F2693)*('d_고정'!$B$22*BETAINV(RAND(),IF(G2693&lt;'d_고정'!$B$26,'d_고정'!$B$25,'d_고정'!$B$20)+1,'d_고정'!$B$21-IF(G2693&lt;'d_고정'!$B$26,'d_고정'!$B$25,'d_고정'!$B$20)+1)+(1-'d_고정'!$B$22)*BETAINV(RAND(),IF(G2693&lt;'d_고정'!$B$26,'d_고정'!$B$24,'d_고정'!$B$18)+1,'d_고정'!$B$19-IF(G2693&lt;'d_고정'!$B$26,'d_고정'!$B$24,'d_고정'!$B$18)+1))*('d_고정'!$B$14+('d_고정'!$B$15-'d_고정'!$B$14)*RAND()))/F2693</f>
        <v/>
      </c>
      <c r="I2693">
        <f>RAND()</f>
        <v/>
      </c>
      <c r="J2693">
        <f>IF('d_시나리오'!$J$3='d_시나리오'!$H$3,'d_시나리오'!$I$3,IF(I2693&lt;('d_시나리오'!$I$3-'d_시나리오'!$H$3)/('d_시나리오'!$J$3-'d_시나리오'!$H$3),'d_시나리오'!$H$3+SQRT(I2693*('d_시나리오'!$J$3-'d_시나리오'!$H$3)*('d_시나리오'!$I$3-'d_시나리오'!$H$3)),'d_시나리오'!$J$3-SQRT((1-I2693)*('d_시나리오'!$J$3-'d_시나리오'!$H$3)*('d_시나리오'!$J$3-'d_시나리오'!$I$3))))</f>
        <v/>
      </c>
      <c r="K2693">
        <f>RAND()</f>
        <v/>
      </c>
      <c r="L2693">
        <f>IF('d_시나리오'!$J$4='d_시나리오'!$H$4,'d_시나리오'!$I$4,IF(K2693&lt;('d_시나리오'!$I$4-'d_시나리오'!$H$4)/('d_시나리오'!$J$4-'d_시나리오'!$H$4),'d_시나리오'!$H$4+SQRT(K2693*('d_시나리오'!$J$4-'d_시나리오'!$H$4)*('d_시나리오'!$I$4-'d_시나리오'!$H$4)),'d_시나리오'!$J$4-SQRT((1-K2693)*('d_시나리오'!$J$4-'d_시나리오'!$H$4)*('d_시나리오'!$J$4-'d_시나리오'!$I$4))))</f>
        <v/>
      </c>
      <c r="M2693">
        <f>RAND()</f>
        <v/>
      </c>
      <c r="N2693">
        <f>IF('d_시나리오'!$J$5='d_시나리오'!$H$5,'d_시나리오'!$I$5,IF(M2693&lt;('d_시나리오'!$I$5-'d_시나리오'!$H$5)/('d_시나리오'!$J$5-'d_시나리오'!$H$5),'d_시나리오'!$H$5+SQRT(M2693*('d_시나리오'!$J$5-'d_시나리오'!$H$5)*('d_시나리오'!$I$5-'d_시나리오'!$H$5)),'d_시나리오'!$J$5-SQRT((1-M2693)*('d_시나리오'!$J$5-'d_시나리오'!$H$5)*('d_시나리오'!$J$5-'d_시나리오'!$I$5))))</f>
        <v/>
      </c>
      <c r="O2693">
        <f>RAND()</f>
        <v/>
      </c>
      <c r="P2693">
        <f>IF('d_시나리오'!$J$6='d_시나리오'!$H$6,'d_시나리오'!$I$6,IF(O2693&lt;('d_시나리오'!$I$6-'d_시나리오'!$H$6)/('d_시나리오'!$J$6-'d_시나리오'!$H$6),'d_시나리오'!$H$6+SQRT(O2693*('d_시나리오'!$J$6-'d_시나리오'!$H$6)*('d_시나리오'!$I$6-'d_시나리오'!$H$6)),'d_시나리오'!$J$6-SQRT((1-O2693)*('d_시나리오'!$J$6-'d_시나리오'!$H$6)*('d_시나리오'!$J$6-'d_시나리오'!$I$6))))</f>
        <v/>
      </c>
      <c r="Q2693">
        <f>INDEX('d_분포'!$B$2:$B$57,RANDBETWEEN(1,56))</f>
        <v/>
      </c>
      <c r="R2693">
        <f>BETAINV(RAND(),5,5)</f>
        <v/>
      </c>
      <c r="S2693">
        <f>'d_고정'!$B$1*'6_기대효과'!$H$7*('d_시나리오'!$I$7/'d_고정'!$B$2)*B2693</f>
        <v/>
      </c>
      <c r="T2693">
        <f>S2693*D2693</f>
        <v/>
      </c>
      <c r="U2693">
        <f>S2693*F2693*H2693</f>
        <v/>
      </c>
      <c r="V2693">
        <f>S2693*F2693*(H2693-1)</f>
        <v/>
      </c>
      <c r="W2693">
        <f>U2693*J2693</f>
        <v/>
      </c>
      <c r="X2693">
        <f>T2693+W2693</f>
        <v/>
      </c>
      <c r="Y2693">
        <f>(T2693*E2693+W2693*L2693)*(1-R2693-'d_고정'!$B$13)</f>
        <v/>
      </c>
      <c r="Z2693">
        <f>(U2693*N2693*Q2693+'d_고정'!$B$3*('6_기대효과'!$H$7/8)*Q2693*'d_고정'!$B$10*P2693*('6_기대효과'!$K$7/'d_고정'!$B$9))*(1-R2693)</f>
        <v/>
      </c>
      <c r="AA2693">
        <f>W2693*L2693*(1-R2693-'d_고정'!$B$13)+U2693*MAX(N2693-'d_고정'!$B$10*P2693*('6_기대효과'!$K$7/'d_고정'!$B$9),0)*Q2693*(1-R2693)</f>
        <v/>
      </c>
      <c r="AB2693">
        <f>Y2693+Z2693</f>
        <v/>
      </c>
      <c r="AC2693">
        <f>Y2693/('d_고정'!$B$5*'6_기대효과'!$H$7/8)/'d_고정'!$B$6</f>
        <v/>
      </c>
      <c r="AD2693">
        <f>Y2693/('d_고정'!$B$8*'6_기대효과'!$H$7/8)</f>
        <v/>
      </c>
    </row>
    <row r="2694">
      <c r="A2694">
        <f>RAND()</f>
        <v/>
      </c>
      <c r="B2694">
        <f>IF('d_시나리오'!$J$2='d_시나리오'!$H$2,'d_시나리오'!$I$2,IF(A2694&lt;('d_시나리오'!$I$2-'d_시나리오'!$H$2)/('d_시나리오'!$J$2-'d_시나리오'!$H$2),'d_시나리오'!$H$2+SQRT(A2694*('d_시나리오'!$J$2-'d_시나리오'!$H$2)*('d_시나리오'!$I$2-'d_시나리오'!$H$2)),'d_시나리오'!$J$2-SQRT((1-A2694)*('d_시나리오'!$J$2-'d_시나리오'!$H$2)*('d_시나리오'!$J$2-'d_시나리오'!$I$2))))</f>
        <v/>
      </c>
      <c r="C2694">
        <f>RAND()</f>
        <v/>
      </c>
      <c r="D2694">
        <f>BETAINV(RAND(),IF(C2694&lt;'d_고정'!$B$26,'d_고정'!$B$23,'d_고정'!$B$16)+1,'d_고정'!$B$17-IF(C2694&lt;'d_고정'!$B$26,'d_고정'!$B$23,'d_고정'!$B$16)+1)*('d_고정'!$B$14+('d_고정'!$B$15-'d_고정'!$B$14)*RAND())</f>
        <v/>
      </c>
      <c r="E2694">
        <f>INDEX('d_분포'!$A$2:$A$28,RANDBETWEEN(1,27))</f>
        <v/>
      </c>
      <c r="F2694">
        <f>INDEX('d_분포'!$C$2:$C$5,RANDBETWEEN(1,4))*(0.9+0.2*RAND())</f>
        <v/>
      </c>
      <c r="G2694">
        <f>RAND()</f>
        <v/>
      </c>
      <c r="H2694">
        <f>(F2694+(1-F2694)*('d_고정'!$B$22*BETAINV(RAND(),IF(G2694&lt;'d_고정'!$B$26,'d_고정'!$B$25,'d_고정'!$B$20)+1,'d_고정'!$B$21-IF(G2694&lt;'d_고정'!$B$26,'d_고정'!$B$25,'d_고정'!$B$20)+1)+(1-'d_고정'!$B$22)*BETAINV(RAND(),IF(G2694&lt;'d_고정'!$B$26,'d_고정'!$B$24,'d_고정'!$B$18)+1,'d_고정'!$B$19-IF(G2694&lt;'d_고정'!$B$26,'d_고정'!$B$24,'d_고정'!$B$18)+1))*('d_고정'!$B$14+('d_고정'!$B$15-'d_고정'!$B$14)*RAND()))/F2694</f>
        <v/>
      </c>
      <c r="I2694">
        <f>RAND()</f>
        <v/>
      </c>
      <c r="J2694">
        <f>IF('d_시나리오'!$J$3='d_시나리오'!$H$3,'d_시나리오'!$I$3,IF(I2694&lt;('d_시나리오'!$I$3-'d_시나리오'!$H$3)/('d_시나리오'!$J$3-'d_시나리오'!$H$3),'d_시나리오'!$H$3+SQRT(I2694*('d_시나리오'!$J$3-'d_시나리오'!$H$3)*('d_시나리오'!$I$3-'d_시나리오'!$H$3)),'d_시나리오'!$J$3-SQRT((1-I2694)*('d_시나리오'!$J$3-'d_시나리오'!$H$3)*('d_시나리오'!$J$3-'d_시나리오'!$I$3))))</f>
        <v/>
      </c>
      <c r="K2694">
        <f>RAND()</f>
        <v/>
      </c>
      <c r="L2694">
        <f>IF('d_시나리오'!$J$4='d_시나리오'!$H$4,'d_시나리오'!$I$4,IF(K2694&lt;('d_시나리오'!$I$4-'d_시나리오'!$H$4)/('d_시나리오'!$J$4-'d_시나리오'!$H$4),'d_시나리오'!$H$4+SQRT(K2694*('d_시나리오'!$J$4-'d_시나리오'!$H$4)*('d_시나리오'!$I$4-'d_시나리오'!$H$4)),'d_시나리오'!$J$4-SQRT((1-K2694)*('d_시나리오'!$J$4-'d_시나리오'!$H$4)*('d_시나리오'!$J$4-'d_시나리오'!$I$4))))</f>
        <v/>
      </c>
      <c r="M2694">
        <f>RAND()</f>
        <v/>
      </c>
      <c r="N2694">
        <f>IF('d_시나리오'!$J$5='d_시나리오'!$H$5,'d_시나리오'!$I$5,IF(M2694&lt;('d_시나리오'!$I$5-'d_시나리오'!$H$5)/('d_시나리오'!$J$5-'d_시나리오'!$H$5),'d_시나리오'!$H$5+SQRT(M2694*('d_시나리오'!$J$5-'d_시나리오'!$H$5)*('d_시나리오'!$I$5-'d_시나리오'!$H$5)),'d_시나리오'!$J$5-SQRT((1-M2694)*('d_시나리오'!$J$5-'d_시나리오'!$H$5)*('d_시나리오'!$J$5-'d_시나리오'!$I$5))))</f>
        <v/>
      </c>
      <c r="O2694">
        <f>RAND()</f>
        <v/>
      </c>
      <c r="P2694">
        <f>IF('d_시나리오'!$J$6='d_시나리오'!$H$6,'d_시나리오'!$I$6,IF(O2694&lt;('d_시나리오'!$I$6-'d_시나리오'!$H$6)/('d_시나리오'!$J$6-'d_시나리오'!$H$6),'d_시나리오'!$H$6+SQRT(O2694*('d_시나리오'!$J$6-'d_시나리오'!$H$6)*('d_시나리오'!$I$6-'d_시나리오'!$H$6)),'d_시나리오'!$J$6-SQRT((1-O2694)*('d_시나리오'!$J$6-'d_시나리오'!$H$6)*('d_시나리오'!$J$6-'d_시나리오'!$I$6))))</f>
        <v/>
      </c>
      <c r="Q2694">
        <f>INDEX('d_분포'!$B$2:$B$57,RANDBETWEEN(1,56))</f>
        <v/>
      </c>
      <c r="R2694">
        <f>BETAINV(RAND(),5,5)</f>
        <v/>
      </c>
      <c r="S2694">
        <f>'d_고정'!$B$1*'6_기대효과'!$H$7*('d_시나리오'!$I$7/'d_고정'!$B$2)*B2694</f>
        <v/>
      </c>
      <c r="T2694">
        <f>S2694*D2694</f>
        <v/>
      </c>
      <c r="U2694">
        <f>S2694*F2694*H2694</f>
        <v/>
      </c>
      <c r="V2694">
        <f>S2694*F2694*(H2694-1)</f>
        <v/>
      </c>
      <c r="W2694">
        <f>U2694*J2694</f>
        <v/>
      </c>
      <c r="X2694">
        <f>T2694+W2694</f>
        <v/>
      </c>
      <c r="Y2694">
        <f>(T2694*E2694+W2694*L2694)*(1-R2694-'d_고정'!$B$13)</f>
        <v/>
      </c>
      <c r="Z2694">
        <f>(U2694*N2694*Q2694+'d_고정'!$B$3*('6_기대효과'!$H$7/8)*Q2694*'d_고정'!$B$10*P2694*('6_기대효과'!$K$7/'d_고정'!$B$9))*(1-R2694)</f>
        <v/>
      </c>
      <c r="AA2694">
        <f>W2694*L2694*(1-R2694-'d_고정'!$B$13)+U2694*MAX(N2694-'d_고정'!$B$10*P2694*('6_기대효과'!$K$7/'d_고정'!$B$9),0)*Q2694*(1-R2694)</f>
        <v/>
      </c>
      <c r="AB2694">
        <f>Y2694+Z2694</f>
        <v/>
      </c>
      <c r="AC2694">
        <f>Y2694/('d_고정'!$B$5*'6_기대효과'!$H$7/8)/'d_고정'!$B$6</f>
        <v/>
      </c>
      <c r="AD2694">
        <f>Y2694/('d_고정'!$B$8*'6_기대효과'!$H$7/8)</f>
        <v/>
      </c>
    </row>
    <row r="2695">
      <c r="A2695">
        <f>RAND()</f>
        <v/>
      </c>
      <c r="B2695">
        <f>IF('d_시나리오'!$J$2='d_시나리오'!$H$2,'d_시나리오'!$I$2,IF(A2695&lt;('d_시나리오'!$I$2-'d_시나리오'!$H$2)/('d_시나리오'!$J$2-'d_시나리오'!$H$2),'d_시나리오'!$H$2+SQRT(A2695*('d_시나리오'!$J$2-'d_시나리오'!$H$2)*('d_시나리오'!$I$2-'d_시나리오'!$H$2)),'d_시나리오'!$J$2-SQRT((1-A2695)*('d_시나리오'!$J$2-'d_시나리오'!$H$2)*('d_시나리오'!$J$2-'d_시나리오'!$I$2))))</f>
        <v/>
      </c>
      <c r="C2695">
        <f>RAND()</f>
        <v/>
      </c>
      <c r="D2695">
        <f>BETAINV(RAND(),IF(C2695&lt;'d_고정'!$B$26,'d_고정'!$B$23,'d_고정'!$B$16)+1,'d_고정'!$B$17-IF(C2695&lt;'d_고정'!$B$26,'d_고정'!$B$23,'d_고정'!$B$16)+1)*('d_고정'!$B$14+('d_고정'!$B$15-'d_고정'!$B$14)*RAND())</f>
        <v/>
      </c>
      <c r="E2695">
        <f>INDEX('d_분포'!$A$2:$A$28,RANDBETWEEN(1,27))</f>
        <v/>
      </c>
      <c r="F2695">
        <f>INDEX('d_분포'!$C$2:$C$5,RANDBETWEEN(1,4))*(0.9+0.2*RAND())</f>
        <v/>
      </c>
      <c r="G2695">
        <f>RAND()</f>
        <v/>
      </c>
      <c r="H2695">
        <f>(F2695+(1-F2695)*('d_고정'!$B$22*BETAINV(RAND(),IF(G2695&lt;'d_고정'!$B$26,'d_고정'!$B$25,'d_고정'!$B$20)+1,'d_고정'!$B$21-IF(G2695&lt;'d_고정'!$B$26,'d_고정'!$B$25,'d_고정'!$B$20)+1)+(1-'d_고정'!$B$22)*BETAINV(RAND(),IF(G2695&lt;'d_고정'!$B$26,'d_고정'!$B$24,'d_고정'!$B$18)+1,'d_고정'!$B$19-IF(G2695&lt;'d_고정'!$B$26,'d_고정'!$B$24,'d_고정'!$B$18)+1))*('d_고정'!$B$14+('d_고정'!$B$15-'d_고정'!$B$14)*RAND()))/F2695</f>
        <v/>
      </c>
      <c r="I2695">
        <f>RAND()</f>
        <v/>
      </c>
      <c r="J2695">
        <f>IF('d_시나리오'!$J$3='d_시나리오'!$H$3,'d_시나리오'!$I$3,IF(I2695&lt;('d_시나리오'!$I$3-'d_시나리오'!$H$3)/('d_시나리오'!$J$3-'d_시나리오'!$H$3),'d_시나리오'!$H$3+SQRT(I2695*('d_시나리오'!$J$3-'d_시나리오'!$H$3)*('d_시나리오'!$I$3-'d_시나리오'!$H$3)),'d_시나리오'!$J$3-SQRT((1-I2695)*('d_시나리오'!$J$3-'d_시나리오'!$H$3)*('d_시나리오'!$J$3-'d_시나리오'!$I$3))))</f>
        <v/>
      </c>
      <c r="K2695">
        <f>RAND()</f>
        <v/>
      </c>
      <c r="L2695">
        <f>IF('d_시나리오'!$J$4='d_시나리오'!$H$4,'d_시나리오'!$I$4,IF(K2695&lt;('d_시나리오'!$I$4-'d_시나리오'!$H$4)/('d_시나리오'!$J$4-'d_시나리오'!$H$4),'d_시나리오'!$H$4+SQRT(K2695*('d_시나리오'!$J$4-'d_시나리오'!$H$4)*('d_시나리오'!$I$4-'d_시나리오'!$H$4)),'d_시나리오'!$J$4-SQRT((1-K2695)*('d_시나리오'!$J$4-'d_시나리오'!$H$4)*('d_시나리오'!$J$4-'d_시나리오'!$I$4))))</f>
        <v/>
      </c>
      <c r="M2695">
        <f>RAND()</f>
        <v/>
      </c>
      <c r="N2695">
        <f>IF('d_시나리오'!$J$5='d_시나리오'!$H$5,'d_시나리오'!$I$5,IF(M2695&lt;('d_시나리오'!$I$5-'d_시나리오'!$H$5)/('d_시나리오'!$J$5-'d_시나리오'!$H$5),'d_시나리오'!$H$5+SQRT(M2695*('d_시나리오'!$J$5-'d_시나리오'!$H$5)*('d_시나리오'!$I$5-'d_시나리오'!$H$5)),'d_시나리오'!$J$5-SQRT((1-M2695)*('d_시나리오'!$J$5-'d_시나리오'!$H$5)*('d_시나리오'!$J$5-'d_시나리오'!$I$5))))</f>
        <v/>
      </c>
      <c r="O2695">
        <f>RAND()</f>
        <v/>
      </c>
      <c r="P2695">
        <f>IF('d_시나리오'!$J$6='d_시나리오'!$H$6,'d_시나리오'!$I$6,IF(O2695&lt;('d_시나리오'!$I$6-'d_시나리오'!$H$6)/('d_시나리오'!$J$6-'d_시나리오'!$H$6),'d_시나리오'!$H$6+SQRT(O2695*('d_시나리오'!$J$6-'d_시나리오'!$H$6)*('d_시나리오'!$I$6-'d_시나리오'!$H$6)),'d_시나리오'!$J$6-SQRT((1-O2695)*('d_시나리오'!$J$6-'d_시나리오'!$H$6)*('d_시나리오'!$J$6-'d_시나리오'!$I$6))))</f>
        <v/>
      </c>
      <c r="Q2695">
        <f>INDEX('d_분포'!$B$2:$B$57,RANDBETWEEN(1,56))</f>
        <v/>
      </c>
      <c r="R2695">
        <f>BETAINV(RAND(),5,5)</f>
        <v/>
      </c>
      <c r="S2695">
        <f>'d_고정'!$B$1*'6_기대효과'!$H$7*('d_시나리오'!$I$7/'d_고정'!$B$2)*B2695</f>
        <v/>
      </c>
      <c r="T2695">
        <f>S2695*D2695</f>
        <v/>
      </c>
      <c r="U2695">
        <f>S2695*F2695*H2695</f>
        <v/>
      </c>
      <c r="V2695">
        <f>S2695*F2695*(H2695-1)</f>
        <v/>
      </c>
      <c r="W2695">
        <f>U2695*J2695</f>
        <v/>
      </c>
      <c r="X2695">
        <f>T2695+W2695</f>
        <v/>
      </c>
      <c r="Y2695">
        <f>(T2695*E2695+W2695*L2695)*(1-R2695-'d_고정'!$B$13)</f>
        <v/>
      </c>
      <c r="Z2695">
        <f>(U2695*N2695*Q2695+'d_고정'!$B$3*('6_기대효과'!$H$7/8)*Q2695*'d_고정'!$B$10*P2695*('6_기대효과'!$K$7/'d_고정'!$B$9))*(1-R2695)</f>
        <v/>
      </c>
      <c r="AA2695">
        <f>W2695*L2695*(1-R2695-'d_고정'!$B$13)+U2695*MAX(N2695-'d_고정'!$B$10*P2695*('6_기대효과'!$K$7/'d_고정'!$B$9),0)*Q2695*(1-R2695)</f>
        <v/>
      </c>
      <c r="AB2695">
        <f>Y2695+Z2695</f>
        <v/>
      </c>
      <c r="AC2695">
        <f>Y2695/('d_고정'!$B$5*'6_기대효과'!$H$7/8)/'d_고정'!$B$6</f>
        <v/>
      </c>
      <c r="AD2695">
        <f>Y2695/('d_고정'!$B$8*'6_기대효과'!$H$7/8)</f>
        <v/>
      </c>
    </row>
    <row r="2696">
      <c r="A2696">
        <f>RAND()</f>
        <v/>
      </c>
      <c r="B2696">
        <f>IF('d_시나리오'!$J$2='d_시나리오'!$H$2,'d_시나리오'!$I$2,IF(A2696&lt;('d_시나리오'!$I$2-'d_시나리오'!$H$2)/('d_시나리오'!$J$2-'d_시나리오'!$H$2),'d_시나리오'!$H$2+SQRT(A2696*('d_시나리오'!$J$2-'d_시나리오'!$H$2)*('d_시나리오'!$I$2-'d_시나리오'!$H$2)),'d_시나리오'!$J$2-SQRT((1-A2696)*('d_시나리오'!$J$2-'d_시나리오'!$H$2)*('d_시나리오'!$J$2-'d_시나리오'!$I$2))))</f>
        <v/>
      </c>
      <c r="C2696">
        <f>RAND()</f>
        <v/>
      </c>
      <c r="D2696">
        <f>BETAINV(RAND(),IF(C2696&lt;'d_고정'!$B$26,'d_고정'!$B$23,'d_고정'!$B$16)+1,'d_고정'!$B$17-IF(C2696&lt;'d_고정'!$B$26,'d_고정'!$B$23,'d_고정'!$B$16)+1)*('d_고정'!$B$14+('d_고정'!$B$15-'d_고정'!$B$14)*RAND())</f>
        <v/>
      </c>
      <c r="E2696">
        <f>INDEX('d_분포'!$A$2:$A$28,RANDBETWEEN(1,27))</f>
        <v/>
      </c>
      <c r="F2696">
        <f>INDEX('d_분포'!$C$2:$C$5,RANDBETWEEN(1,4))*(0.9+0.2*RAND())</f>
        <v/>
      </c>
      <c r="G2696">
        <f>RAND()</f>
        <v/>
      </c>
      <c r="H2696">
        <f>(F2696+(1-F2696)*('d_고정'!$B$22*BETAINV(RAND(),IF(G2696&lt;'d_고정'!$B$26,'d_고정'!$B$25,'d_고정'!$B$20)+1,'d_고정'!$B$21-IF(G2696&lt;'d_고정'!$B$26,'d_고정'!$B$25,'d_고정'!$B$20)+1)+(1-'d_고정'!$B$22)*BETAINV(RAND(),IF(G2696&lt;'d_고정'!$B$26,'d_고정'!$B$24,'d_고정'!$B$18)+1,'d_고정'!$B$19-IF(G2696&lt;'d_고정'!$B$26,'d_고정'!$B$24,'d_고정'!$B$18)+1))*('d_고정'!$B$14+('d_고정'!$B$15-'d_고정'!$B$14)*RAND()))/F2696</f>
        <v/>
      </c>
      <c r="I2696">
        <f>RAND()</f>
        <v/>
      </c>
      <c r="J2696">
        <f>IF('d_시나리오'!$J$3='d_시나리오'!$H$3,'d_시나리오'!$I$3,IF(I2696&lt;('d_시나리오'!$I$3-'d_시나리오'!$H$3)/('d_시나리오'!$J$3-'d_시나리오'!$H$3),'d_시나리오'!$H$3+SQRT(I2696*('d_시나리오'!$J$3-'d_시나리오'!$H$3)*('d_시나리오'!$I$3-'d_시나리오'!$H$3)),'d_시나리오'!$J$3-SQRT((1-I2696)*('d_시나리오'!$J$3-'d_시나리오'!$H$3)*('d_시나리오'!$J$3-'d_시나리오'!$I$3))))</f>
        <v/>
      </c>
      <c r="K2696">
        <f>RAND()</f>
        <v/>
      </c>
      <c r="L2696">
        <f>IF('d_시나리오'!$J$4='d_시나리오'!$H$4,'d_시나리오'!$I$4,IF(K2696&lt;('d_시나리오'!$I$4-'d_시나리오'!$H$4)/('d_시나리오'!$J$4-'d_시나리오'!$H$4),'d_시나리오'!$H$4+SQRT(K2696*('d_시나리오'!$J$4-'d_시나리오'!$H$4)*('d_시나리오'!$I$4-'d_시나리오'!$H$4)),'d_시나리오'!$J$4-SQRT((1-K2696)*('d_시나리오'!$J$4-'d_시나리오'!$H$4)*('d_시나리오'!$J$4-'d_시나리오'!$I$4))))</f>
        <v/>
      </c>
      <c r="M2696">
        <f>RAND()</f>
        <v/>
      </c>
      <c r="N2696">
        <f>IF('d_시나리오'!$J$5='d_시나리오'!$H$5,'d_시나리오'!$I$5,IF(M2696&lt;('d_시나리오'!$I$5-'d_시나리오'!$H$5)/('d_시나리오'!$J$5-'d_시나리오'!$H$5),'d_시나리오'!$H$5+SQRT(M2696*('d_시나리오'!$J$5-'d_시나리오'!$H$5)*('d_시나리오'!$I$5-'d_시나리오'!$H$5)),'d_시나리오'!$J$5-SQRT((1-M2696)*('d_시나리오'!$J$5-'d_시나리오'!$H$5)*('d_시나리오'!$J$5-'d_시나리오'!$I$5))))</f>
        <v/>
      </c>
      <c r="O2696">
        <f>RAND()</f>
        <v/>
      </c>
      <c r="P2696">
        <f>IF('d_시나리오'!$J$6='d_시나리오'!$H$6,'d_시나리오'!$I$6,IF(O2696&lt;('d_시나리오'!$I$6-'d_시나리오'!$H$6)/('d_시나리오'!$J$6-'d_시나리오'!$H$6),'d_시나리오'!$H$6+SQRT(O2696*('d_시나리오'!$J$6-'d_시나리오'!$H$6)*('d_시나리오'!$I$6-'d_시나리오'!$H$6)),'d_시나리오'!$J$6-SQRT((1-O2696)*('d_시나리오'!$J$6-'d_시나리오'!$H$6)*('d_시나리오'!$J$6-'d_시나리오'!$I$6))))</f>
        <v/>
      </c>
      <c r="Q2696">
        <f>INDEX('d_분포'!$B$2:$B$57,RANDBETWEEN(1,56))</f>
        <v/>
      </c>
      <c r="R2696">
        <f>BETAINV(RAND(),5,5)</f>
        <v/>
      </c>
      <c r="S2696">
        <f>'d_고정'!$B$1*'6_기대효과'!$H$7*('d_시나리오'!$I$7/'d_고정'!$B$2)*B2696</f>
        <v/>
      </c>
      <c r="T2696">
        <f>S2696*D2696</f>
        <v/>
      </c>
      <c r="U2696">
        <f>S2696*F2696*H2696</f>
        <v/>
      </c>
      <c r="V2696">
        <f>S2696*F2696*(H2696-1)</f>
        <v/>
      </c>
      <c r="W2696">
        <f>U2696*J2696</f>
        <v/>
      </c>
      <c r="X2696">
        <f>T2696+W2696</f>
        <v/>
      </c>
      <c r="Y2696">
        <f>(T2696*E2696+W2696*L2696)*(1-R2696-'d_고정'!$B$13)</f>
        <v/>
      </c>
      <c r="Z2696">
        <f>(U2696*N2696*Q2696+'d_고정'!$B$3*('6_기대효과'!$H$7/8)*Q2696*'d_고정'!$B$10*P2696*('6_기대효과'!$K$7/'d_고정'!$B$9))*(1-R2696)</f>
        <v/>
      </c>
      <c r="AA2696">
        <f>W2696*L2696*(1-R2696-'d_고정'!$B$13)+U2696*MAX(N2696-'d_고정'!$B$10*P2696*('6_기대효과'!$K$7/'d_고정'!$B$9),0)*Q2696*(1-R2696)</f>
        <v/>
      </c>
      <c r="AB2696">
        <f>Y2696+Z2696</f>
        <v/>
      </c>
      <c r="AC2696">
        <f>Y2696/('d_고정'!$B$5*'6_기대효과'!$H$7/8)/'d_고정'!$B$6</f>
        <v/>
      </c>
      <c r="AD2696">
        <f>Y2696/('d_고정'!$B$8*'6_기대효과'!$H$7/8)</f>
        <v/>
      </c>
    </row>
    <row r="2697">
      <c r="A2697">
        <f>RAND()</f>
        <v/>
      </c>
      <c r="B2697">
        <f>IF('d_시나리오'!$J$2='d_시나리오'!$H$2,'d_시나리오'!$I$2,IF(A2697&lt;('d_시나리오'!$I$2-'d_시나리오'!$H$2)/('d_시나리오'!$J$2-'d_시나리오'!$H$2),'d_시나리오'!$H$2+SQRT(A2697*('d_시나리오'!$J$2-'d_시나리오'!$H$2)*('d_시나리오'!$I$2-'d_시나리오'!$H$2)),'d_시나리오'!$J$2-SQRT((1-A2697)*('d_시나리오'!$J$2-'d_시나리오'!$H$2)*('d_시나리오'!$J$2-'d_시나리오'!$I$2))))</f>
        <v/>
      </c>
      <c r="C2697">
        <f>RAND()</f>
        <v/>
      </c>
      <c r="D2697">
        <f>BETAINV(RAND(),IF(C2697&lt;'d_고정'!$B$26,'d_고정'!$B$23,'d_고정'!$B$16)+1,'d_고정'!$B$17-IF(C2697&lt;'d_고정'!$B$26,'d_고정'!$B$23,'d_고정'!$B$16)+1)*('d_고정'!$B$14+('d_고정'!$B$15-'d_고정'!$B$14)*RAND())</f>
        <v/>
      </c>
      <c r="E2697">
        <f>INDEX('d_분포'!$A$2:$A$28,RANDBETWEEN(1,27))</f>
        <v/>
      </c>
      <c r="F2697">
        <f>INDEX('d_분포'!$C$2:$C$5,RANDBETWEEN(1,4))*(0.9+0.2*RAND())</f>
        <v/>
      </c>
      <c r="G2697">
        <f>RAND()</f>
        <v/>
      </c>
      <c r="H2697">
        <f>(F2697+(1-F2697)*('d_고정'!$B$22*BETAINV(RAND(),IF(G2697&lt;'d_고정'!$B$26,'d_고정'!$B$25,'d_고정'!$B$20)+1,'d_고정'!$B$21-IF(G2697&lt;'d_고정'!$B$26,'d_고정'!$B$25,'d_고정'!$B$20)+1)+(1-'d_고정'!$B$22)*BETAINV(RAND(),IF(G2697&lt;'d_고정'!$B$26,'d_고정'!$B$24,'d_고정'!$B$18)+1,'d_고정'!$B$19-IF(G2697&lt;'d_고정'!$B$26,'d_고정'!$B$24,'d_고정'!$B$18)+1))*('d_고정'!$B$14+('d_고정'!$B$15-'d_고정'!$B$14)*RAND()))/F2697</f>
        <v/>
      </c>
      <c r="I2697">
        <f>RAND()</f>
        <v/>
      </c>
      <c r="J2697">
        <f>IF('d_시나리오'!$J$3='d_시나리오'!$H$3,'d_시나리오'!$I$3,IF(I2697&lt;('d_시나리오'!$I$3-'d_시나리오'!$H$3)/('d_시나리오'!$J$3-'d_시나리오'!$H$3),'d_시나리오'!$H$3+SQRT(I2697*('d_시나리오'!$J$3-'d_시나리오'!$H$3)*('d_시나리오'!$I$3-'d_시나리오'!$H$3)),'d_시나리오'!$J$3-SQRT((1-I2697)*('d_시나리오'!$J$3-'d_시나리오'!$H$3)*('d_시나리오'!$J$3-'d_시나리오'!$I$3))))</f>
        <v/>
      </c>
      <c r="K2697">
        <f>RAND()</f>
        <v/>
      </c>
      <c r="L2697">
        <f>IF('d_시나리오'!$J$4='d_시나리오'!$H$4,'d_시나리오'!$I$4,IF(K2697&lt;('d_시나리오'!$I$4-'d_시나리오'!$H$4)/('d_시나리오'!$J$4-'d_시나리오'!$H$4),'d_시나리오'!$H$4+SQRT(K2697*('d_시나리오'!$J$4-'d_시나리오'!$H$4)*('d_시나리오'!$I$4-'d_시나리오'!$H$4)),'d_시나리오'!$J$4-SQRT((1-K2697)*('d_시나리오'!$J$4-'d_시나리오'!$H$4)*('d_시나리오'!$J$4-'d_시나리오'!$I$4))))</f>
        <v/>
      </c>
      <c r="M2697">
        <f>RAND()</f>
        <v/>
      </c>
      <c r="N2697">
        <f>IF('d_시나리오'!$J$5='d_시나리오'!$H$5,'d_시나리오'!$I$5,IF(M2697&lt;('d_시나리오'!$I$5-'d_시나리오'!$H$5)/('d_시나리오'!$J$5-'d_시나리오'!$H$5),'d_시나리오'!$H$5+SQRT(M2697*('d_시나리오'!$J$5-'d_시나리오'!$H$5)*('d_시나리오'!$I$5-'d_시나리오'!$H$5)),'d_시나리오'!$J$5-SQRT((1-M2697)*('d_시나리오'!$J$5-'d_시나리오'!$H$5)*('d_시나리오'!$J$5-'d_시나리오'!$I$5))))</f>
        <v/>
      </c>
      <c r="O2697">
        <f>RAND()</f>
        <v/>
      </c>
      <c r="P2697">
        <f>IF('d_시나리오'!$J$6='d_시나리오'!$H$6,'d_시나리오'!$I$6,IF(O2697&lt;('d_시나리오'!$I$6-'d_시나리오'!$H$6)/('d_시나리오'!$J$6-'d_시나리오'!$H$6),'d_시나리오'!$H$6+SQRT(O2697*('d_시나리오'!$J$6-'d_시나리오'!$H$6)*('d_시나리오'!$I$6-'d_시나리오'!$H$6)),'d_시나리오'!$J$6-SQRT((1-O2697)*('d_시나리오'!$J$6-'d_시나리오'!$H$6)*('d_시나리오'!$J$6-'d_시나리오'!$I$6))))</f>
        <v/>
      </c>
      <c r="Q2697">
        <f>INDEX('d_분포'!$B$2:$B$57,RANDBETWEEN(1,56))</f>
        <v/>
      </c>
      <c r="R2697">
        <f>BETAINV(RAND(),5,5)</f>
        <v/>
      </c>
      <c r="S2697">
        <f>'d_고정'!$B$1*'6_기대효과'!$H$7*('d_시나리오'!$I$7/'d_고정'!$B$2)*B2697</f>
        <v/>
      </c>
      <c r="T2697">
        <f>S2697*D2697</f>
        <v/>
      </c>
      <c r="U2697">
        <f>S2697*F2697*H2697</f>
        <v/>
      </c>
      <c r="V2697">
        <f>S2697*F2697*(H2697-1)</f>
        <v/>
      </c>
      <c r="W2697">
        <f>U2697*J2697</f>
        <v/>
      </c>
      <c r="X2697">
        <f>T2697+W2697</f>
        <v/>
      </c>
      <c r="Y2697">
        <f>(T2697*E2697+W2697*L2697)*(1-R2697-'d_고정'!$B$13)</f>
        <v/>
      </c>
      <c r="Z2697">
        <f>(U2697*N2697*Q2697+'d_고정'!$B$3*('6_기대효과'!$H$7/8)*Q2697*'d_고정'!$B$10*P2697*('6_기대효과'!$K$7/'d_고정'!$B$9))*(1-R2697)</f>
        <v/>
      </c>
      <c r="AA2697">
        <f>W2697*L2697*(1-R2697-'d_고정'!$B$13)+U2697*MAX(N2697-'d_고정'!$B$10*P2697*('6_기대효과'!$K$7/'d_고정'!$B$9),0)*Q2697*(1-R2697)</f>
        <v/>
      </c>
      <c r="AB2697">
        <f>Y2697+Z2697</f>
        <v/>
      </c>
      <c r="AC2697">
        <f>Y2697/('d_고정'!$B$5*'6_기대효과'!$H$7/8)/'d_고정'!$B$6</f>
        <v/>
      </c>
      <c r="AD2697">
        <f>Y2697/('d_고정'!$B$8*'6_기대효과'!$H$7/8)</f>
        <v/>
      </c>
    </row>
    <row r="2698">
      <c r="A2698">
        <f>RAND()</f>
        <v/>
      </c>
      <c r="B2698">
        <f>IF('d_시나리오'!$J$2='d_시나리오'!$H$2,'d_시나리오'!$I$2,IF(A2698&lt;('d_시나리오'!$I$2-'d_시나리오'!$H$2)/('d_시나리오'!$J$2-'d_시나리오'!$H$2),'d_시나리오'!$H$2+SQRT(A2698*('d_시나리오'!$J$2-'d_시나리오'!$H$2)*('d_시나리오'!$I$2-'d_시나리오'!$H$2)),'d_시나리오'!$J$2-SQRT((1-A2698)*('d_시나리오'!$J$2-'d_시나리오'!$H$2)*('d_시나리오'!$J$2-'d_시나리오'!$I$2))))</f>
        <v/>
      </c>
      <c r="C2698">
        <f>RAND()</f>
        <v/>
      </c>
      <c r="D2698">
        <f>BETAINV(RAND(),IF(C2698&lt;'d_고정'!$B$26,'d_고정'!$B$23,'d_고정'!$B$16)+1,'d_고정'!$B$17-IF(C2698&lt;'d_고정'!$B$26,'d_고정'!$B$23,'d_고정'!$B$16)+1)*('d_고정'!$B$14+('d_고정'!$B$15-'d_고정'!$B$14)*RAND())</f>
        <v/>
      </c>
      <c r="E2698">
        <f>INDEX('d_분포'!$A$2:$A$28,RANDBETWEEN(1,27))</f>
        <v/>
      </c>
      <c r="F2698">
        <f>INDEX('d_분포'!$C$2:$C$5,RANDBETWEEN(1,4))*(0.9+0.2*RAND())</f>
        <v/>
      </c>
      <c r="G2698">
        <f>RAND()</f>
        <v/>
      </c>
      <c r="H2698">
        <f>(F2698+(1-F2698)*('d_고정'!$B$22*BETAINV(RAND(),IF(G2698&lt;'d_고정'!$B$26,'d_고정'!$B$25,'d_고정'!$B$20)+1,'d_고정'!$B$21-IF(G2698&lt;'d_고정'!$B$26,'d_고정'!$B$25,'d_고정'!$B$20)+1)+(1-'d_고정'!$B$22)*BETAINV(RAND(),IF(G2698&lt;'d_고정'!$B$26,'d_고정'!$B$24,'d_고정'!$B$18)+1,'d_고정'!$B$19-IF(G2698&lt;'d_고정'!$B$26,'d_고정'!$B$24,'d_고정'!$B$18)+1))*('d_고정'!$B$14+('d_고정'!$B$15-'d_고정'!$B$14)*RAND()))/F2698</f>
        <v/>
      </c>
      <c r="I2698">
        <f>RAND()</f>
        <v/>
      </c>
      <c r="J2698">
        <f>IF('d_시나리오'!$J$3='d_시나리오'!$H$3,'d_시나리오'!$I$3,IF(I2698&lt;('d_시나리오'!$I$3-'d_시나리오'!$H$3)/('d_시나리오'!$J$3-'d_시나리오'!$H$3),'d_시나리오'!$H$3+SQRT(I2698*('d_시나리오'!$J$3-'d_시나리오'!$H$3)*('d_시나리오'!$I$3-'d_시나리오'!$H$3)),'d_시나리오'!$J$3-SQRT((1-I2698)*('d_시나리오'!$J$3-'d_시나리오'!$H$3)*('d_시나리오'!$J$3-'d_시나리오'!$I$3))))</f>
        <v/>
      </c>
      <c r="K2698">
        <f>RAND()</f>
        <v/>
      </c>
      <c r="L2698">
        <f>IF('d_시나리오'!$J$4='d_시나리오'!$H$4,'d_시나리오'!$I$4,IF(K2698&lt;('d_시나리오'!$I$4-'d_시나리오'!$H$4)/('d_시나리오'!$J$4-'d_시나리오'!$H$4),'d_시나리오'!$H$4+SQRT(K2698*('d_시나리오'!$J$4-'d_시나리오'!$H$4)*('d_시나리오'!$I$4-'d_시나리오'!$H$4)),'d_시나리오'!$J$4-SQRT((1-K2698)*('d_시나리오'!$J$4-'d_시나리오'!$H$4)*('d_시나리오'!$J$4-'d_시나리오'!$I$4))))</f>
        <v/>
      </c>
      <c r="M2698">
        <f>RAND()</f>
        <v/>
      </c>
      <c r="N2698">
        <f>IF('d_시나리오'!$J$5='d_시나리오'!$H$5,'d_시나리오'!$I$5,IF(M2698&lt;('d_시나리오'!$I$5-'d_시나리오'!$H$5)/('d_시나리오'!$J$5-'d_시나리오'!$H$5),'d_시나리오'!$H$5+SQRT(M2698*('d_시나리오'!$J$5-'d_시나리오'!$H$5)*('d_시나리오'!$I$5-'d_시나리오'!$H$5)),'d_시나리오'!$J$5-SQRT((1-M2698)*('d_시나리오'!$J$5-'d_시나리오'!$H$5)*('d_시나리오'!$J$5-'d_시나리오'!$I$5))))</f>
        <v/>
      </c>
      <c r="O2698">
        <f>RAND()</f>
        <v/>
      </c>
      <c r="P2698">
        <f>IF('d_시나리오'!$J$6='d_시나리오'!$H$6,'d_시나리오'!$I$6,IF(O2698&lt;('d_시나리오'!$I$6-'d_시나리오'!$H$6)/('d_시나리오'!$J$6-'d_시나리오'!$H$6),'d_시나리오'!$H$6+SQRT(O2698*('d_시나리오'!$J$6-'d_시나리오'!$H$6)*('d_시나리오'!$I$6-'d_시나리오'!$H$6)),'d_시나리오'!$J$6-SQRT((1-O2698)*('d_시나리오'!$J$6-'d_시나리오'!$H$6)*('d_시나리오'!$J$6-'d_시나리오'!$I$6))))</f>
        <v/>
      </c>
      <c r="Q2698">
        <f>INDEX('d_분포'!$B$2:$B$57,RANDBETWEEN(1,56))</f>
        <v/>
      </c>
      <c r="R2698">
        <f>BETAINV(RAND(),5,5)</f>
        <v/>
      </c>
      <c r="S2698">
        <f>'d_고정'!$B$1*'6_기대효과'!$H$7*('d_시나리오'!$I$7/'d_고정'!$B$2)*B2698</f>
        <v/>
      </c>
      <c r="T2698">
        <f>S2698*D2698</f>
        <v/>
      </c>
      <c r="U2698">
        <f>S2698*F2698*H2698</f>
        <v/>
      </c>
      <c r="V2698">
        <f>S2698*F2698*(H2698-1)</f>
        <v/>
      </c>
      <c r="W2698">
        <f>U2698*J2698</f>
        <v/>
      </c>
      <c r="X2698">
        <f>T2698+W2698</f>
        <v/>
      </c>
      <c r="Y2698">
        <f>(T2698*E2698+W2698*L2698)*(1-R2698-'d_고정'!$B$13)</f>
        <v/>
      </c>
      <c r="Z2698">
        <f>(U2698*N2698*Q2698+'d_고정'!$B$3*('6_기대효과'!$H$7/8)*Q2698*'d_고정'!$B$10*P2698*('6_기대효과'!$K$7/'d_고정'!$B$9))*(1-R2698)</f>
        <v/>
      </c>
      <c r="AA2698">
        <f>W2698*L2698*(1-R2698-'d_고정'!$B$13)+U2698*MAX(N2698-'d_고정'!$B$10*P2698*('6_기대효과'!$K$7/'d_고정'!$B$9),0)*Q2698*(1-R2698)</f>
        <v/>
      </c>
      <c r="AB2698">
        <f>Y2698+Z2698</f>
        <v/>
      </c>
      <c r="AC2698">
        <f>Y2698/('d_고정'!$B$5*'6_기대효과'!$H$7/8)/'d_고정'!$B$6</f>
        <v/>
      </c>
      <c r="AD2698">
        <f>Y2698/('d_고정'!$B$8*'6_기대효과'!$H$7/8)</f>
        <v/>
      </c>
    </row>
    <row r="2699">
      <c r="A2699">
        <f>RAND()</f>
        <v/>
      </c>
      <c r="B2699">
        <f>IF('d_시나리오'!$J$2='d_시나리오'!$H$2,'d_시나리오'!$I$2,IF(A2699&lt;('d_시나리오'!$I$2-'d_시나리오'!$H$2)/('d_시나리오'!$J$2-'d_시나리오'!$H$2),'d_시나리오'!$H$2+SQRT(A2699*('d_시나리오'!$J$2-'d_시나리오'!$H$2)*('d_시나리오'!$I$2-'d_시나리오'!$H$2)),'d_시나리오'!$J$2-SQRT((1-A2699)*('d_시나리오'!$J$2-'d_시나리오'!$H$2)*('d_시나리오'!$J$2-'d_시나리오'!$I$2))))</f>
        <v/>
      </c>
      <c r="C2699">
        <f>RAND()</f>
        <v/>
      </c>
      <c r="D2699">
        <f>BETAINV(RAND(),IF(C2699&lt;'d_고정'!$B$26,'d_고정'!$B$23,'d_고정'!$B$16)+1,'d_고정'!$B$17-IF(C2699&lt;'d_고정'!$B$26,'d_고정'!$B$23,'d_고정'!$B$16)+1)*('d_고정'!$B$14+('d_고정'!$B$15-'d_고정'!$B$14)*RAND())</f>
        <v/>
      </c>
      <c r="E2699">
        <f>INDEX('d_분포'!$A$2:$A$28,RANDBETWEEN(1,27))</f>
        <v/>
      </c>
      <c r="F2699">
        <f>INDEX('d_분포'!$C$2:$C$5,RANDBETWEEN(1,4))*(0.9+0.2*RAND())</f>
        <v/>
      </c>
      <c r="G2699">
        <f>RAND()</f>
        <v/>
      </c>
      <c r="H2699">
        <f>(F2699+(1-F2699)*('d_고정'!$B$22*BETAINV(RAND(),IF(G2699&lt;'d_고정'!$B$26,'d_고정'!$B$25,'d_고정'!$B$20)+1,'d_고정'!$B$21-IF(G2699&lt;'d_고정'!$B$26,'d_고정'!$B$25,'d_고정'!$B$20)+1)+(1-'d_고정'!$B$22)*BETAINV(RAND(),IF(G2699&lt;'d_고정'!$B$26,'d_고정'!$B$24,'d_고정'!$B$18)+1,'d_고정'!$B$19-IF(G2699&lt;'d_고정'!$B$26,'d_고정'!$B$24,'d_고정'!$B$18)+1))*('d_고정'!$B$14+('d_고정'!$B$15-'d_고정'!$B$14)*RAND()))/F2699</f>
        <v/>
      </c>
      <c r="I2699">
        <f>RAND()</f>
        <v/>
      </c>
      <c r="J2699">
        <f>IF('d_시나리오'!$J$3='d_시나리오'!$H$3,'d_시나리오'!$I$3,IF(I2699&lt;('d_시나리오'!$I$3-'d_시나리오'!$H$3)/('d_시나리오'!$J$3-'d_시나리오'!$H$3),'d_시나리오'!$H$3+SQRT(I2699*('d_시나리오'!$J$3-'d_시나리오'!$H$3)*('d_시나리오'!$I$3-'d_시나리오'!$H$3)),'d_시나리오'!$J$3-SQRT((1-I2699)*('d_시나리오'!$J$3-'d_시나리오'!$H$3)*('d_시나리오'!$J$3-'d_시나리오'!$I$3))))</f>
        <v/>
      </c>
      <c r="K2699">
        <f>RAND()</f>
        <v/>
      </c>
      <c r="L2699">
        <f>IF('d_시나리오'!$J$4='d_시나리오'!$H$4,'d_시나리오'!$I$4,IF(K2699&lt;('d_시나리오'!$I$4-'d_시나리오'!$H$4)/('d_시나리오'!$J$4-'d_시나리오'!$H$4),'d_시나리오'!$H$4+SQRT(K2699*('d_시나리오'!$J$4-'d_시나리오'!$H$4)*('d_시나리오'!$I$4-'d_시나리오'!$H$4)),'d_시나리오'!$J$4-SQRT((1-K2699)*('d_시나리오'!$J$4-'d_시나리오'!$H$4)*('d_시나리오'!$J$4-'d_시나리오'!$I$4))))</f>
        <v/>
      </c>
      <c r="M2699">
        <f>RAND()</f>
        <v/>
      </c>
      <c r="N2699">
        <f>IF('d_시나리오'!$J$5='d_시나리오'!$H$5,'d_시나리오'!$I$5,IF(M2699&lt;('d_시나리오'!$I$5-'d_시나리오'!$H$5)/('d_시나리오'!$J$5-'d_시나리오'!$H$5),'d_시나리오'!$H$5+SQRT(M2699*('d_시나리오'!$J$5-'d_시나리오'!$H$5)*('d_시나리오'!$I$5-'d_시나리오'!$H$5)),'d_시나리오'!$J$5-SQRT((1-M2699)*('d_시나리오'!$J$5-'d_시나리오'!$H$5)*('d_시나리오'!$J$5-'d_시나리오'!$I$5))))</f>
        <v/>
      </c>
      <c r="O2699">
        <f>RAND()</f>
        <v/>
      </c>
      <c r="P2699">
        <f>IF('d_시나리오'!$J$6='d_시나리오'!$H$6,'d_시나리오'!$I$6,IF(O2699&lt;('d_시나리오'!$I$6-'d_시나리오'!$H$6)/('d_시나리오'!$J$6-'d_시나리오'!$H$6),'d_시나리오'!$H$6+SQRT(O2699*('d_시나리오'!$J$6-'d_시나리오'!$H$6)*('d_시나리오'!$I$6-'d_시나리오'!$H$6)),'d_시나리오'!$J$6-SQRT((1-O2699)*('d_시나리오'!$J$6-'d_시나리오'!$H$6)*('d_시나리오'!$J$6-'d_시나리오'!$I$6))))</f>
        <v/>
      </c>
      <c r="Q2699">
        <f>INDEX('d_분포'!$B$2:$B$57,RANDBETWEEN(1,56))</f>
        <v/>
      </c>
      <c r="R2699">
        <f>BETAINV(RAND(),5,5)</f>
        <v/>
      </c>
      <c r="S2699">
        <f>'d_고정'!$B$1*'6_기대효과'!$H$7*('d_시나리오'!$I$7/'d_고정'!$B$2)*B2699</f>
        <v/>
      </c>
      <c r="T2699">
        <f>S2699*D2699</f>
        <v/>
      </c>
      <c r="U2699">
        <f>S2699*F2699*H2699</f>
        <v/>
      </c>
      <c r="V2699">
        <f>S2699*F2699*(H2699-1)</f>
        <v/>
      </c>
      <c r="W2699">
        <f>U2699*J2699</f>
        <v/>
      </c>
      <c r="X2699">
        <f>T2699+W2699</f>
        <v/>
      </c>
      <c r="Y2699">
        <f>(T2699*E2699+W2699*L2699)*(1-R2699-'d_고정'!$B$13)</f>
        <v/>
      </c>
      <c r="Z2699">
        <f>(U2699*N2699*Q2699+'d_고정'!$B$3*('6_기대효과'!$H$7/8)*Q2699*'d_고정'!$B$10*P2699*('6_기대효과'!$K$7/'d_고정'!$B$9))*(1-R2699)</f>
        <v/>
      </c>
      <c r="AA2699">
        <f>W2699*L2699*(1-R2699-'d_고정'!$B$13)+U2699*MAX(N2699-'d_고정'!$B$10*P2699*('6_기대효과'!$K$7/'d_고정'!$B$9),0)*Q2699*(1-R2699)</f>
        <v/>
      </c>
      <c r="AB2699">
        <f>Y2699+Z2699</f>
        <v/>
      </c>
      <c r="AC2699">
        <f>Y2699/('d_고정'!$B$5*'6_기대효과'!$H$7/8)/'d_고정'!$B$6</f>
        <v/>
      </c>
      <c r="AD2699">
        <f>Y2699/('d_고정'!$B$8*'6_기대효과'!$H$7/8)</f>
        <v/>
      </c>
    </row>
    <row r="2700">
      <c r="A2700">
        <f>RAND()</f>
        <v/>
      </c>
      <c r="B2700">
        <f>IF('d_시나리오'!$J$2='d_시나리오'!$H$2,'d_시나리오'!$I$2,IF(A2700&lt;('d_시나리오'!$I$2-'d_시나리오'!$H$2)/('d_시나리오'!$J$2-'d_시나리오'!$H$2),'d_시나리오'!$H$2+SQRT(A2700*('d_시나리오'!$J$2-'d_시나리오'!$H$2)*('d_시나리오'!$I$2-'d_시나리오'!$H$2)),'d_시나리오'!$J$2-SQRT((1-A2700)*('d_시나리오'!$J$2-'d_시나리오'!$H$2)*('d_시나리오'!$J$2-'d_시나리오'!$I$2))))</f>
        <v/>
      </c>
      <c r="C2700">
        <f>RAND()</f>
        <v/>
      </c>
      <c r="D2700">
        <f>BETAINV(RAND(),IF(C2700&lt;'d_고정'!$B$26,'d_고정'!$B$23,'d_고정'!$B$16)+1,'d_고정'!$B$17-IF(C2700&lt;'d_고정'!$B$26,'d_고정'!$B$23,'d_고정'!$B$16)+1)*('d_고정'!$B$14+('d_고정'!$B$15-'d_고정'!$B$14)*RAND())</f>
        <v/>
      </c>
      <c r="E2700">
        <f>INDEX('d_분포'!$A$2:$A$28,RANDBETWEEN(1,27))</f>
        <v/>
      </c>
      <c r="F2700">
        <f>INDEX('d_분포'!$C$2:$C$5,RANDBETWEEN(1,4))*(0.9+0.2*RAND())</f>
        <v/>
      </c>
      <c r="G2700">
        <f>RAND()</f>
        <v/>
      </c>
      <c r="H2700">
        <f>(F2700+(1-F2700)*('d_고정'!$B$22*BETAINV(RAND(),IF(G2700&lt;'d_고정'!$B$26,'d_고정'!$B$25,'d_고정'!$B$20)+1,'d_고정'!$B$21-IF(G2700&lt;'d_고정'!$B$26,'d_고정'!$B$25,'d_고정'!$B$20)+1)+(1-'d_고정'!$B$22)*BETAINV(RAND(),IF(G2700&lt;'d_고정'!$B$26,'d_고정'!$B$24,'d_고정'!$B$18)+1,'d_고정'!$B$19-IF(G2700&lt;'d_고정'!$B$26,'d_고정'!$B$24,'d_고정'!$B$18)+1))*('d_고정'!$B$14+('d_고정'!$B$15-'d_고정'!$B$14)*RAND()))/F2700</f>
        <v/>
      </c>
      <c r="I2700">
        <f>RAND()</f>
        <v/>
      </c>
      <c r="J2700">
        <f>IF('d_시나리오'!$J$3='d_시나리오'!$H$3,'d_시나리오'!$I$3,IF(I2700&lt;('d_시나리오'!$I$3-'d_시나리오'!$H$3)/('d_시나리오'!$J$3-'d_시나리오'!$H$3),'d_시나리오'!$H$3+SQRT(I2700*('d_시나리오'!$J$3-'d_시나리오'!$H$3)*('d_시나리오'!$I$3-'d_시나리오'!$H$3)),'d_시나리오'!$J$3-SQRT((1-I2700)*('d_시나리오'!$J$3-'d_시나리오'!$H$3)*('d_시나리오'!$J$3-'d_시나리오'!$I$3))))</f>
        <v/>
      </c>
      <c r="K2700">
        <f>RAND()</f>
        <v/>
      </c>
      <c r="L2700">
        <f>IF('d_시나리오'!$J$4='d_시나리오'!$H$4,'d_시나리오'!$I$4,IF(K2700&lt;('d_시나리오'!$I$4-'d_시나리오'!$H$4)/('d_시나리오'!$J$4-'d_시나리오'!$H$4),'d_시나리오'!$H$4+SQRT(K2700*('d_시나리오'!$J$4-'d_시나리오'!$H$4)*('d_시나리오'!$I$4-'d_시나리오'!$H$4)),'d_시나리오'!$J$4-SQRT((1-K2700)*('d_시나리오'!$J$4-'d_시나리오'!$H$4)*('d_시나리오'!$J$4-'d_시나리오'!$I$4))))</f>
        <v/>
      </c>
      <c r="M2700">
        <f>RAND()</f>
        <v/>
      </c>
      <c r="N2700">
        <f>IF('d_시나리오'!$J$5='d_시나리오'!$H$5,'d_시나리오'!$I$5,IF(M2700&lt;('d_시나리오'!$I$5-'d_시나리오'!$H$5)/('d_시나리오'!$J$5-'d_시나리오'!$H$5),'d_시나리오'!$H$5+SQRT(M2700*('d_시나리오'!$J$5-'d_시나리오'!$H$5)*('d_시나리오'!$I$5-'d_시나리오'!$H$5)),'d_시나리오'!$J$5-SQRT((1-M2700)*('d_시나리오'!$J$5-'d_시나리오'!$H$5)*('d_시나리오'!$J$5-'d_시나리오'!$I$5))))</f>
        <v/>
      </c>
      <c r="O2700">
        <f>RAND()</f>
        <v/>
      </c>
      <c r="P2700">
        <f>IF('d_시나리오'!$J$6='d_시나리오'!$H$6,'d_시나리오'!$I$6,IF(O2700&lt;('d_시나리오'!$I$6-'d_시나리오'!$H$6)/('d_시나리오'!$J$6-'d_시나리오'!$H$6),'d_시나리오'!$H$6+SQRT(O2700*('d_시나리오'!$J$6-'d_시나리오'!$H$6)*('d_시나리오'!$I$6-'d_시나리오'!$H$6)),'d_시나리오'!$J$6-SQRT((1-O2700)*('d_시나리오'!$J$6-'d_시나리오'!$H$6)*('d_시나리오'!$J$6-'d_시나리오'!$I$6))))</f>
        <v/>
      </c>
      <c r="Q2700">
        <f>INDEX('d_분포'!$B$2:$B$57,RANDBETWEEN(1,56))</f>
        <v/>
      </c>
      <c r="R2700">
        <f>BETAINV(RAND(),5,5)</f>
        <v/>
      </c>
      <c r="S2700">
        <f>'d_고정'!$B$1*'6_기대효과'!$H$7*('d_시나리오'!$I$7/'d_고정'!$B$2)*B2700</f>
        <v/>
      </c>
      <c r="T2700">
        <f>S2700*D2700</f>
        <v/>
      </c>
      <c r="U2700">
        <f>S2700*F2700*H2700</f>
        <v/>
      </c>
      <c r="V2700">
        <f>S2700*F2700*(H2700-1)</f>
        <v/>
      </c>
      <c r="W2700">
        <f>U2700*J2700</f>
        <v/>
      </c>
      <c r="X2700">
        <f>T2700+W2700</f>
        <v/>
      </c>
      <c r="Y2700">
        <f>(T2700*E2700+W2700*L2700)*(1-R2700-'d_고정'!$B$13)</f>
        <v/>
      </c>
      <c r="Z2700">
        <f>(U2700*N2700*Q2700+'d_고정'!$B$3*('6_기대효과'!$H$7/8)*Q2700*'d_고정'!$B$10*P2700*('6_기대효과'!$K$7/'d_고정'!$B$9))*(1-R2700)</f>
        <v/>
      </c>
      <c r="AA2700">
        <f>W2700*L2700*(1-R2700-'d_고정'!$B$13)+U2700*MAX(N2700-'d_고정'!$B$10*P2700*('6_기대효과'!$K$7/'d_고정'!$B$9),0)*Q2700*(1-R2700)</f>
        <v/>
      </c>
      <c r="AB2700">
        <f>Y2700+Z2700</f>
        <v/>
      </c>
      <c r="AC2700">
        <f>Y2700/('d_고정'!$B$5*'6_기대효과'!$H$7/8)/'d_고정'!$B$6</f>
        <v/>
      </c>
      <c r="AD2700">
        <f>Y2700/('d_고정'!$B$8*'6_기대효과'!$H$7/8)</f>
        <v/>
      </c>
    </row>
    <row r="2701">
      <c r="A2701">
        <f>RAND()</f>
        <v/>
      </c>
      <c r="B2701">
        <f>IF('d_시나리오'!$J$2='d_시나리오'!$H$2,'d_시나리오'!$I$2,IF(A2701&lt;('d_시나리오'!$I$2-'d_시나리오'!$H$2)/('d_시나리오'!$J$2-'d_시나리오'!$H$2),'d_시나리오'!$H$2+SQRT(A2701*('d_시나리오'!$J$2-'d_시나리오'!$H$2)*('d_시나리오'!$I$2-'d_시나리오'!$H$2)),'d_시나리오'!$J$2-SQRT((1-A2701)*('d_시나리오'!$J$2-'d_시나리오'!$H$2)*('d_시나리오'!$J$2-'d_시나리오'!$I$2))))</f>
        <v/>
      </c>
      <c r="C2701">
        <f>RAND()</f>
        <v/>
      </c>
      <c r="D2701">
        <f>BETAINV(RAND(),IF(C2701&lt;'d_고정'!$B$26,'d_고정'!$B$23,'d_고정'!$B$16)+1,'d_고정'!$B$17-IF(C2701&lt;'d_고정'!$B$26,'d_고정'!$B$23,'d_고정'!$B$16)+1)*('d_고정'!$B$14+('d_고정'!$B$15-'d_고정'!$B$14)*RAND())</f>
        <v/>
      </c>
      <c r="E2701">
        <f>INDEX('d_분포'!$A$2:$A$28,RANDBETWEEN(1,27))</f>
        <v/>
      </c>
      <c r="F2701">
        <f>INDEX('d_분포'!$C$2:$C$5,RANDBETWEEN(1,4))*(0.9+0.2*RAND())</f>
        <v/>
      </c>
      <c r="G2701">
        <f>RAND()</f>
        <v/>
      </c>
      <c r="H2701">
        <f>(F2701+(1-F2701)*('d_고정'!$B$22*BETAINV(RAND(),IF(G2701&lt;'d_고정'!$B$26,'d_고정'!$B$25,'d_고정'!$B$20)+1,'d_고정'!$B$21-IF(G2701&lt;'d_고정'!$B$26,'d_고정'!$B$25,'d_고정'!$B$20)+1)+(1-'d_고정'!$B$22)*BETAINV(RAND(),IF(G2701&lt;'d_고정'!$B$26,'d_고정'!$B$24,'d_고정'!$B$18)+1,'d_고정'!$B$19-IF(G2701&lt;'d_고정'!$B$26,'d_고정'!$B$24,'d_고정'!$B$18)+1))*('d_고정'!$B$14+('d_고정'!$B$15-'d_고정'!$B$14)*RAND()))/F2701</f>
        <v/>
      </c>
      <c r="I2701">
        <f>RAND()</f>
        <v/>
      </c>
      <c r="J2701">
        <f>IF('d_시나리오'!$J$3='d_시나리오'!$H$3,'d_시나리오'!$I$3,IF(I2701&lt;('d_시나리오'!$I$3-'d_시나리오'!$H$3)/('d_시나리오'!$J$3-'d_시나리오'!$H$3),'d_시나리오'!$H$3+SQRT(I2701*('d_시나리오'!$J$3-'d_시나리오'!$H$3)*('d_시나리오'!$I$3-'d_시나리오'!$H$3)),'d_시나리오'!$J$3-SQRT((1-I2701)*('d_시나리오'!$J$3-'d_시나리오'!$H$3)*('d_시나리오'!$J$3-'d_시나리오'!$I$3))))</f>
        <v/>
      </c>
      <c r="K2701">
        <f>RAND()</f>
        <v/>
      </c>
      <c r="L2701">
        <f>IF('d_시나리오'!$J$4='d_시나리오'!$H$4,'d_시나리오'!$I$4,IF(K2701&lt;('d_시나리오'!$I$4-'d_시나리오'!$H$4)/('d_시나리오'!$J$4-'d_시나리오'!$H$4),'d_시나리오'!$H$4+SQRT(K2701*('d_시나리오'!$J$4-'d_시나리오'!$H$4)*('d_시나리오'!$I$4-'d_시나리오'!$H$4)),'d_시나리오'!$J$4-SQRT((1-K2701)*('d_시나리오'!$J$4-'d_시나리오'!$H$4)*('d_시나리오'!$J$4-'d_시나리오'!$I$4))))</f>
        <v/>
      </c>
      <c r="M2701">
        <f>RAND()</f>
        <v/>
      </c>
      <c r="N2701">
        <f>IF('d_시나리오'!$J$5='d_시나리오'!$H$5,'d_시나리오'!$I$5,IF(M2701&lt;('d_시나리오'!$I$5-'d_시나리오'!$H$5)/('d_시나리오'!$J$5-'d_시나리오'!$H$5),'d_시나리오'!$H$5+SQRT(M2701*('d_시나리오'!$J$5-'d_시나리오'!$H$5)*('d_시나리오'!$I$5-'d_시나리오'!$H$5)),'d_시나리오'!$J$5-SQRT((1-M2701)*('d_시나리오'!$J$5-'d_시나리오'!$H$5)*('d_시나리오'!$J$5-'d_시나리오'!$I$5))))</f>
        <v/>
      </c>
      <c r="O2701">
        <f>RAND()</f>
        <v/>
      </c>
      <c r="P2701">
        <f>IF('d_시나리오'!$J$6='d_시나리오'!$H$6,'d_시나리오'!$I$6,IF(O2701&lt;('d_시나리오'!$I$6-'d_시나리오'!$H$6)/('d_시나리오'!$J$6-'d_시나리오'!$H$6),'d_시나리오'!$H$6+SQRT(O2701*('d_시나리오'!$J$6-'d_시나리오'!$H$6)*('d_시나리오'!$I$6-'d_시나리오'!$H$6)),'d_시나리오'!$J$6-SQRT((1-O2701)*('d_시나리오'!$J$6-'d_시나리오'!$H$6)*('d_시나리오'!$J$6-'d_시나리오'!$I$6))))</f>
        <v/>
      </c>
      <c r="Q2701">
        <f>INDEX('d_분포'!$B$2:$B$57,RANDBETWEEN(1,56))</f>
        <v/>
      </c>
      <c r="R2701">
        <f>BETAINV(RAND(),5,5)</f>
        <v/>
      </c>
      <c r="S2701">
        <f>'d_고정'!$B$1*'6_기대효과'!$H$7*('d_시나리오'!$I$7/'d_고정'!$B$2)*B2701</f>
        <v/>
      </c>
      <c r="T2701">
        <f>S2701*D2701</f>
        <v/>
      </c>
      <c r="U2701">
        <f>S2701*F2701*H2701</f>
        <v/>
      </c>
      <c r="V2701">
        <f>S2701*F2701*(H2701-1)</f>
        <v/>
      </c>
      <c r="W2701">
        <f>U2701*J2701</f>
        <v/>
      </c>
      <c r="X2701">
        <f>T2701+W2701</f>
        <v/>
      </c>
      <c r="Y2701">
        <f>(T2701*E2701+W2701*L2701)*(1-R2701-'d_고정'!$B$13)</f>
        <v/>
      </c>
      <c r="Z2701">
        <f>(U2701*N2701*Q2701+'d_고정'!$B$3*('6_기대효과'!$H$7/8)*Q2701*'d_고정'!$B$10*P2701*('6_기대효과'!$K$7/'d_고정'!$B$9))*(1-R2701)</f>
        <v/>
      </c>
      <c r="AA2701">
        <f>W2701*L2701*(1-R2701-'d_고정'!$B$13)+U2701*MAX(N2701-'d_고정'!$B$10*P2701*('6_기대효과'!$K$7/'d_고정'!$B$9),0)*Q2701*(1-R2701)</f>
        <v/>
      </c>
      <c r="AB2701">
        <f>Y2701+Z2701</f>
        <v/>
      </c>
      <c r="AC2701">
        <f>Y2701/('d_고정'!$B$5*'6_기대효과'!$H$7/8)/'d_고정'!$B$6</f>
        <v/>
      </c>
      <c r="AD2701">
        <f>Y2701/('d_고정'!$B$8*'6_기대효과'!$H$7/8)</f>
        <v/>
      </c>
    </row>
    <row r="2702">
      <c r="A2702">
        <f>RAND()</f>
        <v/>
      </c>
      <c r="B2702">
        <f>IF('d_시나리오'!$J$2='d_시나리오'!$H$2,'d_시나리오'!$I$2,IF(A2702&lt;('d_시나리오'!$I$2-'d_시나리오'!$H$2)/('d_시나리오'!$J$2-'d_시나리오'!$H$2),'d_시나리오'!$H$2+SQRT(A2702*('d_시나리오'!$J$2-'d_시나리오'!$H$2)*('d_시나리오'!$I$2-'d_시나리오'!$H$2)),'d_시나리오'!$J$2-SQRT((1-A2702)*('d_시나리오'!$J$2-'d_시나리오'!$H$2)*('d_시나리오'!$J$2-'d_시나리오'!$I$2))))</f>
        <v/>
      </c>
      <c r="C2702">
        <f>RAND()</f>
        <v/>
      </c>
      <c r="D2702">
        <f>BETAINV(RAND(),IF(C2702&lt;'d_고정'!$B$26,'d_고정'!$B$23,'d_고정'!$B$16)+1,'d_고정'!$B$17-IF(C2702&lt;'d_고정'!$B$26,'d_고정'!$B$23,'d_고정'!$B$16)+1)*('d_고정'!$B$14+('d_고정'!$B$15-'d_고정'!$B$14)*RAND())</f>
        <v/>
      </c>
      <c r="E2702">
        <f>INDEX('d_분포'!$A$2:$A$28,RANDBETWEEN(1,27))</f>
        <v/>
      </c>
      <c r="F2702">
        <f>INDEX('d_분포'!$C$2:$C$5,RANDBETWEEN(1,4))*(0.9+0.2*RAND())</f>
        <v/>
      </c>
      <c r="G2702">
        <f>RAND()</f>
        <v/>
      </c>
      <c r="H2702">
        <f>(F2702+(1-F2702)*('d_고정'!$B$22*BETAINV(RAND(),IF(G2702&lt;'d_고정'!$B$26,'d_고정'!$B$25,'d_고정'!$B$20)+1,'d_고정'!$B$21-IF(G2702&lt;'d_고정'!$B$26,'d_고정'!$B$25,'d_고정'!$B$20)+1)+(1-'d_고정'!$B$22)*BETAINV(RAND(),IF(G2702&lt;'d_고정'!$B$26,'d_고정'!$B$24,'d_고정'!$B$18)+1,'d_고정'!$B$19-IF(G2702&lt;'d_고정'!$B$26,'d_고정'!$B$24,'d_고정'!$B$18)+1))*('d_고정'!$B$14+('d_고정'!$B$15-'d_고정'!$B$14)*RAND()))/F2702</f>
        <v/>
      </c>
      <c r="I2702">
        <f>RAND()</f>
        <v/>
      </c>
      <c r="J2702">
        <f>IF('d_시나리오'!$J$3='d_시나리오'!$H$3,'d_시나리오'!$I$3,IF(I2702&lt;('d_시나리오'!$I$3-'d_시나리오'!$H$3)/('d_시나리오'!$J$3-'d_시나리오'!$H$3),'d_시나리오'!$H$3+SQRT(I2702*('d_시나리오'!$J$3-'d_시나리오'!$H$3)*('d_시나리오'!$I$3-'d_시나리오'!$H$3)),'d_시나리오'!$J$3-SQRT((1-I2702)*('d_시나리오'!$J$3-'d_시나리오'!$H$3)*('d_시나리오'!$J$3-'d_시나리오'!$I$3))))</f>
        <v/>
      </c>
      <c r="K2702">
        <f>RAND()</f>
        <v/>
      </c>
      <c r="L2702">
        <f>IF('d_시나리오'!$J$4='d_시나리오'!$H$4,'d_시나리오'!$I$4,IF(K2702&lt;('d_시나리오'!$I$4-'d_시나리오'!$H$4)/('d_시나리오'!$J$4-'d_시나리오'!$H$4),'d_시나리오'!$H$4+SQRT(K2702*('d_시나리오'!$J$4-'d_시나리오'!$H$4)*('d_시나리오'!$I$4-'d_시나리오'!$H$4)),'d_시나리오'!$J$4-SQRT((1-K2702)*('d_시나리오'!$J$4-'d_시나리오'!$H$4)*('d_시나리오'!$J$4-'d_시나리오'!$I$4))))</f>
        <v/>
      </c>
      <c r="M2702">
        <f>RAND()</f>
        <v/>
      </c>
      <c r="N2702">
        <f>IF('d_시나리오'!$J$5='d_시나리오'!$H$5,'d_시나리오'!$I$5,IF(M2702&lt;('d_시나리오'!$I$5-'d_시나리오'!$H$5)/('d_시나리오'!$J$5-'d_시나리오'!$H$5),'d_시나리오'!$H$5+SQRT(M2702*('d_시나리오'!$J$5-'d_시나리오'!$H$5)*('d_시나리오'!$I$5-'d_시나리오'!$H$5)),'d_시나리오'!$J$5-SQRT((1-M2702)*('d_시나리오'!$J$5-'d_시나리오'!$H$5)*('d_시나리오'!$J$5-'d_시나리오'!$I$5))))</f>
        <v/>
      </c>
      <c r="O2702">
        <f>RAND()</f>
        <v/>
      </c>
      <c r="P2702">
        <f>IF('d_시나리오'!$J$6='d_시나리오'!$H$6,'d_시나리오'!$I$6,IF(O2702&lt;('d_시나리오'!$I$6-'d_시나리오'!$H$6)/('d_시나리오'!$J$6-'d_시나리오'!$H$6),'d_시나리오'!$H$6+SQRT(O2702*('d_시나리오'!$J$6-'d_시나리오'!$H$6)*('d_시나리오'!$I$6-'d_시나리오'!$H$6)),'d_시나리오'!$J$6-SQRT((1-O2702)*('d_시나리오'!$J$6-'d_시나리오'!$H$6)*('d_시나리오'!$J$6-'d_시나리오'!$I$6))))</f>
        <v/>
      </c>
      <c r="Q2702">
        <f>INDEX('d_분포'!$B$2:$B$57,RANDBETWEEN(1,56))</f>
        <v/>
      </c>
      <c r="R2702">
        <f>BETAINV(RAND(),5,5)</f>
        <v/>
      </c>
      <c r="S2702">
        <f>'d_고정'!$B$1*'6_기대효과'!$H$7*('d_시나리오'!$I$7/'d_고정'!$B$2)*B2702</f>
        <v/>
      </c>
      <c r="T2702">
        <f>S2702*D2702</f>
        <v/>
      </c>
      <c r="U2702">
        <f>S2702*F2702*H2702</f>
        <v/>
      </c>
      <c r="V2702">
        <f>S2702*F2702*(H2702-1)</f>
        <v/>
      </c>
      <c r="W2702">
        <f>U2702*J2702</f>
        <v/>
      </c>
      <c r="X2702">
        <f>T2702+W2702</f>
        <v/>
      </c>
      <c r="Y2702">
        <f>(T2702*E2702+W2702*L2702)*(1-R2702-'d_고정'!$B$13)</f>
        <v/>
      </c>
      <c r="Z2702">
        <f>(U2702*N2702*Q2702+'d_고정'!$B$3*('6_기대효과'!$H$7/8)*Q2702*'d_고정'!$B$10*P2702*('6_기대효과'!$K$7/'d_고정'!$B$9))*(1-R2702)</f>
        <v/>
      </c>
      <c r="AA2702">
        <f>W2702*L2702*(1-R2702-'d_고정'!$B$13)+U2702*MAX(N2702-'d_고정'!$B$10*P2702*('6_기대효과'!$K$7/'d_고정'!$B$9),0)*Q2702*(1-R2702)</f>
        <v/>
      </c>
      <c r="AB2702">
        <f>Y2702+Z2702</f>
        <v/>
      </c>
      <c r="AC2702">
        <f>Y2702/('d_고정'!$B$5*'6_기대효과'!$H$7/8)/'d_고정'!$B$6</f>
        <v/>
      </c>
      <c r="AD2702">
        <f>Y2702/('d_고정'!$B$8*'6_기대효과'!$H$7/8)</f>
        <v/>
      </c>
    </row>
    <row r="2703">
      <c r="A2703">
        <f>RAND()</f>
        <v/>
      </c>
      <c r="B2703">
        <f>IF('d_시나리오'!$J$2='d_시나리오'!$H$2,'d_시나리오'!$I$2,IF(A2703&lt;('d_시나리오'!$I$2-'d_시나리오'!$H$2)/('d_시나리오'!$J$2-'d_시나리오'!$H$2),'d_시나리오'!$H$2+SQRT(A2703*('d_시나리오'!$J$2-'d_시나리오'!$H$2)*('d_시나리오'!$I$2-'d_시나리오'!$H$2)),'d_시나리오'!$J$2-SQRT((1-A2703)*('d_시나리오'!$J$2-'d_시나리오'!$H$2)*('d_시나리오'!$J$2-'d_시나리오'!$I$2))))</f>
        <v/>
      </c>
      <c r="C2703">
        <f>RAND()</f>
        <v/>
      </c>
      <c r="D2703">
        <f>BETAINV(RAND(),IF(C2703&lt;'d_고정'!$B$26,'d_고정'!$B$23,'d_고정'!$B$16)+1,'d_고정'!$B$17-IF(C2703&lt;'d_고정'!$B$26,'d_고정'!$B$23,'d_고정'!$B$16)+1)*('d_고정'!$B$14+('d_고정'!$B$15-'d_고정'!$B$14)*RAND())</f>
        <v/>
      </c>
      <c r="E2703">
        <f>INDEX('d_분포'!$A$2:$A$28,RANDBETWEEN(1,27))</f>
        <v/>
      </c>
      <c r="F2703">
        <f>INDEX('d_분포'!$C$2:$C$5,RANDBETWEEN(1,4))*(0.9+0.2*RAND())</f>
        <v/>
      </c>
      <c r="G2703">
        <f>RAND()</f>
        <v/>
      </c>
      <c r="H2703">
        <f>(F2703+(1-F2703)*('d_고정'!$B$22*BETAINV(RAND(),IF(G2703&lt;'d_고정'!$B$26,'d_고정'!$B$25,'d_고정'!$B$20)+1,'d_고정'!$B$21-IF(G2703&lt;'d_고정'!$B$26,'d_고정'!$B$25,'d_고정'!$B$20)+1)+(1-'d_고정'!$B$22)*BETAINV(RAND(),IF(G2703&lt;'d_고정'!$B$26,'d_고정'!$B$24,'d_고정'!$B$18)+1,'d_고정'!$B$19-IF(G2703&lt;'d_고정'!$B$26,'d_고정'!$B$24,'d_고정'!$B$18)+1))*('d_고정'!$B$14+('d_고정'!$B$15-'d_고정'!$B$14)*RAND()))/F2703</f>
        <v/>
      </c>
      <c r="I2703">
        <f>RAND()</f>
        <v/>
      </c>
      <c r="J2703">
        <f>IF('d_시나리오'!$J$3='d_시나리오'!$H$3,'d_시나리오'!$I$3,IF(I2703&lt;('d_시나리오'!$I$3-'d_시나리오'!$H$3)/('d_시나리오'!$J$3-'d_시나리오'!$H$3),'d_시나리오'!$H$3+SQRT(I2703*('d_시나리오'!$J$3-'d_시나리오'!$H$3)*('d_시나리오'!$I$3-'d_시나리오'!$H$3)),'d_시나리오'!$J$3-SQRT((1-I2703)*('d_시나리오'!$J$3-'d_시나리오'!$H$3)*('d_시나리오'!$J$3-'d_시나리오'!$I$3))))</f>
        <v/>
      </c>
      <c r="K2703">
        <f>RAND()</f>
        <v/>
      </c>
      <c r="L2703">
        <f>IF('d_시나리오'!$J$4='d_시나리오'!$H$4,'d_시나리오'!$I$4,IF(K2703&lt;('d_시나리오'!$I$4-'d_시나리오'!$H$4)/('d_시나리오'!$J$4-'d_시나리오'!$H$4),'d_시나리오'!$H$4+SQRT(K2703*('d_시나리오'!$J$4-'d_시나리오'!$H$4)*('d_시나리오'!$I$4-'d_시나리오'!$H$4)),'d_시나리오'!$J$4-SQRT((1-K2703)*('d_시나리오'!$J$4-'d_시나리오'!$H$4)*('d_시나리오'!$J$4-'d_시나리오'!$I$4))))</f>
        <v/>
      </c>
      <c r="M2703">
        <f>RAND()</f>
        <v/>
      </c>
      <c r="N2703">
        <f>IF('d_시나리오'!$J$5='d_시나리오'!$H$5,'d_시나리오'!$I$5,IF(M2703&lt;('d_시나리오'!$I$5-'d_시나리오'!$H$5)/('d_시나리오'!$J$5-'d_시나리오'!$H$5),'d_시나리오'!$H$5+SQRT(M2703*('d_시나리오'!$J$5-'d_시나리오'!$H$5)*('d_시나리오'!$I$5-'d_시나리오'!$H$5)),'d_시나리오'!$J$5-SQRT((1-M2703)*('d_시나리오'!$J$5-'d_시나리오'!$H$5)*('d_시나리오'!$J$5-'d_시나리오'!$I$5))))</f>
        <v/>
      </c>
      <c r="O2703">
        <f>RAND()</f>
        <v/>
      </c>
      <c r="P2703">
        <f>IF('d_시나리오'!$J$6='d_시나리오'!$H$6,'d_시나리오'!$I$6,IF(O2703&lt;('d_시나리오'!$I$6-'d_시나리오'!$H$6)/('d_시나리오'!$J$6-'d_시나리오'!$H$6),'d_시나리오'!$H$6+SQRT(O2703*('d_시나리오'!$J$6-'d_시나리오'!$H$6)*('d_시나리오'!$I$6-'d_시나리오'!$H$6)),'d_시나리오'!$J$6-SQRT((1-O2703)*('d_시나리오'!$J$6-'d_시나리오'!$H$6)*('d_시나리오'!$J$6-'d_시나리오'!$I$6))))</f>
        <v/>
      </c>
      <c r="Q2703">
        <f>INDEX('d_분포'!$B$2:$B$57,RANDBETWEEN(1,56))</f>
        <v/>
      </c>
      <c r="R2703">
        <f>BETAINV(RAND(),5,5)</f>
        <v/>
      </c>
      <c r="S2703">
        <f>'d_고정'!$B$1*'6_기대효과'!$H$7*('d_시나리오'!$I$7/'d_고정'!$B$2)*B2703</f>
        <v/>
      </c>
      <c r="T2703">
        <f>S2703*D2703</f>
        <v/>
      </c>
      <c r="U2703">
        <f>S2703*F2703*H2703</f>
        <v/>
      </c>
      <c r="V2703">
        <f>S2703*F2703*(H2703-1)</f>
        <v/>
      </c>
      <c r="W2703">
        <f>U2703*J2703</f>
        <v/>
      </c>
      <c r="X2703">
        <f>T2703+W2703</f>
        <v/>
      </c>
      <c r="Y2703">
        <f>(T2703*E2703+W2703*L2703)*(1-R2703-'d_고정'!$B$13)</f>
        <v/>
      </c>
      <c r="Z2703">
        <f>(U2703*N2703*Q2703+'d_고정'!$B$3*('6_기대효과'!$H$7/8)*Q2703*'d_고정'!$B$10*P2703*('6_기대효과'!$K$7/'d_고정'!$B$9))*(1-R2703)</f>
        <v/>
      </c>
      <c r="AA2703">
        <f>W2703*L2703*(1-R2703-'d_고정'!$B$13)+U2703*MAX(N2703-'d_고정'!$B$10*P2703*('6_기대효과'!$K$7/'d_고정'!$B$9),0)*Q2703*(1-R2703)</f>
        <v/>
      </c>
      <c r="AB2703">
        <f>Y2703+Z2703</f>
        <v/>
      </c>
      <c r="AC2703">
        <f>Y2703/('d_고정'!$B$5*'6_기대효과'!$H$7/8)/'d_고정'!$B$6</f>
        <v/>
      </c>
      <c r="AD2703">
        <f>Y2703/('d_고정'!$B$8*'6_기대효과'!$H$7/8)</f>
        <v/>
      </c>
    </row>
    <row r="2704">
      <c r="A2704">
        <f>RAND()</f>
        <v/>
      </c>
      <c r="B2704">
        <f>IF('d_시나리오'!$J$2='d_시나리오'!$H$2,'d_시나리오'!$I$2,IF(A2704&lt;('d_시나리오'!$I$2-'d_시나리오'!$H$2)/('d_시나리오'!$J$2-'d_시나리오'!$H$2),'d_시나리오'!$H$2+SQRT(A2704*('d_시나리오'!$J$2-'d_시나리오'!$H$2)*('d_시나리오'!$I$2-'d_시나리오'!$H$2)),'d_시나리오'!$J$2-SQRT((1-A2704)*('d_시나리오'!$J$2-'d_시나리오'!$H$2)*('d_시나리오'!$J$2-'d_시나리오'!$I$2))))</f>
        <v/>
      </c>
      <c r="C2704">
        <f>RAND()</f>
        <v/>
      </c>
      <c r="D2704">
        <f>BETAINV(RAND(),IF(C2704&lt;'d_고정'!$B$26,'d_고정'!$B$23,'d_고정'!$B$16)+1,'d_고정'!$B$17-IF(C2704&lt;'d_고정'!$B$26,'d_고정'!$B$23,'d_고정'!$B$16)+1)*('d_고정'!$B$14+('d_고정'!$B$15-'d_고정'!$B$14)*RAND())</f>
        <v/>
      </c>
      <c r="E2704">
        <f>INDEX('d_분포'!$A$2:$A$28,RANDBETWEEN(1,27))</f>
        <v/>
      </c>
      <c r="F2704">
        <f>INDEX('d_분포'!$C$2:$C$5,RANDBETWEEN(1,4))*(0.9+0.2*RAND())</f>
        <v/>
      </c>
      <c r="G2704">
        <f>RAND()</f>
        <v/>
      </c>
      <c r="H2704">
        <f>(F2704+(1-F2704)*('d_고정'!$B$22*BETAINV(RAND(),IF(G2704&lt;'d_고정'!$B$26,'d_고정'!$B$25,'d_고정'!$B$20)+1,'d_고정'!$B$21-IF(G2704&lt;'d_고정'!$B$26,'d_고정'!$B$25,'d_고정'!$B$20)+1)+(1-'d_고정'!$B$22)*BETAINV(RAND(),IF(G2704&lt;'d_고정'!$B$26,'d_고정'!$B$24,'d_고정'!$B$18)+1,'d_고정'!$B$19-IF(G2704&lt;'d_고정'!$B$26,'d_고정'!$B$24,'d_고정'!$B$18)+1))*('d_고정'!$B$14+('d_고정'!$B$15-'d_고정'!$B$14)*RAND()))/F2704</f>
        <v/>
      </c>
      <c r="I2704">
        <f>RAND()</f>
        <v/>
      </c>
      <c r="J2704">
        <f>IF('d_시나리오'!$J$3='d_시나리오'!$H$3,'d_시나리오'!$I$3,IF(I2704&lt;('d_시나리오'!$I$3-'d_시나리오'!$H$3)/('d_시나리오'!$J$3-'d_시나리오'!$H$3),'d_시나리오'!$H$3+SQRT(I2704*('d_시나리오'!$J$3-'d_시나리오'!$H$3)*('d_시나리오'!$I$3-'d_시나리오'!$H$3)),'d_시나리오'!$J$3-SQRT((1-I2704)*('d_시나리오'!$J$3-'d_시나리오'!$H$3)*('d_시나리오'!$J$3-'d_시나리오'!$I$3))))</f>
        <v/>
      </c>
      <c r="K2704">
        <f>RAND()</f>
        <v/>
      </c>
      <c r="L2704">
        <f>IF('d_시나리오'!$J$4='d_시나리오'!$H$4,'d_시나리오'!$I$4,IF(K2704&lt;('d_시나리오'!$I$4-'d_시나리오'!$H$4)/('d_시나리오'!$J$4-'d_시나리오'!$H$4),'d_시나리오'!$H$4+SQRT(K2704*('d_시나리오'!$J$4-'d_시나리오'!$H$4)*('d_시나리오'!$I$4-'d_시나리오'!$H$4)),'d_시나리오'!$J$4-SQRT((1-K2704)*('d_시나리오'!$J$4-'d_시나리오'!$H$4)*('d_시나리오'!$J$4-'d_시나리오'!$I$4))))</f>
        <v/>
      </c>
      <c r="M2704">
        <f>RAND()</f>
        <v/>
      </c>
      <c r="N2704">
        <f>IF('d_시나리오'!$J$5='d_시나리오'!$H$5,'d_시나리오'!$I$5,IF(M2704&lt;('d_시나리오'!$I$5-'d_시나리오'!$H$5)/('d_시나리오'!$J$5-'d_시나리오'!$H$5),'d_시나리오'!$H$5+SQRT(M2704*('d_시나리오'!$J$5-'d_시나리오'!$H$5)*('d_시나리오'!$I$5-'d_시나리오'!$H$5)),'d_시나리오'!$J$5-SQRT((1-M2704)*('d_시나리오'!$J$5-'d_시나리오'!$H$5)*('d_시나리오'!$J$5-'d_시나리오'!$I$5))))</f>
        <v/>
      </c>
      <c r="O2704">
        <f>RAND()</f>
        <v/>
      </c>
      <c r="P2704">
        <f>IF('d_시나리오'!$J$6='d_시나리오'!$H$6,'d_시나리오'!$I$6,IF(O2704&lt;('d_시나리오'!$I$6-'d_시나리오'!$H$6)/('d_시나리오'!$J$6-'d_시나리오'!$H$6),'d_시나리오'!$H$6+SQRT(O2704*('d_시나리오'!$J$6-'d_시나리오'!$H$6)*('d_시나리오'!$I$6-'d_시나리오'!$H$6)),'d_시나리오'!$J$6-SQRT((1-O2704)*('d_시나리오'!$J$6-'d_시나리오'!$H$6)*('d_시나리오'!$J$6-'d_시나리오'!$I$6))))</f>
        <v/>
      </c>
      <c r="Q2704">
        <f>INDEX('d_분포'!$B$2:$B$57,RANDBETWEEN(1,56))</f>
        <v/>
      </c>
      <c r="R2704">
        <f>BETAINV(RAND(),5,5)</f>
        <v/>
      </c>
      <c r="S2704">
        <f>'d_고정'!$B$1*'6_기대효과'!$H$7*('d_시나리오'!$I$7/'d_고정'!$B$2)*B2704</f>
        <v/>
      </c>
      <c r="T2704">
        <f>S2704*D2704</f>
        <v/>
      </c>
      <c r="U2704">
        <f>S2704*F2704*H2704</f>
        <v/>
      </c>
      <c r="V2704">
        <f>S2704*F2704*(H2704-1)</f>
        <v/>
      </c>
      <c r="W2704">
        <f>U2704*J2704</f>
        <v/>
      </c>
      <c r="X2704">
        <f>T2704+W2704</f>
        <v/>
      </c>
      <c r="Y2704">
        <f>(T2704*E2704+W2704*L2704)*(1-R2704-'d_고정'!$B$13)</f>
        <v/>
      </c>
      <c r="Z2704">
        <f>(U2704*N2704*Q2704+'d_고정'!$B$3*('6_기대효과'!$H$7/8)*Q2704*'d_고정'!$B$10*P2704*('6_기대효과'!$K$7/'d_고정'!$B$9))*(1-R2704)</f>
        <v/>
      </c>
      <c r="AA2704">
        <f>W2704*L2704*(1-R2704-'d_고정'!$B$13)+U2704*MAX(N2704-'d_고정'!$B$10*P2704*('6_기대효과'!$K$7/'d_고정'!$B$9),0)*Q2704*(1-R2704)</f>
        <v/>
      </c>
      <c r="AB2704">
        <f>Y2704+Z2704</f>
        <v/>
      </c>
      <c r="AC2704">
        <f>Y2704/('d_고정'!$B$5*'6_기대효과'!$H$7/8)/'d_고정'!$B$6</f>
        <v/>
      </c>
      <c r="AD2704">
        <f>Y2704/('d_고정'!$B$8*'6_기대효과'!$H$7/8)</f>
        <v/>
      </c>
    </row>
    <row r="2705">
      <c r="A2705">
        <f>RAND()</f>
        <v/>
      </c>
      <c r="B2705">
        <f>IF('d_시나리오'!$J$2='d_시나리오'!$H$2,'d_시나리오'!$I$2,IF(A2705&lt;('d_시나리오'!$I$2-'d_시나리오'!$H$2)/('d_시나리오'!$J$2-'d_시나리오'!$H$2),'d_시나리오'!$H$2+SQRT(A2705*('d_시나리오'!$J$2-'d_시나리오'!$H$2)*('d_시나리오'!$I$2-'d_시나리오'!$H$2)),'d_시나리오'!$J$2-SQRT((1-A2705)*('d_시나리오'!$J$2-'d_시나리오'!$H$2)*('d_시나리오'!$J$2-'d_시나리오'!$I$2))))</f>
        <v/>
      </c>
      <c r="C2705">
        <f>RAND()</f>
        <v/>
      </c>
      <c r="D2705">
        <f>BETAINV(RAND(),IF(C2705&lt;'d_고정'!$B$26,'d_고정'!$B$23,'d_고정'!$B$16)+1,'d_고정'!$B$17-IF(C2705&lt;'d_고정'!$B$26,'d_고정'!$B$23,'d_고정'!$B$16)+1)*('d_고정'!$B$14+('d_고정'!$B$15-'d_고정'!$B$14)*RAND())</f>
        <v/>
      </c>
      <c r="E2705">
        <f>INDEX('d_분포'!$A$2:$A$28,RANDBETWEEN(1,27))</f>
        <v/>
      </c>
      <c r="F2705">
        <f>INDEX('d_분포'!$C$2:$C$5,RANDBETWEEN(1,4))*(0.9+0.2*RAND())</f>
        <v/>
      </c>
      <c r="G2705">
        <f>RAND()</f>
        <v/>
      </c>
      <c r="H2705">
        <f>(F2705+(1-F2705)*('d_고정'!$B$22*BETAINV(RAND(),IF(G2705&lt;'d_고정'!$B$26,'d_고정'!$B$25,'d_고정'!$B$20)+1,'d_고정'!$B$21-IF(G2705&lt;'d_고정'!$B$26,'d_고정'!$B$25,'d_고정'!$B$20)+1)+(1-'d_고정'!$B$22)*BETAINV(RAND(),IF(G2705&lt;'d_고정'!$B$26,'d_고정'!$B$24,'d_고정'!$B$18)+1,'d_고정'!$B$19-IF(G2705&lt;'d_고정'!$B$26,'d_고정'!$B$24,'d_고정'!$B$18)+1))*('d_고정'!$B$14+('d_고정'!$B$15-'d_고정'!$B$14)*RAND()))/F2705</f>
        <v/>
      </c>
      <c r="I2705">
        <f>RAND()</f>
        <v/>
      </c>
      <c r="J2705">
        <f>IF('d_시나리오'!$J$3='d_시나리오'!$H$3,'d_시나리오'!$I$3,IF(I2705&lt;('d_시나리오'!$I$3-'d_시나리오'!$H$3)/('d_시나리오'!$J$3-'d_시나리오'!$H$3),'d_시나리오'!$H$3+SQRT(I2705*('d_시나리오'!$J$3-'d_시나리오'!$H$3)*('d_시나리오'!$I$3-'d_시나리오'!$H$3)),'d_시나리오'!$J$3-SQRT((1-I2705)*('d_시나리오'!$J$3-'d_시나리오'!$H$3)*('d_시나리오'!$J$3-'d_시나리오'!$I$3))))</f>
        <v/>
      </c>
      <c r="K2705">
        <f>RAND()</f>
        <v/>
      </c>
      <c r="L2705">
        <f>IF('d_시나리오'!$J$4='d_시나리오'!$H$4,'d_시나리오'!$I$4,IF(K2705&lt;('d_시나리오'!$I$4-'d_시나리오'!$H$4)/('d_시나리오'!$J$4-'d_시나리오'!$H$4),'d_시나리오'!$H$4+SQRT(K2705*('d_시나리오'!$J$4-'d_시나리오'!$H$4)*('d_시나리오'!$I$4-'d_시나리오'!$H$4)),'d_시나리오'!$J$4-SQRT((1-K2705)*('d_시나리오'!$J$4-'d_시나리오'!$H$4)*('d_시나리오'!$J$4-'d_시나리오'!$I$4))))</f>
        <v/>
      </c>
      <c r="M2705">
        <f>RAND()</f>
        <v/>
      </c>
      <c r="N2705">
        <f>IF('d_시나리오'!$J$5='d_시나리오'!$H$5,'d_시나리오'!$I$5,IF(M2705&lt;('d_시나리오'!$I$5-'d_시나리오'!$H$5)/('d_시나리오'!$J$5-'d_시나리오'!$H$5),'d_시나리오'!$H$5+SQRT(M2705*('d_시나리오'!$J$5-'d_시나리오'!$H$5)*('d_시나리오'!$I$5-'d_시나리오'!$H$5)),'d_시나리오'!$J$5-SQRT((1-M2705)*('d_시나리오'!$J$5-'d_시나리오'!$H$5)*('d_시나리오'!$J$5-'d_시나리오'!$I$5))))</f>
        <v/>
      </c>
      <c r="O2705">
        <f>RAND()</f>
        <v/>
      </c>
      <c r="P2705">
        <f>IF('d_시나리오'!$J$6='d_시나리오'!$H$6,'d_시나리오'!$I$6,IF(O2705&lt;('d_시나리오'!$I$6-'d_시나리오'!$H$6)/('d_시나리오'!$J$6-'d_시나리오'!$H$6),'d_시나리오'!$H$6+SQRT(O2705*('d_시나리오'!$J$6-'d_시나리오'!$H$6)*('d_시나리오'!$I$6-'d_시나리오'!$H$6)),'d_시나리오'!$J$6-SQRT((1-O2705)*('d_시나리오'!$J$6-'d_시나리오'!$H$6)*('d_시나리오'!$J$6-'d_시나리오'!$I$6))))</f>
        <v/>
      </c>
      <c r="Q2705">
        <f>INDEX('d_분포'!$B$2:$B$57,RANDBETWEEN(1,56))</f>
        <v/>
      </c>
      <c r="R2705">
        <f>BETAINV(RAND(),5,5)</f>
        <v/>
      </c>
      <c r="S2705">
        <f>'d_고정'!$B$1*'6_기대효과'!$H$7*('d_시나리오'!$I$7/'d_고정'!$B$2)*B2705</f>
        <v/>
      </c>
      <c r="T2705">
        <f>S2705*D2705</f>
        <v/>
      </c>
      <c r="U2705">
        <f>S2705*F2705*H2705</f>
        <v/>
      </c>
      <c r="V2705">
        <f>S2705*F2705*(H2705-1)</f>
        <v/>
      </c>
      <c r="W2705">
        <f>U2705*J2705</f>
        <v/>
      </c>
      <c r="X2705">
        <f>T2705+W2705</f>
        <v/>
      </c>
      <c r="Y2705">
        <f>(T2705*E2705+W2705*L2705)*(1-R2705-'d_고정'!$B$13)</f>
        <v/>
      </c>
      <c r="Z2705">
        <f>(U2705*N2705*Q2705+'d_고정'!$B$3*('6_기대효과'!$H$7/8)*Q2705*'d_고정'!$B$10*P2705*('6_기대효과'!$K$7/'d_고정'!$B$9))*(1-R2705)</f>
        <v/>
      </c>
      <c r="AA2705">
        <f>W2705*L2705*(1-R2705-'d_고정'!$B$13)+U2705*MAX(N2705-'d_고정'!$B$10*P2705*('6_기대효과'!$K$7/'d_고정'!$B$9),0)*Q2705*(1-R2705)</f>
        <v/>
      </c>
      <c r="AB2705">
        <f>Y2705+Z2705</f>
        <v/>
      </c>
      <c r="AC2705">
        <f>Y2705/('d_고정'!$B$5*'6_기대효과'!$H$7/8)/'d_고정'!$B$6</f>
        <v/>
      </c>
      <c r="AD2705">
        <f>Y2705/('d_고정'!$B$8*'6_기대효과'!$H$7/8)</f>
        <v/>
      </c>
    </row>
    <row r="2706">
      <c r="A2706">
        <f>RAND()</f>
        <v/>
      </c>
      <c r="B2706">
        <f>IF('d_시나리오'!$J$2='d_시나리오'!$H$2,'d_시나리오'!$I$2,IF(A2706&lt;('d_시나리오'!$I$2-'d_시나리오'!$H$2)/('d_시나리오'!$J$2-'d_시나리오'!$H$2),'d_시나리오'!$H$2+SQRT(A2706*('d_시나리오'!$J$2-'d_시나리오'!$H$2)*('d_시나리오'!$I$2-'d_시나리오'!$H$2)),'d_시나리오'!$J$2-SQRT((1-A2706)*('d_시나리오'!$J$2-'d_시나리오'!$H$2)*('d_시나리오'!$J$2-'d_시나리오'!$I$2))))</f>
        <v/>
      </c>
      <c r="C2706">
        <f>RAND()</f>
        <v/>
      </c>
      <c r="D2706">
        <f>BETAINV(RAND(),IF(C2706&lt;'d_고정'!$B$26,'d_고정'!$B$23,'d_고정'!$B$16)+1,'d_고정'!$B$17-IF(C2706&lt;'d_고정'!$B$26,'d_고정'!$B$23,'d_고정'!$B$16)+1)*('d_고정'!$B$14+('d_고정'!$B$15-'d_고정'!$B$14)*RAND())</f>
        <v/>
      </c>
      <c r="E2706">
        <f>INDEX('d_분포'!$A$2:$A$28,RANDBETWEEN(1,27))</f>
        <v/>
      </c>
      <c r="F2706">
        <f>INDEX('d_분포'!$C$2:$C$5,RANDBETWEEN(1,4))*(0.9+0.2*RAND())</f>
        <v/>
      </c>
      <c r="G2706">
        <f>RAND()</f>
        <v/>
      </c>
      <c r="H2706">
        <f>(F2706+(1-F2706)*('d_고정'!$B$22*BETAINV(RAND(),IF(G2706&lt;'d_고정'!$B$26,'d_고정'!$B$25,'d_고정'!$B$20)+1,'d_고정'!$B$21-IF(G2706&lt;'d_고정'!$B$26,'d_고정'!$B$25,'d_고정'!$B$20)+1)+(1-'d_고정'!$B$22)*BETAINV(RAND(),IF(G2706&lt;'d_고정'!$B$26,'d_고정'!$B$24,'d_고정'!$B$18)+1,'d_고정'!$B$19-IF(G2706&lt;'d_고정'!$B$26,'d_고정'!$B$24,'d_고정'!$B$18)+1))*('d_고정'!$B$14+('d_고정'!$B$15-'d_고정'!$B$14)*RAND()))/F2706</f>
        <v/>
      </c>
      <c r="I2706">
        <f>RAND()</f>
        <v/>
      </c>
      <c r="J2706">
        <f>IF('d_시나리오'!$J$3='d_시나리오'!$H$3,'d_시나리오'!$I$3,IF(I2706&lt;('d_시나리오'!$I$3-'d_시나리오'!$H$3)/('d_시나리오'!$J$3-'d_시나리오'!$H$3),'d_시나리오'!$H$3+SQRT(I2706*('d_시나리오'!$J$3-'d_시나리오'!$H$3)*('d_시나리오'!$I$3-'d_시나리오'!$H$3)),'d_시나리오'!$J$3-SQRT((1-I2706)*('d_시나리오'!$J$3-'d_시나리오'!$H$3)*('d_시나리오'!$J$3-'d_시나리오'!$I$3))))</f>
        <v/>
      </c>
      <c r="K2706">
        <f>RAND()</f>
        <v/>
      </c>
      <c r="L2706">
        <f>IF('d_시나리오'!$J$4='d_시나리오'!$H$4,'d_시나리오'!$I$4,IF(K2706&lt;('d_시나리오'!$I$4-'d_시나리오'!$H$4)/('d_시나리오'!$J$4-'d_시나리오'!$H$4),'d_시나리오'!$H$4+SQRT(K2706*('d_시나리오'!$J$4-'d_시나리오'!$H$4)*('d_시나리오'!$I$4-'d_시나리오'!$H$4)),'d_시나리오'!$J$4-SQRT((1-K2706)*('d_시나리오'!$J$4-'d_시나리오'!$H$4)*('d_시나리오'!$J$4-'d_시나리오'!$I$4))))</f>
        <v/>
      </c>
      <c r="M2706">
        <f>RAND()</f>
        <v/>
      </c>
      <c r="N2706">
        <f>IF('d_시나리오'!$J$5='d_시나리오'!$H$5,'d_시나리오'!$I$5,IF(M2706&lt;('d_시나리오'!$I$5-'d_시나리오'!$H$5)/('d_시나리오'!$J$5-'d_시나리오'!$H$5),'d_시나리오'!$H$5+SQRT(M2706*('d_시나리오'!$J$5-'d_시나리오'!$H$5)*('d_시나리오'!$I$5-'d_시나리오'!$H$5)),'d_시나리오'!$J$5-SQRT((1-M2706)*('d_시나리오'!$J$5-'d_시나리오'!$H$5)*('d_시나리오'!$J$5-'d_시나리오'!$I$5))))</f>
        <v/>
      </c>
      <c r="O2706">
        <f>RAND()</f>
        <v/>
      </c>
      <c r="P2706">
        <f>IF('d_시나리오'!$J$6='d_시나리오'!$H$6,'d_시나리오'!$I$6,IF(O2706&lt;('d_시나리오'!$I$6-'d_시나리오'!$H$6)/('d_시나리오'!$J$6-'d_시나리오'!$H$6),'d_시나리오'!$H$6+SQRT(O2706*('d_시나리오'!$J$6-'d_시나리오'!$H$6)*('d_시나리오'!$I$6-'d_시나리오'!$H$6)),'d_시나리오'!$J$6-SQRT((1-O2706)*('d_시나리오'!$J$6-'d_시나리오'!$H$6)*('d_시나리오'!$J$6-'d_시나리오'!$I$6))))</f>
        <v/>
      </c>
      <c r="Q2706">
        <f>INDEX('d_분포'!$B$2:$B$57,RANDBETWEEN(1,56))</f>
        <v/>
      </c>
      <c r="R2706">
        <f>BETAINV(RAND(),5,5)</f>
        <v/>
      </c>
      <c r="S2706">
        <f>'d_고정'!$B$1*'6_기대효과'!$H$7*('d_시나리오'!$I$7/'d_고정'!$B$2)*B2706</f>
        <v/>
      </c>
      <c r="T2706">
        <f>S2706*D2706</f>
        <v/>
      </c>
      <c r="U2706">
        <f>S2706*F2706*H2706</f>
        <v/>
      </c>
      <c r="V2706">
        <f>S2706*F2706*(H2706-1)</f>
        <v/>
      </c>
      <c r="W2706">
        <f>U2706*J2706</f>
        <v/>
      </c>
      <c r="X2706">
        <f>T2706+W2706</f>
        <v/>
      </c>
      <c r="Y2706">
        <f>(T2706*E2706+W2706*L2706)*(1-R2706-'d_고정'!$B$13)</f>
        <v/>
      </c>
      <c r="Z2706">
        <f>(U2706*N2706*Q2706+'d_고정'!$B$3*('6_기대효과'!$H$7/8)*Q2706*'d_고정'!$B$10*P2706*('6_기대효과'!$K$7/'d_고정'!$B$9))*(1-R2706)</f>
        <v/>
      </c>
      <c r="AA2706">
        <f>W2706*L2706*(1-R2706-'d_고정'!$B$13)+U2706*MAX(N2706-'d_고정'!$B$10*P2706*('6_기대효과'!$K$7/'d_고정'!$B$9),0)*Q2706*(1-R2706)</f>
        <v/>
      </c>
      <c r="AB2706">
        <f>Y2706+Z2706</f>
        <v/>
      </c>
      <c r="AC2706">
        <f>Y2706/('d_고정'!$B$5*'6_기대효과'!$H$7/8)/'d_고정'!$B$6</f>
        <v/>
      </c>
      <c r="AD2706">
        <f>Y2706/('d_고정'!$B$8*'6_기대효과'!$H$7/8)</f>
        <v/>
      </c>
    </row>
    <row r="2707">
      <c r="A2707">
        <f>RAND()</f>
        <v/>
      </c>
      <c r="B2707">
        <f>IF('d_시나리오'!$J$2='d_시나리오'!$H$2,'d_시나리오'!$I$2,IF(A2707&lt;('d_시나리오'!$I$2-'d_시나리오'!$H$2)/('d_시나리오'!$J$2-'d_시나리오'!$H$2),'d_시나리오'!$H$2+SQRT(A2707*('d_시나리오'!$J$2-'d_시나리오'!$H$2)*('d_시나리오'!$I$2-'d_시나리오'!$H$2)),'d_시나리오'!$J$2-SQRT((1-A2707)*('d_시나리오'!$J$2-'d_시나리오'!$H$2)*('d_시나리오'!$J$2-'d_시나리오'!$I$2))))</f>
        <v/>
      </c>
      <c r="C2707">
        <f>RAND()</f>
        <v/>
      </c>
      <c r="D2707">
        <f>BETAINV(RAND(),IF(C2707&lt;'d_고정'!$B$26,'d_고정'!$B$23,'d_고정'!$B$16)+1,'d_고정'!$B$17-IF(C2707&lt;'d_고정'!$B$26,'d_고정'!$B$23,'d_고정'!$B$16)+1)*('d_고정'!$B$14+('d_고정'!$B$15-'d_고정'!$B$14)*RAND())</f>
        <v/>
      </c>
      <c r="E2707">
        <f>INDEX('d_분포'!$A$2:$A$28,RANDBETWEEN(1,27))</f>
        <v/>
      </c>
      <c r="F2707">
        <f>INDEX('d_분포'!$C$2:$C$5,RANDBETWEEN(1,4))*(0.9+0.2*RAND())</f>
        <v/>
      </c>
      <c r="G2707">
        <f>RAND()</f>
        <v/>
      </c>
      <c r="H2707">
        <f>(F2707+(1-F2707)*('d_고정'!$B$22*BETAINV(RAND(),IF(G2707&lt;'d_고정'!$B$26,'d_고정'!$B$25,'d_고정'!$B$20)+1,'d_고정'!$B$21-IF(G2707&lt;'d_고정'!$B$26,'d_고정'!$B$25,'d_고정'!$B$20)+1)+(1-'d_고정'!$B$22)*BETAINV(RAND(),IF(G2707&lt;'d_고정'!$B$26,'d_고정'!$B$24,'d_고정'!$B$18)+1,'d_고정'!$B$19-IF(G2707&lt;'d_고정'!$B$26,'d_고정'!$B$24,'d_고정'!$B$18)+1))*('d_고정'!$B$14+('d_고정'!$B$15-'d_고정'!$B$14)*RAND()))/F2707</f>
        <v/>
      </c>
      <c r="I2707">
        <f>RAND()</f>
        <v/>
      </c>
      <c r="J2707">
        <f>IF('d_시나리오'!$J$3='d_시나리오'!$H$3,'d_시나리오'!$I$3,IF(I2707&lt;('d_시나리오'!$I$3-'d_시나리오'!$H$3)/('d_시나리오'!$J$3-'d_시나리오'!$H$3),'d_시나리오'!$H$3+SQRT(I2707*('d_시나리오'!$J$3-'d_시나리오'!$H$3)*('d_시나리오'!$I$3-'d_시나리오'!$H$3)),'d_시나리오'!$J$3-SQRT((1-I2707)*('d_시나리오'!$J$3-'d_시나리오'!$H$3)*('d_시나리오'!$J$3-'d_시나리오'!$I$3))))</f>
        <v/>
      </c>
      <c r="K2707">
        <f>RAND()</f>
        <v/>
      </c>
      <c r="L2707">
        <f>IF('d_시나리오'!$J$4='d_시나리오'!$H$4,'d_시나리오'!$I$4,IF(K2707&lt;('d_시나리오'!$I$4-'d_시나리오'!$H$4)/('d_시나리오'!$J$4-'d_시나리오'!$H$4),'d_시나리오'!$H$4+SQRT(K2707*('d_시나리오'!$J$4-'d_시나리오'!$H$4)*('d_시나리오'!$I$4-'d_시나리오'!$H$4)),'d_시나리오'!$J$4-SQRT((1-K2707)*('d_시나리오'!$J$4-'d_시나리오'!$H$4)*('d_시나리오'!$J$4-'d_시나리오'!$I$4))))</f>
        <v/>
      </c>
      <c r="M2707">
        <f>RAND()</f>
        <v/>
      </c>
      <c r="N2707">
        <f>IF('d_시나리오'!$J$5='d_시나리오'!$H$5,'d_시나리오'!$I$5,IF(M2707&lt;('d_시나리오'!$I$5-'d_시나리오'!$H$5)/('d_시나리오'!$J$5-'d_시나리오'!$H$5),'d_시나리오'!$H$5+SQRT(M2707*('d_시나리오'!$J$5-'d_시나리오'!$H$5)*('d_시나리오'!$I$5-'d_시나리오'!$H$5)),'d_시나리오'!$J$5-SQRT((1-M2707)*('d_시나리오'!$J$5-'d_시나리오'!$H$5)*('d_시나리오'!$J$5-'d_시나리오'!$I$5))))</f>
        <v/>
      </c>
      <c r="O2707">
        <f>RAND()</f>
        <v/>
      </c>
      <c r="P2707">
        <f>IF('d_시나리오'!$J$6='d_시나리오'!$H$6,'d_시나리오'!$I$6,IF(O2707&lt;('d_시나리오'!$I$6-'d_시나리오'!$H$6)/('d_시나리오'!$J$6-'d_시나리오'!$H$6),'d_시나리오'!$H$6+SQRT(O2707*('d_시나리오'!$J$6-'d_시나리오'!$H$6)*('d_시나리오'!$I$6-'d_시나리오'!$H$6)),'d_시나리오'!$J$6-SQRT((1-O2707)*('d_시나리오'!$J$6-'d_시나리오'!$H$6)*('d_시나리오'!$J$6-'d_시나리오'!$I$6))))</f>
        <v/>
      </c>
      <c r="Q2707">
        <f>INDEX('d_분포'!$B$2:$B$57,RANDBETWEEN(1,56))</f>
        <v/>
      </c>
      <c r="R2707">
        <f>BETAINV(RAND(),5,5)</f>
        <v/>
      </c>
      <c r="S2707">
        <f>'d_고정'!$B$1*'6_기대효과'!$H$7*('d_시나리오'!$I$7/'d_고정'!$B$2)*B2707</f>
        <v/>
      </c>
      <c r="T2707">
        <f>S2707*D2707</f>
        <v/>
      </c>
      <c r="U2707">
        <f>S2707*F2707*H2707</f>
        <v/>
      </c>
      <c r="V2707">
        <f>S2707*F2707*(H2707-1)</f>
        <v/>
      </c>
      <c r="W2707">
        <f>U2707*J2707</f>
        <v/>
      </c>
      <c r="X2707">
        <f>T2707+W2707</f>
        <v/>
      </c>
      <c r="Y2707">
        <f>(T2707*E2707+W2707*L2707)*(1-R2707-'d_고정'!$B$13)</f>
        <v/>
      </c>
      <c r="Z2707">
        <f>(U2707*N2707*Q2707+'d_고정'!$B$3*('6_기대효과'!$H$7/8)*Q2707*'d_고정'!$B$10*P2707*('6_기대효과'!$K$7/'d_고정'!$B$9))*(1-R2707)</f>
        <v/>
      </c>
      <c r="AA2707">
        <f>W2707*L2707*(1-R2707-'d_고정'!$B$13)+U2707*MAX(N2707-'d_고정'!$B$10*P2707*('6_기대효과'!$K$7/'d_고정'!$B$9),0)*Q2707*(1-R2707)</f>
        <v/>
      </c>
      <c r="AB2707">
        <f>Y2707+Z2707</f>
        <v/>
      </c>
      <c r="AC2707">
        <f>Y2707/('d_고정'!$B$5*'6_기대효과'!$H$7/8)/'d_고정'!$B$6</f>
        <v/>
      </c>
      <c r="AD2707">
        <f>Y2707/('d_고정'!$B$8*'6_기대효과'!$H$7/8)</f>
        <v/>
      </c>
    </row>
    <row r="2708">
      <c r="A2708">
        <f>RAND()</f>
        <v/>
      </c>
      <c r="B2708">
        <f>IF('d_시나리오'!$J$2='d_시나리오'!$H$2,'d_시나리오'!$I$2,IF(A2708&lt;('d_시나리오'!$I$2-'d_시나리오'!$H$2)/('d_시나리오'!$J$2-'d_시나리오'!$H$2),'d_시나리오'!$H$2+SQRT(A2708*('d_시나리오'!$J$2-'d_시나리오'!$H$2)*('d_시나리오'!$I$2-'d_시나리오'!$H$2)),'d_시나리오'!$J$2-SQRT((1-A2708)*('d_시나리오'!$J$2-'d_시나리오'!$H$2)*('d_시나리오'!$J$2-'d_시나리오'!$I$2))))</f>
        <v/>
      </c>
      <c r="C2708">
        <f>RAND()</f>
        <v/>
      </c>
      <c r="D2708">
        <f>BETAINV(RAND(),IF(C2708&lt;'d_고정'!$B$26,'d_고정'!$B$23,'d_고정'!$B$16)+1,'d_고정'!$B$17-IF(C2708&lt;'d_고정'!$B$26,'d_고정'!$B$23,'d_고정'!$B$16)+1)*('d_고정'!$B$14+('d_고정'!$B$15-'d_고정'!$B$14)*RAND())</f>
        <v/>
      </c>
      <c r="E2708">
        <f>INDEX('d_분포'!$A$2:$A$28,RANDBETWEEN(1,27))</f>
        <v/>
      </c>
      <c r="F2708">
        <f>INDEX('d_분포'!$C$2:$C$5,RANDBETWEEN(1,4))*(0.9+0.2*RAND())</f>
        <v/>
      </c>
      <c r="G2708">
        <f>RAND()</f>
        <v/>
      </c>
      <c r="H2708">
        <f>(F2708+(1-F2708)*('d_고정'!$B$22*BETAINV(RAND(),IF(G2708&lt;'d_고정'!$B$26,'d_고정'!$B$25,'d_고정'!$B$20)+1,'d_고정'!$B$21-IF(G2708&lt;'d_고정'!$B$26,'d_고정'!$B$25,'d_고정'!$B$20)+1)+(1-'d_고정'!$B$22)*BETAINV(RAND(),IF(G2708&lt;'d_고정'!$B$26,'d_고정'!$B$24,'d_고정'!$B$18)+1,'d_고정'!$B$19-IF(G2708&lt;'d_고정'!$B$26,'d_고정'!$B$24,'d_고정'!$B$18)+1))*('d_고정'!$B$14+('d_고정'!$B$15-'d_고정'!$B$14)*RAND()))/F2708</f>
        <v/>
      </c>
      <c r="I2708">
        <f>RAND()</f>
        <v/>
      </c>
      <c r="J2708">
        <f>IF('d_시나리오'!$J$3='d_시나리오'!$H$3,'d_시나리오'!$I$3,IF(I2708&lt;('d_시나리오'!$I$3-'d_시나리오'!$H$3)/('d_시나리오'!$J$3-'d_시나리오'!$H$3),'d_시나리오'!$H$3+SQRT(I2708*('d_시나리오'!$J$3-'d_시나리오'!$H$3)*('d_시나리오'!$I$3-'d_시나리오'!$H$3)),'d_시나리오'!$J$3-SQRT((1-I2708)*('d_시나리오'!$J$3-'d_시나리오'!$H$3)*('d_시나리오'!$J$3-'d_시나리오'!$I$3))))</f>
        <v/>
      </c>
      <c r="K2708">
        <f>RAND()</f>
        <v/>
      </c>
      <c r="L2708">
        <f>IF('d_시나리오'!$J$4='d_시나리오'!$H$4,'d_시나리오'!$I$4,IF(K2708&lt;('d_시나리오'!$I$4-'d_시나리오'!$H$4)/('d_시나리오'!$J$4-'d_시나리오'!$H$4),'d_시나리오'!$H$4+SQRT(K2708*('d_시나리오'!$J$4-'d_시나리오'!$H$4)*('d_시나리오'!$I$4-'d_시나리오'!$H$4)),'d_시나리오'!$J$4-SQRT((1-K2708)*('d_시나리오'!$J$4-'d_시나리오'!$H$4)*('d_시나리오'!$J$4-'d_시나리오'!$I$4))))</f>
        <v/>
      </c>
      <c r="M2708">
        <f>RAND()</f>
        <v/>
      </c>
      <c r="N2708">
        <f>IF('d_시나리오'!$J$5='d_시나리오'!$H$5,'d_시나리오'!$I$5,IF(M2708&lt;('d_시나리오'!$I$5-'d_시나리오'!$H$5)/('d_시나리오'!$J$5-'d_시나리오'!$H$5),'d_시나리오'!$H$5+SQRT(M2708*('d_시나리오'!$J$5-'d_시나리오'!$H$5)*('d_시나리오'!$I$5-'d_시나리오'!$H$5)),'d_시나리오'!$J$5-SQRT((1-M2708)*('d_시나리오'!$J$5-'d_시나리오'!$H$5)*('d_시나리오'!$J$5-'d_시나리오'!$I$5))))</f>
        <v/>
      </c>
      <c r="O2708">
        <f>RAND()</f>
        <v/>
      </c>
      <c r="P2708">
        <f>IF('d_시나리오'!$J$6='d_시나리오'!$H$6,'d_시나리오'!$I$6,IF(O2708&lt;('d_시나리오'!$I$6-'d_시나리오'!$H$6)/('d_시나리오'!$J$6-'d_시나리오'!$H$6),'d_시나리오'!$H$6+SQRT(O2708*('d_시나리오'!$J$6-'d_시나리오'!$H$6)*('d_시나리오'!$I$6-'d_시나리오'!$H$6)),'d_시나리오'!$J$6-SQRT((1-O2708)*('d_시나리오'!$J$6-'d_시나리오'!$H$6)*('d_시나리오'!$J$6-'d_시나리오'!$I$6))))</f>
        <v/>
      </c>
      <c r="Q2708">
        <f>INDEX('d_분포'!$B$2:$B$57,RANDBETWEEN(1,56))</f>
        <v/>
      </c>
      <c r="R2708">
        <f>BETAINV(RAND(),5,5)</f>
        <v/>
      </c>
      <c r="S2708">
        <f>'d_고정'!$B$1*'6_기대효과'!$H$7*('d_시나리오'!$I$7/'d_고정'!$B$2)*B2708</f>
        <v/>
      </c>
      <c r="T2708">
        <f>S2708*D2708</f>
        <v/>
      </c>
      <c r="U2708">
        <f>S2708*F2708*H2708</f>
        <v/>
      </c>
      <c r="V2708">
        <f>S2708*F2708*(H2708-1)</f>
        <v/>
      </c>
      <c r="W2708">
        <f>U2708*J2708</f>
        <v/>
      </c>
      <c r="X2708">
        <f>T2708+W2708</f>
        <v/>
      </c>
      <c r="Y2708">
        <f>(T2708*E2708+W2708*L2708)*(1-R2708-'d_고정'!$B$13)</f>
        <v/>
      </c>
      <c r="Z2708">
        <f>(U2708*N2708*Q2708+'d_고정'!$B$3*('6_기대효과'!$H$7/8)*Q2708*'d_고정'!$B$10*P2708*('6_기대효과'!$K$7/'d_고정'!$B$9))*(1-R2708)</f>
        <v/>
      </c>
      <c r="AA2708">
        <f>W2708*L2708*(1-R2708-'d_고정'!$B$13)+U2708*MAX(N2708-'d_고정'!$B$10*P2708*('6_기대효과'!$K$7/'d_고정'!$B$9),0)*Q2708*(1-R2708)</f>
        <v/>
      </c>
      <c r="AB2708">
        <f>Y2708+Z2708</f>
        <v/>
      </c>
      <c r="AC2708">
        <f>Y2708/('d_고정'!$B$5*'6_기대효과'!$H$7/8)/'d_고정'!$B$6</f>
        <v/>
      </c>
      <c r="AD2708">
        <f>Y2708/('d_고정'!$B$8*'6_기대효과'!$H$7/8)</f>
        <v/>
      </c>
    </row>
    <row r="2709">
      <c r="A2709">
        <f>RAND()</f>
        <v/>
      </c>
      <c r="B2709">
        <f>IF('d_시나리오'!$J$2='d_시나리오'!$H$2,'d_시나리오'!$I$2,IF(A2709&lt;('d_시나리오'!$I$2-'d_시나리오'!$H$2)/('d_시나리오'!$J$2-'d_시나리오'!$H$2),'d_시나리오'!$H$2+SQRT(A2709*('d_시나리오'!$J$2-'d_시나리오'!$H$2)*('d_시나리오'!$I$2-'d_시나리오'!$H$2)),'d_시나리오'!$J$2-SQRT((1-A2709)*('d_시나리오'!$J$2-'d_시나리오'!$H$2)*('d_시나리오'!$J$2-'d_시나리오'!$I$2))))</f>
        <v/>
      </c>
      <c r="C2709">
        <f>RAND()</f>
        <v/>
      </c>
      <c r="D2709">
        <f>BETAINV(RAND(),IF(C2709&lt;'d_고정'!$B$26,'d_고정'!$B$23,'d_고정'!$B$16)+1,'d_고정'!$B$17-IF(C2709&lt;'d_고정'!$B$26,'d_고정'!$B$23,'d_고정'!$B$16)+1)*('d_고정'!$B$14+('d_고정'!$B$15-'d_고정'!$B$14)*RAND())</f>
        <v/>
      </c>
      <c r="E2709">
        <f>INDEX('d_분포'!$A$2:$A$28,RANDBETWEEN(1,27))</f>
        <v/>
      </c>
      <c r="F2709">
        <f>INDEX('d_분포'!$C$2:$C$5,RANDBETWEEN(1,4))*(0.9+0.2*RAND())</f>
        <v/>
      </c>
      <c r="G2709">
        <f>RAND()</f>
        <v/>
      </c>
      <c r="H2709">
        <f>(F2709+(1-F2709)*('d_고정'!$B$22*BETAINV(RAND(),IF(G2709&lt;'d_고정'!$B$26,'d_고정'!$B$25,'d_고정'!$B$20)+1,'d_고정'!$B$21-IF(G2709&lt;'d_고정'!$B$26,'d_고정'!$B$25,'d_고정'!$B$20)+1)+(1-'d_고정'!$B$22)*BETAINV(RAND(),IF(G2709&lt;'d_고정'!$B$26,'d_고정'!$B$24,'d_고정'!$B$18)+1,'d_고정'!$B$19-IF(G2709&lt;'d_고정'!$B$26,'d_고정'!$B$24,'d_고정'!$B$18)+1))*('d_고정'!$B$14+('d_고정'!$B$15-'d_고정'!$B$14)*RAND()))/F2709</f>
        <v/>
      </c>
      <c r="I2709">
        <f>RAND()</f>
        <v/>
      </c>
      <c r="J2709">
        <f>IF('d_시나리오'!$J$3='d_시나리오'!$H$3,'d_시나리오'!$I$3,IF(I2709&lt;('d_시나리오'!$I$3-'d_시나리오'!$H$3)/('d_시나리오'!$J$3-'d_시나리오'!$H$3),'d_시나리오'!$H$3+SQRT(I2709*('d_시나리오'!$J$3-'d_시나리오'!$H$3)*('d_시나리오'!$I$3-'d_시나리오'!$H$3)),'d_시나리오'!$J$3-SQRT((1-I2709)*('d_시나리오'!$J$3-'d_시나리오'!$H$3)*('d_시나리오'!$J$3-'d_시나리오'!$I$3))))</f>
        <v/>
      </c>
      <c r="K2709">
        <f>RAND()</f>
        <v/>
      </c>
      <c r="L2709">
        <f>IF('d_시나리오'!$J$4='d_시나리오'!$H$4,'d_시나리오'!$I$4,IF(K2709&lt;('d_시나리오'!$I$4-'d_시나리오'!$H$4)/('d_시나리오'!$J$4-'d_시나리오'!$H$4),'d_시나리오'!$H$4+SQRT(K2709*('d_시나리오'!$J$4-'d_시나리오'!$H$4)*('d_시나리오'!$I$4-'d_시나리오'!$H$4)),'d_시나리오'!$J$4-SQRT((1-K2709)*('d_시나리오'!$J$4-'d_시나리오'!$H$4)*('d_시나리오'!$J$4-'d_시나리오'!$I$4))))</f>
        <v/>
      </c>
      <c r="M2709">
        <f>RAND()</f>
        <v/>
      </c>
      <c r="N2709">
        <f>IF('d_시나리오'!$J$5='d_시나리오'!$H$5,'d_시나리오'!$I$5,IF(M2709&lt;('d_시나리오'!$I$5-'d_시나리오'!$H$5)/('d_시나리오'!$J$5-'d_시나리오'!$H$5),'d_시나리오'!$H$5+SQRT(M2709*('d_시나리오'!$J$5-'d_시나리오'!$H$5)*('d_시나리오'!$I$5-'d_시나리오'!$H$5)),'d_시나리오'!$J$5-SQRT((1-M2709)*('d_시나리오'!$J$5-'d_시나리오'!$H$5)*('d_시나리오'!$J$5-'d_시나리오'!$I$5))))</f>
        <v/>
      </c>
      <c r="O2709">
        <f>RAND()</f>
        <v/>
      </c>
      <c r="P2709">
        <f>IF('d_시나리오'!$J$6='d_시나리오'!$H$6,'d_시나리오'!$I$6,IF(O2709&lt;('d_시나리오'!$I$6-'d_시나리오'!$H$6)/('d_시나리오'!$J$6-'d_시나리오'!$H$6),'d_시나리오'!$H$6+SQRT(O2709*('d_시나리오'!$J$6-'d_시나리오'!$H$6)*('d_시나리오'!$I$6-'d_시나리오'!$H$6)),'d_시나리오'!$J$6-SQRT((1-O2709)*('d_시나리오'!$J$6-'d_시나리오'!$H$6)*('d_시나리오'!$J$6-'d_시나리오'!$I$6))))</f>
        <v/>
      </c>
      <c r="Q2709">
        <f>INDEX('d_분포'!$B$2:$B$57,RANDBETWEEN(1,56))</f>
        <v/>
      </c>
      <c r="R2709">
        <f>BETAINV(RAND(),5,5)</f>
        <v/>
      </c>
      <c r="S2709">
        <f>'d_고정'!$B$1*'6_기대효과'!$H$7*('d_시나리오'!$I$7/'d_고정'!$B$2)*B2709</f>
        <v/>
      </c>
      <c r="T2709">
        <f>S2709*D2709</f>
        <v/>
      </c>
      <c r="U2709">
        <f>S2709*F2709*H2709</f>
        <v/>
      </c>
      <c r="V2709">
        <f>S2709*F2709*(H2709-1)</f>
        <v/>
      </c>
      <c r="W2709">
        <f>U2709*J2709</f>
        <v/>
      </c>
      <c r="X2709">
        <f>T2709+W2709</f>
        <v/>
      </c>
      <c r="Y2709">
        <f>(T2709*E2709+W2709*L2709)*(1-R2709-'d_고정'!$B$13)</f>
        <v/>
      </c>
      <c r="Z2709">
        <f>(U2709*N2709*Q2709+'d_고정'!$B$3*('6_기대효과'!$H$7/8)*Q2709*'d_고정'!$B$10*P2709*('6_기대효과'!$K$7/'d_고정'!$B$9))*(1-R2709)</f>
        <v/>
      </c>
      <c r="AA2709">
        <f>W2709*L2709*(1-R2709-'d_고정'!$B$13)+U2709*MAX(N2709-'d_고정'!$B$10*P2709*('6_기대효과'!$K$7/'d_고정'!$B$9),0)*Q2709*(1-R2709)</f>
        <v/>
      </c>
      <c r="AB2709">
        <f>Y2709+Z2709</f>
        <v/>
      </c>
      <c r="AC2709">
        <f>Y2709/('d_고정'!$B$5*'6_기대효과'!$H$7/8)/'d_고정'!$B$6</f>
        <v/>
      </c>
      <c r="AD2709">
        <f>Y2709/('d_고정'!$B$8*'6_기대효과'!$H$7/8)</f>
        <v/>
      </c>
    </row>
    <row r="2710">
      <c r="A2710">
        <f>RAND()</f>
        <v/>
      </c>
      <c r="B2710">
        <f>IF('d_시나리오'!$J$2='d_시나리오'!$H$2,'d_시나리오'!$I$2,IF(A2710&lt;('d_시나리오'!$I$2-'d_시나리오'!$H$2)/('d_시나리오'!$J$2-'d_시나리오'!$H$2),'d_시나리오'!$H$2+SQRT(A2710*('d_시나리오'!$J$2-'d_시나리오'!$H$2)*('d_시나리오'!$I$2-'d_시나리오'!$H$2)),'d_시나리오'!$J$2-SQRT((1-A2710)*('d_시나리오'!$J$2-'d_시나리오'!$H$2)*('d_시나리오'!$J$2-'d_시나리오'!$I$2))))</f>
        <v/>
      </c>
      <c r="C2710">
        <f>RAND()</f>
        <v/>
      </c>
      <c r="D2710">
        <f>BETAINV(RAND(),IF(C2710&lt;'d_고정'!$B$26,'d_고정'!$B$23,'d_고정'!$B$16)+1,'d_고정'!$B$17-IF(C2710&lt;'d_고정'!$B$26,'d_고정'!$B$23,'d_고정'!$B$16)+1)*('d_고정'!$B$14+('d_고정'!$B$15-'d_고정'!$B$14)*RAND())</f>
        <v/>
      </c>
      <c r="E2710">
        <f>INDEX('d_분포'!$A$2:$A$28,RANDBETWEEN(1,27))</f>
        <v/>
      </c>
      <c r="F2710">
        <f>INDEX('d_분포'!$C$2:$C$5,RANDBETWEEN(1,4))*(0.9+0.2*RAND())</f>
        <v/>
      </c>
      <c r="G2710">
        <f>RAND()</f>
        <v/>
      </c>
      <c r="H2710">
        <f>(F2710+(1-F2710)*('d_고정'!$B$22*BETAINV(RAND(),IF(G2710&lt;'d_고정'!$B$26,'d_고정'!$B$25,'d_고정'!$B$20)+1,'d_고정'!$B$21-IF(G2710&lt;'d_고정'!$B$26,'d_고정'!$B$25,'d_고정'!$B$20)+1)+(1-'d_고정'!$B$22)*BETAINV(RAND(),IF(G2710&lt;'d_고정'!$B$26,'d_고정'!$B$24,'d_고정'!$B$18)+1,'d_고정'!$B$19-IF(G2710&lt;'d_고정'!$B$26,'d_고정'!$B$24,'d_고정'!$B$18)+1))*('d_고정'!$B$14+('d_고정'!$B$15-'d_고정'!$B$14)*RAND()))/F2710</f>
        <v/>
      </c>
      <c r="I2710">
        <f>RAND()</f>
        <v/>
      </c>
      <c r="J2710">
        <f>IF('d_시나리오'!$J$3='d_시나리오'!$H$3,'d_시나리오'!$I$3,IF(I2710&lt;('d_시나리오'!$I$3-'d_시나리오'!$H$3)/('d_시나리오'!$J$3-'d_시나리오'!$H$3),'d_시나리오'!$H$3+SQRT(I2710*('d_시나리오'!$J$3-'d_시나리오'!$H$3)*('d_시나리오'!$I$3-'d_시나리오'!$H$3)),'d_시나리오'!$J$3-SQRT((1-I2710)*('d_시나리오'!$J$3-'d_시나리오'!$H$3)*('d_시나리오'!$J$3-'d_시나리오'!$I$3))))</f>
        <v/>
      </c>
      <c r="K2710">
        <f>RAND()</f>
        <v/>
      </c>
      <c r="L2710">
        <f>IF('d_시나리오'!$J$4='d_시나리오'!$H$4,'d_시나리오'!$I$4,IF(K2710&lt;('d_시나리오'!$I$4-'d_시나리오'!$H$4)/('d_시나리오'!$J$4-'d_시나리오'!$H$4),'d_시나리오'!$H$4+SQRT(K2710*('d_시나리오'!$J$4-'d_시나리오'!$H$4)*('d_시나리오'!$I$4-'d_시나리오'!$H$4)),'d_시나리오'!$J$4-SQRT((1-K2710)*('d_시나리오'!$J$4-'d_시나리오'!$H$4)*('d_시나리오'!$J$4-'d_시나리오'!$I$4))))</f>
        <v/>
      </c>
      <c r="M2710">
        <f>RAND()</f>
        <v/>
      </c>
      <c r="N2710">
        <f>IF('d_시나리오'!$J$5='d_시나리오'!$H$5,'d_시나리오'!$I$5,IF(M2710&lt;('d_시나리오'!$I$5-'d_시나리오'!$H$5)/('d_시나리오'!$J$5-'d_시나리오'!$H$5),'d_시나리오'!$H$5+SQRT(M2710*('d_시나리오'!$J$5-'d_시나리오'!$H$5)*('d_시나리오'!$I$5-'d_시나리오'!$H$5)),'d_시나리오'!$J$5-SQRT((1-M2710)*('d_시나리오'!$J$5-'d_시나리오'!$H$5)*('d_시나리오'!$J$5-'d_시나리오'!$I$5))))</f>
        <v/>
      </c>
      <c r="O2710">
        <f>RAND()</f>
        <v/>
      </c>
      <c r="P2710">
        <f>IF('d_시나리오'!$J$6='d_시나리오'!$H$6,'d_시나리오'!$I$6,IF(O2710&lt;('d_시나리오'!$I$6-'d_시나리오'!$H$6)/('d_시나리오'!$J$6-'d_시나리오'!$H$6),'d_시나리오'!$H$6+SQRT(O2710*('d_시나리오'!$J$6-'d_시나리오'!$H$6)*('d_시나리오'!$I$6-'d_시나리오'!$H$6)),'d_시나리오'!$J$6-SQRT((1-O2710)*('d_시나리오'!$J$6-'d_시나리오'!$H$6)*('d_시나리오'!$J$6-'d_시나리오'!$I$6))))</f>
        <v/>
      </c>
      <c r="Q2710">
        <f>INDEX('d_분포'!$B$2:$B$57,RANDBETWEEN(1,56))</f>
        <v/>
      </c>
      <c r="R2710">
        <f>BETAINV(RAND(),5,5)</f>
        <v/>
      </c>
      <c r="S2710">
        <f>'d_고정'!$B$1*'6_기대효과'!$H$7*('d_시나리오'!$I$7/'d_고정'!$B$2)*B2710</f>
        <v/>
      </c>
      <c r="T2710">
        <f>S2710*D2710</f>
        <v/>
      </c>
      <c r="U2710">
        <f>S2710*F2710*H2710</f>
        <v/>
      </c>
      <c r="V2710">
        <f>S2710*F2710*(H2710-1)</f>
        <v/>
      </c>
      <c r="W2710">
        <f>U2710*J2710</f>
        <v/>
      </c>
      <c r="X2710">
        <f>T2710+W2710</f>
        <v/>
      </c>
      <c r="Y2710">
        <f>(T2710*E2710+W2710*L2710)*(1-R2710-'d_고정'!$B$13)</f>
        <v/>
      </c>
      <c r="Z2710">
        <f>(U2710*N2710*Q2710+'d_고정'!$B$3*('6_기대효과'!$H$7/8)*Q2710*'d_고정'!$B$10*P2710*('6_기대효과'!$K$7/'d_고정'!$B$9))*(1-R2710)</f>
        <v/>
      </c>
      <c r="AA2710">
        <f>W2710*L2710*(1-R2710-'d_고정'!$B$13)+U2710*MAX(N2710-'d_고정'!$B$10*P2710*('6_기대효과'!$K$7/'d_고정'!$B$9),0)*Q2710*(1-R2710)</f>
        <v/>
      </c>
      <c r="AB2710">
        <f>Y2710+Z2710</f>
        <v/>
      </c>
      <c r="AC2710">
        <f>Y2710/('d_고정'!$B$5*'6_기대효과'!$H$7/8)/'d_고정'!$B$6</f>
        <v/>
      </c>
      <c r="AD2710">
        <f>Y2710/('d_고정'!$B$8*'6_기대효과'!$H$7/8)</f>
        <v/>
      </c>
    </row>
    <row r="2711">
      <c r="A2711">
        <f>RAND()</f>
        <v/>
      </c>
      <c r="B2711">
        <f>IF('d_시나리오'!$J$2='d_시나리오'!$H$2,'d_시나리오'!$I$2,IF(A2711&lt;('d_시나리오'!$I$2-'d_시나리오'!$H$2)/('d_시나리오'!$J$2-'d_시나리오'!$H$2),'d_시나리오'!$H$2+SQRT(A2711*('d_시나리오'!$J$2-'d_시나리오'!$H$2)*('d_시나리오'!$I$2-'d_시나리오'!$H$2)),'d_시나리오'!$J$2-SQRT((1-A2711)*('d_시나리오'!$J$2-'d_시나리오'!$H$2)*('d_시나리오'!$J$2-'d_시나리오'!$I$2))))</f>
        <v/>
      </c>
      <c r="C2711">
        <f>RAND()</f>
        <v/>
      </c>
      <c r="D2711">
        <f>BETAINV(RAND(),IF(C2711&lt;'d_고정'!$B$26,'d_고정'!$B$23,'d_고정'!$B$16)+1,'d_고정'!$B$17-IF(C2711&lt;'d_고정'!$B$26,'d_고정'!$B$23,'d_고정'!$B$16)+1)*('d_고정'!$B$14+('d_고정'!$B$15-'d_고정'!$B$14)*RAND())</f>
        <v/>
      </c>
      <c r="E2711">
        <f>INDEX('d_분포'!$A$2:$A$28,RANDBETWEEN(1,27))</f>
        <v/>
      </c>
      <c r="F2711">
        <f>INDEX('d_분포'!$C$2:$C$5,RANDBETWEEN(1,4))*(0.9+0.2*RAND())</f>
        <v/>
      </c>
      <c r="G2711">
        <f>RAND()</f>
        <v/>
      </c>
      <c r="H2711">
        <f>(F2711+(1-F2711)*('d_고정'!$B$22*BETAINV(RAND(),IF(G2711&lt;'d_고정'!$B$26,'d_고정'!$B$25,'d_고정'!$B$20)+1,'d_고정'!$B$21-IF(G2711&lt;'d_고정'!$B$26,'d_고정'!$B$25,'d_고정'!$B$20)+1)+(1-'d_고정'!$B$22)*BETAINV(RAND(),IF(G2711&lt;'d_고정'!$B$26,'d_고정'!$B$24,'d_고정'!$B$18)+1,'d_고정'!$B$19-IF(G2711&lt;'d_고정'!$B$26,'d_고정'!$B$24,'d_고정'!$B$18)+1))*('d_고정'!$B$14+('d_고정'!$B$15-'d_고정'!$B$14)*RAND()))/F2711</f>
        <v/>
      </c>
      <c r="I2711">
        <f>RAND()</f>
        <v/>
      </c>
      <c r="J2711">
        <f>IF('d_시나리오'!$J$3='d_시나리오'!$H$3,'d_시나리오'!$I$3,IF(I2711&lt;('d_시나리오'!$I$3-'d_시나리오'!$H$3)/('d_시나리오'!$J$3-'d_시나리오'!$H$3),'d_시나리오'!$H$3+SQRT(I2711*('d_시나리오'!$J$3-'d_시나리오'!$H$3)*('d_시나리오'!$I$3-'d_시나리오'!$H$3)),'d_시나리오'!$J$3-SQRT((1-I2711)*('d_시나리오'!$J$3-'d_시나리오'!$H$3)*('d_시나리오'!$J$3-'d_시나리오'!$I$3))))</f>
        <v/>
      </c>
      <c r="K2711">
        <f>RAND()</f>
        <v/>
      </c>
      <c r="L2711">
        <f>IF('d_시나리오'!$J$4='d_시나리오'!$H$4,'d_시나리오'!$I$4,IF(K2711&lt;('d_시나리오'!$I$4-'d_시나리오'!$H$4)/('d_시나리오'!$J$4-'d_시나리오'!$H$4),'d_시나리오'!$H$4+SQRT(K2711*('d_시나리오'!$J$4-'d_시나리오'!$H$4)*('d_시나리오'!$I$4-'d_시나리오'!$H$4)),'d_시나리오'!$J$4-SQRT((1-K2711)*('d_시나리오'!$J$4-'d_시나리오'!$H$4)*('d_시나리오'!$J$4-'d_시나리오'!$I$4))))</f>
        <v/>
      </c>
      <c r="M2711">
        <f>RAND()</f>
        <v/>
      </c>
      <c r="N2711">
        <f>IF('d_시나리오'!$J$5='d_시나리오'!$H$5,'d_시나리오'!$I$5,IF(M2711&lt;('d_시나리오'!$I$5-'d_시나리오'!$H$5)/('d_시나리오'!$J$5-'d_시나리오'!$H$5),'d_시나리오'!$H$5+SQRT(M2711*('d_시나리오'!$J$5-'d_시나리오'!$H$5)*('d_시나리오'!$I$5-'d_시나리오'!$H$5)),'d_시나리오'!$J$5-SQRT((1-M2711)*('d_시나리오'!$J$5-'d_시나리오'!$H$5)*('d_시나리오'!$J$5-'d_시나리오'!$I$5))))</f>
        <v/>
      </c>
      <c r="O2711">
        <f>RAND()</f>
        <v/>
      </c>
      <c r="P2711">
        <f>IF('d_시나리오'!$J$6='d_시나리오'!$H$6,'d_시나리오'!$I$6,IF(O2711&lt;('d_시나리오'!$I$6-'d_시나리오'!$H$6)/('d_시나리오'!$J$6-'d_시나리오'!$H$6),'d_시나리오'!$H$6+SQRT(O2711*('d_시나리오'!$J$6-'d_시나리오'!$H$6)*('d_시나리오'!$I$6-'d_시나리오'!$H$6)),'d_시나리오'!$J$6-SQRT((1-O2711)*('d_시나리오'!$J$6-'d_시나리오'!$H$6)*('d_시나리오'!$J$6-'d_시나리오'!$I$6))))</f>
        <v/>
      </c>
      <c r="Q2711">
        <f>INDEX('d_분포'!$B$2:$B$57,RANDBETWEEN(1,56))</f>
        <v/>
      </c>
      <c r="R2711">
        <f>BETAINV(RAND(),5,5)</f>
        <v/>
      </c>
      <c r="S2711">
        <f>'d_고정'!$B$1*'6_기대효과'!$H$7*('d_시나리오'!$I$7/'d_고정'!$B$2)*B2711</f>
        <v/>
      </c>
      <c r="T2711">
        <f>S2711*D2711</f>
        <v/>
      </c>
      <c r="U2711">
        <f>S2711*F2711*H2711</f>
        <v/>
      </c>
      <c r="V2711">
        <f>S2711*F2711*(H2711-1)</f>
        <v/>
      </c>
      <c r="W2711">
        <f>U2711*J2711</f>
        <v/>
      </c>
      <c r="X2711">
        <f>T2711+W2711</f>
        <v/>
      </c>
      <c r="Y2711">
        <f>(T2711*E2711+W2711*L2711)*(1-R2711-'d_고정'!$B$13)</f>
        <v/>
      </c>
      <c r="Z2711">
        <f>(U2711*N2711*Q2711+'d_고정'!$B$3*('6_기대효과'!$H$7/8)*Q2711*'d_고정'!$B$10*P2711*('6_기대효과'!$K$7/'d_고정'!$B$9))*(1-R2711)</f>
        <v/>
      </c>
      <c r="AA2711">
        <f>W2711*L2711*(1-R2711-'d_고정'!$B$13)+U2711*MAX(N2711-'d_고정'!$B$10*P2711*('6_기대효과'!$K$7/'d_고정'!$B$9),0)*Q2711*(1-R2711)</f>
        <v/>
      </c>
      <c r="AB2711">
        <f>Y2711+Z2711</f>
        <v/>
      </c>
      <c r="AC2711">
        <f>Y2711/('d_고정'!$B$5*'6_기대효과'!$H$7/8)/'d_고정'!$B$6</f>
        <v/>
      </c>
      <c r="AD2711">
        <f>Y2711/('d_고정'!$B$8*'6_기대효과'!$H$7/8)</f>
        <v/>
      </c>
    </row>
    <row r="2712">
      <c r="A2712">
        <f>RAND()</f>
        <v/>
      </c>
      <c r="B2712">
        <f>IF('d_시나리오'!$J$2='d_시나리오'!$H$2,'d_시나리오'!$I$2,IF(A2712&lt;('d_시나리오'!$I$2-'d_시나리오'!$H$2)/('d_시나리오'!$J$2-'d_시나리오'!$H$2),'d_시나리오'!$H$2+SQRT(A2712*('d_시나리오'!$J$2-'d_시나리오'!$H$2)*('d_시나리오'!$I$2-'d_시나리오'!$H$2)),'d_시나리오'!$J$2-SQRT((1-A2712)*('d_시나리오'!$J$2-'d_시나리오'!$H$2)*('d_시나리오'!$J$2-'d_시나리오'!$I$2))))</f>
        <v/>
      </c>
      <c r="C2712">
        <f>RAND()</f>
        <v/>
      </c>
      <c r="D2712">
        <f>BETAINV(RAND(),IF(C2712&lt;'d_고정'!$B$26,'d_고정'!$B$23,'d_고정'!$B$16)+1,'d_고정'!$B$17-IF(C2712&lt;'d_고정'!$B$26,'d_고정'!$B$23,'d_고정'!$B$16)+1)*('d_고정'!$B$14+('d_고정'!$B$15-'d_고정'!$B$14)*RAND())</f>
        <v/>
      </c>
      <c r="E2712">
        <f>INDEX('d_분포'!$A$2:$A$28,RANDBETWEEN(1,27))</f>
        <v/>
      </c>
      <c r="F2712">
        <f>INDEX('d_분포'!$C$2:$C$5,RANDBETWEEN(1,4))*(0.9+0.2*RAND())</f>
        <v/>
      </c>
      <c r="G2712">
        <f>RAND()</f>
        <v/>
      </c>
      <c r="H2712">
        <f>(F2712+(1-F2712)*('d_고정'!$B$22*BETAINV(RAND(),IF(G2712&lt;'d_고정'!$B$26,'d_고정'!$B$25,'d_고정'!$B$20)+1,'d_고정'!$B$21-IF(G2712&lt;'d_고정'!$B$26,'d_고정'!$B$25,'d_고정'!$B$20)+1)+(1-'d_고정'!$B$22)*BETAINV(RAND(),IF(G2712&lt;'d_고정'!$B$26,'d_고정'!$B$24,'d_고정'!$B$18)+1,'d_고정'!$B$19-IF(G2712&lt;'d_고정'!$B$26,'d_고정'!$B$24,'d_고정'!$B$18)+1))*('d_고정'!$B$14+('d_고정'!$B$15-'d_고정'!$B$14)*RAND()))/F2712</f>
        <v/>
      </c>
      <c r="I2712">
        <f>RAND()</f>
        <v/>
      </c>
      <c r="J2712">
        <f>IF('d_시나리오'!$J$3='d_시나리오'!$H$3,'d_시나리오'!$I$3,IF(I2712&lt;('d_시나리오'!$I$3-'d_시나리오'!$H$3)/('d_시나리오'!$J$3-'d_시나리오'!$H$3),'d_시나리오'!$H$3+SQRT(I2712*('d_시나리오'!$J$3-'d_시나리오'!$H$3)*('d_시나리오'!$I$3-'d_시나리오'!$H$3)),'d_시나리오'!$J$3-SQRT((1-I2712)*('d_시나리오'!$J$3-'d_시나리오'!$H$3)*('d_시나리오'!$J$3-'d_시나리오'!$I$3))))</f>
        <v/>
      </c>
      <c r="K2712">
        <f>RAND()</f>
        <v/>
      </c>
      <c r="L2712">
        <f>IF('d_시나리오'!$J$4='d_시나리오'!$H$4,'d_시나리오'!$I$4,IF(K2712&lt;('d_시나리오'!$I$4-'d_시나리오'!$H$4)/('d_시나리오'!$J$4-'d_시나리오'!$H$4),'d_시나리오'!$H$4+SQRT(K2712*('d_시나리오'!$J$4-'d_시나리오'!$H$4)*('d_시나리오'!$I$4-'d_시나리오'!$H$4)),'d_시나리오'!$J$4-SQRT((1-K2712)*('d_시나리오'!$J$4-'d_시나리오'!$H$4)*('d_시나리오'!$J$4-'d_시나리오'!$I$4))))</f>
        <v/>
      </c>
      <c r="M2712">
        <f>RAND()</f>
        <v/>
      </c>
      <c r="N2712">
        <f>IF('d_시나리오'!$J$5='d_시나리오'!$H$5,'d_시나리오'!$I$5,IF(M2712&lt;('d_시나리오'!$I$5-'d_시나리오'!$H$5)/('d_시나리오'!$J$5-'d_시나리오'!$H$5),'d_시나리오'!$H$5+SQRT(M2712*('d_시나리오'!$J$5-'d_시나리오'!$H$5)*('d_시나리오'!$I$5-'d_시나리오'!$H$5)),'d_시나리오'!$J$5-SQRT((1-M2712)*('d_시나리오'!$J$5-'d_시나리오'!$H$5)*('d_시나리오'!$J$5-'d_시나리오'!$I$5))))</f>
        <v/>
      </c>
      <c r="O2712">
        <f>RAND()</f>
        <v/>
      </c>
      <c r="P2712">
        <f>IF('d_시나리오'!$J$6='d_시나리오'!$H$6,'d_시나리오'!$I$6,IF(O2712&lt;('d_시나리오'!$I$6-'d_시나리오'!$H$6)/('d_시나리오'!$J$6-'d_시나리오'!$H$6),'d_시나리오'!$H$6+SQRT(O2712*('d_시나리오'!$J$6-'d_시나리오'!$H$6)*('d_시나리오'!$I$6-'d_시나리오'!$H$6)),'d_시나리오'!$J$6-SQRT((1-O2712)*('d_시나리오'!$J$6-'d_시나리오'!$H$6)*('d_시나리오'!$J$6-'d_시나리오'!$I$6))))</f>
        <v/>
      </c>
      <c r="Q2712">
        <f>INDEX('d_분포'!$B$2:$B$57,RANDBETWEEN(1,56))</f>
        <v/>
      </c>
      <c r="R2712">
        <f>BETAINV(RAND(),5,5)</f>
        <v/>
      </c>
      <c r="S2712">
        <f>'d_고정'!$B$1*'6_기대효과'!$H$7*('d_시나리오'!$I$7/'d_고정'!$B$2)*B2712</f>
        <v/>
      </c>
      <c r="T2712">
        <f>S2712*D2712</f>
        <v/>
      </c>
      <c r="U2712">
        <f>S2712*F2712*H2712</f>
        <v/>
      </c>
      <c r="V2712">
        <f>S2712*F2712*(H2712-1)</f>
        <v/>
      </c>
      <c r="W2712">
        <f>U2712*J2712</f>
        <v/>
      </c>
      <c r="X2712">
        <f>T2712+W2712</f>
        <v/>
      </c>
      <c r="Y2712">
        <f>(T2712*E2712+W2712*L2712)*(1-R2712-'d_고정'!$B$13)</f>
        <v/>
      </c>
      <c r="Z2712">
        <f>(U2712*N2712*Q2712+'d_고정'!$B$3*('6_기대효과'!$H$7/8)*Q2712*'d_고정'!$B$10*P2712*('6_기대효과'!$K$7/'d_고정'!$B$9))*(1-R2712)</f>
        <v/>
      </c>
      <c r="AA2712">
        <f>W2712*L2712*(1-R2712-'d_고정'!$B$13)+U2712*MAX(N2712-'d_고정'!$B$10*P2712*('6_기대효과'!$K$7/'d_고정'!$B$9),0)*Q2712*(1-R2712)</f>
        <v/>
      </c>
      <c r="AB2712">
        <f>Y2712+Z2712</f>
        <v/>
      </c>
      <c r="AC2712">
        <f>Y2712/('d_고정'!$B$5*'6_기대효과'!$H$7/8)/'d_고정'!$B$6</f>
        <v/>
      </c>
      <c r="AD2712">
        <f>Y2712/('d_고정'!$B$8*'6_기대효과'!$H$7/8)</f>
        <v/>
      </c>
    </row>
    <row r="2713">
      <c r="A2713">
        <f>RAND()</f>
        <v/>
      </c>
      <c r="B2713">
        <f>IF('d_시나리오'!$J$2='d_시나리오'!$H$2,'d_시나리오'!$I$2,IF(A2713&lt;('d_시나리오'!$I$2-'d_시나리오'!$H$2)/('d_시나리오'!$J$2-'d_시나리오'!$H$2),'d_시나리오'!$H$2+SQRT(A2713*('d_시나리오'!$J$2-'d_시나리오'!$H$2)*('d_시나리오'!$I$2-'d_시나리오'!$H$2)),'d_시나리오'!$J$2-SQRT((1-A2713)*('d_시나리오'!$J$2-'d_시나리오'!$H$2)*('d_시나리오'!$J$2-'d_시나리오'!$I$2))))</f>
        <v/>
      </c>
      <c r="C2713">
        <f>RAND()</f>
        <v/>
      </c>
      <c r="D2713">
        <f>BETAINV(RAND(),IF(C2713&lt;'d_고정'!$B$26,'d_고정'!$B$23,'d_고정'!$B$16)+1,'d_고정'!$B$17-IF(C2713&lt;'d_고정'!$B$26,'d_고정'!$B$23,'d_고정'!$B$16)+1)*('d_고정'!$B$14+('d_고정'!$B$15-'d_고정'!$B$14)*RAND())</f>
        <v/>
      </c>
      <c r="E2713">
        <f>INDEX('d_분포'!$A$2:$A$28,RANDBETWEEN(1,27))</f>
        <v/>
      </c>
      <c r="F2713">
        <f>INDEX('d_분포'!$C$2:$C$5,RANDBETWEEN(1,4))*(0.9+0.2*RAND())</f>
        <v/>
      </c>
      <c r="G2713">
        <f>RAND()</f>
        <v/>
      </c>
      <c r="H2713">
        <f>(F2713+(1-F2713)*('d_고정'!$B$22*BETAINV(RAND(),IF(G2713&lt;'d_고정'!$B$26,'d_고정'!$B$25,'d_고정'!$B$20)+1,'d_고정'!$B$21-IF(G2713&lt;'d_고정'!$B$26,'d_고정'!$B$25,'d_고정'!$B$20)+1)+(1-'d_고정'!$B$22)*BETAINV(RAND(),IF(G2713&lt;'d_고정'!$B$26,'d_고정'!$B$24,'d_고정'!$B$18)+1,'d_고정'!$B$19-IF(G2713&lt;'d_고정'!$B$26,'d_고정'!$B$24,'d_고정'!$B$18)+1))*('d_고정'!$B$14+('d_고정'!$B$15-'d_고정'!$B$14)*RAND()))/F2713</f>
        <v/>
      </c>
      <c r="I2713">
        <f>RAND()</f>
        <v/>
      </c>
      <c r="J2713">
        <f>IF('d_시나리오'!$J$3='d_시나리오'!$H$3,'d_시나리오'!$I$3,IF(I2713&lt;('d_시나리오'!$I$3-'d_시나리오'!$H$3)/('d_시나리오'!$J$3-'d_시나리오'!$H$3),'d_시나리오'!$H$3+SQRT(I2713*('d_시나리오'!$J$3-'d_시나리오'!$H$3)*('d_시나리오'!$I$3-'d_시나리오'!$H$3)),'d_시나리오'!$J$3-SQRT((1-I2713)*('d_시나리오'!$J$3-'d_시나리오'!$H$3)*('d_시나리오'!$J$3-'d_시나리오'!$I$3))))</f>
        <v/>
      </c>
      <c r="K2713">
        <f>RAND()</f>
        <v/>
      </c>
      <c r="L2713">
        <f>IF('d_시나리오'!$J$4='d_시나리오'!$H$4,'d_시나리오'!$I$4,IF(K2713&lt;('d_시나리오'!$I$4-'d_시나리오'!$H$4)/('d_시나리오'!$J$4-'d_시나리오'!$H$4),'d_시나리오'!$H$4+SQRT(K2713*('d_시나리오'!$J$4-'d_시나리오'!$H$4)*('d_시나리오'!$I$4-'d_시나리오'!$H$4)),'d_시나리오'!$J$4-SQRT((1-K2713)*('d_시나리오'!$J$4-'d_시나리오'!$H$4)*('d_시나리오'!$J$4-'d_시나리오'!$I$4))))</f>
        <v/>
      </c>
      <c r="M2713">
        <f>RAND()</f>
        <v/>
      </c>
      <c r="N2713">
        <f>IF('d_시나리오'!$J$5='d_시나리오'!$H$5,'d_시나리오'!$I$5,IF(M2713&lt;('d_시나리오'!$I$5-'d_시나리오'!$H$5)/('d_시나리오'!$J$5-'d_시나리오'!$H$5),'d_시나리오'!$H$5+SQRT(M2713*('d_시나리오'!$J$5-'d_시나리오'!$H$5)*('d_시나리오'!$I$5-'d_시나리오'!$H$5)),'d_시나리오'!$J$5-SQRT((1-M2713)*('d_시나리오'!$J$5-'d_시나리오'!$H$5)*('d_시나리오'!$J$5-'d_시나리오'!$I$5))))</f>
        <v/>
      </c>
      <c r="O2713">
        <f>RAND()</f>
        <v/>
      </c>
      <c r="P2713">
        <f>IF('d_시나리오'!$J$6='d_시나리오'!$H$6,'d_시나리오'!$I$6,IF(O2713&lt;('d_시나리오'!$I$6-'d_시나리오'!$H$6)/('d_시나리오'!$J$6-'d_시나리오'!$H$6),'d_시나리오'!$H$6+SQRT(O2713*('d_시나리오'!$J$6-'d_시나리오'!$H$6)*('d_시나리오'!$I$6-'d_시나리오'!$H$6)),'d_시나리오'!$J$6-SQRT((1-O2713)*('d_시나리오'!$J$6-'d_시나리오'!$H$6)*('d_시나리오'!$J$6-'d_시나리오'!$I$6))))</f>
        <v/>
      </c>
      <c r="Q2713">
        <f>INDEX('d_분포'!$B$2:$B$57,RANDBETWEEN(1,56))</f>
        <v/>
      </c>
      <c r="R2713">
        <f>BETAINV(RAND(),5,5)</f>
        <v/>
      </c>
      <c r="S2713">
        <f>'d_고정'!$B$1*'6_기대효과'!$H$7*('d_시나리오'!$I$7/'d_고정'!$B$2)*B2713</f>
        <v/>
      </c>
      <c r="T2713">
        <f>S2713*D2713</f>
        <v/>
      </c>
      <c r="U2713">
        <f>S2713*F2713*H2713</f>
        <v/>
      </c>
      <c r="V2713">
        <f>S2713*F2713*(H2713-1)</f>
        <v/>
      </c>
      <c r="W2713">
        <f>U2713*J2713</f>
        <v/>
      </c>
      <c r="X2713">
        <f>T2713+W2713</f>
        <v/>
      </c>
      <c r="Y2713">
        <f>(T2713*E2713+W2713*L2713)*(1-R2713-'d_고정'!$B$13)</f>
        <v/>
      </c>
      <c r="Z2713">
        <f>(U2713*N2713*Q2713+'d_고정'!$B$3*('6_기대효과'!$H$7/8)*Q2713*'d_고정'!$B$10*P2713*('6_기대효과'!$K$7/'d_고정'!$B$9))*(1-R2713)</f>
        <v/>
      </c>
      <c r="AA2713">
        <f>W2713*L2713*(1-R2713-'d_고정'!$B$13)+U2713*MAX(N2713-'d_고정'!$B$10*P2713*('6_기대효과'!$K$7/'d_고정'!$B$9),0)*Q2713*(1-R2713)</f>
        <v/>
      </c>
      <c r="AB2713">
        <f>Y2713+Z2713</f>
        <v/>
      </c>
      <c r="AC2713">
        <f>Y2713/('d_고정'!$B$5*'6_기대효과'!$H$7/8)/'d_고정'!$B$6</f>
        <v/>
      </c>
      <c r="AD2713">
        <f>Y2713/('d_고정'!$B$8*'6_기대효과'!$H$7/8)</f>
        <v/>
      </c>
    </row>
    <row r="2714">
      <c r="A2714">
        <f>RAND()</f>
        <v/>
      </c>
      <c r="B2714">
        <f>IF('d_시나리오'!$J$2='d_시나리오'!$H$2,'d_시나리오'!$I$2,IF(A2714&lt;('d_시나리오'!$I$2-'d_시나리오'!$H$2)/('d_시나리오'!$J$2-'d_시나리오'!$H$2),'d_시나리오'!$H$2+SQRT(A2714*('d_시나리오'!$J$2-'d_시나리오'!$H$2)*('d_시나리오'!$I$2-'d_시나리오'!$H$2)),'d_시나리오'!$J$2-SQRT((1-A2714)*('d_시나리오'!$J$2-'d_시나리오'!$H$2)*('d_시나리오'!$J$2-'d_시나리오'!$I$2))))</f>
        <v/>
      </c>
      <c r="C2714">
        <f>RAND()</f>
        <v/>
      </c>
      <c r="D2714">
        <f>BETAINV(RAND(),IF(C2714&lt;'d_고정'!$B$26,'d_고정'!$B$23,'d_고정'!$B$16)+1,'d_고정'!$B$17-IF(C2714&lt;'d_고정'!$B$26,'d_고정'!$B$23,'d_고정'!$B$16)+1)*('d_고정'!$B$14+('d_고정'!$B$15-'d_고정'!$B$14)*RAND())</f>
        <v/>
      </c>
      <c r="E2714">
        <f>INDEX('d_분포'!$A$2:$A$28,RANDBETWEEN(1,27))</f>
        <v/>
      </c>
      <c r="F2714">
        <f>INDEX('d_분포'!$C$2:$C$5,RANDBETWEEN(1,4))*(0.9+0.2*RAND())</f>
        <v/>
      </c>
      <c r="G2714">
        <f>RAND()</f>
        <v/>
      </c>
      <c r="H2714">
        <f>(F2714+(1-F2714)*('d_고정'!$B$22*BETAINV(RAND(),IF(G2714&lt;'d_고정'!$B$26,'d_고정'!$B$25,'d_고정'!$B$20)+1,'d_고정'!$B$21-IF(G2714&lt;'d_고정'!$B$26,'d_고정'!$B$25,'d_고정'!$B$20)+1)+(1-'d_고정'!$B$22)*BETAINV(RAND(),IF(G2714&lt;'d_고정'!$B$26,'d_고정'!$B$24,'d_고정'!$B$18)+1,'d_고정'!$B$19-IF(G2714&lt;'d_고정'!$B$26,'d_고정'!$B$24,'d_고정'!$B$18)+1))*('d_고정'!$B$14+('d_고정'!$B$15-'d_고정'!$B$14)*RAND()))/F2714</f>
        <v/>
      </c>
      <c r="I2714">
        <f>RAND()</f>
        <v/>
      </c>
      <c r="J2714">
        <f>IF('d_시나리오'!$J$3='d_시나리오'!$H$3,'d_시나리오'!$I$3,IF(I2714&lt;('d_시나리오'!$I$3-'d_시나리오'!$H$3)/('d_시나리오'!$J$3-'d_시나리오'!$H$3),'d_시나리오'!$H$3+SQRT(I2714*('d_시나리오'!$J$3-'d_시나리오'!$H$3)*('d_시나리오'!$I$3-'d_시나리오'!$H$3)),'d_시나리오'!$J$3-SQRT((1-I2714)*('d_시나리오'!$J$3-'d_시나리오'!$H$3)*('d_시나리오'!$J$3-'d_시나리오'!$I$3))))</f>
        <v/>
      </c>
      <c r="K2714">
        <f>RAND()</f>
        <v/>
      </c>
      <c r="L2714">
        <f>IF('d_시나리오'!$J$4='d_시나리오'!$H$4,'d_시나리오'!$I$4,IF(K2714&lt;('d_시나리오'!$I$4-'d_시나리오'!$H$4)/('d_시나리오'!$J$4-'d_시나리오'!$H$4),'d_시나리오'!$H$4+SQRT(K2714*('d_시나리오'!$J$4-'d_시나리오'!$H$4)*('d_시나리오'!$I$4-'d_시나리오'!$H$4)),'d_시나리오'!$J$4-SQRT((1-K2714)*('d_시나리오'!$J$4-'d_시나리오'!$H$4)*('d_시나리오'!$J$4-'d_시나리오'!$I$4))))</f>
        <v/>
      </c>
      <c r="M2714">
        <f>RAND()</f>
        <v/>
      </c>
      <c r="N2714">
        <f>IF('d_시나리오'!$J$5='d_시나리오'!$H$5,'d_시나리오'!$I$5,IF(M2714&lt;('d_시나리오'!$I$5-'d_시나리오'!$H$5)/('d_시나리오'!$J$5-'d_시나리오'!$H$5),'d_시나리오'!$H$5+SQRT(M2714*('d_시나리오'!$J$5-'d_시나리오'!$H$5)*('d_시나리오'!$I$5-'d_시나리오'!$H$5)),'d_시나리오'!$J$5-SQRT((1-M2714)*('d_시나리오'!$J$5-'d_시나리오'!$H$5)*('d_시나리오'!$J$5-'d_시나리오'!$I$5))))</f>
        <v/>
      </c>
      <c r="O2714">
        <f>RAND()</f>
        <v/>
      </c>
      <c r="P2714">
        <f>IF('d_시나리오'!$J$6='d_시나리오'!$H$6,'d_시나리오'!$I$6,IF(O2714&lt;('d_시나리오'!$I$6-'d_시나리오'!$H$6)/('d_시나리오'!$J$6-'d_시나리오'!$H$6),'d_시나리오'!$H$6+SQRT(O2714*('d_시나리오'!$J$6-'d_시나리오'!$H$6)*('d_시나리오'!$I$6-'d_시나리오'!$H$6)),'d_시나리오'!$J$6-SQRT((1-O2714)*('d_시나리오'!$J$6-'d_시나리오'!$H$6)*('d_시나리오'!$J$6-'d_시나리오'!$I$6))))</f>
        <v/>
      </c>
      <c r="Q2714">
        <f>INDEX('d_분포'!$B$2:$B$57,RANDBETWEEN(1,56))</f>
        <v/>
      </c>
      <c r="R2714">
        <f>BETAINV(RAND(),5,5)</f>
        <v/>
      </c>
      <c r="S2714">
        <f>'d_고정'!$B$1*'6_기대효과'!$H$7*('d_시나리오'!$I$7/'d_고정'!$B$2)*B2714</f>
        <v/>
      </c>
      <c r="T2714">
        <f>S2714*D2714</f>
        <v/>
      </c>
      <c r="U2714">
        <f>S2714*F2714*H2714</f>
        <v/>
      </c>
      <c r="V2714">
        <f>S2714*F2714*(H2714-1)</f>
        <v/>
      </c>
      <c r="W2714">
        <f>U2714*J2714</f>
        <v/>
      </c>
      <c r="X2714">
        <f>T2714+W2714</f>
        <v/>
      </c>
      <c r="Y2714">
        <f>(T2714*E2714+W2714*L2714)*(1-R2714-'d_고정'!$B$13)</f>
        <v/>
      </c>
      <c r="Z2714">
        <f>(U2714*N2714*Q2714+'d_고정'!$B$3*('6_기대효과'!$H$7/8)*Q2714*'d_고정'!$B$10*P2714*('6_기대효과'!$K$7/'d_고정'!$B$9))*(1-R2714)</f>
        <v/>
      </c>
      <c r="AA2714">
        <f>W2714*L2714*(1-R2714-'d_고정'!$B$13)+U2714*MAX(N2714-'d_고정'!$B$10*P2714*('6_기대효과'!$K$7/'d_고정'!$B$9),0)*Q2714*(1-R2714)</f>
        <v/>
      </c>
      <c r="AB2714">
        <f>Y2714+Z2714</f>
        <v/>
      </c>
      <c r="AC2714">
        <f>Y2714/('d_고정'!$B$5*'6_기대효과'!$H$7/8)/'d_고정'!$B$6</f>
        <v/>
      </c>
      <c r="AD2714">
        <f>Y2714/('d_고정'!$B$8*'6_기대효과'!$H$7/8)</f>
        <v/>
      </c>
    </row>
    <row r="2715">
      <c r="A2715">
        <f>RAND()</f>
        <v/>
      </c>
      <c r="B2715">
        <f>IF('d_시나리오'!$J$2='d_시나리오'!$H$2,'d_시나리오'!$I$2,IF(A2715&lt;('d_시나리오'!$I$2-'d_시나리오'!$H$2)/('d_시나리오'!$J$2-'d_시나리오'!$H$2),'d_시나리오'!$H$2+SQRT(A2715*('d_시나리오'!$J$2-'d_시나리오'!$H$2)*('d_시나리오'!$I$2-'d_시나리오'!$H$2)),'d_시나리오'!$J$2-SQRT((1-A2715)*('d_시나리오'!$J$2-'d_시나리오'!$H$2)*('d_시나리오'!$J$2-'d_시나리오'!$I$2))))</f>
        <v/>
      </c>
      <c r="C2715">
        <f>RAND()</f>
        <v/>
      </c>
      <c r="D2715">
        <f>BETAINV(RAND(),IF(C2715&lt;'d_고정'!$B$26,'d_고정'!$B$23,'d_고정'!$B$16)+1,'d_고정'!$B$17-IF(C2715&lt;'d_고정'!$B$26,'d_고정'!$B$23,'d_고정'!$B$16)+1)*('d_고정'!$B$14+('d_고정'!$B$15-'d_고정'!$B$14)*RAND())</f>
        <v/>
      </c>
      <c r="E2715">
        <f>INDEX('d_분포'!$A$2:$A$28,RANDBETWEEN(1,27))</f>
        <v/>
      </c>
      <c r="F2715">
        <f>INDEX('d_분포'!$C$2:$C$5,RANDBETWEEN(1,4))*(0.9+0.2*RAND())</f>
        <v/>
      </c>
      <c r="G2715">
        <f>RAND()</f>
        <v/>
      </c>
      <c r="H2715">
        <f>(F2715+(1-F2715)*('d_고정'!$B$22*BETAINV(RAND(),IF(G2715&lt;'d_고정'!$B$26,'d_고정'!$B$25,'d_고정'!$B$20)+1,'d_고정'!$B$21-IF(G2715&lt;'d_고정'!$B$26,'d_고정'!$B$25,'d_고정'!$B$20)+1)+(1-'d_고정'!$B$22)*BETAINV(RAND(),IF(G2715&lt;'d_고정'!$B$26,'d_고정'!$B$24,'d_고정'!$B$18)+1,'d_고정'!$B$19-IF(G2715&lt;'d_고정'!$B$26,'d_고정'!$B$24,'d_고정'!$B$18)+1))*('d_고정'!$B$14+('d_고정'!$B$15-'d_고정'!$B$14)*RAND()))/F2715</f>
        <v/>
      </c>
      <c r="I2715">
        <f>RAND()</f>
        <v/>
      </c>
      <c r="J2715">
        <f>IF('d_시나리오'!$J$3='d_시나리오'!$H$3,'d_시나리오'!$I$3,IF(I2715&lt;('d_시나리오'!$I$3-'d_시나리오'!$H$3)/('d_시나리오'!$J$3-'d_시나리오'!$H$3),'d_시나리오'!$H$3+SQRT(I2715*('d_시나리오'!$J$3-'d_시나리오'!$H$3)*('d_시나리오'!$I$3-'d_시나리오'!$H$3)),'d_시나리오'!$J$3-SQRT((1-I2715)*('d_시나리오'!$J$3-'d_시나리오'!$H$3)*('d_시나리오'!$J$3-'d_시나리오'!$I$3))))</f>
        <v/>
      </c>
      <c r="K2715">
        <f>RAND()</f>
        <v/>
      </c>
      <c r="L2715">
        <f>IF('d_시나리오'!$J$4='d_시나리오'!$H$4,'d_시나리오'!$I$4,IF(K2715&lt;('d_시나리오'!$I$4-'d_시나리오'!$H$4)/('d_시나리오'!$J$4-'d_시나리오'!$H$4),'d_시나리오'!$H$4+SQRT(K2715*('d_시나리오'!$J$4-'d_시나리오'!$H$4)*('d_시나리오'!$I$4-'d_시나리오'!$H$4)),'d_시나리오'!$J$4-SQRT((1-K2715)*('d_시나리오'!$J$4-'d_시나리오'!$H$4)*('d_시나리오'!$J$4-'d_시나리오'!$I$4))))</f>
        <v/>
      </c>
      <c r="M2715">
        <f>RAND()</f>
        <v/>
      </c>
      <c r="N2715">
        <f>IF('d_시나리오'!$J$5='d_시나리오'!$H$5,'d_시나리오'!$I$5,IF(M2715&lt;('d_시나리오'!$I$5-'d_시나리오'!$H$5)/('d_시나리오'!$J$5-'d_시나리오'!$H$5),'d_시나리오'!$H$5+SQRT(M2715*('d_시나리오'!$J$5-'d_시나리오'!$H$5)*('d_시나리오'!$I$5-'d_시나리오'!$H$5)),'d_시나리오'!$J$5-SQRT((1-M2715)*('d_시나리오'!$J$5-'d_시나리오'!$H$5)*('d_시나리오'!$J$5-'d_시나리오'!$I$5))))</f>
        <v/>
      </c>
      <c r="O2715">
        <f>RAND()</f>
        <v/>
      </c>
      <c r="P2715">
        <f>IF('d_시나리오'!$J$6='d_시나리오'!$H$6,'d_시나리오'!$I$6,IF(O2715&lt;('d_시나리오'!$I$6-'d_시나리오'!$H$6)/('d_시나리오'!$J$6-'d_시나리오'!$H$6),'d_시나리오'!$H$6+SQRT(O2715*('d_시나리오'!$J$6-'d_시나리오'!$H$6)*('d_시나리오'!$I$6-'d_시나리오'!$H$6)),'d_시나리오'!$J$6-SQRT((1-O2715)*('d_시나리오'!$J$6-'d_시나리오'!$H$6)*('d_시나리오'!$J$6-'d_시나리오'!$I$6))))</f>
        <v/>
      </c>
      <c r="Q2715">
        <f>INDEX('d_분포'!$B$2:$B$57,RANDBETWEEN(1,56))</f>
        <v/>
      </c>
      <c r="R2715">
        <f>BETAINV(RAND(),5,5)</f>
        <v/>
      </c>
      <c r="S2715">
        <f>'d_고정'!$B$1*'6_기대효과'!$H$7*('d_시나리오'!$I$7/'d_고정'!$B$2)*B2715</f>
        <v/>
      </c>
      <c r="T2715">
        <f>S2715*D2715</f>
        <v/>
      </c>
      <c r="U2715">
        <f>S2715*F2715*H2715</f>
        <v/>
      </c>
      <c r="V2715">
        <f>S2715*F2715*(H2715-1)</f>
        <v/>
      </c>
      <c r="W2715">
        <f>U2715*J2715</f>
        <v/>
      </c>
      <c r="X2715">
        <f>T2715+W2715</f>
        <v/>
      </c>
      <c r="Y2715">
        <f>(T2715*E2715+W2715*L2715)*(1-R2715-'d_고정'!$B$13)</f>
        <v/>
      </c>
      <c r="Z2715">
        <f>(U2715*N2715*Q2715+'d_고정'!$B$3*('6_기대효과'!$H$7/8)*Q2715*'d_고정'!$B$10*P2715*('6_기대효과'!$K$7/'d_고정'!$B$9))*(1-R2715)</f>
        <v/>
      </c>
      <c r="AA2715">
        <f>W2715*L2715*(1-R2715-'d_고정'!$B$13)+U2715*MAX(N2715-'d_고정'!$B$10*P2715*('6_기대효과'!$K$7/'d_고정'!$B$9),0)*Q2715*(1-R2715)</f>
        <v/>
      </c>
      <c r="AB2715">
        <f>Y2715+Z2715</f>
        <v/>
      </c>
      <c r="AC2715">
        <f>Y2715/('d_고정'!$B$5*'6_기대효과'!$H$7/8)/'d_고정'!$B$6</f>
        <v/>
      </c>
      <c r="AD2715">
        <f>Y2715/('d_고정'!$B$8*'6_기대효과'!$H$7/8)</f>
        <v/>
      </c>
    </row>
    <row r="2716">
      <c r="A2716">
        <f>RAND()</f>
        <v/>
      </c>
      <c r="B2716">
        <f>IF('d_시나리오'!$J$2='d_시나리오'!$H$2,'d_시나리오'!$I$2,IF(A2716&lt;('d_시나리오'!$I$2-'d_시나리오'!$H$2)/('d_시나리오'!$J$2-'d_시나리오'!$H$2),'d_시나리오'!$H$2+SQRT(A2716*('d_시나리오'!$J$2-'d_시나리오'!$H$2)*('d_시나리오'!$I$2-'d_시나리오'!$H$2)),'d_시나리오'!$J$2-SQRT((1-A2716)*('d_시나리오'!$J$2-'d_시나리오'!$H$2)*('d_시나리오'!$J$2-'d_시나리오'!$I$2))))</f>
        <v/>
      </c>
      <c r="C2716">
        <f>RAND()</f>
        <v/>
      </c>
      <c r="D2716">
        <f>BETAINV(RAND(),IF(C2716&lt;'d_고정'!$B$26,'d_고정'!$B$23,'d_고정'!$B$16)+1,'d_고정'!$B$17-IF(C2716&lt;'d_고정'!$B$26,'d_고정'!$B$23,'d_고정'!$B$16)+1)*('d_고정'!$B$14+('d_고정'!$B$15-'d_고정'!$B$14)*RAND())</f>
        <v/>
      </c>
      <c r="E2716">
        <f>INDEX('d_분포'!$A$2:$A$28,RANDBETWEEN(1,27))</f>
        <v/>
      </c>
      <c r="F2716">
        <f>INDEX('d_분포'!$C$2:$C$5,RANDBETWEEN(1,4))*(0.9+0.2*RAND())</f>
        <v/>
      </c>
      <c r="G2716">
        <f>RAND()</f>
        <v/>
      </c>
      <c r="H2716">
        <f>(F2716+(1-F2716)*('d_고정'!$B$22*BETAINV(RAND(),IF(G2716&lt;'d_고정'!$B$26,'d_고정'!$B$25,'d_고정'!$B$20)+1,'d_고정'!$B$21-IF(G2716&lt;'d_고정'!$B$26,'d_고정'!$B$25,'d_고정'!$B$20)+1)+(1-'d_고정'!$B$22)*BETAINV(RAND(),IF(G2716&lt;'d_고정'!$B$26,'d_고정'!$B$24,'d_고정'!$B$18)+1,'d_고정'!$B$19-IF(G2716&lt;'d_고정'!$B$26,'d_고정'!$B$24,'d_고정'!$B$18)+1))*('d_고정'!$B$14+('d_고정'!$B$15-'d_고정'!$B$14)*RAND()))/F2716</f>
        <v/>
      </c>
      <c r="I2716">
        <f>RAND()</f>
        <v/>
      </c>
      <c r="J2716">
        <f>IF('d_시나리오'!$J$3='d_시나리오'!$H$3,'d_시나리오'!$I$3,IF(I2716&lt;('d_시나리오'!$I$3-'d_시나리오'!$H$3)/('d_시나리오'!$J$3-'d_시나리오'!$H$3),'d_시나리오'!$H$3+SQRT(I2716*('d_시나리오'!$J$3-'d_시나리오'!$H$3)*('d_시나리오'!$I$3-'d_시나리오'!$H$3)),'d_시나리오'!$J$3-SQRT((1-I2716)*('d_시나리오'!$J$3-'d_시나리오'!$H$3)*('d_시나리오'!$J$3-'d_시나리오'!$I$3))))</f>
        <v/>
      </c>
      <c r="K2716">
        <f>RAND()</f>
        <v/>
      </c>
      <c r="L2716">
        <f>IF('d_시나리오'!$J$4='d_시나리오'!$H$4,'d_시나리오'!$I$4,IF(K2716&lt;('d_시나리오'!$I$4-'d_시나리오'!$H$4)/('d_시나리오'!$J$4-'d_시나리오'!$H$4),'d_시나리오'!$H$4+SQRT(K2716*('d_시나리오'!$J$4-'d_시나리오'!$H$4)*('d_시나리오'!$I$4-'d_시나리오'!$H$4)),'d_시나리오'!$J$4-SQRT((1-K2716)*('d_시나리오'!$J$4-'d_시나리오'!$H$4)*('d_시나리오'!$J$4-'d_시나리오'!$I$4))))</f>
        <v/>
      </c>
      <c r="M2716">
        <f>RAND()</f>
        <v/>
      </c>
      <c r="N2716">
        <f>IF('d_시나리오'!$J$5='d_시나리오'!$H$5,'d_시나리오'!$I$5,IF(M2716&lt;('d_시나리오'!$I$5-'d_시나리오'!$H$5)/('d_시나리오'!$J$5-'d_시나리오'!$H$5),'d_시나리오'!$H$5+SQRT(M2716*('d_시나리오'!$J$5-'d_시나리오'!$H$5)*('d_시나리오'!$I$5-'d_시나리오'!$H$5)),'d_시나리오'!$J$5-SQRT((1-M2716)*('d_시나리오'!$J$5-'d_시나리오'!$H$5)*('d_시나리오'!$J$5-'d_시나리오'!$I$5))))</f>
        <v/>
      </c>
      <c r="O2716">
        <f>RAND()</f>
        <v/>
      </c>
      <c r="P2716">
        <f>IF('d_시나리오'!$J$6='d_시나리오'!$H$6,'d_시나리오'!$I$6,IF(O2716&lt;('d_시나리오'!$I$6-'d_시나리오'!$H$6)/('d_시나리오'!$J$6-'d_시나리오'!$H$6),'d_시나리오'!$H$6+SQRT(O2716*('d_시나리오'!$J$6-'d_시나리오'!$H$6)*('d_시나리오'!$I$6-'d_시나리오'!$H$6)),'d_시나리오'!$J$6-SQRT((1-O2716)*('d_시나리오'!$J$6-'d_시나리오'!$H$6)*('d_시나리오'!$J$6-'d_시나리오'!$I$6))))</f>
        <v/>
      </c>
      <c r="Q2716">
        <f>INDEX('d_분포'!$B$2:$B$57,RANDBETWEEN(1,56))</f>
        <v/>
      </c>
      <c r="R2716">
        <f>BETAINV(RAND(),5,5)</f>
        <v/>
      </c>
      <c r="S2716">
        <f>'d_고정'!$B$1*'6_기대효과'!$H$7*('d_시나리오'!$I$7/'d_고정'!$B$2)*B2716</f>
        <v/>
      </c>
      <c r="T2716">
        <f>S2716*D2716</f>
        <v/>
      </c>
      <c r="U2716">
        <f>S2716*F2716*H2716</f>
        <v/>
      </c>
      <c r="V2716">
        <f>S2716*F2716*(H2716-1)</f>
        <v/>
      </c>
      <c r="W2716">
        <f>U2716*J2716</f>
        <v/>
      </c>
      <c r="X2716">
        <f>T2716+W2716</f>
        <v/>
      </c>
      <c r="Y2716">
        <f>(T2716*E2716+W2716*L2716)*(1-R2716-'d_고정'!$B$13)</f>
        <v/>
      </c>
      <c r="Z2716">
        <f>(U2716*N2716*Q2716+'d_고정'!$B$3*('6_기대효과'!$H$7/8)*Q2716*'d_고정'!$B$10*P2716*('6_기대효과'!$K$7/'d_고정'!$B$9))*(1-R2716)</f>
        <v/>
      </c>
      <c r="AA2716">
        <f>W2716*L2716*(1-R2716-'d_고정'!$B$13)+U2716*MAX(N2716-'d_고정'!$B$10*P2716*('6_기대효과'!$K$7/'d_고정'!$B$9),0)*Q2716*(1-R2716)</f>
        <v/>
      </c>
      <c r="AB2716">
        <f>Y2716+Z2716</f>
        <v/>
      </c>
      <c r="AC2716">
        <f>Y2716/('d_고정'!$B$5*'6_기대효과'!$H$7/8)/'d_고정'!$B$6</f>
        <v/>
      </c>
      <c r="AD2716">
        <f>Y2716/('d_고정'!$B$8*'6_기대효과'!$H$7/8)</f>
        <v/>
      </c>
    </row>
    <row r="2717">
      <c r="A2717">
        <f>RAND()</f>
        <v/>
      </c>
      <c r="B2717">
        <f>IF('d_시나리오'!$J$2='d_시나리오'!$H$2,'d_시나리오'!$I$2,IF(A2717&lt;('d_시나리오'!$I$2-'d_시나리오'!$H$2)/('d_시나리오'!$J$2-'d_시나리오'!$H$2),'d_시나리오'!$H$2+SQRT(A2717*('d_시나리오'!$J$2-'d_시나리오'!$H$2)*('d_시나리오'!$I$2-'d_시나리오'!$H$2)),'d_시나리오'!$J$2-SQRT((1-A2717)*('d_시나리오'!$J$2-'d_시나리오'!$H$2)*('d_시나리오'!$J$2-'d_시나리오'!$I$2))))</f>
        <v/>
      </c>
      <c r="C2717">
        <f>RAND()</f>
        <v/>
      </c>
      <c r="D2717">
        <f>BETAINV(RAND(),IF(C2717&lt;'d_고정'!$B$26,'d_고정'!$B$23,'d_고정'!$B$16)+1,'d_고정'!$B$17-IF(C2717&lt;'d_고정'!$B$26,'d_고정'!$B$23,'d_고정'!$B$16)+1)*('d_고정'!$B$14+('d_고정'!$B$15-'d_고정'!$B$14)*RAND())</f>
        <v/>
      </c>
      <c r="E2717">
        <f>INDEX('d_분포'!$A$2:$A$28,RANDBETWEEN(1,27))</f>
        <v/>
      </c>
      <c r="F2717">
        <f>INDEX('d_분포'!$C$2:$C$5,RANDBETWEEN(1,4))*(0.9+0.2*RAND())</f>
        <v/>
      </c>
      <c r="G2717">
        <f>RAND()</f>
        <v/>
      </c>
      <c r="H2717">
        <f>(F2717+(1-F2717)*('d_고정'!$B$22*BETAINV(RAND(),IF(G2717&lt;'d_고정'!$B$26,'d_고정'!$B$25,'d_고정'!$B$20)+1,'d_고정'!$B$21-IF(G2717&lt;'d_고정'!$B$26,'d_고정'!$B$25,'d_고정'!$B$20)+1)+(1-'d_고정'!$B$22)*BETAINV(RAND(),IF(G2717&lt;'d_고정'!$B$26,'d_고정'!$B$24,'d_고정'!$B$18)+1,'d_고정'!$B$19-IF(G2717&lt;'d_고정'!$B$26,'d_고정'!$B$24,'d_고정'!$B$18)+1))*('d_고정'!$B$14+('d_고정'!$B$15-'d_고정'!$B$14)*RAND()))/F2717</f>
        <v/>
      </c>
      <c r="I2717">
        <f>RAND()</f>
        <v/>
      </c>
      <c r="J2717">
        <f>IF('d_시나리오'!$J$3='d_시나리오'!$H$3,'d_시나리오'!$I$3,IF(I2717&lt;('d_시나리오'!$I$3-'d_시나리오'!$H$3)/('d_시나리오'!$J$3-'d_시나리오'!$H$3),'d_시나리오'!$H$3+SQRT(I2717*('d_시나리오'!$J$3-'d_시나리오'!$H$3)*('d_시나리오'!$I$3-'d_시나리오'!$H$3)),'d_시나리오'!$J$3-SQRT((1-I2717)*('d_시나리오'!$J$3-'d_시나리오'!$H$3)*('d_시나리오'!$J$3-'d_시나리오'!$I$3))))</f>
        <v/>
      </c>
      <c r="K2717">
        <f>RAND()</f>
        <v/>
      </c>
      <c r="L2717">
        <f>IF('d_시나리오'!$J$4='d_시나리오'!$H$4,'d_시나리오'!$I$4,IF(K2717&lt;('d_시나리오'!$I$4-'d_시나리오'!$H$4)/('d_시나리오'!$J$4-'d_시나리오'!$H$4),'d_시나리오'!$H$4+SQRT(K2717*('d_시나리오'!$J$4-'d_시나리오'!$H$4)*('d_시나리오'!$I$4-'d_시나리오'!$H$4)),'d_시나리오'!$J$4-SQRT((1-K2717)*('d_시나리오'!$J$4-'d_시나리오'!$H$4)*('d_시나리오'!$J$4-'d_시나리오'!$I$4))))</f>
        <v/>
      </c>
      <c r="M2717">
        <f>RAND()</f>
        <v/>
      </c>
      <c r="N2717">
        <f>IF('d_시나리오'!$J$5='d_시나리오'!$H$5,'d_시나리오'!$I$5,IF(M2717&lt;('d_시나리오'!$I$5-'d_시나리오'!$H$5)/('d_시나리오'!$J$5-'d_시나리오'!$H$5),'d_시나리오'!$H$5+SQRT(M2717*('d_시나리오'!$J$5-'d_시나리오'!$H$5)*('d_시나리오'!$I$5-'d_시나리오'!$H$5)),'d_시나리오'!$J$5-SQRT((1-M2717)*('d_시나리오'!$J$5-'d_시나리오'!$H$5)*('d_시나리오'!$J$5-'d_시나리오'!$I$5))))</f>
        <v/>
      </c>
      <c r="O2717">
        <f>RAND()</f>
        <v/>
      </c>
      <c r="P2717">
        <f>IF('d_시나리오'!$J$6='d_시나리오'!$H$6,'d_시나리오'!$I$6,IF(O2717&lt;('d_시나리오'!$I$6-'d_시나리오'!$H$6)/('d_시나리오'!$J$6-'d_시나리오'!$H$6),'d_시나리오'!$H$6+SQRT(O2717*('d_시나리오'!$J$6-'d_시나리오'!$H$6)*('d_시나리오'!$I$6-'d_시나리오'!$H$6)),'d_시나리오'!$J$6-SQRT((1-O2717)*('d_시나리오'!$J$6-'d_시나리오'!$H$6)*('d_시나리오'!$J$6-'d_시나리오'!$I$6))))</f>
        <v/>
      </c>
      <c r="Q2717">
        <f>INDEX('d_분포'!$B$2:$B$57,RANDBETWEEN(1,56))</f>
        <v/>
      </c>
      <c r="R2717">
        <f>BETAINV(RAND(),5,5)</f>
        <v/>
      </c>
      <c r="S2717">
        <f>'d_고정'!$B$1*'6_기대효과'!$H$7*('d_시나리오'!$I$7/'d_고정'!$B$2)*B2717</f>
        <v/>
      </c>
      <c r="T2717">
        <f>S2717*D2717</f>
        <v/>
      </c>
      <c r="U2717">
        <f>S2717*F2717*H2717</f>
        <v/>
      </c>
      <c r="V2717">
        <f>S2717*F2717*(H2717-1)</f>
        <v/>
      </c>
      <c r="W2717">
        <f>U2717*J2717</f>
        <v/>
      </c>
      <c r="X2717">
        <f>T2717+W2717</f>
        <v/>
      </c>
      <c r="Y2717">
        <f>(T2717*E2717+W2717*L2717)*(1-R2717-'d_고정'!$B$13)</f>
        <v/>
      </c>
      <c r="Z2717">
        <f>(U2717*N2717*Q2717+'d_고정'!$B$3*('6_기대효과'!$H$7/8)*Q2717*'d_고정'!$B$10*P2717*('6_기대효과'!$K$7/'d_고정'!$B$9))*(1-R2717)</f>
        <v/>
      </c>
      <c r="AA2717">
        <f>W2717*L2717*(1-R2717-'d_고정'!$B$13)+U2717*MAX(N2717-'d_고정'!$B$10*P2717*('6_기대효과'!$K$7/'d_고정'!$B$9),0)*Q2717*(1-R2717)</f>
        <v/>
      </c>
      <c r="AB2717">
        <f>Y2717+Z2717</f>
        <v/>
      </c>
      <c r="AC2717">
        <f>Y2717/('d_고정'!$B$5*'6_기대효과'!$H$7/8)/'d_고정'!$B$6</f>
        <v/>
      </c>
      <c r="AD2717">
        <f>Y2717/('d_고정'!$B$8*'6_기대효과'!$H$7/8)</f>
        <v/>
      </c>
    </row>
    <row r="2718">
      <c r="A2718">
        <f>RAND()</f>
        <v/>
      </c>
      <c r="B2718">
        <f>IF('d_시나리오'!$J$2='d_시나리오'!$H$2,'d_시나리오'!$I$2,IF(A2718&lt;('d_시나리오'!$I$2-'d_시나리오'!$H$2)/('d_시나리오'!$J$2-'d_시나리오'!$H$2),'d_시나리오'!$H$2+SQRT(A2718*('d_시나리오'!$J$2-'d_시나리오'!$H$2)*('d_시나리오'!$I$2-'d_시나리오'!$H$2)),'d_시나리오'!$J$2-SQRT((1-A2718)*('d_시나리오'!$J$2-'d_시나리오'!$H$2)*('d_시나리오'!$J$2-'d_시나리오'!$I$2))))</f>
        <v/>
      </c>
      <c r="C2718">
        <f>RAND()</f>
        <v/>
      </c>
      <c r="D2718">
        <f>BETAINV(RAND(),IF(C2718&lt;'d_고정'!$B$26,'d_고정'!$B$23,'d_고정'!$B$16)+1,'d_고정'!$B$17-IF(C2718&lt;'d_고정'!$B$26,'d_고정'!$B$23,'d_고정'!$B$16)+1)*('d_고정'!$B$14+('d_고정'!$B$15-'d_고정'!$B$14)*RAND())</f>
        <v/>
      </c>
      <c r="E2718">
        <f>INDEX('d_분포'!$A$2:$A$28,RANDBETWEEN(1,27))</f>
        <v/>
      </c>
      <c r="F2718">
        <f>INDEX('d_분포'!$C$2:$C$5,RANDBETWEEN(1,4))*(0.9+0.2*RAND())</f>
        <v/>
      </c>
      <c r="G2718">
        <f>RAND()</f>
        <v/>
      </c>
      <c r="H2718">
        <f>(F2718+(1-F2718)*('d_고정'!$B$22*BETAINV(RAND(),IF(G2718&lt;'d_고정'!$B$26,'d_고정'!$B$25,'d_고정'!$B$20)+1,'d_고정'!$B$21-IF(G2718&lt;'d_고정'!$B$26,'d_고정'!$B$25,'d_고정'!$B$20)+1)+(1-'d_고정'!$B$22)*BETAINV(RAND(),IF(G2718&lt;'d_고정'!$B$26,'d_고정'!$B$24,'d_고정'!$B$18)+1,'d_고정'!$B$19-IF(G2718&lt;'d_고정'!$B$26,'d_고정'!$B$24,'d_고정'!$B$18)+1))*('d_고정'!$B$14+('d_고정'!$B$15-'d_고정'!$B$14)*RAND()))/F2718</f>
        <v/>
      </c>
      <c r="I2718">
        <f>RAND()</f>
        <v/>
      </c>
      <c r="J2718">
        <f>IF('d_시나리오'!$J$3='d_시나리오'!$H$3,'d_시나리오'!$I$3,IF(I2718&lt;('d_시나리오'!$I$3-'d_시나리오'!$H$3)/('d_시나리오'!$J$3-'d_시나리오'!$H$3),'d_시나리오'!$H$3+SQRT(I2718*('d_시나리오'!$J$3-'d_시나리오'!$H$3)*('d_시나리오'!$I$3-'d_시나리오'!$H$3)),'d_시나리오'!$J$3-SQRT((1-I2718)*('d_시나리오'!$J$3-'d_시나리오'!$H$3)*('d_시나리오'!$J$3-'d_시나리오'!$I$3))))</f>
        <v/>
      </c>
      <c r="K2718">
        <f>RAND()</f>
        <v/>
      </c>
      <c r="L2718">
        <f>IF('d_시나리오'!$J$4='d_시나리오'!$H$4,'d_시나리오'!$I$4,IF(K2718&lt;('d_시나리오'!$I$4-'d_시나리오'!$H$4)/('d_시나리오'!$J$4-'d_시나리오'!$H$4),'d_시나리오'!$H$4+SQRT(K2718*('d_시나리오'!$J$4-'d_시나리오'!$H$4)*('d_시나리오'!$I$4-'d_시나리오'!$H$4)),'d_시나리오'!$J$4-SQRT((1-K2718)*('d_시나리오'!$J$4-'d_시나리오'!$H$4)*('d_시나리오'!$J$4-'d_시나리오'!$I$4))))</f>
        <v/>
      </c>
      <c r="M2718">
        <f>RAND()</f>
        <v/>
      </c>
      <c r="N2718">
        <f>IF('d_시나리오'!$J$5='d_시나리오'!$H$5,'d_시나리오'!$I$5,IF(M2718&lt;('d_시나리오'!$I$5-'d_시나리오'!$H$5)/('d_시나리오'!$J$5-'d_시나리오'!$H$5),'d_시나리오'!$H$5+SQRT(M2718*('d_시나리오'!$J$5-'d_시나리오'!$H$5)*('d_시나리오'!$I$5-'d_시나리오'!$H$5)),'d_시나리오'!$J$5-SQRT((1-M2718)*('d_시나리오'!$J$5-'d_시나리오'!$H$5)*('d_시나리오'!$J$5-'d_시나리오'!$I$5))))</f>
        <v/>
      </c>
      <c r="O2718">
        <f>RAND()</f>
        <v/>
      </c>
      <c r="P2718">
        <f>IF('d_시나리오'!$J$6='d_시나리오'!$H$6,'d_시나리오'!$I$6,IF(O2718&lt;('d_시나리오'!$I$6-'d_시나리오'!$H$6)/('d_시나리오'!$J$6-'d_시나리오'!$H$6),'d_시나리오'!$H$6+SQRT(O2718*('d_시나리오'!$J$6-'d_시나리오'!$H$6)*('d_시나리오'!$I$6-'d_시나리오'!$H$6)),'d_시나리오'!$J$6-SQRT((1-O2718)*('d_시나리오'!$J$6-'d_시나리오'!$H$6)*('d_시나리오'!$J$6-'d_시나리오'!$I$6))))</f>
        <v/>
      </c>
      <c r="Q2718">
        <f>INDEX('d_분포'!$B$2:$B$57,RANDBETWEEN(1,56))</f>
        <v/>
      </c>
      <c r="R2718">
        <f>BETAINV(RAND(),5,5)</f>
        <v/>
      </c>
      <c r="S2718">
        <f>'d_고정'!$B$1*'6_기대효과'!$H$7*('d_시나리오'!$I$7/'d_고정'!$B$2)*B2718</f>
        <v/>
      </c>
      <c r="T2718">
        <f>S2718*D2718</f>
        <v/>
      </c>
      <c r="U2718">
        <f>S2718*F2718*H2718</f>
        <v/>
      </c>
      <c r="V2718">
        <f>S2718*F2718*(H2718-1)</f>
        <v/>
      </c>
      <c r="W2718">
        <f>U2718*J2718</f>
        <v/>
      </c>
      <c r="X2718">
        <f>T2718+W2718</f>
        <v/>
      </c>
      <c r="Y2718">
        <f>(T2718*E2718+W2718*L2718)*(1-R2718-'d_고정'!$B$13)</f>
        <v/>
      </c>
      <c r="Z2718">
        <f>(U2718*N2718*Q2718+'d_고정'!$B$3*('6_기대효과'!$H$7/8)*Q2718*'d_고정'!$B$10*P2718*('6_기대효과'!$K$7/'d_고정'!$B$9))*(1-R2718)</f>
        <v/>
      </c>
      <c r="AA2718">
        <f>W2718*L2718*(1-R2718-'d_고정'!$B$13)+U2718*MAX(N2718-'d_고정'!$B$10*P2718*('6_기대효과'!$K$7/'d_고정'!$B$9),0)*Q2718*(1-R2718)</f>
        <v/>
      </c>
      <c r="AB2718">
        <f>Y2718+Z2718</f>
        <v/>
      </c>
      <c r="AC2718">
        <f>Y2718/('d_고정'!$B$5*'6_기대효과'!$H$7/8)/'d_고정'!$B$6</f>
        <v/>
      </c>
      <c r="AD2718">
        <f>Y2718/('d_고정'!$B$8*'6_기대효과'!$H$7/8)</f>
        <v/>
      </c>
    </row>
    <row r="2719">
      <c r="A2719">
        <f>RAND()</f>
        <v/>
      </c>
      <c r="B2719">
        <f>IF('d_시나리오'!$J$2='d_시나리오'!$H$2,'d_시나리오'!$I$2,IF(A2719&lt;('d_시나리오'!$I$2-'d_시나리오'!$H$2)/('d_시나리오'!$J$2-'d_시나리오'!$H$2),'d_시나리오'!$H$2+SQRT(A2719*('d_시나리오'!$J$2-'d_시나리오'!$H$2)*('d_시나리오'!$I$2-'d_시나리오'!$H$2)),'d_시나리오'!$J$2-SQRT((1-A2719)*('d_시나리오'!$J$2-'d_시나리오'!$H$2)*('d_시나리오'!$J$2-'d_시나리오'!$I$2))))</f>
        <v/>
      </c>
      <c r="C2719">
        <f>RAND()</f>
        <v/>
      </c>
      <c r="D2719">
        <f>BETAINV(RAND(),IF(C2719&lt;'d_고정'!$B$26,'d_고정'!$B$23,'d_고정'!$B$16)+1,'d_고정'!$B$17-IF(C2719&lt;'d_고정'!$B$26,'d_고정'!$B$23,'d_고정'!$B$16)+1)*('d_고정'!$B$14+('d_고정'!$B$15-'d_고정'!$B$14)*RAND())</f>
        <v/>
      </c>
      <c r="E2719">
        <f>INDEX('d_분포'!$A$2:$A$28,RANDBETWEEN(1,27))</f>
        <v/>
      </c>
      <c r="F2719">
        <f>INDEX('d_분포'!$C$2:$C$5,RANDBETWEEN(1,4))*(0.9+0.2*RAND())</f>
        <v/>
      </c>
      <c r="G2719">
        <f>RAND()</f>
        <v/>
      </c>
      <c r="H2719">
        <f>(F2719+(1-F2719)*('d_고정'!$B$22*BETAINV(RAND(),IF(G2719&lt;'d_고정'!$B$26,'d_고정'!$B$25,'d_고정'!$B$20)+1,'d_고정'!$B$21-IF(G2719&lt;'d_고정'!$B$26,'d_고정'!$B$25,'d_고정'!$B$20)+1)+(1-'d_고정'!$B$22)*BETAINV(RAND(),IF(G2719&lt;'d_고정'!$B$26,'d_고정'!$B$24,'d_고정'!$B$18)+1,'d_고정'!$B$19-IF(G2719&lt;'d_고정'!$B$26,'d_고정'!$B$24,'d_고정'!$B$18)+1))*('d_고정'!$B$14+('d_고정'!$B$15-'d_고정'!$B$14)*RAND()))/F2719</f>
        <v/>
      </c>
      <c r="I2719">
        <f>RAND()</f>
        <v/>
      </c>
      <c r="J2719">
        <f>IF('d_시나리오'!$J$3='d_시나리오'!$H$3,'d_시나리오'!$I$3,IF(I2719&lt;('d_시나리오'!$I$3-'d_시나리오'!$H$3)/('d_시나리오'!$J$3-'d_시나리오'!$H$3),'d_시나리오'!$H$3+SQRT(I2719*('d_시나리오'!$J$3-'d_시나리오'!$H$3)*('d_시나리오'!$I$3-'d_시나리오'!$H$3)),'d_시나리오'!$J$3-SQRT((1-I2719)*('d_시나리오'!$J$3-'d_시나리오'!$H$3)*('d_시나리오'!$J$3-'d_시나리오'!$I$3))))</f>
        <v/>
      </c>
      <c r="K2719">
        <f>RAND()</f>
        <v/>
      </c>
      <c r="L2719">
        <f>IF('d_시나리오'!$J$4='d_시나리오'!$H$4,'d_시나리오'!$I$4,IF(K2719&lt;('d_시나리오'!$I$4-'d_시나리오'!$H$4)/('d_시나리오'!$J$4-'d_시나리오'!$H$4),'d_시나리오'!$H$4+SQRT(K2719*('d_시나리오'!$J$4-'d_시나리오'!$H$4)*('d_시나리오'!$I$4-'d_시나리오'!$H$4)),'d_시나리오'!$J$4-SQRT((1-K2719)*('d_시나리오'!$J$4-'d_시나리오'!$H$4)*('d_시나리오'!$J$4-'d_시나리오'!$I$4))))</f>
        <v/>
      </c>
      <c r="M2719">
        <f>RAND()</f>
        <v/>
      </c>
      <c r="N2719">
        <f>IF('d_시나리오'!$J$5='d_시나리오'!$H$5,'d_시나리오'!$I$5,IF(M2719&lt;('d_시나리오'!$I$5-'d_시나리오'!$H$5)/('d_시나리오'!$J$5-'d_시나리오'!$H$5),'d_시나리오'!$H$5+SQRT(M2719*('d_시나리오'!$J$5-'d_시나리오'!$H$5)*('d_시나리오'!$I$5-'d_시나리오'!$H$5)),'d_시나리오'!$J$5-SQRT((1-M2719)*('d_시나리오'!$J$5-'d_시나리오'!$H$5)*('d_시나리오'!$J$5-'d_시나리오'!$I$5))))</f>
        <v/>
      </c>
      <c r="O2719">
        <f>RAND()</f>
        <v/>
      </c>
      <c r="P2719">
        <f>IF('d_시나리오'!$J$6='d_시나리오'!$H$6,'d_시나리오'!$I$6,IF(O2719&lt;('d_시나리오'!$I$6-'d_시나리오'!$H$6)/('d_시나리오'!$J$6-'d_시나리오'!$H$6),'d_시나리오'!$H$6+SQRT(O2719*('d_시나리오'!$J$6-'d_시나리오'!$H$6)*('d_시나리오'!$I$6-'d_시나리오'!$H$6)),'d_시나리오'!$J$6-SQRT((1-O2719)*('d_시나리오'!$J$6-'d_시나리오'!$H$6)*('d_시나리오'!$J$6-'d_시나리오'!$I$6))))</f>
        <v/>
      </c>
      <c r="Q2719">
        <f>INDEX('d_분포'!$B$2:$B$57,RANDBETWEEN(1,56))</f>
        <v/>
      </c>
      <c r="R2719">
        <f>BETAINV(RAND(),5,5)</f>
        <v/>
      </c>
      <c r="S2719">
        <f>'d_고정'!$B$1*'6_기대효과'!$H$7*('d_시나리오'!$I$7/'d_고정'!$B$2)*B2719</f>
        <v/>
      </c>
      <c r="T2719">
        <f>S2719*D2719</f>
        <v/>
      </c>
      <c r="U2719">
        <f>S2719*F2719*H2719</f>
        <v/>
      </c>
      <c r="V2719">
        <f>S2719*F2719*(H2719-1)</f>
        <v/>
      </c>
      <c r="W2719">
        <f>U2719*J2719</f>
        <v/>
      </c>
      <c r="X2719">
        <f>T2719+W2719</f>
        <v/>
      </c>
      <c r="Y2719">
        <f>(T2719*E2719+W2719*L2719)*(1-R2719-'d_고정'!$B$13)</f>
        <v/>
      </c>
      <c r="Z2719">
        <f>(U2719*N2719*Q2719+'d_고정'!$B$3*('6_기대효과'!$H$7/8)*Q2719*'d_고정'!$B$10*P2719*('6_기대효과'!$K$7/'d_고정'!$B$9))*(1-R2719)</f>
        <v/>
      </c>
      <c r="AA2719">
        <f>W2719*L2719*(1-R2719-'d_고정'!$B$13)+U2719*MAX(N2719-'d_고정'!$B$10*P2719*('6_기대효과'!$K$7/'d_고정'!$B$9),0)*Q2719*(1-R2719)</f>
        <v/>
      </c>
      <c r="AB2719">
        <f>Y2719+Z2719</f>
        <v/>
      </c>
      <c r="AC2719">
        <f>Y2719/('d_고정'!$B$5*'6_기대효과'!$H$7/8)/'d_고정'!$B$6</f>
        <v/>
      </c>
      <c r="AD2719">
        <f>Y2719/('d_고정'!$B$8*'6_기대효과'!$H$7/8)</f>
        <v/>
      </c>
    </row>
    <row r="2720">
      <c r="A2720">
        <f>RAND()</f>
        <v/>
      </c>
      <c r="B2720">
        <f>IF('d_시나리오'!$J$2='d_시나리오'!$H$2,'d_시나리오'!$I$2,IF(A2720&lt;('d_시나리오'!$I$2-'d_시나리오'!$H$2)/('d_시나리오'!$J$2-'d_시나리오'!$H$2),'d_시나리오'!$H$2+SQRT(A2720*('d_시나리오'!$J$2-'d_시나리오'!$H$2)*('d_시나리오'!$I$2-'d_시나리오'!$H$2)),'d_시나리오'!$J$2-SQRT((1-A2720)*('d_시나리오'!$J$2-'d_시나리오'!$H$2)*('d_시나리오'!$J$2-'d_시나리오'!$I$2))))</f>
        <v/>
      </c>
      <c r="C2720">
        <f>RAND()</f>
        <v/>
      </c>
      <c r="D2720">
        <f>BETAINV(RAND(),IF(C2720&lt;'d_고정'!$B$26,'d_고정'!$B$23,'d_고정'!$B$16)+1,'d_고정'!$B$17-IF(C2720&lt;'d_고정'!$B$26,'d_고정'!$B$23,'d_고정'!$B$16)+1)*('d_고정'!$B$14+('d_고정'!$B$15-'d_고정'!$B$14)*RAND())</f>
        <v/>
      </c>
      <c r="E2720">
        <f>INDEX('d_분포'!$A$2:$A$28,RANDBETWEEN(1,27))</f>
        <v/>
      </c>
      <c r="F2720">
        <f>INDEX('d_분포'!$C$2:$C$5,RANDBETWEEN(1,4))*(0.9+0.2*RAND())</f>
        <v/>
      </c>
      <c r="G2720">
        <f>RAND()</f>
        <v/>
      </c>
      <c r="H2720">
        <f>(F2720+(1-F2720)*('d_고정'!$B$22*BETAINV(RAND(),IF(G2720&lt;'d_고정'!$B$26,'d_고정'!$B$25,'d_고정'!$B$20)+1,'d_고정'!$B$21-IF(G2720&lt;'d_고정'!$B$26,'d_고정'!$B$25,'d_고정'!$B$20)+1)+(1-'d_고정'!$B$22)*BETAINV(RAND(),IF(G2720&lt;'d_고정'!$B$26,'d_고정'!$B$24,'d_고정'!$B$18)+1,'d_고정'!$B$19-IF(G2720&lt;'d_고정'!$B$26,'d_고정'!$B$24,'d_고정'!$B$18)+1))*('d_고정'!$B$14+('d_고정'!$B$15-'d_고정'!$B$14)*RAND()))/F2720</f>
        <v/>
      </c>
      <c r="I2720">
        <f>RAND()</f>
        <v/>
      </c>
      <c r="J2720">
        <f>IF('d_시나리오'!$J$3='d_시나리오'!$H$3,'d_시나리오'!$I$3,IF(I2720&lt;('d_시나리오'!$I$3-'d_시나리오'!$H$3)/('d_시나리오'!$J$3-'d_시나리오'!$H$3),'d_시나리오'!$H$3+SQRT(I2720*('d_시나리오'!$J$3-'d_시나리오'!$H$3)*('d_시나리오'!$I$3-'d_시나리오'!$H$3)),'d_시나리오'!$J$3-SQRT((1-I2720)*('d_시나리오'!$J$3-'d_시나리오'!$H$3)*('d_시나리오'!$J$3-'d_시나리오'!$I$3))))</f>
        <v/>
      </c>
      <c r="K2720">
        <f>RAND()</f>
        <v/>
      </c>
      <c r="L2720">
        <f>IF('d_시나리오'!$J$4='d_시나리오'!$H$4,'d_시나리오'!$I$4,IF(K2720&lt;('d_시나리오'!$I$4-'d_시나리오'!$H$4)/('d_시나리오'!$J$4-'d_시나리오'!$H$4),'d_시나리오'!$H$4+SQRT(K2720*('d_시나리오'!$J$4-'d_시나리오'!$H$4)*('d_시나리오'!$I$4-'d_시나리오'!$H$4)),'d_시나리오'!$J$4-SQRT((1-K2720)*('d_시나리오'!$J$4-'d_시나리오'!$H$4)*('d_시나리오'!$J$4-'d_시나리오'!$I$4))))</f>
        <v/>
      </c>
      <c r="M2720">
        <f>RAND()</f>
        <v/>
      </c>
      <c r="N2720">
        <f>IF('d_시나리오'!$J$5='d_시나리오'!$H$5,'d_시나리오'!$I$5,IF(M2720&lt;('d_시나리오'!$I$5-'d_시나리오'!$H$5)/('d_시나리오'!$J$5-'d_시나리오'!$H$5),'d_시나리오'!$H$5+SQRT(M2720*('d_시나리오'!$J$5-'d_시나리오'!$H$5)*('d_시나리오'!$I$5-'d_시나리오'!$H$5)),'d_시나리오'!$J$5-SQRT((1-M2720)*('d_시나리오'!$J$5-'d_시나리오'!$H$5)*('d_시나리오'!$J$5-'d_시나리오'!$I$5))))</f>
        <v/>
      </c>
      <c r="O2720">
        <f>RAND()</f>
        <v/>
      </c>
      <c r="P2720">
        <f>IF('d_시나리오'!$J$6='d_시나리오'!$H$6,'d_시나리오'!$I$6,IF(O2720&lt;('d_시나리오'!$I$6-'d_시나리오'!$H$6)/('d_시나리오'!$J$6-'d_시나리오'!$H$6),'d_시나리오'!$H$6+SQRT(O2720*('d_시나리오'!$J$6-'d_시나리오'!$H$6)*('d_시나리오'!$I$6-'d_시나리오'!$H$6)),'d_시나리오'!$J$6-SQRT((1-O2720)*('d_시나리오'!$J$6-'d_시나리오'!$H$6)*('d_시나리오'!$J$6-'d_시나리오'!$I$6))))</f>
        <v/>
      </c>
      <c r="Q2720">
        <f>INDEX('d_분포'!$B$2:$B$57,RANDBETWEEN(1,56))</f>
        <v/>
      </c>
      <c r="R2720">
        <f>BETAINV(RAND(),5,5)</f>
        <v/>
      </c>
      <c r="S2720">
        <f>'d_고정'!$B$1*'6_기대효과'!$H$7*('d_시나리오'!$I$7/'d_고정'!$B$2)*B2720</f>
        <v/>
      </c>
      <c r="T2720">
        <f>S2720*D2720</f>
        <v/>
      </c>
      <c r="U2720">
        <f>S2720*F2720*H2720</f>
        <v/>
      </c>
      <c r="V2720">
        <f>S2720*F2720*(H2720-1)</f>
        <v/>
      </c>
      <c r="W2720">
        <f>U2720*J2720</f>
        <v/>
      </c>
      <c r="X2720">
        <f>T2720+W2720</f>
        <v/>
      </c>
      <c r="Y2720">
        <f>(T2720*E2720+W2720*L2720)*(1-R2720-'d_고정'!$B$13)</f>
        <v/>
      </c>
      <c r="Z2720">
        <f>(U2720*N2720*Q2720+'d_고정'!$B$3*('6_기대효과'!$H$7/8)*Q2720*'d_고정'!$B$10*P2720*('6_기대효과'!$K$7/'d_고정'!$B$9))*(1-R2720)</f>
        <v/>
      </c>
      <c r="AA2720">
        <f>W2720*L2720*(1-R2720-'d_고정'!$B$13)+U2720*MAX(N2720-'d_고정'!$B$10*P2720*('6_기대효과'!$K$7/'d_고정'!$B$9),0)*Q2720*(1-R2720)</f>
        <v/>
      </c>
      <c r="AB2720">
        <f>Y2720+Z2720</f>
        <v/>
      </c>
      <c r="AC2720">
        <f>Y2720/('d_고정'!$B$5*'6_기대효과'!$H$7/8)/'d_고정'!$B$6</f>
        <v/>
      </c>
      <c r="AD2720">
        <f>Y2720/('d_고정'!$B$8*'6_기대효과'!$H$7/8)</f>
        <v/>
      </c>
    </row>
    <row r="2721">
      <c r="A2721">
        <f>RAND()</f>
        <v/>
      </c>
      <c r="B2721">
        <f>IF('d_시나리오'!$J$2='d_시나리오'!$H$2,'d_시나리오'!$I$2,IF(A2721&lt;('d_시나리오'!$I$2-'d_시나리오'!$H$2)/('d_시나리오'!$J$2-'d_시나리오'!$H$2),'d_시나리오'!$H$2+SQRT(A2721*('d_시나리오'!$J$2-'d_시나리오'!$H$2)*('d_시나리오'!$I$2-'d_시나리오'!$H$2)),'d_시나리오'!$J$2-SQRT((1-A2721)*('d_시나리오'!$J$2-'d_시나리오'!$H$2)*('d_시나리오'!$J$2-'d_시나리오'!$I$2))))</f>
        <v/>
      </c>
      <c r="C2721">
        <f>RAND()</f>
        <v/>
      </c>
      <c r="D2721">
        <f>BETAINV(RAND(),IF(C2721&lt;'d_고정'!$B$26,'d_고정'!$B$23,'d_고정'!$B$16)+1,'d_고정'!$B$17-IF(C2721&lt;'d_고정'!$B$26,'d_고정'!$B$23,'d_고정'!$B$16)+1)*('d_고정'!$B$14+('d_고정'!$B$15-'d_고정'!$B$14)*RAND())</f>
        <v/>
      </c>
      <c r="E2721">
        <f>INDEX('d_분포'!$A$2:$A$28,RANDBETWEEN(1,27))</f>
        <v/>
      </c>
      <c r="F2721">
        <f>INDEX('d_분포'!$C$2:$C$5,RANDBETWEEN(1,4))*(0.9+0.2*RAND())</f>
        <v/>
      </c>
      <c r="G2721">
        <f>RAND()</f>
        <v/>
      </c>
      <c r="H2721">
        <f>(F2721+(1-F2721)*('d_고정'!$B$22*BETAINV(RAND(),IF(G2721&lt;'d_고정'!$B$26,'d_고정'!$B$25,'d_고정'!$B$20)+1,'d_고정'!$B$21-IF(G2721&lt;'d_고정'!$B$26,'d_고정'!$B$25,'d_고정'!$B$20)+1)+(1-'d_고정'!$B$22)*BETAINV(RAND(),IF(G2721&lt;'d_고정'!$B$26,'d_고정'!$B$24,'d_고정'!$B$18)+1,'d_고정'!$B$19-IF(G2721&lt;'d_고정'!$B$26,'d_고정'!$B$24,'d_고정'!$B$18)+1))*('d_고정'!$B$14+('d_고정'!$B$15-'d_고정'!$B$14)*RAND()))/F2721</f>
        <v/>
      </c>
      <c r="I2721">
        <f>RAND()</f>
        <v/>
      </c>
      <c r="J2721">
        <f>IF('d_시나리오'!$J$3='d_시나리오'!$H$3,'d_시나리오'!$I$3,IF(I2721&lt;('d_시나리오'!$I$3-'d_시나리오'!$H$3)/('d_시나리오'!$J$3-'d_시나리오'!$H$3),'d_시나리오'!$H$3+SQRT(I2721*('d_시나리오'!$J$3-'d_시나리오'!$H$3)*('d_시나리오'!$I$3-'d_시나리오'!$H$3)),'d_시나리오'!$J$3-SQRT((1-I2721)*('d_시나리오'!$J$3-'d_시나리오'!$H$3)*('d_시나리오'!$J$3-'d_시나리오'!$I$3))))</f>
        <v/>
      </c>
      <c r="K2721">
        <f>RAND()</f>
        <v/>
      </c>
      <c r="L2721">
        <f>IF('d_시나리오'!$J$4='d_시나리오'!$H$4,'d_시나리오'!$I$4,IF(K2721&lt;('d_시나리오'!$I$4-'d_시나리오'!$H$4)/('d_시나리오'!$J$4-'d_시나리오'!$H$4),'d_시나리오'!$H$4+SQRT(K2721*('d_시나리오'!$J$4-'d_시나리오'!$H$4)*('d_시나리오'!$I$4-'d_시나리오'!$H$4)),'d_시나리오'!$J$4-SQRT((1-K2721)*('d_시나리오'!$J$4-'d_시나리오'!$H$4)*('d_시나리오'!$J$4-'d_시나리오'!$I$4))))</f>
        <v/>
      </c>
      <c r="M2721">
        <f>RAND()</f>
        <v/>
      </c>
      <c r="N2721">
        <f>IF('d_시나리오'!$J$5='d_시나리오'!$H$5,'d_시나리오'!$I$5,IF(M2721&lt;('d_시나리오'!$I$5-'d_시나리오'!$H$5)/('d_시나리오'!$J$5-'d_시나리오'!$H$5),'d_시나리오'!$H$5+SQRT(M2721*('d_시나리오'!$J$5-'d_시나리오'!$H$5)*('d_시나리오'!$I$5-'d_시나리오'!$H$5)),'d_시나리오'!$J$5-SQRT((1-M2721)*('d_시나리오'!$J$5-'d_시나리오'!$H$5)*('d_시나리오'!$J$5-'d_시나리오'!$I$5))))</f>
        <v/>
      </c>
      <c r="O2721">
        <f>RAND()</f>
        <v/>
      </c>
      <c r="P2721">
        <f>IF('d_시나리오'!$J$6='d_시나리오'!$H$6,'d_시나리오'!$I$6,IF(O2721&lt;('d_시나리오'!$I$6-'d_시나리오'!$H$6)/('d_시나리오'!$J$6-'d_시나리오'!$H$6),'d_시나리오'!$H$6+SQRT(O2721*('d_시나리오'!$J$6-'d_시나리오'!$H$6)*('d_시나리오'!$I$6-'d_시나리오'!$H$6)),'d_시나리오'!$J$6-SQRT((1-O2721)*('d_시나리오'!$J$6-'d_시나리오'!$H$6)*('d_시나리오'!$J$6-'d_시나리오'!$I$6))))</f>
        <v/>
      </c>
      <c r="Q2721">
        <f>INDEX('d_분포'!$B$2:$B$57,RANDBETWEEN(1,56))</f>
        <v/>
      </c>
      <c r="R2721">
        <f>BETAINV(RAND(),5,5)</f>
        <v/>
      </c>
      <c r="S2721">
        <f>'d_고정'!$B$1*'6_기대효과'!$H$7*('d_시나리오'!$I$7/'d_고정'!$B$2)*B2721</f>
        <v/>
      </c>
      <c r="T2721">
        <f>S2721*D2721</f>
        <v/>
      </c>
      <c r="U2721">
        <f>S2721*F2721*H2721</f>
        <v/>
      </c>
      <c r="V2721">
        <f>S2721*F2721*(H2721-1)</f>
        <v/>
      </c>
      <c r="W2721">
        <f>U2721*J2721</f>
        <v/>
      </c>
      <c r="X2721">
        <f>T2721+W2721</f>
        <v/>
      </c>
      <c r="Y2721">
        <f>(T2721*E2721+W2721*L2721)*(1-R2721-'d_고정'!$B$13)</f>
        <v/>
      </c>
      <c r="Z2721">
        <f>(U2721*N2721*Q2721+'d_고정'!$B$3*('6_기대효과'!$H$7/8)*Q2721*'d_고정'!$B$10*P2721*('6_기대효과'!$K$7/'d_고정'!$B$9))*(1-R2721)</f>
        <v/>
      </c>
      <c r="AA2721">
        <f>W2721*L2721*(1-R2721-'d_고정'!$B$13)+U2721*MAX(N2721-'d_고정'!$B$10*P2721*('6_기대효과'!$K$7/'d_고정'!$B$9),0)*Q2721*(1-R2721)</f>
        <v/>
      </c>
      <c r="AB2721">
        <f>Y2721+Z2721</f>
        <v/>
      </c>
      <c r="AC2721">
        <f>Y2721/('d_고정'!$B$5*'6_기대효과'!$H$7/8)/'d_고정'!$B$6</f>
        <v/>
      </c>
      <c r="AD2721">
        <f>Y2721/('d_고정'!$B$8*'6_기대효과'!$H$7/8)</f>
        <v/>
      </c>
    </row>
    <row r="2722">
      <c r="A2722">
        <f>RAND()</f>
        <v/>
      </c>
      <c r="B2722">
        <f>IF('d_시나리오'!$J$2='d_시나리오'!$H$2,'d_시나리오'!$I$2,IF(A2722&lt;('d_시나리오'!$I$2-'d_시나리오'!$H$2)/('d_시나리오'!$J$2-'d_시나리오'!$H$2),'d_시나리오'!$H$2+SQRT(A2722*('d_시나리오'!$J$2-'d_시나리오'!$H$2)*('d_시나리오'!$I$2-'d_시나리오'!$H$2)),'d_시나리오'!$J$2-SQRT((1-A2722)*('d_시나리오'!$J$2-'d_시나리오'!$H$2)*('d_시나리오'!$J$2-'d_시나리오'!$I$2))))</f>
        <v/>
      </c>
      <c r="C2722">
        <f>RAND()</f>
        <v/>
      </c>
      <c r="D2722">
        <f>BETAINV(RAND(),IF(C2722&lt;'d_고정'!$B$26,'d_고정'!$B$23,'d_고정'!$B$16)+1,'d_고정'!$B$17-IF(C2722&lt;'d_고정'!$B$26,'d_고정'!$B$23,'d_고정'!$B$16)+1)*('d_고정'!$B$14+('d_고정'!$B$15-'d_고정'!$B$14)*RAND())</f>
        <v/>
      </c>
      <c r="E2722">
        <f>INDEX('d_분포'!$A$2:$A$28,RANDBETWEEN(1,27))</f>
        <v/>
      </c>
      <c r="F2722">
        <f>INDEX('d_분포'!$C$2:$C$5,RANDBETWEEN(1,4))*(0.9+0.2*RAND())</f>
        <v/>
      </c>
      <c r="G2722">
        <f>RAND()</f>
        <v/>
      </c>
      <c r="H2722">
        <f>(F2722+(1-F2722)*('d_고정'!$B$22*BETAINV(RAND(),IF(G2722&lt;'d_고정'!$B$26,'d_고정'!$B$25,'d_고정'!$B$20)+1,'d_고정'!$B$21-IF(G2722&lt;'d_고정'!$B$26,'d_고정'!$B$25,'d_고정'!$B$20)+1)+(1-'d_고정'!$B$22)*BETAINV(RAND(),IF(G2722&lt;'d_고정'!$B$26,'d_고정'!$B$24,'d_고정'!$B$18)+1,'d_고정'!$B$19-IF(G2722&lt;'d_고정'!$B$26,'d_고정'!$B$24,'d_고정'!$B$18)+1))*('d_고정'!$B$14+('d_고정'!$B$15-'d_고정'!$B$14)*RAND()))/F2722</f>
        <v/>
      </c>
      <c r="I2722">
        <f>RAND()</f>
        <v/>
      </c>
      <c r="J2722">
        <f>IF('d_시나리오'!$J$3='d_시나리오'!$H$3,'d_시나리오'!$I$3,IF(I2722&lt;('d_시나리오'!$I$3-'d_시나리오'!$H$3)/('d_시나리오'!$J$3-'d_시나리오'!$H$3),'d_시나리오'!$H$3+SQRT(I2722*('d_시나리오'!$J$3-'d_시나리오'!$H$3)*('d_시나리오'!$I$3-'d_시나리오'!$H$3)),'d_시나리오'!$J$3-SQRT((1-I2722)*('d_시나리오'!$J$3-'d_시나리오'!$H$3)*('d_시나리오'!$J$3-'d_시나리오'!$I$3))))</f>
        <v/>
      </c>
      <c r="K2722">
        <f>RAND()</f>
        <v/>
      </c>
      <c r="L2722">
        <f>IF('d_시나리오'!$J$4='d_시나리오'!$H$4,'d_시나리오'!$I$4,IF(K2722&lt;('d_시나리오'!$I$4-'d_시나리오'!$H$4)/('d_시나리오'!$J$4-'d_시나리오'!$H$4),'d_시나리오'!$H$4+SQRT(K2722*('d_시나리오'!$J$4-'d_시나리오'!$H$4)*('d_시나리오'!$I$4-'d_시나리오'!$H$4)),'d_시나리오'!$J$4-SQRT((1-K2722)*('d_시나리오'!$J$4-'d_시나리오'!$H$4)*('d_시나리오'!$J$4-'d_시나리오'!$I$4))))</f>
        <v/>
      </c>
      <c r="M2722">
        <f>RAND()</f>
        <v/>
      </c>
      <c r="N2722">
        <f>IF('d_시나리오'!$J$5='d_시나리오'!$H$5,'d_시나리오'!$I$5,IF(M2722&lt;('d_시나리오'!$I$5-'d_시나리오'!$H$5)/('d_시나리오'!$J$5-'d_시나리오'!$H$5),'d_시나리오'!$H$5+SQRT(M2722*('d_시나리오'!$J$5-'d_시나리오'!$H$5)*('d_시나리오'!$I$5-'d_시나리오'!$H$5)),'d_시나리오'!$J$5-SQRT((1-M2722)*('d_시나리오'!$J$5-'d_시나리오'!$H$5)*('d_시나리오'!$J$5-'d_시나리오'!$I$5))))</f>
        <v/>
      </c>
      <c r="O2722">
        <f>RAND()</f>
        <v/>
      </c>
      <c r="P2722">
        <f>IF('d_시나리오'!$J$6='d_시나리오'!$H$6,'d_시나리오'!$I$6,IF(O2722&lt;('d_시나리오'!$I$6-'d_시나리오'!$H$6)/('d_시나리오'!$J$6-'d_시나리오'!$H$6),'d_시나리오'!$H$6+SQRT(O2722*('d_시나리오'!$J$6-'d_시나리오'!$H$6)*('d_시나리오'!$I$6-'d_시나리오'!$H$6)),'d_시나리오'!$J$6-SQRT((1-O2722)*('d_시나리오'!$J$6-'d_시나리오'!$H$6)*('d_시나리오'!$J$6-'d_시나리오'!$I$6))))</f>
        <v/>
      </c>
      <c r="Q2722">
        <f>INDEX('d_분포'!$B$2:$B$57,RANDBETWEEN(1,56))</f>
        <v/>
      </c>
      <c r="R2722">
        <f>BETAINV(RAND(),5,5)</f>
        <v/>
      </c>
      <c r="S2722">
        <f>'d_고정'!$B$1*'6_기대효과'!$H$7*('d_시나리오'!$I$7/'d_고정'!$B$2)*B2722</f>
        <v/>
      </c>
      <c r="T2722">
        <f>S2722*D2722</f>
        <v/>
      </c>
      <c r="U2722">
        <f>S2722*F2722*H2722</f>
        <v/>
      </c>
      <c r="V2722">
        <f>S2722*F2722*(H2722-1)</f>
        <v/>
      </c>
      <c r="W2722">
        <f>U2722*J2722</f>
        <v/>
      </c>
      <c r="X2722">
        <f>T2722+W2722</f>
        <v/>
      </c>
      <c r="Y2722">
        <f>(T2722*E2722+W2722*L2722)*(1-R2722-'d_고정'!$B$13)</f>
        <v/>
      </c>
      <c r="Z2722">
        <f>(U2722*N2722*Q2722+'d_고정'!$B$3*('6_기대효과'!$H$7/8)*Q2722*'d_고정'!$B$10*P2722*('6_기대효과'!$K$7/'d_고정'!$B$9))*(1-R2722)</f>
        <v/>
      </c>
      <c r="AA2722">
        <f>W2722*L2722*(1-R2722-'d_고정'!$B$13)+U2722*MAX(N2722-'d_고정'!$B$10*P2722*('6_기대효과'!$K$7/'d_고정'!$B$9),0)*Q2722*(1-R2722)</f>
        <v/>
      </c>
      <c r="AB2722">
        <f>Y2722+Z2722</f>
        <v/>
      </c>
      <c r="AC2722">
        <f>Y2722/('d_고정'!$B$5*'6_기대효과'!$H$7/8)/'d_고정'!$B$6</f>
        <v/>
      </c>
      <c r="AD2722">
        <f>Y2722/('d_고정'!$B$8*'6_기대효과'!$H$7/8)</f>
        <v/>
      </c>
    </row>
    <row r="2723">
      <c r="A2723">
        <f>RAND()</f>
        <v/>
      </c>
      <c r="B2723">
        <f>IF('d_시나리오'!$J$2='d_시나리오'!$H$2,'d_시나리오'!$I$2,IF(A2723&lt;('d_시나리오'!$I$2-'d_시나리오'!$H$2)/('d_시나리오'!$J$2-'d_시나리오'!$H$2),'d_시나리오'!$H$2+SQRT(A2723*('d_시나리오'!$J$2-'d_시나리오'!$H$2)*('d_시나리오'!$I$2-'d_시나리오'!$H$2)),'d_시나리오'!$J$2-SQRT((1-A2723)*('d_시나리오'!$J$2-'d_시나리오'!$H$2)*('d_시나리오'!$J$2-'d_시나리오'!$I$2))))</f>
        <v/>
      </c>
      <c r="C2723">
        <f>RAND()</f>
        <v/>
      </c>
      <c r="D2723">
        <f>BETAINV(RAND(),IF(C2723&lt;'d_고정'!$B$26,'d_고정'!$B$23,'d_고정'!$B$16)+1,'d_고정'!$B$17-IF(C2723&lt;'d_고정'!$B$26,'d_고정'!$B$23,'d_고정'!$B$16)+1)*('d_고정'!$B$14+('d_고정'!$B$15-'d_고정'!$B$14)*RAND())</f>
        <v/>
      </c>
      <c r="E2723">
        <f>INDEX('d_분포'!$A$2:$A$28,RANDBETWEEN(1,27))</f>
        <v/>
      </c>
      <c r="F2723">
        <f>INDEX('d_분포'!$C$2:$C$5,RANDBETWEEN(1,4))*(0.9+0.2*RAND())</f>
        <v/>
      </c>
      <c r="G2723">
        <f>RAND()</f>
        <v/>
      </c>
      <c r="H2723">
        <f>(F2723+(1-F2723)*('d_고정'!$B$22*BETAINV(RAND(),IF(G2723&lt;'d_고정'!$B$26,'d_고정'!$B$25,'d_고정'!$B$20)+1,'d_고정'!$B$21-IF(G2723&lt;'d_고정'!$B$26,'d_고정'!$B$25,'d_고정'!$B$20)+1)+(1-'d_고정'!$B$22)*BETAINV(RAND(),IF(G2723&lt;'d_고정'!$B$26,'d_고정'!$B$24,'d_고정'!$B$18)+1,'d_고정'!$B$19-IF(G2723&lt;'d_고정'!$B$26,'d_고정'!$B$24,'d_고정'!$B$18)+1))*('d_고정'!$B$14+('d_고정'!$B$15-'d_고정'!$B$14)*RAND()))/F2723</f>
        <v/>
      </c>
      <c r="I2723">
        <f>RAND()</f>
        <v/>
      </c>
      <c r="J2723">
        <f>IF('d_시나리오'!$J$3='d_시나리오'!$H$3,'d_시나리오'!$I$3,IF(I2723&lt;('d_시나리오'!$I$3-'d_시나리오'!$H$3)/('d_시나리오'!$J$3-'d_시나리오'!$H$3),'d_시나리오'!$H$3+SQRT(I2723*('d_시나리오'!$J$3-'d_시나리오'!$H$3)*('d_시나리오'!$I$3-'d_시나리오'!$H$3)),'d_시나리오'!$J$3-SQRT((1-I2723)*('d_시나리오'!$J$3-'d_시나리오'!$H$3)*('d_시나리오'!$J$3-'d_시나리오'!$I$3))))</f>
        <v/>
      </c>
      <c r="K2723">
        <f>RAND()</f>
        <v/>
      </c>
      <c r="L2723">
        <f>IF('d_시나리오'!$J$4='d_시나리오'!$H$4,'d_시나리오'!$I$4,IF(K2723&lt;('d_시나리오'!$I$4-'d_시나리오'!$H$4)/('d_시나리오'!$J$4-'d_시나리오'!$H$4),'d_시나리오'!$H$4+SQRT(K2723*('d_시나리오'!$J$4-'d_시나리오'!$H$4)*('d_시나리오'!$I$4-'d_시나리오'!$H$4)),'d_시나리오'!$J$4-SQRT((1-K2723)*('d_시나리오'!$J$4-'d_시나리오'!$H$4)*('d_시나리오'!$J$4-'d_시나리오'!$I$4))))</f>
        <v/>
      </c>
      <c r="M2723">
        <f>RAND()</f>
        <v/>
      </c>
      <c r="N2723">
        <f>IF('d_시나리오'!$J$5='d_시나리오'!$H$5,'d_시나리오'!$I$5,IF(M2723&lt;('d_시나리오'!$I$5-'d_시나리오'!$H$5)/('d_시나리오'!$J$5-'d_시나리오'!$H$5),'d_시나리오'!$H$5+SQRT(M2723*('d_시나리오'!$J$5-'d_시나리오'!$H$5)*('d_시나리오'!$I$5-'d_시나리오'!$H$5)),'d_시나리오'!$J$5-SQRT((1-M2723)*('d_시나리오'!$J$5-'d_시나리오'!$H$5)*('d_시나리오'!$J$5-'d_시나리오'!$I$5))))</f>
        <v/>
      </c>
      <c r="O2723">
        <f>RAND()</f>
        <v/>
      </c>
      <c r="P2723">
        <f>IF('d_시나리오'!$J$6='d_시나리오'!$H$6,'d_시나리오'!$I$6,IF(O2723&lt;('d_시나리오'!$I$6-'d_시나리오'!$H$6)/('d_시나리오'!$J$6-'d_시나리오'!$H$6),'d_시나리오'!$H$6+SQRT(O2723*('d_시나리오'!$J$6-'d_시나리오'!$H$6)*('d_시나리오'!$I$6-'d_시나리오'!$H$6)),'d_시나리오'!$J$6-SQRT((1-O2723)*('d_시나리오'!$J$6-'d_시나리오'!$H$6)*('d_시나리오'!$J$6-'d_시나리오'!$I$6))))</f>
        <v/>
      </c>
      <c r="Q2723">
        <f>INDEX('d_분포'!$B$2:$B$57,RANDBETWEEN(1,56))</f>
        <v/>
      </c>
      <c r="R2723">
        <f>BETAINV(RAND(),5,5)</f>
        <v/>
      </c>
      <c r="S2723">
        <f>'d_고정'!$B$1*'6_기대효과'!$H$7*('d_시나리오'!$I$7/'d_고정'!$B$2)*B2723</f>
        <v/>
      </c>
      <c r="T2723">
        <f>S2723*D2723</f>
        <v/>
      </c>
      <c r="U2723">
        <f>S2723*F2723*H2723</f>
        <v/>
      </c>
      <c r="V2723">
        <f>S2723*F2723*(H2723-1)</f>
        <v/>
      </c>
      <c r="W2723">
        <f>U2723*J2723</f>
        <v/>
      </c>
      <c r="X2723">
        <f>T2723+W2723</f>
        <v/>
      </c>
      <c r="Y2723">
        <f>(T2723*E2723+W2723*L2723)*(1-R2723-'d_고정'!$B$13)</f>
        <v/>
      </c>
      <c r="Z2723">
        <f>(U2723*N2723*Q2723+'d_고정'!$B$3*('6_기대효과'!$H$7/8)*Q2723*'d_고정'!$B$10*P2723*('6_기대효과'!$K$7/'d_고정'!$B$9))*(1-R2723)</f>
        <v/>
      </c>
      <c r="AA2723">
        <f>W2723*L2723*(1-R2723-'d_고정'!$B$13)+U2723*MAX(N2723-'d_고정'!$B$10*P2723*('6_기대효과'!$K$7/'d_고정'!$B$9),0)*Q2723*(1-R2723)</f>
        <v/>
      </c>
      <c r="AB2723">
        <f>Y2723+Z2723</f>
        <v/>
      </c>
      <c r="AC2723">
        <f>Y2723/('d_고정'!$B$5*'6_기대효과'!$H$7/8)/'d_고정'!$B$6</f>
        <v/>
      </c>
      <c r="AD2723">
        <f>Y2723/('d_고정'!$B$8*'6_기대효과'!$H$7/8)</f>
        <v/>
      </c>
    </row>
    <row r="2724">
      <c r="A2724">
        <f>RAND()</f>
        <v/>
      </c>
      <c r="B2724">
        <f>IF('d_시나리오'!$J$2='d_시나리오'!$H$2,'d_시나리오'!$I$2,IF(A2724&lt;('d_시나리오'!$I$2-'d_시나리오'!$H$2)/('d_시나리오'!$J$2-'d_시나리오'!$H$2),'d_시나리오'!$H$2+SQRT(A2724*('d_시나리오'!$J$2-'d_시나리오'!$H$2)*('d_시나리오'!$I$2-'d_시나리오'!$H$2)),'d_시나리오'!$J$2-SQRT((1-A2724)*('d_시나리오'!$J$2-'d_시나리오'!$H$2)*('d_시나리오'!$J$2-'d_시나리오'!$I$2))))</f>
        <v/>
      </c>
      <c r="C2724">
        <f>RAND()</f>
        <v/>
      </c>
      <c r="D2724">
        <f>BETAINV(RAND(),IF(C2724&lt;'d_고정'!$B$26,'d_고정'!$B$23,'d_고정'!$B$16)+1,'d_고정'!$B$17-IF(C2724&lt;'d_고정'!$B$26,'d_고정'!$B$23,'d_고정'!$B$16)+1)*('d_고정'!$B$14+('d_고정'!$B$15-'d_고정'!$B$14)*RAND())</f>
        <v/>
      </c>
      <c r="E2724">
        <f>INDEX('d_분포'!$A$2:$A$28,RANDBETWEEN(1,27))</f>
        <v/>
      </c>
      <c r="F2724">
        <f>INDEX('d_분포'!$C$2:$C$5,RANDBETWEEN(1,4))*(0.9+0.2*RAND())</f>
        <v/>
      </c>
      <c r="G2724">
        <f>RAND()</f>
        <v/>
      </c>
      <c r="H2724">
        <f>(F2724+(1-F2724)*('d_고정'!$B$22*BETAINV(RAND(),IF(G2724&lt;'d_고정'!$B$26,'d_고정'!$B$25,'d_고정'!$B$20)+1,'d_고정'!$B$21-IF(G2724&lt;'d_고정'!$B$26,'d_고정'!$B$25,'d_고정'!$B$20)+1)+(1-'d_고정'!$B$22)*BETAINV(RAND(),IF(G2724&lt;'d_고정'!$B$26,'d_고정'!$B$24,'d_고정'!$B$18)+1,'d_고정'!$B$19-IF(G2724&lt;'d_고정'!$B$26,'d_고정'!$B$24,'d_고정'!$B$18)+1))*('d_고정'!$B$14+('d_고정'!$B$15-'d_고정'!$B$14)*RAND()))/F2724</f>
        <v/>
      </c>
      <c r="I2724">
        <f>RAND()</f>
        <v/>
      </c>
      <c r="J2724">
        <f>IF('d_시나리오'!$J$3='d_시나리오'!$H$3,'d_시나리오'!$I$3,IF(I2724&lt;('d_시나리오'!$I$3-'d_시나리오'!$H$3)/('d_시나리오'!$J$3-'d_시나리오'!$H$3),'d_시나리오'!$H$3+SQRT(I2724*('d_시나리오'!$J$3-'d_시나리오'!$H$3)*('d_시나리오'!$I$3-'d_시나리오'!$H$3)),'d_시나리오'!$J$3-SQRT((1-I2724)*('d_시나리오'!$J$3-'d_시나리오'!$H$3)*('d_시나리오'!$J$3-'d_시나리오'!$I$3))))</f>
        <v/>
      </c>
      <c r="K2724">
        <f>RAND()</f>
        <v/>
      </c>
      <c r="L2724">
        <f>IF('d_시나리오'!$J$4='d_시나리오'!$H$4,'d_시나리오'!$I$4,IF(K2724&lt;('d_시나리오'!$I$4-'d_시나리오'!$H$4)/('d_시나리오'!$J$4-'d_시나리오'!$H$4),'d_시나리오'!$H$4+SQRT(K2724*('d_시나리오'!$J$4-'d_시나리오'!$H$4)*('d_시나리오'!$I$4-'d_시나리오'!$H$4)),'d_시나리오'!$J$4-SQRT((1-K2724)*('d_시나리오'!$J$4-'d_시나리오'!$H$4)*('d_시나리오'!$J$4-'d_시나리오'!$I$4))))</f>
        <v/>
      </c>
      <c r="M2724">
        <f>RAND()</f>
        <v/>
      </c>
      <c r="N2724">
        <f>IF('d_시나리오'!$J$5='d_시나리오'!$H$5,'d_시나리오'!$I$5,IF(M2724&lt;('d_시나리오'!$I$5-'d_시나리오'!$H$5)/('d_시나리오'!$J$5-'d_시나리오'!$H$5),'d_시나리오'!$H$5+SQRT(M2724*('d_시나리오'!$J$5-'d_시나리오'!$H$5)*('d_시나리오'!$I$5-'d_시나리오'!$H$5)),'d_시나리오'!$J$5-SQRT((1-M2724)*('d_시나리오'!$J$5-'d_시나리오'!$H$5)*('d_시나리오'!$J$5-'d_시나리오'!$I$5))))</f>
        <v/>
      </c>
      <c r="O2724">
        <f>RAND()</f>
        <v/>
      </c>
      <c r="P2724">
        <f>IF('d_시나리오'!$J$6='d_시나리오'!$H$6,'d_시나리오'!$I$6,IF(O2724&lt;('d_시나리오'!$I$6-'d_시나리오'!$H$6)/('d_시나리오'!$J$6-'d_시나리오'!$H$6),'d_시나리오'!$H$6+SQRT(O2724*('d_시나리오'!$J$6-'d_시나리오'!$H$6)*('d_시나리오'!$I$6-'d_시나리오'!$H$6)),'d_시나리오'!$J$6-SQRT((1-O2724)*('d_시나리오'!$J$6-'d_시나리오'!$H$6)*('d_시나리오'!$J$6-'d_시나리오'!$I$6))))</f>
        <v/>
      </c>
      <c r="Q2724">
        <f>INDEX('d_분포'!$B$2:$B$57,RANDBETWEEN(1,56))</f>
        <v/>
      </c>
      <c r="R2724">
        <f>BETAINV(RAND(),5,5)</f>
        <v/>
      </c>
      <c r="S2724">
        <f>'d_고정'!$B$1*'6_기대효과'!$H$7*('d_시나리오'!$I$7/'d_고정'!$B$2)*B2724</f>
        <v/>
      </c>
      <c r="T2724">
        <f>S2724*D2724</f>
        <v/>
      </c>
      <c r="U2724">
        <f>S2724*F2724*H2724</f>
        <v/>
      </c>
      <c r="V2724">
        <f>S2724*F2724*(H2724-1)</f>
        <v/>
      </c>
      <c r="W2724">
        <f>U2724*J2724</f>
        <v/>
      </c>
      <c r="X2724">
        <f>T2724+W2724</f>
        <v/>
      </c>
      <c r="Y2724">
        <f>(T2724*E2724+W2724*L2724)*(1-R2724-'d_고정'!$B$13)</f>
        <v/>
      </c>
      <c r="Z2724">
        <f>(U2724*N2724*Q2724+'d_고정'!$B$3*('6_기대효과'!$H$7/8)*Q2724*'d_고정'!$B$10*P2724*('6_기대효과'!$K$7/'d_고정'!$B$9))*(1-R2724)</f>
        <v/>
      </c>
      <c r="AA2724">
        <f>W2724*L2724*(1-R2724-'d_고정'!$B$13)+U2724*MAX(N2724-'d_고정'!$B$10*P2724*('6_기대효과'!$K$7/'d_고정'!$B$9),0)*Q2724*(1-R2724)</f>
        <v/>
      </c>
      <c r="AB2724">
        <f>Y2724+Z2724</f>
        <v/>
      </c>
      <c r="AC2724">
        <f>Y2724/('d_고정'!$B$5*'6_기대효과'!$H$7/8)/'d_고정'!$B$6</f>
        <v/>
      </c>
      <c r="AD2724">
        <f>Y2724/('d_고정'!$B$8*'6_기대효과'!$H$7/8)</f>
        <v/>
      </c>
    </row>
    <row r="2725">
      <c r="A2725">
        <f>RAND()</f>
        <v/>
      </c>
      <c r="B2725">
        <f>IF('d_시나리오'!$J$2='d_시나리오'!$H$2,'d_시나리오'!$I$2,IF(A2725&lt;('d_시나리오'!$I$2-'d_시나리오'!$H$2)/('d_시나리오'!$J$2-'d_시나리오'!$H$2),'d_시나리오'!$H$2+SQRT(A2725*('d_시나리오'!$J$2-'d_시나리오'!$H$2)*('d_시나리오'!$I$2-'d_시나리오'!$H$2)),'d_시나리오'!$J$2-SQRT((1-A2725)*('d_시나리오'!$J$2-'d_시나리오'!$H$2)*('d_시나리오'!$J$2-'d_시나리오'!$I$2))))</f>
        <v/>
      </c>
      <c r="C2725">
        <f>RAND()</f>
        <v/>
      </c>
      <c r="D2725">
        <f>BETAINV(RAND(),IF(C2725&lt;'d_고정'!$B$26,'d_고정'!$B$23,'d_고정'!$B$16)+1,'d_고정'!$B$17-IF(C2725&lt;'d_고정'!$B$26,'d_고정'!$B$23,'d_고정'!$B$16)+1)*('d_고정'!$B$14+('d_고정'!$B$15-'d_고정'!$B$14)*RAND())</f>
        <v/>
      </c>
      <c r="E2725">
        <f>INDEX('d_분포'!$A$2:$A$28,RANDBETWEEN(1,27))</f>
        <v/>
      </c>
      <c r="F2725">
        <f>INDEX('d_분포'!$C$2:$C$5,RANDBETWEEN(1,4))*(0.9+0.2*RAND())</f>
        <v/>
      </c>
      <c r="G2725">
        <f>RAND()</f>
        <v/>
      </c>
      <c r="H2725">
        <f>(F2725+(1-F2725)*('d_고정'!$B$22*BETAINV(RAND(),IF(G2725&lt;'d_고정'!$B$26,'d_고정'!$B$25,'d_고정'!$B$20)+1,'d_고정'!$B$21-IF(G2725&lt;'d_고정'!$B$26,'d_고정'!$B$25,'d_고정'!$B$20)+1)+(1-'d_고정'!$B$22)*BETAINV(RAND(),IF(G2725&lt;'d_고정'!$B$26,'d_고정'!$B$24,'d_고정'!$B$18)+1,'d_고정'!$B$19-IF(G2725&lt;'d_고정'!$B$26,'d_고정'!$B$24,'d_고정'!$B$18)+1))*('d_고정'!$B$14+('d_고정'!$B$15-'d_고정'!$B$14)*RAND()))/F2725</f>
        <v/>
      </c>
      <c r="I2725">
        <f>RAND()</f>
        <v/>
      </c>
      <c r="J2725">
        <f>IF('d_시나리오'!$J$3='d_시나리오'!$H$3,'d_시나리오'!$I$3,IF(I2725&lt;('d_시나리오'!$I$3-'d_시나리오'!$H$3)/('d_시나리오'!$J$3-'d_시나리오'!$H$3),'d_시나리오'!$H$3+SQRT(I2725*('d_시나리오'!$J$3-'d_시나리오'!$H$3)*('d_시나리오'!$I$3-'d_시나리오'!$H$3)),'d_시나리오'!$J$3-SQRT((1-I2725)*('d_시나리오'!$J$3-'d_시나리오'!$H$3)*('d_시나리오'!$J$3-'d_시나리오'!$I$3))))</f>
        <v/>
      </c>
      <c r="K2725">
        <f>RAND()</f>
        <v/>
      </c>
      <c r="L2725">
        <f>IF('d_시나리오'!$J$4='d_시나리오'!$H$4,'d_시나리오'!$I$4,IF(K2725&lt;('d_시나리오'!$I$4-'d_시나리오'!$H$4)/('d_시나리오'!$J$4-'d_시나리오'!$H$4),'d_시나리오'!$H$4+SQRT(K2725*('d_시나리오'!$J$4-'d_시나리오'!$H$4)*('d_시나리오'!$I$4-'d_시나리오'!$H$4)),'d_시나리오'!$J$4-SQRT((1-K2725)*('d_시나리오'!$J$4-'d_시나리오'!$H$4)*('d_시나리오'!$J$4-'d_시나리오'!$I$4))))</f>
        <v/>
      </c>
      <c r="M2725">
        <f>RAND()</f>
        <v/>
      </c>
      <c r="N2725">
        <f>IF('d_시나리오'!$J$5='d_시나리오'!$H$5,'d_시나리오'!$I$5,IF(M2725&lt;('d_시나리오'!$I$5-'d_시나리오'!$H$5)/('d_시나리오'!$J$5-'d_시나리오'!$H$5),'d_시나리오'!$H$5+SQRT(M2725*('d_시나리오'!$J$5-'d_시나리오'!$H$5)*('d_시나리오'!$I$5-'d_시나리오'!$H$5)),'d_시나리오'!$J$5-SQRT((1-M2725)*('d_시나리오'!$J$5-'d_시나리오'!$H$5)*('d_시나리오'!$J$5-'d_시나리오'!$I$5))))</f>
        <v/>
      </c>
      <c r="O2725">
        <f>RAND()</f>
        <v/>
      </c>
      <c r="P2725">
        <f>IF('d_시나리오'!$J$6='d_시나리오'!$H$6,'d_시나리오'!$I$6,IF(O2725&lt;('d_시나리오'!$I$6-'d_시나리오'!$H$6)/('d_시나리오'!$J$6-'d_시나리오'!$H$6),'d_시나리오'!$H$6+SQRT(O2725*('d_시나리오'!$J$6-'d_시나리오'!$H$6)*('d_시나리오'!$I$6-'d_시나리오'!$H$6)),'d_시나리오'!$J$6-SQRT((1-O2725)*('d_시나리오'!$J$6-'d_시나리오'!$H$6)*('d_시나리오'!$J$6-'d_시나리오'!$I$6))))</f>
        <v/>
      </c>
      <c r="Q2725">
        <f>INDEX('d_분포'!$B$2:$B$57,RANDBETWEEN(1,56))</f>
        <v/>
      </c>
      <c r="R2725">
        <f>BETAINV(RAND(),5,5)</f>
        <v/>
      </c>
      <c r="S2725">
        <f>'d_고정'!$B$1*'6_기대효과'!$H$7*('d_시나리오'!$I$7/'d_고정'!$B$2)*B2725</f>
        <v/>
      </c>
      <c r="T2725">
        <f>S2725*D2725</f>
        <v/>
      </c>
      <c r="U2725">
        <f>S2725*F2725*H2725</f>
        <v/>
      </c>
      <c r="V2725">
        <f>S2725*F2725*(H2725-1)</f>
        <v/>
      </c>
      <c r="W2725">
        <f>U2725*J2725</f>
        <v/>
      </c>
      <c r="X2725">
        <f>T2725+W2725</f>
        <v/>
      </c>
      <c r="Y2725">
        <f>(T2725*E2725+W2725*L2725)*(1-R2725-'d_고정'!$B$13)</f>
        <v/>
      </c>
      <c r="Z2725">
        <f>(U2725*N2725*Q2725+'d_고정'!$B$3*('6_기대효과'!$H$7/8)*Q2725*'d_고정'!$B$10*P2725*('6_기대효과'!$K$7/'d_고정'!$B$9))*(1-R2725)</f>
        <v/>
      </c>
      <c r="AA2725">
        <f>W2725*L2725*(1-R2725-'d_고정'!$B$13)+U2725*MAX(N2725-'d_고정'!$B$10*P2725*('6_기대효과'!$K$7/'d_고정'!$B$9),0)*Q2725*(1-R2725)</f>
        <v/>
      </c>
      <c r="AB2725">
        <f>Y2725+Z2725</f>
        <v/>
      </c>
      <c r="AC2725">
        <f>Y2725/('d_고정'!$B$5*'6_기대효과'!$H$7/8)/'d_고정'!$B$6</f>
        <v/>
      </c>
      <c r="AD2725">
        <f>Y2725/('d_고정'!$B$8*'6_기대효과'!$H$7/8)</f>
        <v/>
      </c>
    </row>
    <row r="2726">
      <c r="A2726">
        <f>RAND()</f>
        <v/>
      </c>
      <c r="B2726">
        <f>IF('d_시나리오'!$J$2='d_시나리오'!$H$2,'d_시나리오'!$I$2,IF(A2726&lt;('d_시나리오'!$I$2-'d_시나리오'!$H$2)/('d_시나리오'!$J$2-'d_시나리오'!$H$2),'d_시나리오'!$H$2+SQRT(A2726*('d_시나리오'!$J$2-'d_시나리오'!$H$2)*('d_시나리오'!$I$2-'d_시나리오'!$H$2)),'d_시나리오'!$J$2-SQRT((1-A2726)*('d_시나리오'!$J$2-'d_시나리오'!$H$2)*('d_시나리오'!$J$2-'d_시나리오'!$I$2))))</f>
        <v/>
      </c>
      <c r="C2726">
        <f>RAND()</f>
        <v/>
      </c>
      <c r="D2726">
        <f>BETAINV(RAND(),IF(C2726&lt;'d_고정'!$B$26,'d_고정'!$B$23,'d_고정'!$B$16)+1,'d_고정'!$B$17-IF(C2726&lt;'d_고정'!$B$26,'d_고정'!$B$23,'d_고정'!$B$16)+1)*('d_고정'!$B$14+('d_고정'!$B$15-'d_고정'!$B$14)*RAND())</f>
        <v/>
      </c>
      <c r="E2726">
        <f>INDEX('d_분포'!$A$2:$A$28,RANDBETWEEN(1,27))</f>
        <v/>
      </c>
      <c r="F2726">
        <f>INDEX('d_분포'!$C$2:$C$5,RANDBETWEEN(1,4))*(0.9+0.2*RAND())</f>
        <v/>
      </c>
      <c r="G2726">
        <f>RAND()</f>
        <v/>
      </c>
      <c r="H2726">
        <f>(F2726+(1-F2726)*('d_고정'!$B$22*BETAINV(RAND(),IF(G2726&lt;'d_고정'!$B$26,'d_고정'!$B$25,'d_고정'!$B$20)+1,'d_고정'!$B$21-IF(G2726&lt;'d_고정'!$B$26,'d_고정'!$B$25,'d_고정'!$B$20)+1)+(1-'d_고정'!$B$22)*BETAINV(RAND(),IF(G2726&lt;'d_고정'!$B$26,'d_고정'!$B$24,'d_고정'!$B$18)+1,'d_고정'!$B$19-IF(G2726&lt;'d_고정'!$B$26,'d_고정'!$B$24,'d_고정'!$B$18)+1))*('d_고정'!$B$14+('d_고정'!$B$15-'d_고정'!$B$14)*RAND()))/F2726</f>
        <v/>
      </c>
      <c r="I2726">
        <f>RAND()</f>
        <v/>
      </c>
      <c r="J2726">
        <f>IF('d_시나리오'!$J$3='d_시나리오'!$H$3,'d_시나리오'!$I$3,IF(I2726&lt;('d_시나리오'!$I$3-'d_시나리오'!$H$3)/('d_시나리오'!$J$3-'d_시나리오'!$H$3),'d_시나리오'!$H$3+SQRT(I2726*('d_시나리오'!$J$3-'d_시나리오'!$H$3)*('d_시나리오'!$I$3-'d_시나리오'!$H$3)),'d_시나리오'!$J$3-SQRT((1-I2726)*('d_시나리오'!$J$3-'d_시나리오'!$H$3)*('d_시나리오'!$J$3-'d_시나리오'!$I$3))))</f>
        <v/>
      </c>
      <c r="K2726">
        <f>RAND()</f>
        <v/>
      </c>
      <c r="L2726">
        <f>IF('d_시나리오'!$J$4='d_시나리오'!$H$4,'d_시나리오'!$I$4,IF(K2726&lt;('d_시나리오'!$I$4-'d_시나리오'!$H$4)/('d_시나리오'!$J$4-'d_시나리오'!$H$4),'d_시나리오'!$H$4+SQRT(K2726*('d_시나리오'!$J$4-'d_시나리오'!$H$4)*('d_시나리오'!$I$4-'d_시나리오'!$H$4)),'d_시나리오'!$J$4-SQRT((1-K2726)*('d_시나리오'!$J$4-'d_시나리오'!$H$4)*('d_시나리오'!$J$4-'d_시나리오'!$I$4))))</f>
        <v/>
      </c>
      <c r="M2726">
        <f>RAND()</f>
        <v/>
      </c>
      <c r="N2726">
        <f>IF('d_시나리오'!$J$5='d_시나리오'!$H$5,'d_시나리오'!$I$5,IF(M2726&lt;('d_시나리오'!$I$5-'d_시나리오'!$H$5)/('d_시나리오'!$J$5-'d_시나리오'!$H$5),'d_시나리오'!$H$5+SQRT(M2726*('d_시나리오'!$J$5-'d_시나리오'!$H$5)*('d_시나리오'!$I$5-'d_시나리오'!$H$5)),'d_시나리오'!$J$5-SQRT((1-M2726)*('d_시나리오'!$J$5-'d_시나리오'!$H$5)*('d_시나리오'!$J$5-'d_시나리오'!$I$5))))</f>
        <v/>
      </c>
      <c r="O2726">
        <f>RAND()</f>
        <v/>
      </c>
      <c r="P2726">
        <f>IF('d_시나리오'!$J$6='d_시나리오'!$H$6,'d_시나리오'!$I$6,IF(O2726&lt;('d_시나리오'!$I$6-'d_시나리오'!$H$6)/('d_시나리오'!$J$6-'d_시나리오'!$H$6),'d_시나리오'!$H$6+SQRT(O2726*('d_시나리오'!$J$6-'d_시나리오'!$H$6)*('d_시나리오'!$I$6-'d_시나리오'!$H$6)),'d_시나리오'!$J$6-SQRT((1-O2726)*('d_시나리오'!$J$6-'d_시나리오'!$H$6)*('d_시나리오'!$J$6-'d_시나리오'!$I$6))))</f>
        <v/>
      </c>
      <c r="Q2726">
        <f>INDEX('d_분포'!$B$2:$B$57,RANDBETWEEN(1,56))</f>
        <v/>
      </c>
      <c r="R2726">
        <f>BETAINV(RAND(),5,5)</f>
        <v/>
      </c>
      <c r="S2726">
        <f>'d_고정'!$B$1*'6_기대효과'!$H$7*('d_시나리오'!$I$7/'d_고정'!$B$2)*B2726</f>
        <v/>
      </c>
      <c r="T2726">
        <f>S2726*D2726</f>
        <v/>
      </c>
      <c r="U2726">
        <f>S2726*F2726*H2726</f>
        <v/>
      </c>
      <c r="V2726">
        <f>S2726*F2726*(H2726-1)</f>
        <v/>
      </c>
      <c r="W2726">
        <f>U2726*J2726</f>
        <v/>
      </c>
      <c r="X2726">
        <f>T2726+W2726</f>
        <v/>
      </c>
      <c r="Y2726">
        <f>(T2726*E2726+W2726*L2726)*(1-R2726-'d_고정'!$B$13)</f>
        <v/>
      </c>
      <c r="Z2726">
        <f>(U2726*N2726*Q2726+'d_고정'!$B$3*('6_기대효과'!$H$7/8)*Q2726*'d_고정'!$B$10*P2726*('6_기대효과'!$K$7/'d_고정'!$B$9))*(1-R2726)</f>
        <v/>
      </c>
      <c r="AA2726">
        <f>W2726*L2726*(1-R2726-'d_고정'!$B$13)+U2726*MAX(N2726-'d_고정'!$B$10*P2726*('6_기대효과'!$K$7/'d_고정'!$B$9),0)*Q2726*(1-R2726)</f>
        <v/>
      </c>
      <c r="AB2726">
        <f>Y2726+Z2726</f>
        <v/>
      </c>
      <c r="AC2726">
        <f>Y2726/('d_고정'!$B$5*'6_기대효과'!$H$7/8)/'d_고정'!$B$6</f>
        <v/>
      </c>
      <c r="AD2726">
        <f>Y2726/('d_고정'!$B$8*'6_기대효과'!$H$7/8)</f>
        <v/>
      </c>
    </row>
    <row r="2727">
      <c r="A2727">
        <f>RAND()</f>
        <v/>
      </c>
      <c r="B2727">
        <f>IF('d_시나리오'!$J$2='d_시나리오'!$H$2,'d_시나리오'!$I$2,IF(A2727&lt;('d_시나리오'!$I$2-'d_시나리오'!$H$2)/('d_시나리오'!$J$2-'d_시나리오'!$H$2),'d_시나리오'!$H$2+SQRT(A2727*('d_시나리오'!$J$2-'d_시나리오'!$H$2)*('d_시나리오'!$I$2-'d_시나리오'!$H$2)),'d_시나리오'!$J$2-SQRT((1-A2727)*('d_시나리오'!$J$2-'d_시나리오'!$H$2)*('d_시나리오'!$J$2-'d_시나리오'!$I$2))))</f>
        <v/>
      </c>
      <c r="C2727">
        <f>RAND()</f>
        <v/>
      </c>
      <c r="D2727">
        <f>BETAINV(RAND(),IF(C2727&lt;'d_고정'!$B$26,'d_고정'!$B$23,'d_고정'!$B$16)+1,'d_고정'!$B$17-IF(C2727&lt;'d_고정'!$B$26,'d_고정'!$B$23,'d_고정'!$B$16)+1)*('d_고정'!$B$14+('d_고정'!$B$15-'d_고정'!$B$14)*RAND())</f>
        <v/>
      </c>
      <c r="E2727">
        <f>INDEX('d_분포'!$A$2:$A$28,RANDBETWEEN(1,27))</f>
        <v/>
      </c>
      <c r="F2727">
        <f>INDEX('d_분포'!$C$2:$C$5,RANDBETWEEN(1,4))*(0.9+0.2*RAND())</f>
        <v/>
      </c>
      <c r="G2727">
        <f>RAND()</f>
        <v/>
      </c>
      <c r="H2727">
        <f>(F2727+(1-F2727)*('d_고정'!$B$22*BETAINV(RAND(),IF(G2727&lt;'d_고정'!$B$26,'d_고정'!$B$25,'d_고정'!$B$20)+1,'d_고정'!$B$21-IF(G2727&lt;'d_고정'!$B$26,'d_고정'!$B$25,'d_고정'!$B$20)+1)+(1-'d_고정'!$B$22)*BETAINV(RAND(),IF(G2727&lt;'d_고정'!$B$26,'d_고정'!$B$24,'d_고정'!$B$18)+1,'d_고정'!$B$19-IF(G2727&lt;'d_고정'!$B$26,'d_고정'!$B$24,'d_고정'!$B$18)+1))*('d_고정'!$B$14+('d_고정'!$B$15-'d_고정'!$B$14)*RAND()))/F2727</f>
        <v/>
      </c>
      <c r="I2727">
        <f>RAND()</f>
        <v/>
      </c>
      <c r="J2727">
        <f>IF('d_시나리오'!$J$3='d_시나리오'!$H$3,'d_시나리오'!$I$3,IF(I2727&lt;('d_시나리오'!$I$3-'d_시나리오'!$H$3)/('d_시나리오'!$J$3-'d_시나리오'!$H$3),'d_시나리오'!$H$3+SQRT(I2727*('d_시나리오'!$J$3-'d_시나리오'!$H$3)*('d_시나리오'!$I$3-'d_시나리오'!$H$3)),'d_시나리오'!$J$3-SQRT((1-I2727)*('d_시나리오'!$J$3-'d_시나리오'!$H$3)*('d_시나리오'!$J$3-'d_시나리오'!$I$3))))</f>
        <v/>
      </c>
      <c r="K2727">
        <f>RAND()</f>
        <v/>
      </c>
      <c r="L2727">
        <f>IF('d_시나리오'!$J$4='d_시나리오'!$H$4,'d_시나리오'!$I$4,IF(K2727&lt;('d_시나리오'!$I$4-'d_시나리오'!$H$4)/('d_시나리오'!$J$4-'d_시나리오'!$H$4),'d_시나리오'!$H$4+SQRT(K2727*('d_시나리오'!$J$4-'d_시나리오'!$H$4)*('d_시나리오'!$I$4-'d_시나리오'!$H$4)),'d_시나리오'!$J$4-SQRT((1-K2727)*('d_시나리오'!$J$4-'d_시나리오'!$H$4)*('d_시나리오'!$J$4-'d_시나리오'!$I$4))))</f>
        <v/>
      </c>
      <c r="M2727">
        <f>RAND()</f>
        <v/>
      </c>
      <c r="N2727">
        <f>IF('d_시나리오'!$J$5='d_시나리오'!$H$5,'d_시나리오'!$I$5,IF(M2727&lt;('d_시나리오'!$I$5-'d_시나리오'!$H$5)/('d_시나리오'!$J$5-'d_시나리오'!$H$5),'d_시나리오'!$H$5+SQRT(M2727*('d_시나리오'!$J$5-'d_시나리오'!$H$5)*('d_시나리오'!$I$5-'d_시나리오'!$H$5)),'d_시나리오'!$J$5-SQRT((1-M2727)*('d_시나리오'!$J$5-'d_시나리오'!$H$5)*('d_시나리오'!$J$5-'d_시나리오'!$I$5))))</f>
        <v/>
      </c>
      <c r="O2727">
        <f>RAND()</f>
        <v/>
      </c>
      <c r="P2727">
        <f>IF('d_시나리오'!$J$6='d_시나리오'!$H$6,'d_시나리오'!$I$6,IF(O2727&lt;('d_시나리오'!$I$6-'d_시나리오'!$H$6)/('d_시나리오'!$J$6-'d_시나리오'!$H$6),'d_시나리오'!$H$6+SQRT(O2727*('d_시나리오'!$J$6-'d_시나리오'!$H$6)*('d_시나리오'!$I$6-'d_시나리오'!$H$6)),'d_시나리오'!$J$6-SQRT((1-O2727)*('d_시나리오'!$J$6-'d_시나리오'!$H$6)*('d_시나리오'!$J$6-'d_시나리오'!$I$6))))</f>
        <v/>
      </c>
      <c r="Q2727">
        <f>INDEX('d_분포'!$B$2:$B$57,RANDBETWEEN(1,56))</f>
        <v/>
      </c>
      <c r="R2727">
        <f>BETAINV(RAND(),5,5)</f>
        <v/>
      </c>
      <c r="S2727">
        <f>'d_고정'!$B$1*'6_기대효과'!$H$7*('d_시나리오'!$I$7/'d_고정'!$B$2)*B2727</f>
        <v/>
      </c>
      <c r="T2727">
        <f>S2727*D2727</f>
        <v/>
      </c>
      <c r="U2727">
        <f>S2727*F2727*H2727</f>
        <v/>
      </c>
      <c r="V2727">
        <f>S2727*F2727*(H2727-1)</f>
        <v/>
      </c>
      <c r="W2727">
        <f>U2727*J2727</f>
        <v/>
      </c>
      <c r="X2727">
        <f>T2727+W2727</f>
        <v/>
      </c>
      <c r="Y2727">
        <f>(T2727*E2727+W2727*L2727)*(1-R2727-'d_고정'!$B$13)</f>
        <v/>
      </c>
      <c r="Z2727">
        <f>(U2727*N2727*Q2727+'d_고정'!$B$3*('6_기대효과'!$H$7/8)*Q2727*'d_고정'!$B$10*P2727*('6_기대효과'!$K$7/'d_고정'!$B$9))*(1-R2727)</f>
        <v/>
      </c>
      <c r="AA2727">
        <f>W2727*L2727*(1-R2727-'d_고정'!$B$13)+U2727*MAX(N2727-'d_고정'!$B$10*P2727*('6_기대효과'!$K$7/'d_고정'!$B$9),0)*Q2727*(1-R2727)</f>
        <v/>
      </c>
      <c r="AB2727">
        <f>Y2727+Z2727</f>
        <v/>
      </c>
      <c r="AC2727">
        <f>Y2727/('d_고정'!$B$5*'6_기대효과'!$H$7/8)/'d_고정'!$B$6</f>
        <v/>
      </c>
      <c r="AD2727">
        <f>Y2727/('d_고정'!$B$8*'6_기대효과'!$H$7/8)</f>
        <v/>
      </c>
    </row>
    <row r="2728">
      <c r="A2728">
        <f>RAND()</f>
        <v/>
      </c>
      <c r="B2728">
        <f>IF('d_시나리오'!$J$2='d_시나리오'!$H$2,'d_시나리오'!$I$2,IF(A2728&lt;('d_시나리오'!$I$2-'d_시나리오'!$H$2)/('d_시나리오'!$J$2-'d_시나리오'!$H$2),'d_시나리오'!$H$2+SQRT(A2728*('d_시나리오'!$J$2-'d_시나리오'!$H$2)*('d_시나리오'!$I$2-'d_시나리오'!$H$2)),'d_시나리오'!$J$2-SQRT((1-A2728)*('d_시나리오'!$J$2-'d_시나리오'!$H$2)*('d_시나리오'!$J$2-'d_시나리오'!$I$2))))</f>
        <v/>
      </c>
      <c r="C2728">
        <f>RAND()</f>
        <v/>
      </c>
      <c r="D2728">
        <f>BETAINV(RAND(),IF(C2728&lt;'d_고정'!$B$26,'d_고정'!$B$23,'d_고정'!$B$16)+1,'d_고정'!$B$17-IF(C2728&lt;'d_고정'!$B$26,'d_고정'!$B$23,'d_고정'!$B$16)+1)*('d_고정'!$B$14+('d_고정'!$B$15-'d_고정'!$B$14)*RAND())</f>
        <v/>
      </c>
      <c r="E2728">
        <f>INDEX('d_분포'!$A$2:$A$28,RANDBETWEEN(1,27))</f>
        <v/>
      </c>
      <c r="F2728">
        <f>INDEX('d_분포'!$C$2:$C$5,RANDBETWEEN(1,4))*(0.9+0.2*RAND())</f>
        <v/>
      </c>
      <c r="G2728">
        <f>RAND()</f>
        <v/>
      </c>
      <c r="H2728">
        <f>(F2728+(1-F2728)*('d_고정'!$B$22*BETAINV(RAND(),IF(G2728&lt;'d_고정'!$B$26,'d_고정'!$B$25,'d_고정'!$B$20)+1,'d_고정'!$B$21-IF(G2728&lt;'d_고정'!$B$26,'d_고정'!$B$25,'d_고정'!$B$20)+1)+(1-'d_고정'!$B$22)*BETAINV(RAND(),IF(G2728&lt;'d_고정'!$B$26,'d_고정'!$B$24,'d_고정'!$B$18)+1,'d_고정'!$B$19-IF(G2728&lt;'d_고정'!$B$26,'d_고정'!$B$24,'d_고정'!$B$18)+1))*('d_고정'!$B$14+('d_고정'!$B$15-'d_고정'!$B$14)*RAND()))/F2728</f>
        <v/>
      </c>
      <c r="I2728">
        <f>RAND()</f>
        <v/>
      </c>
      <c r="J2728">
        <f>IF('d_시나리오'!$J$3='d_시나리오'!$H$3,'d_시나리오'!$I$3,IF(I2728&lt;('d_시나리오'!$I$3-'d_시나리오'!$H$3)/('d_시나리오'!$J$3-'d_시나리오'!$H$3),'d_시나리오'!$H$3+SQRT(I2728*('d_시나리오'!$J$3-'d_시나리오'!$H$3)*('d_시나리오'!$I$3-'d_시나리오'!$H$3)),'d_시나리오'!$J$3-SQRT((1-I2728)*('d_시나리오'!$J$3-'d_시나리오'!$H$3)*('d_시나리오'!$J$3-'d_시나리오'!$I$3))))</f>
        <v/>
      </c>
      <c r="K2728">
        <f>RAND()</f>
        <v/>
      </c>
      <c r="L2728">
        <f>IF('d_시나리오'!$J$4='d_시나리오'!$H$4,'d_시나리오'!$I$4,IF(K2728&lt;('d_시나리오'!$I$4-'d_시나리오'!$H$4)/('d_시나리오'!$J$4-'d_시나리오'!$H$4),'d_시나리오'!$H$4+SQRT(K2728*('d_시나리오'!$J$4-'d_시나리오'!$H$4)*('d_시나리오'!$I$4-'d_시나리오'!$H$4)),'d_시나리오'!$J$4-SQRT((1-K2728)*('d_시나리오'!$J$4-'d_시나리오'!$H$4)*('d_시나리오'!$J$4-'d_시나리오'!$I$4))))</f>
        <v/>
      </c>
      <c r="M2728">
        <f>RAND()</f>
        <v/>
      </c>
      <c r="N2728">
        <f>IF('d_시나리오'!$J$5='d_시나리오'!$H$5,'d_시나리오'!$I$5,IF(M2728&lt;('d_시나리오'!$I$5-'d_시나리오'!$H$5)/('d_시나리오'!$J$5-'d_시나리오'!$H$5),'d_시나리오'!$H$5+SQRT(M2728*('d_시나리오'!$J$5-'d_시나리오'!$H$5)*('d_시나리오'!$I$5-'d_시나리오'!$H$5)),'d_시나리오'!$J$5-SQRT((1-M2728)*('d_시나리오'!$J$5-'d_시나리오'!$H$5)*('d_시나리오'!$J$5-'d_시나리오'!$I$5))))</f>
        <v/>
      </c>
      <c r="O2728">
        <f>RAND()</f>
        <v/>
      </c>
      <c r="P2728">
        <f>IF('d_시나리오'!$J$6='d_시나리오'!$H$6,'d_시나리오'!$I$6,IF(O2728&lt;('d_시나리오'!$I$6-'d_시나리오'!$H$6)/('d_시나리오'!$J$6-'d_시나리오'!$H$6),'d_시나리오'!$H$6+SQRT(O2728*('d_시나리오'!$J$6-'d_시나리오'!$H$6)*('d_시나리오'!$I$6-'d_시나리오'!$H$6)),'d_시나리오'!$J$6-SQRT((1-O2728)*('d_시나리오'!$J$6-'d_시나리오'!$H$6)*('d_시나리오'!$J$6-'d_시나리오'!$I$6))))</f>
        <v/>
      </c>
      <c r="Q2728">
        <f>INDEX('d_분포'!$B$2:$B$57,RANDBETWEEN(1,56))</f>
        <v/>
      </c>
      <c r="R2728">
        <f>BETAINV(RAND(),5,5)</f>
        <v/>
      </c>
      <c r="S2728">
        <f>'d_고정'!$B$1*'6_기대효과'!$H$7*('d_시나리오'!$I$7/'d_고정'!$B$2)*B2728</f>
        <v/>
      </c>
      <c r="T2728">
        <f>S2728*D2728</f>
        <v/>
      </c>
      <c r="U2728">
        <f>S2728*F2728*H2728</f>
        <v/>
      </c>
      <c r="V2728">
        <f>S2728*F2728*(H2728-1)</f>
        <v/>
      </c>
      <c r="W2728">
        <f>U2728*J2728</f>
        <v/>
      </c>
      <c r="X2728">
        <f>T2728+W2728</f>
        <v/>
      </c>
      <c r="Y2728">
        <f>(T2728*E2728+W2728*L2728)*(1-R2728-'d_고정'!$B$13)</f>
        <v/>
      </c>
      <c r="Z2728">
        <f>(U2728*N2728*Q2728+'d_고정'!$B$3*('6_기대효과'!$H$7/8)*Q2728*'d_고정'!$B$10*P2728*('6_기대효과'!$K$7/'d_고정'!$B$9))*(1-R2728)</f>
        <v/>
      </c>
      <c r="AA2728">
        <f>W2728*L2728*(1-R2728-'d_고정'!$B$13)+U2728*MAX(N2728-'d_고정'!$B$10*P2728*('6_기대효과'!$K$7/'d_고정'!$B$9),0)*Q2728*(1-R2728)</f>
        <v/>
      </c>
      <c r="AB2728">
        <f>Y2728+Z2728</f>
        <v/>
      </c>
      <c r="AC2728">
        <f>Y2728/('d_고정'!$B$5*'6_기대효과'!$H$7/8)/'d_고정'!$B$6</f>
        <v/>
      </c>
      <c r="AD2728">
        <f>Y2728/('d_고정'!$B$8*'6_기대효과'!$H$7/8)</f>
        <v/>
      </c>
    </row>
    <row r="2729">
      <c r="A2729">
        <f>RAND()</f>
        <v/>
      </c>
      <c r="B2729">
        <f>IF('d_시나리오'!$J$2='d_시나리오'!$H$2,'d_시나리오'!$I$2,IF(A2729&lt;('d_시나리오'!$I$2-'d_시나리오'!$H$2)/('d_시나리오'!$J$2-'d_시나리오'!$H$2),'d_시나리오'!$H$2+SQRT(A2729*('d_시나리오'!$J$2-'d_시나리오'!$H$2)*('d_시나리오'!$I$2-'d_시나리오'!$H$2)),'d_시나리오'!$J$2-SQRT((1-A2729)*('d_시나리오'!$J$2-'d_시나리오'!$H$2)*('d_시나리오'!$J$2-'d_시나리오'!$I$2))))</f>
        <v/>
      </c>
      <c r="C2729">
        <f>RAND()</f>
        <v/>
      </c>
      <c r="D2729">
        <f>BETAINV(RAND(),IF(C2729&lt;'d_고정'!$B$26,'d_고정'!$B$23,'d_고정'!$B$16)+1,'d_고정'!$B$17-IF(C2729&lt;'d_고정'!$B$26,'d_고정'!$B$23,'d_고정'!$B$16)+1)*('d_고정'!$B$14+('d_고정'!$B$15-'d_고정'!$B$14)*RAND())</f>
        <v/>
      </c>
      <c r="E2729">
        <f>INDEX('d_분포'!$A$2:$A$28,RANDBETWEEN(1,27))</f>
        <v/>
      </c>
      <c r="F2729">
        <f>INDEX('d_분포'!$C$2:$C$5,RANDBETWEEN(1,4))*(0.9+0.2*RAND())</f>
        <v/>
      </c>
      <c r="G2729">
        <f>RAND()</f>
        <v/>
      </c>
      <c r="H2729">
        <f>(F2729+(1-F2729)*('d_고정'!$B$22*BETAINV(RAND(),IF(G2729&lt;'d_고정'!$B$26,'d_고정'!$B$25,'d_고정'!$B$20)+1,'d_고정'!$B$21-IF(G2729&lt;'d_고정'!$B$26,'d_고정'!$B$25,'d_고정'!$B$20)+1)+(1-'d_고정'!$B$22)*BETAINV(RAND(),IF(G2729&lt;'d_고정'!$B$26,'d_고정'!$B$24,'d_고정'!$B$18)+1,'d_고정'!$B$19-IF(G2729&lt;'d_고정'!$B$26,'d_고정'!$B$24,'d_고정'!$B$18)+1))*('d_고정'!$B$14+('d_고정'!$B$15-'d_고정'!$B$14)*RAND()))/F2729</f>
        <v/>
      </c>
      <c r="I2729">
        <f>RAND()</f>
        <v/>
      </c>
      <c r="J2729">
        <f>IF('d_시나리오'!$J$3='d_시나리오'!$H$3,'d_시나리오'!$I$3,IF(I2729&lt;('d_시나리오'!$I$3-'d_시나리오'!$H$3)/('d_시나리오'!$J$3-'d_시나리오'!$H$3),'d_시나리오'!$H$3+SQRT(I2729*('d_시나리오'!$J$3-'d_시나리오'!$H$3)*('d_시나리오'!$I$3-'d_시나리오'!$H$3)),'d_시나리오'!$J$3-SQRT((1-I2729)*('d_시나리오'!$J$3-'d_시나리오'!$H$3)*('d_시나리오'!$J$3-'d_시나리오'!$I$3))))</f>
        <v/>
      </c>
      <c r="K2729">
        <f>RAND()</f>
        <v/>
      </c>
      <c r="L2729">
        <f>IF('d_시나리오'!$J$4='d_시나리오'!$H$4,'d_시나리오'!$I$4,IF(K2729&lt;('d_시나리오'!$I$4-'d_시나리오'!$H$4)/('d_시나리오'!$J$4-'d_시나리오'!$H$4),'d_시나리오'!$H$4+SQRT(K2729*('d_시나리오'!$J$4-'d_시나리오'!$H$4)*('d_시나리오'!$I$4-'d_시나리오'!$H$4)),'d_시나리오'!$J$4-SQRT((1-K2729)*('d_시나리오'!$J$4-'d_시나리오'!$H$4)*('d_시나리오'!$J$4-'d_시나리오'!$I$4))))</f>
        <v/>
      </c>
      <c r="M2729">
        <f>RAND()</f>
        <v/>
      </c>
      <c r="N2729">
        <f>IF('d_시나리오'!$J$5='d_시나리오'!$H$5,'d_시나리오'!$I$5,IF(M2729&lt;('d_시나리오'!$I$5-'d_시나리오'!$H$5)/('d_시나리오'!$J$5-'d_시나리오'!$H$5),'d_시나리오'!$H$5+SQRT(M2729*('d_시나리오'!$J$5-'d_시나리오'!$H$5)*('d_시나리오'!$I$5-'d_시나리오'!$H$5)),'d_시나리오'!$J$5-SQRT((1-M2729)*('d_시나리오'!$J$5-'d_시나리오'!$H$5)*('d_시나리오'!$J$5-'d_시나리오'!$I$5))))</f>
        <v/>
      </c>
      <c r="O2729">
        <f>RAND()</f>
        <v/>
      </c>
      <c r="P2729">
        <f>IF('d_시나리오'!$J$6='d_시나리오'!$H$6,'d_시나리오'!$I$6,IF(O2729&lt;('d_시나리오'!$I$6-'d_시나리오'!$H$6)/('d_시나리오'!$J$6-'d_시나리오'!$H$6),'d_시나리오'!$H$6+SQRT(O2729*('d_시나리오'!$J$6-'d_시나리오'!$H$6)*('d_시나리오'!$I$6-'d_시나리오'!$H$6)),'d_시나리오'!$J$6-SQRT((1-O2729)*('d_시나리오'!$J$6-'d_시나리오'!$H$6)*('d_시나리오'!$J$6-'d_시나리오'!$I$6))))</f>
        <v/>
      </c>
      <c r="Q2729">
        <f>INDEX('d_분포'!$B$2:$B$57,RANDBETWEEN(1,56))</f>
        <v/>
      </c>
      <c r="R2729">
        <f>BETAINV(RAND(),5,5)</f>
        <v/>
      </c>
      <c r="S2729">
        <f>'d_고정'!$B$1*'6_기대효과'!$H$7*('d_시나리오'!$I$7/'d_고정'!$B$2)*B2729</f>
        <v/>
      </c>
      <c r="T2729">
        <f>S2729*D2729</f>
        <v/>
      </c>
      <c r="U2729">
        <f>S2729*F2729*H2729</f>
        <v/>
      </c>
      <c r="V2729">
        <f>S2729*F2729*(H2729-1)</f>
        <v/>
      </c>
      <c r="W2729">
        <f>U2729*J2729</f>
        <v/>
      </c>
      <c r="X2729">
        <f>T2729+W2729</f>
        <v/>
      </c>
      <c r="Y2729">
        <f>(T2729*E2729+W2729*L2729)*(1-R2729-'d_고정'!$B$13)</f>
        <v/>
      </c>
      <c r="Z2729">
        <f>(U2729*N2729*Q2729+'d_고정'!$B$3*('6_기대효과'!$H$7/8)*Q2729*'d_고정'!$B$10*P2729*('6_기대효과'!$K$7/'d_고정'!$B$9))*(1-R2729)</f>
        <v/>
      </c>
      <c r="AA2729">
        <f>W2729*L2729*(1-R2729-'d_고정'!$B$13)+U2729*MAX(N2729-'d_고정'!$B$10*P2729*('6_기대효과'!$K$7/'d_고정'!$B$9),0)*Q2729*(1-R2729)</f>
        <v/>
      </c>
      <c r="AB2729">
        <f>Y2729+Z2729</f>
        <v/>
      </c>
      <c r="AC2729">
        <f>Y2729/('d_고정'!$B$5*'6_기대효과'!$H$7/8)/'d_고정'!$B$6</f>
        <v/>
      </c>
      <c r="AD2729">
        <f>Y2729/('d_고정'!$B$8*'6_기대효과'!$H$7/8)</f>
        <v/>
      </c>
    </row>
    <row r="2730">
      <c r="A2730">
        <f>RAND()</f>
        <v/>
      </c>
      <c r="B2730">
        <f>IF('d_시나리오'!$J$2='d_시나리오'!$H$2,'d_시나리오'!$I$2,IF(A2730&lt;('d_시나리오'!$I$2-'d_시나리오'!$H$2)/('d_시나리오'!$J$2-'d_시나리오'!$H$2),'d_시나리오'!$H$2+SQRT(A2730*('d_시나리오'!$J$2-'d_시나리오'!$H$2)*('d_시나리오'!$I$2-'d_시나리오'!$H$2)),'d_시나리오'!$J$2-SQRT((1-A2730)*('d_시나리오'!$J$2-'d_시나리오'!$H$2)*('d_시나리오'!$J$2-'d_시나리오'!$I$2))))</f>
        <v/>
      </c>
      <c r="C2730">
        <f>RAND()</f>
        <v/>
      </c>
      <c r="D2730">
        <f>BETAINV(RAND(),IF(C2730&lt;'d_고정'!$B$26,'d_고정'!$B$23,'d_고정'!$B$16)+1,'d_고정'!$B$17-IF(C2730&lt;'d_고정'!$B$26,'d_고정'!$B$23,'d_고정'!$B$16)+1)*('d_고정'!$B$14+('d_고정'!$B$15-'d_고정'!$B$14)*RAND())</f>
        <v/>
      </c>
      <c r="E2730">
        <f>INDEX('d_분포'!$A$2:$A$28,RANDBETWEEN(1,27))</f>
        <v/>
      </c>
      <c r="F2730">
        <f>INDEX('d_분포'!$C$2:$C$5,RANDBETWEEN(1,4))*(0.9+0.2*RAND())</f>
        <v/>
      </c>
      <c r="G2730">
        <f>RAND()</f>
        <v/>
      </c>
      <c r="H2730">
        <f>(F2730+(1-F2730)*('d_고정'!$B$22*BETAINV(RAND(),IF(G2730&lt;'d_고정'!$B$26,'d_고정'!$B$25,'d_고정'!$B$20)+1,'d_고정'!$B$21-IF(G2730&lt;'d_고정'!$B$26,'d_고정'!$B$25,'d_고정'!$B$20)+1)+(1-'d_고정'!$B$22)*BETAINV(RAND(),IF(G2730&lt;'d_고정'!$B$26,'d_고정'!$B$24,'d_고정'!$B$18)+1,'d_고정'!$B$19-IF(G2730&lt;'d_고정'!$B$26,'d_고정'!$B$24,'d_고정'!$B$18)+1))*('d_고정'!$B$14+('d_고정'!$B$15-'d_고정'!$B$14)*RAND()))/F2730</f>
        <v/>
      </c>
      <c r="I2730">
        <f>RAND()</f>
        <v/>
      </c>
      <c r="J2730">
        <f>IF('d_시나리오'!$J$3='d_시나리오'!$H$3,'d_시나리오'!$I$3,IF(I2730&lt;('d_시나리오'!$I$3-'d_시나리오'!$H$3)/('d_시나리오'!$J$3-'d_시나리오'!$H$3),'d_시나리오'!$H$3+SQRT(I2730*('d_시나리오'!$J$3-'d_시나리오'!$H$3)*('d_시나리오'!$I$3-'d_시나리오'!$H$3)),'d_시나리오'!$J$3-SQRT((1-I2730)*('d_시나리오'!$J$3-'d_시나리오'!$H$3)*('d_시나리오'!$J$3-'d_시나리오'!$I$3))))</f>
        <v/>
      </c>
      <c r="K2730">
        <f>RAND()</f>
        <v/>
      </c>
      <c r="L2730">
        <f>IF('d_시나리오'!$J$4='d_시나리오'!$H$4,'d_시나리오'!$I$4,IF(K2730&lt;('d_시나리오'!$I$4-'d_시나리오'!$H$4)/('d_시나리오'!$J$4-'d_시나리오'!$H$4),'d_시나리오'!$H$4+SQRT(K2730*('d_시나리오'!$J$4-'d_시나리오'!$H$4)*('d_시나리오'!$I$4-'d_시나리오'!$H$4)),'d_시나리오'!$J$4-SQRT((1-K2730)*('d_시나리오'!$J$4-'d_시나리오'!$H$4)*('d_시나리오'!$J$4-'d_시나리오'!$I$4))))</f>
        <v/>
      </c>
      <c r="M2730">
        <f>RAND()</f>
        <v/>
      </c>
      <c r="N2730">
        <f>IF('d_시나리오'!$J$5='d_시나리오'!$H$5,'d_시나리오'!$I$5,IF(M2730&lt;('d_시나리오'!$I$5-'d_시나리오'!$H$5)/('d_시나리오'!$J$5-'d_시나리오'!$H$5),'d_시나리오'!$H$5+SQRT(M2730*('d_시나리오'!$J$5-'d_시나리오'!$H$5)*('d_시나리오'!$I$5-'d_시나리오'!$H$5)),'d_시나리오'!$J$5-SQRT((1-M2730)*('d_시나리오'!$J$5-'d_시나리오'!$H$5)*('d_시나리오'!$J$5-'d_시나리오'!$I$5))))</f>
        <v/>
      </c>
      <c r="O2730">
        <f>RAND()</f>
        <v/>
      </c>
      <c r="P2730">
        <f>IF('d_시나리오'!$J$6='d_시나리오'!$H$6,'d_시나리오'!$I$6,IF(O2730&lt;('d_시나리오'!$I$6-'d_시나리오'!$H$6)/('d_시나리오'!$J$6-'d_시나리오'!$H$6),'d_시나리오'!$H$6+SQRT(O2730*('d_시나리오'!$J$6-'d_시나리오'!$H$6)*('d_시나리오'!$I$6-'d_시나리오'!$H$6)),'d_시나리오'!$J$6-SQRT((1-O2730)*('d_시나리오'!$J$6-'d_시나리오'!$H$6)*('d_시나리오'!$J$6-'d_시나리오'!$I$6))))</f>
        <v/>
      </c>
      <c r="Q2730">
        <f>INDEX('d_분포'!$B$2:$B$57,RANDBETWEEN(1,56))</f>
        <v/>
      </c>
      <c r="R2730">
        <f>BETAINV(RAND(),5,5)</f>
        <v/>
      </c>
      <c r="S2730">
        <f>'d_고정'!$B$1*'6_기대효과'!$H$7*('d_시나리오'!$I$7/'d_고정'!$B$2)*B2730</f>
        <v/>
      </c>
      <c r="T2730">
        <f>S2730*D2730</f>
        <v/>
      </c>
      <c r="U2730">
        <f>S2730*F2730*H2730</f>
        <v/>
      </c>
      <c r="V2730">
        <f>S2730*F2730*(H2730-1)</f>
        <v/>
      </c>
      <c r="W2730">
        <f>U2730*J2730</f>
        <v/>
      </c>
      <c r="X2730">
        <f>T2730+W2730</f>
        <v/>
      </c>
      <c r="Y2730">
        <f>(T2730*E2730+W2730*L2730)*(1-R2730-'d_고정'!$B$13)</f>
        <v/>
      </c>
      <c r="Z2730">
        <f>(U2730*N2730*Q2730+'d_고정'!$B$3*('6_기대효과'!$H$7/8)*Q2730*'d_고정'!$B$10*P2730*('6_기대효과'!$K$7/'d_고정'!$B$9))*(1-R2730)</f>
        <v/>
      </c>
      <c r="AA2730">
        <f>W2730*L2730*(1-R2730-'d_고정'!$B$13)+U2730*MAX(N2730-'d_고정'!$B$10*P2730*('6_기대효과'!$K$7/'d_고정'!$B$9),0)*Q2730*(1-R2730)</f>
        <v/>
      </c>
      <c r="AB2730">
        <f>Y2730+Z2730</f>
        <v/>
      </c>
      <c r="AC2730">
        <f>Y2730/('d_고정'!$B$5*'6_기대효과'!$H$7/8)/'d_고정'!$B$6</f>
        <v/>
      </c>
      <c r="AD2730">
        <f>Y2730/('d_고정'!$B$8*'6_기대효과'!$H$7/8)</f>
        <v/>
      </c>
    </row>
    <row r="2731">
      <c r="A2731">
        <f>RAND()</f>
        <v/>
      </c>
      <c r="B2731">
        <f>IF('d_시나리오'!$J$2='d_시나리오'!$H$2,'d_시나리오'!$I$2,IF(A2731&lt;('d_시나리오'!$I$2-'d_시나리오'!$H$2)/('d_시나리오'!$J$2-'d_시나리오'!$H$2),'d_시나리오'!$H$2+SQRT(A2731*('d_시나리오'!$J$2-'d_시나리오'!$H$2)*('d_시나리오'!$I$2-'d_시나리오'!$H$2)),'d_시나리오'!$J$2-SQRT((1-A2731)*('d_시나리오'!$J$2-'d_시나리오'!$H$2)*('d_시나리오'!$J$2-'d_시나리오'!$I$2))))</f>
        <v/>
      </c>
      <c r="C2731">
        <f>RAND()</f>
        <v/>
      </c>
      <c r="D2731">
        <f>BETAINV(RAND(),IF(C2731&lt;'d_고정'!$B$26,'d_고정'!$B$23,'d_고정'!$B$16)+1,'d_고정'!$B$17-IF(C2731&lt;'d_고정'!$B$26,'d_고정'!$B$23,'d_고정'!$B$16)+1)*('d_고정'!$B$14+('d_고정'!$B$15-'d_고정'!$B$14)*RAND())</f>
        <v/>
      </c>
      <c r="E2731">
        <f>INDEX('d_분포'!$A$2:$A$28,RANDBETWEEN(1,27))</f>
        <v/>
      </c>
      <c r="F2731">
        <f>INDEX('d_분포'!$C$2:$C$5,RANDBETWEEN(1,4))*(0.9+0.2*RAND())</f>
        <v/>
      </c>
      <c r="G2731">
        <f>RAND()</f>
        <v/>
      </c>
      <c r="H2731">
        <f>(F2731+(1-F2731)*('d_고정'!$B$22*BETAINV(RAND(),IF(G2731&lt;'d_고정'!$B$26,'d_고정'!$B$25,'d_고정'!$B$20)+1,'d_고정'!$B$21-IF(G2731&lt;'d_고정'!$B$26,'d_고정'!$B$25,'d_고정'!$B$20)+1)+(1-'d_고정'!$B$22)*BETAINV(RAND(),IF(G2731&lt;'d_고정'!$B$26,'d_고정'!$B$24,'d_고정'!$B$18)+1,'d_고정'!$B$19-IF(G2731&lt;'d_고정'!$B$26,'d_고정'!$B$24,'d_고정'!$B$18)+1))*('d_고정'!$B$14+('d_고정'!$B$15-'d_고정'!$B$14)*RAND()))/F2731</f>
        <v/>
      </c>
      <c r="I2731">
        <f>RAND()</f>
        <v/>
      </c>
      <c r="J2731">
        <f>IF('d_시나리오'!$J$3='d_시나리오'!$H$3,'d_시나리오'!$I$3,IF(I2731&lt;('d_시나리오'!$I$3-'d_시나리오'!$H$3)/('d_시나리오'!$J$3-'d_시나리오'!$H$3),'d_시나리오'!$H$3+SQRT(I2731*('d_시나리오'!$J$3-'d_시나리오'!$H$3)*('d_시나리오'!$I$3-'d_시나리오'!$H$3)),'d_시나리오'!$J$3-SQRT((1-I2731)*('d_시나리오'!$J$3-'d_시나리오'!$H$3)*('d_시나리오'!$J$3-'d_시나리오'!$I$3))))</f>
        <v/>
      </c>
      <c r="K2731">
        <f>RAND()</f>
        <v/>
      </c>
      <c r="L2731">
        <f>IF('d_시나리오'!$J$4='d_시나리오'!$H$4,'d_시나리오'!$I$4,IF(K2731&lt;('d_시나리오'!$I$4-'d_시나리오'!$H$4)/('d_시나리오'!$J$4-'d_시나리오'!$H$4),'d_시나리오'!$H$4+SQRT(K2731*('d_시나리오'!$J$4-'d_시나리오'!$H$4)*('d_시나리오'!$I$4-'d_시나리오'!$H$4)),'d_시나리오'!$J$4-SQRT((1-K2731)*('d_시나리오'!$J$4-'d_시나리오'!$H$4)*('d_시나리오'!$J$4-'d_시나리오'!$I$4))))</f>
        <v/>
      </c>
      <c r="M2731">
        <f>RAND()</f>
        <v/>
      </c>
      <c r="N2731">
        <f>IF('d_시나리오'!$J$5='d_시나리오'!$H$5,'d_시나리오'!$I$5,IF(M2731&lt;('d_시나리오'!$I$5-'d_시나리오'!$H$5)/('d_시나리오'!$J$5-'d_시나리오'!$H$5),'d_시나리오'!$H$5+SQRT(M2731*('d_시나리오'!$J$5-'d_시나리오'!$H$5)*('d_시나리오'!$I$5-'d_시나리오'!$H$5)),'d_시나리오'!$J$5-SQRT((1-M2731)*('d_시나리오'!$J$5-'d_시나리오'!$H$5)*('d_시나리오'!$J$5-'d_시나리오'!$I$5))))</f>
        <v/>
      </c>
      <c r="O2731">
        <f>RAND()</f>
        <v/>
      </c>
      <c r="P2731">
        <f>IF('d_시나리오'!$J$6='d_시나리오'!$H$6,'d_시나리오'!$I$6,IF(O2731&lt;('d_시나리오'!$I$6-'d_시나리오'!$H$6)/('d_시나리오'!$J$6-'d_시나리오'!$H$6),'d_시나리오'!$H$6+SQRT(O2731*('d_시나리오'!$J$6-'d_시나리오'!$H$6)*('d_시나리오'!$I$6-'d_시나리오'!$H$6)),'d_시나리오'!$J$6-SQRT((1-O2731)*('d_시나리오'!$J$6-'d_시나리오'!$H$6)*('d_시나리오'!$J$6-'d_시나리오'!$I$6))))</f>
        <v/>
      </c>
      <c r="Q2731">
        <f>INDEX('d_분포'!$B$2:$B$57,RANDBETWEEN(1,56))</f>
        <v/>
      </c>
      <c r="R2731">
        <f>BETAINV(RAND(),5,5)</f>
        <v/>
      </c>
      <c r="S2731">
        <f>'d_고정'!$B$1*'6_기대효과'!$H$7*('d_시나리오'!$I$7/'d_고정'!$B$2)*B2731</f>
        <v/>
      </c>
      <c r="T2731">
        <f>S2731*D2731</f>
        <v/>
      </c>
      <c r="U2731">
        <f>S2731*F2731*H2731</f>
        <v/>
      </c>
      <c r="V2731">
        <f>S2731*F2731*(H2731-1)</f>
        <v/>
      </c>
      <c r="W2731">
        <f>U2731*J2731</f>
        <v/>
      </c>
      <c r="X2731">
        <f>T2731+W2731</f>
        <v/>
      </c>
      <c r="Y2731">
        <f>(T2731*E2731+W2731*L2731)*(1-R2731-'d_고정'!$B$13)</f>
        <v/>
      </c>
      <c r="Z2731">
        <f>(U2731*N2731*Q2731+'d_고정'!$B$3*('6_기대효과'!$H$7/8)*Q2731*'d_고정'!$B$10*P2731*('6_기대효과'!$K$7/'d_고정'!$B$9))*(1-R2731)</f>
        <v/>
      </c>
      <c r="AA2731">
        <f>W2731*L2731*(1-R2731-'d_고정'!$B$13)+U2731*MAX(N2731-'d_고정'!$B$10*P2731*('6_기대효과'!$K$7/'d_고정'!$B$9),0)*Q2731*(1-R2731)</f>
        <v/>
      </c>
      <c r="AB2731">
        <f>Y2731+Z2731</f>
        <v/>
      </c>
      <c r="AC2731">
        <f>Y2731/('d_고정'!$B$5*'6_기대효과'!$H$7/8)/'d_고정'!$B$6</f>
        <v/>
      </c>
      <c r="AD2731">
        <f>Y2731/('d_고정'!$B$8*'6_기대효과'!$H$7/8)</f>
        <v/>
      </c>
    </row>
    <row r="2732">
      <c r="A2732">
        <f>RAND()</f>
        <v/>
      </c>
      <c r="B2732">
        <f>IF('d_시나리오'!$J$2='d_시나리오'!$H$2,'d_시나리오'!$I$2,IF(A2732&lt;('d_시나리오'!$I$2-'d_시나리오'!$H$2)/('d_시나리오'!$J$2-'d_시나리오'!$H$2),'d_시나리오'!$H$2+SQRT(A2732*('d_시나리오'!$J$2-'d_시나리오'!$H$2)*('d_시나리오'!$I$2-'d_시나리오'!$H$2)),'d_시나리오'!$J$2-SQRT((1-A2732)*('d_시나리오'!$J$2-'d_시나리오'!$H$2)*('d_시나리오'!$J$2-'d_시나리오'!$I$2))))</f>
        <v/>
      </c>
      <c r="C2732">
        <f>RAND()</f>
        <v/>
      </c>
      <c r="D2732">
        <f>BETAINV(RAND(),IF(C2732&lt;'d_고정'!$B$26,'d_고정'!$B$23,'d_고정'!$B$16)+1,'d_고정'!$B$17-IF(C2732&lt;'d_고정'!$B$26,'d_고정'!$B$23,'d_고정'!$B$16)+1)*('d_고정'!$B$14+('d_고정'!$B$15-'d_고정'!$B$14)*RAND())</f>
        <v/>
      </c>
      <c r="E2732">
        <f>INDEX('d_분포'!$A$2:$A$28,RANDBETWEEN(1,27))</f>
        <v/>
      </c>
      <c r="F2732">
        <f>INDEX('d_분포'!$C$2:$C$5,RANDBETWEEN(1,4))*(0.9+0.2*RAND())</f>
        <v/>
      </c>
      <c r="G2732">
        <f>RAND()</f>
        <v/>
      </c>
      <c r="H2732">
        <f>(F2732+(1-F2732)*('d_고정'!$B$22*BETAINV(RAND(),IF(G2732&lt;'d_고정'!$B$26,'d_고정'!$B$25,'d_고정'!$B$20)+1,'d_고정'!$B$21-IF(G2732&lt;'d_고정'!$B$26,'d_고정'!$B$25,'d_고정'!$B$20)+1)+(1-'d_고정'!$B$22)*BETAINV(RAND(),IF(G2732&lt;'d_고정'!$B$26,'d_고정'!$B$24,'d_고정'!$B$18)+1,'d_고정'!$B$19-IF(G2732&lt;'d_고정'!$B$26,'d_고정'!$B$24,'d_고정'!$B$18)+1))*('d_고정'!$B$14+('d_고정'!$B$15-'d_고정'!$B$14)*RAND()))/F2732</f>
        <v/>
      </c>
      <c r="I2732">
        <f>RAND()</f>
        <v/>
      </c>
      <c r="J2732">
        <f>IF('d_시나리오'!$J$3='d_시나리오'!$H$3,'d_시나리오'!$I$3,IF(I2732&lt;('d_시나리오'!$I$3-'d_시나리오'!$H$3)/('d_시나리오'!$J$3-'d_시나리오'!$H$3),'d_시나리오'!$H$3+SQRT(I2732*('d_시나리오'!$J$3-'d_시나리오'!$H$3)*('d_시나리오'!$I$3-'d_시나리오'!$H$3)),'d_시나리오'!$J$3-SQRT((1-I2732)*('d_시나리오'!$J$3-'d_시나리오'!$H$3)*('d_시나리오'!$J$3-'d_시나리오'!$I$3))))</f>
        <v/>
      </c>
      <c r="K2732">
        <f>RAND()</f>
        <v/>
      </c>
      <c r="L2732">
        <f>IF('d_시나리오'!$J$4='d_시나리오'!$H$4,'d_시나리오'!$I$4,IF(K2732&lt;('d_시나리오'!$I$4-'d_시나리오'!$H$4)/('d_시나리오'!$J$4-'d_시나리오'!$H$4),'d_시나리오'!$H$4+SQRT(K2732*('d_시나리오'!$J$4-'d_시나리오'!$H$4)*('d_시나리오'!$I$4-'d_시나리오'!$H$4)),'d_시나리오'!$J$4-SQRT((1-K2732)*('d_시나리오'!$J$4-'d_시나리오'!$H$4)*('d_시나리오'!$J$4-'d_시나리오'!$I$4))))</f>
        <v/>
      </c>
      <c r="M2732">
        <f>RAND()</f>
        <v/>
      </c>
      <c r="N2732">
        <f>IF('d_시나리오'!$J$5='d_시나리오'!$H$5,'d_시나리오'!$I$5,IF(M2732&lt;('d_시나리오'!$I$5-'d_시나리오'!$H$5)/('d_시나리오'!$J$5-'d_시나리오'!$H$5),'d_시나리오'!$H$5+SQRT(M2732*('d_시나리오'!$J$5-'d_시나리오'!$H$5)*('d_시나리오'!$I$5-'d_시나리오'!$H$5)),'d_시나리오'!$J$5-SQRT((1-M2732)*('d_시나리오'!$J$5-'d_시나리오'!$H$5)*('d_시나리오'!$J$5-'d_시나리오'!$I$5))))</f>
        <v/>
      </c>
      <c r="O2732">
        <f>RAND()</f>
        <v/>
      </c>
      <c r="P2732">
        <f>IF('d_시나리오'!$J$6='d_시나리오'!$H$6,'d_시나리오'!$I$6,IF(O2732&lt;('d_시나리오'!$I$6-'d_시나리오'!$H$6)/('d_시나리오'!$J$6-'d_시나리오'!$H$6),'d_시나리오'!$H$6+SQRT(O2732*('d_시나리오'!$J$6-'d_시나리오'!$H$6)*('d_시나리오'!$I$6-'d_시나리오'!$H$6)),'d_시나리오'!$J$6-SQRT((1-O2732)*('d_시나리오'!$J$6-'d_시나리오'!$H$6)*('d_시나리오'!$J$6-'d_시나리오'!$I$6))))</f>
        <v/>
      </c>
      <c r="Q2732">
        <f>INDEX('d_분포'!$B$2:$B$57,RANDBETWEEN(1,56))</f>
        <v/>
      </c>
      <c r="R2732">
        <f>BETAINV(RAND(),5,5)</f>
        <v/>
      </c>
      <c r="S2732">
        <f>'d_고정'!$B$1*'6_기대효과'!$H$7*('d_시나리오'!$I$7/'d_고정'!$B$2)*B2732</f>
        <v/>
      </c>
      <c r="T2732">
        <f>S2732*D2732</f>
        <v/>
      </c>
      <c r="U2732">
        <f>S2732*F2732*H2732</f>
        <v/>
      </c>
      <c r="V2732">
        <f>S2732*F2732*(H2732-1)</f>
        <v/>
      </c>
      <c r="W2732">
        <f>U2732*J2732</f>
        <v/>
      </c>
      <c r="X2732">
        <f>T2732+W2732</f>
        <v/>
      </c>
      <c r="Y2732">
        <f>(T2732*E2732+W2732*L2732)*(1-R2732-'d_고정'!$B$13)</f>
        <v/>
      </c>
      <c r="Z2732">
        <f>(U2732*N2732*Q2732+'d_고정'!$B$3*('6_기대효과'!$H$7/8)*Q2732*'d_고정'!$B$10*P2732*('6_기대효과'!$K$7/'d_고정'!$B$9))*(1-R2732)</f>
        <v/>
      </c>
      <c r="AA2732">
        <f>W2732*L2732*(1-R2732-'d_고정'!$B$13)+U2732*MAX(N2732-'d_고정'!$B$10*P2732*('6_기대효과'!$K$7/'d_고정'!$B$9),0)*Q2732*(1-R2732)</f>
        <v/>
      </c>
      <c r="AB2732">
        <f>Y2732+Z2732</f>
        <v/>
      </c>
      <c r="AC2732">
        <f>Y2732/('d_고정'!$B$5*'6_기대효과'!$H$7/8)/'d_고정'!$B$6</f>
        <v/>
      </c>
      <c r="AD2732">
        <f>Y2732/('d_고정'!$B$8*'6_기대효과'!$H$7/8)</f>
        <v/>
      </c>
    </row>
    <row r="2733">
      <c r="A2733">
        <f>RAND()</f>
        <v/>
      </c>
      <c r="B2733">
        <f>IF('d_시나리오'!$J$2='d_시나리오'!$H$2,'d_시나리오'!$I$2,IF(A2733&lt;('d_시나리오'!$I$2-'d_시나리오'!$H$2)/('d_시나리오'!$J$2-'d_시나리오'!$H$2),'d_시나리오'!$H$2+SQRT(A2733*('d_시나리오'!$J$2-'d_시나리오'!$H$2)*('d_시나리오'!$I$2-'d_시나리오'!$H$2)),'d_시나리오'!$J$2-SQRT((1-A2733)*('d_시나리오'!$J$2-'d_시나리오'!$H$2)*('d_시나리오'!$J$2-'d_시나리오'!$I$2))))</f>
        <v/>
      </c>
      <c r="C2733">
        <f>RAND()</f>
        <v/>
      </c>
      <c r="D2733">
        <f>BETAINV(RAND(),IF(C2733&lt;'d_고정'!$B$26,'d_고정'!$B$23,'d_고정'!$B$16)+1,'d_고정'!$B$17-IF(C2733&lt;'d_고정'!$B$26,'d_고정'!$B$23,'d_고정'!$B$16)+1)*('d_고정'!$B$14+('d_고정'!$B$15-'d_고정'!$B$14)*RAND())</f>
        <v/>
      </c>
      <c r="E2733">
        <f>INDEX('d_분포'!$A$2:$A$28,RANDBETWEEN(1,27))</f>
        <v/>
      </c>
      <c r="F2733">
        <f>INDEX('d_분포'!$C$2:$C$5,RANDBETWEEN(1,4))*(0.9+0.2*RAND())</f>
        <v/>
      </c>
      <c r="G2733">
        <f>RAND()</f>
        <v/>
      </c>
      <c r="H2733">
        <f>(F2733+(1-F2733)*('d_고정'!$B$22*BETAINV(RAND(),IF(G2733&lt;'d_고정'!$B$26,'d_고정'!$B$25,'d_고정'!$B$20)+1,'d_고정'!$B$21-IF(G2733&lt;'d_고정'!$B$26,'d_고정'!$B$25,'d_고정'!$B$20)+1)+(1-'d_고정'!$B$22)*BETAINV(RAND(),IF(G2733&lt;'d_고정'!$B$26,'d_고정'!$B$24,'d_고정'!$B$18)+1,'d_고정'!$B$19-IF(G2733&lt;'d_고정'!$B$26,'d_고정'!$B$24,'d_고정'!$B$18)+1))*('d_고정'!$B$14+('d_고정'!$B$15-'d_고정'!$B$14)*RAND()))/F2733</f>
        <v/>
      </c>
      <c r="I2733">
        <f>RAND()</f>
        <v/>
      </c>
      <c r="J2733">
        <f>IF('d_시나리오'!$J$3='d_시나리오'!$H$3,'d_시나리오'!$I$3,IF(I2733&lt;('d_시나리오'!$I$3-'d_시나리오'!$H$3)/('d_시나리오'!$J$3-'d_시나리오'!$H$3),'d_시나리오'!$H$3+SQRT(I2733*('d_시나리오'!$J$3-'d_시나리오'!$H$3)*('d_시나리오'!$I$3-'d_시나리오'!$H$3)),'d_시나리오'!$J$3-SQRT((1-I2733)*('d_시나리오'!$J$3-'d_시나리오'!$H$3)*('d_시나리오'!$J$3-'d_시나리오'!$I$3))))</f>
        <v/>
      </c>
      <c r="K2733">
        <f>RAND()</f>
        <v/>
      </c>
      <c r="L2733">
        <f>IF('d_시나리오'!$J$4='d_시나리오'!$H$4,'d_시나리오'!$I$4,IF(K2733&lt;('d_시나리오'!$I$4-'d_시나리오'!$H$4)/('d_시나리오'!$J$4-'d_시나리오'!$H$4),'d_시나리오'!$H$4+SQRT(K2733*('d_시나리오'!$J$4-'d_시나리오'!$H$4)*('d_시나리오'!$I$4-'d_시나리오'!$H$4)),'d_시나리오'!$J$4-SQRT((1-K2733)*('d_시나리오'!$J$4-'d_시나리오'!$H$4)*('d_시나리오'!$J$4-'d_시나리오'!$I$4))))</f>
        <v/>
      </c>
      <c r="M2733">
        <f>RAND()</f>
        <v/>
      </c>
      <c r="N2733">
        <f>IF('d_시나리오'!$J$5='d_시나리오'!$H$5,'d_시나리오'!$I$5,IF(M2733&lt;('d_시나리오'!$I$5-'d_시나리오'!$H$5)/('d_시나리오'!$J$5-'d_시나리오'!$H$5),'d_시나리오'!$H$5+SQRT(M2733*('d_시나리오'!$J$5-'d_시나리오'!$H$5)*('d_시나리오'!$I$5-'d_시나리오'!$H$5)),'d_시나리오'!$J$5-SQRT((1-M2733)*('d_시나리오'!$J$5-'d_시나리오'!$H$5)*('d_시나리오'!$J$5-'d_시나리오'!$I$5))))</f>
        <v/>
      </c>
      <c r="O2733">
        <f>RAND()</f>
        <v/>
      </c>
      <c r="P2733">
        <f>IF('d_시나리오'!$J$6='d_시나리오'!$H$6,'d_시나리오'!$I$6,IF(O2733&lt;('d_시나리오'!$I$6-'d_시나리오'!$H$6)/('d_시나리오'!$J$6-'d_시나리오'!$H$6),'d_시나리오'!$H$6+SQRT(O2733*('d_시나리오'!$J$6-'d_시나리오'!$H$6)*('d_시나리오'!$I$6-'d_시나리오'!$H$6)),'d_시나리오'!$J$6-SQRT((1-O2733)*('d_시나리오'!$J$6-'d_시나리오'!$H$6)*('d_시나리오'!$J$6-'d_시나리오'!$I$6))))</f>
        <v/>
      </c>
      <c r="Q2733">
        <f>INDEX('d_분포'!$B$2:$B$57,RANDBETWEEN(1,56))</f>
        <v/>
      </c>
      <c r="R2733">
        <f>BETAINV(RAND(),5,5)</f>
        <v/>
      </c>
      <c r="S2733">
        <f>'d_고정'!$B$1*'6_기대효과'!$H$7*('d_시나리오'!$I$7/'d_고정'!$B$2)*B2733</f>
        <v/>
      </c>
      <c r="T2733">
        <f>S2733*D2733</f>
        <v/>
      </c>
      <c r="U2733">
        <f>S2733*F2733*H2733</f>
        <v/>
      </c>
      <c r="V2733">
        <f>S2733*F2733*(H2733-1)</f>
        <v/>
      </c>
      <c r="W2733">
        <f>U2733*J2733</f>
        <v/>
      </c>
      <c r="X2733">
        <f>T2733+W2733</f>
        <v/>
      </c>
      <c r="Y2733">
        <f>(T2733*E2733+W2733*L2733)*(1-R2733-'d_고정'!$B$13)</f>
        <v/>
      </c>
      <c r="Z2733">
        <f>(U2733*N2733*Q2733+'d_고정'!$B$3*('6_기대효과'!$H$7/8)*Q2733*'d_고정'!$B$10*P2733*('6_기대효과'!$K$7/'d_고정'!$B$9))*(1-R2733)</f>
        <v/>
      </c>
      <c r="AA2733">
        <f>W2733*L2733*(1-R2733-'d_고정'!$B$13)+U2733*MAX(N2733-'d_고정'!$B$10*P2733*('6_기대효과'!$K$7/'d_고정'!$B$9),0)*Q2733*(1-R2733)</f>
        <v/>
      </c>
      <c r="AB2733">
        <f>Y2733+Z2733</f>
        <v/>
      </c>
      <c r="AC2733">
        <f>Y2733/('d_고정'!$B$5*'6_기대효과'!$H$7/8)/'d_고정'!$B$6</f>
        <v/>
      </c>
      <c r="AD2733">
        <f>Y2733/('d_고정'!$B$8*'6_기대효과'!$H$7/8)</f>
        <v/>
      </c>
    </row>
    <row r="2734">
      <c r="A2734">
        <f>RAND()</f>
        <v/>
      </c>
      <c r="B2734">
        <f>IF('d_시나리오'!$J$2='d_시나리오'!$H$2,'d_시나리오'!$I$2,IF(A2734&lt;('d_시나리오'!$I$2-'d_시나리오'!$H$2)/('d_시나리오'!$J$2-'d_시나리오'!$H$2),'d_시나리오'!$H$2+SQRT(A2734*('d_시나리오'!$J$2-'d_시나리오'!$H$2)*('d_시나리오'!$I$2-'d_시나리오'!$H$2)),'d_시나리오'!$J$2-SQRT((1-A2734)*('d_시나리오'!$J$2-'d_시나리오'!$H$2)*('d_시나리오'!$J$2-'d_시나리오'!$I$2))))</f>
        <v/>
      </c>
      <c r="C2734">
        <f>RAND()</f>
        <v/>
      </c>
      <c r="D2734">
        <f>BETAINV(RAND(),IF(C2734&lt;'d_고정'!$B$26,'d_고정'!$B$23,'d_고정'!$B$16)+1,'d_고정'!$B$17-IF(C2734&lt;'d_고정'!$B$26,'d_고정'!$B$23,'d_고정'!$B$16)+1)*('d_고정'!$B$14+('d_고정'!$B$15-'d_고정'!$B$14)*RAND())</f>
        <v/>
      </c>
      <c r="E2734">
        <f>INDEX('d_분포'!$A$2:$A$28,RANDBETWEEN(1,27))</f>
        <v/>
      </c>
      <c r="F2734">
        <f>INDEX('d_분포'!$C$2:$C$5,RANDBETWEEN(1,4))*(0.9+0.2*RAND())</f>
        <v/>
      </c>
      <c r="G2734">
        <f>RAND()</f>
        <v/>
      </c>
      <c r="H2734">
        <f>(F2734+(1-F2734)*('d_고정'!$B$22*BETAINV(RAND(),IF(G2734&lt;'d_고정'!$B$26,'d_고정'!$B$25,'d_고정'!$B$20)+1,'d_고정'!$B$21-IF(G2734&lt;'d_고정'!$B$26,'d_고정'!$B$25,'d_고정'!$B$20)+1)+(1-'d_고정'!$B$22)*BETAINV(RAND(),IF(G2734&lt;'d_고정'!$B$26,'d_고정'!$B$24,'d_고정'!$B$18)+1,'d_고정'!$B$19-IF(G2734&lt;'d_고정'!$B$26,'d_고정'!$B$24,'d_고정'!$B$18)+1))*('d_고정'!$B$14+('d_고정'!$B$15-'d_고정'!$B$14)*RAND()))/F2734</f>
        <v/>
      </c>
      <c r="I2734">
        <f>RAND()</f>
        <v/>
      </c>
      <c r="J2734">
        <f>IF('d_시나리오'!$J$3='d_시나리오'!$H$3,'d_시나리오'!$I$3,IF(I2734&lt;('d_시나리오'!$I$3-'d_시나리오'!$H$3)/('d_시나리오'!$J$3-'d_시나리오'!$H$3),'d_시나리오'!$H$3+SQRT(I2734*('d_시나리오'!$J$3-'d_시나리오'!$H$3)*('d_시나리오'!$I$3-'d_시나리오'!$H$3)),'d_시나리오'!$J$3-SQRT((1-I2734)*('d_시나리오'!$J$3-'d_시나리오'!$H$3)*('d_시나리오'!$J$3-'d_시나리오'!$I$3))))</f>
        <v/>
      </c>
      <c r="K2734">
        <f>RAND()</f>
        <v/>
      </c>
      <c r="L2734">
        <f>IF('d_시나리오'!$J$4='d_시나리오'!$H$4,'d_시나리오'!$I$4,IF(K2734&lt;('d_시나리오'!$I$4-'d_시나리오'!$H$4)/('d_시나리오'!$J$4-'d_시나리오'!$H$4),'d_시나리오'!$H$4+SQRT(K2734*('d_시나리오'!$J$4-'d_시나리오'!$H$4)*('d_시나리오'!$I$4-'d_시나리오'!$H$4)),'d_시나리오'!$J$4-SQRT((1-K2734)*('d_시나리오'!$J$4-'d_시나리오'!$H$4)*('d_시나리오'!$J$4-'d_시나리오'!$I$4))))</f>
        <v/>
      </c>
      <c r="M2734">
        <f>RAND()</f>
        <v/>
      </c>
      <c r="N2734">
        <f>IF('d_시나리오'!$J$5='d_시나리오'!$H$5,'d_시나리오'!$I$5,IF(M2734&lt;('d_시나리오'!$I$5-'d_시나리오'!$H$5)/('d_시나리오'!$J$5-'d_시나리오'!$H$5),'d_시나리오'!$H$5+SQRT(M2734*('d_시나리오'!$J$5-'d_시나리오'!$H$5)*('d_시나리오'!$I$5-'d_시나리오'!$H$5)),'d_시나리오'!$J$5-SQRT((1-M2734)*('d_시나리오'!$J$5-'d_시나리오'!$H$5)*('d_시나리오'!$J$5-'d_시나리오'!$I$5))))</f>
        <v/>
      </c>
      <c r="O2734">
        <f>RAND()</f>
        <v/>
      </c>
      <c r="P2734">
        <f>IF('d_시나리오'!$J$6='d_시나리오'!$H$6,'d_시나리오'!$I$6,IF(O2734&lt;('d_시나리오'!$I$6-'d_시나리오'!$H$6)/('d_시나리오'!$J$6-'d_시나리오'!$H$6),'d_시나리오'!$H$6+SQRT(O2734*('d_시나리오'!$J$6-'d_시나리오'!$H$6)*('d_시나리오'!$I$6-'d_시나리오'!$H$6)),'d_시나리오'!$J$6-SQRT((1-O2734)*('d_시나리오'!$J$6-'d_시나리오'!$H$6)*('d_시나리오'!$J$6-'d_시나리오'!$I$6))))</f>
        <v/>
      </c>
      <c r="Q2734">
        <f>INDEX('d_분포'!$B$2:$B$57,RANDBETWEEN(1,56))</f>
        <v/>
      </c>
      <c r="R2734">
        <f>BETAINV(RAND(),5,5)</f>
        <v/>
      </c>
      <c r="S2734">
        <f>'d_고정'!$B$1*'6_기대효과'!$H$7*('d_시나리오'!$I$7/'d_고정'!$B$2)*B2734</f>
        <v/>
      </c>
      <c r="T2734">
        <f>S2734*D2734</f>
        <v/>
      </c>
      <c r="U2734">
        <f>S2734*F2734*H2734</f>
        <v/>
      </c>
      <c r="V2734">
        <f>S2734*F2734*(H2734-1)</f>
        <v/>
      </c>
      <c r="W2734">
        <f>U2734*J2734</f>
        <v/>
      </c>
      <c r="X2734">
        <f>T2734+W2734</f>
        <v/>
      </c>
      <c r="Y2734">
        <f>(T2734*E2734+W2734*L2734)*(1-R2734-'d_고정'!$B$13)</f>
        <v/>
      </c>
      <c r="Z2734">
        <f>(U2734*N2734*Q2734+'d_고정'!$B$3*('6_기대효과'!$H$7/8)*Q2734*'d_고정'!$B$10*P2734*('6_기대효과'!$K$7/'d_고정'!$B$9))*(1-R2734)</f>
        <v/>
      </c>
      <c r="AA2734">
        <f>W2734*L2734*(1-R2734-'d_고정'!$B$13)+U2734*MAX(N2734-'d_고정'!$B$10*P2734*('6_기대효과'!$K$7/'d_고정'!$B$9),0)*Q2734*(1-R2734)</f>
        <v/>
      </c>
      <c r="AB2734">
        <f>Y2734+Z2734</f>
        <v/>
      </c>
      <c r="AC2734">
        <f>Y2734/('d_고정'!$B$5*'6_기대효과'!$H$7/8)/'d_고정'!$B$6</f>
        <v/>
      </c>
      <c r="AD2734">
        <f>Y2734/('d_고정'!$B$8*'6_기대효과'!$H$7/8)</f>
        <v/>
      </c>
    </row>
    <row r="2735">
      <c r="A2735">
        <f>RAND()</f>
        <v/>
      </c>
      <c r="B2735">
        <f>IF('d_시나리오'!$J$2='d_시나리오'!$H$2,'d_시나리오'!$I$2,IF(A2735&lt;('d_시나리오'!$I$2-'d_시나리오'!$H$2)/('d_시나리오'!$J$2-'d_시나리오'!$H$2),'d_시나리오'!$H$2+SQRT(A2735*('d_시나리오'!$J$2-'d_시나리오'!$H$2)*('d_시나리오'!$I$2-'d_시나리오'!$H$2)),'d_시나리오'!$J$2-SQRT((1-A2735)*('d_시나리오'!$J$2-'d_시나리오'!$H$2)*('d_시나리오'!$J$2-'d_시나리오'!$I$2))))</f>
        <v/>
      </c>
      <c r="C2735">
        <f>RAND()</f>
        <v/>
      </c>
      <c r="D2735">
        <f>BETAINV(RAND(),IF(C2735&lt;'d_고정'!$B$26,'d_고정'!$B$23,'d_고정'!$B$16)+1,'d_고정'!$B$17-IF(C2735&lt;'d_고정'!$B$26,'d_고정'!$B$23,'d_고정'!$B$16)+1)*('d_고정'!$B$14+('d_고정'!$B$15-'d_고정'!$B$14)*RAND())</f>
        <v/>
      </c>
      <c r="E2735">
        <f>INDEX('d_분포'!$A$2:$A$28,RANDBETWEEN(1,27))</f>
        <v/>
      </c>
      <c r="F2735">
        <f>INDEX('d_분포'!$C$2:$C$5,RANDBETWEEN(1,4))*(0.9+0.2*RAND())</f>
        <v/>
      </c>
      <c r="G2735">
        <f>RAND()</f>
        <v/>
      </c>
      <c r="H2735">
        <f>(F2735+(1-F2735)*('d_고정'!$B$22*BETAINV(RAND(),IF(G2735&lt;'d_고정'!$B$26,'d_고정'!$B$25,'d_고정'!$B$20)+1,'d_고정'!$B$21-IF(G2735&lt;'d_고정'!$B$26,'d_고정'!$B$25,'d_고정'!$B$20)+1)+(1-'d_고정'!$B$22)*BETAINV(RAND(),IF(G2735&lt;'d_고정'!$B$26,'d_고정'!$B$24,'d_고정'!$B$18)+1,'d_고정'!$B$19-IF(G2735&lt;'d_고정'!$B$26,'d_고정'!$B$24,'d_고정'!$B$18)+1))*('d_고정'!$B$14+('d_고정'!$B$15-'d_고정'!$B$14)*RAND()))/F2735</f>
        <v/>
      </c>
      <c r="I2735">
        <f>RAND()</f>
        <v/>
      </c>
      <c r="J2735">
        <f>IF('d_시나리오'!$J$3='d_시나리오'!$H$3,'d_시나리오'!$I$3,IF(I2735&lt;('d_시나리오'!$I$3-'d_시나리오'!$H$3)/('d_시나리오'!$J$3-'d_시나리오'!$H$3),'d_시나리오'!$H$3+SQRT(I2735*('d_시나리오'!$J$3-'d_시나리오'!$H$3)*('d_시나리오'!$I$3-'d_시나리오'!$H$3)),'d_시나리오'!$J$3-SQRT((1-I2735)*('d_시나리오'!$J$3-'d_시나리오'!$H$3)*('d_시나리오'!$J$3-'d_시나리오'!$I$3))))</f>
        <v/>
      </c>
      <c r="K2735">
        <f>RAND()</f>
        <v/>
      </c>
      <c r="L2735">
        <f>IF('d_시나리오'!$J$4='d_시나리오'!$H$4,'d_시나리오'!$I$4,IF(K2735&lt;('d_시나리오'!$I$4-'d_시나리오'!$H$4)/('d_시나리오'!$J$4-'d_시나리오'!$H$4),'d_시나리오'!$H$4+SQRT(K2735*('d_시나리오'!$J$4-'d_시나리오'!$H$4)*('d_시나리오'!$I$4-'d_시나리오'!$H$4)),'d_시나리오'!$J$4-SQRT((1-K2735)*('d_시나리오'!$J$4-'d_시나리오'!$H$4)*('d_시나리오'!$J$4-'d_시나리오'!$I$4))))</f>
        <v/>
      </c>
      <c r="M2735">
        <f>RAND()</f>
        <v/>
      </c>
      <c r="N2735">
        <f>IF('d_시나리오'!$J$5='d_시나리오'!$H$5,'d_시나리오'!$I$5,IF(M2735&lt;('d_시나리오'!$I$5-'d_시나리오'!$H$5)/('d_시나리오'!$J$5-'d_시나리오'!$H$5),'d_시나리오'!$H$5+SQRT(M2735*('d_시나리오'!$J$5-'d_시나리오'!$H$5)*('d_시나리오'!$I$5-'d_시나리오'!$H$5)),'d_시나리오'!$J$5-SQRT((1-M2735)*('d_시나리오'!$J$5-'d_시나리오'!$H$5)*('d_시나리오'!$J$5-'d_시나리오'!$I$5))))</f>
        <v/>
      </c>
      <c r="O2735">
        <f>RAND()</f>
        <v/>
      </c>
      <c r="P2735">
        <f>IF('d_시나리오'!$J$6='d_시나리오'!$H$6,'d_시나리오'!$I$6,IF(O2735&lt;('d_시나리오'!$I$6-'d_시나리오'!$H$6)/('d_시나리오'!$J$6-'d_시나리오'!$H$6),'d_시나리오'!$H$6+SQRT(O2735*('d_시나리오'!$J$6-'d_시나리오'!$H$6)*('d_시나리오'!$I$6-'d_시나리오'!$H$6)),'d_시나리오'!$J$6-SQRT((1-O2735)*('d_시나리오'!$J$6-'d_시나리오'!$H$6)*('d_시나리오'!$J$6-'d_시나리오'!$I$6))))</f>
        <v/>
      </c>
      <c r="Q2735">
        <f>INDEX('d_분포'!$B$2:$B$57,RANDBETWEEN(1,56))</f>
        <v/>
      </c>
      <c r="R2735">
        <f>BETAINV(RAND(),5,5)</f>
        <v/>
      </c>
      <c r="S2735">
        <f>'d_고정'!$B$1*'6_기대효과'!$H$7*('d_시나리오'!$I$7/'d_고정'!$B$2)*B2735</f>
        <v/>
      </c>
      <c r="T2735">
        <f>S2735*D2735</f>
        <v/>
      </c>
      <c r="U2735">
        <f>S2735*F2735*H2735</f>
        <v/>
      </c>
      <c r="V2735">
        <f>S2735*F2735*(H2735-1)</f>
        <v/>
      </c>
      <c r="W2735">
        <f>U2735*J2735</f>
        <v/>
      </c>
      <c r="X2735">
        <f>T2735+W2735</f>
        <v/>
      </c>
      <c r="Y2735">
        <f>(T2735*E2735+W2735*L2735)*(1-R2735-'d_고정'!$B$13)</f>
        <v/>
      </c>
      <c r="Z2735">
        <f>(U2735*N2735*Q2735+'d_고정'!$B$3*('6_기대효과'!$H$7/8)*Q2735*'d_고정'!$B$10*P2735*('6_기대효과'!$K$7/'d_고정'!$B$9))*(1-R2735)</f>
        <v/>
      </c>
      <c r="AA2735">
        <f>W2735*L2735*(1-R2735-'d_고정'!$B$13)+U2735*MAX(N2735-'d_고정'!$B$10*P2735*('6_기대효과'!$K$7/'d_고정'!$B$9),0)*Q2735*(1-R2735)</f>
        <v/>
      </c>
      <c r="AB2735">
        <f>Y2735+Z2735</f>
        <v/>
      </c>
      <c r="AC2735">
        <f>Y2735/('d_고정'!$B$5*'6_기대효과'!$H$7/8)/'d_고정'!$B$6</f>
        <v/>
      </c>
      <c r="AD2735">
        <f>Y2735/('d_고정'!$B$8*'6_기대효과'!$H$7/8)</f>
        <v/>
      </c>
    </row>
    <row r="2736">
      <c r="A2736">
        <f>RAND()</f>
        <v/>
      </c>
      <c r="B2736">
        <f>IF('d_시나리오'!$J$2='d_시나리오'!$H$2,'d_시나리오'!$I$2,IF(A2736&lt;('d_시나리오'!$I$2-'d_시나리오'!$H$2)/('d_시나리오'!$J$2-'d_시나리오'!$H$2),'d_시나리오'!$H$2+SQRT(A2736*('d_시나리오'!$J$2-'d_시나리오'!$H$2)*('d_시나리오'!$I$2-'d_시나리오'!$H$2)),'d_시나리오'!$J$2-SQRT((1-A2736)*('d_시나리오'!$J$2-'d_시나리오'!$H$2)*('d_시나리오'!$J$2-'d_시나리오'!$I$2))))</f>
        <v/>
      </c>
      <c r="C2736">
        <f>RAND()</f>
        <v/>
      </c>
      <c r="D2736">
        <f>BETAINV(RAND(),IF(C2736&lt;'d_고정'!$B$26,'d_고정'!$B$23,'d_고정'!$B$16)+1,'d_고정'!$B$17-IF(C2736&lt;'d_고정'!$B$26,'d_고정'!$B$23,'d_고정'!$B$16)+1)*('d_고정'!$B$14+('d_고정'!$B$15-'d_고정'!$B$14)*RAND())</f>
        <v/>
      </c>
      <c r="E2736">
        <f>INDEX('d_분포'!$A$2:$A$28,RANDBETWEEN(1,27))</f>
        <v/>
      </c>
      <c r="F2736">
        <f>INDEX('d_분포'!$C$2:$C$5,RANDBETWEEN(1,4))*(0.9+0.2*RAND())</f>
        <v/>
      </c>
      <c r="G2736">
        <f>RAND()</f>
        <v/>
      </c>
      <c r="H2736">
        <f>(F2736+(1-F2736)*('d_고정'!$B$22*BETAINV(RAND(),IF(G2736&lt;'d_고정'!$B$26,'d_고정'!$B$25,'d_고정'!$B$20)+1,'d_고정'!$B$21-IF(G2736&lt;'d_고정'!$B$26,'d_고정'!$B$25,'d_고정'!$B$20)+1)+(1-'d_고정'!$B$22)*BETAINV(RAND(),IF(G2736&lt;'d_고정'!$B$26,'d_고정'!$B$24,'d_고정'!$B$18)+1,'d_고정'!$B$19-IF(G2736&lt;'d_고정'!$B$26,'d_고정'!$B$24,'d_고정'!$B$18)+1))*('d_고정'!$B$14+('d_고정'!$B$15-'d_고정'!$B$14)*RAND()))/F2736</f>
        <v/>
      </c>
      <c r="I2736">
        <f>RAND()</f>
        <v/>
      </c>
      <c r="J2736">
        <f>IF('d_시나리오'!$J$3='d_시나리오'!$H$3,'d_시나리오'!$I$3,IF(I2736&lt;('d_시나리오'!$I$3-'d_시나리오'!$H$3)/('d_시나리오'!$J$3-'d_시나리오'!$H$3),'d_시나리오'!$H$3+SQRT(I2736*('d_시나리오'!$J$3-'d_시나리오'!$H$3)*('d_시나리오'!$I$3-'d_시나리오'!$H$3)),'d_시나리오'!$J$3-SQRT((1-I2736)*('d_시나리오'!$J$3-'d_시나리오'!$H$3)*('d_시나리오'!$J$3-'d_시나리오'!$I$3))))</f>
        <v/>
      </c>
      <c r="K2736">
        <f>RAND()</f>
        <v/>
      </c>
      <c r="L2736">
        <f>IF('d_시나리오'!$J$4='d_시나리오'!$H$4,'d_시나리오'!$I$4,IF(K2736&lt;('d_시나리오'!$I$4-'d_시나리오'!$H$4)/('d_시나리오'!$J$4-'d_시나리오'!$H$4),'d_시나리오'!$H$4+SQRT(K2736*('d_시나리오'!$J$4-'d_시나리오'!$H$4)*('d_시나리오'!$I$4-'d_시나리오'!$H$4)),'d_시나리오'!$J$4-SQRT((1-K2736)*('d_시나리오'!$J$4-'d_시나리오'!$H$4)*('d_시나리오'!$J$4-'d_시나리오'!$I$4))))</f>
        <v/>
      </c>
      <c r="M2736">
        <f>RAND()</f>
        <v/>
      </c>
      <c r="N2736">
        <f>IF('d_시나리오'!$J$5='d_시나리오'!$H$5,'d_시나리오'!$I$5,IF(M2736&lt;('d_시나리오'!$I$5-'d_시나리오'!$H$5)/('d_시나리오'!$J$5-'d_시나리오'!$H$5),'d_시나리오'!$H$5+SQRT(M2736*('d_시나리오'!$J$5-'d_시나리오'!$H$5)*('d_시나리오'!$I$5-'d_시나리오'!$H$5)),'d_시나리오'!$J$5-SQRT((1-M2736)*('d_시나리오'!$J$5-'d_시나리오'!$H$5)*('d_시나리오'!$J$5-'d_시나리오'!$I$5))))</f>
        <v/>
      </c>
      <c r="O2736">
        <f>RAND()</f>
        <v/>
      </c>
      <c r="P2736">
        <f>IF('d_시나리오'!$J$6='d_시나리오'!$H$6,'d_시나리오'!$I$6,IF(O2736&lt;('d_시나리오'!$I$6-'d_시나리오'!$H$6)/('d_시나리오'!$J$6-'d_시나리오'!$H$6),'d_시나리오'!$H$6+SQRT(O2736*('d_시나리오'!$J$6-'d_시나리오'!$H$6)*('d_시나리오'!$I$6-'d_시나리오'!$H$6)),'d_시나리오'!$J$6-SQRT((1-O2736)*('d_시나리오'!$J$6-'d_시나리오'!$H$6)*('d_시나리오'!$J$6-'d_시나리오'!$I$6))))</f>
        <v/>
      </c>
      <c r="Q2736">
        <f>INDEX('d_분포'!$B$2:$B$57,RANDBETWEEN(1,56))</f>
        <v/>
      </c>
      <c r="R2736">
        <f>BETAINV(RAND(),5,5)</f>
        <v/>
      </c>
      <c r="S2736">
        <f>'d_고정'!$B$1*'6_기대효과'!$H$7*('d_시나리오'!$I$7/'d_고정'!$B$2)*B2736</f>
        <v/>
      </c>
      <c r="T2736">
        <f>S2736*D2736</f>
        <v/>
      </c>
      <c r="U2736">
        <f>S2736*F2736*H2736</f>
        <v/>
      </c>
      <c r="V2736">
        <f>S2736*F2736*(H2736-1)</f>
        <v/>
      </c>
      <c r="W2736">
        <f>U2736*J2736</f>
        <v/>
      </c>
      <c r="X2736">
        <f>T2736+W2736</f>
        <v/>
      </c>
      <c r="Y2736">
        <f>(T2736*E2736+W2736*L2736)*(1-R2736-'d_고정'!$B$13)</f>
        <v/>
      </c>
      <c r="Z2736">
        <f>(U2736*N2736*Q2736+'d_고정'!$B$3*('6_기대효과'!$H$7/8)*Q2736*'d_고정'!$B$10*P2736*('6_기대효과'!$K$7/'d_고정'!$B$9))*(1-R2736)</f>
        <v/>
      </c>
      <c r="AA2736">
        <f>W2736*L2736*(1-R2736-'d_고정'!$B$13)+U2736*MAX(N2736-'d_고정'!$B$10*P2736*('6_기대효과'!$K$7/'d_고정'!$B$9),0)*Q2736*(1-R2736)</f>
        <v/>
      </c>
      <c r="AB2736">
        <f>Y2736+Z2736</f>
        <v/>
      </c>
      <c r="AC2736">
        <f>Y2736/('d_고정'!$B$5*'6_기대효과'!$H$7/8)/'d_고정'!$B$6</f>
        <v/>
      </c>
      <c r="AD2736">
        <f>Y2736/('d_고정'!$B$8*'6_기대효과'!$H$7/8)</f>
        <v/>
      </c>
    </row>
    <row r="2737">
      <c r="A2737">
        <f>RAND()</f>
        <v/>
      </c>
      <c r="B2737">
        <f>IF('d_시나리오'!$J$2='d_시나리오'!$H$2,'d_시나리오'!$I$2,IF(A2737&lt;('d_시나리오'!$I$2-'d_시나리오'!$H$2)/('d_시나리오'!$J$2-'d_시나리오'!$H$2),'d_시나리오'!$H$2+SQRT(A2737*('d_시나리오'!$J$2-'d_시나리오'!$H$2)*('d_시나리오'!$I$2-'d_시나리오'!$H$2)),'d_시나리오'!$J$2-SQRT((1-A2737)*('d_시나리오'!$J$2-'d_시나리오'!$H$2)*('d_시나리오'!$J$2-'d_시나리오'!$I$2))))</f>
        <v/>
      </c>
      <c r="C2737">
        <f>RAND()</f>
        <v/>
      </c>
      <c r="D2737">
        <f>BETAINV(RAND(),IF(C2737&lt;'d_고정'!$B$26,'d_고정'!$B$23,'d_고정'!$B$16)+1,'d_고정'!$B$17-IF(C2737&lt;'d_고정'!$B$26,'d_고정'!$B$23,'d_고정'!$B$16)+1)*('d_고정'!$B$14+('d_고정'!$B$15-'d_고정'!$B$14)*RAND())</f>
        <v/>
      </c>
      <c r="E2737">
        <f>INDEX('d_분포'!$A$2:$A$28,RANDBETWEEN(1,27))</f>
        <v/>
      </c>
      <c r="F2737">
        <f>INDEX('d_분포'!$C$2:$C$5,RANDBETWEEN(1,4))*(0.9+0.2*RAND())</f>
        <v/>
      </c>
      <c r="G2737">
        <f>RAND()</f>
        <v/>
      </c>
      <c r="H2737">
        <f>(F2737+(1-F2737)*('d_고정'!$B$22*BETAINV(RAND(),IF(G2737&lt;'d_고정'!$B$26,'d_고정'!$B$25,'d_고정'!$B$20)+1,'d_고정'!$B$21-IF(G2737&lt;'d_고정'!$B$26,'d_고정'!$B$25,'d_고정'!$B$20)+1)+(1-'d_고정'!$B$22)*BETAINV(RAND(),IF(G2737&lt;'d_고정'!$B$26,'d_고정'!$B$24,'d_고정'!$B$18)+1,'d_고정'!$B$19-IF(G2737&lt;'d_고정'!$B$26,'d_고정'!$B$24,'d_고정'!$B$18)+1))*('d_고정'!$B$14+('d_고정'!$B$15-'d_고정'!$B$14)*RAND()))/F2737</f>
        <v/>
      </c>
      <c r="I2737">
        <f>RAND()</f>
        <v/>
      </c>
      <c r="J2737">
        <f>IF('d_시나리오'!$J$3='d_시나리오'!$H$3,'d_시나리오'!$I$3,IF(I2737&lt;('d_시나리오'!$I$3-'d_시나리오'!$H$3)/('d_시나리오'!$J$3-'d_시나리오'!$H$3),'d_시나리오'!$H$3+SQRT(I2737*('d_시나리오'!$J$3-'d_시나리오'!$H$3)*('d_시나리오'!$I$3-'d_시나리오'!$H$3)),'d_시나리오'!$J$3-SQRT((1-I2737)*('d_시나리오'!$J$3-'d_시나리오'!$H$3)*('d_시나리오'!$J$3-'d_시나리오'!$I$3))))</f>
        <v/>
      </c>
      <c r="K2737">
        <f>RAND()</f>
        <v/>
      </c>
      <c r="L2737">
        <f>IF('d_시나리오'!$J$4='d_시나리오'!$H$4,'d_시나리오'!$I$4,IF(K2737&lt;('d_시나리오'!$I$4-'d_시나리오'!$H$4)/('d_시나리오'!$J$4-'d_시나리오'!$H$4),'d_시나리오'!$H$4+SQRT(K2737*('d_시나리오'!$J$4-'d_시나리오'!$H$4)*('d_시나리오'!$I$4-'d_시나리오'!$H$4)),'d_시나리오'!$J$4-SQRT((1-K2737)*('d_시나리오'!$J$4-'d_시나리오'!$H$4)*('d_시나리오'!$J$4-'d_시나리오'!$I$4))))</f>
        <v/>
      </c>
      <c r="M2737">
        <f>RAND()</f>
        <v/>
      </c>
      <c r="N2737">
        <f>IF('d_시나리오'!$J$5='d_시나리오'!$H$5,'d_시나리오'!$I$5,IF(M2737&lt;('d_시나리오'!$I$5-'d_시나리오'!$H$5)/('d_시나리오'!$J$5-'d_시나리오'!$H$5),'d_시나리오'!$H$5+SQRT(M2737*('d_시나리오'!$J$5-'d_시나리오'!$H$5)*('d_시나리오'!$I$5-'d_시나리오'!$H$5)),'d_시나리오'!$J$5-SQRT((1-M2737)*('d_시나리오'!$J$5-'d_시나리오'!$H$5)*('d_시나리오'!$J$5-'d_시나리오'!$I$5))))</f>
        <v/>
      </c>
      <c r="O2737">
        <f>RAND()</f>
        <v/>
      </c>
      <c r="P2737">
        <f>IF('d_시나리오'!$J$6='d_시나리오'!$H$6,'d_시나리오'!$I$6,IF(O2737&lt;('d_시나리오'!$I$6-'d_시나리오'!$H$6)/('d_시나리오'!$J$6-'d_시나리오'!$H$6),'d_시나리오'!$H$6+SQRT(O2737*('d_시나리오'!$J$6-'d_시나리오'!$H$6)*('d_시나리오'!$I$6-'d_시나리오'!$H$6)),'d_시나리오'!$J$6-SQRT((1-O2737)*('d_시나리오'!$J$6-'d_시나리오'!$H$6)*('d_시나리오'!$J$6-'d_시나리오'!$I$6))))</f>
        <v/>
      </c>
      <c r="Q2737">
        <f>INDEX('d_분포'!$B$2:$B$57,RANDBETWEEN(1,56))</f>
        <v/>
      </c>
      <c r="R2737">
        <f>BETAINV(RAND(),5,5)</f>
        <v/>
      </c>
      <c r="S2737">
        <f>'d_고정'!$B$1*'6_기대효과'!$H$7*('d_시나리오'!$I$7/'d_고정'!$B$2)*B2737</f>
        <v/>
      </c>
      <c r="T2737">
        <f>S2737*D2737</f>
        <v/>
      </c>
      <c r="U2737">
        <f>S2737*F2737*H2737</f>
        <v/>
      </c>
      <c r="V2737">
        <f>S2737*F2737*(H2737-1)</f>
        <v/>
      </c>
      <c r="W2737">
        <f>U2737*J2737</f>
        <v/>
      </c>
      <c r="X2737">
        <f>T2737+W2737</f>
        <v/>
      </c>
      <c r="Y2737">
        <f>(T2737*E2737+W2737*L2737)*(1-R2737-'d_고정'!$B$13)</f>
        <v/>
      </c>
      <c r="Z2737">
        <f>(U2737*N2737*Q2737+'d_고정'!$B$3*('6_기대효과'!$H$7/8)*Q2737*'d_고정'!$B$10*P2737*('6_기대효과'!$K$7/'d_고정'!$B$9))*(1-R2737)</f>
        <v/>
      </c>
      <c r="AA2737">
        <f>W2737*L2737*(1-R2737-'d_고정'!$B$13)+U2737*MAX(N2737-'d_고정'!$B$10*P2737*('6_기대효과'!$K$7/'d_고정'!$B$9),0)*Q2737*(1-R2737)</f>
        <v/>
      </c>
      <c r="AB2737">
        <f>Y2737+Z2737</f>
        <v/>
      </c>
      <c r="AC2737">
        <f>Y2737/('d_고정'!$B$5*'6_기대효과'!$H$7/8)/'d_고정'!$B$6</f>
        <v/>
      </c>
      <c r="AD2737">
        <f>Y2737/('d_고정'!$B$8*'6_기대효과'!$H$7/8)</f>
        <v/>
      </c>
    </row>
    <row r="2738">
      <c r="A2738">
        <f>RAND()</f>
        <v/>
      </c>
      <c r="B2738">
        <f>IF('d_시나리오'!$J$2='d_시나리오'!$H$2,'d_시나리오'!$I$2,IF(A2738&lt;('d_시나리오'!$I$2-'d_시나리오'!$H$2)/('d_시나리오'!$J$2-'d_시나리오'!$H$2),'d_시나리오'!$H$2+SQRT(A2738*('d_시나리오'!$J$2-'d_시나리오'!$H$2)*('d_시나리오'!$I$2-'d_시나리오'!$H$2)),'d_시나리오'!$J$2-SQRT((1-A2738)*('d_시나리오'!$J$2-'d_시나리오'!$H$2)*('d_시나리오'!$J$2-'d_시나리오'!$I$2))))</f>
        <v/>
      </c>
      <c r="C2738">
        <f>RAND()</f>
        <v/>
      </c>
      <c r="D2738">
        <f>BETAINV(RAND(),IF(C2738&lt;'d_고정'!$B$26,'d_고정'!$B$23,'d_고정'!$B$16)+1,'d_고정'!$B$17-IF(C2738&lt;'d_고정'!$B$26,'d_고정'!$B$23,'d_고정'!$B$16)+1)*('d_고정'!$B$14+('d_고정'!$B$15-'d_고정'!$B$14)*RAND())</f>
        <v/>
      </c>
      <c r="E2738">
        <f>INDEX('d_분포'!$A$2:$A$28,RANDBETWEEN(1,27))</f>
        <v/>
      </c>
      <c r="F2738">
        <f>INDEX('d_분포'!$C$2:$C$5,RANDBETWEEN(1,4))*(0.9+0.2*RAND())</f>
        <v/>
      </c>
      <c r="G2738">
        <f>RAND()</f>
        <v/>
      </c>
      <c r="H2738">
        <f>(F2738+(1-F2738)*('d_고정'!$B$22*BETAINV(RAND(),IF(G2738&lt;'d_고정'!$B$26,'d_고정'!$B$25,'d_고정'!$B$20)+1,'d_고정'!$B$21-IF(G2738&lt;'d_고정'!$B$26,'d_고정'!$B$25,'d_고정'!$B$20)+1)+(1-'d_고정'!$B$22)*BETAINV(RAND(),IF(G2738&lt;'d_고정'!$B$26,'d_고정'!$B$24,'d_고정'!$B$18)+1,'d_고정'!$B$19-IF(G2738&lt;'d_고정'!$B$26,'d_고정'!$B$24,'d_고정'!$B$18)+1))*('d_고정'!$B$14+('d_고정'!$B$15-'d_고정'!$B$14)*RAND()))/F2738</f>
        <v/>
      </c>
      <c r="I2738">
        <f>RAND()</f>
        <v/>
      </c>
      <c r="J2738">
        <f>IF('d_시나리오'!$J$3='d_시나리오'!$H$3,'d_시나리오'!$I$3,IF(I2738&lt;('d_시나리오'!$I$3-'d_시나리오'!$H$3)/('d_시나리오'!$J$3-'d_시나리오'!$H$3),'d_시나리오'!$H$3+SQRT(I2738*('d_시나리오'!$J$3-'d_시나리오'!$H$3)*('d_시나리오'!$I$3-'d_시나리오'!$H$3)),'d_시나리오'!$J$3-SQRT((1-I2738)*('d_시나리오'!$J$3-'d_시나리오'!$H$3)*('d_시나리오'!$J$3-'d_시나리오'!$I$3))))</f>
        <v/>
      </c>
      <c r="K2738">
        <f>RAND()</f>
        <v/>
      </c>
      <c r="L2738">
        <f>IF('d_시나리오'!$J$4='d_시나리오'!$H$4,'d_시나리오'!$I$4,IF(K2738&lt;('d_시나리오'!$I$4-'d_시나리오'!$H$4)/('d_시나리오'!$J$4-'d_시나리오'!$H$4),'d_시나리오'!$H$4+SQRT(K2738*('d_시나리오'!$J$4-'d_시나리오'!$H$4)*('d_시나리오'!$I$4-'d_시나리오'!$H$4)),'d_시나리오'!$J$4-SQRT((1-K2738)*('d_시나리오'!$J$4-'d_시나리오'!$H$4)*('d_시나리오'!$J$4-'d_시나리오'!$I$4))))</f>
        <v/>
      </c>
      <c r="M2738">
        <f>RAND()</f>
        <v/>
      </c>
      <c r="N2738">
        <f>IF('d_시나리오'!$J$5='d_시나리오'!$H$5,'d_시나리오'!$I$5,IF(M2738&lt;('d_시나리오'!$I$5-'d_시나리오'!$H$5)/('d_시나리오'!$J$5-'d_시나리오'!$H$5),'d_시나리오'!$H$5+SQRT(M2738*('d_시나리오'!$J$5-'d_시나리오'!$H$5)*('d_시나리오'!$I$5-'d_시나리오'!$H$5)),'d_시나리오'!$J$5-SQRT((1-M2738)*('d_시나리오'!$J$5-'d_시나리오'!$H$5)*('d_시나리오'!$J$5-'d_시나리오'!$I$5))))</f>
        <v/>
      </c>
      <c r="O2738">
        <f>RAND()</f>
        <v/>
      </c>
      <c r="P2738">
        <f>IF('d_시나리오'!$J$6='d_시나리오'!$H$6,'d_시나리오'!$I$6,IF(O2738&lt;('d_시나리오'!$I$6-'d_시나리오'!$H$6)/('d_시나리오'!$J$6-'d_시나리오'!$H$6),'d_시나리오'!$H$6+SQRT(O2738*('d_시나리오'!$J$6-'d_시나리오'!$H$6)*('d_시나리오'!$I$6-'d_시나리오'!$H$6)),'d_시나리오'!$J$6-SQRT((1-O2738)*('d_시나리오'!$J$6-'d_시나리오'!$H$6)*('d_시나리오'!$J$6-'d_시나리오'!$I$6))))</f>
        <v/>
      </c>
      <c r="Q2738">
        <f>INDEX('d_분포'!$B$2:$B$57,RANDBETWEEN(1,56))</f>
        <v/>
      </c>
      <c r="R2738">
        <f>BETAINV(RAND(),5,5)</f>
        <v/>
      </c>
      <c r="S2738">
        <f>'d_고정'!$B$1*'6_기대효과'!$H$7*('d_시나리오'!$I$7/'d_고정'!$B$2)*B2738</f>
        <v/>
      </c>
      <c r="T2738">
        <f>S2738*D2738</f>
        <v/>
      </c>
      <c r="U2738">
        <f>S2738*F2738*H2738</f>
        <v/>
      </c>
      <c r="V2738">
        <f>S2738*F2738*(H2738-1)</f>
        <v/>
      </c>
      <c r="W2738">
        <f>U2738*J2738</f>
        <v/>
      </c>
      <c r="X2738">
        <f>T2738+W2738</f>
        <v/>
      </c>
      <c r="Y2738">
        <f>(T2738*E2738+W2738*L2738)*(1-R2738-'d_고정'!$B$13)</f>
        <v/>
      </c>
      <c r="Z2738">
        <f>(U2738*N2738*Q2738+'d_고정'!$B$3*('6_기대효과'!$H$7/8)*Q2738*'d_고정'!$B$10*P2738*('6_기대효과'!$K$7/'d_고정'!$B$9))*(1-R2738)</f>
        <v/>
      </c>
      <c r="AA2738">
        <f>W2738*L2738*(1-R2738-'d_고정'!$B$13)+U2738*MAX(N2738-'d_고정'!$B$10*P2738*('6_기대효과'!$K$7/'d_고정'!$B$9),0)*Q2738*(1-R2738)</f>
        <v/>
      </c>
      <c r="AB2738">
        <f>Y2738+Z2738</f>
        <v/>
      </c>
      <c r="AC2738">
        <f>Y2738/('d_고정'!$B$5*'6_기대효과'!$H$7/8)/'d_고정'!$B$6</f>
        <v/>
      </c>
      <c r="AD2738">
        <f>Y2738/('d_고정'!$B$8*'6_기대효과'!$H$7/8)</f>
        <v/>
      </c>
    </row>
    <row r="2739">
      <c r="A2739">
        <f>RAND()</f>
        <v/>
      </c>
      <c r="B2739">
        <f>IF('d_시나리오'!$J$2='d_시나리오'!$H$2,'d_시나리오'!$I$2,IF(A2739&lt;('d_시나리오'!$I$2-'d_시나리오'!$H$2)/('d_시나리오'!$J$2-'d_시나리오'!$H$2),'d_시나리오'!$H$2+SQRT(A2739*('d_시나리오'!$J$2-'d_시나리오'!$H$2)*('d_시나리오'!$I$2-'d_시나리오'!$H$2)),'d_시나리오'!$J$2-SQRT((1-A2739)*('d_시나리오'!$J$2-'d_시나리오'!$H$2)*('d_시나리오'!$J$2-'d_시나리오'!$I$2))))</f>
        <v/>
      </c>
      <c r="C2739">
        <f>RAND()</f>
        <v/>
      </c>
      <c r="D2739">
        <f>BETAINV(RAND(),IF(C2739&lt;'d_고정'!$B$26,'d_고정'!$B$23,'d_고정'!$B$16)+1,'d_고정'!$B$17-IF(C2739&lt;'d_고정'!$B$26,'d_고정'!$B$23,'d_고정'!$B$16)+1)*('d_고정'!$B$14+('d_고정'!$B$15-'d_고정'!$B$14)*RAND())</f>
        <v/>
      </c>
      <c r="E2739">
        <f>INDEX('d_분포'!$A$2:$A$28,RANDBETWEEN(1,27))</f>
        <v/>
      </c>
      <c r="F2739">
        <f>INDEX('d_분포'!$C$2:$C$5,RANDBETWEEN(1,4))*(0.9+0.2*RAND())</f>
        <v/>
      </c>
      <c r="G2739">
        <f>RAND()</f>
        <v/>
      </c>
      <c r="H2739">
        <f>(F2739+(1-F2739)*('d_고정'!$B$22*BETAINV(RAND(),IF(G2739&lt;'d_고정'!$B$26,'d_고정'!$B$25,'d_고정'!$B$20)+1,'d_고정'!$B$21-IF(G2739&lt;'d_고정'!$B$26,'d_고정'!$B$25,'d_고정'!$B$20)+1)+(1-'d_고정'!$B$22)*BETAINV(RAND(),IF(G2739&lt;'d_고정'!$B$26,'d_고정'!$B$24,'d_고정'!$B$18)+1,'d_고정'!$B$19-IF(G2739&lt;'d_고정'!$B$26,'d_고정'!$B$24,'d_고정'!$B$18)+1))*('d_고정'!$B$14+('d_고정'!$B$15-'d_고정'!$B$14)*RAND()))/F2739</f>
        <v/>
      </c>
      <c r="I2739">
        <f>RAND()</f>
        <v/>
      </c>
      <c r="J2739">
        <f>IF('d_시나리오'!$J$3='d_시나리오'!$H$3,'d_시나리오'!$I$3,IF(I2739&lt;('d_시나리오'!$I$3-'d_시나리오'!$H$3)/('d_시나리오'!$J$3-'d_시나리오'!$H$3),'d_시나리오'!$H$3+SQRT(I2739*('d_시나리오'!$J$3-'d_시나리오'!$H$3)*('d_시나리오'!$I$3-'d_시나리오'!$H$3)),'d_시나리오'!$J$3-SQRT((1-I2739)*('d_시나리오'!$J$3-'d_시나리오'!$H$3)*('d_시나리오'!$J$3-'d_시나리오'!$I$3))))</f>
        <v/>
      </c>
      <c r="K2739">
        <f>RAND()</f>
        <v/>
      </c>
      <c r="L2739">
        <f>IF('d_시나리오'!$J$4='d_시나리오'!$H$4,'d_시나리오'!$I$4,IF(K2739&lt;('d_시나리오'!$I$4-'d_시나리오'!$H$4)/('d_시나리오'!$J$4-'d_시나리오'!$H$4),'d_시나리오'!$H$4+SQRT(K2739*('d_시나리오'!$J$4-'d_시나리오'!$H$4)*('d_시나리오'!$I$4-'d_시나리오'!$H$4)),'d_시나리오'!$J$4-SQRT((1-K2739)*('d_시나리오'!$J$4-'d_시나리오'!$H$4)*('d_시나리오'!$J$4-'d_시나리오'!$I$4))))</f>
        <v/>
      </c>
      <c r="M2739">
        <f>RAND()</f>
        <v/>
      </c>
      <c r="N2739">
        <f>IF('d_시나리오'!$J$5='d_시나리오'!$H$5,'d_시나리오'!$I$5,IF(M2739&lt;('d_시나리오'!$I$5-'d_시나리오'!$H$5)/('d_시나리오'!$J$5-'d_시나리오'!$H$5),'d_시나리오'!$H$5+SQRT(M2739*('d_시나리오'!$J$5-'d_시나리오'!$H$5)*('d_시나리오'!$I$5-'d_시나리오'!$H$5)),'d_시나리오'!$J$5-SQRT((1-M2739)*('d_시나리오'!$J$5-'d_시나리오'!$H$5)*('d_시나리오'!$J$5-'d_시나리오'!$I$5))))</f>
        <v/>
      </c>
      <c r="O2739">
        <f>RAND()</f>
        <v/>
      </c>
      <c r="P2739">
        <f>IF('d_시나리오'!$J$6='d_시나리오'!$H$6,'d_시나리오'!$I$6,IF(O2739&lt;('d_시나리오'!$I$6-'d_시나리오'!$H$6)/('d_시나리오'!$J$6-'d_시나리오'!$H$6),'d_시나리오'!$H$6+SQRT(O2739*('d_시나리오'!$J$6-'d_시나리오'!$H$6)*('d_시나리오'!$I$6-'d_시나리오'!$H$6)),'d_시나리오'!$J$6-SQRT((1-O2739)*('d_시나리오'!$J$6-'d_시나리오'!$H$6)*('d_시나리오'!$J$6-'d_시나리오'!$I$6))))</f>
        <v/>
      </c>
      <c r="Q2739">
        <f>INDEX('d_분포'!$B$2:$B$57,RANDBETWEEN(1,56))</f>
        <v/>
      </c>
      <c r="R2739">
        <f>BETAINV(RAND(),5,5)</f>
        <v/>
      </c>
      <c r="S2739">
        <f>'d_고정'!$B$1*'6_기대효과'!$H$7*('d_시나리오'!$I$7/'d_고정'!$B$2)*B2739</f>
        <v/>
      </c>
      <c r="T2739">
        <f>S2739*D2739</f>
        <v/>
      </c>
      <c r="U2739">
        <f>S2739*F2739*H2739</f>
        <v/>
      </c>
      <c r="V2739">
        <f>S2739*F2739*(H2739-1)</f>
        <v/>
      </c>
      <c r="W2739">
        <f>U2739*J2739</f>
        <v/>
      </c>
      <c r="X2739">
        <f>T2739+W2739</f>
        <v/>
      </c>
      <c r="Y2739">
        <f>(T2739*E2739+W2739*L2739)*(1-R2739-'d_고정'!$B$13)</f>
        <v/>
      </c>
      <c r="Z2739">
        <f>(U2739*N2739*Q2739+'d_고정'!$B$3*('6_기대효과'!$H$7/8)*Q2739*'d_고정'!$B$10*P2739*('6_기대효과'!$K$7/'d_고정'!$B$9))*(1-R2739)</f>
        <v/>
      </c>
      <c r="AA2739">
        <f>W2739*L2739*(1-R2739-'d_고정'!$B$13)+U2739*MAX(N2739-'d_고정'!$B$10*P2739*('6_기대효과'!$K$7/'d_고정'!$B$9),0)*Q2739*(1-R2739)</f>
        <v/>
      </c>
      <c r="AB2739">
        <f>Y2739+Z2739</f>
        <v/>
      </c>
      <c r="AC2739">
        <f>Y2739/('d_고정'!$B$5*'6_기대효과'!$H$7/8)/'d_고정'!$B$6</f>
        <v/>
      </c>
      <c r="AD2739">
        <f>Y2739/('d_고정'!$B$8*'6_기대효과'!$H$7/8)</f>
        <v/>
      </c>
    </row>
    <row r="2740">
      <c r="A2740">
        <f>RAND()</f>
        <v/>
      </c>
      <c r="B2740">
        <f>IF('d_시나리오'!$J$2='d_시나리오'!$H$2,'d_시나리오'!$I$2,IF(A2740&lt;('d_시나리오'!$I$2-'d_시나리오'!$H$2)/('d_시나리오'!$J$2-'d_시나리오'!$H$2),'d_시나리오'!$H$2+SQRT(A2740*('d_시나리오'!$J$2-'d_시나리오'!$H$2)*('d_시나리오'!$I$2-'d_시나리오'!$H$2)),'d_시나리오'!$J$2-SQRT((1-A2740)*('d_시나리오'!$J$2-'d_시나리오'!$H$2)*('d_시나리오'!$J$2-'d_시나리오'!$I$2))))</f>
        <v/>
      </c>
      <c r="C2740">
        <f>RAND()</f>
        <v/>
      </c>
      <c r="D2740">
        <f>BETAINV(RAND(),IF(C2740&lt;'d_고정'!$B$26,'d_고정'!$B$23,'d_고정'!$B$16)+1,'d_고정'!$B$17-IF(C2740&lt;'d_고정'!$B$26,'d_고정'!$B$23,'d_고정'!$B$16)+1)*('d_고정'!$B$14+('d_고정'!$B$15-'d_고정'!$B$14)*RAND())</f>
        <v/>
      </c>
      <c r="E2740">
        <f>INDEX('d_분포'!$A$2:$A$28,RANDBETWEEN(1,27))</f>
        <v/>
      </c>
      <c r="F2740">
        <f>INDEX('d_분포'!$C$2:$C$5,RANDBETWEEN(1,4))*(0.9+0.2*RAND())</f>
        <v/>
      </c>
      <c r="G2740">
        <f>RAND()</f>
        <v/>
      </c>
      <c r="H2740">
        <f>(F2740+(1-F2740)*('d_고정'!$B$22*BETAINV(RAND(),IF(G2740&lt;'d_고정'!$B$26,'d_고정'!$B$25,'d_고정'!$B$20)+1,'d_고정'!$B$21-IF(G2740&lt;'d_고정'!$B$26,'d_고정'!$B$25,'d_고정'!$B$20)+1)+(1-'d_고정'!$B$22)*BETAINV(RAND(),IF(G2740&lt;'d_고정'!$B$26,'d_고정'!$B$24,'d_고정'!$B$18)+1,'d_고정'!$B$19-IF(G2740&lt;'d_고정'!$B$26,'d_고정'!$B$24,'d_고정'!$B$18)+1))*('d_고정'!$B$14+('d_고정'!$B$15-'d_고정'!$B$14)*RAND()))/F2740</f>
        <v/>
      </c>
      <c r="I2740">
        <f>RAND()</f>
        <v/>
      </c>
      <c r="J2740">
        <f>IF('d_시나리오'!$J$3='d_시나리오'!$H$3,'d_시나리오'!$I$3,IF(I2740&lt;('d_시나리오'!$I$3-'d_시나리오'!$H$3)/('d_시나리오'!$J$3-'d_시나리오'!$H$3),'d_시나리오'!$H$3+SQRT(I2740*('d_시나리오'!$J$3-'d_시나리오'!$H$3)*('d_시나리오'!$I$3-'d_시나리오'!$H$3)),'d_시나리오'!$J$3-SQRT((1-I2740)*('d_시나리오'!$J$3-'d_시나리오'!$H$3)*('d_시나리오'!$J$3-'d_시나리오'!$I$3))))</f>
        <v/>
      </c>
      <c r="K2740">
        <f>RAND()</f>
        <v/>
      </c>
      <c r="L2740">
        <f>IF('d_시나리오'!$J$4='d_시나리오'!$H$4,'d_시나리오'!$I$4,IF(K2740&lt;('d_시나리오'!$I$4-'d_시나리오'!$H$4)/('d_시나리오'!$J$4-'d_시나리오'!$H$4),'d_시나리오'!$H$4+SQRT(K2740*('d_시나리오'!$J$4-'d_시나리오'!$H$4)*('d_시나리오'!$I$4-'d_시나리오'!$H$4)),'d_시나리오'!$J$4-SQRT((1-K2740)*('d_시나리오'!$J$4-'d_시나리오'!$H$4)*('d_시나리오'!$J$4-'d_시나리오'!$I$4))))</f>
        <v/>
      </c>
      <c r="M2740">
        <f>RAND()</f>
        <v/>
      </c>
      <c r="N2740">
        <f>IF('d_시나리오'!$J$5='d_시나리오'!$H$5,'d_시나리오'!$I$5,IF(M2740&lt;('d_시나리오'!$I$5-'d_시나리오'!$H$5)/('d_시나리오'!$J$5-'d_시나리오'!$H$5),'d_시나리오'!$H$5+SQRT(M2740*('d_시나리오'!$J$5-'d_시나리오'!$H$5)*('d_시나리오'!$I$5-'d_시나리오'!$H$5)),'d_시나리오'!$J$5-SQRT((1-M2740)*('d_시나리오'!$J$5-'d_시나리오'!$H$5)*('d_시나리오'!$J$5-'d_시나리오'!$I$5))))</f>
        <v/>
      </c>
      <c r="O2740">
        <f>RAND()</f>
        <v/>
      </c>
      <c r="P2740">
        <f>IF('d_시나리오'!$J$6='d_시나리오'!$H$6,'d_시나리오'!$I$6,IF(O2740&lt;('d_시나리오'!$I$6-'d_시나리오'!$H$6)/('d_시나리오'!$J$6-'d_시나리오'!$H$6),'d_시나리오'!$H$6+SQRT(O2740*('d_시나리오'!$J$6-'d_시나리오'!$H$6)*('d_시나리오'!$I$6-'d_시나리오'!$H$6)),'d_시나리오'!$J$6-SQRT((1-O2740)*('d_시나리오'!$J$6-'d_시나리오'!$H$6)*('d_시나리오'!$J$6-'d_시나리오'!$I$6))))</f>
        <v/>
      </c>
      <c r="Q2740">
        <f>INDEX('d_분포'!$B$2:$B$57,RANDBETWEEN(1,56))</f>
        <v/>
      </c>
      <c r="R2740">
        <f>BETAINV(RAND(),5,5)</f>
        <v/>
      </c>
      <c r="S2740">
        <f>'d_고정'!$B$1*'6_기대효과'!$H$7*('d_시나리오'!$I$7/'d_고정'!$B$2)*B2740</f>
        <v/>
      </c>
      <c r="T2740">
        <f>S2740*D2740</f>
        <v/>
      </c>
      <c r="U2740">
        <f>S2740*F2740*H2740</f>
        <v/>
      </c>
      <c r="V2740">
        <f>S2740*F2740*(H2740-1)</f>
        <v/>
      </c>
      <c r="W2740">
        <f>U2740*J2740</f>
        <v/>
      </c>
      <c r="X2740">
        <f>T2740+W2740</f>
        <v/>
      </c>
      <c r="Y2740">
        <f>(T2740*E2740+W2740*L2740)*(1-R2740-'d_고정'!$B$13)</f>
        <v/>
      </c>
      <c r="Z2740">
        <f>(U2740*N2740*Q2740+'d_고정'!$B$3*('6_기대효과'!$H$7/8)*Q2740*'d_고정'!$B$10*P2740*('6_기대효과'!$K$7/'d_고정'!$B$9))*(1-R2740)</f>
        <v/>
      </c>
      <c r="AA2740">
        <f>W2740*L2740*(1-R2740-'d_고정'!$B$13)+U2740*MAX(N2740-'d_고정'!$B$10*P2740*('6_기대효과'!$K$7/'d_고정'!$B$9),0)*Q2740*(1-R2740)</f>
        <v/>
      </c>
      <c r="AB2740">
        <f>Y2740+Z2740</f>
        <v/>
      </c>
      <c r="AC2740">
        <f>Y2740/('d_고정'!$B$5*'6_기대효과'!$H$7/8)/'d_고정'!$B$6</f>
        <v/>
      </c>
      <c r="AD2740">
        <f>Y2740/('d_고정'!$B$8*'6_기대효과'!$H$7/8)</f>
        <v/>
      </c>
    </row>
    <row r="2741">
      <c r="A2741">
        <f>RAND()</f>
        <v/>
      </c>
      <c r="B2741">
        <f>IF('d_시나리오'!$J$2='d_시나리오'!$H$2,'d_시나리오'!$I$2,IF(A2741&lt;('d_시나리오'!$I$2-'d_시나리오'!$H$2)/('d_시나리오'!$J$2-'d_시나리오'!$H$2),'d_시나리오'!$H$2+SQRT(A2741*('d_시나리오'!$J$2-'d_시나리오'!$H$2)*('d_시나리오'!$I$2-'d_시나리오'!$H$2)),'d_시나리오'!$J$2-SQRT((1-A2741)*('d_시나리오'!$J$2-'d_시나리오'!$H$2)*('d_시나리오'!$J$2-'d_시나리오'!$I$2))))</f>
        <v/>
      </c>
      <c r="C2741">
        <f>RAND()</f>
        <v/>
      </c>
      <c r="D2741">
        <f>BETAINV(RAND(),IF(C2741&lt;'d_고정'!$B$26,'d_고정'!$B$23,'d_고정'!$B$16)+1,'d_고정'!$B$17-IF(C2741&lt;'d_고정'!$B$26,'d_고정'!$B$23,'d_고정'!$B$16)+1)*('d_고정'!$B$14+('d_고정'!$B$15-'d_고정'!$B$14)*RAND())</f>
        <v/>
      </c>
      <c r="E2741">
        <f>INDEX('d_분포'!$A$2:$A$28,RANDBETWEEN(1,27))</f>
        <v/>
      </c>
      <c r="F2741">
        <f>INDEX('d_분포'!$C$2:$C$5,RANDBETWEEN(1,4))*(0.9+0.2*RAND())</f>
        <v/>
      </c>
      <c r="G2741">
        <f>RAND()</f>
        <v/>
      </c>
      <c r="H2741">
        <f>(F2741+(1-F2741)*('d_고정'!$B$22*BETAINV(RAND(),IF(G2741&lt;'d_고정'!$B$26,'d_고정'!$B$25,'d_고정'!$B$20)+1,'d_고정'!$B$21-IF(G2741&lt;'d_고정'!$B$26,'d_고정'!$B$25,'d_고정'!$B$20)+1)+(1-'d_고정'!$B$22)*BETAINV(RAND(),IF(G2741&lt;'d_고정'!$B$26,'d_고정'!$B$24,'d_고정'!$B$18)+1,'d_고정'!$B$19-IF(G2741&lt;'d_고정'!$B$26,'d_고정'!$B$24,'d_고정'!$B$18)+1))*('d_고정'!$B$14+('d_고정'!$B$15-'d_고정'!$B$14)*RAND()))/F2741</f>
        <v/>
      </c>
      <c r="I2741">
        <f>RAND()</f>
        <v/>
      </c>
      <c r="J2741">
        <f>IF('d_시나리오'!$J$3='d_시나리오'!$H$3,'d_시나리오'!$I$3,IF(I2741&lt;('d_시나리오'!$I$3-'d_시나리오'!$H$3)/('d_시나리오'!$J$3-'d_시나리오'!$H$3),'d_시나리오'!$H$3+SQRT(I2741*('d_시나리오'!$J$3-'d_시나리오'!$H$3)*('d_시나리오'!$I$3-'d_시나리오'!$H$3)),'d_시나리오'!$J$3-SQRT((1-I2741)*('d_시나리오'!$J$3-'d_시나리오'!$H$3)*('d_시나리오'!$J$3-'d_시나리오'!$I$3))))</f>
        <v/>
      </c>
      <c r="K2741">
        <f>RAND()</f>
        <v/>
      </c>
      <c r="L2741">
        <f>IF('d_시나리오'!$J$4='d_시나리오'!$H$4,'d_시나리오'!$I$4,IF(K2741&lt;('d_시나리오'!$I$4-'d_시나리오'!$H$4)/('d_시나리오'!$J$4-'d_시나리오'!$H$4),'d_시나리오'!$H$4+SQRT(K2741*('d_시나리오'!$J$4-'d_시나리오'!$H$4)*('d_시나리오'!$I$4-'d_시나리오'!$H$4)),'d_시나리오'!$J$4-SQRT((1-K2741)*('d_시나리오'!$J$4-'d_시나리오'!$H$4)*('d_시나리오'!$J$4-'d_시나리오'!$I$4))))</f>
        <v/>
      </c>
      <c r="M2741">
        <f>RAND()</f>
        <v/>
      </c>
      <c r="N2741">
        <f>IF('d_시나리오'!$J$5='d_시나리오'!$H$5,'d_시나리오'!$I$5,IF(M2741&lt;('d_시나리오'!$I$5-'d_시나리오'!$H$5)/('d_시나리오'!$J$5-'d_시나리오'!$H$5),'d_시나리오'!$H$5+SQRT(M2741*('d_시나리오'!$J$5-'d_시나리오'!$H$5)*('d_시나리오'!$I$5-'d_시나리오'!$H$5)),'d_시나리오'!$J$5-SQRT((1-M2741)*('d_시나리오'!$J$5-'d_시나리오'!$H$5)*('d_시나리오'!$J$5-'d_시나리오'!$I$5))))</f>
        <v/>
      </c>
      <c r="O2741">
        <f>RAND()</f>
        <v/>
      </c>
      <c r="P2741">
        <f>IF('d_시나리오'!$J$6='d_시나리오'!$H$6,'d_시나리오'!$I$6,IF(O2741&lt;('d_시나리오'!$I$6-'d_시나리오'!$H$6)/('d_시나리오'!$J$6-'d_시나리오'!$H$6),'d_시나리오'!$H$6+SQRT(O2741*('d_시나리오'!$J$6-'d_시나리오'!$H$6)*('d_시나리오'!$I$6-'d_시나리오'!$H$6)),'d_시나리오'!$J$6-SQRT((1-O2741)*('d_시나리오'!$J$6-'d_시나리오'!$H$6)*('d_시나리오'!$J$6-'d_시나리오'!$I$6))))</f>
        <v/>
      </c>
      <c r="Q2741">
        <f>INDEX('d_분포'!$B$2:$B$57,RANDBETWEEN(1,56))</f>
        <v/>
      </c>
      <c r="R2741">
        <f>BETAINV(RAND(),5,5)</f>
        <v/>
      </c>
      <c r="S2741">
        <f>'d_고정'!$B$1*'6_기대효과'!$H$7*('d_시나리오'!$I$7/'d_고정'!$B$2)*B2741</f>
        <v/>
      </c>
      <c r="T2741">
        <f>S2741*D2741</f>
        <v/>
      </c>
      <c r="U2741">
        <f>S2741*F2741*H2741</f>
        <v/>
      </c>
      <c r="V2741">
        <f>S2741*F2741*(H2741-1)</f>
        <v/>
      </c>
      <c r="W2741">
        <f>U2741*J2741</f>
        <v/>
      </c>
      <c r="X2741">
        <f>T2741+W2741</f>
        <v/>
      </c>
      <c r="Y2741">
        <f>(T2741*E2741+W2741*L2741)*(1-R2741-'d_고정'!$B$13)</f>
        <v/>
      </c>
      <c r="Z2741">
        <f>(U2741*N2741*Q2741+'d_고정'!$B$3*('6_기대효과'!$H$7/8)*Q2741*'d_고정'!$B$10*P2741*('6_기대효과'!$K$7/'d_고정'!$B$9))*(1-R2741)</f>
        <v/>
      </c>
      <c r="AA2741">
        <f>W2741*L2741*(1-R2741-'d_고정'!$B$13)+U2741*MAX(N2741-'d_고정'!$B$10*P2741*('6_기대효과'!$K$7/'d_고정'!$B$9),0)*Q2741*(1-R2741)</f>
        <v/>
      </c>
      <c r="AB2741">
        <f>Y2741+Z2741</f>
        <v/>
      </c>
      <c r="AC2741">
        <f>Y2741/('d_고정'!$B$5*'6_기대효과'!$H$7/8)/'d_고정'!$B$6</f>
        <v/>
      </c>
      <c r="AD2741">
        <f>Y2741/('d_고정'!$B$8*'6_기대효과'!$H$7/8)</f>
        <v/>
      </c>
    </row>
    <row r="2742">
      <c r="A2742">
        <f>RAND()</f>
        <v/>
      </c>
      <c r="B2742">
        <f>IF('d_시나리오'!$J$2='d_시나리오'!$H$2,'d_시나리오'!$I$2,IF(A2742&lt;('d_시나리오'!$I$2-'d_시나리오'!$H$2)/('d_시나리오'!$J$2-'d_시나리오'!$H$2),'d_시나리오'!$H$2+SQRT(A2742*('d_시나리오'!$J$2-'d_시나리오'!$H$2)*('d_시나리오'!$I$2-'d_시나리오'!$H$2)),'d_시나리오'!$J$2-SQRT((1-A2742)*('d_시나리오'!$J$2-'d_시나리오'!$H$2)*('d_시나리오'!$J$2-'d_시나리오'!$I$2))))</f>
        <v/>
      </c>
      <c r="C2742">
        <f>RAND()</f>
        <v/>
      </c>
      <c r="D2742">
        <f>BETAINV(RAND(),IF(C2742&lt;'d_고정'!$B$26,'d_고정'!$B$23,'d_고정'!$B$16)+1,'d_고정'!$B$17-IF(C2742&lt;'d_고정'!$B$26,'d_고정'!$B$23,'d_고정'!$B$16)+1)*('d_고정'!$B$14+('d_고정'!$B$15-'d_고정'!$B$14)*RAND())</f>
        <v/>
      </c>
      <c r="E2742">
        <f>INDEX('d_분포'!$A$2:$A$28,RANDBETWEEN(1,27))</f>
        <v/>
      </c>
      <c r="F2742">
        <f>INDEX('d_분포'!$C$2:$C$5,RANDBETWEEN(1,4))*(0.9+0.2*RAND())</f>
        <v/>
      </c>
      <c r="G2742">
        <f>RAND()</f>
        <v/>
      </c>
      <c r="H2742">
        <f>(F2742+(1-F2742)*('d_고정'!$B$22*BETAINV(RAND(),IF(G2742&lt;'d_고정'!$B$26,'d_고정'!$B$25,'d_고정'!$B$20)+1,'d_고정'!$B$21-IF(G2742&lt;'d_고정'!$B$26,'d_고정'!$B$25,'d_고정'!$B$20)+1)+(1-'d_고정'!$B$22)*BETAINV(RAND(),IF(G2742&lt;'d_고정'!$B$26,'d_고정'!$B$24,'d_고정'!$B$18)+1,'d_고정'!$B$19-IF(G2742&lt;'d_고정'!$B$26,'d_고정'!$B$24,'d_고정'!$B$18)+1))*('d_고정'!$B$14+('d_고정'!$B$15-'d_고정'!$B$14)*RAND()))/F2742</f>
        <v/>
      </c>
      <c r="I2742">
        <f>RAND()</f>
        <v/>
      </c>
      <c r="J2742">
        <f>IF('d_시나리오'!$J$3='d_시나리오'!$H$3,'d_시나리오'!$I$3,IF(I2742&lt;('d_시나리오'!$I$3-'d_시나리오'!$H$3)/('d_시나리오'!$J$3-'d_시나리오'!$H$3),'d_시나리오'!$H$3+SQRT(I2742*('d_시나리오'!$J$3-'d_시나리오'!$H$3)*('d_시나리오'!$I$3-'d_시나리오'!$H$3)),'d_시나리오'!$J$3-SQRT((1-I2742)*('d_시나리오'!$J$3-'d_시나리오'!$H$3)*('d_시나리오'!$J$3-'d_시나리오'!$I$3))))</f>
        <v/>
      </c>
      <c r="K2742">
        <f>RAND()</f>
        <v/>
      </c>
      <c r="L2742">
        <f>IF('d_시나리오'!$J$4='d_시나리오'!$H$4,'d_시나리오'!$I$4,IF(K2742&lt;('d_시나리오'!$I$4-'d_시나리오'!$H$4)/('d_시나리오'!$J$4-'d_시나리오'!$H$4),'d_시나리오'!$H$4+SQRT(K2742*('d_시나리오'!$J$4-'d_시나리오'!$H$4)*('d_시나리오'!$I$4-'d_시나리오'!$H$4)),'d_시나리오'!$J$4-SQRT((1-K2742)*('d_시나리오'!$J$4-'d_시나리오'!$H$4)*('d_시나리오'!$J$4-'d_시나리오'!$I$4))))</f>
        <v/>
      </c>
      <c r="M2742">
        <f>RAND()</f>
        <v/>
      </c>
      <c r="N2742">
        <f>IF('d_시나리오'!$J$5='d_시나리오'!$H$5,'d_시나리오'!$I$5,IF(M2742&lt;('d_시나리오'!$I$5-'d_시나리오'!$H$5)/('d_시나리오'!$J$5-'d_시나리오'!$H$5),'d_시나리오'!$H$5+SQRT(M2742*('d_시나리오'!$J$5-'d_시나리오'!$H$5)*('d_시나리오'!$I$5-'d_시나리오'!$H$5)),'d_시나리오'!$J$5-SQRT((1-M2742)*('d_시나리오'!$J$5-'d_시나리오'!$H$5)*('d_시나리오'!$J$5-'d_시나리오'!$I$5))))</f>
        <v/>
      </c>
      <c r="O2742">
        <f>RAND()</f>
        <v/>
      </c>
      <c r="P2742">
        <f>IF('d_시나리오'!$J$6='d_시나리오'!$H$6,'d_시나리오'!$I$6,IF(O2742&lt;('d_시나리오'!$I$6-'d_시나리오'!$H$6)/('d_시나리오'!$J$6-'d_시나리오'!$H$6),'d_시나리오'!$H$6+SQRT(O2742*('d_시나리오'!$J$6-'d_시나리오'!$H$6)*('d_시나리오'!$I$6-'d_시나리오'!$H$6)),'d_시나리오'!$J$6-SQRT((1-O2742)*('d_시나리오'!$J$6-'d_시나리오'!$H$6)*('d_시나리오'!$J$6-'d_시나리오'!$I$6))))</f>
        <v/>
      </c>
      <c r="Q2742">
        <f>INDEX('d_분포'!$B$2:$B$57,RANDBETWEEN(1,56))</f>
        <v/>
      </c>
      <c r="R2742">
        <f>BETAINV(RAND(),5,5)</f>
        <v/>
      </c>
      <c r="S2742">
        <f>'d_고정'!$B$1*'6_기대효과'!$H$7*('d_시나리오'!$I$7/'d_고정'!$B$2)*B2742</f>
        <v/>
      </c>
      <c r="T2742">
        <f>S2742*D2742</f>
        <v/>
      </c>
      <c r="U2742">
        <f>S2742*F2742*H2742</f>
        <v/>
      </c>
      <c r="V2742">
        <f>S2742*F2742*(H2742-1)</f>
        <v/>
      </c>
      <c r="W2742">
        <f>U2742*J2742</f>
        <v/>
      </c>
      <c r="X2742">
        <f>T2742+W2742</f>
        <v/>
      </c>
      <c r="Y2742">
        <f>(T2742*E2742+W2742*L2742)*(1-R2742-'d_고정'!$B$13)</f>
        <v/>
      </c>
      <c r="Z2742">
        <f>(U2742*N2742*Q2742+'d_고정'!$B$3*('6_기대효과'!$H$7/8)*Q2742*'d_고정'!$B$10*P2742*('6_기대효과'!$K$7/'d_고정'!$B$9))*(1-R2742)</f>
        <v/>
      </c>
      <c r="AA2742">
        <f>W2742*L2742*(1-R2742-'d_고정'!$B$13)+U2742*MAX(N2742-'d_고정'!$B$10*P2742*('6_기대효과'!$K$7/'d_고정'!$B$9),0)*Q2742*(1-R2742)</f>
        <v/>
      </c>
      <c r="AB2742">
        <f>Y2742+Z2742</f>
        <v/>
      </c>
      <c r="AC2742">
        <f>Y2742/('d_고정'!$B$5*'6_기대효과'!$H$7/8)/'d_고정'!$B$6</f>
        <v/>
      </c>
      <c r="AD2742">
        <f>Y2742/('d_고정'!$B$8*'6_기대효과'!$H$7/8)</f>
        <v/>
      </c>
    </row>
    <row r="2743">
      <c r="A2743">
        <f>RAND()</f>
        <v/>
      </c>
      <c r="B2743">
        <f>IF('d_시나리오'!$J$2='d_시나리오'!$H$2,'d_시나리오'!$I$2,IF(A2743&lt;('d_시나리오'!$I$2-'d_시나리오'!$H$2)/('d_시나리오'!$J$2-'d_시나리오'!$H$2),'d_시나리오'!$H$2+SQRT(A2743*('d_시나리오'!$J$2-'d_시나리오'!$H$2)*('d_시나리오'!$I$2-'d_시나리오'!$H$2)),'d_시나리오'!$J$2-SQRT((1-A2743)*('d_시나리오'!$J$2-'d_시나리오'!$H$2)*('d_시나리오'!$J$2-'d_시나리오'!$I$2))))</f>
        <v/>
      </c>
      <c r="C2743">
        <f>RAND()</f>
        <v/>
      </c>
      <c r="D2743">
        <f>BETAINV(RAND(),IF(C2743&lt;'d_고정'!$B$26,'d_고정'!$B$23,'d_고정'!$B$16)+1,'d_고정'!$B$17-IF(C2743&lt;'d_고정'!$B$26,'d_고정'!$B$23,'d_고정'!$B$16)+1)*('d_고정'!$B$14+('d_고정'!$B$15-'d_고정'!$B$14)*RAND())</f>
        <v/>
      </c>
      <c r="E2743">
        <f>INDEX('d_분포'!$A$2:$A$28,RANDBETWEEN(1,27))</f>
        <v/>
      </c>
      <c r="F2743">
        <f>INDEX('d_분포'!$C$2:$C$5,RANDBETWEEN(1,4))*(0.9+0.2*RAND())</f>
        <v/>
      </c>
      <c r="G2743">
        <f>RAND()</f>
        <v/>
      </c>
      <c r="H2743">
        <f>(F2743+(1-F2743)*('d_고정'!$B$22*BETAINV(RAND(),IF(G2743&lt;'d_고정'!$B$26,'d_고정'!$B$25,'d_고정'!$B$20)+1,'d_고정'!$B$21-IF(G2743&lt;'d_고정'!$B$26,'d_고정'!$B$25,'d_고정'!$B$20)+1)+(1-'d_고정'!$B$22)*BETAINV(RAND(),IF(G2743&lt;'d_고정'!$B$26,'d_고정'!$B$24,'d_고정'!$B$18)+1,'d_고정'!$B$19-IF(G2743&lt;'d_고정'!$B$26,'d_고정'!$B$24,'d_고정'!$B$18)+1))*('d_고정'!$B$14+('d_고정'!$B$15-'d_고정'!$B$14)*RAND()))/F2743</f>
        <v/>
      </c>
      <c r="I2743">
        <f>RAND()</f>
        <v/>
      </c>
      <c r="J2743">
        <f>IF('d_시나리오'!$J$3='d_시나리오'!$H$3,'d_시나리오'!$I$3,IF(I2743&lt;('d_시나리오'!$I$3-'d_시나리오'!$H$3)/('d_시나리오'!$J$3-'d_시나리오'!$H$3),'d_시나리오'!$H$3+SQRT(I2743*('d_시나리오'!$J$3-'d_시나리오'!$H$3)*('d_시나리오'!$I$3-'d_시나리오'!$H$3)),'d_시나리오'!$J$3-SQRT((1-I2743)*('d_시나리오'!$J$3-'d_시나리오'!$H$3)*('d_시나리오'!$J$3-'d_시나리오'!$I$3))))</f>
        <v/>
      </c>
      <c r="K2743">
        <f>RAND()</f>
        <v/>
      </c>
      <c r="L2743">
        <f>IF('d_시나리오'!$J$4='d_시나리오'!$H$4,'d_시나리오'!$I$4,IF(K2743&lt;('d_시나리오'!$I$4-'d_시나리오'!$H$4)/('d_시나리오'!$J$4-'d_시나리오'!$H$4),'d_시나리오'!$H$4+SQRT(K2743*('d_시나리오'!$J$4-'d_시나리오'!$H$4)*('d_시나리오'!$I$4-'d_시나리오'!$H$4)),'d_시나리오'!$J$4-SQRT((1-K2743)*('d_시나리오'!$J$4-'d_시나리오'!$H$4)*('d_시나리오'!$J$4-'d_시나리오'!$I$4))))</f>
        <v/>
      </c>
      <c r="M2743">
        <f>RAND()</f>
        <v/>
      </c>
      <c r="N2743">
        <f>IF('d_시나리오'!$J$5='d_시나리오'!$H$5,'d_시나리오'!$I$5,IF(M2743&lt;('d_시나리오'!$I$5-'d_시나리오'!$H$5)/('d_시나리오'!$J$5-'d_시나리오'!$H$5),'d_시나리오'!$H$5+SQRT(M2743*('d_시나리오'!$J$5-'d_시나리오'!$H$5)*('d_시나리오'!$I$5-'d_시나리오'!$H$5)),'d_시나리오'!$J$5-SQRT((1-M2743)*('d_시나리오'!$J$5-'d_시나리오'!$H$5)*('d_시나리오'!$J$5-'d_시나리오'!$I$5))))</f>
        <v/>
      </c>
      <c r="O2743">
        <f>RAND()</f>
        <v/>
      </c>
      <c r="P2743">
        <f>IF('d_시나리오'!$J$6='d_시나리오'!$H$6,'d_시나리오'!$I$6,IF(O2743&lt;('d_시나리오'!$I$6-'d_시나리오'!$H$6)/('d_시나리오'!$J$6-'d_시나리오'!$H$6),'d_시나리오'!$H$6+SQRT(O2743*('d_시나리오'!$J$6-'d_시나리오'!$H$6)*('d_시나리오'!$I$6-'d_시나리오'!$H$6)),'d_시나리오'!$J$6-SQRT((1-O2743)*('d_시나리오'!$J$6-'d_시나리오'!$H$6)*('d_시나리오'!$J$6-'d_시나리오'!$I$6))))</f>
        <v/>
      </c>
      <c r="Q2743">
        <f>INDEX('d_분포'!$B$2:$B$57,RANDBETWEEN(1,56))</f>
        <v/>
      </c>
      <c r="R2743">
        <f>BETAINV(RAND(),5,5)</f>
        <v/>
      </c>
      <c r="S2743">
        <f>'d_고정'!$B$1*'6_기대효과'!$H$7*('d_시나리오'!$I$7/'d_고정'!$B$2)*B2743</f>
        <v/>
      </c>
      <c r="T2743">
        <f>S2743*D2743</f>
        <v/>
      </c>
      <c r="U2743">
        <f>S2743*F2743*H2743</f>
        <v/>
      </c>
      <c r="V2743">
        <f>S2743*F2743*(H2743-1)</f>
        <v/>
      </c>
      <c r="W2743">
        <f>U2743*J2743</f>
        <v/>
      </c>
      <c r="X2743">
        <f>T2743+W2743</f>
        <v/>
      </c>
      <c r="Y2743">
        <f>(T2743*E2743+W2743*L2743)*(1-R2743-'d_고정'!$B$13)</f>
        <v/>
      </c>
      <c r="Z2743">
        <f>(U2743*N2743*Q2743+'d_고정'!$B$3*('6_기대효과'!$H$7/8)*Q2743*'d_고정'!$B$10*P2743*('6_기대효과'!$K$7/'d_고정'!$B$9))*(1-R2743)</f>
        <v/>
      </c>
      <c r="AA2743">
        <f>W2743*L2743*(1-R2743-'d_고정'!$B$13)+U2743*MAX(N2743-'d_고정'!$B$10*P2743*('6_기대효과'!$K$7/'d_고정'!$B$9),0)*Q2743*(1-R2743)</f>
        <v/>
      </c>
      <c r="AB2743">
        <f>Y2743+Z2743</f>
        <v/>
      </c>
      <c r="AC2743">
        <f>Y2743/('d_고정'!$B$5*'6_기대효과'!$H$7/8)/'d_고정'!$B$6</f>
        <v/>
      </c>
      <c r="AD2743">
        <f>Y2743/('d_고정'!$B$8*'6_기대효과'!$H$7/8)</f>
        <v/>
      </c>
    </row>
    <row r="2744">
      <c r="A2744">
        <f>RAND()</f>
        <v/>
      </c>
      <c r="B2744">
        <f>IF('d_시나리오'!$J$2='d_시나리오'!$H$2,'d_시나리오'!$I$2,IF(A2744&lt;('d_시나리오'!$I$2-'d_시나리오'!$H$2)/('d_시나리오'!$J$2-'d_시나리오'!$H$2),'d_시나리오'!$H$2+SQRT(A2744*('d_시나리오'!$J$2-'d_시나리오'!$H$2)*('d_시나리오'!$I$2-'d_시나리오'!$H$2)),'d_시나리오'!$J$2-SQRT((1-A2744)*('d_시나리오'!$J$2-'d_시나리오'!$H$2)*('d_시나리오'!$J$2-'d_시나리오'!$I$2))))</f>
        <v/>
      </c>
      <c r="C2744">
        <f>RAND()</f>
        <v/>
      </c>
      <c r="D2744">
        <f>BETAINV(RAND(),IF(C2744&lt;'d_고정'!$B$26,'d_고정'!$B$23,'d_고정'!$B$16)+1,'d_고정'!$B$17-IF(C2744&lt;'d_고정'!$B$26,'d_고정'!$B$23,'d_고정'!$B$16)+1)*('d_고정'!$B$14+('d_고정'!$B$15-'d_고정'!$B$14)*RAND())</f>
        <v/>
      </c>
      <c r="E2744">
        <f>INDEX('d_분포'!$A$2:$A$28,RANDBETWEEN(1,27))</f>
        <v/>
      </c>
      <c r="F2744">
        <f>INDEX('d_분포'!$C$2:$C$5,RANDBETWEEN(1,4))*(0.9+0.2*RAND())</f>
        <v/>
      </c>
      <c r="G2744">
        <f>RAND()</f>
        <v/>
      </c>
      <c r="H2744">
        <f>(F2744+(1-F2744)*('d_고정'!$B$22*BETAINV(RAND(),IF(G2744&lt;'d_고정'!$B$26,'d_고정'!$B$25,'d_고정'!$B$20)+1,'d_고정'!$B$21-IF(G2744&lt;'d_고정'!$B$26,'d_고정'!$B$25,'d_고정'!$B$20)+1)+(1-'d_고정'!$B$22)*BETAINV(RAND(),IF(G2744&lt;'d_고정'!$B$26,'d_고정'!$B$24,'d_고정'!$B$18)+1,'d_고정'!$B$19-IF(G2744&lt;'d_고정'!$B$26,'d_고정'!$B$24,'d_고정'!$B$18)+1))*('d_고정'!$B$14+('d_고정'!$B$15-'d_고정'!$B$14)*RAND()))/F2744</f>
        <v/>
      </c>
      <c r="I2744">
        <f>RAND()</f>
        <v/>
      </c>
      <c r="J2744">
        <f>IF('d_시나리오'!$J$3='d_시나리오'!$H$3,'d_시나리오'!$I$3,IF(I2744&lt;('d_시나리오'!$I$3-'d_시나리오'!$H$3)/('d_시나리오'!$J$3-'d_시나리오'!$H$3),'d_시나리오'!$H$3+SQRT(I2744*('d_시나리오'!$J$3-'d_시나리오'!$H$3)*('d_시나리오'!$I$3-'d_시나리오'!$H$3)),'d_시나리오'!$J$3-SQRT((1-I2744)*('d_시나리오'!$J$3-'d_시나리오'!$H$3)*('d_시나리오'!$J$3-'d_시나리오'!$I$3))))</f>
        <v/>
      </c>
      <c r="K2744">
        <f>RAND()</f>
        <v/>
      </c>
      <c r="L2744">
        <f>IF('d_시나리오'!$J$4='d_시나리오'!$H$4,'d_시나리오'!$I$4,IF(K2744&lt;('d_시나리오'!$I$4-'d_시나리오'!$H$4)/('d_시나리오'!$J$4-'d_시나리오'!$H$4),'d_시나리오'!$H$4+SQRT(K2744*('d_시나리오'!$J$4-'d_시나리오'!$H$4)*('d_시나리오'!$I$4-'d_시나리오'!$H$4)),'d_시나리오'!$J$4-SQRT((1-K2744)*('d_시나리오'!$J$4-'d_시나리오'!$H$4)*('d_시나리오'!$J$4-'d_시나리오'!$I$4))))</f>
        <v/>
      </c>
      <c r="M2744">
        <f>RAND()</f>
        <v/>
      </c>
      <c r="N2744">
        <f>IF('d_시나리오'!$J$5='d_시나리오'!$H$5,'d_시나리오'!$I$5,IF(M2744&lt;('d_시나리오'!$I$5-'d_시나리오'!$H$5)/('d_시나리오'!$J$5-'d_시나리오'!$H$5),'d_시나리오'!$H$5+SQRT(M2744*('d_시나리오'!$J$5-'d_시나리오'!$H$5)*('d_시나리오'!$I$5-'d_시나리오'!$H$5)),'d_시나리오'!$J$5-SQRT((1-M2744)*('d_시나리오'!$J$5-'d_시나리오'!$H$5)*('d_시나리오'!$J$5-'d_시나리오'!$I$5))))</f>
        <v/>
      </c>
      <c r="O2744">
        <f>RAND()</f>
        <v/>
      </c>
      <c r="P2744">
        <f>IF('d_시나리오'!$J$6='d_시나리오'!$H$6,'d_시나리오'!$I$6,IF(O2744&lt;('d_시나리오'!$I$6-'d_시나리오'!$H$6)/('d_시나리오'!$J$6-'d_시나리오'!$H$6),'d_시나리오'!$H$6+SQRT(O2744*('d_시나리오'!$J$6-'d_시나리오'!$H$6)*('d_시나리오'!$I$6-'d_시나리오'!$H$6)),'d_시나리오'!$J$6-SQRT((1-O2744)*('d_시나리오'!$J$6-'d_시나리오'!$H$6)*('d_시나리오'!$J$6-'d_시나리오'!$I$6))))</f>
        <v/>
      </c>
      <c r="Q2744">
        <f>INDEX('d_분포'!$B$2:$B$57,RANDBETWEEN(1,56))</f>
        <v/>
      </c>
      <c r="R2744">
        <f>BETAINV(RAND(),5,5)</f>
        <v/>
      </c>
      <c r="S2744">
        <f>'d_고정'!$B$1*'6_기대효과'!$H$7*('d_시나리오'!$I$7/'d_고정'!$B$2)*B2744</f>
        <v/>
      </c>
      <c r="T2744">
        <f>S2744*D2744</f>
        <v/>
      </c>
      <c r="U2744">
        <f>S2744*F2744*H2744</f>
        <v/>
      </c>
      <c r="V2744">
        <f>S2744*F2744*(H2744-1)</f>
        <v/>
      </c>
      <c r="W2744">
        <f>U2744*J2744</f>
        <v/>
      </c>
      <c r="X2744">
        <f>T2744+W2744</f>
        <v/>
      </c>
      <c r="Y2744">
        <f>(T2744*E2744+W2744*L2744)*(1-R2744-'d_고정'!$B$13)</f>
        <v/>
      </c>
      <c r="Z2744">
        <f>(U2744*N2744*Q2744+'d_고정'!$B$3*('6_기대효과'!$H$7/8)*Q2744*'d_고정'!$B$10*P2744*('6_기대효과'!$K$7/'d_고정'!$B$9))*(1-R2744)</f>
        <v/>
      </c>
      <c r="AA2744">
        <f>W2744*L2744*(1-R2744-'d_고정'!$B$13)+U2744*MAX(N2744-'d_고정'!$B$10*P2744*('6_기대효과'!$K$7/'d_고정'!$B$9),0)*Q2744*(1-R2744)</f>
        <v/>
      </c>
      <c r="AB2744">
        <f>Y2744+Z2744</f>
        <v/>
      </c>
      <c r="AC2744">
        <f>Y2744/('d_고정'!$B$5*'6_기대효과'!$H$7/8)/'d_고정'!$B$6</f>
        <v/>
      </c>
      <c r="AD2744">
        <f>Y2744/('d_고정'!$B$8*'6_기대효과'!$H$7/8)</f>
        <v/>
      </c>
    </row>
    <row r="2745">
      <c r="A2745">
        <f>RAND()</f>
        <v/>
      </c>
      <c r="B2745">
        <f>IF('d_시나리오'!$J$2='d_시나리오'!$H$2,'d_시나리오'!$I$2,IF(A2745&lt;('d_시나리오'!$I$2-'d_시나리오'!$H$2)/('d_시나리오'!$J$2-'d_시나리오'!$H$2),'d_시나리오'!$H$2+SQRT(A2745*('d_시나리오'!$J$2-'d_시나리오'!$H$2)*('d_시나리오'!$I$2-'d_시나리오'!$H$2)),'d_시나리오'!$J$2-SQRT((1-A2745)*('d_시나리오'!$J$2-'d_시나리오'!$H$2)*('d_시나리오'!$J$2-'d_시나리오'!$I$2))))</f>
        <v/>
      </c>
      <c r="C2745">
        <f>RAND()</f>
        <v/>
      </c>
      <c r="D2745">
        <f>BETAINV(RAND(),IF(C2745&lt;'d_고정'!$B$26,'d_고정'!$B$23,'d_고정'!$B$16)+1,'d_고정'!$B$17-IF(C2745&lt;'d_고정'!$B$26,'d_고정'!$B$23,'d_고정'!$B$16)+1)*('d_고정'!$B$14+('d_고정'!$B$15-'d_고정'!$B$14)*RAND())</f>
        <v/>
      </c>
      <c r="E2745">
        <f>INDEX('d_분포'!$A$2:$A$28,RANDBETWEEN(1,27))</f>
        <v/>
      </c>
      <c r="F2745">
        <f>INDEX('d_분포'!$C$2:$C$5,RANDBETWEEN(1,4))*(0.9+0.2*RAND())</f>
        <v/>
      </c>
      <c r="G2745">
        <f>RAND()</f>
        <v/>
      </c>
      <c r="H2745">
        <f>(F2745+(1-F2745)*('d_고정'!$B$22*BETAINV(RAND(),IF(G2745&lt;'d_고정'!$B$26,'d_고정'!$B$25,'d_고정'!$B$20)+1,'d_고정'!$B$21-IF(G2745&lt;'d_고정'!$B$26,'d_고정'!$B$25,'d_고정'!$B$20)+1)+(1-'d_고정'!$B$22)*BETAINV(RAND(),IF(G2745&lt;'d_고정'!$B$26,'d_고정'!$B$24,'d_고정'!$B$18)+1,'d_고정'!$B$19-IF(G2745&lt;'d_고정'!$B$26,'d_고정'!$B$24,'d_고정'!$B$18)+1))*('d_고정'!$B$14+('d_고정'!$B$15-'d_고정'!$B$14)*RAND()))/F2745</f>
        <v/>
      </c>
      <c r="I2745">
        <f>RAND()</f>
        <v/>
      </c>
      <c r="J2745">
        <f>IF('d_시나리오'!$J$3='d_시나리오'!$H$3,'d_시나리오'!$I$3,IF(I2745&lt;('d_시나리오'!$I$3-'d_시나리오'!$H$3)/('d_시나리오'!$J$3-'d_시나리오'!$H$3),'d_시나리오'!$H$3+SQRT(I2745*('d_시나리오'!$J$3-'d_시나리오'!$H$3)*('d_시나리오'!$I$3-'d_시나리오'!$H$3)),'d_시나리오'!$J$3-SQRT((1-I2745)*('d_시나리오'!$J$3-'d_시나리오'!$H$3)*('d_시나리오'!$J$3-'d_시나리오'!$I$3))))</f>
        <v/>
      </c>
      <c r="K2745">
        <f>RAND()</f>
        <v/>
      </c>
      <c r="L2745">
        <f>IF('d_시나리오'!$J$4='d_시나리오'!$H$4,'d_시나리오'!$I$4,IF(K2745&lt;('d_시나리오'!$I$4-'d_시나리오'!$H$4)/('d_시나리오'!$J$4-'d_시나리오'!$H$4),'d_시나리오'!$H$4+SQRT(K2745*('d_시나리오'!$J$4-'d_시나리오'!$H$4)*('d_시나리오'!$I$4-'d_시나리오'!$H$4)),'d_시나리오'!$J$4-SQRT((1-K2745)*('d_시나리오'!$J$4-'d_시나리오'!$H$4)*('d_시나리오'!$J$4-'d_시나리오'!$I$4))))</f>
        <v/>
      </c>
      <c r="M2745">
        <f>RAND()</f>
        <v/>
      </c>
      <c r="N2745">
        <f>IF('d_시나리오'!$J$5='d_시나리오'!$H$5,'d_시나리오'!$I$5,IF(M2745&lt;('d_시나리오'!$I$5-'d_시나리오'!$H$5)/('d_시나리오'!$J$5-'d_시나리오'!$H$5),'d_시나리오'!$H$5+SQRT(M2745*('d_시나리오'!$J$5-'d_시나리오'!$H$5)*('d_시나리오'!$I$5-'d_시나리오'!$H$5)),'d_시나리오'!$J$5-SQRT((1-M2745)*('d_시나리오'!$J$5-'d_시나리오'!$H$5)*('d_시나리오'!$J$5-'d_시나리오'!$I$5))))</f>
        <v/>
      </c>
      <c r="O2745">
        <f>RAND()</f>
        <v/>
      </c>
      <c r="P2745">
        <f>IF('d_시나리오'!$J$6='d_시나리오'!$H$6,'d_시나리오'!$I$6,IF(O2745&lt;('d_시나리오'!$I$6-'d_시나리오'!$H$6)/('d_시나리오'!$J$6-'d_시나리오'!$H$6),'d_시나리오'!$H$6+SQRT(O2745*('d_시나리오'!$J$6-'d_시나리오'!$H$6)*('d_시나리오'!$I$6-'d_시나리오'!$H$6)),'d_시나리오'!$J$6-SQRT((1-O2745)*('d_시나리오'!$J$6-'d_시나리오'!$H$6)*('d_시나리오'!$J$6-'d_시나리오'!$I$6))))</f>
        <v/>
      </c>
      <c r="Q2745">
        <f>INDEX('d_분포'!$B$2:$B$57,RANDBETWEEN(1,56))</f>
        <v/>
      </c>
      <c r="R2745">
        <f>BETAINV(RAND(),5,5)</f>
        <v/>
      </c>
      <c r="S2745">
        <f>'d_고정'!$B$1*'6_기대효과'!$H$7*('d_시나리오'!$I$7/'d_고정'!$B$2)*B2745</f>
        <v/>
      </c>
      <c r="T2745">
        <f>S2745*D2745</f>
        <v/>
      </c>
      <c r="U2745">
        <f>S2745*F2745*H2745</f>
        <v/>
      </c>
      <c r="V2745">
        <f>S2745*F2745*(H2745-1)</f>
        <v/>
      </c>
      <c r="W2745">
        <f>U2745*J2745</f>
        <v/>
      </c>
      <c r="X2745">
        <f>T2745+W2745</f>
        <v/>
      </c>
      <c r="Y2745">
        <f>(T2745*E2745+W2745*L2745)*(1-R2745-'d_고정'!$B$13)</f>
        <v/>
      </c>
      <c r="Z2745">
        <f>(U2745*N2745*Q2745+'d_고정'!$B$3*('6_기대효과'!$H$7/8)*Q2745*'d_고정'!$B$10*P2745*('6_기대효과'!$K$7/'d_고정'!$B$9))*(1-R2745)</f>
        <v/>
      </c>
      <c r="AA2745">
        <f>W2745*L2745*(1-R2745-'d_고정'!$B$13)+U2745*MAX(N2745-'d_고정'!$B$10*P2745*('6_기대효과'!$K$7/'d_고정'!$B$9),0)*Q2745*(1-R2745)</f>
        <v/>
      </c>
      <c r="AB2745">
        <f>Y2745+Z2745</f>
        <v/>
      </c>
      <c r="AC2745">
        <f>Y2745/('d_고정'!$B$5*'6_기대효과'!$H$7/8)/'d_고정'!$B$6</f>
        <v/>
      </c>
      <c r="AD2745">
        <f>Y2745/('d_고정'!$B$8*'6_기대효과'!$H$7/8)</f>
        <v/>
      </c>
    </row>
    <row r="2746">
      <c r="A2746">
        <f>RAND()</f>
        <v/>
      </c>
      <c r="B2746">
        <f>IF('d_시나리오'!$J$2='d_시나리오'!$H$2,'d_시나리오'!$I$2,IF(A2746&lt;('d_시나리오'!$I$2-'d_시나리오'!$H$2)/('d_시나리오'!$J$2-'d_시나리오'!$H$2),'d_시나리오'!$H$2+SQRT(A2746*('d_시나리오'!$J$2-'d_시나리오'!$H$2)*('d_시나리오'!$I$2-'d_시나리오'!$H$2)),'d_시나리오'!$J$2-SQRT((1-A2746)*('d_시나리오'!$J$2-'d_시나리오'!$H$2)*('d_시나리오'!$J$2-'d_시나리오'!$I$2))))</f>
        <v/>
      </c>
      <c r="C2746">
        <f>RAND()</f>
        <v/>
      </c>
      <c r="D2746">
        <f>BETAINV(RAND(),IF(C2746&lt;'d_고정'!$B$26,'d_고정'!$B$23,'d_고정'!$B$16)+1,'d_고정'!$B$17-IF(C2746&lt;'d_고정'!$B$26,'d_고정'!$B$23,'d_고정'!$B$16)+1)*('d_고정'!$B$14+('d_고정'!$B$15-'d_고정'!$B$14)*RAND())</f>
        <v/>
      </c>
      <c r="E2746">
        <f>INDEX('d_분포'!$A$2:$A$28,RANDBETWEEN(1,27))</f>
        <v/>
      </c>
      <c r="F2746">
        <f>INDEX('d_분포'!$C$2:$C$5,RANDBETWEEN(1,4))*(0.9+0.2*RAND())</f>
        <v/>
      </c>
      <c r="G2746">
        <f>RAND()</f>
        <v/>
      </c>
      <c r="H2746">
        <f>(F2746+(1-F2746)*('d_고정'!$B$22*BETAINV(RAND(),IF(G2746&lt;'d_고정'!$B$26,'d_고정'!$B$25,'d_고정'!$B$20)+1,'d_고정'!$B$21-IF(G2746&lt;'d_고정'!$B$26,'d_고정'!$B$25,'d_고정'!$B$20)+1)+(1-'d_고정'!$B$22)*BETAINV(RAND(),IF(G2746&lt;'d_고정'!$B$26,'d_고정'!$B$24,'d_고정'!$B$18)+1,'d_고정'!$B$19-IF(G2746&lt;'d_고정'!$B$26,'d_고정'!$B$24,'d_고정'!$B$18)+1))*('d_고정'!$B$14+('d_고정'!$B$15-'d_고정'!$B$14)*RAND()))/F2746</f>
        <v/>
      </c>
      <c r="I2746">
        <f>RAND()</f>
        <v/>
      </c>
      <c r="J2746">
        <f>IF('d_시나리오'!$J$3='d_시나리오'!$H$3,'d_시나리오'!$I$3,IF(I2746&lt;('d_시나리오'!$I$3-'d_시나리오'!$H$3)/('d_시나리오'!$J$3-'d_시나리오'!$H$3),'d_시나리오'!$H$3+SQRT(I2746*('d_시나리오'!$J$3-'d_시나리오'!$H$3)*('d_시나리오'!$I$3-'d_시나리오'!$H$3)),'d_시나리오'!$J$3-SQRT((1-I2746)*('d_시나리오'!$J$3-'d_시나리오'!$H$3)*('d_시나리오'!$J$3-'d_시나리오'!$I$3))))</f>
        <v/>
      </c>
      <c r="K2746">
        <f>RAND()</f>
        <v/>
      </c>
      <c r="L2746">
        <f>IF('d_시나리오'!$J$4='d_시나리오'!$H$4,'d_시나리오'!$I$4,IF(K2746&lt;('d_시나리오'!$I$4-'d_시나리오'!$H$4)/('d_시나리오'!$J$4-'d_시나리오'!$H$4),'d_시나리오'!$H$4+SQRT(K2746*('d_시나리오'!$J$4-'d_시나리오'!$H$4)*('d_시나리오'!$I$4-'d_시나리오'!$H$4)),'d_시나리오'!$J$4-SQRT((1-K2746)*('d_시나리오'!$J$4-'d_시나리오'!$H$4)*('d_시나리오'!$J$4-'d_시나리오'!$I$4))))</f>
        <v/>
      </c>
      <c r="M2746">
        <f>RAND()</f>
        <v/>
      </c>
      <c r="N2746">
        <f>IF('d_시나리오'!$J$5='d_시나리오'!$H$5,'d_시나리오'!$I$5,IF(M2746&lt;('d_시나리오'!$I$5-'d_시나리오'!$H$5)/('d_시나리오'!$J$5-'d_시나리오'!$H$5),'d_시나리오'!$H$5+SQRT(M2746*('d_시나리오'!$J$5-'d_시나리오'!$H$5)*('d_시나리오'!$I$5-'d_시나리오'!$H$5)),'d_시나리오'!$J$5-SQRT((1-M2746)*('d_시나리오'!$J$5-'d_시나리오'!$H$5)*('d_시나리오'!$J$5-'d_시나리오'!$I$5))))</f>
        <v/>
      </c>
      <c r="O2746">
        <f>RAND()</f>
        <v/>
      </c>
      <c r="P2746">
        <f>IF('d_시나리오'!$J$6='d_시나리오'!$H$6,'d_시나리오'!$I$6,IF(O2746&lt;('d_시나리오'!$I$6-'d_시나리오'!$H$6)/('d_시나리오'!$J$6-'d_시나리오'!$H$6),'d_시나리오'!$H$6+SQRT(O2746*('d_시나리오'!$J$6-'d_시나리오'!$H$6)*('d_시나리오'!$I$6-'d_시나리오'!$H$6)),'d_시나리오'!$J$6-SQRT((1-O2746)*('d_시나리오'!$J$6-'d_시나리오'!$H$6)*('d_시나리오'!$J$6-'d_시나리오'!$I$6))))</f>
        <v/>
      </c>
      <c r="Q2746">
        <f>INDEX('d_분포'!$B$2:$B$57,RANDBETWEEN(1,56))</f>
        <v/>
      </c>
      <c r="R2746">
        <f>BETAINV(RAND(),5,5)</f>
        <v/>
      </c>
      <c r="S2746">
        <f>'d_고정'!$B$1*'6_기대효과'!$H$7*('d_시나리오'!$I$7/'d_고정'!$B$2)*B2746</f>
        <v/>
      </c>
      <c r="T2746">
        <f>S2746*D2746</f>
        <v/>
      </c>
      <c r="U2746">
        <f>S2746*F2746*H2746</f>
        <v/>
      </c>
      <c r="V2746">
        <f>S2746*F2746*(H2746-1)</f>
        <v/>
      </c>
      <c r="W2746">
        <f>U2746*J2746</f>
        <v/>
      </c>
      <c r="X2746">
        <f>T2746+W2746</f>
        <v/>
      </c>
      <c r="Y2746">
        <f>(T2746*E2746+W2746*L2746)*(1-R2746-'d_고정'!$B$13)</f>
        <v/>
      </c>
      <c r="Z2746">
        <f>(U2746*N2746*Q2746+'d_고정'!$B$3*('6_기대효과'!$H$7/8)*Q2746*'d_고정'!$B$10*P2746*('6_기대효과'!$K$7/'d_고정'!$B$9))*(1-R2746)</f>
        <v/>
      </c>
      <c r="AA2746">
        <f>W2746*L2746*(1-R2746-'d_고정'!$B$13)+U2746*MAX(N2746-'d_고정'!$B$10*P2746*('6_기대효과'!$K$7/'d_고정'!$B$9),0)*Q2746*(1-R2746)</f>
        <v/>
      </c>
      <c r="AB2746">
        <f>Y2746+Z2746</f>
        <v/>
      </c>
      <c r="AC2746">
        <f>Y2746/('d_고정'!$B$5*'6_기대효과'!$H$7/8)/'d_고정'!$B$6</f>
        <v/>
      </c>
      <c r="AD2746">
        <f>Y2746/('d_고정'!$B$8*'6_기대효과'!$H$7/8)</f>
        <v/>
      </c>
    </row>
    <row r="2747">
      <c r="A2747">
        <f>RAND()</f>
        <v/>
      </c>
      <c r="B2747">
        <f>IF('d_시나리오'!$J$2='d_시나리오'!$H$2,'d_시나리오'!$I$2,IF(A2747&lt;('d_시나리오'!$I$2-'d_시나리오'!$H$2)/('d_시나리오'!$J$2-'d_시나리오'!$H$2),'d_시나리오'!$H$2+SQRT(A2747*('d_시나리오'!$J$2-'d_시나리오'!$H$2)*('d_시나리오'!$I$2-'d_시나리오'!$H$2)),'d_시나리오'!$J$2-SQRT((1-A2747)*('d_시나리오'!$J$2-'d_시나리오'!$H$2)*('d_시나리오'!$J$2-'d_시나리오'!$I$2))))</f>
        <v/>
      </c>
      <c r="C2747">
        <f>RAND()</f>
        <v/>
      </c>
      <c r="D2747">
        <f>BETAINV(RAND(),IF(C2747&lt;'d_고정'!$B$26,'d_고정'!$B$23,'d_고정'!$B$16)+1,'d_고정'!$B$17-IF(C2747&lt;'d_고정'!$B$26,'d_고정'!$B$23,'d_고정'!$B$16)+1)*('d_고정'!$B$14+('d_고정'!$B$15-'d_고정'!$B$14)*RAND())</f>
        <v/>
      </c>
      <c r="E2747">
        <f>INDEX('d_분포'!$A$2:$A$28,RANDBETWEEN(1,27))</f>
        <v/>
      </c>
      <c r="F2747">
        <f>INDEX('d_분포'!$C$2:$C$5,RANDBETWEEN(1,4))*(0.9+0.2*RAND())</f>
        <v/>
      </c>
      <c r="G2747">
        <f>RAND()</f>
        <v/>
      </c>
      <c r="H2747">
        <f>(F2747+(1-F2747)*('d_고정'!$B$22*BETAINV(RAND(),IF(G2747&lt;'d_고정'!$B$26,'d_고정'!$B$25,'d_고정'!$B$20)+1,'d_고정'!$B$21-IF(G2747&lt;'d_고정'!$B$26,'d_고정'!$B$25,'d_고정'!$B$20)+1)+(1-'d_고정'!$B$22)*BETAINV(RAND(),IF(G2747&lt;'d_고정'!$B$26,'d_고정'!$B$24,'d_고정'!$B$18)+1,'d_고정'!$B$19-IF(G2747&lt;'d_고정'!$B$26,'d_고정'!$B$24,'d_고정'!$B$18)+1))*('d_고정'!$B$14+('d_고정'!$B$15-'d_고정'!$B$14)*RAND()))/F2747</f>
        <v/>
      </c>
      <c r="I2747">
        <f>RAND()</f>
        <v/>
      </c>
      <c r="J2747">
        <f>IF('d_시나리오'!$J$3='d_시나리오'!$H$3,'d_시나리오'!$I$3,IF(I2747&lt;('d_시나리오'!$I$3-'d_시나리오'!$H$3)/('d_시나리오'!$J$3-'d_시나리오'!$H$3),'d_시나리오'!$H$3+SQRT(I2747*('d_시나리오'!$J$3-'d_시나리오'!$H$3)*('d_시나리오'!$I$3-'d_시나리오'!$H$3)),'d_시나리오'!$J$3-SQRT((1-I2747)*('d_시나리오'!$J$3-'d_시나리오'!$H$3)*('d_시나리오'!$J$3-'d_시나리오'!$I$3))))</f>
        <v/>
      </c>
      <c r="K2747">
        <f>RAND()</f>
        <v/>
      </c>
      <c r="L2747">
        <f>IF('d_시나리오'!$J$4='d_시나리오'!$H$4,'d_시나리오'!$I$4,IF(K2747&lt;('d_시나리오'!$I$4-'d_시나리오'!$H$4)/('d_시나리오'!$J$4-'d_시나리오'!$H$4),'d_시나리오'!$H$4+SQRT(K2747*('d_시나리오'!$J$4-'d_시나리오'!$H$4)*('d_시나리오'!$I$4-'d_시나리오'!$H$4)),'d_시나리오'!$J$4-SQRT((1-K2747)*('d_시나리오'!$J$4-'d_시나리오'!$H$4)*('d_시나리오'!$J$4-'d_시나리오'!$I$4))))</f>
        <v/>
      </c>
      <c r="M2747">
        <f>RAND()</f>
        <v/>
      </c>
      <c r="N2747">
        <f>IF('d_시나리오'!$J$5='d_시나리오'!$H$5,'d_시나리오'!$I$5,IF(M2747&lt;('d_시나리오'!$I$5-'d_시나리오'!$H$5)/('d_시나리오'!$J$5-'d_시나리오'!$H$5),'d_시나리오'!$H$5+SQRT(M2747*('d_시나리오'!$J$5-'d_시나리오'!$H$5)*('d_시나리오'!$I$5-'d_시나리오'!$H$5)),'d_시나리오'!$J$5-SQRT((1-M2747)*('d_시나리오'!$J$5-'d_시나리오'!$H$5)*('d_시나리오'!$J$5-'d_시나리오'!$I$5))))</f>
        <v/>
      </c>
      <c r="O2747">
        <f>RAND()</f>
        <v/>
      </c>
      <c r="P2747">
        <f>IF('d_시나리오'!$J$6='d_시나리오'!$H$6,'d_시나리오'!$I$6,IF(O2747&lt;('d_시나리오'!$I$6-'d_시나리오'!$H$6)/('d_시나리오'!$J$6-'d_시나리오'!$H$6),'d_시나리오'!$H$6+SQRT(O2747*('d_시나리오'!$J$6-'d_시나리오'!$H$6)*('d_시나리오'!$I$6-'d_시나리오'!$H$6)),'d_시나리오'!$J$6-SQRT((1-O2747)*('d_시나리오'!$J$6-'d_시나리오'!$H$6)*('d_시나리오'!$J$6-'d_시나리오'!$I$6))))</f>
        <v/>
      </c>
      <c r="Q2747">
        <f>INDEX('d_분포'!$B$2:$B$57,RANDBETWEEN(1,56))</f>
        <v/>
      </c>
      <c r="R2747">
        <f>BETAINV(RAND(),5,5)</f>
        <v/>
      </c>
      <c r="S2747">
        <f>'d_고정'!$B$1*'6_기대효과'!$H$7*('d_시나리오'!$I$7/'d_고정'!$B$2)*B2747</f>
        <v/>
      </c>
      <c r="T2747">
        <f>S2747*D2747</f>
        <v/>
      </c>
      <c r="U2747">
        <f>S2747*F2747*H2747</f>
        <v/>
      </c>
      <c r="V2747">
        <f>S2747*F2747*(H2747-1)</f>
        <v/>
      </c>
      <c r="W2747">
        <f>U2747*J2747</f>
        <v/>
      </c>
      <c r="X2747">
        <f>T2747+W2747</f>
        <v/>
      </c>
      <c r="Y2747">
        <f>(T2747*E2747+W2747*L2747)*(1-R2747-'d_고정'!$B$13)</f>
        <v/>
      </c>
      <c r="Z2747">
        <f>(U2747*N2747*Q2747+'d_고정'!$B$3*('6_기대효과'!$H$7/8)*Q2747*'d_고정'!$B$10*P2747*('6_기대효과'!$K$7/'d_고정'!$B$9))*(1-R2747)</f>
        <v/>
      </c>
      <c r="AA2747">
        <f>W2747*L2747*(1-R2747-'d_고정'!$B$13)+U2747*MAX(N2747-'d_고정'!$B$10*P2747*('6_기대효과'!$K$7/'d_고정'!$B$9),0)*Q2747*(1-R2747)</f>
        <v/>
      </c>
      <c r="AB2747">
        <f>Y2747+Z2747</f>
        <v/>
      </c>
      <c r="AC2747">
        <f>Y2747/('d_고정'!$B$5*'6_기대효과'!$H$7/8)/'d_고정'!$B$6</f>
        <v/>
      </c>
      <c r="AD2747">
        <f>Y2747/('d_고정'!$B$8*'6_기대효과'!$H$7/8)</f>
        <v/>
      </c>
    </row>
    <row r="2748">
      <c r="A2748">
        <f>RAND()</f>
        <v/>
      </c>
      <c r="B2748">
        <f>IF('d_시나리오'!$J$2='d_시나리오'!$H$2,'d_시나리오'!$I$2,IF(A2748&lt;('d_시나리오'!$I$2-'d_시나리오'!$H$2)/('d_시나리오'!$J$2-'d_시나리오'!$H$2),'d_시나리오'!$H$2+SQRT(A2748*('d_시나리오'!$J$2-'d_시나리오'!$H$2)*('d_시나리오'!$I$2-'d_시나리오'!$H$2)),'d_시나리오'!$J$2-SQRT((1-A2748)*('d_시나리오'!$J$2-'d_시나리오'!$H$2)*('d_시나리오'!$J$2-'d_시나리오'!$I$2))))</f>
        <v/>
      </c>
      <c r="C2748">
        <f>RAND()</f>
        <v/>
      </c>
      <c r="D2748">
        <f>BETAINV(RAND(),IF(C2748&lt;'d_고정'!$B$26,'d_고정'!$B$23,'d_고정'!$B$16)+1,'d_고정'!$B$17-IF(C2748&lt;'d_고정'!$B$26,'d_고정'!$B$23,'d_고정'!$B$16)+1)*('d_고정'!$B$14+('d_고정'!$B$15-'d_고정'!$B$14)*RAND())</f>
        <v/>
      </c>
      <c r="E2748">
        <f>INDEX('d_분포'!$A$2:$A$28,RANDBETWEEN(1,27))</f>
        <v/>
      </c>
      <c r="F2748">
        <f>INDEX('d_분포'!$C$2:$C$5,RANDBETWEEN(1,4))*(0.9+0.2*RAND())</f>
        <v/>
      </c>
      <c r="G2748">
        <f>RAND()</f>
        <v/>
      </c>
      <c r="H2748">
        <f>(F2748+(1-F2748)*('d_고정'!$B$22*BETAINV(RAND(),IF(G2748&lt;'d_고정'!$B$26,'d_고정'!$B$25,'d_고정'!$B$20)+1,'d_고정'!$B$21-IF(G2748&lt;'d_고정'!$B$26,'d_고정'!$B$25,'d_고정'!$B$20)+1)+(1-'d_고정'!$B$22)*BETAINV(RAND(),IF(G2748&lt;'d_고정'!$B$26,'d_고정'!$B$24,'d_고정'!$B$18)+1,'d_고정'!$B$19-IF(G2748&lt;'d_고정'!$B$26,'d_고정'!$B$24,'d_고정'!$B$18)+1))*('d_고정'!$B$14+('d_고정'!$B$15-'d_고정'!$B$14)*RAND()))/F2748</f>
        <v/>
      </c>
      <c r="I2748">
        <f>RAND()</f>
        <v/>
      </c>
      <c r="J2748">
        <f>IF('d_시나리오'!$J$3='d_시나리오'!$H$3,'d_시나리오'!$I$3,IF(I2748&lt;('d_시나리오'!$I$3-'d_시나리오'!$H$3)/('d_시나리오'!$J$3-'d_시나리오'!$H$3),'d_시나리오'!$H$3+SQRT(I2748*('d_시나리오'!$J$3-'d_시나리오'!$H$3)*('d_시나리오'!$I$3-'d_시나리오'!$H$3)),'d_시나리오'!$J$3-SQRT((1-I2748)*('d_시나리오'!$J$3-'d_시나리오'!$H$3)*('d_시나리오'!$J$3-'d_시나리오'!$I$3))))</f>
        <v/>
      </c>
      <c r="K2748">
        <f>RAND()</f>
        <v/>
      </c>
      <c r="L2748">
        <f>IF('d_시나리오'!$J$4='d_시나리오'!$H$4,'d_시나리오'!$I$4,IF(K2748&lt;('d_시나리오'!$I$4-'d_시나리오'!$H$4)/('d_시나리오'!$J$4-'d_시나리오'!$H$4),'d_시나리오'!$H$4+SQRT(K2748*('d_시나리오'!$J$4-'d_시나리오'!$H$4)*('d_시나리오'!$I$4-'d_시나리오'!$H$4)),'d_시나리오'!$J$4-SQRT((1-K2748)*('d_시나리오'!$J$4-'d_시나리오'!$H$4)*('d_시나리오'!$J$4-'d_시나리오'!$I$4))))</f>
        <v/>
      </c>
      <c r="M2748">
        <f>RAND()</f>
        <v/>
      </c>
      <c r="N2748">
        <f>IF('d_시나리오'!$J$5='d_시나리오'!$H$5,'d_시나리오'!$I$5,IF(M2748&lt;('d_시나리오'!$I$5-'d_시나리오'!$H$5)/('d_시나리오'!$J$5-'d_시나리오'!$H$5),'d_시나리오'!$H$5+SQRT(M2748*('d_시나리오'!$J$5-'d_시나리오'!$H$5)*('d_시나리오'!$I$5-'d_시나리오'!$H$5)),'d_시나리오'!$J$5-SQRT((1-M2748)*('d_시나리오'!$J$5-'d_시나리오'!$H$5)*('d_시나리오'!$J$5-'d_시나리오'!$I$5))))</f>
        <v/>
      </c>
      <c r="O2748">
        <f>RAND()</f>
        <v/>
      </c>
      <c r="P2748">
        <f>IF('d_시나리오'!$J$6='d_시나리오'!$H$6,'d_시나리오'!$I$6,IF(O2748&lt;('d_시나리오'!$I$6-'d_시나리오'!$H$6)/('d_시나리오'!$J$6-'d_시나리오'!$H$6),'d_시나리오'!$H$6+SQRT(O2748*('d_시나리오'!$J$6-'d_시나리오'!$H$6)*('d_시나리오'!$I$6-'d_시나리오'!$H$6)),'d_시나리오'!$J$6-SQRT((1-O2748)*('d_시나리오'!$J$6-'d_시나리오'!$H$6)*('d_시나리오'!$J$6-'d_시나리오'!$I$6))))</f>
        <v/>
      </c>
      <c r="Q2748">
        <f>INDEX('d_분포'!$B$2:$B$57,RANDBETWEEN(1,56))</f>
        <v/>
      </c>
      <c r="R2748">
        <f>BETAINV(RAND(),5,5)</f>
        <v/>
      </c>
      <c r="S2748">
        <f>'d_고정'!$B$1*'6_기대효과'!$H$7*('d_시나리오'!$I$7/'d_고정'!$B$2)*B2748</f>
        <v/>
      </c>
      <c r="T2748">
        <f>S2748*D2748</f>
        <v/>
      </c>
      <c r="U2748">
        <f>S2748*F2748*H2748</f>
        <v/>
      </c>
      <c r="V2748">
        <f>S2748*F2748*(H2748-1)</f>
        <v/>
      </c>
      <c r="W2748">
        <f>U2748*J2748</f>
        <v/>
      </c>
      <c r="X2748">
        <f>T2748+W2748</f>
        <v/>
      </c>
      <c r="Y2748">
        <f>(T2748*E2748+W2748*L2748)*(1-R2748-'d_고정'!$B$13)</f>
        <v/>
      </c>
      <c r="Z2748">
        <f>(U2748*N2748*Q2748+'d_고정'!$B$3*('6_기대효과'!$H$7/8)*Q2748*'d_고정'!$B$10*P2748*('6_기대효과'!$K$7/'d_고정'!$B$9))*(1-R2748)</f>
        <v/>
      </c>
      <c r="AA2748">
        <f>W2748*L2748*(1-R2748-'d_고정'!$B$13)+U2748*MAX(N2748-'d_고정'!$B$10*P2748*('6_기대효과'!$K$7/'d_고정'!$B$9),0)*Q2748*(1-R2748)</f>
        <v/>
      </c>
      <c r="AB2748">
        <f>Y2748+Z2748</f>
        <v/>
      </c>
      <c r="AC2748">
        <f>Y2748/('d_고정'!$B$5*'6_기대효과'!$H$7/8)/'d_고정'!$B$6</f>
        <v/>
      </c>
      <c r="AD2748">
        <f>Y2748/('d_고정'!$B$8*'6_기대효과'!$H$7/8)</f>
        <v/>
      </c>
    </row>
    <row r="2749">
      <c r="A2749">
        <f>RAND()</f>
        <v/>
      </c>
      <c r="B2749">
        <f>IF('d_시나리오'!$J$2='d_시나리오'!$H$2,'d_시나리오'!$I$2,IF(A2749&lt;('d_시나리오'!$I$2-'d_시나리오'!$H$2)/('d_시나리오'!$J$2-'d_시나리오'!$H$2),'d_시나리오'!$H$2+SQRT(A2749*('d_시나리오'!$J$2-'d_시나리오'!$H$2)*('d_시나리오'!$I$2-'d_시나리오'!$H$2)),'d_시나리오'!$J$2-SQRT((1-A2749)*('d_시나리오'!$J$2-'d_시나리오'!$H$2)*('d_시나리오'!$J$2-'d_시나리오'!$I$2))))</f>
        <v/>
      </c>
      <c r="C2749">
        <f>RAND()</f>
        <v/>
      </c>
      <c r="D2749">
        <f>BETAINV(RAND(),IF(C2749&lt;'d_고정'!$B$26,'d_고정'!$B$23,'d_고정'!$B$16)+1,'d_고정'!$B$17-IF(C2749&lt;'d_고정'!$B$26,'d_고정'!$B$23,'d_고정'!$B$16)+1)*('d_고정'!$B$14+('d_고정'!$B$15-'d_고정'!$B$14)*RAND())</f>
        <v/>
      </c>
      <c r="E2749">
        <f>INDEX('d_분포'!$A$2:$A$28,RANDBETWEEN(1,27))</f>
        <v/>
      </c>
      <c r="F2749">
        <f>INDEX('d_분포'!$C$2:$C$5,RANDBETWEEN(1,4))*(0.9+0.2*RAND())</f>
        <v/>
      </c>
      <c r="G2749">
        <f>RAND()</f>
        <v/>
      </c>
      <c r="H2749">
        <f>(F2749+(1-F2749)*('d_고정'!$B$22*BETAINV(RAND(),IF(G2749&lt;'d_고정'!$B$26,'d_고정'!$B$25,'d_고정'!$B$20)+1,'d_고정'!$B$21-IF(G2749&lt;'d_고정'!$B$26,'d_고정'!$B$25,'d_고정'!$B$20)+1)+(1-'d_고정'!$B$22)*BETAINV(RAND(),IF(G2749&lt;'d_고정'!$B$26,'d_고정'!$B$24,'d_고정'!$B$18)+1,'d_고정'!$B$19-IF(G2749&lt;'d_고정'!$B$26,'d_고정'!$B$24,'d_고정'!$B$18)+1))*('d_고정'!$B$14+('d_고정'!$B$15-'d_고정'!$B$14)*RAND()))/F2749</f>
        <v/>
      </c>
      <c r="I2749">
        <f>RAND()</f>
        <v/>
      </c>
      <c r="J2749">
        <f>IF('d_시나리오'!$J$3='d_시나리오'!$H$3,'d_시나리오'!$I$3,IF(I2749&lt;('d_시나리오'!$I$3-'d_시나리오'!$H$3)/('d_시나리오'!$J$3-'d_시나리오'!$H$3),'d_시나리오'!$H$3+SQRT(I2749*('d_시나리오'!$J$3-'d_시나리오'!$H$3)*('d_시나리오'!$I$3-'d_시나리오'!$H$3)),'d_시나리오'!$J$3-SQRT((1-I2749)*('d_시나리오'!$J$3-'d_시나리오'!$H$3)*('d_시나리오'!$J$3-'d_시나리오'!$I$3))))</f>
        <v/>
      </c>
      <c r="K2749">
        <f>RAND()</f>
        <v/>
      </c>
      <c r="L2749">
        <f>IF('d_시나리오'!$J$4='d_시나리오'!$H$4,'d_시나리오'!$I$4,IF(K2749&lt;('d_시나리오'!$I$4-'d_시나리오'!$H$4)/('d_시나리오'!$J$4-'d_시나리오'!$H$4),'d_시나리오'!$H$4+SQRT(K2749*('d_시나리오'!$J$4-'d_시나리오'!$H$4)*('d_시나리오'!$I$4-'d_시나리오'!$H$4)),'d_시나리오'!$J$4-SQRT((1-K2749)*('d_시나리오'!$J$4-'d_시나리오'!$H$4)*('d_시나리오'!$J$4-'d_시나리오'!$I$4))))</f>
        <v/>
      </c>
      <c r="M2749">
        <f>RAND()</f>
        <v/>
      </c>
      <c r="N2749">
        <f>IF('d_시나리오'!$J$5='d_시나리오'!$H$5,'d_시나리오'!$I$5,IF(M2749&lt;('d_시나리오'!$I$5-'d_시나리오'!$H$5)/('d_시나리오'!$J$5-'d_시나리오'!$H$5),'d_시나리오'!$H$5+SQRT(M2749*('d_시나리오'!$J$5-'d_시나리오'!$H$5)*('d_시나리오'!$I$5-'d_시나리오'!$H$5)),'d_시나리오'!$J$5-SQRT((1-M2749)*('d_시나리오'!$J$5-'d_시나리오'!$H$5)*('d_시나리오'!$J$5-'d_시나리오'!$I$5))))</f>
        <v/>
      </c>
      <c r="O2749">
        <f>RAND()</f>
        <v/>
      </c>
      <c r="P2749">
        <f>IF('d_시나리오'!$J$6='d_시나리오'!$H$6,'d_시나리오'!$I$6,IF(O2749&lt;('d_시나리오'!$I$6-'d_시나리오'!$H$6)/('d_시나리오'!$J$6-'d_시나리오'!$H$6),'d_시나리오'!$H$6+SQRT(O2749*('d_시나리오'!$J$6-'d_시나리오'!$H$6)*('d_시나리오'!$I$6-'d_시나리오'!$H$6)),'d_시나리오'!$J$6-SQRT((1-O2749)*('d_시나리오'!$J$6-'d_시나리오'!$H$6)*('d_시나리오'!$J$6-'d_시나리오'!$I$6))))</f>
        <v/>
      </c>
      <c r="Q2749">
        <f>INDEX('d_분포'!$B$2:$B$57,RANDBETWEEN(1,56))</f>
        <v/>
      </c>
      <c r="R2749">
        <f>BETAINV(RAND(),5,5)</f>
        <v/>
      </c>
      <c r="S2749">
        <f>'d_고정'!$B$1*'6_기대효과'!$H$7*('d_시나리오'!$I$7/'d_고정'!$B$2)*B2749</f>
        <v/>
      </c>
      <c r="T2749">
        <f>S2749*D2749</f>
        <v/>
      </c>
      <c r="U2749">
        <f>S2749*F2749*H2749</f>
        <v/>
      </c>
      <c r="V2749">
        <f>S2749*F2749*(H2749-1)</f>
        <v/>
      </c>
      <c r="W2749">
        <f>U2749*J2749</f>
        <v/>
      </c>
      <c r="X2749">
        <f>T2749+W2749</f>
        <v/>
      </c>
      <c r="Y2749">
        <f>(T2749*E2749+W2749*L2749)*(1-R2749-'d_고정'!$B$13)</f>
        <v/>
      </c>
      <c r="Z2749">
        <f>(U2749*N2749*Q2749+'d_고정'!$B$3*('6_기대효과'!$H$7/8)*Q2749*'d_고정'!$B$10*P2749*('6_기대효과'!$K$7/'d_고정'!$B$9))*(1-R2749)</f>
        <v/>
      </c>
      <c r="AA2749">
        <f>W2749*L2749*(1-R2749-'d_고정'!$B$13)+U2749*MAX(N2749-'d_고정'!$B$10*P2749*('6_기대효과'!$K$7/'d_고정'!$B$9),0)*Q2749*(1-R2749)</f>
        <v/>
      </c>
      <c r="AB2749">
        <f>Y2749+Z2749</f>
        <v/>
      </c>
      <c r="AC2749">
        <f>Y2749/('d_고정'!$B$5*'6_기대효과'!$H$7/8)/'d_고정'!$B$6</f>
        <v/>
      </c>
      <c r="AD2749">
        <f>Y2749/('d_고정'!$B$8*'6_기대효과'!$H$7/8)</f>
        <v/>
      </c>
    </row>
    <row r="2750">
      <c r="A2750">
        <f>RAND()</f>
        <v/>
      </c>
      <c r="B2750">
        <f>IF('d_시나리오'!$J$2='d_시나리오'!$H$2,'d_시나리오'!$I$2,IF(A2750&lt;('d_시나리오'!$I$2-'d_시나리오'!$H$2)/('d_시나리오'!$J$2-'d_시나리오'!$H$2),'d_시나리오'!$H$2+SQRT(A2750*('d_시나리오'!$J$2-'d_시나리오'!$H$2)*('d_시나리오'!$I$2-'d_시나리오'!$H$2)),'d_시나리오'!$J$2-SQRT((1-A2750)*('d_시나리오'!$J$2-'d_시나리오'!$H$2)*('d_시나리오'!$J$2-'d_시나리오'!$I$2))))</f>
        <v/>
      </c>
      <c r="C2750">
        <f>RAND()</f>
        <v/>
      </c>
      <c r="D2750">
        <f>BETAINV(RAND(),IF(C2750&lt;'d_고정'!$B$26,'d_고정'!$B$23,'d_고정'!$B$16)+1,'d_고정'!$B$17-IF(C2750&lt;'d_고정'!$B$26,'d_고정'!$B$23,'d_고정'!$B$16)+1)*('d_고정'!$B$14+('d_고정'!$B$15-'d_고정'!$B$14)*RAND())</f>
        <v/>
      </c>
      <c r="E2750">
        <f>INDEX('d_분포'!$A$2:$A$28,RANDBETWEEN(1,27))</f>
        <v/>
      </c>
      <c r="F2750">
        <f>INDEX('d_분포'!$C$2:$C$5,RANDBETWEEN(1,4))*(0.9+0.2*RAND())</f>
        <v/>
      </c>
      <c r="G2750">
        <f>RAND()</f>
        <v/>
      </c>
      <c r="H2750">
        <f>(F2750+(1-F2750)*('d_고정'!$B$22*BETAINV(RAND(),IF(G2750&lt;'d_고정'!$B$26,'d_고정'!$B$25,'d_고정'!$B$20)+1,'d_고정'!$B$21-IF(G2750&lt;'d_고정'!$B$26,'d_고정'!$B$25,'d_고정'!$B$20)+1)+(1-'d_고정'!$B$22)*BETAINV(RAND(),IF(G2750&lt;'d_고정'!$B$26,'d_고정'!$B$24,'d_고정'!$B$18)+1,'d_고정'!$B$19-IF(G2750&lt;'d_고정'!$B$26,'d_고정'!$B$24,'d_고정'!$B$18)+1))*('d_고정'!$B$14+('d_고정'!$B$15-'d_고정'!$B$14)*RAND()))/F2750</f>
        <v/>
      </c>
      <c r="I2750">
        <f>RAND()</f>
        <v/>
      </c>
      <c r="J2750">
        <f>IF('d_시나리오'!$J$3='d_시나리오'!$H$3,'d_시나리오'!$I$3,IF(I2750&lt;('d_시나리오'!$I$3-'d_시나리오'!$H$3)/('d_시나리오'!$J$3-'d_시나리오'!$H$3),'d_시나리오'!$H$3+SQRT(I2750*('d_시나리오'!$J$3-'d_시나리오'!$H$3)*('d_시나리오'!$I$3-'d_시나리오'!$H$3)),'d_시나리오'!$J$3-SQRT((1-I2750)*('d_시나리오'!$J$3-'d_시나리오'!$H$3)*('d_시나리오'!$J$3-'d_시나리오'!$I$3))))</f>
        <v/>
      </c>
      <c r="K2750">
        <f>RAND()</f>
        <v/>
      </c>
      <c r="L2750">
        <f>IF('d_시나리오'!$J$4='d_시나리오'!$H$4,'d_시나리오'!$I$4,IF(K2750&lt;('d_시나리오'!$I$4-'d_시나리오'!$H$4)/('d_시나리오'!$J$4-'d_시나리오'!$H$4),'d_시나리오'!$H$4+SQRT(K2750*('d_시나리오'!$J$4-'d_시나리오'!$H$4)*('d_시나리오'!$I$4-'d_시나리오'!$H$4)),'d_시나리오'!$J$4-SQRT((1-K2750)*('d_시나리오'!$J$4-'d_시나리오'!$H$4)*('d_시나리오'!$J$4-'d_시나리오'!$I$4))))</f>
        <v/>
      </c>
      <c r="M2750">
        <f>RAND()</f>
        <v/>
      </c>
      <c r="N2750">
        <f>IF('d_시나리오'!$J$5='d_시나리오'!$H$5,'d_시나리오'!$I$5,IF(M2750&lt;('d_시나리오'!$I$5-'d_시나리오'!$H$5)/('d_시나리오'!$J$5-'d_시나리오'!$H$5),'d_시나리오'!$H$5+SQRT(M2750*('d_시나리오'!$J$5-'d_시나리오'!$H$5)*('d_시나리오'!$I$5-'d_시나리오'!$H$5)),'d_시나리오'!$J$5-SQRT((1-M2750)*('d_시나리오'!$J$5-'d_시나리오'!$H$5)*('d_시나리오'!$J$5-'d_시나리오'!$I$5))))</f>
        <v/>
      </c>
      <c r="O2750">
        <f>RAND()</f>
        <v/>
      </c>
      <c r="P2750">
        <f>IF('d_시나리오'!$J$6='d_시나리오'!$H$6,'d_시나리오'!$I$6,IF(O2750&lt;('d_시나리오'!$I$6-'d_시나리오'!$H$6)/('d_시나리오'!$J$6-'d_시나리오'!$H$6),'d_시나리오'!$H$6+SQRT(O2750*('d_시나리오'!$J$6-'d_시나리오'!$H$6)*('d_시나리오'!$I$6-'d_시나리오'!$H$6)),'d_시나리오'!$J$6-SQRT((1-O2750)*('d_시나리오'!$J$6-'d_시나리오'!$H$6)*('d_시나리오'!$J$6-'d_시나리오'!$I$6))))</f>
        <v/>
      </c>
      <c r="Q2750">
        <f>INDEX('d_분포'!$B$2:$B$57,RANDBETWEEN(1,56))</f>
        <v/>
      </c>
      <c r="R2750">
        <f>BETAINV(RAND(),5,5)</f>
        <v/>
      </c>
      <c r="S2750">
        <f>'d_고정'!$B$1*'6_기대효과'!$H$7*('d_시나리오'!$I$7/'d_고정'!$B$2)*B2750</f>
        <v/>
      </c>
      <c r="T2750">
        <f>S2750*D2750</f>
        <v/>
      </c>
      <c r="U2750">
        <f>S2750*F2750*H2750</f>
        <v/>
      </c>
      <c r="V2750">
        <f>S2750*F2750*(H2750-1)</f>
        <v/>
      </c>
      <c r="W2750">
        <f>U2750*J2750</f>
        <v/>
      </c>
      <c r="X2750">
        <f>T2750+W2750</f>
        <v/>
      </c>
      <c r="Y2750">
        <f>(T2750*E2750+W2750*L2750)*(1-R2750-'d_고정'!$B$13)</f>
        <v/>
      </c>
      <c r="Z2750">
        <f>(U2750*N2750*Q2750+'d_고정'!$B$3*('6_기대효과'!$H$7/8)*Q2750*'d_고정'!$B$10*P2750*('6_기대효과'!$K$7/'d_고정'!$B$9))*(1-R2750)</f>
        <v/>
      </c>
      <c r="AA2750">
        <f>W2750*L2750*(1-R2750-'d_고정'!$B$13)+U2750*MAX(N2750-'d_고정'!$B$10*P2750*('6_기대효과'!$K$7/'d_고정'!$B$9),0)*Q2750*(1-R2750)</f>
        <v/>
      </c>
      <c r="AB2750">
        <f>Y2750+Z2750</f>
        <v/>
      </c>
      <c r="AC2750">
        <f>Y2750/('d_고정'!$B$5*'6_기대효과'!$H$7/8)/'d_고정'!$B$6</f>
        <v/>
      </c>
      <c r="AD2750">
        <f>Y2750/('d_고정'!$B$8*'6_기대효과'!$H$7/8)</f>
        <v/>
      </c>
    </row>
    <row r="2751">
      <c r="A2751">
        <f>RAND()</f>
        <v/>
      </c>
      <c r="B2751">
        <f>IF('d_시나리오'!$J$2='d_시나리오'!$H$2,'d_시나리오'!$I$2,IF(A2751&lt;('d_시나리오'!$I$2-'d_시나리오'!$H$2)/('d_시나리오'!$J$2-'d_시나리오'!$H$2),'d_시나리오'!$H$2+SQRT(A2751*('d_시나리오'!$J$2-'d_시나리오'!$H$2)*('d_시나리오'!$I$2-'d_시나리오'!$H$2)),'d_시나리오'!$J$2-SQRT((1-A2751)*('d_시나리오'!$J$2-'d_시나리오'!$H$2)*('d_시나리오'!$J$2-'d_시나리오'!$I$2))))</f>
        <v/>
      </c>
      <c r="C2751">
        <f>RAND()</f>
        <v/>
      </c>
      <c r="D2751">
        <f>BETAINV(RAND(),IF(C2751&lt;'d_고정'!$B$26,'d_고정'!$B$23,'d_고정'!$B$16)+1,'d_고정'!$B$17-IF(C2751&lt;'d_고정'!$B$26,'d_고정'!$B$23,'d_고정'!$B$16)+1)*('d_고정'!$B$14+('d_고정'!$B$15-'d_고정'!$B$14)*RAND())</f>
        <v/>
      </c>
      <c r="E2751">
        <f>INDEX('d_분포'!$A$2:$A$28,RANDBETWEEN(1,27))</f>
        <v/>
      </c>
      <c r="F2751">
        <f>INDEX('d_분포'!$C$2:$C$5,RANDBETWEEN(1,4))*(0.9+0.2*RAND())</f>
        <v/>
      </c>
      <c r="G2751">
        <f>RAND()</f>
        <v/>
      </c>
      <c r="H2751">
        <f>(F2751+(1-F2751)*('d_고정'!$B$22*BETAINV(RAND(),IF(G2751&lt;'d_고정'!$B$26,'d_고정'!$B$25,'d_고정'!$B$20)+1,'d_고정'!$B$21-IF(G2751&lt;'d_고정'!$B$26,'d_고정'!$B$25,'d_고정'!$B$20)+1)+(1-'d_고정'!$B$22)*BETAINV(RAND(),IF(G2751&lt;'d_고정'!$B$26,'d_고정'!$B$24,'d_고정'!$B$18)+1,'d_고정'!$B$19-IF(G2751&lt;'d_고정'!$B$26,'d_고정'!$B$24,'d_고정'!$B$18)+1))*('d_고정'!$B$14+('d_고정'!$B$15-'d_고정'!$B$14)*RAND()))/F2751</f>
        <v/>
      </c>
      <c r="I2751">
        <f>RAND()</f>
        <v/>
      </c>
      <c r="J2751">
        <f>IF('d_시나리오'!$J$3='d_시나리오'!$H$3,'d_시나리오'!$I$3,IF(I2751&lt;('d_시나리오'!$I$3-'d_시나리오'!$H$3)/('d_시나리오'!$J$3-'d_시나리오'!$H$3),'d_시나리오'!$H$3+SQRT(I2751*('d_시나리오'!$J$3-'d_시나리오'!$H$3)*('d_시나리오'!$I$3-'d_시나리오'!$H$3)),'d_시나리오'!$J$3-SQRT((1-I2751)*('d_시나리오'!$J$3-'d_시나리오'!$H$3)*('d_시나리오'!$J$3-'d_시나리오'!$I$3))))</f>
        <v/>
      </c>
      <c r="K2751">
        <f>RAND()</f>
        <v/>
      </c>
      <c r="L2751">
        <f>IF('d_시나리오'!$J$4='d_시나리오'!$H$4,'d_시나리오'!$I$4,IF(K2751&lt;('d_시나리오'!$I$4-'d_시나리오'!$H$4)/('d_시나리오'!$J$4-'d_시나리오'!$H$4),'d_시나리오'!$H$4+SQRT(K2751*('d_시나리오'!$J$4-'d_시나리오'!$H$4)*('d_시나리오'!$I$4-'d_시나리오'!$H$4)),'d_시나리오'!$J$4-SQRT((1-K2751)*('d_시나리오'!$J$4-'d_시나리오'!$H$4)*('d_시나리오'!$J$4-'d_시나리오'!$I$4))))</f>
        <v/>
      </c>
      <c r="M2751">
        <f>RAND()</f>
        <v/>
      </c>
      <c r="N2751">
        <f>IF('d_시나리오'!$J$5='d_시나리오'!$H$5,'d_시나리오'!$I$5,IF(M2751&lt;('d_시나리오'!$I$5-'d_시나리오'!$H$5)/('d_시나리오'!$J$5-'d_시나리오'!$H$5),'d_시나리오'!$H$5+SQRT(M2751*('d_시나리오'!$J$5-'d_시나리오'!$H$5)*('d_시나리오'!$I$5-'d_시나리오'!$H$5)),'d_시나리오'!$J$5-SQRT((1-M2751)*('d_시나리오'!$J$5-'d_시나리오'!$H$5)*('d_시나리오'!$J$5-'d_시나리오'!$I$5))))</f>
        <v/>
      </c>
      <c r="O2751">
        <f>RAND()</f>
        <v/>
      </c>
      <c r="P2751">
        <f>IF('d_시나리오'!$J$6='d_시나리오'!$H$6,'d_시나리오'!$I$6,IF(O2751&lt;('d_시나리오'!$I$6-'d_시나리오'!$H$6)/('d_시나리오'!$J$6-'d_시나리오'!$H$6),'d_시나리오'!$H$6+SQRT(O2751*('d_시나리오'!$J$6-'d_시나리오'!$H$6)*('d_시나리오'!$I$6-'d_시나리오'!$H$6)),'d_시나리오'!$J$6-SQRT((1-O2751)*('d_시나리오'!$J$6-'d_시나리오'!$H$6)*('d_시나리오'!$J$6-'d_시나리오'!$I$6))))</f>
        <v/>
      </c>
      <c r="Q2751">
        <f>INDEX('d_분포'!$B$2:$B$57,RANDBETWEEN(1,56))</f>
        <v/>
      </c>
      <c r="R2751">
        <f>BETAINV(RAND(),5,5)</f>
        <v/>
      </c>
      <c r="S2751">
        <f>'d_고정'!$B$1*'6_기대효과'!$H$7*('d_시나리오'!$I$7/'d_고정'!$B$2)*B2751</f>
        <v/>
      </c>
      <c r="T2751">
        <f>S2751*D2751</f>
        <v/>
      </c>
      <c r="U2751">
        <f>S2751*F2751*H2751</f>
        <v/>
      </c>
      <c r="V2751">
        <f>S2751*F2751*(H2751-1)</f>
        <v/>
      </c>
      <c r="W2751">
        <f>U2751*J2751</f>
        <v/>
      </c>
      <c r="X2751">
        <f>T2751+W2751</f>
        <v/>
      </c>
      <c r="Y2751">
        <f>(T2751*E2751+W2751*L2751)*(1-R2751-'d_고정'!$B$13)</f>
        <v/>
      </c>
      <c r="Z2751">
        <f>(U2751*N2751*Q2751+'d_고정'!$B$3*('6_기대효과'!$H$7/8)*Q2751*'d_고정'!$B$10*P2751*('6_기대효과'!$K$7/'d_고정'!$B$9))*(1-R2751)</f>
        <v/>
      </c>
      <c r="AA2751">
        <f>W2751*L2751*(1-R2751-'d_고정'!$B$13)+U2751*MAX(N2751-'d_고정'!$B$10*P2751*('6_기대효과'!$K$7/'d_고정'!$B$9),0)*Q2751*(1-R2751)</f>
        <v/>
      </c>
      <c r="AB2751">
        <f>Y2751+Z2751</f>
        <v/>
      </c>
      <c r="AC2751">
        <f>Y2751/('d_고정'!$B$5*'6_기대효과'!$H$7/8)/'d_고정'!$B$6</f>
        <v/>
      </c>
      <c r="AD2751">
        <f>Y2751/('d_고정'!$B$8*'6_기대효과'!$H$7/8)</f>
        <v/>
      </c>
    </row>
    <row r="2752">
      <c r="A2752">
        <f>RAND()</f>
        <v/>
      </c>
      <c r="B2752">
        <f>IF('d_시나리오'!$J$2='d_시나리오'!$H$2,'d_시나리오'!$I$2,IF(A2752&lt;('d_시나리오'!$I$2-'d_시나리오'!$H$2)/('d_시나리오'!$J$2-'d_시나리오'!$H$2),'d_시나리오'!$H$2+SQRT(A2752*('d_시나리오'!$J$2-'d_시나리오'!$H$2)*('d_시나리오'!$I$2-'d_시나리오'!$H$2)),'d_시나리오'!$J$2-SQRT((1-A2752)*('d_시나리오'!$J$2-'d_시나리오'!$H$2)*('d_시나리오'!$J$2-'d_시나리오'!$I$2))))</f>
        <v/>
      </c>
      <c r="C2752">
        <f>RAND()</f>
        <v/>
      </c>
      <c r="D2752">
        <f>BETAINV(RAND(),IF(C2752&lt;'d_고정'!$B$26,'d_고정'!$B$23,'d_고정'!$B$16)+1,'d_고정'!$B$17-IF(C2752&lt;'d_고정'!$B$26,'d_고정'!$B$23,'d_고정'!$B$16)+1)*('d_고정'!$B$14+('d_고정'!$B$15-'d_고정'!$B$14)*RAND())</f>
        <v/>
      </c>
      <c r="E2752">
        <f>INDEX('d_분포'!$A$2:$A$28,RANDBETWEEN(1,27))</f>
        <v/>
      </c>
      <c r="F2752">
        <f>INDEX('d_분포'!$C$2:$C$5,RANDBETWEEN(1,4))*(0.9+0.2*RAND())</f>
        <v/>
      </c>
      <c r="G2752">
        <f>RAND()</f>
        <v/>
      </c>
      <c r="H2752">
        <f>(F2752+(1-F2752)*('d_고정'!$B$22*BETAINV(RAND(),IF(G2752&lt;'d_고정'!$B$26,'d_고정'!$B$25,'d_고정'!$B$20)+1,'d_고정'!$B$21-IF(G2752&lt;'d_고정'!$B$26,'d_고정'!$B$25,'d_고정'!$B$20)+1)+(1-'d_고정'!$B$22)*BETAINV(RAND(),IF(G2752&lt;'d_고정'!$B$26,'d_고정'!$B$24,'d_고정'!$B$18)+1,'d_고정'!$B$19-IF(G2752&lt;'d_고정'!$B$26,'d_고정'!$B$24,'d_고정'!$B$18)+1))*('d_고정'!$B$14+('d_고정'!$B$15-'d_고정'!$B$14)*RAND()))/F2752</f>
        <v/>
      </c>
      <c r="I2752">
        <f>RAND()</f>
        <v/>
      </c>
      <c r="J2752">
        <f>IF('d_시나리오'!$J$3='d_시나리오'!$H$3,'d_시나리오'!$I$3,IF(I2752&lt;('d_시나리오'!$I$3-'d_시나리오'!$H$3)/('d_시나리오'!$J$3-'d_시나리오'!$H$3),'d_시나리오'!$H$3+SQRT(I2752*('d_시나리오'!$J$3-'d_시나리오'!$H$3)*('d_시나리오'!$I$3-'d_시나리오'!$H$3)),'d_시나리오'!$J$3-SQRT((1-I2752)*('d_시나리오'!$J$3-'d_시나리오'!$H$3)*('d_시나리오'!$J$3-'d_시나리오'!$I$3))))</f>
        <v/>
      </c>
      <c r="K2752">
        <f>RAND()</f>
        <v/>
      </c>
      <c r="L2752">
        <f>IF('d_시나리오'!$J$4='d_시나리오'!$H$4,'d_시나리오'!$I$4,IF(K2752&lt;('d_시나리오'!$I$4-'d_시나리오'!$H$4)/('d_시나리오'!$J$4-'d_시나리오'!$H$4),'d_시나리오'!$H$4+SQRT(K2752*('d_시나리오'!$J$4-'d_시나리오'!$H$4)*('d_시나리오'!$I$4-'d_시나리오'!$H$4)),'d_시나리오'!$J$4-SQRT((1-K2752)*('d_시나리오'!$J$4-'d_시나리오'!$H$4)*('d_시나리오'!$J$4-'d_시나리오'!$I$4))))</f>
        <v/>
      </c>
      <c r="M2752">
        <f>RAND()</f>
        <v/>
      </c>
      <c r="N2752">
        <f>IF('d_시나리오'!$J$5='d_시나리오'!$H$5,'d_시나리오'!$I$5,IF(M2752&lt;('d_시나리오'!$I$5-'d_시나리오'!$H$5)/('d_시나리오'!$J$5-'d_시나리오'!$H$5),'d_시나리오'!$H$5+SQRT(M2752*('d_시나리오'!$J$5-'d_시나리오'!$H$5)*('d_시나리오'!$I$5-'d_시나리오'!$H$5)),'d_시나리오'!$J$5-SQRT((1-M2752)*('d_시나리오'!$J$5-'d_시나리오'!$H$5)*('d_시나리오'!$J$5-'d_시나리오'!$I$5))))</f>
        <v/>
      </c>
      <c r="O2752">
        <f>RAND()</f>
        <v/>
      </c>
      <c r="P2752">
        <f>IF('d_시나리오'!$J$6='d_시나리오'!$H$6,'d_시나리오'!$I$6,IF(O2752&lt;('d_시나리오'!$I$6-'d_시나리오'!$H$6)/('d_시나리오'!$J$6-'d_시나리오'!$H$6),'d_시나리오'!$H$6+SQRT(O2752*('d_시나리오'!$J$6-'d_시나리오'!$H$6)*('d_시나리오'!$I$6-'d_시나리오'!$H$6)),'d_시나리오'!$J$6-SQRT((1-O2752)*('d_시나리오'!$J$6-'d_시나리오'!$H$6)*('d_시나리오'!$J$6-'d_시나리오'!$I$6))))</f>
        <v/>
      </c>
      <c r="Q2752">
        <f>INDEX('d_분포'!$B$2:$B$57,RANDBETWEEN(1,56))</f>
        <v/>
      </c>
      <c r="R2752">
        <f>BETAINV(RAND(),5,5)</f>
        <v/>
      </c>
      <c r="S2752">
        <f>'d_고정'!$B$1*'6_기대효과'!$H$7*('d_시나리오'!$I$7/'d_고정'!$B$2)*B2752</f>
        <v/>
      </c>
      <c r="T2752">
        <f>S2752*D2752</f>
        <v/>
      </c>
      <c r="U2752">
        <f>S2752*F2752*H2752</f>
        <v/>
      </c>
      <c r="V2752">
        <f>S2752*F2752*(H2752-1)</f>
        <v/>
      </c>
      <c r="W2752">
        <f>U2752*J2752</f>
        <v/>
      </c>
      <c r="X2752">
        <f>T2752+W2752</f>
        <v/>
      </c>
      <c r="Y2752">
        <f>(T2752*E2752+W2752*L2752)*(1-R2752-'d_고정'!$B$13)</f>
        <v/>
      </c>
      <c r="Z2752">
        <f>(U2752*N2752*Q2752+'d_고정'!$B$3*('6_기대효과'!$H$7/8)*Q2752*'d_고정'!$B$10*P2752*('6_기대효과'!$K$7/'d_고정'!$B$9))*(1-R2752)</f>
        <v/>
      </c>
      <c r="AA2752">
        <f>W2752*L2752*(1-R2752-'d_고정'!$B$13)+U2752*MAX(N2752-'d_고정'!$B$10*P2752*('6_기대효과'!$K$7/'d_고정'!$B$9),0)*Q2752*(1-R2752)</f>
        <v/>
      </c>
      <c r="AB2752">
        <f>Y2752+Z2752</f>
        <v/>
      </c>
      <c r="AC2752">
        <f>Y2752/('d_고정'!$B$5*'6_기대효과'!$H$7/8)/'d_고정'!$B$6</f>
        <v/>
      </c>
      <c r="AD2752">
        <f>Y2752/('d_고정'!$B$8*'6_기대효과'!$H$7/8)</f>
        <v/>
      </c>
    </row>
    <row r="2753">
      <c r="A2753">
        <f>RAND()</f>
        <v/>
      </c>
      <c r="B2753">
        <f>IF('d_시나리오'!$J$2='d_시나리오'!$H$2,'d_시나리오'!$I$2,IF(A2753&lt;('d_시나리오'!$I$2-'d_시나리오'!$H$2)/('d_시나리오'!$J$2-'d_시나리오'!$H$2),'d_시나리오'!$H$2+SQRT(A2753*('d_시나리오'!$J$2-'d_시나리오'!$H$2)*('d_시나리오'!$I$2-'d_시나리오'!$H$2)),'d_시나리오'!$J$2-SQRT((1-A2753)*('d_시나리오'!$J$2-'d_시나리오'!$H$2)*('d_시나리오'!$J$2-'d_시나리오'!$I$2))))</f>
        <v/>
      </c>
      <c r="C2753">
        <f>RAND()</f>
        <v/>
      </c>
      <c r="D2753">
        <f>BETAINV(RAND(),IF(C2753&lt;'d_고정'!$B$26,'d_고정'!$B$23,'d_고정'!$B$16)+1,'d_고정'!$B$17-IF(C2753&lt;'d_고정'!$B$26,'d_고정'!$B$23,'d_고정'!$B$16)+1)*('d_고정'!$B$14+('d_고정'!$B$15-'d_고정'!$B$14)*RAND())</f>
        <v/>
      </c>
      <c r="E2753">
        <f>INDEX('d_분포'!$A$2:$A$28,RANDBETWEEN(1,27))</f>
        <v/>
      </c>
      <c r="F2753">
        <f>INDEX('d_분포'!$C$2:$C$5,RANDBETWEEN(1,4))*(0.9+0.2*RAND())</f>
        <v/>
      </c>
      <c r="G2753">
        <f>RAND()</f>
        <v/>
      </c>
      <c r="H2753">
        <f>(F2753+(1-F2753)*('d_고정'!$B$22*BETAINV(RAND(),IF(G2753&lt;'d_고정'!$B$26,'d_고정'!$B$25,'d_고정'!$B$20)+1,'d_고정'!$B$21-IF(G2753&lt;'d_고정'!$B$26,'d_고정'!$B$25,'d_고정'!$B$20)+1)+(1-'d_고정'!$B$22)*BETAINV(RAND(),IF(G2753&lt;'d_고정'!$B$26,'d_고정'!$B$24,'d_고정'!$B$18)+1,'d_고정'!$B$19-IF(G2753&lt;'d_고정'!$B$26,'d_고정'!$B$24,'d_고정'!$B$18)+1))*('d_고정'!$B$14+('d_고정'!$B$15-'d_고정'!$B$14)*RAND()))/F2753</f>
        <v/>
      </c>
      <c r="I2753">
        <f>RAND()</f>
        <v/>
      </c>
      <c r="J2753">
        <f>IF('d_시나리오'!$J$3='d_시나리오'!$H$3,'d_시나리오'!$I$3,IF(I2753&lt;('d_시나리오'!$I$3-'d_시나리오'!$H$3)/('d_시나리오'!$J$3-'d_시나리오'!$H$3),'d_시나리오'!$H$3+SQRT(I2753*('d_시나리오'!$J$3-'d_시나리오'!$H$3)*('d_시나리오'!$I$3-'d_시나리오'!$H$3)),'d_시나리오'!$J$3-SQRT((1-I2753)*('d_시나리오'!$J$3-'d_시나리오'!$H$3)*('d_시나리오'!$J$3-'d_시나리오'!$I$3))))</f>
        <v/>
      </c>
      <c r="K2753">
        <f>RAND()</f>
        <v/>
      </c>
      <c r="L2753">
        <f>IF('d_시나리오'!$J$4='d_시나리오'!$H$4,'d_시나리오'!$I$4,IF(K2753&lt;('d_시나리오'!$I$4-'d_시나리오'!$H$4)/('d_시나리오'!$J$4-'d_시나리오'!$H$4),'d_시나리오'!$H$4+SQRT(K2753*('d_시나리오'!$J$4-'d_시나리오'!$H$4)*('d_시나리오'!$I$4-'d_시나리오'!$H$4)),'d_시나리오'!$J$4-SQRT((1-K2753)*('d_시나리오'!$J$4-'d_시나리오'!$H$4)*('d_시나리오'!$J$4-'d_시나리오'!$I$4))))</f>
        <v/>
      </c>
      <c r="M2753">
        <f>RAND()</f>
        <v/>
      </c>
      <c r="N2753">
        <f>IF('d_시나리오'!$J$5='d_시나리오'!$H$5,'d_시나리오'!$I$5,IF(M2753&lt;('d_시나리오'!$I$5-'d_시나리오'!$H$5)/('d_시나리오'!$J$5-'d_시나리오'!$H$5),'d_시나리오'!$H$5+SQRT(M2753*('d_시나리오'!$J$5-'d_시나리오'!$H$5)*('d_시나리오'!$I$5-'d_시나리오'!$H$5)),'d_시나리오'!$J$5-SQRT((1-M2753)*('d_시나리오'!$J$5-'d_시나리오'!$H$5)*('d_시나리오'!$J$5-'d_시나리오'!$I$5))))</f>
        <v/>
      </c>
      <c r="O2753">
        <f>RAND()</f>
        <v/>
      </c>
      <c r="P2753">
        <f>IF('d_시나리오'!$J$6='d_시나리오'!$H$6,'d_시나리오'!$I$6,IF(O2753&lt;('d_시나리오'!$I$6-'d_시나리오'!$H$6)/('d_시나리오'!$J$6-'d_시나리오'!$H$6),'d_시나리오'!$H$6+SQRT(O2753*('d_시나리오'!$J$6-'d_시나리오'!$H$6)*('d_시나리오'!$I$6-'d_시나리오'!$H$6)),'d_시나리오'!$J$6-SQRT((1-O2753)*('d_시나리오'!$J$6-'d_시나리오'!$H$6)*('d_시나리오'!$J$6-'d_시나리오'!$I$6))))</f>
        <v/>
      </c>
      <c r="Q2753">
        <f>INDEX('d_분포'!$B$2:$B$57,RANDBETWEEN(1,56))</f>
        <v/>
      </c>
      <c r="R2753">
        <f>BETAINV(RAND(),5,5)</f>
        <v/>
      </c>
      <c r="S2753">
        <f>'d_고정'!$B$1*'6_기대효과'!$H$7*('d_시나리오'!$I$7/'d_고정'!$B$2)*B2753</f>
        <v/>
      </c>
      <c r="T2753">
        <f>S2753*D2753</f>
        <v/>
      </c>
      <c r="U2753">
        <f>S2753*F2753*H2753</f>
        <v/>
      </c>
      <c r="V2753">
        <f>S2753*F2753*(H2753-1)</f>
        <v/>
      </c>
      <c r="W2753">
        <f>U2753*J2753</f>
        <v/>
      </c>
      <c r="X2753">
        <f>T2753+W2753</f>
        <v/>
      </c>
      <c r="Y2753">
        <f>(T2753*E2753+W2753*L2753)*(1-R2753-'d_고정'!$B$13)</f>
        <v/>
      </c>
      <c r="Z2753">
        <f>(U2753*N2753*Q2753+'d_고정'!$B$3*('6_기대효과'!$H$7/8)*Q2753*'d_고정'!$B$10*P2753*('6_기대효과'!$K$7/'d_고정'!$B$9))*(1-R2753)</f>
        <v/>
      </c>
      <c r="AA2753">
        <f>W2753*L2753*(1-R2753-'d_고정'!$B$13)+U2753*MAX(N2753-'d_고정'!$B$10*P2753*('6_기대효과'!$K$7/'d_고정'!$B$9),0)*Q2753*(1-R2753)</f>
        <v/>
      </c>
      <c r="AB2753">
        <f>Y2753+Z2753</f>
        <v/>
      </c>
      <c r="AC2753">
        <f>Y2753/('d_고정'!$B$5*'6_기대효과'!$H$7/8)/'d_고정'!$B$6</f>
        <v/>
      </c>
      <c r="AD2753">
        <f>Y2753/('d_고정'!$B$8*'6_기대효과'!$H$7/8)</f>
        <v/>
      </c>
    </row>
    <row r="2754">
      <c r="A2754">
        <f>RAND()</f>
        <v/>
      </c>
      <c r="B2754">
        <f>IF('d_시나리오'!$J$2='d_시나리오'!$H$2,'d_시나리오'!$I$2,IF(A2754&lt;('d_시나리오'!$I$2-'d_시나리오'!$H$2)/('d_시나리오'!$J$2-'d_시나리오'!$H$2),'d_시나리오'!$H$2+SQRT(A2754*('d_시나리오'!$J$2-'d_시나리오'!$H$2)*('d_시나리오'!$I$2-'d_시나리오'!$H$2)),'d_시나리오'!$J$2-SQRT((1-A2754)*('d_시나리오'!$J$2-'d_시나리오'!$H$2)*('d_시나리오'!$J$2-'d_시나리오'!$I$2))))</f>
        <v/>
      </c>
      <c r="C2754">
        <f>RAND()</f>
        <v/>
      </c>
      <c r="D2754">
        <f>BETAINV(RAND(),IF(C2754&lt;'d_고정'!$B$26,'d_고정'!$B$23,'d_고정'!$B$16)+1,'d_고정'!$B$17-IF(C2754&lt;'d_고정'!$B$26,'d_고정'!$B$23,'d_고정'!$B$16)+1)*('d_고정'!$B$14+('d_고정'!$B$15-'d_고정'!$B$14)*RAND())</f>
        <v/>
      </c>
      <c r="E2754">
        <f>INDEX('d_분포'!$A$2:$A$28,RANDBETWEEN(1,27))</f>
        <v/>
      </c>
      <c r="F2754">
        <f>INDEX('d_분포'!$C$2:$C$5,RANDBETWEEN(1,4))*(0.9+0.2*RAND())</f>
        <v/>
      </c>
      <c r="G2754">
        <f>RAND()</f>
        <v/>
      </c>
      <c r="H2754">
        <f>(F2754+(1-F2754)*('d_고정'!$B$22*BETAINV(RAND(),IF(G2754&lt;'d_고정'!$B$26,'d_고정'!$B$25,'d_고정'!$B$20)+1,'d_고정'!$B$21-IF(G2754&lt;'d_고정'!$B$26,'d_고정'!$B$25,'d_고정'!$B$20)+1)+(1-'d_고정'!$B$22)*BETAINV(RAND(),IF(G2754&lt;'d_고정'!$B$26,'d_고정'!$B$24,'d_고정'!$B$18)+1,'d_고정'!$B$19-IF(G2754&lt;'d_고정'!$B$26,'d_고정'!$B$24,'d_고정'!$B$18)+1))*('d_고정'!$B$14+('d_고정'!$B$15-'d_고정'!$B$14)*RAND()))/F2754</f>
        <v/>
      </c>
      <c r="I2754">
        <f>RAND()</f>
        <v/>
      </c>
      <c r="J2754">
        <f>IF('d_시나리오'!$J$3='d_시나리오'!$H$3,'d_시나리오'!$I$3,IF(I2754&lt;('d_시나리오'!$I$3-'d_시나리오'!$H$3)/('d_시나리오'!$J$3-'d_시나리오'!$H$3),'d_시나리오'!$H$3+SQRT(I2754*('d_시나리오'!$J$3-'d_시나리오'!$H$3)*('d_시나리오'!$I$3-'d_시나리오'!$H$3)),'d_시나리오'!$J$3-SQRT((1-I2754)*('d_시나리오'!$J$3-'d_시나리오'!$H$3)*('d_시나리오'!$J$3-'d_시나리오'!$I$3))))</f>
        <v/>
      </c>
      <c r="K2754">
        <f>RAND()</f>
        <v/>
      </c>
      <c r="L2754">
        <f>IF('d_시나리오'!$J$4='d_시나리오'!$H$4,'d_시나리오'!$I$4,IF(K2754&lt;('d_시나리오'!$I$4-'d_시나리오'!$H$4)/('d_시나리오'!$J$4-'d_시나리오'!$H$4),'d_시나리오'!$H$4+SQRT(K2754*('d_시나리오'!$J$4-'d_시나리오'!$H$4)*('d_시나리오'!$I$4-'d_시나리오'!$H$4)),'d_시나리오'!$J$4-SQRT((1-K2754)*('d_시나리오'!$J$4-'d_시나리오'!$H$4)*('d_시나리오'!$J$4-'d_시나리오'!$I$4))))</f>
        <v/>
      </c>
      <c r="M2754">
        <f>RAND()</f>
        <v/>
      </c>
      <c r="N2754">
        <f>IF('d_시나리오'!$J$5='d_시나리오'!$H$5,'d_시나리오'!$I$5,IF(M2754&lt;('d_시나리오'!$I$5-'d_시나리오'!$H$5)/('d_시나리오'!$J$5-'d_시나리오'!$H$5),'d_시나리오'!$H$5+SQRT(M2754*('d_시나리오'!$J$5-'d_시나리오'!$H$5)*('d_시나리오'!$I$5-'d_시나리오'!$H$5)),'d_시나리오'!$J$5-SQRT((1-M2754)*('d_시나리오'!$J$5-'d_시나리오'!$H$5)*('d_시나리오'!$J$5-'d_시나리오'!$I$5))))</f>
        <v/>
      </c>
      <c r="O2754">
        <f>RAND()</f>
        <v/>
      </c>
      <c r="P2754">
        <f>IF('d_시나리오'!$J$6='d_시나리오'!$H$6,'d_시나리오'!$I$6,IF(O2754&lt;('d_시나리오'!$I$6-'d_시나리오'!$H$6)/('d_시나리오'!$J$6-'d_시나리오'!$H$6),'d_시나리오'!$H$6+SQRT(O2754*('d_시나리오'!$J$6-'d_시나리오'!$H$6)*('d_시나리오'!$I$6-'d_시나리오'!$H$6)),'d_시나리오'!$J$6-SQRT((1-O2754)*('d_시나리오'!$J$6-'d_시나리오'!$H$6)*('d_시나리오'!$J$6-'d_시나리오'!$I$6))))</f>
        <v/>
      </c>
      <c r="Q2754">
        <f>INDEX('d_분포'!$B$2:$B$57,RANDBETWEEN(1,56))</f>
        <v/>
      </c>
      <c r="R2754">
        <f>BETAINV(RAND(),5,5)</f>
        <v/>
      </c>
      <c r="S2754">
        <f>'d_고정'!$B$1*'6_기대효과'!$H$7*('d_시나리오'!$I$7/'d_고정'!$B$2)*B2754</f>
        <v/>
      </c>
      <c r="T2754">
        <f>S2754*D2754</f>
        <v/>
      </c>
      <c r="U2754">
        <f>S2754*F2754*H2754</f>
        <v/>
      </c>
      <c r="V2754">
        <f>S2754*F2754*(H2754-1)</f>
        <v/>
      </c>
      <c r="W2754">
        <f>U2754*J2754</f>
        <v/>
      </c>
      <c r="X2754">
        <f>T2754+W2754</f>
        <v/>
      </c>
      <c r="Y2754">
        <f>(T2754*E2754+W2754*L2754)*(1-R2754-'d_고정'!$B$13)</f>
        <v/>
      </c>
      <c r="Z2754">
        <f>(U2754*N2754*Q2754+'d_고정'!$B$3*('6_기대효과'!$H$7/8)*Q2754*'d_고정'!$B$10*P2754*('6_기대효과'!$K$7/'d_고정'!$B$9))*(1-R2754)</f>
        <v/>
      </c>
      <c r="AA2754">
        <f>W2754*L2754*(1-R2754-'d_고정'!$B$13)+U2754*MAX(N2754-'d_고정'!$B$10*P2754*('6_기대효과'!$K$7/'d_고정'!$B$9),0)*Q2754*(1-R2754)</f>
        <v/>
      </c>
      <c r="AB2754">
        <f>Y2754+Z2754</f>
        <v/>
      </c>
      <c r="AC2754">
        <f>Y2754/('d_고정'!$B$5*'6_기대효과'!$H$7/8)/'d_고정'!$B$6</f>
        <v/>
      </c>
      <c r="AD2754">
        <f>Y2754/('d_고정'!$B$8*'6_기대효과'!$H$7/8)</f>
        <v/>
      </c>
    </row>
    <row r="2755">
      <c r="A2755">
        <f>RAND()</f>
        <v/>
      </c>
      <c r="B2755">
        <f>IF('d_시나리오'!$J$2='d_시나리오'!$H$2,'d_시나리오'!$I$2,IF(A2755&lt;('d_시나리오'!$I$2-'d_시나리오'!$H$2)/('d_시나리오'!$J$2-'d_시나리오'!$H$2),'d_시나리오'!$H$2+SQRT(A2755*('d_시나리오'!$J$2-'d_시나리오'!$H$2)*('d_시나리오'!$I$2-'d_시나리오'!$H$2)),'d_시나리오'!$J$2-SQRT((1-A2755)*('d_시나리오'!$J$2-'d_시나리오'!$H$2)*('d_시나리오'!$J$2-'d_시나리오'!$I$2))))</f>
        <v/>
      </c>
      <c r="C2755">
        <f>RAND()</f>
        <v/>
      </c>
      <c r="D2755">
        <f>BETAINV(RAND(),IF(C2755&lt;'d_고정'!$B$26,'d_고정'!$B$23,'d_고정'!$B$16)+1,'d_고정'!$B$17-IF(C2755&lt;'d_고정'!$B$26,'d_고정'!$B$23,'d_고정'!$B$16)+1)*('d_고정'!$B$14+('d_고정'!$B$15-'d_고정'!$B$14)*RAND())</f>
        <v/>
      </c>
      <c r="E2755">
        <f>INDEX('d_분포'!$A$2:$A$28,RANDBETWEEN(1,27))</f>
        <v/>
      </c>
      <c r="F2755">
        <f>INDEX('d_분포'!$C$2:$C$5,RANDBETWEEN(1,4))*(0.9+0.2*RAND())</f>
        <v/>
      </c>
      <c r="G2755">
        <f>RAND()</f>
        <v/>
      </c>
      <c r="H2755">
        <f>(F2755+(1-F2755)*('d_고정'!$B$22*BETAINV(RAND(),IF(G2755&lt;'d_고정'!$B$26,'d_고정'!$B$25,'d_고정'!$B$20)+1,'d_고정'!$B$21-IF(G2755&lt;'d_고정'!$B$26,'d_고정'!$B$25,'d_고정'!$B$20)+1)+(1-'d_고정'!$B$22)*BETAINV(RAND(),IF(G2755&lt;'d_고정'!$B$26,'d_고정'!$B$24,'d_고정'!$B$18)+1,'d_고정'!$B$19-IF(G2755&lt;'d_고정'!$B$26,'d_고정'!$B$24,'d_고정'!$B$18)+1))*('d_고정'!$B$14+('d_고정'!$B$15-'d_고정'!$B$14)*RAND()))/F2755</f>
        <v/>
      </c>
      <c r="I2755">
        <f>RAND()</f>
        <v/>
      </c>
      <c r="J2755">
        <f>IF('d_시나리오'!$J$3='d_시나리오'!$H$3,'d_시나리오'!$I$3,IF(I2755&lt;('d_시나리오'!$I$3-'d_시나리오'!$H$3)/('d_시나리오'!$J$3-'d_시나리오'!$H$3),'d_시나리오'!$H$3+SQRT(I2755*('d_시나리오'!$J$3-'d_시나리오'!$H$3)*('d_시나리오'!$I$3-'d_시나리오'!$H$3)),'d_시나리오'!$J$3-SQRT((1-I2755)*('d_시나리오'!$J$3-'d_시나리오'!$H$3)*('d_시나리오'!$J$3-'d_시나리오'!$I$3))))</f>
        <v/>
      </c>
      <c r="K2755">
        <f>RAND()</f>
        <v/>
      </c>
      <c r="L2755">
        <f>IF('d_시나리오'!$J$4='d_시나리오'!$H$4,'d_시나리오'!$I$4,IF(K2755&lt;('d_시나리오'!$I$4-'d_시나리오'!$H$4)/('d_시나리오'!$J$4-'d_시나리오'!$H$4),'d_시나리오'!$H$4+SQRT(K2755*('d_시나리오'!$J$4-'d_시나리오'!$H$4)*('d_시나리오'!$I$4-'d_시나리오'!$H$4)),'d_시나리오'!$J$4-SQRT((1-K2755)*('d_시나리오'!$J$4-'d_시나리오'!$H$4)*('d_시나리오'!$J$4-'d_시나리오'!$I$4))))</f>
        <v/>
      </c>
      <c r="M2755">
        <f>RAND()</f>
        <v/>
      </c>
      <c r="N2755">
        <f>IF('d_시나리오'!$J$5='d_시나리오'!$H$5,'d_시나리오'!$I$5,IF(M2755&lt;('d_시나리오'!$I$5-'d_시나리오'!$H$5)/('d_시나리오'!$J$5-'d_시나리오'!$H$5),'d_시나리오'!$H$5+SQRT(M2755*('d_시나리오'!$J$5-'d_시나리오'!$H$5)*('d_시나리오'!$I$5-'d_시나리오'!$H$5)),'d_시나리오'!$J$5-SQRT((1-M2755)*('d_시나리오'!$J$5-'d_시나리오'!$H$5)*('d_시나리오'!$J$5-'d_시나리오'!$I$5))))</f>
        <v/>
      </c>
      <c r="O2755">
        <f>RAND()</f>
        <v/>
      </c>
      <c r="P2755">
        <f>IF('d_시나리오'!$J$6='d_시나리오'!$H$6,'d_시나리오'!$I$6,IF(O2755&lt;('d_시나리오'!$I$6-'d_시나리오'!$H$6)/('d_시나리오'!$J$6-'d_시나리오'!$H$6),'d_시나리오'!$H$6+SQRT(O2755*('d_시나리오'!$J$6-'d_시나리오'!$H$6)*('d_시나리오'!$I$6-'d_시나리오'!$H$6)),'d_시나리오'!$J$6-SQRT((1-O2755)*('d_시나리오'!$J$6-'d_시나리오'!$H$6)*('d_시나리오'!$J$6-'d_시나리오'!$I$6))))</f>
        <v/>
      </c>
      <c r="Q2755">
        <f>INDEX('d_분포'!$B$2:$B$57,RANDBETWEEN(1,56))</f>
        <v/>
      </c>
      <c r="R2755">
        <f>BETAINV(RAND(),5,5)</f>
        <v/>
      </c>
      <c r="S2755">
        <f>'d_고정'!$B$1*'6_기대효과'!$H$7*('d_시나리오'!$I$7/'d_고정'!$B$2)*B2755</f>
        <v/>
      </c>
      <c r="T2755">
        <f>S2755*D2755</f>
        <v/>
      </c>
      <c r="U2755">
        <f>S2755*F2755*H2755</f>
        <v/>
      </c>
      <c r="V2755">
        <f>S2755*F2755*(H2755-1)</f>
        <v/>
      </c>
      <c r="W2755">
        <f>U2755*J2755</f>
        <v/>
      </c>
      <c r="X2755">
        <f>T2755+W2755</f>
        <v/>
      </c>
      <c r="Y2755">
        <f>(T2755*E2755+W2755*L2755)*(1-R2755-'d_고정'!$B$13)</f>
        <v/>
      </c>
      <c r="Z2755">
        <f>(U2755*N2755*Q2755+'d_고정'!$B$3*('6_기대효과'!$H$7/8)*Q2755*'d_고정'!$B$10*P2755*('6_기대효과'!$K$7/'d_고정'!$B$9))*(1-R2755)</f>
        <v/>
      </c>
      <c r="AA2755">
        <f>W2755*L2755*(1-R2755-'d_고정'!$B$13)+U2755*MAX(N2755-'d_고정'!$B$10*P2755*('6_기대효과'!$K$7/'d_고정'!$B$9),0)*Q2755*(1-R2755)</f>
        <v/>
      </c>
      <c r="AB2755">
        <f>Y2755+Z2755</f>
        <v/>
      </c>
      <c r="AC2755">
        <f>Y2755/('d_고정'!$B$5*'6_기대효과'!$H$7/8)/'d_고정'!$B$6</f>
        <v/>
      </c>
      <c r="AD2755">
        <f>Y2755/('d_고정'!$B$8*'6_기대효과'!$H$7/8)</f>
        <v/>
      </c>
    </row>
    <row r="2756">
      <c r="A2756">
        <f>RAND()</f>
        <v/>
      </c>
      <c r="B2756">
        <f>IF('d_시나리오'!$J$2='d_시나리오'!$H$2,'d_시나리오'!$I$2,IF(A2756&lt;('d_시나리오'!$I$2-'d_시나리오'!$H$2)/('d_시나리오'!$J$2-'d_시나리오'!$H$2),'d_시나리오'!$H$2+SQRT(A2756*('d_시나리오'!$J$2-'d_시나리오'!$H$2)*('d_시나리오'!$I$2-'d_시나리오'!$H$2)),'d_시나리오'!$J$2-SQRT((1-A2756)*('d_시나리오'!$J$2-'d_시나리오'!$H$2)*('d_시나리오'!$J$2-'d_시나리오'!$I$2))))</f>
        <v/>
      </c>
      <c r="C2756">
        <f>RAND()</f>
        <v/>
      </c>
      <c r="D2756">
        <f>BETAINV(RAND(),IF(C2756&lt;'d_고정'!$B$26,'d_고정'!$B$23,'d_고정'!$B$16)+1,'d_고정'!$B$17-IF(C2756&lt;'d_고정'!$B$26,'d_고정'!$B$23,'d_고정'!$B$16)+1)*('d_고정'!$B$14+('d_고정'!$B$15-'d_고정'!$B$14)*RAND())</f>
        <v/>
      </c>
      <c r="E2756">
        <f>INDEX('d_분포'!$A$2:$A$28,RANDBETWEEN(1,27))</f>
        <v/>
      </c>
      <c r="F2756">
        <f>INDEX('d_분포'!$C$2:$C$5,RANDBETWEEN(1,4))*(0.9+0.2*RAND())</f>
        <v/>
      </c>
      <c r="G2756">
        <f>RAND()</f>
        <v/>
      </c>
      <c r="H2756">
        <f>(F2756+(1-F2756)*('d_고정'!$B$22*BETAINV(RAND(),IF(G2756&lt;'d_고정'!$B$26,'d_고정'!$B$25,'d_고정'!$B$20)+1,'d_고정'!$B$21-IF(G2756&lt;'d_고정'!$B$26,'d_고정'!$B$25,'d_고정'!$B$20)+1)+(1-'d_고정'!$B$22)*BETAINV(RAND(),IF(G2756&lt;'d_고정'!$B$26,'d_고정'!$B$24,'d_고정'!$B$18)+1,'d_고정'!$B$19-IF(G2756&lt;'d_고정'!$B$26,'d_고정'!$B$24,'d_고정'!$B$18)+1))*('d_고정'!$B$14+('d_고정'!$B$15-'d_고정'!$B$14)*RAND()))/F2756</f>
        <v/>
      </c>
      <c r="I2756">
        <f>RAND()</f>
        <v/>
      </c>
      <c r="J2756">
        <f>IF('d_시나리오'!$J$3='d_시나리오'!$H$3,'d_시나리오'!$I$3,IF(I2756&lt;('d_시나리오'!$I$3-'d_시나리오'!$H$3)/('d_시나리오'!$J$3-'d_시나리오'!$H$3),'d_시나리오'!$H$3+SQRT(I2756*('d_시나리오'!$J$3-'d_시나리오'!$H$3)*('d_시나리오'!$I$3-'d_시나리오'!$H$3)),'d_시나리오'!$J$3-SQRT((1-I2756)*('d_시나리오'!$J$3-'d_시나리오'!$H$3)*('d_시나리오'!$J$3-'d_시나리오'!$I$3))))</f>
        <v/>
      </c>
      <c r="K2756">
        <f>RAND()</f>
        <v/>
      </c>
      <c r="L2756">
        <f>IF('d_시나리오'!$J$4='d_시나리오'!$H$4,'d_시나리오'!$I$4,IF(K2756&lt;('d_시나리오'!$I$4-'d_시나리오'!$H$4)/('d_시나리오'!$J$4-'d_시나리오'!$H$4),'d_시나리오'!$H$4+SQRT(K2756*('d_시나리오'!$J$4-'d_시나리오'!$H$4)*('d_시나리오'!$I$4-'d_시나리오'!$H$4)),'d_시나리오'!$J$4-SQRT((1-K2756)*('d_시나리오'!$J$4-'d_시나리오'!$H$4)*('d_시나리오'!$J$4-'d_시나리오'!$I$4))))</f>
        <v/>
      </c>
      <c r="M2756">
        <f>RAND()</f>
        <v/>
      </c>
      <c r="N2756">
        <f>IF('d_시나리오'!$J$5='d_시나리오'!$H$5,'d_시나리오'!$I$5,IF(M2756&lt;('d_시나리오'!$I$5-'d_시나리오'!$H$5)/('d_시나리오'!$J$5-'d_시나리오'!$H$5),'d_시나리오'!$H$5+SQRT(M2756*('d_시나리오'!$J$5-'d_시나리오'!$H$5)*('d_시나리오'!$I$5-'d_시나리오'!$H$5)),'d_시나리오'!$J$5-SQRT((1-M2756)*('d_시나리오'!$J$5-'d_시나리오'!$H$5)*('d_시나리오'!$J$5-'d_시나리오'!$I$5))))</f>
        <v/>
      </c>
      <c r="O2756">
        <f>RAND()</f>
        <v/>
      </c>
      <c r="P2756">
        <f>IF('d_시나리오'!$J$6='d_시나리오'!$H$6,'d_시나리오'!$I$6,IF(O2756&lt;('d_시나리오'!$I$6-'d_시나리오'!$H$6)/('d_시나리오'!$J$6-'d_시나리오'!$H$6),'d_시나리오'!$H$6+SQRT(O2756*('d_시나리오'!$J$6-'d_시나리오'!$H$6)*('d_시나리오'!$I$6-'d_시나리오'!$H$6)),'d_시나리오'!$J$6-SQRT((1-O2756)*('d_시나리오'!$J$6-'d_시나리오'!$H$6)*('d_시나리오'!$J$6-'d_시나리오'!$I$6))))</f>
        <v/>
      </c>
      <c r="Q2756">
        <f>INDEX('d_분포'!$B$2:$B$57,RANDBETWEEN(1,56))</f>
        <v/>
      </c>
      <c r="R2756">
        <f>BETAINV(RAND(),5,5)</f>
        <v/>
      </c>
      <c r="S2756">
        <f>'d_고정'!$B$1*'6_기대효과'!$H$7*('d_시나리오'!$I$7/'d_고정'!$B$2)*B2756</f>
        <v/>
      </c>
      <c r="T2756">
        <f>S2756*D2756</f>
        <v/>
      </c>
      <c r="U2756">
        <f>S2756*F2756*H2756</f>
        <v/>
      </c>
      <c r="V2756">
        <f>S2756*F2756*(H2756-1)</f>
        <v/>
      </c>
      <c r="W2756">
        <f>U2756*J2756</f>
        <v/>
      </c>
      <c r="X2756">
        <f>T2756+W2756</f>
        <v/>
      </c>
      <c r="Y2756">
        <f>(T2756*E2756+W2756*L2756)*(1-R2756-'d_고정'!$B$13)</f>
        <v/>
      </c>
      <c r="Z2756">
        <f>(U2756*N2756*Q2756+'d_고정'!$B$3*('6_기대효과'!$H$7/8)*Q2756*'d_고정'!$B$10*P2756*('6_기대효과'!$K$7/'d_고정'!$B$9))*(1-R2756)</f>
        <v/>
      </c>
      <c r="AA2756">
        <f>W2756*L2756*(1-R2756-'d_고정'!$B$13)+U2756*MAX(N2756-'d_고정'!$B$10*P2756*('6_기대효과'!$K$7/'d_고정'!$B$9),0)*Q2756*(1-R2756)</f>
        <v/>
      </c>
      <c r="AB2756">
        <f>Y2756+Z2756</f>
        <v/>
      </c>
      <c r="AC2756">
        <f>Y2756/('d_고정'!$B$5*'6_기대효과'!$H$7/8)/'d_고정'!$B$6</f>
        <v/>
      </c>
      <c r="AD2756">
        <f>Y2756/('d_고정'!$B$8*'6_기대효과'!$H$7/8)</f>
        <v/>
      </c>
    </row>
    <row r="2757">
      <c r="A2757">
        <f>RAND()</f>
        <v/>
      </c>
      <c r="B2757">
        <f>IF('d_시나리오'!$J$2='d_시나리오'!$H$2,'d_시나리오'!$I$2,IF(A2757&lt;('d_시나리오'!$I$2-'d_시나리오'!$H$2)/('d_시나리오'!$J$2-'d_시나리오'!$H$2),'d_시나리오'!$H$2+SQRT(A2757*('d_시나리오'!$J$2-'d_시나리오'!$H$2)*('d_시나리오'!$I$2-'d_시나리오'!$H$2)),'d_시나리오'!$J$2-SQRT((1-A2757)*('d_시나리오'!$J$2-'d_시나리오'!$H$2)*('d_시나리오'!$J$2-'d_시나리오'!$I$2))))</f>
        <v/>
      </c>
      <c r="C2757">
        <f>RAND()</f>
        <v/>
      </c>
      <c r="D2757">
        <f>BETAINV(RAND(),IF(C2757&lt;'d_고정'!$B$26,'d_고정'!$B$23,'d_고정'!$B$16)+1,'d_고정'!$B$17-IF(C2757&lt;'d_고정'!$B$26,'d_고정'!$B$23,'d_고정'!$B$16)+1)*('d_고정'!$B$14+('d_고정'!$B$15-'d_고정'!$B$14)*RAND())</f>
        <v/>
      </c>
      <c r="E2757">
        <f>INDEX('d_분포'!$A$2:$A$28,RANDBETWEEN(1,27))</f>
        <v/>
      </c>
      <c r="F2757">
        <f>INDEX('d_분포'!$C$2:$C$5,RANDBETWEEN(1,4))*(0.9+0.2*RAND())</f>
        <v/>
      </c>
      <c r="G2757">
        <f>RAND()</f>
        <v/>
      </c>
      <c r="H2757">
        <f>(F2757+(1-F2757)*('d_고정'!$B$22*BETAINV(RAND(),IF(G2757&lt;'d_고정'!$B$26,'d_고정'!$B$25,'d_고정'!$B$20)+1,'d_고정'!$B$21-IF(G2757&lt;'d_고정'!$B$26,'d_고정'!$B$25,'d_고정'!$B$20)+1)+(1-'d_고정'!$B$22)*BETAINV(RAND(),IF(G2757&lt;'d_고정'!$B$26,'d_고정'!$B$24,'d_고정'!$B$18)+1,'d_고정'!$B$19-IF(G2757&lt;'d_고정'!$B$26,'d_고정'!$B$24,'d_고정'!$B$18)+1))*('d_고정'!$B$14+('d_고정'!$B$15-'d_고정'!$B$14)*RAND()))/F2757</f>
        <v/>
      </c>
      <c r="I2757">
        <f>RAND()</f>
        <v/>
      </c>
      <c r="J2757">
        <f>IF('d_시나리오'!$J$3='d_시나리오'!$H$3,'d_시나리오'!$I$3,IF(I2757&lt;('d_시나리오'!$I$3-'d_시나리오'!$H$3)/('d_시나리오'!$J$3-'d_시나리오'!$H$3),'d_시나리오'!$H$3+SQRT(I2757*('d_시나리오'!$J$3-'d_시나리오'!$H$3)*('d_시나리오'!$I$3-'d_시나리오'!$H$3)),'d_시나리오'!$J$3-SQRT((1-I2757)*('d_시나리오'!$J$3-'d_시나리오'!$H$3)*('d_시나리오'!$J$3-'d_시나리오'!$I$3))))</f>
        <v/>
      </c>
      <c r="K2757">
        <f>RAND()</f>
        <v/>
      </c>
      <c r="L2757">
        <f>IF('d_시나리오'!$J$4='d_시나리오'!$H$4,'d_시나리오'!$I$4,IF(K2757&lt;('d_시나리오'!$I$4-'d_시나리오'!$H$4)/('d_시나리오'!$J$4-'d_시나리오'!$H$4),'d_시나리오'!$H$4+SQRT(K2757*('d_시나리오'!$J$4-'d_시나리오'!$H$4)*('d_시나리오'!$I$4-'d_시나리오'!$H$4)),'d_시나리오'!$J$4-SQRT((1-K2757)*('d_시나리오'!$J$4-'d_시나리오'!$H$4)*('d_시나리오'!$J$4-'d_시나리오'!$I$4))))</f>
        <v/>
      </c>
      <c r="M2757">
        <f>RAND()</f>
        <v/>
      </c>
      <c r="N2757">
        <f>IF('d_시나리오'!$J$5='d_시나리오'!$H$5,'d_시나리오'!$I$5,IF(M2757&lt;('d_시나리오'!$I$5-'d_시나리오'!$H$5)/('d_시나리오'!$J$5-'d_시나리오'!$H$5),'d_시나리오'!$H$5+SQRT(M2757*('d_시나리오'!$J$5-'d_시나리오'!$H$5)*('d_시나리오'!$I$5-'d_시나리오'!$H$5)),'d_시나리오'!$J$5-SQRT((1-M2757)*('d_시나리오'!$J$5-'d_시나리오'!$H$5)*('d_시나리오'!$J$5-'d_시나리오'!$I$5))))</f>
        <v/>
      </c>
      <c r="O2757">
        <f>RAND()</f>
        <v/>
      </c>
      <c r="P2757">
        <f>IF('d_시나리오'!$J$6='d_시나리오'!$H$6,'d_시나리오'!$I$6,IF(O2757&lt;('d_시나리오'!$I$6-'d_시나리오'!$H$6)/('d_시나리오'!$J$6-'d_시나리오'!$H$6),'d_시나리오'!$H$6+SQRT(O2757*('d_시나리오'!$J$6-'d_시나리오'!$H$6)*('d_시나리오'!$I$6-'d_시나리오'!$H$6)),'d_시나리오'!$J$6-SQRT((1-O2757)*('d_시나리오'!$J$6-'d_시나리오'!$H$6)*('d_시나리오'!$J$6-'d_시나리오'!$I$6))))</f>
        <v/>
      </c>
      <c r="Q2757">
        <f>INDEX('d_분포'!$B$2:$B$57,RANDBETWEEN(1,56))</f>
        <v/>
      </c>
      <c r="R2757">
        <f>BETAINV(RAND(),5,5)</f>
        <v/>
      </c>
      <c r="S2757">
        <f>'d_고정'!$B$1*'6_기대효과'!$H$7*('d_시나리오'!$I$7/'d_고정'!$B$2)*B2757</f>
        <v/>
      </c>
      <c r="T2757">
        <f>S2757*D2757</f>
        <v/>
      </c>
      <c r="U2757">
        <f>S2757*F2757*H2757</f>
        <v/>
      </c>
      <c r="V2757">
        <f>S2757*F2757*(H2757-1)</f>
        <v/>
      </c>
      <c r="W2757">
        <f>U2757*J2757</f>
        <v/>
      </c>
      <c r="X2757">
        <f>T2757+W2757</f>
        <v/>
      </c>
      <c r="Y2757">
        <f>(T2757*E2757+W2757*L2757)*(1-R2757-'d_고정'!$B$13)</f>
        <v/>
      </c>
      <c r="Z2757">
        <f>(U2757*N2757*Q2757+'d_고정'!$B$3*('6_기대효과'!$H$7/8)*Q2757*'d_고정'!$B$10*P2757*('6_기대효과'!$K$7/'d_고정'!$B$9))*(1-R2757)</f>
        <v/>
      </c>
      <c r="AA2757">
        <f>W2757*L2757*(1-R2757-'d_고정'!$B$13)+U2757*MAX(N2757-'d_고정'!$B$10*P2757*('6_기대효과'!$K$7/'d_고정'!$B$9),0)*Q2757*(1-R2757)</f>
        <v/>
      </c>
      <c r="AB2757">
        <f>Y2757+Z2757</f>
        <v/>
      </c>
      <c r="AC2757">
        <f>Y2757/('d_고정'!$B$5*'6_기대효과'!$H$7/8)/'d_고정'!$B$6</f>
        <v/>
      </c>
      <c r="AD2757">
        <f>Y2757/('d_고정'!$B$8*'6_기대효과'!$H$7/8)</f>
        <v/>
      </c>
    </row>
    <row r="2758">
      <c r="A2758">
        <f>RAND()</f>
        <v/>
      </c>
      <c r="B2758">
        <f>IF('d_시나리오'!$J$2='d_시나리오'!$H$2,'d_시나리오'!$I$2,IF(A2758&lt;('d_시나리오'!$I$2-'d_시나리오'!$H$2)/('d_시나리오'!$J$2-'d_시나리오'!$H$2),'d_시나리오'!$H$2+SQRT(A2758*('d_시나리오'!$J$2-'d_시나리오'!$H$2)*('d_시나리오'!$I$2-'d_시나리오'!$H$2)),'d_시나리오'!$J$2-SQRT((1-A2758)*('d_시나리오'!$J$2-'d_시나리오'!$H$2)*('d_시나리오'!$J$2-'d_시나리오'!$I$2))))</f>
        <v/>
      </c>
      <c r="C2758">
        <f>RAND()</f>
        <v/>
      </c>
      <c r="D2758">
        <f>BETAINV(RAND(),IF(C2758&lt;'d_고정'!$B$26,'d_고정'!$B$23,'d_고정'!$B$16)+1,'d_고정'!$B$17-IF(C2758&lt;'d_고정'!$B$26,'d_고정'!$B$23,'d_고정'!$B$16)+1)*('d_고정'!$B$14+('d_고정'!$B$15-'d_고정'!$B$14)*RAND())</f>
        <v/>
      </c>
      <c r="E2758">
        <f>INDEX('d_분포'!$A$2:$A$28,RANDBETWEEN(1,27))</f>
        <v/>
      </c>
      <c r="F2758">
        <f>INDEX('d_분포'!$C$2:$C$5,RANDBETWEEN(1,4))*(0.9+0.2*RAND())</f>
        <v/>
      </c>
      <c r="G2758">
        <f>RAND()</f>
        <v/>
      </c>
      <c r="H2758">
        <f>(F2758+(1-F2758)*('d_고정'!$B$22*BETAINV(RAND(),IF(G2758&lt;'d_고정'!$B$26,'d_고정'!$B$25,'d_고정'!$B$20)+1,'d_고정'!$B$21-IF(G2758&lt;'d_고정'!$B$26,'d_고정'!$B$25,'d_고정'!$B$20)+1)+(1-'d_고정'!$B$22)*BETAINV(RAND(),IF(G2758&lt;'d_고정'!$B$26,'d_고정'!$B$24,'d_고정'!$B$18)+1,'d_고정'!$B$19-IF(G2758&lt;'d_고정'!$B$26,'d_고정'!$B$24,'d_고정'!$B$18)+1))*('d_고정'!$B$14+('d_고정'!$B$15-'d_고정'!$B$14)*RAND()))/F2758</f>
        <v/>
      </c>
      <c r="I2758">
        <f>RAND()</f>
        <v/>
      </c>
      <c r="J2758">
        <f>IF('d_시나리오'!$J$3='d_시나리오'!$H$3,'d_시나리오'!$I$3,IF(I2758&lt;('d_시나리오'!$I$3-'d_시나리오'!$H$3)/('d_시나리오'!$J$3-'d_시나리오'!$H$3),'d_시나리오'!$H$3+SQRT(I2758*('d_시나리오'!$J$3-'d_시나리오'!$H$3)*('d_시나리오'!$I$3-'d_시나리오'!$H$3)),'d_시나리오'!$J$3-SQRT((1-I2758)*('d_시나리오'!$J$3-'d_시나리오'!$H$3)*('d_시나리오'!$J$3-'d_시나리오'!$I$3))))</f>
        <v/>
      </c>
      <c r="K2758">
        <f>RAND()</f>
        <v/>
      </c>
      <c r="L2758">
        <f>IF('d_시나리오'!$J$4='d_시나리오'!$H$4,'d_시나리오'!$I$4,IF(K2758&lt;('d_시나리오'!$I$4-'d_시나리오'!$H$4)/('d_시나리오'!$J$4-'d_시나리오'!$H$4),'d_시나리오'!$H$4+SQRT(K2758*('d_시나리오'!$J$4-'d_시나리오'!$H$4)*('d_시나리오'!$I$4-'d_시나리오'!$H$4)),'d_시나리오'!$J$4-SQRT((1-K2758)*('d_시나리오'!$J$4-'d_시나리오'!$H$4)*('d_시나리오'!$J$4-'d_시나리오'!$I$4))))</f>
        <v/>
      </c>
      <c r="M2758">
        <f>RAND()</f>
        <v/>
      </c>
      <c r="N2758">
        <f>IF('d_시나리오'!$J$5='d_시나리오'!$H$5,'d_시나리오'!$I$5,IF(M2758&lt;('d_시나리오'!$I$5-'d_시나리오'!$H$5)/('d_시나리오'!$J$5-'d_시나리오'!$H$5),'d_시나리오'!$H$5+SQRT(M2758*('d_시나리오'!$J$5-'d_시나리오'!$H$5)*('d_시나리오'!$I$5-'d_시나리오'!$H$5)),'d_시나리오'!$J$5-SQRT((1-M2758)*('d_시나리오'!$J$5-'d_시나리오'!$H$5)*('d_시나리오'!$J$5-'d_시나리오'!$I$5))))</f>
        <v/>
      </c>
      <c r="O2758">
        <f>RAND()</f>
        <v/>
      </c>
      <c r="P2758">
        <f>IF('d_시나리오'!$J$6='d_시나리오'!$H$6,'d_시나리오'!$I$6,IF(O2758&lt;('d_시나리오'!$I$6-'d_시나리오'!$H$6)/('d_시나리오'!$J$6-'d_시나리오'!$H$6),'d_시나리오'!$H$6+SQRT(O2758*('d_시나리오'!$J$6-'d_시나리오'!$H$6)*('d_시나리오'!$I$6-'d_시나리오'!$H$6)),'d_시나리오'!$J$6-SQRT((1-O2758)*('d_시나리오'!$J$6-'d_시나리오'!$H$6)*('d_시나리오'!$J$6-'d_시나리오'!$I$6))))</f>
        <v/>
      </c>
      <c r="Q2758">
        <f>INDEX('d_분포'!$B$2:$B$57,RANDBETWEEN(1,56))</f>
        <v/>
      </c>
      <c r="R2758">
        <f>BETAINV(RAND(),5,5)</f>
        <v/>
      </c>
      <c r="S2758">
        <f>'d_고정'!$B$1*'6_기대효과'!$H$7*('d_시나리오'!$I$7/'d_고정'!$B$2)*B2758</f>
        <v/>
      </c>
      <c r="T2758">
        <f>S2758*D2758</f>
        <v/>
      </c>
      <c r="U2758">
        <f>S2758*F2758*H2758</f>
        <v/>
      </c>
      <c r="V2758">
        <f>S2758*F2758*(H2758-1)</f>
        <v/>
      </c>
      <c r="W2758">
        <f>U2758*J2758</f>
        <v/>
      </c>
      <c r="X2758">
        <f>T2758+W2758</f>
        <v/>
      </c>
      <c r="Y2758">
        <f>(T2758*E2758+W2758*L2758)*(1-R2758-'d_고정'!$B$13)</f>
        <v/>
      </c>
      <c r="Z2758">
        <f>(U2758*N2758*Q2758+'d_고정'!$B$3*('6_기대효과'!$H$7/8)*Q2758*'d_고정'!$B$10*P2758*('6_기대효과'!$K$7/'d_고정'!$B$9))*(1-R2758)</f>
        <v/>
      </c>
      <c r="AA2758">
        <f>W2758*L2758*(1-R2758-'d_고정'!$B$13)+U2758*MAX(N2758-'d_고정'!$B$10*P2758*('6_기대효과'!$K$7/'d_고정'!$B$9),0)*Q2758*(1-R2758)</f>
        <v/>
      </c>
      <c r="AB2758">
        <f>Y2758+Z2758</f>
        <v/>
      </c>
      <c r="AC2758">
        <f>Y2758/('d_고정'!$B$5*'6_기대효과'!$H$7/8)/'d_고정'!$B$6</f>
        <v/>
      </c>
      <c r="AD2758">
        <f>Y2758/('d_고정'!$B$8*'6_기대효과'!$H$7/8)</f>
        <v/>
      </c>
    </row>
    <row r="2759">
      <c r="A2759">
        <f>RAND()</f>
        <v/>
      </c>
      <c r="B2759">
        <f>IF('d_시나리오'!$J$2='d_시나리오'!$H$2,'d_시나리오'!$I$2,IF(A2759&lt;('d_시나리오'!$I$2-'d_시나리오'!$H$2)/('d_시나리오'!$J$2-'d_시나리오'!$H$2),'d_시나리오'!$H$2+SQRT(A2759*('d_시나리오'!$J$2-'d_시나리오'!$H$2)*('d_시나리오'!$I$2-'d_시나리오'!$H$2)),'d_시나리오'!$J$2-SQRT((1-A2759)*('d_시나리오'!$J$2-'d_시나리오'!$H$2)*('d_시나리오'!$J$2-'d_시나리오'!$I$2))))</f>
        <v/>
      </c>
      <c r="C2759">
        <f>RAND()</f>
        <v/>
      </c>
      <c r="D2759">
        <f>BETAINV(RAND(),IF(C2759&lt;'d_고정'!$B$26,'d_고정'!$B$23,'d_고정'!$B$16)+1,'d_고정'!$B$17-IF(C2759&lt;'d_고정'!$B$26,'d_고정'!$B$23,'d_고정'!$B$16)+1)*('d_고정'!$B$14+('d_고정'!$B$15-'d_고정'!$B$14)*RAND())</f>
        <v/>
      </c>
      <c r="E2759">
        <f>INDEX('d_분포'!$A$2:$A$28,RANDBETWEEN(1,27))</f>
        <v/>
      </c>
      <c r="F2759">
        <f>INDEX('d_분포'!$C$2:$C$5,RANDBETWEEN(1,4))*(0.9+0.2*RAND())</f>
        <v/>
      </c>
      <c r="G2759">
        <f>RAND()</f>
        <v/>
      </c>
      <c r="H2759">
        <f>(F2759+(1-F2759)*('d_고정'!$B$22*BETAINV(RAND(),IF(G2759&lt;'d_고정'!$B$26,'d_고정'!$B$25,'d_고정'!$B$20)+1,'d_고정'!$B$21-IF(G2759&lt;'d_고정'!$B$26,'d_고정'!$B$25,'d_고정'!$B$20)+1)+(1-'d_고정'!$B$22)*BETAINV(RAND(),IF(G2759&lt;'d_고정'!$B$26,'d_고정'!$B$24,'d_고정'!$B$18)+1,'d_고정'!$B$19-IF(G2759&lt;'d_고정'!$B$26,'d_고정'!$B$24,'d_고정'!$B$18)+1))*('d_고정'!$B$14+('d_고정'!$B$15-'d_고정'!$B$14)*RAND()))/F2759</f>
        <v/>
      </c>
      <c r="I2759">
        <f>RAND()</f>
        <v/>
      </c>
      <c r="J2759">
        <f>IF('d_시나리오'!$J$3='d_시나리오'!$H$3,'d_시나리오'!$I$3,IF(I2759&lt;('d_시나리오'!$I$3-'d_시나리오'!$H$3)/('d_시나리오'!$J$3-'d_시나리오'!$H$3),'d_시나리오'!$H$3+SQRT(I2759*('d_시나리오'!$J$3-'d_시나리오'!$H$3)*('d_시나리오'!$I$3-'d_시나리오'!$H$3)),'d_시나리오'!$J$3-SQRT((1-I2759)*('d_시나리오'!$J$3-'d_시나리오'!$H$3)*('d_시나리오'!$J$3-'d_시나리오'!$I$3))))</f>
        <v/>
      </c>
      <c r="K2759">
        <f>RAND()</f>
        <v/>
      </c>
      <c r="L2759">
        <f>IF('d_시나리오'!$J$4='d_시나리오'!$H$4,'d_시나리오'!$I$4,IF(K2759&lt;('d_시나리오'!$I$4-'d_시나리오'!$H$4)/('d_시나리오'!$J$4-'d_시나리오'!$H$4),'d_시나리오'!$H$4+SQRT(K2759*('d_시나리오'!$J$4-'d_시나리오'!$H$4)*('d_시나리오'!$I$4-'d_시나리오'!$H$4)),'d_시나리오'!$J$4-SQRT((1-K2759)*('d_시나리오'!$J$4-'d_시나리오'!$H$4)*('d_시나리오'!$J$4-'d_시나리오'!$I$4))))</f>
        <v/>
      </c>
      <c r="M2759">
        <f>RAND()</f>
        <v/>
      </c>
      <c r="N2759">
        <f>IF('d_시나리오'!$J$5='d_시나리오'!$H$5,'d_시나리오'!$I$5,IF(M2759&lt;('d_시나리오'!$I$5-'d_시나리오'!$H$5)/('d_시나리오'!$J$5-'d_시나리오'!$H$5),'d_시나리오'!$H$5+SQRT(M2759*('d_시나리오'!$J$5-'d_시나리오'!$H$5)*('d_시나리오'!$I$5-'d_시나리오'!$H$5)),'d_시나리오'!$J$5-SQRT((1-M2759)*('d_시나리오'!$J$5-'d_시나리오'!$H$5)*('d_시나리오'!$J$5-'d_시나리오'!$I$5))))</f>
        <v/>
      </c>
      <c r="O2759">
        <f>RAND()</f>
        <v/>
      </c>
      <c r="P2759">
        <f>IF('d_시나리오'!$J$6='d_시나리오'!$H$6,'d_시나리오'!$I$6,IF(O2759&lt;('d_시나리오'!$I$6-'d_시나리오'!$H$6)/('d_시나리오'!$J$6-'d_시나리오'!$H$6),'d_시나리오'!$H$6+SQRT(O2759*('d_시나리오'!$J$6-'d_시나리오'!$H$6)*('d_시나리오'!$I$6-'d_시나리오'!$H$6)),'d_시나리오'!$J$6-SQRT((1-O2759)*('d_시나리오'!$J$6-'d_시나리오'!$H$6)*('d_시나리오'!$J$6-'d_시나리오'!$I$6))))</f>
        <v/>
      </c>
      <c r="Q2759">
        <f>INDEX('d_분포'!$B$2:$B$57,RANDBETWEEN(1,56))</f>
        <v/>
      </c>
      <c r="R2759">
        <f>BETAINV(RAND(),5,5)</f>
        <v/>
      </c>
      <c r="S2759">
        <f>'d_고정'!$B$1*'6_기대효과'!$H$7*('d_시나리오'!$I$7/'d_고정'!$B$2)*B2759</f>
        <v/>
      </c>
      <c r="T2759">
        <f>S2759*D2759</f>
        <v/>
      </c>
      <c r="U2759">
        <f>S2759*F2759*H2759</f>
        <v/>
      </c>
      <c r="V2759">
        <f>S2759*F2759*(H2759-1)</f>
        <v/>
      </c>
      <c r="W2759">
        <f>U2759*J2759</f>
        <v/>
      </c>
      <c r="X2759">
        <f>T2759+W2759</f>
        <v/>
      </c>
      <c r="Y2759">
        <f>(T2759*E2759+W2759*L2759)*(1-R2759-'d_고정'!$B$13)</f>
        <v/>
      </c>
      <c r="Z2759">
        <f>(U2759*N2759*Q2759+'d_고정'!$B$3*('6_기대효과'!$H$7/8)*Q2759*'d_고정'!$B$10*P2759*('6_기대효과'!$K$7/'d_고정'!$B$9))*(1-R2759)</f>
        <v/>
      </c>
      <c r="AA2759">
        <f>W2759*L2759*(1-R2759-'d_고정'!$B$13)+U2759*MAX(N2759-'d_고정'!$B$10*P2759*('6_기대효과'!$K$7/'d_고정'!$B$9),0)*Q2759*(1-R2759)</f>
        <v/>
      </c>
      <c r="AB2759">
        <f>Y2759+Z2759</f>
        <v/>
      </c>
      <c r="AC2759">
        <f>Y2759/('d_고정'!$B$5*'6_기대효과'!$H$7/8)/'d_고정'!$B$6</f>
        <v/>
      </c>
      <c r="AD2759">
        <f>Y2759/('d_고정'!$B$8*'6_기대효과'!$H$7/8)</f>
        <v/>
      </c>
    </row>
    <row r="2760">
      <c r="A2760">
        <f>RAND()</f>
        <v/>
      </c>
      <c r="B2760">
        <f>IF('d_시나리오'!$J$2='d_시나리오'!$H$2,'d_시나리오'!$I$2,IF(A2760&lt;('d_시나리오'!$I$2-'d_시나리오'!$H$2)/('d_시나리오'!$J$2-'d_시나리오'!$H$2),'d_시나리오'!$H$2+SQRT(A2760*('d_시나리오'!$J$2-'d_시나리오'!$H$2)*('d_시나리오'!$I$2-'d_시나리오'!$H$2)),'d_시나리오'!$J$2-SQRT((1-A2760)*('d_시나리오'!$J$2-'d_시나리오'!$H$2)*('d_시나리오'!$J$2-'d_시나리오'!$I$2))))</f>
        <v/>
      </c>
      <c r="C2760">
        <f>RAND()</f>
        <v/>
      </c>
      <c r="D2760">
        <f>BETAINV(RAND(),IF(C2760&lt;'d_고정'!$B$26,'d_고정'!$B$23,'d_고정'!$B$16)+1,'d_고정'!$B$17-IF(C2760&lt;'d_고정'!$B$26,'d_고정'!$B$23,'d_고정'!$B$16)+1)*('d_고정'!$B$14+('d_고정'!$B$15-'d_고정'!$B$14)*RAND())</f>
        <v/>
      </c>
      <c r="E2760">
        <f>INDEX('d_분포'!$A$2:$A$28,RANDBETWEEN(1,27))</f>
        <v/>
      </c>
      <c r="F2760">
        <f>INDEX('d_분포'!$C$2:$C$5,RANDBETWEEN(1,4))*(0.9+0.2*RAND())</f>
        <v/>
      </c>
      <c r="G2760">
        <f>RAND()</f>
        <v/>
      </c>
      <c r="H2760">
        <f>(F2760+(1-F2760)*('d_고정'!$B$22*BETAINV(RAND(),IF(G2760&lt;'d_고정'!$B$26,'d_고정'!$B$25,'d_고정'!$B$20)+1,'d_고정'!$B$21-IF(G2760&lt;'d_고정'!$B$26,'d_고정'!$B$25,'d_고정'!$B$20)+1)+(1-'d_고정'!$B$22)*BETAINV(RAND(),IF(G2760&lt;'d_고정'!$B$26,'d_고정'!$B$24,'d_고정'!$B$18)+1,'d_고정'!$B$19-IF(G2760&lt;'d_고정'!$B$26,'d_고정'!$B$24,'d_고정'!$B$18)+1))*('d_고정'!$B$14+('d_고정'!$B$15-'d_고정'!$B$14)*RAND()))/F2760</f>
        <v/>
      </c>
      <c r="I2760">
        <f>RAND()</f>
        <v/>
      </c>
      <c r="J2760">
        <f>IF('d_시나리오'!$J$3='d_시나리오'!$H$3,'d_시나리오'!$I$3,IF(I2760&lt;('d_시나리오'!$I$3-'d_시나리오'!$H$3)/('d_시나리오'!$J$3-'d_시나리오'!$H$3),'d_시나리오'!$H$3+SQRT(I2760*('d_시나리오'!$J$3-'d_시나리오'!$H$3)*('d_시나리오'!$I$3-'d_시나리오'!$H$3)),'d_시나리오'!$J$3-SQRT((1-I2760)*('d_시나리오'!$J$3-'d_시나리오'!$H$3)*('d_시나리오'!$J$3-'d_시나리오'!$I$3))))</f>
        <v/>
      </c>
      <c r="K2760">
        <f>RAND()</f>
        <v/>
      </c>
      <c r="L2760">
        <f>IF('d_시나리오'!$J$4='d_시나리오'!$H$4,'d_시나리오'!$I$4,IF(K2760&lt;('d_시나리오'!$I$4-'d_시나리오'!$H$4)/('d_시나리오'!$J$4-'d_시나리오'!$H$4),'d_시나리오'!$H$4+SQRT(K2760*('d_시나리오'!$J$4-'d_시나리오'!$H$4)*('d_시나리오'!$I$4-'d_시나리오'!$H$4)),'d_시나리오'!$J$4-SQRT((1-K2760)*('d_시나리오'!$J$4-'d_시나리오'!$H$4)*('d_시나리오'!$J$4-'d_시나리오'!$I$4))))</f>
        <v/>
      </c>
      <c r="M2760">
        <f>RAND()</f>
        <v/>
      </c>
      <c r="N2760">
        <f>IF('d_시나리오'!$J$5='d_시나리오'!$H$5,'d_시나리오'!$I$5,IF(M2760&lt;('d_시나리오'!$I$5-'d_시나리오'!$H$5)/('d_시나리오'!$J$5-'d_시나리오'!$H$5),'d_시나리오'!$H$5+SQRT(M2760*('d_시나리오'!$J$5-'d_시나리오'!$H$5)*('d_시나리오'!$I$5-'d_시나리오'!$H$5)),'d_시나리오'!$J$5-SQRT((1-M2760)*('d_시나리오'!$J$5-'d_시나리오'!$H$5)*('d_시나리오'!$J$5-'d_시나리오'!$I$5))))</f>
        <v/>
      </c>
      <c r="O2760">
        <f>RAND()</f>
        <v/>
      </c>
      <c r="P2760">
        <f>IF('d_시나리오'!$J$6='d_시나리오'!$H$6,'d_시나리오'!$I$6,IF(O2760&lt;('d_시나리오'!$I$6-'d_시나리오'!$H$6)/('d_시나리오'!$J$6-'d_시나리오'!$H$6),'d_시나리오'!$H$6+SQRT(O2760*('d_시나리오'!$J$6-'d_시나리오'!$H$6)*('d_시나리오'!$I$6-'d_시나리오'!$H$6)),'d_시나리오'!$J$6-SQRT((1-O2760)*('d_시나리오'!$J$6-'d_시나리오'!$H$6)*('d_시나리오'!$J$6-'d_시나리오'!$I$6))))</f>
        <v/>
      </c>
      <c r="Q2760">
        <f>INDEX('d_분포'!$B$2:$B$57,RANDBETWEEN(1,56))</f>
        <v/>
      </c>
      <c r="R2760">
        <f>BETAINV(RAND(),5,5)</f>
        <v/>
      </c>
      <c r="S2760">
        <f>'d_고정'!$B$1*'6_기대효과'!$H$7*('d_시나리오'!$I$7/'d_고정'!$B$2)*B2760</f>
        <v/>
      </c>
      <c r="T2760">
        <f>S2760*D2760</f>
        <v/>
      </c>
      <c r="U2760">
        <f>S2760*F2760*H2760</f>
        <v/>
      </c>
      <c r="V2760">
        <f>S2760*F2760*(H2760-1)</f>
        <v/>
      </c>
      <c r="W2760">
        <f>U2760*J2760</f>
        <v/>
      </c>
      <c r="X2760">
        <f>T2760+W2760</f>
        <v/>
      </c>
      <c r="Y2760">
        <f>(T2760*E2760+W2760*L2760)*(1-R2760-'d_고정'!$B$13)</f>
        <v/>
      </c>
      <c r="Z2760">
        <f>(U2760*N2760*Q2760+'d_고정'!$B$3*('6_기대효과'!$H$7/8)*Q2760*'d_고정'!$B$10*P2760*('6_기대효과'!$K$7/'d_고정'!$B$9))*(1-R2760)</f>
        <v/>
      </c>
      <c r="AA2760">
        <f>W2760*L2760*(1-R2760-'d_고정'!$B$13)+U2760*MAX(N2760-'d_고정'!$B$10*P2760*('6_기대효과'!$K$7/'d_고정'!$B$9),0)*Q2760*(1-R2760)</f>
        <v/>
      </c>
      <c r="AB2760">
        <f>Y2760+Z2760</f>
        <v/>
      </c>
      <c r="AC2760">
        <f>Y2760/('d_고정'!$B$5*'6_기대효과'!$H$7/8)/'d_고정'!$B$6</f>
        <v/>
      </c>
      <c r="AD2760">
        <f>Y2760/('d_고정'!$B$8*'6_기대효과'!$H$7/8)</f>
        <v/>
      </c>
    </row>
    <row r="2761">
      <c r="A2761">
        <f>RAND()</f>
        <v/>
      </c>
      <c r="B2761">
        <f>IF('d_시나리오'!$J$2='d_시나리오'!$H$2,'d_시나리오'!$I$2,IF(A2761&lt;('d_시나리오'!$I$2-'d_시나리오'!$H$2)/('d_시나리오'!$J$2-'d_시나리오'!$H$2),'d_시나리오'!$H$2+SQRT(A2761*('d_시나리오'!$J$2-'d_시나리오'!$H$2)*('d_시나리오'!$I$2-'d_시나리오'!$H$2)),'d_시나리오'!$J$2-SQRT((1-A2761)*('d_시나리오'!$J$2-'d_시나리오'!$H$2)*('d_시나리오'!$J$2-'d_시나리오'!$I$2))))</f>
        <v/>
      </c>
      <c r="C2761">
        <f>RAND()</f>
        <v/>
      </c>
      <c r="D2761">
        <f>BETAINV(RAND(),IF(C2761&lt;'d_고정'!$B$26,'d_고정'!$B$23,'d_고정'!$B$16)+1,'d_고정'!$B$17-IF(C2761&lt;'d_고정'!$B$26,'d_고정'!$B$23,'d_고정'!$B$16)+1)*('d_고정'!$B$14+('d_고정'!$B$15-'d_고정'!$B$14)*RAND())</f>
        <v/>
      </c>
      <c r="E2761">
        <f>INDEX('d_분포'!$A$2:$A$28,RANDBETWEEN(1,27))</f>
        <v/>
      </c>
      <c r="F2761">
        <f>INDEX('d_분포'!$C$2:$C$5,RANDBETWEEN(1,4))*(0.9+0.2*RAND())</f>
        <v/>
      </c>
      <c r="G2761">
        <f>RAND()</f>
        <v/>
      </c>
      <c r="H2761">
        <f>(F2761+(1-F2761)*('d_고정'!$B$22*BETAINV(RAND(),IF(G2761&lt;'d_고정'!$B$26,'d_고정'!$B$25,'d_고정'!$B$20)+1,'d_고정'!$B$21-IF(G2761&lt;'d_고정'!$B$26,'d_고정'!$B$25,'d_고정'!$B$20)+1)+(1-'d_고정'!$B$22)*BETAINV(RAND(),IF(G2761&lt;'d_고정'!$B$26,'d_고정'!$B$24,'d_고정'!$B$18)+1,'d_고정'!$B$19-IF(G2761&lt;'d_고정'!$B$26,'d_고정'!$B$24,'d_고정'!$B$18)+1))*('d_고정'!$B$14+('d_고정'!$B$15-'d_고정'!$B$14)*RAND()))/F2761</f>
        <v/>
      </c>
      <c r="I2761">
        <f>RAND()</f>
        <v/>
      </c>
      <c r="J2761">
        <f>IF('d_시나리오'!$J$3='d_시나리오'!$H$3,'d_시나리오'!$I$3,IF(I2761&lt;('d_시나리오'!$I$3-'d_시나리오'!$H$3)/('d_시나리오'!$J$3-'d_시나리오'!$H$3),'d_시나리오'!$H$3+SQRT(I2761*('d_시나리오'!$J$3-'d_시나리오'!$H$3)*('d_시나리오'!$I$3-'d_시나리오'!$H$3)),'d_시나리오'!$J$3-SQRT((1-I2761)*('d_시나리오'!$J$3-'d_시나리오'!$H$3)*('d_시나리오'!$J$3-'d_시나리오'!$I$3))))</f>
        <v/>
      </c>
      <c r="K2761">
        <f>RAND()</f>
        <v/>
      </c>
      <c r="L2761">
        <f>IF('d_시나리오'!$J$4='d_시나리오'!$H$4,'d_시나리오'!$I$4,IF(K2761&lt;('d_시나리오'!$I$4-'d_시나리오'!$H$4)/('d_시나리오'!$J$4-'d_시나리오'!$H$4),'d_시나리오'!$H$4+SQRT(K2761*('d_시나리오'!$J$4-'d_시나리오'!$H$4)*('d_시나리오'!$I$4-'d_시나리오'!$H$4)),'d_시나리오'!$J$4-SQRT((1-K2761)*('d_시나리오'!$J$4-'d_시나리오'!$H$4)*('d_시나리오'!$J$4-'d_시나리오'!$I$4))))</f>
        <v/>
      </c>
      <c r="M2761">
        <f>RAND()</f>
        <v/>
      </c>
      <c r="N2761">
        <f>IF('d_시나리오'!$J$5='d_시나리오'!$H$5,'d_시나리오'!$I$5,IF(M2761&lt;('d_시나리오'!$I$5-'d_시나리오'!$H$5)/('d_시나리오'!$J$5-'d_시나리오'!$H$5),'d_시나리오'!$H$5+SQRT(M2761*('d_시나리오'!$J$5-'d_시나리오'!$H$5)*('d_시나리오'!$I$5-'d_시나리오'!$H$5)),'d_시나리오'!$J$5-SQRT((1-M2761)*('d_시나리오'!$J$5-'d_시나리오'!$H$5)*('d_시나리오'!$J$5-'d_시나리오'!$I$5))))</f>
        <v/>
      </c>
      <c r="O2761">
        <f>RAND()</f>
        <v/>
      </c>
      <c r="P2761">
        <f>IF('d_시나리오'!$J$6='d_시나리오'!$H$6,'d_시나리오'!$I$6,IF(O2761&lt;('d_시나리오'!$I$6-'d_시나리오'!$H$6)/('d_시나리오'!$J$6-'d_시나리오'!$H$6),'d_시나리오'!$H$6+SQRT(O2761*('d_시나리오'!$J$6-'d_시나리오'!$H$6)*('d_시나리오'!$I$6-'d_시나리오'!$H$6)),'d_시나리오'!$J$6-SQRT((1-O2761)*('d_시나리오'!$J$6-'d_시나리오'!$H$6)*('d_시나리오'!$J$6-'d_시나리오'!$I$6))))</f>
        <v/>
      </c>
      <c r="Q2761">
        <f>INDEX('d_분포'!$B$2:$B$57,RANDBETWEEN(1,56))</f>
        <v/>
      </c>
      <c r="R2761">
        <f>BETAINV(RAND(),5,5)</f>
        <v/>
      </c>
      <c r="S2761">
        <f>'d_고정'!$B$1*'6_기대효과'!$H$7*('d_시나리오'!$I$7/'d_고정'!$B$2)*B2761</f>
        <v/>
      </c>
      <c r="T2761">
        <f>S2761*D2761</f>
        <v/>
      </c>
      <c r="U2761">
        <f>S2761*F2761*H2761</f>
        <v/>
      </c>
      <c r="V2761">
        <f>S2761*F2761*(H2761-1)</f>
        <v/>
      </c>
      <c r="W2761">
        <f>U2761*J2761</f>
        <v/>
      </c>
      <c r="X2761">
        <f>T2761+W2761</f>
        <v/>
      </c>
      <c r="Y2761">
        <f>(T2761*E2761+W2761*L2761)*(1-R2761-'d_고정'!$B$13)</f>
        <v/>
      </c>
      <c r="Z2761">
        <f>(U2761*N2761*Q2761+'d_고정'!$B$3*('6_기대효과'!$H$7/8)*Q2761*'d_고정'!$B$10*P2761*('6_기대효과'!$K$7/'d_고정'!$B$9))*(1-R2761)</f>
        <v/>
      </c>
      <c r="AA2761">
        <f>W2761*L2761*(1-R2761-'d_고정'!$B$13)+U2761*MAX(N2761-'d_고정'!$B$10*P2761*('6_기대효과'!$K$7/'d_고정'!$B$9),0)*Q2761*(1-R2761)</f>
        <v/>
      </c>
      <c r="AB2761">
        <f>Y2761+Z2761</f>
        <v/>
      </c>
      <c r="AC2761">
        <f>Y2761/('d_고정'!$B$5*'6_기대효과'!$H$7/8)/'d_고정'!$B$6</f>
        <v/>
      </c>
      <c r="AD2761">
        <f>Y2761/('d_고정'!$B$8*'6_기대효과'!$H$7/8)</f>
        <v/>
      </c>
    </row>
    <row r="2762">
      <c r="A2762">
        <f>RAND()</f>
        <v/>
      </c>
      <c r="B2762">
        <f>IF('d_시나리오'!$J$2='d_시나리오'!$H$2,'d_시나리오'!$I$2,IF(A2762&lt;('d_시나리오'!$I$2-'d_시나리오'!$H$2)/('d_시나리오'!$J$2-'d_시나리오'!$H$2),'d_시나리오'!$H$2+SQRT(A2762*('d_시나리오'!$J$2-'d_시나리오'!$H$2)*('d_시나리오'!$I$2-'d_시나리오'!$H$2)),'d_시나리오'!$J$2-SQRT((1-A2762)*('d_시나리오'!$J$2-'d_시나리오'!$H$2)*('d_시나리오'!$J$2-'d_시나리오'!$I$2))))</f>
        <v/>
      </c>
      <c r="C2762">
        <f>RAND()</f>
        <v/>
      </c>
      <c r="D2762">
        <f>BETAINV(RAND(),IF(C2762&lt;'d_고정'!$B$26,'d_고정'!$B$23,'d_고정'!$B$16)+1,'d_고정'!$B$17-IF(C2762&lt;'d_고정'!$B$26,'d_고정'!$B$23,'d_고정'!$B$16)+1)*('d_고정'!$B$14+('d_고정'!$B$15-'d_고정'!$B$14)*RAND())</f>
        <v/>
      </c>
      <c r="E2762">
        <f>INDEX('d_분포'!$A$2:$A$28,RANDBETWEEN(1,27))</f>
        <v/>
      </c>
      <c r="F2762">
        <f>INDEX('d_분포'!$C$2:$C$5,RANDBETWEEN(1,4))*(0.9+0.2*RAND())</f>
        <v/>
      </c>
      <c r="G2762">
        <f>RAND()</f>
        <v/>
      </c>
      <c r="H2762">
        <f>(F2762+(1-F2762)*('d_고정'!$B$22*BETAINV(RAND(),IF(G2762&lt;'d_고정'!$B$26,'d_고정'!$B$25,'d_고정'!$B$20)+1,'d_고정'!$B$21-IF(G2762&lt;'d_고정'!$B$26,'d_고정'!$B$25,'d_고정'!$B$20)+1)+(1-'d_고정'!$B$22)*BETAINV(RAND(),IF(G2762&lt;'d_고정'!$B$26,'d_고정'!$B$24,'d_고정'!$B$18)+1,'d_고정'!$B$19-IF(G2762&lt;'d_고정'!$B$26,'d_고정'!$B$24,'d_고정'!$B$18)+1))*('d_고정'!$B$14+('d_고정'!$B$15-'d_고정'!$B$14)*RAND()))/F2762</f>
        <v/>
      </c>
      <c r="I2762">
        <f>RAND()</f>
        <v/>
      </c>
      <c r="J2762">
        <f>IF('d_시나리오'!$J$3='d_시나리오'!$H$3,'d_시나리오'!$I$3,IF(I2762&lt;('d_시나리오'!$I$3-'d_시나리오'!$H$3)/('d_시나리오'!$J$3-'d_시나리오'!$H$3),'d_시나리오'!$H$3+SQRT(I2762*('d_시나리오'!$J$3-'d_시나리오'!$H$3)*('d_시나리오'!$I$3-'d_시나리오'!$H$3)),'d_시나리오'!$J$3-SQRT((1-I2762)*('d_시나리오'!$J$3-'d_시나리오'!$H$3)*('d_시나리오'!$J$3-'d_시나리오'!$I$3))))</f>
        <v/>
      </c>
      <c r="K2762">
        <f>RAND()</f>
        <v/>
      </c>
      <c r="L2762">
        <f>IF('d_시나리오'!$J$4='d_시나리오'!$H$4,'d_시나리오'!$I$4,IF(K2762&lt;('d_시나리오'!$I$4-'d_시나리오'!$H$4)/('d_시나리오'!$J$4-'d_시나리오'!$H$4),'d_시나리오'!$H$4+SQRT(K2762*('d_시나리오'!$J$4-'d_시나리오'!$H$4)*('d_시나리오'!$I$4-'d_시나리오'!$H$4)),'d_시나리오'!$J$4-SQRT((1-K2762)*('d_시나리오'!$J$4-'d_시나리오'!$H$4)*('d_시나리오'!$J$4-'d_시나리오'!$I$4))))</f>
        <v/>
      </c>
      <c r="M2762">
        <f>RAND()</f>
        <v/>
      </c>
      <c r="N2762">
        <f>IF('d_시나리오'!$J$5='d_시나리오'!$H$5,'d_시나리오'!$I$5,IF(M2762&lt;('d_시나리오'!$I$5-'d_시나리오'!$H$5)/('d_시나리오'!$J$5-'d_시나리오'!$H$5),'d_시나리오'!$H$5+SQRT(M2762*('d_시나리오'!$J$5-'d_시나리오'!$H$5)*('d_시나리오'!$I$5-'d_시나리오'!$H$5)),'d_시나리오'!$J$5-SQRT((1-M2762)*('d_시나리오'!$J$5-'d_시나리오'!$H$5)*('d_시나리오'!$J$5-'d_시나리오'!$I$5))))</f>
        <v/>
      </c>
      <c r="O2762">
        <f>RAND()</f>
        <v/>
      </c>
      <c r="P2762">
        <f>IF('d_시나리오'!$J$6='d_시나리오'!$H$6,'d_시나리오'!$I$6,IF(O2762&lt;('d_시나리오'!$I$6-'d_시나리오'!$H$6)/('d_시나리오'!$J$6-'d_시나리오'!$H$6),'d_시나리오'!$H$6+SQRT(O2762*('d_시나리오'!$J$6-'d_시나리오'!$H$6)*('d_시나리오'!$I$6-'d_시나리오'!$H$6)),'d_시나리오'!$J$6-SQRT((1-O2762)*('d_시나리오'!$J$6-'d_시나리오'!$H$6)*('d_시나리오'!$J$6-'d_시나리오'!$I$6))))</f>
        <v/>
      </c>
      <c r="Q2762">
        <f>INDEX('d_분포'!$B$2:$B$57,RANDBETWEEN(1,56))</f>
        <v/>
      </c>
      <c r="R2762">
        <f>BETAINV(RAND(),5,5)</f>
        <v/>
      </c>
      <c r="S2762">
        <f>'d_고정'!$B$1*'6_기대효과'!$H$7*('d_시나리오'!$I$7/'d_고정'!$B$2)*B2762</f>
        <v/>
      </c>
      <c r="T2762">
        <f>S2762*D2762</f>
        <v/>
      </c>
      <c r="U2762">
        <f>S2762*F2762*H2762</f>
        <v/>
      </c>
      <c r="V2762">
        <f>S2762*F2762*(H2762-1)</f>
        <v/>
      </c>
      <c r="W2762">
        <f>U2762*J2762</f>
        <v/>
      </c>
      <c r="X2762">
        <f>T2762+W2762</f>
        <v/>
      </c>
      <c r="Y2762">
        <f>(T2762*E2762+W2762*L2762)*(1-R2762-'d_고정'!$B$13)</f>
        <v/>
      </c>
      <c r="Z2762">
        <f>(U2762*N2762*Q2762+'d_고정'!$B$3*('6_기대효과'!$H$7/8)*Q2762*'d_고정'!$B$10*P2762*('6_기대효과'!$K$7/'d_고정'!$B$9))*(1-R2762)</f>
        <v/>
      </c>
      <c r="AA2762">
        <f>W2762*L2762*(1-R2762-'d_고정'!$B$13)+U2762*MAX(N2762-'d_고정'!$B$10*P2762*('6_기대효과'!$K$7/'d_고정'!$B$9),0)*Q2762*(1-R2762)</f>
        <v/>
      </c>
      <c r="AB2762">
        <f>Y2762+Z2762</f>
        <v/>
      </c>
      <c r="AC2762">
        <f>Y2762/('d_고정'!$B$5*'6_기대효과'!$H$7/8)/'d_고정'!$B$6</f>
        <v/>
      </c>
      <c r="AD2762">
        <f>Y2762/('d_고정'!$B$8*'6_기대효과'!$H$7/8)</f>
        <v/>
      </c>
    </row>
    <row r="2763">
      <c r="A2763">
        <f>RAND()</f>
        <v/>
      </c>
      <c r="B2763">
        <f>IF('d_시나리오'!$J$2='d_시나리오'!$H$2,'d_시나리오'!$I$2,IF(A2763&lt;('d_시나리오'!$I$2-'d_시나리오'!$H$2)/('d_시나리오'!$J$2-'d_시나리오'!$H$2),'d_시나리오'!$H$2+SQRT(A2763*('d_시나리오'!$J$2-'d_시나리오'!$H$2)*('d_시나리오'!$I$2-'d_시나리오'!$H$2)),'d_시나리오'!$J$2-SQRT((1-A2763)*('d_시나리오'!$J$2-'d_시나리오'!$H$2)*('d_시나리오'!$J$2-'d_시나리오'!$I$2))))</f>
        <v/>
      </c>
      <c r="C2763">
        <f>RAND()</f>
        <v/>
      </c>
      <c r="D2763">
        <f>BETAINV(RAND(),IF(C2763&lt;'d_고정'!$B$26,'d_고정'!$B$23,'d_고정'!$B$16)+1,'d_고정'!$B$17-IF(C2763&lt;'d_고정'!$B$26,'d_고정'!$B$23,'d_고정'!$B$16)+1)*('d_고정'!$B$14+('d_고정'!$B$15-'d_고정'!$B$14)*RAND())</f>
        <v/>
      </c>
      <c r="E2763">
        <f>INDEX('d_분포'!$A$2:$A$28,RANDBETWEEN(1,27))</f>
        <v/>
      </c>
      <c r="F2763">
        <f>INDEX('d_분포'!$C$2:$C$5,RANDBETWEEN(1,4))*(0.9+0.2*RAND())</f>
        <v/>
      </c>
      <c r="G2763">
        <f>RAND()</f>
        <v/>
      </c>
      <c r="H2763">
        <f>(F2763+(1-F2763)*('d_고정'!$B$22*BETAINV(RAND(),IF(G2763&lt;'d_고정'!$B$26,'d_고정'!$B$25,'d_고정'!$B$20)+1,'d_고정'!$B$21-IF(G2763&lt;'d_고정'!$B$26,'d_고정'!$B$25,'d_고정'!$B$20)+1)+(1-'d_고정'!$B$22)*BETAINV(RAND(),IF(G2763&lt;'d_고정'!$B$26,'d_고정'!$B$24,'d_고정'!$B$18)+1,'d_고정'!$B$19-IF(G2763&lt;'d_고정'!$B$26,'d_고정'!$B$24,'d_고정'!$B$18)+1))*('d_고정'!$B$14+('d_고정'!$B$15-'d_고정'!$B$14)*RAND()))/F2763</f>
        <v/>
      </c>
      <c r="I2763">
        <f>RAND()</f>
        <v/>
      </c>
      <c r="J2763">
        <f>IF('d_시나리오'!$J$3='d_시나리오'!$H$3,'d_시나리오'!$I$3,IF(I2763&lt;('d_시나리오'!$I$3-'d_시나리오'!$H$3)/('d_시나리오'!$J$3-'d_시나리오'!$H$3),'d_시나리오'!$H$3+SQRT(I2763*('d_시나리오'!$J$3-'d_시나리오'!$H$3)*('d_시나리오'!$I$3-'d_시나리오'!$H$3)),'d_시나리오'!$J$3-SQRT((1-I2763)*('d_시나리오'!$J$3-'d_시나리오'!$H$3)*('d_시나리오'!$J$3-'d_시나리오'!$I$3))))</f>
        <v/>
      </c>
      <c r="K2763">
        <f>RAND()</f>
        <v/>
      </c>
      <c r="L2763">
        <f>IF('d_시나리오'!$J$4='d_시나리오'!$H$4,'d_시나리오'!$I$4,IF(K2763&lt;('d_시나리오'!$I$4-'d_시나리오'!$H$4)/('d_시나리오'!$J$4-'d_시나리오'!$H$4),'d_시나리오'!$H$4+SQRT(K2763*('d_시나리오'!$J$4-'d_시나리오'!$H$4)*('d_시나리오'!$I$4-'d_시나리오'!$H$4)),'d_시나리오'!$J$4-SQRT((1-K2763)*('d_시나리오'!$J$4-'d_시나리오'!$H$4)*('d_시나리오'!$J$4-'d_시나리오'!$I$4))))</f>
        <v/>
      </c>
      <c r="M2763">
        <f>RAND()</f>
        <v/>
      </c>
      <c r="N2763">
        <f>IF('d_시나리오'!$J$5='d_시나리오'!$H$5,'d_시나리오'!$I$5,IF(M2763&lt;('d_시나리오'!$I$5-'d_시나리오'!$H$5)/('d_시나리오'!$J$5-'d_시나리오'!$H$5),'d_시나리오'!$H$5+SQRT(M2763*('d_시나리오'!$J$5-'d_시나리오'!$H$5)*('d_시나리오'!$I$5-'d_시나리오'!$H$5)),'d_시나리오'!$J$5-SQRT((1-M2763)*('d_시나리오'!$J$5-'d_시나리오'!$H$5)*('d_시나리오'!$J$5-'d_시나리오'!$I$5))))</f>
        <v/>
      </c>
      <c r="O2763">
        <f>RAND()</f>
        <v/>
      </c>
      <c r="P2763">
        <f>IF('d_시나리오'!$J$6='d_시나리오'!$H$6,'d_시나리오'!$I$6,IF(O2763&lt;('d_시나리오'!$I$6-'d_시나리오'!$H$6)/('d_시나리오'!$J$6-'d_시나리오'!$H$6),'d_시나리오'!$H$6+SQRT(O2763*('d_시나리오'!$J$6-'d_시나리오'!$H$6)*('d_시나리오'!$I$6-'d_시나리오'!$H$6)),'d_시나리오'!$J$6-SQRT((1-O2763)*('d_시나리오'!$J$6-'d_시나리오'!$H$6)*('d_시나리오'!$J$6-'d_시나리오'!$I$6))))</f>
        <v/>
      </c>
      <c r="Q2763">
        <f>INDEX('d_분포'!$B$2:$B$57,RANDBETWEEN(1,56))</f>
        <v/>
      </c>
      <c r="R2763">
        <f>BETAINV(RAND(),5,5)</f>
        <v/>
      </c>
      <c r="S2763">
        <f>'d_고정'!$B$1*'6_기대효과'!$H$7*('d_시나리오'!$I$7/'d_고정'!$B$2)*B2763</f>
        <v/>
      </c>
      <c r="T2763">
        <f>S2763*D2763</f>
        <v/>
      </c>
      <c r="U2763">
        <f>S2763*F2763*H2763</f>
        <v/>
      </c>
      <c r="V2763">
        <f>S2763*F2763*(H2763-1)</f>
        <v/>
      </c>
      <c r="W2763">
        <f>U2763*J2763</f>
        <v/>
      </c>
      <c r="X2763">
        <f>T2763+W2763</f>
        <v/>
      </c>
      <c r="Y2763">
        <f>(T2763*E2763+W2763*L2763)*(1-R2763-'d_고정'!$B$13)</f>
        <v/>
      </c>
      <c r="Z2763">
        <f>(U2763*N2763*Q2763+'d_고정'!$B$3*('6_기대효과'!$H$7/8)*Q2763*'d_고정'!$B$10*P2763*('6_기대효과'!$K$7/'d_고정'!$B$9))*(1-R2763)</f>
        <v/>
      </c>
      <c r="AA2763">
        <f>W2763*L2763*(1-R2763-'d_고정'!$B$13)+U2763*MAX(N2763-'d_고정'!$B$10*P2763*('6_기대효과'!$K$7/'d_고정'!$B$9),0)*Q2763*(1-R2763)</f>
        <v/>
      </c>
      <c r="AB2763">
        <f>Y2763+Z2763</f>
        <v/>
      </c>
      <c r="AC2763">
        <f>Y2763/('d_고정'!$B$5*'6_기대효과'!$H$7/8)/'d_고정'!$B$6</f>
        <v/>
      </c>
      <c r="AD2763">
        <f>Y2763/('d_고정'!$B$8*'6_기대효과'!$H$7/8)</f>
        <v/>
      </c>
    </row>
    <row r="2764">
      <c r="A2764">
        <f>RAND()</f>
        <v/>
      </c>
      <c r="B2764">
        <f>IF('d_시나리오'!$J$2='d_시나리오'!$H$2,'d_시나리오'!$I$2,IF(A2764&lt;('d_시나리오'!$I$2-'d_시나리오'!$H$2)/('d_시나리오'!$J$2-'d_시나리오'!$H$2),'d_시나리오'!$H$2+SQRT(A2764*('d_시나리오'!$J$2-'d_시나리오'!$H$2)*('d_시나리오'!$I$2-'d_시나리오'!$H$2)),'d_시나리오'!$J$2-SQRT((1-A2764)*('d_시나리오'!$J$2-'d_시나리오'!$H$2)*('d_시나리오'!$J$2-'d_시나리오'!$I$2))))</f>
        <v/>
      </c>
      <c r="C2764">
        <f>RAND()</f>
        <v/>
      </c>
      <c r="D2764">
        <f>BETAINV(RAND(),IF(C2764&lt;'d_고정'!$B$26,'d_고정'!$B$23,'d_고정'!$B$16)+1,'d_고정'!$B$17-IF(C2764&lt;'d_고정'!$B$26,'d_고정'!$B$23,'d_고정'!$B$16)+1)*('d_고정'!$B$14+('d_고정'!$B$15-'d_고정'!$B$14)*RAND())</f>
        <v/>
      </c>
      <c r="E2764">
        <f>INDEX('d_분포'!$A$2:$A$28,RANDBETWEEN(1,27))</f>
        <v/>
      </c>
      <c r="F2764">
        <f>INDEX('d_분포'!$C$2:$C$5,RANDBETWEEN(1,4))*(0.9+0.2*RAND())</f>
        <v/>
      </c>
      <c r="G2764">
        <f>RAND()</f>
        <v/>
      </c>
      <c r="H2764">
        <f>(F2764+(1-F2764)*('d_고정'!$B$22*BETAINV(RAND(),IF(G2764&lt;'d_고정'!$B$26,'d_고정'!$B$25,'d_고정'!$B$20)+1,'d_고정'!$B$21-IF(G2764&lt;'d_고정'!$B$26,'d_고정'!$B$25,'d_고정'!$B$20)+1)+(1-'d_고정'!$B$22)*BETAINV(RAND(),IF(G2764&lt;'d_고정'!$B$26,'d_고정'!$B$24,'d_고정'!$B$18)+1,'d_고정'!$B$19-IF(G2764&lt;'d_고정'!$B$26,'d_고정'!$B$24,'d_고정'!$B$18)+1))*('d_고정'!$B$14+('d_고정'!$B$15-'d_고정'!$B$14)*RAND()))/F2764</f>
        <v/>
      </c>
      <c r="I2764">
        <f>RAND()</f>
        <v/>
      </c>
      <c r="J2764">
        <f>IF('d_시나리오'!$J$3='d_시나리오'!$H$3,'d_시나리오'!$I$3,IF(I2764&lt;('d_시나리오'!$I$3-'d_시나리오'!$H$3)/('d_시나리오'!$J$3-'d_시나리오'!$H$3),'d_시나리오'!$H$3+SQRT(I2764*('d_시나리오'!$J$3-'d_시나리오'!$H$3)*('d_시나리오'!$I$3-'d_시나리오'!$H$3)),'d_시나리오'!$J$3-SQRT((1-I2764)*('d_시나리오'!$J$3-'d_시나리오'!$H$3)*('d_시나리오'!$J$3-'d_시나리오'!$I$3))))</f>
        <v/>
      </c>
      <c r="K2764">
        <f>RAND()</f>
        <v/>
      </c>
      <c r="L2764">
        <f>IF('d_시나리오'!$J$4='d_시나리오'!$H$4,'d_시나리오'!$I$4,IF(K2764&lt;('d_시나리오'!$I$4-'d_시나리오'!$H$4)/('d_시나리오'!$J$4-'d_시나리오'!$H$4),'d_시나리오'!$H$4+SQRT(K2764*('d_시나리오'!$J$4-'d_시나리오'!$H$4)*('d_시나리오'!$I$4-'d_시나리오'!$H$4)),'d_시나리오'!$J$4-SQRT((1-K2764)*('d_시나리오'!$J$4-'d_시나리오'!$H$4)*('d_시나리오'!$J$4-'d_시나리오'!$I$4))))</f>
        <v/>
      </c>
      <c r="M2764">
        <f>RAND()</f>
        <v/>
      </c>
      <c r="N2764">
        <f>IF('d_시나리오'!$J$5='d_시나리오'!$H$5,'d_시나리오'!$I$5,IF(M2764&lt;('d_시나리오'!$I$5-'d_시나리오'!$H$5)/('d_시나리오'!$J$5-'d_시나리오'!$H$5),'d_시나리오'!$H$5+SQRT(M2764*('d_시나리오'!$J$5-'d_시나리오'!$H$5)*('d_시나리오'!$I$5-'d_시나리오'!$H$5)),'d_시나리오'!$J$5-SQRT((1-M2764)*('d_시나리오'!$J$5-'d_시나리오'!$H$5)*('d_시나리오'!$J$5-'d_시나리오'!$I$5))))</f>
        <v/>
      </c>
      <c r="O2764">
        <f>RAND()</f>
        <v/>
      </c>
      <c r="P2764">
        <f>IF('d_시나리오'!$J$6='d_시나리오'!$H$6,'d_시나리오'!$I$6,IF(O2764&lt;('d_시나리오'!$I$6-'d_시나리오'!$H$6)/('d_시나리오'!$J$6-'d_시나리오'!$H$6),'d_시나리오'!$H$6+SQRT(O2764*('d_시나리오'!$J$6-'d_시나리오'!$H$6)*('d_시나리오'!$I$6-'d_시나리오'!$H$6)),'d_시나리오'!$J$6-SQRT((1-O2764)*('d_시나리오'!$J$6-'d_시나리오'!$H$6)*('d_시나리오'!$J$6-'d_시나리오'!$I$6))))</f>
        <v/>
      </c>
      <c r="Q2764">
        <f>INDEX('d_분포'!$B$2:$B$57,RANDBETWEEN(1,56))</f>
        <v/>
      </c>
      <c r="R2764">
        <f>BETAINV(RAND(),5,5)</f>
        <v/>
      </c>
      <c r="S2764">
        <f>'d_고정'!$B$1*'6_기대효과'!$H$7*('d_시나리오'!$I$7/'d_고정'!$B$2)*B2764</f>
        <v/>
      </c>
      <c r="T2764">
        <f>S2764*D2764</f>
        <v/>
      </c>
      <c r="U2764">
        <f>S2764*F2764*H2764</f>
        <v/>
      </c>
      <c r="V2764">
        <f>S2764*F2764*(H2764-1)</f>
        <v/>
      </c>
      <c r="W2764">
        <f>U2764*J2764</f>
        <v/>
      </c>
      <c r="X2764">
        <f>T2764+W2764</f>
        <v/>
      </c>
      <c r="Y2764">
        <f>(T2764*E2764+W2764*L2764)*(1-R2764-'d_고정'!$B$13)</f>
        <v/>
      </c>
      <c r="Z2764">
        <f>(U2764*N2764*Q2764+'d_고정'!$B$3*('6_기대효과'!$H$7/8)*Q2764*'d_고정'!$B$10*P2764*('6_기대효과'!$K$7/'d_고정'!$B$9))*(1-R2764)</f>
        <v/>
      </c>
      <c r="AA2764">
        <f>W2764*L2764*(1-R2764-'d_고정'!$B$13)+U2764*MAX(N2764-'d_고정'!$B$10*P2764*('6_기대효과'!$K$7/'d_고정'!$B$9),0)*Q2764*(1-R2764)</f>
        <v/>
      </c>
      <c r="AB2764">
        <f>Y2764+Z2764</f>
        <v/>
      </c>
      <c r="AC2764">
        <f>Y2764/('d_고정'!$B$5*'6_기대효과'!$H$7/8)/'d_고정'!$B$6</f>
        <v/>
      </c>
      <c r="AD2764">
        <f>Y2764/('d_고정'!$B$8*'6_기대효과'!$H$7/8)</f>
        <v/>
      </c>
    </row>
    <row r="2765">
      <c r="A2765">
        <f>RAND()</f>
        <v/>
      </c>
      <c r="B2765">
        <f>IF('d_시나리오'!$J$2='d_시나리오'!$H$2,'d_시나리오'!$I$2,IF(A2765&lt;('d_시나리오'!$I$2-'d_시나리오'!$H$2)/('d_시나리오'!$J$2-'d_시나리오'!$H$2),'d_시나리오'!$H$2+SQRT(A2765*('d_시나리오'!$J$2-'d_시나리오'!$H$2)*('d_시나리오'!$I$2-'d_시나리오'!$H$2)),'d_시나리오'!$J$2-SQRT((1-A2765)*('d_시나리오'!$J$2-'d_시나리오'!$H$2)*('d_시나리오'!$J$2-'d_시나리오'!$I$2))))</f>
        <v/>
      </c>
      <c r="C2765">
        <f>RAND()</f>
        <v/>
      </c>
      <c r="D2765">
        <f>BETAINV(RAND(),IF(C2765&lt;'d_고정'!$B$26,'d_고정'!$B$23,'d_고정'!$B$16)+1,'d_고정'!$B$17-IF(C2765&lt;'d_고정'!$B$26,'d_고정'!$B$23,'d_고정'!$B$16)+1)*('d_고정'!$B$14+('d_고정'!$B$15-'d_고정'!$B$14)*RAND())</f>
        <v/>
      </c>
      <c r="E2765">
        <f>INDEX('d_분포'!$A$2:$A$28,RANDBETWEEN(1,27))</f>
        <v/>
      </c>
      <c r="F2765">
        <f>INDEX('d_분포'!$C$2:$C$5,RANDBETWEEN(1,4))*(0.9+0.2*RAND())</f>
        <v/>
      </c>
      <c r="G2765">
        <f>RAND()</f>
        <v/>
      </c>
      <c r="H2765">
        <f>(F2765+(1-F2765)*('d_고정'!$B$22*BETAINV(RAND(),IF(G2765&lt;'d_고정'!$B$26,'d_고정'!$B$25,'d_고정'!$B$20)+1,'d_고정'!$B$21-IF(G2765&lt;'d_고정'!$B$26,'d_고정'!$B$25,'d_고정'!$B$20)+1)+(1-'d_고정'!$B$22)*BETAINV(RAND(),IF(G2765&lt;'d_고정'!$B$26,'d_고정'!$B$24,'d_고정'!$B$18)+1,'d_고정'!$B$19-IF(G2765&lt;'d_고정'!$B$26,'d_고정'!$B$24,'d_고정'!$B$18)+1))*('d_고정'!$B$14+('d_고정'!$B$15-'d_고정'!$B$14)*RAND()))/F2765</f>
        <v/>
      </c>
      <c r="I2765">
        <f>RAND()</f>
        <v/>
      </c>
      <c r="J2765">
        <f>IF('d_시나리오'!$J$3='d_시나리오'!$H$3,'d_시나리오'!$I$3,IF(I2765&lt;('d_시나리오'!$I$3-'d_시나리오'!$H$3)/('d_시나리오'!$J$3-'d_시나리오'!$H$3),'d_시나리오'!$H$3+SQRT(I2765*('d_시나리오'!$J$3-'d_시나리오'!$H$3)*('d_시나리오'!$I$3-'d_시나리오'!$H$3)),'d_시나리오'!$J$3-SQRT((1-I2765)*('d_시나리오'!$J$3-'d_시나리오'!$H$3)*('d_시나리오'!$J$3-'d_시나리오'!$I$3))))</f>
        <v/>
      </c>
      <c r="K2765">
        <f>RAND()</f>
        <v/>
      </c>
      <c r="L2765">
        <f>IF('d_시나리오'!$J$4='d_시나리오'!$H$4,'d_시나리오'!$I$4,IF(K2765&lt;('d_시나리오'!$I$4-'d_시나리오'!$H$4)/('d_시나리오'!$J$4-'d_시나리오'!$H$4),'d_시나리오'!$H$4+SQRT(K2765*('d_시나리오'!$J$4-'d_시나리오'!$H$4)*('d_시나리오'!$I$4-'d_시나리오'!$H$4)),'d_시나리오'!$J$4-SQRT((1-K2765)*('d_시나리오'!$J$4-'d_시나리오'!$H$4)*('d_시나리오'!$J$4-'d_시나리오'!$I$4))))</f>
        <v/>
      </c>
      <c r="M2765">
        <f>RAND()</f>
        <v/>
      </c>
      <c r="N2765">
        <f>IF('d_시나리오'!$J$5='d_시나리오'!$H$5,'d_시나리오'!$I$5,IF(M2765&lt;('d_시나리오'!$I$5-'d_시나리오'!$H$5)/('d_시나리오'!$J$5-'d_시나리오'!$H$5),'d_시나리오'!$H$5+SQRT(M2765*('d_시나리오'!$J$5-'d_시나리오'!$H$5)*('d_시나리오'!$I$5-'d_시나리오'!$H$5)),'d_시나리오'!$J$5-SQRT((1-M2765)*('d_시나리오'!$J$5-'d_시나리오'!$H$5)*('d_시나리오'!$J$5-'d_시나리오'!$I$5))))</f>
        <v/>
      </c>
      <c r="O2765">
        <f>RAND()</f>
        <v/>
      </c>
      <c r="P2765">
        <f>IF('d_시나리오'!$J$6='d_시나리오'!$H$6,'d_시나리오'!$I$6,IF(O2765&lt;('d_시나리오'!$I$6-'d_시나리오'!$H$6)/('d_시나리오'!$J$6-'d_시나리오'!$H$6),'d_시나리오'!$H$6+SQRT(O2765*('d_시나리오'!$J$6-'d_시나리오'!$H$6)*('d_시나리오'!$I$6-'d_시나리오'!$H$6)),'d_시나리오'!$J$6-SQRT((1-O2765)*('d_시나리오'!$J$6-'d_시나리오'!$H$6)*('d_시나리오'!$J$6-'d_시나리오'!$I$6))))</f>
        <v/>
      </c>
      <c r="Q2765">
        <f>INDEX('d_분포'!$B$2:$B$57,RANDBETWEEN(1,56))</f>
        <v/>
      </c>
      <c r="R2765">
        <f>BETAINV(RAND(),5,5)</f>
        <v/>
      </c>
      <c r="S2765">
        <f>'d_고정'!$B$1*'6_기대효과'!$H$7*('d_시나리오'!$I$7/'d_고정'!$B$2)*B2765</f>
        <v/>
      </c>
      <c r="T2765">
        <f>S2765*D2765</f>
        <v/>
      </c>
      <c r="U2765">
        <f>S2765*F2765*H2765</f>
        <v/>
      </c>
      <c r="V2765">
        <f>S2765*F2765*(H2765-1)</f>
        <v/>
      </c>
      <c r="W2765">
        <f>U2765*J2765</f>
        <v/>
      </c>
      <c r="X2765">
        <f>T2765+W2765</f>
        <v/>
      </c>
      <c r="Y2765">
        <f>(T2765*E2765+W2765*L2765)*(1-R2765-'d_고정'!$B$13)</f>
        <v/>
      </c>
      <c r="Z2765">
        <f>(U2765*N2765*Q2765+'d_고정'!$B$3*('6_기대효과'!$H$7/8)*Q2765*'d_고정'!$B$10*P2765*('6_기대효과'!$K$7/'d_고정'!$B$9))*(1-R2765)</f>
        <v/>
      </c>
      <c r="AA2765">
        <f>W2765*L2765*(1-R2765-'d_고정'!$B$13)+U2765*MAX(N2765-'d_고정'!$B$10*P2765*('6_기대효과'!$K$7/'d_고정'!$B$9),0)*Q2765*(1-R2765)</f>
        <v/>
      </c>
      <c r="AB2765">
        <f>Y2765+Z2765</f>
        <v/>
      </c>
      <c r="AC2765">
        <f>Y2765/('d_고정'!$B$5*'6_기대효과'!$H$7/8)/'d_고정'!$B$6</f>
        <v/>
      </c>
      <c r="AD2765">
        <f>Y2765/('d_고정'!$B$8*'6_기대효과'!$H$7/8)</f>
        <v/>
      </c>
    </row>
    <row r="2766">
      <c r="A2766">
        <f>RAND()</f>
        <v/>
      </c>
      <c r="B2766">
        <f>IF('d_시나리오'!$J$2='d_시나리오'!$H$2,'d_시나리오'!$I$2,IF(A2766&lt;('d_시나리오'!$I$2-'d_시나리오'!$H$2)/('d_시나리오'!$J$2-'d_시나리오'!$H$2),'d_시나리오'!$H$2+SQRT(A2766*('d_시나리오'!$J$2-'d_시나리오'!$H$2)*('d_시나리오'!$I$2-'d_시나리오'!$H$2)),'d_시나리오'!$J$2-SQRT((1-A2766)*('d_시나리오'!$J$2-'d_시나리오'!$H$2)*('d_시나리오'!$J$2-'d_시나리오'!$I$2))))</f>
        <v/>
      </c>
      <c r="C2766">
        <f>RAND()</f>
        <v/>
      </c>
      <c r="D2766">
        <f>BETAINV(RAND(),IF(C2766&lt;'d_고정'!$B$26,'d_고정'!$B$23,'d_고정'!$B$16)+1,'d_고정'!$B$17-IF(C2766&lt;'d_고정'!$B$26,'d_고정'!$B$23,'d_고정'!$B$16)+1)*('d_고정'!$B$14+('d_고정'!$B$15-'d_고정'!$B$14)*RAND())</f>
        <v/>
      </c>
      <c r="E2766">
        <f>INDEX('d_분포'!$A$2:$A$28,RANDBETWEEN(1,27))</f>
        <v/>
      </c>
      <c r="F2766">
        <f>INDEX('d_분포'!$C$2:$C$5,RANDBETWEEN(1,4))*(0.9+0.2*RAND())</f>
        <v/>
      </c>
      <c r="G2766">
        <f>RAND()</f>
        <v/>
      </c>
      <c r="H2766">
        <f>(F2766+(1-F2766)*('d_고정'!$B$22*BETAINV(RAND(),IF(G2766&lt;'d_고정'!$B$26,'d_고정'!$B$25,'d_고정'!$B$20)+1,'d_고정'!$B$21-IF(G2766&lt;'d_고정'!$B$26,'d_고정'!$B$25,'d_고정'!$B$20)+1)+(1-'d_고정'!$B$22)*BETAINV(RAND(),IF(G2766&lt;'d_고정'!$B$26,'d_고정'!$B$24,'d_고정'!$B$18)+1,'d_고정'!$B$19-IF(G2766&lt;'d_고정'!$B$26,'d_고정'!$B$24,'d_고정'!$B$18)+1))*('d_고정'!$B$14+('d_고정'!$B$15-'d_고정'!$B$14)*RAND()))/F2766</f>
        <v/>
      </c>
      <c r="I2766">
        <f>RAND()</f>
        <v/>
      </c>
      <c r="J2766">
        <f>IF('d_시나리오'!$J$3='d_시나리오'!$H$3,'d_시나리오'!$I$3,IF(I2766&lt;('d_시나리오'!$I$3-'d_시나리오'!$H$3)/('d_시나리오'!$J$3-'d_시나리오'!$H$3),'d_시나리오'!$H$3+SQRT(I2766*('d_시나리오'!$J$3-'d_시나리오'!$H$3)*('d_시나리오'!$I$3-'d_시나리오'!$H$3)),'d_시나리오'!$J$3-SQRT((1-I2766)*('d_시나리오'!$J$3-'d_시나리오'!$H$3)*('d_시나리오'!$J$3-'d_시나리오'!$I$3))))</f>
        <v/>
      </c>
      <c r="K2766">
        <f>RAND()</f>
        <v/>
      </c>
      <c r="L2766">
        <f>IF('d_시나리오'!$J$4='d_시나리오'!$H$4,'d_시나리오'!$I$4,IF(K2766&lt;('d_시나리오'!$I$4-'d_시나리오'!$H$4)/('d_시나리오'!$J$4-'d_시나리오'!$H$4),'d_시나리오'!$H$4+SQRT(K2766*('d_시나리오'!$J$4-'d_시나리오'!$H$4)*('d_시나리오'!$I$4-'d_시나리오'!$H$4)),'d_시나리오'!$J$4-SQRT((1-K2766)*('d_시나리오'!$J$4-'d_시나리오'!$H$4)*('d_시나리오'!$J$4-'d_시나리오'!$I$4))))</f>
        <v/>
      </c>
      <c r="M2766">
        <f>RAND()</f>
        <v/>
      </c>
      <c r="N2766">
        <f>IF('d_시나리오'!$J$5='d_시나리오'!$H$5,'d_시나리오'!$I$5,IF(M2766&lt;('d_시나리오'!$I$5-'d_시나리오'!$H$5)/('d_시나리오'!$J$5-'d_시나리오'!$H$5),'d_시나리오'!$H$5+SQRT(M2766*('d_시나리오'!$J$5-'d_시나리오'!$H$5)*('d_시나리오'!$I$5-'d_시나리오'!$H$5)),'d_시나리오'!$J$5-SQRT((1-M2766)*('d_시나리오'!$J$5-'d_시나리오'!$H$5)*('d_시나리오'!$J$5-'d_시나리오'!$I$5))))</f>
        <v/>
      </c>
      <c r="O2766">
        <f>RAND()</f>
        <v/>
      </c>
      <c r="P2766">
        <f>IF('d_시나리오'!$J$6='d_시나리오'!$H$6,'d_시나리오'!$I$6,IF(O2766&lt;('d_시나리오'!$I$6-'d_시나리오'!$H$6)/('d_시나리오'!$J$6-'d_시나리오'!$H$6),'d_시나리오'!$H$6+SQRT(O2766*('d_시나리오'!$J$6-'d_시나리오'!$H$6)*('d_시나리오'!$I$6-'d_시나리오'!$H$6)),'d_시나리오'!$J$6-SQRT((1-O2766)*('d_시나리오'!$J$6-'d_시나리오'!$H$6)*('d_시나리오'!$J$6-'d_시나리오'!$I$6))))</f>
        <v/>
      </c>
      <c r="Q2766">
        <f>INDEX('d_분포'!$B$2:$B$57,RANDBETWEEN(1,56))</f>
        <v/>
      </c>
      <c r="R2766">
        <f>BETAINV(RAND(),5,5)</f>
        <v/>
      </c>
      <c r="S2766">
        <f>'d_고정'!$B$1*'6_기대효과'!$H$7*('d_시나리오'!$I$7/'d_고정'!$B$2)*B2766</f>
        <v/>
      </c>
      <c r="T2766">
        <f>S2766*D2766</f>
        <v/>
      </c>
      <c r="U2766">
        <f>S2766*F2766*H2766</f>
        <v/>
      </c>
      <c r="V2766">
        <f>S2766*F2766*(H2766-1)</f>
        <v/>
      </c>
      <c r="W2766">
        <f>U2766*J2766</f>
        <v/>
      </c>
      <c r="X2766">
        <f>T2766+W2766</f>
        <v/>
      </c>
      <c r="Y2766">
        <f>(T2766*E2766+W2766*L2766)*(1-R2766-'d_고정'!$B$13)</f>
        <v/>
      </c>
      <c r="Z2766">
        <f>(U2766*N2766*Q2766+'d_고정'!$B$3*('6_기대효과'!$H$7/8)*Q2766*'d_고정'!$B$10*P2766*('6_기대효과'!$K$7/'d_고정'!$B$9))*(1-R2766)</f>
        <v/>
      </c>
      <c r="AA2766">
        <f>W2766*L2766*(1-R2766-'d_고정'!$B$13)+U2766*MAX(N2766-'d_고정'!$B$10*P2766*('6_기대효과'!$K$7/'d_고정'!$B$9),0)*Q2766*(1-R2766)</f>
        <v/>
      </c>
      <c r="AB2766">
        <f>Y2766+Z2766</f>
        <v/>
      </c>
      <c r="AC2766">
        <f>Y2766/('d_고정'!$B$5*'6_기대효과'!$H$7/8)/'d_고정'!$B$6</f>
        <v/>
      </c>
      <c r="AD2766">
        <f>Y2766/('d_고정'!$B$8*'6_기대효과'!$H$7/8)</f>
        <v/>
      </c>
    </row>
    <row r="2767">
      <c r="A2767">
        <f>RAND()</f>
        <v/>
      </c>
      <c r="B2767">
        <f>IF('d_시나리오'!$J$2='d_시나리오'!$H$2,'d_시나리오'!$I$2,IF(A2767&lt;('d_시나리오'!$I$2-'d_시나리오'!$H$2)/('d_시나리오'!$J$2-'d_시나리오'!$H$2),'d_시나리오'!$H$2+SQRT(A2767*('d_시나리오'!$J$2-'d_시나리오'!$H$2)*('d_시나리오'!$I$2-'d_시나리오'!$H$2)),'d_시나리오'!$J$2-SQRT((1-A2767)*('d_시나리오'!$J$2-'d_시나리오'!$H$2)*('d_시나리오'!$J$2-'d_시나리오'!$I$2))))</f>
        <v/>
      </c>
      <c r="C2767">
        <f>RAND()</f>
        <v/>
      </c>
      <c r="D2767">
        <f>BETAINV(RAND(),IF(C2767&lt;'d_고정'!$B$26,'d_고정'!$B$23,'d_고정'!$B$16)+1,'d_고정'!$B$17-IF(C2767&lt;'d_고정'!$B$26,'d_고정'!$B$23,'d_고정'!$B$16)+1)*('d_고정'!$B$14+('d_고정'!$B$15-'d_고정'!$B$14)*RAND())</f>
        <v/>
      </c>
      <c r="E2767">
        <f>INDEX('d_분포'!$A$2:$A$28,RANDBETWEEN(1,27))</f>
        <v/>
      </c>
      <c r="F2767">
        <f>INDEX('d_분포'!$C$2:$C$5,RANDBETWEEN(1,4))*(0.9+0.2*RAND())</f>
        <v/>
      </c>
      <c r="G2767">
        <f>RAND()</f>
        <v/>
      </c>
      <c r="H2767">
        <f>(F2767+(1-F2767)*('d_고정'!$B$22*BETAINV(RAND(),IF(G2767&lt;'d_고정'!$B$26,'d_고정'!$B$25,'d_고정'!$B$20)+1,'d_고정'!$B$21-IF(G2767&lt;'d_고정'!$B$26,'d_고정'!$B$25,'d_고정'!$B$20)+1)+(1-'d_고정'!$B$22)*BETAINV(RAND(),IF(G2767&lt;'d_고정'!$B$26,'d_고정'!$B$24,'d_고정'!$B$18)+1,'d_고정'!$B$19-IF(G2767&lt;'d_고정'!$B$26,'d_고정'!$B$24,'d_고정'!$B$18)+1))*('d_고정'!$B$14+('d_고정'!$B$15-'d_고정'!$B$14)*RAND()))/F2767</f>
        <v/>
      </c>
      <c r="I2767">
        <f>RAND()</f>
        <v/>
      </c>
      <c r="J2767">
        <f>IF('d_시나리오'!$J$3='d_시나리오'!$H$3,'d_시나리오'!$I$3,IF(I2767&lt;('d_시나리오'!$I$3-'d_시나리오'!$H$3)/('d_시나리오'!$J$3-'d_시나리오'!$H$3),'d_시나리오'!$H$3+SQRT(I2767*('d_시나리오'!$J$3-'d_시나리오'!$H$3)*('d_시나리오'!$I$3-'d_시나리오'!$H$3)),'d_시나리오'!$J$3-SQRT((1-I2767)*('d_시나리오'!$J$3-'d_시나리오'!$H$3)*('d_시나리오'!$J$3-'d_시나리오'!$I$3))))</f>
        <v/>
      </c>
      <c r="K2767">
        <f>RAND()</f>
        <v/>
      </c>
      <c r="L2767">
        <f>IF('d_시나리오'!$J$4='d_시나리오'!$H$4,'d_시나리오'!$I$4,IF(K2767&lt;('d_시나리오'!$I$4-'d_시나리오'!$H$4)/('d_시나리오'!$J$4-'d_시나리오'!$H$4),'d_시나리오'!$H$4+SQRT(K2767*('d_시나리오'!$J$4-'d_시나리오'!$H$4)*('d_시나리오'!$I$4-'d_시나리오'!$H$4)),'d_시나리오'!$J$4-SQRT((1-K2767)*('d_시나리오'!$J$4-'d_시나리오'!$H$4)*('d_시나리오'!$J$4-'d_시나리오'!$I$4))))</f>
        <v/>
      </c>
      <c r="M2767">
        <f>RAND()</f>
        <v/>
      </c>
      <c r="N2767">
        <f>IF('d_시나리오'!$J$5='d_시나리오'!$H$5,'d_시나리오'!$I$5,IF(M2767&lt;('d_시나리오'!$I$5-'d_시나리오'!$H$5)/('d_시나리오'!$J$5-'d_시나리오'!$H$5),'d_시나리오'!$H$5+SQRT(M2767*('d_시나리오'!$J$5-'d_시나리오'!$H$5)*('d_시나리오'!$I$5-'d_시나리오'!$H$5)),'d_시나리오'!$J$5-SQRT((1-M2767)*('d_시나리오'!$J$5-'d_시나리오'!$H$5)*('d_시나리오'!$J$5-'d_시나리오'!$I$5))))</f>
        <v/>
      </c>
      <c r="O2767">
        <f>RAND()</f>
        <v/>
      </c>
      <c r="P2767">
        <f>IF('d_시나리오'!$J$6='d_시나리오'!$H$6,'d_시나리오'!$I$6,IF(O2767&lt;('d_시나리오'!$I$6-'d_시나리오'!$H$6)/('d_시나리오'!$J$6-'d_시나리오'!$H$6),'d_시나리오'!$H$6+SQRT(O2767*('d_시나리오'!$J$6-'d_시나리오'!$H$6)*('d_시나리오'!$I$6-'d_시나리오'!$H$6)),'d_시나리오'!$J$6-SQRT((1-O2767)*('d_시나리오'!$J$6-'d_시나리오'!$H$6)*('d_시나리오'!$J$6-'d_시나리오'!$I$6))))</f>
        <v/>
      </c>
      <c r="Q2767">
        <f>INDEX('d_분포'!$B$2:$B$57,RANDBETWEEN(1,56))</f>
        <v/>
      </c>
      <c r="R2767">
        <f>BETAINV(RAND(),5,5)</f>
        <v/>
      </c>
      <c r="S2767">
        <f>'d_고정'!$B$1*'6_기대효과'!$H$7*('d_시나리오'!$I$7/'d_고정'!$B$2)*B2767</f>
        <v/>
      </c>
      <c r="T2767">
        <f>S2767*D2767</f>
        <v/>
      </c>
      <c r="U2767">
        <f>S2767*F2767*H2767</f>
        <v/>
      </c>
      <c r="V2767">
        <f>S2767*F2767*(H2767-1)</f>
        <v/>
      </c>
      <c r="W2767">
        <f>U2767*J2767</f>
        <v/>
      </c>
      <c r="X2767">
        <f>T2767+W2767</f>
        <v/>
      </c>
      <c r="Y2767">
        <f>(T2767*E2767+W2767*L2767)*(1-R2767-'d_고정'!$B$13)</f>
        <v/>
      </c>
      <c r="Z2767">
        <f>(U2767*N2767*Q2767+'d_고정'!$B$3*('6_기대효과'!$H$7/8)*Q2767*'d_고정'!$B$10*P2767*('6_기대효과'!$K$7/'d_고정'!$B$9))*(1-R2767)</f>
        <v/>
      </c>
      <c r="AA2767">
        <f>W2767*L2767*(1-R2767-'d_고정'!$B$13)+U2767*MAX(N2767-'d_고정'!$B$10*P2767*('6_기대효과'!$K$7/'d_고정'!$B$9),0)*Q2767*(1-R2767)</f>
        <v/>
      </c>
      <c r="AB2767">
        <f>Y2767+Z2767</f>
        <v/>
      </c>
      <c r="AC2767">
        <f>Y2767/('d_고정'!$B$5*'6_기대효과'!$H$7/8)/'d_고정'!$B$6</f>
        <v/>
      </c>
      <c r="AD2767">
        <f>Y2767/('d_고정'!$B$8*'6_기대효과'!$H$7/8)</f>
        <v/>
      </c>
    </row>
    <row r="2768">
      <c r="A2768">
        <f>RAND()</f>
        <v/>
      </c>
      <c r="B2768">
        <f>IF('d_시나리오'!$J$2='d_시나리오'!$H$2,'d_시나리오'!$I$2,IF(A2768&lt;('d_시나리오'!$I$2-'d_시나리오'!$H$2)/('d_시나리오'!$J$2-'d_시나리오'!$H$2),'d_시나리오'!$H$2+SQRT(A2768*('d_시나리오'!$J$2-'d_시나리오'!$H$2)*('d_시나리오'!$I$2-'d_시나리오'!$H$2)),'d_시나리오'!$J$2-SQRT((1-A2768)*('d_시나리오'!$J$2-'d_시나리오'!$H$2)*('d_시나리오'!$J$2-'d_시나리오'!$I$2))))</f>
        <v/>
      </c>
      <c r="C2768">
        <f>RAND()</f>
        <v/>
      </c>
      <c r="D2768">
        <f>BETAINV(RAND(),IF(C2768&lt;'d_고정'!$B$26,'d_고정'!$B$23,'d_고정'!$B$16)+1,'d_고정'!$B$17-IF(C2768&lt;'d_고정'!$B$26,'d_고정'!$B$23,'d_고정'!$B$16)+1)*('d_고정'!$B$14+('d_고정'!$B$15-'d_고정'!$B$14)*RAND())</f>
        <v/>
      </c>
      <c r="E2768">
        <f>INDEX('d_분포'!$A$2:$A$28,RANDBETWEEN(1,27))</f>
        <v/>
      </c>
      <c r="F2768">
        <f>INDEX('d_분포'!$C$2:$C$5,RANDBETWEEN(1,4))*(0.9+0.2*RAND())</f>
        <v/>
      </c>
      <c r="G2768">
        <f>RAND()</f>
        <v/>
      </c>
      <c r="H2768">
        <f>(F2768+(1-F2768)*('d_고정'!$B$22*BETAINV(RAND(),IF(G2768&lt;'d_고정'!$B$26,'d_고정'!$B$25,'d_고정'!$B$20)+1,'d_고정'!$B$21-IF(G2768&lt;'d_고정'!$B$26,'d_고정'!$B$25,'d_고정'!$B$20)+1)+(1-'d_고정'!$B$22)*BETAINV(RAND(),IF(G2768&lt;'d_고정'!$B$26,'d_고정'!$B$24,'d_고정'!$B$18)+1,'d_고정'!$B$19-IF(G2768&lt;'d_고정'!$B$26,'d_고정'!$B$24,'d_고정'!$B$18)+1))*('d_고정'!$B$14+('d_고정'!$B$15-'d_고정'!$B$14)*RAND()))/F2768</f>
        <v/>
      </c>
      <c r="I2768">
        <f>RAND()</f>
        <v/>
      </c>
      <c r="J2768">
        <f>IF('d_시나리오'!$J$3='d_시나리오'!$H$3,'d_시나리오'!$I$3,IF(I2768&lt;('d_시나리오'!$I$3-'d_시나리오'!$H$3)/('d_시나리오'!$J$3-'d_시나리오'!$H$3),'d_시나리오'!$H$3+SQRT(I2768*('d_시나리오'!$J$3-'d_시나리오'!$H$3)*('d_시나리오'!$I$3-'d_시나리오'!$H$3)),'d_시나리오'!$J$3-SQRT((1-I2768)*('d_시나리오'!$J$3-'d_시나리오'!$H$3)*('d_시나리오'!$J$3-'d_시나리오'!$I$3))))</f>
        <v/>
      </c>
      <c r="K2768">
        <f>RAND()</f>
        <v/>
      </c>
      <c r="L2768">
        <f>IF('d_시나리오'!$J$4='d_시나리오'!$H$4,'d_시나리오'!$I$4,IF(K2768&lt;('d_시나리오'!$I$4-'d_시나리오'!$H$4)/('d_시나리오'!$J$4-'d_시나리오'!$H$4),'d_시나리오'!$H$4+SQRT(K2768*('d_시나리오'!$J$4-'d_시나리오'!$H$4)*('d_시나리오'!$I$4-'d_시나리오'!$H$4)),'d_시나리오'!$J$4-SQRT((1-K2768)*('d_시나리오'!$J$4-'d_시나리오'!$H$4)*('d_시나리오'!$J$4-'d_시나리오'!$I$4))))</f>
        <v/>
      </c>
      <c r="M2768">
        <f>RAND()</f>
        <v/>
      </c>
      <c r="N2768">
        <f>IF('d_시나리오'!$J$5='d_시나리오'!$H$5,'d_시나리오'!$I$5,IF(M2768&lt;('d_시나리오'!$I$5-'d_시나리오'!$H$5)/('d_시나리오'!$J$5-'d_시나리오'!$H$5),'d_시나리오'!$H$5+SQRT(M2768*('d_시나리오'!$J$5-'d_시나리오'!$H$5)*('d_시나리오'!$I$5-'d_시나리오'!$H$5)),'d_시나리오'!$J$5-SQRT((1-M2768)*('d_시나리오'!$J$5-'d_시나리오'!$H$5)*('d_시나리오'!$J$5-'d_시나리오'!$I$5))))</f>
        <v/>
      </c>
      <c r="O2768">
        <f>RAND()</f>
        <v/>
      </c>
      <c r="P2768">
        <f>IF('d_시나리오'!$J$6='d_시나리오'!$H$6,'d_시나리오'!$I$6,IF(O2768&lt;('d_시나리오'!$I$6-'d_시나리오'!$H$6)/('d_시나리오'!$J$6-'d_시나리오'!$H$6),'d_시나리오'!$H$6+SQRT(O2768*('d_시나리오'!$J$6-'d_시나리오'!$H$6)*('d_시나리오'!$I$6-'d_시나리오'!$H$6)),'d_시나리오'!$J$6-SQRT((1-O2768)*('d_시나리오'!$J$6-'d_시나리오'!$H$6)*('d_시나리오'!$J$6-'d_시나리오'!$I$6))))</f>
        <v/>
      </c>
      <c r="Q2768">
        <f>INDEX('d_분포'!$B$2:$B$57,RANDBETWEEN(1,56))</f>
        <v/>
      </c>
      <c r="R2768">
        <f>BETAINV(RAND(),5,5)</f>
        <v/>
      </c>
      <c r="S2768">
        <f>'d_고정'!$B$1*'6_기대효과'!$H$7*('d_시나리오'!$I$7/'d_고정'!$B$2)*B2768</f>
        <v/>
      </c>
      <c r="T2768">
        <f>S2768*D2768</f>
        <v/>
      </c>
      <c r="U2768">
        <f>S2768*F2768*H2768</f>
        <v/>
      </c>
      <c r="V2768">
        <f>S2768*F2768*(H2768-1)</f>
        <v/>
      </c>
      <c r="W2768">
        <f>U2768*J2768</f>
        <v/>
      </c>
      <c r="X2768">
        <f>T2768+W2768</f>
        <v/>
      </c>
      <c r="Y2768">
        <f>(T2768*E2768+W2768*L2768)*(1-R2768-'d_고정'!$B$13)</f>
        <v/>
      </c>
      <c r="Z2768">
        <f>(U2768*N2768*Q2768+'d_고정'!$B$3*('6_기대효과'!$H$7/8)*Q2768*'d_고정'!$B$10*P2768*('6_기대효과'!$K$7/'d_고정'!$B$9))*(1-R2768)</f>
        <v/>
      </c>
      <c r="AA2768">
        <f>W2768*L2768*(1-R2768-'d_고정'!$B$13)+U2768*MAX(N2768-'d_고정'!$B$10*P2768*('6_기대효과'!$K$7/'d_고정'!$B$9),0)*Q2768*(1-R2768)</f>
        <v/>
      </c>
      <c r="AB2768">
        <f>Y2768+Z2768</f>
        <v/>
      </c>
      <c r="AC2768">
        <f>Y2768/('d_고정'!$B$5*'6_기대효과'!$H$7/8)/'d_고정'!$B$6</f>
        <v/>
      </c>
      <c r="AD2768">
        <f>Y2768/('d_고정'!$B$8*'6_기대효과'!$H$7/8)</f>
        <v/>
      </c>
    </row>
    <row r="2769">
      <c r="A2769">
        <f>RAND()</f>
        <v/>
      </c>
      <c r="B2769">
        <f>IF('d_시나리오'!$J$2='d_시나리오'!$H$2,'d_시나리오'!$I$2,IF(A2769&lt;('d_시나리오'!$I$2-'d_시나리오'!$H$2)/('d_시나리오'!$J$2-'d_시나리오'!$H$2),'d_시나리오'!$H$2+SQRT(A2769*('d_시나리오'!$J$2-'d_시나리오'!$H$2)*('d_시나리오'!$I$2-'d_시나리오'!$H$2)),'d_시나리오'!$J$2-SQRT((1-A2769)*('d_시나리오'!$J$2-'d_시나리오'!$H$2)*('d_시나리오'!$J$2-'d_시나리오'!$I$2))))</f>
        <v/>
      </c>
      <c r="C2769">
        <f>RAND()</f>
        <v/>
      </c>
      <c r="D2769">
        <f>BETAINV(RAND(),IF(C2769&lt;'d_고정'!$B$26,'d_고정'!$B$23,'d_고정'!$B$16)+1,'d_고정'!$B$17-IF(C2769&lt;'d_고정'!$B$26,'d_고정'!$B$23,'d_고정'!$B$16)+1)*('d_고정'!$B$14+('d_고정'!$B$15-'d_고정'!$B$14)*RAND())</f>
        <v/>
      </c>
      <c r="E2769">
        <f>INDEX('d_분포'!$A$2:$A$28,RANDBETWEEN(1,27))</f>
        <v/>
      </c>
      <c r="F2769">
        <f>INDEX('d_분포'!$C$2:$C$5,RANDBETWEEN(1,4))*(0.9+0.2*RAND())</f>
        <v/>
      </c>
      <c r="G2769">
        <f>RAND()</f>
        <v/>
      </c>
      <c r="H2769">
        <f>(F2769+(1-F2769)*('d_고정'!$B$22*BETAINV(RAND(),IF(G2769&lt;'d_고정'!$B$26,'d_고정'!$B$25,'d_고정'!$B$20)+1,'d_고정'!$B$21-IF(G2769&lt;'d_고정'!$B$26,'d_고정'!$B$25,'d_고정'!$B$20)+1)+(1-'d_고정'!$B$22)*BETAINV(RAND(),IF(G2769&lt;'d_고정'!$B$26,'d_고정'!$B$24,'d_고정'!$B$18)+1,'d_고정'!$B$19-IF(G2769&lt;'d_고정'!$B$26,'d_고정'!$B$24,'d_고정'!$B$18)+1))*('d_고정'!$B$14+('d_고정'!$B$15-'d_고정'!$B$14)*RAND()))/F2769</f>
        <v/>
      </c>
      <c r="I2769">
        <f>RAND()</f>
        <v/>
      </c>
      <c r="J2769">
        <f>IF('d_시나리오'!$J$3='d_시나리오'!$H$3,'d_시나리오'!$I$3,IF(I2769&lt;('d_시나리오'!$I$3-'d_시나리오'!$H$3)/('d_시나리오'!$J$3-'d_시나리오'!$H$3),'d_시나리오'!$H$3+SQRT(I2769*('d_시나리오'!$J$3-'d_시나리오'!$H$3)*('d_시나리오'!$I$3-'d_시나리오'!$H$3)),'d_시나리오'!$J$3-SQRT((1-I2769)*('d_시나리오'!$J$3-'d_시나리오'!$H$3)*('d_시나리오'!$J$3-'d_시나리오'!$I$3))))</f>
        <v/>
      </c>
      <c r="K2769">
        <f>RAND()</f>
        <v/>
      </c>
      <c r="L2769">
        <f>IF('d_시나리오'!$J$4='d_시나리오'!$H$4,'d_시나리오'!$I$4,IF(K2769&lt;('d_시나리오'!$I$4-'d_시나리오'!$H$4)/('d_시나리오'!$J$4-'d_시나리오'!$H$4),'d_시나리오'!$H$4+SQRT(K2769*('d_시나리오'!$J$4-'d_시나리오'!$H$4)*('d_시나리오'!$I$4-'d_시나리오'!$H$4)),'d_시나리오'!$J$4-SQRT((1-K2769)*('d_시나리오'!$J$4-'d_시나리오'!$H$4)*('d_시나리오'!$J$4-'d_시나리오'!$I$4))))</f>
        <v/>
      </c>
      <c r="M2769">
        <f>RAND()</f>
        <v/>
      </c>
      <c r="N2769">
        <f>IF('d_시나리오'!$J$5='d_시나리오'!$H$5,'d_시나리오'!$I$5,IF(M2769&lt;('d_시나리오'!$I$5-'d_시나리오'!$H$5)/('d_시나리오'!$J$5-'d_시나리오'!$H$5),'d_시나리오'!$H$5+SQRT(M2769*('d_시나리오'!$J$5-'d_시나리오'!$H$5)*('d_시나리오'!$I$5-'d_시나리오'!$H$5)),'d_시나리오'!$J$5-SQRT((1-M2769)*('d_시나리오'!$J$5-'d_시나리오'!$H$5)*('d_시나리오'!$J$5-'d_시나리오'!$I$5))))</f>
        <v/>
      </c>
      <c r="O2769">
        <f>RAND()</f>
        <v/>
      </c>
      <c r="P2769">
        <f>IF('d_시나리오'!$J$6='d_시나리오'!$H$6,'d_시나리오'!$I$6,IF(O2769&lt;('d_시나리오'!$I$6-'d_시나리오'!$H$6)/('d_시나리오'!$J$6-'d_시나리오'!$H$6),'d_시나리오'!$H$6+SQRT(O2769*('d_시나리오'!$J$6-'d_시나리오'!$H$6)*('d_시나리오'!$I$6-'d_시나리오'!$H$6)),'d_시나리오'!$J$6-SQRT((1-O2769)*('d_시나리오'!$J$6-'d_시나리오'!$H$6)*('d_시나리오'!$J$6-'d_시나리오'!$I$6))))</f>
        <v/>
      </c>
      <c r="Q2769">
        <f>INDEX('d_분포'!$B$2:$B$57,RANDBETWEEN(1,56))</f>
        <v/>
      </c>
      <c r="R2769">
        <f>BETAINV(RAND(),5,5)</f>
        <v/>
      </c>
      <c r="S2769">
        <f>'d_고정'!$B$1*'6_기대효과'!$H$7*('d_시나리오'!$I$7/'d_고정'!$B$2)*B2769</f>
        <v/>
      </c>
      <c r="T2769">
        <f>S2769*D2769</f>
        <v/>
      </c>
      <c r="U2769">
        <f>S2769*F2769*H2769</f>
        <v/>
      </c>
      <c r="V2769">
        <f>S2769*F2769*(H2769-1)</f>
        <v/>
      </c>
      <c r="W2769">
        <f>U2769*J2769</f>
        <v/>
      </c>
      <c r="X2769">
        <f>T2769+W2769</f>
        <v/>
      </c>
      <c r="Y2769">
        <f>(T2769*E2769+W2769*L2769)*(1-R2769-'d_고정'!$B$13)</f>
        <v/>
      </c>
      <c r="Z2769">
        <f>(U2769*N2769*Q2769+'d_고정'!$B$3*('6_기대효과'!$H$7/8)*Q2769*'d_고정'!$B$10*P2769*('6_기대효과'!$K$7/'d_고정'!$B$9))*(1-R2769)</f>
        <v/>
      </c>
      <c r="AA2769">
        <f>W2769*L2769*(1-R2769-'d_고정'!$B$13)+U2769*MAX(N2769-'d_고정'!$B$10*P2769*('6_기대효과'!$K$7/'d_고정'!$B$9),0)*Q2769*(1-R2769)</f>
        <v/>
      </c>
      <c r="AB2769">
        <f>Y2769+Z2769</f>
        <v/>
      </c>
      <c r="AC2769">
        <f>Y2769/('d_고정'!$B$5*'6_기대효과'!$H$7/8)/'d_고정'!$B$6</f>
        <v/>
      </c>
      <c r="AD2769">
        <f>Y2769/('d_고정'!$B$8*'6_기대효과'!$H$7/8)</f>
        <v/>
      </c>
    </row>
    <row r="2770">
      <c r="A2770">
        <f>RAND()</f>
        <v/>
      </c>
      <c r="B2770">
        <f>IF('d_시나리오'!$J$2='d_시나리오'!$H$2,'d_시나리오'!$I$2,IF(A2770&lt;('d_시나리오'!$I$2-'d_시나리오'!$H$2)/('d_시나리오'!$J$2-'d_시나리오'!$H$2),'d_시나리오'!$H$2+SQRT(A2770*('d_시나리오'!$J$2-'d_시나리오'!$H$2)*('d_시나리오'!$I$2-'d_시나리오'!$H$2)),'d_시나리오'!$J$2-SQRT((1-A2770)*('d_시나리오'!$J$2-'d_시나리오'!$H$2)*('d_시나리오'!$J$2-'d_시나리오'!$I$2))))</f>
        <v/>
      </c>
      <c r="C2770">
        <f>RAND()</f>
        <v/>
      </c>
      <c r="D2770">
        <f>BETAINV(RAND(),IF(C2770&lt;'d_고정'!$B$26,'d_고정'!$B$23,'d_고정'!$B$16)+1,'d_고정'!$B$17-IF(C2770&lt;'d_고정'!$B$26,'d_고정'!$B$23,'d_고정'!$B$16)+1)*('d_고정'!$B$14+('d_고정'!$B$15-'d_고정'!$B$14)*RAND())</f>
        <v/>
      </c>
      <c r="E2770">
        <f>INDEX('d_분포'!$A$2:$A$28,RANDBETWEEN(1,27))</f>
        <v/>
      </c>
      <c r="F2770">
        <f>INDEX('d_분포'!$C$2:$C$5,RANDBETWEEN(1,4))*(0.9+0.2*RAND())</f>
        <v/>
      </c>
      <c r="G2770">
        <f>RAND()</f>
        <v/>
      </c>
      <c r="H2770">
        <f>(F2770+(1-F2770)*('d_고정'!$B$22*BETAINV(RAND(),IF(G2770&lt;'d_고정'!$B$26,'d_고정'!$B$25,'d_고정'!$B$20)+1,'d_고정'!$B$21-IF(G2770&lt;'d_고정'!$B$26,'d_고정'!$B$25,'d_고정'!$B$20)+1)+(1-'d_고정'!$B$22)*BETAINV(RAND(),IF(G2770&lt;'d_고정'!$B$26,'d_고정'!$B$24,'d_고정'!$B$18)+1,'d_고정'!$B$19-IF(G2770&lt;'d_고정'!$B$26,'d_고정'!$B$24,'d_고정'!$B$18)+1))*('d_고정'!$B$14+('d_고정'!$B$15-'d_고정'!$B$14)*RAND()))/F2770</f>
        <v/>
      </c>
      <c r="I2770">
        <f>RAND()</f>
        <v/>
      </c>
      <c r="J2770">
        <f>IF('d_시나리오'!$J$3='d_시나리오'!$H$3,'d_시나리오'!$I$3,IF(I2770&lt;('d_시나리오'!$I$3-'d_시나리오'!$H$3)/('d_시나리오'!$J$3-'d_시나리오'!$H$3),'d_시나리오'!$H$3+SQRT(I2770*('d_시나리오'!$J$3-'d_시나리오'!$H$3)*('d_시나리오'!$I$3-'d_시나리오'!$H$3)),'d_시나리오'!$J$3-SQRT((1-I2770)*('d_시나리오'!$J$3-'d_시나리오'!$H$3)*('d_시나리오'!$J$3-'d_시나리오'!$I$3))))</f>
        <v/>
      </c>
      <c r="K2770">
        <f>RAND()</f>
        <v/>
      </c>
      <c r="L2770">
        <f>IF('d_시나리오'!$J$4='d_시나리오'!$H$4,'d_시나리오'!$I$4,IF(K2770&lt;('d_시나리오'!$I$4-'d_시나리오'!$H$4)/('d_시나리오'!$J$4-'d_시나리오'!$H$4),'d_시나리오'!$H$4+SQRT(K2770*('d_시나리오'!$J$4-'d_시나리오'!$H$4)*('d_시나리오'!$I$4-'d_시나리오'!$H$4)),'d_시나리오'!$J$4-SQRT((1-K2770)*('d_시나리오'!$J$4-'d_시나리오'!$H$4)*('d_시나리오'!$J$4-'d_시나리오'!$I$4))))</f>
        <v/>
      </c>
      <c r="M2770">
        <f>RAND()</f>
        <v/>
      </c>
      <c r="N2770">
        <f>IF('d_시나리오'!$J$5='d_시나리오'!$H$5,'d_시나리오'!$I$5,IF(M2770&lt;('d_시나리오'!$I$5-'d_시나리오'!$H$5)/('d_시나리오'!$J$5-'d_시나리오'!$H$5),'d_시나리오'!$H$5+SQRT(M2770*('d_시나리오'!$J$5-'d_시나리오'!$H$5)*('d_시나리오'!$I$5-'d_시나리오'!$H$5)),'d_시나리오'!$J$5-SQRT((1-M2770)*('d_시나리오'!$J$5-'d_시나리오'!$H$5)*('d_시나리오'!$J$5-'d_시나리오'!$I$5))))</f>
        <v/>
      </c>
      <c r="O2770">
        <f>RAND()</f>
        <v/>
      </c>
      <c r="P2770">
        <f>IF('d_시나리오'!$J$6='d_시나리오'!$H$6,'d_시나리오'!$I$6,IF(O2770&lt;('d_시나리오'!$I$6-'d_시나리오'!$H$6)/('d_시나리오'!$J$6-'d_시나리오'!$H$6),'d_시나리오'!$H$6+SQRT(O2770*('d_시나리오'!$J$6-'d_시나리오'!$H$6)*('d_시나리오'!$I$6-'d_시나리오'!$H$6)),'d_시나리오'!$J$6-SQRT((1-O2770)*('d_시나리오'!$J$6-'d_시나리오'!$H$6)*('d_시나리오'!$J$6-'d_시나리오'!$I$6))))</f>
        <v/>
      </c>
      <c r="Q2770">
        <f>INDEX('d_분포'!$B$2:$B$57,RANDBETWEEN(1,56))</f>
        <v/>
      </c>
      <c r="R2770">
        <f>BETAINV(RAND(),5,5)</f>
        <v/>
      </c>
      <c r="S2770">
        <f>'d_고정'!$B$1*'6_기대효과'!$H$7*('d_시나리오'!$I$7/'d_고정'!$B$2)*B2770</f>
        <v/>
      </c>
      <c r="T2770">
        <f>S2770*D2770</f>
        <v/>
      </c>
      <c r="U2770">
        <f>S2770*F2770*H2770</f>
        <v/>
      </c>
      <c r="V2770">
        <f>S2770*F2770*(H2770-1)</f>
        <v/>
      </c>
      <c r="W2770">
        <f>U2770*J2770</f>
        <v/>
      </c>
      <c r="X2770">
        <f>T2770+W2770</f>
        <v/>
      </c>
      <c r="Y2770">
        <f>(T2770*E2770+W2770*L2770)*(1-R2770-'d_고정'!$B$13)</f>
        <v/>
      </c>
      <c r="Z2770">
        <f>(U2770*N2770*Q2770+'d_고정'!$B$3*('6_기대효과'!$H$7/8)*Q2770*'d_고정'!$B$10*P2770*('6_기대효과'!$K$7/'d_고정'!$B$9))*(1-R2770)</f>
        <v/>
      </c>
      <c r="AA2770">
        <f>W2770*L2770*(1-R2770-'d_고정'!$B$13)+U2770*MAX(N2770-'d_고정'!$B$10*P2770*('6_기대효과'!$K$7/'d_고정'!$B$9),0)*Q2770*(1-R2770)</f>
        <v/>
      </c>
      <c r="AB2770">
        <f>Y2770+Z2770</f>
        <v/>
      </c>
      <c r="AC2770">
        <f>Y2770/('d_고정'!$B$5*'6_기대효과'!$H$7/8)/'d_고정'!$B$6</f>
        <v/>
      </c>
      <c r="AD2770">
        <f>Y2770/('d_고정'!$B$8*'6_기대효과'!$H$7/8)</f>
        <v/>
      </c>
    </row>
    <row r="2771">
      <c r="A2771">
        <f>RAND()</f>
        <v/>
      </c>
      <c r="B2771">
        <f>IF('d_시나리오'!$J$2='d_시나리오'!$H$2,'d_시나리오'!$I$2,IF(A2771&lt;('d_시나리오'!$I$2-'d_시나리오'!$H$2)/('d_시나리오'!$J$2-'d_시나리오'!$H$2),'d_시나리오'!$H$2+SQRT(A2771*('d_시나리오'!$J$2-'d_시나리오'!$H$2)*('d_시나리오'!$I$2-'d_시나리오'!$H$2)),'d_시나리오'!$J$2-SQRT((1-A2771)*('d_시나리오'!$J$2-'d_시나리오'!$H$2)*('d_시나리오'!$J$2-'d_시나리오'!$I$2))))</f>
        <v/>
      </c>
      <c r="C2771">
        <f>RAND()</f>
        <v/>
      </c>
      <c r="D2771">
        <f>BETAINV(RAND(),IF(C2771&lt;'d_고정'!$B$26,'d_고정'!$B$23,'d_고정'!$B$16)+1,'d_고정'!$B$17-IF(C2771&lt;'d_고정'!$B$26,'d_고정'!$B$23,'d_고정'!$B$16)+1)*('d_고정'!$B$14+('d_고정'!$B$15-'d_고정'!$B$14)*RAND())</f>
        <v/>
      </c>
      <c r="E2771">
        <f>INDEX('d_분포'!$A$2:$A$28,RANDBETWEEN(1,27))</f>
        <v/>
      </c>
      <c r="F2771">
        <f>INDEX('d_분포'!$C$2:$C$5,RANDBETWEEN(1,4))*(0.9+0.2*RAND())</f>
        <v/>
      </c>
      <c r="G2771">
        <f>RAND()</f>
        <v/>
      </c>
      <c r="H2771">
        <f>(F2771+(1-F2771)*('d_고정'!$B$22*BETAINV(RAND(),IF(G2771&lt;'d_고정'!$B$26,'d_고정'!$B$25,'d_고정'!$B$20)+1,'d_고정'!$B$21-IF(G2771&lt;'d_고정'!$B$26,'d_고정'!$B$25,'d_고정'!$B$20)+1)+(1-'d_고정'!$B$22)*BETAINV(RAND(),IF(G2771&lt;'d_고정'!$B$26,'d_고정'!$B$24,'d_고정'!$B$18)+1,'d_고정'!$B$19-IF(G2771&lt;'d_고정'!$B$26,'d_고정'!$B$24,'d_고정'!$B$18)+1))*('d_고정'!$B$14+('d_고정'!$B$15-'d_고정'!$B$14)*RAND()))/F2771</f>
        <v/>
      </c>
      <c r="I2771">
        <f>RAND()</f>
        <v/>
      </c>
      <c r="J2771">
        <f>IF('d_시나리오'!$J$3='d_시나리오'!$H$3,'d_시나리오'!$I$3,IF(I2771&lt;('d_시나리오'!$I$3-'d_시나리오'!$H$3)/('d_시나리오'!$J$3-'d_시나리오'!$H$3),'d_시나리오'!$H$3+SQRT(I2771*('d_시나리오'!$J$3-'d_시나리오'!$H$3)*('d_시나리오'!$I$3-'d_시나리오'!$H$3)),'d_시나리오'!$J$3-SQRT((1-I2771)*('d_시나리오'!$J$3-'d_시나리오'!$H$3)*('d_시나리오'!$J$3-'d_시나리오'!$I$3))))</f>
        <v/>
      </c>
      <c r="K2771">
        <f>RAND()</f>
        <v/>
      </c>
      <c r="L2771">
        <f>IF('d_시나리오'!$J$4='d_시나리오'!$H$4,'d_시나리오'!$I$4,IF(K2771&lt;('d_시나리오'!$I$4-'d_시나리오'!$H$4)/('d_시나리오'!$J$4-'d_시나리오'!$H$4),'d_시나리오'!$H$4+SQRT(K2771*('d_시나리오'!$J$4-'d_시나리오'!$H$4)*('d_시나리오'!$I$4-'d_시나리오'!$H$4)),'d_시나리오'!$J$4-SQRT((1-K2771)*('d_시나리오'!$J$4-'d_시나리오'!$H$4)*('d_시나리오'!$J$4-'d_시나리오'!$I$4))))</f>
        <v/>
      </c>
      <c r="M2771">
        <f>RAND()</f>
        <v/>
      </c>
      <c r="N2771">
        <f>IF('d_시나리오'!$J$5='d_시나리오'!$H$5,'d_시나리오'!$I$5,IF(M2771&lt;('d_시나리오'!$I$5-'d_시나리오'!$H$5)/('d_시나리오'!$J$5-'d_시나리오'!$H$5),'d_시나리오'!$H$5+SQRT(M2771*('d_시나리오'!$J$5-'d_시나리오'!$H$5)*('d_시나리오'!$I$5-'d_시나리오'!$H$5)),'d_시나리오'!$J$5-SQRT((1-M2771)*('d_시나리오'!$J$5-'d_시나리오'!$H$5)*('d_시나리오'!$J$5-'d_시나리오'!$I$5))))</f>
        <v/>
      </c>
      <c r="O2771">
        <f>RAND()</f>
        <v/>
      </c>
      <c r="P2771">
        <f>IF('d_시나리오'!$J$6='d_시나리오'!$H$6,'d_시나리오'!$I$6,IF(O2771&lt;('d_시나리오'!$I$6-'d_시나리오'!$H$6)/('d_시나리오'!$J$6-'d_시나리오'!$H$6),'d_시나리오'!$H$6+SQRT(O2771*('d_시나리오'!$J$6-'d_시나리오'!$H$6)*('d_시나리오'!$I$6-'d_시나리오'!$H$6)),'d_시나리오'!$J$6-SQRT((1-O2771)*('d_시나리오'!$J$6-'d_시나리오'!$H$6)*('d_시나리오'!$J$6-'d_시나리오'!$I$6))))</f>
        <v/>
      </c>
      <c r="Q2771">
        <f>INDEX('d_분포'!$B$2:$B$57,RANDBETWEEN(1,56))</f>
        <v/>
      </c>
      <c r="R2771">
        <f>BETAINV(RAND(),5,5)</f>
        <v/>
      </c>
      <c r="S2771">
        <f>'d_고정'!$B$1*'6_기대효과'!$H$7*('d_시나리오'!$I$7/'d_고정'!$B$2)*B2771</f>
        <v/>
      </c>
      <c r="T2771">
        <f>S2771*D2771</f>
        <v/>
      </c>
      <c r="U2771">
        <f>S2771*F2771*H2771</f>
        <v/>
      </c>
      <c r="V2771">
        <f>S2771*F2771*(H2771-1)</f>
        <v/>
      </c>
      <c r="W2771">
        <f>U2771*J2771</f>
        <v/>
      </c>
      <c r="X2771">
        <f>T2771+W2771</f>
        <v/>
      </c>
      <c r="Y2771">
        <f>(T2771*E2771+W2771*L2771)*(1-R2771-'d_고정'!$B$13)</f>
        <v/>
      </c>
      <c r="Z2771">
        <f>(U2771*N2771*Q2771+'d_고정'!$B$3*('6_기대효과'!$H$7/8)*Q2771*'d_고정'!$B$10*P2771*('6_기대효과'!$K$7/'d_고정'!$B$9))*(1-R2771)</f>
        <v/>
      </c>
      <c r="AA2771">
        <f>W2771*L2771*(1-R2771-'d_고정'!$B$13)+U2771*MAX(N2771-'d_고정'!$B$10*P2771*('6_기대효과'!$K$7/'d_고정'!$B$9),0)*Q2771*(1-R2771)</f>
        <v/>
      </c>
      <c r="AB2771">
        <f>Y2771+Z2771</f>
        <v/>
      </c>
      <c r="AC2771">
        <f>Y2771/('d_고정'!$B$5*'6_기대효과'!$H$7/8)/'d_고정'!$B$6</f>
        <v/>
      </c>
      <c r="AD2771">
        <f>Y2771/('d_고정'!$B$8*'6_기대효과'!$H$7/8)</f>
        <v/>
      </c>
    </row>
    <row r="2772">
      <c r="A2772">
        <f>RAND()</f>
        <v/>
      </c>
      <c r="B2772">
        <f>IF('d_시나리오'!$J$2='d_시나리오'!$H$2,'d_시나리오'!$I$2,IF(A2772&lt;('d_시나리오'!$I$2-'d_시나리오'!$H$2)/('d_시나리오'!$J$2-'d_시나리오'!$H$2),'d_시나리오'!$H$2+SQRT(A2772*('d_시나리오'!$J$2-'d_시나리오'!$H$2)*('d_시나리오'!$I$2-'d_시나리오'!$H$2)),'d_시나리오'!$J$2-SQRT((1-A2772)*('d_시나리오'!$J$2-'d_시나리오'!$H$2)*('d_시나리오'!$J$2-'d_시나리오'!$I$2))))</f>
        <v/>
      </c>
      <c r="C2772">
        <f>RAND()</f>
        <v/>
      </c>
      <c r="D2772">
        <f>BETAINV(RAND(),IF(C2772&lt;'d_고정'!$B$26,'d_고정'!$B$23,'d_고정'!$B$16)+1,'d_고정'!$B$17-IF(C2772&lt;'d_고정'!$B$26,'d_고정'!$B$23,'d_고정'!$B$16)+1)*('d_고정'!$B$14+('d_고정'!$B$15-'d_고정'!$B$14)*RAND())</f>
        <v/>
      </c>
      <c r="E2772">
        <f>INDEX('d_분포'!$A$2:$A$28,RANDBETWEEN(1,27))</f>
        <v/>
      </c>
      <c r="F2772">
        <f>INDEX('d_분포'!$C$2:$C$5,RANDBETWEEN(1,4))*(0.9+0.2*RAND())</f>
        <v/>
      </c>
      <c r="G2772">
        <f>RAND()</f>
        <v/>
      </c>
      <c r="H2772">
        <f>(F2772+(1-F2772)*('d_고정'!$B$22*BETAINV(RAND(),IF(G2772&lt;'d_고정'!$B$26,'d_고정'!$B$25,'d_고정'!$B$20)+1,'d_고정'!$B$21-IF(G2772&lt;'d_고정'!$B$26,'d_고정'!$B$25,'d_고정'!$B$20)+1)+(1-'d_고정'!$B$22)*BETAINV(RAND(),IF(G2772&lt;'d_고정'!$B$26,'d_고정'!$B$24,'d_고정'!$B$18)+1,'d_고정'!$B$19-IF(G2772&lt;'d_고정'!$B$26,'d_고정'!$B$24,'d_고정'!$B$18)+1))*('d_고정'!$B$14+('d_고정'!$B$15-'d_고정'!$B$14)*RAND()))/F2772</f>
        <v/>
      </c>
      <c r="I2772">
        <f>RAND()</f>
        <v/>
      </c>
      <c r="J2772">
        <f>IF('d_시나리오'!$J$3='d_시나리오'!$H$3,'d_시나리오'!$I$3,IF(I2772&lt;('d_시나리오'!$I$3-'d_시나리오'!$H$3)/('d_시나리오'!$J$3-'d_시나리오'!$H$3),'d_시나리오'!$H$3+SQRT(I2772*('d_시나리오'!$J$3-'d_시나리오'!$H$3)*('d_시나리오'!$I$3-'d_시나리오'!$H$3)),'d_시나리오'!$J$3-SQRT((1-I2772)*('d_시나리오'!$J$3-'d_시나리오'!$H$3)*('d_시나리오'!$J$3-'d_시나리오'!$I$3))))</f>
        <v/>
      </c>
      <c r="K2772">
        <f>RAND()</f>
        <v/>
      </c>
      <c r="L2772">
        <f>IF('d_시나리오'!$J$4='d_시나리오'!$H$4,'d_시나리오'!$I$4,IF(K2772&lt;('d_시나리오'!$I$4-'d_시나리오'!$H$4)/('d_시나리오'!$J$4-'d_시나리오'!$H$4),'d_시나리오'!$H$4+SQRT(K2772*('d_시나리오'!$J$4-'d_시나리오'!$H$4)*('d_시나리오'!$I$4-'d_시나리오'!$H$4)),'d_시나리오'!$J$4-SQRT((1-K2772)*('d_시나리오'!$J$4-'d_시나리오'!$H$4)*('d_시나리오'!$J$4-'d_시나리오'!$I$4))))</f>
        <v/>
      </c>
      <c r="M2772">
        <f>RAND()</f>
        <v/>
      </c>
      <c r="N2772">
        <f>IF('d_시나리오'!$J$5='d_시나리오'!$H$5,'d_시나리오'!$I$5,IF(M2772&lt;('d_시나리오'!$I$5-'d_시나리오'!$H$5)/('d_시나리오'!$J$5-'d_시나리오'!$H$5),'d_시나리오'!$H$5+SQRT(M2772*('d_시나리오'!$J$5-'d_시나리오'!$H$5)*('d_시나리오'!$I$5-'d_시나리오'!$H$5)),'d_시나리오'!$J$5-SQRT((1-M2772)*('d_시나리오'!$J$5-'d_시나리오'!$H$5)*('d_시나리오'!$J$5-'d_시나리오'!$I$5))))</f>
        <v/>
      </c>
      <c r="O2772">
        <f>RAND()</f>
        <v/>
      </c>
      <c r="P2772">
        <f>IF('d_시나리오'!$J$6='d_시나리오'!$H$6,'d_시나리오'!$I$6,IF(O2772&lt;('d_시나리오'!$I$6-'d_시나리오'!$H$6)/('d_시나리오'!$J$6-'d_시나리오'!$H$6),'d_시나리오'!$H$6+SQRT(O2772*('d_시나리오'!$J$6-'d_시나리오'!$H$6)*('d_시나리오'!$I$6-'d_시나리오'!$H$6)),'d_시나리오'!$J$6-SQRT((1-O2772)*('d_시나리오'!$J$6-'d_시나리오'!$H$6)*('d_시나리오'!$J$6-'d_시나리오'!$I$6))))</f>
        <v/>
      </c>
      <c r="Q2772">
        <f>INDEX('d_분포'!$B$2:$B$57,RANDBETWEEN(1,56))</f>
        <v/>
      </c>
      <c r="R2772">
        <f>BETAINV(RAND(),5,5)</f>
        <v/>
      </c>
      <c r="S2772">
        <f>'d_고정'!$B$1*'6_기대효과'!$H$7*('d_시나리오'!$I$7/'d_고정'!$B$2)*B2772</f>
        <v/>
      </c>
      <c r="T2772">
        <f>S2772*D2772</f>
        <v/>
      </c>
      <c r="U2772">
        <f>S2772*F2772*H2772</f>
        <v/>
      </c>
      <c r="V2772">
        <f>S2772*F2772*(H2772-1)</f>
        <v/>
      </c>
      <c r="W2772">
        <f>U2772*J2772</f>
        <v/>
      </c>
      <c r="X2772">
        <f>T2772+W2772</f>
        <v/>
      </c>
      <c r="Y2772">
        <f>(T2772*E2772+W2772*L2772)*(1-R2772-'d_고정'!$B$13)</f>
        <v/>
      </c>
      <c r="Z2772">
        <f>(U2772*N2772*Q2772+'d_고정'!$B$3*('6_기대효과'!$H$7/8)*Q2772*'d_고정'!$B$10*P2772*('6_기대효과'!$K$7/'d_고정'!$B$9))*(1-R2772)</f>
        <v/>
      </c>
      <c r="AA2772">
        <f>W2772*L2772*(1-R2772-'d_고정'!$B$13)+U2772*MAX(N2772-'d_고정'!$B$10*P2772*('6_기대효과'!$K$7/'d_고정'!$B$9),0)*Q2772*(1-R2772)</f>
        <v/>
      </c>
      <c r="AB2772">
        <f>Y2772+Z2772</f>
        <v/>
      </c>
      <c r="AC2772">
        <f>Y2772/('d_고정'!$B$5*'6_기대효과'!$H$7/8)/'d_고정'!$B$6</f>
        <v/>
      </c>
      <c r="AD2772">
        <f>Y2772/('d_고정'!$B$8*'6_기대효과'!$H$7/8)</f>
        <v/>
      </c>
    </row>
    <row r="2773">
      <c r="A2773">
        <f>RAND()</f>
        <v/>
      </c>
      <c r="B2773">
        <f>IF('d_시나리오'!$J$2='d_시나리오'!$H$2,'d_시나리오'!$I$2,IF(A2773&lt;('d_시나리오'!$I$2-'d_시나리오'!$H$2)/('d_시나리오'!$J$2-'d_시나리오'!$H$2),'d_시나리오'!$H$2+SQRT(A2773*('d_시나리오'!$J$2-'d_시나리오'!$H$2)*('d_시나리오'!$I$2-'d_시나리오'!$H$2)),'d_시나리오'!$J$2-SQRT((1-A2773)*('d_시나리오'!$J$2-'d_시나리오'!$H$2)*('d_시나리오'!$J$2-'d_시나리오'!$I$2))))</f>
        <v/>
      </c>
      <c r="C2773">
        <f>RAND()</f>
        <v/>
      </c>
      <c r="D2773">
        <f>BETAINV(RAND(),IF(C2773&lt;'d_고정'!$B$26,'d_고정'!$B$23,'d_고정'!$B$16)+1,'d_고정'!$B$17-IF(C2773&lt;'d_고정'!$B$26,'d_고정'!$B$23,'d_고정'!$B$16)+1)*('d_고정'!$B$14+('d_고정'!$B$15-'d_고정'!$B$14)*RAND())</f>
        <v/>
      </c>
      <c r="E2773">
        <f>INDEX('d_분포'!$A$2:$A$28,RANDBETWEEN(1,27))</f>
        <v/>
      </c>
      <c r="F2773">
        <f>INDEX('d_분포'!$C$2:$C$5,RANDBETWEEN(1,4))*(0.9+0.2*RAND())</f>
        <v/>
      </c>
      <c r="G2773">
        <f>RAND()</f>
        <v/>
      </c>
      <c r="H2773">
        <f>(F2773+(1-F2773)*('d_고정'!$B$22*BETAINV(RAND(),IF(G2773&lt;'d_고정'!$B$26,'d_고정'!$B$25,'d_고정'!$B$20)+1,'d_고정'!$B$21-IF(G2773&lt;'d_고정'!$B$26,'d_고정'!$B$25,'d_고정'!$B$20)+1)+(1-'d_고정'!$B$22)*BETAINV(RAND(),IF(G2773&lt;'d_고정'!$B$26,'d_고정'!$B$24,'d_고정'!$B$18)+1,'d_고정'!$B$19-IF(G2773&lt;'d_고정'!$B$26,'d_고정'!$B$24,'d_고정'!$B$18)+1))*('d_고정'!$B$14+('d_고정'!$B$15-'d_고정'!$B$14)*RAND()))/F2773</f>
        <v/>
      </c>
      <c r="I2773">
        <f>RAND()</f>
        <v/>
      </c>
      <c r="J2773">
        <f>IF('d_시나리오'!$J$3='d_시나리오'!$H$3,'d_시나리오'!$I$3,IF(I2773&lt;('d_시나리오'!$I$3-'d_시나리오'!$H$3)/('d_시나리오'!$J$3-'d_시나리오'!$H$3),'d_시나리오'!$H$3+SQRT(I2773*('d_시나리오'!$J$3-'d_시나리오'!$H$3)*('d_시나리오'!$I$3-'d_시나리오'!$H$3)),'d_시나리오'!$J$3-SQRT((1-I2773)*('d_시나리오'!$J$3-'d_시나리오'!$H$3)*('d_시나리오'!$J$3-'d_시나리오'!$I$3))))</f>
        <v/>
      </c>
      <c r="K2773">
        <f>RAND()</f>
        <v/>
      </c>
      <c r="L2773">
        <f>IF('d_시나리오'!$J$4='d_시나리오'!$H$4,'d_시나리오'!$I$4,IF(K2773&lt;('d_시나리오'!$I$4-'d_시나리오'!$H$4)/('d_시나리오'!$J$4-'d_시나리오'!$H$4),'d_시나리오'!$H$4+SQRT(K2773*('d_시나리오'!$J$4-'d_시나리오'!$H$4)*('d_시나리오'!$I$4-'d_시나리오'!$H$4)),'d_시나리오'!$J$4-SQRT((1-K2773)*('d_시나리오'!$J$4-'d_시나리오'!$H$4)*('d_시나리오'!$J$4-'d_시나리오'!$I$4))))</f>
        <v/>
      </c>
      <c r="M2773">
        <f>RAND()</f>
        <v/>
      </c>
      <c r="N2773">
        <f>IF('d_시나리오'!$J$5='d_시나리오'!$H$5,'d_시나리오'!$I$5,IF(M2773&lt;('d_시나리오'!$I$5-'d_시나리오'!$H$5)/('d_시나리오'!$J$5-'d_시나리오'!$H$5),'d_시나리오'!$H$5+SQRT(M2773*('d_시나리오'!$J$5-'d_시나리오'!$H$5)*('d_시나리오'!$I$5-'d_시나리오'!$H$5)),'d_시나리오'!$J$5-SQRT((1-M2773)*('d_시나리오'!$J$5-'d_시나리오'!$H$5)*('d_시나리오'!$J$5-'d_시나리오'!$I$5))))</f>
        <v/>
      </c>
      <c r="O2773">
        <f>RAND()</f>
        <v/>
      </c>
      <c r="P2773">
        <f>IF('d_시나리오'!$J$6='d_시나리오'!$H$6,'d_시나리오'!$I$6,IF(O2773&lt;('d_시나리오'!$I$6-'d_시나리오'!$H$6)/('d_시나리오'!$J$6-'d_시나리오'!$H$6),'d_시나리오'!$H$6+SQRT(O2773*('d_시나리오'!$J$6-'d_시나리오'!$H$6)*('d_시나리오'!$I$6-'d_시나리오'!$H$6)),'d_시나리오'!$J$6-SQRT((1-O2773)*('d_시나리오'!$J$6-'d_시나리오'!$H$6)*('d_시나리오'!$J$6-'d_시나리오'!$I$6))))</f>
        <v/>
      </c>
      <c r="Q2773">
        <f>INDEX('d_분포'!$B$2:$B$57,RANDBETWEEN(1,56))</f>
        <v/>
      </c>
      <c r="R2773">
        <f>BETAINV(RAND(),5,5)</f>
        <v/>
      </c>
      <c r="S2773">
        <f>'d_고정'!$B$1*'6_기대효과'!$H$7*('d_시나리오'!$I$7/'d_고정'!$B$2)*B2773</f>
        <v/>
      </c>
      <c r="T2773">
        <f>S2773*D2773</f>
        <v/>
      </c>
      <c r="U2773">
        <f>S2773*F2773*H2773</f>
        <v/>
      </c>
      <c r="V2773">
        <f>S2773*F2773*(H2773-1)</f>
        <v/>
      </c>
      <c r="W2773">
        <f>U2773*J2773</f>
        <v/>
      </c>
      <c r="X2773">
        <f>T2773+W2773</f>
        <v/>
      </c>
      <c r="Y2773">
        <f>(T2773*E2773+W2773*L2773)*(1-R2773-'d_고정'!$B$13)</f>
        <v/>
      </c>
      <c r="Z2773">
        <f>(U2773*N2773*Q2773+'d_고정'!$B$3*('6_기대효과'!$H$7/8)*Q2773*'d_고정'!$B$10*P2773*('6_기대효과'!$K$7/'d_고정'!$B$9))*(1-R2773)</f>
        <v/>
      </c>
      <c r="AA2773">
        <f>W2773*L2773*(1-R2773-'d_고정'!$B$13)+U2773*MAX(N2773-'d_고정'!$B$10*P2773*('6_기대효과'!$K$7/'d_고정'!$B$9),0)*Q2773*(1-R2773)</f>
        <v/>
      </c>
      <c r="AB2773">
        <f>Y2773+Z2773</f>
        <v/>
      </c>
      <c r="AC2773">
        <f>Y2773/('d_고정'!$B$5*'6_기대효과'!$H$7/8)/'d_고정'!$B$6</f>
        <v/>
      </c>
      <c r="AD2773">
        <f>Y2773/('d_고정'!$B$8*'6_기대효과'!$H$7/8)</f>
        <v/>
      </c>
    </row>
    <row r="2774">
      <c r="A2774">
        <f>RAND()</f>
        <v/>
      </c>
      <c r="B2774">
        <f>IF('d_시나리오'!$J$2='d_시나리오'!$H$2,'d_시나리오'!$I$2,IF(A2774&lt;('d_시나리오'!$I$2-'d_시나리오'!$H$2)/('d_시나리오'!$J$2-'d_시나리오'!$H$2),'d_시나리오'!$H$2+SQRT(A2774*('d_시나리오'!$J$2-'d_시나리오'!$H$2)*('d_시나리오'!$I$2-'d_시나리오'!$H$2)),'d_시나리오'!$J$2-SQRT((1-A2774)*('d_시나리오'!$J$2-'d_시나리오'!$H$2)*('d_시나리오'!$J$2-'d_시나리오'!$I$2))))</f>
        <v/>
      </c>
      <c r="C2774">
        <f>RAND()</f>
        <v/>
      </c>
      <c r="D2774">
        <f>BETAINV(RAND(),IF(C2774&lt;'d_고정'!$B$26,'d_고정'!$B$23,'d_고정'!$B$16)+1,'d_고정'!$B$17-IF(C2774&lt;'d_고정'!$B$26,'d_고정'!$B$23,'d_고정'!$B$16)+1)*('d_고정'!$B$14+('d_고정'!$B$15-'d_고정'!$B$14)*RAND())</f>
        <v/>
      </c>
      <c r="E2774">
        <f>INDEX('d_분포'!$A$2:$A$28,RANDBETWEEN(1,27))</f>
        <v/>
      </c>
      <c r="F2774">
        <f>INDEX('d_분포'!$C$2:$C$5,RANDBETWEEN(1,4))*(0.9+0.2*RAND())</f>
        <v/>
      </c>
      <c r="G2774">
        <f>RAND()</f>
        <v/>
      </c>
      <c r="H2774">
        <f>(F2774+(1-F2774)*('d_고정'!$B$22*BETAINV(RAND(),IF(G2774&lt;'d_고정'!$B$26,'d_고정'!$B$25,'d_고정'!$B$20)+1,'d_고정'!$B$21-IF(G2774&lt;'d_고정'!$B$26,'d_고정'!$B$25,'d_고정'!$B$20)+1)+(1-'d_고정'!$B$22)*BETAINV(RAND(),IF(G2774&lt;'d_고정'!$B$26,'d_고정'!$B$24,'d_고정'!$B$18)+1,'d_고정'!$B$19-IF(G2774&lt;'d_고정'!$B$26,'d_고정'!$B$24,'d_고정'!$B$18)+1))*('d_고정'!$B$14+('d_고정'!$B$15-'d_고정'!$B$14)*RAND()))/F2774</f>
        <v/>
      </c>
      <c r="I2774">
        <f>RAND()</f>
        <v/>
      </c>
      <c r="J2774">
        <f>IF('d_시나리오'!$J$3='d_시나리오'!$H$3,'d_시나리오'!$I$3,IF(I2774&lt;('d_시나리오'!$I$3-'d_시나리오'!$H$3)/('d_시나리오'!$J$3-'d_시나리오'!$H$3),'d_시나리오'!$H$3+SQRT(I2774*('d_시나리오'!$J$3-'d_시나리오'!$H$3)*('d_시나리오'!$I$3-'d_시나리오'!$H$3)),'d_시나리오'!$J$3-SQRT((1-I2774)*('d_시나리오'!$J$3-'d_시나리오'!$H$3)*('d_시나리오'!$J$3-'d_시나리오'!$I$3))))</f>
        <v/>
      </c>
      <c r="K2774">
        <f>RAND()</f>
        <v/>
      </c>
      <c r="L2774">
        <f>IF('d_시나리오'!$J$4='d_시나리오'!$H$4,'d_시나리오'!$I$4,IF(K2774&lt;('d_시나리오'!$I$4-'d_시나리오'!$H$4)/('d_시나리오'!$J$4-'d_시나리오'!$H$4),'d_시나리오'!$H$4+SQRT(K2774*('d_시나리오'!$J$4-'d_시나리오'!$H$4)*('d_시나리오'!$I$4-'d_시나리오'!$H$4)),'d_시나리오'!$J$4-SQRT((1-K2774)*('d_시나리오'!$J$4-'d_시나리오'!$H$4)*('d_시나리오'!$J$4-'d_시나리오'!$I$4))))</f>
        <v/>
      </c>
      <c r="M2774">
        <f>RAND()</f>
        <v/>
      </c>
      <c r="N2774">
        <f>IF('d_시나리오'!$J$5='d_시나리오'!$H$5,'d_시나리오'!$I$5,IF(M2774&lt;('d_시나리오'!$I$5-'d_시나리오'!$H$5)/('d_시나리오'!$J$5-'d_시나리오'!$H$5),'d_시나리오'!$H$5+SQRT(M2774*('d_시나리오'!$J$5-'d_시나리오'!$H$5)*('d_시나리오'!$I$5-'d_시나리오'!$H$5)),'d_시나리오'!$J$5-SQRT((1-M2774)*('d_시나리오'!$J$5-'d_시나리오'!$H$5)*('d_시나리오'!$J$5-'d_시나리오'!$I$5))))</f>
        <v/>
      </c>
      <c r="O2774">
        <f>RAND()</f>
        <v/>
      </c>
      <c r="P2774">
        <f>IF('d_시나리오'!$J$6='d_시나리오'!$H$6,'d_시나리오'!$I$6,IF(O2774&lt;('d_시나리오'!$I$6-'d_시나리오'!$H$6)/('d_시나리오'!$J$6-'d_시나리오'!$H$6),'d_시나리오'!$H$6+SQRT(O2774*('d_시나리오'!$J$6-'d_시나리오'!$H$6)*('d_시나리오'!$I$6-'d_시나리오'!$H$6)),'d_시나리오'!$J$6-SQRT((1-O2774)*('d_시나리오'!$J$6-'d_시나리오'!$H$6)*('d_시나리오'!$J$6-'d_시나리오'!$I$6))))</f>
        <v/>
      </c>
      <c r="Q2774">
        <f>INDEX('d_분포'!$B$2:$B$57,RANDBETWEEN(1,56))</f>
        <v/>
      </c>
      <c r="R2774">
        <f>BETAINV(RAND(),5,5)</f>
        <v/>
      </c>
      <c r="S2774">
        <f>'d_고정'!$B$1*'6_기대효과'!$H$7*('d_시나리오'!$I$7/'d_고정'!$B$2)*B2774</f>
        <v/>
      </c>
      <c r="T2774">
        <f>S2774*D2774</f>
        <v/>
      </c>
      <c r="U2774">
        <f>S2774*F2774*H2774</f>
        <v/>
      </c>
      <c r="V2774">
        <f>S2774*F2774*(H2774-1)</f>
        <v/>
      </c>
      <c r="W2774">
        <f>U2774*J2774</f>
        <v/>
      </c>
      <c r="X2774">
        <f>T2774+W2774</f>
        <v/>
      </c>
      <c r="Y2774">
        <f>(T2774*E2774+W2774*L2774)*(1-R2774-'d_고정'!$B$13)</f>
        <v/>
      </c>
      <c r="Z2774">
        <f>(U2774*N2774*Q2774+'d_고정'!$B$3*('6_기대효과'!$H$7/8)*Q2774*'d_고정'!$B$10*P2774*('6_기대효과'!$K$7/'d_고정'!$B$9))*(1-R2774)</f>
        <v/>
      </c>
      <c r="AA2774">
        <f>W2774*L2774*(1-R2774-'d_고정'!$B$13)+U2774*MAX(N2774-'d_고정'!$B$10*P2774*('6_기대효과'!$K$7/'d_고정'!$B$9),0)*Q2774*(1-R2774)</f>
        <v/>
      </c>
      <c r="AB2774">
        <f>Y2774+Z2774</f>
        <v/>
      </c>
      <c r="AC2774">
        <f>Y2774/('d_고정'!$B$5*'6_기대효과'!$H$7/8)/'d_고정'!$B$6</f>
        <v/>
      </c>
      <c r="AD2774">
        <f>Y2774/('d_고정'!$B$8*'6_기대효과'!$H$7/8)</f>
        <v/>
      </c>
    </row>
    <row r="2775">
      <c r="A2775">
        <f>RAND()</f>
        <v/>
      </c>
      <c r="B2775">
        <f>IF('d_시나리오'!$J$2='d_시나리오'!$H$2,'d_시나리오'!$I$2,IF(A2775&lt;('d_시나리오'!$I$2-'d_시나리오'!$H$2)/('d_시나리오'!$J$2-'d_시나리오'!$H$2),'d_시나리오'!$H$2+SQRT(A2775*('d_시나리오'!$J$2-'d_시나리오'!$H$2)*('d_시나리오'!$I$2-'d_시나리오'!$H$2)),'d_시나리오'!$J$2-SQRT((1-A2775)*('d_시나리오'!$J$2-'d_시나리오'!$H$2)*('d_시나리오'!$J$2-'d_시나리오'!$I$2))))</f>
        <v/>
      </c>
      <c r="C2775">
        <f>RAND()</f>
        <v/>
      </c>
      <c r="D2775">
        <f>BETAINV(RAND(),IF(C2775&lt;'d_고정'!$B$26,'d_고정'!$B$23,'d_고정'!$B$16)+1,'d_고정'!$B$17-IF(C2775&lt;'d_고정'!$B$26,'d_고정'!$B$23,'d_고정'!$B$16)+1)*('d_고정'!$B$14+('d_고정'!$B$15-'d_고정'!$B$14)*RAND())</f>
        <v/>
      </c>
      <c r="E2775">
        <f>INDEX('d_분포'!$A$2:$A$28,RANDBETWEEN(1,27))</f>
        <v/>
      </c>
      <c r="F2775">
        <f>INDEX('d_분포'!$C$2:$C$5,RANDBETWEEN(1,4))*(0.9+0.2*RAND())</f>
        <v/>
      </c>
      <c r="G2775">
        <f>RAND()</f>
        <v/>
      </c>
      <c r="H2775">
        <f>(F2775+(1-F2775)*('d_고정'!$B$22*BETAINV(RAND(),IF(G2775&lt;'d_고정'!$B$26,'d_고정'!$B$25,'d_고정'!$B$20)+1,'d_고정'!$B$21-IF(G2775&lt;'d_고정'!$B$26,'d_고정'!$B$25,'d_고정'!$B$20)+1)+(1-'d_고정'!$B$22)*BETAINV(RAND(),IF(G2775&lt;'d_고정'!$B$26,'d_고정'!$B$24,'d_고정'!$B$18)+1,'d_고정'!$B$19-IF(G2775&lt;'d_고정'!$B$26,'d_고정'!$B$24,'d_고정'!$B$18)+1))*('d_고정'!$B$14+('d_고정'!$B$15-'d_고정'!$B$14)*RAND()))/F2775</f>
        <v/>
      </c>
      <c r="I2775">
        <f>RAND()</f>
        <v/>
      </c>
      <c r="J2775">
        <f>IF('d_시나리오'!$J$3='d_시나리오'!$H$3,'d_시나리오'!$I$3,IF(I2775&lt;('d_시나리오'!$I$3-'d_시나리오'!$H$3)/('d_시나리오'!$J$3-'d_시나리오'!$H$3),'d_시나리오'!$H$3+SQRT(I2775*('d_시나리오'!$J$3-'d_시나리오'!$H$3)*('d_시나리오'!$I$3-'d_시나리오'!$H$3)),'d_시나리오'!$J$3-SQRT((1-I2775)*('d_시나리오'!$J$3-'d_시나리오'!$H$3)*('d_시나리오'!$J$3-'d_시나리오'!$I$3))))</f>
        <v/>
      </c>
      <c r="K2775">
        <f>RAND()</f>
        <v/>
      </c>
      <c r="L2775">
        <f>IF('d_시나리오'!$J$4='d_시나리오'!$H$4,'d_시나리오'!$I$4,IF(K2775&lt;('d_시나리오'!$I$4-'d_시나리오'!$H$4)/('d_시나리오'!$J$4-'d_시나리오'!$H$4),'d_시나리오'!$H$4+SQRT(K2775*('d_시나리오'!$J$4-'d_시나리오'!$H$4)*('d_시나리오'!$I$4-'d_시나리오'!$H$4)),'d_시나리오'!$J$4-SQRT((1-K2775)*('d_시나리오'!$J$4-'d_시나리오'!$H$4)*('d_시나리오'!$J$4-'d_시나리오'!$I$4))))</f>
        <v/>
      </c>
      <c r="M2775">
        <f>RAND()</f>
        <v/>
      </c>
      <c r="N2775">
        <f>IF('d_시나리오'!$J$5='d_시나리오'!$H$5,'d_시나리오'!$I$5,IF(M2775&lt;('d_시나리오'!$I$5-'d_시나리오'!$H$5)/('d_시나리오'!$J$5-'d_시나리오'!$H$5),'d_시나리오'!$H$5+SQRT(M2775*('d_시나리오'!$J$5-'d_시나리오'!$H$5)*('d_시나리오'!$I$5-'d_시나리오'!$H$5)),'d_시나리오'!$J$5-SQRT((1-M2775)*('d_시나리오'!$J$5-'d_시나리오'!$H$5)*('d_시나리오'!$J$5-'d_시나리오'!$I$5))))</f>
        <v/>
      </c>
      <c r="O2775">
        <f>RAND()</f>
        <v/>
      </c>
      <c r="P2775">
        <f>IF('d_시나리오'!$J$6='d_시나리오'!$H$6,'d_시나리오'!$I$6,IF(O2775&lt;('d_시나리오'!$I$6-'d_시나리오'!$H$6)/('d_시나리오'!$J$6-'d_시나리오'!$H$6),'d_시나리오'!$H$6+SQRT(O2775*('d_시나리오'!$J$6-'d_시나리오'!$H$6)*('d_시나리오'!$I$6-'d_시나리오'!$H$6)),'d_시나리오'!$J$6-SQRT((1-O2775)*('d_시나리오'!$J$6-'d_시나리오'!$H$6)*('d_시나리오'!$J$6-'d_시나리오'!$I$6))))</f>
        <v/>
      </c>
      <c r="Q2775">
        <f>INDEX('d_분포'!$B$2:$B$57,RANDBETWEEN(1,56))</f>
        <v/>
      </c>
      <c r="R2775">
        <f>BETAINV(RAND(),5,5)</f>
        <v/>
      </c>
      <c r="S2775">
        <f>'d_고정'!$B$1*'6_기대효과'!$H$7*('d_시나리오'!$I$7/'d_고정'!$B$2)*B2775</f>
        <v/>
      </c>
      <c r="T2775">
        <f>S2775*D2775</f>
        <v/>
      </c>
      <c r="U2775">
        <f>S2775*F2775*H2775</f>
        <v/>
      </c>
      <c r="V2775">
        <f>S2775*F2775*(H2775-1)</f>
        <v/>
      </c>
      <c r="W2775">
        <f>U2775*J2775</f>
        <v/>
      </c>
      <c r="X2775">
        <f>T2775+W2775</f>
        <v/>
      </c>
      <c r="Y2775">
        <f>(T2775*E2775+W2775*L2775)*(1-R2775-'d_고정'!$B$13)</f>
        <v/>
      </c>
      <c r="Z2775">
        <f>(U2775*N2775*Q2775+'d_고정'!$B$3*('6_기대효과'!$H$7/8)*Q2775*'d_고정'!$B$10*P2775*('6_기대효과'!$K$7/'d_고정'!$B$9))*(1-R2775)</f>
        <v/>
      </c>
      <c r="AA2775">
        <f>W2775*L2775*(1-R2775-'d_고정'!$B$13)+U2775*MAX(N2775-'d_고정'!$B$10*P2775*('6_기대효과'!$K$7/'d_고정'!$B$9),0)*Q2775*(1-R2775)</f>
        <v/>
      </c>
      <c r="AB2775">
        <f>Y2775+Z2775</f>
        <v/>
      </c>
      <c r="AC2775">
        <f>Y2775/('d_고정'!$B$5*'6_기대효과'!$H$7/8)/'d_고정'!$B$6</f>
        <v/>
      </c>
      <c r="AD2775">
        <f>Y2775/('d_고정'!$B$8*'6_기대효과'!$H$7/8)</f>
        <v/>
      </c>
    </row>
    <row r="2776">
      <c r="A2776">
        <f>RAND()</f>
        <v/>
      </c>
      <c r="B2776">
        <f>IF('d_시나리오'!$J$2='d_시나리오'!$H$2,'d_시나리오'!$I$2,IF(A2776&lt;('d_시나리오'!$I$2-'d_시나리오'!$H$2)/('d_시나리오'!$J$2-'d_시나리오'!$H$2),'d_시나리오'!$H$2+SQRT(A2776*('d_시나리오'!$J$2-'d_시나리오'!$H$2)*('d_시나리오'!$I$2-'d_시나리오'!$H$2)),'d_시나리오'!$J$2-SQRT((1-A2776)*('d_시나리오'!$J$2-'d_시나리오'!$H$2)*('d_시나리오'!$J$2-'d_시나리오'!$I$2))))</f>
        <v/>
      </c>
      <c r="C2776">
        <f>RAND()</f>
        <v/>
      </c>
      <c r="D2776">
        <f>BETAINV(RAND(),IF(C2776&lt;'d_고정'!$B$26,'d_고정'!$B$23,'d_고정'!$B$16)+1,'d_고정'!$B$17-IF(C2776&lt;'d_고정'!$B$26,'d_고정'!$B$23,'d_고정'!$B$16)+1)*('d_고정'!$B$14+('d_고정'!$B$15-'d_고정'!$B$14)*RAND())</f>
        <v/>
      </c>
      <c r="E2776">
        <f>INDEX('d_분포'!$A$2:$A$28,RANDBETWEEN(1,27))</f>
        <v/>
      </c>
      <c r="F2776">
        <f>INDEX('d_분포'!$C$2:$C$5,RANDBETWEEN(1,4))*(0.9+0.2*RAND())</f>
        <v/>
      </c>
      <c r="G2776">
        <f>RAND()</f>
        <v/>
      </c>
      <c r="H2776">
        <f>(F2776+(1-F2776)*('d_고정'!$B$22*BETAINV(RAND(),IF(G2776&lt;'d_고정'!$B$26,'d_고정'!$B$25,'d_고정'!$B$20)+1,'d_고정'!$B$21-IF(G2776&lt;'d_고정'!$B$26,'d_고정'!$B$25,'d_고정'!$B$20)+1)+(1-'d_고정'!$B$22)*BETAINV(RAND(),IF(G2776&lt;'d_고정'!$B$26,'d_고정'!$B$24,'d_고정'!$B$18)+1,'d_고정'!$B$19-IF(G2776&lt;'d_고정'!$B$26,'d_고정'!$B$24,'d_고정'!$B$18)+1))*('d_고정'!$B$14+('d_고정'!$B$15-'d_고정'!$B$14)*RAND()))/F2776</f>
        <v/>
      </c>
      <c r="I2776">
        <f>RAND()</f>
        <v/>
      </c>
      <c r="J2776">
        <f>IF('d_시나리오'!$J$3='d_시나리오'!$H$3,'d_시나리오'!$I$3,IF(I2776&lt;('d_시나리오'!$I$3-'d_시나리오'!$H$3)/('d_시나리오'!$J$3-'d_시나리오'!$H$3),'d_시나리오'!$H$3+SQRT(I2776*('d_시나리오'!$J$3-'d_시나리오'!$H$3)*('d_시나리오'!$I$3-'d_시나리오'!$H$3)),'d_시나리오'!$J$3-SQRT((1-I2776)*('d_시나리오'!$J$3-'d_시나리오'!$H$3)*('d_시나리오'!$J$3-'d_시나리오'!$I$3))))</f>
        <v/>
      </c>
      <c r="K2776">
        <f>RAND()</f>
        <v/>
      </c>
      <c r="L2776">
        <f>IF('d_시나리오'!$J$4='d_시나리오'!$H$4,'d_시나리오'!$I$4,IF(K2776&lt;('d_시나리오'!$I$4-'d_시나리오'!$H$4)/('d_시나리오'!$J$4-'d_시나리오'!$H$4),'d_시나리오'!$H$4+SQRT(K2776*('d_시나리오'!$J$4-'d_시나리오'!$H$4)*('d_시나리오'!$I$4-'d_시나리오'!$H$4)),'d_시나리오'!$J$4-SQRT((1-K2776)*('d_시나리오'!$J$4-'d_시나리오'!$H$4)*('d_시나리오'!$J$4-'d_시나리오'!$I$4))))</f>
        <v/>
      </c>
      <c r="M2776">
        <f>RAND()</f>
        <v/>
      </c>
      <c r="N2776">
        <f>IF('d_시나리오'!$J$5='d_시나리오'!$H$5,'d_시나리오'!$I$5,IF(M2776&lt;('d_시나리오'!$I$5-'d_시나리오'!$H$5)/('d_시나리오'!$J$5-'d_시나리오'!$H$5),'d_시나리오'!$H$5+SQRT(M2776*('d_시나리오'!$J$5-'d_시나리오'!$H$5)*('d_시나리오'!$I$5-'d_시나리오'!$H$5)),'d_시나리오'!$J$5-SQRT((1-M2776)*('d_시나리오'!$J$5-'d_시나리오'!$H$5)*('d_시나리오'!$J$5-'d_시나리오'!$I$5))))</f>
        <v/>
      </c>
      <c r="O2776">
        <f>RAND()</f>
        <v/>
      </c>
      <c r="P2776">
        <f>IF('d_시나리오'!$J$6='d_시나리오'!$H$6,'d_시나리오'!$I$6,IF(O2776&lt;('d_시나리오'!$I$6-'d_시나리오'!$H$6)/('d_시나리오'!$J$6-'d_시나리오'!$H$6),'d_시나리오'!$H$6+SQRT(O2776*('d_시나리오'!$J$6-'d_시나리오'!$H$6)*('d_시나리오'!$I$6-'d_시나리오'!$H$6)),'d_시나리오'!$J$6-SQRT((1-O2776)*('d_시나리오'!$J$6-'d_시나리오'!$H$6)*('d_시나리오'!$J$6-'d_시나리오'!$I$6))))</f>
        <v/>
      </c>
      <c r="Q2776">
        <f>INDEX('d_분포'!$B$2:$B$57,RANDBETWEEN(1,56))</f>
        <v/>
      </c>
      <c r="R2776">
        <f>BETAINV(RAND(),5,5)</f>
        <v/>
      </c>
      <c r="S2776">
        <f>'d_고정'!$B$1*'6_기대효과'!$H$7*('d_시나리오'!$I$7/'d_고정'!$B$2)*B2776</f>
        <v/>
      </c>
      <c r="T2776">
        <f>S2776*D2776</f>
        <v/>
      </c>
      <c r="U2776">
        <f>S2776*F2776*H2776</f>
        <v/>
      </c>
      <c r="V2776">
        <f>S2776*F2776*(H2776-1)</f>
        <v/>
      </c>
      <c r="W2776">
        <f>U2776*J2776</f>
        <v/>
      </c>
      <c r="X2776">
        <f>T2776+W2776</f>
        <v/>
      </c>
      <c r="Y2776">
        <f>(T2776*E2776+W2776*L2776)*(1-R2776-'d_고정'!$B$13)</f>
        <v/>
      </c>
      <c r="Z2776">
        <f>(U2776*N2776*Q2776+'d_고정'!$B$3*('6_기대효과'!$H$7/8)*Q2776*'d_고정'!$B$10*P2776*('6_기대효과'!$K$7/'d_고정'!$B$9))*(1-R2776)</f>
        <v/>
      </c>
      <c r="AA2776">
        <f>W2776*L2776*(1-R2776-'d_고정'!$B$13)+U2776*MAX(N2776-'d_고정'!$B$10*P2776*('6_기대효과'!$K$7/'d_고정'!$B$9),0)*Q2776*(1-R2776)</f>
        <v/>
      </c>
      <c r="AB2776">
        <f>Y2776+Z2776</f>
        <v/>
      </c>
      <c r="AC2776">
        <f>Y2776/('d_고정'!$B$5*'6_기대효과'!$H$7/8)/'d_고정'!$B$6</f>
        <v/>
      </c>
      <c r="AD2776">
        <f>Y2776/('d_고정'!$B$8*'6_기대효과'!$H$7/8)</f>
        <v/>
      </c>
    </row>
    <row r="2777">
      <c r="A2777">
        <f>RAND()</f>
        <v/>
      </c>
      <c r="B2777">
        <f>IF('d_시나리오'!$J$2='d_시나리오'!$H$2,'d_시나리오'!$I$2,IF(A2777&lt;('d_시나리오'!$I$2-'d_시나리오'!$H$2)/('d_시나리오'!$J$2-'d_시나리오'!$H$2),'d_시나리오'!$H$2+SQRT(A2777*('d_시나리오'!$J$2-'d_시나리오'!$H$2)*('d_시나리오'!$I$2-'d_시나리오'!$H$2)),'d_시나리오'!$J$2-SQRT((1-A2777)*('d_시나리오'!$J$2-'d_시나리오'!$H$2)*('d_시나리오'!$J$2-'d_시나리오'!$I$2))))</f>
        <v/>
      </c>
      <c r="C2777">
        <f>RAND()</f>
        <v/>
      </c>
      <c r="D2777">
        <f>BETAINV(RAND(),IF(C2777&lt;'d_고정'!$B$26,'d_고정'!$B$23,'d_고정'!$B$16)+1,'d_고정'!$B$17-IF(C2777&lt;'d_고정'!$B$26,'d_고정'!$B$23,'d_고정'!$B$16)+1)*('d_고정'!$B$14+('d_고정'!$B$15-'d_고정'!$B$14)*RAND())</f>
        <v/>
      </c>
      <c r="E2777">
        <f>INDEX('d_분포'!$A$2:$A$28,RANDBETWEEN(1,27))</f>
        <v/>
      </c>
      <c r="F2777">
        <f>INDEX('d_분포'!$C$2:$C$5,RANDBETWEEN(1,4))*(0.9+0.2*RAND())</f>
        <v/>
      </c>
      <c r="G2777">
        <f>RAND()</f>
        <v/>
      </c>
      <c r="H2777">
        <f>(F2777+(1-F2777)*('d_고정'!$B$22*BETAINV(RAND(),IF(G2777&lt;'d_고정'!$B$26,'d_고정'!$B$25,'d_고정'!$B$20)+1,'d_고정'!$B$21-IF(G2777&lt;'d_고정'!$B$26,'d_고정'!$B$25,'d_고정'!$B$20)+1)+(1-'d_고정'!$B$22)*BETAINV(RAND(),IF(G2777&lt;'d_고정'!$B$26,'d_고정'!$B$24,'d_고정'!$B$18)+1,'d_고정'!$B$19-IF(G2777&lt;'d_고정'!$B$26,'d_고정'!$B$24,'d_고정'!$B$18)+1))*('d_고정'!$B$14+('d_고정'!$B$15-'d_고정'!$B$14)*RAND()))/F2777</f>
        <v/>
      </c>
      <c r="I2777">
        <f>RAND()</f>
        <v/>
      </c>
      <c r="J2777">
        <f>IF('d_시나리오'!$J$3='d_시나리오'!$H$3,'d_시나리오'!$I$3,IF(I2777&lt;('d_시나리오'!$I$3-'d_시나리오'!$H$3)/('d_시나리오'!$J$3-'d_시나리오'!$H$3),'d_시나리오'!$H$3+SQRT(I2777*('d_시나리오'!$J$3-'d_시나리오'!$H$3)*('d_시나리오'!$I$3-'d_시나리오'!$H$3)),'d_시나리오'!$J$3-SQRT((1-I2777)*('d_시나리오'!$J$3-'d_시나리오'!$H$3)*('d_시나리오'!$J$3-'d_시나리오'!$I$3))))</f>
        <v/>
      </c>
      <c r="K2777">
        <f>RAND()</f>
        <v/>
      </c>
      <c r="L2777">
        <f>IF('d_시나리오'!$J$4='d_시나리오'!$H$4,'d_시나리오'!$I$4,IF(K2777&lt;('d_시나리오'!$I$4-'d_시나리오'!$H$4)/('d_시나리오'!$J$4-'d_시나리오'!$H$4),'d_시나리오'!$H$4+SQRT(K2777*('d_시나리오'!$J$4-'d_시나리오'!$H$4)*('d_시나리오'!$I$4-'d_시나리오'!$H$4)),'d_시나리오'!$J$4-SQRT((1-K2777)*('d_시나리오'!$J$4-'d_시나리오'!$H$4)*('d_시나리오'!$J$4-'d_시나리오'!$I$4))))</f>
        <v/>
      </c>
      <c r="M2777">
        <f>RAND()</f>
        <v/>
      </c>
      <c r="N2777">
        <f>IF('d_시나리오'!$J$5='d_시나리오'!$H$5,'d_시나리오'!$I$5,IF(M2777&lt;('d_시나리오'!$I$5-'d_시나리오'!$H$5)/('d_시나리오'!$J$5-'d_시나리오'!$H$5),'d_시나리오'!$H$5+SQRT(M2777*('d_시나리오'!$J$5-'d_시나리오'!$H$5)*('d_시나리오'!$I$5-'d_시나리오'!$H$5)),'d_시나리오'!$J$5-SQRT((1-M2777)*('d_시나리오'!$J$5-'d_시나리오'!$H$5)*('d_시나리오'!$J$5-'d_시나리오'!$I$5))))</f>
        <v/>
      </c>
      <c r="O2777">
        <f>RAND()</f>
        <v/>
      </c>
      <c r="P2777">
        <f>IF('d_시나리오'!$J$6='d_시나리오'!$H$6,'d_시나리오'!$I$6,IF(O2777&lt;('d_시나리오'!$I$6-'d_시나리오'!$H$6)/('d_시나리오'!$J$6-'d_시나리오'!$H$6),'d_시나리오'!$H$6+SQRT(O2777*('d_시나리오'!$J$6-'d_시나리오'!$H$6)*('d_시나리오'!$I$6-'d_시나리오'!$H$6)),'d_시나리오'!$J$6-SQRT((1-O2777)*('d_시나리오'!$J$6-'d_시나리오'!$H$6)*('d_시나리오'!$J$6-'d_시나리오'!$I$6))))</f>
        <v/>
      </c>
      <c r="Q2777">
        <f>INDEX('d_분포'!$B$2:$B$57,RANDBETWEEN(1,56))</f>
        <v/>
      </c>
      <c r="R2777">
        <f>BETAINV(RAND(),5,5)</f>
        <v/>
      </c>
      <c r="S2777">
        <f>'d_고정'!$B$1*'6_기대효과'!$H$7*('d_시나리오'!$I$7/'d_고정'!$B$2)*B2777</f>
        <v/>
      </c>
      <c r="T2777">
        <f>S2777*D2777</f>
        <v/>
      </c>
      <c r="U2777">
        <f>S2777*F2777*H2777</f>
        <v/>
      </c>
      <c r="V2777">
        <f>S2777*F2777*(H2777-1)</f>
        <v/>
      </c>
      <c r="W2777">
        <f>U2777*J2777</f>
        <v/>
      </c>
      <c r="X2777">
        <f>T2777+W2777</f>
        <v/>
      </c>
      <c r="Y2777">
        <f>(T2777*E2777+W2777*L2777)*(1-R2777-'d_고정'!$B$13)</f>
        <v/>
      </c>
      <c r="Z2777">
        <f>(U2777*N2777*Q2777+'d_고정'!$B$3*('6_기대효과'!$H$7/8)*Q2777*'d_고정'!$B$10*P2777*('6_기대효과'!$K$7/'d_고정'!$B$9))*(1-R2777)</f>
        <v/>
      </c>
      <c r="AA2777">
        <f>W2777*L2777*(1-R2777-'d_고정'!$B$13)+U2777*MAX(N2777-'d_고정'!$B$10*P2777*('6_기대효과'!$K$7/'d_고정'!$B$9),0)*Q2777*(1-R2777)</f>
        <v/>
      </c>
      <c r="AB2777">
        <f>Y2777+Z2777</f>
        <v/>
      </c>
      <c r="AC2777">
        <f>Y2777/('d_고정'!$B$5*'6_기대효과'!$H$7/8)/'d_고정'!$B$6</f>
        <v/>
      </c>
      <c r="AD2777">
        <f>Y2777/('d_고정'!$B$8*'6_기대효과'!$H$7/8)</f>
        <v/>
      </c>
    </row>
    <row r="2778">
      <c r="A2778">
        <f>RAND()</f>
        <v/>
      </c>
      <c r="B2778">
        <f>IF('d_시나리오'!$J$2='d_시나리오'!$H$2,'d_시나리오'!$I$2,IF(A2778&lt;('d_시나리오'!$I$2-'d_시나리오'!$H$2)/('d_시나리오'!$J$2-'d_시나리오'!$H$2),'d_시나리오'!$H$2+SQRT(A2778*('d_시나리오'!$J$2-'d_시나리오'!$H$2)*('d_시나리오'!$I$2-'d_시나리오'!$H$2)),'d_시나리오'!$J$2-SQRT((1-A2778)*('d_시나리오'!$J$2-'d_시나리오'!$H$2)*('d_시나리오'!$J$2-'d_시나리오'!$I$2))))</f>
        <v/>
      </c>
      <c r="C2778">
        <f>RAND()</f>
        <v/>
      </c>
      <c r="D2778">
        <f>BETAINV(RAND(),IF(C2778&lt;'d_고정'!$B$26,'d_고정'!$B$23,'d_고정'!$B$16)+1,'d_고정'!$B$17-IF(C2778&lt;'d_고정'!$B$26,'d_고정'!$B$23,'d_고정'!$B$16)+1)*('d_고정'!$B$14+('d_고정'!$B$15-'d_고정'!$B$14)*RAND())</f>
        <v/>
      </c>
      <c r="E2778">
        <f>INDEX('d_분포'!$A$2:$A$28,RANDBETWEEN(1,27))</f>
        <v/>
      </c>
      <c r="F2778">
        <f>INDEX('d_분포'!$C$2:$C$5,RANDBETWEEN(1,4))*(0.9+0.2*RAND())</f>
        <v/>
      </c>
      <c r="G2778">
        <f>RAND()</f>
        <v/>
      </c>
      <c r="H2778">
        <f>(F2778+(1-F2778)*('d_고정'!$B$22*BETAINV(RAND(),IF(G2778&lt;'d_고정'!$B$26,'d_고정'!$B$25,'d_고정'!$B$20)+1,'d_고정'!$B$21-IF(G2778&lt;'d_고정'!$B$26,'d_고정'!$B$25,'d_고정'!$B$20)+1)+(1-'d_고정'!$B$22)*BETAINV(RAND(),IF(G2778&lt;'d_고정'!$B$26,'d_고정'!$B$24,'d_고정'!$B$18)+1,'d_고정'!$B$19-IF(G2778&lt;'d_고정'!$B$26,'d_고정'!$B$24,'d_고정'!$B$18)+1))*('d_고정'!$B$14+('d_고정'!$B$15-'d_고정'!$B$14)*RAND()))/F2778</f>
        <v/>
      </c>
      <c r="I2778">
        <f>RAND()</f>
        <v/>
      </c>
      <c r="J2778">
        <f>IF('d_시나리오'!$J$3='d_시나리오'!$H$3,'d_시나리오'!$I$3,IF(I2778&lt;('d_시나리오'!$I$3-'d_시나리오'!$H$3)/('d_시나리오'!$J$3-'d_시나리오'!$H$3),'d_시나리오'!$H$3+SQRT(I2778*('d_시나리오'!$J$3-'d_시나리오'!$H$3)*('d_시나리오'!$I$3-'d_시나리오'!$H$3)),'d_시나리오'!$J$3-SQRT((1-I2778)*('d_시나리오'!$J$3-'d_시나리오'!$H$3)*('d_시나리오'!$J$3-'d_시나리오'!$I$3))))</f>
        <v/>
      </c>
      <c r="K2778">
        <f>RAND()</f>
        <v/>
      </c>
      <c r="L2778">
        <f>IF('d_시나리오'!$J$4='d_시나리오'!$H$4,'d_시나리오'!$I$4,IF(K2778&lt;('d_시나리오'!$I$4-'d_시나리오'!$H$4)/('d_시나리오'!$J$4-'d_시나리오'!$H$4),'d_시나리오'!$H$4+SQRT(K2778*('d_시나리오'!$J$4-'d_시나리오'!$H$4)*('d_시나리오'!$I$4-'d_시나리오'!$H$4)),'d_시나리오'!$J$4-SQRT((1-K2778)*('d_시나리오'!$J$4-'d_시나리오'!$H$4)*('d_시나리오'!$J$4-'d_시나리오'!$I$4))))</f>
        <v/>
      </c>
      <c r="M2778">
        <f>RAND()</f>
        <v/>
      </c>
      <c r="N2778">
        <f>IF('d_시나리오'!$J$5='d_시나리오'!$H$5,'d_시나리오'!$I$5,IF(M2778&lt;('d_시나리오'!$I$5-'d_시나리오'!$H$5)/('d_시나리오'!$J$5-'d_시나리오'!$H$5),'d_시나리오'!$H$5+SQRT(M2778*('d_시나리오'!$J$5-'d_시나리오'!$H$5)*('d_시나리오'!$I$5-'d_시나리오'!$H$5)),'d_시나리오'!$J$5-SQRT((1-M2778)*('d_시나리오'!$J$5-'d_시나리오'!$H$5)*('d_시나리오'!$J$5-'d_시나리오'!$I$5))))</f>
        <v/>
      </c>
      <c r="O2778">
        <f>RAND()</f>
        <v/>
      </c>
      <c r="P2778">
        <f>IF('d_시나리오'!$J$6='d_시나리오'!$H$6,'d_시나리오'!$I$6,IF(O2778&lt;('d_시나리오'!$I$6-'d_시나리오'!$H$6)/('d_시나리오'!$J$6-'d_시나리오'!$H$6),'d_시나리오'!$H$6+SQRT(O2778*('d_시나리오'!$J$6-'d_시나리오'!$H$6)*('d_시나리오'!$I$6-'d_시나리오'!$H$6)),'d_시나리오'!$J$6-SQRT((1-O2778)*('d_시나리오'!$J$6-'d_시나리오'!$H$6)*('d_시나리오'!$J$6-'d_시나리오'!$I$6))))</f>
        <v/>
      </c>
      <c r="Q2778">
        <f>INDEX('d_분포'!$B$2:$B$57,RANDBETWEEN(1,56))</f>
        <v/>
      </c>
      <c r="R2778">
        <f>BETAINV(RAND(),5,5)</f>
        <v/>
      </c>
      <c r="S2778">
        <f>'d_고정'!$B$1*'6_기대효과'!$H$7*('d_시나리오'!$I$7/'d_고정'!$B$2)*B2778</f>
        <v/>
      </c>
      <c r="T2778">
        <f>S2778*D2778</f>
        <v/>
      </c>
      <c r="U2778">
        <f>S2778*F2778*H2778</f>
        <v/>
      </c>
      <c r="V2778">
        <f>S2778*F2778*(H2778-1)</f>
        <v/>
      </c>
      <c r="W2778">
        <f>U2778*J2778</f>
        <v/>
      </c>
      <c r="X2778">
        <f>T2778+W2778</f>
        <v/>
      </c>
      <c r="Y2778">
        <f>(T2778*E2778+W2778*L2778)*(1-R2778-'d_고정'!$B$13)</f>
        <v/>
      </c>
      <c r="Z2778">
        <f>(U2778*N2778*Q2778+'d_고정'!$B$3*('6_기대효과'!$H$7/8)*Q2778*'d_고정'!$B$10*P2778*('6_기대효과'!$K$7/'d_고정'!$B$9))*(1-R2778)</f>
        <v/>
      </c>
      <c r="AA2778">
        <f>W2778*L2778*(1-R2778-'d_고정'!$B$13)+U2778*MAX(N2778-'d_고정'!$B$10*P2778*('6_기대효과'!$K$7/'d_고정'!$B$9),0)*Q2778*(1-R2778)</f>
        <v/>
      </c>
      <c r="AB2778">
        <f>Y2778+Z2778</f>
        <v/>
      </c>
      <c r="AC2778">
        <f>Y2778/('d_고정'!$B$5*'6_기대효과'!$H$7/8)/'d_고정'!$B$6</f>
        <v/>
      </c>
      <c r="AD2778">
        <f>Y2778/('d_고정'!$B$8*'6_기대효과'!$H$7/8)</f>
        <v/>
      </c>
    </row>
    <row r="2779">
      <c r="A2779">
        <f>RAND()</f>
        <v/>
      </c>
      <c r="B2779">
        <f>IF('d_시나리오'!$J$2='d_시나리오'!$H$2,'d_시나리오'!$I$2,IF(A2779&lt;('d_시나리오'!$I$2-'d_시나리오'!$H$2)/('d_시나리오'!$J$2-'d_시나리오'!$H$2),'d_시나리오'!$H$2+SQRT(A2779*('d_시나리오'!$J$2-'d_시나리오'!$H$2)*('d_시나리오'!$I$2-'d_시나리오'!$H$2)),'d_시나리오'!$J$2-SQRT((1-A2779)*('d_시나리오'!$J$2-'d_시나리오'!$H$2)*('d_시나리오'!$J$2-'d_시나리오'!$I$2))))</f>
        <v/>
      </c>
      <c r="C2779">
        <f>RAND()</f>
        <v/>
      </c>
      <c r="D2779">
        <f>BETAINV(RAND(),IF(C2779&lt;'d_고정'!$B$26,'d_고정'!$B$23,'d_고정'!$B$16)+1,'d_고정'!$B$17-IF(C2779&lt;'d_고정'!$B$26,'d_고정'!$B$23,'d_고정'!$B$16)+1)*('d_고정'!$B$14+('d_고정'!$B$15-'d_고정'!$B$14)*RAND())</f>
        <v/>
      </c>
      <c r="E2779">
        <f>INDEX('d_분포'!$A$2:$A$28,RANDBETWEEN(1,27))</f>
        <v/>
      </c>
      <c r="F2779">
        <f>INDEX('d_분포'!$C$2:$C$5,RANDBETWEEN(1,4))*(0.9+0.2*RAND())</f>
        <v/>
      </c>
      <c r="G2779">
        <f>RAND()</f>
        <v/>
      </c>
      <c r="H2779">
        <f>(F2779+(1-F2779)*('d_고정'!$B$22*BETAINV(RAND(),IF(G2779&lt;'d_고정'!$B$26,'d_고정'!$B$25,'d_고정'!$B$20)+1,'d_고정'!$B$21-IF(G2779&lt;'d_고정'!$B$26,'d_고정'!$B$25,'d_고정'!$B$20)+1)+(1-'d_고정'!$B$22)*BETAINV(RAND(),IF(G2779&lt;'d_고정'!$B$26,'d_고정'!$B$24,'d_고정'!$B$18)+1,'d_고정'!$B$19-IF(G2779&lt;'d_고정'!$B$26,'d_고정'!$B$24,'d_고정'!$B$18)+1))*('d_고정'!$B$14+('d_고정'!$B$15-'d_고정'!$B$14)*RAND()))/F2779</f>
        <v/>
      </c>
      <c r="I2779">
        <f>RAND()</f>
        <v/>
      </c>
      <c r="J2779">
        <f>IF('d_시나리오'!$J$3='d_시나리오'!$H$3,'d_시나리오'!$I$3,IF(I2779&lt;('d_시나리오'!$I$3-'d_시나리오'!$H$3)/('d_시나리오'!$J$3-'d_시나리오'!$H$3),'d_시나리오'!$H$3+SQRT(I2779*('d_시나리오'!$J$3-'d_시나리오'!$H$3)*('d_시나리오'!$I$3-'d_시나리오'!$H$3)),'d_시나리오'!$J$3-SQRT((1-I2779)*('d_시나리오'!$J$3-'d_시나리오'!$H$3)*('d_시나리오'!$J$3-'d_시나리오'!$I$3))))</f>
        <v/>
      </c>
      <c r="K2779">
        <f>RAND()</f>
        <v/>
      </c>
      <c r="L2779">
        <f>IF('d_시나리오'!$J$4='d_시나리오'!$H$4,'d_시나리오'!$I$4,IF(K2779&lt;('d_시나리오'!$I$4-'d_시나리오'!$H$4)/('d_시나리오'!$J$4-'d_시나리오'!$H$4),'d_시나리오'!$H$4+SQRT(K2779*('d_시나리오'!$J$4-'d_시나리오'!$H$4)*('d_시나리오'!$I$4-'d_시나리오'!$H$4)),'d_시나리오'!$J$4-SQRT((1-K2779)*('d_시나리오'!$J$4-'d_시나리오'!$H$4)*('d_시나리오'!$J$4-'d_시나리오'!$I$4))))</f>
        <v/>
      </c>
      <c r="M2779">
        <f>RAND()</f>
        <v/>
      </c>
      <c r="N2779">
        <f>IF('d_시나리오'!$J$5='d_시나리오'!$H$5,'d_시나리오'!$I$5,IF(M2779&lt;('d_시나리오'!$I$5-'d_시나리오'!$H$5)/('d_시나리오'!$J$5-'d_시나리오'!$H$5),'d_시나리오'!$H$5+SQRT(M2779*('d_시나리오'!$J$5-'d_시나리오'!$H$5)*('d_시나리오'!$I$5-'d_시나리오'!$H$5)),'d_시나리오'!$J$5-SQRT((1-M2779)*('d_시나리오'!$J$5-'d_시나리오'!$H$5)*('d_시나리오'!$J$5-'d_시나리오'!$I$5))))</f>
        <v/>
      </c>
      <c r="O2779">
        <f>RAND()</f>
        <v/>
      </c>
      <c r="P2779">
        <f>IF('d_시나리오'!$J$6='d_시나리오'!$H$6,'d_시나리오'!$I$6,IF(O2779&lt;('d_시나리오'!$I$6-'d_시나리오'!$H$6)/('d_시나리오'!$J$6-'d_시나리오'!$H$6),'d_시나리오'!$H$6+SQRT(O2779*('d_시나리오'!$J$6-'d_시나리오'!$H$6)*('d_시나리오'!$I$6-'d_시나리오'!$H$6)),'d_시나리오'!$J$6-SQRT((1-O2779)*('d_시나리오'!$J$6-'d_시나리오'!$H$6)*('d_시나리오'!$J$6-'d_시나리오'!$I$6))))</f>
        <v/>
      </c>
      <c r="Q2779">
        <f>INDEX('d_분포'!$B$2:$B$57,RANDBETWEEN(1,56))</f>
        <v/>
      </c>
      <c r="R2779">
        <f>BETAINV(RAND(),5,5)</f>
        <v/>
      </c>
      <c r="S2779">
        <f>'d_고정'!$B$1*'6_기대효과'!$H$7*('d_시나리오'!$I$7/'d_고정'!$B$2)*B2779</f>
        <v/>
      </c>
      <c r="T2779">
        <f>S2779*D2779</f>
        <v/>
      </c>
      <c r="U2779">
        <f>S2779*F2779*H2779</f>
        <v/>
      </c>
      <c r="V2779">
        <f>S2779*F2779*(H2779-1)</f>
        <v/>
      </c>
      <c r="W2779">
        <f>U2779*J2779</f>
        <v/>
      </c>
      <c r="X2779">
        <f>T2779+W2779</f>
        <v/>
      </c>
      <c r="Y2779">
        <f>(T2779*E2779+W2779*L2779)*(1-R2779-'d_고정'!$B$13)</f>
        <v/>
      </c>
      <c r="Z2779">
        <f>(U2779*N2779*Q2779+'d_고정'!$B$3*('6_기대효과'!$H$7/8)*Q2779*'d_고정'!$B$10*P2779*('6_기대효과'!$K$7/'d_고정'!$B$9))*(1-R2779)</f>
        <v/>
      </c>
      <c r="AA2779">
        <f>W2779*L2779*(1-R2779-'d_고정'!$B$13)+U2779*MAX(N2779-'d_고정'!$B$10*P2779*('6_기대효과'!$K$7/'d_고정'!$B$9),0)*Q2779*(1-R2779)</f>
        <v/>
      </c>
      <c r="AB2779">
        <f>Y2779+Z2779</f>
        <v/>
      </c>
      <c r="AC2779">
        <f>Y2779/('d_고정'!$B$5*'6_기대효과'!$H$7/8)/'d_고정'!$B$6</f>
        <v/>
      </c>
      <c r="AD2779">
        <f>Y2779/('d_고정'!$B$8*'6_기대효과'!$H$7/8)</f>
        <v/>
      </c>
    </row>
    <row r="2780">
      <c r="A2780">
        <f>RAND()</f>
        <v/>
      </c>
      <c r="B2780">
        <f>IF('d_시나리오'!$J$2='d_시나리오'!$H$2,'d_시나리오'!$I$2,IF(A2780&lt;('d_시나리오'!$I$2-'d_시나리오'!$H$2)/('d_시나리오'!$J$2-'d_시나리오'!$H$2),'d_시나리오'!$H$2+SQRT(A2780*('d_시나리오'!$J$2-'d_시나리오'!$H$2)*('d_시나리오'!$I$2-'d_시나리오'!$H$2)),'d_시나리오'!$J$2-SQRT((1-A2780)*('d_시나리오'!$J$2-'d_시나리오'!$H$2)*('d_시나리오'!$J$2-'d_시나리오'!$I$2))))</f>
        <v/>
      </c>
      <c r="C2780">
        <f>RAND()</f>
        <v/>
      </c>
      <c r="D2780">
        <f>BETAINV(RAND(),IF(C2780&lt;'d_고정'!$B$26,'d_고정'!$B$23,'d_고정'!$B$16)+1,'d_고정'!$B$17-IF(C2780&lt;'d_고정'!$B$26,'d_고정'!$B$23,'d_고정'!$B$16)+1)*('d_고정'!$B$14+('d_고정'!$B$15-'d_고정'!$B$14)*RAND())</f>
        <v/>
      </c>
      <c r="E2780">
        <f>INDEX('d_분포'!$A$2:$A$28,RANDBETWEEN(1,27))</f>
        <v/>
      </c>
      <c r="F2780">
        <f>INDEX('d_분포'!$C$2:$C$5,RANDBETWEEN(1,4))*(0.9+0.2*RAND())</f>
        <v/>
      </c>
      <c r="G2780">
        <f>RAND()</f>
        <v/>
      </c>
      <c r="H2780">
        <f>(F2780+(1-F2780)*('d_고정'!$B$22*BETAINV(RAND(),IF(G2780&lt;'d_고정'!$B$26,'d_고정'!$B$25,'d_고정'!$B$20)+1,'d_고정'!$B$21-IF(G2780&lt;'d_고정'!$B$26,'d_고정'!$B$25,'d_고정'!$B$20)+1)+(1-'d_고정'!$B$22)*BETAINV(RAND(),IF(G2780&lt;'d_고정'!$B$26,'d_고정'!$B$24,'d_고정'!$B$18)+1,'d_고정'!$B$19-IF(G2780&lt;'d_고정'!$B$26,'d_고정'!$B$24,'d_고정'!$B$18)+1))*('d_고정'!$B$14+('d_고정'!$B$15-'d_고정'!$B$14)*RAND()))/F2780</f>
        <v/>
      </c>
      <c r="I2780">
        <f>RAND()</f>
        <v/>
      </c>
      <c r="J2780">
        <f>IF('d_시나리오'!$J$3='d_시나리오'!$H$3,'d_시나리오'!$I$3,IF(I2780&lt;('d_시나리오'!$I$3-'d_시나리오'!$H$3)/('d_시나리오'!$J$3-'d_시나리오'!$H$3),'d_시나리오'!$H$3+SQRT(I2780*('d_시나리오'!$J$3-'d_시나리오'!$H$3)*('d_시나리오'!$I$3-'d_시나리오'!$H$3)),'d_시나리오'!$J$3-SQRT((1-I2780)*('d_시나리오'!$J$3-'d_시나리오'!$H$3)*('d_시나리오'!$J$3-'d_시나리오'!$I$3))))</f>
        <v/>
      </c>
      <c r="K2780">
        <f>RAND()</f>
        <v/>
      </c>
      <c r="L2780">
        <f>IF('d_시나리오'!$J$4='d_시나리오'!$H$4,'d_시나리오'!$I$4,IF(K2780&lt;('d_시나리오'!$I$4-'d_시나리오'!$H$4)/('d_시나리오'!$J$4-'d_시나리오'!$H$4),'d_시나리오'!$H$4+SQRT(K2780*('d_시나리오'!$J$4-'d_시나리오'!$H$4)*('d_시나리오'!$I$4-'d_시나리오'!$H$4)),'d_시나리오'!$J$4-SQRT((1-K2780)*('d_시나리오'!$J$4-'d_시나리오'!$H$4)*('d_시나리오'!$J$4-'d_시나리오'!$I$4))))</f>
        <v/>
      </c>
      <c r="M2780">
        <f>RAND()</f>
        <v/>
      </c>
      <c r="N2780">
        <f>IF('d_시나리오'!$J$5='d_시나리오'!$H$5,'d_시나리오'!$I$5,IF(M2780&lt;('d_시나리오'!$I$5-'d_시나리오'!$H$5)/('d_시나리오'!$J$5-'d_시나리오'!$H$5),'d_시나리오'!$H$5+SQRT(M2780*('d_시나리오'!$J$5-'d_시나리오'!$H$5)*('d_시나리오'!$I$5-'d_시나리오'!$H$5)),'d_시나리오'!$J$5-SQRT((1-M2780)*('d_시나리오'!$J$5-'d_시나리오'!$H$5)*('d_시나리오'!$J$5-'d_시나리오'!$I$5))))</f>
        <v/>
      </c>
      <c r="O2780">
        <f>RAND()</f>
        <v/>
      </c>
      <c r="P2780">
        <f>IF('d_시나리오'!$J$6='d_시나리오'!$H$6,'d_시나리오'!$I$6,IF(O2780&lt;('d_시나리오'!$I$6-'d_시나리오'!$H$6)/('d_시나리오'!$J$6-'d_시나리오'!$H$6),'d_시나리오'!$H$6+SQRT(O2780*('d_시나리오'!$J$6-'d_시나리오'!$H$6)*('d_시나리오'!$I$6-'d_시나리오'!$H$6)),'d_시나리오'!$J$6-SQRT((1-O2780)*('d_시나리오'!$J$6-'d_시나리오'!$H$6)*('d_시나리오'!$J$6-'d_시나리오'!$I$6))))</f>
        <v/>
      </c>
      <c r="Q2780">
        <f>INDEX('d_분포'!$B$2:$B$57,RANDBETWEEN(1,56))</f>
        <v/>
      </c>
      <c r="R2780">
        <f>BETAINV(RAND(),5,5)</f>
        <v/>
      </c>
      <c r="S2780">
        <f>'d_고정'!$B$1*'6_기대효과'!$H$7*('d_시나리오'!$I$7/'d_고정'!$B$2)*B2780</f>
        <v/>
      </c>
      <c r="T2780">
        <f>S2780*D2780</f>
        <v/>
      </c>
      <c r="U2780">
        <f>S2780*F2780*H2780</f>
        <v/>
      </c>
      <c r="V2780">
        <f>S2780*F2780*(H2780-1)</f>
        <v/>
      </c>
      <c r="W2780">
        <f>U2780*J2780</f>
        <v/>
      </c>
      <c r="X2780">
        <f>T2780+W2780</f>
        <v/>
      </c>
      <c r="Y2780">
        <f>(T2780*E2780+W2780*L2780)*(1-R2780-'d_고정'!$B$13)</f>
        <v/>
      </c>
      <c r="Z2780">
        <f>(U2780*N2780*Q2780+'d_고정'!$B$3*('6_기대효과'!$H$7/8)*Q2780*'d_고정'!$B$10*P2780*('6_기대효과'!$K$7/'d_고정'!$B$9))*(1-R2780)</f>
        <v/>
      </c>
      <c r="AA2780">
        <f>W2780*L2780*(1-R2780-'d_고정'!$B$13)+U2780*MAX(N2780-'d_고정'!$B$10*P2780*('6_기대효과'!$K$7/'d_고정'!$B$9),0)*Q2780*(1-R2780)</f>
        <v/>
      </c>
      <c r="AB2780">
        <f>Y2780+Z2780</f>
        <v/>
      </c>
      <c r="AC2780">
        <f>Y2780/('d_고정'!$B$5*'6_기대효과'!$H$7/8)/'d_고정'!$B$6</f>
        <v/>
      </c>
      <c r="AD2780">
        <f>Y2780/('d_고정'!$B$8*'6_기대효과'!$H$7/8)</f>
        <v/>
      </c>
    </row>
    <row r="2781">
      <c r="A2781">
        <f>RAND()</f>
        <v/>
      </c>
      <c r="B2781">
        <f>IF('d_시나리오'!$J$2='d_시나리오'!$H$2,'d_시나리오'!$I$2,IF(A2781&lt;('d_시나리오'!$I$2-'d_시나리오'!$H$2)/('d_시나리오'!$J$2-'d_시나리오'!$H$2),'d_시나리오'!$H$2+SQRT(A2781*('d_시나리오'!$J$2-'d_시나리오'!$H$2)*('d_시나리오'!$I$2-'d_시나리오'!$H$2)),'d_시나리오'!$J$2-SQRT((1-A2781)*('d_시나리오'!$J$2-'d_시나리오'!$H$2)*('d_시나리오'!$J$2-'d_시나리오'!$I$2))))</f>
        <v/>
      </c>
      <c r="C2781">
        <f>RAND()</f>
        <v/>
      </c>
      <c r="D2781">
        <f>BETAINV(RAND(),IF(C2781&lt;'d_고정'!$B$26,'d_고정'!$B$23,'d_고정'!$B$16)+1,'d_고정'!$B$17-IF(C2781&lt;'d_고정'!$B$26,'d_고정'!$B$23,'d_고정'!$B$16)+1)*('d_고정'!$B$14+('d_고정'!$B$15-'d_고정'!$B$14)*RAND())</f>
        <v/>
      </c>
      <c r="E2781">
        <f>INDEX('d_분포'!$A$2:$A$28,RANDBETWEEN(1,27))</f>
        <v/>
      </c>
      <c r="F2781">
        <f>INDEX('d_분포'!$C$2:$C$5,RANDBETWEEN(1,4))*(0.9+0.2*RAND())</f>
        <v/>
      </c>
      <c r="G2781">
        <f>RAND()</f>
        <v/>
      </c>
      <c r="H2781">
        <f>(F2781+(1-F2781)*('d_고정'!$B$22*BETAINV(RAND(),IF(G2781&lt;'d_고정'!$B$26,'d_고정'!$B$25,'d_고정'!$B$20)+1,'d_고정'!$B$21-IF(G2781&lt;'d_고정'!$B$26,'d_고정'!$B$25,'d_고정'!$B$20)+1)+(1-'d_고정'!$B$22)*BETAINV(RAND(),IF(G2781&lt;'d_고정'!$B$26,'d_고정'!$B$24,'d_고정'!$B$18)+1,'d_고정'!$B$19-IF(G2781&lt;'d_고정'!$B$26,'d_고정'!$B$24,'d_고정'!$B$18)+1))*('d_고정'!$B$14+('d_고정'!$B$15-'d_고정'!$B$14)*RAND()))/F2781</f>
        <v/>
      </c>
      <c r="I2781">
        <f>RAND()</f>
        <v/>
      </c>
      <c r="J2781">
        <f>IF('d_시나리오'!$J$3='d_시나리오'!$H$3,'d_시나리오'!$I$3,IF(I2781&lt;('d_시나리오'!$I$3-'d_시나리오'!$H$3)/('d_시나리오'!$J$3-'d_시나리오'!$H$3),'d_시나리오'!$H$3+SQRT(I2781*('d_시나리오'!$J$3-'d_시나리오'!$H$3)*('d_시나리오'!$I$3-'d_시나리오'!$H$3)),'d_시나리오'!$J$3-SQRT((1-I2781)*('d_시나리오'!$J$3-'d_시나리오'!$H$3)*('d_시나리오'!$J$3-'d_시나리오'!$I$3))))</f>
        <v/>
      </c>
      <c r="K2781">
        <f>RAND()</f>
        <v/>
      </c>
      <c r="L2781">
        <f>IF('d_시나리오'!$J$4='d_시나리오'!$H$4,'d_시나리오'!$I$4,IF(K2781&lt;('d_시나리오'!$I$4-'d_시나리오'!$H$4)/('d_시나리오'!$J$4-'d_시나리오'!$H$4),'d_시나리오'!$H$4+SQRT(K2781*('d_시나리오'!$J$4-'d_시나리오'!$H$4)*('d_시나리오'!$I$4-'d_시나리오'!$H$4)),'d_시나리오'!$J$4-SQRT((1-K2781)*('d_시나리오'!$J$4-'d_시나리오'!$H$4)*('d_시나리오'!$J$4-'d_시나리오'!$I$4))))</f>
        <v/>
      </c>
      <c r="M2781">
        <f>RAND()</f>
        <v/>
      </c>
      <c r="N2781">
        <f>IF('d_시나리오'!$J$5='d_시나리오'!$H$5,'d_시나리오'!$I$5,IF(M2781&lt;('d_시나리오'!$I$5-'d_시나리오'!$H$5)/('d_시나리오'!$J$5-'d_시나리오'!$H$5),'d_시나리오'!$H$5+SQRT(M2781*('d_시나리오'!$J$5-'d_시나리오'!$H$5)*('d_시나리오'!$I$5-'d_시나리오'!$H$5)),'d_시나리오'!$J$5-SQRT((1-M2781)*('d_시나리오'!$J$5-'d_시나리오'!$H$5)*('d_시나리오'!$J$5-'d_시나리오'!$I$5))))</f>
        <v/>
      </c>
      <c r="O2781">
        <f>RAND()</f>
        <v/>
      </c>
      <c r="P2781">
        <f>IF('d_시나리오'!$J$6='d_시나리오'!$H$6,'d_시나리오'!$I$6,IF(O2781&lt;('d_시나리오'!$I$6-'d_시나리오'!$H$6)/('d_시나리오'!$J$6-'d_시나리오'!$H$6),'d_시나리오'!$H$6+SQRT(O2781*('d_시나리오'!$J$6-'d_시나리오'!$H$6)*('d_시나리오'!$I$6-'d_시나리오'!$H$6)),'d_시나리오'!$J$6-SQRT((1-O2781)*('d_시나리오'!$J$6-'d_시나리오'!$H$6)*('d_시나리오'!$J$6-'d_시나리오'!$I$6))))</f>
        <v/>
      </c>
      <c r="Q2781">
        <f>INDEX('d_분포'!$B$2:$B$57,RANDBETWEEN(1,56))</f>
        <v/>
      </c>
      <c r="R2781">
        <f>BETAINV(RAND(),5,5)</f>
        <v/>
      </c>
      <c r="S2781">
        <f>'d_고정'!$B$1*'6_기대효과'!$H$7*('d_시나리오'!$I$7/'d_고정'!$B$2)*B2781</f>
        <v/>
      </c>
      <c r="T2781">
        <f>S2781*D2781</f>
        <v/>
      </c>
      <c r="U2781">
        <f>S2781*F2781*H2781</f>
        <v/>
      </c>
      <c r="V2781">
        <f>S2781*F2781*(H2781-1)</f>
        <v/>
      </c>
      <c r="W2781">
        <f>U2781*J2781</f>
        <v/>
      </c>
      <c r="X2781">
        <f>T2781+W2781</f>
        <v/>
      </c>
      <c r="Y2781">
        <f>(T2781*E2781+W2781*L2781)*(1-R2781-'d_고정'!$B$13)</f>
        <v/>
      </c>
      <c r="Z2781">
        <f>(U2781*N2781*Q2781+'d_고정'!$B$3*('6_기대효과'!$H$7/8)*Q2781*'d_고정'!$B$10*P2781*('6_기대효과'!$K$7/'d_고정'!$B$9))*(1-R2781)</f>
        <v/>
      </c>
      <c r="AA2781">
        <f>W2781*L2781*(1-R2781-'d_고정'!$B$13)+U2781*MAX(N2781-'d_고정'!$B$10*P2781*('6_기대효과'!$K$7/'d_고정'!$B$9),0)*Q2781*(1-R2781)</f>
        <v/>
      </c>
      <c r="AB2781">
        <f>Y2781+Z2781</f>
        <v/>
      </c>
      <c r="AC2781">
        <f>Y2781/('d_고정'!$B$5*'6_기대효과'!$H$7/8)/'d_고정'!$B$6</f>
        <v/>
      </c>
      <c r="AD2781">
        <f>Y2781/('d_고정'!$B$8*'6_기대효과'!$H$7/8)</f>
        <v/>
      </c>
    </row>
    <row r="2782">
      <c r="A2782">
        <f>RAND()</f>
        <v/>
      </c>
      <c r="B2782">
        <f>IF('d_시나리오'!$J$2='d_시나리오'!$H$2,'d_시나리오'!$I$2,IF(A2782&lt;('d_시나리오'!$I$2-'d_시나리오'!$H$2)/('d_시나리오'!$J$2-'d_시나리오'!$H$2),'d_시나리오'!$H$2+SQRT(A2782*('d_시나리오'!$J$2-'d_시나리오'!$H$2)*('d_시나리오'!$I$2-'d_시나리오'!$H$2)),'d_시나리오'!$J$2-SQRT((1-A2782)*('d_시나리오'!$J$2-'d_시나리오'!$H$2)*('d_시나리오'!$J$2-'d_시나리오'!$I$2))))</f>
        <v/>
      </c>
      <c r="C2782">
        <f>RAND()</f>
        <v/>
      </c>
      <c r="D2782">
        <f>BETAINV(RAND(),IF(C2782&lt;'d_고정'!$B$26,'d_고정'!$B$23,'d_고정'!$B$16)+1,'d_고정'!$B$17-IF(C2782&lt;'d_고정'!$B$26,'d_고정'!$B$23,'d_고정'!$B$16)+1)*('d_고정'!$B$14+('d_고정'!$B$15-'d_고정'!$B$14)*RAND())</f>
        <v/>
      </c>
      <c r="E2782">
        <f>INDEX('d_분포'!$A$2:$A$28,RANDBETWEEN(1,27))</f>
        <v/>
      </c>
      <c r="F2782">
        <f>INDEX('d_분포'!$C$2:$C$5,RANDBETWEEN(1,4))*(0.9+0.2*RAND())</f>
        <v/>
      </c>
      <c r="G2782">
        <f>RAND()</f>
        <v/>
      </c>
      <c r="H2782">
        <f>(F2782+(1-F2782)*('d_고정'!$B$22*BETAINV(RAND(),IF(G2782&lt;'d_고정'!$B$26,'d_고정'!$B$25,'d_고정'!$B$20)+1,'d_고정'!$B$21-IF(G2782&lt;'d_고정'!$B$26,'d_고정'!$B$25,'d_고정'!$B$20)+1)+(1-'d_고정'!$B$22)*BETAINV(RAND(),IF(G2782&lt;'d_고정'!$B$26,'d_고정'!$B$24,'d_고정'!$B$18)+1,'d_고정'!$B$19-IF(G2782&lt;'d_고정'!$B$26,'d_고정'!$B$24,'d_고정'!$B$18)+1))*('d_고정'!$B$14+('d_고정'!$B$15-'d_고정'!$B$14)*RAND()))/F2782</f>
        <v/>
      </c>
      <c r="I2782">
        <f>RAND()</f>
        <v/>
      </c>
      <c r="J2782">
        <f>IF('d_시나리오'!$J$3='d_시나리오'!$H$3,'d_시나리오'!$I$3,IF(I2782&lt;('d_시나리오'!$I$3-'d_시나리오'!$H$3)/('d_시나리오'!$J$3-'d_시나리오'!$H$3),'d_시나리오'!$H$3+SQRT(I2782*('d_시나리오'!$J$3-'d_시나리오'!$H$3)*('d_시나리오'!$I$3-'d_시나리오'!$H$3)),'d_시나리오'!$J$3-SQRT((1-I2782)*('d_시나리오'!$J$3-'d_시나리오'!$H$3)*('d_시나리오'!$J$3-'d_시나리오'!$I$3))))</f>
        <v/>
      </c>
      <c r="K2782">
        <f>RAND()</f>
        <v/>
      </c>
      <c r="L2782">
        <f>IF('d_시나리오'!$J$4='d_시나리오'!$H$4,'d_시나리오'!$I$4,IF(K2782&lt;('d_시나리오'!$I$4-'d_시나리오'!$H$4)/('d_시나리오'!$J$4-'d_시나리오'!$H$4),'d_시나리오'!$H$4+SQRT(K2782*('d_시나리오'!$J$4-'d_시나리오'!$H$4)*('d_시나리오'!$I$4-'d_시나리오'!$H$4)),'d_시나리오'!$J$4-SQRT((1-K2782)*('d_시나리오'!$J$4-'d_시나리오'!$H$4)*('d_시나리오'!$J$4-'d_시나리오'!$I$4))))</f>
        <v/>
      </c>
      <c r="M2782">
        <f>RAND()</f>
        <v/>
      </c>
      <c r="N2782">
        <f>IF('d_시나리오'!$J$5='d_시나리오'!$H$5,'d_시나리오'!$I$5,IF(M2782&lt;('d_시나리오'!$I$5-'d_시나리오'!$H$5)/('d_시나리오'!$J$5-'d_시나리오'!$H$5),'d_시나리오'!$H$5+SQRT(M2782*('d_시나리오'!$J$5-'d_시나리오'!$H$5)*('d_시나리오'!$I$5-'d_시나리오'!$H$5)),'d_시나리오'!$J$5-SQRT((1-M2782)*('d_시나리오'!$J$5-'d_시나리오'!$H$5)*('d_시나리오'!$J$5-'d_시나리오'!$I$5))))</f>
        <v/>
      </c>
      <c r="O2782">
        <f>RAND()</f>
        <v/>
      </c>
      <c r="P2782">
        <f>IF('d_시나리오'!$J$6='d_시나리오'!$H$6,'d_시나리오'!$I$6,IF(O2782&lt;('d_시나리오'!$I$6-'d_시나리오'!$H$6)/('d_시나리오'!$J$6-'d_시나리오'!$H$6),'d_시나리오'!$H$6+SQRT(O2782*('d_시나리오'!$J$6-'d_시나리오'!$H$6)*('d_시나리오'!$I$6-'d_시나리오'!$H$6)),'d_시나리오'!$J$6-SQRT((1-O2782)*('d_시나리오'!$J$6-'d_시나리오'!$H$6)*('d_시나리오'!$J$6-'d_시나리오'!$I$6))))</f>
        <v/>
      </c>
      <c r="Q2782">
        <f>INDEX('d_분포'!$B$2:$B$57,RANDBETWEEN(1,56))</f>
        <v/>
      </c>
      <c r="R2782">
        <f>BETAINV(RAND(),5,5)</f>
        <v/>
      </c>
      <c r="S2782">
        <f>'d_고정'!$B$1*'6_기대효과'!$H$7*('d_시나리오'!$I$7/'d_고정'!$B$2)*B2782</f>
        <v/>
      </c>
      <c r="T2782">
        <f>S2782*D2782</f>
        <v/>
      </c>
      <c r="U2782">
        <f>S2782*F2782*H2782</f>
        <v/>
      </c>
      <c r="V2782">
        <f>S2782*F2782*(H2782-1)</f>
        <v/>
      </c>
      <c r="W2782">
        <f>U2782*J2782</f>
        <v/>
      </c>
      <c r="X2782">
        <f>T2782+W2782</f>
        <v/>
      </c>
      <c r="Y2782">
        <f>(T2782*E2782+W2782*L2782)*(1-R2782-'d_고정'!$B$13)</f>
        <v/>
      </c>
      <c r="Z2782">
        <f>(U2782*N2782*Q2782+'d_고정'!$B$3*('6_기대효과'!$H$7/8)*Q2782*'d_고정'!$B$10*P2782*('6_기대효과'!$K$7/'d_고정'!$B$9))*(1-R2782)</f>
        <v/>
      </c>
      <c r="AA2782">
        <f>W2782*L2782*(1-R2782-'d_고정'!$B$13)+U2782*MAX(N2782-'d_고정'!$B$10*P2782*('6_기대효과'!$K$7/'d_고정'!$B$9),0)*Q2782*(1-R2782)</f>
        <v/>
      </c>
      <c r="AB2782">
        <f>Y2782+Z2782</f>
        <v/>
      </c>
      <c r="AC2782">
        <f>Y2782/('d_고정'!$B$5*'6_기대효과'!$H$7/8)/'d_고정'!$B$6</f>
        <v/>
      </c>
      <c r="AD2782">
        <f>Y2782/('d_고정'!$B$8*'6_기대효과'!$H$7/8)</f>
        <v/>
      </c>
    </row>
    <row r="2783">
      <c r="A2783">
        <f>RAND()</f>
        <v/>
      </c>
      <c r="B2783">
        <f>IF('d_시나리오'!$J$2='d_시나리오'!$H$2,'d_시나리오'!$I$2,IF(A2783&lt;('d_시나리오'!$I$2-'d_시나리오'!$H$2)/('d_시나리오'!$J$2-'d_시나리오'!$H$2),'d_시나리오'!$H$2+SQRT(A2783*('d_시나리오'!$J$2-'d_시나리오'!$H$2)*('d_시나리오'!$I$2-'d_시나리오'!$H$2)),'d_시나리오'!$J$2-SQRT((1-A2783)*('d_시나리오'!$J$2-'d_시나리오'!$H$2)*('d_시나리오'!$J$2-'d_시나리오'!$I$2))))</f>
        <v/>
      </c>
      <c r="C2783">
        <f>RAND()</f>
        <v/>
      </c>
      <c r="D2783">
        <f>BETAINV(RAND(),IF(C2783&lt;'d_고정'!$B$26,'d_고정'!$B$23,'d_고정'!$B$16)+1,'d_고정'!$B$17-IF(C2783&lt;'d_고정'!$B$26,'d_고정'!$B$23,'d_고정'!$B$16)+1)*('d_고정'!$B$14+('d_고정'!$B$15-'d_고정'!$B$14)*RAND())</f>
        <v/>
      </c>
      <c r="E2783">
        <f>INDEX('d_분포'!$A$2:$A$28,RANDBETWEEN(1,27))</f>
        <v/>
      </c>
      <c r="F2783">
        <f>INDEX('d_분포'!$C$2:$C$5,RANDBETWEEN(1,4))*(0.9+0.2*RAND())</f>
        <v/>
      </c>
      <c r="G2783">
        <f>RAND()</f>
        <v/>
      </c>
      <c r="H2783">
        <f>(F2783+(1-F2783)*('d_고정'!$B$22*BETAINV(RAND(),IF(G2783&lt;'d_고정'!$B$26,'d_고정'!$B$25,'d_고정'!$B$20)+1,'d_고정'!$B$21-IF(G2783&lt;'d_고정'!$B$26,'d_고정'!$B$25,'d_고정'!$B$20)+1)+(1-'d_고정'!$B$22)*BETAINV(RAND(),IF(G2783&lt;'d_고정'!$B$26,'d_고정'!$B$24,'d_고정'!$B$18)+1,'d_고정'!$B$19-IF(G2783&lt;'d_고정'!$B$26,'d_고정'!$B$24,'d_고정'!$B$18)+1))*('d_고정'!$B$14+('d_고정'!$B$15-'d_고정'!$B$14)*RAND()))/F2783</f>
        <v/>
      </c>
      <c r="I2783">
        <f>RAND()</f>
        <v/>
      </c>
      <c r="J2783">
        <f>IF('d_시나리오'!$J$3='d_시나리오'!$H$3,'d_시나리오'!$I$3,IF(I2783&lt;('d_시나리오'!$I$3-'d_시나리오'!$H$3)/('d_시나리오'!$J$3-'d_시나리오'!$H$3),'d_시나리오'!$H$3+SQRT(I2783*('d_시나리오'!$J$3-'d_시나리오'!$H$3)*('d_시나리오'!$I$3-'d_시나리오'!$H$3)),'d_시나리오'!$J$3-SQRT((1-I2783)*('d_시나리오'!$J$3-'d_시나리오'!$H$3)*('d_시나리오'!$J$3-'d_시나리오'!$I$3))))</f>
        <v/>
      </c>
      <c r="K2783">
        <f>RAND()</f>
        <v/>
      </c>
      <c r="L2783">
        <f>IF('d_시나리오'!$J$4='d_시나리오'!$H$4,'d_시나리오'!$I$4,IF(K2783&lt;('d_시나리오'!$I$4-'d_시나리오'!$H$4)/('d_시나리오'!$J$4-'d_시나리오'!$H$4),'d_시나리오'!$H$4+SQRT(K2783*('d_시나리오'!$J$4-'d_시나리오'!$H$4)*('d_시나리오'!$I$4-'d_시나리오'!$H$4)),'d_시나리오'!$J$4-SQRT((1-K2783)*('d_시나리오'!$J$4-'d_시나리오'!$H$4)*('d_시나리오'!$J$4-'d_시나리오'!$I$4))))</f>
        <v/>
      </c>
      <c r="M2783">
        <f>RAND()</f>
        <v/>
      </c>
      <c r="N2783">
        <f>IF('d_시나리오'!$J$5='d_시나리오'!$H$5,'d_시나리오'!$I$5,IF(M2783&lt;('d_시나리오'!$I$5-'d_시나리오'!$H$5)/('d_시나리오'!$J$5-'d_시나리오'!$H$5),'d_시나리오'!$H$5+SQRT(M2783*('d_시나리오'!$J$5-'d_시나리오'!$H$5)*('d_시나리오'!$I$5-'d_시나리오'!$H$5)),'d_시나리오'!$J$5-SQRT((1-M2783)*('d_시나리오'!$J$5-'d_시나리오'!$H$5)*('d_시나리오'!$J$5-'d_시나리오'!$I$5))))</f>
        <v/>
      </c>
      <c r="O2783">
        <f>RAND()</f>
        <v/>
      </c>
      <c r="P2783">
        <f>IF('d_시나리오'!$J$6='d_시나리오'!$H$6,'d_시나리오'!$I$6,IF(O2783&lt;('d_시나리오'!$I$6-'d_시나리오'!$H$6)/('d_시나리오'!$J$6-'d_시나리오'!$H$6),'d_시나리오'!$H$6+SQRT(O2783*('d_시나리오'!$J$6-'d_시나리오'!$H$6)*('d_시나리오'!$I$6-'d_시나리오'!$H$6)),'d_시나리오'!$J$6-SQRT((1-O2783)*('d_시나리오'!$J$6-'d_시나리오'!$H$6)*('d_시나리오'!$J$6-'d_시나리오'!$I$6))))</f>
        <v/>
      </c>
      <c r="Q2783">
        <f>INDEX('d_분포'!$B$2:$B$57,RANDBETWEEN(1,56))</f>
        <v/>
      </c>
      <c r="R2783">
        <f>BETAINV(RAND(),5,5)</f>
        <v/>
      </c>
      <c r="S2783">
        <f>'d_고정'!$B$1*'6_기대효과'!$H$7*('d_시나리오'!$I$7/'d_고정'!$B$2)*B2783</f>
        <v/>
      </c>
      <c r="T2783">
        <f>S2783*D2783</f>
        <v/>
      </c>
      <c r="U2783">
        <f>S2783*F2783*H2783</f>
        <v/>
      </c>
      <c r="V2783">
        <f>S2783*F2783*(H2783-1)</f>
        <v/>
      </c>
      <c r="W2783">
        <f>U2783*J2783</f>
        <v/>
      </c>
      <c r="X2783">
        <f>T2783+W2783</f>
        <v/>
      </c>
      <c r="Y2783">
        <f>(T2783*E2783+W2783*L2783)*(1-R2783-'d_고정'!$B$13)</f>
        <v/>
      </c>
      <c r="Z2783">
        <f>(U2783*N2783*Q2783+'d_고정'!$B$3*('6_기대효과'!$H$7/8)*Q2783*'d_고정'!$B$10*P2783*('6_기대효과'!$K$7/'d_고정'!$B$9))*(1-R2783)</f>
        <v/>
      </c>
      <c r="AA2783">
        <f>W2783*L2783*(1-R2783-'d_고정'!$B$13)+U2783*MAX(N2783-'d_고정'!$B$10*P2783*('6_기대효과'!$K$7/'d_고정'!$B$9),0)*Q2783*(1-R2783)</f>
        <v/>
      </c>
      <c r="AB2783">
        <f>Y2783+Z2783</f>
        <v/>
      </c>
      <c r="AC2783">
        <f>Y2783/('d_고정'!$B$5*'6_기대효과'!$H$7/8)/'d_고정'!$B$6</f>
        <v/>
      </c>
      <c r="AD2783">
        <f>Y2783/('d_고정'!$B$8*'6_기대효과'!$H$7/8)</f>
        <v/>
      </c>
    </row>
    <row r="2784">
      <c r="A2784">
        <f>RAND()</f>
        <v/>
      </c>
      <c r="B2784">
        <f>IF('d_시나리오'!$J$2='d_시나리오'!$H$2,'d_시나리오'!$I$2,IF(A2784&lt;('d_시나리오'!$I$2-'d_시나리오'!$H$2)/('d_시나리오'!$J$2-'d_시나리오'!$H$2),'d_시나리오'!$H$2+SQRT(A2784*('d_시나리오'!$J$2-'d_시나리오'!$H$2)*('d_시나리오'!$I$2-'d_시나리오'!$H$2)),'d_시나리오'!$J$2-SQRT((1-A2784)*('d_시나리오'!$J$2-'d_시나리오'!$H$2)*('d_시나리오'!$J$2-'d_시나리오'!$I$2))))</f>
        <v/>
      </c>
      <c r="C2784">
        <f>RAND()</f>
        <v/>
      </c>
      <c r="D2784">
        <f>BETAINV(RAND(),IF(C2784&lt;'d_고정'!$B$26,'d_고정'!$B$23,'d_고정'!$B$16)+1,'d_고정'!$B$17-IF(C2784&lt;'d_고정'!$B$26,'d_고정'!$B$23,'d_고정'!$B$16)+1)*('d_고정'!$B$14+('d_고정'!$B$15-'d_고정'!$B$14)*RAND())</f>
        <v/>
      </c>
      <c r="E2784">
        <f>INDEX('d_분포'!$A$2:$A$28,RANDBETWEEN(1,27))</f>
        <v/>
      </c>
      <c r="F2784">
        <f>INDEX('d_분포'!$C$2:$C$5,RANDBETWEEN(1,4))*(0.9+0.2*RAND())</f>
        <v/>
      </c>
      <c r="G2784">
        <f>RAND()</f>
        <v/>
      </c>
      <c r="H2784">
        <f>(F2784+(1-F2784)*('d_고정'!$B$22*BETAINV(RAND(),IF(G2784&lt;'d_고정'!$B$26,'d_고정'!$B$25,'d_고정'!$B$20)+1,'d_고정'!$B$21-IF(G2784&lt;'d_고정'!$B$26,'d_고정'!$B$25,'d_고정'!$B$20)+1)+(1-'d_고정'!$B$22)*BETAINV(RAND(),IF(G2784&lt;'d_고정'!$B$26,'d_고정'!$B$24,'d_고정'!$B$18)+1,'d_고정'!$B$19-IF(G2784&lt;'d_고정'!$B$26,'d_고정'!$B$24,'d_고정'!$B$18)+1))*('d_고정'!$B$14+('d_고정'!$B$15-'d_고정'!$B$14)*RAND()))/F2784</f>
        <v/>
      </c>
      <c r="I2784">
        <f>RAND()</f>
        <v/>
      </c>
      <c r="J2784">
        <f>IF('d_시나리오'!$J$3='d_시나리오'!$H$3,'d_시나리오'!$I$3,IF(I2784&lt;('d_시나리오'!$I$3-'d_시나리오'!$H$3)/('d_시나리오'!$J$3-'d_시나리오'!$H$3),'d_시나리오'!$H$3+SQRT(I2784*('d_시나리오'!$J$3-'d_시나리오'!$H$3)*('d_시나리오'!$I$3-'d_시나리오'!$H$3)),'d_시나리오'!$J$3-SQRT((1-I2784)*('d_시나리오'!$J$3-'d_시나리오'!$H$3)*('d_시나리오'!$J$3-'d_시나리오'!$I$3))))</f>
        <v/>
      </c>
      <c r="K2784">
        <f>RAND()</f>
        <v/>
      </c>
      <c r="L2784">
        <f>IF('d_시나리오'!$J$4='d_시나리오'!$H$4,'d_시나리오'!$I$4,IF(K2784&lt;('d_시나리오'!$I$4-'d_시나리오'!$H$4)/('d_시나리오'!$J$4-'d_시나리오'!$H$4),'d_시나리오'!$H$4+SQRT(K2784*('d_시나리오'!$J$4-'d_시나리오'!$H$4)*('d_시나리오'!$I$4-'d_시나리오'!$H$4)),'d_시나리오'!$J$4-SQRT((1-K2784)*('d_시나리오'!$J$4-'d_시나리오'!$H$4)*('d_시나리오'!$J$4-'d_시나리오'!$I$4))))</f>
        <v/>
      </c>
      <c r="M2784">
        <f>RAND()</f>
        <v/>
      </c>
      <c r="N2784">
        <f>IF('d_시나리오'!$J$5='d_시나리오'!$H$5,'d_시나리오'!$I$5,IF(M2784&lt;('d_시나리오'!$I$5-'d_시나리오'!$H$5)/('d_시나리오'!$J$5-'d_시나리오'!$H$5),'d_시나리오'!$H$5+SQRT(M2784*('d_시나리오'!$J$5-'d_시나리오'!$H$5)*('d_시나리오'!$I$5-'d_시나리오'!$H$5)),'d_시나리오'!$J$5-SQRT((1-M2784)*('d_시나리오'!$J$5-'d_시나리오'!$H$5)*('d_시나리오'!$J$5-'d_시나리오'!$I$5))))</f>
        <v/>
      </c>
      <c r="O2784">
        <f>RAND()</f>
        <v/>
      </c>
      <c r="P2784">
        <f>IF('d_시나리오'!$J$6='d_시나리오'!$H$6,'d_시나리오'!$I$6,IF(O2784&lt;('d_시나리오'!$I$6-'d_시나리오'!$H$6)/('d_시나리오'!$J$6-'d_시나리오'!$H$6),'d_시나리오'!$H$6+SQRT(O2784*('d_시나리오'!$J$6-'d_시나리오'!$H$6)*('d_시나리오'!$I$6-'d_시나리오'!$H$6)),'d_시나리오'!$J$6-SQRT((1-O2784)*('d_시나리오'!$J$6-'d_시나리오'!$H$6)*('d_시나리오'!$J$6-'d_시나리오'!$I$6))))</f>
        <v/>
      </c>
      <c r="Q2784">
        <f>INDEX('d_분포'!$B$2:$B$57,RANDBETWEEN(1,56))</f>
        <v/>
      </c>
      <c r="R2784">
        <f>BETAINV(RAND(),5,5)</f>
        <v/>
      </c>
      <c r="S2784">
        <f>'d_고정'!$B$1*'6_기대효과'!$H$7*('d_시나리오'!$I$7/'d_고정'!$B$2)*B2784</f>
        <v/>
      </c>
      <c r="T2784">
        <f>S2784*D2784</f>
        <v/>
      </c>
      <c r="U2784">
        <f>S2784*F2784*H2784</f>
        <v/>
      </c>
      <c r="V2784">
        <f>S2784*F2784*(H2784-1)</f>
        <v/>
      </c>
      <c r="W2784">
        <f>U2784*J2784</f>
        <v/>
      </c>
      <c r="X2784">
        <f>T2784+W2784</f>
        <v/>
      </c>
      <c r="Y2784">
        <f>(T2784*E2784+W2784*L2784)*(1-R2784-'d_고정'!$B$13)</f>
        <v/>
      </c>
      <c r="Z2784">
        <f>(U2784*N2784*Q2784+'d_고정'!$B$3*('6_기대효과'!$H$7/8)*Q2784*'d_고정'!$B$10*P2784*('6_기대효과'!$K$7/'d_고정'!$B$9))*(1-R2784)</f>
        <v/>
      </c>
      <c r="AA2784">
        <f>W2784*L2784*(1-R2784-'d_고정'!$B$13)+U2784*MAX(N2784-'d_고정'!$B$10*P2784*('6_기대효과'!$K$7/'d_고정'!$B$9),0)*Q2784*(1-R2784)</f>
        <v/>
      </c>
      <c r="AB2784">
        <f>Y2784+Z2784</f>
        <v/>
      </c>
      <c r="AC2784">
        <f>Y2784/('d_고정'!$B$5*'6_기대효과'!$H$7/8)/'d_고정'!$B$6</f>
        <v/>
      </c>
      <c r="AD2784">
        <f>Y2784/('d_고정'!$B$8*'6_기대효과'!$H$7/8)</f>
        <v/>
      </c>
    </row>
    <row r="2785">
      <c r="A2785">
        <f>RAND()</f>
        <v/>
      </c>
      <c r="B2785">
        <f>IF('d_시나리오'!$J$2='d_시나리오'!$H$2,'d_시나리오'!$I$2,IF(A2785&lt;('d_시나리오'!$I$2-'d_시나리오'!$H$2)/('d_시나리오'!$J$2-'d_시나리오'!$H$2),'d_시나리오'!$H$2+SQRT(A2785*('d_시나리오'!$J$2-'d_시나리오'!$H$2)*('d_시나리오'!$I$2-'d_시나리오'!$H$2)),'d_시나리오'!$J$2-SQRT((1-A2785)*('d_시나리오'!$J$2-'d_시나리오'!$H$2)*('d_시나리오'!$J$2-'d_시나리오'!$I$2))))</f>
        <v/>
      </c>
      <c r="C2785">
        <f>RAND()</f>
        <v/>
      </c>
      <c r="D2785">
        <f>BETAINV(RAND(),IF(C2785&lt;'d_고정'!$B$26,'d_고정'!$B$23,'d_고정'!$B$16)+1,'d_고정'!$B$17-IF(C2785&lt;'d_고정'!$B$26,'d_고정'!$B$23,'d_고정'!$B$16)+1)*('d_고정'!$B$14+('d_고정'!$B$15-'d_고정'!$B$14)*RAND())</f>
        <v/>
      </c>
      <c r="E2785">
        <f>INDEX('d_분포'!$A$2:$A$28,RANDBETWEEN(1,27))</f>
        <v/>
      </c>
      <c r="F2785">
        <f>INDEX('d_분포'!$C$2:$C$5,RANDBETWEEN(1,4))*(0.9+0.2*RAND())</f>
        <v/>
      </c>
      <c r="G2785">
        <f>RAND()</f>
        <v/>
      </c>
      <c r="H2785">
        <f>(F2785+(1-F2785)*('d_고정'!$B$22*BETAINV(RAND(),IF(G2785&lt;'d_고정'!$B$26,'d_고정'!$B$25,'d_고정'!$B$20)+1,'d_고정'!$B$21-IF(G2785&lt;'d_고정'!$B$26,'d_고정'!$B$25,'d_고정'!$B$20)+1)+(1-'d_고정'!$B$22)*BETAINV(RAND(),IF(G2785&lt;'d_고정'!$B$26,'d_고정'!$B$24,'d_고정'!$B$18)+1,'d_고정'!$B$19-IF(G2785&lt;'d_고정'!$B$26,'d_고정'!$B$24,'d_고정'!$B$18)+1))*('d_고정'!$B$14+('d_고정'!$B$15-'d_고정'!$B$14)*RAND()))/F2785</f>
        <v/>
      </c>
      <c r="I2785">
        <f>RAND()</f>
        <v/>
      </c>
      <c r="J2785">
        <f>IF('d_시나리오'!$J$3='d_시나리오'!$H$3,'d_시나리오'!$I$3,IF(I2785&lt;('d_시나리오'!$I$3-'d_시나리오'!$H$3)/('d_시나리오'!$J$3-'d_시나리오'!$H$3),'d_시나리오'!$H$3+SQRT(I2785*('d_시나리오'!$J$3-'d_시나리오'!$H$3)*('d_시나리오'!$I$3-'d_시나리오'!$H$3)),'d_시나리오'!$J$3-SQRT((1-I2785)*('d_시나리오'!$J$3-'d_시나리오'!$H$3)*('d_시나리오'!$J$3-'d_시나리오'!$I$3))))</f>
        <v/>
      </c>
      <c r="K2785">
        <f>RAND()</f>
        <v/>
      </c>
      <c r="L2785">
        <f>IF('d_시나리오'!$J$4='d_시나리오'!$H$4,'d_시나리오'!$I$4,IF(K2785&lt;('d_시나리오'!$I$4-'d_시나리오'!$H$4)/('d_시나리오'!$J$4-'d_시나리오'!$H$4),'d_시나리오'!$H$4+SQRT(K2785*('d_시나리오'!$J$4-'d_시나리오'!$H$4)*('d_시나리오'!$I$4-'d_시나리오'!$H$4)),'d_시나리오'!$J$4-SQRT((1-K2785)*('d_시나리오'!$J$4-'d_시나리오'!$H$4)*('d_시나리오'!$J$4-'d_시나리오'!$I$4))))</f>
        <v/>
      </c>
      <c r="M2785">
        <f>RAND()</f>
        <v/>
      </c>
      <c r="N2785">
        <f>IF('d_시나리오'!$J$5='d_시나리오'!$H$5,'d_시나리오'!$I$5,IF(M2785&lt;('d_시나리오'!$I$5-'d_시나리오'!$H$5)/('d_시나리오'!$J$5-'d_시나리오'!$H$5),'d_시나리오'!$H$5+SQRT(M2785*('d_시나리오'!$J$5-'d_시나리오'!$H$5)*('d_시나리오'!$I$5-'d_시나리오'!$H$5)),'d_시나리오'!$J$5-SQRT((1-M2785)*('d_시나리오'!$J$5-'d_시나리오'!$H$5)*('d_시나리오'!$J$5-'d_시나리오'!$I$5))))</f>
        <v/>
      </c>
      <c r="O2785">
        <f>RAND()</f>
        <v/>
      </c>
      <c r="P2785">
        <f>IF('d_시나리오'!$J$6='d_시나리오'!$H$6,'d_시나리오'!$I$6,IF(O2785&lt;('d_시나리오'!$I$6-'d_시나리오'!$H$6)/('d_시나리오'!$J$6-'d_시나리오'!$H$6),'d_시나리오'!$H$6+SQRT(O2785*('d_시나리오'!$J$6-'d_시나리오'!$H$6)*('d_시나리오'!$I$6-'d_시나리오'!$H$6)),'d_시나리오'!$J$6-SQRT((1-O2785)*('d_시나리오'!$J$6-'d_시나리오'!$H$6)*('d_시나리오'!$J$6-'d_시나리오'!$I$6))))</f>
        <v/>
      </c>
      <c r="Q2785">
        <f>INDEX('d_분포'!$B$2:$B$57,RANDBETWEEN(1,56))</f>
        <v/>
      </c>
      <c r="R2785">
        <f>BETAINV(RAND(),5,5)</f>
        <v/>
      </c>
      <c r="S2785">
        <f>'d_고정'!$B$1*'6_기대효과'!$H$7*('d_시나리오'!$I$7/'d_고정'!$B$2)*B2785</f>
        <v/>
      </c>
      <c r="T2785">
        <f>S2785*D2785</f>
        <v/>
      </c>
      <c r="U2785">
        <f>S2785*F2785*H2785</f>
        <v/>
      </c>
      <c r="V2785">
        <f>S2785*F2785*(H2785-1)</f>
        <v/>
      </c>
      <c r="W2785">
        <f>U2785*J2785</f>
        <v/>
      </c>
      <c r="X2785">
        <f>T2785+W2785</f>
        <v/>
      </c>
      <c r="Y2785">
        <f>(T2785*E2785+W2785*L2785)*(1-R2785-'d_고정'!$B$13)</f>
        <v/>
      </c>
      <c r="Z2785">
        <f>(U2785*N2785*Q2785+'d_고정'!$B$3*('6_기대효과'!$H$7/8)*Q2785*'d_고정'!$B$10*P2785*('6_기대효과'!$K$7/'d_고정'!$B$9))*(1-R2785)</f>
        <v/>
      </c>
      <c r="AA2785">
        <f>W2785*L2785*(1-R2785-'d_고정'!$B$13)+U2785*MAX(N2785-'d_고정'!$B$10*P2785*('6_기대효과'!$K$7/'d_고정'!$B$9),0)*Q2785*(1-R2785)</f>
        <v/>
      </c>
      <c r="AB2785">
        <f>Y2785+Z2785</f>
        <v/>
      </c>
      <c r="AC2785">
        <f>Y2785/('d_고정'!$B$5*'6_기대효과'!$H$7/8)/'d_고정'!$B$6</f>
        <v/>
      </c>
      <c r="AD2785">
        <f>Y2785/('d_고정'!$B$8*'6_기대효과'!$H$7/8)</f>
        <v/>
      </c>
    </row>
    <row r="2786">
      <c r="A2786">
        <f>RAND()</f>
        <v/>
      </c>
      <c r="B2786">
        <f>IF('d_시나리오'!$J$2='d_시나리오'!$H$2,'d_시나리오'!$I$2,IF(A2786&lt;('d_시나리오'!$I$2-'d_시나리오'!$H$2)/('d_시나리오'!$J$2-'d_시나리오'!$H$2),'d_시나리오'!$H$2+SQRT(A2786*('d_시나리오'!$J$2-'d_시나리오'!$H$2)*('d_시나리오'!$I$2-'d_시나리오'!$H$2)),'d_시나리오'!$J$2-SQRT((1-A2786)*('d_시나리오'!$J$2-'d_시나리오'!$H$2)*('d_시나리오'!$J$2-'d_시나리오'!$I$2))))</f>
        <v/>
      </c>
      <c r="C2786">
        <f>RAND()</f>
        <v/>
      </c>
      <c r="D2786">
        <f>BETAINV(RAND(),IF(C2786&lt;'d_고정'!$B$26,'d_고정'!$B$23,'d_고정'!$B$16)+1,'d_고정'!$B$17-IF(C2786&lt;'d_고정'!$B$26,'d_고정'!$B$23,'d_고정'!$B$16)+1)*('d_고정'!$B$14+('d_고정'!$B$15-'d_고정'!$B$14)*RAND())</f>
        <v/>
      </c>
      <c r="E2786">
        <f>INDEX('d_분포'!$A$2:$A$28,RANDBETWEEN(1,27))</f>
        <v/>
      </c>
      <c r="F2786">
        <f>INDEX('d_분포'!$C$2:$C$5,RANDBETWEEN(1,4))*(0.9+0.2*RAND())</f>
        <v/>
      </c>
      <c r="G2786">
        <f>RAND()</f>
        <v/>
      </c>
      <c r="H2786">
        <f>(F2786+(1-F2786)*('d_고정'!$B$22*BETAINV(RAND(),IF(G2786&lt;'d_고정'!$B$26,'d_고정'!$B$25,'d_고정'!$B$20)+1,'d_고정'!$B$21-IF(G2786&lt;'d_고정'!$B$26,'d_고정'!$B$25,'d_고정'!$B$20)+1)+(1-'d_고정'!$B$22)*BETAINV(RAND(),IF(G2786&lt;'d_고정'!$B$26,'d_고정'!$B$24,'d_고정'!$B$18)+1,'d_고정'!$B$19-IF(G2786&lt;'d_고정'!$B$26,'d_고정'!$B$24,'d_고정'!$B$18)+1))*('d_고정'!$B$14+('d_고정'!$B$15-'d_고정'!$B$14)*RAND()))/F2786</f>
        <v/>
      </c>
      <c r="I2786">
        <f>RAND()</f>
        <v/>
      </c>
      <c r="J2786">
        <f>IF('d_시나리오'!$J$3='d_시나리오'!$H$3,'d_시나리오'!$I$3,IF(I2786&lt;('d_시나리오'!$I$3-'d_시나리오'!$H$3)/('d_시나리오'!$J$3-'d_시나리오'!$H$3),'d_시나리오'!$H$3+SQRT(I2786*('d_시나리오'!$J$3-'d_시나리오'!$H$3)*('d_시나리오'!$I$3-'d_시나리오'!$H$3)),'d_시나리오'!$J$3-SQRT((1-I2786)*('d_시나리오'!$J$3-'d_시나리오'!$H$3)*('d_시나리오'!$J$3-'d_시나리오'!$I$3))))</f>
        <v/>
      </c>
      <c r="K2786">
        <f>RAND()</f>
        <v/>
      </c>
      <c r="L2786">
        <f>IF('d_시나리오'!$J$4='d_시나리오'!$H$4,'d_시나리오'!$I$4,IF(K2786&lt;('d_시나리오'!$I$4-'d_시나리오'!$H$4)/('d_시나리오'!$J$4-'d_시나리오'!$H$4),'d_시나리오'!$H$4+SQRT(K2786*('d_시나리오'!$J$4-'d_시나리오'!$H$4)*('d_시나리오'!$I$4-'d_시나리오'!$H$4)),'d_시나리오'!$J$4-SQRT((1-K2786)*('d_시나리오'!$J$4-'d_시나리오'!$H$4)*('d_시나리오'!$J$4-'d_시나리오'!$I$4))))</f>
        <v/>
      </c>
      <c r="M2786">
        <f>RAND()</f>
        <v/>
      </c>
      <c r="N2786">
        <f>IF('d_시나리오'!$J$5='d_시나리오'!$H$5,'d_시나리오'!$I$5,IF(M2786&lt;('d_시나리오'!$I$5-'d_시나리오'!$H$5)/('d_시나리오'!$J$5-'d_시나리오'!$H$5),'d_시나리오'!$H$5+SQRT(M2786*('d_시나리오'!$J$5-'d_시나리오'!$H$5)*('d_시나리오'!$I$5-'d_시나리오'!$H$5)),'d_시나리오'!$J$5-SQRT((1-M2786)*('d_시나리오'!$J$5-'d_시나리오'!$H$5)*('d_시나리오'!$J$5-'d_시나리오'!$I$5))))</f>
        <v/>
      </c>
      <c r="O2786">
        <f>RAND()</f>
        <v/>
      </c>
      <c r="P2786">
        <f>IF('d_시나리오'!$J$6='d_시나리오'!$H$6,'d_시나리오'!$I$6,IF(O2786&lt;('d_시나리오'!$I$6-'d_시나리오'!$H$6)/('d_시나리오'!$J$6-'d_시나리오'!$H$6),'d_시나리오'!$H$6+SQRT(O2786*('d_시나리오'!$J$6-'d_시나리오'!$H$6)*('d_시나리오'!$I$6-'d_시나리오'!$H$6)),'d_시나리오'!$J$6-SQRT((1-O2786)*('d_시나리오'!$J$6-'d_시나리오'!$H$6)*('d_시나리오'!$J$6-'d_시나리오'!$I$6))))</f>
        <v/>
      </c>
      <c r="Q2786">
        <f>INDEX('d_분포'!$B$2:$B$57,RANDBETWEEN(1,56))</f>
        <v/>
      </c>
      <c r="R2786">
        <f>BETAINV(RAND(),5,5)</f>
        <v/>
      </c>
      <c r="S2786">
        <f>'d_고정'!$B$1*'6_기대효과'!$H$7*('d_시나리오'!$I$7/'d_고정'!$B$2)*B2786</f>
        <v/>
      </c>
      <c r="T2786">
        <f>S2786*D2786</f>
        <v/>
      </c>
      <c r="U2786">
        <f>S2786*F2786*H2786</f>
        <v/>
      </c>
      <c r="V2786">
        <f>S2786*F2786*(H2786-1)</f>
        <v/>
      </c>
      <c r="W2786">
        <f>U2786*J2786</f>
        <v/>
      </c>
      <c r="X2786">
        <f>T2786+W2786</f>
        <v/>
      </c>
      <c r="Y2786">
        <f>(T2786*E2786+W2786*L2786)*(1-R2786-'d_고정'!$B$13)</f>
        <v/>
      </c>
      <c r="Z2786">
        <f>(U2786*N2786*Q2786+'d_고정'!$B$3*('6_기대효과'!$H$7/8)*Q2786*'d_고정'!$B$10*P2786*('6_기대효과'!$K$7/'d_고정'!$B$9))*(1-R2786)</f>
        <v/>
      </c>
      <c r="AA2786">
        <f>W2786*L2786*(1-R2786-'d_고정'!$B$13)+U2786*MAX(N2786-'d_고정'!$B$10*P2786*('6_기대효과'!$K$7/'d_고정'!$B$9),0)*Q2786*(1-R2786)</f>
        <v/>
      </c>
      <c r="AB2786">
        <f>Y2786+Z2786</f>
        <v/>
      </c>
      <c r="AC2786">
        <f>Y2786/('d_고정'!$B$5*'6_기대효과'!$H$7/8)/'d_고정'!$B$6</f>
        <v/>
      </c>
      <c r="AD2786">
        <f>Y2786/('d_고정'!$B$8*'6_기대효과'!$H$7/8)</f>
        <v/>
      </c>
    </row>
    <row r="2787">
      <c r="A2787">
        <f>RAND()</f>
        <v/>
      </c>
      <c r="B2787">
        <f>IF('d_시나리오'!$J$2='d_시나리오'!$H$2,'d_시나리오'!$I$2,IF(A2787&lt;('d_시나리오'!$I$2-'d_시나리오'!$H$2)/('d_시나리오'!$J$2-'d_시나리오'!$H$2),'d_시나리오'!$H$2+SQRT(A2787*('d_시나리오'!$J$2-'d_시나리오'!$H$2)*('d_시나리오'!$I$2-'d_시나리오'!$H$2)),'d_시나리오'!$J$2-SQRT((1-A2787)*('d_시나리오'!$J$2-'d_시나리오'!$H$2)*('d_시나리오'!$J$2-'d_시나리오'!$I$2))))</f>
        <v/>
      </c>
      <c r="C2787">
        <f>RAND()</f>
        <v/>
      </c>
      <c r="D2787">
        <f>BETAINV(RAND(),IF(C2787&lt;'d_고정'!$B$26,'d_고정'!$B$23,'d_고정'!$B$16)+1,'d_고정'!$B$17-IF(C2787&lt;'d_고정'!$B$26,'d_고정'!$B$23,'d_고정'!$B$16)+1)*('d_고정'!$B$14+('d_고정'!$B$15-'d_고정'!$B$14)*RAND())</f>
        <v/>
      </c>
      <c r="E2787">
        <f>INDEX('d_분포'!$A$2:$A$28,RANDBETWEEN(1,27))</f>
        <v/>
      </c>
      <c r="F2787">
        <f>INDEX('d_분포'!$C$2:$C$5,RANDBETWEEN(1,4))*(0.9+0.2*RAND())</f>
        <v/>
      </c>
      <c r="G2787">
        <f>RAND()</f>
        <v/>
      </c>
      <c r="H2787">
        <f>(F2787+(1-F2787)*('d_고정'!$B$22*BETAINV(RAND(),IF(G2787&lt;'d_고정'!$B$26,'d_고정'!$B$25,'d_고정'!$B$20)+1,'d_고정'!$B$21-IF(G2787&lt;'d_고정'!$B$26,'d_고정'!$B$25,'d_고정'!$B$20)+1)+(1-'d_고정'!$B$22)*BETAINV(RAND(),IF(G2787&lt;'d_고정'!$B$26,'d_고정'!$B$24,'d_고정'!$B$18)+1,'d_고정'!$B$19-IF(G2787&lt;'d_고정'!$B$26,'d_고정'!$B$24,'d_고정'!$B$18)+1))*('d_고정'!$B$14+('d_고정'!$B$15-'d_고정'!$B$14)*RAND()))/F2787</f>
        <v/>
      </c>
      <c r="I2787">
        <f>RAND()</f>
        <v/>
      </c>
      <c r="J2787">
        <f>IF('d_시나리오'!$J$3='d_시나리오'!$H$3,'d_시나리오'!$I$3,IF(I2787&lt;('d_시나리오'!$I$3-'d_시나리오'!$H$3)/('d_시나리오'!$J$3-'d_시나리오'!$H$3),'d_시나리오'!$H$3+SQRT(I2787*('d_시나리오'!$J$3-'d_시나리오'!$H$3)*('d_시나리오'!$I$3-'d_시나리오'!$H$3)),'d_시나리오'!$J$3-SQRT((1-I2787)*('d_시나리오'!$J$3-'d_시나리오'!$H$3)*('d_시나리오'!$J$3-'d_시나리오'!$I$3))))</f>
        <v/>
      </c>
      <c r="K2787">
        <f>RAND()</f>
        <v/>
      </c>
      <c r="L2787">
        <f>IF('d_시나리오'!$J$4='d_시나리오'!$H$4,'d_시나리오'!$I$4,IF(K2787&lt;('d_시나리오'!$I$4-'d_시나리오'!$H$4)/('d_시나리오'!$J$4-'d_시나리오'!$H$4),'d_시나리오'!$H$4+SQRT(K2787*('d_시나리오'!$J$4-'d_시나리오'!$H$4)*('d_시나리오'!$I$4-'d_시나리오'!$H$4)),'d_시나리오'!$J$4-SQRT((1-K2787)*('d_시나리오'!$J$4-'d_시나리오'!$H$4)*('d_시나리오'!$J$4-'d_시나리오'!$I$4))))</f>
        <v/>
      </c>
      <c r="M2787">
        <f>RAND()</f>
        <v/>
      </c>
      <c r="N2787">
        <f>IF('d_시나리오'!$J$5='d_시나리오'!$H$5,'d_시나리오'!$I$5,IF(M2787&lt;('d_시나리오'!$I$5-'d_시나리오'!$H$5)/('d_시나리오'!$J$5-'d_시나리오'!$H$5),'d_시나리오'!$H$5+SQRT(M2787*('d_시나리오'!$J$5-'d_시나리오'!$H$5)*('d_시나리오'!$I$5-'d_시나리오'!$H$5)),'d_시나리오'!$J$5-SQRT((1-M2787)*('d_시나리오'!$J$5-'d_시나리오'!$H$5)*('d_시나리오'!$J$5-'d_시나리오'!$I$5))))</f>
        <v/>
      </c>
      <c r="O2787">
        <f>RAND()</f>
        <v/>
      </c>
      <c r="P2787">
        <f>IF('d_시나리오'!$J$6='d_시나리오'!$H$6,'d_시나리오'!$I$6,IF(O2787&lt;('d_시나리오'!$I$6-'d_시나리오'!$H$6)/('d_시나리오'!$J$6-'d_시나리오'!$H$6),'d_시나리오'!$H$6+SQRT(O2787*('d_시나리오'!$J$6-'d_시나리오'!$H$6)*('d_시나리오'!$I$6-'d_시나리오'!$H$6)),'d_시나리오'!$J$6-SQRT((1-O2787)*('d_시나리오'!$J$6-'d_시나리오'!$H$6)*('d_시나리오'!$J$6-'d_시나리오'!$I$6))))</f>
        <v/>
      </c>
      <c r="Q2787">
        <f>INDEX('d_분포'!$B$2:$B$57,RANDBETWEEN(1,56))</f>
        <v/>
      </c>
      <c r="R2787">
        <f>BETAINV(RAND(),5,5)</f>
        <v/>
      </c>
      <c r="S2787">
        <f>'d_고정'!$B$1*'6_기대효과'!$H$7*('d_시나리오'!$I$7/'d_고정'!$B$2)*B2787</f>
        <v/>
      </c>
      <c r="T2787">
        <f>S2787*D2787</f>
        <v/>
      </c>
      <c r="U2787">
        <f>S2787*F2787*H2787</f>
        <v/>
      </c>
      <c r="V2787">
        <f>S2787*F2787*(H2787-1)</f>
        <v/>
      </c>
      <c r="W2787">
        <f>U2787*J2787</f>
        <v/>
      </c>
      <c r="X2787">
        <f>T2787+W2787</f>
        <v/>
      </c>
      <c r="Y2787">
        <f>(T2787*E2787+W2787*L2787)*(1-R2787-'d_고정'!$B$13)</f>
        <v/>
      </c>
      <c r="Z2787">
        <f>(U2787*N2787*Q2787+'d_고정'!$B$3*('6_기대효과'!$H$7/8)*Q2787*'d_고정'!$B$10*P2787*('6_기대효과'!$K$7/'d_고정'!$B$9))*(1-R2787)</f>
        <v/>
      </c>
      <c r="AA2787">
        <f>W2787*L2787*(1-R2787-'d_고정'!$B$13)+U2787*MAX(N2787-'d_고정'!$B$10*P2787*('6_기대효과'!$K$7/'d_고정'!$B$9),0)*Q2787*(1-R2787)</f>
        <v/>
      </c>
      <c r="AB2787">
        <f>Y2787+Z2787</f>
        <v/>
      </c>
      <c r="AC2787">
        <f>Y2787/('d_고정'!$B$5*'6_기대효과'!$H$7/8)/'d_고정'!$B$6</f>
        <v/>
      </c>
      <c r="AD2787">
        <f>Y2787/('d_고정'!$B$8*'6_기대효과'!$H$7/8)</f>
        <v/>
      </c>
    </row>
    <row r="2788">
      <c r="A2788">
        <f>RAND()</f>
        <v/>
      </c>
      <c r="B2788">
        <f>IF('d_시나리오'!$J$2='d_시나리오'!$H$2,'d_시나리오'!$I$2,IF(A2788&lt;('d_시나리오'!$I$2-'d_시나리오'!$H$2)/('d_시나리오'!$J$2-'d_시나리오'!$H$2),'d_시나리오'!$H$2+SQRT(A2788*('d_시나리오'!$J$2-'d_시나리오'!$H$2)*('d_시나리오'!$I$2-'d_시나리오'!$H$2)),'d_시나리오'!$J$2-SQRT((1-A2788)*('d_시나리오'!$J$2-'d_시나리오'!$H$2)*('d_시나리오'!$J$2-'d_시나리오'!$I$2))))</f>
        <v/>
      </c>
      <c r="C2788">
        <f>RAND()</f>
        <v/>
      </c>
      <c r="D2788">
        <f>BETAINV(RAND(),IF(C2788&lt;'d_고정'!$B$26,'d_고정'!$B$23,'d_고정'!$B$16)+1,'d_고정'!$B$17-IF(C2788&lt;'d_고정'!$B$26,'d_고정'!$B$23,'d_고정'!$B$16)+1)*('d_고정'!$B$14+('d_고정'!$B$15-'d_고정'!$B$14)*RAND())</f>
        <v/>
      </c>
      <c r="E2788">
        <f>INDEX('d_분포'!$A$2:$A$28,RANDBETWEEN(1,27))</f>
        <v/>
      </c>
      <c r="F2788">
        <f>INDEX('d_분포'!$C$2:$C$5,RANDBETWEEN(1,4))*(0.9+0.2*RAND())</f>
        <v/>
      </c>
      <c r="G2788">
        <f>RAND()</f>
        <v/>
      </c>
      <c r="H2788">
        <f>(F2788+(1-F2788)*('d_고정'!$B$22*BETAINV(RAND(),IF(G2788&lt;'d_고정'!$B$26,'d_고정'!$B$25,'d_고정'!$B$20)+1,'d_고정'!$B$21-IF(G2788&lt;'d_고정'!$B$26,'d_고정'!$B$25,'d_고정'!$B$20)+1)+(1-'d_고정'!$B$22)*BETAINV(RAND(),IF(G2788&lt;'d_고정'!$B$26,'d_고정'!$B$24,'d_고정'!$B$18)+1,'d_고정'!$B$19-IF(G2788&lt;'d_고정'!$B$26,'d_고정'!$B$24,'d_고정'!$B$18)+1))*('d_고정'!$B$14+('d_고정'!$B$15-'d_고정'!$B$14)*RAND()))/F2788</f>
        <v/>
      </c>
      <c r="I2788">
        <f>RAND()</f>
        <v/>
      </c>
      <c r="J2788">
        <f>IF('d_시나리오'!$J$3='d_시나리오'!$H$3,'d_시나리오'!$I$3,IF(I2788&lt;('d_시나리오'!$I$3-'d_시나리오'!$H$3)/('d_시나리오'!$J$3-'d_시나리오'!$H$3),'d_시나리오'!$H$3+SQRT(I2788*('d_시나리오'!$J$3-'d_시나리오'!$H$3)*('d_시나리오'!$I$3-'d_시나리오'!$H$3)),'d_시나리오'!$J$3-SQRT((1-I2788)*('d_시나리오'!$J$3-'d_시나리오'!$H$3)*('d_시나리오'!$J$3-'d_시나리오'!$I$3))))</f>
        <v/>
      </c>
      <c r="K2788">
        <f>RAND()</f>
        <v/>
      </c>
      <c r="L2788">
        <f>IF('d_시나리오'!$J$4='d_시나리오'!$H$4,'d_시나리오'!$I$4,IF(K2788&lt;('d_시나리오'!$I$4-'d_시나리오'!$H$4)/('d_시나리오'!$J$4-'d_시나리오'!$H$4),'d_시나리오'!$H$4+SQRT(K2788*('d_시나리오'!$J$4-'d_시나리오'!$H$4)*('d_시나리오'!$I$4-'d_시나리오'!$H$4)),'d_시나리오'!$J$4-SQRT((1-K2788)*('d_시나리오'!$J$4-'d_시나리오'!$H$4)*('d_시나리오'!$J$4-'d_시나리오'!$I$4))))</f>
        <v/>
      </c>
      <c r="M2788">
        <f>RAND()</f>
        <v/>
      </c>
      <c r="N2788">
        <f>IF('d_시나리오'!$J$5='d_시나리오'!$H$5,'d_시나리오'!$I$5,IF(M2788&lt;('d_시나리오'!$I$5-'d_시나리오'!$H$5)/('d_시나리오'!$J$5-'d_시나리오'!$H$5),'d_시나리오'!$H$5+SQRT(M2788*('d_시나리오'!$J$5-'d_시나리오'!$H$5)*('d_시나리오'!$I$5-'d_시나리오'!$H$5)),'d_시나리오'!$J$5-SQRT((1-M2788)*('d_시나리오'!$J$5-'d_시나리오'!$H$5)*('d_시나리오'!$J$5-'d_시나리오'!$I$5))))</f>
        <v/>
      </c>
      <c r="O2788">
        <f>RAND()</f>
        <v/>
      </c>
      <c r="P2788">
        <f>IF('d_시나리오'!$J$6='d_시나리오'!$H$6,'d_시나리오'!$I$6,IF(O2788&lt;('d_시나리오'!$I$6-'d_시나리오'!$H$6)/('d_시나리오'!$J$6-'d_시나리오'!$H$6),'d_시나리오'!$H$6+SQRT(O2788*('d_시나리오'!$J$6-'d_시나리오'!$H$6)*('d_시나리오'!$I$6-'d_시나리오'!$H$6)),'d_시나리오'!$J$6-SQRT((1-O2788)*('d_시나리오'!$J$6-'d_시나리오'!$H$6)*('d_시나리오'!$J$6-'d_시나리오'!$I$6))))</f>
        <v/>
      </c>
      <c r="Q2788">
        <f>INDEX('d_분포'!$B$2:$B$57,RANDBETWEEN(1,56))</f>
        <v/>
      </c>
      <c r="R2788">
        <f>BETAINV(RAND(),5,5)</f>
        <v/>
      </c>
      <c r="S2788">
        <f>'d_고정'!$B$1*'6_기대효과'!$H$7*('d_시나리오'!$I$7/'d_고정'!$B$2)*B2788</f>
        <v/>
      </c>
      <c r="T2788">
        <f>S2788*D2788</f>
        <v/>
      </c>
      <c r="U2788">
        <f>S2788*F2788*H2788</f>
        <v/>
      </c>
      <c r="V2788">
        <f>S2788*F2788*(H2788-1)</f>
        <v/>
      </c>
      <c r="W2788">
        <f>U2788*J2788</f>
        <v/>
      </c>
      <c r="X2788">
        <f>T2788+W2788</f>
        <v/>
      </c>
      <c r="Y2788">
        <f>(T2788*E2788+W2788*L2788)*(1-R2788-'d_고정'!$B$13)</f>
        <v/>
      </c>
      <c r="Z2788">
        <f>(U2788*N2788*Q2788+'d_고정'!$B$3*('6_기대효과'!$H$7/8)*Q2788*'d_고정'!$B$10*P2788*('6_기대효과'!$K$7/'d_고정'!$B$9))*(1-R2788)</f>
        <v/>
      </c>
      <c r="AA2788">
        <f>W2788*L2788*(1-R2788-'d_고정'!$B$13)+U2788*MAX(N2788-'d_고정'!$B$10*P2788*('6_기대효과'!$K$7/'d_고정'!$B$9),0)*Q2788*(1-R2788)</f>
        <v/>
      </c>
      <c r="AB2788">
        <f>Y2788+Z2788</f>
        <v/>
      </c>
      <c r="AC2788">
        <f>Y2788/('d_고정'!$B$5*'6_기대효과'!$H$7/8)/'d_고정'!$B$6</f>
        <v/>
      </c>
      <c r="AD2788">
        <f>Y2788/('d_고정'!$B$8*'6_기대효과'!$H$7/8)</f>
        <v/>
      </c>
    </row>
    <row r="2789">
      <c r="A2789">
        <f>RAND()</f>
        <v/>
      </c>
      <c r="B2789">
        <f>IF('d_시나리오'!$J$2='d_시나리오'!$H$2,'d_시나리오'!$I$2,IF(A2789&lt;('d_시나리오'!$I$2-'d_시나리오'!$H$2)/('d_시나리오'!$J$2-'d_시나리오'!$H$2),'d_시나리오'!$H$2+SQRT(A2789*('d_시나리오'!$J$2-'d_시나리오'!$H$2)*('d_시나리오'!$I$2-'d_시나리오'!$H$2)),'d_시나리오'!$J$2-SQRT((1-A2789)*('d_시나리오'!$J$2-'d_시나리오'!$H$2)*('d_시나리오'!$J$2-'d_시나리오'!$I$2))))</f>
        <v/>
      </c>
      <c r="C2789">
        <f>RAND()</f>
        <v/>
      </c>
      <c r="D2789">
        <f>BETAINV(RAND(),IF(C2789&lt;'d_고정'!$B$26,'d_고정'!$B$23,'d_고정'!$B$16)+1,'d_고정'!$B$17-IF(C2789&lt;'d_고정'!$B$26,'d_고정'!$B$23,'d_고정'!$B$16)+1)*('d_고정'!$B$14+('d_고정'!$B$15-'d_고정'!$B$14)*RAND())</f>
        <v/>
      </c>
      <c r="E2789">
        <f>INDEX('d_분포'!$A$2:$A$28,RANDBETWEEN(1,27))</f>
        <v/>
      </c>
      <c r="F2789">
        <f>INDEX('d_분포'!$C$2:$C$5,RANDBETWEEN(1,4))*(0.9+0.2*RAND())</f>
        <v/>
      </c>
      <c r="G2789">
        <f>RAND()</f>
        <v/>
      </c>
      <c r="H2789">
        <f>(F2789+(1-F2789)*('d_고정'!$B$22*BETAINV(RAND(),IF(G2789&lt;'d_고정'!$B$26,'d_고정'!$B$25,'d_고정'!$B$20)+1,'d_고정'!$B$21-IF(G2789&lt;'d_고정'!$B$26,'d_고정'!$B$25,'d_고정'!$B$20)+1)+(1-'d_고정'!$B$22)*BETAINV(RAND(),IF(G2789&lt;'d_고정'!$B$26,'d_고정'!$B$24,'d_고정'!$B$18)+1,'d_고정'!$B$19-IF(G2789&lt;'d_고정'!$B$26,'d_고정'!$B$24,'d_고정'!$B$18)+1))*('d_고정'!$B$14+('d_고정'!$B$15-'d_고정'!$B$14)*RAND()))/F2789</f>
        <v/>
      </c>
      <c r="I2789">
        <f>RAND()</f>
        <v/>
      </c>
      <c r="J2789">
        <f>IF('d_시나리오'!$J$3='d_시나리오'!$H$3,'d_시나리오'!$I$3,IF(I2789&lt;('d_시나리오'!$I$3-'d_시나리오'!$H$3)/('d_시나리오'!$J$3-'d_시나리오'!$H$3),'d_시나리오'!$H$3+SQRT(I2789*('d_시나리오'!$J$3-'d_시나리오'!$H$3)*('d_시나리오'!$I$3-'d_시나리오'!$H$3)),'d_시나리오'!$J$3-SQRT((1-I2789)*('d_시나리오'!$J$3-'d_시나리오'!$H$3)*('d_시나리오'!$J$3-'d_시나리오'!$I$3))))</f>
        <v/>
      </c>
      <c r="K2789">
        <f>RAND()</f>
        <v/>
      </c>
      <c r="L2789">
        <f>IF('d_시나리오'!$J$4='d_시나리오'!$H$4,'d_시나리오'!$I$4,IF(K2789&lt;('d_시나리오'!$I$4-'d_시나리오'!$H$4)/('d_시나리오'!$J$4-'d_시나리오'!$H$4),'d_시나리오'!$H$4+SQRT(K2789*('d_시나리오'!$J$4-'d_시나리오'!$H$4)*('d_시나리오'!$I$4-'d_시나리오'!$H$4)),'d_시나리오'!$J$4-SQRT((1-K2789)*('d_시나리오'!$J$4-'d_시나리오'!$H$4)*('d_시나리오'!$J$4-'d_시나리오'!$I$4))))</f>
        <v/>
      </c>
      <c r="M2789">
        <f>RAND()</f>
        <v/>
      </c>
      <c r="N2789">
        <f>IF('d_시나리오'!$J$5='d_시나리오'!$H$5,'d_시나리오'!$I$5,IF(M2789&lt;('d_시나리오'!$I$5-'d_시나리오'!$H$5)/('d_시나리오'!$J$5-'d_시나리오'!$H$5),'d_시나리오'!$H$5+SQRT(M2789*('d_시나리오'!$J$5-'d_시나리오'!$H$5)*('d_시나리오'!$I$5-'d_시나리오'!$H$5)),'d_시나리오'!$J$5-SQRT((1-M2789)*('d_시나리오'!$J$5-'d_시나리오'!$H$5)*('d_시나리오'!$J$5-'d_시나리오'!$I$5))))</f>
        <v/>
      </c>
      <c r="O2789">
        <f>RAND()</f>
        <v/>
      </c>
      <c r="P2789">
        <f>IF('d_시나리오'!$J$6='d_시나리오'!$H$6,'d_시나리오'!$I$6,IF(O2789&lt;('d_시나리오'!$I$6-'d_시나리오'!$H$6)/('d_시나리오'!$J$6-'d_시나리오'!$H$6),'d_시나리오'!$H$6+SQRT(O2789*('d_시나리오'!$J$6-'d_시나리오'!$H$6)*('d_시나리오'!$I$6-'d_시나리오'!$H$6)),'d_시나리오'!$J$6-SQRT((1-O2789)*('d_시나리오'!$J$6-'d_시나리오'!$H$6)*('d_시나리오'!$J$6-'d_시나리오'!$I$6))))</f>
        <v/>
      </c>
      <c r="Q2789">
        <f>INDEX('d_분포'!$B$2:$B$57,RANDBETWEEN(1,56))</f>
        <v/>
      </c>
      <c r="R2789">
        <f>BETAINV(RAND(),5,5)</f>
        <v/>
      </c>
      <c r="S2789">
        <f>'d_고정'!$B$1*'6_기대효과'!$H$7*('d_시나리오'!$I$7/'d_고정'!$B$2)*B2789</f>
        <v/>
      </c>
      <c r="T2789">
        <f>S2789*D2789</f>
        <v/>
      </c>
      <c r="U2789">
        <f>S2789*F2789*H2789</f>
        <v/>
      </c>
      <c r="V2789">
        <f>S2789*F2789*(H2789-1)</f>
        <v/>
      </c>
      <c r="W2789">
        <f>U2789*J2789</f>
        <v/>
      </c>
      <c r="X2789">
        <f>T2789+W2789</f>
        <v/>
      </c>
      <c r="Y2789">
        <f>(T2789*E2789+W2789*L2789)*(1-R2789-'d_고정'!$B$13)</f>
        <v/>
      </c>
      <c r="Z2789">
        <f>(U2789*N2789*Q2789+'d_고정'!$B$3*('6_기대효과'!$H$7/8)*Q2789*'d_고정'!$B$10*P2789*('6_기대효과'!$K$7/'d_고정'!$B$9))*(1-R2789)</f>
        <v/>
      </c>
      <c r="AA2789">
        <f>W2789*L2789*(1-R2789-'d_고정'!$B$13)+U2789*MAX(N2789-'d_고정'!$B$10*P2789*('6_기대효과'!$K$7/'d_고정'!$B$9),0)*Q2789*(1-R2789)</f>
        <v/>
      </c>
      <c r="AB2789">
        <f>Y2789+Z2789</f>
        <v/>
      </c>
      <c r="AC2789">
        <f>Y2789/('d_고정'!$B$5*'6_기대효과'!$H$7/8)/'d_고정'!$B$6</f>
        <v/>
      </c>
      <c r="AD2789">
        <f>Y2789/('d_고정'!$B$8*'6_기대효과'!$H$7/8)</f>
        <v/>
      </c>
    </row>
    <row r="2790">
      <c r="A2790">
        <f>RAND()</f>
        <v/>
      </c>
      <c r="B2790">
        <f>IF('d_시나리오'!$J$2='d_시나리오'!$H$2,'d_시나리오'!$I$2,IF(A2790&lt;('d_시나리오'!$I$2-'d_시나리오'!$H$2)/('d_시나리오'!$J$2-'d_시나리오'!$H$2),'d_시나리오'!$H$2+SQRT(A2790*('d_시나리오'!$J$2-'d_시나리오'!$H$2)*('d_시나리오'!$I$2-'d_시나리오'!$H$2)),'d_시나리오'!$J$2-SQRT((1-A2790)*('d_시나리오'!$J$2-'d_시나리오'!$H$2)*('d_시나리오'!$J$2-'d_시나리오'!$I$2))))</f>
        <v/>
      </c>
      <c r="C2790">
        <f>RAND()</f>
        <v/>
      </c>
      <c r="D2790">
        <f>BETAINV(RAND(),IF(C2790&lt;'d_고정'!$B$26,'d_고정'!$B$23,'d_고정'!$B$16)+1,'d_고정'!$B$17-IF(C2790&lt;'d_고정'!$B$26,'d_고정'!$B$23,'d_고정'!$B$16)+1)*('d_고정'!$B$14+('d_고정'!$B$15-'d_고정'!$B$14)*RAND())</f>
        <v/>
      </c>
      <c r="E2790">
        <f>INDEX('d_분포'!$A$2:$A$28,RANDBETWEEN(1,27))</f>
        <v/>
      </c>
      <c r="F2790">
        <f>INDEX('d_분포'!$C$2:$C$5,RANDBETWEEN(1,4))*(0.9+0.2*RAND())</f>
        <v/>
      </c>
      <c r="G2790">
        <f>RAND()</f>
        <v/>
      </c>
      <c r="H2790">
        <f>(F2790+(1-F2790)*('d_고정'!$B$22*BETAINV(RAND(),IF(G2790&lt;'d_고정'!$B$26,'d_고정'!$B$25,'d_고정'!$B$20)+1,'d_고정'!$B$21-IF(G2790&lt;'d_고정'!$B$26,'d_고정'!$B$25,'d_고정'!$B$20)+1)+(1-'d_고정'!$B$22)*BETAINV(RAND(),IF(G2790&lt;'d_고정'!$B$26,'d_고정'!$B$24,'d_고정'!$B$18)+1,'d_고정'!$B$19-IF(G2790&lt;'d_고정'!$B$26,'d_고정'!$B$24,'d_고정'!$B$18)+1))*('d_고정'!$B$14+('d_고정'!$B$15-'d_고정'!$B$14)*RAND()))/F2790</f>
        <v/>
      </c>
      <c r="I2790">
        <f>RAND()</f>
        <v/>
      </c>
      <c r="J2790">
        <f>IF('d_시나리오'!$J$3='d_시나리오'!$H$3,'d_시나리오'!$I$3,IF(I2790&lt;('d_시나리오'!$I$3-'d_시나리오'!$H$3)/('d_시나리오'!$J$3-'d_시나리오'!$H$3),'d_시나리오'!$H$3+SQRT(I2790*('d_시나리오'!$J$3-'d_시나리오'!$H$3)*('d_시나리오'!$I$3-'d_시나리오'!$H$3)),'d_시나리오'!$J$3-SQRT((1-I2790)*('d_시나리오'!$J$3-'d_시나리오'!$H$3)*('d_시나리오'!$J$3-'d_시나리오'!$I$3))))</f>
        <v/>
      </c>
      <c r="K2790">
        <f>RAND()</f>
        <v/>
      </c>
      <c r="L2790">
        <f>IF('d_시나리오'!$J$4='d_시나리오'!$H$4,'d_시나리오'!$I$4,IF(K2790&lt;('d_시나리오'!$I$4-'d_시나리오'!$H$4)/('d_시나리오'!$J$4-'d_시나리오'!$H$4),'d_시나리오'!$H$4+SQRT(K2790*('d_시나리오'!$J$4-'d_시나리오'!$H$4)*('d_시나리오'!$I$4-'d_시나리오'!$H$4)),'d_시나리오'!$J$4-SQRT((1-K2790)*('d_시나리오'!$J$4-'d_시나리오'!$H$4)*('d_시나리오'!$J$4-'d_시나리오'!$I$4))))</f>
        <v/>
      </c>
      <c r="M2790">
        <f>RAND()</f>
        <v/>
      </c>
      <c r="N2790">
        <f>IF('d_시나리오'!$J$5='d_시나리오'!$H$5,'d_시나리오'!$I$5,IF(M2790&lt;('d_시나리오'!$I$5-'d_시나리오'!$H$5)/('d_시나리오'!$J$5-'d_시나리오'!$H$5),'d_시나리오'!$H$5+SQRT(M2790*('d_시나리오'!$J$5-'d_시나리오'!$H$5)*('d_시나리오'!$I$5-'d_시나리오'!$H$5)),'d_시나리오'!$J$5-SQRT((1-M2790)*('d_시나리오'!$J$5-'d_시나리오'!$H$5)*('d_시나리오'!$J$5-'d_시나리오'!$I$5))))</f>
        <v/>
      </c>
      <c r="O2790">
        <f>RAND()</f>
        <v/>
      </c>
      <c r="P2790">
        <f>IF('d_시나리오'!$J$6='d_시나리오'!$H$6,'d_시나리오'!$I$6,IF(O2790&lt;('d_시나리오'!$I$6-'d_시나리오'!$H$6)/('d_시나리오'!$J$6-'d_시나리오'!$H$6),'d_시나리오'!$H$6+SQRT(O2790*('d_시나리오'!$J$6-'d_시나리오'!$H$6)*('d_시나리오'!$I$6-'d_시나리오'!$H$6)),'d_시나리오'!$J$6-SQRT((1-O2790)*('d_시나리오'!$J$6-'d_시나리오'!$H$6)*('d_시나리오'!$J$6-'d_시나리오'!$I$6))))</f>
        <v/>
      </c>
      <c r="Q2790">
        <f>INDEX('d_분포'!$B$2:$B$57,RANDBETWEEN(1,56))</f>
        <v/>
      </c>
      <c r="R2790">
        <f>BETAINV(RAND(),5,5)</f>
        <v/>
      </c>
      <c r="S2790">
        <f>'d_고정'!$B$1*'6_기대효과'!$H$7*('d_시나리오'!$I$7/'d_고정'!$B$2)*B2790</f>
        <v/>
      </c>
      <c r="T2790">
        <f>S2790*D2790</f>
        <v/>
      </c>
      <c r="U2790">
        <f>S2790*F2790*H2790</f>
        <v/>
      </c>
      <c r="V2790">
        <f>S2790*F2790*(H2790-1)</f>
        <v/>
      </c>
      <c r="W2790">
        <f>U2790*J2790</f>
        <v/>
      </c>
      <c r="X2790">
        <f>T2790+W2790</f>
        <v/>
      </c>
      <c r="Y2790">
        <f>(T2790*E2790+W2790*L2790)*(1-R2790-'d_고정'!$B$13)</f>
        <v/>
      </c>
      <c r="Z2790">
        <f>(U2790*N2790*Q2790+'d_고정'!$B$3*('6_기대효과'!$H$7/8)*Q2790*'d_고정'!$B$10*P2790*('6_기대효과'!$K$7/'d_고정'!$B$9))*(1-R2790)</f>
        <v/>
      </c>
      <c r="AA2790">
        <f>W2790*L2790*(1-R2790-'d_고정'!$B$13)+U2790*MAX(N2790-'d_고정'!$B$10*P2790*('6_기대효과'!$K$7/'d_고정'!$B$9),0)*Q2790*(1-R2790)</f>
        <v/>
      </c>
      <c r="AB2790">
        <f>Y2790+Z2790</f>
        <v/>
      </c>
      <c r="AC2790">
        <f>Y2790/('d_고정'!$B$5*'6_기대효과'!$H$7/8)/'d_고정'!$B$6</f>
        <v/>
      </c>
      <c r="AD2790">
        <f>Y2790/('d_고정'!$B$8*'6_기대효과'!$H$7/8)</f>
        <v/>
      </c>
    </row>
    <row r="2791">
      <c r="A2791">
        <f>RAND()</f>
        <v/>
      </c>
      <c r="B2791">
        <f>IF('d_시나리오'!$J$2='d_시나리오'!$H$2,'d_시나리오'!$I$2,IF(A2791&lt;('d_시나리오'!$I$2-'d_시나리오'!$H$2)/('d_시나리오'!$J$2-'d_시나리오'!$H$2),'d_시나리오'!$H$2+SQRT(A2791*('d_시나리오'!$J$2-'d_시나리오'!$H$2)*('d_시나리오'!$I$2-'d_시나리오'!$H$2)),'d_시나리오'!$J$2-SQRT((1-A2791)*('d_시나리오'!$J$2-'d_시나리오'!$H$2)*('d_시나리오'!$J$2-'d_시나리오'!$I$2))))</f>
        <v/>
      </c>
      <c r="C2791">
        <f>RAND()</f>
        <v/>
      </c>
      <c r="D2791">
        <f>BETAINV(RAND(),IF(C2791&lt;'d_고정'!$B$26,'d_고정'!$B$23,'d_고정'!$B$16)+1,'d_고정'!$B$17-IF(C2791&lt;'d_고정'!$B$26,'d_고정'!$B$23,'d_고정'!$B$16)+1)*('d_고정'!$B$14+('d_고정'!$B$15-'d_고정'!$B$14)*RAND())</f>
        <v/>
      </c>
      <c r="E2791">
        <f>INDEX('d_분포'!$A$2:$A$28,RANDBETWEEN(1,27))</f>
        <v/>
      </c>
      <c r="F2791">
        <f>INDEX('d_분포'!$C$2:$C$5,RANDBETWEEN(1,4))*(0.9+0.2*RAND())</f>
        <v/>
      </c>
      <c r="G2791">
        <f>RAND()</f>
        <v/>
      </c>
      <c r="H2791">
        <f>(F2791+(1-F2791)*('d_고정'!$B$22*BETAINV(RAND(),IF(G2791&lt;'d_고정'!$B$26,'d_고정'!$B$25,'d_고정'!$B$20)+1,'d_고정'!$B$21-IF(G2791&lt;'d_고정'!$B$26,'d_고정'!$B$25,'d_고정'!$B$20)+1)+(1-'d_고정'!$B$22)*BETAINV(RAND(),IF(G2791&lt;'d_고정'!$B$26,'d_고정'!$B$24,'d_고정'!$B$18)+1,'d_고정'!$B$19-IF(G2791&lt;'d_고정'!$B$26,'d_고정'!$B$24,'d_고정'!$B$18)+1))*('d_고정'!$B$14+('d_고정'!$B$15-'d_고정'!$B$14)*RAND()))/F2791</f>
        <v/>
      </c>
      <c r="I2791">
        <f>RAND()</f>
        <v/>
      </c>
      <c r="J2791">
        <f>IF('d_시나리오'!$J$3='d_시나리오'!$H$3,'d_시나리오'!$I$3,IF(I2791&lt;('d_시나리오'!$I$3-'d_시나리오'!$H$3)/('d_시나리오'!$J$3-'d_시나리오'!$H$3),'d_시나리오'!$H$3+SQRT(I2791*('d_시나리오'!$J$3-'d_시나리오'!$H$3)*('d_시나리오'!$I$3-'d_시나리오'!$H$3)),'d_시나리오'!$J$3-SQRT((1-I2791)*('d_시나리오'!$J$3-'d_시나리오'!$H$3)*('d_시나리오'!$J$3-'d_시나리오'!$I$3))))</f>
        <v/>
      </c>
      <c r="K2791">
        <f>RAND()</f>
        <v/>
      </c>
      <c r="L2791">
        <f>IF('d_시나리오'!$J$4='d_시나리오'!$H$4,'d_시나리오'!$I$4,IF(K2791&lt;('d_시나리오'!$I$4-'d_시나리오'!$H$4)/('d_시나리오'!$J$4-'d_시나리오'!$H$4),'d_시나리오'!$H$4+SQRT(K2791*('d_시나리오'!$J$4-'d_시나리오'!$H$4)*('d_시나리오'!$I$4-'d_시나리오'!$H$4)),'d_시나리오'!$J$4-SQRT((1-K2791)*('d_시나리오'!$J$4-'d_시나리오'!$H$4)*('d_시나리오'!$J$4-'d_시나리오'!$I$4))))</f>
        <v/>
      </c>
      <c r="M2791">
        <f>RAND()</f>
        <v/>
      </c>
      <c r="N2791">
        <f>IF('d_시나리오'!$J$5='d_시나리오'!$H$5,'d_시나리오'!$I$5,IF(M2791&lt;('d_시나리오'!$I$5-'d_시나리오'!$H$5)/('d_시나리오'!$J$5-'d_시나리오'!$H$5),'d_시나리오'!$H$5+SQRT(M2791*('d_시나리오'!$J$5-'d_시나리오'!$H$5)*('d_시나리오'!$I$5-'d_시나리오'!$H$5)),'d_시나리오'!$J$5-SQRT((1-M2791)*('d_시나리오'!$J$5-'d_시나리오'!$H$5)*('d_시나리오'!$J$5-'d_시나리오'!$I$5))))</f>
        <v/>
      </c>
      <c r="O2791">
        <f>RAND()</f>
        <v/>
      </c>
      <c r="P2791">
        <f>IF('d_시나리오'!$J$6='d_시나리오'!$H$6,'d_시나리오'!$I$6,IF(O2791&lt;('d_시나리오'!$I$6-'d_시나리오'!$H$6)/('d_시나리오'!$J$6-'d_시나리오'!$H$6),'d_시나리오'!$H$6+SQRT(O2791*('d_시나리오'!$J$6-'d_시나리오'!$H$6)*('d_시나리오'!$I$6-'d_시나리오'!$H$6)),'d_시나리오'!$J$6-SQRT((1-O2791)*('d_시나리오'!$J$6-'d_시나리오'!$H$6)*('d_시나리오'!$J$6-'d_시나리오'!$I$6))))</f>
        <v/>
      </c>
      <c r="Q2791">
        <f>INDEX('d_분포'!$B$2:$B$57,RANDBETWEEN(1,56))</f>
        <v/>
      </c>
      <c r="R2791">
        <f>BETAINV(RAND(),5,5)</f>
        <v/>
      </c>
      <c r="S2791">
        <f>'d_고정'!$B$1*'6_기대효과'!$H$7*('d_시나리오'!$I$7/'d_고정'!$B$2)*B2791</f>
        <v/>
      </c>
      <c r="T2791">
        <f>S2791*D2791</f>
        <v/>
      </c>
      <c r="U2791">
        <f>S2791*F2791*H2791</f>
        <v/>
      </c>
      <c r="V2791">
        <f>S2791*F2791*(H2791-1)</f>
        <v/>
      </c>
      <c r="W2791">
        <f>U2791*J2791</f>
        <v/>
      </c>
      <c r="X2791">
        <f>T2791+W2791</f>
        <v/>
      </c>
      <c r="Y2791">
        <f>(T2791*E2791+W2791*L2791)*(1-R2791-'d_고정'!$B$13)</f>
        <v/>
      </c>
      <c r="Z2791">
        <f>(U2791*N2791*Q2791+'d_고정'!$B$3*('6_기대효과'!$H$7/8)*Q2791*'d_고정'!$B$10*P2791*('6_기대효과'!$K$7/'d_고정'!$B$9))*(1-R2791)</f>
        <v/>
      </c>
      <c r="AA2791">
        <f>W2791*L2791*(1-R2791-'d_고정'!$B$13)+U2791*MAX(N2791-'d_고정'!$B$10*P2791*('6_기대효과'!$K$7/'d_고정'!$B$9),0)*Q2791*(1-R2791)</f>
        <v/>
      </c>
      <c r="AB2791">
        <f>Y2791+Z2791</f>
        <v/>
      </c>
      <c r="AC2791">
        <f>Y2791/('d_고정'!$B$5*'6_기대효과'!$H$7/8)/'d_고정'!$B$6</f>
        <v/>
      </c>
      <c r="AD2791">
        <f>Y2791/('d_고정'!$B$8*'6_기대효과'!$H$7/8)</f>
        <v/>
      </c>
    </row>
    <row r="2792">
      <c r="A2792">
        <f>RAND()</f>
        <v/>
      </c>
      <c r="B2792">
        <f>IF('d_시나리오'!$J$2='d_시나리오'!$H$2,'d_시나리오'!$I$2,IF(A2792&lt;('d_시나리오'!$I$2-'d_시나리오'!$H$2)/('d_시나리오'!$J$2-'d_시나리오'!$H$2),'d_시나리오'!$H$2+SQRT(A2792*('d_시나리오'!$J$2-'d_시나리오'!$H$2)*('d_시나리오'!$I$2-'d_시나리오'!$H$2)),'d_시나리오'!$J$2-SQRT((1-A2792)*('d_시나리오'!$J$2-'d_시나리오'!$H$2)*('d_시나리오'!$J$2-'d_시나리오'!$I$2))))</f>
        <v/>
      </c>
      <c r="C2792">
        <f>RAND()</f>
        <v/>
      </c>
      <c r="D2792">
        <f>BETAINV(RAND(),IF(C2792&lt;'d_고정'!$B$26,'d_고정'!$B$23,'d_고정'!$B$16)+1,'d_고정'!$B$17-IF(C2792&lt;'d_고정'!$B$26,'d_고정'!$B$23,'d_고정'!$B$16)+1)*('d_고정'!$B$14+('d_고정'!$B$15-'d_고정'!$B$14)*RAND())</f>
        <v/>
      </c>
      <c r="E2792">
        <f>INDEX('d_분포'!$A$2:$A$28,RANDBETWEEN(1,27))</f>
        <v/>
      </c>
      <c r="F2792">
        <f>INDEX('d_분포'!$C$2:$C$5,RANDBETWEEN(1,4))*(0.9+0.2*RAND())</f>
        <v/>
      </c>
      <c r="G2792">
        <f>RAND()</f>
        <v/>
      </c>
      <c r="H2792">
        <f>(F2792+(1-F2792)*('d_고정'!$B$22*BETAINV(RAND(),IF(G2792&lt;'d_고정'!$B$26,'d_고정'!$B$25,'d_고정'!$B$20)+1,'d_고정'!$B$21-IF(G2792&lt;'d_고정'!$B$26,'d_고정'!$B$25,'d_고정'!$B$20)+1)+(1-'d_고정'!$B$22)*BETAINV(RAND(),IF(G2792&lt;'d_고정'!$B$26,'d_고정'!$B$24,'d_고정'!$B$18)+1,'d_고정'!$B$19-IF(G2792&lt;'d_고정'!$B$26,'d_고정'!$B$24,'d_고정'!$B$18)+1))*('d_고정'!$B$14+('d_고정'!$B$15-'d_고정'!$B$14)*RAND()))/F2792</f>
        <v/>
      </c>
      <c r="I2792">
        <f>RAND()</f>
        <v/>
      </c>
      <c r="J2792">
        <f>IF('d_시나리오'!$J$3='d_시나리오'!$H$3,'d_시나리오'!$I$3,IF(I2792&lt;('d_시나리오'!$I$3-'d_시나리오'!$H$3)/('d_시나리오'!$J$3-'d_시나리오'!$H$3),'d_시나리오'!$H$3+SQRT(I2792*('d_시나리오'!$J$3-'d_시나리오'!$H$3)*('d_시나리오'!$I$3-'d_시나리오'!$H$3)),'d_시나리오'!$J$3-SQRT((1-I2792)*('d_시나리오'!$J$3-'d_시나리오'!$H$3)*('d_시나리오'!$J$3-'d_시나리오'!$I$3))))</f>
        <v/>
      </c>
      <c r="K2792">
        <f>RAND()</f>
        <v/>
      </c>
      <c r="L2792">
        <f>IF('d_시나리오'!$J$4='d_시나리오'!$H$4,'d_시나리오'!$I$4,IF(K2792&lt;('d_시나리오'!$I$4-'d_시나리오'!$H$4)/('d_시나리오'!$J$4-'d_시나리오'!$H$4),'d_시나리오'!$H$4+SQRT(K2792*('d_시나리오'!$J$4-'d_시나리오'!$H$4)*('d_시나리오'!$I$4-'d_시나리오'!$H$4)),'d_시나리오'!$J$4-SQRT((1-K2792)*('d_시나리오'!$J$4-'d_시나리오'!$H$4)*('d_시나리오'!$J$4-'d_시나리오'!$I$4))))</f>
        <v/>
      </c>
      <c r="M2792">
        <f>RAND()</f>
        <v/>
      </c>
      <c r="N2792">
        <f>IF('d_시나리오'!$J$5='d_시나리오'!$H$5,'d_시나리오'!$I$5,IF(M2792&lt;('d_시나리오'!$I$5-'d_시나리오'!$H$5)/('d_시나리오'!$J$5-'d_시나리오'!$H$5),'d_시나리오'!$H$5+SQRT(M2792*('d_시나리오'!$J$5-'d_시나리오'!$H$5)*('d_시나리오'!$I$5-'d_시나리오'!$H$5)),'d_시나리오'!$J$5-SQRT((1-M2792)*('d_시나리오'!$J$5-'d_시나리오'!$H$5)*('d_시나리오'!$J$5-'d_시나리오'!$I$5))))</f>
        <v/>
      </c>
      <c r="O2792">
        <f>RAND()</f>
        <v/>
      </c>
      <c r="P2792">
        <f>IF('d_시나리오'!$J$6='d_시나리오'!$H$6,'d_시나리오'!$I$6,IF(O2792&lt;('d_시나리오'!$I$6-'d_시나리오'!$H$6)/('d_시나리오'!$J$6-'d_시나리오'!$H$6),'d_시나리오'!$H$6+SQRT(O2792*('d_시나리오'!$J$6-'d_시나리오'!$H$6)*('d_시나리오'!$I$6-'d_시나리오'!$H$6)),'d_시나리오'!$J$6-SQRT((1-O2792)*('d_시나리오'!$J$6-'d_시나리오'!$H$6)*('d_시나리오'!$J$6-'d_시나리오'!$I$6))))</f>
        <v/>
      </c>
      <c r="Q2792">
        <f>INDEX('d_분포'!$B$2:$B$57,RANDBETWEEN(1,56))</f>
        <v/>
      </c>
      <c r="R2792">
        <f>BETAINV(RAND(),5,5)</f>
        <v/>
      </c>
      <c r="S2792">
        <f>'d_고정'!$B$1*'6_기대효과'!$H$7*('d_시나리오'!$I$7/'d_고정'!$B$2)*B2792</f>
        <v/>
      </c>
      <c r="T2792">
        <f>S2792*D2792</f>
        <v/>
      </c>
      <c r="U2792">
        <f>S2792*F2792*H2792</f>
        <v/>
      </c>
      <c r="V2792">
        <f>S2792*F2792*(H2792-1)</f>
        <v/>
      </c>
      <c r="W2792">
        <f>U2792*J2792</f>
        <v/>
      </c>
      <c r="X2792">
        <f>T2792+W2792</f>
        <v/>
      </c>
      <c r="Y2792">
        <f>(T2792*E2792+W2792*L2792)*(1-R2792-'d_고정'!$B$13)</f>
        <v/>
      </c>
      <c r="Z2792">
        <f>(U2792*N2792*Q2792+'d_고정'!$B$3*('6_기대효과'!$H$7/8)*Q2792*'d_고정'!$B$10*P2792*('6_기대효과'!$K$7/'d_고정'!$B$9))*(1-R2792)</f>
        <v/>
      </c>
      <c r="AA2792">
        <f>W2792*L2792*(1-R2792-'d_고정'!$B$13)+U2792*MAX(N2792-'d_고정'!$B$10*P2792*('6_기대효과'!$K$7/'d_고정'!$B$9),0)*Q2792*(1-R2792)</f>
        <v/>
      </c>
      <c r="AB2792">
        <f>Y2792+Z2792</f>
        <v/>
      </c>
      <c r="AC2792">
        <f>Y2792/('d_고정'!$B$5*'6_기대효과'!$H$7/8)/'d_고정'!$B$6</f>
        <v/>
      </c>
      <c r="AD2792">
        <f>Y2792/('d_고정'!$B$8*'6_기대효과'!$H$7/8)</f>
        <v/>
      </c>
    </row>
    <row r="2793">
      <c r="A2793">
        <f>RAND()</f>
        <v/>
      </c>
      <c r="B2793">
        <f>IF('d_시나리오'!$J$2='d_시나리오'!$H$2,'d_시나리오'!$I$2,IF(A2793&lt;('d_시나리오'!$I$2-'d_시나리오'!$H$2)/('d_시나리오'!$J$2-'d_시나리오'!$H$2),'d_시나리오'!$H$2+SQRT(A2793*('d_시나리오'!$J$2-'d_시나리오'!$H$2)*('d_시나리오'!$I$2-'d_시나리오'!$H$2)),'d_시나리오'!$J$2-SQRT((1-A2793)*('d_시나리오'!$J$2-'d_시나리오'!$H$2)*('d_시나리오'!$J$2-'d_시나리오'!$I$2))))</f>
        <v/>
      </c>
      <c r="C2793">
        <f>RAND()</f>
        <v/>
      </c>
      <c r="D2793">
        <f>BETAINV(RAND(),IF(C2793&lt;'d_고정'!$B$26,'d_고정'!$B$23,'d_고정'!$B$16)+1,'d_고정'!$B$17-IF(C2793&lt;'d_고정'!$B$26,'d_고정'!$B$23,'d_고정'!$B$16)+1)*('d_고정'!$B$14+('d_고정'!$B$15-'d_고정'!$B$14)*RAND())</f>
        <v/>
      </c>
      <c r="E2793">
        <f>INDEX('d_분포'!$A$2:$A$28,RANDBETWEEN(1,27))</f>
        <v/>
      </c>
      <c r="F2793">
        <f>INDEX('d_분포'!$C$2:$C$5,RANDBETWEEN(1,4))*(0.9+0.2*RAND())</f>
        <v/>
      </c>
      <c r="G2793">
        <f>RAND()</f>
        <v/>
      </c>
      <c r="H2793">
        <f>(F2793+(1-F2793)*('d_고정'!$B$22*BETAINV(RAND(),IF(G2793&lt;'d_고정'!$B$26,'d_고정'!$B$25,'d_고정'!$B$20)+1,'d_고정'!$B$21-IF(G2793&lt;'d_고정'!$B$26,'d_고정'!$B$25,'d_고정'!$B$20)+1)+(1-'d_고정'!$B$22)*BETAINV(RAND(),IF(G2793&lt;'d_고정'!$B$26,'d_고정'!$B$24,'d_고정'!$B$18)+1,'d_고정'!$B$19-IF(G2793&lt;'d_고정'!$B$26,'d_고정'!$B$24,'d_고정'!$B$18)+1))*('d_고정'!$B$14+('d_고정'!$B$15-'d_고정'!$B$14)*RAND()))/F2793</f>
        <v/>
      </c>
      <c r="I2793">
        <f>RAND()</f>
        <v/>
      </c>
      <c r="J2793">
        <f>IF('d_시나리오'!$J$3='d_시나리오'!$H$3,'d_시나리오'!$I$3,IF(I2793&lt;('d_시나리오'!$I$3-'d_시나리오'!$H$3)/('d_시나리오'!$J$3-'d_시나리오'!$H$3),'d_시나리오'!$H$3+SQRT(I2793*('d_시나리오'!$J$3-'d_시나리오'!$H$3)*('d_시나리오'!$I$3-'d_시나리오'!$H$3)),'d_시나리오'!$J$3-SQRT((1-I2793)*('d_시나리오'!$J$3-'d_시나리오'!$H$3)*('d_시나리오'!$J$3-'d_시나리오'!$I$3))))</f>
        <v/>
      </c>
      <c r="K2793">
        <f>RAND()</f>
        <v/>
      </c>
      <c r="L2793">
        <f>IF('d_시나리오'!$J$4='d_시나리오'!$H$4,'d_시나리오'!$I$4,IF(K2793&lt;('d_시나리오'!$I$4-'d_시나리오'!$H$4)/('d_시나리오'!$J$4-'d_시나리오'!$H$4),'d_시나리오'!$H$4+SQRT(K2793*('d_시나리오'!$J$4-'d_시나리오'!$H$4)*('d_시나리오'!$I$4-'d_시나리오'!$H$4)),'d_시나리오'!$J$4-SQRT((1-K2793)*('d_시나리오'!$J$4-'d_시나리오'!$H$4)*('d_시나리오'!$J$4-'d_시나리오'!$I$4))))</f>
        <v/>
      </c>
      <c r="M2793">
        <f>RAND()</f>
        <v/>
      </c>
      <c r="N2793">
        <f>IF('d_시나리오'!$J$5='d_시나리오'!$H$5,'d_시나리오'!$I$5,IF(M2793&lt;('d_시나리오'!$I$5-'d_시나리오'!$H$5)/('d_시나리오'!$J$5-'d_시나리오'!$H$5),'d_시나리오'!$H$5+SQRT(M2793*('d_시나리오'!$J$5-'d_시나리오'!$H$5)*('d_시나리오'!$I$5-'d_시나리오'!$H$5)),'d_시나리오'!$J$5-SQRT((1-M2793)*('d_시나리오'!$J$5-'d_시나리오'!$H$5)*('d_시나리오'!$J$5-'d_시나리오'!$I$5))))</f>
        <v/>
      </c>
      <c r="O2793">
        <f>RAND()</f>
        <v/>
      </c>
      <c r="P2793">
        <f>IF('d_시나리오'!$J$6='d_시나리오'!$H$6,'d_시나리오'!$I$6,IF(O2793&lt;('d_시나리오'!$I$6-'d_시나리오'!$H$6)/('d_시나리오'!$J$6-'d_시나리오'!$H$6),'d_시나리오'!$H$6+SQRT(O2793*('d_시나리오'!$J$6-'d_시나리오'!$H$6)*('d_시나리오'!$I$6-'d_시나리오'!$H$6)),'d_시나리오'!$J$6-SQRT((1-O2793)*('d_시나리오'!$J$6-'d_시나리오'!$H$6)*('d_시나리오'!$J$6-'d_시나리오'!$I$6))))</f>
        <v/>
      </c>
      <c r="Q2793">
        <f>INDEX('d_분포'!$B$2:$B$57,RANDBETWEEN(1,56))</f>
        <v/>
      </c>
      <c r="R2793">
        <f>BETAINV(RAND(),5,5)</f>
        <v/>
      </c>
      <c r="S2793">
        <f>'d_고정'!$B$1*'6_기대효과'!$H$7*('d_시나리오'!$I$7/'d_고정'!$B$2)*B2793</f>
        <v/>
      </c>
      <c r="T2793">
        <f>S2793*D2793</f>
        <v/>
      </c>
      <c r="U2793">
        <f>S2793*F2793*H2793</f>
        <v/>
      </c>
      <c r="V2793">
        <f>S2793*F2793*(H2793-1)</f>
        <v/>
      </c>
      <c r="W2793">
        <f>U2793*J2793</f>
        <v/>
      </c>
      <c r="X2793">
        <f>T2793+W2793</f>
        <v/>
      </c>
      <c r="Y2793">
        <f>(T2793*E2793+W2793*L2793)*(1-R2793-'d_고정'!$B$13)</f>
        <v/>
      </c>
      <c r="Z2793">
        <f>(U2793*N2793*Q2793+'d_고정'!$B$3*('6_기대효과'!$H$7/8)*Q2793*'d_고정'!$B$10*P2793*('6_기대효과'!$K$7/'d_고정'!$B$9))*(1-R2793)</f>
        <v/>
      </c>
      <c r="AA2793">
        <f>W2793*L2793*(1-R2793-'d_고정'!$B$13)+U2793*MAX(N2793-'d_고정'!$B$10*P2793*('6_기대효과'!$K$7/'d_고정'!$B$9),0)*Q2793*(1-R2793)</f>
        <v/>
      </c>
      <c r="AB2793">
        <f>Y2793+Z2793</f>
        <v/>
      </c>
      <c r="AC2793">
        <f>Y2793/('d_고정'!$B$5*'6_기대효과'!$H$7/8)/'d_고정'!$B$6</f>
        <v/>
      </c>
      <c r="AD2793">
        <f>Y2793/('d_고정'!$B$8*'6_기대효과'!$H$7/8)</f>
        <v/>
      </c>
    </row>
    <row r="2794">
      <c r="A2794">
        <f>RAND()</f>
        <v/>
      </c>
      <c r="B2794">
        <f>IF('d_시나리오'!$J$2='d_시나리오'!$H$2,'d_시나리오'!$I$2,IF(A2794&lt;('d_시나리오'!$I$2-'d_시나리오'!$H$2)/('d_시나리오'!$J$2-'d_시나리오'!$H$2),'d_시나리오'!$H$2+SQRT(A2794*('d_시나리오'!$J$2-'d_시나리오'!$H$2)*('d_시나리오'!$I$2-'d_시나리오'!$H$2)),'d_시나리오'!$J$2-SQRT((1-A2794)*('d_시나리오'!$J$2-'d_시나리오'!$H$2)*('d_시나리오'!$J$2-'d_시나리오'!$I$2))))</f>
        <v/>
      </c>
      <c r="C2794">
        <f>RAND()</f>
        <v/>
      </c>
      <c r="D2794">
        <f>BETAINV(RAND(),IF(C2794&lt;'d_고정'!$B$26,'d_고정'!$B$23,'d_고정'!$B$16)+1,'d_고정'!$B$17-IF(C2794&lt;'d_고정'!$B$26,'d_고정'!$B$23,'d_고정'!$B$16)+1)*('d_고정'!$B$14+('d_고정'!$B$15-'d_고정'!$B$14)*RAND())</f>
        <v/>
      </c>
      <c r="E2794">
        <f>INDEX('d_분포'!$A$2:$A$28,RANDBETWEEN(1,27))</f>
        <v/>
      </c>
      <c r="F2794">
        <f>INDEX('d_분포'!$C$2:$C$5,RANDBETWEEN(1,4))*(0.9+0.2*RAND())</f>
        <v/>
      </c>
      <c r="G2794">
        <f>RAND()</f>
        <v/>
      </c>
      <c r="H2794">
        <f>(F2794+(1-F2794)*('d_고정'!$B$22*BETAINV(RAND(),IF(G2794&lt;'d_고정'!$B$26,'d_고정'!$B$25,'d_고정'!$B$20)+1,'d_고정'!$B$21-IF(G2794&lt;'d_고정'!$B$26,'d_고정'!$B$25,'d_고정'!$B$20)+1)+(1-'d_고정'!$B$22)*BETAINV(RAND(),IF(G2794&lt;'d_고정'!$B$26,'d_고정'!$B$24,'d_고정'!$B$18)+1,'d_고정'!$B$19-IF(G2794&lt;'d_고정'!$B$26,'d_고정'!$B$24,'d_고정'!$B$18)+1))*('d_고정'!$B$14+('d_고정'!$B$15-'d_고정'!$B$14)*RAND()))/F2794</f>
        <v/>
      </c>
      <c r="I2794">
        <f>RAND()</f>
        <v/>
      </c>
      <c r="J2794">
        <f>IF('d_시나리오'!$J$3='d_시나리오'!$H$3,'d_시나리오'!$I$3,IF(I2794&lt;('d_시나리오'!$I$3-'d_시나리오'!$H$3)/('d_시나리오'!$J$3-'d_시나리오'!$H$3),'d_시나리오'!$H$3+SQRT(I2794*('d_시나리오'!$J$3-'d_시나리오'!$H$3)*('d_시나리오'!$I$3-'d_시나리오'!$H$3)),'d_시나리오'!$J$3-SQRT((1-I2794)*('d_시나리오'!$J$3-'d_시나리오'!$H$3)*('d_시나리오'!$J$3-'d_시나리오'!$I$3))))</f>
        <v/>
      </c>
      <c r="K2794">
        <f>RAND()</f>
        <v/>
      </c>
      <c r="L2794">
        <f>IF('d_시나리오'!$J$4='d_시나리오'!$H$4,'d_시나리오'!$I$4,IF(K2794&lt;('d_시나리오'!$I$4-'d_시나리오'!$H$4)/('d_시나리오'!$J$4-'d_시나리오'!$H$4),'d_시나리오'!$H$4+SQRT(K2794*('d_시나리오'!$J$4-'d_시나리오'!$H$4)*('d_시나리오'!$I$4-'d_시나리오'!$H$4)),'d_시나리오'!$J$4-SQRT((1-K2794)*('d_시나리오'!$J$4-'d_시나리오'!$H$4)*('d_시나리오'!$J$4-'d_시나리오'!$I$4))))</f>
        <v/>
      </c>
      <c r="M2794">
        <f>RAND()</f>
        <v/>
      </c>
      <c r="N2794">
        <f>IF('d_시나리오'!$J$5='d_시나리오'!$H$5,'d_시나리오'!$I$5,IF(M2794&lt;('d_시나리오'!$I$5-'d_시나리오'!$H$5)/('d_시나리오'!$J$5-'d_시나리오'!$H$5),'d_시나리오'!$H$5+SQRT(M2794*('d_시나리오'!$J$5-'d_시나리오'!$H$5)*('d_시나리오'!$I$5-'d_시나리오'!$H$5)),'d_시나리오'!$J$5-SQRT((1-M2794)*('d_시나리오'!$J$5-'d_시나리오'!$H$5)*('d_시나리오'!$J$5-'d_시나리오'!$I$5))))</f>
        <v/>
      </c>
      <c r="O2794">
        <f>RAND()</f>
        <v/>
      </c>
      <c r="P2794">
        <f>IF('d_시나리오'!$J$6='d_시나리오'!$H$6,'d_시나리오'!$I$6,IF(O2794&lt;('d_시나리오'!$I$6-'d_시나리오'!$H$6)/('d_시나리오'!$J$6-'d_시나리오'!$H$6),'d_시나리오'!$H$6+SQRT(O2794*('d_시나리오'!$J$6-'d_시나리오'!$H$6)*('d_시나리오'!$I$6-'d_시나리오'!$H$6)),'d_시나리오'!$J$6-SQRT((1-O2794)*('d_시나리오'!$J$6-'d_시나리오'!$H$6)*('d_시나리오'!$J$6-'d_시나리오'!$I$6))))</f>
        <v/>
      </c>
      <c r="Q2794">
        <f>INDEX('d_분포'!$B$2:$B$57,RANDBETWEEN(1,56))</f>
        <v/>
      </c>
      <c r="R2794">
        <f>BETAINV(RAND(),5,5)</f>
        <v/>
      </c>
      <c r="S2794">
        <f>'d_고정'!$B$1*'6_기대효과'!$H$7*('d_시나리오'!$I$7/'d_고정'!$B$2)*B2794</f>
        <v/>
      </c>
      <c r="T2794">
        <f>S2794*D2794</f>
        <v/>
      </c>
      <c r="U2794">
        <f>S2794*F2794*H2794</f>
        <v/>
      </c>
      <c r="V2794">
        <f>S2794*F2794*(H2794-1)</f>
        <v/>
      </c>
      <c r="W2794">
        <f>U2794*J2794</f>
        <v/>
      </c>
      <c r="X2794">
        <f>T2794+W2794</f>
        <v/>
      </c>
      <c r="Y2794">
        <f>(T2794*E2794+W2794*L2794)*(1-R2794-'d_고정'!$B$13)</f>
        <v/>
      </c>
      <c r="Z2794">
        <f>(U2794*N2794*Q2794+'d_고정'!$B$3*('6_기대효과'!$H$7/8)*Q2794*'d_고정'!$B$10*P2794*('6_기대효과'!$K$7/'d_고정'!$B$9))*(1-R2794)</f>
        <v/>
      </c>
      <c r="AA2794">
        <f>W2794*L2794*(1-R2794-'d_고정'!$B$13)+U2794*MAX(N2794-'d_고정'!$B$10*P2794*('6_기대효과'!$K$7/'d_고정'!$B$9),0)*Q2794*(1-R2794)</f>
        <v/>
      </c>
      <c r="AB2794">
        <f>Y2794+Z2794</f>
        <v/>
      </c>
      <c r="AC2794">
        <f>Y2794/('d_고정'!$B$5*'6_기대효과'!$H$7/8)/'d_고정'!$B$6</f>
        <v/>
      </c>
      <c r="AD2794">
        <f>Y2794/('d_고정'!$B$8*'6_기대효과'!$H$7/8)</f>
        <v/>
      </c>
    </row>
    <row r="2795">
      <c r="A2795">
        <f>RAND()</f>
        <v/>
      </c>
      <c r="B2795">
        <f>IF('d_시나리오'!$J$2='d_시나리오'!$H$2,'d_시나리오'!$I$2,IF(A2795&lt;('d_시나리오'!$I$2-'d_시나리오'!$H$2)/('d_시나리오'!$J$2-'d_시나리오'!$H$2),'d_시나리오'!$H$2+SQRT(A2795*('d_시나리오'!$J$2-'d_시나리오'!$H$2)*('d_시나리오'!$I$2-'d_시나리오'!$H$2)),'d_시나리오'!$J$2-SQRT((1-A2795)*('d_시나리오'!$J$2-'d_시나리오'!$H$2)*('d_시나리오'!$J$2-'d_시나리오'!$I$2))))</f>
        <v/>
      </c>
      <c r="C2795">
        <f>RAND()</f>
        <v/>
      </c>
      <c r="D2795">
        <f>BETAINV(RAND(),IF(C2795&lt;'d_고정'!$B$26,'d_고정'!$B$23,'d_고정'!$B$16)+1,'d_고정'!$B$17-IF(C2795&lt;'d_고정'!$B$26,'d_고정'!$B$23,'d_고정'!$B$16)+1)*('d_고정'!$B$14+('d_고정'!$B$15-'d_고정'!$B$14)*RAND())</f>
        <v/>
      </c>
      <c r="E2795">
        <f>INDEX('d_분포'!$A$2:$A$28,RANDBETWEEN(1,27))</f>
        <v/>
      </c>
      <c r="F2795">
        <f>INDEX('d_분포'!$C$2:$C$5,RANDBETWEEN(1,4))*(0.9+0.2*RAND())</f>
        <v/>
      </c>
      <c r="G2795">
        <f>RAND()</f>
        <v/>
      </c>
      <c r="H2795">
        <f>(F2795+(1-F2795)*('d_고정'!$B$22*BETAINV(RAND(),IF(G2795&lt;'d_고정'!$B$26,'d_고정'!$B$25,'d_고정'!$B$20)+1,'d_고정'!$B$21-IF(G2795&lt;'d_고정'!$B$26,'d_고정'!$B$25,'d_고정'!$B$20)+1)+(1-'d_고정'!$B$22)*BETAINV(RAND(),IF(G2795&lt;'d_고정'!$B$26,'d_고정'!$B$24,'d_고정'!$B$18)+1,'d_고정'!$B$19-IF(G2795&lt;'d_고정'!$B$26,'d_고정'!$B$24,'d_고정'!$B$18)+1))*('d_고정'!$B$14+('d_고정'!$B$15-'d_고정'!$B$14)*RAND()))/F2795</f>
        <v/>
      </c>
      <c r="I2795">
        <f>RAND()</f>
        <v/>
      </c>
      <c r="J2795">
        <f>IF('d_시나리오'!$J$3='d_시나리오'!$H$3,'d_시나리오'!$I$3,IF(I2795&lt;('d_시나리오'!$I$3-'d_시나리오'!$H$3)/('d_시나리오'!$J$3-'d_시나리오'!$H$3),'d_시나리오'!$H$3+SQRT(I2795*('d_시나리오'!$J$3-'d_시나리오'!$H$3)*('d_시나리오'!$I$3-'d_시나리오'!$H$3)),'d_시나리오'!$J$3-SQRT((1-I2795)*('d_시나리오'!$J$3-'d_시나리오'!$H$3)*('d_시나리오'!$J$3-'d_시나리오'!$I$3))))</f>
        <v/>
      </c>
      <c r="K2795">
        <f>RAND()</f>
        <v/>
      </c>
      <c r="L2795">
        <f>IF('d_시나리오'!$J$4='d_시나리오'!$H$4,'d_시나리오'!$I$4,IF(K2795&lt;('d_시나리오'!$I$4-'d_시나리오'!$H$4)/('d_시나리오'!$J$4-'d_시나리오'!$H$4),'d_시나리오'!$H$4+SQRT(K2795*('d_시나리오'!$J$4-'d_시나리오'!$H$4)*('d_시나리오'!$I$4-'d_시나리오'!$H$4)),'d_시나리오'!$J$4-SQRT((1-K2795)*('d_시나리오'!$J$4-'d_시나리오'!$H$4)*('d_시나리오'!$J$4-'d_시나리오'!$I$4))))</f>
        <v/>
      </c>
      <c r="M2795">
        <f>RAND()</f>
        <v/>
      </c>
      <c r="N2795">
        <f>IF('d_시나리오'!$J$5='d_시나리오'!$H$5,'d_시나리오'!$I$5,IF(M2795&lt;('d_시나리오'!$I$5-'d_시나리오'!$H$5)/('d_시나리오'!$J$5-'d_시나리오'!$H$5),'d_시나리오'!$H$5+SQRT(M2795*('d_시나리오'!$J$5-'d_시나리오'!$H$5)*('d_시나리오'!$I$5-'d_시나리오'!$H$5)),'d_시나리오'!$J$5-SQRT((1-M2795)*('d_시나리오'!$J$5-'d_시나리오'!$H$5)*('d_시나리오'!$J$5-'d_시나리오'!$I$5))))</f>
        <v/>
      </c>
      <c r="O2795">
        <f>RAND()</f>
        <v/>
      </c>
      <c r="P2795">
        <f>IF('d_시나리오'!$J$6='d_시나리오'!$H$6,'d_시나리오'!$I$6,IF(O2795&lt;('d_시나리오'!$I$6-'d_시나리오'!$H$6)/('d_시나리오'!$J$6-'d_시나리오'!$H$6),'d_시나리오'!$H$6+SQRT(O2795*('d_시나리오'!$J$6-'d_시나리오'!$H$6)*('d_시나리오'!$I$6-'d_시나리오'!$H$6)),'d_시나리오'!$J$6-SQRT((1-O2795)*('d_시나리오'!$J$6-'d_시나리오'!$H$6)*('d_시나리오'!$J$6-'d_시나리오'!$I$6))))</f>
        <v/>
      </c>
      <c r="Q2795">
        <f>INDEX('d_분포'!$B$2:$B$57,RANDBETWEEN(1,56))</f>
        <v/>
      </c>
      <c r="R2795">
        <f>BETAINV(RAND(),5,5)</f>
        <v/>
      </c>
      <c r="S2795">
        <f>'d_고정'!$B$1*'6_기대효과'!$H$7*('d_시나리오'!$I$7/'d_고정'!$B$2)*B2795</f>
        <v/>
      </c>
      <c r="T2795">
        <f>S2795*D2795</f>
        <v/>
      </c>
      <c r="U2795">
        <f>S2795*F2795*H2795</f>
        <v/>
      </c>
      <c r="V2795">
        <f>S2795*F2795*(H2795-1)</f>
        <v/>
      </c>
      <c r="W2795">
        <f>U2795*J2795</f>
        <v/>
      </c>
      <c r="X2795">
        <f>T2795+W2795</f>
        <v/>
      </c>
      <c r="Y2795">
        <f>(T2795*E2795+W2795*L2795)*(1-R2795-'d_고정'!$B$13)</f>
        <v/>
      </c>
      <c r="Z2795">
        <f>(U2795*N2795*Q2795+'d_고정'!$B$3*('6_기대효과'!$H$7/8)*Q2795*'d_고정'!$B$10*P2795*('6_기대효과'!$K$7/'d_고정'!$B$9))*(1-R2795)</f>
        <v/>
      </c>
      <c r="AA2795">
        <f>W2795*L2795*(1-R2795-'d_고정'!$B$13)+U2795*MAX(N2795-'d_고정'!$B$10*P2795*('6_기대효과'!$K$7/'d_고정'!$B$9),0)*Q2795*(1-R2795)</f>
        <v/>
      </c>
      <c r="AB2795">
        <f>Y2795+Z2795</f>
        <v/>
      </c>
      <c r="AC2795">
        <f>Y2795/('d_고정'!$B$5*'6_기대효과'!$H$7/8)/'d_고정'!$B$6</f>
        <v/>
      </c>
      <c r="AD2795">
        <f>Y2795/('d_고정'!$B$8*'6_기대효과'!$H$7/8)</f>
        <v/>
      </c>
    </row>
    <row r="2796">
      <c r="A2796">
        <f>RAND()</f>
        <v/>
      </c>
      <c r="B2796">
        <f>IF('d_시나리오'!$J$2='d_시나리오'!$H$2,'d_시나리오'!$I$2,IF(A2796&lt;('d_시나리오'!$I$2-'d_시나리오'!$H$2)/('d_시나리오'!$J$2-'d_시나리오'!$H$2),'d_시나리오'!$H$2+SQRT(A2796*('d_시나리오'!$J$2-'d_시나리오'!$H$2)*('d_시나리오'!$I$2-'d_시나리오'!$H$2)),'d_시나리오'!$J$2-SQRT((1-A2796)*('d_시나리오'!$J$2-'d_시나리오'!$H$2)*('d_시나리오'!$J$2-'d_시나리오'!$I$2))))</f>
        <v/>
      </c>
      <c r="C2796">
        <f>RAND()</f>
        <v/>
      </c>
      <c r="D2796">
        <f>BETAINV(RAND(),IF(C2796&lt;'d_고정'!$B$26,'d_고정'!$B$23,'d_고정'!$B$16)+1,'d_고정'!$B$17-IF(C2796&lt;'d_고정'!$B$26,'d_고정'!$B$23,'d_고정'!$B$16)+1)*('d_고정'!$B$14+('d_고정'!$B$15-'d_고정'!$B$14)*RAND())</f>
        <v/>
      </c>
      <c r="E2796">
        <f>INDEX('d_분포'!$A$2:$A$28,RANDBETWEEN(1,27))</f>
        <v/>
      </c>
      <c r="F2796">
        <f>INDEX('d_분포'!$C$2:$C$5,RANDBETWEEN(1,4))*(0.9+0.2*RAND())</f>
        <v/>
      </c>
      <c r="G2796">
        <f>RAND()</f>
        <v/>
      </c>
      <c r="H2796">
        <f>(F2796+(1-F2796)*('d_고정'!$B$22*BETAINV(RAND(),IF(G2796&lt;'d_고정'!$B$26,'d_고정'!$B$25,'d_고정'!$B$20)+1,'d_고정'!$B$21-IF(G2796&lt;'d_고정'!$B$26,'d_고정'!$B$25,'d_고정'!$B$20)+1)+(1-'d_고정'!$B$22)*BETAINV(RAND(),IF(G2796&lt;'d_고정'!$B$26,'d_고정'!$B$24,'d_고정'!$B$18)+1,'d_고정'!$B$19-IF(G2796&lt;'d_고정'!$B$26,'d_고정'!$B$24,'d_고정'!$B$18)+1))*('d_고정'!$B$14+('d_고정'!$B$15-'d_고정'!$B$14)*RAND()))/F2796</f>
        <v/>
      </c>
      <c r="I2796">
        <f>RAND()</f>
        <v/>
      </c>
      <c r="J2796">
        <f>IF('d_시나리오'!$J$3='d_시나리오'!$H$3,'d_시나리오'!$I$3,IF(I2796&lt;('d_시나리오'!$I$3-'d_시나리오'!$H$3)/('d_시나리오'!$J$3-'d_시나리오'!$H$3),'d_시나리오'!$H$3+SQRT(I2796*('d_시나리오'!$J$3-'d_시나리오'!$H$3)*('d_시나리오'!$I$3-'d_시나리오'!$H$3)),'d_시나리오'!$J$3-SQRT((1-I2796)*('d_시나리오'!$J$3-'d_시나리오'!$H$3)*('d_시나리오'!$J$3-'d_시나리오'!$I$3))))</f>
        <v/>
      </c>
      <c r="K2796">
        <f>RAND()</f>
        <v/>
      </c>
      <c r="L2796">
        <f>IF('d_시나리오'!$J$4='d_시나리오'!$H$4,'d_시나리오'!$I$4,IF(K2796&lt;('d_시나리오'!$I$4-'d_시나리오'!$H$4)/('d_시나리오'!$J$4-'d_시나리오'!$H$4),'d_시나리오'!$H$4+SQRT(K2796*('d_시나리오'!$J$4-'d_시나리오'!$H$4)*('d_시나리오'!$I$4-'d_시나리오'!$H$4)),'d_시나리오'!$J$4-SQRT((1-K2796)*('d_시나리오'!$J$4-'d_시나리오'!$H$4)*('d_시나리오'!$J$4-'d_시나리오'!$I$4))))</f>
        <v/>
      </c>
      <c r="M2796">
        <f>RAND()</f>
        <v/>
      </c>
      <c r="N2796">
        <f>IF('d_시나리오'!$J$5='d_시나리오'!$H$5,'d_시나리오'!$I$5,IF(M2796&lt;('d_시나리오'!$I$5-'d_시나리오'!$H$5)/('d_시나리오'!$J$5-'d_시나리오'!$H$5),'d_시나리오'!$H$5+SQRT(M2796*('d_시나리오'!$J$5-'d_시나리오'!$H$5)*('d_시나리오'!$I$5-'d_시나리오'!$H$5)),'d_시나리오'!$J$5-SQRT((1-M2796)*('d_시나리오'!$J$5-'d_시나리오'!$H$5)*('d_시나리오'!$J$5-'d_시나리오'!$I$5))))</f>
        <v/>
      </c>
      <c r="O2796">
        <f>RAND()</f>
        <v/>
      </c>
      <c r="P2796">
        <f>IF('d_시나리오'!$J$6='d_시나리오'!$H$6,'d_시나리오'!$I$6,IF(O2796&lt;('d_시나리오'!$I$6-'d_시나리오'!$H$6)/('d_시나리오'!$J$6-'d_시나리오'!$H$6),'d_시나리오'!$H$6+SQRT(O2796*('d_시나리오'!$J$6-'d_시나리오'!$H$6)*('d_시나리오'!$I$6-'d_시나리오'!$H$6)),'d_시나리오'!$J$6-SQRT((1-O2796)*('d_시나리오'!$J$6-'d_시나리오'!$H$6)*('d_시나리오'!$J$6-'d_시나리오'!$I$6))))</f>
        <v/>
      </c>
      <c r="Q2796">
        <f>INDEX('d_분포'!$B$2:$B$57,RANDBETWEEN(1,56))</f>
        <v/>
      </c>
      <c r="R2796">
        <f>BETAINV(RAND(),5,5)</f>
        <v/>
      </c>
      <c r="S2796">
        <f>'d_고정'!$B$1*'6_기대효과'!$H$7*('d_시나리오'!$I$7/'d_고정'!$B$2)*B2796</f>
        <v/>
      </c>
      <c r="T2796">
        <f>S2796*D2796</f>
        <v/>
      </c>
      <c r="U2796">
        <f>S2796*F2796*H2796</f>
        <v/>
      </c>
      <c r="V2796">
        <f>S2796*F2796*(H2796-1)</f>
        <v/>
      </c>
      <c r="W2796">
        <f>U2796*J2796</f>
        <v/>
      </c>
      <c r="X2796">
        <f>T2796+W2796</f>
        <v/>
      </c>
      <c r="Y2796">
        <f>(T2796*E2796+W2796*L2796)*(1-R2796-'d_고정'!$B$13)</f>
        <v/>
      </c>
      <c r="Z2796">
        <f>(U2796*N2796*Q2796+'d_고정'!$B$3*('6_기대효과'!$H$7/8)*Q2796*'d_고정'!$B$10*P2796*('6_기대효과'!$K$7/'d_고정'!$B$9))*(1-R2796)</f>
        <v/>
      </c>
      <c r="AA2796">
        <f>W2796*L2796*(1-R2796-'d_고정'!$B$13)+U2796*MAX(N2796-'d_고정'!$B$10*P2796*('6_기대효과'!$K$7/'d_고정'!$B$9),0)*Q2796*(1-R2796)</f>
        <v/>
      </c>
      <c r="AB2796">
        <f>Y2796+Z2796</f>
        <v/>
      </c>
      <c r="AC2796">
        <f>Y2796/('d_고정'!$B$5*'6_기대효과'!$H$7/8)/'d_고정'!$B$6</f>
        <v/>
      </c>
      <c r="AD2796">
        <f>Y2796/('d_고정'!$B$8*'6_기대효과'!$H$7/8)</f>
        <v/>
      </c>
    </row>
    <row r="2797">
      <c r="A2797">
        <f>RAND()</f>
        <v/>
      </c>
      <c r="B2797">
        <f>IF('d_시나리오'!$J$2='d_시나리오'!$H$2,'d_시나리오'!$I$2,IF(A2797&lt;('d_시나리오'!$I$2-'d_시나리오'!$H$2)/('d_시나리오'!$J$2-'d_시나리오'!$H$2),'d_시나리오'!$H$2+SQRT(A2797*('d_시나리오'!$J$2-'d_시나리오'!$H$2)*('d_시나리오'!$I$2-'d_시나리오'!$H$2)),'d_시나리오'!$J$2-SQRT((1-A2797)*('d_시나리오'!$J$2-'d_시나리오'!$H$2)*('d_시나리오'!$J$2-'d_시나리오'!$I$2))))</f>
        <v/>
      </c>
      <c r="C2797">
        <f>RAND()</f>
        <v/>
      </c>
      <c r="D2797">
        <f>BETAINV(RAND(),IF(C2797&lt;'d_고정'!$B$26,'d_고정'!$B$23,'d_고정'!$B$16)+1,'d_고정'!$B$17-IF(C2797&lt;'d_고정'!$B$26,'d_고정'!$B$23,'d_고정'!$B$16)+1)*('d_고정'!$B$14+('d_고정'!$B$15-'d_고정'!$B$14)*RAND())</f>
        <v/>
      </c>
      <c r="E2797">
        <f>INDEX('d_분포'!$A$2:$A$28,RANDBETWEEN(1,27))</f>
        <v/>
      </c>
      <c r="F2797">
        <f>INDEX('d_분포'!$C$2:$C$5,RANDBETWEEN(1,4))*(0.9+0.2*RAND())</f>
        <v/>
      </c>
      <c r="G2797">
        <f>RAND()</f>
        <v/>
      </c>
      <c r="H2797">
        <f>(F2797+(1-F2797)*('d_고정'!$B$22*BETAINV(RAND(),IF(G2797&lt;'d_고정'!$B$26,'d_고정'!$B$25,'d_고정'!$B$20)+1,'d_고정'!$B$21-IF(G2797&lt;'d_고정'!$B$26,'d_고정'!$B$25,'d_고정'!$B$20)+1)+(1-'d_고정'!$B$22)*BETAINV(RAND(),IF(G2797&lt;'d_고정'!$B$26,'d_고정'!$B$24,'d_고정'!$B$18)+1,'d_고정'!$B$19-IF(G2797&lt;'d_고정'!$B$26,'d_고정'!$B$24,'d_고정'!$B$18)+1))*('d_고정'!$B$14+('d_고정'!$B$15-'d_고정'!$B$14)*RAND()))/F2797</f>
        <v/>
      </c>
      <c r="I2797">
        <f>RAND()</f>
        <v/>
      </c>
      <c r="J2797">
        <f>IF('d_시나리오'!$J$3='d_시나리오'!$H$3,'d_시나리오'!$I$3,IF(I2797&lt;('d_시나리오'!$I$3-'d_시나리오'!$H$3)/('d_시나리오'!$J$3-'d_시나리오'!$H$3),'d_시나리오'!$H$3+SQRT(I2797*('d_시나리오'!$J$3-'d_시나리오'!$H$3)*('d_시나리오'!$I$3-'d_시나리오'!$H$3)),'d_시나리오'!$J$3-SQRT((1-I2797)*('d_시나리오'!$J$3-'d_시나리오'!$H$3)*('d_시나리오'!$J$3-'d_시나리오'!$I$3))))</f>
        <v/>
      </c>
      <c r="K2797">
        <f>RAND()</f>
        <v/>
      </c>
      <c r="L2797">
        <f>IF('d_시나리오'!$J$4='d_시나리오'!$H$4,'d_시나리오'!$I$4,IF(K2797&lt;('d_시나리오'!$I$4-'d_시나리오'!$H$4)/('d_시나리오'!$J$4-'d_시나리오'!$H$4),'d_시나리오'!$H$4+SQRT(K2797*('d_시나리오'!$J$4-'d_시나리오'!$H$4)*('d_시나리오'!$I$4-'d_시나리오'!$H$4)),'d_시나리오'!$J$4-SQRT((1-K2797)*('d_시나리오'!$J$4-'d_시나리오'!$H$4)*('d_시나리오'!$J$4-'d_시나리오'!$I$4))))</f>
        <v/>
      </c>
      <c r="M2797">
        <f>RAND()</f>
        <v/>
      </c>
      <c r="N2797">
        <f>IF('d_시나리오'!$J$5='d_시나리오'!$H$5,'d_시나리오'!$I$5,IF(M2797&lt;('d_시나리오'!$I$5-'d_시나리오'!$H$5)/('d_시나리오'!$J$5-'d_시나리오'!$H$5),'d_시나리오'!$H$5+SQRT(M2797*('d_시나리오'!$J$5-'d_시나리오'!$H$5)*('d_시나리오'!$I$5-'d_시나리오'!$H$5)),'d_시나리오'!$J$5-SQRT((1-M2797)*('d_시나리오'!$J$5-'d_시나리오'!$H$5)*('d_시나리오'!$J$5-'d_시나리오'!$I$5))))</f>
        <v/>
      </c>
      <c r="O2797">
        <f>RAND()</f>
        <v/>
      </c>
      <c r="P2797">
        <f>IF('d_시나리오'!$J$6='d_시나리오'!$H$6,'d_시나리오'!$I$6,IF(O2797&lt;('d_시나리오'!$I$6-'d_시나리오'!$H$6)/('d_시나리오'!$J$6-'d_시나리오'!$H$6),'d_시나리오'!$H$6+SQRT(O2797*('d_시나리오'!$J$6-'d_시나리오'!$H$6)*('d_시나리오'!$I$6-'d_시나리오'!$H$6)),'d_시나리오'!$J$6-SQRT((1-O2797)*('d_시나리오'!$J$6-'d_시나리오'!$H$6)*('d_시나리오'!$J$6-'d_시나리오'!$I$6))))</f>
        <v/>
      </c>
      <c r="Q2797">
        <f>INDEX('d_분포'!$B$2:$B$57,RANDBETWEEN(1,56))</f>
        <v/>
      </c>
      <c r="R2797">
        <f>BETAINV(RAND(),5,5)</f>
        <v/>
      </c>
      <c r="S2797">
        <f>'d_고정'!$B$1*'6_기대효과'!$H$7*('d_시나리오'!$I$7/'d_고정'!$B$2)*B2797</f>
        <v/>
      </c>
      <c r="T2797">
        <f>S2797*D2797</f>
        <v/>
      </c>
      <c r="U2797">
        <f>S2797*F2797*H2797</f>
        <v/>
      </c>
      <c r="V2797">
        <f>S2797*F2797*(H2797-1)</f>
        <v/>
      </c>
      <c r="W2797">
        <f>U2797*J2797</f>
        <v/>
      </c>
      <c r="X2797">
        <f>T2797+W2797</f>
        <v/>
      </c>
      <c r="Y2797">
        <f>(T2797*E2797+W2797*L2797)*(1-R2797-'d_고정'!$B$13)</f>
        <v/>
      </c>
      <c r="Z2797">
        <f>(U2797*N2797*Q2797+'d_고정'!$B$3*('6_기대효과'!$H$7/8)*Q2797*'d_고정'!$B$10*P2797*('6_기대효과'!$K$7/'d_고정'!$B$9))*(1-R2797)</f>
        <v/>
      </c>
      <c r="AA2797">
        <f>W2797*L2797*(1-R2797-'d_고정'!$B$13)+U2797*MAX(N2797-'d_고정'!$B$10*P2797*('6_기대효과'!$K$7/'d_고정'!$B$9),0)*Q2797*(1-R2797)</f>
        <v/>
      </c>
      <c r="AB2797">
        <f>Y2797+Z2797</f>
        <v/>
      </c>
      <c r="AC2797">
        <f>Y2797/('d_고정'!$B$5*'6_기대효과'!$H$7/8)/'d_고정'!$B$6</f>
        <v/>
      </c>
      <c r="AD2797">
        <f>Y2797/('d_고정'!$B$8*'6_기대효과'!$H$7/8)</f>
        <v/>
      </c>
    </row>
    <row r="2798">
      <c r="A2798">
        <f>RAND()</f>
        <v/>
      </c>
      <c r="B2798">
        <f>IF('d_시나리오'!$J$2='d_시나리오'!$H$2,'d_시나리오'!$I$2,IF(A2798&lt;('d_시나리오'!$I$2-'d_시나리오'!$H$2)/('d_시나리오'!$J$2-'d_시나리오'!$H$2),'d_시나리오'!$H$2+SQRT(A2798*('d_시나리오'!$J$2-'d_시나리오'!$H$2)*('d_시나리오'!$I$2-'d_시나리오'!$H$2)),'d_시나리오'!$J$2-SQRT((1-A2798)*('d_시나리오'!$J$2-'d_시나리오'!$H$2)*('d_시나리오'!$J$2-'d_시나리오'!$I$2))))</f>
        <v/>
      </c>
      <c r="C2798">
        <f>RAND()</f>
        <v/>
      </c>
      <c r="D2798">
        <f>BETAINV(RAND(),IF(C2798&lt;'d_고정'!$B$26,'d_고정'!$B$23,'d_고정'!$B$16)+1,'d_고정'!$B$17-IF(C2798&lt;'d_고정'!$B$26,'d_고정'!$B$23,'d_고정'!$B$16)+1)*('d_고정'!$B$14+('d_고정'!$B$15-'d_고정'!$B$14)*RAND())</f>
        <v/>
      </c>
      <c r="E2798">
        <f>INDEX('d_분포'!$A$2:$A$28,RANDBETWEEN(1,27))</f>
        <v/>
      </c>
      <c r="F2798">
        <f>INDEX('d_분포'!$C$2:$C$5,RANDBETWEEN(1,4))*(0.9+0.2*RAND())</f>
        <v/>
      </c>
      <c r="G2798">
        <f>RAND()</f>
        <v/>
      </c>
      <c r="H2798">
        <f>(F2798+(1-F2798)*('d_고정'!$B$22*BETAINV(RAND(),IF(G2798&lt;'d_고정'!$B$26,'d_고정'!$B$25,'d_고정'!$B$20)+1,'d_고정'!$B$21-IF(G2798&lt;'d_고정'!$B$26,'d_고정'!$B$25,'d_고정'!$B$20)+1)+(1-'d_고정'!$B$22)*BETAINV(RAND(),IF(G2798&lt;'d_고정'!$B$26,'d_고정'!$B$24,'d_고정'!$B$18)+1,'d_고정'!$B$19-IF(G2798&lt;'d_고정'!$B$26,'d_고정'!$B$24,'d_고정'!$B$18)+1))*('d_고정'!$B$14+('d_고정'!$B$15-'d_고정'!$B$14)*RAND()))/F2798</f>
        <v/>
      </c>
      <c r="I2798">
        <f>RAND()</f>
        <v/>
      </c>
      <c r="J2798">
        <f>IF('d_시나리오'!$J$3='d_시나리오'!$H$3,'d_시나리오'!$I$3,IF(I2798&lt;('d_시나리오'!$I$3-'d_시나리오'!$H$3)/('d_시나리오'!$J$3-'d_시나리오'!$H$3),'d_시나리오'!$H$3+SQRT(I2798*('d_시나리오'!$J$3-'d_시나리오'!$H$3)*('d_시나리오'!$I$3-'d_시나리오'!$H$3)),'d_시나리오'!$J$3-SQRT((1-I2798)*('d_시나리오'!$J$3-'d_시나리오'!$H$3)*('d_시나리오'!$J$3-'d_시나리오'!$I$3))))</f>
        <v/>
      </c>
      <c r="K2798">
        <f>RAND()</f>
        <v/>
      </c>
      <c r="L2798">
        <f>IF('d_시나리오'!$J$4='d_시나리오'!$H$4,'d_시나리오'!$I$4,IF(K2798&lt;('d_시나리오'!$I$4-'d_시나리오'!$H$4)/('d_시나리오'!$J$4-'d_시나리오'!$H$4),'d_시나리오'!$H$4+SQRT(K2798*('d_시나리오'!$J$4-'d_시나리오'!$H$4)*('d_시나리오'!$I$4-'d_시나리오'!$H$4)),'d_시나리오'!$J$4-SQRT((1-K2798)*('d_시나리오'!$J$4-'d_시나리오'!$H$4)*('d_시나리오'!$J$4-'d_시나리오'!$I$4))))</f>
        <v/>
      </c>
      <c r="M2798">
        <f>RAND()</f>
        <v/>
      </c>
      <c r="N2798">
        <f>IF('d_시나리오'!$J$5='d_시나리오'!$H$5,'d_시나리오'!$I$5,IF(M2798&lt;('d_시나리오'!$I$5-'d_시나리오'!$H$5)/('d_시나리오'!$J$5-'d_시나리오'!$H$5),'d_시나리오'!$H$5+SQRT(M2798*('d_시나리오'!$J$5-'d_시나리오'!$H$5)*('d_시나리오'!$I$5-'d_시나리오'!$H$5)),'d_시나리오'!$J$5-SQRT((1-M2798)*('d_시나리오'!$J$5-'d_시나리오'!$H$5)*('d_시나리오'!$J$5-'d_시나리오'!$I$5))))</f>
        <v/>
      </c>
      <c r="O2798">
        <f>RAND()</f>
        <v/>
      </c>
      <c r="P2798">
        <f>IF('d_시나리오'!$J$6='d_시나리오'!$H$6,'d_시나리오'!$I$6,IF(O2798&lt;('d_시나리오'!$I$6-'d_시나리오'!$H$6)/('d_시나리오'!$J$6-'d_시나리오'!$H$6),'d_시나리오'!$H$6+SQRT(O2798*('d_시나리오'!$J$6-'d_시나리오'!$H$6)*('d_시나리오'!$I$6-'d_시나리오'!$H$6)),'d_시나리오'!$J$6-SQRT((1-O2798)*('d_시나리오'!$J$6-'d_시나리오'!$H$6)*('d_시나리오'!$J$6-'d_시나리오'!$I$6))))</f>
        <v/>
      </c>
      <c r="Q2798">
        <f>INDEX('d_분포'!$B$2:$B$57,RANDBETWEEN(1,56))</f>
        <v/>
      </c>
      <c r="R2798">
        <f>BETAINV(RAND(),5,5)</f>
        <v/>
      </c>
      <c r="S2798">
        <f>'d_고정'!$B$1*'6_기대효과'!$H$7*('d_시나리오'!$I$7/'d_고정'!$B$2)*B2798</f>
        <v/>
      </c>
      <c r="T2798">
        <f>S2798*D2798</f>
        <v/>
      </c>
      <c r="U2798">
        <f>S2798*F2798*H2798</f>
        <v/>
      </c>
      <c r="V2798">
        <f>S2798*F2798*(H2798-1)</f>
        <v/>
      </c>
      <c r="W2798">
        <f>U2798*J2798</f>
        <v/>
      </c>
      <c r="X2798">
        <f>T2798+W2798</f>
        <v/>
      </c>
      <c r="Y2798">
        <f>(T2798*E2798+W2798*L2798)*(1-R2798-'d_고정'!$B$13)</f>
        <v/>
      </c>
      <c r="Z2798">
        <f>(U2798*N2798*Q2798+'d_고정'!$B$3*('6_기대효과'!$H$7/8)*Q2798*'d_고정'!$B$10*P2798*('6_기대효과'!$K$7/'d_고정'!$B$9))*(1-R2798)</f>
        <v/>
      </c>
      <c r="AA2798">
        <f>W2798*L2798*(1-R2798-'d_고정'!$B$13)+U2798*MAX(N2798-'d_고정'!$B$10*P2798*('6_기대효과'!$K$7/'d_고정'!$B$9),0)*Q2798*(1-R2798)</f>
        <v/>
      </c>
      <c r="AB2798">
        <f>Y2798+Z2798</f>
        <v/>
      </c>
      <c r="AC2798">
        <f>Y2798/('d_고정'!$B$5*'6_기대효과'!$H$7/8)/'d_고정'!$B$6</f>
        <v/>
      </c>
      <c r="AD2798">
        <f>Y2798/('d_고정'!$B$8*'6_기대효과'!$H$7/8)</f>
        <v/>
      </c>
    </row>
    <row r="2799">
      <c r="A2799">
        <f>RAND()</f>
        <v/>
      </c>
      <c r="B2799">
        <f>IF('d_시나리오'!$J$2='d_시나리오'!$H$2,'d_시나리오'!$I$2,IF(A2799&lt;('d_시나리오'!$I$2-'d_시나리오'!$H$2)/('d_시나리오'!$J$2-'d_시나리오'!$H$2),'d_시나리오'!$H$2+SQRT(A2799*('d_시나리오'!$J$2-'d_시나리오'!$H$2)*('d_시나리오'!$I$2-'d_시나리오'!$H$2)),'d_시나리오'!$J$2-SQRT((1-A2799)*('d_시나리오'!$J$2-'d_시나리오'!$H$2)*('d_시나리오'!$J$2-'d_시나리오'!$I$2))))</f>
        <v/>
      </c>
      <c r="C2799">
        <f>RAND()</f>
        <v/>
      </c>
      <c r="D2799">
        <f>BETAINV(RAND(),IF(C2799&lt;'d_고정'!$B$26,'d_고정'!$B$23,'d_고정'!$B$16)+1,'d_고정'!$B$17-IF(C2799&lt;'d_고정'!$B$26,'d_고정'!$B$23,'d_고정'!$B$16)+1)*('d_고정'!$B$14+('d_고정'!$B$15-'d_고정'!$B$14)*RAND())</f>
        <v/>
      </c>
      <c r="E2799">
        <f>INDEX('d_분포'!$A$2:$A$28,RANDBETWEEN(1,27))</f>
        <v/>
      </c>
      <c r="F2799">
        <f>INDEX('d_분포'!$C$2:$C$5,RANDBETWEEN(1,4))*(0.9+0.2*RAND())</f>
        <v/>
      </c>
      <c r="G2799">
        <f>RAND()</f>
        <v/>
      </c>
      <c r="H2799">
        <f>(F2799+(1-F2799)*('d_고정'!$B$22*BETAINV(RAND(),IF(G2799&lt;'d_고정'!$B$26,'d_고정'!$B$25,'d_고정'!$B$20)+1,'d_고정'!$B$21-IF(G2799&lt;'d_고정'!$B$26,'d_고정'!$B$25,'d_고정'!$B$20)+1)+(1-'d_고정'!$B$22)*BETAINV(RAND(),IF(G2799&lt;'d_고정'!$B$26,'d_고정'!$B$24,'d_고정'!$B$18)+1,'d_고정'!$B$19-IF(G2799&lt;'d_고정'!$B$26,'d_고정'!$B$24,'d_고정'!$B$18)+1))*('d_고정'!$B$14+('d_고정'!$B$15-'d_고정'!$B$14)*RAND()))/F2799</f>
        <v/>
      </c>
      <c r="I2799">
        <f>RAND()</f>
        <v/>
      </c>
      <c r="J2799">
        <f>IF('d_시나리오'!$J$3='d_시나리오'!$H$3,'d_시나리오'!$I$3,IF(I2799&lt;('d_시나리오'!$I$3-'d_시나리오'!$H$3)/('d_시나리오'!$J$3-'d_시나리오'!$H$3),'d_시나리오'!$H$3+SQRT(I2799*('d_시나리오'!$J$3-'d_시나리오'!$H$3)*('d_시나리오'!$I$3-'d_시나리오'!$H$3)),'d_시나리오'!$J$3-SQRT((1-I2799)*('d_시나리오'!$J$3-'d_시나리오'!$H$3)*('d_시나리오'!$J$3-'d_시나리오'!$I$3))))</f>
        <v/>
      </c>
      <c r="K2799">
        <f>RAND()</f>
        <v/>
      </c>
      <c r="L2799">
        <f>IF('d_시나리오'!$J$4='d_시나리오'!$H$4,'d_시나리오'!$I$4,IF(K2799&lt;('d_시나리오'!$I$4-'d_시나리오'!$H$4)/('d_시나리오'!$J$4-'d_시나리오'!$H$4),'d_시나리오'!$H$4+SQRT(K2799*('d_시나리오'!$J$4-'d_시나리오'!$H$4)*('d_시나리오'!$I$4-'d_시나리오'!$H$4)),'d_시나리오'!$J$4-SQRT((1-K2799)*('d_시나리오'!$J$4-'d_시나리오'!$H$4)*('d_시나리오'!$J$4-'d_시나리오'!$I$4))))</f>
        <v/>
      </c>
      <c r="M2799">
        <f>RAND()</f>
        <v/>
      </c>
      <c r="N2799">
        <f>IF('d_시나리오'!$J$5='d_시나리오'!$H$5,'d_시나리오'!$I$5,IF(M2799&lt;('d_시나리오'!$I$5-'d_시나리오'!$H$5)/('d_시나리오'!$J$5-'d_시나리오'!$H$5),'d_시나리오'!$H$5+SQRT(M2799*('d_시나리오'!$J$5-'d_시나리오'!$H$5)*('d_시나리오'!$I$5-'d_시나리오'!$H$5)),'d_시나리오'!$J$5-SQRT((1-M2799)*('d_시나리오'!$J$5-'d_시나리오'!$H$5)*('d_시나리오'!$J$5-'d_시나리오'!$I$5))))</f>
        <v/>
      </c>
      <c r="O2799">
        <f>RAND()</f>
        <v/>
      </c>
      <c r="P2799">
        <f>IF('d_시나리오'!$J$6='d_시나리오'!$H$6,'d_시나리오'!$I$6,IF(O2799&lt;('d_시나리오'!$I$6-'d_시나리오'!$H$6)/('d_시나리오'!$J$6-'d_시나리오'!$H$6),'d_시나리오'!$H$6+SQRT(O2799*('d_시나리오'!$J$6-'d_시나리오'!$H$6)*('d_시나리오'!$I$6-'d_시나리오'!$H$6)),'d_시나리오'!$J$6-SQRT((1-O2799)*('d_시나리오'!$J$6-'d_시나리오'!$H$6)*('d_시나리오'!$J$6-'d_시나리오'!$I$6))))</f>
        <v/>
      </c>
      <c r="Q2799">
        <f>INDEX('d_분포'!$B$2:$B$57,RANDBETWEEN(1,56))</f>
        <v/>
      </c>
      <c r="R2799">
        <f>BETAINV(RAND(),5,5)</f>
        <v/>
      </c>
      <c r="S2799">
        <f>'d_고정'!$B$1*'6_기대효과'!$H$7*('d_시나리오'!$I$7/'d_고정'!$B$2)*B2799</f>
        <v/>
      </c>
      <c r="T2799">
        <f>S2799*D2799</f>
        <v/>
      </c>
      <c r="U2799">
        <f>S2799*F2799*H2799</f>
        <v/>
      </c>
      <c r="V2799">
        <f>S2799*F2799*(H2799-1)</f>
        <v/>
      </c>
      <c r="W2799">
        <f>U2799*J2799</f>
        <v/>
      </c>
      <c r="X2799">
        <f>T2799+W2799</f>
        <v/>
      </c>
      <c r="Y2799">
        <f>(T2799*E2799+W2799*L2799)*(1-R2799-'d_고정'!$B$13)</f>
        <v/>
      </c>
      <c r="Z2799">
        <f>(U2799*N2799*Q2799+'d_고정'!$B$3*('6_기대효과'!$H$7/8)*Q2799*'d_고정'!$B$10*P2799*('6_기대효과'!$K$7/'d_고정'!$B$9))*(1-R2799)</f>
        <v/>
      </c>
      <c r="AA2799">
        <f>W2799*L2799*(1-R2799-'d_고정'!$B$13)+U2799*MAX(N2799-'d_고정'!$B$10*P2799*('6_기대효과'!$K$7/'d_고정'!$B$9),0)*Q2799*(1-R2799)</f>
        <v/>
      </c>
      <c r="AB2799">
        <f>Y2799+Z2799</f>
        <v/>
      </c>
      <c r="AC2799">
        <f>Y2799/('d_고정'!$B$5*'6_기대효과'!$H$7/8)/'d_고정'!$B$6</f>
        <v/>
      </c>
      <c r="AD2799">
        <f>Y2799/('d_고정'!$B$8*'6_기대효과'!$H$7/8)</f>
        <v/>
      </c>
    </row>
    <row r="2800">
      <c r="A2800">
        <f>RAND()</f>
        <v/>
      </c>
      <c r="B2800">
        <f>IF('d_시나리오'!$J$2='d_시나리오'!$H$2,'d_시나리오'!$I$2,IF(A2800&lt;('d_시나리오'!$I$2-'d_시나리오'!$H$2)/('d_시나리오'!$J$2-'d_시나리오'!$H$2),'d_시나리오'!$H$2+SQRT(A2800*('d_시나리오'!$J$2-'d_시나리오'!$H$2)*('d_시나리오'!$I$2-'d_시나리오'!$H$2)),'d_시나리오'!$J$2-SQRT((1-A2800)*('d_시나리오'!$J$2-'d_시나리오'!$H$2)*('d_시나리오'!$J$2-'d_시나리오'!$I$2))))</f>
        <v/>
      </c>
      <c r="C2800">
        <f>RAND()</f>
        <v/>
      </c>
      <c r="D2800">
        <f>BETAINV(RAND(),IF(C2800&lt;'d_고정'!$B$26,'d_고정'!$B$23,'d_고정'!$B$16)+1,'d_고정'!$B$17-IF(C2800&lt;'d_고정'!$B$26,'d_고정'!$B$23,'d_고정'!$B$16)+1)*('d_고정'!$B$14+('d_고정'!$B$15-'d_고정'!$B$14)*RAND())</f>
        <v/>
      </c>
      <c r="E2800">
        <f>INDEX('d_분포'!$A$2:$A$28,RANDBETWEEN(1,27))</f>
        <v/>
      </c>
      <c r="F2800">
        <f>INDEX('d_분포'!$C$2:$C$5,RANDBETWEEN(1,4))*(0.9+0.2*RAND())</f>
        <v/>
      </c>
      <c r="G2800">
        <f>RAND()</f>
        <v/>
      </c>
      <c r="H2800">
        <f>(F2800+(1-F2800)*('d_고정'!$B$22*BETAINV(RAND(),IF(G2800&lt;'d_고정'!$B$26,'d_고정'!$B$25,'d_고정'!$B$20)+1,'d_고정'!$B$21-IF(G2800&lt;'d_고정'!$B$26,'d_고정'!$B$25,'d_고정'!$B$20)+1)+(1-'d_고정'!$B$22)*BETAINV(RAND(),IF(G2800&lt;'d_고정'!$B$26,'d_고정'!$B$24,'d_고정'!$B$18)+1,'d_고정'!$B$19-IF(G2800&lt;'d_고정'!$B$26,'d_고정'!$B$24,'d_고정'!$B$18)+1))*('d_고정'!$B$14+('d_고정'!$B$15-'d_고정'!$B$14)*RAND()))/F2800</f>
        <v/>
      </c>
      <c r="I2800">
        <f>RAND()</f>
        <v/>
      </c>
      <c r="J2800">
        <f>IF('d_시나리오'!$J$3='d_시나리오'!$H$3,'d_시나리오'!$I$3,IF(I2800&lt;('d_시나리오'!$I$3-'d_시나리오'!$H$3)/('d_시나리오'!$J$3-'d_시나리오'!$H$3),'d_시나리오'!$H$3+SQRT(I2800*('d_시나리오'!$J$3-'d_시나리오'!$H$3)*('d_시나리오'!$I$3-'d_시나리오'!$H$3)),'d_시나리오'!$J$3-SQRT((1-I2800)*('d_시나리오'!$J$3-'d_시나리오'!$H$3)*('d_시나리오'!$J$3-'d_시나리오'!$I$3))))</f>
        <v/>
      </c>
      <c r="K2800">
        <f>RAND()</f>
        <v/>
      </c>
      <c r="L2800">
        <f>IF('d_시나리오'!$J$4='d_시나리오'!$H$4,'d_시나리오'!$I$4,IF(K2800&lt;('d_시나리오'!$I$4-'d_시나리오'!$H$4)/('d_시나리오'!$J$4-'d_시나리오'!$H$4),'d_시나리오'!$H$4+SQRT(K2800*('d_시나리오'!$J$4-'d_시나리오'!$H$4)*('d_시나리오'!$I$4-'d_시나리오'!$H$4)),'d_시나리오'!$J$4-SQRT((1-K2800)*('d_시나리오'!$J$4-'d_시나리오'!$H$4)*('d_시나리오'!$J$4-'d_시나리오'!$I$4))))</f>
        <v/>
      </c>
      <c r="M2800">
        <f>RAND()</f>
        <v/>
      </c>
      <c r="N2800">
        <f>IF('d_시나리오'!$J$5='d_시나리오'!$H$5,'d_시나리오'!$I$5,IF(M2800&lt;('d_시나리오'!$I$5-'d_시나리오'!$H$5)/('d_시나리오'!$J$5-'d_시나리오'!$H$5),'d_시나리오'!$H$5+SQRT(M2800*('d_시나리오'!$J$5-'d_시나리오'!$H$5)*('d_시나리오'!$I$5-'d_시나리오'!$H$5)),'d_시나리오'!$J$5-SQRT((1-M2800)*('d_시나리오'!$J$5-'d_시나리오'!$H$5)*('d_시나리오'!$J$5-'d_시나리오'!$I$5))))</f>
        <v/>
      </c>
      <c r="O2800">
        <f>RAND()</f>
        <v/>
      </c>
      <c r="P2800">
        <f>IF('d_시나리오'!$J$6='d_시나리오'!$H$6,'d_시나리오'!$I$6,IF(O2800&lt;('d_시나리오'!$I$6-'d_시나리오'!$H$6)/('d_시나리오'!$J$6-'d_시나리오'!$H$6),'d_시나리오'!$H$6+SQRT(O2800*('d_시나리오'!$J$6-'d_시나리오'!$H$6)*('d_시나리오'!$I$6-'d_시나리오'!$H$6)),'d_시나리오'!$J$6-SQRT((1-O2800)*('d_시나리오'!$J$6-'d_시나리오'!$H$6)*('d_시나리오'!$J$6-'d_시나리오'!$I$6))))</f>
        <v/>
      </c>
      <c r="Q2800">
        <f>INDEX('d_분포'!$B$2:$B$57,RANDBETWEEN(1,56))</f>
        <v/>
      </c>
      <c r="R2800">
        <f>BETAINV(RAND(),5,5)</f>
        <v/>
      </c>
      <c r="S2800">
        <f>'d_고정'!$B$1*'6_기대효과'!$H$7*('d_시나리오'!$I$7/'d_고정'!$B$2)*B2800</f>
        <v/>
      </c>
      <c r="T2800">
        <f>S2800*D2800</f>
        <v/>
      </c>
      <c r="U2800">
        <f>S2800*F2800*H2800</f>
        <v/>
      </c>
      <c r="V2800">
        <f>S2800*F2800*(H2800-1)</f>
        <v/>
      </c>
      <c r="W2800">
        <f>U2800*J2800</f>
        <v/>
      </c>
      <c r="X2800">
        <f>T2800+W2800</f>
        <v/>
      </c>
      <c r="Y2800">
        <f>(T2800*E2800+W2800*L2800)*(1-R2800-'d_고정'!$B$13)</f>
        <v/>
      </c>
      <c r="Z2800">
        <f>(U2800*N2800*Q2800+'d_고정'!$B$3*('6_기대효과'!$H$7/8)*Q2800*'d_고정'!$B$10*P2800*('6_기대효과'!$K$7/'d_고정'!$B$9))*(1-R2800)</f>
        <v/>
      </c>
      <c r="AA2800">
        <f>W2800*L2800*(1-R2800-'d_고정'!$B$13)+U2800*MAX(N2800-'d_고정'!$B$10*P2800*('6_기대효과'!$K$7/'d_고정'!$B$9),0)*Q2800*(1-R2800)</f>
        <v/>
      </c>
      <c r="AB2800">
        <f>Y2800+Z2800</f>
        <v/>
      </c>
      <c r="AC2800">
        <f>Y2800/('d_고정'!$B$5*'6_기대효과'!$H$7/8)/'d_고정'!$B$6</f>
        <v/>
      </c>
      <c r="AD2800">
        <f>Y2800/('d_고정'!$B$8*'6_기대효과'!$H$7/8)</f>
        <v/>
      </c>
    </row>
    <row r="2801">
      <c r="A2801">
        <f>RAND()</f>
        <v/>
      </c>
      <c r="B2801">
        <f>IF('d_시나리오'!$J$2='d_시나리오'!$H$2,'d_시나리오'!$I$2,IF(A2801&lt;('d_시나리오'!$I$2-'d_시나리오'!$H$2)/('d_시나리오'!$J$2-'d_시나리오'!$H$2),'d_시나리오'!$H$2+SQRT(A2801*('d_시나리오'!$J$2-'d_시나리오'!$H$2)*('d_시나리오'!$I$2-'d_시나리오'!$H$2)),'d_시나리오'!$J$2-SQRT((1-A2801)*('d_시나리오'!$J$2-'d_시나리오'!$H$2)*('d_시나리오'!$J$2-'d_시나리오'!$I$2))))</f>
        <v/>
      </c>
      <c r="C2801">
        <f>RAND()</f>
        <v/>
      </c>
      <c r="D2801">
        <f>BETAINV(RAND(),IF(C2801&lt;'d_고정'!$B$26,'d_고정'!$B$23,'d_고정'!$B$16)+1,'d_고정'!$B$17-IF(C2801&lt;'d_고정'!$B$26,'d_고정'!$B$23,'d_고정'!$B$16)+1)*('d_고정'!$B$14+('d_고정'!$B$15-'d_고정'!$B$14)*RAND())</f>
        <v/>
      </c>
      <c r="E2801">
        <f>INDEX('d_분포'!$A$2:$A$28,RANDBETWEEN(1,27))</f>
        <v/>
      </c>
      <c r="F2801">
        <f>INDEX('d_분포'!$C$2:$C$5,RANDBETWEEN(1,4))*(0.9+0.2*RAND())</f>
        <v/>
      </c>
      <c r="G2801">
        <f>RAND()</f>
        <v/>
      </c>
      <c r="H2801">
        <f>(F2801+(1-F2801)*('d_고정'!$B$22*BETAINV(RAND(),IF(G2801&lt;'d_고정'!$B$26,'d_고정'!$B$25,'d_고정'!$B$20)+1,'d_고정'!$B$21-IF(G2801&lt;'d_고정'!$B$26,'d_고정'!$B$25,'d_고정'!$B$20)+1)+(1-'d_고정'!$B$22)*BETAINV(RAND(),IF(G2801&lt;'d_고정'!$B$26,'d_고정'!$B$24,'d_고정'!$B$18)+1,'d_고정'!$B$19-IF(G2801&lt;'d_고정'!$B$26,'d_고정'!$B$24,'d_고정'!$B$18)+1))*('d_고정'!$B$14+('d_고정'!$B$15-'d_고정'!$B$14)*RAND()))/F2801</f>
        <v/>
      </c>
      <c r="I2801">
        <f>RAND()</f>
        <v/>
      </c>
      <c r="J2801">
        <f>IF('d_시나리오'!$J$3='d_시나리오'!$H$3,'d_시나리오'!$I$3,IF(I2801&lt;('d_시나리오'!$I$3-'d_시나리오'!$H$3)/('d_시나리오'!$J$3-'d_시나리오'!$H$3),'d_시나리오'!$H$3+SQRT(I2801*('d_시나리오'!$J$3-'d_시나리오'!$H$3)*('d_시나리오'!$I$3-'d_시나리오'!$H$3)),'d_시나리오'!$J$3-SQRT((1-I2801)*('d_시나리오'!$J$3-'d_시나리오'!$H$3)*('d_시나리오'!$J$3-'d_시나리오'!$I$3))))</f>
        <v/>
      </c>
      <c r="K2801">
        <f>RAND()</f>
        <v/>
      </c>
      <c r="L2801">
        <f>IF('d_시나리오'!$J$4='d_시나리오'!$H$4,'d_시나리오'!$I$4,IF(K2801&lt;('d_시나리오'!$I$4-'d_시나리오'!$H$4)/('d_시나리오'!$J$4-'d_시나리오'!$H$4),'d_시나리오'!$H$4+SQRT(K2801*('d_시나리오'!$J$4-'d_시나리오'!$H$4)*('d_시나리오'!$I$4-'d_시나리오'!$H$4)),'d_시나리오'!$J$4-SQRT((1-K2801)*('d_시나리오'!$J$4-'d_시나리오'!$H$4)*('d_시나리오'!$J$4-'d_시나리오'!$I$4))))</f>
        <v/>
      </c>
      <c r="M2801">
        <f>RAND()</f>
        <v/>
      </c>
      <c r="N2801">
        <f>IF('d_시나리오'!$J$5='d_시나리오'!$H$5,'d_시나리오'!$I$5,IF(M2801&lt;('d_시나리오'!$I$5-'d_시나리오'!$H$5)/('d_시나리오'!$J$5-'d_시나리오'!$H$5),'d_시나리오'!$H$5+SQRT(M2801*('d_시나리오'!$J$5-'d_시나리오'!$H$5)*('d_시나리오'!$I$5-'d_시나리오'!$H$5)),'d_시나리오'!$J$5-SQRT((1-M2801)*('d_시나리오'!$J$5-'d_시나리오'!$H$5)*('d_시나리오'!$J$5-'d_시나리오'!$I$5))))</f>
        <v/>
      </c>
      <c r="O2801">
        <f>RAND()</f>
        <v/>
      </c>
      <c r="P2801">
        <f>IF('d_시나리오'!$J$6='d_시나리오'!$H$6,'d_시나리오'!$I$6,IF(O2801&lt;('d_시나리오'!$I$6-'d_시나리오'!$H$6)/('d_시나리오'!$J$6-'d_시나리오'!$H$6),'d_시나리오'!$H$6+SQRT(O2801*('d_시나리오'!$J$6-'d_시나리오'!$H$6)*('d_시나리오'!$I$6-'d_시나리오'!$H$6)),'d_시나리오'!$J$6-SQRT((1-O2801)*('d_시나리오'!$J$6-'d_시나리오'!$H$6)*('d_시나리오'!$J$6-'d_시나리오'!$I$6))))</f>
        <v/>
      </c>
      <c r="Q2801">
        <f>INDEX('d_분포'!$B$2:$B$57,RANDBETWEEN(1,56))</f>
        <v/>
      </c>
      <c r="R2801">
        <f>BETAINV(RAND(),5,5)</f>
        <v/>
      </c>
      <c r="S2801">
        <f>'d_고정'!$B$1*'6_기대효과'!$H$7*('d_시나리오'!$I$7/'d_고정'!$B$2)*B2801</f>
        <v/>
      </c>
      <c r="T2801">
        <f>S2801*D2801</f>
        <v/>
      </c>
      <c r="U2801">
        <f>S2801*F2801*H2801</f>
        <v/>
      </c>
      <c r="V2801">
        <f>S2801*F2801*(H2801-1)</f>
        <v/>
      </c>
      <c r="W2801">
        <f>U2801*J2801</f>
        <v/>
      </c>
      <c r="X2801">
        <f>T2801+W2801</f>
        <v/>
      </c>
      <c r="Y2801">
        <f>(T2801*E2801+W2801*L2801)*(1-R2801-'d_고정'!$B$13)</f>
        <v/>
      </c>
      <c r="Z2801">
        <f>(U2801*N2801*Q2801+'d_고정'!$B$3*('6_기대효과'!$H$7/8)*Q2801*'d_고정'!$B$10*P2801*('6_기대효과'!$K$7/'d_고정'!$B$9))*(1-R2801)</f>
        <v/>
      </c>
      <c r="AA2801">
        <f>W2801*L2801*(1-R2801-'d_고정'!$B$13)+U2801*MAX(N2801-'d_고정'!$B$10*P2801*('6_기대효과'!$K$7/'d_고정'!$B$9),0)*Q2801*(1-R2801)</f>
        <v/>
      </c>
      <c r="AB2801">
        <f>Y2801+Z2801</f>
        <v/>
      </c>
      <c r="AC2801">
        <f>Y2801/('d_고정'!$B$5*'6_기대효과'!$H$7/8)/'d_고정'!$B$6</f>
        <v/>
      </c>
      <c r="AD2801">
        <f>Y2801/('d_고정'!$B$8*'6_기대효과'!$H$7/8)</f>
        <v/>
      </c>
    </row>
    <row r="2802">
      <c r="A2802">
        <f>RAND()</f>
        <v/>
      </c>
      <c r="B2802">
        <f>IF('d_시나리오'!$J$2='d_시나리오'!$H$2,'d_시나리오'!$I$2,IF(A2802&lt;('d_시나리오'!$I$2-'d_시나리오'!$H$2)/('d_시나리오'!$J$2-'d_시나리오'!$H$2),'d_시나리오'!$H$2+SQRT(A2802*('d_시나리오'!$J$2-'d_시나리오'!$H$2)*('d_시나리오'!$I$2-'d_시나리오'!$H$2)),'d_시나리오'!$J$2-SQRT((1-A2802)*('d_시나리오'!$J$2-'d_시나리오'!$H$2)*('d_시나리오'!$J$2-'d_시나리오'!$I$2))))</f>
        <v/>
      </c>
      <c r="C2802">
        <f>RAND()</f>
        <v/>
      </c>
      <c r="D2802">
        <f>BETAINV(RAND(),IF(C2802&lt;'d_고정'!$B$26,'d_고정'!$B$23,'d_고정'!$B$16)+1,'d_고정'!$B$17-IF(C2802&lt;'d_고정'!$B$26,'d_고정'!$B$23,'d_고정'!$B$16)+1)*('d_고정'!$B$14+('d_고정'!$B$15-'d_고정'!$B$14)*RAND())</f>
        <v/>
      </c>
      <c r="E2802">
        <f>INDEX('d_분포'!$A$2:$A$28,RANDBETWEEN(1,27))</f>
        <v/>
      </c>
      <c r="F2802">
        <f>INDEX('d_분포'!$C$2:$C$5,RANDBETWEEN(1,4))*(0.9+0.2*RAND())</f>
        <v/>
      </c>
      <c r="G2802">
        <f>RAND()</f>
        <v/>
      </c>
      <c r="H2802">
        <f>(F2802+(1-F2802)*('d_고정'!$B$22*BETAINV(RAND(),IF(G2802&lt;'d_고정'!$B$26,'d_고정'!$B$25,'d_고정'!$B$20)+1,'d_고정'!$B$21-IF(G2802&lt;'d_고정'!$B$26,'d_고정'!$B$25,'d_고정'!$B$20)+1)+(1-'d_고정'!$B$22)*BETAINV(RAND(),IF(G2802&lt;'d_고정'!$B$26,'d_고정'!$B$24,'d_고정'!$B$18)+1,'d_고정'!$B$19-IF(G2802&lt;'d_고정'!$B$26,'d_고정'!$B$24,'d_고정'!$B$18)+1))*('d_고정'!$B$14+('d_고정'!$B$15-'d_고정'!$B$14)*RAND()))/F2802</f>
        <v/>
      </c>
      <c r="I2802">
        <f>RAND()</f>
        <v/>
      </c>
      <c r="J2802">
        <f>IF('d_시나리오'!$J$3='d_시나리오'!$H$3,'d_시나리오'!$I$3,IF(I2802&lt;('d_시나리오'!$I$3-'d_시나리오'!$H$3)/('d_시나리오'!$J$3-'d_시나리오'!$H$3),'d_시나리오'!$H$3+SQRT(I2802*('d_시나리오'!$J$3-'d_시나리오'!$H$3)*('d_시나리오'!$I$3-'d_시나리오'!$H$3)),'d_시나리오'!$J$3-SQRT((1-I2802)*('d_시나리오'!$J$3-'d_시나리오'!$H$3)*('d_시나리오'!$J$3-'d_시나리오'!$I$3))))</f>
        <v/>
      </c>
      <c r="K2802">
        <f>RAND()</f>
        <v/>
      </c>
      <c r="L2802">
        <f>IF('d_시나리오'!$J$4='d_시나리오'!$H$4,'d_시나리오'!$I$4,IF(K2802&lt;('d_시나리오'!$I$4-'d_시나리오'!$H$4)/('d_시나리오'!$J$4-'d_시나리오'!$H$4),'d_시나리오'!$H$4+SQRT(K2802*('d_시나리오'!$J$4-'d_시나리오'!$H$4)*('d_시나리오'!$I$4-'d_시나리오'!$H$4)),'d_시나리오'!$J$4-SQRT((1-K2802)*('d_시나리오'!$J$4-'d_시나리오'!$H$4)*('d_시나리오'!$J$4-'d_시나리오'!$I$4))))</f>
        <v/>
      </c>
      <c r="M2802">
        <f>RAND()</f>
        <v/>
      </c>
      <c r="N2802">
        <f>IF('d_시나리오'!$J$5='d_시나리오'!$H$5,'d_시나리오'!$I$5,IF(M2802&lt;('d_시나리오'!$I$5-'d_시나리오'!$H$5)/('d_시나리오'!$J$5-'d_시나리오'!$H$5),'d_시나리오'!$H$5+SQRT(M2802*('d_시나리오'!$J$5-'d_시나리오'!$H$5)*('d_시나리오'!$I$5-'d_시나리오'!$H$5)),'d_시나리오'!$J$5-SQRT((1-M2802)*('d_시나리오'!$J$5-'d_시나리오'!$H$5)*('d_시나리오'!$J$5-'d_시나리오'!$I$5))))</f>
        <v/>
      </c>
      <c r="O2802">
        <f>RAND()</f>
        <v/>
      </c>
      <c r="P2802">
        <f>IF('d_시나리오'!$J$6='d_시나리오'!$H$6,'d_시나리오'!$I$6,IF(O2802&lt;('d_시나리오'!$I$6-'d_시나리오'!$H$6)/('d_시나리오'!$J$6-'d_시나리오'!$H$6),'d_시나리오'!$H$6+SQRT(O2802*('d_시나리오'!$J$6-'d_시나리오'!$H$6)*('d_시나리오'!$I$6-'d_시나리오'!$H$6)),'d_시나리오'!$J$6-SQRT((1-O2802)*('d_시나리오'!$J$6-'d_시나리오'!$H$6)*('d_시나리오'!$J$6-'d_시나리오'!$I$6))))</f>
        <v/>
      </c>
      <c r="Q2802">
        <f>INDEX('d_분포'!$B$2:$B$57,RANDBETWEEN(1,56))</f>
        <v/>
      </c>
      <c r="R2802">
        <f>BETAINV(RAND(),5,5)</f>
        <v/>
      </c>
      <c r="S2802">
        <f>'d_고정'!$B$1*'6_기대효과'!$H$7*('d_시나리오'!$I$7/'d_고정'!$B$2)*B2802</f>
        <v/>
      </c>
      <c r="T2802">
        <f>S2802*D2802</f>
        <v/>
      </c>
      <c r="U2802">
        <f>S2802*F2802*H2802</f>
        <v/>
      </c>
      <c r="V2802">
        <f>S2802*F2802*(H2802-1)</f>
        <v/>
      </c>
      <c r="W2802">
        <f>U2802*J2802</f>
        <v/>
      </c>
      <c r="X2802">
        <f>T2802+W2802</f>
        <v/>
      </c>
      <c r="Y2802">
        <f>(T2802*E2802+W2802*L2802)*(1-R2802-'d_고정'!$B$13)</f>
        <v/>
      </c>
      <c r="Z2802">
        <f>(U2802*N2802*Q2802+'d_고정'!$B$3*('6_기대효과'!$H$7/8)*Q2802*'d_고정'!$B$10*P2802*('6_기대효과'!$K$7/'d_고정'!$B$9))*(1-R2802)</f>
        <v/>
      </c>
      <c r="AA2802">
        <f>W2802*L2802*(1-R2802-'d_고정'!$B$13)+U2802*MAX(N2802-'d_고정'!$B$10*P2802*('6_기대효과'!$K$7/'d_고정'!$B$9),0)*Q2802*(1-R2802)</f>
        <v/>
      </c>
      <c r="AB2802">
        <f>Y2802+Z2802</f>
        <v/>
      </c>
      <c r="AC2802">
        <f>Y2802/('d_고정'!$B$5*'6_기대효과'!$H$7/8)/'d_고정'!$B$6</f>
        <v/>
      </c>
      <c r="AD2802">
        <f>Y2802/('d_고정'!$B$8*'6_기대효과'!$H$7/8)</f>
        <v/>
      </c>
    </row>
    <row r="2803">
      <c r="A2803">
        <f>RAND()</f>
        <v/>
      </c>
      <c r="B2803">
        <f>IF('d_시나리오'!$J$2='d_시나리오'!$H$2,'d_시나리오'!$I$2,IF(A2803&lt;('d_시나리오'!$I$2-'d_시나리오'!$H$2)/('d_시나리오'!$J$2-'d_시나리오'!$H$2),'d_시나리오'!$H$2+SQRT(A2803*('d_시나리오'!$J$2-'d_시나리오'!$H$2)*('d_시나리오'!$I$2-'d_시나리오'!$H$2)),'d_시나리오'!$J$2-SQRT((1-A2803)*('d_시나리오'!$J$2-'d_시나리오'!$H$2)*('d_시나리오'!$J$2-'d_시나리오'!$I$2))))</f>
        <v/>
      </c>
      <c r="C2803">
        <f>RAND()</f>
        <v/>
      </c>
      <c r="D2803">
        <f>BETAINV(RAND(),IF(C2803&lt;'d_고정'!$B$26,'d_고정'!$B$23,'d_고정'!$B$16)+1,'d_고정'!$B$17-IF(C2803&lt;'d_고정'!$B$26,'d_고정'!$B$23,'d_고정'!$B$16)+1)*('d_고정'!$B$14+('d_고정'!$B$15-'d_고정'!$B$14)*RAND())</f>
        <v/>
      </c>
      <c r="E2803">
        <f>INDEX('d_분포'!$A$2:$A$28,RANDBETWEEN(1,27))</f>
        <v/>
      </c>
      <c r="F2803">
        <f>INDEX('d_분포'!$C$2:$C$5,RANDBETWEEN(1,4))*(0.9+0.2*RAND())</f>
        <v/>
      </c>
      <c r="G2803">
        <f>RAND()</f>
        <v/>
      </c>
      <c r="H2803">
        <f>(F2803+(1-F2803)*('d_고정'!$B$22*BETAINV(RAND(),IF(G2803&lt;'d_고정'!$B$26,'d_고정'!$B$25,'d_고정'!$B$20)+1,'d_고정'!$B$21-IF(G2803&lt;'d_고정'!$B$26,'d_고정'!$B$25,'d_고정'!$B$20)+1)+(1-'d_고정'!$B$22)*BETAINV(RAND(),IF(G2803&lt;'d_고정'!$B$26,'d_고정'!$B$24,'d_고정'!$B$18)+1,'d_고정'!$B$19-IF(G2803&lt;'d_고정'!$B$26,'d_고정'!$B$24,'d_고정'!$B$18)+1))*('d_고정'!$B$14+('d_고정'!$B$15-'d_고정'!$B$14)*RAND()))/F2803</f>
        <v/>
      </c>
      <c r="I2803">
        <f>RAND()</f>
        <v/>
      </c>
      <c r="J2803">
        <f>IF('d_시나리오'!$J$3='d_시나리오'!$H$3,'d_시나리오'!$I$3,IF(I2803&lt;('d_시나리오'!$I$3-'d_시나리오'!$H$3)/('d_시나리오'!$J$3-'d_시나리오'!$H$3),'d_시나리오'!$H$3+SQRT(I2803*('d_시나리오'!$J$3-'d_시나리오'!$H$3)*('d_시나리오'!$I$3-'d_시나리오'!$H$3)),'d_시나리오'!$J$3-SQRT((1-I2803)*('d_시나리오'!$J$3-'d_시나리오'!$H$3)*('d_시나리오'!$J$3-'d_시나리오'!$I$3))))</f>
        <v/>
      </c>
      <c r="K2803">
        <f>RAND()</f>
        <v/>
      </c>
      <c r="L2803">
        <f>IF('d_시나리오'!$J$4='d_시나리오'!$H$4,'d_시나리오'!$I$4,IF(K2803&lt;('d_시나리오'!$I$4-'d_시나리오'!$H$4)/('d_시나리오'!$J$4-'d_시나리오'!$H$4),'d_시나리오'!$H$4+SQRT(K2803*('d_시나리오'!$J$4-'d_시나리오'!$H$4)*('d_시나리오'!$I$4-'d_시나리오'!$H$4)),'d_시나리오'!$J$4-SQRT((1-K2803)*('d_시나리오'!$J$4-'d_시나리오'!$H$4)*('d_시나리오'!$J$4-'d_시나리오'!$I$4))))</f>
        <v/>
      </c>
      <c r="M2803">
        <f>RAND()</f>
        <v/>
      </c>
      <c r="N2803">
        <f>IF('d_시나리오'!$J$5='d_시나리오'!$H$5,'d_시나리오'!$I$5,IF(M2803&lt;('d_시나리오'!$I$5-'d_시나리오'!$H$5)/('d_시나리오'!$J$5-'d_시나리오'!$H$5),'d_시나리오'!$H$5+SQRT(M2803*('d_시나리오'!$J$5-'d_시나리오'!$H$5)*('d_시나리오'!$I$5-'d_시나리오'!$H$5)),'d_시나리오'!$J$5-SQRT((1-M2803)*('d_시나리오'!$J$5-'d_시나리오'!$H$5)*('d_시나리오'!$J$5-'d_시나리오'!$I$5))))</f>
        <v/>
      </c>
      <c r="O2803">
        <f>RAND()</f>
        <v/>
      </c>
      <c r="P2803">
        <f>IF('d_시나리오'!$J$6='d_시나리오'!$H$6,'d_시나리오'!$I$6,IF(O2803&lt;('d_시나리오'!$I$6-'d_시나리오'!$H$6)/('d_시나리오'!$J$6-'d_시나리오'!$H$6),'d_시나리오'!$H$6+SQRT(O2803*('d_시나리오'!$J$6-'d_시나리오'!$H$6)*('d_시나리오'!$I$6-'d_시나리오'!$H$6)),'d_시나리오'!$J$6-SQRT((1-O2803)*('d_시나리오'!$J$6-'d_시나리오'!$H$6)*('d_시나리오'!$J$6-'d_시나리오'!$I$6))))</f>
        <v/>
      </c>
      <c r="Q2803">
        <f>INDEX('d_분포'!$B$2:$B$57,RANDBETWEEN(1,56))</f>
        <v/>
      </c>
      <c r="R2803">
        <f>BETAINV(RAND(),5,5)</f>
        <v/>
      </c>
      <c r="S2803">
        <f>'d_고정'!$B$1*'6_기대효과'!$H$7*('d_시나리오'!$I$7/'d_고정'!$B$2)*B2803</f>
        <v/>
      </c>
      <c r="T2803">
        <f>S2803*D2803</f>
        <v/>
      </c>
      <c r="U2803">
        <f>S2803*F2803*H2803</f>
        <v/>
      </c>
      <c r="V2803">
        <f>S2803*F2803*(H2803-1)</f>
        <v/>
      </c>
      <c r="W2803">
        <f>U2803*J2803</f>
        <v/>
      </c>
      <c r="X2803">
        <f>T2803+W2803</f>
        <v/>
      </c>
      <c r="Y2803">
        <f>(T2803*E2803+W2803*L2803)*(1-R2803-'d_고정'!$B$13)</f>
        <v/>
      </c>
      <c r="Z2803">
        <f>(U2803*N2803*Q2803+'d_고정'!$B$3*('6_기대효과'!$H$7/8)*Q2803*'d_고정'!$B$10*P2803*('6_기대효과'!$K$7/'d_고정'!$B$9))*(1-R2803)</f>
        <v/>
      </c>
      <c r="AA2803">
        <f>W2803*L2803*(1-R2803-'d_고정'!$B$13)+U2803*MAX(N2803-'d_고정'!$B$10*P2803*('6_기대효과'!$K$7/'d_고정'!$B$9),0)*Q2803*(1-R2803)</f>
        <v/>
      </c>
      <c r="AB2803">
        <f>Y2803+Z2803</f>
        <v/>
      </c>
      <c r="AC2803">
        <f>Y2803/('d_고정'!$B$5*'6_기대효과'!$H$7/8)/'d_고정'!$B$6</f>
        <v/>
      </c>
      <c r="AD2803">
        <f>Y2803/('d_고정'!$B$8*'6_기대효과'!$H$7/8)</f>
        <v/>
      </c>
    </row>
    <row r="2804">
      <c r="A2804">
        <f>RAND()</f>
        <v/>
      </c>
      <c r="B2804">
        <f>IF('d_시나리오'!$J$2='d_시나리오'!$H$2,'d_시나리오'!$I$2,IF(A2804&lt;('d_시나리오'!$I$2-'d_시나리오'!$H$2)/('d_시나리오'!$J$2-'d_시나리오'!$H$2),'d_시나리오'!$H$2+SQRT(A2804*('d_시나리오'!$J$2-'d_시나리오'!$H$2)*('d_시나리오'!$I$2-'d_시나리오'!$H$2)),'d_시나리오'!$J$2-SQRT((1-A2804)*('d_시나리오'!$J$2-'d_시나리오'!$H$2)*('d_시나리오'!$J$2-'d_시나리오'!$I$2))))</f>
        <v/>
      </c>
      <c r="C2804">
        <f>RAND()</f>
        <v/>
      </c>
      <c r="D2804">
        <f>BETAINV(RAND(),IF(C2804&lt;'d_고정'!$B$26,'d_고정'!$B$23,'d_고정'!$B$16)+1,'d_고정'!$B$17-IF(C2804&lt;'d_고정'!$B$26,'d_고정'!$B$23,'d_고정'!$B$16)+1)*('d_고정'!$B$14+('d_고정'!$B$15-'d_고정'!$B$14)*RAND())</f>
        <v/>
      </c>
      <c r="E2804">
        <f>INDEX('d_분포'!$A$2:$A$28,RANDBETWEEN(1,27))</f>
        <v/>
      </c>
      <c r="F2804">
        <f>INDEX('d_분포'!$C$2:$C$5,RANDBETWEEN(1,4))*(0.9+0.2*RAND())</f>
        <v/>
      </c>
      <c r="G2804">
        <f>RAND()</f>
        <v/>
      </c>
      <c r="H2804">
        <f>(F2804+(1-F2804)*('d_고정'!$B$22*BETAINV(RAND(),IF(G2804&lt;'d_고정'!$B$26,'d_고정'!$B$25,'d_고정'!$B$20)+1,'d_고정'!$B$21-IF(G2804&lt;'d_고정'!$B$26,'d_고정'!$B$25,'d_고정'!$B$20)+1)+(1-'d_고정'!$B$22)*BETAINV(RAND(),IF(G2804&lt;'d_고정'!$B$26,'d_고정'!$B$24,'d_고정'!$B$18)+1,'d_고정'!$B$19-IF(G2804&lt;'d_고정'!$B$26,'d_고정'!$B$24,'d_고정'!$B$18)+1))*('d_고정'!$B$14+('d_고정'!$B$15-'d_고정'!$B$14)*RAND()))/F2804</f>
        <v/>
      </c>
      <c r="I2804">
        <f>RAND()</f>
        <v/>
      </c>
      <c r="J2804">
        <f>IF('d_시나리오'!$J$3='d_시나리오'!$H$3,'d_시나리오'!$I$3,IF(I2804&lt;('d_시나리오'!$I$3-'d_시나리오'!$H$3)/('d_시나리오'!$J$3-'d_시나리오'!$H$3),'d_시나리오'!$H$3+SQRT(I2804*('d_시나리오'!$J$3-'d_시나리오'!$H$3)*('d_시나리오'!$I$3-'d_시나리오'!$H$3)),'d_시나리오'!$J$3-SQRT((1-I2804)*('d_시나리오'!$J$3-'d_시나리오'!$H$3)*('d_시나리오'!$J$3-'d_시나리오'!$I$3))))</f>
        <v/>
      </c>
      <c r="K2804">
        <f>RAND()</f>
        <v/>
      </c>
      <c r="L2804">
        <f>IF('d_시나리오'!$J$4='d_시나리오'!$H$4,'d_시나리오'!$I$4,IF(K2804&lt;('d_시나리오'!$I$4-'d_시나리오'!$H$4)/('d_시나리오'!$J$4-'d_시나리오'!$H$4),'d_시나리오'!$H$4+SQRT(K2804*('d_시나리오'!$J$4-'d_시나리오'!$H$4)*('d_시나리오'!$I$4-'d_시나리오'!$H$4)),'d_시나리오'!$J$4-SQRT((1-K2804)*('d_시나리오'!$J$4-'d_시나리오'!$H$4)*('d_시나리오'!$J$4-'d_시나리오'!$I$4))))</f>
        <v/>
      </c>
      <c r="M2804">
        <f>RAND()</f>
        <v/>
      </c>
      <c r="N2804">
        <f>IF('d_시나리오'!$J$5='d_시나리오'!$H$5,'d_시나리오'!$I$5,IF(M2804&lt;('d_시나리오'!$I$5-'d_시나리오'!$H$5)/('d_시나리오'!$J$5-'d_시나리오'!$H$5),'d_시나리오'!$H$5+SQRT(M2804*('d_시나리오'!$J$5-'d_시나리오'!$H$5)*('d_시나리오'!$I$5-'d_시나리오'!$H$5)),'d_시나리오'!$J$5-SQRT((1-M2804)*('d_시나리오'!$J$5-'d_시나리오'!$H$5)*('d_시나리오'!$J$5-'d_시나리오'!$I$5))))</f>
        <v/>
      </c>
      <c r="O2804">
        <f>RAND()</f>
        <v/>
      </c>
      <c r="P2804">
        <f>IF('d_시나리오'!$J$6='d_시나리오'!$H$6,'d_시나리오'!$I$6,IF(O2804&lt;('d_시나리오'!$I$6-'d_시나리오'!$H$6)/('d_시나리오'!$J$6-'d_시나리오'!$H$6),'d_시나리오'!$H$6+SQRT(O2804*('d_시나리오'!$J$6-'d_시나리오'!$H$6)*('d_시나리오'!$I$6-'d_시나리오'!$H$6)),'d_시나리오'!$J$6-SQRT((1-O2804)*('d_시나리오'!$J$6-'d_시나리오'!$H$6)*('d_시나리오'!$J$6-'d_시나리오'!$I$6))))</f>
        <v/>
      </c>
      <c r="Q2804">
        <f>INDEX('d_분포'!$B$2:$B$57,RANDBETWEEN(1,56))</f>
        <v/>
      </c>
      <c r="R2804">
        <f>BETAINV(RAND(),5,5)</f>
        <v/>
      </c>
      <c r="S2804">
        <f>'d_고정'!$B$1*'6_기대효과'!$H$7*('d_시나리오'!$I$7/'d_고정'!$B$2)*B2804</f>
        <v/>
      </c>
      <c r="T2804">
        <f>S2804*D2804</f>
        <v/>
      </c>
      <c r="U2804">
        <f>S2804*F2804*H2804</f>
        <v/>
      </c>
      <c r="V2804">
        <f>S2804*F2804*(H2804-1)</f>
        <v/>
      </c>
      <c r="W2804">
        <f>U2804*J2804</f>
        <v/>
      </c>
      <c r="X2804">
        <f>T2804+W2804</f>
        <v/>
      </c>
      <c r="Y2804">
        <f>(T2804*E2804+W2804*L2804)*(1-R2804-'d_고정'!$B$13)</f>
        <v/>
      </c>
      <c r="Z2804">
        <f>(U2804*N2804*Q2804+'d_고정'!$B$3*('6_기대효과'!$H$7/8)*Q2804*'d_고정'!$B$10*P2804*('6_기대효과'!$K$7/'d_고정'!$B$9))*(1-R2804)</f>
        <v/>
      </c>
      <c r="AA2804">
        <f>W2804*L2804*(1-R2804-'d_고정'!$B$13)+U2804*MAX(N2804-'d_고정'!$B$10*P2804*('6_기대효과'!$K$7/'d_고정'!$B$9),0)*Q2804*(1-R2804)</f>
        <v/>
      </c>
      <c r="AB2804">
        <f>Y2804+Z2804</f>
        <v/>
      </c>
      <c r="AC2804">
        <f>Y2804/('d_고정'!$B$5*'6_기대효과'!$H$7/8)/'d_고정'!$B$6</f>
        <v/>
      </c>
      <c r="AD2804">
        <f>Y2804/('d_고정'!$B$8*'6_기대효과'!$H$7/8)</f>
        <v/>
      </c>
    </row>
    <row r="2805">
      <c r="A2805">
        <f>RAND()</f>
        <v/>
      </c>
      <c r="B2805">
        <f>IF('d_시나리오'!$J$2='d_시나리오'!$H$2,'d_시나리오'!$I$2,IF(A2805&lt;('d_시나리오'!$I$2-'d_시나리오'!$H$2)/('d_시나리오'!$J$2-'d_시나리오'!$H$2),'d_시나리오'!$H$2+SQRT(A2805*('d_시나리오'!$J$2-'d_시나리오'!$H$2)*('d_시나리오'!$I$2-'d_시나리오'!$H$2)),'d_시나리오'!$J$2-SQRT((1-A2805)*('d_시나리오'!$J$2-'d_시나리오'!$H$2)*('d_시나리오'!$J$2-'d_시나리오'!$I$2))))</f>
        <v/>
      </c>
      <c r="C2805">
        <f>RAND()</f>
        <v/>
      </c>
      <c r="D2805">
        <f>BETAINV(RAND(),IF(C2805&lt;'d_고정'!$B$26,'d_고정'!$B$23,'d_고정'!$B$16)+1,'d_고정'!$B$17-IF(C2805&lt;'d_고정'!$B$26,'d_고정'!$B$23,'d_고정'!$B$16)+1)*('d_고정'!$B$14+('d_고정'!$B$15-'d_고정'!$B$14)*RAND())</f>
        <v/>
      </c>
      <c r="E2805">
        <f>INDEX('d_분포'!$A$2:$A$28,RANDBETWEEN(1,27))</f>
        <v/>
      </c>
      <c r="F2805">
        <f>INDEX('d_분포'!$C$2:$C$5,RANDBETWEEN(1,4))*(0.9+0.2*RAND())</f>
        <v/>
      </c>
      <c r="G2805">
        <f>RAND()</f>
        <v/>
      </c>
      <c r="H2805">
        <f>(F2805+(1-F2805)*('d_고정'!$B$22*BETAINV(RAND(),IF(G2805&lt;'d_고정'!$B$26,'d_고정'!$B$25,'d_고정'!$B$20)+1,'d_고정'!$B$21-IF(G2805&lt;'d_고정'!$B$26,'d_고정'!$B$25,'d_고정'!$B$20)+1)+(1-'d_고정'!$B$22)*BETAINV(RAND(),IF(G2805&lt;'d_고정'!$B$26,'d_고정'!$B$24,'d_고정'!$B$18)+1,'d_고정'!$B$19-IF(G2805&lt;'d_고정'!$B$26,'d_고정'!$B$24,'d_고정'!$B$18)+1))*('d_고정'!$B$14+('d_고정'!$B$15-'d_고정'!$B$14)*RAND()))/F2805</f>
        <v/>
      </c>
      <c r="I2805">
        <f>RAND()</f>
        <v/>
      </c>
      <c r="J2805">
        <f>IF('d_시나리오'!$J$3='d_시나리오'!$H$3,'d_시나리오'!$I$3,IF(I2805&lt;('d_시나리오'!$I$3-'d_시나리오'!$H$3)/('d_시나리오'!$J$3-'d_시나리오'!$H$3),'d_시나리오'!$H$3+SQRT(I2805*('d_시나리오'!$J$3-'d_시나리오'!$H$3)*('d_시나리오'!$I$3-'d_시나리오'!$H$3)),'d_시나리오'!$J$3-SQRT((1-I2805)*('d_시나리오'!$J$3-'d_시나리오'!$H$3)*('d_시나리오'!$J$3-'d_시나리오'!$I$3))))</f>
        <v/>
      </c>
      <c r="K2805">
        <f>RAND()</f>
        <v/>
      </c>
      <c r="L2805">
        <f>IF('d_시나리오'!$J$4='d_시나리오'!$H$4,'d_시나리오'!$I$4,IF(K2805&lt;('d_시나리오'!$I$4-'d_시나리오'!$H$4)/('d_시나리오'!$J$4-'d_시나리오'!$H$4),'d_시나리오'!$H$4+SQRT(K2805*('d_시나리오'!$J$4-'d_시나리오'!$H$4)*('d_시나리오'!$I$4-'d_시나리오'!$H$4)),'d_시나리오'!$J$4-SQRT((1-K2805)*('d_시나리오'!$J$4-'d_시나리오'!$H$4)*('d_시나리오'!$J$4-'d_시나리오'!$I$4))))</f>
        <v/>
      </c>
      <c r="M2805">
        <f>RAND()</f>
        <v/>
      </c>
      <c r="N2805">
        <f>IF('d_시나리오'!$J$5='d_시나리오'!$H$5,'d_시나리오'!$I$5,IF(M2805&lt;('d_시나리오'!$I$5-'d_시나리오'!$H$5)/('d_시나리오'!$J$5-'d_시나리오'!$H$5),'d_시나리오'!$H$5+SQRT(M2805*('d_시나리오'!$J$5-'d_시나리오'!$H$5)*('d_시나리오'!$I$5-'d_시나리오'!$H$5)),'d_시나리오'!$J$5-SQRT((1-M2805)*('d_시나리오'!$J$5-'d_시나리오'!$H$5)*('d_시나리오'!$J$5-'d_시나리오'!$I$5))))</f>
        <v/>
      </c>
      <c r="O2805">
        <f>RAND()</f>
        <v/>
      </c>
      <c r="P2805">
        <f>IF('d_시나리오'!$J$6='d_시나리오'!$H$6,'d_시나리오'!$I$6,IF(O2805&lt;('d_시나리오'!$I$6-'d_시나리오'!$H$6)/('d_시나리오'!$J$6-'d_시나리오'!$H$6),'d_시나리오'!$H$6+SQRT(O2805*('d_시나리오'!$J$6-'d_시나리오'!$H$6)*('d_시나리오'!$I$6-'d_시나리오'!$H$6)),'d_시나리오'!$J$6-SQRT((1-O2805)*('d_시나리오'!$J$6-'d_시나리오'!$H$6)*('d_시나리오'!$J$6-'d_시나리오'!$I$6))))</f>
        <v/>
      </c>
      <c r="Q2805">
        <f>INDEX('d_분포'!$B$2:$B$57,RANDBETWEEN(1,56))</f>
        <v/>
      </c>
      <c r="R2805">
        <f>BETAINV(RAND(),5,5)</f>
        <v/>
      </c>
      <c r="S2805">
        <f>'d_고정'!$B$1*'6_기대효과'!$H$7*('d_시나리오'!$I$7/'d_고정'!$B$2)*B2805</f>
        <v/>
      </c>
      <c r="T2805">
        <f>S2805*D2805</f>
        <v/>
      </c>
      <c r="U2805">
        <f>S2805*F2805*H2805</f>
        <v/>
      </c>
      <c r="V2805">
        <f>S2805*F2805*(H2805-1)</f>
        <v/>
      </c>
      <c r="W2805">
        <f>U2805*J2805</f>
        <v/>
      </c>
      <c r="X2805">
        <f>T2805+W2805</f>
        <v/>
      </c>
      <c r="Y2805">
        <f>(T2805*E2805+W2805*L2805)*(1-R2805-'d_고정'!$B$13)</f>
        <v/>
      </c>
      <c r="Z2805">
        <f>(U2805*N2805*Q2805+'d_고정'!$B$3*('6_기대효과'!$H$7/8)*Q2805*'d_고정'!$B$10*P2805*('6_기대효과'!$K$7/'d_고정'!$B$9))*(1-R2805)</f>
        <v/>
      </c>
      <c r="AA2805">
        <f>W2805*L2805*(1-R2805-'d_고정'!$B$13)+U2805*MAX(N2805-'d_고정'!$B$10*P2805*('6_기대효과'!$K$7/'d_고정'!$B$9),0)*Q2805*(1-R2805)</f>
        <v/>
      </c>
      <c r="AB2805">
        <f>Y2805+Z2805</f>
        <v/>
      </c>
      <c r="AC2805">
        <f>Y2805/('d_고정'!$B$5*'6_기대효과'!$H$7/8)/'d_고정'!$B$6</f>
        <v/>
      </c>
      <c r="AD2805">
        <f>Y2805/('d_고정'!$B$8*'6_기대효과'!$H$7/8)</f>
        <v/>
      </c>
    </row>
    <row r="2806">
      <c r="A2806">
        <f>RAND()</f>
        <v/>
      </c>
      <c r="B2806">
        <f>IF('d_시나리오'!$J$2='d_시나리오'!$H$2,'d_시나리오'!$I$2,IF(A2806&lt;('d_시나리오'!$I$2-'d_시나리오'!$H$2)/('d_시나리오'!$J$2-'d_시나리오'!$H$2),'d_시나리오'!$H$2+SQRT(A2806*('d_시나리오'!$J$2-'d_시나리오'!$H$2)*('d_시나리오'!$I$2-'d_시나리오'!$H$2)),'d_시나리오'!$J$2-SQRT((1-A2806)*('d_시나리오'!$J$2-'d_시나리오'!$H$2)*('d_시나리오'!$J$2-'d_시나리오'!$I$2))))</f>
        <v/>
      </c>
      <c r="C2806">
        <f>RAND()</f>
        <v/>
      </c>
      <c r="D2806">
        <f>BETAINV(RAND(),IF(C2806&lt;'d_고정'!$B$26,'d_고정'!$B$23,'d_고정'!$B$16)+1,'d_고정'!$B$17-IF(C2806&lt;'d_고정'!$B$26,'d_고정'!$B$23,'d_고정'!$B$16)+1)*('d_고정'!$B$14+('d_고정'!$B$15-'d_고정'!$B$14)*RAND())</f>
        <v/>
      </c>
      <c r="E2806">
        <f>INDEX('d_분포'!$A$2:$A$28,RANDBETWEEN(1,27))</f>
        <v/>
      </c>
      <c r="F2806">
        <f>INDEX('d_분포'!$C$2:$C$5,RANDBETWEEN(1,4))*(0.9+0.2*RAND())</f>
        <v/>
      </c>
      <c r="G2806">
        <f>RAND()</f>
        <v/>
      </c>
      <c r="H2806">
        <f>(F2806+(1-F2806)*('d_고정'!$B$22*BETAINV(RAND(),IF(G2806&lt;'d_고정'!$B$26,'d_고정'!$B$25,'d_고정'!$B$20)+1,'d_고정'!$B$21-IF(G2806&lt;'d_고정'!$B$26,'d_고정'!$B$25,'d_고정'!$B$20)+1)+(1-'d_고정'!$B$22)*BETAINV(RAND(),IF(G2806&lt;'d_고정'!$B$26,'d_고정'!$B$24,'d_고정'!$B$18)+1,'d_고정'!$B$19-IF(G2806&lt;'d_고정'!$B$26,'d_고정'!$B$24,'d_고정'!$B$18)+1))*('d_고정'!$B$14+('d_고정'!$B$15-'d_고정'!$B$14)*RAND()))/F2806</f>
        <v/>
      </c>
      <c r="I2806">
        <f>RAND()</f>
        <v/>
      </c>
      <c r="J2806">
        <f>IF('d_시나리오'!$J$3='d_시나리오'!$H$3,'d_시나리오'!$I$3,IF(I2806&lt;('d_시나리오'!$I$3-'d_시나리오'!$H$3)/('d_시나리오'!$J$3-'d_시나리오'!$H$3),'d_시나리오'!$H$3+SQRT(I2806*('d_시나리오'!$J$3-'d_시나리오'!$H$3)*('d_시나리오'!$I$3-'d_시나리오'!$H$3)),'d_시나리오'!$J$3-SQRT((1-I2806)*('d_시나리오'!$J$3-'d_시나리오'!$H$3)*('d_시나리오'!$J$3-'d_시나리오'!$I$3))))</f>
        <v/>
      </c>
      <c r="K2806">
        <f>RAND()</f>
        <v/>
      </c>
      <c r="L2806">
        <f>IF('d_시나리오'!$J$4='d_시나리오'!$H$4,'d_시나리오'!$I$4,IF(K2806&lt;('d_시나리오'!$I$4-'d_시나리오'!$H$4)/('d_시나리오'!$J$4-'d_시나리오'!$H$4),'d_시나리오'!$H$4+SQRT(K2806*('d_시나리오'!$J$4-'d_시나리오'!$H$4)*('d_시나리오'!$I$4-'d_시나리오'!$H$4)),'d_시나리오'!$J$4-SQRT((1-K2806)*('d_시나리오'!$J$4-'d_시나리오'!$H$4)*('d_시나리오'!$J$4-'d_시나리오'!$I$4))))</f>
        <v/>
      </c>
      <c r="M2806">
        <f>RAND()</f>
        <v/>
      </c>
      <c r="N2806">
        <f>IF('d_시나리오'!$J$5='d_시나리오'!$H$5,'d_시나리오'!$I$5,IF(M2806&lt;('d_시나리오'!$I$5-'d_시나리오'!$H$5)/('d_시나리오'!$J$5-'d_시나리오'!$H$5),'d_시나리오'!$H$5+SQRT(M2806*('d_시나리오'!$J$5-'d_시나리오'!$H$5)*('d_시나리오'!$I$5-'d_시나리오'!$H$5)),'d_시나리오'!$J$5-SQRT((1-M2806)*('d_시나리오'!$J$5-'d_시나리오'!$H$5)*('d_시나리오'!$J$5-'d_시나리오'!$I$5))))</f>
        <v/>
      </c>
      <c r="O2806">
        <f>RAND()</f>
        <v/>
      </c>
      <c r="P2806">
        <f>IF('d_시나리오'!$J$6='d_시나리오'!$H$6,'d_시나리오'!$I$6,IF(O2806&lt;('d_시나리오'!$I$6-'d_시나리오'!$H$6)/('d_시나리오'!$J$6-'d_시나리오'!$H$6),'d_시나리오'!$H$6+SQRT(O2806*('d_시나리오'!$J$6-'d_시나리오'!$H$6)*('d_시나리오'!$I$6-'d_시나리오'!$H$6)),'d_시나리오'!$J$6-SQRT((1-O2806)*('d_시나리오'!$J$6-'d_시나리오'!$H$6)*('d_시나리오'!$J$6-'d_시나리오'!$I$6))))</f>
        <v/>
      </c>
      <c r="Q2806">
        <f>INDEX('d_분포'!$B$2:$B$57,RANDBETWEEN(1,56))</f>
        <v/>
      </c>
      <c r="R2806">
        <f>BETAINV(RAND(),5,5)</f>
        <v/>
      </c>
      <c r="S2806">
        <f>'d_고정'!$B$1*'6_기대효과'!$H$7*('d_시나리오'!$I$7/'d_고정'!$B$2)*B2806</f>
        <v/>
      </c>
      <c r="T2806">
        <f>S2806*D2806</f>
        <v/>
      </c>
      <c r="U2806">
        <f>S2806*F2806*H2806</f>
        <v/>
      </c>
      <c r="V2806">
        <f>S2806*F2806*(H2806-1)</f>
        <v/>
      </c>
      <c r="W2806">
        <f>U2806*J2806</f>
        <v/>
      </c>
      <c r="X2806">
        <f>T2806+W2806</f>
        <v/>
      </c>
      <c r="Y2806">
        <f>(T2806*E2806+W2806*L2806)*(1-R2806-'d_고정'!$B$13)</f>
        <v/>
      </c>
      <c r="Z2806">
        <f>(U2806*N2806*Q2806+'d_고정'!$B$3*('6_기대효과'!$H$7/8)*Q2806*'d_고정'!$B$10*P2806*('6_기대효과'!$K$7/'d_고정'!$B$9))*(1-R2806)</f>
        <v/>
      </c>
      <c r="AA2806">
        <f>W2806*L2806*(1-R2806-'d_고정'!$B$13)+U2806*MAX(N2806-'d_고정'!$B$10*P2806*('6_기대효과'!$K$7/'d_고정'!$B$9),0)*Q2806*(1-R2806)</f>
        <v/>
      </c>
      <c r="AB2806">
        <f>Y2806+Z2806</f>
        <v/>
      </c>
      <c r="AC2806">
        <f>Y2806/('d_고정'!$B$5*'6_기대효과'!$H$7/8)/'d_고정'!$B$6</f>
        <v/>
      </c>
      <c r="AD2806">
        <f>Y2806/('d_고정'!$B$8*'6_기대효과'!$H$7/8)</f>
        <v/>
      </c>
    </row>
    <row r="2807">
      <c r="A2807">
        <f>RAND()</f>
        <v/>
      </c>
      <c r="B2807">
        <f>IF('d_시나리오'!$J$2='d_시나리오'!$H$2,'d_시나리오'!$I$2,IF(A2807&lt;('d_시나리오'!$I$2-'d_시나리오'!$H$2)/('d_시나리오'!$J$2-'d_시나리오'!$H$2),'d_시나리오'!$H$2+SQRT(A2807*('d_시나리오'!$J$2-'d_시나리오'!$H$2)*('d_시나리오'!$I$2-'d_시나리오'!$H$2)),'d_시나리오'!$J$2-SQRT((1-A2807)*('d_시나리오'!$J$2-'d_시나리오'!$H$2)*('d_시나리오'!$J$2-'d_시나리오'!$I$2))))</f>
        <v/>
      </c>
      <c r="C2807">
        <f>RAND()</f>
        <v/>
      </c>
      <c r="D2807">
        <f>BETAINV(RAND(),IF(C2807&lt;'d_고정'!$B$26,'d_고정'!$B$23,'d_고정'!$B$16)+1,'d_고정'!$B$17-IF(C2807&lt;'d_고정'!$B$26,'d_고정'!$B$23,'d_고정'!$B$16)+1)*('d_고정'!$B$14+('d_고정'!$B$15-'d_고정'!$B$14)*RAND())</f>
        <v/>
      </c>
      <c r="E2807">
        <f>INDEX('d_분포'!$A$2:$A$28,RANDBETWEEN(1,27))</f>
        <v/>
      </c>
      <c r="F2807">
        <f>INDEX('d_분포'!$C$2:$C$5,RANDBETWEEN(1,4))*(0.9+0.2*RAND())</f>
        <v/>
      </c>
      <c r="G2807">
        <f>RAND()</f>
        <v/>
      </c>
      <c r="H2807">
        <f>(F2807+(1-F2807)*('d_고정'!$B$22*BETAINV(RAND(),IF(G2807&lt;'d_고정'!$B$26,'d_고정'!$B$25,'d_고정'!$B$20)+1,'d_고정'!$B$21-IF(G2807&lt;'d_고정'!$B$26,'d_고정'!$B$25,'d_고정'!$B$20)+1)+(1-'d_고정'!$B$22)*BETAINV(RAND(),IF(G2807&lt;'d_고정'!$B$26,'d_고정'!$B$24,'d_고정'!$B$18)+1,'d_고정'!$B$19-IF(G2807&lt;'d_고정'!$B$26,'d_고정'!$B$24,'d_고정'!$B$18)+1))*('d_고정'!$B$14+('d_고정'!$B$15-'d_고정'!$B$14)*RAND()))/F2807</f>
        <v/>
      </c>
      <c r="I2807">
        <f>RAND()</f>
        <v/>
      </c>
      <c r="J2807">
        <f>IF('d_시나리오'!$J$3='d_시나리오'!$H$3,'d_시나리오'!$I$3,IF(I2807&lt;('d_시나리오'!$I$3-'d_시나리오'!$H$3)/('d_시나리오'!$J$3-'d_시나리오'!$H$3),'d_시나리오'!$H$3+SQRT(I2807*('d_시나리오'!$J$3-'d_시나리오'!$H$3)*('d_시나리오'!$I$3-'d_시나리오'!$H$3)),'d_시나리오'!$J$3-SQRT((1-I2807)*('d_시나리오'!$J$3-'d_시나리오'!$H$3)*('d_시나리오'!$J$3-'d_시나리오'!$I$3))))</f>
        <v/>
      </c>
      <c r="K2807">
        <f>RAND()</f>
        <v/>
      </c>
      <c r="L2807">
        <f>IF('d_시나리오'!$J$4='d_시나리오'!$H$4,'d_시나리오'!$I$4,IF(K2807&lt;('d_시나리오'!$I$4-'d_시나리오'!$H$4)/('d_시나리오'!$J$4-'d_시나리오'!$H$4),'d_시나리오'!$H$4+SQRT(K2807*('d_시나리오'!$J$4-'d_시나리오'!$H$4)*('d_시나리오'!$I$4-'d_시나리오'!$H$4)),'d_시나리오'!$J$4-SQRT((1-K2807)*('d_시나리오'!$J$4-'d_시나리오'!$H$4)*('d_시나리오'!$J$4-'d_시나리오'!$I$4))))</f>
        <v/>
      </c>
      <c r="M2807">
        <f>RAND()</f>
        <v/>
      </c>
      <c r="N2807">
        <f>IF('d_시나리오'!$J$5='d_시나리오'!$H$5,'d_시나리오'!$I$5,IF(M2807&lt;('d_시나리오'!$I$5-'d_시나리오'!$H$5)/('d_시나리오'!$J$5-'d_시나리오'!$H$5),'d_시나리오'!$H$5+SQRT(M2807*('d_시나리오'!$J$5-'d_시나리오'!$H$5)*('d_시나리오'!$I$5-'d_시나리오'!$H$5)),'d_시나리오'!$J$5-SQRT((1-M2807)*('d_시나리오'!$J$5-'d_시나리오'!$H$5)*('d_시나리오'!$J$5-'d_시나리오'!$I$5))))</f>
        <v/>
      </c>
      <c r="O2807">
        <f>RAND()</f>
        <v/>
      </c>
      <c r="P2807">
        <f>IF('d_시나리오'!$J$6='d_시나리오'!$H$6,'d_시나리오'!$I$6,IF(O2807&lt;('d_시나리오'!$I$6-'d_시나리오'!$H$6)/('d_시나리오'!$J$6-'d_시나리오'!$H$6),'d_시나리오'!$H$6+SQRT(O2807*('d_시나리오'!$J$6-'d_시나리오'!$H$6)*('d_시나리오'!$I$6-'d_시나리오'!$H$6)),'d_시나리오'!$J$6-SQRT((1-O2807)*('d_시나리오'!$J$6-'d_시나리오'!$H$6)*('d_시나리오'!$J$6-'d_시나리오'!$I$6))))</f>
        <v/>
      </c>
      <c r="Q2807">
        <f>INDEX('d_분포'!$B$2:$B$57,RANDBETWEEN(1,56))</f>
        <v/>
      </c>
      <c r="R2807">
        <f>BETAINV(RAND(),5,5)</f>
        <v/>
      </c>
      <c r="S2807">
        <f>'d_고정'!$B$1*'6_기대효과'!$H$7*('d_시나리오'!$I$7/'d_고정'!$B$2)*B2807</f>
        <v/>
      </c>
      <c r="T2807">
        <f>S2807*D2807</f>
        <v/>
      </c>
      <c r="U2807">
        <f>S2807*F2807*H2807</f>
        <v/>
      </c>
      <c r="V2807">
        <f>S2807*F2807*(H2807-1)</f>
        <v/>
      </c>
      <c r="W2807">
        <f>U2807*J2807</f>
        <v/>
      </c>
      <c r="X2807">
        <f>T2807+W2807</f>
        <v/>
      </c>
      <c r="Y2807">
        <f>(T2807*E2807+W2807*L2807)*(1-R2807-'d_고정'!$B$13)</f>
        <v/>
      </c>
      <c r="Z2807">
        <f>(U2807*N2807*Q2807+'d_고정'!$B$3*('6_기대효과'!$H$7/8)*Q2807*'d_고정'!$B$10*P2807*('6_기대효과'!$K$7/'d_고정'!$B$9))*(1-R2807)</f>
        <v/>
      </c>
      <c r="AA2807">
        <f>W2807*L2807*(1-R2807-'d_고정'!$B$13)+U2807*MAX(N2807-'d_고정'!$B$10*P2807*('6_기대효과'!$K$7/'d_고정'!$B$9),0)*Q2807*(1-R2807)</f>
        <v/>
      </c>
      <c r="AB2807">
        <f>Y2807+Z2807</f>
        <v/>
      </c>
      <c r="AC2807">
        <f>Y2807/('d_고정'!$B$5*'6_기대효과'!$H$7/8)/'d_고정'!$B$6</f>
        <v/>
      </c>
      <c r="AD2807">
        <f>Y2807/('d_고정'!$B$8*'6_기대효과'!$H$7/8)</f>
        <v/>
      </c>
    </row>
    <row r="2808">
      <c r="A2808">
        <f>RAND()</f>
        <v/>
      </c>
      <c r="B2808">
        <f>IF('d_시나리오'!$J$2='d_시나리오'!$H$2,'d_시나리오'!$I$2,IF(A2808&lt;('d_시나리오'!$I$2-'d_시나리오'!$H$2)/('d_시나리오'!$J$2-'d_시나리오'!$H$2),'d_시나리오'!$H$2+SQRT(A2808*('d_시나리오'!$J$2-'d_시나리오'!$H$2)*('d_시나리오'!$I$2-'d_시나리오'!$H$2)),'d_시나리오'!$J$2-SQRT((1-A2808)*('d_시나리오'!$J$2-'d_시나리오'!$H$2)*('d_시나리오'!$J$2-'d_시나리오'!$I$2))))</f>
        <v/>
      </c>
      <c r="C2808">
        <f>RAND()</f>
        <v/>
      </c>
      <c r="D2808">
        <f>BETAINV(RAND(),IF(C2808&lt;'d_고정'!$B$26,'d_고정'!$B$23,'d_고정'!$B$16)+1,'d_고정'!$B$17-IF(C2808&lt;'d_고정'!$B$26,'d_고정'!$B$23,'d_고정'!$B$16)+1)*('d_고정'!$B$14+('d_고정'!$B$15-'d_고정'!$B$14)*RAND())</f>
        <v/>
      </c>
      <c r="E2808">
        <f>INDEX('d_분포'!$A$2:$A$28,RANDBETWEEN(1,27))</f>
        <v/>
      </c>
      <c r="F2808">
        <f>INDEX('d_분포'!$C$2:$C$5,RANDBETWEEN(1,4))*(0.9+0.2*RAND())</f>
        <v/>
      </c>
      <c r="G2808">
        <f>RAND()</f>
        <v/>
      </c>
      <c r="H2808">
        <f>(F2808+(1-F2808)*('d_고정'!$B$22*BETAINV(RAND(),IF(G2808&lt;'d_고정'!$B$26,'d_고정'!$B$25,'d_고정'!$B$20)+1,'d_고정'!$B$21-IF(G2808&lt;'d_고정'!$B$26,'d_고정'!$B$25,'d_고정'!$B$20)+1)+(1-'d_고정'!$B$22)*BETAINV(RAND(),IF(G2808&lt;'d_고정'!$B$26,'d_고정'!$B$24,'d_고정'!$B$18)+1,'d_고정'!$B$19-IF(G2808&lt;'d_고정'!$B$26,'d_고정'!$B$24,'d_고정'!$B$18)+1))*('d_고정'!$B$14+('d_고정'!$B$15-'d_고정'!$B$14)*RAND()))/F2808</f>
        <v/>
      </c>
      <c r="I2808">
        <f>RAND()</f>
        <v/>
      </c>
      <c r="J2808">
        <f>IF('d_시나리오'!$J$3='d_시나리오'!$H$3,'d_시나리오'!$I$3,IF(I2808&lt;('d_시나리오'!$I$3-'d_시나리오'!$H$3)/('d_시나리오'!$J$3-'d_시나리오'!$H$3),'d_시나리오'!$H$3+SQRT(I2808*('d_시나리오'!$J$3-'d_시나리오'!$H$3)*('d_시나리오'!$I$3-'d_시나리오'!$H$3)),'d_시나리오'!$J$3-SQRT((1-I2808)*('d_시나리오'!$J$3-'d_시나리오'!$H$3)*('d_시나리오'!$J$3-'d_시나리오'!$I$3))))</f>
        <v/>
      </c>
      <c r="K2808">
        <f>RAND()</f>
        <v/>
      </c>
      <c r="L2808">
        <f>IF('d_시나리오'!$J$4='d_시나리오'!$H$4,'d_시나리오'!$I$4,IF(K2808&lt;('d_시나리오'!$I$4-'d_시나리오'!$H$4)/('d_시나리오'!$J$4-'d_시나리오'!$H$4),'d_시나리오'!$H$4+SQRT(K2808*('d_시나리오'!$J$4-'d_시나리오'!$H$4)*('d_시나리오'!$I$4-'d_시나리오'!$H$4)),'d_시나리오'!$J$4-SQRT((1-K2808)*('d_시나리오'!$J$4-'d_시나리오'!$H$4)*('d_시나리오'!$J$4-'d_시나리오'!$I$4))))</f>
        <v/>
      </c>
      <c r="M2808">
        <f>RAND()</f>
        <v/>
      </c>
      <c r="N2808">
        <f>IF('d_시나리오'!$J$5='d_시나리오'!$H$5,'d_시나리오'!$I$5,IF(M2808&lt;('d_시나리오'!$I$5-'d_시나리오'!$H$5)/('d_시나리오'!$J$5-'d_시나리오'!$H$5),'d_시나리오'!$H$5+SQRT(M2808*('d_시나리오'!$J$5-'d_시나리오'!$H$5)*('d_시나리오'!$I$5-'d_시나리오'!$H$5)),'d_시나리오'!$J$5-SQRT((1-M2808)*('d_시나리오'!$J$5-'d_시나리오'!$H$5)*('d_시나리오'!$J$5-'d_시나리오'!$I$5))))</f>
        <v/>
      </c>
      <c r="O2808">
        <f>RAND()</f>
        <v/>
      </c>
      <c r="P2808">
        <f>IF('d_시나리오'!$J$6='d_시나리오'!$H$6,'d_시나리오'!$I$6,IF(O2808&lt;('d_시나리오'!$I$6-'d_시나리오'!$H$6)/('d_시나리오'!$J$6-'d_시나리오'!$H$6),'d_시나리오'!$H$6+SQRT(O2808*('d_시나리오'!$J$6-'d_시나리오'!$H$6)*('d_시나리오'!$I$6-'d_시나리오'!$H$6)),'d_시나리오'!$J$6-SQRT((1-O2808)*('d_시나리오'!$J$6-'d_시나리오'!$H$6)*('d_시나리오'!$J$6-'d_시나리오'!$I$6))))</f>
        <v/>
      </c>
      <c r="Q2808">
        <f>INDEX('d_분포'!$B$2:$B$57,RANDBETWEEN(1,56))</f>
        <v/>
      </c>
      <c r="R2808">
        <f>BETAINV(RAND(),5,5)</f>
        <v/>
      </c>
      <c r="S2808">
        <f>'d_고정'!$B$1*'6_기대효과'!$H$7*('d_시나리오'!$I$7/'d_고정'!$B$2)*B2808</f>
        <v/>
      </c>
      <c r="T2808">
        <f>S2808*D2808</f>
        <v/>
      </c>
      <c r="U2808">
        <f>S2808*F2808*H2808</f>
        <v/>
      </c>
      <c r="V2808">
        <f>S2808*F2808*(H2808-1)</f>
        <v/>
      </c>
      <c r="W2808">
        <f>U2808*J2808</f>
        <v/>
      </c>
      <c r="X2808">
        <f>T2808+W2808</f>
        <v/>
      </c>
      <c r="Y2808">
        <f>(T2808*E2808+W2808*L2808)*(1-R2808-'d_고정'!$B$13)</f>
        <v/>
      </c>
      <c r="Z2808">
        <f>(U2808*N2808*Q2808+'d_고정'!$B$3*('6_기대효과'!$H$7/8)*Q2808*'d_고정'!$B$10*P2808*('6_기대효과'!$K$7/'d_고정'!$B$9))*(1-R2808)</f>
        <v/>
      </c>
      <c r="AA2808">
        <f>W2808*L2808*(1-R2808-'d_고정'!$B$13)+U2808*MAX(N2808-'d_고정'!$B$10*P2808*('6_기대효과'!$K$7/'d_고정'!$B$9),0)*Q2808*(1-R2808)</f>
        <v/>
      </c>
      <c r="AB2808">
        <f>Y2808+Z2808</f>
        <v/>
      </c>
      <c r="AC2808">
        <f>Y2808/('d_고정'!$B$5*'6_기대효과'!$H$7/8)/'d_고정'!$B$6</f>
        <v/>
      </c>
      <c r="AD2808">
        <f>Y2808/('d_고정'!$B$8*'6_기대효과'!$H$7/8)</f>
        <v/>
      </c>
    </row>
    <row r="2809">
      <c r="A2809">
        <f>RAND()</f>
        <v/>
      </c>
      <c r="B2809">
        <f>IF('d_시나리오'!$J$2='d_시나리오'!$H$2,'d_시나리오'!$I$2,IF(A2809&lt;('d_시나리오'!$I$2-'d_시나리오'!$H$2)/('d_시나리오'!$J$2-'d_시나리오'!$H$2),'d_시나리오'!$H$2+SQRT(A2809*('d_시나리오'!$J$2-'d_시나리오'!$H$2)*('d_시나리오'!$I$2-'d_시나리오'!$H$2)),'d_시나리오'!$J$2-SQRT((1-A2809)*('d_시나리오'!$J$2-'d_시나리오'!$H$2)*('d_시나리오'!$J$2-'d_시나리오'!$I$2))))</f>
        <v/>
      </c>
      <c r="C2809">
        <f>RAND()</f>
        <v/>
      </c>
      <c r="D2809">
        <f>BETAINV(RAND(),IF(C2809&lt;'d_고정'!$B$26,'d_고정'!$B$23,'d_고정'!$B$16)+1,'d_고정'!$B$17-IF(C2809&lt;'d_고정'!$B$26,'d_고정'!$B$23,'d_고정'!$B$16)+1)*('d_고정'!$B$14+('d_고정'!$B$15-'d_고정'!$B$14)*RAND())</f>
        <v/>
      </c>
      <c r="E2809">
        <f>INDEX('d_분포'!$A$2:$A$28,RANDBETWEEN(1,27))</f>
        <v/>
      </c>
      <c r="F2809">
        <f>INDEX('d_분포'!$C$2:$C$5,RANDBETWEEN(1,4))*(0.9+0.2*RAND())</f>
        <v/>
      </c>
      <c r="G2809">
        <f>RAND()</f>
        <v/>
      </c>
      <c r="H2809">
        <f>(F2809+(1-F2809)*('d_고정'!$B$22*BETAINV(RAND(),IF(G2809&lt;'d_고정'!$B$26,'d_고정'!$B$25,'d_고정'!$B$20)+1,'d_고정'!$B$21-IF(G2809&lt;'d_고정'!$B$26,'d_고정'!$B$25,'d_고정'!$B$20)+1)+(1-'d_고정'!$B$22)*BETAINV(RAND(),IF(G2809&lt;'d_고정'!$B$26,'d_고정'!$B$24,'d_고정'!$B$18)+1,'d_고정'!$B$19-IF(G2809&lt;'d_고정'!$B$26,'d_고정'!$B$24,'d_고정'!$B$18)+1))*('d_고정'!$B$14+('d_고정'!$B$15-'d_고정'!$B$14)*RAND()))/F2809</f>
        <v/>
      </c>
      <c r="I2809">
        <f>RAND()</f>
        <v/>
      </c>
      <c r="J2809">
        <f>IF('d_시나리오'!$J$3='d_시나리오'!$H$3,'d_시나리오'!$I$3,IF(I2809&lt;('d_시나리오'!$I$3-'d_시나리오'!$H$3)/('d_시나리오'!$J$3-'d_시나리오'!$H$3),'d_시나리오'!$H$3+SQRT(I2809*('d_시나리오'!$J$3-'d_시나리오'!$H$3)*('d_시나리오'!$I$3-'d_시나리오'!$H$3)),'d_시나리오'!$J$3-SQRT((1-I2809)*('d_시나리오'!$J$3-'d_시나리오'!$H$3)*('d_시나리오'!$J$3-'d_시나리오'!$I$3))))</f>
        <v/>
      </c>
      <c r="K2809">
        <f>RAND()</f>
        <v/>
      </c>
      <c r="L2809">
        <f>IF('d_시나리오'!$J$4='d_시나리오'!$H$4,'d_시나리오'!$I$4,IF(K2809&lt;('d_시나리오'!$I$4-'d_시나리오'!$H$4)/('d_시나리오'!$J$4-'d_시나리오'!$H$4),'d_시나리오'!$H$4+SQRT(K2809*('d_시나리오'!$J$4-'d_시나리오'!$H$4)*('d_시나리오'!$I$4-'d_시나리오'!$H$4)),'d_시나리오'!$J$4-SQRT((1-K2809)*('d_시나리오'!$J$4-'d_시나리오'!$H$4)*('d_시나리오'!$J$4-'d_시나리오'!$I$4))))</f>
        <v/>
      </c>
      <c r="M2809">
        <f>RAND()</f>
        <v/>
      </c>
      <c r="N2809">
        <f>IF('d_시나리오'!$J$5='d_시나리오'!$H$5,'d_시나리오'!$I$5,IF(M2809&lt;('d_시나리오'!$I$5-'d_시나리오'!$H$5)/('d_시나리오'!$J$5-'d_시나리오'!$H$5),'d_시나리오'!$H$5+SQRT(M2809*('d_시나리오'!$J$5-'d_시나리오'!$H$5)*('d_시나리오'!$I$5-'d_시나리오'!$H$5)),'d_시나리오'!$J$5-SQRT((1-M2809)*('d_시나리오'!$J$5-'d_시나리오'!$H$5)*('d_시나리오'!$J$5-'d_시나리오'!$I$5))))</f>
        <v/>
      </c>
      <c r="O2809">
        <f>RAND()</f>
        <v/>
      </c>
      <c r="P2809">
        <f>IF('d_시나리오'!$J$6='d_시나리오'!$H$6,'d_시나리오'!$I$6,IF(O2809&lt;('d_시나리오'!$I$6-'d_시나리오'!$H$6)/('d_시나리오'!$J$6-'d_시나리오'!$H$6),'d_시나리오'!$H$6+SQRT(O2809*('d_시나리오'!$J$6-'d_시나리오'!$H$6)*('d_시나리오'!$I$6-'d_시나리오'!$H$6)),'d_시나리오'!$J$6-SQRT((1-O2809)*('d_시나리오'!$J$6-'d_시나리오'!$H$6)*('d_시나리오'!$J$6-'d_시나리오'!$I$6))))</f>
        <v/>
      </c>
      <c r="Q2809">
        <f>INDEX('d_분포'!$B$2:$B$57,RANDBETWEEN(1,56))</f>
        <v/>
      </c>
      <c r="R2809">
        <f>BETAINV(RAND(),5,5)</f>
        <v/>
      </c>
      <c r="S2809">
        <f>'d_고정'!$B$1*'6_기대효과'!$H$7*('d_시나리오'!$I$7/'d_고정'!$B$2)*B2809</f>
        <v/>
      </c>
      <c r="T2809">
        <f>S2809*D2809</f>
        <v/>
      </c>
      <c r="U2809">
        <f>S2809*F2809*H2809</f>
        <v/>
      </c>
      <c r="V2809">
        <f>S2809*F2809*(H2809-1)</f>
        <v/>
      </c>
      <c r="W2809">
        <f>U2809*J2809</f>
        <v/>
      </c>
      <c r="X2809">
        <f>T2809+W2809</f>
        <v/>
      </c>
      <c r="Y2809">
        <f>(T2809*E2809+W2809*L2809)*(1-R2809-'d_고정'!$B$13)</f>
        <v/>
      </c>
      <c r="Z2809">
        <f>(U2809*N2809*Q2809+'d_고정'!$B$3*('6_기대효과'!$H$7/8)*Q2809*'d_고정'!$B$10*P2809*('6_기대효과'!$K$7/'d_고정'!$B$9))*(1-R2809)</f>
        <v/>
      </c>
      <c r="AA2809">
        <f>W2809*L2809*(1-R2809-'d_고정'!$B$13)+U2809*MAX(N2809-'d_고정'!$B$10*P2809*('6_기대효과'!$K$7/'d_고정'!$B$9),0)*Q2809*(1-R2809)</f>
        <v/>
      </c>
      <c r="AB2809">
        <f>Y2809+Z2809</f>
        <v/>
      </c>
      <c r="AC2809">
        <f>Y2809/('d_고정'!$B$5*'6_기대효과'!$H$7/8)/'d_고정'!$B$6</f>
        <v/>
      </c>
      <c r="AD2809">
        <f>Y2809/('d_고정'!$B$8*'6_기대효과'!$H$7/8)</f>
        <v/>
      </c>
    </row>
    <row r="2810">
      <c r="A2810">
        <f>RAND()</f>
        <v/>
      </c>
      <c r="B2810">
        <f>IF('d_시나리오'!$J$2='d_시나리오'!$H$2,'d_시나리오'!$I$2,IF(A2810&lt;('d_시나리오'!$I$2-'d_시나리오'!$H$2)/('d_시나리오'!$J$2-'d_시나리오'!$H$2),'d_시나리오'!$H$2+SQRT(A2810*('d_시나리오'!$J$2-'d_시나리오'!$H$2)*('d_시나리오'!$I$2-'d_시나리오'!$H$2)),'d_시나리오'!$J$2-SQRT((1-A2810)*('d_시나리오'!$J$2-'d_시나리오'!$H$2)*('d_시나리오'!$J$2-'d_시나리오'!$I$2))))</f>
        <v/>
      </c>
      <c r="C2810">
        <f>RAND()</f>
        <v/>
      </c>
      <c r="D2810">
        <f>BETAINV(RAND(),IF(C2810&lt;'d_고정'!$B$26,'d_고정'!$B$23,'d_고정'!$B$16)+1,'d_고정'!$B$17-IF(C2810&lt;'d_고정'!$B$26,'d_고정'!$B$23,'d_고정'!$B$16)+1)*('d_고정'!$B$14+('d_고정'!$B$15-'d_고정'!$B$14)*RAND())</f>
        <v/>
      </c>
      <c r="E2810">
        <f>INDEX('d_분포'!$A$2:$A$28,RANDBETWEEN(1,27))</f>
        <v/>
      </c>
      <c r="F2810">
        <f>INDEX('d_분포'!$C$2:$C$5,RANDBETWEEN(1,4))*(0.9+0.2*RAND())</f>
        <v/>
      </c>
      <c r="G2810">
        <f>RAND()</f>
        <v/>
      </c>
      <c r="H2810">
        <f>(F2810+(1-F2810)*('d_고정'!$B$22*BETAINV(RAND(),IF(G2810&lt;'d_고정'!$B$26,'d_고정'!$B$25,'d_고정'!$B$20)+1,'d_고정'!$B$21-IF(G2810&lt;'d_고정'!$B$26,'d_고정'!$B$25,'d_고정'!$B$20)+1)+(1-'d_고정'!$B$22)*BETAINV(RAND(),IF(G2810&lt;'d_고정'!$B$26,'d_고정'!$B$24,'d_고정'!$B$18)+1,'d_고정'!$B$19-IF(G2810&lt;'d_고정'!$B$26,'d_고정'!$B$24,'d_고정'!$B$18)+1))*('d_고정'!$B$14+('d_고정'!$B$15-'d_고정'!$B$14)*RAND()))/F2810</f>
        <v/>
      </c>
      <c r="I2810">
        <f>RAND()</f>
        <v/>
      </c>
      <c r="J2810">
        <f>IF('d_시나리오'!$J$3='d_시나리오'!$H$3,'d_시나리오'!$I$3,IF(I2810&lt;('d_시나리오'!$I$3-'d_시나리오'!$H$3)/('d_시나리오'!$J$3-'d_시나리오'!$H$3),'d_시나리오'!$H$3+SQRT(I2810*('d_시나리오'!$J$3-'d_시나리오'!$H$3)*('d_시나리오'!$I$3-'d_시나리오'!$H$3)),'d_시나리오'!$J$3-SQRT((1-I2810)*('d_시나리오'!$J$3-'d_시나리오'!$H$3)*('d_시나리오'!$J$3-'d_시나리오'!$I$3))))</f>
        <v/>
      </c>
      <c r="K2810">
        <f>RAND()</f>
        <v/>
      </c>
      <c r="L2810">
        <f>IF('d_시나리오'!$J$4='d_시나리오'!$H$4,'d_시나리오'!$I$4,IF(K2810&lt;('d_시나리오'!$I$4-'d_시나리오'!$H$4)/('d_시나리오'!$J$4-'d_시나리오'!$H$4),'d_시나리오'!$H$4+SQRT(K2810*('d_시나리오'!$J$4-'d_시나리오'!$H$4)*('d_시나리오'!$I$4-'d_시나리오'!$H$4)),'d_시나리오'!$J$4-SQRT((1-K2810)*('d_시나리오'!$J$4-'d_시나리오'!$H$4)*('d_시나리오'!$J$4-'d_시나리오'!$I$4))))</f>
        <v/>
      </c>
      <c r="M2810">
        <f>RAND()</f>
        <v/>
      </c>
      <c r="N2810">
        <f>IF('d_시나리오'!$J$5='d_시나리오'!$H$5,'d_시나리오'!$I$5,IF(M2810&lt;('d_시나리오'!$I$5-'d_시나리오'!$H$5)/('d_시나리오'!$J$5-'d_시나리오'!$H$5),'d_시나리오'!$H$5+SQRT(M2810*('d_시나리오'!$J$5-'d_시나리오'!$H$5)*('d_시나리오'!$I$5-'d_시나리오'!$H$5)),'d_시나리오'!$J$5-SQRT((1-M2810)*('d_시나리오'!$J$5-'d_시나리오'!$H$5)*('d_시나리오'!$J$5-'d_시나리오'!$I$5))))</f>
        <v/>
      </c>
      <c r="O2810">
        <f>RAND()</f>
        <v/>
      </c>
      <c r="P2810">
        <f>IF('d_시나리오'!$J$6='d_시나리오'!$H$6,'d_시나리오'!$I$6,IF(O2810&lt;('d_시나리오'!$I$6-'d_시나리오'!$H$6)/('d_시나리오'!$J$6-'d_시나리오'!$H$6),'d_시나리오'!$H$6+SQRT(O2810*('d_시나리오'!$J$6-'d_시나리오'!$H$6)*('d_시나리오'!$I$6-'d_시나리오'!$H$6)),'d_시나리오'!$J$6-SQRT((1-O2810)*('d_시나리오'!$J$6-'d_시나리오'!$H$6)*('d_시나리오'!$J$6-'d_시나리오'!$I$6))))</f>
        <v/>
      </c>
      <c r="Q2810">
        <f>INDEX('d_분포'!$B$2:$B$57,RANDBETWEEN(1,56))</f>
        <v/>
      </c>
      <c r="R2810">
        <f>BETAINV(RAND(),5,5)</f>
        <v/>
      </c>
      <c r="S2810">
        <f>'d_고정'!$B$1*'6_기대효과'!$H$7*('d_시나리오'!$I$7/'d_고정'!$B$2)*B2810</f>
        <v/>
      </c>
      <c r="T2810">
        <f>S2810*D2810</f>
        <v/>
      </c>
      <c r="U2810">
        <f>S2810*F2810*H2810</f>
        <v/>
      </c>
      <c r="V2810">
        <f>S2810*F2810*(H2810-1)</f>
        <v/>
      </c>
      <c r="W2810">
        <f>U2810*J2810</f>
        <v/>
      </c>
      <c r="X2810">
        <f>T2810+W2810</f>
        <v/>
      </c>
      <c r="Y2810">
        <f>(T2810*E2810+W2810*L2810)*(1-R2810-'d_고정'!$B$13)</f>
        <v/>
      </c>
      <c r="Z2810">
        <f>(U2810*N2810*Q2810+'d_고정'!$B$3*('6_기대효과'!$H$7/8)*Q2810*'d_고정'!$B$10*P2810*('6_기대효과'!$K$7/'d_고정'!$B$9))*(1-R2810)</f>
        <v/>
      </c>
      <c r="AA2810">
        <f>W2810*L2810*(1-R2810-'d_고정'!$B$13)+U2810*MAX(N2810-'d_고정'!$B$10*P2810*('6_기대효과'!$K$7/'d_고정'!$B$9),0)*Q2810*(1-R2810)</f>
        <v/>
      </c>
      <c r="AB2810">
        <f>Y2810+Z2810</f>
        <v/>
      </c>
      <c r="AC2810">
        <f>Y2810/('d_고정'!$B$5*'6_기대효과'!$H$7/8)/'d_고정'!$B$6</f>
        <v/>
      </c>
      <c r="AD2810">
        <f>Y2810/('d_고정'!$B$8*'6_기대효과'!$H$7/8)</f>
        <v/>
      </c>
    </row>
    <row r="2811">
      <c r="A2811">
        <f>RAND()</f>
        <v/>
      </c>
      <c r="B2811">
        <f>IF('d_시나리오'!$J$2='d_시나리오'!$H$2,'d_시나리오'!$I$2,IF(A2811&lt;('d_시나리오'!$I$2-'d_시나리오'!$H$2)/('d_시나리오'!$J$2-'d_시나리오'!$H$2),'d_시나리오'!$H$2+SQRT(A2811*('d_시나리오'!$J$2-'d_시나리오'!$H$2)*('d_시나리오'!$I$2-'d_시나리오'!$H$2)),'d_시나리오'!$J$2-SQRT((1-A2811)*('d_시나리오'!$J$2-'d_시나리오'!$H$2)*('d_시나리오'!$J$2-'d_시나리오'!$I$2))))</f>
        <v/>
      </c>
      <c r="C2811">
        <f>RAND()</f>
        <v/>
      </c>
      <c r="D2811">
        <f>BETAINV(RAND(),IF(C2811&lt;'d_고정'!$B$26,'d_고정'!$B$23,'d_고정'!$B$16)+1,'d_고정'!$B$17-IF(C2811&lt;'d_고정'!$B$26,'d_고정'!$B$23,'d_고정'!$B$16)+1)*('d_고정'!$B$14+('d_고정'!$B$15-'d_고정'!$B$14)*RAND())</f>
        <v/>
      </c>
      <c r="E2811">
        <f>INDEX('d_분포'!$A$2:$A$28,RANDBETWEEN(1,27))</f>
        <v/>
      </c>
      <c r="F2811">
        <f>INDEX('d_분포'!$C$2:$C$5,RANDBETWEEN(1,4))*(0.9+0.2*RAND())</f>
        <v/>
      </c>
      <c r="G2811">
        <f>RAND()</f>
        <v/>
      </c>
      <c r="H2811">
        <f>(F2811+(1-F2811)*('d_고정'!$B$22*BETAINV(RAND(),IF(G2811&lt;'d_고정'!$B$26,'d_고정'!$B$25,'d_고정'!$B$20)+1,'d_고정'!$B$21-IF(G2811&lt;'d_고정'!$B$26,'d_고정'!$B$25,'d_고정'!$B$20)+1)+(1-'d_고정'!$B$22)*BETAINV(RAND(),IF(G2811&lt;'d_고정'!$B$26,'d_고정'!$B$24,'d_고정'!$B$18)+1,'d_고정'!$B$19-IF(G2811&lt;'d_고정'!$B$26,'d_고정'!$B$24,'d_고정'!$B$18)+1))*('d_고정'!$B$14+('d_고정'!$B$15-'d_고정'!$B$14)*RAND()))/F2811</f>
        <v/>
      </c>
      <c r="I2811">
        <f>RAND()</f>
        <v/>
      </c>
      <c r="J2811">
        <f>IF('d_시나리오'!$J$3='d_시나리오'!$H$3,'d_시나리오'!$I$3,IF(I2811&lt;('d_시나리오'!$I$3-'d_시나리오'!$H$3)/('d_시나리오'!$J$3-'d_시나리오'!$H$3),'d_시나리오'!$H$3+SQRT(I2811*('d_시나리오'!$J$3-'d_시나리오'!$H$3)*('d_시나리오'!$I$3-'d_시나리오'!$H$3)),'d_시나리오'!$J$3-SQRT((1-I2811)*('d_시나리오'!$J$3-'d_시나리오'!$H$3)*('d_시나리오'!$J$3-'d_시나리오'!$I$3))))</f>
        <v/>
      </c>
      <c r="K2811">
        <f>RAND()</f>
        <v/>
      </c>
      <c r="L2811">
        <f>IF('d_시나리오'!$J$4='d_시나리오'!$H$4,'d_시나리오'!$I$4,IF(K2811&lt;('d_시나리오'!$I$4-'d_시나리오'!$H$4)/('d_시나리오'!$J$4-'d_시나리오'!$H$4),'d_시나리오'!$H$4+SQRT(K2811*('d_시나리오'!$J$4-'d_시나리오'!$H$4)*('d_시나리오'!$I$4-'d_시나리오'!$H$4)),'d_시나리오'!$J$4-SQRT((1-K2811)*('d_시나리오'!$J$4-'d_시나리오'!$H$4)*('d_시나리오'!$J$4-'d_시나리오'!$I$4))))</f>
        <v/>
      </c>
      <c r="M2811">
        <f>RAND()</f>
        <v/>
      </c>
      <c r="N2811">
        <f>IF('d_시나리오'!$J$5='d_시나리오'!$H$5,'d_시나리오'!$I$5,IF(M2811&lt;('d_시나리오'!$I$5-'d_시나리오'!$H$5)/('d_시나리오'!$J$5-'d_시나리오'!$H$5),'d_시나리오'!$H$5+SQRT(M2811*('d_시나리오'!$J$5-'d_시나리오'!$H$5)*('d_시나리오'!$I$5-'d_시나리오'!$H$5)),'d_시나리오'!$J$5-SQRT((1-M2811)*('d_시나리오'!$J$5-'d_시나리오'!$H$5)*('d_시나리오'!$J$5-'d_시나리오'!$I$5))))</f>
        <v/>
      </c>
      <c r="O2811">
        <f>RAND()</f>
        <v/>
      </c>
      <c r="P2811">
        <f>IF('d_시나리오'!$J$6='d_시나리오'!$H$6,'d_시나리오'!$I$6,IF(O2811&lt;('d_시나리오'!$I$6-'d_시나리오'!$H$6)/('d_시나리오'!$J$6-'d_시나리오'!$H$6),'d_시나리오'!$H$6+SQRT(O2811*('d_시나리오'!$J$6-'d_시나리오'!$H$6)*('d_시나리오'!$I$6-'d_시나리오'!$H$6)),'d_시나리오'!$J$6-SQRT((1-O2811)*('d_시나리오'!$J$6-'d_시나리오'!$H$6)*('d_시나리오'!$J$6-'d_시나리오'!$I$6))))</f>
        <v/>
      </c>
      <c r="Q2811">
        <f>INDEX('d_분포'!$B$2:$B$57,RANDBETWEEN(1,56))</f>
        <v/>
      </c>
      <c r="R2811">
        <f>BETAINV(RAND(),5,5)</f>
        <v/>
      </c>
      <c r="S2811">
        <f>'d_고정'!$B$1*'6_기대효과'!$H$7*('d_시나리오'!$I$7/'d_고정'!$B$2)*B2811</f>
        <v/>
      </c>
      <c r="T2811">
        <f>S2811*D2811</f>
        <v/>
      </c>
      <c r="U2811">
        <f>S2811*F2811*H2811</f>
        <v/>
      </c>
      <c r="V2811">
        <f>S2811*F2811*(H2811-1)</f>
        <v/>
      </c>
      <c r="W2811">
        <f>U2811*J2811</f>
        <v/>
      </c>
      <c r="X2811">
        <f>T2811+W2811</f>
        <v/>
      </c>
      <c r="Y2811">
        <f>(T2811*E2811+W2811*L2811)*(1-R2811-'d_고정'!$B$13)</f>
        <v/>
      </c>
      <c r="Z2811">
        <f>(U2811*N2811*Q2811+'d_고정'!$B$3*('6_기대효과'!$H$7/8)*Q2811*'d_고정'!$B$10*P2811*('6_기대효과'!$K$7/'d_고정'!$B$9))*(1-R2811)</f>
        <v/>
      </c>
      <c r="AA2811">
        <f>W2811*L2811*(1-R2811-'d_고정'!$B$13)+U2811*MAX(N2811-'d_고정'!$B$10*P2811*('6_기대효과'!$K$7/'d_고정'!$B$9),0)*Q2811*(1-R2811)</f>
        <v/>
      </c>
      <c r="AB2811">
        <f>Y2811+Z2811</f>
        <v/>
      </c>
      <c r="AC2811">
        <f>Y2811/('d_고정'!$B$5*'6_기대효과'!$H$7/8)/'d_고정'!$B$6</f>
        <v/>
      </c>
      <c r="AD2811">
        <f>Y2811/('d_고정'!$B$8*'6_기대효과'!$H$7/8)</f>
        <v/>
      </c>
    </row>
    <row r="2812">
      <c r="A2812">
        <f>RAND()</f>
        <v/>
      </c>
      <c r="B2812">
        <f>IF('d_시나리오'!$J$2='d_시나리오'!$H$2,'d_시나리오'!$I$2,IF(A2812&lt;('d_시나리오'!$I$2-'d_시나리오'!$H$2)/('d_시나리오'!$J$2-'d_시나리오'!$H$2),'d_시나리오'!$H$2+SQRT(A2812*('d_시나리오'!$J$2-'d_시나리오'!$H$2)*('d_시나리오'!$I$2-'d_시나리오'!$H$2)),'d_시나리오'!$J$2-SQRT((1-A2812)*('d_시나리오'!$J$2-'d_시나리오'!$H$2)*('d_시나리오'!$J$2-'d_시나리오'!$I$2))))</f>
        <v/>
      </c>
      <c r="C2812">
        <f>RAND()</f>
        <v/>
      </c>
      <c r="D2812">
        <f>BETAINV(RAND(),IF(C2812&lt;'d_고정'!$B$26,'d_고정'!$B$23,'d_고정'!$B$16)+1,'d_고정'!$B$17-IF(C2812&lt;'d_고정'!$B$26,'d_고정'!$B$23,'d_고정'!$B$16)+1)*('d_고정'!$B$14+('d_고정'!$B$15-'d_고정'!$B$14)*RAND())</f>
        <v/>
      </c>
      <c r="E2812">
        <f>INDEX('d_분포'!$A$2:$A$28,RANDBETWEEN(1,27))</f>
        <v/>
      </c>
      <c r="F2812">
        <f>INDEX('d_분포'!$C$2:$C$5,RANDBETWEEN(1,4))*(0.9+0.2*RAND())</f>
        <v/>
      </c>
      <c r="G2812">
        <f>RAND()</f>
        <v/>
      </c>
      <c r="H2812">
        <f>(F2812+(1-F2812)*('d_고정'!$B$22*BETAINV(RAND(),IF(G2812&lt;'d_고정'!$B$26,'d_고정'!$B$25,'d_고정'!$B$20)+1,'d_고정'!$B$21-IF(G2812&lt;'d_고정'!$B$26,'d_고정'!$B$25,'d_고정'!$B$20)+1)+(1-'d_고정'!$B$22)*BETAINV(RAND(),IF(G2812&lt;'d_고정'!$B$26,'d_고정'!$B$24,'d_고정'!$B$18)+1,'d_고정'!$B$19-IF(G2812&lt;'d_고정'!$B$26,'d_고정'!$B$24,'d_고정'!$B$18)+1))*('d_고정'!$B$14+('d_고정'!$B$15-'d_고정'!$B$14)*RAND()))/F2812</f>
        <v/>
      </c>
      <c r="I2812">
        <f>RAND()</f>
        <v/>
      </c>
      <c r="J2812">
        <f>IF('d_시나리오'!$J$3='d_시나리오'!$H$3,'d_시나리오'!$I$3,IF(I2812&lt;('d_시나리오'!$I$3-'d_시나리오'!$H$3)/('d_시나리오'!$J$3-'d_시나리오'!$H$3),'d_시나리오'!$H$3+SQRT(I2812*('d_시나리오'!$J$3-'d_시나리오'!$H$3)*('d_시나리오'!$I$3-'d_시나리오'!$H$3)),'d_시나리오'!$J$3-SQRT((1-I2812)*('d_시나리오'!$J$3-'d_시나리오'!$H$3)*('d_시나리오'!$J$3-'d_시나리오'!$I$3))))</f>
        <v/>
      </c>
      <c r="K2812">
        <f>RAND()</f>
        <v/>
      </c>
      <c r="L2812">
        <f>IF('d_시나리오'!$J$4='d_시나리오'!$H$4,'d_시나리오'!$I$4,IF(K2812&lt;('d_시나리오'!$I$4-'d_시나리오'!$H$4)/('d_시나리오'!$J$4-'d_시나리오'!$H$4),'d_시나리오'!$H$4+SQRT(K2812*('d_시나리오'!$J$4-'d_시나리오'!$H$4)*('d_시나리오'!$I$4-'d_시나리오'!$H$4)),'d_시나리오'!$J$4-SQRT((1-K2812)*('d_시나리오'!$J$4-'d_시나리오'!$H$4)*('d_시나리오'!$J$4-'d_시나리오'!$I$4))))</f>
        <v/>
      </c>
      <c r="M2812">
        <f>RAND()</f>
        <v/>
      </c>
      <c r="N2812">
        <f>IF('d_시나리오'!$J$5='d_시나리오'!$H$5,'d_시나리오'!$I$5,IF(M2812&lt;('d_시나리오'!$I$5-'d_시나리오'!$H$5)/('d_시나리오'!$J$5-'d_시나리오'!$H$5),'d_시나리오'!$H$5+SQRT(M2812*('d_시나리오'!$J$5-'d_시나리오'!$H$5)*('d_시나리오'!$I$5-'d_시나리오'!$H$5)),'d_시나리오'!$J$5-SQRT((1-M2812)*('d_시나리오'!$J$5-'d_시나리오'!$H$5)*('d_시나리오'!$J$5-'d_시나리오'!$I$5))))</f>
        <v/>
      </c>
      <c r="O2812">
        <f>RAND()</f>
        <v/>
      </c>
      <c r="P2812">
        <f>IF('d_시나리오'!$J$6='d_시나리오'!$H$6,'d_시나리오'!$I$6,IF(O2812&lt;('d_시나리오'!$I$6-'d_시나리오'!$H$6)/('d_시나리오'!$J$6-'d_시나리오'!$H$6),'d_시나리오'!$H$6+SQRT(O2812*('d_시나리오'!$J$6-'d_시나리오'!$H$6)*('d_시나리오'!$I$6-'d_시나리오'!$H$6)),'d_시나리오'!$J$6-SQRT((1-O2812)*('d_시나리오'!$J$6-'d_시나리오'!$H$6)*('d_시나리오'!$J$6-'d_시나리오'!$I$6))))</f>
        <v/>
      </c>
      <c r="Q2812">
        <f>INDEX('d_분포'!$B$2:$B$57,RANDBETWEEN(1,56))</f>
        <v/>
      </c>
      <c r="R2812">
        <f>BETAINV(RAND(),5,5)</f>
        <v/>
      </c>
      <c r="S2812">
        <f>'d_고정'!$B$1*'6_기대효과'!$H$7*('d_시나리오'!$I$7/'d_고정'!$B$2)*B2812</f>
        <v/>
      </c>
      <c r="T2812">
        <f>S2812*D2812</f>
        <v/>
      </c>
      <c r="U2812">
        <f>S2812*F2812*H2812</f>
        <v/>
      </c>
      <c r="V2812">
        <f>S2812*F2812*(H2812-1)</f>
        <v/>
      </c>
      <c r="W2812">
        <f>U2812*J2812</f>
        <v/>
      </c>
      <c r="X2812">
        <f>T2812+W2812</f>
        <v/>
      </c>
      <c r="Y2812">
        <f>(T2812*E2812+W2812*L2812)*(1-R2812-'d_고정'!$B$13)</f>
        <v/>
      </c>
      <c r="Z2812">
        <f>(U2812*N2812*Q2812+'d_고정'!$B$3*('6_기대효과'!$H$7/8)*Q2812*'d_고정'!$B$10*P2812*('6_기대효과'!$K$7/'d_고정'!$B$9))*(1-R2812)</f>
        <v/>
      </c>
      <c r="AA2812">
        <f>W2812*L2812*(1-R2812-'d_고정'!$B$13)+U2812*MAX(N2812-'d_고정'!$B$10*P2812*('6_기대효과'!$K$7/'d_고정'!$B$9),0)*Q2812*(1-R2812)</f>
        <v/>
      </c>
      <c r="AB2812">
        <f>Y2812+Z2812</f>
        <v/>
      </c>
      <c r="AC2812">
        <f>Y2812/('d_고정'!$B$5*'6_기대효과'!$H$7/8)/'d_고정'!$B$6</f>
        <v/>
      </c>
      <c r="AD2812">
        <f>Y2812/('d_고정'!$B$8*'6_기대효과'!$H$7/8)</f>
        <v/>
      </c>
    </row>
    <row r="2813">
      <c r="A2813">
        <f>RAND()</f>
        <v/>
      </c>
      <c r="B2813">
        <f>IF('d_시나리오'!$J$2='d_시나리오'!$H$2,'d_시나리오'!$I$2,IF(A2813&lt;('d_시나리오'!$I$2-'d_시나리오'!$H$2)/('d_시나리오'!$J$2-'d_시나리오'!$H$2),'d_시나리오'!$H$2+SQRT(A2813*('d_시나리오'!$J$2-'d_시나리오'!$H$2)*('d_시나리오'!$I$2-'d_시나리오'!$H$2)),'d_시나리오'!$J$2-SQRT((1-A2813)*('d_시나리오'!$J$2-'d_시나리오'!$H$2)*('d_시나리오'!$J$2-'d_시나리오'!$I$2))))</f>
        <v/>
      </c>
      <c r="C2813">
        <f>RAND()</f>
        <v/>
      </c>
      <c r="D2813">
        <f>BETAINV(RAND(),IF(C2813&lt;'d_고정'!$B$26,'d_고정'!$B$23,'d_고정'!$B$16)+1,'d_고정'!$B$17-IF(C2813&lt;'d_고정'!$B$26,'d_고정'!$B$23,'d_고정'!$B$16)+1)*('d_고정'!$B$14+('d_고정'!$B$15-'d_고정'!$B$14)*RAND())</f>
        <v/>
      </c>
      <c r="E2813">
        <f>INDEX('d_분포'!$A$2:$A$28,RANDBETWEEN(1,27))</f>
        <v/>
      </c>
      <c r="F2813">
        <f>INDEX('d_분포'!$C$2:$C$5,RANDBETWEEN(1,4))*(0.9+0.2*RAND())</f>
        <v/>
      </c>
      <c r="G2813">
        <f>RAND()</f>
        <v/>
      </c>
      <c r="H2813">
        <f>(F2813+(1-F2813)*('d_고정'!$B$22*BETAINV(RAND(),IF(G2813&lt;'d_고정'!$B$26,'d_고정'!$B$25,'d_고정'!$B$20)+1,'d_고정'!$B$21-IF(G2813&lt;'d_고정'!$B$26,'d_고정'!$B$25,'d_고정'!$B$20)+1)+(1-'d_고정'!$B$22)*BETAINV(RAND(),IF(G2813&lt;'d_고정'!$B$26,'d_고정'!$B$24,'d_고정'!$B$18)+1,'d_고정'!$B$19-IF(G2813&lt;'d_고정'!$B$26,'d_고정'!$B$24,'d_고정'!$B$18)+1))*('d_고정'!$B$14+('d_고정'!$B$15-'d_고정'!$B$14)*RAND()))/F2813</f>
        <v/>
      </c>
      <c r="I2813">
        <f>RAND()</f>
        <v/>
      </c>
      <c r="J2813">
        <f>IF('d_시나리오'!$J$3='d_시나리오'!$H$3,'d_시나리오'!$I$3,IF(I2813&lt;('d_시나리오'!$I$3-'d_시나리오'!$H$3)/('d_시나리오'!$J$3-'d_시나리오'!$H$3),'d_시나리오'!$H$3+SQRT(I2813*('d_시나리오'!$J$3-'d_시나리오'!$H$3)*('d_시나리오'!$I$3-'d_시나리오'!$H$3)),'d_시나리오'!$J$3-SQRT((1-I2813)*('d_시나리오'!$J$3-'d_시나리오'!$H$3)*('d_시나리오'!$J$3-'d_시나리오'!$I$3))))</f>
        <v/>
      </c>
      <c r="K2813">
        <f>RAND()</f>
        <v/>
      </c>
      <c r="L2813">
        <f>IF('d_시나리오'!$J$4='d_시나리오'!$H$4,'d_시나리오'!$I$4,IF(K2813&lt;('d_시나리오'!$I$4-'d_시나리오'!$H$4)/('d_시나리오'!$J$4-'d_시나리오'!$H$4),'d_시나리오'!$H$4+SQRT(K2813*('d_시나리오'!$J$4-'d_시나리오'!$H$4)*('d_시나리오'!$I$4-'d_시나리오'!$H$4)),'d_시나리오'!$J$4-SQRT((1-K2813)*('d_시나리오'!$J$4-'d_시나리오'!$H$4)*('d_시나리오'!$J$4-'d_시나리오'!$I$4))))</f>
        <v/>
      </c>
      <c r="M2813">
        <f>RAND()</f>
        <v/>
      </c>
      <c r="N2813">
        <f>IF('d_시나리오'!$J$5='d_시나리오'!$H$5,'d_시나리오'!$I$5,IF(M2813&lt;('d_시나리오'!$I$5-'d_시나리오'!$H$5)/('d_시나리오'!$J$5-'d_시나리오'!$H$5),'d_시나리오'!$H$5+SQRT(M2813*('d_시나리오'!$J$5-'d_시나리오'!$H$5)*('d_시나리오'!$I$5-'d_시나리오'!$H$5)),'d_시나리오'!$J$5-SQRT((1-M2813)*('d_시나리오'!$J$5-'d_시나리오'!$H$5)*('d_시나리오'!$J$5-'d_시나리오'!$I$5))))</f>
        <v/>
      </c>
      <c r="O2813">
        <f>RAND()</f>
        <v/>
      </c>
      <c r="P2813">
        <f>IF('d_시나리오'!$J$6='d_시나리오'!$H$6,'d_시나리오'!$I$6,IF(O2813&lt;('d_시나리오'!$I$6-'d_시나리오'!$H$6)/('d_시나리오'!$J$6-'d_시나리오'!$H$6),'d_시나리오'!$H$6+SQRT(O2813*('d_시나리오'!$J$6-'d_시나리오'!$H$6)*('d_시나리오'!$I$6-'d_시나리오'!$H$6)),'d_시나리오'!$J$6-SQRT((1-O2813)*('d_시나리오'!$J$6-'d_시나리오'!$H$6)*('d_시나리오'!$J$6-'d_시나리오'!$I$6))))</f>
        <v/>
      </c>
      <c r="Q2813">
        <f>INDEX('d_분포'!$B$2:$B$57,RANDBETWEEN(1,56))</f>
        <v/>
      </c>
      <c r="R2813">
        <f>BETAINV(RAND(),5,5)</f>
        <v/>
      </c>
      <c r="S2813">
        <f>'d_고정'!$B$1*'6_기대효과'!$H$7*('d_시나리오'!$I$7/'d_고정'!$B$2)*B2813</f>
        <v/>
      </c>
      <c r="T2813">
        <f>S2813*D2813</f>
        <v/>
      </c>
      <c r="U2813">
        <f>S2813*F2813*H2813</f>
        <v/>
      </c>
      <c r="V2813">
        <f>S2813*F2813*(H2813-1)</f>
        <v/>
      </c>
      <c r="W2813">
        <f>U2813*J2813</f>
        <v/>
      </c>
      <c r="X2813">
        <f>T2813+W2813</f>
        <v/>
      </c>
      <c r="Y2813">
        <f>(T2813*E2813+W2813*L2813)*(1-R2813-'d_고정'!$B$13)</f>
        <v/>
      </c>
      <c r="Z2813">
        <f>(U2813*N2813*Q2813+'d_고정'!$B$3*('6_기대효과'!$H$7/8)*Q2813*'d_고정'!$B$10*P2813*('6_기대효과'!$K$7/'d_고정'!$B$9))*(1-R2813)</f>
        <v/>
      </c>
      <c r="AA2813">
        <f>W2813*L2813*(1-R2813-'d_고정'!$B$13)+U2813*MAX(N2813-'d_고정'!$B$10*P2813*('6_기대효과'!$K$7/'d_고정'!$B$9),0)*Q2813*(1-R2813)</f>
        <v/>
      </c>
      <c r="AB2813">
        <f>Y2813+Z2813</f>
        <v/>
      </c>
      <c r="AC2813">
        <f>Y2813/('d_고정'!$B$5*'6_기대효과'!$H$7/8)/'d_고정'!$B$6</f>
        <v/>
      </c>
      <c r="AD2813">
        <f>Y2813/('d_고정'!$B$8*'6_기대효과'!$H$7/8)</f>
        <v/>
      </c>
    </row>
    <row r="2814">
      <c r="A2814">
        <f>RAND()</f>
        <v/>
      </c>
      <c r="B2814">
        <f>IF('d_시나리오'!$J$2='d_시나리오'!$H$2,'d_시나리오'!$I$2,IF(A2814&lt;('d_시나리오'!$I$2-'d_시나리오'!$H$2)/('d_시나리오'!$J$2-'d_시나리오'!$H$2),'d_시나리오'!$H$2+SQRT(A2814*('d_시나리오'!$J$2-'d_시나리오'!$H$2)*('d_시나리오'!$I$2-'d_시나리오'!$H$2)),'d_시나리오'!$J$2-SQRT((1-A2814)*('d_시나리오'!$J$2-'d_시나리오'!$H$2)*('d_시나리오'!$J$2-'d_시나리오'!$I$2))))</f>
        <v/>
      </c>
      <c r="C2814">
        <f>RAND()</f>
        <v/>
      </c>
      <c r="D2814">
        <f>BETAINV(RAND(),IF(C2814&lt;'d_고정'!$B$26,'d_고정'!$B$23,'d_고정'!$B$16)+1,'d_고정'!$B$17-IF(C2814&lt;'d_고정'!$B$26,'d_고정'!$B$23,'d_고정'!$B$16)+1)*('d_고정'!$B$14+('d_고정'!$B$15-'d_고정'!$B$14)*RAND())</f>
        <v/>
      </c>
      <c r="E2814">
        <f>INDEX('d_분포'!$A$2:$A$28,RANDBETWEEN(1,27))</f>
        <v/>
      </c>
      <c r="F2814">
        <f>INDEX('d_분포'!$C$2:$C$5,RANDBETWEEN(1,4))*(0.9+0.2*RAND())</f>
        <v/>
      </c>
      <c r="G2814">
        <f>RAND()</f>
        <v/>
      </c>
      <c r="H2814">
        <f>(F2814+(1-F2814)*('d_고정'!$B$22*BETAINV(RAND(),IF(G2814&lt;'d_고정'!$B$26,'d_고정'!$B$25,'d_고정'!$B$20)+1,'d_고정'!$B$21-IF(G2814&lt;'d_고정'!$B$26,'d_고정'!$B$25,'d_고정'!$B$20)+1)+(1-'d_고정'!$B$22)*BETAINV(RAND(),IF(G2814&lt;'d_고정'!$B$26,'d_고정'!$B$24,'d_고정'!$B$18)+1,'d_고정'!$B$19-IF(G2814&lt;'d_고정'!$B$26,'d_고정'!$B$24,'d_고정'!$B$18)+1))*('d_고정'!$B$14+('d_고정'!$B$15-'d_고정'!$B$14)*RAND()))/F2814</f>
        <v/>
      </c>
      <c r="I2814">
        <f>RAND()</f>
        <v/>
      </c>
      <c r="J2814">
        <f>IF('d_시나리오'!$J$3='d_시나리오'!$H$3,'d_시나리오'!$I$3,IF(I2814&lt;('d_시나리오'!$I$3-'d_시나리오'!$H$3)/('d_시나리오'!$J$3-'d_시나리오'!$H$3),'d_시나리오'!$H$3+SQRT(I2814*('d_시나리오'!$J$3-'d_시나리오'!$H$3)*('d_시나리오'!$I$3-'d_시나리오'!$H$3)),'d_시나리오'!$J$3-SQRT((1-I2814)*('d_시나리오'!$J$3-'d_시나리오'!$H$3)*('d_시나리오'!$J$3-'d_시나리오'!$I$3))))</f>
        <v/>
      </c>
      <c r="K2814">
        <f>RAND()</f>
        <v/>
      </c>
      <c r="L2814">
        <f>IF('d_시나리오'!$J$4='d_시나리오'!$H$4,'d_시나리오'!$I$4,IF(K2814&lt;('d_시나리오'!$I$4-'d_시나리오'!$H$4)/('d_시나리오'!$J$4-'d_시나리오'!$H$4),'d_시나리오'!$H$4+SQRT(K2814*('d_시나리오'!$J$4-'d_시나리오'!$H$4)*('d_시나리오'!$I$4-'d_시나리오'!$H$4)),'d_시나리오'!$J$4-SQRT((1-K2814)*('d_시나리오'!$J$4-'d_시나리오'!$H$4)*('d_시나리오'!$J$4-'d_시나리오'!$I$4))))</f>
        <v/>
      </c>
      <c r="M2814">
        <f>RAND()</f>
        <v/>
      </c>
      <c r="N2814">
        <f>IF('d_시나리오'!$J$5='d_시나리오'!$H$5,'d_시나리오'!$I$5,IF(M2814&lt;('d_시나리오'!$I$5-'d_시나리오'!$H$5)/('d_시나리오'!$J$5-'d_시나리오'!$H$5),'d_시나리오'!$H$5+SQRT(M2814*('d_시나리오'!$J$5-'d_시나리오'!$H$5)*('d_시나리오'!$I$5-'d_시나리오'!$H$5)),'d_시나리오'!$J$5-SQRT((1-M2814)*('d_시나리오'!$J$5-'d_시나리오'!$H$5)*('d_시나리오'!$J$5-'d_시나리오'!$I$5))))</f>
        <v/>
      </c>
      <c r="O2814">
        <f>RAND()</f>
        <v/>
      </c>
      <c r="P2814">
        <f>IF('d_시나리오'!$J$6='d_시나리오'!$H$6,'d_시나리오'!$I$6,IF(O2814&lt;('d_시나리오'!$I$6-'d_시나리오'!$H$6)/('d_시나리오'!$J$6-'d_시나리오'!$H$6),'d_시나리오'!$H$6+SQRT(O2814*('d_시나리오'!$J$6-'d_시나리오'!$H$6)*('d_시나리오'!$I$6-'d_시나리오'!$H$6)),'d_시나리오'!$J$6-SQRT((1-O2814)*('d_시나리오'!$J$6-'d_시나리오'!$H$6)*('d_시나리오'!$J$6-'d_시나리오'!$I$6))))</f>
        <v/>
      </c>
      <c r="Q2814">
        <f>INDEX('d_분포'!$B$2:$B$57,RANDBETWEEN(1,56))</f>
        <v/>
      </c>
      <c r="R2814">
        <f>BETAINV(RAND(),5,5)</f>
        <v/>
      </c>
      <c r="S2814">
        <f>'d_고정'!$B$1*'6_기대효과'!$H$7*('d_시나리오'!$I$7/'d_고정'!$B$2)*B2814</f>
        <v/>
      </c>
      <c r="T2814">
        <f>S2814*D2814</f>
        <v/>
      </c>
      <c r="U2814">
        <f>S2814*F2814*H2814</f>
        <v/>
      </c>
      <c r="V2814">
        <f>S2814*F2814*(H2814-1)</f>
        <v/>
      </c>
      <c r="W2814">
        <f>U2814*J2814</f>
        <v/>
      </c>
      <c r="X2814">
        <f>T2814+W2814</f>
        <v/>
      </c>
      <c r="Y2814">
        <f>(T2814*E2814+W2814*L2814)*(1-R2814-'d_고정'!$B$13)</f>
        <v/>
      </c>
      <c r="Z2814">
        <f>(U2814*N2814*Q2814+'d_고정'!$B$3*('6_기대효과'!$H$7/8)*Q2814*'d_고정'!$B$10*P2814*('6_기대효과'!$K$7/'d_고정'!$B$9))*(1-R2814)</f>
        <v/>
      </c>
      <c r="AA2814">
        <f>W2814*L2814*(1-R2814-'d_고정'!$B$13)+U2814*MAX(N2814-'d_고정'!$B$10*P2814*('6_기대효과'!$K$7/'d_고정'!$B$9),0)*Q2814*(1-R2814)</f>
        <v/>
      </c>
      <c r="AB2814">
        <f>Y2814+Z2814</f>
        <v/>
      </c>
      <c r="AC2814">
        <f>Y2814/('d_고정'!$B$5*'6_기대효과'!$H$7/8)/'d_고정'!$B$6</f>
        <v/>
      </c>
      <c r="AD2814">
        <f>Y2814/('d_고정'!$B$8*'6_기대효과'!$H$7/8)</f>
        <v/>
      </c>
    </row>
    <row r="2815">
      <c r="A2815">
        <f>RAND()</f>
        <v/>
      </c>
      <c r="B2815">
        <f>IF('d_시나리오'!$J$2='d_시나리오'!$H$2,'d_시나리오'!$I$2,IF(A2815&lt;('d_시나리오'!$I$2-'d_시나리오'!$H$2)/('d_시나리오'!$J$2-'d_시나리오'!$H$2),'d_시나리오'!$H$2+SQRT(A2815*('d_시나리오'!$J$2-'d_시나리오'!$H$2)*('d_시나리오'!$I$2-'d_시나리오'!$H$2)),'d_시나리오'!$J$2-SQRT((1-A2815)*('d_시나리오'!$J$2-'d_시나리오'!$H$2)*('d_시나리오'!$J$2-'d_시나리오'!$I$2))))</f>
        <v/>
      </c>
      <c r="C2815">
        <f>RAND()</f>
        <v/>
      </c>
      <c r="D2815">
        <f>BETAINV(RAND(),IF(C2815&lt;'d_고정'!$B$26,'d_고정'!$B$23,'d_고정'!$B$16)+1,'d_고정'!$B$17-IF(C2815&lt;'d_고정'!$B$26,'d_고정'!$B$23,'d_고정'!$B$16)+1)*('d_고정'!$B$14+('d_고정'!$B$15-'d_고정'!$B$14)*RAND())</f>
        <v/>
      </c>
      <c r="E2815">
        <f>INDEX('d_분포'!$A$2:$A$28,RANDBETWEEN(1,27))</f>
        <v/>
      </c>
      <c r="F2815">
        <f>INDEX('d_분포'!$C$2:$C$5,RANDBETWEEN(1,4))*(0.9+0.2*RAND())</f>
        <v/>
      </c>
      <c r="G2815">
        <f>RAND()</f>
        <v/>
      </c>
      <c r="H2815">
        <f>(F2815+(1-F2815)*('d_고정'!$B$22*BETAINV(RAND(),IF(G2815&lt;'d_고정'!$B$26,'d_고정'!$B$25,'d_고정'!$B$20)+1,'d_고정'!$B$21-IF(G2815&lt;'d_고정'!$B$26,'d_고정'!$B$25,'d_고정'!$B$20)+1)+(1-'d_고정'!$B$22)*BETAINV(RAND(),IF(G2815&lt;'d_고정'!$B$26,'d_고정'!$B$24,'d_고정'!$B$18)+1,'d_고정'!$B$19-IF(G2815&lt;'d_고정'!$B$26,'d_고정'!$B$24,'d_고정'!$B$18)+1))*('d_고정'!$B$14+('d_고정'!$B$15-'d_고정'!$B$14)*RAND()))/F2815</f>
        <v/>
      </c>
      <c r="I2815">
        <f>RAND()</f>
        <v/>
      </c>
      <c r="J2815">
        <f>IF('d_시나리오'!$J$3='d_시나리오'!$H$3,'d_시나리오'!$I$3,IF(I2815&lt;('d_시나리오'!$I$3-'d_시나리오'!$H$3)/('d_시나리오'!$J$3-'d_시나리오'!$H$3),'d_시나리오'!$H$3+SQRT(I2815*('d_시나리오'!$J$3-'d_시나리오'!$H$3)*('d_시나리오'!$I$3-'d_시나리오'!$H$3)),'d_시나리오'!$J$3-SQRT((1-I2815)*('d_시나리오'!$J$3-'d_시나리오'!$H$3)*('d_시나리오'!$J$3-'d_시나리오'!$I$3))))</f>
        <v/>
      </c>
      <c r="K2815">
        <f>RAND()</f>
        <v/>
      </c>
      <c r="L2815">
        <f>IF('d_시나리오'!$J$4='d_시나리오'!$H$4,'d_시나리오'!$I$4,IF(K2815&lt;('d_시나리오'!$I$4-'d_시나리오'!$H$4)/('d_시나리오'!$J$4-'d_시나리오'!$H$4),'d_시나리오'!$H$4+SQRT(K2815*('d_시나리오'!$J$4-'d_시나리오'!$H$4)*('d_시나리오'!$I$4-'d_시나리오'!$H$4)),'d_시나리오'!$J$4-SQRT((1-K2815)*('d_시나리오'!$J$4-'d_시나리오'!$H$4)*('d_시나리오'!$J$4-'d_시나리오'!$I$4))))</f>
        <v/>
      </c>
      <c r="M2815">
        <f>RAND()</f>
        <v/>
      </c>
      <c r="N2815">
        <f>IF('d_시나리오'!$J$5='d_시나리오'!$H$5,'d_시나리오'!$I$5,IF(M2815&lt;('d_시나리오'!$I$5-'d_시나리오'!$H$5)/('d_시나리오'!$J$5-'d_시나리오'!$H$5),'d_시나리오'!$H$5+SQRT(M2815*('d_시나리오'!$J$5-'d_시나리오'!$H$5)*('d_시나리오'!$I$5-'d_시나리오'!$H$5)),'d_시나리오'!$J$5-SQRT((1-M2815)*('d_시나리오'!$J$5-'d_시나리오'!$H$5)*('d_시나리오'!$J$5-'d_시나리오'!$I$5))))</f>
        <v/>
      </c>
      <c r="O2815">
        <f>RAND()</f>
        <v/>
      </c>
      <c r="P2815">
        <f>IF('d_시나리오'!$J$6='d_시나리오'!$H$6,'d_시나리오'!$I$6,IF(O2815&lt;('d_시나리오'!$I$6-'d_시나리오'!$H$6)/('d_시나리오'!$J$6-'d_시나리오'!$H$6),'d_시나리오'!$H$6+SQRT(O2815*('d_시나리오'!$J$6-'d_시나리오'!$H$6)*('d_시나리오'!$I$6-'d_시나리오'!$H$6)),'d_시나리오'!$J$6-SQRT((1-O2815)*('d_시나리오'!$J$6-'d_시나리오'!$H$6)*('d_시나리오'!$J$6-'d_시나리오'!$I$6))))</f>
        <v/>
      </c>
      <c r="Q2815">
        <f>INDEX('d_분포'!$B$2:$B$57,RANDBETWEEN(1,56))</f>
        <v/>
      </c>
      <c r="R2815">
        <f>BETAINV(RAND(),5,5)</f>
        <v/>
      </c>
      <c r="S2815">
        <f>'d_고정'!$B$1*'6_기대효과'!$H$7*('d_시나리오'!$I$7/'d_고정'!$B$2)*B2815</f>
        <v/>
      </c>
      <c r="T2815">
        <f>S2815*D2815</f>
        <v/>
      </c>
      <c r="U2815">
        <f>S2815*F2815*H2815</f>
        <v/>
      </c>
      <c r="V2815">
        <f>S2815*F2815*(H2815-1)</f>
        <v/>
      </c>
      <c r="W2815">
        <f>U2815*J2815</f>
        <v/>
      </c>
      <c r="X2815">
        <f>T2815+W2815</f>
        <v/>
      </c>
      <c r="Y2815">
        <f>(T2815*E2815+W2815*L2815)*(1-R2815-'d_고정'!$B$13)</f>
        <v/>
      </c>
      <c r="Z2815">
        <f>(U2815*N2815*Q2815+'d_고정'!$B$3*('6_기대효과'!$H$7/8)*Q2815*'d_고정'!$B$10*P2815*('6_기대효과'!$K$7/'d_고정'!$B$9))*(1-R2815)</f>
        <v/>
      </c>
      <c r="AA2815">
        <f>W2815*L2815*(1-R2815-'d_고정'!$B$13)+U2815*MAX(N2815-'d_고정'!$B$10*P2815*('6_기대효과'!$K$7/'d_고정'!$B$9),0)*Q2815*(1-R2815)</f>
        <v/>
      </c>
      <c r="AB2815">
        <f>Y2815+Z2815</f>
        <v/>
      </c>
      <c r="AC2815">
        <f>Y2815/('d_고정'!$B$5*'6_기대효과'!$H$7/8)/'d_고정'!$B$6</f>
        <v/>
      </c>
      <c r="AD2815">
        <f>Y2815/('d_고정'!$B$8*'6_기대효과'!$H$7/8)</f>
        <v/>
      </c>
    </row>
    <row r="2816">
      <c r="A2816">
        <f>RAND()</f>
        <v/>
      </c>
      <c r="B2816">
        <f>IF('d_시나리오'!$J$2='d_시나리오'!$H$2,'d_시나리오'!$I$2,IF(A2816&lt;('d_시나리오'!$I$2-'d_시나리오'!$H$2)/('d_시나리오'!$J$2-'d_시나리오'!$H$2),'d_시나리오'!$H$2+SQRT(A2816*('d_시나리오'!$J$2-'d_시나리오'!$H$2)*('d_시나리오'!$I$2-'d_시나리오'!$H$2)),'d_시나리오'!$J$2-SQRT((1-A2816)*('d_시나리오'!$J$2-'d_시나리오'!$H$2)*('d_시나리오'!$J$2-'d_시나리오'!$I$2))))</f>
        <v/>
      </c>
      <c r="C2816">
        <f>RAND()</f>
        <v/>
      </c>
      <c r="D2816">
        <f>BETAINV(RAND(),IF(C2816&lt;'d_고정'!$B$26,'d_고정'!$B$23,'d_고정'!$B$16)+1,'d_고정'!$B$17-IF(C2816&lt;'d_고정'!$B$26,'d_고정'!$B$23,'d_고정'!$B$16)+1)*('d_고정'!$B$14+('d_고정'!$B$15-'d_고정'!$B$14)*RAND())</f>
        <v/>
      </c>
      <c r="E2816">
        <f>INDEX('d_분포'!$A$2:$A$28,RANDBETWEEN(1,27))</f>
        <v/>
      </c>
      <c r="F2816">
        <f>INDEX('d_분포'!$C$2:$C$5,RANDBETWEEN(1,4))*(0.9+0.2*RAND())</f>
        <v/>
      </c>
      <c r="G2816">
        <f>RAND()</f>
        <v/>
      </c>
      <c r="H2816">
        <f>(F2816+(1-F2816)*('d_고정'!$B$22*BETAINV(RAND(),IF(G2816&lt;'d_고정'!$B$26,'d_고정'!$B$25,'d_고정'!$B$20)+1,'d_고정'!$B$21-IF(G2816&lt;'d_고정'!$B$26,'d_고정'!$B$25,'d_고정'!$B$20)+1)+(1-'d_고정'!$B$22)*BETAINV(RAND(),IF(G2816&lt;'d_고정'!$B$26,'d_고정'!$B$24,'d_고정'!$B$18)+1,'d_고정'!$B$19-IF(G2816&lt;'d_고정'!$B$26,'d_고정'!$B$24,'d_고정'!$B$18)+1))*('d_고정'!$B$14+('d_고정'!$B$15-'d_고정'!$B$14)*RAND()))/F2816</f>
        <v/>
      </c>
      <c r="I2816">
        <f>RAND()</f>
        <v/>
      </c>
      <c r="J2816">
        <f>IF('d_시나리오'!$J$3='d_시나리오'!$H$3,'d_시나리오'!$I$3,IF(I2816&lt;('d_시나리오'!$I$3-'d_시나리오'!$H$3)/('d_시나리오'!$J$3-'d_시나리오'!$H$3),'d_시나리오'!$H$3+SQRT(I2816*('d_시나리오'!$J$3-'d_시나리오'!$H$3)*('d_시나리오'!$I$3-'d_시나리오'!$H$3)),'d_시나리오'!$J$3-SQRT((1-I2816)*('d_시나리오'!$J$3-'d_시나리오'!$H$3)*('d_시나리오'!$J$3-'d_시나리오'!$I$3))))</f>
        <v/>
      </c>
      <c r="K2816">
        <f>RAND()</f>
        <v/>
      </c>
      <c r="L2816">
        <f>IF('d_시나리오'!$J$4='d_시나리오'!$H$4,'d_시나리오'!$I$4,IF(K2816&lt;('d_시나리오'!$I$4-'d_시나리오'!$H$4)/('d_시나리오'!$J$4-'d_시나리오'!$H$4),'d_시나리오'!$H$4+SQRT(K2816*('d_시나리오'!$J$4-'d_시나리오'!$H$4)*('d_시나리오'!$I$4-'d_시나리오'!$H$4)),'d_시나리오'!$J$4-SQRT((1-K2816)*('d_시나리오'!$J$4-'d_시나리오'!$H$4)*('d_시나리오'!$J$4-'d_시나리오'!$I$4))))</f>
        <v/>
      </c>
      <c r="M2816">
        <f>RAND()</f>
        <v/>
      </c>
      <c r="N2816">
        <f>IF('d_시나리오'!$J$5='d_시나리오'!$H$5,'d_시나리오'!$I$5,IF(M2816&lt;('d_시나리오'!$I$5-'d_시나리오'!$H$5)/('d_시나리오'!$J$5-'d_시나리오'!$H$5),'d_시나리오'!$H$5+SQRT(M2816*('d_시나리오'!$J$5-'d_시나리오'!$H$5)*('d_시나리오'!$I$5-'d_시나리오'!$H$5)),'d_시나리오'!$J$5-SQRT((1-M2816)*('d_시나리오'!$J$5-'d_시나리오'!$H$5)*('d_시나리오'!$J$5-'d_시나리오'!$I$5))))</f>
        <v/>
      </c>
      <c r="O2816">
        <f>RAND()</f>
        <v/>
      </c>
      <c r="P2816">
        <f>IF('d_시나리오'!$J$6='d_시나리오'!$H$6,'d_시나리오'!$I$6,IF(O2816&lt;('d_시나리오'!$I$6-'d_시나리오'!$H$6)/('d_시나리오'!$J$6-'d_시나리오'!$H$6),'d_시나리오'!$H$6+SQRT(O2816*('d_시나리오'!$J$6-'d_시나리오'!$H$6)*('d_시나리오'!$I$6-'d_시나리오'!$H$6)),'d_시나리오'!$J$6-SQRT((1-O2816)*('d_시나리오'!$J$6-'d_시나리오'!$H$6)*('d_시나리오'!$J$6-'d_시나리오'!$I$6))))</f>
        <v/>
      </c>
      <c r="Q2816">
        <f>INDEX('d_분포'!$B$2:$B$57,RANDBETWEEN(1,56))</f>
        <v/>
      </c>
      <c r="R2816">
        <f>BETAINV(RAND(),5,5)</f>
        <v/>
      </c>
      <c r="S2816">
        <f>'d_고정'!$B$1*'6_기대효과'!$H$7*('d_시나리오'!$I$7/'d_고정'!$B$2)*B2816</f>
        <v/>
      </c>
      <c r="T2816">
        <f>S2816*D2816</f>
        <v/>
      </c>
      <c r="U2816">
        <f>S2816*F2816*H2816</f>
        <v/>
      </c>
      <c r="V2816">
        <f>S2816*F2816*(H2816-1)</f>
        <v/>
      </c>
      <c r="W2816">
        <f>U2816*J2816</f>
        <v/>
      </c>
      <c r="X2816">
        <f>T2816+W2816</f>
        <v/>
      </c>
      <c r="Y2816">
        <f>(T2816*E2816+W2816*L2816)*(1-R2816-'d_고정'!$B$13)</f>
        <v/>
      </c>
      <c r="Z2816">
        <f>(U2816*N2816*Q2816+'d_고정'!$B$3*('6_기대효과'!$H$7/8)*Q2816*'d_고정'!$B$10*P2816*('6_기대효과'!$K$7/'d_고정'!$B$9))*(1-R2816)</f>
        <v/>
      </c>
      <c r="AA2816">
        <f>W2816*L2816*(1-R2816-'d_고정'!$B$13)+U2816*MAX(N2816-'d_고정'!$B$10*P2816*('6_기대효과'!$K$7/'d_고정'!$B$9),0)*Q2816*(1-R2816)</f>
        <v/>
      </c>
      <c r="AB2816">
        <f>Y2816+Z2816</f>
        <v/>
      </c>
      <c r="AC2816">
        <f>Y2816/('d_고정'!$B$5*'6_기대효과'!$H$7/8)/'d_고정'!$B$6</f>
        <v/>
      </c>
      <c r="AD2816">
        <f>Y2816/('d_고정'!$B$8*'6_기대효과'!$H$7/8)</f>
        <v/>
      </c>
    </row>
    <row r="2817">
      <c r="A2817">
        <f>RAND()</f>
        <v/>
      </c>
      <c r="B2817">
        <f>IF('d_시나리오'!$J$2='d_시나리오'!$H$2,'d_시나리오'!$I$2,IF(A2817&lt;('d_시나리오'!$I$2-'d_시나리오'!$H$2)/('d_시나리오'!$J$2-'d_시나리오'!$H$2),'d_시나리오'!$H$2+SQRT(A2817*('d_시나리오'!$J$2-'d_시나리오'!$H$2)*('d_시나리오'!$I$2-'d_시나리오'!$H$2)),'d_시나리오'!$J$2-SQRT((1-A2817)*('d_시나리오'!$J$2-'d_시나리오'!$H$2)*('d_시나리오'!$J$2-'d_시나리오'!$I$2))))</f>
        <v/>
      </c>
      <c r="C2817">
        <f>RAND()</f>
        <v/>
      </c>
      <c r="D2817">
        <f>BETAINV(RAND(),IF(C2817&lt;'d_고정'!$B$26,'d_고정'!$B$23,'d_고정'!$B$16)+1,'d_고정'!$B$17-IF(C2817&lt;'d_고정'!$B$26,'d_고정'!$B$23,'d_고정'!$B$16)+1)*('d_고정'!$B$14+('d_고정'!$B$15-'d_고정'!$B$14)*RAND())</f>
        <v/>
      </c>
      <c r="E2817">
        <f>INDEX('d_분포'!$A$2:$A$28,RANDBETWEEN(1,27))</f>
        <v/>
      </c>
      <c r="F2817">
        <f>INDEX('d_분포'!$C$2:$C$5,RANDBETWEEN(1,4))*(0.9+0.2*RAND())</f>
        <v/>
      </c>
      <c r="G2817">
        <f>RAND()</f>
        <v/>
      </c>
      <c r="H2817">
        <f>(F2817+(1-F2817)*('d_고정'!$B$22*BETAINV(RAND(),IF(G2817&lt;'d_고정'!$B$26,'d_고정'!$B$25,'d_고정'!$B$20)+1,'d_고정'!$B$21-IF(G2817&lt;'d_고정'!$B$26,'d_고정'!$B$25,'d_고정'!$B$20)+1)+(1-'d_고정'!$B$22)*BETAINV(RAND(),IF(G2817&lt;'d_고정'!$B$26,'d_고정'!$B$24,'d_고정'!$B$18)+1,'d_고정'!$B$19-IF(G2817&lt;'d_고정'!$B$26,'d_고정'!$B$24,'d_고정'!$B$18)+1))*('d_고정'!$B$14+('d_고정'!$B$15-'d_고정'!$B$14)*RAND()))/F2817</f>
        <v/>
      </c>
      <c r="I2817">
        <f>RAND()</f>
        <v/>
      </c>
      <c r="J2817">
        <f>IF('d_시나리오'!$J$3='d_시나리오'!$H$3,'d_시나리오'!$I$3,IF(I2817&lt;('d_시나리오'!$I$3-'d_시나리오'!$H$3)/('d_시나리오'!$J$3-'d_시나리오'!$H$3),'d_시나리오'!$H$3+SQRT(I2817*('d_시나리오'!$J$3-'d_시나리오'!$H$3)*('d_시나리오'!$I$3-'d_시나리오'!$H$3)),'d_시나리오'!$J$3-SQRT((1-I2817)*('d_시나리오'!$J$3-'d_시나리오'!$H$3)*('d_시나리오'!$J$3-'d_시나리오'!$I$3))))</f>
        <v/>
      </c>
      <c r="K2817">
        <f>RAND()</f>
        <v/>
      </c>
      <c r="L2817">
        <f>IF('d_시나리오'!$J$4='d_시나리오'!$H$4,'d_시나리오'!$I$4,IF(K2817&lt;('d_시나리오'!$I$4-'d_시나리오'!$H$4)/('d_시나리오'!$J$4-'d_시나리오'!$H$4),'d_시나리오'!$H$4+SQRT(K2817*('d_시나리오'!$J$4-'d_시나리오'!$H$4)*('d_시나리오'!$I$4-'d_시나리오'!$H$4)),'d_시나리오'!$J$4-SQRT((1-K2817)*('d_시나리오'!$J$4-'d_시나리오'!$H$4)*('d_시나리오'!$J$4-'d_시나리오'!$I$4))))</f>
        <v/>
      </c>
      <c r="M2817">
        <f>RAND()</f>
        <v/>
      </c>
      <c r="N2817">
        <f>IF('d_시나리오'!$J$5='d_시나리오'!$H$5,'d_시나리오'!$I$5,IF(M2817&lt;('d_시나리오'!$I$5-'d_시나리오'!$H$5)/('d_시나리오'!$J$5-'d_시나리오'!$H$5),'d_시나리오'!$H$5+SQRT(M2817*('d_시나리오'!$J$5-'d_시나리오'!$H$5)*('d_시나리오'!$I$5-'d_시나리오'!$H$5)),'d_시나리오'!$J$5-SQRT((1-M2817)*('d_시나리오'!$J$5-'d_시나리오'!$H$5)*('d_시나리오'!$J$5-'d_시나리오'!$I$5))))</f>
        <v/>
      </c>
      <c r="O2817">
        <f>RAND()</f>
        <v/>
      </c>
      <c r="P2817">
        <f>IF('d_시나리오'!$J$6='d_시나리오'!$H$6,'d_시나리오'!$I$6,IF(O2817&lt;('d_시나리오'!$I$6-'d_시나리오'!$H$6)/('d_시나리오'!$J$6-'d_시나리오'!$H$6),'d_시나리오'!$H$6+SQRT(O2817*('d_시나리오'!$J$6-'d_시나리오'!$H$6)*('d_시나리오'!$I$6-'d_시나리오'!$H$6)),'d_시나리오'!$J$6-SQRT((1-O2817)*('d_시나리오'!$J$6-'d_시나리오'!$H$6)*('d_시나리오'!$J$6-'d_시나리오'!$I$6))))</f>
        <v/>
      </c>
      <c r="Q2817">
        <f>INDEX('d_분포'!$B$2:$B$57,RANDBETWEEN(1,56))</f>
        <v/>
      </c>
      <c r="R2817">
        <f>BETAINV(RAND(),5,5)</f>
        <v/>
      </c>
      <c r="S2817">
        <f>'d_고정'!$B$1*'6_기대효과'!$H$7*('d_시나리오'!$I$7/'d_고정'!$B$2)*B2817</f>
        <v/>
      </c>
      <c r="T2817">
        <f>S2817*D2817</f>
        <v/>
      </c>
      <c r="U2817">
        <f>S2817*F2817*H2817</f>
        <v/>
      </c>
      <c r="V2817">
        <f>S2817*F2817*(H2817-1)</f>
        <v/>
      </c>
      <c r="W2817">
        <f>U2817*J2817</f>
        <v/>
      </c>
      <c r="X2817">
        <f>T2817+W2817</f>
        <v/>
      </c>
      <c r="Y2817">
        <f>(T2817*E2817+W2817*L2817)*(1-R2817-'d_고정'!$B$13)</f>
        <v/>
      </c>
      <c r="Z2817">
        <f>(U2817*N2817*Q2817+'d_고정'!$B$3*('6_기대효과'!$H$7/8)*Q2817*'d_고정'!$B$10*P2817*('6_기대효과'!$K$7/'d_고정'!$B$9))*(1-R2817)</f>
        <v/>
      </c>
      <c r="AA2817">
        <f>W2817*L2817*(1-R2817-'d_고정'!$B$13)+U2817*MAX(N2817-'d_고정'!$B$10*P2817*('6_기대효과'!$K$7/'d_고정'!$B$9),0)*Q2817*(1-R2817)</f>
        <v/>
      </c>
      <c r="AB2817">
        <f>Y2817+Z2817</f>
        <v/>
      </c>
      <c r="AC2817">
        <f>Y2817/('d_고정'!$B$5*'6_기대효과'!$H$7/8)/'d_고정'!$B$6</f>
        <v/>
      </c>
      <c r="AD2817">
        <f>Y2817/('d_고정'!$B$8*'6_기대효과'!$H$7/8)</f>
        <v/>
      </c>
    </row>
    <row r="2818">
      <c r="A2818">
        <f>RAND()</f>
        <v/>
      </c>
      <c r="B2818">
        <f>IF('d_시나리오'!$J$2='d_시나리오'!$H$2,'d_시나리오'!$I$2,IF(A2818&lt;('d_시나리오'!$I$2-'d_시나리오'!$H$2)/('d_시나리오'!$J$2-'d_시나리오'!$H$2),'d_시나리오'!$H$2+SQRT(A2818*('d_시나리오'!$J$2-'d_시나리오'!$H$2)*('d_시나리오'!$I$2-'d_시나리오'!$H$2)),'d_시나리오'!$J$2-SQRT((1-A2818)*('d_시나리오'!$J$2-'d_시나리오'!$H$2)*('d_시나리오'!$J$2-'d_시나리오'!$I$2))))</f>
        <v/>
      </c>
      <c r="C2818">
        <f>RAND()</f>
        <v/>
      </c>
      <c r="D2818">
        <f>BETAINV(RAND(),IF(C2818&lt;'d_고정'!$B$26,'d_고정'!$B$23,'d_고정'!$B$16)+1,'d_고정'!$B$17-IF(C2818&lt;'d_고정'!$B$26,'d_고정'!$B$23,'d_고정'!$B$16)+1)*('d_고정'!$B$14+('d_고정'!$B$15-'d_고정'!$B$14)*RAND())</f>
        <v/>
      </c>
      <c r="E2818">
        <f>INDEX('d_분포'!$A$2:$A$28,RANDBETWEEN(1,27))</f>
        <v/>
      </c>
      <c r="F2818">
        <f>INDEX('d_분포'!$C$2:$C$5,RANDBETWEEN(1,4))*(0.9+0.2*RAND())</f>
        <v/>
      </c>
      <c r="G2818">
        <f>RAND()</f>
        <v/>
      </c>
      <c r="H2818">
        <f>(F2818+(1-F2818)*('d_고정'!$B$22*BETAINV(RAND(),IF(G2818&lt;'d_고정'!$B$26,'d_고정'!$B$25,'d_고정'!$B$20)+1,'d_고정'!$B$21-IF(G2818&lt;'d_고정'!$B$26,'d_고정'!$B$25,'d_고정'!$B$20)+1)+(1-'d_고정'!$B$22)*BETAINV(RAND(),IF(G2818&lt;'d_고정'!$B$26,'d_고정'!$B$24,'d_고정'!$B$18)+1,'d_고정'!$B$19-IF(G2818&lt;'d_고정'!$B$26,'d_고정'!$B$24,'d_고정'!$B$18)+1))*('d_고정'!$B$14+('d_고정'!$B$15-'d_고정'!$B$14)*RAND()))/F2818</f>
        <v/>
      </c>
      <c r="I2818">
        <f>RAND()</f>
        <v/>
      </c>
      <c r="J2818">
        <f>IF('d_시나리오'!$J$3='d_시나리오'!$H$3,'d_시나리오'!$I$3,IF(I2818&lt;('d_시나리오'!$I$3-'d_시나리오'!$H$3)/('d_시나리오'!$J$3-'d_시나리오'!$H$3),'d_시나리오'!$H$3+SQRT(I2818*('d_시나리오'!$J$3-'d_시나리오'!$H$3)*('d_시나리오'!$I$3-'d_시나리오'!$H$3)),'d_시나리오'!$J$3-SQRT((1-I2818)*('d_시나리오'!$J$3-'d_시나리오'!$H$3)*('d_시나리오'!$J$3-'d_시나리오'!$I$3))))</f>
        <v/>
      </c>
      <c r="K2818">
        <f>RAND()</f>
        <v/>
      </c>
      <c r="L2818">
        <f>IF('d_시나리오'!$J$4='d_시나리오'!$H$4,'d_시나리오'!$I$4,IF(K2818&lt;('d_시나리오'!$I$4-'d_시나리오'!$H$4)/('d_시나리오'!$J$4-'d_시나리오'!$H$4),'d_시나리오'!$H$4+SQRT(K2818*('d_시나리오'!$J$4-'d_시나리오'!$H$4)*('d_시나리오'!$I$4-'d_시나리오'!$H$4)),'d_시나리오'!$J$4-SQRT((1-K2818)*('d_시나리오'!$J$4-'d_시나리오'!$H$4)*('d_시나리오'!$J$4-'d_시나리오'!$I$4))))</f>
        <v/>
      </c>
      <c r="M2818">
        <f>RAND()</f>
        <v/>
      </c>
      <c r="N2818">
        <f>IF('d_시나리오'!$J$5='d_시나리오'!$H$5,'d_시나리오'!$I$5,IF(M2818&lt;('d_시나리오'!$I$5-'d_시나리오'!$H$5)/('d_시나리오'!$J$5-'d_시나리오'!$H$5),'d_시나리오'!$H$5+SQRT(M2818*('d_시나리오'!$J$5-'d_시나리오'!$H$5)*('d_시나리오'!$I$5-'d_시나리오'!$H$5)),'d_시나리오'!$J$5-SQRT((1-M2818)*('d_시나리오'!$J$5-'d_시나리오'!$H$5)*('d_시나리오'!$J$5-'d_시나리오'!$I$5))))</f>
        <v/>
      </c>
      <c r="O2818">
        <f>RAND()</f>
        <v/>
      </c>
      <c r="P2818">
        <f>IF('d_시나리오'!$J$6='d_시나리오'!$H$6,'d_시나리오'!$I$6,IF(O2818&lt;('d_시나리오'!$I$6-'d_시나리오'!$H$6)/('d_시나리오'!$J$6-'d_시나리오'!$H$6),'d_시나리오'!$H$6+SQRT(O2818*('d_시나리오'!$J$6-'d_시나리오'!$H$6)*('d_시나리오'!$I$6-'d_시나리오'!$H$6)),'d_시나리오'!$J$6-SQRT((1-O2818)*('d_시나리오'!$J$6-'d_시나리오'!$H$6)*('d_시나리오'!$J$6-'d_시나리오'!$I$6))))</f>
        <v/>
      </c>
      <c r="Q2818">
        <f>INDEX('d_분포'!$B$2:$B$57,RANDBETWEEN(1,56))</f>
        <v/>
      </c>
      <c r="R2818">
        <f>BETAINV(RAND(),5,5)</f>
        <v/>
      </c>
      <c r="S2818">
        <f>'d_고정'!$B$1*'6_기대효과'!$H$7*('d_시나리오'!$I$7/'d_고정'!$B$2)*B2818</f>
        <v/>
      </c>
      <c r="T2818">
        <f>S2818*D2818</f>
        <v/>
      </c>
      <c r="U2818">
        <f>S2818*F2818*H2818</f>
        <v/>
      </c>
      <c r="V2818">
        <f>S2818*F2818*(H2818-1)</f>
        <v/>
      </c>
      <c r="W2818">
        <f>U2818*J2818</f>
        <v/>
      </c>
      <c r="X2818">
        <f>T2818+W2818</f>
        <v/>
      </c>
      <c r="Y2818">
        <f>(T2818*E2818+W2818*L2818)*(1-R2818-'d_고정'!$B$13)</f>
        <v/>
      </c>
      <c r="Z2818">
        <f>(U2818*N2818*Q2818+'d_고정'!$B$3*('6_기대효과'!$H$7/8)*Q2818*'d_고정'!$B$10*P2818*('6_기대효과'!$K$7/'d_고정'!$B$9))*(1-R2818)</f>
        <v/>
      </c>
      <c r="AA2818">
        <f>W2818*L2818*(1-R2818-'d_고정'!$B$13)+U2818*MAX(N2818-'d_고정'!$B$10*P2818*('6_기대효과'!$K$7/'d_고정'!$B$9),0)*Q2818*(1-R2818)</f>
        <v/>
      </c>
      <c r="AB2818">
        <f>Y2818+Z2818</f>
        <v/>
      </c>
      <c r="AC2818">
        <f>Y2818/('d_고정'!$B$5*'6_기대효과'!$H$7/8)/'d_고정'!$B$6</f>
        <v/>
      </c>
      <c r="AD2818">
        <f>Y2818/('d_고정'!$B$8*'6_기대효과'!$H$7/8)</f>
        <v/>
      </c>
    </row>
    <row r="2819">
      <c r="A2819">
        <f>RAND()</f>
        <v/>
      </c>
      <c r="B2819">
        <f>IF('d_시나리오'!$J$2='d_시나리오'!$H$2,'d_시나리오'!$I$2,IF(A2819&lt;('d_시나리오'!$I$2-'d_시나리오'!$H$2)/('d_시나리오'!$J$2-'d_시나리오'!$H$2),'d_시나리오'!$H$2+SQRT(A2819*('d_시나리오'!$J$2-'d_시나리오'!$H$2)*('d_시나리오'!$I$2-'d_시나리오'!$H$2)),'d_시나리오'!$J$2-SQRT((1-A2819)*('d_시나리오'!$J$2-'d_시나리오'!$H$2)*('d_시나리오'!$J$2-'d_시나리오'!$I$2))))</f>
        <v/>
      </c>
      <c r="C2819">
        <f>RAND()</f>
        <v/>
      </c>
      <c r="D2819">
        <f>BETAINV(RAND(),IF(C2819&lt;'d_고정'!$B$26,'d_고정'!$B$23,'d_고정'!$B$16)+1,'d_고정'!$B$17-IF(C2819&lt;'d_고정'!$B$26,'d_고정'!$B$23,'d_고정'!$B$16)+1)*('d_고정'!$B$14+('d_고정'!$B$15-'d_고정'!$B$14)*RAND())</f>
        <v/>
      </c>
      <c r="E2819">
        <f>INDEX('d_분포'!$A$2:$A$28,RANDBETWEEN(1,27))</f>
        <v/>
      </c>
      <c r="F2819">
        <f>INDEX('d_분포'!$C$2:$C$5,RANDBETWEEN(1,4))*(0.9+0.2*RAND())</f>
        <v/>
      </c>
      <c r="G2819">
        <f>RAND()</f>
        <v/>
      </c>
      <c r="H2819">
        <f>(F2819+(1-F2819)*('d_고정'!$B$22*BETAINV(RAND(),IF(G2819&lt;'d_고정'!$B$26,'d_고정'!$B$25,'d_고정'!$B$20)+1,'d_고정'!$B$21-IF(G2819&lt;'d_고정'!$B$26,'d_고정'!$B$25,'d_고정'!$B$20)+1)+(1-'d_고정'!$B$22)*BETAINV(RAND(),IF(G2819&lt;'d_고정'!$B$26,'d_고정'!$B$24,'d_고정'!$B$18)+1,'d_고정'!$B$19-IF(G2819&lt;'d_고정'!$B$26,'d_고정'!$B$24,'d_고정'!$B$18)+1))*('d_고정'!$B$14+('d_고정'!$B$15-'d_고정'!$B$14)*RAND()))/F2819</f>
        <v/>
      </c>
      <c r="I2819">
        <f>RAND()</f>
        <v/>
      </c>
      <c r="J2819">
        <f>IF('d_시나리오'!$J$3='d_시나리오'!$H$3,'d_시나리오'!$I$3,IF(I2819&lt;('d_시나리오'!$I$3-'d_시나리오'!$H$3)/('d_시나리오'!$J$3-'d_시나리오'!$H$3),'d_시나리오'!$H$3+SQRT(I2819*('d_시나리오'!$J$3-'d_시나리오'!$H$3)*('d_시나리오'!$I$3-'d_시나리오'!$H$3)),'d_시나리오'!$J$3-SQRT((1-I2819)*('d_시나리오'!$J$3-'d_시나리오'!$H$3)*('d_시나리오'!$J$3-'d_시나리오'!$I$3))))</f>
        <v/>
      </c>
      <c r="K2819">
        <f>RAND()</f>
        <v/>
      </c>
      <c r="L2819">
        <f>IF('d_시나리오'!$J$4='d_시나리오'!$H$4,'d_시나리오'!$I$4,IF(K2819&lt;('d_시나리오'!$I$4-'d_시나리오'!$H$4)/('d_시나리오'!$J$4-'d_시나리오'!$H$4),'d_시나리오'!$H$4+SQRT(K2819*('d_시나리오'!$J$4-'d_시나리오'!$H$4)*('d_시나리오'!$I$4-'d_시나리오'!$H$4)),'d_시나리오'!$J$4-SQRT((1-K2819)*('d_시나리오'!$J$4-'d_시나리오'!$H$4)*('d_시나리오'!$J$4-'d_시나리오'!$I$4))))</f>
        <v/>
      </c>
      <c r="M2819">
        <f>RAND()</f>
        <v/>
      </c>
      <c r="N2819">
        <f>IF('d_시나리오'!$J$5='d_시나리오'!$H$5,'d_시나리오'!$I$5,IF(M2819&lt;('d_시나리오'!$I$5-'d_시나리오'!$H$5)/('d_시나리오'!$J$5-'d_시나리오'!$H$5),'d_시나리오'!$H$5+SQRT(M2819*('d_시나리오'!$J$5-'d_시나리오'!$H$5)*('d_시나리오'!$I$5-'d_시나리오'!$H$5)),'d_시나리오'!$J$5-SQRT((1-M2819)*('d_시나리오'!$J$5-'d_시나리오'!$H$5)*('d_시나리오'!$J$5-'d_시나리오'!$I$5))))</f>
        <v/>
      </c>
      <c r="O2819">
        <f>RAND()</f>
        <v/>
      </c>
      <c r="P2819">
        <f>IF('d_시나리오'!$J$6='d_시나리오'!$H$6,'d_시나리오'!$I$6,IF(O2819&lt;('d_시나리오'!$I$6-'d_시나리오'!$H$6)/('d_시나리오'!$J$6-'d_시나리오'!$H$6),'d_시나리오'!$H$6+SQRT(O2819*('d_시나리오'!$J$6-'d_시나리오'!$H$6)*('d_시나리오'!$I$6-'d_시나리오'!$H$6)),'d_시나리오'!$J$6-SQRT((1-O2819)*('d_시나리오'!$J$6-'d_시나리오'!$H$6)*('d_시나리오'!$J$6-'d_시나리오'!$I$6))))</f>
        <v/>
      </c>
      <c r="Q2819">
        <f>INDEX('d_분포'!$B$2:$B$57,RANDBETWEEN(1,56))</f>
        <v/>
      </c>
      <c r="R2819">
        <f>BETAINV(RAND(),5,5)</f>
        <v/>
      </c>
      <c r="S2819">
        <f>'d_고정'!$B$1*'6_기대효과'!$H$7*('d_시나리오'!$I$7/'d_고정'!$B$2)*B2819</f>
        <v/>
      </c>
      <c r="T2819">
        <f>S2819*D2819</f>
        <v/>
      </c>
      <c r="U2819">
        <f>S2819*F2819*H2819</f>
        <v/>
      </c>
      <c r="V2819">
        <f>S2819*F2819*(H2819-1)</f>
        <v/>
      </c>
      <c r="W2819">
        <f>U2819*J2819</f>
        <v/>
      </c>
      <c r="X2819">
        <f>T2819+W2819</f>
        <v/>
      </c>
      <c r="Y2819">
        <f>(T2819*E2819+W2819*L2819)*(1-R2819-'d_고정'!$B$13)</f>
        <v/>
      </c>
      <c r="Z2819">
        <f>(U2819*N2819*Q2819+'d_고정'!$B$3*('6_기대효과'!$H$7/8)*Q2819*'d_고정'!$B$10*P2819*('6_기대효과'!$K$7/'d_고정'!$B$9))*(1-R2819)</f>
        <v/>
      </c>
      <c r="AA2819">
        <f>W2819*L2819*(1-R2819-'d_고정'!$B$13)+U2819*MAX(N2819-'d_고정'!$B$10*P2819*('6_기대효과'!$K$7/'d_고정'!$B$9),0)*Q2819*(1-R2819)</f>
        <v/>
      </c>
      <c r="AB2819">
        <f>Y2819+Z2819</f>
        <v/>
      </c>
      <c r="AC2819">
        <f>Y2819/('d_고정'!$B$5*'6_기대효과'!$H$7/8)/'d_고정'!$B$6</f>
        <v/>
      </c>
      <c r="AD2819">
        <f>Y2819/('d_고정'!$B$8*'6_기대효과'!$H$7/8)</f>
        <v/>
      </c>
    </row>
    <row r="2820">
      <c r="A2820">
        <f>RAND()</f>
        <v/>
      </c>
      <c r="B2820">
        <f>IF('d_시나리오'!$J$2='d_시나리오'!$H$2,'d_시나리오'!$I$2,IF(A2820&lt;('d_시나리오'!$I$2-'d_시나리오'!$H$2)/('d_시나리오'!$J$2-'d_시나리오'!$H$2),'d_시나리오'!$H$2+SQRT(A2820*('d_시나리오'!$J$2-'d_시나리오'!$H$2)*('d_시나리오'!$I$2-'d_시나리오'!$H$2)),'d_시나리오'!$J$2-SQRT((1-A2820)*('d_시나리오'!$J$2-'d_시나리오'!$H$2)*('d_시나리오'!$J$2-'d_시나리오'!$I$2))))</f>
        <v/>
      </c>
      <c r="C2820">
        <f>RAND()</f>
        <v/>
      </c>
      <c r="D2820">
        <f>BETAINV(RAND(),IF(C2820&lt;'d_고정'!$B$26,'d_고정'!$B$23,'d_고정'!$B$16)+1,'d_고정'!$B$17-IF(C2820&lt;'d_고정'!$B$26,'d_고정'!$B$23,'d_고정'!$B$16)+1)*('d_고정'!$B$14+('d_고정'!$B$15-'d_고정'!$B$14)*RAND())</f>
        <v/>
      </c>
      <c r="E2820">
        <f>INDEX('d_분포'!$A$2:$A$28,RANDBETWEEN(1,27))</f>
        <v/>
      </c>
      <c r="F2820">
        <f>INDEX('d_분포'!$C$2:$C$5,RANDBETWEEN(1,4))*(0.9+0.2*RAND())</f>
        <v/>
      </c>
      <c r="G2820">
        <f>RAND()</f>
        <v/>
      </c>
      <c r="H2820">
        <f>(F2820+(1-F2820)*('d_고정'!$B$22*BETAINV(RAND(),IF(G2820&lt;'d_고정'!$B$26,'d_고정'!$B$25,'d_고정'!$B$20)+1,'d_고정'!$B$21-IF(G2820&lt;'d_고정'!$B$26,'d_고정'!$B$25,'d_고정'!$B$20)+1)+(1-'d_고정'!$B$22)*BETAINV(RAND(),IF(G2820&lt;'d_고정'!$B$26,'d_고정'!$B$24,'d_고정'!$B$18)+1,'d_고정'!$B$19-IF(G2820&lt;'d_고정'!$B$26,'d_고정'!$B$24,'d_고정'!$B$18)+1))*('d_고정'!$B$14+('d_고정'!$B$15-'d_고정'!$B$14)*RAND()))/F2820</f>
        <v/>
      </c>
      <c r="I2820">
        <f>RAND()</f>
        <v/>
      </c>
      <c r="J2820">
        <f>IF('d_시나리오'!$J$3='d_시나리오'!$H$3,'d_시나리오'!$I$3,IF(I2820&lt;('d_시나리오'!$I$3-'d_시나리오'!$H$3)/('d_시나리오'!$J$3-'d_시나리오'!$H$3),'d_시나리오'!$H$3+SQRT(I2820*('d_시나리오'!$J$3-'d_시나리오'!$H$3)*('d_시나리오'!$I$3-'d_시나리오'!$H$3)),'d_시나리오'!$J$3-SQRT((1-I2820)*('d_시나리오'!$J$3-'d_시나리오'!$H$3)*('d_시나리오'!$J$3-'d_시나리오'!$I$3))))</f>
        <v/>
      </c>
      <c r="K2820">
        <f>RAND()</f>
        <v/>
      </c>
      <c r="L2820">
        <f>IF('d_시나리오'!$J$4='d_시나리오'!$H$4,'d_시나리오'!$I$4,IF(K2820&lt;('d_시나리오'!$I$4-'d_시나리오'!$H$4)/('d_시나리오'!$J$4-'d_시나리오'!$H$4),'d_시나리오'!$H$4+SQRT(K2820*('d_시나리오'!$J$4-'d_시나리오'!$H$4)*('d_시나리오'!$I$4-'d_시나리오'!$H$4)),'d_시나리오'!$J$4-SQRT((1-K2820)*('d_시나리오'!$J$4-'d_시나리오'!$H$4)*('d_시나리오'!$J$4-'d_시나리오'!$I$4))))</f>
        <v/>
      </c>
      <c r="M2820">
        <f>RAND()</f>
        <v/>
      </c>
      <c r="N2820">
        <f>IF('d_시나리오'!$J$5='d_시나리오'!$H$5,'d_시나리오'!$I$5,IF(M2820&lt;('d_시나리오'!$I$5-'d_시나리오'!$H$5)/('d_시나리오'!$J$5-'d_시나리오'!$H$5),'d_시나리오'!$H$5+SQRT(M2820*('d_시나리오'!$J$5-'d_시나리오'!$H$5)*('d_시나리오'!$I$5-'d_시나리오'!$H$5)),'d_시나리오'!$J$5-SQRT((1-M2820)*('d_시나리오'!$J$5-'d_시나리오'!$H$5)*('d_시나리오'!$J$5-'d_시나리오'!$I$5))))</f>
        <v/>
      </c>
      <c r="O2820">
        <f>RAND()</f>
        <v/>
      </c>
      <c r="P2820">
        <f>IF('d_시나리오'!$J$6='d_시나리오'!$H$6,'d_시나리오'!$I$6,IF(O2820&lt;('d_시나리오'!$I$6-'d_시나리오'!$H$6)/('d_시나리오'!$J$6-'d_시나리오'!$H$6),'d_시나리오'!$H$6+SQRT(O2820*('d_시나리오'!$J$6-'d_시나리오'!$H$6)*('d_시나리오'!$I$6-'d_시나리오'!$H$6)),'d_시나리오'!$J$6-SQRT((1-O2820)*('d_시나리오'!$J$6-'d_시나리오'!$H$6)*('d_시나리오'!$J$6-'d_시나리오'!$I$6))))</f>
        <v/>
      </c>
      <c r="Q2820">
        <f>INDEX('d_분포'!$B$2:$B$57,RANDBETWEEN(1,56))</f>
        <v/>
      </c>
      <c r="R2820">
        <f>BETAINV(RAND(),5,5)</f>
        <v/>
      </c>
      <c r="S2820">
        <f>'d_고정'!$B$1*'6_기대효과'!$H$7*('d_시나리오'!$I$7/'d_고정'!$B$2)*B2820</f>
        <v/>
      </c>
      <c r="T2820">
        <f>S2820*D2820</f>
        <v/>
      </c>
      <c r="U2820">
        <f>S2820*F2820*H2820</f>
        <v/>
      </c>
      <c r="V2820">
        <f>S2820*F2820*(H2820-1)</f>
        <v/>
      </c>
      <c r="W2820">
        <f>U2820*J2820</f>
        <v/>
      </c>
      <c r="X2820">
        <f>T2820+W2820</f>
        <v/>
      </c>
      <c r="Y2820">
        <f>(T2820*E2820+W2820*L2820)*(1-R2820-'d_고정'!$B$13)</f>
        <v/>
      </c>
      <c r="Z2820">
        <f>(U2820*N2820*Q2820+'d_고정'!$B$3*('6_기대효과'!$H$7/8)*Q2820*'d_고정'!$B$10*P2820*('6_기대효과'!$K$7/'d_고정'!$B$9))*(1-R2820)</f>
        <v/>
      </c>
      <c r="AA2820">
        <f>W2820*L2820*(1-R2820-'d_고정'!$B$13)+U2820*MAX(N2820-'d_고정'!$B$10*P2820*('6_기대효과'!$K$7/'d_고정'!$B$9),0)*Q2820*(1-R2820)</f>
        <v/>
      </c>
      <c r="AB2820">
        <f>Y2820+Z2820</f>
        <v/>
      </c>
      <c r="AC2820">
        <f>Y2820/('d_고정'!$B$5*'6_기대효과'!$H$7/8)/'d_고정'!$B$6</f>
        <v/>
      </c>
      <c r="AD2820">
        <f>Y2820/('d_고정'!$B$8*'6_기대효과'!$H$7/8)</f>
        <v/>
      </c>
    </row>
    <row r="2821">
      <c r="A2821">
        <f>RAND()</f>
        <v/>
      </c>
      <c r="B2821">
        <f>IF('d_시나리오'!$J$2='d_시나리오'!$H$2,'d_시나리오'!$I$2,IF(A2821&lt;('d_시나리오'!$I$2-'d_시나리오'!$H$2)/('d_시나리오'!$J$2-'d_시나리오'!$H$2),'d_시나리오'!$H$2+SQRT(A2821*('d_시나리오'!$J$2-'d_시나리오'!$H$2)*('d_시나리오'!$I$2-'d_시나리오'!$H$2)),'d_시나리오'!$J$2-SQRT((1-A2821)*('d_시나리오'!$J$2-'d_시나리오'!$H$2)*('d_시나리오'!$J$2-'d_시나리오'!$I$2))))</f>
        <v/>
      </c>
      <c r="C2821">
        <f>RAND()</f>
        <v/>
      </c>
      <c r="D2821">
        <f>BETAINV(RAND(),IF(C2821&lt;'d_고정'!$B$26,'d_고정'!$B$23,'d_고정'!$B$16)+1,'d_고정'!$B$17-IF(C2821&lt;'d_고정'!$B$26,'d_고정'!$B$23,'d_고정'!$B$16)+1)*('d_고정'!$B$14+('d_고정'!$B$15-'d_고정'!$B$14)*RAND())</f>
        <v/>
      </c>
      <c r="E2821">
        <f>INDEX('d_분포'!$A$2:$A$28,RANDBETWEEN(1,27))</f>
        <v/>
      </c>
      <c r="F2821">
        <f>INDEX('d_분포'!$C$2:$C$5,RANDBETWEEN(1,4))*(0.9+0.2*RAND())</f>
        <v/>
      </c>
      <c r="G2821">
        <f>RAND()</f>
        <v/>
      </c>
      <c r="H2821">
        <f>(F2821+(1-F2821)*('d_고정'!$B$22*BETAINV(RAND(),IF(G2821&lt;'d_고정'!$B$26,'d_고정'!$B$25,'d_고정'!$B$20)+1,'d_고정'!$B$21-IF(G2821&lt;'d_고정'!$B$26,'d_고정'!$B$25,'d_고정'!$B$20)+1)+(1-'d_고정'!$B$22)*BETAINV(RAND(),IF(G2821&lt;'d_고정'!$B$26,'d_고정'!$B$24,'d_고정'!$B$18)+1,'d_고정'!$B$19-IF(G2821&lt;'d_고정'!$B$26,'d_고정'!$B$24,'d_고정'!$B$18)+1))*('d_고정'!$B$14+('d_고정'!$B$15-'d_고정'!$B$14)*RAND()))/F2821</f>
        <v/>
      </c>
      <c r="I2821">
        <f>RAND()</f>
        <v/>
      </c>
      <c r="J2821">
        <f>IF('d_시나리오'!$J$3='d_시나리오'!$H$3,'d_시나리오'!$I$3,IF(I2821&lt;('d_시나리오'!$I$3-'d_시나리오'!$H$3)/('d_시나리오'!$J$3-'d_시나리오'!$H$3),'d_시나리오'!$H$3+SQRT(I2821*('d_시나리오'!$J$3-'d_시나리오'!$H$3)*('d_시나리오'!$I$3-'d_시나리오'!$H$3)),'d_시나리오'!$J$3-SQRT((1-I2821)*('d_시나리오'!$J$3-'d_시나리오'!$H$3)*('d_시나리오'!$J$3-'d_시나리오'!$I$3))))</f>
        <v/>
      </c>
      <c r="K2821">
        <f>RAND()</f>
        <v/>
      </c>
      <c r="L2821">
        <f>IF('d_시나리오'!$J$4='d_시나리오'!$H$4,'d_시나리오'!$I$4,IF(K2821&lt;('d_시나리오'!$I$4-'d_시나리오'!$H$4)/('d_시나리오'!$J$4-'d_시나리오'!$H$4),'d_시나리오'!$H$4+SQRT(K2821*('d_시나리오'!$J$4-'d_시나리오'!$H$4)*('d_시나리오'!$I$4-'d_시나리오'!$H$4)),'d_시나리오'!$J$4-SQRT((1-K2821)*('d_시나리오'!$J$4-'d_시나리오'!$H$4)*('d_시나리오'!$J$4-'d_시나리오'!$I$4))))</f>
        <v/>
      </c>
      <c r="M2821">
        <f>RAND()</f>
        <v/>
      </c>
      <c r="N2821">
        <f>IF('d_시나리오'!$J$5='d_시나리오'!$H$5,'d_시나리오'!$I$5,IF(M2821&lt;('d_시나리오'!$I$5-'d_시나리오'!$H$5)/('d_시나리오'!$J$5-'d_시나리오'!$H$5),'d_시나리오'!$H$5+SQRT(M2821*('d_시나리오'!$J$5-'d_시나리오'!$H$5)*('d_시나리오'!$I$5-'d_시나리오'!$H$5)),'d_시나리오'!$J$5-SQRT((1-M2821)*('d_시나리오'!$J$5-'d_시나리오'!$H$5)*('d_시나리오'!$J$5-'d_시나리오'!$I$5))))</f>
        <v/>
      </c>
      <c r="O2821">
        <f>RAND()</f>
        <v/>
      </c>
      <c r="P2821">
        <f>IF('d_시나리오'!$J$6='d_시나리오'!$H$6,'d_시나리오'!$I$6,IF(O2821&lt;('d_시나리오'!$I$6-'d_시나리오'!$H$6)/('d_시나리오'!$J$6-'d_시나리오'!$H$6),'d_시나리오'!$H$6+SQRT(O2821*('d_시나리오'!$J$6-'d_시나리오'!$H$6)*('d_시나리오'!$I$6-'d_시나리오'!$H$6)),'d_시나리오'!$J$6-SQRT((1-O2821)*('d_시나리오'!$J$6-'d_시나리오'!$H$6)*('d_시나리오'!$J$6-'d_시나리오'!$I$6))))</f>
        <v/>
      </c>
      <c r="Q2821">
        <f>INDEX('d_분포'!$B$2:$B$57,RANDBETWEEN(1,56))</f>
        <v/>
      </c>
      <c r="R2821">
        <f>BETAINV(RAND(),5,5)</f>
        <v/>
      </c>
      <c r="S2821">
        <f>'d_고정'!$B$1*'6_기대효과'!$H$7*('d_시나리오'!$I$7/'d_고정'!$B$2)*B2821</f>
        <v/>
      </c>
      <c r="T2821">
        <f>S2821*D2821</f>
        <v/>
      </c>
      <c r="U2821">
        <f>S2821*F2821*H2821</f>
        <v/>
      </c>
      <c r="V2821">
        <f>S2821*F2821*(H2821-1)</f>
        <v/>
      </c>
      <c r="W2821">
        <f>U2821*J2821</f>
        <v/>
      </c>
      <c r="X2821">
        <f>T2821+W2821</f>
        <v/>
      </c>
      <c r="Y2821">
        <f>(T2821*E2821+W2821*L2821)*(1-R2821-'d_고정'!$B$13)</f>
        <v/>
      </c>
      <c r="Z2821">
        <f>(U2821*N2821*Q2821+'d_고정'!$B$3*('6_기대효과'!$H$7/8)*Q2821*'d_고정'!$B$10*P2821*('6_기대효과'!$K$7/'d_고정'!$B$9))*(1-R2821)</f>
        <v/>
      </c>
      <c r="AA2821">
        <f>W2821*L2821*(1-R2821-'d_고정'!$B$13)+U2821*MAX(N2821-'d_고정'!$B$10*P2821*('6_기대효과'!$K$7/'d_고정'!$B$9),0)*Q2821*(1-R2821)</f>
        <v/>
      </c>
      <c r="AB2821">
        <f>Y2821+Z2821</f>
        <v/>
      </c>
      <c r="AC2821">
        <f>Y2821/('d_고정'!$B$5*'6_기대효과'!$H$7/8)/'d_고정'!$B$6</f>
        <v/>
      </c>
      <c r="AD2821">
        <f>Y2821/('d_고정'!$B$8*'6_기대효과'!$H$7/8)</f>
        <v/>
      </c>
    </row>
    <row r="2822">
      <c r="A2822">
        <f>RAND()</f>
        <v/>
      </c>
      <c r="B2822">
        <f>IF('d_시나리오'!$J$2='d_시나리오'!$H$2,'d_시나리오'!$I$2,IF(A2822&lt;('d_시나리오'!$I$2-'d_시나리오'!$H$2)/('d_시나리오'!$J$2-'d_시나리오'!$H$2),'d_시나리오'!$H$2+SQRT(A2822*('d_시나리오'!$J$2-'d_시나리오'!$H$2)*('d_시나리오'!$I$2-'d_시나리오'!$H$2)),'d_시나리오'!$J$2-SQRT((1-A2822)*('d_시나리오'!$J$2-'d_시나리오'!$H$2)*('d_시나리오'!$J$2-'d_시나리오'!$I$2))))</f>
        <v/>
      </c>
      <c r="C2822">
        <f>RAND()</f>
        <v/>
      </c>
      <c r="D2822">
        <f>BETAINV(RAND(),IF(C2822&lt;'d_고정'!$B$26,'d_고정'!$B$23,'d_고정'!$B$16)+1,'d_고정'!$B$17-IF(C2822&lt;'d_고정'!$B$26,'d_고정'!$B$23,'d_고정'!$B$16)+1)*('d_고정'!$B$14+('d_고정'!$B$15-'d_고정'!$B$14)*RAND())</f>
        <v/>
      </c>
      <c r="E2822">
        <f>INDEX('d_분포'!$A$2:$A$28,RANDBETWEEN(1,27))</f>
        <v/>
      </c>
      <c r="F2822">
        <f>INDEX('d_분포'!$C$2:$C$5,RANDBETWEEN(1,4))*(0.9+0.2*RAND())</f>
        <v/>
      </c>
      <c r="G2822">
        <f>RAND()</f>
        <v/>
      </c>
      <c r="H2822">
        <f>(F2822+(1-F2822)*('d_고정'!$B$22*BETAINV(RAND(),IF(G2822&lt;'d_고정'!$B$26,'d_고정'!$B$25,'d_고정'!$B$20)+1,'d_고정'!$B$21-IF(G2822&lt;'d_고정'!$B$26,'d_고정'!$B$25,'d_고정'!$B$20)+1)+(1-'d_고정'!$B$22)*BETAINV(RAND(),IF(G2822&lt;'d_고정'!$B$26,'d_고정'!$B$24,'d_고정'!$B$18)+1,'d_고정'!$B$19-IF(G2822&lt;'d_고정'!$B$26,'d_고정'!$B$24,'d_고정'!$B$18)+1))*('d_고정'!$B$14+('d_고정'!$B$15-'d_고정'!$B$14)*RAND()))/F2822</f>
        <v/>
      </c>
      <c r="I2822">
        <f>RAND()</f>
        <v/>
      </c>
      <c r="J2822">
        <f>IF('d_시나리오'!$J$3='d_시나리오'!$H$3,'d_시나리오'!$I$3,IF(I2822&lt;('d_시나리오'!$I$3-'d_시나리오'!$H$3)/('d_시나리오'!$J$3-'d_시나리오'!$H$3),'d_시나리오'!$H$3+SQRT(I2822*('d_시나리오'!$J$3-'d_시나리오'!$H$3)*('d_시나리오'!$I$3-'d_시나리오'!$H$3)),'d_시나리오'!$J$3-SQRT((1-I2822)*('d_시나리오'!$J$3-'d_시나리오'!$H$3)*('d_시나리오'!$J$3-'d_시나리오'!$I$3))))</f>
        <v/>
      </c>
      <c r="K2822">
        <f>RAND()</f>
        <v/>
      </c>
      <c r="L2822">
        <f>IF('d_시나리오'!$J$4='d_시나리오'!$H$4,'d_시나리오'!$I$4,IF(K2822&lt;('d_시나리오'!$I$4-'d_시나리오'!$H$4)/('d_시나리오'!$J$4-'d_시나리오'!$H$4),'d_시나리오'!$H$4+SQRT(K2822*('d_시나리오'!$J$4-'d_시나리오'!$H$4)*('d_시나리오'!$I$4-'d_시나리오'!$H$4)),'d_시나리오'!$J$4-SQRT((1-K2822)*('d_시나리오'!$J$4-'d_시나리오'!$H$4)*('d_시나리오'!$J$4-'d_시나리오'!$I$4))))</f>
        <v/>
      </c>
      <c r="M2822">
        <f>RAND()</f>
        <v/>
      </c>
      <c r="N2822">
        <f>IF('d_시나리오'!$J$5='d_시나리오'!$H$5,'d_시나리오'!$I$5,IF(M2822&lt;('d_시나리오'!$I$5-'d_시나리오'!$H$5)/('d_시나리오'!$J$5-'d_시나리오'!$H$5),'d_시나리오'!$H$5+SQRT(M2822*('d_시나리오'!$J$5-'d_시나리오'!$H$5)*('d_시나리오'!$I$5-'d_시나리오'!$H$5)),'d_시나리오'!$J$5-SQRT((1-M2822)*('d_시나리오'!$J$5-'d_시나리오'!$H$5)*('d_시나리오'!$J$5-'d_시나리오'!$I$5))))</f>
        <v/>
      </c>
      <c r="O2822">
        <f>RAND()</f>
        <v/>
      </c>
      <c r="P2822">
        <f>IF('d_시나리오'!$J$6='d_시나리오'!$H$6,'d_시나리오'!$I$6,IF(O2822&lt;('d_시나리오'!$I$6-'d_시나리오'!$H$6)/('d_시나리오'!$J$6-'d_시나리오'!$H$6),'d_시나리오'!$H$6+SQRT(O2822*('d_시나리오'!$J$6-'d_시나리오'!$H$6)*('d_시나리오'!$I$6-'d_시나리오'!$H$6)),'d_시나리오'!$J$6-SQRT((1-O2822)*('d_시나리오'!$J$6-'d_시나리오'!$H$6)*('d_시나리오'!$J$6-'d_시나리오'!$I$6))))</f>
        <v/>
      </c>
      <c r="Q2822">
        <f>INDEX('d_분포'!$B$2:$B$57,RANDBETWEEN(1,56))</f>
        <v/>
      </c>
      <c r="R2822">
        <f>BETAINV(RAND(),5,5)</f>
        <v/>
      </c>
      <c r="S2822">
        <f>'d_고정'!$B$1*'6_기대효과'!$H$7*('d_시나리오'!$I$7/'d_고정'!$B$2)*B2822</f>
        <v/>
      </c>
      <c r="T2822">
        <f>S2822*D2822</f>
        <v/>
      </c>
      <c r="U2822">
        <f>S2822*F2822*H2822</f>
        <v/>
      </c>
      <c r="V2822">
        <f>S2822*F2822*(H2822-1)</f>
        <v/>
      </c>
      <c r="W2822">
        <f>U2822*J2822</f>
        <v/>
      </c>
      <c r="X2822">
        <f>T2822+W2822</f>
        <v/>
      </c>
      <c r="Y2822">
        <f>(T2822*E2822+W2822*L2822)*(1-R2822-'d_고정'!$B$13)</f>
        <v/>
      </c>
      <c r="Z2822">
        <f>(U2822*N2822*Q2822+'d_고정'!$B$3*('6_기대효과'!$H$7/8)*Q2822*'d_고정'!$B$10*P2822*('6_기대효과'!$K$7/'d_고정'!$B$9))*(1-R2822)</f>
        <v/>
      </c>
      <c r="AA2822">
        <f>W2822*L2822*(1-R2822-'d_고정'!$B$13)+U2822*MAX(N2822-'d_고정'!$B$10*P2822*('6_기대효과'!$K$7/'d_고정'!$B$9),0)*Q2822*(1-R2822)</f>
        <v/>
      </c>
      <c r="AB2822">
        <f>Y2822+Z2822</f>
        <v/>
      </c>
      <c r="AC2822">
        <f>Y2822/('d_고정'!$B$5*'6_기대효과'!$H$7/8)/'d_고정'!$B$6</f>
        <v/>
      </c>
      <c r="AD2822">
        <f>Y2822/('d_고정'!$B$8*'6_기대효과'!$H$7/8)</f>
        <v/>
      </c>
    </row>
    <row r="2823">
      <c r="A2823">
        <f>RAND()</f>
        <v/>
      </c>
      <c r="B2823">
        <f>IF('d_시나리오'!$J$2='d_시나리오'!$H$2,'d_시나리오'!$I$2,IF(A2823&lt;('d_시나리오'!$I$2-'d_시나리오'!$H$2)/('d_시나리오'!$J$2-'d_시나리오'!$H$2),'d_시나리오'!$H$2+SQRT(A2823*('d_시나리오'!$J$2-'d_시나리오'!$H$2)*('d_시나리오'!$I$2-'d_시나리오'!$H$2)),'d_시나리오'!$J$2-SQRT((1-A2823)*('d_시나리오'!$J$2-'d_시나리오'!$H$2)*('d_시나리오'!$J$2-'d_시나리오'!$I$2))))</f>
        <v/>
      </c>
      <c r="C2823">
        <f>RAND()</f>
        <v/>
      </c>
      <c r="D2823">
        <f>BETAINV(RAND(),IF(C2823&lt;'d_고정'!$B$26,'d_고정'!$B$23,'d_고정'!$B$16)+1,'d_고정'!$B$17-IF(C2823&lt;'d_고정'!$B$26,'d_고정'!$B$23,'d_고정'!$B$16)+1)*('d_고정'!$B$14+('d_고정'!$B$15-'d_고정'!$B$14)*RAND())</f>
        <v/>
      </c>
      <c r="E2823">
        <f>INDEX('d_분포'!$A$2:$A$28,RANDBETWEEN(1,27))</f>
        <v/>
      </c>
      <c r="F2823">
        <f>INDEX('d_분포'!$C$2:$C$5,RANDBETWEEN(1,4))*(0.9+0.2*RAND())</f>
        <v/>
      </c>
      <c r="G2823">
        <f>RAND()</f>
        <v/>
      </c>
      <c r="H2823">
        <f>(F2823+(1-F2823)*('d_고정'!$B$22*BETAINV(RAND(),IF(G2823&lt;'d_고정'!$B$26,'d_고정'!$B$25,'d_고정'!$B$20)+1,'d_고정'!$B$21-IF(G2823&lt;'d_고정'!$B$26,'d_고정'!$B$25,'d_고정'!$B$20)+1)+(1-'d_고정'!$B$22)*BETAINV(RAND(),IF(G2823&lt;'d_고정'!$B$26,'d_고정'!$B$24,'d_고정'!$B$18)+1,'d_고정'!$B$19-IF(G2823&lt;'d_고정'!$B$26,'d_고정'!$B$24,'d_고정'!$B$18)+1))*('d_고정'!$B$14+('d_고정'!$B$15-'d_고정'!$B$14)*RAND()))/F2823</f>
        <v/>
      </c>
      <c r="I2823">
        <f>RAND()</f>
        <v/>
      </c>
      <c r="J2823">
        <f>IF('d_시나리오'!$J$3='d_시나리오'!$H$3,'d_시나리오'!$I$3,IF(I2823&lt;('d_시나리오'!$I$3-'d_시나리오'!$H$3)/('d_시나리오'!$J$3-'d_시나리오'!$H$3),'d_시나리오'!$H$3+SQRT(I2823*('d_시나리오'!$J$3-'d_시나리오'!$H$3)*('d_시나리오'!$I$3-'d_시나리오'!$H$3)),'d_시나리오'!$J$3-SQRT((1-I2823)*('d_시나리오'!$J$3-'d_시나리오'!$H$3)*('d_시나리오'!$J$3-'d_시나리오'!$I$3))))</f>
        <v/>
      </c>
      <c r="K2823">
        <f>RAND()</f>
        <v/>
      </c>
      <c r="L2823">
        <f>IF('d_시나리오'!$J$4='d_시나리오'!$H$4,'d_시나리오'!$I$4,IF(K2823&lt;('d_시나리오'!$I$4-'d_시나리오'!$H$4)/('d_시나리오'!$J$4-'d_시나리오'!$H$4),'d_시나리오'!$H$4+SQRT(K2823*('d_시나리오'!$J$4-'d_시나리오'!$H$4)*('d_시나리오'!$I$4-'d_시나리오'!$H$4)),'d_시나리오'!$J$4-SQRT((1-K2823)*('d_시나리오'!$J$4-'d_시나리오'!$H$4)*('d_시나리오'!$J$4-'d_시나리오'!$I$4))))</f>
        <v/>
      </c>
      <c r="M2823">
        <f>RAND()</f>
        <v/>
      </c>
      <c r="N2823">
        <f>IF('d_시나리오'!$J$5='d_시나리오'!$H$5,'d_시나리오'!$I$5,IF(M2823&lt;('d_시나리오'!$I$5-'d_시나리오'!$H$5)/('d_시나리오'!$J$5-'d_시나리오'!$H$5),'d_시나리오'!$H$5+SQRT(M2823*('d_시나리오'!$J$5-'d_시나리오'!$H$5)*('d_시나리오'!$I$5-'d_시나리오'!$H$5)),'d_시나리오'!$J$5-SQRT((1-M2823)*('d_시나리오'!$J$5-'d_시나리오'!$H$5)*('d_시나리오'!$J$5-'d_시나리오'!$I$5))))</f>
        <v/>
      </c>
      <c r="O2823">
        <f>RAND()</f>
        <v/>
      </c>
      <c r="P2823">
        <f>IF('d_시나리오'!$J$6='d_시나리오'!$H$6,'d_시나리오'!$I$6,IF(O2823&lt;('d_시나리오'!$I$6-'d_시나리오'!$H$6)/('d_시나리오'!$J$6-'d_시나리오'!$H$6),'d_시나리오'!$H$6+SQRT(O2823*('d_시나리오'!$J$6-'d_시나리오'!$H$6)*('d_시나리오'!$I$6-'d_시나리오'!$H$6)),'d_시나리오'!$J$6-SQRT((1-O2823)*('d_시나리오'!$J$6-'d_시나리오'!$H$6)*('d_시나리오'!$J$6-'d_시나리오'!$I$6))))</f>
        <v/>
      </c>
      <c r="Q2823">
        <f>INDEX('d_분포'!$B$2:$B$57,RANDBETWEEN(1,56))</f>
        <v/>
      </c>
      <c r="R2823">
        <f>BETAINV(RAND(),5,5)</f>
        <v/>
      </c>
      <c r="S2823">
        <f>'d_고정'!$B$1*'6_기대효과'!$H$7*('d_시나리오'!$I$7/'d_고정'!$B$2)*B2823</f>
        <v/>
      </c>
      <c r="T2823">
        <f>S2823*D2823</f>
        <v/>
      </c>
      <c r="U2823">
        <f>S2823*F2823*H2823</f>
        <v/>
      </c>
      <c r="V2823">
        <f>S2823*F2823*(H2823-1)</f>
        <v/>
      </c>
      <c r="W2823">
        <f>U2823*J2823</f>
        <v/>
      </c>
      <c r="X2823">
        <f>T2823+W2823</f>
        <v/>
      </c>
      <c r="Y2823">
        <f>(T2823*E2823+W2823*L2823)*(1-R2823-'d_고정'!$B$13)</f>
        <v/>
      </c>
      <c r="Z2823">
        <f>(U2823*N2823*Q2823+'d_고정'!$B$3*('6_기대효과'!$H$7/8)*Q2823*'d_고정'!$B$10*P2823*('6_기대효과'!$K$7/'d_고정'!$B$9))*(1-R2823)</f>
        <v/>
      </c>
      <c r="AA2823">
        <f>W2823*L2823*(1-R2823-'d_고정'!$B$13)+U2823*MAX(N2823-'d_고정'!$B$10*P2823*('6_기대효과'!$K$7/'d_고정'!$B$9),0)*Q2823*(1-R2823)</f>
        <v/>
      </c>
      <c r="AB2823">
        <f>Y2823+Z2823</f>
        <v/>
      </c>
      <c r="AC2823">
        <f>Y2823/('d_고정'!$B$5*'6_기대효과'!$H$7/8)/'d_고정'!$B$6</f>
        <v/>
      </c>
      <c r="AD2823">
        <f>Y2823/('d_고정'!$B$8*'6_기대효과'!$H$7/8)</f>
        <v/>
      </c>
    </row>
    <row r="2824">
      <c r="A2824">
        <f>RAND()</f>
        <v/>
      </c>
      <c r="B2824">
        <f>IF('d_시나리오'!$J$2='d_시나리오'!$H$2,'d_시나리오'!$I$2,IF(A2824&lt;('d_시나리오'!$I$2-'d_시나리오'!$H$2)/('d_시나리오'!$J$2-'d_시나리오'!$H$2),'d_시나리오'!$H$2+SQRT(A2824*('d_시나리오'!$J$2-'d_시나리오'!$H$2)*('d_시나리오'!$I$2-'d_시나리오'!$H$2)),'d_시나리오'!$J$2-SQRT((1-A2824)*('d_시나리오'!$J$2-'d_시나리오'!$H$2)*('d_시나리오'!$J$2-'d_시나리오'!$I$2))))</f>
        <v/>
      </c>
      <c r="C2824">
        <f>RAND()</f>
        <v/>
      </c>
      <c r="D2824">
        <f>BETAINV(RAND(),IF(C2824&lt;'d_고정'!$B$26,'d_고정'!$B$23,'d_고정'!$B$16)+1,'d_고정'!$B$17-IF(C2824&lt;'d_고정'!$B$26,'d_고정'!$B$23,'d_고정'!$B$16)+1)*('d_고정'!$B$14+('d_고정'!$B$15-'d_고정'!$B$14)*RAND())</f>
        <v/>
      </c>
      <c r="E2824">
        <f>INDEX('d_분포'!$A$2:$A$28,RANDBETWEEN(1,27))</f>
        <v/>
      </c>
      <c r="F2824">
        <f>INDEX('d_분포'!$C$2:$C$5,RANDBETWEEN(1,4))*(0.9+0.2*RAND())</f>
        <v/>
      </c>
      <c r="G2824">
        <f>RAND()</f>
        <v/>
      </c>
      <c r="H2824">
        <f>(F2824+(1-F2824)*('d_고정'!$B$22*BETAINV(RAND(),IF(G2824&lt;'d_고정'!$B$26,'d_고정'!$B$25,'d_고정'!$B$20)+1,'d_고정'!$B$21-IF(G2824&lt;'d_고정'!$B$26,'d_고정'!$B$25,'d_고정'!$B$20)+1)+(1-'d_고정'!$B$22)*BETAINV(RAND(),IF(G2824&lt;'d_고정'!$B$26,'d_고정'!$B$24,'d_고정'!$B$18)+1,'d_고정'!$B$19-IF(G2824&lt;'d_고정'!$B$26,'d_고정'!$B$24,'d_고정'!$B$18)+1))*('d_고정'!$B$14+('d_고정'!$B$15-'d_고정'!$B$14)*RAND()))/F2824</f>
        <v/>
      </c>
      <c r="I2824">
        <f>RAND()</f>
        <v/>
      </c>
      <c r="J2824">
        <f>IF('d_시나리오'!$J$3='d_시나리오'!$H$3,'d_시나리오'!$I$3,IF(I2824&lt;('d_시나리오'!$I$3-'d_시나리오'!$H$3)/('d_시나리오'!$J$3-'d_시나리오'!$H$3),'d_시나리오'!$H$3+SQRT(I2824*('d_시나리오'!$J$3-'d_시나리오'!$H$3)*('d_시나리오'!$I$3-'d_시나리오'!$H$3)),'d_시나리오'!$J$3-SQRT((1-I2824)*('d_시나리오'!$J$3-'d_시나리오'!$H$3)*('d_시나리오'!$J$3-'d_시나리오'!$I$3))))</f>
        <v/>
      </c>
      <c r="K2824">
        <f>RAND()</f>
        <v/>
      </c>
      <c r="L2824">
        <f>IF('d_시나리오'!$J$4='d_시나리오'!$H$4,'d_시나리오'!$I$4,IF(K2824&lt;('d_시나리오'!$I$4-'d_시나리오'!$H$4)/('d_시나리오'!$J$4-'d_시나리오'!$H$4),'d_시나리오'!$H$4+SQRT(K2824*('d_시나리오'!$J$4-'d_시나리오'!$H$4)*('d_시나리오'!$I$4-'d_시나리오'!$H$4)),'d_시나리오'!$J$4-SQRT((1-K2824)*('d_시나리오'!$J$4-'d_시나리오'!$H$4)*('d_시나리오'!$J$4-'d_시나리오'!$I$4))))</f>
        <v/>
      </c>
      <c r="M2824">
        <f>RAND()</f>
        <v/>
      </c>
      <c r="N2824">
        <f>IF('d_시나리오'!$J$5='d_시나리오'!$H$5,'d_시나리오'!$I$5,IF(M2824&lt;('d_시나리오'!$I$5-'d_시나리오'!$H$5)/('d_시나리오'!$J$5-'d_시나리오'!$H$5),'d_시나리오'!$H$5+SQRT(M2824*('d_시나리오'!$J$5-'d_시나리오'!$H$5)*('d_시나리오'!$I$5-'d_시나리오'!$H$5)),'d_시나리오'!$J$5-SQRT((1-M2824)*('d_시나리오'!$J$5-'d_시나리오'!$H$5)*('d_시나리오'!$J$5-'d_시나리오'!$I$5))))</f>
        <v/>
      </c>
      <c r="O2824">
        <f>RAND()</f>
        <v/>
      </c>
      <c r="P2824">
        <f>IF('d_시나리오'!$J$6='d_시나리오'!$H$6,'d_시나리오'!$I$6,IF(O2824&lt;('d_시나리오'!$I$6-'d_시나리오'!$H$6)/('d_시나리오'!$J$6-'d_시나리오'!$H$6),'d_시나리오'!$H$6+SQRT(O2824*('d_시나리오'!$J$6-'d_시나리오'!$H$6)*('d_시나리오'!$I$6-'d_시나리오'!$H$6)),'d_시나리오'!$J$6-SQRT((1-O2824)*('d_시나리오'!$J$6-'d_시나리오'!$H$6)*('d_시나리오'!$J$6-'d_시나리오'!$I$6))))</f>
        <v/>
      </c>
      <c r="Q2824">
        <f>INDEX('d_분포'!$B$2:$B$57,RANDBETWEEN(1,56))</f>
        <v/>
      </c>
      <c r="R2824">
        <f>BETAINV(RAND(),5,5)</f>
        <v/>
      </c>
      <c r="S2824">
        <f>'d_고정'!$B$1*'6_기대효과'!$H$7*('d_시나리오'!$I$7/'d_고정'!$B$2)*B2824</f>
        <v/>
      </c>
      <c r="T2824">
        <f>S2824*D2824</f>
        <v/>
      </c>
      <c r="U2824">
        <f>S2824*F2824*H2824</f>
        <v/>
      </c>
      <c r="V2824">
        <f>S2824*F2824*(H2824-1)</f>
        <v/>
      </c>
      <c r="W2824">
        <f>U2824*J2824</f>
        <v/>
      </c>
      <c r="X2824">
        <f>T2824+W2824</f>
        <v/>
      </c>
      <c r="Y2824">
        <f>(T2824*E2824+W2824*L2824)*(1-R2824-'d_고정'!$B$13)</f>
        <v/>
      </c>
      <c r="Z2824">
        <f>(U2824*N2824*Q2824+'d_고정'!$B$3*('6_기대효과'!$H$7/8)*Q2824*'d_고정'!$B$10*P2824*('6_기대효과'!$K$7/'d_고정'!$B$9))*(1-R2824)</f>
        <v/>
      </c>
      <c r="AA2824">
        <f>W2824*L2824*(1-R2824-'d_고정'!$B$13)+U2824*MAX(N2824-'d_고정'!$B$10*P2824*('6_기대효과'!$K$7/'d_고정'!$B$9),0)*Q2824*(1-R2824)</f>
        <v/>
      </c>
      <c r="AB2824">
        <f>Y2824+Z2824</f>
        <v/>
      </c>
      <c r="AC2824">
        <f>Y2824/('d_고정'!$B$5*'6_기대효과'!$H$7/8)/'d_고정'!$B$6</f>
        <v/>
      </c>
      <c r="AD2824">
        <f>Y2824/('d_고정'!$B$8*'6_기대효과'!$H$7/8)</f>
        <v/>
      </c>
    </row>
    <row r="2825">
      <c r="A2825">
        <f>RAND()</f>
        <v/>
      </c>
      <c r="B2825">
        <f>IF('d_시나리오'!$J$2='d_시나리오'!$H$2,'d_시나리오'!$I$2,IF(A2825&lt;('d_시나리오'!$I$2-'d_시나리오'!$H$2)/('d_시나리오'!$J$2-'d_시나리오'!$H$2),'d_시나리오'!$H$2+SQRT(A2825*('d_시나리오'!$J$2-'d_시나리오'!$H$2)*('d_시나리오'!$I$2-'d_시나리오'!$H$2)),'d_시나리오'!$J$2-SQRT((1-A2825)*('d_시나리오'!$J$2-'d_시나리오'!$H$2)*('d_시나리오'!$J$2-'d_시나리오'!$I$2))))</f>
        <v/>
      </c>
      <c r="C2825">
        <f>RAND()</f>
        <v/>
      </c>
      <c r="D2825">
        <f>BETAINV(RAND(),IF(C2825&lt;'d_고정'!$B$26,'d_고정'!$B$23,'d_고정'!$B$16)+1,'d_고정'!$B$17-IF(C2825&lt;'d_고정'!$B$26,'d_고정'!$B$23,'d_고정'!$B$16)+1)*('d_고정'!$B$14+('d_고정'!$B$15-'d_고정'!$B$14)*RAND())</f>
        <v/>
      </c>
      <c r="E2825">
        <f>INDEX('d_분포'!$A$2:$A$28,RANDBETWEEN(1,27))</f>
        <v/>
      </c>
      <c r="F2825">
        <f>INDEX('d_분포'!$C$2:$C$5,RANDBETWEEN(1,4))*(0.9+0.2*RAND())</f>
        <v/>
      </c>
      <c r="G2825">
        <f>RAND()</f>
        <v/>
      </c>
      <c r="H2825">
        <f>(F2825+(1-F2825)*('d_고정'!$B$22*BETAINV(RAND(),IF(G2825&lt;'d_고정'!$B$26,'d_고정'!$B$25,'d_고정'!$B$20)+1,'d_고정'!$B$21-IF(G2825&lt;'d_고정'!$B$26,'d_고정'!$B$25,'d_고정'!$B$20)+1)+(1-'d_고정'!$B$22)*BETAINV(RAND(),IF(G2825&lt;'d_고정'!$B$26,'d_고정'!$B$24,'d_고정'!$B$18)+1,'d_고정'!$B$19-IF(G2825&lt;'d_고정'!$B$26,'d_고정'!$B$24,'d_고정'!$B$18)+1))*('d_고정'!$B$14+('d_고정'!$B$15-'d_고정'!$B$14)*RAND()))/F2825</f>
        <v/>
      </c>
      <c r="I2825">
        <f>RAND()</f>
        <v/>
      </c>
      <c r="J2825">
        <f>IF('d_시나리오'!$J$3='d_시나리오'!$H$3,'d_시나리오'!$I$3,IF(I2825&lt;('d_시나리오'!$I$3-'d_시나리오'!$H$3)/('d_시나리오'!$J$3-'d_시나리오'!$H$3),'d_시나리오'!$H$3+SQRT(I2825*('d_시나리오'!$J$3-'d_시나리오'!$H$3)*('d_시나리오'!$I$3-'d_시나리오'!$H$3)),'d_시나리오'!$J$3-SQRT((1-I2825)*('d_시나리오'!$J$3-'d_시나리오'!$H$3)*('d_시나리오'!$J$3-'d_시나리오'!$I$3))))</f>
        <v/>
      </c>
      <c r="K2825">
        <f>RAND()</f>
        <v/>
      </c>
      <c r="L2825">
        <f>IF('d_시나리오'!$J$4='d_시나리오'!$H$4,'d_시나리오'!$I$4,IF(K2825&lt;('d_시나리오'!$I$4-'d_시나리오'!$H$4)/('d_시나리오'!$J$4-'d_시나리오'!$H$4),'d_시나리오'!$H$4+SQRT(K2825*('d_시나리오'!$J$4-'d_시나리오'!$H$4)*('d_시나리오'!$I$4-'d_시나리오'!$H$4)),'d_시나리오'!$J$4-SQRT((1-K2825)*('d_시나리오'!$J$4-'d_시나리오'!$H$4)*('d_시나리오'!$J$4-'d_시나리오'!$I$4))))</f>
        <v/>
      </c>
      <c r="M2825">
        <f>RAND()</f>
        <v/>
      </c>
      <c r="N2825">
        <f>IF('d_시나리오'!$J$5='d_시나리오'!$H$5,'d_시나리오'!$I$5,IF(M2825&lt;('d_시나리오'!$I$5-'d_시나리오'!$H$5)/('d_시나리오'!$J$5-'d_시나리오'!$H$5),'d_시나리오'!$H$5+SQRT(M2825*('d_시나리오'!$J$5-'d_시나리오'!$H$5)*('d_시나리오'!$I$5-'d_시나리오'!$H$5)),'d_시나리오'!$J$5-SQRT((1-M2825)*('d_시나리오'!$J$5-'d_시나리오'!$H$5)*('d_시나리오'!$J$5-'d_시나리오'!$I$5))))</f>
        <v/>
      </c>
      <c r="O2825">
        <f>RAND()</f>
        <v/>
      </c>
      <c r="P2825">
        <f>IF('d_시나리오'!$J$6='d_시나리오'!$H$6,'d_시나리오'!$I$6,IF(O2825&lt;('d_시나리오'!$I$6-'d_시나리오'!$H$6)/('d_시나리오'!$J$6-'d_시나리오'!$H$6),'d_시나리오'!$H$6+SQRT(O2825*('d_시나리오'!$J$6-'d_시나리오'!$H$6)*('d_시나리오'!$I$6-'d_시나리오'!$H$6)),'d_시나리오'!$J$6-SQRT((1-O2825)*('d_시나리오'!$J$6-'d_시나리오'!$H$6)*('d_시나리오'!$J$6-'d_시나리오'!$I$6))))</f>
        <v/>
      </c>
      <c r="Q2825">
        <f>INDEX('d_분포'!$B$2:$B$57,RANDBETWEEN(1,56))</f>
        <v/>
      </c>
      <c r="R2825">
        <f>BETAINV(RAND(),5,5)</f>
        <v/>
      </c>
      <c r="S2825">
        <f>'d_고정'!$B$1*'6_기대효과'!$H$7*('d_시나리오'!$I$7/'d_고정'!$B$2)*B2825</f>
        <v/>
      </c>
      <c r="T2825">
        <f>S2825*D2825</f>
        <v/>
      </c>
      <c r="U2825">
        <f>S2825*F2825*H2825</f>
        <v/>
      </c>
      <c r="V2825">
        <f>S2825*F2825*(H2825-1)</f>
        <v/>
      </c>
      <c r="W2825">
        <f>U2825*J2825</f>
        <v/>
      </c>
      <c r="X2825">
        <f>T2825+W2825</f>
        <v/>
      </c>
      <c r="Y2825">
        <f>(T2825*E2825+W2825*L2825)*(1-R2825-'d_고정'!$B$13)</f>
        <v/>
      </c>
      <c r="Z2825">
        <f>(U2825*N2825*Q2825+'d_고정'!$B$3*('6_기대효과'!$H$7/8)*Q2825*'d_고정'!$B$10*P2825*('6_기대효과'!$K$7/'d_고정'!$B$9))*(1-R2825)</f>
        <v/>
      </c>
      <c r="AA2825">
        <f>W2825*L2825*(1-R2825-'d_고정'!$B$13)+U2825*MAX(N2825-'d_고정'!$B$10*P2825*('6_기대효과'!$K$7/'d_고정'!$B$9),0)*Q2825*(1-R2825)</f>
        <v/>
      </c>
      <c r="AB2825">
        <f>Y2825+Z2825</f>
        <v/>
      </c>
      <c r="AC2825">
        <f>Y2825/('d_고정'!$B$5*'6_기대효과'!$H$7/8)/'d_고정'!$B$6</f>
        <v/>
      </c>
      <c r="AD2825">
        <f>Y2825/('d_고정'!$B$8*'6_기대효과'!$H$7/8)</f>
        <v/>
      </c>
    </row>
    <row r="2826">
      <c r="A2826">
        <f>RAND()</f>
        <v/>
      </c>
      <c r="B2826">
        <f>IF('d_시나리오'!$J$2='d_시나리오'!$H$2,'d_시나리오'!$I$2,IF(A2826&lt;('d_시나리오'!$I$2-'d_시나리오'!$H$2)/('d_시나리오'!$J$2-'d_시나리오'!$H$2),'d_시나리오'!$H$2+SQRT(A2826*('d_시나리오'!$J$2-'d_시나리오'!$H$2)*('d_시나리오'!$I$2-'d_시나리오'!$H$2)),'d_시나리오'!$J$2-SQRT((1-A2826)*('d_시나리오'!$J$2-'d_시나리오'!$H$2)*('d_시나리오'!$J$2-'d_시나리오'!$I$2))))</f>
        <v/>
      </c>
      <c r="C2826">
        <f>RAND()</f>
        <v/>
      </c>
      <c r="D2826">
        <f>BETAINV(RAND(),IF(C2826&lt;'d_고정'!$B$26,'d_고정'!$B$23,'d_고정'!$B$16)+1,'d_고정'!$B$17-IF(C2826&lt;'d_고정'!$B$26,'d_고정'!$B$23,'d_고정'!$B$16)+1)*('d_고정'!$B$14+('d_고정'!$B$15-'d_고정'!$B$14)*RAND())</f>
        <v/>
      </c>
      <c r="E2826">
        <f>INDEX('d_분포'!$A$2:$A$28,RANDBETWEEN(1,27))</f>
        <v/>
      </c>
      <c r="F2826">
        <f>INDEX('d_분포'!$C$2:$C$5,RANDBETWEEN(1,4))*(0.9+0.2*RAND())</f>
        <v/>
      </c>
      <c r="G2826">
        <f>RAND()</f>
        <v/>
      </c>
      <c r="H2826">
        <f>(F2826+(1-F2826)*('d_고정'!$B$22*BETAINV(RAND(),IF(G2826&lt;'d_고정'!$B$26,'d_고정'!$B$25,'d_고정'!$B$20)+1,'d_고정'!$B$21-IF(G2826&lt;'d_고정'!$B$26,'d_고정'!$B$25,'d_고정'!$B$20)+1)+(1-'d_고정'!$B$22)*BETAINV(RAND(),IF(G2826&lt;'d_고정'!$B$26,'d_고정'!$B$24,'d_고정'!$B$18)+1,'d_고정'!$B$19-IF(G2826&lt;'d_고정'!$B$26,'d_고정'!$B$24,'d_고정'!$B$18)+1))*('d_고정'!$B$14+('d_고정'!$B$15-'d_고정'!$B$14)*RAND()))/F2826</f>
        <v/>
      </c>
      <c r="I2826">
        <f>RAND()</f>
        <v/>
      </c>
      <c r="J2826">
        <f>IF('d_시나리오'!$J$3='d_시나리오'!$H$3,'d_시나리오'!$I$3,IF(I2826&lt;('d_시나리오'!$I$3-'d_시나리오'!$H$3)/('d_시나리오'!$J$3-'d_시나리오'!$H$3),'d_시나리오'!$H$3+SQRT(I2826*('d_시나리오'!$J$3-'d_시나리오'!$H$3)*('d_시나리오'!$I$3-'d_시나리오'!$H$3)),'d_시나리오'!$J$3-SQRT((1-I2826)*('d_시나리오'!$J$3-'d_시나리오'!$H$3)*('d_시나리오'!$J$3-'d_시나리오'!$I$3))))</f>
        <v/>
      </c>
      <c r="K2826">
        <f>RAND()</f>
        <v/>
      </c>
      <c r="L2826">
        <f>IF('d_시나리오'!$J$4='d_시나리오'!$H$4,'d_시나리오'!$I$4,IF(K2826&lt;('d_시나리오'!$I$4-'d_시나리오'!$H$4)/('d_시나리오'!$J$4-'d_시나리오'!$H$4),'d_시나리오'!$H$4+SQRT(K2826*('d_시나리오'!$J$4-'d_시나리오'!$H$4)*('d_시나리오'!$I$4-'d_시나리오'!$H$4)),'d_시나리오'!$J$4-SQRT((1-K2826)*('d_시나리오'!$J$4-'d_시나리오'!$H$4)*('d_시나리오'!$J$4-'d_시나리오'!$I$4))))</f>
        <v/>
      </c>
      <c r="M2826">
        <f>RAND()</f>
        <v/>
      </c>
      <c r="N2826">
        <f>IF('d_시나리오'!$J$5='d_시나리오'!$H$5,'d_시나리오'!$I$5,IF(M2826&lt;('d_시나리오'!$I$5-'d_시나리오'!$H$5)/('d_시나리오'!$J$5-'d_시나리오'!$H$5),'d_시나리오'!$H$5+SQRT(M2826*('d_시나리오'!$J$5-'d_시나리오'!$H$5)*('d_시나리오'!$I$5-'d_시나리오'!$H$5)),'d_시나리오'!$J$5-SQRT((1-M2826)*('d_시나리오'!$J$5-'d_시나리오'!$H$5)*('d_시나리오'!$J$5-'d_시나리오'!$I$5))))</f>
        <v/>
      </c>
      <c r="O2826">
        <f>RAND()</f>
        <v/>
      </c>
      <c r="P2826">
        <f>IF('d_시나리오'!$J$6='d_시나리오'!$H$6,'d_시나리오'!$I$6,IF(O2826&lt;('d_시나리오'!$I$6-'d_시나리오'!$H$6)/('d_시나리오'!$J$6-'d_시나리오'!$H$6),'d_시나리오'!$H$6+SQRT(O2826*('d_시나리오'!$J$6-'d_시나리오'!$H$6)*('d_시나리오'!$I$6-'d_시나리오'!$H$6)),'d_시나리오'!$J$6-SQRT((1-O2826)*('d_시나리오'!$J$6-'d_시나리오'!$H$6)*('d_시나리오'!$J$6-'d_시나리오'!$I$6))))</f>
        <v/>
      </c>
      <c r="Q2826">
        <f>INDEX('d_분포'!$B$2:$B$57,RANDBETWEEN(1,56))</f>
        <v/>
      </c>
      <c r="R2826">
        <f>BETAINV(RAND(),5,5)</f>
        <v/>
      </c>
      <c r="S2826">
        <f>'d_고정'!$B$1*'6_기대효과'!$H$7*('d_시나리오'!$I$7/'d_고정'!$B$2)*B2826</f>
        <v/>
      </c>
      <c r="T2826">
        <f>S2826*D2826</f>
        <v/>
      </c>
      <c r="U2826">
        <f>S2826*F2826*H2826</f>
        <v/>
      </c>
      <c r="V2826">
        <f>S2826*F2826*(H2826-1)</f>
        <v/>
      </c>
      <c r="W2826">
        <f>U2826*J2826</f>
        <v/>
      </c>
      <c r="X2826">
        <f>T2826+W2826</f>
        <v/>
      </c>
      <c r="Y2826">
        <f>(T2826*E2826+W2826*L2826)*(1-R2826-'d_고정'!$B$13)</f>
        <v/>
      </c>
      <c r="Z2826">
        <f>(U2826*N2826*Q2826+'d_고정'!$B$3*('6_기대효과'!$H$7/8)*Q2826*'d_고정'!$B$10*P2826*('6_기대효과'!$K$7/'d_고정'!$B$9))*(1-R2826)</f>
        <v/>
      </c>
      <c r="AA2826">
        <f>W2826*L2826*(1-R2826-'d_고정'!$B$13)+U2826*MAX(N2826-'d_고정'!$B$10*P2826*('6_기대효과'!$K$7/'d_고정'!$B$9),0)*Q2826*(1-R2826)</f>
        <v/>
      </c>
      <c r="AB2826">
        <f>Y2826+Z2826</f>
        <v/>
      </c>
      <c r="AC2826">
        <f>Y2826/('d_고정'!$B$5*'6_기대효과'!$H$7/8)/'d_고정'!$B$6</f>
        <v/>
      </c>
      <c r="AD2826">
        <f>Y2826/('d_고정'!$B$8*'6_기대효과'!$H$7/8)</f>
        <v/>
      </c>
    </row>
    <row r="2827">
      <c r="A2827">
        <f>RAND()</f>
        <v/>
      </c>
      <c r="B2827">
        <f>IF('d_시나리오'!$J$2='d_시나리오'!$H$2,'d_시나리오'!$I$2,IF(A2827&lt;('d_시나리오'!$I$2-'d_시나리오'!$H$2)/('d_시나리오'!$J$2-'d_시나리오'!$H$2),'d_시나리오'!$H$2+SQRT(A2827*('d_시나리오'!$J$2-'d_시나리오'!$H$2)*('d_시나리오'!$I$2-'d_시나리오'!$H$2)),'d_시나리오'!$J$2-SQRT((1-A2827)*('d_시나리오'!$J$2-'d_시나리오'!$H$2)*('d_시나리오'!$J$2-'d_시나리오'!$I$2))))</f>
        <v/>
      </c>
      <c r="C2827">
        <f>RAND()</f>
        <v/>
      </c>
      <c r="D2827">
        <f>BETAINV(RAND(),IF(C2827&lt;'d_고정'!$B$26,'d_고정'!$B$23,'d_고정'!$B$16)+1,'d_고정'!$B$17-IF(C2827&lt;'d_고정'!$B$26,'d_고정'!$B$23,'d_고정'!$B$16)+1)*('d_고정'!$B$14+('d_고정'!$B$15-'d_고정'!$B$14)*RAND())</f>
        <v/>
      </c>
      <c r="E2827">
        <f>INDEX('d_분포'!$A$2:$A$28,RANDBETWEEN(1,27))</f>
        <v/>
      </c>
      <c r="F2827">
        <f>INDEX('d_분포'!$C$2:$C$5,RANDBETWEEN(1,4))*(0.9+0.2*RAND())</f>
        <v/>
      </c>
      <c r="G2827">
        <f>RAND()</f>
        <v/>
      </c>
      <c r="H2827">
        <f>(F2827+(1-F2827)*('d_고정'!$B$22*BETAINV(RAND(),IF(G2827&lt;'d_고정'!$B$26,'d_고정'!$B$25,'d_고정'!$B$20)+1,'d_고정'!$B$21-IF(G2827&lt;'d_고정'!$B$26,'d_고정'!$B$25,'d_고정'!$B$20)+1)+(1-'d_고정'!$B$22)*BETAINV(RAND(),IF(G2827&lt;'d_고정'!$B$26,'d_고정'!$B$24,'d_고정'!$B$18)+1,'d_고정'!$B$19-IF(G2827&lt;'d_고정'!$B$26,'d_고정'!$B$24,'d_고정'!$B$18)+1))*('d_고정'!$B$14+('d_고정'!$B$15-'d_고정'!$B$14)*RAND()))/F2827</f>
        <v/>
      </c>
      <c r="I2827">
        <f>RAND()</f>
        <v/>
      </c>
      <c r="J2827">
        <f>IF('d_시나리오'!$J$3='d_시나리오'!$H$3,'d_시나리오'!$I$3,IF(I2827&lt;('d_시나리오'!$I$3-'d_시나리오'!$H$3)/('d_시나리오'!$J$3-'d_시나리오'!$H$3),'d_시나리오'!$H$3+SQRT(I2827*('d_시나리오'!$J$3-'d_시나리오'!$H$3)*('d_시나리오'!$I$3-'d_시나리오'!$H$3)),'d_시나리오'!$J$3-SQRT((1-I2827)*('d_시나리오'!$J$3-'d_시나리오'!$H$3)*('d_시나리오'!$J$3-'d_시나리오'!$I$3))))</f>
        <v/>
      </c>
      <c r="K2827">
        <f>RAND()</f>
        <v/>
      </c>
      <c r="L2827">
        <f>IF('d_시나리오'!$J$4='d_시나리오'!$H$4,'d_시나리오'!$I$4,IF(K2827&lt;('d_시나리오'!$I$4-'d_시나리오'!$H$4)/('d_시나리오'!$J$4-'d_시나리오'!$H$4),'d_시나리오'!$H$4+SQRT(K2827*('d_시나리오'!$J$4-'d_시나리오'!$H$4)*('d_시나리오'!$I$4-'d_시나리오'!$H$4)),'d_시나리오'!$J$4-SQRT((1-K2827)*('d_시나리오'!$J$4-'d_시나리오'!$H$4)*('d_시나리오'!$J$4-'d_시나리오'!$I$4))))</f>
        <v/>
      </c>
      <c r="M2827">
        <f>RAND()</f>
        <v/>
      </c>
      <c r="N2827">
        <f>IF('d_시나리오'!$J$5='d_시나리오'!$H$5,'d_시나리오'!$I$5,IF(M2827&lt;('d_시나리오'!$I$5-'d_시나리오'!$H$5)/('d_시나리오'!$J$5-'d_시나리오'!$H$5),'d_시나리오'!$H$5+SQRT(M2827*('d_시나리오'!$J$5-'d_시나리오'!$H$5)*('d_시나리오'!$I$5-'d_시나리오'!$H$5)),'d_시나리오'!$J$5-SQRT((1-M2827)*('d_시나리오'!$J$5-'d_시나리오'!$H$5)*('d_시나리오'!$J$5-'d_시나리오'!$I$5))))</f>
        <v/>
      </c>
      <c r="O2827">
        <f>RAND()</f>
        <v/>
      </c>
      <c r="P2827">
        <f>IF('d_시나리오'!$J$6='d_시나리오'!$H$6,'d_시나리오'!$I$6,IF(O2827&lt;('d_시나리오'!$I$6-'d_시나리오'!$H$6)/('d_시나리오'!$J$6-'d_시나리오'!$H$6),'d_시나리오'!$H$6+SQRT(O2827*('d_시나리오'!$J$6-'d_시나리오'!$H$6)*('d_시나리오'!$I$6-'d_시나리오'!$H$6)),'d_시나리오'!$J$6-SQRT((1-O2827)*('d_시나리오'!$J$6-'d_시나리오'!$H$6)*('d_시나리오'!$J$6-'d_시나리오'!$I$6))))</f>
        <v/>
      </c>
      <c r="Q2827">
        <f>INDEX('d_분포'!$B$2:$B$57,RANDBETWEEN(1,56))</f>
        <v/>
      </c>
      <c r="R2827">
        <f>BETAINV(RAND(),5,5)</f>
        <v/>
      </c>
      <c r="S2827">
        <f>'d_고정'!$B$1*'6_기대효과'!$H$7*('d_시나리오'!$I$7/'d_고정'!$B$2)*B2827</f>
        <v/>
      </c>
      <c r="T2827">
        <f>S2827*D2827</f>
        <v/>
      </c>
      <c r="U2827">
        <f>S2827*F2827*H2827</f>
        <v/>
      </c>
      <c r="V2827">
        <f>S2827*F2827*(H2827-1)</f>
        <v/>
      </c>
      <c r="W2827">
        <f>U2827*J2827</f>
        <v/>
      </c>
      <c r="X2827">
        <f>T2827+W2827</f>
        <v/>
      </c>
      <c r="Y2827">
        <f>(T2827*E2827+W2827*L2827)*(1-R2827-'d_고정'!$B$13)</f>
        <v/>
      </c>
      <c r="Z2827">
        <f>(U2827*N2827*Q2827+'d_고정'!$B$3*('6_기대효과'!$H$7/8)*Q2827*'d_고정'!$B$10*P2827*('6_기대효과'!$K$7/'d_고정'!$B$9))*(1-R2827)</f>
        <v/>
      </c>
      <c r="AA2827">
        <f>W2827*L2827*(1-R2827-'d_고정'!$B$13)+U2827*MAX(N2827-'d_고정'!$B$10*P2827*('6_기대효과'!$K$7/'d_고정'!$B$9),0)*Q2827*(1-R2827)</f>
        <v/>
      </c>
      <c r="AB2827">
        <f>Y2827+Z2827</f>
        <v/>
      </c>
      <c r="AC2827">
        <f>Y2827/('d_고정'!$B$5*'6_기대효과'!$H$7/8)/'d_고정'!$B$6</f>
        <v/>
      </c>
      <c r="AD2827">
        <f>Y2827/('d_고정'!$B$8*'6_기대효과'!$H$7/8)</f>
        <v/>
      </c>
    </row>
    <row r="2828">
      <c r="A2828">
        <f>RAND()</f>
        <v/>
      </c>
      <c r="B2828">
        <f>IF('d_시나리오'!$J$2='d_시나리오'!$H$2,'d_시나리오'!$I$2,IF(A2828&lt;('d_시나리오'!$I$2-'d_시나리오'!$H$2)/('d_시나리오'!$J$2-'d_시나리오'!$H$2),'d_시나리오'!$H$2+SQRT(A2828*('d_시나리오'!$J$2-'d_시나리오'!$H$2)*('d_시나리오'!$I$2-'d_시나리오'!$H$2)),'d_시나리오'!$J$2-SQRT((1-A2828)*('d_시나리오'!$J$2-'d_시나리오'!$H$2)*('d_시나리오'!$J$2-'d_시나리오'!$I$2))))</f>
        <v/>
      </c>
      <c r="C2828">
        <f>RAND()</f>
        <v/>
      </c>
      <c r="D2828">
        <f>BETAINV(RAND(),IF(C2828&lt;'d_고정'!$B$26,'d_고정'!$B$23,'d_고정'!$B$16)+1,'d_고정'!$B$17-IF(C2828&lt;'d_고정'!$B$26,'d_고정'!$B$23,'d_고정'!$B$16)+1)*('d_고정'!$B$14+('d_고정'!$B$15-'d_고정'!$B$14)*RAND())</f>
        <v/>
      </c>
      <c r="E2828">
        <f>INDEX('d_분포'!$A$2:$A$28,RANDBETWEEN(1,27))</f>
        <v/>
      </c>
      <c r="F2828">
        <f>INDEX('d_분포'!$C$2:$C$5,RANDBETWEEN(1,4))*(0.9+0.2*RAND())</f>
        <v/>
      </c>
      <c r="G2828">
        <f>RAND()</f>
        <v/>
      </c>
      <c r="H2828">
        <f>(F2828+(1-F2828)*('d_고정'!$B$22*BETAINV(RAND(),IF(G2828&lt;'d_고정'!$B$26,'d_고정'!$B$25,'d_고정'!$B$20)+1,'d_고정'!$B$21-IF(G2828&lt;'d_고정'!$B$26,'d_고정'!$B$25,'d_고정'!$B$20)+1)+(1-'d_고정'!$B$22)*BETAINV(RAND(),IF(G2828&lt;'d_고정'!$B$26,'d_고정'!$B$24,'d_고정'!$B$18)+1,'d_고정'!$B$19-IF(G2828&lt;'d_고정'!$B$26,'d_고정'!$B$24,'d_고정'!$B$18)+1))*('d_고정'!$B$14+('d_고정'!$B$15-'d_고정'!$B$14)*RAND()))/F2828</f>
        <v/>
      </c>
      <c r="I2828">
        <f>RAND()</f>
        <v/>
      </c>
      <c r="J2828">
        <f>IF('d_시나리오'!$J$3='d_시나리오'!$H$3,'d_시나리오'!$I$3,IF(I2828&lt;('d_시나리오'!$I$3-'d_시나리오'!$H$3)/('d_시나리오'!$J$3-'d_시나리오'!$H$3),'d_시나리오'!$H$3+SQRT(I2828*('d_시나리오'!$J$3-'d_시나리오'!$H$3)*('d_시나리오'!$I$3-'d_시나리오'!$H$3)),'d_시나리오'!$J$3-SQRT((1-I2828)*('d_시나리오'!$J$3-'d_시나리오'!$H$3)*('d_시나리오'!$J$3-'d_시나리오'!$I$3))))</f>
        <v/>
      </c>
      <c r="K2828">
        <f>RAND()</f>
        <v/>
      </c>
      <c r="L2828">
        <f>IF('d_시나리오'!$J$4='d_시나리오'!$H$4,'d_시나리오'!$I$4,IF(K2828&lt;('d_시나리오'!$I$4-'d_시나리오'!$H$4)/('d_시나리오'!$J$4-'d_시나리오'!$H$4),'d_시나리오'!$H$4+SQRT(K2828*('d_시나리오'!$J$4-'d_시나리오'!$H$4)*('d_시나리오'!$I$4-'d_시나리오'!$H$4)),'d_시나리오'!$J$4-SQRT((1-K2828)*('d_시나리오'!$J$4-'d_시나리오'!$H$4)*('d_시나리오'!$J$4-'d_시나리오'!$I$4))))</f>
        <v/>
      </c>
      <c r="M2828">
        <f>RAND()</f>
        <v/>
      </c>
      <c r="N2828">
        <f>IF('d_시나리오'!$J$5='d_시나리오'!$H$5,'d_시나리오'!$I$5,IF(M2828&lt;('d_시나리오'!$I$5-'d_시나리오'!$H$5)/('d_시나리오'!$J$5-'d_시나리오'!$H$5),'d_시나리오'!$H$5+SQRT(M2828*('d_시나리오'!$J$5-'d_시나리오'!$H$5)*('d_시나리오'!$I$5-'d_시나리오'!$H$5)),'d_시나리오'!$J$5-SQRT((1-M2828)*('d_시나리오'!$J$5-'d_시나리오'!$H$5)*('d_시나리오'!$J$5-'d_시나리오'!$I$5))))</f>
        <v/>
      </c>
      <c r="O2828">
        <f>RAND()</f>
        <v/>
      </c>
      <c r="P2828">
        <f>IF('d_시나리오'!$J$6='d_시나리오'!$H$6,'d_시나리오'!$I$6,IF(O2828&lt;('d_시나리오'!$I$6-'d_시나리오'!$H$6)/('d_시나리오'!$J$6-'d_시나리오'!$H$6),'d_시나리오'!$H$6+SQRT(O2828*('d_시나리오'!$J$6-'d_시나리오'!$H$6)*('d_시나리오'!$I$6-'d_시나리오'!$H$6)),'d_시나리오'!$J$6-SQRT((1-O2828)*('d_시나리오'!$J$6-'d_시나리오'!$H$6)*('d_시나리오'!$J$6-'d_시나리오'!$I$6))))</f>
        <v/>
      </c>
      <c r="Q2828">
        <f>INDEX('d_분포'!$B$2:$B$57,RANDBETWEEN(1,56))</f>
        <v/>
      </c>
      <c r="R2828">
        <f>BETAINV(RAND(),5,5)</f>
        <v/>
      </c>
      <c r="S2828">
        <f>'d_고정'!$B$1*'6_기대효과'!$H$7*('d_시나리오'!$I$7/'d_고정'!$B$2)*B2828</f>
        <v/>
      </c>
      <c r="T2828">
        <f>S2828*D2828</f>
        <v/>
      </c>
      <c r="U2828">
        <f>S2828*F2828*H2828</f>
        <v/>
      </c>
      <c r="V2828">
        <f>S2828*F2828*(H2828-1)</f>
        <v/>
      </c>
      <c r="W2828">
        <f>U2828*J2828</f>
        <v/>
      </c>
      <c r="X2828">
        <f>T2828+W2828</f>
        <v/>
      </c>
      <c r="Y2828">
        <f>(T2828*E2828+W2828*L2828)*(1-R2828-'d_고정'!$B$13)</f>
        <v/>
      </c>
      <c r="Z2828">
        <f>(U2828*N2828*Q2828+'d_고정'!$B$3*('6_기대효과'!$H$7/8)*Q2828*'d_고정'!$B$10*P2828*('6_기대효과'!$K$7/'d_고정'!$B$9))*(1-R2828)</f>
        <v/>
      </c>
      <c r="AA2828">
        <f>W2828*L2828*(1-R2828-'d_고정'!$B$13)+U2828*MAX(N2828-'d_고정'!$B$10*P2828*('6_기대효과'!$K$7/'d_고정'!$B$9),0)*Q2828*(1-R2828)</f>
        <v/>
      </c>
      <c r="AB2828">
        <f>Y2828+Z2828</f>
        <v/>
      </c>
      <c r="AC2828">
        <f>Y2828/('d_고정'!$B$5*'6_기대효과'!$H$7/8)/'d_고정'!$B$6</f>
        <v/>
      </c>
      <c r="AD2828">
        <f>Y2828/('d_고정'!$B$8*'6_기대효과'!$H$7/8)</f>
        <v/>
      </c>
    </row>
    <row r="2829">
      <c r="A2829">
        <f>RAND()</f>
        <v/>
      </c>
      <c r="B2829">
        <f>IF('d_시나리오'!$J$2='d_시나리오'!$H$2,'d_시나리오'!$I$2,IF(A2829&lt;('d_시나리오'!$I$2-'d_시나리오'!$H$2)/('d_시나리오'!$J$2-'d_시나리오'!$H$2),'d_시나리오'!$H$2+SQRT(A2829*('d_시나리오'!$J$2-'d_시나리오'!$H$2)*('d_시나리오'!$I$2-'d_시나리오'!$H$2)),'d_시나리오'!$J$2-SQRT((1-A2829)*('d_시나리오'!$J$2-'d_시나리오'!$H$2)*('d_시나리오'!$J$2-'d_시나리오'!$I$2))))</f>
        <v/>
      </c>
      <c r="C2829">
        <f>RAND()</f>
        <v/>
      </c>
      <c r="D2829">
        <f>BETAINV(RAND(),IF(C2829&lt;'d_고정'!$B$26,'d_고정'!$B$23,'d_고정'!$B$16)+1,'d_고정'!$B$17-IF(C2829&lt;'d_고정'!$B$26,'d_고정'!$B$23,'d_고정'!$B$16)+1)*('d_고정'!$B$14+('d_고정'!$B$15-'d_고정'!$B$14)*RAND())</f>
        <v/>
      </c>
      <c r="E2829">
        <f>INDEX('d_분포'!$A$2:$A$28,RANDBETWEEN(1,27))</f>
        <v/>
      </c>
      <c r="F2829">
        <f>INDEX('d_분포'!$C$2:$C$5,RANDBETWEEN(1,4))*(0.9+0.2*RAND())</f>
        <v/>
      </c>
      <c r="G2829">
        <f>RAND()</f>
        <v/>
      </c>
      <c r="H2829">
        <f>(F2829+(1-F2829)*('d_고정'!$B$22*BETAINV(RAND(),IF(G2829&lt;'d_고정'!$B$26,'d_고정'!$B$25,'d_고정'!$B$20)+1,'d_고정'!$B$21-IF(G2829&lt;'d_고정'!$B$26,'d_고정'!$B$25,'d_고정'!$B$20)+1)+(1-'d_고정'!$B$22)*BETAINV(RAND(),IF(G2829&lt;'d_고정'!$B$26,'d_고정'!$B$24,'d_고정'!$B$18)+1,'d_고정'!$B$19-IF(G2829&lt;'d_고정'!$B$26,'d_고정'!$B$24,'d_고정'!$B$18)+1))*('d_고정'!$B$14+('d_고정'!$B$15-'d_고정'!$B$14)*RAND()))/F2829</f>
        <v/>
      </c>
      <c r="I2829">
        <f>RAND()</f>
        <v/>
      </c>
      <c r="J2829">
        <f>IF('d_시나리오'!$J$3='d_시나리오'!$H$3,'d_시나리오'!$I$3,IF(I2829&lt;('d_시나리오'!$I$3-'d_시나리오'!$H$3)/('d_시나리오'!$J$3-'d_시나리오'!$H$3),'d_시나리오'!$H$3+SQRT(I2829*('d_시나리오'!$J$3-'d_시나리오'!$H$3)*('d_시나리오'!$I$3-'d_시나리오'!$H$3)),'d_시나리오'!$J$3-SQRT((1-I2829)*('d_시나리오'!$J$3-'d_시나리오'!$H$3)*('d_시나리오'!$J$3-'d_시나리오'!$I$3))))</f>
        <v/>
      </c>
      <c r="K2829">
        <f>RAND()</f>
        <v/>
      </c>
      <c r="L2829">
        <f>IF('d_시나리오'!$J$4='d_시나리오'!$H$4,'d_시나리오'!$I$4,IF(K2829&lt;('d_시나리오'!$I$4-'d_시나리오'!$H$4)/('d_시나리오'!$J$4-'d_시나리오'!$H$4),'d_시나리오'!$H$4+SQRT(K2829*('d_시나리오'!$J$4-'d_시나리오'!$H$4)*('d_시나리오'!$I$4-'d_시나리오'!$H$4)),'d_시나리오'!$J$4-SQRT((1-K2829)*('d_시나리오'!$J$4-'d_시나리오'!$H$4)*('d_시나리오'!$J$4-'d_시나리오'!$I$4))))</f>
        <v/>
      </c>
      <c r="M2829">
        <f>RAND()</f>
        <v/>
      </c>
      <c r="N2829">
        <f>IF('d_시나리오'!$J$5='d_시나리오'!$H$5,'d_시나리오'!$I$5,IF(M2829&lt;('d_시나리오'!$I$5-'d_시나리오'!$H$5)/('d_시나리오'!$J$5-'d_시나리오'!$H$5),'d_시나리오'!$H$5+SQRT(M2829*('d_시나리오'!$J$5-'d_시나리오'!$H$5)*('d_시나리오'!$I$5-'d_시나리오'!$H$5)),'d_시나리오'!$J$5-SQRT((1-M2829)*('d_시나리오'!$J$5-'d_시나리오'!$H$5)*('d_시나리오'!$J$5-'d_시나리오'!$I$5))))</f>
        <v/>
      </c>
      <c r="O2829">
        <f>RAND()</f>
        <v/>
      </c>
      <c r="P2829">
        <f>IF('d_시나리오'!$J$6='d_시나리오'!$H$6,'d_시나리오'!$I$6,IF(O2829&lt;('d_시나리오'!$I$6-'d_시나리오'!$H$6)/('d_시나리오'!$J$6-'d_시나리오'!$H$6),'d_시나리오'!$H$6+SQRT(O2829*('d_시나리오'!$J$6-'d_시나리오'!$H$6)*('d_시나리오'!$I$6-'d_시나리오'!$H$6)),'d_시나리오'!$J$6-SQRT((1-O2829)*('d_시나리오'!$J$6-'d_시나리오'!$H$6)*('d_시나리오'!$J$6-'d_시나리오'!$I$6))))</f>
        <v/>
      </c>
      <c r="Q2829">
        <f>INDEX('d_분포'!$B$2:$B$57,RANDBETWEEN(1,56))</f>
        <v/>
      </c>
      <c r="R2829">
        <f>BETAINV(RAND(),5,5)</f>
        <v/>
      </c>
      <c r="S2829">
        <f>'d_고정'!$B$1*'6_기대효과'!$H$7*('d_시나리오'!$I$7/'d_고정'!$B$2)*B2829</f>
        <v/>
      </c>
      <c r="T2829">
        <f>S2829*D2829</f>
        <v/>
      </c>
      <c r="U2829">
        <f>S2829*F2829*H2829</f>
        <v/>
      </c>
      <c r="V2829">
        <f>S2829*F2829*(H2829-1)</f>
        <v/>
      </c>
      <c r="W2829">
        <f>U2829*J2829</f>
        <v/>
      </c>
      <c r="X2829">
        <f>T2829+W2829</f>
        <v/>
      </c>
      <c r="Y2829">
        <f>(T2829*E2829+W2829*L2829)*(1-R2829-'d_고정'!$B$13)</f>
        <v/>
      </c>
      <c r="Z2829">
        <f>(U2829*N2829*Q2829+'d_고정'!$B$3*('6_기대효과'!$H$7/8)*Q2829*'d_고정'!$B$10*P2829*('6_기대효과'!$K$7/'d_고정'!$B$9))*(1-R2829)</f>
        <v/>
      </c>
      <c r="AA2829">
        <f>W2829*L2829*(1-R2829-'d_고정'!$B$13)+U2829*MAX(N2829-'d_고정'!$B$10*P2829*('6_기대효과'!$K$7/'d_고정'!$B$9),0)*Q2829*(1-R2829)</f>
        <v/>
      </c>
      <c r="AB2829">
        <f>Y2829+Z2829</f>
        <v/>
      </c>
      <c r="AC2829">
        <f>Y2829/('d_고정'!$B$5*'6_기대효과'!$H$7/8)/'d_고정'!$B$6</f>
        <v/>
      </c>
      <c r="AD2829">
        <f>Y2829/('d_고정'!$B$8*'6_기대효과'!$H$7/8)</f>
        <v/>
      </c>
    </row>
    <row r="2830">
      <c r="A2830">
        <f>RAND()</f>
        <v/>
      </c>
      <c r="B2830">
        <f>IF('d_시나리오'!$J$2='d_시나리오'!$H$2,'d_시나리오'!$I$2,IF(A2830&lt;('d_시나리오'!$I$2-'d_시나리오'!$H$2)/('d_시나리오'!$J$2-'d_시나리오'!$H$2),'d_시나리오'!$H$2+SQRT(A2830*('d_시나리오'!$J$2-'d_시나리오'!$H$2)*('d_시나리오'!$I$2-'d_시나리오'!$H$2)),'d_시나리오'!$J$2-SQRT((1-A2830)*('d_시나리오'!$J$2-'d_시나리오'!$H$2)*('d_시나리오'!$J$2-'d_시나리오'!$I$2))))</f>
        <v/>
      </c>
      <c r="C2830">
        <f>RAND()</f>
        <v/>
      </c>
      <c r="D2830">
        <f>BETAINV(RAND(),IF(C2830&lt;'d_고정'!$B$26,'d_고정'!$B$23,'d_고정'!$B$16)+1,'d_고정'!$B$17-IF(C2830&lt;'d_고정'!$B$26,'d_고정'!$B$23,'d_고정'!$B$16)+1)*('d_고정'!$B$14+('d_고정'!$B$15-'d_고정'!$B$14)*RAND())</f>
        <v/>
      </c>
      <c r="E2830">
        <f>INDEX('d_분포'!$A$2:$A$28,RANDBETWEEN(1,27))</f>
        <v/>
      </c>
      <c r="F2830">
        <f>INDEX('d_분포'!$C$2:$C$5,RANDBETWEEN(1,4))*(0.9+0.2*RAND())</f>
        <v/>
      </c>
      <c r="G2830">
        <f>RAND()</f>
        <v/>
      </c>
      <c r="H2830">
        <f>(F2830+(1-F2830)*('d_고정'!$B$22*BETAINV(RAND(),IF(G2830&lt;'d_고정'!$B$26,'d_고정'!$B$25,'d_고정'!$B$20)+1,'d_고정'!$B$21-IF(G2830&lt;'d_고정'!$B$26,'d_고정'!$B$25,'d_고정'!$B$20)+1)+(1-'d_고정'!$B$22)*BETAINV(RAND(),IF(G2830&lt;'d_고정'!$B$26,'d_고정'!$B$24,'d_고정'!$B$18)+1,'d_고정'!$B$19-IF(G2830&lt;'d_고정'!$B$26,'d_고정'!$B$24,'d_고정'!$B$18)+1))*('d_고정'!$B$14+('d_고정'!$B$15-'d_고정'!$B$14)*RAND()))/F2830</f>
        <v/>
      </c>
      <c r="I2830">
        <f>RAND()</f>
        <v/>
      </c>
      <c r="J2830">
        <f>IF('d_시나리오'!$J$3='d_시나리오'!$H$3,'d_시나리오'!$I$3,IF(I2830&lt;('d_시나리오'!$I$3-'d_시나리오'!$H$3)/('d_시나리오'!$J$3-'d_시나리오'!$H$3),'d_시나리오'!$H$3+SQRT(I2830*('d_시나리오'!$J$3-'d_시나리오'!$H$3)*('d_시나리오'!$I$3-'d_시나리오'!$H$3)),'d_시나리오'!$J$3-SQRT((1-I2830)*('d_시나리오'!$J$3-'d_시나리오'!$H$3)*('d_시나리오'!$J$3-'d_시나리오'!$I$3))))</f>
        <v/>
      </c>
      <c r="K2830">
        <f>RAND()</f>
        <v/>
      </c>
      <c r="L2830">
        <f>IF('d_시나리오'!$J$4='d_시나리오'!$H$4,'d_시나리오'!$I$4,IF(K2830&lt;('d_시나리오'!$I$4-'d_시나리오'!$H$4)/('d_시나리오'!$J$4-'d_시나리오'!$H$4),'d_시나리오'!$H$4+SQRT(K2830*('d_시나리오'!$J$4-'d_시나리오'!$H$4)*('d_시나리오'!$I$4-'d_시나리오'!$H$4)),'d_시나리오'!$J$4-SQRT((1-K2830)*('d_시나리오'!$J$4-'d_시나리오'!$H$4)*('d_시나리오'!$J$4-'d_시나리오'!$I$4))))</f>
        <v/>
      </c>
      <c r="M2830">
        <f>RAND()</f>
        <v/>
      </c>
      <c r="N2830">
        <f>IF('d_시나리오'!$J$5='d_시나리오'!$H$5,'d_시나리오'!$I$5,IF(M2830&lt;('d_시나리오'!$I$5-'d_시나리오'!$H$5)/('d_시나리오'!$J$5-'d_시나리오'!$H$5),'d_시나리오'!$H$5+SQRT(M2830*('d_시나리오'!$J$5-'d_시나리오'!$H$5)*('d_시나리오'!$I$5-'d_시나리오'!$H$5)),'d_시나리오'!$J$5-SQRT((1-M2830)*('d_시나리오'!$J$5-'d_시나리오'!$H$5)*('d_시나리오'!$J$5-'d_시나리오'!$I$5))))</f>
        <v/>
      </c>
      <c r="O2830">
        <f>RAND()</f>
        <v/>
      </c>
      <c r="P2830">
        <f>IF('d_시나리오'!$J$6='d_시나리오'!$H$6,'d_시나리오'!$I$6,IF(O2830&lt;('d_시나리오'!$I$6-'d_시나리오'!$H$6)/('d_시나리오'!$J$6-'d_시나리오'!$H$6),'d_시나리오'!$H$6+SQRT(O2830*('d_시나리오'!$J$6-'d_시나리오'!$H$6)*('d_시나리오'!$I$6-'d_시나리오'!$H$6)),'d_시나리오'!$J$6-SQRT((1-O2830)*('d_시나리오'!$J$6-'d_시나리오'!$H$6)*('d_시나리오'!$J$6-'d_시나리오'!$I$6))))</f>
        <v/>
      </c>
      <c r="Q2830">
        <f>INDEX('d_분포'!$B$2:$B$57,RANDBETWEEN(1,56))</f>
        <v/>
      </c>
      <c r="R2830">
        <f>BETAINV(RAND(),5,5)</f>
        <v/>
      </c>
      <c r="S2830">
        <f>'d_고정'!$B$1*'6_기대효과'!$H$7*('d_시나리오'!$I$7/'d_고정'!$B$2)*B2830</f>
        <v/>
      </c>
      <c r="T2830">
        <f>S2830*D2830</f>
        <v/>
      </c>
      <c r="U2830">
        <f>S2830*F2830*H2830</f>
        <v/>
      </c>
      <c r="V2830">
        <f>S2830*F2830*(H2830-1)</f>
        <v/>
      </c>
      <c r="W2830">
        <f>U2830*J2830</f>
        <v/>
      </c>
      <c r="X2830">
        <f>T2830+W2830</f>
        <v/>
      </c>
      <c r="Y2830">
        <f>(T2830*E2830+W2830*L2830)*(1-R2830-'d_고정'!$B$13)</f>
        <v/>
      </c>
      <c r="Z2830">
        <f>(U2830*N2830*Q2830+'d_고정'!$B$3*('6_기대효과'!$H$7/8)*Q2830*'d_고정'!$B$10*P2830*('6_기대효과'!$K$7/'d_고정'!$B$9))*(1-R2830)</f>
        <v/>
      </c>
      <c r="AA2830">
        <f>W2830*L2830*(1-R2830-'d_고정'!$B$13)+U2830*MAX(N2830-'d_고정'!$B$10*P2830*('6_기대효과'!$K$7/'d_고정'!$B$9),0)*Q2830*(1-R2830)</f>
        <v/>
      </c>
      <c r="AB2830">
        <f>Y2830+Z2830</f>
        <v/>
      </c>
      <c r="AC2830">
        <f>Y2830/('d_고정'!$B$5*'6_기대효과'!$H$7/8)/'d_고정'!$B$6</f>
        <v/>
      </c>
      <c r="AD2830">
        <f>Y2830/('d_고정'!$B$8*'6_기대효과'!$H$7/8)</f>
        <v/>
      </c>
    </row>
    <row r="2831">
      <c r="A2831">
        <f>RAND()</f>
        <v/>
      </c>
      <c r="B2831">
        <f>IF('d_시나리오'!$J$2='d_시나리오'!$H$2,'d_시나리오'!$I$2,IF(A2831&lt;('d_시나리오'!$I$2-'d_시나리오'!$H$2)/('d_시나리오'!$J$2-'d_시나리오'!$H$2),'d_시나리오'!$H$2+SQRT(A2831*('d_시나리오'!$J$2-'d_시나리오'!$H$2)*('d_시나리오'!$I$2-'d_시나리오'!$H$2)),'d_시나리오'!$J$2-SQRT((1-A2831)*('d_시나리오'!$J$2-'d_시나리오'!$H$2)*('d_시나리오'!$J$2-'d_시나리오'!$I$2))))</f>
        <v/>
      </c>
      <c r="C2831">
        <f>RAND()</f>
        <v/>
      </c>
      <c r="D2831">
        <f>BETAINV(RAND(),IF(C2831&lt;'d_고정'!$B$26,'d_고정'!$B$23,'d_고정'!$B$16)+1,'d_고정'!$B$17-IF(C2831&lt;'d_고정'!$B$26,'d_고정'!$B$23,'d_고정'!$B$16)+1)*('d_고정'!$B$14+('d_고정'!$B$15-'d_고정'!$B$14)*RAND())</f>
        <v/>
      </c>
      <c r="E2831">
        <f>INDEX('d_분포'!$A$2:$A$28,RANDBETWEEN(1,27))</f>
        <v/>
      </c>
      <c r="F2831">
        <f>INDEX('d_분포'!$C$2:$C$5,RANDBETWEEN(1,4))*(0.9+0.2*RAND())</f>
        <v/>
      </c>
      <c r="G2831">
        <f>RAND()</f>
        <v/>
      </c>
      <c r="H2831">
        <f>(F2831+(1-F2831)*('d_고정'!$B$22*BETAINV(RAND(),IF(G2831&lt;'d_고정'!$B$26,'d_고정'!$B$25,'d_고정'!$B$20)+1,'d_고정'!$B$21-IF(G2831&lt;'d_고정'!$B$26,'d_고정'!$B$25,'d_고정'!$B$20)+1)+(1-'d_고정'!$B$22)*BETAINV(RAND(),IF(G2831&lt;'d_고정'!$B$26,'d_고정'!$B$24,'d_고정'!$B$18)+1,'d_고정'!$B$19-IF(G2831&lt;'d_고정'!$B$26,'d_고정'!$B$24,'d_고정'!$B$18)+1))*('d_고정'!$B$14+('d_고정'!$B$15-'d_고정'!$B$14)*RAND()))/F2831</f>
        <v/>
      </c>
      <c r="I2831">
        <f>RAND()</f>
        <v/>
      </c>
      <c r="J2831">
        <f>IF('d_시나리오'!$J$3='d_시나리오'!$H$3,'d_시나리오'!$I$3,IF(I2831&lt;('d_시나리오'!$I$3-'d_시나리오'!$H$3)/('d_시나리오'!$J$3-'d_시나리오'!$H$3),'d_시나리오'!$H$3+SQRT(I2831*('d_시나리오'!$J$3-'d_시나리오'!$H$3)*('d_시나리오'!$I$3-'d_시나리오'!$H$3)),'d_시나리오'!$J$3-SQRT((1-I2831)*('d_시나리오'!$J$3-'d_시나리오'!$H$3)*('d_시나리오'!$J$3-'d_시나리오'!$I$3))))</f>
        <v/>
      </c>
      <c r="K2831">
        <f>RAND()</f>
        <v/>
      </c>
      <c r="L2831">
        <f>IF('d_시나리오'!$J$4='d_시나리오'!$H$4,'d_시나리오'!$I$4,IF(K2831&lt;('d_시나리오'!$I$4-'d_시나리오'!$H$4)/('d_시나리오'!$J$4-'d_시나리오'!$H$4),'d_시나리오'!$H$4+SQRT(K2831*('d_시나리오'!$J$4-'d_시나리오'!$H$4)*('d_시나리오'!$I$4-'d_시나리오'!$H$4)),'d_시나리오'!$J$4-SQRT((1-K2831)*('d_시나리오'!$J$4-'d_시나리오'!$H$4)*('d_시나리오'!$J$4-'d_시나리오'!$I$4))))</f>
        <v/>
      </c>
      <c r="M2831">
        <f>RAND()</f>
        <v/>
      </c>
      <c r="N2831">
        <f>IF('d_시나리오'!$J$5='d_시나리오'!$H$5,'d_시나리오'!$I$5,IF(M2831&lt;('d_시나리오'!$I$5-'d_시나리오'!$H$5)/('d_시나리오'!$J$5-'d_시나리오'!$H$5),'d_시나리오'!$H$5+SQRT(M2831*('d_시나리오'!$J$5-'d_시나리오'!$H$5)*('d_시나리오'!$I$5-'d_시나리오'!$H$5)),'d_시나리오'!$J$5-SQRT((1-M2831)*('d_시나리오'!$J$5-'d_시나리오'!$H$5)*('d_시나리오'!$J$5-'d_시나리오'!$I$5))))</f>
        <v/>
      </c>
      <c r="O2831">
        <f>RAND()</f>
        <v/>
      </c>
      <c r="P2831">
        <f>IF('d_시나리오'!$J$6='d_시나리오'!$H$6,'d_시나리오'!$I$6,IF(O2831&lt;('d_시나리오'!$I$6-'d_시나리오'!$H$6)/('d_시나리오'!$J$6-'d_시나리오'!$H$6),'d_시나리오'!$H$6+SQRT(O2831*('d_시나리오'!$J$6-'d_시나리오'!$H$6)*('d_시나리오'!$I$6-'d_시나리오'!$H$6)),'d_시나리오'!$J$6-SQRT((1-O2831)*('d_시나리오'!$J$6-'d_시나리오'!$H$6)*('d_시나리오'!$J$6-'d_시나리오'!$I$6))))</f>
        <v/>
      </c>
      <c r="Q2831">
        <f>INDEX('d_분포'!$B$2:$B$57,RANDBETWEEN(1,56))</f>
        <v/>
      </c>
      <c r="R2831">
        <f>BETAINV(RAND(),5,5)</f>
        <v/>
      </c>
      <c r="S2831">
        <f>'d_고정'!$B$1*'6_기대효과'!$H$7*('d_시나리오'!$I$7/'d_고정'!$B$2)*B2831</f>
        <v/>
      </c>
      <c r="T2831">
        <f>S2831*D2831</f>
        <v/>
      </c>
      <c r="U2831">
        <f>S2831*F2831*H2831</f>
        <v/>
      </c>
      <c r="V2831">
        <f>S2831*F2831*(H2831-1)</f>
        <v/>
      </c>
      <c r="W2831">
        <f>U2831*J2831</f>
        <v/>
      </c>
      <c r="X2831">
        <f>T2831+W2831</f>
        <v/>
      </c>
      <c r="Y2831">
        <f>(T2831*E2831+W2831*L2831)*(1-R2831-'d_고정'!$B$13)</f>
        <v/>
      </c>
      <c r="Z2831">
        <f>(U2831*N2831*Q2831+'d_고정'!$B$3*('6_기대효과'!$H$7/8)*Q2831*'d_고정'!$B$10*P2831*('6_기대효과'!$K$7/'d_고정'!$B$9))*(1-R2831)</f>
        <v/>
      </c>
      <c r="AA2831">
        <f>W2831*L2831*(1-R2831-'d_고정'!$B$13)+U2831*MAX(N2831-'d_고정'!$B$10*P2831*('6_기대효과'!$K$7/'d_고정'!$B$9),0)*Q2831*(1-R2831)</f>
        <v/>
      </c>
      <c r="AB2831">
        <f>Y2831+Z2831</f>
        <v/>
      </c>
      <c r="AC2831">
        <f>Y2831/('d_고정'!$B$5*'6_기대효과'!$H$7/8)/'d_고정'!$B$6</f>
        <v/>
      </c>
      <c r="AD2831">
        <f>Y2831/('d_고정'!$B$8*'6_기대효과'!$H$7/8)</f>
        <v/>
      </c>
    </row>
    <row r="2832">
      <c r="A2832">
        <f>RAND()</f>
        <v/>
      </c>
      <c r="B2832">
        <f>IF('d_시나리오'!$J$2='d_시나리오'!$H$2,'d_시나리오'!$I$2,IF(A2832&lt;('d_시나리오'!$I$2-'d_시나리오'!$H$2)/('d_시나리오'!$J$2-'d_시나리오'!$H$2),'d_시나리오'!$H$2+SQRT(A2832*('d_시나리오'!$J$2-'d_시나리오'!$H$2)*('d_시나리오'!$I$2-'d_시나리오'!$H$2)),'d_시나리오'!$J$2-SQRT((1-A2832)*('d_시나리오'!$J$2-'d_시나리오'!$H$2)*('d_시나리오'!$J$2-'d_시나리오'!$I$2))))</f>
        <v/>
      </c>
      <c r="C2832">
        <f>RAND()</f>
        <v/>
      </c>
      <c r="D2832">
        <f>BETAINV(RAND(),IF(C2832&lt;'d_고정'!$B$26,'d_고정'!$B$23,'d_고정'!$B$16)+1,'d_고정'!$B$17-IF(C2832&lt;'d_고정'!$B$26,'d_고정'!$B$23,'d_고정'!$B$16)+1)*('d_고정'!$B$14+('d_고정'!$B$15-'d_고정'!$B$14)*RAND())</f>
        <v/>
      </c>
      <c r="E2832">
        <f>INDEX('d_분포'!$A$2:$A$28,RANDBETWEEN(1,27))</f>
        <v/>
      </c>
      <c r="F2832">
        <f>INDEX('d_분포'!$C$2:$C$5,RANDBETWEEN(1,4))*(0.9+0.2*RAND())</f>
        <v/>
      </c>
      <c r="G2832">
        <f>RAND()</f>
        <v/>
      </c>
      <c r="H2832">
        <f>(F2832+(1-F2832)*('d_고정'!$B$22*BETAINV(RAND(),IF(G2832&lt;'d_고정'!$B$26,'d_고정'!$B$25,'d_고정'!$B$20)+1,'d_고정'!$B$21-IF(G2832&lt;'d_고정'!$B$26,'d_고정'!$B$25,'d_고정'!$B$20)+1)+(1-'d_고정'!$B$22)*BETAINV(RAND(),IF(G2832&lt;'d_고정'!$B$26,'d_고정'!$B$24,'d_고정'!$B$18)+1,'d_고정'!$B$19-IF(G2832&lt;'d_고정'!$B$26,'d_고정'!$B$24,'d_고정'!$B$18)+1))*('d_고정'!$B$14+('d_고정'!$B$15-'d_고정'!$B$14)*RAND()))/F2832</f>
        <v/>
      </c>
      <c r="I2832">
        <f>RAND()</f>
        <v/>
      </c>
      <c r="J2832">
        <f>IF('d_시나리오'!$J$3='d_시나리오'!$H$3,'d_시나리오'!$I$3,IF(I2832&lt;('d_시나리오'!$I$3-'d_시나리오'!$H$3)/('d_시나리오'!$J$3-'d_시나리오'!$H$3),'d_시나리오'!$H$3+SQRT(I2832*('d_시나리오'!$J$3-'d_시나리오'!$H$3)*('d_시나리오'!$I$3-'d_시나리오'!$H$3)),'d_시나리오'!$J$3-SQRT((1-I2832)*('d_시나리오'!$J$3-'d_시나리오'!$H$3)*('d_시나리오'!$J$3-'d_시나리오'!$I$3))))</f>
        <v/>
      </c>
      <c r="K2832">
        <f>RAND()</f>
        <v/>
      </c>
      <c r="L2832">
        <f>IF('d_시나리오'!$J$4='d_시나리오'!$H$4,'d_시나리오'!$I$4,IF(K2832&lt;('d_시나리오'!$I$4-'d_시나리오'!$H$4)/('d_시나리오'!$J$4-'d_시나리오'!$H$4),'d_시나리오'!$H$4+SQRT(K2832*('d_시나리오'!$J$4-'d_시나리오'!$H$4)*('d_시나리오'!$I$4-'d_시나리오'!$H$4)),'d_시나리오'!$J$4-SQRT((1-K2832)*('d_시나리오'!$J$4-'d_시나리오'!$H$4)*('d_시나리오'!$J$4-'d_시나리오'!$I$4))))</f>
        <v/>
      </c>
      <c r="M2832">
        <f>RAND()</f>
        <v/>
      </c>
      <c r="N2832">
        <f>IF('d_시나리오'!$J$5='d_시나리오'!$H$5,'d_시나리오'!$I$5,IF(M2832&lt;('d_시나리오'!$I$5-'d_시나리오'!$H$5)/('d_시나리오'!$J$5-'d_시나리오'!$H$5),'d_시나리오'!$H$5+SQRT(M2832*('d_시나리오'!$J$5-'d_시나리오'!$H$5)*('d_시나리오'!$I$5-'d_시나리오'!$H$5)),'d_시나리오'!$J$5-SQRT((1-M2832)*('d_시나리오'!$J$5-'d_시나리오'!$H$5)*('d_시나리오'!$J$5-'d_시나리오'!$I$5))))</f>
        <v/>
      </c>
      <c r="O2832">
        <f>RAND()</f>
        <v/>
      </c>
      <c r="P2832">
        <f>IF('d_시나리오'!$J$6='d_시나리오'!$H$6,'d_시나리오'!$I$6,IF(O2832&lt;('d_시나리오'!$I$6-'d_시나리오'!$H$6)/('d_시나리오'!$J$6-'d_시나리오'!$H$6),'d_시나리오'!$H$6+SQRT(O2832*('d_시나리오'!$J$6-'d_시나리오'!$H$6)*('d_시나리오'!$I$6-'d_시나리오'!$H$6)),'d_시나리오'!$J$6-SQRT((1-O2832)*('d_시나리오'!$J$6-'d_시나리오'!$H$6)*('d_시나리오'!$J$6-'d_시나리오'!$I$6))))</f>
        <v/>
      </c>
      <c r="Q2832">
        <f>INDEX('d_분포'!$B$2:$B$57,RANDBETWEEN(1,56))</f>
        <v/>
      </c>
      <c r="R2832">
        <f>BETAINV(RAND(),5,5)</f>
        <v/>
      </c>
      <c r="S2832">
        <f>'d_고정'!$B$1*'6_기대효과'!$H$7*('d_시나리오'!$I$7/'d_고정'!$B$2)*B2832</f>
        <v/>
      </c>
      <c r="T2832">
        <f>S2832*D2832</f>
        <v/>
      </c>
      <c r="U2832">
        <f>S2832*F2832*H2832</f>
        <v/>
      </c>
      <c r="V2832">
        <f>S2832*F2832*(H2832-1)</f>
        <v/>
      </c>
      <c r="W2832">
        <f>U2832*J2832</f>
        <v/>
      </c>
      <c r="X2832">
        <f>T2832+W2832</f>
        <v/>
      </c>
      <c r="Y2832">
        <f>(T2832*E2832+W2832*L2832)*(1-R2832-'d_고정'!$B$13)</f>
        <v/>
      </c>
      <c r="Z2832">
        <f>(U2832*N2832*Q2832+'d_고정'!$B$3*('6_기대효과'!$H$7/8)*Q2832*'d_고정'!$B$10*P2832*('6_기대효과'!$K$7/'d_고정'!$B$9))*(1-R2832)</f>
        <v/>
      </c>
      <c r="AA2832">
        <f>W2832*L2832*(1-R2832-'d_고정'!$B$13)+U2832*MAX(N2832-'d_고정'!$B$10*P2832*('6_기대효과'!$K$7/'d_고정'!$B$9),0)*Q2832*(1-R2832)</f>
        <v/>
      </c>
      <c r="AB2832">
        <f>Y2832+Z2832</f>
        <v/>
      </c>
      <c r="AC2832">
        <f>Y2832/('d_고정'!$B$5*'6_기대효과'!$H$7/8)/'d_고정'!$B$6</f>
        <v/>
      </c>
      <c r="AD2832">
        <f>Y2832/('d_고정'!$B$8*'6_기대효과'!$H$7/8)</f>
        <v/>
      </c>
    </row>
    <row r="2833">
      <c r="A2833">
        <f>RAND()</f>
        <v/>
      </c>
      <c r="B2833">
        <f>IF('d_시나리오'!$J$2='d_시나리오'!$H$2,'d_시나리오'!$I$2,IF(A2833&lt;('d_시나리오'!$I$2-'d_시나리오'!$H$2)/('d_시나리오'!$J$2-'d_시나리오'!$H$2),'d_시나리오'!$H$2+SQRT(A2833*('d_시나리오'!$J$2-'d_시나리오'!$H$2)*('d_시나리오'!$I$2-'d_시나리오'!$H$2)),'d_시나리오'!$J$2-SQRT((1-A2833)*('d_시나리오'!$J$2-'d_시나리오'!$H$2)*('d_시나리오'!$J$2-'d_시나리오'!$I$2))))</f>
        <v/>
      </c>
      <c r="C2833">
        <f>RAND()</f>
        <v/>
      </c>
      <c r="D2833">
        <f>BETAINV(RAND(),IF(C2833&lt;'d_고정'!$B$26,'d_고정'!$B$23,'d_고정'!$B$16)+1,'d_고정'!$B$17-IF(C2833&lt;'d_고정'!$B$26,'d_고정'!$B$23,'d_고정'!$B$16)+1)*('d_고정'!$B$14+('d_고정'!$B$15-'d_고정'!$B$14)*RAND())</f>
        <v/>
      </c>
      <c r="E2833">
        <f>INDEX('d_분포'!$A$2:$A$28,RANDBETWEEN(1,27))</f>
        <v/>
      </c>
      <c r="F2833">
        <f>INDEX('d_분포'!$C$2:$C$5,RANDBETWEEN(1,4))*(0.9+0.2*RAND())</f>
        <v/>
      </c>
      <c r="G2833">
        <f>RAND()</f>
        <v/>
      </c>
      <c r="H2833">
        <f>(F2833+(1-F2833)*('d_고정'!$B$22*BETAINV(RAND(),IF(G2833&lt;'d_고정'!$B$26,'d_고정'!$B$25,'d_고정'!$B$20)+1,'d_고정'!$B$21-IF(G2833&lt;'d_고정'!$B$26,'d_고정'!$B$25,'d_고정'!$B$20)+1)+(1-'d_고정'!$B$22)*BETAINV(RAND(),IF(G2833&lt;'d_고정'!$B$26,'d_고정'!$B$24,'d_고정'!$B$18)+1,'d_고정'!$B$19-IF(G2833&lt;'d_고정'!$B$26,'d_고정'!$B$24,'d_고정'!$B$18)+1))*('d_고정'!$B$14+('d_고정'!$B$15-'d_고정'!$B$14)*RAND()))/F2833</f>
        <v/>
      </c>
      <c r="I2833">
        <f>RAND()</f>
        <v/>
      </c>
      <c r="J2833">
        <f>IF('d_시나리오'!$J$3='d_시나리오'!$H$3,'d_시나리오'!$I$3,IF(I2833&lt;('d_시나리오'!$I$3-'d_시나리오'!$H$3)/('d_시나리오'!$J$3-'d_시나리오'!$H$3),'d_시나리오'!$H$3+SQRT(I2833*('d_시나리오'!$J$3-'d_시나리오'!$H$3)*('d_시나리오'!$I$3-'d_시나리오'!$H$3)),'d_시나리오'!$J$3-SQRT((1-I2833)*('d_시나리오'!$J$3-'d_시나리오'!$H$3)*('d_시나리오'!$J$3-'d_시나리오'!$I$3))))</f>
        <v/>
      </c>
      <c r="K2833">
        <f>RAND()</f>
        <v/>
      </c>
      <c r="L2833">
        <f>IF('d_시나리오'!$J$4='d_시나리오'!$H$4,'d_시나리오'!$I$4,IF(K2833&lt;('d_시나리오'!$I$4-'d_시나리오'!$H$4)/('d_시나리오'!$J$4-'d_시나리오'!$H$4),'d_시나리오'!$H$4+SQRT(K2833*('d_시나리오'!$J$4-'d_시나리오'!$H$4)*('d_시나리오'!$I$4-'d_시나리오'!$H$4)),'d_시나리오'!$J$4-SQRT((1-K2833)*('d_시나리오'!$J$4-'d_시나리오'!$H$4)*('d_시나리오'!$J$4-'d_시나리오'!$I$4))))</f>
        <v/>
      </c>
      <c r="M2833">
        <f>RAND()</f>
        <v/>
      </c>
      <c r="N2833">
        <f>IF('d_시나리오'!$J$5='d_시나리오'!$H$5,'d_시나리오'!$I$5,IF(M2833&lt;('d_시나리오'!$I$5-'d_시나리오'!$H$5)/('d_시나리오'!$J$5-'d_시나리오'!$H$5),'d_시나리오'!$H$5+SQRT(M2833*('d_시나리오'!$J$5-'d_시나리오'!$H$5)*('d_시나리오'!$I$5-'d_시나리오'!$H$5)),'d_시나리오'!$J$5-SQRT((1-M2833)*('d_시나리오'!$J$5-'d_시나리오'!$H$5)*('d_시나리오'!$J$5-'d_시나리오'!$I$5))))</f>
        <v/>
      </c>
      <c r="O2833">
        <f>RAND()</f>
        <v/>
      </c>
      <c r="P2833">
        <f>IF('d_시나리오'!$J$6='d_시나리오'!$H$6,'d_시나리오'!$I$6,IF(O2833&lt;('d_시나리오'!$I$6-'d_시나리오'!$H$6)/('d_시나리오'!$J$6-'d_시나리오'!$H$6),'d_시나리오'!$H$6+SQRT(O2833*('d_시나리오'!$J$6-'d_시나리오'!$H$6)*('d_시나리오'!$I$6-'d_시나리오'!$H$6)),'d_시나리오'!$J$6-SQRT((1-O2833)*('d_시나리오'!$J$6-'d_시나리오'!$H$6)*('d_시나리오'!$J$6-'d_시나리오'!$I$6))))</f>
        <v/>
      </c>
      <c r="Q2833">
        <f>INDEX('d_분포'!$B$2:$B$57,RANDBETWEEN(1,56))</f>
        <v/>
      </c>
      <c r="R2833">
        <f>BETAINV(RAND(),5,5)</f>
        <v/>
      </c>
      <c r="S2833">
        <f>'d_고정'!$B$1*'6_기대효과'!$H$7*('d_시나리오'!$I$7/'d_고정'!$B$2)*B2833</f>
        <v/>
      </c>
      <c r="T2833">
        <f>S2833*D2833</f>
        <v/>
      </c>
      <c r="U2833">
        <f>S2833*F2833*H2833</f>
        <v/>
      </c>
      <c r="V2833">
        <f>S2833*F2833*(H2833-1)</f>
        <v/>
      </c>
      <c r="W2833">
        <f>U2833*J2833</f>
        <v/>
      </c>
      <c r="X2833">
        <f>T2833+W2833</f>
        <v/>
      </c>
      <c r="Y2833">
        <f>(T2833*E2833+W2833*L2833)*(1-R2833-'d_고정'!$B$13)</f>
        <v/>
      </c>
      <c r="Z2833">
        <f>(U2833*N2833*Q2833+'d_고정'!$B$3*('6_기대효과'!$H$7/8)*Q2833*'d_고정'!$B$10*P2833*('6_기대효과'!$K$7/'d_고정'!$B$9))*(1-R2833)</f>
        <v/>
      </c>
      <c r="AA2833">
        <f>W2833*L2833*(1-R2833-'d_고정'!$B$13)+U2833*MAX(N2833-'d_고정'!$B$10*P2833*('6_기대효과'!$K$7/'d_고정'!$B$9),0)*Q2833*(1-R2833)</f>
        <v/>
      </c>
      <c r="AB2833">
        <f>Y2833+Z2833</f>
        <v/>
      </c>
      <c r="AC2833">
        <f>Y2833/('d_고정'!$B$5*'6_기대효과'!$H$7/8)/'d_고정'!$B$6</f>
        <v/>
      </c>
      <c r="AD2833">
        <f>Y2833/('d_고정'!$B$8*'6_기대효과'!$H$7/8)</f>
        <v/>
      </c>
    </row>
    <row r="2834">
      <c r="A2834">
        <f>RAND()</f>
        <v/>
      </c>
      <c r="B2834">
        <f>IF('d_시나리오'!$J$2='d_시나리오'!$H$2,'d_시나리오'!$I$2,IF(A2834&lt;('d_시나리오'!$I$2-'d_시나리오'!$H$2)/('d_시나리오'!$J$2-'d_시나리오'!$H$2),'d_시나리오'!$H$2+SQRT(A2834*('d_시나리오'!$J$2-'d_시나리오'!$H$2)*('d_시나리오'!$I$2-'d_시나리오'!$H$2)),'d_시나리오'!$J$2-SQRT((1-A2834)*('d_시나리오'!$J$2-'d_시나리오'!$H$2)*('d_시나리오'!$J$2-'d_시나리오'!$I$2))))</f>
        <v/>
      </c>
      <c r="C2834">
        <f>RAND()</f>
        <v/>
      </c>
      <c r="D2834">
        <f>BETAINV(RAND(),IF(C2834&lt;'d_고정'!$B$26,'d_고정'!$B$23,'d_고정'!$B$16)+1,'d_고정'!$B$17-IF(C2834&lt;'d_고정'!$B$26,'d_고정'!$B$23,'d_고정'!$B$16)+1)*('d_고정'!$B$14+('d_고정'!$B$15-'d_고정'!$B$14)*RAND())</f>
        <v/>
      </c>
      <c r="E2834">
        <f>INDEX('d_분포'!$A$2:$A$28,RANDBETWEEN(1,27))</f>
        <v/>
      </c>
      <c r="F2834">
        <f>INDEX('d_분포'!$C$2:$C$5,RANDBETWEEN(1,4))*(0.9+0.2*RAND())</f>
        <v/>
      </c>
      <c r="G2834">
        <f>RAND()</f>
        <v/>
      </c>
      <c r="H2834">
        <f>(F2834+(1-F2834)*('d_고정'!$B$22*BETAINV(RAND(),IF(G2834&lt;'d_고정'!$B$26,'d_고정'!$B$25,'d_고정'!$B$20)+1,'d_고정'!$B$21-IF(G2834&lt;'d_고정'!$B$26,'d_고정'!$B$25,'d_고정'!$B$20)+1)+(1-'d_고정'!$B$22)*BETAINV(RAND(),IF(G2834&lt;'d_고정'!$B$26,'d_고정'!$B$24,'d_고정'!$B$18)+1,'d_고정'!$B$19-IF(G2834&lt;'d_고정'!$B$26,'d_고정'!$B$24,'d_고정'!$B$18)+1))*('d_고정'!$B$14+('d_고정'!$B$15-'d_고정'!$B$14)*RAND()))/F2834</f>
        <v/>
      </c>
      <c r="I2834">
        <f>RAND()</f>
        <v/>
      </c>
      <c r="J2834">
        <f>IF('d_시나리오'!$J$3='d_시나리오'!$H$3,'d_시나리오'!$I$3,IF(I2834&lt;('d_시나리오'!$I$3-'d_시나리오'!$H$3)/('d_시나리오'!$J$3-'d_시나리오'!$H$3),'d_시나리오'!$H$3+SQRT(I2834*('d_시나리오'!$J$3-'d_시나리오'!$H$3)*('d_시나리오'!$I$3-'d_시나리오'!$H$3)),'d_시나리오'!$J$3-SQRT((1-I2834)*('d_시나리오'!$J$3-'d_시나리오'!$H$3)*('d_시나리오'!$J$3-'d_시나리오'!$I$3))))</f>
        <v/>
      </c>
      <c r="K2834">
        <f>RAND()</f>
        <v/>
      </c>
      <c r="L2834">
        <f>IF('d_시나리오'!$J$4='d_시나리오'!$H$4,'d_시나리오'!$I$4,IF(K2834&lt;('d_시나리오'!$I$4-'d_시나리오'!$H$4)/('d_시나리오'!$J$4-'d_시나리오'!$H$4),'d_시나리오'!$H$4+SQRT(K2834*('d_시나리오'!$J$4-'d_시나리오'!$H$4)*('d_시나리오'!$I$4-'d_시나리오'!$H$4)),'d_시나리오'!$J$4-SQRT((1-K2834)*('d_시나리오'!$J$4-'d_시나리오'!$H$4)*('d_시나리오'!$J$4-'d_시나리오'!$I$4))))</f>
        <v/>
      </c>
      <c r="M2834">
        <f>RAND()</f>
        <v/>
      </c>
      <c r="N2834">
        <f>IF('d_시나리오'!$J$5='d_시나리오'!$H$5,'d_시나리오'!$I$5,IF(M2834&lt;('d_시나리오'!$I$5-'d_시나리오'!$H$5)/('d_시나리오'!$J$5-'d_시나리오'!$H$5),'d_시나리오'!$H$5+SQRT(M2834*('d_시나리오'!$J$5-'d_시나리오'!$H$5)*('d_시나리오'!$I$5-'d_시나리오'!$H$5)),'d_시나리오'!$J$5-SQRT((1-M2834)*('d_시나리오'!$J$5-'d_시나리오'!$H$5)*('d_시나리오'!$J$5-'d_시나리오'!$I$5))))</f>
        <v/>
      </c>
      <c r="O2834">
        <f>RAND()</f>
        <v/>
      </c>
      <c r="P2834">
        <f>IF('d_시나리오'!$J$6='d_시나리오'!$H$6,'d_시나리오'!$I$6,IF(O2834&lt;('d_시나리오'!$I$6-'d_시나리오'!$H$6)/('d_시나리오'!$J$6-'d_시나리오'!$H$6),'d_시나리오'!$H$6+SQRT(O2834*('d_시나리오'!$J$6-'d_시나리오'!$H$6)*('d_시나리오'!$I$6-'d_시나리오'!$H$6)),'d_시나리오'!$J$6-SQRT((1-O2834)*('d_시나리오'!$J$6-'d_시나리오'!$H$6)*('d_시나리오'!$J$6-'d_시나리오'!$I$6))))</f>
        <v/>
      </c>
      <c r="Q2834">
        <f>INDEX('d_분포'!$B$2:$B$57,RANDBETWEEN(1,56))</f>
        <v/>
      </c>
      <c r="R2834">
        <f>BETAINV(RAND(),5,5)</f>
        <v/>
      </c>
      <c r="S2834">
        <f>'d_고정'!$B$1*'6_기대효과'!$H$7*('d_시나리오'!$I$7/'d_고정'!$B$2)*B2834</f>
        <v/>
      </c>
      <c r="T2834">
        <f>S2834*D2834</f>
        <v/>
      </c>
      <c r="U2834">
        <f>S2834*F2834*H2834</f>
        <v/>
      </c>
      <c r="V2834">
        <f>S2834*F2834*(H2834-1)</f>
        <v/>
      </c>
      <c r="W2834">
        <f>U2834*J2834</f>
        <v/>
      </c>
      <c r="X2834">
        <f>T2834+W2834</f>
        <v/>
      </c>
      <c r="Y2834">
        <f>(T2834*E2834+W2834*L2834)*(1-R2834-'d_고정'!$B$13)</f>
        <v/>
      </c>
      <c r="Z2834">
        <f>(U2834*N2834*Q2834+'d_고정'!$B$3*('6_기대효과'!$H$7/8)*Q2834*'d_고정'!$B$10*P2834*('6_기대효과'!$K$7/'d_고정'!$B$9))*(1-R2834)</f>
        <v/>
      </c>
      <c r="AA2834">
        <f>W2834*L2834*(1-R2834-'d_고정'!$B$13)+U2834*MAX(N2834-'d_고정'!$B$10*P2834*('6_기대효과'!$K$7/'d_고정'!$B$9),0)*Q2834*(1-R2834)</f>
        <v/>
      </c>
      <c r="AB2834">
        <f>Y2834+Z2834</f>
        <v/>
      </c>
      <c r="AC2834">
        <f>Y2834/('d_고정'!$B$5*'6_기대효과'!$H$7/8)/'d_고정'!$B$6</f>
        <v/>
      </c>
      <c r="AD2834">
        <f>Y2834/('d_고정'!$B$8*'6_기대효과'!$H$7/8)</f>
        <v/>
      </c>
    </row>
    <row r="2835">
      <c r="A2835">
        <f>RAND()</f>
        <v/>
      </c>
      <c r="B2835">
        <f>IF('d_시나리오'!$J$2='d_시나리오'!$H$2,'d_시나리오'!$I$2,IF(A2835&lt;('d_시나리오'!$I$2-'d_시나리오'!$H$2)/('d_시나리오'!$J$2-'d_시나리오'!$H$2),'d_시나리오'!$H$2+SQRT(A2835*('d_시나리오'!$J$2-'d_시나리오'!$H$2)*('d_시나리오'!$I$2-'d_시나리오'!$H$2)),'d_시나리오'!$J$2-SQRT((1-A2835)*('d_시나리오'!$J$2-'d_시나리오'!$H$2)*('d_시나리오'!$J$2-'d_시나리오'!$I$2))))</f>
        <v/>
      </c>
      <c r="C2835">
        <f>RAND()</f>
        <v/>
      </c>
      <c r="D2835">
        <f>BETAINV(RAND(),IF(C2835&lt;'d_고정'!$B$26,'d_고정'!$B$23,'d_고정'!$B$16)+1,'d_고정'!$B$17-IF(C2835&lt;'d_고정'!$B$26,'d_고정'!$B$23,'d_고정'!$B$16)+1)*('d_고정'!$B$14+('d_고정'!$B$15-'d_고정'!$B$14)*RAND())</f>
        <v/>
      </c>
      <c r="E2835">
        <f>INDEX('d_분포'!$A$2:$A$28,RANDBETWEEN(1,27))</f>
        <v/>
      </c>
      <c r="F2835">
        <f>INDEX('d_분포'!$C$2:$C$5,RANDBETWEEN(1,4))*(0.9+0.2*RAND())</f>
        <v/>
      </c>
      <c r="G2835">
        <f>RAND()</f>
        <v/>
      </c>
      <c r="H2835">
        <f>(F2835+(1-F2835)*('d_고정'!$B$22*BETAINV(RAND(),IF(G2835&lt;'d_고정'!$B$26,'d_고정'!$B$25,'d_고정'!$B$20)+1,'d_고정'!$B$21-IF(G2835&lt;'d_고정'!$B$26,'d_고정'!$B$25,'d_고정'!$B$20)+1)+(1-'d_고정'!$B$22)*BETAINV(RAND(),IF(G2835&lt;'d_고정'!$B$26,'d_고정'!$B$24,'d_고정'!$B$18)+1,'d_고정'!$B$19-IF(G2835&lt;'d_고정'!$B$26,'d_고정'!$B$24,'d_고정'!$B$18)+1))*('d_고정'!$B$14+('d_고정'!$B$15-'d_고정'!$B$14)*RAND()))/F2835</f>
        <v/>
      </c>
      <c r="I2835">
        <f>RAND()</f>
        <v/>
      </c>
      <c r="J2835">
        <f>IF('d_시나리오'!$J$3='d_시나리오'!$H$3,'d_시나리오'!$I$3,IF(I2835&lt;('d_시나리오'!$I$3-'d_시나리오'!$H$3)/('d_시나리오'!$J$3-'d_시나리오'!$H$3),'d_시나리오'!$H$3+SQRT(I2835*('d_시나리오'!$J$3-'d_시나리오'!$H$3)*('d_시나리오'!$I$3-'d_시나리오'!$H$3)),'d_시나리오'!$J$3-SQRT((1-I2835)*('d_시나리오'!$J$3-'d_시나리오'!$H$3)*('d_시나리오'!$J$3-'d_시나리오'!$I$3))))</f>
        <v/>
      </c>
      <c r="K2835">
        <f>RAND()</f>
        <v/>
      </c>
      <c r="L2835">
        <f>IF('d_시나리오'!$J$4='d_시나리오'!$H$4,'d_시나리오'!$I$4,IF(K2835&lt;('d_시나리오'!$I$4-'d_시나리오'!$H$4)/('d_시나리오'!$J$4-'d_시나리오'!$H$4),'d_시나리오'!$H$4+SQRT(K2835*('d_시나리오'!$J$4-'d_시나리오'!$H$4)*('d_시나리오'!$I$4-'d_시나리오'!$H$4)),'d_시나리오'!$J$4-SQRT((1-K2835)*('d_시나리오'!$J$4-'d_시나리오'!$H$4)*('d_시나리오'!$J$4-'d_시나리오'!$I$4))))</f>
        <v/>
      </c>
      <c r="M2835">
        <f>RAND()</f>
        <v/>
      </c>
      <c r="N2835">
        <f>IF('d_시나리오'!$J$5='d_시나리오'!$H$5,'d_시나리오'!$I$5,IF(M2835&lt;('d_시나리오'!$I$5-'d_시나리오'!$H$5)/('d_시나리오'!$J$5-'d_시나리오'!$H$5),'d_시나리오'!$H$5+SQRT(M2835*('d_시나리오'!$J$5-'d_시나리오'!$H$5)*('d_시나리오'!$I$5-'d_시나리오'!$H$5)),'d_시나리오'!$J$5-SQRT((1-M2835)*('d_시나리오'!$J$5-'d_시나리오'!$H$5)*('d_시나리오'!$J$5-'d_시나리오'!$I$5))))</f>
        <v/>
      </c>
      <c r="O2835">
        <f>RAND()</f>
        <v/>
      </c>
      <c r="P2835">
        <f>IF('d_시나리오'!$J$6='d_시나리오'!$H$6,'d_시나리오'!$I$6,IF(O2835&lt;('d_시나리오'!$I$6-'d_시나리오'!$H$6)/('d_시나리오'!$J$6-'d_시나리오'!$H$6),'d_시나리오'!$H$6+SQRT(O2835*('d_시나리오'!$J$6-'d_시나리오'!$H$6)*('d_시나리오'!$I$6-'d_시나리오'!$H$6)),'d_시나리오'!$J$6-SQRT((1-O2835)*('d_시나리오'!$J$6-'d_시나리오'!$H$6)*('d_시나리오'!$J$6-'d_시나리오'!$I$6))))</f>
        <v/>
      </c>
      <c r="Q2835">
        <f>INDEX('d_분포'!$B$2:$B$57,RANDBETWEEN(1,56))</f>
        <v/>
      </c>
      <c r="R2835">
        <f>BETAINV(RAND(),5,5)</f>
        <v/>
      </c>
      <c r="S2835">
        <f>'d_고정'!$B$1*'6_기대효과'!$H$7*('d_시나리오'!$I$7/'d_고정'!$B$2)*B2835</f>
        <v/>
      </c>
      <c r="T2835">
        <f>S2835*D2835</f>
        <v/>
      </c>
      <c r="U2835">
        <f>S2835*F2835*H2835</f>
        <v/>
      </c>
      <c r="V2835">
        <f>S2835*F2835*(H2835-1)</f>
        <v/>
      </c>
      <c r="W2835">
        <f>U2835*J2835</f>
        <v/>
      </c>
      <c r="X2835">
        <f>T2835+W2835</f>
        <v/>
      </c>
      <c r="Y2835">
        <f>(T2835*E2835+W2835*L2835)*(1-R2835-'d_고정'!$B$13)</f>
        <v/>
      </c>
      <c r="Z2835">
        <f>(U2835*N2835*Q2835+'d_고정'!$B$3*('6_기대효과'!$H$7/8)*Q2835*'d_고정'!$B$10*P2835*('6_기대효과'!$K$7/'d_고정'!$B$9))*(1-R2835)</f>
        <v/>
      </c>
      <c r="AA2835">
        <f>W2835*L2835*(1-R2835-'d_고정'!$B$13)+U2835*MAX(N2835-'d_고정'!$B$10*P2835*('6_기대효과'!$K$7/'d_고정'!$B$9),0)*Q2835*(1-R2835)</f>
        <v/>
      </c>
      <c r="AB2835">
        <f>Y2835+Z2835</f>
        <v/>
      </c>
      <c r="AC2835">
        <f>Y2835/('d_고정'!$B$5*'6_기대효과'!$H$7/8)/'d_고정'!$B$6</f>
        <v/>
      </c>
      <c r="AD2835">
        <f>Y2835/('d_고정'!$B$8*'6_기대효과'!$H$7/8)</f>
        <v/>
      </c>
    </row>
    <row r="2836">
      <c r="A2836">
        <f>RAND()</f>
        <v/>
      </c>
      <c r="B2836">
        <f>IF('d_시나리오'!$J$2='d_시나리오'!$H$2,'d_시나리오'!$I$2,IF(A2836&lt;('d_시나리오'!$I$2-'d_시나리오'!$H$2)/('d_시나리오'!$J$2-'d_시나리오'!$H$2),'d_시나리오'!$H$2+SQRT(A2836*('d_시나리오'!$J$2-'d_시나리오'!$H$2)*('d_시나리오'!$I$2-'d_시나리오'!$H$2)),'d_시나리오'!$J$2-SQRT((1-A2836)*('d_시나리오'!$J$2-'d_시나리오'!$H$2)*('d_시나리오'!$J$2-'d_시나리오'!$I$2))))</f>
        <v/>
      </c>
      <c r="C2836">
        <f>RAND()</f>
        <v/>
      </c>
      <c r="D2836">
        <f>BETAINV(RAND(),IF(C2836&lt;'d_고정'!$B$26,'d_고정'!$B$23,'d_고정'!$B$16)+1,'d_고정'!$B$17-IF(C2836&lt;'d_고정'!$B$26,'d_고정'!$B$23,'d_고정'!$B$16)+1)*('d_고정'!$B$14+('d_고정'!$B$15-'d_고정'!$B$14)*RAND())</f>
        <v/>
      </c>
      <c r="E2836">
        <f>INDEX('d_분포'!$A$2:$A$28,RANDBETWEEN(1,27))</f>
        <v/>
      </c>
      <c r="F2836">
        <f>INDEX('d_분포'!$C$2:$C$5,RANDBETWEEN(1,4))*(0.9+0.2*RAND())</f>
        <v/>
      </c>
      <c r="G2836">
        <f>RAND()</f>
        <v/>
      </c>
      <c r="H2836">
        <f>(F2836+(1-F2836)*('d_고정'!$B$22*BETAINV(RAND(),IF(G2836&lt;'d_고정'!$B$26,'d_고정'!$B$25,'d_고정'!$B$20)+1,'d_고정'!$B$21-IF(G2836&lt;'d_고정'!$B$26,'d_고정'!$B$25,'d_고정'!$B$20)+1)+(1-'d_고정'!$B$22)*BETAINV(RAND(),IF(G2836&lt;'d_고정'!$B$26,'d_고정'!$B$24,'d_고정'!$B$18)+1,'d_고정'!$B$19-IF(G2836&lt;'d_고정'!$B$26,'d_고정'!$B$24,'d_고정'!$B$18)+1))*('d_고정'!$B$14+('d_고정'!$B$15-'d_고정'!$B$14)*RAND()))/F2836</f>
        <v/>
      </c>
      <c r="I2836">
        <f>RAND()</f>
        <v/>
      </c>
      <c r="J2836">
        <f>IF('d_시나리오'!$J$3='d_시나리오'!$H$3,'d_시나리오'!$I$3,IF(I2836&lt;('d_시나리오'!$I$3-'d_시나리오'!$H$3)/('d_시나리오'!$J$3-'d_시나리오'!$H$3),'d_시나리오'!$H$3+SQRT(I2836*('d_시나리오'!$J$3-'d_시나리오'!$H$3)*('d_시나리오'!$I$3-'d_시나리오'!$H$3)),'d_시나리오'!$J$3-SQRT((1-I2836)*('d_시나리오'!$J$3-'d_시나리오'!$H$3)*('d_시나리오'!$J$3-'d_시나리오'!$I$3))))</f>
        <v/>
      </c>
      <c r="K2836">
        <f>RAND()</f>
        <v/>
      </c>
      <c r="L2836">
        <f>IF('d_시나리오'!$J$4='d_시나리오'!$H$4,'d_시나리오'!$I$4,IF(K2836&lt;('d_시나리오'!$I$4-'d_시나리오'!$H$4)/('d_시나리오'!$J$4-'d_시나리오'!$H$4),'d_시나리오'!$H$4+SQRT(K2836*('d_시나리오'!$J$4-'d_시나리오'!$H$4)*('d_시나리오'!$I$4-'d_시나리오'!$H$4)),'d_시나리오'!$J$4-SQRT((1-K2836)*('d_시나리오'!$J$4-'d_시나리오'!$H$4)*('d_시나리오'!$J$4-'d_시나리오'!$I$4))))</f>
        <v/>
      </c>
      <c r="M2836">
        <f>RAND()</f>
        <v/>
      </c>
      <c r="N2836">
        <f>IF('d_시나리오'!$J$5='d_시나리오'!$H$5,'d_시나리오'!$I$5,IF(M2836&lt;('d_시나리오'!$I$5-'d_시나리오'!$H$5)/('d_시나리오'!$J$5-'d_시나리오'!$H$5),'d_시나리오'!$H$5+SQRT(M2836*('d_시나리오'!$J$5-'d_시나리오'!$H$5)*('d_시나리오'!$I$5-'d_시나리오'!$H$5)),'d_시나리오'!$J$5-SQRT((1-M2836)*('d_시나리오'!$J$5-'d_시나리오'!$H$5)*('d_시나리오'!$J$5-'d_시나리오'!$I$5))))</f>
        <v/>
      </c>
      <c r="O2836">
        <f>RAND()</f>
        <v/>
      </c>
      <c r="P2836">
        <f>IF('d_시나리오'!$J$6='d_시나리오'!$H$6,'d_시나리오'!$I$6,IF(O2836&lt;('d_시나리오'!$I$6-'d_시나리오'!$H$6)/('d_시나리오'!$J$6-'d_시나리오'!$H$6),'d_시나리오'!$H$6+SQRT(O2836*('d_시나리오'!$J$6-'d_시나리오'!$H$6)*('d_시나리오'!$I$6-'d_시나리오'!$H$6)),'d_시나리오'!$J$6-SQRT((1-O2836)*('d_시나리오'!$J$6-'d_시나리오'!$H$6)*('d_시나리오'!$J$6-'d_시나리오'!$I$6))))</f>
        <v/>
      </c>
      <c r="Q2836">
        <f>INDEX('d_분포'!$B$2:$B$57,RANDBETWEEN(1,56))</f>
        <v/>
      </c>
      <c r="R2836">
        <f>BETAINV(RAND(),5,5)</f>
        <v/>
      </c>
      <c r="S2836">
        <f>'d_고정'!$B$1*'6_기대효과'!$H$7*('d_시나리오'!$I$7/'d_고정'!$B$2)*B2836</f>
        <v/>
      </c>
      <c r="T2836">
        <f>S2836*D2836</f>
        <v/>
      </c>
      <c r="U2836">
        <f>S2836*F2836*H2836</f>
        <v/>
      </c>
      <c r="V2836">
        <f>S2836*F2836*(H2836-1)</f>
        <v/>
      </c>
      <c r="W2836">
        <f>U2836*J2836</f>
        <v/>
      </c>
      <c r="X2836">
        <f>T2836+W2836</f>
        <v/>
      </c>
      <c r="Y2836">
        <f>(T2836*E2836+W2836*L2836)*(1-R2836-'d_고정'!$B$13)</f>
        <v/>
      </c>
      <c r="Z2836">
        <f>(U2836*N2836*Q2836+'d_고정'!$B$3*('6_기대효과'!$H$7/8)*Q2836*'d_고정'!$B$10*P2836*('6_기대효과'!$K$7/'d_고정'!$B$9))*(1-R2836)</f>
        <v/>
      </c>
      <c r="AA2836">
        <f>W2836*L2836*(1-R2836-'d_고정'!$B$13)+U2836*MAX(N2836-'d_고정'!$B$10*P2836*('6_기대효과'!$K$7/'d_고정'!$B$9),0)*Q2836*(1-R2836)</f>
        <v/>
      </c>
      <c r="AB2836">
        <f>Y2836+Z2836</f>
        <v/>
      </c>
      <c r="AC2836">
        <f>Y2836/('d_고정'!$B$5*'6_기대효과'!$H$7/8)/'d_고정'!$B$6</f>
        <v/>
      </c>
      <c r="AD2836">
        <f>Y2836/('d_고정'!$B$8*'6_기대효과'!$H$7/8)</f>
        <v/>
      </c>
    </row>
    <row r="2837">
      <c r="A2837">
        <f>RAND()</f>
        <v/>
      </c>
      <c r="B2837">
        <f>IF('d_시나리오'!$J$2='d_시나리오'!$H$2,'d_시나리오'!$I$2,IF(A2837&lt;('d_시나리오'!$I$2-'d_시나리오'!$H$2)/('d_시나리오'!$J$2-'d_시나리오'!$H$2),'d_시나리오'!$H$2+SQRT(A2837*('d_시나리오'!$J$2-'d_시나리오'!$H$2)*('d_시나리오'!$I$2-'d_시나리오'!$H$2)),'d_시나리오'!$J$2-SQRT((1-A2837)*('d_시나리오'!$J$2-'d_시나리오'!$H$2)*('d_시나리오'!$J$2-'d_시나리오'!$I$2))))</f>
        <v/>
      </c>
      <c r="C2837">
        <f>RAND()</f>
        <v/>
      </c>
      <c r="D2837">
        <f>BETAINV(RAND(),IF(C2837&lt;'d_고정'!$B$26,'d_고정'!$B$23,'d_고정'!$B$16)+1,'d_고정'!$B$17-IF(C2837&lt;'d_고정'!$B$26,'d_고정'!$B$23,'d_고정'!$B$16)+1)*('d_고정'!$B$14+('d_고정'!$B$15-'d_고정'!$B$14)*RAND())</f>
        <v/>
      </c>
      <c r="E2837">
        <f>INDEX('d_분포'!$A$2:$A$28,RANDBETWEEN(1,27))</f>
        <v/>
      </c>
      <c r="F2837">
        <f>INDEX('d_분포'!$C$2:$C$5,RANDBETWEEN(1,4))*(0.9+0.2*RAND())</f>
        <v/>
      </c>
      <c r="G2837">
        <f>RAND()</f>
        <v/>
      </c>
      <c r="H2837">
        <f>(F2837+(1-F2837)*('d_고정'!$B$22*BETAINV(RAND(),IF(G2837&lt;'d_고정'!$B$26,'d_고정'!$B$25,'d_고정'!$B$20)+1,'d_고정'!$B$21-IF(G2837&lt;'d_고정'!$B$26,'d_고정'!$B$25,'d_고정'!$B$20)+1)+(1-'d_고정'!$B$22)*BETAINV(RAND(),IF(G2837&lt;'d_고정'!$B$26,'d_고정'!$B$24,'d_고정'!$B$18)+1,'d_고정'!$B$19-IF(G2837&lt;'d_고정'!$B$26,'d_고정'!$B$24,'d_고정'!$B$18)+1))*('d_고정'!$B$14+('d_고정'!$B$15-'d_고정'!$B$14)*RAND()))/F2837</f>
        <v/>
      </c>
      <c r="I2837">
        <f>RAND()</f>
        <v/>
      </c>
      <c r="J2837">
        <f>IF('d_시나리오'!$J$3='d_시나리오'!$H$3,'d_시나리오'!$I$3,IF(I2837&lt;('d_시나리오'!$I$3-'d_시나리오'!$H$3)/('d_시나리오'!$J$3-'d_시나리오'!$H$3),'d_시나리오'!$H$3+SQRT(I2837*('d_시나리오'!$J$3-'d_시나리오'!$H$3)*('d_시나리오'!$I$3-'d_시나리오'!$H$3)),'d_시나리오'!$J$3-SQRT((1-I2837)*('d_시나리오'!$J$3-'d_시나리오'!$H$3)*('d_시나리오'!$J$3-'d_시나리오'!$I$3))))</f>
        <v/>
      </c>
      <c r="K2837">
        <f>RAND()</f>
        <v/>
      </c>
      <c r="L2837">
        <f>IF('d_시나리오'!$J$4='d_시나리오'!$H$4,'d_시나리오'!$I$4,IF(K2837&lt;('d_시나리오'!$I$4-'d_시나리오'!$H$4)/('d_시나리오'!$J$4-'d_시나리오'!$H$4),'d_시나리오'!$H$4+SQRT(K2837*('d_시나리오'!$J$4-'d_시나리오'!$H$4)*('d_시나리오'!$I$4-'d_시나리오'!$H$4)),'d_시나리오'!$J$4-SQRT((1-K2837)*('d_시나리오'!$J$4-'d_시나리오'!$H$4)*('d_시나리오'!$J$4-'d_시나리오'!$I$4))))</f>
        <v/>
      </c>
      <c r="M2837">
        <f>RAND()</f>
        <v/>
      </c>
      <c r="N2837">
        <f>IF('d_시나리오'!$J$5='d_시나리오'!$H$5,'d_시나리오'!$I$5,IF(M2837&lt;('d_시나리오'!$I$5-'d_시나리오'!$H$5)/('d_시나리오'!$J$5-'d_시나리오'!$H$5),'d_시나리오'!$H$5+SQRT(M2837*('d_시나리오'!$J$5-'d_시나리오'!$H$5)*('d_시나리오'!$I$5-'d_시나리오'!$H$5)),'d_시나리오'!$J$5-SQRT((1-M2837)*('d_시나리오'!$J$5-'d_시나리오'!$H$5)*('d_시나리오'!$J$5-'d_시나리오'!$I$5))))</f>
        <v/>
      </c>
      <c r="O2837">
        <f>RAND()</f>
        <v/>
      </c>
      <c r="P2837">
        <f>IF('d_시나리오'!$J$6='d_시나리오'!$H$6,'d_시나리오'!$I$6,IF(O2837&lt;('d_시나리오'!$I$6-'d_시나리오'!$H$6)/('d_시나리오'!$J$6-'d_시나리오'!$H$6),'d_시나리오'!$H$6+SQRT(O2837*('d_시나리오'!$J$6-'d_시나리오'!$H$6)*('d_시나리오'!$I$6-'d_시나리오'!$H$6)),'d_시나리오'!$J$6-SQRT((1-O2837)*('d_시나리오'!$J$6-'d_시나리오'!$H$6)*('d_시나리오'!$J$6-'d_시나리오'!$I$6))))</f>
        <v/>
      </c>
      <c r="Q2837">
        <f>INDEX('d_분포'!$B$2:$B$57,RANDBETWEEN(1,56))</f>
        <v/>
      </c>
      <c r="R2837">
        <f>BETAINV(RAND(),5,5)</f>
        <v/>
      </c>
      <c r="S2837">
        <f>'d_고정'!$B$1*'6_기대효과'!$H$7*('d_시나리오'!$I$7/'d_고정'!$B$2)*B2837</f>
        <v/>
      </c>
      <c r="T2837">
        <f>S2837*D2837</f>
        <v/>
      </c>
      <c r="U2837">
        <f>S2837*F2837*H2837</f>
        <v/>
      </c>
      <c r="V2837">
        <f>S2837*F2837*(H2837-1)</f>
        <v/>
      </c>
      <c r="W2837">
        <f>U2837*J2837</f>
        <v/>
      </c>
      <c r="X2837">
        <f>T2837+W2837</f>
        <v/>
      </c>
      <c r="Y2837">
        <f>(T2837*E2837+W2837*L2837)*(1-R2837-'d_고정'!$B$13)</f>
        <v/>
      </c>
      <c r="Z2837">
        <f>(U2837*N2837*Q2837+'d_고정'!$B$3*('6_기대효과'!$H$7/8)*Q2837*'d_고정'!$B$10*P2837*('6_기대효과'!$K$7/'d_고정'!$B$9))*(1-R2837)</f>
        <v/>
      </c>
      <c r="AA2837">
        <f>W2837*L2837*(1-R2837-'d_고정'!$B$13)+U2837*MAX(N2837-'d_고정'!$B$10*P2837*('6_기대효과'!$K$7/'d_고정'!$B$9),0)*Q2837*(1-R2837)</f>
        <v/>
      </c>
      <c r="AB2837">
        <f>Y2837+Z2837</f>
        <v/>
      </c>
      <c r="AC2837">
        <f>Y2837/('d_고정'!$B$5*'6_기대효과'!$H$7/8)/'d_고정'!$B$6</f>
        <v/>
      </c>
      <c r="AD2837">
        <f>Y2837/('d_고정'!$B$8*'6_기대효과'!$H$7/8)</f>
        <v/>
      </c>
    </row>
    <row r="2838">
      <c r="A2838">
        <f>RAND()</f>
        <v/>
      </c>
      <c r="B2838">
        <f>IF('d_시나리오'!$J$2='d_시나리오'!$H$2,'d_시나리오'!$I$2,IF(A2838&lt;('d_시나리오'!$I$2-'d_시나리오'!$H$2)/('d_시나리오'!$J$2-'d_시나리오'!$H$2),'d_시나리오'!$H$2+SQRT(A2838*('d_시나리오'!$J$2-'d_시나리오'!$H$2)*('d_시나리오'!$I$2-'d_시나리오'!$H$2)),'d_시나리오'!$J$2-SQRT((1-A2838)*('d_시나리오'!$J$2-'d_시나리오'!$H$2)*('d_시나리오'!$J$2-'d_시나리오'!$I$2))))</f>
        <v/>
      </c>
      <c r="C2838">
        <f>RAND()</f>
        <v/>
      </c>
      <c r="D2838">
        <f>BETAINV(RAND(),IF(C2838&lt;'d_고정'!$B$26,'d_고정'!$B$23,'d_고정'!$B$16)+1,'d_고정'!$B$17-IF(C2838&lt;'d_고정'!$B$26,'d_고정'!$B$23,'d_고정'!$B$16)+1)*('d_고정'!$B$14+('d_고정'!$B$15-'d_고정'!$B$14)*RAND())</f>
        <v/>
      </c>
      <c r="E2838">
        <f>INDEX('d_분포'!$A$2:$A$28,RANDBETWEEN(1,27))</f>
        <v/>
      </c>
      <c r="F2838">
        <f>INDEX('d_분포'!$C$2:$C$5,RANDBETWEEN(1,4))*(0.9+0.2*RAND())</f>
        <v/>
      </c>
      <c r="G2838">
        <f>RAND()</f>
        <v/>
      </c>
      <c r="H2838">
        <f>(F2838+(1-F2838)*('d_고정'!$B$22*BETAINV(RAND(),IF(G2838&lt;'d_고정'!$B$26,'d_고정'!$B$25,'d_고정'!$B$20)+1,'d_고정'!$B$21-IF(G2838&lt;'d_고정'!$B$26,'d_고정'!$B$25,'d_고정'!$B$20)+1)+(1-'d_고정'!$B$22)*BETAINV(RAND(),IF(G2838&lt;'d_고정'!$B$26,'d_고정'!$B$24,'d_고정'!$B$18)+1,'d_고정'!$B$19-IF(G2838&lt;'d_고정'!$B$26,'d_고정'!$B$24,'d_고정'!$B$18)+1))*('d_고정'!$B$14+('d_고정'!$B$15-'d_고정'!$B$14)*RAND()))/F2838</f>
        <v/>
      </c>
      <c r="I2838">
        <f>RAND()</f>
        <v/>
      </c>
      <c r="J2838">
        <f>IF('d_시나리오'!$J$3='d_시나리오'!$H$3,'d_시나리오'!$I$3,IF(I2838&lt;('d_시나리오'!$I$3-'d_시나리오'!$H$3)/('d_시나리오'!$J$3-'d_시나리오'!$H$3),'d_시나리오'!$H$3+SQRT(I2838*('d_시나리오'!$J$3-'d_시나리오'!$H$3)*('d_시나리오'!$I$3-'d_시나리오'!$H$3)),'d_시나리오'!$J$3-SQRT((1-I2838)*('d_시나리오'!$J$3-'d_시나리오'!$H$3)*('d_시나리오'!$J$3-'d_시나리오'!$I$3))))</f>
        <v/>
      </c>
      <c r="K2838">
        <f>RAND()</f>
        <v/>
      </c>
      <c r="L2838">
        <f>IF('d_시나리오'!$J$4='d_시나리오'!$H$4,'d_시나리오'!$I$4,IF(K2838&lt;('d_시나리오'!$I$4-'d_시나리오'!$H$4)/('d_시나리오'!$J$4-'d_시나리오'!$H$4),'d_시나리오'!$H$4+SQRT(K2838*('d_시나리오'!$J$4-'d_시나리오'!$H$4)*('d_시나리오'!$I$4-'d_시나리오'!$H$4)),'d_시나리오'!$J$4-SQRT((1-K2838)*('d_시나리오'!$J$4-'d_시나리오'!$H$4)*('d_시나리오'!$J$4-'d_시나리오'!$I$4))))</f>
        <v/>
      </c>
      <c r="M2838">
        <f>RAND()</f>
        <v/>
      </c>
      <c r="N2838">
        <f>IF('d_시나리오'!$J$5='d_시나리오'!$H$5,'d_시나리오'!$I$5,IF(M2838&lt;('d_시나리오'!$I$5-'d_시나리오'!$H$5)/('d_시나리오'!$J$5-'d_시나리오'!$H$5),'d_시나리오'!$H$5+SQRT(M2838*('d_시나리오'!$J$5-'d_시나리오'!$H$5)*('d_시나리오'!$I$5-'d_시나리오'!$H$5)),'d_시나리오'!$J$5-SQRT((1-M2838)*('d_시나리오'!$J$5-'d_시나리오'!$H$5)*('d_시나리오'!$J$5-'d_시나리오'!$I$5))))</f>
        <v/>
      </c>
      <c r="O2838">
        <f>RAND()</f>
        <v/>
      </c>
      <c r="P2838">
        <f>IF('d_시나리오'!$J$6='d_시나리오'!$H$6,'d_시나리오'!$I$6,IF(O2838&lt;('d_시나리오'!$I$6-'d_시나리오'!$H$6)/('d_시나리오'!$J$6-'d_시나리오'!$H$6),'d_시나리오'!$H$6+SQRT(O2838*('d_시나리오'!$J$6-'d_시나리오'!$H$6)*('d_시나리오'!$I$6-'d_시나리오'!$H$6)),'d_시나리오'!$J$6-SQRT((1-O2838)*('d_시나리오'!$J$6-'d_시나리오'!$H$6)*('d_시나리오'!$J$6-'d_시나리오'!$I$6))))</f>
        <v/>
      </c>
      <c r="Q2838">
        <f>INDEX('d_분포'!$B$2:$B$57,RANDBETWEEN(1,56))</f>
        <v/>
      </c>
      <c r="R2838">
        <f>BETAINV(RAND(),5,5)</f>
        <v/>
      </c>
      <c r="S2838">
        <f>'d_고정'!$B$1*'6_기대효과'!$H$7*('d_시나리오'!$I$7/'d_고정'!$B$2)*B2838</f>
        <v/>
      </c>
      <c r="T2838">
        <f>S2838*D2838</f>
        <v/>
      </c>
      <c r="U2838">
        <f>S2838*F2838*H2838</f>
        <v/>
      </c>
      <c r="V2838">
        <f>S2838*F2838*(H2838-1)</f>
        <v/>
      </c>
      <c r="W2838">
        <f>U2838*J2838</f>
        <v/>
      </c>
      <c r="X2838">
        <f>T2838+W2838</f>
        <v/>
      </c>
      <c r="Y2838">
        <f>(T2838*E2838+W2838*L2838)*(1-R2838-'d_고정'!$B$13)</f>
        <v/>
      </c>
      <c r="Z2838">
        <f>(U2838*N2838*Q2838+'d_고정'!$B$3*('6_기대효과'!$H$7/8)*Q2838*'d_고정'!$B$10*P2838*('6_기대효과'!$K$7/'d_고정'!$B$9))*(1-R2838)</f>
        <v/>
      </c>
      <c r="AA2838">
        <f>W2838*L2838*(1-R2838-'d_고정'!$B$13)+U2838*MAX(N2838-'d_고정'!$B$10*P2838*('6_기대효과'!$K$7/'d_고정'!$B$9),0)*Q2838*(1-R2838)</f>
        <v/>
      </c>
      <c r="AB2838">
        <f>Y2838+Z2838</f>
        <v/>
      </c>
      <c r="AC2838">
        <f>Y2838/('d_고정'!$B$5*'6_기대효과'!$H$7/8)/'d_고정'!$B$6</f>
        <v/>
      </c>
      <c r="AD2838">
        <f>Y2838/('d_고정'!$B$8*'6_기대효과'!$H$7/8)</f>
        <v/>
      </c>
    </row>
    <row r="2839">
      <c r="A2839">
        <f>RAND()</f>
        <v/>
      </c>
      <c r="B2839">
        <f>IF('d_시나리오'!$J$2='d_시나리오'!$H$2,'d_시나리오'!$I$2,IF(A2839&lt;('d_시나리오'!$I$2-'d_시나리오'!$H$2)/('d_시나리오'!$J$2-'d_시나리오'!$H$2),'d_시나리오'!$H$2+SQRT(A2839*('d_시나리오'!$J$2-'d_시나리오'!$H$2)*('d_시나리오'!$I$2-'d_시나리오'!$H$2)),'d_시나리오'!$J$2-SQRT((1-A2839)*('d_시나리오'!$J$2-'d_시나리오'!$H$2)*('d_시나리오'!$J$2-'d_시나리오'!$I$2))))</f>
        <v/>
      </c>
      <c r="C2839">
        <f>RAND()</f>
        <v/>
      </c>
      <c r="D2839">
        <f>BETAINV(RAND(),IF(C2839&lt;'d_고정'!$B$26,'d_고정'!$B$23,'d_고정'!$B$16)+1,'d_고정'!$B$17-IF(C2839&lt;'d_고정'!$B$26,'d_고정'!$B$23,'d_고정'!$B$16)+1)*('d_고정'!$B$14+('d_고정'!$B$15-'d_고정'!$B$14)*RAND())</f>
        <v/>
      </c>
      <c r="E2839">
        <f>INDEX('d_분포'!$A$2:$A$28,RANDBETWEEN(1,27))</f>
        <v/>
      </c>
      <c r="F2839">
        <f>INDEX('d_분포'!$C$2:$C$5,RANDBETWEEN(1,4))*(0.9+0.2*RAND())</f>
        <v/>
      </c>
      <c r="G2839">
        <f>RAND()</f>
        <v/>
      </c>
      <c r="H2839">
        <f>(F2839+(1-F2839)*('d_고정'!$B$22*BETAINV(RAND(),IF(G2839&lt;'d_고정'!$B$26,'d_고정'!$B$25,'d_고정'!$B$20)+1,'d_고정'!$B$21-IF(G2839&lt;'d_고정'!$B$26,'d_고정'!$B$25,'d_고정'!$B$20)+1)+(1-'d_고정'!$B$22)*BETAINV(RAND(),IF(G2839&lt;'d_고정'!$B$26,'d_고정'!$B$24,'d_고정'!$B$18)+1,'d_고정'!$B$19-IF(G2839&lt;'d_고정'!$B$26,'d_고정'!$B$24,'d_고정'!$B$18)+1))*('d_고정'!$B$14+('d_고정'!$B$15-'d_고정'!$B$14)*RAND()))/F2839</f>
        <v/>
      </c>
      <c r="I2839">
        <f>RAND()</f>
        <v/>
      </c>
      <c r="J2839">
        <f>IF('d_시나리오'!$J$3='d_시나리오'!$H$3,'d_시나리오'!$I$3,IF(I2839&lt;('d_시나리오'!$I$3-'d_시나리오'!$H$3)/('d_시나리오'!$J$3-'d_시나리오'!$H$3),'d_시나리오'!$H$3+SQRT(I2839*('d_시나리오'!$J$3-'d_시나리오'!$H$3)*('d_시나리오'!$I$3-'d_시나리오'!$H$3)),'d_시나리오'!$J$3-SQRT((1-I2839)*('d_시나리오'!$J$3-'d_시나리오'!$H$3)*('d_시나리오'!$J$3-'d_시나리오'!$I$3))))</f>
        <v/>
      </c>
      <c r="K2839">
        <f>RAND()</f>
        <v/>
      </c>
      <c r="L2839">
        <f>IF('d_시나리오'!$J$4='d_시나리오'!$H$4,'d_시나리오'!$I$4,IF(K2839&lt;('d_시나리오'!$I$4-'d_시나리오'!$H$4)/('d_시나리오'!$J$4-'d_시나리오'!$H$4),'d_시나리오'!$H$4+SQRT(K2839*('d_시나리오'!$J$4-'d_시나리오'!$H$4)*('d_시나리오'!$I$4-'d_시나리오'!$H$4)),'d_시나리오'!$J$4-SQRT((1-K2839)*('d_시나리오'!$J$4-'d_시나리오'!$H$4)*('d_시나리오'!$J$4-'d_시나리오'!$I$4))))</f>
        <v/>
      </c>
      <c r="M2839">
        <f>RAND()</f>
        <v/>
      </c>
      <c r="N2839">
        <f>IF('d_시나리오'!$J$5='d_시나리오'!$H$5,'d_시나리오'!$I$5,IF(M2839&lt;('d_시나리오'!$I$5-'d_시나리오'!$H$5)/('d_시나리오'!$J$5-'d_시나리오'!$H$5),'d_시나리오'!$H$5+SQRT(M2839*('d_시나리오'!$J$5-'d_시나리오'!$H$5)*('d_시나리오'!$I$5-'d_시나리오'!$H$5)),'d_시나리오'!$J$5-SQRT((1-M2839)*('d_시나리오'!$J$5-'d_시나리오'!$H$5)*('d_시나리오'!$J$5-'d_시나리오'!$I$5))))</f>
        <v/>
      </c>
      <c r="O2839">
        <f>RAND()</f>
        <v/>
      </c>
      <c r="P2839">
        <f>IF('d_시나리오'!$J$6='d_시나리오'!$H$6,'d_시나리오'!$I$6,IF(O2839&lt;('d_시나리오'!$I$6-'d_시나리오'!$H$6)/('d_시나리오'!$J$6-'d_시나리오'!$H$6),'d_시나리오'!$H$6+SQRT(O2839*('d_시나리오'!$J$6-'d_시나리오'!$H$6)*('d_시나리오'!$I$6-'d_시나리오'!$H$6)),'d_시나리오'!$J$6-SQRT((1-O2839)*('d_시나리오'!$J$6-'d_시나리오'!$H$6)*('d_시나리오'!$J$6-'d_시나리오'!$I$6))))</f>
        <v/>
      </c>
      <c r="Q2839">
        <f>INDEX('d_분포'!$B$2:$B$57,RANDBETWEEN(1,56))</f>
        <v/>
      </c>
      <c r="R2839">
        <f>BETAINV(RAND(),5,5)</f>
        <v/>
      </c>
      <c r="S2839">
        <f>'d_고정'!$B$1*'6_기대효과'!$H$7*('d_시나리오'!$I$7/'d_고정'!$B$2)*B2839</f>
        <v/>
      </c>
      <c r="T2839">
        <f>S2839*D2839</f>
        <v/>
      </c>
      <c r="U2839">
        <f>S2839*F2839*H2839</f>
        <v/>
      </c>
      <c r="V2839">
        <f>S2839*F2839*(H2839-1)</f>
        <v/>
      </c>
      <c r="W2839">
        <f>U2839*J2839</f>
        <v/>
      </c>
      <c r="X2839">
        <f>T2839+W2839</f>
        <v/>
      </c>
      <c r="Y2839">
        <f>(T2839*E2839+W2839*L2839)*(1-R2839-'d_고정'!$B$13)</f>
        <v/>
      </c>
      <c r="Z2839">
        <f>(U2839*N2839*Q2839+'d_고정'!$B$3*('6_기대효과'!$H$7/8)*Q2839*'d_고정'!$B$10*P2839*('6_기대효과'!$K$7/'d_고정'!$B$9))*(1-R2839)</f>
        <v/>
      </c>
      <c r="AA2839">
        <f>W2839*L2839*(1-R2839-'d_고정'!$B$13)+U2839*MAX(N2839-'d_고정'!$B$10*P2839*('6_기대효과'!$K$7/'d_고정'!$B$9),0)*Q2839*(1-R2839)</f>
        <v/>
      </c>
      <c r="AB2839">
        <f>Y2839+Z2839</f>
        <v/>
      </c>
      <c r="AC2839">
        <f>Y2839/('d_고정'!$B$5*'6_기대효과'!$H$7/8)/'d_고정'!$B$6</f>
        <v/>
      </c>
      <c r="AD2839">
        <f>Y2839/('d_고정'!$B$8*'6_기대효과'!$H$7/8)</f>
        <v/>
      </c>
    </row>
    <row r="2840">
      <c r="A2840">
        <f>RAND()</f>
        <v/>
      </c>
      <c r="B2840">
        <f>IF('d_시나리오'!$J$2='d_시나리오'!$H$2,'d_시나리오'!$I$2,IF(A2840&lt;('d_시나리오'!$I$2-'d_시나리오'!$H$2)/('d_시나리오'!$J$2-'d_시나리오'!$H$2),'d_시나리오'!$H$2+SQRT(A2840*('d_시나리오'!$J$2-'d_시나리오'!$H$2)*('d_시나리오'!$I$2-'d_시나리오'!$H$2)),'d_시나리오'!$J$2-SQRT((1-A2840)*('d_시나리오'!$J$2-'d_시나리오'!$H$2)*('d_시나리오'!$J$2-'d_시나리오'!$I$2))))</f>
        <v/>
      </c>
      <c r="C2840">
        <f>RAND()</f>
        <v/>
      </c>
      <c r="D2840">
        <f>BETAINV(RAND(),IF(C2840&lt;'d_고정'!$B$26,'d_고정'!$B$23,'d_고정'!$B$16)+1,'d_고정'!$B$17-IF(C2840&lt;'d_고정'!$B$26,'d_고정'!$B$23,'d_고정'!$B$16)+1)*('d_고정'!$B$14+('d_고정'!$B$15-'d_고정'!$B$14)*RAND())</f>
        <v/>
      </c>
      <c r="E2840">
        <f>INDEX('d_분포'!$A$2:$A$28,RANDBETWEEN(1,27))</f>
        <v/>
      </c>
      <c r="F2840">
        <f>INDEX('d_분포'!$C$2:$C$5,RANDBETWEEN(1,4))*(0.9+0.2*RAND())</f>
        <v/>
      </c>
      <c r="G2840">
        <f>RAND()</f>
        <v/>
      </c>
      <c r="H2840">
        <f>(F2840+(1-F2840)*('d_고정'!$B$22*BETAINV(RAND(),IF(G2840&lt;'d_고정'!$B$26,'d_고정'!$B$25,'d_고정'!$B$20)+1,'d_고정'!$B$21-IF(G2840&lt;'d_고정'!$B$26,'d_고정'!$B$25,'d_고정'!$B$20)+1)+(1-'d_고정'!$B$22)*BETAINV(RAND(),IF(G2840&lt;'d_고정'!$B$26,'d_고정'!$B$24,'d_고정'!$B$18)+1,'d_고정'!$B$19-IF(G2840&lt;'d_고정'!$B$26,'d_고정'!$B$24,'d_고정'!$B$18)+1))*('d_고정'!$B$14+('d_고정'!$B$15-'d_고정'!$B$14)*RAND()))/F2840</f>
        <v/>
      </c>
      <c r="I2840">
        <f>RAND()</f>
        <v/>
      </c>
      <c r="J2840">
        <f>IF('d_시나리오'!$J$3='d_시나리오'!$H$3,'d_시나리오'!$I$3,IF(I2840&lt;('d_시나리오'!$I$3-'d_시나리오'!$H$3)/('d_시나리오'!$J$3-'d_시나리오'!$H$3),'d_시나리오'!$H$3+SQRT(I2840*('d_시나리오'!$J$3-'d_시나리오'!$H$3)*('d_시나리오'!$I$3-'d_시나리오'!$H$3)),'d_시나리오'!$J$3-SQRT((1-I2840)*('d_시나리오'!$J$3-'d_시나리오'!$H$3)*('d_시나리오'!$J$3-'d_시나리오'!$I$3))))</f>
        <v/>
      </c>
      <c r="K2840">
        <f>RAND()</f>
        <v/>
      </c>
      <c r="L2840">
        <f>IF('d_시나리오'!$J$4='d_시나리오'!$H$4,'d_시나리오'!$I$4,IF(K2840&lt;('d_시나리오'!$I$4-'d_시나리오'!$H$4)/('d_시나리오'!$J$4-'d_시나리오'!$H$4),'d_시나리오'!$H$4+SQRT(K2840*('d_시나리오'!$J$4-'d_시나리오'!$H$4)*('d_시나리오'!$I$4-'d_시나리오'!$H$4)),'d_시나리오'!$J$4-SQRT((1-K2840)*('d_시나리오'!$J$4-'d_시나리오'!$H$4)*('d_시나리오'!$J$4-'d_시나리오'!$I$4))))</f>
        <v/>
      </c>
      <c r="M2840">
        <f>RAND()</f>
        <v/>
      </c>
      <c r="N2840">
        <f>IF('d_시나리오'!$J$5='d_시나리오'!$H$5,'d_시나리오'!$I$5,IF(M2840&lt;('d_시나리오'!$I$5-'d_시나리오'!$H$5)/('d_시나리오'!$J$5-'d_시나리오'!$H$5),'d_시나리오'!$H$5+SQRT(M2840*('d_시나리오'!$J$5-'d_시나리오'!$H$5)*('d_시나리오'!$I$5-'d_시나리오'!$H$5)),'d_시나리오'!$J$5-SQRT((1-M2840)*('d_시나리오'!$J$5-'d_시나리오'!$H$5)*('d_시나리오'!$J$5-'d_시나리오'!$I$5))))</f>
        <v/>
      </c>
      <c r="O2840">
        <f>RAND()</f>
        <v/>
      </c>
      <c r="P2840">
        <f>IF('d_시나리오'!$J$6='d_시나리오'!$H$6,'d_시나리오'!$I$6,IF(O2840&lt;('d_시나리오'!$I$6-'d_시나리오'!$H$6)/('d_시나리오'!$J$6-'d_시나리오'!$H$6),'d_시나리오'!$H$6+SQRT(O2840*('d_시나리오'!$J$6-'d_시나리오'!$H$6)*('d_시나리오'!$I$6-'d_시나리오'!$H$6)),'d_시나리오'!$J$6-SQRT((1-O2840)*('d_시나리오'!$J$6-'d_시나리오'!$H$6)*('d_시나리오'!$J$6-'d_시나리오'!$I$6))))</f>
        <v/>
      </c>
      <c r="Q2840">
        <f>INDEX('d_분포'!$B$2:$B$57,RANDBETWEEN(1,56))</f>
        <v/>
      </c>
      <c r="R2840">
        <f>BETAINV(RAND(),5,5)</f>
        <v/>
      </c>
      <c r="S2840">
        <f>'d_고정'!$B$1*'6_기대효과'!$H$7*('d_시나리오'!$I$7/'d_고정'!$B$2)*B2840</f>
        <v/>
      </c>
      <c r="T2840">
        <f>S2840*D2840</f>
        <v/>
      </c>
      <c r="U2840">
        <f>S2840*F2840*H2840</f>
        <v/>
      </c>
      <c r="V2840">
        <f>S2840*F2840*(H2840-1)</f>
        <v/>
      </c>
      <c r="W2840">
        <f>U2840*J2840</f>
        <v/>
      </c>
      <c r="X2840">
        <f>T2840+W2840</f>
        <v/>
      </c>
      <c r="Y2840">
        <f>(T2840*E2840+W2840*L2840)*(1-R2840-'d_고정'!$B$13)</f>
        <v/>
      </c>
      <c r="Z2840">
        <f>(U2840*N2840*Q2840+'d_고정'!$B$3*('6_기대효과'!$H$7/8)*Q2840*'d_고정'!$B$10*P2840*('6_기대효과'!$K$7/'d_고정'!$B$9))*(1-R2840)</f>
        <v/>
      </c>
      <c r="AA2840">
        <f>W2840*L2840*(1-R2840-'d_고정'!$B$13)+U2840*MAX(N2840-'d_고정'!$B$10*P2840*('6_기대효과'!$K$7/'d_고정'!$B$9),0)*Q2840*(1-R2840)</f>
        <v/>
      </c>
      <c r="AB2840">
        <f>Y2840+Z2840</f>
        <v/>
      </c>
      <c r="AC2840">
        <f>Y2840/('d_고정'!$B$5*'6_기대효과'!$H$7/8)/'d_고정'!$B$6</f>
        <v/>
      </c>
      <c r="AD2840">
        <f>Y2840/('d_고정'!$B$8*'6_기대효과'!$H$7/8)</f>
        <v/>
      </c>
    </row>
    <row r="2841">
      <c r="A2841">
        <f>RAND()</f>
        <v/>
      </c>
      <c r="B2841">
        <f>IF('d_시나리오'!$J$2='d_시나리오'!$H$2,'d_시나리오'!$I$2,IF(A2841&lt;('d_시나리오'!$I$2-'d_시나리오'!$H$2)/('d_시나리오'!$J$2-'d_시나리오'!$H$2),'d_시나리오'!$H$2+SQRT(A2841*('d_시나리오'!$J$2-'d_시나리오'!$H$2)*('d_시나리오'!$I$2-'d_시나리오'!$H$2)),'d_시나리오'!$J$2-SQRT((1-A2841)*('d_시나리오'!$J$2-'d_시나리오'!$H$2)*('d_시나리오'!$J$2-'d_시나리오'!$I$2))))</f>
        <v/>
      </c>
      <c r="C2841">
        <f>RAND()</f>
        <v/>
      </c>
      <c r="D2841">
        <f>BETAINV(RAND(),IF(C2841&lt;'d_고정'!$B$26,'d_고정'!$B$23,'d_고정'!$B$16)+1,'d_고정'!$B$17-IF(C2841&lt;'d_고정'!$B$26,'d_고정'!$B$23,'d_고정'!$B$16)+1)*('d_고정'!$B$14+('d_고정'!$B$15-'d_고정'!$B$14)*RAND())</f>
        <v/>
      </c>
      <c r="E2841">
        <f>INDEX('d_분포'!$A$2:$A$28,RANDBETWEEN(1,27))</f>
        <v/>
      </c>
      <c r="F2841">
        <f>INDEX('d_분포'!$C$2:$C$5,RANDBETWEEN(1,4))*(0.9+0.2*RAND())</f>
        <v/>
      </c>
      <c r="G2841">
        <f>RAND()</f>
        <v/>
      </c>
      <c r="H2841">
        <f>(F2841+(1-F2841)*('d_고정'!$B$22*BETAINV(RAND(),IF(G2841&lt;'d_고정'!$B$26,'d_고정'!$B$25,'d_고정'!$B$20)+1,'d_고정'!$B$21-IF(G2841&lt;'d_고정'!$B$26,'d_고정'!$B$25,'d_고정'!$B$20)+1)+(1-'d_고정'!$B$22)*BETAINV(RAND(),IF(G2841&lt;'d_고정'!$B$26,'d_고정'!$B$24,'d_고정'!$B$18)+1,'d_고정'!$B$19-IF(G2841&lt;'d_고정'!$B$26,'d_고정'!$B$24,'d_고정'!$B$18)+1))*('d_고정'!$B$14+('d_고정'!$B$15-'d_고정'!$B$14)*RAND()))/F2841</f>
        <v/>
      </c>
      <c r="I2841">
        <f>RAND()</f>
        <v/>
      </c>
      <c r="J2841">
        <f>IF('d_시나리오'!$J$3='d_시나리오'!$H$3,'d_시나리오'!$I$3,IF(I2841&lt;('d_시나리오'!$I$3-'d_시나리오'!$H$3)/('d_시나리오'!$J$3-'d_시나리오'!$H$3),'d_시나리오'!$H$3+SQRT(I2841*('d_시나리오'!$J$3-'d_시나리오'!$H$3)*('d_시나리오'!$I$3-'d_시나리오'!$H$3)),'d_시나리오'!$J$3-SQRT((1-I2841)*('d_시나리오'!$J$3-'d_시나리오'!$H$3)*('d_시나리오'!$J$3-'d_시나리오'!$I$3))))</f>
        <v/>
      </c>
      <c r="K2841">
        <f>RAND()</f>
        <v/>
      </c>
      <c r="L2841">
        <f>IF('d_시나리오'!$J$4='d_시나리오'!$H$4,'d_시나리오'!$I$4,IF(K2841&lt;('d_시나리오'!$I$4-'d_시나리오'!$H$4)/('d_시나리오'!$J$4-'d_시나리오'!$H$4),'d_시나리오'!$H$4+SQRT(K2841*('d_시나리오'!$J$4-'d_시나리오'!$H$4)*('d_시나리오'!$I$4-'d_시나리오'!$H$4)),'d_시나리오'!$J$4-SQRT((1-K2841)*('d_시나리오'!$J$4-'d_시나리오'!$H$4)*('d_시나리오'!$J$4-'d_시나리오'!$I$4))))</f>
        <v/>
      </c>
      <c r="M2841">
        <f>RAND()</f>
        <v/>
      </c>
      <c r="N2841">
        <f>IF('d_시나리오'!$J$5='d_시나리오'!$H$5,'d_시나리오'!$I$5,IF(M2841&lt;('d_시나리오'!$I$5-'d_시나리오'!$H$5)/('d_시나리오'!$J$5-'d_시나리오'!$H$5),'d_시나리오'!$H$5+SQRT(M2841*('d_시나리오'!$J$5-'d_시나리오'!$H$5)*('d_시나리오'!$I$5-'d_시나리오'!$H$5)),'d_시나리오'!$J$5-SQRT((1-M2841)*('d_시나리오'!$J$5-'d_시나리오'!$H$5)*('d_시나리오'!$J$5-'d_시나리오'!$I$5))))</f>
        <v/>
      </c>
      <c r="O2841">
        <f>RAND()</f>
        <v/>
      </c>
      <c r="P2841">
        <f>IF('d_시나리오'!$J$6='d_시나리오'!$H$6,'d_시나리오'!$I$6,IF(O2841&lt;('d_시나리오'!$I$6-'d_시나리오'!$H$6)/('d_시나리오'!$J$6-'d_시나리오'!$H$6),'d_시나리오'!$H$6+SQRT(O2841*('d_시나리오'!$J$6-'d_시나리오'!$H$6)*('d_시나리오'!$I$6-'d_시나리오'!$H$6)),'d_시나리오'!$J$6-SQRT((1-O2841)*('d_시나리오'!$J$6-'d_시나리오'!$H$6)*('d_시나리오'!$J$6-'d_시나리오'!$I$6))))</f>
        <v/>
      </c>
      <c r="Q2841">
        <f>INDEX('d_분포'!$B$2:$B$57,RANDBETWEEN(1,56))</f>
        <v/>
      </c>
      <c r="R2841">
        <f>BETAINV(RAND(),5,5)</f>
        <v/>
      </c>
      <c r="S2841">
        <f>'d_고정'!$B$1*'6_기대효과'!$H$7*('d_시나리오'!$I$7/'d_고정'!$B$2)*B2841</f>
        <v/>
      </c>
      <c r="T2841">
        <f>S2841*D2841</f>
        <v/>
      </c>
      <c r="U2841">
        <f>S2841*F2841*H2841</f>
        <v/>
      </c>
      <c r="V2841">
        <f>S2841*F2841*(H2841-1)</f>
        <v/>
      </c>
      <c r="W2841">
        <f>U2841*J2841</f>
        <v/>
      </c>
      <c r="X2841">
        <f>T2841+W2841</f>
        <v/>
      </c>
      <c r="Y2841">
        <f>(T2841*E2841+W2841*L2841)*(1-R2841-'d_고정'!$B$13)</f>
        <v/>
      </c>
      <c r="Z2841">
        <f>(U2841*N2841*Q2841+'d_고정'!$B$3*('6_기대효과'!$H$7/8)*Q2841*'d_고정'!$B$10*P2841*('6_기대효과'!$K$7/'d_고정'!$B$9))*(1-R2841)</f>
        <v/>
      </c>
      <c r="AA2841">
        <f>W2841*L2841*(1-R2841-'d_고정'!$B$13)+U2841*MAX(N2841-'d_고정'!$B$10*P2841*('6_기대효과'!$K$7/'d_고정'!$B$9),0)*Q2841*(1-R2841)</f>
        <v/>
      </c>
      <c r="AB2841">
        <f>Y2841+Z2841</f>
        <v/>
      </c>
      <c r="AC2841">
        <f>Y2841/('d_고정'!$B$5*'6_기대효과'!$H$7/8)/'d_고정'!$B$6</f>
        <v/>
      </c>
      <c r="AD2841">
        <f>Y2841/('d_고정'!$B$8*'6_기대효과'!$H$7/8)</f>
        <v/>
      </c>
    </row>
    <row r="2842">
      <c r="A2842">
        <f>RAND()</f>
        <v/>
      </c>
      <c r="B2842">
        <f>IF('d_시나리오'!$J$2='d_시나리오'!$H$2,'d_시나리오'!$I$2,IF(A2842&lt;('d_시나리오'!$I$2-'d_시나리오'!$H$2)/('d_시나리오'!$J$2-'d_시나리오'!$H$2),'d_시나리오'!$H$2+SQRT(A2842*('d_시나리오'!$J$2-'d_시나리오'!$H$2)*('d_시나리오'!$I$2-'d_시나리오'!$H$2)),'d_시나리오'!$J$2-SQRT((1-A2842)*('d_시나리오'!$J$2-'d_시나리오'!$H$2)*('d_시나리오'!$J$2-'d_시나리오'!$I$2))))</f>
        <v/>
      </c>
      <c r="C2842">
        <f>RAND()</f>
        <v/>
      </c>
      <c r="D2842">
        <f>BETAINV(RAND(),IF(C2842&lt;'d_고정'!$B$26,'d_고정'!$B$23,'d_고정'!$B$16)+1,'d_고정'!$B$17-IF(C2842&lt;'d_고정'!$B$26,'d_고정'!$B$23,'d_고정'!$B$16)+1)*('d_고정'!$B$14+('d_고정'!$B$15-'d_고정'!$B$14)*RAND())</f>
        <v/>
      </c>
      <c r="E2842">
        <f>INDEX('d_분포'!$A$2:$A$28,RANDBETWEEN(1,27))</f>
        <v/>
      </c>
      <c r="F2842">
        <f>INDEX('d_분포'!$C$2:$C$5,RANDBETWEEN(1,4))*(0.9+0.2*RAND())</f>
        <v/>
      </c>
      <c r="G2842">
        <f>RAND()</f>
        <v/>
      </c>
      <c r="H2842">
        <f>(F2842+(1-F2842)*('d_고정'!$B$22*BETAINV(RAND(),IF(G2842&lt;'d_고정'!$B$26,'d_고정'!$B$25,'d_고정'!$B$20)+1,'d_고정'!$B$21-IF(G2842&lt;'d_고정'!$B$26,'d_고정'!$B$25,'d_고정'!$B$20)+1)+(1-'d_고정'!$B$22)*BETAINV(RAND(),IF(G2842&lt;'d_고정'!$B$26,'d_고정'!$B$24,'d_고정'!$B$18)+1,'d_고정'!$B$19-IF(G2842&lt;'d_고정'!$B$26,'d_고정'!$B$24,'d_고정'!$B$18)+1))*('d_고정'!$B$14+('d_고정'!$B$15-'d_고정'!$B$14)*RAND()))/F2842</f>
        <v/>
      </c>
      <c r="I2842">
        <f>RAND()</f>
        <v/>
      </c>
      <c r="J2842">
        <f>IF('d_시나리오'!$J$3='d_시나리오'!$H$3,'d_시나리오'!$I$3,IF(I2842&lt;('d_시나리오'!$I$3-'d_시나리오'!$H$3)/('d_시나리오'!$J$3-'d_시나리오'!$H$3),'d_시나리오'!$H$3+SQRT(I2842*('d_시나리오'!$J$3-'d_시나리오'!$H$3)*('d_시나리오'!$I$3-'d_시나리오'!$H$3)),'d_시나리오'!$J$3-SQRT((1-I2842)*('d_시나리오'!$J$3-'d_시나리오'!$H$3)*('d_시나리오'!$J$3-'d_시나리오'!$I$3))))</f>
        <v/>
      </c>
      <c r="K2842">
        <f>RAND()</f>
        <v/>
      </c>
      <c r="L2842">
        <f>IF('d_시나리오'!$J$4='d_시나리오'!$H$4,'d_시나리오'!$I$4,IF(K2842&lt;('d_시나리오'!$I$4-'d_시나리오'!$H$4)/('d_시나리오'!$J$4-'d_시나리오'!$H$4),'d_시나리오'!$H$4+SQRT(K2842*('d_시나리오'!$J$4-'d_시나리오'!$H$4)*('d_시나리오'!$I$4-'d_시나리오'!$H$4)),'d_시나리오'!$J$4-SQRT((1-K2842)*('d_시나리오'!$J$4-'d_시나리오'!$H$4)*('d_시나리오'!$J$4-'d_시나리오'!$I$4))))</f>
        <v/>
      </c>
      <c r="M2842">
        <f>RAND()</f>
        <v/>
      </c>
      <c r="N2842">
        <f>IF('d_시나리오'!$J$5='d_시나리오'!$H$5,'d_시나리오'!$I$5,IF(M2842&lt;('d_시나리오'!$I$5-'d_시나리오'!$H$5)/('d_시나리오'!$J$5-'d_시나리오'!$H$5),'d_시나리오'!$H$5+SQRT(M2842*('d_시나리오'!$J$5-'d_시나리오'!$H$5)*('d_시나리오'!$I$5-'d_시나리오'!$H$5)),'d_시나리오'!$J$5-SQRT((1-M2842)*('d_시나리오'!$J$5-'d_시나리오'!$H$5)*('d_시나리오'!$J$5-'d_시나리오'!$I$5))))</f>
        <v/>
      </c>
      <c r="O2842">
        <f>RAND()</f>
        <v/>
      </c>
      <c r="P2842">
        <f>IF('d_시나리오'!$J$6='d_시나리오'!$H$6,'d_시나리오'!$I$6,IF(O2842&lt;('d_시나리오'!$I$6-'d_시나리오'!$H$6)/('d_시나리오'!$J$6-'d_시나리오'!$H$6),'d_시나리오'!$H$6+SQRT(O2842*('d_시나리오'!$J$6-'d_시나리오'!$H$6)*('d_시나리오'!$I$6-'d_시나리오'!$H$6)),'d_시나리오'!$J$6-SQRT((1-O2842)*('d_시나리오'!$J$6-'d_시나리오'!$H$6)*('d_시나리오'!$J$6-'d_시나리오'!$I$6))))</f>
        <v/>
      </c>
      <c r="Q2842">
        <f>INDEX('d_분포'!$B$2:$B$57,RANDBETWEEN(1,56))</f>
        <v/>
      </c>
      <c r="R2842">
        <f>BETAINV(RAND(),5,5)</f>
        <v/>
      </c>
      <c r="S2842">
        <f>'d_고정'!$B$1*'6_기대효과'!$H$7*('d_시나리오'!$I$7/'d_고정'!$B$2)*B2842</f>
        <v/>
      </c>
      <c r="T2842">
        <f>S2842*D2842</f>
        <v/>
      </c>
      <c r="U2842">
        <f>S2842*F2842*H2842</f>
        <v/>
      </c>
      <c r="V2842">
        <f>S2842*F2842*(H2842-1)</f>
        <v/>
      </c>
      <c r="W2842">
        <f>U2842*J2842</f>
        <v/>
      </c>
      <c r="X2842">
        <f>T2842+W2842</f>
        <v/>
      </c>
      <c r="Y2842">
        <f>(T2842*E2842+W2842*L2842)*(1-R2842-'d_고정'!$B$13)</f>
        <v/>
      </c>
      <c r="Z2842">
        <f>(U2842*N2842*Q2842+'d_고정'!$B$3*('6_기대효과'!$H$7/8)*Q2842*'d_고정'!$B$10*P2842*('6_기대효과'!$K$7/'d_고정'!$B$9))*(1-R2842)</f>
        <v/>
      </c>
      <c r="AA2842">
        <f>W2842*L2842*(1-R2842-'d_고정'!$B$13)+U2842*MAX(N2842-'d_고정'!$B$10*P2842*('6_기대효과'!$K$7/'d_고정'!$B$9),0)*Q2842*(1-R2842)</f>
        <v/>
      </c>
      <c r="AB2842">
        <f>Y2842+Z2842</f>
        <v/>
      </c>
      <c r="AC2842">
        <f>Y2842/('d_고정'!$B$5*'6_기대효과'!$H$7/8)/'d_고정'!$B$6</f>
        <v/>
      </c>
      <c r="AD2842">
        <f>Y2842/('d_고정'!$B$8*'6_기대효과'!$H$7/8)</f>
        <v/>
      </c>
    </row>
    <row r="2843">
      <c r="A2843">
        <f>RAND()</f>
        <v/>
      </c>
      <c r="B2843">
        <f>IF('d_시나리오'!$J$2='d_시나리오'!$H$2,'d_시나리오'!$I$2,IF(A2843&lt;('d_시나리오'!$I$2-'d_시나리오'!$H$2)/('d_시나리오'!$J$2-'d_시나리오'!$H$2),'d_시나리오'!$H$2+SQRT(A2843*('d_시나리오'!$J$2-'d_시나리오'!$H$2)*('d_시나리오'!$I$2-'d_시나리오'!$H$2)),'d_시나리오'!$J$2-SQRT((1-A2843)*('d_시나리오'!$J$2-'d_시나리오'!$H$2)*('d_시나리오'!$J$2-'d_시나리오'!$I$2))))</f>
        <v/>
      </c>
      <c r="C2843">
        <f>RAND()</f>
        <v/>
      </c>
      <c r="D2843">
        <f>BETAINV(RAND(),IF(C2843&lt;'d_고정'!$B$26,'d_고정'!$B$23,'d_고정'!$B$16)+1,'d_고정'!$B$17-IF(C2843&lt;'d_고정'!$B$26,'d_고정'!$B$23,'d_고정'!$B$16)+1)*('d_고정'!$B$14+('d_고정'!$B$15-'d_고정'!$B$14)*RAND())</f>
        <v/>
      </c>
      <c r="E2843">
        <f>INDEX('d_분포'!$A$2:$A$28,RANDBETWEEN(1,27))</f>
        <v/>
      </c>
      <c r="F2843">
        <f>INDEX('d_분포'!$C$2:$C$5,RANDBETWEEN(1,4))*(0.9+0.2*RAND())</f>
        <v/>
      </c>
      <c r="G2843">
        <f>RAND()</f>
        <v/>
      </c>
      <c r="H2843">
        <f>(F2843+(1-F2843)*('d_고정'!$B$22*BETAINV(RAND(),IF(G2843&lt;'d_고정'!$B$26,'d_고정'!$B$25,'d_고정'!$B$20)+1,'d_고정'!$B$21-IF(G2843&lt;'d_고정'!$B$26,'d_고정'!$B$25,'d_고정'!$B$20)+1)+(1-'d_고정'!$B$22)*BETAINV(RAND(),IF(G2843&lt;'d_고정'!$B$26,'d_고정'!$B$24,'d_고정'!$B$18)+1,'d_고정'!$B$19-IF(G2843&lt;'d_고정'!$B$26,'d_고정'!$B$24,'d_고정'!$B$18)+1))*('d_고정'!$B$14+('d_고정'!$B$15-'d_고정'!$B$14)*RAND()))/F2843</f>
        <v/>
      </c>
      <c r="I2843">
        <f>RAND()</f>
        <v/>
      </c>
      <c r="J2843">
        <f>IF('d_시나리오'!$J$3='d_시나리오'!$H$3,'d_시나리오'!$I$3,IF(I2843&lt;('d_시나리오'!$I$3-'d_시나리오'!$H$3)/('d_시나리오'!$J$3-'d_시나리오'!$H$3),'d_시나리오'!$H$3+SQRT(I2843*('d_시나리오'!$J$3-'d_시나리오'!$H$3)*('d_시나리오'!$I$3-'d_시나리오'!$H$3)),'d_시나리오'!$J$3-SQRT((1-I2843)*('d_시나리오'!$J$3-'d_시나리오'!$H$3)*('d_시나리오'!$J$3-'d_시나리오'!$I$3))))</f>
        <v/>
      </c>
      <c r="K2843">
        <f>RAND()</f>
        <v/>
      </c>
      <c r="L2843">
        <f>IF('d_시나리오'!$J$4='d_시나리오'!$H$4,'d_시나리오'!$I$4,IF(K2843&lt;('d_시나리오'!$I$4-'d_시나리오'!$H$4)/('d_시나리오'!$J$4-'d_시나리오'!$H$4),'d_시나리오'!$H$4+SQRT(K2843*('d_시나리오'!$J$4-'d_시나리오'!$H$4)*('d_시나리오'!$I$4-'d_시나리오'!$H$4)),'d_시나리오'!$J$4-SQRT((1-K2843)*('d_시나리오'!$J$4-'d_시나리오'!$H$4)*('d_시나리오'!$J$4-'d_시나리오'!$I$4))))</f>
        <v/>
      </c>
      <c r="M2843">
        <f>RAND()</f>
        <v/>
      </c>
      <c r="N2843">
        <f>IF('d_시나리오'!$J$5='d_시나리오'!$H$5,'d_시나리오'!$I$5,IF(M2843&lt;('d_시나리오'!$I$5-'d_시나리오'!$H$5)/('d_시나리오'!$J$5-'d_시나리오'!$H$5),'d_시나리오'!$H$5+SQRT(M2843*('d_시나리오'!$J$5-'d_시나리오'!$H$5)*('d_시나리오'!$I$5-'d_시나리오'!$H$5)),'d_시나리오'!$J$5-SQRT((1-M2843)*('d_시나리오'!$J$5-'d_시나리오'!$H$5)*('d_시나리오'!$J$5-'d_시나리오'!$I$5))))</f>
        <v/>
      </c>
      <c r="O2843">
        <f>RAND()</f>
        <v/>
      </c>
      <c r="P2843">
        <f>IF('d_시나리오'!$J$6='d_시나리오'!$H$6,'d_시나리오'!$I$6,IF(O2843&lt;('d_시나리오'!$I$6-'d_시나리오'!$H$6)/('d_시나리오'!$J$6-'d_시나리오'!$H$6),'d_시나리오'!$H$6+SQRT(O2843*('d_시나리오'!$J$6-'d_시나리오'!$H$6)*('d_시나리오'!$I$6-'d_시나리오'!$H$6)),'d_시나리오'!$J$6-SQRT((1-O2843)*('d_시나리오'!$J$6-'d_시나리오'!$H$6)*('d_시나리오'!$J$6-'d_시나리오'!$I$6))))</f>
        <v/>
      </c>
      <c r="Q2843">
        <f>INDEX('d_분포'!$B$2:$B$57,RANDBETWEEN(1,56))</f>
        <v/>
      </c>
      <c r="R2843">
        <f>BETAINV(RAND(),5,5)</f>
        <v/>
      </c>
      <c r="S2843">
        <f>'d_고정'!$B$1*'6_기대효과'!$H$7*('d_시나리오'!$I$7/'d_고정'!$B$2)*B2843</f>
        <v/>
      </c>
      <c r="T2843">
        <f>S2843*D2843</f>
        <v/>
      </c>
      <c r="U2843">
        <f>S2843*F2843*H2843</f>
        <v/>
      </c>
      <c r="V2843">
        <f>S2843*F2843*(H2843-1)</f>
        <v/>
      </c>
      <c r="W2843">
        <f>U2843*J2843</f>
        <v/>
      </c>
      <c r="X2843">
        <f>T2843+W2843</f>
        <v/>
      </c>
      <c r="Y2843">
        <f>(T2843*E2843+W2843*L2843)*(1-R2843-'d_고정'!$B$13)</f>
        <v/>
      </c>
      <c r="Z2843">
        <f>(U2843*N2843*Q2843+'d_고정'!$B$3*('6_기대효과'!$H$7/8)*Q2843*'d_고정'!$B$10*P2843*('6_기대효과'!$K$7/'d_고정'!$B$9))*(1-R2843)</f>
        <v/>
      </c>
      <c r="AA2843">
        <f>W2843*L2843*(1-R2843-'d_고정'!$B$13)+U2843*MAX(N2843-'d_고정'!$B$10*P2843*('6_기대효과'!$K$7/'d_고정'!$B$9),0)*Q2843*(1-R2843)</f>
        <v/>
      </c>
      <c r="AB2843">
        <f>Y2843+Z2843</f>
        <v/>
      </c>
      <c r="AC2843">
        <f>Y2843/('d_고정'!$B$5*'6_기대효과'!$H$7/8)/'d_고정'!$B$6</f>
        <v/>
      </c>
      <c r="AD2843">
        <f>Y2843/('d_고정'!$B$8*'6_기대효과'!$H$7/8)</f>
        <v/>
      </c>
    </row>
    <row r="2844">
      <c r="A2844">
        <f>RAND()</f>
        <v/>
      </c>
      <c r="B2844">
        <f>IF('d_시나리오'!$J$2='d_시나리오'!$H$2,'d_시나리오'!$I$2,IF(A2844&lt;('d_시나리오'!$I$2-'d_시나리오'!$H$2)/('d_시나리오'!$J$2-'d_시나리오'!$H$2),'d_시나리오'!$H$2+SQRT(A2844*('d_시나리오'!$J$2-'d_시나리오'!$H$2)*('d_시나리오'!$I$2-'d_시나리오'!$H$2)),'d_시나리오'!$J$2-SQRT((1-A2844)*('d_시나리오'!$J$2-'d_시나리오'!$H$2)*('d_시나리오'!$J$2-'d_시나리오'!$I$2))))</f>
        <v/>
      </c>
      <c r="C2844">
        <f>RAND()</f>
        <v/>
      </c>
      <c r="D2844">
        <f>BETAINV(RAND(),IF(C2844&lt;'d_고정'!$B$26,'d_고정'!$B$23,'d_고정'!$B$16)+1,'d_고정'!$B$17-IF(C2844&lt;'d_고정'!$B$26,'d_고정'!$B$23,'d_고정'!$B$16)+1)*('d_고정'!$B$14+('d_고정'!$B$15-'d_고정'!$B$14)*RAND())</f>
        <v/>
      </c>
      <c r="E2844">
        <f>INDEX('d_분포'!$A$2:$A$28,RANDBETWEEN(1,27))</f>
        <v/>
      </c>
      <c r="F2844">
        <f>INDEX('d_분포'!$C$2:$C$5,RANDBETWEEN(1,4))*(0.9+0.2*RAND())</f>
        <v/>
      </c>
      <c r="G2844">
        <f>RAND()</f>
        <v/>
      </c>
      <c r="H2844">
        <f>(F2844+(1-F2844)*('d_고정'!$B$22*BETAINV(RAND(),IF(G2844&lt;'d_고정'!$B$26,'d_고정'!$B$25,'d_고정'!$B$20)+1,'d_고정'!$B$21-IF(G2844&lt;'d_고정'!$B$26,'d_고정'!$B$25,'d_고정'!$B$20)+1)+(1-'d_고정'!$B$22)*BETAINV(RAND(),IF(G2844&lt;'d_고정'!$B$26,'d_고정'!$B$24,'d_고정'!$B$18)+1,'d_고정'!$B$19-IF(G2844&lt;'d_고정'!$B$26,'d_고정'!$B$24,'d_고정'!$B$18)+1))*('d_고정'!$B$14+('d_고정'!$B$15-'d_고정'!$B$14)*RAND()))/F2844</f>
        <v/>
      </c>
      <c r="I2844">
        <f>RAND()</f>
        <v/>
      </c>
      <c r="J2844">
        <f>IF('d_시나리오'!$J$3='d_시나리오'!$H$3,'d_시나리오'!$I$3,IF(I2844&lt;('d_시나리오'!$I$3-'d_시나리오'!$H$3)/('d_시나리오'!$J$3-'d_시나리오'!$H$3),'d_시나리오'!$H$3+SQRT(I2844*('d_시나리오'!$J$3-'d_시나리오'!$H$3)*('d_시나리오'!$I$3-'d_시나리오'!$H$3)),'d_시나리오'!$J$3-SQRT((1-I2844)*('d_시나리오'!$J$3-'d_시나리오'!$H$3)*('d_시나리오'!$J$3-'d_시나리오'!$I$3))))</f>
        <v/>
      </c>
      <c r="K2844">
        <f>RAND()</f>
        <v/>
      </c>
      <c r="L2844">
        <f>IF('d_시나리오'!$J$4='d_시나리오'!$H$4,'d_시나리오'!$I$4,IF(K2844&lt;('d_시나리오'!$I$4-'d_시나리오'!$H$4)/('d_시나리오'!$J$4-'d_시나리오'!$H$4),'d_시나리오'!$H$4+SQRT(K2844*('d_시나리오'!$J$4-'d_시나리오'!$H$4)*('d_시나리오'!$I$4-'d_시나리오'!$H$4)),'d_시나리오'!$J$4-SQRT((1-K2844)*('d_시나리오'!$J$4-'d_시나리오'!$H$4)*('d_시나리오'!$J$4-'d_시나리오'!$I$4))))</f>
        <v/>
      </c>
      <c r="M2844">
        <f>RAND()</f>
        <v/>
      </c>
      <c r="N2844">
        <f>IF('d_시나리오'!$J$5='d_시나리오'!$H$5,'d_시나리오'!$I$5,IF(M2844&lt;('d_시나리오'!$I$5-'d_시나리오'!$H$5)/('d_시나리오'!$J$5-'d_시나리오'!$H$5),'d_시나리오'!$H$5+SQRT(M2844*('d_시나리오'!$J$5-'d_시나리오'!$H$5)*('d_시나리오'!$I$5-'d_시나리오'!$H$5)),'d_시나리오'!$J$5-SQRT((1-M2844)*('d_시나리오'!$J$5-'d_시나리오'!$H$5)*('d_시나리오'!$J$5-'d_시나리오'!$I$5))))</f>
        <v/>
      </c>
      <c r="O2844">
        <f>RAND()</f>
        <v/>
      </c>
      <c r="P2844">
        <f>IF('d_시나리오'!$J$6='d_시나리오'!$H$6,'d_시나리오'!$I$6,IF(O2844&lt;('d_시나리오'!$I$6-'d_시나리오'!$H$6)/('d_시나리오'!$J$6-'d_시나리오'!$H$6),'d_시나리오'!$H$6+SQRT(O2844*('d_시나리오'!$J$6-'d_시나리오'!$H$6)*('d_시나리오'!$I$6-'d_시나리오'!$H$6)),'d_시나리오'!$J$6-SQRT((1-O2844)*('d_시나리오'!$J$6-'d_시나리오'!$H$6)*('d_시나리오'!$J$6-'d_시나리오'!$I$6))))</f>
        <v/>
      </c>
      <c r="Q2844">
        <f>INDEX('d_분포'!$B$2:$B$57,RANDBETWEEN(1,56))</f>
        <v/>
      </c>
      <c r="R2844">
        <f>BETAINV(RAND(),5,5)</f>
        <v/>
      </c>
      <c r="S2844">
        <f>'d_고정'!$B$1*'6_기대효과'!$H$7*('d_시나리오'!$I$7/'d_고정'!$B$2)*B2844</f>
        <v/>
      </c>
      <c r="T2844">
        <f>S2844*D2844</f>
        <v/>
      </c>
      <c r="U2844">
        <f>S2844*F2844*H2844</f>
        <v/>
      </c>
      <c r="V2844">
        <f>S2844*F2844*(H2844-1)</f>
        <v/>
      </c>
      <c r="W2844">
        <f>U2844*J2844</f>
        <v/>
      </c>
      <c r="X2844">
        <f>T2844+W2844</f>
        <v/>
      </c>
      <c r="Y2844">
        <f>(T2844*E2844+W2844*L2844)*(1-R2844-'d_고정'!$B$13)</f>
        <v/>
      </c>
      <c r="Z2844">
        <f>(U2844*N2844*Q2844+'d_고정'!$B$3*('6_기대효과'!$H$7/8)*Q2844*'d_고정'!$B$10*P2844*('6_기대효과'!$K$7/'d_고정'!$B$9))*(1-R2844)</f>
        <v/>
      </c>
      <c r="AA2844">
        <f>W2844*L2844*(1-R2844-'d_고정'!$B$13)+U2844*MAX(N2844-'d_고정'!$B$10*P2844*('6_기대효과'!$K$7/'d_고정'!$B$9),0)*Q2844*(1-R2844)</f>
        <v/>
      </c>
      <c r="AB2844">
        <f>Y2844+Z2844</f>
        <v/>
      </c>
      <c r="AC2844">
        <f>Y2844/('d_고정'!$B$5*'6_기대효과'!$H$7/8)/'d_고정'!$B$6</f>
        <v/>
      </c>
      <c r="AD2844">
        <f>Y2844/('d_고정'!$B$8*'6_기대효과'!$H$7/8)</f>
        <v/>
      </c>
    </row>
    <row r="2845">
      <c r="A2845">
        <f>RAND()</f>
        <v/>
      </c>
      <c r="B2845">
        <f>IF('d_시나리오'!$J$2='d_시나리오'!$H$2,'d_시나리오'!$I$2,IF(A2845&lt;('d_시나리오'!$I$2-'d_시나리오'!$H$2)/('d_시나리오'!$J$2-'d_시나리오'!$H$2),'d_시나리오'!$H$2+SQRT(A2845*('d_시나리오'!$J$2-'d_시나리오'!$H$2)*('d_시나리오'!$I$2-'d_시나리오'!$H$2)),'d_시나리오'!$J$2-SQRT((1-A2845)*('d_시나리오'!$J$2-'d_시나리오'!$H$2)*('d_시나리오'!$J$2-'d_시나리오'!$I$2))))</f>
        <v/>
      </c>
      <c r="C2845">
        <f>RAND()</f>
        <v/>
      </c>
      <c r="D2845">
        <f>BETAINV(RAND(),IF(C2845&lt;'d_고정'!$B$26,'d_고정'!$B$23,'d_고정'!$B$16)+1,'d_고정'!$B$17-IF(C2845&lt;'d_고정'!$B$26,'d_고정'!$B$23,'d_고정'!$B$16)+1)*('d_고정'!$B$14+('d_고정'!$B$15-'d_고정'!$B$14)*RAND())</f>
        <v/>
      </c>
      <c r="E2845">
        <f>INDEX('d_분포'!$A$2:$A$28,RANDBETWEEN(1,27))</f>
        <v/>
      </c>
      <c r="F2845">
        <f>INDEX('d_분포'!$C$2:$C$5,RANDBETWEEN(1,4))*(0.9+0.2*RAND())</f>
        <v/>
      </c>
      <c r="G2845">
        <f>RAND()</f>
        <v/>
      </c>
      <c r="H2845">
        <f>(F2845+(1-F2845)*('d_고정'!$B$22*BETAINV(RAND(),IF(G2845&lt;'d_고정'!$B$26,'d_고정'!$B$25,'d_고정'!$B$20)+1,'d_고정'!$B$21-IF(G2845&lt;'d_고정'!$B$26,'d_고정'!$B$25,'d_고정'!$B$20)+1)+(1-'d_고정'!$B$22)*BETAINV(RAND(),IF(G2845&lt;'d_고정'!$B$26,'d_고정'!$B$24,'d_고정'!$B$18)+1,'d_고정'!$B$19-IF(G2845&lt;'d_고정'!$B$26,'d_고정'!$B$24,'d_고정'!$B$18)+1))*('d_고정'!$B$14+('d_고정'!$B$15-'d_고정'!$B$14)*RAND()))/F2845</f>
        <v/>
      </c>
      <c r="I2845">
        <f>RAND()</f>
        <v/>
      </c>
      <c r="J2845">
        <f>IF('d_시나리오'!$J$3='d_시나리오'!$H$3,'d_시나리오'!$I$3,IF(I2845&lt;('d_시나리오'!$I$3-'d_시나리오'!$H$3)/('d_시나리오'!$J$3-'d_시나리오'!$H$3),'d_시나리오'!$H$3+SQRT(I2845*('d_시나리오'!$J$3-'d_시나리오'!$H$3)*('d_시나리오'!$I$3-'d_시나리오'!$H$3)),'d_시나리오'!$J$3-SQRT((1-I2845)*('d_시나리오'!$J$3-'d_시나리오'!$H$3)*('d_시나리오'!$J$3-'d_시나리오'!$I$3))))</f>
        <v/>
      </c>
      <c r="K2845">
        <f>RAND()</f>
        <v/>
      </c>
      <c r="L2845">
        <f>IF('d_시나리오'!$J$4='d_시나리오'!$H$4,'d_시나리오'!$I$4,IF(K2845&lt;('d_시나리오'!$I$4-'d_시나리오'!$H$4)/('d_시나리오'!$J$4-'d_시나리오'!$H$4),'d_시나리오'!$H$4+SQRT(K2845*('d_시나리오'!$J$4-'d_시나리오'!$H$4)*('d_시나리오'!$I$4-'d_시나리오'!$H$4)),'d_시나리오'!$J$4-SQRT((1-K2845)*('d_시나리오'!$J$4-'d_시나리오'!$H$4)*('d_시나리오'!$J$4-'d_시나리오'!$I$4))))</f>
        <v/>
      </c>
      <c r="M2845">
        <f>RAND()</f>
        <v/>
      </c>
      <c r="N2845">
        <f>IF('d_시나리오'!$J$5='d_시나리오'!$H$5,'d_시나리오'!$I$5,IF(M2845&lt;('d_시나리오'!$I$5-'d_시나리오'!$H$5)/('d_시나리오'!$J$5-'d_시나리오'!$H$5),'d_시나리오'!$H$5+SQRT(M2845*('d_시나리오'!$J$5-'d_시나리오'!$H$5)*('d_시나리오'!$I$5-'d_시나리오'!$H$5)),'d_시나리오'!$J$5-SQRT((1-M2845)*('d_시나리오'!$J$5-'d_시나리오'!$H$5)*('d_시나리오'!$J$5-'d_시나리오'!$I$5))))</f>
        <v/>
      </c>
      <c r="O2845">
        <f>RAND()</f>
        <v/>
      </c>
      <c r="P2845">
        <f>IF('d_시나리오'!$J$6='d_시나리오'!$H$6,'d_시나리오'!$I$6,IF(O2845&lt;('d_시나리오'!$I$6-'d_시나리오'!$H$6)/('d_시나리오'!$J$6-'d_시나리오'!$H$6),'d_시나리오'!$H$6+SQRT(O2845*('d_시나리오'!$J$6-'d_시나리오'!$H$6)*('d_시나리오'!$I$6-'d_시나리오'!$H$6)),'d_시나리오'!$J$6-SQRT((1-O2845)*('d_시나리오'!$J$6-'d_시나리오'!$H$6)*('d_시나리오'!$J$6-'d_시나리오'!$I$6))))</f>
        <v/>
      </c>
      <c r="Q2845">
        <f>INDEX('d_분포'!$B$2:$B$57,RANDBETWEEN(1,56))</f>
        <v/>
      </c>
      <c r="R2845">
        <f>BETAINV(RAND(),5,5)</f>
        <v/>
      </c>
      <c r="S2845">
        <f>'d_고정'!$B$1*'6_기대효과'!$H$7*('d_시나리오'!$I$7/'d_고정'!$B$2)*B2845</f>
        <v/>
      </c>
      <c r="T2845">
        <f>S2845*D2845</f>
        <v/>
      </c>
      <c r="U2845">
        <f>S2845*F2845*H2845</f>
        <v/>
      </c>
      <c r="V2845">
        <f>S2845*F2845*(H2845-1)</f>
        <v/>
      </c>
      <c r="W2845">
        <f>U2845*J2845</f>
        <v/>
      </c>
      <c r="X2845">
        <f>T2845+W2845</f>
        <v/>
      </c>
      <c r="Y2845">
        <f>(T2845*E2845+W2845*L2845)*(1-R2845-'d_고정'!$B$13)</f>
        <v/>
      </c>
      <c r="Z2845">
        <f>(U2845*N2845*Q2845+'d_고정'!$B$3*('6_기대효과'!$H$7/8)*Q2845*'d_고정'!$B$10*P2845*('6_기대효과'!$K$7/'d_고정'!$B$9))*(1-R2845)</f>
        <v/>
      </c>
      <c r="AA2845">
        <f>W2845*L2845*(1-R2845-'d_고정'!$B$13)+U2845*MAX(N2845-'d_고정'!$B$10*P2845*('6_기대효과'!$K$7/'d_고정'!$B$9),0)*Q2845*(1-R2845)</f>
        <v/>
      </c>
      <c r="AB2845">
        <f>Y2845+Z2845</f>
        <v/>
      </c>
      <c r="AC2845">
        <f>Y2845/('d_고정'!$B$5*'6_기대효과'!$H$7/8)/'d_고정'!$B$6</f>
        <v/>
      </c>
      <c r="AD2845">
        <f>Y2845/('d_고정'!$B$8*'6_기대효과'!$H$7/8)</f>
        <v/>
      </c>
    </row>
    <row r="2846">
      <c r="A2846">
        <f>RAND()</f>
        <v/>
      </c>
      <c r="B2846">
        <f>IF('d_시나리오'!$J$2='d_시나리오'!$H$2,'d_시나리오'!$I$2,IF(A2846&lt;('d_시나리오'!$I$2-'d_시나리오'!$H$2)/('d_시나리오'!$J$2-'d_시나리오'!$H$2),'d_시나리오'!$H$2+SQRT(A2846*('d_시나리오'!$J$2-'d_시나리오'!$H$2)*('d_시나리오'!$I$2-'d_시나리오'!$H$2)),'d_시나리오'!$J$2-SQRT((1-A2846)*('d_시나리오'!$J$2-'d_시나리오'!$H$2)*('d_시나리오'!$J$2-'d_시나리오'!$I$2))))</f>
        <v/>
      </c>
      <c r="C2846">
        <f>RAND()</f>
        <v/>
      </c>
      <c r="D2846">
        <f>BETAINV(RAND(),IF(C2846&lt;'d_고정'!$B$26,'d_고정'!$B$23,'d_고정'!$B$16)+1,'d_고정'!$B$17-IF(C2846&lt;'d_고정'!$B$26,'d_고정'!$B$23,'d_고정'!$B$16)+1)*('d_고정'!$B$14+('d_고정'!$B$15-'d_고정'!$B$14)*RAND())</f>
        <v/>
      </c>
      <c r="E2846">
        <f>INDEX('d_분포'!$A$2:$A$28,RANDBETWEEN(1,27))</f>
        <v/>
      </c>
      <c r="F2846">
        <f>INDEX('d_분포'!$C$2:$C$5,RANDBETWEEN(1,4))*(0.9+0.2*RAND())</f>
        <v/>
      </c>
      <c r="G2846">
        <f>RAND()</f>
        <v/>
      </c>
      <c r="H2846">
        <f>(F2846+(1-F2846)*('d_고정'!$B$22*BETAINV(RAND(),IF(G2846&lt;'d_고정'!$B$26,'d_고정'!$B$25,'d_고정'!$B$20)+1,'d_고정'!$B$21-IF(G2846&lt;'d_고정'!$B$26,'d_고정'!$B$25,'d_고정'!$B$20)+1)+(1-'d_고정'!$B$22)*BETAINV(RAND(),IF(G2846&lt;'d_고정'!$B$26,'d_고정'!$B$24,'d_고정'!$B$18)+1,'d_고정'!$B$19-IF(G2846&lt;'d_고정'!$B$26,'d_고정'!$B$24,'d_고정'!$B$18)+1))*('d_고정'!$B$14+('d_고정'!$B$15-'d_고정'!$B$14)*RAND()))/F2846</f>
        <v/>
      </c>
      <c r="I2846">
        <f>RAND()</f>
        <v/>
      </c>
      <c r="J2846">
        <f>IF('d_시나리오'!$J$3='d_시나리오'!$H$3,'d_시나리오'!$I$3,IF(I2846&lt;('d_시나리오'!$I$3-'d_시나리오'!$H$3)/('d_시나리오'!$J$3-'d_시나리오'!$H$3),'d_시나리오'!$H$3+SQRT(I2846*('d_시나리오'!$J$3-'d_시나리오'!$H$3)*('d_시나리오'!$I$3-'d_시나리오'!$H$3)),'d_시나리오'!$J$3-SQRT((1-I2846)*('d_시나리오'!$J$3-'d_시나리오'!$H$3)*('d_시나리오'!$J$3-'d_시나리오'!$I$3))))</f>
        <v/>
      </c>
      <c r="K2846">
        <f>RAND()</f>
        <v/>
      </c>
      <c r="L2846">
        <f>IF('d_시나리오'!$J$4='d_시나리오'!$H$4,'d_시나리오'!$I$4,IF(K2846&lt;('d_시나리오'!$I$4-'d_시나리오'!$H$4)/('d_시나리오'!$J$4-'d_시나리오'!$H$4),'d_시나리오'!$H$4+SQRT(K2846*('d_시나리오'!$J$4-'d_시나리오'!$H$4)*('d_시나리오'!$I$4-'d_시나리오'!$H$4)),'d_시나리오'!$J$4-SQRT((1-K2846)*('d_시나리오'!$J$4-'d_시나리오'!$H$4)*('d_시나리오'!$J$4-'d_시나리오'!$I$4))))</f>
        <v/>
      </c>
      <c r="M2846">
        <f>RAND()</f>
        <v/>
      </c>
      <c r="N2846">
        <f>IF('d_시나리오'!$J$5='d_시나리오'!$H$5,'d_시나리오'!$I$5,IF(M2846&lt;('d_시나리오'!$I$5-'d_시나리오'!$H$5)/('d_시나리오'!$J$5-'d_시나리오'!$H$5),'d_시나리오'!$H$5+SQRT(M2846*('d_시나리오'!$J$5-'d_시나리오'!$H$5)*('d_시나리오'!$I$5-'d_시나리오'!$H$5)),'d_시나리오'!$J$5-SQRT((1-M2846)*('d_시나리오'!$J$5-'d_시나리오'!$H$5)*('d_시나리오'!$J$5-'d_시나리오'!$I$5))))</f>
        <v/>
      </c>
      <c r="O2846">
        <f>RAND()</f>
        <v/>
      </c>
      <c r="P2846">
        <f>IF('d_시나리오'!$J$6='d_시나리오'!$H$6,'d_시나리오'!$I$6,IF(O2846&lt;('d_시나리오'!$I$6-'d_시나리오'!$H$6)/('d_시나리오'!$J$6-'d_시나리오'!$H$6),'d_시나리오'!$H$6+SQRT(O2846*('d_시나리오'!$J$6-'d_시나리오'!$H$6)*('d_시나리오'!$I$6-'d_시나리오'!$H$6)),'d_시나리오'!$J$6-SQRT((1-O2846)*('d_시나리오'!$J$6-'d_시나리오'!$H$6)*('d_시나리오'!$J$6-'d_시나리오'!$I$6))))</f>
        <v/>
      </c>
      <c r="Q2846">
        <f>INDEX('d_분포'!$B$2:$B$57,RANDBETWEEN(1,56))</f>
        <v/>
      </c>
      <c r="R2846">
        <f>BETAINV(RAND(),5,5)</f>
        <v/>
      </c>
      <c r="S2846">
        <f>'d_고정'!$B$1*'6_기대효과'!$H$7*('d_시나리오'!$I$7/'d_고정'!$B$2)*B2846</f>
        <v/>
      </c>
      <c r="T2846">
        <f>S2846*D2846</f>
        <v/>
      </c>
      <c r="U2846">
        <f>S2846*F2846*H2846</f>
        <v/>
      </c>
      <c r="V2846">
        <f>S2846*F2846*(H2846-1)</f>
        <v/>
      </c>
      <c r="W2846">
        <f>U2846*J2846</f>
        <v/>
      </c>
      <c r="X2846">
        <f>T2846+W2846</f>
        <v/>
      </c>
      <c r="Y2846">
        <f>(T2846*E2846+W2846*L2846)*(1-R2846-'d_고정'!$B$13)</f>
        <v/>
      </c>
      <c r="Z2846">
        <f>(U2846*N2846*Q2846+'d_고정'!$B$3*('6_기대효과'!$H$7/8)*Q2846*'d_고정'!$B$10*P2846*('6_기대효과'!$K$7/'d_고정'!$B$9))*(1-R2846)</f>
        <v/>
      </c>
      <c r="AA2846">
        <f>W2846*L2846*(1-R2846-'d_고정'!$B$13)+U2846*MAX(N2846-'d_고정'!$B$10*P2846*('6_기대효과'!$K$7/'d_고정'!$B$9),0)*Q2846*(1-R2846)</f>
        <v/>
      </c>
      <c r="AB2846">
        <f>Y2846+Z2846</f>
        <v/>
      </c>
      <c r="AC2846">
        <f>Y2846/('d_고정'!$B$5*'6_기대효과'!$H$7/8)/'d_고정'!$B$6</f>
        <v/>
      </c>
      <c r="AD2846">
        <f>Y2846/('d_고정'!$B$8*'6_기대효과'!$H$7/8)</f>
        <v/>
      </c>
    </row>
    <row r="2847">
      <c r="A2847">
        <f>RAND()</f>
        <v/>
      </c>
      <c r="B2847">
        <f>IF('d_시나리오'!$J$2='d_시나리오'!$H$2,'d_시나리오'!$I$2,IF(A2847&lt;('d_시나리오'!$I$2-'d_시나리오'!$H$2)/('d_시나리오'!$J$2-'d_시나리오'!$H$2),'d_시나리오'!$H$2+SQRT(A2847*('d_시나리오'!$J$2-'d_시나리오'!$H$2)*('d_시나리오'!$I$2-'d_시나리오'!$H$2)),'d_시나리오'!$J$2-SQRT((1-A2847)*('d_시나리오'!$J$2-'d_시나리오'!$H$2)*('d_시나리오'!$J$2-'d_시나리오'!$I$2))))</f>
        <v/>
      </c>
      <c r="C2847">
        <f>RAND()</f>
        <v/>
      </c>
      <c r="D2847">
        <f>BETAINV(RAND(),IF(C2847&lt;'d_고정'!$B$26,'d_고정'!$B$23,'d_고정'!$B$16)+1,'d_고정'!$B$17-IF(C2847&lt;'d_고정'!$B$26,'d_고정'!$B$23,'d_고정'!$B$16)+1)*('d_고정'!$B$14+('d_고정'!$B$15-'d_고정'!$B$14)*RAND())</f>
        <v/>
      </c>
      <c r="E2847">
        <f>INDEX('d_분포'!$A$2:$A$28,RANDBETWEEN(1,27))</f>
        <v/>
      </c>
      <c r="F2847">
        <f>INDEX('d_분포'!$C$2:$C$5,RANDBETWEEN(1,4))*(0.9+0.2*RAND())</f>
        <v/>
      </c>
      <c r="G2847">
        <f>RAND()</f>
        <v/>
      </c>
      <c r="H2847">
        <f>(F2847+(1-F2847)*('d_고정'!$B$22*BETAINV(RAND(),IF(G2847&lt;'d_고정'!$B$26,'d_고정'!$B$25,'d_고정'!$B$20)+1,'d_고정'!$B$21-IF(G2847&lt;'d_고정'!$B$26,'d_고정'!$B$25,'d_고정'!$B$20)+1)+(1-'d_고정'!$B$22)*BETAINV(RAND(),IF(G2847&lt;'d_고정'!$B$26,'d_고정'!$B$24,'d_고정'!$B$18)+1,'d_고정'!$B$19-IF(G2847&lt;'d_고정'!$B$26,'d_고정'!$B$24,'d_고정'!$B$18)+1))*('d_고정'!$B$14+('d_고정'!$B$15-'d_고정'!$B$14)*RAND()))/F2847</f>
        <v/>
      </c>
      <c r="I2847">
        <f>RAND()</f>
        <v/>
      </c>
      <c r="J2847">
        <f>IF('d_시나리오'!$J$3='d_시나리오'!$H$3,'d_시나리오'!$I$3,IF(I2847&lt;('d_시나리오'!$I$3-'d_시나리오'!$H$3)/('d_시나리오'!$J$3-'d_시나리오'!$H$3),'d_시나리오'!$H$3+SQRT(I2847*('d_시나리오'!$J$3-'d_시나리오'!$H$3)*('d_시나리오'!$I$3-'d_시나리오'!$H$3)),'d_시나리오'!$J$3-SQRT((1-I2847)*('d_시나리오'!$J$3-'d_시나리오'!$H$3)*('d_시나리오'!$J$3-'d_시나리오'!$I$3))))</f>
        <v/>
      </c>
      <c r="K2847">
        <f>RAND()</f>
        <v/>
      </c>
      <c r="L2847">
        <f>IF('d_시나리오'!$J$4='d_시나리오'!$H$4,'d_시나리오'!$I$4,IF(K2847&lt;('d_시나리오'!$I$4-'d_시나리오'!$H$4)/('d_시나리오'!$J$4-'d_시나리오'!$H$4),'d_시나리오'!$H$4+SQRT(K2847*('d_시나리오'!$J$4-'d_시나리오'!$H$4)*('d_시나리오'!$I$4-'d_시나리오'!$H$4)),'d_시나리오'!$J$4-SQRT((1-K2847)*('d_시나리오'!$J$4-'d_시나리오'!$H$4)*('d_시나리오'!$J$4-'d_시나리오'!$I$4))))</f>
        <v/>
      </c>
      <c r="M2847">
        <f>RAND()</f>
        <v/>
      </c>
      <c r="N2847">
        <f>IF('d_시나리오'!$J$5='d_시나리오'!$H$5,'d_시나리오'!$I$5,IF(M2847&lt;('d_시나리오'!$I$5-'d_시나리오'!$H$5)/('d_시나리오'!$J$5-'d_시나리오'!$H$5),'d_시나리오'!$H$5+SQRT(M2847*('d_시나리오'!$J$5-'d_시나리오'!$H$5)*('d_시나리오'!$I$5-'d_시나리오'!$H$5)),'d_시나리오'!$J$5-SQRT((1-M2847)*('d_시나리오'!$J$5-'d_시나리오'!$H$5)*('d_시나리오'!$J$5-'d_시나리오'!$I$5))))</f>
        <v/>
      </c>
      <c r="O2847">
        <f>RAND()</f>
        <v/>
      </c>
      <c r="P2847">
        <f>IF('d_시나리오'!$J$6='d_시나리오'!$H$6,'d_시나리오'!$I$6,IF(O2847&lt;('d_시나리오'!$I$6-'d_시나리오'!$H$6)/('d_시나리오'!$J$6-'d_시나리오'!$H$6),'d_시나리오'!$H$6+SQRT(O2847*('d_시나리오'!$J$6-'d_시나리오'!$H$6)*('d_시나리오'!$I$6-'d_시나리오'!$H$6)),'d_시나리오'!$J$6-SQRT((1-O2847)*('d_시나리오'!$J$6-'d_시나리오'!$H$6)*('d_시나리오'!$J$6-'d_시나리오'!$I$6))))</f>
        <v/>
      </c>
      <c r="Q2847">
        <f>INDEX('d_분포'!$B$2:$B$57,RANDBETWEEN(1,56))</f>
        <v/>
      </c>
      <c r="R2847">
        <f>BETAINV(RAND(),5,5)</f>
        <v/>
      </c>
      <c r="S2847">
        <f>'d_고정'!$B$1*'6_기대효과'!$H$7*('d_시나리오'!$I$7/'d_고정'!$B$2)*B2847</f>
        <v/>
      </c>
      <c r="T2847">
        <f>S2847*D2847</f>
        <v/>
      </c>
      <c r="U2847">
        <f>S2847*F2847*H2847</f>
        <v/>
      </c>
      <c r="V2847">
        <f>S2847*F2847*(H2847-1)</f>
        <v/>
      </c>
      <c r="W2847">
        <f>U2847*J2847</f>
        <v/>
      </c>
      <c r="X2847">
        <f>T2847+W2847</f>
        <v/>
      </c>
      <c r="Y2847">
        <f>(T2847*E2847+W2847*L2847)*(1-R2847-'d_고정'!$B$13)</f>
        <v/>
      </c>
      <c r="Z2847">
        <f>(U2847*N2847*Q2847+'d_고정'!$B$3*('6_기대효과'!$H$7/8)*Q2847*'d_고정'!$B$10*P2847*('6_기대효과'!$K$7/'d_고정'!$B$9))*(1-R2847)</f>
        <v/>
      </c>
      <c r="AA2847">
        <f>W2847*L2847*(1-R2847-'d_고정'!$B$13)+U2847*MAX(N2847-'d_고정'!$B$10*P2847*('6_기대효과'!$K$7/'d_고정'!$B$9),0)*Q2847*(1-R2847)</f>
        <v/>
      </c>
      <c r="AB2847">
        <f>Y2847+Z2847</f>
        <v/>
      </c>
      <c r="AC2847">
        <f>Y2847/('d_고정'!$B$5*'6_기대효과'!$H$7/8)/'d_고정'!$B$6</f>
        <v/>
      </c>
      <c r="AD2847">
        <f>Y2847/('d_고정'!$B$8*'6_기대효과'!$H$7/8)</f>
        <v/>
      </c>
    </row>
    <row r="2848">
      <c r="A2848">
        <f>RAND()</f>
        <v/>
      </c>
      <c r="B2848">
        <f>IF('d_시나리오'!$J$2='d_시나리오'!$H$2,'d_시나리오'!$I$2,IF(A2848&lt;('d_시나리오'!$I$2-'d_시나리오'!$H$2)/('d_시나리오'!$J$2-'d_시나리오'!$H$2),'d_시나리오'!$H$2+SQRT(A2848*('d_시나리오'!$J$2-'d_시나리오'!$H$2)*('d_시나리오'!$I$2-'d_시나리오'!$H$2)),'d_시나리오'!$J$2-SQRT((1-A2848)*('d_시나리오'!$J$2-'d_시나리오'!$H$2)*('d_시나리오'!$J$2-'d_시나리오'!$I$2))))</f>
        <v/>
      </c>
      <c r="C2848">
        <f>RAND()</f>
        <v/>
      </c>
      <c r="D2848">
        <f>BETAINV(RAND(),IF(C2848&lt;'d_고정'!$B$26,'d_고정'!$B$23,'d_고정'!$B$16)+1,'d_고정'!$B$17-IF(C2848&lt;'d_고정'!$B$26,'d_고정'!$B$23,'d_고정'!$B$16)+1)*('d_고정'!$B$14+('d_고정'!$B$15-'d_고정'!$B$14)*RAND())</f>
        <v/>
      </c>
      <c r="E2848">
        <f>INDEX('d_분포'!$A$2:$A$28,RANDBETWEEN(1,27))</f>
        <v/>
      </c>
      <c r="F2848">
        <f>INDEX('d_분포'!$C$2:$C$5,RANDBETWEEN(1,4))*(0.9+0.2*RAND())</f>
        <v/>
      </c>
      <c r="G2848">
        <f>RAND()</f>
        <v/>
      </c>
      <c r="H2848">
        <f>(F2848+(1-F2848)*('d_고정'!$B$22*BETAINV(RAND(),IF(G2848&lt;'d_고정'!$B$26,'d_고정'!$B$25,'d_고정'!$B$20)+1,'d_고정'!$B$21-IF(G2848&lt;'d_고정'!$B$26,'d_고정'!$B$25,'d_고정'!$B$20)+1)+(1-'d_고정'!$B$22)*BETAINV(RAND(),IF(G2848&lt;'d_고정'!$B$26,'d_고정'!$B$24,'d_고정'!$B$18)+1,'d_고정'!$B$19-IF(G2848&lt;'d_고정'!$B$26,'d_고정'!$B$24,'d_고정'!$B$18)+1))*('d_고정'!$B$14+('d_고정'!$B$15-'d_고정'!$B$14)*RAND()))/F2848</f>
        <v/>
      </c>
      <c r="I2848">
        <f>RAND()</f>
        <v/>
      </c>
      <c r="J2848">
        <f>IF('d_시나리오'!$J$3='d_시나리오'!$H$3,'d_시나리오'!$I$3,IF(I2848&lt;('d_시나리오'!$I$3-'d_시나리오'!$H$3)/('d_시나리오'!$J$3-'d_시나리오'!$H$3),'d_시나리오'!$H$3+SQRT(I2848*('d_시나리오'!$J$3-'d_시나리오'!$H$3)*('d_시나리오'!$I$3-'d_시나리오'!$H$3)),'d_시나리오'!$J$3-SQRT((1-I2848)*('d_시나리오'!$J$3-'d_시나리오'!$H$3)*('d_시나리오'!$J$3-'d_시나리오'!$I$3))))</f>
        <v/>
      </c>
      <c r="K2848">
        <f>RAND()</f>
        <v/>
      </c>
      <c r="L2848">
        <f>IF('d_시나리오'!$J$4='d_시나리오'!$H$4,'d_시나리오'!$I$4,IF(K2848&lt;('d_시나리오'!$I$4-'d_시나리오'!$H$4)/('d_시나리오'!$J$4-'d_시나리오'!$H$4),'d_시나리오'!$H$4+SQRT(K2848*('d_시나리오'!$J$4-'d_시나리오'!$H$4)*('d_시나리오'!$I$4-'d_시나리오'!$H$4)),'d_시나리오'!$J$4-SQRT((1-K2848)*('d_시나리오'!$J$4-'d_시나리오'!$H$4)*('d_시나리오'!$J$4-'d_시나리오'!$I$4))))</f>
        <v/>
      </c>
      <c r="M2848">
        <f>RAND()</f>
        <v/>
      </c>
      <c r="N2848">
        <f>IF('d_시나리오'!$J$5='d_시나리오'!$H$5,'d_시나리오'!$I$5,IF(M2848&lt;('d_시나리오'!$I$5-'d_시나리오'!$H$5)/('d_시나리오'!$J$5-'d_시나리오'!$H$5),'d_시나리오'!$H$5+SQRT(M2848*('d_시나리오'!$J$5-'d_시나리오'!$H$5)*('d_시나리오'!$I$5-'d_시나리오'!$H$5)),'d_시나리오'!$J$5-SQRT((1-M2848)*('d_시나리오'!$J$5-'d_시나리오'!$H$5)*('d_시나리오'!$J$5-'d_시나리오'!$I$5))))</f>
        <v/>
      </c>
      <c r="O2848">
        <f>RAND()</f>
        <v/>
      </c>
      <c r="P2848">
        <f>IF('d_시나리오'!$J$6='d_시나리오'!$H$6,'d_시나리오'!$I$6,IF(O2848&lt;('d_시나리오'!$I$6-'d_시나리오'!$H$6)/('d_시나리오'!$J$6-'d_시나리오'!$H$6),'d_시나리오'!$H$6+SQRT(O2848*('d_시나리오'!$J$6-'d_시나리오'!$H$6)*('d_시나리오'!$I$6-'d_시나리오'!$H$6)),'d_시나리오'!$J$6-SQRT((1-O2848)*('d_시나리오'!$J$6-'d_시나리오'!$H$6)*('d_시나리오'!$J$6-'d_시나리오'!$I$6))))</f>
        <v/>
      </c>
      <c r="Q2848">
        <f>INDEX('d_분포'!$B$2:$B$57,RANDBETWEEN(1,56))</f>
        <v/>
      </c>
      <c r="R2848">
        <f>BETAINV(RAND(),5,5)</f>
        <v/>
      </c>
      <c r="S2848">
        <f>'d_고정'!$B$1*'6_기대효과'!$H$7*('d_시나리오'!$I$7/'d_고정'!$B$2)*B2848</f>
        <v/>
      </c>
      <c r="T2848">
        <f>S2848*D2848</f>
        <v/>
      </c>
      <c r="U2848">
        <f>S2848*F2848*H2848</f>
        <v/>
      </c>
      <c r="V2848">
        <f>S2848*F2848*(H2848-1)</f>
        <v/>
      </c>
      <c r="W2848">
        <f>U2848*J2848</f>
        <v/>
      </c>
      <c r="X2848">
        <f>T2848+W2848</f>
        <v/>
      </c>
      <c r="Y2848">
        <f>(T2848*E2848+W2848*L2848)*(1-R2848-'d_고정'!$B$13)</f>
        <v/>
      </c>
      <c r="Z2848">
        <f>(U2848*N2848*Q2848+'d_고정'!$B$3*('6_기대효과'!$H$7/8)*Q2848*'d_고정'!$B$10*P2848*('6_기대효과'!$K$7/'d_고정'!$B$9))*(1-R2848)</f>
        <v/>
      </c>
      <c r="AA2848">
        <f>W2848*L2848*(1-R2848-'d_고정'!$B$13)+U2848*MAX(N2848-'d_고정'!$B$10*P2848*('6_기대효과'!$K$7/'d_고정'!$B$9),0)*Q2848*(1-R2848)</f>
        <v/>
      </c>
      <c r="AB2848">
        <f>Y2848+Z2848</f>
        <v/>
      </c>
      <c r="AC2848">
        <f>Y2848/('d_고정'!$B$5*'6_기대효과'!$H$7/8)/'d_고정'!$B$6</f>
        <v/>
      </c>
      <c r="AD2848">
        <f>Y2848/('d_고정'!$B$8*'6_기대효과'!$H$7/8)</f>
        <v/>
      </c>
    </row>
    <row r="2849">
      <c r="A2849">
        <f>RAND()</f>
        <v/>
      </c>
      <c r="B2849">
        <f>IF('d_시나리오'!$J$2='d_시나리오'!$H$2,'d_시나리오'!$I$2,IF(A2849&lt;('d_시나리오'!$I$2-'d_시나리오'!$H$2)/('d_시나리오'!$J$2-'d_시나리오'!$H$2),'d_시나리오'!$H$2+SQRT(A2849*('d_시나리오'!$J$2-'d_시나리오'!$H$2)*('d_시나리오'!$I$2-'d_시나리오'!$H$2)),'d_시나리오'!$J$2-SQRT((1-A2849)*('d_시나리오'!$J$2-'d_시나리오'!$H$2)*('d_시나리오'!$J$2-'d_시나리오'!$I$2))))</f>
        <v/>
      </c>
      <c r="C2849">
        <f>RAND()</f>
        <v/>
      </c>
      <c r="D2849">
        <f>BETAINV(RAND(),IF(C2849&lt;'d_고정'!$B$26,'d_고정'!$B$23,'d_고정'!$B$16)+1,'d_고정'!$B$17-IF(C2849&lt;'d_고정'!$B$26,'d_고정'!$B$23,'d_고정'!$B$16)+1)*('d_고정'!$B$14+('d_고정'!$B$15-'d_고정'!$B$14)*RAND())</f>
        <v/>
      </c>
      <c r="E2849">
        <f>INDEX('d_분포'!$A$2:$A$28,RANDBETWEEN(1,27))</f>
        <v/>
      </c>
      <c r="F2849">
        <f>INDEX('d_분포'!$C$2:$C$5,RANDBETWEEN(1,4))*(0.9+0.2*RAND())</f>
        <v/>
      </c>
      <c r="G2849">
        <f>RAND()</f>
        <v/>
      </c>
      <c r="H2849">
        <f>(F2849+(1-F2849)*('d_고정'!$B$22*BETAINV(RAND(),IF(G2849&lt;'d_고정'!$B$26,'d_고정'!$B$25,'d_고정'!$B$20)+1,'d_고정'!$B$21-IF(G2849&lt;'d_고정'!$B$26,'d_고정'!$B$25,'d_고정'!$B$20)+1)+(1-'d_고정'!$B$22)*BETAINV(RAND(),IF(G2849&lt;'d_고정'!$B$26,'d_고정'!$B$24,'d_고정'!$B$18)+1,'d_고정'!$B$19-IF(G2849&lt;'d_고정'!$B$26,'d_고정'!$B$24,'d_고정'!$B$18)+1))*('d_고정'!$B$14+('d_고정'!$B$15-'d_고정'!$B$14)*RAND()))/F2849</f>
        <v/>
      </c>
      <c r="I2849">
        <f>RAND()</f>
        <v/>
      </c>
      <c r="J2849">
        <f>IF('d_시나리오'!$J$3='d_시나리오'!$H$3,'d_시나리오'!$I$3,IF(I2849&lt;('d_시나리오'!$I$3-'d_시나리오'!$H$3)/('d_시나리오'!$J$3-'d_시나리오'!$H$3),'d_시나리오'!$H$3+SQRT(I2849*('d_시나리오'!$J$3-'d_시나리오'!$H$3)*('d_시나리오'!$I$3-'d_시나리오'!$H$3)),'d_시나리오'!$J$3-SQRT((1-I2849)*('d_시나리오'!$J$3-'d_시나리오'!$H$3)*('d_시나리오'!$J$3-'d_시나리오'!$I$3))))</f>
        <v/>
      </c>
      <c r="K2849">
        <f>RAND()</f>
        <v/>
      </c>
      <c r="L2849">
        <f>IF('d_시나리오'!$J$4='d_시나리오'!$H$4,'d_시나리오'!$I$4,IF(K2849&lt;('d_시나리오'!$I$4-'d_시나리오'!$H$4)/('d_시나리오'!$J$4-'d_시나리오'!$H$4),'d_시나리오'!$H$4+SQRT(K2849*('d_시나리오'!$J$4-'d_시나리오'!$H$4)*('d_시나리오'!$I$4-'d_시나리오'!$H$4)),'d_시나리오'!$J$4-SQRT((1-K2849)*('d_시나리오'!$J$4-'d_시나리오'!$H$4)*('d_시나리오'!$J$4-'d_시나리오'!$I$4))))</f>
        <v/>
      </c>
      <c r="M2849">
        <f>RAND()</f>
        <v/>
      </c>
      <c r="N2849">
        <f>IF('d_시나리오'!$J$5='d_시나리오'!$H$5,'d_시나리오'!$I$5,IF(M2849&lt;('d_시나리오'!$I$5-'d_시나리오'!$H$5)/('d_시나리오'!$J$5-'d_시나리오'!$H$5),'d_시나리오'!$H$5+SQRT(M2849*('d_시나리오'!$J$5-'d_시나리오'!$H$5)*('d_시나리오'!$I$5-'d_시나리오'!$H$5)),'d_시나리오'!$J$5-SQRT((1-M2849)*('d_시나리오'!$J$5-'d_시나리오'!$H$5)*('d_시나리오'!$J$5-'d_시나리오'!$I$5))))</f>
        <v/>
      </c>
      <c r="O2849">
        <f>RAND()</f>
        <v/>
      </c>
      <c r="P2849">
        <f>IF('d_시나리오'!$J$6='d_시나리오'!$H$6,'d_시나리오'!$I$6,IF(O2849&lt;('d_시나리오'!$I$6-'d_시나리오'!$H$6)/('d_시나리오'!$J$6-'d_시나리오'!$H$6),'d_시나리오'!$H$6+SQRT(O2849*('d_시나리오'!$J$6-'d_시나리오'!$H$6)*('d_시나리오'!$I$6-'d_시나리오'!$H$6)),'d_시나리오'!$J$6-SQRT((1-O2849)*('d_시나리오'!$J$6-'d_시나리오'!$H$6)*('d_시나리오'!$J$6-'d_시나리오'!$I$6))))</f>
        <v/>
      </c>
      <c r="Q2849">
        <f>INDEX('d_분포'!$B$2:$B$57,RANDBETWEEN(1,56))</f>
        <v/>
      </c>
      <c r="R2849">
        <f>BETAINV(RAND(),5,5)</f>
        <v/>
      </c>
      <c r="S2849">
        <f>'d_고정'!$B$1*'6_기대효과'!$H$7*('d_시나리오'!$I$7/'d_고정'!$B$2)*B2849</f>
        <v/>
      </c>
      <c r="T2849">
        <f>S2849*D2849</f>
        <v/>
      </c>
      <c r="U2849">
        <f>S2849*F2849*H2849</f>
        <v/>
      </c>
      <c r="V2849">
        <f>S2849*F2849*(H2849-1)</f>
        <v/>
      </c>
      <c r="W2849">
        <f>U2849*J2849</f>
        <v/>
      </c>
      <c r="X2849">
        <f>T2849+W2849</f>
        <v/>
      </c>
      <c r="Y2849">
        <f>(T2849*E2849+W2849*L2849)*(1-R2849-'d_고정'!$B$13)</f>
        <v/>
      </c>
      <c r="Z2849">
        <f>(U2849*N2849*Q2849+'d_고정'!$B$3*('6_기대효과'!$H$7/8)*Q2849*'d_고정'!$B$10*P2849*('6_기대효과'!$K$7/'d_고정'!$B$9))*(1-R2849)</f>
        <v/>
      </c>
      <c r="AA2849">
        <f>W2849*L2849*(1-R2849-'d_고정'!$B$13)+U2849*MAX(N2849-'d_고정'!$B$10*P2849*('6_기대효과'!$K$7/'d_고정'!$B$9),0)*Q2849*(1-R2849)</f>
        <v/>
      </c>
      <c r="AB2849">
        <f>Y2849+Z2849</f>
        <v/>
      </c>
      <c r="AC2849">
        <f>Y2849/('d_고정'!$B$5*'6_기대효과'!$H$7/8)/'d_고정'!$B$6</f>
        <v/>
      </c>
      <c r="AD2849">
        <f>Y2849/('d_고정'!$B$8*'6_기대효과'!$H$7/8)</f>
        <v/>
      </c>
    </row>
    <row r="2850">
      <c r="A2850">
        <f>RAND()</f>
        <v/>
      </c>
      <c r="B2850">
        <f>IF('d_시나리오'!$J$2='d_시나리오'!$H$2,'d_시나리오'!$I$2,IF(A2850&lt;('d_시나리오'!$I$2-'d_시나리오'!$H$2)/('d_시나리오'!$J$2-'d_시나리오'!$H$2),'d_시나리오'!$H$2+SQRT(A2850*('d_시나리오'!$J$2-'d_시나리오'!$H$2)*('d_시나리오'!$I$2-'d_시나리오'!$H$2)),'d_시나리오'!$J$2-SQRT((1-A2850)*('d_시나리오'!$J$2-'d_시나리오'!$H$2)*('d_시나리오'!$J$2-'d_시나리오'!$I$2))))</f>
        <v/>
      </c>
      <c r="C2850">
        <f>RAND()</f>
        <v/>
      </c>
      <c r="D2850">
        <f>BETAINV(RAND(),IF(C2850&lt;'d_고정'!$B$26,'d_고정'!$B$23,'d_고정'!$B$16)+1,'d_고정'!$B$17-IF(C2850&lt;'d_고정'!$B$26,'d_고정'!$B$23,'d_고정'!$B$16)+1)*('d_고정'!$B$14+('d_고정'!$B$15-'d_고정'!$B$14)*RAND())</f>
        <v/>
      </c>
      <c r="E2850">
        <f>INDEX('d_분포'!$A$2:$A$28,RANDBETWEEN(1,27))</f>
        <v/>
      </c>
      <c r="F2850">
        <f>INDEX('d_분포'!$C$2:$C$5,RANDBETWEEN(1,4))*(0.9+0.2*RAND())</f>
        <v/>
      </c>
      <c r="G2850">
        <f>RAND()</f>
        <v/>
      </c>
      <c r="H2850">
        <f>(F2850+(1-F2850)*('d_고정'!$B$22*BETAINV(RAND(),IF(G2850&lt;'d_고정'!$B$26,'d_고정'!$B$25,'d_고정'!$B$20)+1,'d_고정'!$B$21-IF(G2850&lt;'d_고정'!$B$26,'d_고정'!$B$25,'d_고정'!$B$20)+1)+(1-'d_고정'!$B$22)*BETAINV(RAND(),IF(G2850&lt;'d_고정'!$B$26,'d_고정'!$B$24,'d_고정'!$B$18)+1,'d_고정'!$B$19-IF(G2850&lt;'d_고정'!$B$26,'d_고정'!$B$24,'d_고정'!$B$18)+1))*('d_고정'!$B$14+('d_고정'!$B$15-'d_고정'!$B$14)*RAND()))/F2850</f>
        <v/>
      </c>
      <c r="I2850">
        <f>RAND()</f>
        <v/>
      </c>
      <c r="J2850">
        <f>IF('d_시나리오'!$J$3='d_시나리오'!$H$3,'d_시나리오'!$I$3,IF(I2850&lt;('d_시나리오'!$I$3-'d_시나리오'!$H$3)/('d_시나리오'!$J$3-'d_시나리오'!$H$3),'d_시나리오'!$H$3+SQRT(I2850*('d_시나리오'!$J$3-'d_시나리오'!$H$3)*('d_시나리오'!$I$3-'d_시나리오'!$H$3)),'d_시나리오'!$J$3-SQRT((1-I2850)*('d_시나리오'!$J$3-'d_시나리오'!$H$3)*('d_시나리오'!$J$3-'d_시나리오'!$I$3))))</f>
        <v/>
      </c>
      <c r="K2850">
        <f>RAND()</f>
        <v/>
      </c>
      <c r="L2850">
        <f>IF('d_시나리오'!$J$4='d_시나리오'!$H$4,'d_시나리오'!$I$4,IF(K2850&lt;('d_시나리오'!$I$4-'d_시나리오'!$H$4)/('d_시나리오'!$J$4-'d_시나리오'!$H$4),'d_시나리오'!$H$4+SQRT(K2850*('d_시나리오'!$J$4-'d_시나리오'!$H$4)*('d_시나리오'!$I$4-'d_시나리오'!$H$4)),'d_시나리오'!$J$4-SQRT((1-K2850)*('d_시나리오'!$J$4-'d_시나리오'!$H$4)*('d_시나리오'!$J$4-'d_시나리오'!$I$4))))</f>
        <v/>
      </c>
      <c r="M2850">
        <f>RAND()</f>
        <v/>
      </c>
      <c r="N2850">
        <f>IF('d_시나리오'!$J$5='d_시나리오'!$H$5,'d_시나리오'!$I$5,IF(M2850&lt;('d_시나리오'!$I$5-'d_시나리오'!$H$5)/('d_시나리오'!$J$5-'d_시나리오'!$H$5),'d_시나리오'!$H$5+SQRT(M2850*('d_시나리오'!$J$5-'d_시나리오'!$H$5)*('d_시나리오'!$I$5-'d_시나리오'!$H$5)),'d_시나리오'!$J$5-SQRT((1-M2850)*('d_시나리오'!$J$5-'d_시나리오'!$H$5)*('d_시나리오'!$J$5-'d_시나리오'!$I$5))))</f>
        <v/>
      </c>
      <c r="O2850">
        <f>RAND()</f>
        <v/>
      </c>
      <c r="P2850">
        <f>IF('d_시나리오'!$J$6='d_시나리오'!$H$6,'d_시나리오'!$I$6,IF(O2850&lt;('d_시나리오'!$I$6-'d_시나리오'!$H$6)/('d_시나리오'!$J$6-'d_시나리오'!$H$6),'d_시나리오'!$H$6+SQRT(O2850*('d_시나리오'!$J$6-'d_시나리오'!$H$6)*('d_시나리오'!$I$6-'d_시나리오'!$H$6)),'d_시나리오'!$J$6-SQRT((1-O2850)*('d_시나리오'!$J$6-'d_시나리오'!$H$6)*('d_시나리오'!$J$6-'d_시나리오'!$I$6))))</f>
        <v/>
      </c>
      <c r="Q2850">
        <f>INDEX('d_분포'!$B$2:$B$57,RANDBETWEEN(1,56))</f>
        <v/>
      </c>
      <c r="R2850">
        <f>BETAINV(RAND(),5,5)</f>
        <v/>
      </c>
      <c r="S2850">
        <f>'d_고정'!$B$1*'6_기대효과'!$H$7*('d_시나리오'!$I$7/'d_고정'!$B$2)*B2850</f>
        <v/>
      </c>
      <c r="T2850">
        <f>S2850*D2850</f>
        <v/>
      </c>
      <c r="U2850">
        <f>S2850*F2850*H2850</f>
        <v/>
      </c>
      <c r="V2850">
        <f>S2850*F2850*(H2850-1)</f>
        <v/>
      </c>
      <c r="W2850">
        <f>U2850*J2850</f>
        <v/>
      </c>
      <c r="X2850">
        <f>T2850+W2850</f>
        <v/>
      </c>
      <c r="Y2850">
        <f>(T2850*E2850+W2850*L2850)*(1-R2850-'d_고정'!$B$13)</f>
        <v/>
      </c>
      <c r="Z2850">
        <f>(U2850*N2850*Q2850+'d_고정'!$B$3*('6_기대효과'!$H$7/8)*Q2850*'d_고정'!$B$10*P2850*('6_기대효과'!$K$7/'d_고정'!$B$9))*(1-R2850)</f>
        <v/>
      </c>
      <c r="AA2850">
        <f>W2850*L2850*(1-R2850-'d_고정'!$B$13)+U2850*MAX(N2850-'d_고정'!$B$10*P2850*('6_기대효과'!$K$7/'d_고정'!$B$9),0)*Q2850*(1-R2850)</f>
        <v/>
      </c>
      <c r="AB2850">
        <f>Y2850+Z2850</f>
        <v/>
      </c>
      <c r="AC2850">
        <f>Y2850/('d_고정'!$B$5*'6_기대효과'!$H$7/8)/'d_고정'!$B$6</f>
        <v/>
      </c>
      <c r="AD2850">
        <f>Y2850/('d_고정'!$B$8*'6_기대효과'!$H$7/8)</f>
        <v/>
      </c>
    </row>
    <row r="2851">
      <c r="A2851">
        <f>RAND()</f>
        <v/>
      </c>
      <c r="B2851">
        <f>IF('d_시나리오'!$J$2='d_시나리오'!$H$2,'d_시나리오'!$I$2,IF(A2851&lt;('d_시나리오'!$I$2-'d_시나리오'!$H$2)/('d_시나리오'!$J$2-'d_시나리오'!$H$2),'d_시나리오'!$H$2+SQRT(A2851*('d_시나리오'!$J$2-'d_시나리오'!$H$2)*('d_시나리오'!$I$2-'d_시나리오'!$H$2)),'d_시나리오'!$J$2-SQRT((1-A2851)*('d_시나리오'!$J$2-'d_시나리오'!$H$2)*('d_시나리오'!$J$2-'d_시나리오'!$I$2))))</f>
        <v/>
      </c>
      <c r="C2851">
        <f>RAND()</f>
        <v/>
      </c>
      <c r="D2851">
        <f>BETAINV(RAND(),IF(C2851&lt;'d_고정'!$B$26,'d_고정'!$B$23,'d_고정'!$B$16)+1,'d_고정'!$B$17-IF(C2851&lt;'d_고정'!$B$26,'d_고정'!$B$23,'d_고정'!$B$16)+1)*('d_고정'!$B$14+('d_고정'!$B$15-'d_고정'!$B$14)*RAND())</f>
        <v/>
      </c>
      <c r="E2851">
        <f>INDEX('d_분포'!$A$2:$A$28,RANDBETWEEN(1,27))</f>
        <v/>
      </c>
      <c r="F2851">
        <f>INDEX('d_분포'!$C$2:$C$5,RANDBETWEEN(1,4))*(0.9+0.2*RAND())</f>
        <v/>
      </c>
      <c r="G2851">
        <f>RAND()</f>
        <v/>
      </c>
      <c r="H2851">
        <f>(F2851+(1-F2851)*('d_고정'!$B$22*BETAINV(RAND(),IF(G2851&lt;'d_고정'!$B$26,'d_고정'!$B$25,'d_고정'!$B$20)+1,'d_고정'!$B$21-IF(G2851&lt;'d_고정'!$B$26,'d_고정'!$B$25,'d_고정'!$B$20)+1)+(1-'d_고정'!$B$22)*BETAINV(RAND(),IF(G2851&lt;'d_고정'!$B$26,'d_고정'!$B$24,'d_고정'!$B$18)+1,'d_고정'!$B$19-IF(G2851&lt;'d_고정'!$B$26,'d_고정'!$B$24,'d_고정'!$B$18)+1))*('d_고정'!$B$14+('d_고정'!$B$15-'d_고정'!$B$14)*RAND()))/F2851</f>
        <v/>
      </c>
      <c r="I2851">
        <f>RAND()</f>
        <v/>
      </c>
      <c r="J2851">
        <f>IF('d_시나리오'!$J$3='d_시나리오'!$H$3,'d_시나리오'!$I$3,IF(I2851&lt;('d_시나리오'!$I$3-'d_시나리오'!$H$3)/('d_시나리오'!$J$3-'d_시나리오'!$H$3),'d_시나리오'!$H$3+SQRT(I2851*('d_시나리오'!$J$3-'d_시나리오'!$H$3)*('d_시나리오'!$I$3-'d_시나리오'!$H$3)),'d_시나리오'!$J$3-SQRT((1-I2851)*('d_시나리오'!$J$3-'d_시나리오'!$H$3)*('d_시나리오'!$J$3-'d_시나리오'!$I$3))))</f>
        <v/>
      </c>
      <c r="K2851">
        <f>RAND()</f>
        <v/>
      </c>
      <c r="L2851">
        <f>IF('d_시나리오'!$J$4='d_시나리오'!$H$4,'d_시나리오'!$I$4,IF(K2851&lt;('d_시나리오'!$I$4-'d_시나리오'!$H$4)/('d_시나리오'!$J$4-'d_시나리오'!$H$4),'d_시나리오'!$H$4+SQRT(K2851*('d_시나리오'!$J$4-'d_시나리오'!$H$4)*('d_시나리오'!$I$4-'d_시나리오'!$H$4)),'d_시나리오'!$J$4-SQRT((1-K2851)*('d_시나리오'!$J$4-'d_시나리오'!$H$4)*('d_시나리오'!$J$4-'d_시나리오'!$I$4))))</f>
        <v/>
      </c>
      <c r="M2851">
        <f>RAND()</f>
        <v/>
      </c>
      <c r="N2851">
        <f>IF('d_시나리오'!$J$5='d_시나리오'!$H$5,'d_시나리오'!$I$5,IF(M2851&lt;('d_시나리오'!$I$5-'d_시나리오'!$H$5)/('d_시나리오'!$J$5-'d_시나리오'!$H$5),'d_시나리오'!$H$5+SQRT(M2851*('d_시나리오'!$J$5-'d_시나리오'!$H$5)*('d_시나리오'!$I$5-'d_시나리오'!$H$5)),'d_시나리오'!$J$5-SQRT((1-M2851)*('d_시나리오'!$J$5-'d_시나리오'!$H$5)*('d_시나리오'!$J$5-'d_시나리오'!$I$5))))</f>
        <v/>
      </c>
      <c r="O2851">
        <f>RAND()</f>
        <v/>
      </c>
      <c r="P2851">
        <f>IF('d_시나리오'!$J$6='d_시나리오'!$H$6,'d_시나리오'!$I$6,IF(O2851&lt;('d_시나리오'!$I$6-'d_시나리오'!$H$6)/('d_시나리오'!$J$6-'d_시나리오'!$H$6),'d_시나리오'!$H$6+SQRT(O2851*('d_시나리오'!$J$6-'d_시나리오'!$H$6)*('d_시나리오'!$I$6-'d_시나리오'!$H$6)),'d_시나리오'!$J$6-SQRT((1-O2851)*('d_시나리오'!$J$6-'d_시나리오'!$H$6)*('d_시나리오'!$J$6-'d_시나리오'!$I$6))))</f>
        <v/>
      </c>
      <c r="Q2851">
        <f>INDEX('d_분포'!$B$2:$B$57,RANDBETWEEN(1,56))</f>
        <v/>
      </c>
      <c r="R2851">
        <f>BETAINV(RAND(),5,5)</f>
        <v/>
      </c>
      <c r="S2851">
        <f>'d_고정'!$B$1*'6_기대효과'!$H$7*('d_시나리오'!$I$7/'d_고정'!$B$2)*B2851</f>
        <v/>
      </c>
      <c r="T2851">
        <f>S2851*D2851</f>
        <v/>
      </c>
      <c r="U2851">
        <f>S2851*F2851*H2851</f>
        <v/>
      </c>
      <c r="V2851">
        <f>S2851*F2851*(H2851-1)</f>
        <v/>
      </c>
      <c r="W2851">
        <f>U2851*J2851</f>
        <v/>
      </c>
      <c r="X2851">
        <f>T2851+W2851</f>
        <v/>
      </c>
      <c r="Y2851">
        <f>(T2851*E2851+W2851*L2851)*(1-R2851-'d_고정'!$B$13)</f>
        <v/>
      </c>
      <c r="Z2851">
        <f>(U2851*N2851*Q2851+'d_고정'!$B$3*('6_기대효과'!$H$7/8)*Q2851*'d_고정'!$B$10*P2851*('6_기대효과'!$K$7/'d_고정'!$B$9))*(1-R2851)</f>
        <v/>
      </c>
      <c r="AA2851">
        <f>W2851*L2851*(1-R2851-'d_고정'!$B$13)+U2851*MAX(N2851-'d_고정'!$B$10*P2851*('6_기대효과'!$K$7/'d_고정'!$B$9),0)*Q2851*(1-R2851)</f>
        <v/>
      </c>
      <c r="AB2851">
        <f>Y2851+Z2851</f>
        <v/>
      </c>
      <c r="AC2851">
        <f>Y2851/('d_고정'!$B$5*'6_기대효과'!$H$7/8)/'d_고정'!$B$6</f>
        <v/>
      </c>
      <c r="AD2851">
        <f>Y2851/('d_고정'!$B$8*'6_기대효과'!$H$7/8)</f>
        <v/>
      </c>
    </row>
    <row r="2852">
      <c r="A2852">
        <f>RAND()</f>
        <v/>
      </c>
      <c r="B2852">
        <f>IF('d_시나리오'!$J$2='d_시나리오'!$H$2,'d_시나리오'!$I$2,IF(A2852&lt;('d_시나리오'!$I$2-'d_시나리오'!$H$2)/('d_시나리오'!$J$2-'d_시나리오'!$H$2),'d_시나리오'!$H$2+SQRT(A2852*('d_시나리오'!$J$2-'d_시나리오'!$H$2)*('d_시나리오'!$I$2-'d_시나리오'!$H$2)),'d_시나리오'!$J$2-SQRT((1-A2852)*('d_시나리오'!$J$2-'d_시나리오'!$H$2)*('d_시나리오'!$J$2-'d_시나리오'!$I$2))))</f>
        <v/>
      </c>
      <c r="C2852">
        <f>RAND()</f>
        <v/>
      </c>
      <c r="D2852">
        <f>BETAINV(RAND(),IF(C2852&lt;'d_고정'!$B$26,'d_고정'!$B$23,'d_고정'!$B$16)+1,'d_고정'!$B$17-IF(C2852&lt;'d_고정'!$B$26,'d_고정'!$B$23,'d_고정'!$B$16)+1)*('d_고정'!$B$14+('d_고정'!$B$15-'d_고정'!$B$14)*RAND())</f>
        <v/>
      </c>
      <c r="E2852">
        <f>INDEX('d_분포'!$A$2:$A$28,RANDBETWEEN(1,27))</f>
        <v/>
      </c>
      <c r="F2852">
        <f>INDEX('d_분포'!$C$2:$C$5,RANDBETWEEN(1,4))*(0.9+0.2*RAND())</f>
        <v/>
      </c>
      <c r="G2852">
        <f>RAND()</f>
        <v/>
      </c>
      <c r="H2852">
        <f>(F2852+(1-F2852)*('d_고정'!$B$22*BETAINV(RAND(),IF(G2852&lt;'d_고정'!$B$26,'d_고정'!$B$25,'d_고정'!$B$20)+1,'d_고정'!$B$21-IF(G2852&lt;'d_고정'!$B$26,'d_고정'!$B$25,'d_고정'!$B$20)+1)+(1-'d_고정'!$B$22)*BETAINV(RAND(),IF(G2852&lt;'d_고정'!$B$26,'d_고정'!$B$24,'d_고정'!$B$18)+1,'d_고정'!$B$19-IF(G2852&lt;'d_고정'!$B$26,'d_고정'!$B$24,'d_고정'!$B$18)+1))*('d_고정'!$B$14+('d_고정'!$B$15-'d_고정'!$B$14)*RAND()))/F2852</f>
        <v/>
      </c>
      <c r="I2852">
        <f>RAND()</f>
        <v/>
      </c>
      <c r="J2852">
        <f>IF('d_시나리오'!$J$3='d_시나리오'!$H$3,'d_시나리오'!$I$3,IF(I2852&lt;('d_시나리오'!$I$3-'d_시나리오'!$H$3)/('d_시나리오'!$J$3-'d_시나리오'!$H$3),'d_시나리오'!$H$3+SQRT(I2852*('d_시나리오'!$J$3-'d_시나리오'!$H$3)*('d_시나리오'!$I$3-'d_시나리오'!$H$3)),'d_시나리오'!$J$3-SQRT((1-I2852)*('d_시나리오'!$J$3-'d_시나리오'!$H$3)*('d_시나리오'!$J$3-'d_시나리오'!$I$3))))</f>
        <v/>
      </c>
      <c r="K2852">
        <f>RAND()</f>
        <v/>
      </c>
      <c r="L2852">
        <f>IF('d_시나리오'!$J$4='d_시나리오'!$H$4,'d_시나리오'!$I$4,IF(K2852&lt;('d_시나리오'!$I$4-'d_시나리오'!$H$4)/('d_시나리오'!$J$4-'d_시나리오'!$H$4),'d_시나리오'!$H$4+SQRT(K2852*('d_시나리오'!$J$4-'d_시나리오'!$H$4)*('d_시나리오'!$I$4-'d_시나리오'!$H$4)),'d_시나리오'!$J$4-SQRT((1-K2852)*('d_시나리오'!$J$4-'d_시나리오'!$H$4)*('d_시나리오'!$J$4-'d_시나리오'!$I$4))))</f>
        <v/>
      </c>
      <c r="M2852">
        <f>RAND()</f>
        <v/>
      </c>
      <c r="N2852">
        <f>IF('d_시나리오'!$J$5='d_시나리오'!$H$5,'d_시나리오'!$I$5,IF(M2852&lt;('d_시나리오'!$I$5-'d_시나리오'!$H$5)/('d_시나리오'!$J$5-'d_시나리오'!$H$5),'d_시나리오'!$H$5+SQRT(M2852*('d_시나리오'!$J$5-'d_시나리오'!$H$5)*('d_시나리오'!$I$5-'d_시나리오'!$H$5)),'d_시나리오'!$J$5-SQRT((1-M2852)*('d_시나리오'!$J$5-'d_시나리오'!$H$5)*('d_시나리오'!$J$5-'d_시나리오'!$I$5))))</f>
        <v/>
      </c>
      <c r="O2852">
        <f>RAND()</f>
        <v/>
      </c>
      <c r="P2852">
        <f>IF('d_시나리오'!$J$6='d_시나리오'!$H$6,'d_시나리오'!$I$6,IF(O2852&lt;('d_시나리오'!$I$6-'d_시나리오'!$H$6)/('d_시나리오'!$J$6-'d_시나리오'!$H$6),'d_시나리오'!$H$6+SQRT(O2852*('d_시나리오'!$J$6-'d_시나리오'!$H$6)*('d_시나리오'!$I$6-'d_시나리오'!$H$6)),'d_시나리오'!$J$6-SQRT((1-O2852)*('d_시나리오'!$J$6-'d_시나리오'!$H$6)*('d_시나리오'!$J$6-'d_시나리오'!$I$6))))</f>
        <v/>
      </c>
      <c r="Q2852">
        <f>INDEX('d_분포'!$B$2:$B$57,RANDBETWEEN(1,56))</f>
        <v/>
      </c>
      <c r="R2852">
        <f>BETAINV(RAND(),5,5)</f>
        <v/>
      </c>
      <c r="S2852">
        <f>'d_고정'!$B$1*'6_기대효과'!$H$7*('d_시나리오'!$I$7/'d_고정'!$B$2)*B2852</f>
        <v/>
      </c>
      <c r="T2852">
        <f>S2852*D2852</f>
        <v/>
      </c>
      <c r="U2852">
        <f>S2852*F2852*H2852</f>
        <v/>
      </c>
      <c r="V2852">
        <f>S2852*F2852*(H2852-1)</f>
        <v/>
      </c>
      <c r="W2852">
        <f>U2852*J2852</f>
        <v/>
      </c>
      <c r="X2852">
        <f>T2852+W2852</f>
        <v/>
      </c>
      <c r="Y2852">
        <f>(T2852*E2852+W2852*L2852)*(1-R2852-'d_고정'!$B$13)</f>
        <v/>
      </c>
      <c r="Z2852">
        <f>(U2852*N2852*Q2852+'d_고정'!$B$3*('6_기대효과'!$H$7/8)*Q2852*'d_고정'!$B$10*P2852*('6_기대효과'!$K$7/'d_고정'!$B$9))*(1-R2852)</f>
        <v/>
      </c>
      <c r="AA2852">
        <f>W2852*L2852*(1-R2852-'d_고정'!$B$13)+U2852*MAX(N2852-'d_고정'!$B$10*P2852*('6_기대효과'!$K$7/'d_고정'!$B$9),0)*Q2852*(1-R2852)</f>
        <v/>
      </c>
      <c r="AB2852">
        <f>Y2852+Z2852</f>
        <v/>
      </c>
      <c r="AC2852">
        <f>Y2852/('d_고정'!$B$5*'6_기대효과'!$H$7/8)/'d_고정'!$B$6</f>
        <v/>
      </c>
      <c r="AD2852">
        <f>Y2852/('d_고정'!$B$8*'6_기대효과'!$H$7/8)</f>
        <v/>
      </c>
    </row>
    <row r="2853">
      <c r="A2853">
        <f>RAND()</f>
        <v/>
      </c>
      <c r="B2853">
        <f>IF('d_시나리오'!$J$2='d_시나리오'!$H$2,'d_시나리오'!$I$2,IF(A2853&lt;('d_시나리오'!$I$2-'d_시나리오'!$H$2)/('d_시나리오'!$J$2-'d_시나리오'!$H$2),'d_시나리오'!$H$2+SQRT(A2853*('d_시나리오'!$J$2-'d_시나리오'!$H$2)*('d_시나리오'!$I$2-'d_시나리오'!$H$2)),'d_시나리오'!$J$2-SQRT((1-A2853)*('d_시나리오'!$J$2-'d_시나리오'!$H$2)*('d_시나리오'!$J$2-'d_시나리오'!$I$2))))</f>
        <v/>
      </c>
      <c r="C2853">
        <f>RAND()</f>
        <v/>
      </c>
      <c r="D2853">
        <f>BETAINV(RAND(),IF(C2853&lt;'d_고정'!$B$26,'d_고정'!$B$23,'d_고정'!$B$16)+1,'d_고정'!$B$17-IF(C2853&lt;'d_고정'!$B$26,'d_고정'!$B$23,'d_고정'!$B$16)+1)*('d_고정'!$B$14+('d_고정'!$B$15-'d_고정'!$B$14)*RAND())</f>
        <v/>
      </c>
      <c r="E2853">
        <f>INDEX('d_분포'!$A$2:$A$28,RANDBETWEEN(1,27))</f>
        <v/>
      </c>
      <c r="F2853">
        <f>INDEX('d_분포'!$C$2:$C$5,RANDBETWEEN(1,4))*(0.9+0.2*RAND())</f>
        <v/>
      </c>
      <c r="G2853">
        <f>RAND()</f>
        <v/>
      </c>
      <c r="H2853">
        <f>(F2853+(1-F2853)*('d_고정'!$B$22*BETAINV(RAND(),IF(G2853&lt;'d_고정'!$B$26,'d_고정'!$B$25,'d_고정'!$B$20)+1,'d_고정'!$B$21-IF(G2853&lt;'d_고정'!$B$26,'d_고정'!$B$25,'d_고정'!$B$20)+1)+(1-'d_고정'!$B$22)*BETAINV(RAND(),IF(G2853&lt;'d_고정'!$B$26,'d_고정'!$B$24,'d_고정'!$B$18)+1,'d_고정'!$B$19-IF(G2853&lt;'d_고정'!$B$26,'d_고정'!$B$24,'d_고정'!$B$18)+1))*('d_고정'!$B$14+('d_고정'!$B$15-'d_고정'!$B$14)*RAND()))/F2853</f>
        <v/>
      </c>
      <c r="I2853">
        <f>RAND()</f>
        <v/>
      </c>
      <c r="J2853">
        <f>IF('d_시나리오'!$J$3='d_시나리오'!$H$3,'d_시나리오'!$I$3,IF(I2853&lt;('d_시나리오'!$I$3-'d_시나리오'!$H$3)/('d_시나리오'!$J$3-'d_시나리오'!$H$3),'d_시나리오'!$H$3+SQRT(I2853*('d_시나리오'!$J$3-'d_시나리오'!$H$3)*('d_시나리오'!$I$3-'d_시나리오'!$H$3)),'d_시나리오'!$J$3-SQRT((1-I2853)*('d_시나리오'!$J$3-'d_시나리오'!$H$3)*('d_시나리오'!$J$3-'d_시나리오'!$I$3))))</f>
        <v/>
      </c>
      <c r="K2853">
        <f>RAND()</f>
        <v/>
      </c>
      <c r="L2853">
        <f>IF('d_시나리오'!$J$4='d_시나리오'!$H$4,'d_시나리오'!$I$4,IF(K2853&lt;('d_시나리오'!$I$4-'d_시나리오'!$H$4)/('d_시나리오'!$J$4-'d_시나리오'!$H$4),'d_시나리오'!$H$4+SQRT(K2853*('d_시나리오'!$J$4-'d_시나리오'!$H$4)*('d_시나리오'!$I$4-'d_시나리오'!$H$4)),'d_시나리오'!$J$4-SQRT((1-K2853)*('d_시나리오'!$J$4-'d_시나리오'!$H$4)*('d_시나리오'!$J$4-'d_시나리오'!$I$4))))</f>
        <v/>
      </c>
      <c r="M2853">
        <f>RAND()</f>
        <v/>
      </c>
      <c r="N2853">
        <f>IF('d_시나리오'!$J$5='d_시나리오'!$H$5,'d_시나리오'!$I$5,IF(M2853&lt;('d_시나리오'!$I$5-'d_시나리오'!$H$5)/('d_시나리오'!$J$5-'d_시나리오'!$H$5),'d_시나리오'!$H$5+SQRT(M2853*('d_시나리오'!$J$5-'d_시나리오'!$H$5)*('d_시나리오'!$I$5-'d_시나리오'!$H$5)),'d_시나리오'!$J$5-SQRT((1-M2853)*('d_시나리오'!$J$5-'d_시나리오'!$H$5)*('d_시나리오'!$J$5-'d_시나리오'!$I$5))))</f>
        <v/>
      </c>
      <c r="O2853">
        <f>RAND()</f>
        <v/>
      </c>
      <c r="P2853">
        <f>IF('d_시나리오'!$J$6='d_시나리오'!$H$6,'d_시나리오'!$I$6,IF(O2853&lt;('d_시나리오'!$I$6-'d_시나리오'!$H$6)/('d_시나리오'!$J$6-'d_시나리오'!$H$6),'d_시나리오'!$H$6+SQRT(O2853*('d_시나리오'!$J$6-'d_시나리오'!$H$6)*('d_시나리오'!$I$6-'d_시나리오'!$H$6)),'d_시나리오'!$J$6-SQRT((1-O2853)*('d_시나리오'!$J$6-'d_시나리오'!$H$6)*('d_시나리오'!$J$6-'d_시나리오'!$I$6))))</f>
        <v/>
      </c>
      <c r="Q2853">
        <f>INDEX('d_분포'!$B$2:$B$57,RANDBETWEEN(1,56))</f>
        <v/>
      </c>
      <c r="R2853">
        <f>BETAINV(RAND(),5,5)</f>
        <v/>
      </c>
      <c r="S2853">
        <f>'d_고정'!$B$1*'6_기대효과'!$H$7*('d_시나리오'!$I$7/'d_고정'!$B$2)*B2853</f>
        <v/>
      </c>
      <c r="T2853">
        <f>S2853*D2853</f>
        <v/>
      </c>
      <c r="U2853">
        <f>S2853*F2853*H2853</f>
        <v/>
      </c>
      <c r="V2853">
        <f>S2853*F2853*(H2853-1)</f>
        <v/>
      </c>
      <c r="W2853">
        <f>U2853*J2853</f>
        <v/>
      </c>
      <c r="X2853">
        <f>T2853+W2853</f>
        <v/>
      </c>
      <c r="Y2853">
        <f>(T2853*E2853+W2853*L2853)*(1-R2853-'d_고정'!$B$13)</f>
        <v/>
      </c>
      <c r="Z2853">
        <f>(U2853*N2853*Q2853+'d_고정'!$B$3*('6_기대효과'!$H$7/8)*Q2853*'d_고정'!$B$10*P2853*('6_기대효과'!$K$7/'d_고정'!$B$9))*(1-R2853)</f>
        <v/>
      </c>
      <c r="AA2853">
        <f>W2853*L2853*(1-R2853-'d_고정'!$B$13)+U2853*MAX(N2853-'d_고정'!$B$10*P2853*('6_기대효과'!$K$7/'d_고정'!$B$9),0)*Q2853*(1-R2853)</f>
        <v/>
      </c>
      <c r="AB2853">
        <f>Y2853+Z2853</f>
        <v/>
      </c>
      <c r="AC2853">
        <f>Y2853/('d_고정'!$B$5*'6_기대효과'!$H$7/8)/'d_고정'!$B$6</f>
        <v/>
      </c>
      <c r="AD2853">
        <f>Y2853/('d_고정'!$B$8*'6_기대효과'!$H$7/8)</f>
        <v/>
      </c>
    </row>
    <row r="2854">
      <c r="A2854">
        <f>RAND()</f>
        <v/>
      </c>
      <c r="B2854">
        <f>IF('d_시나리오'!$J$2='d_시나리오'!$H$2,'d_시나리오'!$I$2,IF(A2854&lt;('d_시나리오'!$I$2-'d_시나리오'!$H$2)/('d_시나리오'!$J$2-'d_시나리오'!$H$2),'d_시나리오'!$H$2+SQRT(A2854*('d_시나리오'!$J$2-'d_시나리오'!$H$2)*('d_시나리오'!$I$2-'d_시나리오'!$H$2)),'d_시나리오'!$J$2-SQRT((1-A2854)*('d_시나리오'!$J$2-'d_시나리오'!$H$2)*('d_시나리오'!$J$2-'d_시나리오'!$I$2))))</f>
        <v/>
      </c>
      <c r="C2854">
        <f>RAND()</f>
        <v/>
      </c>
      <c r="D2854">
        <f>BETAINV(RAND(),IF(C2854&lt;'d_고정'!$B$26,'d_고정'!$B$23,'d_고정'!$B$16)+1,'d_고정'!$B$17-IF(C2854&lt;'d_고정'!$B$26,'d_고정'!$B$23,'d_고정'!$B$16)+1)*('d_고정'!$B$14+('d_고정'!$B$15-'d_고정'!$B$14)*RAND())</f>
        <v/>
      </c>
      <c r="E2854">
        <f>INDEX('d_분포'!$A$2:$A$28,RANDBETWEEN(1,27))</f>
        <v/>
      </c>
      <c r="F2854">
        <f>INDEX('d_분포'!$C$2:$C$5,RANDBETWEEN(1,4))*(0.9+0.2*RAND())</f>
        <v/>
      </c>
      <c r="G2854">
        <f>RAND()</f>
        <v/>
      </c>
      <c r="H2854">
        <f>(F2854+(1-F2854)*('d_고정'!$B$22*BETAINV(RAND(),IF(G2854&lt;'d_고정'!$B$26,'d_고정'!$B$25,'d_고정'!$B$20)+1,'d_고정'!$B$21-IF(G2854&lt;'d_고정'!$B$26,'d_고정'!$B$25,'d_고정'!$B$20)+1)+(1-'d_고정'!$B$22)*BETAINV(RAND(),IF(G2854&lt;'d_고정'!$B$26,'d_고정'!$B$24,'d_고정'!$B$18)+1,'d_고정'!$B$19-IF(G2854&lt;'d_고정'!$B$26,'d_고정'!$B$24,'d_고정'!$B$18)+1))*('d_고정'!$B$14+('d_고정'!$B$15-'d_고정'!$B$14)*RAND()))/F2854</f>
        <v/>
      </c>
      <c r="I2854">
        <f>RAND()</f>
        <v/>
      </c>
      <c r="J2854">
        <f>IF('d_시나리오'!$J$3='d_시나리오'!$H$3,'d_시나리오'!$I$3,IF(I2854&lt;('d_시나리오'!$I$3-'d_시나리오'!$H$3)/('d_시나리오'!$J$3-'d_시나리오'!$H$3),'d_시나리오'!$H$3+SQRT(I2854*('d_시나리오'!$J$3-'d_시나리오'!$H$3)*('d_시나리오'!$I$3-'d_시나리오'!$H$3)),'d_시나리오'!$J$3-SQRT((1-I2854)*('d_시나리오'!$J$3-'d_시나리오'!$H$3)*('d_시나리오'!$J$3-'d_시나리오'!$I$3))))</f>
        <v/>
      </c>
      <c r="K2854">
        <f>RAND()</f>
        <v/>
      </c>
      <c r="L2854">
        <f>IF('d_시나리오'!$J$4='d_시나리오'!$H$4,'d_시나리오'!$I$4,IF(K2854&lt;('d_시나리오'!$I$4-'d_시나리오'!$H$4)/('d_시나리오'!$J$4-'d_시나리오'!$H$4),'d_시나리오'!$H$4+SQRT(K2854*('d_시나리오'!$J$4-'d_시나리오'!$H$4)*('d_시나리오'!$I$4-'d_시나리오'!$H$4)),'d_시나리오'!$J$4-SQRT((1-K2854)*('d_시나리오'!$J$4-'d_시나리오'!$H$4)*('d_시나리오'!$J$4-'d_시나리오'!$I$4))))</f>
        <v/>
      </c>
      <c r="M2854">
        <f>RAND()</f>
        <v/>
      </c>
      <c r="N2854">
        <f>IF('d_시나리오'!$J$5='d_시나리오'!$H$5,'d_시나리오'!$I$5,IF(M2854&lt;('d_시나리오'!$I$5-'d_시나리오'!$H$5)/('d_시나리오'!$J$5-'d_시나리오'!$H$5),'d_시나리오'!$H$5+SQRT(M2854*('d_시나리오'!$J$5-'d_시나리오'!$H$5)*('d_시나리오'!$I$5-'d_시나리오'!$H$5)),'d_시나리오'!$J$5-SQRT((1-M2854)*('d_시나리오'!$J$5-'d_시나리오'!$H$5)*('d_시나리오'!$J$5-'d_시나리오'!$I$5))))</f>
        <v/>
      </c>
      <c r="O2854">
        <f>RAND()</f>
        <v/>
      </c>
      <c r="P2854">
        <f>IF('d_시나리오'!$J$6='d_시나리오'!$H$6,'d_시나리오'!$I$6,IF(O2854&lt;('d_시나리오'!$I$6-'d_시나리오'!$H$6)/('d_시나리오'!$J$6-'d_시나리오'!$H$6),'d_시나리오'!$H$6+SQRT(O2854*('d_시나리오'!$J$6-'d_시나리오'!$H$6)*('d_시나리오'!$I$6-'d_시나리오'!$H$6)),'d_시나리오'!$J$6-SQRT((1-O2854)*('d_시나리오'!$J$6-'d_시나리오'!$H$6)*('d_시나리오'!$J$6-'d_시나리오'!$I$6))))</f>
        <v/>
      </c>
      <c r="Q2854">
        <f>INDEX('d_분포'!$B$2:$B$57,RANDBETWEEN(1,56))</f>
        <v/>
      </c>
      <c r="R2854">
        <f>BETAINV(RAND(),5,5)</f>
        <v/>
      </c>
      <c r="S2854">
        <f>'d_고정'!$B$1*'6_기대효과'!$H$7*('d_시나리오'!$I$7/'d_고정'!$B$2)*B2854</f>
        <v/>
      </c>
      <c r="T2854">
        <f>S2854*D2854</f>
        <v/>
      </c>
      <c r="U2854">
        <f>S2854*F2854*H2854</f>
        <v/>
      </c>
      <c r="V2854">
        <f>S2854*F2854*(H2854-1)</f>
        <v/>
      </c>
      <c r="W2854">
        <f>U2854*J2854</f>
        <v/>
      </c>
      <c r="X2854">
        <f>T2854+W2854</f>
        <v/>
      </c>
      <c r="Y2854">
        <f>(T2854*E2854+W2854*L2854)*(1-R2854-'d_고정'!$B$13)</f>
        <v/>
      </c>
      <c r="Z2854">
        <f>(U2854*N2854*Q2854+'d_고정'!$B$3*('6_기대효과'!$H$7/8)*Q2854*'d_고정'!$B$10*P2854*('6_기대효과'!$K$7/'d_고정'!$B$9))*(1-R2854)</f>
        <v/>
      </c>
      <c r="AA2854">
        <f>W2854*L2854*(1-R2854-'d_고정'!$B$13)+U2854*MAX(N2854-'d_고정'!$B$10*P2854*('6_기대효과'!$K$7/'d_고정'!$B$9),0)*Q2854*(1-R2854)</f>
        <v/>
      </c>
      <c r="AB2854">
        <f>Y2854+Z2854</f>
        <v/>
      </c>
      <c r="AC2854">
        <f>Y2854/('d_고정'!$B$5*'6_기대효과'!$H$7/8)/'d_고정'!$B$6</f>
        <v/>
      </c>
      <c r="AD2854">
        <f>Y2854/('d_고정'!$B$8*'6_기대효과'!$H$7/8)</f>
        <v/>
      </c>
    </row>
    <row r="2855">
      <c r="A2855">
        <f>RAND()</f>
        <v/>
      </c>
      <c r="B2855">
        <f>IF('d_시나리오'!$J$2='d_시나리오'!$H$2,'d_시나리오'!$I$2,IF(A2855&lt;('d_시나리오'!$I$2-'d_시나리오'!$H$2)/('d_시나리오'!$J$2-'d_시나리오'!$H$2),'d_시나리오'!$H$2+SQRT(A2855*('d_시나리오'!$J$2-'d_시나리오'!$H$2)*('d_시나리오'!$I$2-'d_시나리오'!$H$2)),'d_시나리오'!$J$2-SQRT((1-A2855)*('d_시나리오'!$J$2-'d_시나리오'!$H$2)*('d_시나리오'!$J$2-'d_시나리오'!$I$2))))</f>
        <v/>
      </c>
      <c r="C2855">
        <f>RAND()</f>
        <v/>
      </c>
      <c r="D2855">
        <f>BETAINV(RAND(),IF(C2855&lt;'d_고정'!$B$26,'d_고정'!$B$23,'d_고정'!$B$16)+1,'d_고정'!$B$17-IF(C2855&lt;'d_고정'!$B$26,'d_고정'!$B$23,'d_고정'!$B$16)+1)*('d_고정'!$B$14+('d_고정'!$B$15-'d_고정'!$B$14)*RAND())</f>
        <v/>
      </c>
      <c r="E2855">
        <f>INDEX('d_분포'!$A$2:$A$28,RANDBETWEEN(1,27))</f>
        <v/>
      </c>
      <c r="F2855">
        <f>INDEX('d_분포'!$C$2:$C$5,RANDBETWEEN(1,4))*(0.9+0.2*RAND())</f>
        <v/>
      </c>
      <c r="G2855">
        <f>RAND()</f>
        <v/>
      </c>
      <c r="H2855">
        <f>(F2855+(1-F2855)*('d_고정'!$B$22*BETAINV(RAND(),IF(G2855&lt;'d_고정'!$B$26,'d_고정'!$B$25,'d_고정'!$B$20)+1,'d_고정'!$B$21-IF(G2855&lt;'d_고정'!$B$26,'d_고정'!$B$25,'d_고정'!$B$20)+1)+(1-'d_고정'!$B$22)*BETAINV(RAND(),IF(G2855&lt;'d_고정'!$B$26,'d_고정'!$B$24,'d_고정'!$B$18)+1,'d_고정'!$B$19-IF(G2855&lt;'d_고정'!$B$26,'d_고정'!$B$24,'d_고정'!$B$18)+1))*('d_고정'!$B$14+('d_고정'!$B$15-'d_고정'!$B$14)*RAND()))/F2855</f>
        <v/>
      </c>
      <c r="I2855">
        <f>RAND()</f>
        <v/>
      </c>
      <c r="J2855">
        <f>IF('d_시나리오'!$J$3='d_시나리오'!$H$3,'d_시나리오'!$I$3,IF(I2855&lt;('d_시나리오'!$I$3-'d_시나리오'!$H$3)/('d_시나리오'!$J$3-'d_시나리오'!$H$3),'d_시나리오'!$H$3+SQRT(I2855*('d_시나리오'!$J$3-'d_시나리오'!$H$3)*('d_시나리오'!$I$3-'d_시나리오'!$H$3)),'d_시나리오'!$J$3-SQRT((1-I2855)*('d_시나리오'!$J$3-'d_시나리오'!$H$3)*('d_시나리오'!$J$3-'d_시나리오'!$I$3))))</f>
        <v/>
      </c>
      <c r="K2855">
        <f>RAND()</f>
        <v/>
      </c>
      <c r="L2855">
        <f>IF('d_시나리오'!$J$4='d_시나리오'!$H$4,'d_시나리오'!$I$4,IF(K2855&lt;('d_시나리오'!$I$4-'d_시나리오'!$H$4)/('d_시나리오'!$J$4-'d_시나리오'!$H$4),'d_시나리오'!$H$4+SQRT(K2855*('d_시나리오'!$J$4-'d_시나리오'!$H$4)*('d_시나리오'!$I$4-'d_시나리오'!$H$4)),'d_시나리오'!$J$4-SQRT((1-K2855)*('d_시나리오'!$J$4-'d_시나리오'!$H$4)*('d_시나리오'!$J$4-'d_시나리오'!$I$4))))</f>
        <v/>
      </c>
      <c r="M2855">
        <f>RAND()</f>
        <v/>
      </c>
      <c r="N2855">
        <f>IF('d_시나리오'!$J$5='d_시나리오'!$H$5,'d_시나리오'!$I$5,IF(M2855&lt;('d_시나리오'!$I$5-'d_시나리오'!$H$5)/('d_시나리오'!$J$5-'d_시나리오'!$H$5),'d_시나리오'!$H$5+SQRT(M2855*('d_시나리오'!$J$5-'d_시나리오'!$H$5)*('d_시나리오'!$I$5-'d_시나리오'!$H$5)),'d_시나리오'!$J$5-SQRT((1-M2855)*('d_시나리오'!$J$5-'d_시나리오'!$H$5)*('d_시나리오'!$J$5-'d_시나리오'!$I$5))))</f>
        <v/>
      </c>
      <c r="O2855">
        <f>RAND()</f>
        <v/>
      </c>
      <c r="P2855">
        <f>IF('d_시나리오'!$J$6='d_시나리오'!$H$6,'d_시나리오'!$I$6,IF(O2855&lt;('d_시나리오'!$I$6-'d_시나리오'!$H$6)/('d_시나리오'!$J$6-'d_시나리오'!$H$6),'d_시나리오'!$H$6+SQRT(O2855*('d_시나리오'!$J$6-'d_시나리오'!$H$6)*('d_시나리오'!$I$6-'d_시나리오'!$H$6)),'d_시나리오'!$J$6-SQRT((1-O2855)*('d_시나리오'!$J$6-'d_시나리오'!$H$6)*('d_시나리오'!$J$6-'d_시나리오'!$I$6))))</f>
        <v/>
      </c>
      <c r="Q2855">
        <f>INDEX('d_분포'!$B$2:$B$57,RANDBETWEEN(1,56))</f>
        <v/>
      </c>
      <c r="R2855">
        <f>BETAINV(RAND(),5,5)</f>
        <v/>
      </c>
      <c r="S2855">
        <f>'d_고정'!$B$1*'6_기대효과'!$H$7*('d_시나리오'!$I$7/'d_고정'!$B$2)*B2855</f>
        <v/>
      </c>
      <c r="T2855">
        <f>S2855*D2855</f>
        <v/>
      </c>
      <c r="U2855">
        <f>S2855*F2855*H2855</f>
        <v/>
      </c>
      <c r="V2855">
        <f>S2855*F2855*(H2855-1)</f>
        <v/>
      </c>
      <c r="W2855">
        <f>U2855*J2855</f>
        <v/>
      </c>
      <c r="X2855">
        <f>T2855+W2855</f>
        <v/>
      </c>
      <c r="Y2855">
        <f>(T2855*E2855+W2855*L2855)*(1-R2855-'d_고정'!$B$13)</f>
        <v/>
      </c>
      <c r="Z2855">
        <f>(U2855*N2855*Q2855+'d_고정'!$B$3*('6_기대효과'!$H$7/8)*Q2855*'d_고정'!$B$10*P2855*('6_기대효과'!$K$7/'d_고정'!$B$9))*(1-R2855)</f>
        <v/>
      </c>
      <c r="AA2855">
        <f>W2855*L2855*(1-R2855-'d_고정'!$B$13)+U2855*MAX(N2855-'d_고정'!$B$10*P2855*('6_기대효과'!$K$7/'d_고정'!$B$9),0)*Q2855*(1-R2855)</f>
        <v/>
      </c>
      <c r="AB2855">
        <f>Y2855+Z2855</f>
        <v/>
      </c>
      <c r="AC2855">
        <f>Y2855/('d_고정'!$B$5*'6_기대효과'!$H$7/8)/'d_고정'!$B$6</f>
        <v/>
      </c>
      <c r="AD2855">
        <f>Y2855/('d_고정'!$B$8*'6_기대효과'!$H$7/8)</f>
        <v/>
      </c>
    </row>
    <row r="2856">
      <c r="A2856">
        <f>RAND()</f>
        <v/>
      </c>
      <c r="B2856">
        <f>IF('d_시나리오'!$J$2='d_시나리오'!$H$2,'d_시나리오'!$I$2,IF(A2856&lt;('d_시나리오'!$I$2-'d_시나리오'!$H$2)/('d_시나리오'!$J$2-'d_시나리오'!$H$2),'d_시나리오'!$H$2+SQRT(A2856*('d_시나리오'!$J$2-'d_시나리오'!$H$2)*('d_시나리오'!$I$2-'d_시나리오'!$H$2)),'d_시나리오'!$J$2-SQRT((1-A2856)*('d_시나리오'!$J$2-'d_시나리오'!$H$2)*('d_시나리오'!$J$2-'d_시나리오'!$I$2))))</f>
        <v/>
      </c>
      <c r="C2856">
        <f>RAND()</f>
        <v/>
      </c>
      <c r="D2856">
        <f>BETAINV(RAND(),IF(C2856&lt;'d_고정'!$B$26,'d_고정'!$B$23,'d_고정'!$B$16)+1,'d_고정'!$B$17-IF(C2856&lt;'d_고정'!$B$26,'d_고정'!$B$23,'d_고정'!$B$16)+1)*('d_고정'!$B$14+('d_고정'!$B$15-'d_고정'!$B$14)*RAND())</f>
        <v/>
      </c>
      <c r="E2856">
        <f>INDEX('d_분포'!$A$2:$A$28,RANDBETWEEN(1,27))</f>
        <v/>
      </c>
      <c r="F2856">
        <f>INDEX('d_분포'!$C$2:$C$5,RANDBETWEEN(1,4))*(0.9+0.2*RAND())</f>
        <v/>
      </c>
      <c r="G2856">
        <f>RAND()</f>
        <v/>
      </c>
      <c r="H2856">
        <f>(F2856+(1-F2856)*('d_고정'!$B$22*BETAINV(RAND(),IF(G2856&lt;'d_고정'!$B$26,'d_고정'!$B$25,'d_고정'!$B$20)+1,'d_고정'!$B$21-IF(G2856&lt;'d_고정'!$B$26,'d_고정'!$B$25,'d_고정'!$B$20)+1)+(1-'d_고정'!$B$22)*BETAINV(RAND(),IF(G2856&lt;'d_고정'!$B$26,'d_고정'!$B$24,'d_고정'!$B$18)+1,'d_고정'!$B$19-IF(G2856&lt;'d_고정'!$B$26,'d_고정'!$B$24,'d_고정'!$B$18)+1))*('d_고정'!$B$14+('d_고정'!$B$15-'d_고정'!$B$14)*RAND()))/F2856</f>
        <v/>
      </c>
      <c r="I2856">
        <f>RAND()</f>
        <v/>
      </c>
      <c r="J2856">
        <f>IF('d_시나리오'!$J$3='d_시나리오'!$H$3,'d_시나리오'!$I$3,IF(I2856&lt;('d_시나리오'!$I$3-'d_시나리오'!$H$3)/('d_시나리오'!$J$3-'d_시나리오'!$H$3),'d_시나리오'!$H$3+SQRT(I2856*('d_시나리오'!$J$3-'d_시나리오'!$H$3)*('d_시나리오'!$I$3-'d_시나리오'!$H$3)),'d_시나리오'!$J$3-SQRT((1-I2856)*('d_시나리오'!$J$3-'d_시나리오'!$H$3)*('d_시나리오'!$J$3-'d_시나리오'!$I$3))))</f>
        <v/>
      </c>
      <c r="K2856">
        <f>RAND()</f>
        <v/>
      </c>
      <c r="L2856">
        <f>IF('d_시나리오'!$J$4='d_시나리오'!$H$4,'d_시나리오'!$I$4,IF(K2856&lt;('d_시나리오'!$I$4-'d_시나리오'!$H$4)/('d_시나리오'!$J$4-'d_시나리오'!$H$4),'d_시나리오'!$H$4+SQRT(K2856*('d_시나리오'!$J$4-'d_시나리오'!$H$4)*('d_시나리오'!$I$4-'d_시나리오'!$H$4)),'d_시나리오'!$J$4-SQRT((1-K2856)*('d_시나리오'!$J$4-'d_시나리오'!$H$4)*('d_시나리오'!$J$4-'d_시나리오'!$I$4))))</f>
        <v/>
      </c>
      <c r="M2856">
        <f>RAND()</f>
        <v/>
      </c>
      <c r="N2856">
        <f>IF('d_시나리오'!$J$5='d_시나리오'!$H$5,'d_시나리오'!$I$5,IF(M2856&lt;('d_시나리오'!$I$5-'d_시나리오'!$H$5)/('d_시나리오'!$J$5-'d_시나리오'!$H$5),'d_시나리오'!$H$5+SQRT(M2856*('d_시나리오'!$J$5-'d_시나리오'!$H$5)*('d_시나리오'!$I$5-'d_시나리오'!$H$5)),'d_시나리오'!$J$5-SQRT((1-M2856)*('d_시나리오'!$J$5-'d_시나리오'!$H$5)*('d_시나리오'!$J$5-'d_시나리오'!$I$5))))</f>
        <v/>
      </c>
      <c r="O2856">
        <f>RAND()</f>
        <v/>
      </c>
      <c r="P2856">
        <f>IF('d_시나리오'!$J$6='d_시나리오'!$H$6,'d_시나리오'!$I$6,IF(O2856&lt;('d_시나리오'!$I$6-'d_시나리오'!$H$6)/('d_시나리오'!$J$6-'d_시나리오'!$H$6),'d_시나리오'!$H$6+SQRT(O2856*('d_시나리오'!$J$6-'d_시나리오'!$H$6)*('d_시나리오'!$I$6-'d_시나리오'!$H$6)),'d_시나리오'!$J$6-SQRT((1-O2856)*('d_시나리오'!$J$6-'d_시나리오'!$H$6)*('d_시나리오'!$J$6-'d_시나리오'!$I$6))))</f>
        <v/>
      </c>
      <c r="Q2856">
        <f>INDEX('d_분포'!$B$2:$B$57,RANDBETWEEN(1,56))</f>
        <v/>
      </c>
      <c r="R2856">
        <f>BETAINV(RAND(),5,5)</f>
        <v/>
      </c>
      <c r="S2856">
        <f>'d_고정'!$B$1*'6_기대효과'!$H$7*('d_시나리오'!$I$7/'d_고정'!$B$2)*B2856</f>
        <v/>
      </c>
      <c r="T2856">
        <f>S2856*D2856</f>
        <v/>
      </c>
      <c r="U2856">
        <f>S2856*F2856*H2856</f>
        <v/>
      </c>
      <c r="V2856">
        <f>S2856*F2856*(H2856-1)</f>
        <v/>
      </c>
      <c r="W2856">
        <f>U2856*J2856</f>
        <v/>
      </c>
      <c r="X2856">
        <f>T2856+W2856</f>
        <v/>
      </c>
      <c r="Y2856">
        <f>(T2856*E2856+W2856*L2856)*(1-R2856-'d_고정'!$B$13)</f>
        <v/>
      </c>
      <c r="Z2856">
        <f>(U2856*N2856*Q2856+'d_고정'!$B$3*('6_기대효과'!$H$7/8)*Q2856*'d_고정'!$B$10*P2856*('6_기대효과'!$K$7/'d_고정'!$B$9))*(1-R2856)</f>
        <v/>
      </c>
      <c r="AA2856">
        <f>W2856*L2856*(1-R2856-'d_고정'!$B$13)+U2856*MAX(N2856-'d_고정'!$B$10*P2856*('6_기대효과'!$K$7/'d_고정'!$B$9),0)*Q2856*(1-R2856)</f>
        <v/>
      </c>
      <c r="AB2856">
        <f>Y2856+Z2856</f>
        <v/>
      </c>
      <c r="AC2856">
        <f>Y2856/('d_고정'!$B$5*'6_기대효과'!$H$7/8)/'d_고정'!$B$6</f>
        <v/>
      </c>
      <c r="AD2856">
        <f>Y2856/('d_고정'!$B$8*'6_기대효과'!$H$7/8)</f>
        <v/>
      </c>
    </row>
    <row r="2857">
      <c r="A2857">
        <f>RAND()</f>
        <v/>
      </c>
      <c r="B2857">
        <f>IF('d_시나리오'!$J$2='d_시나리오'!$H$2,'d_시나리오'!$I$2,IF(A2857&lt;('d_시나리오'!$I$2-'d_시나리오'!$H$2)/('d_시나리오'!$J$2-'d_시나리오'!$H$2),'d_시나리오'!$H$2+SQRT(A2857*('d_시나리오'!$J$2-'d_시나리오'!$H$2)*('d_시나리오'!$I$2-'d_시나리오'!$H$2)),'d_시나리오'!$J$2-SQRT((1-A2857)*('d_시나리오'!$J$2-'d_시나리오'!$H$2)*('d_시나리오'!$J$2-'d_시나리오'!$I$2))))</f>
        <v/>
      </c>
      <c r="C2857">
        <f>RAND()</f>
        <v/>
      </c>
      <c r="D2857">
        <f>BETAINV(RAND(),IF(C2857&lt;'d_고정'!$B$26,'d_고정'!$B$23,'d_고정'!$B$16)+1,'d_고정'!$B$17-IF(C2857&lt;'d_고정'!$B$26,'d_고정'!$B$23,'d_고정'!$B$16)+1)*('d_고정'!$B$14+('d_고정'!$B$15-'d_고정'!$B$14)*RAND())</f>
        <v/>
      </c>
      <c r="E2857">
        <f>INDEX('d_분포'!$A$2:$A$28,RANDBETWEEN(1,27))</f>
        <v/>
      </c>
      <c r="F2857">
        <f>INDEX('d_분포'!$C$2:$C$5,RANDBETWEEN(1,4))*(0.9+0.2*RAND())</f>
        <v/>
      </c>
      <c r="G2857">
        <f>RAND()</f>
        <v/>
      </c>
      <c r="H2857">
        <f>(F2857+(1-F2857)*('d_고정'!$B$22*BETAINV(RAND(),IF(G2857&lt;'d_고정'!$B$26,'d_고정'!$B$25,'d_고정'!$B$20)+1,'d_고정'!$B$21-IF(G2857&lt;'d_고정'!$B$26,'d_고정'!$B$25,'d_고정'!$B$20)+1)+(1-'d_고정'!$B$22)*BETAINV(RAND(),IF(G2857&lt;'d_고정'!$B$26,'d_고정'!$B$24,'d_고정'!$B$18)+1,'d_고정'!$B$19-IF(G2857&lt;'d_고정'!$B$26,'d_고정'!$B$24,'d_고정'!$B$18)+1))*('d_고정'!$B$14+('d_고정'!$B$15-'d_고정'!$B$14)*RAND()))/F2857</f>
        <v/>
      </c>
      <c r="I2857">
        <f>RAND()</f>
        <v/>
      </c>
      <c r="J2857">
        <f>IF('d_시나리오'!$J$3='d_시나리오'!$H$3,'d_시나리오'!$I$3,IF(I2857&lt;('d_시나리오'!$I$3-'d_시나리오'!$H$3)/('d_시나리오'!$J$3-'d_시나리오'!$H$3),'d_시나리오'!$H$3+SQRT(I2857*('d_시나리오'!$J$3-'d_시나리오'!$H$3)*('d_시나리오'!$I$3-'d_시나리오'!$H$3)),'d_시나리오'!$J$3-SQRT((1-I2857)*('d_시나리오'!$J$3-'d_시나리오'!$H$3)*('d_시나리오'!$J$3-'d_시나리오'!$I$3))))</f>
        <v/>
      </c>
      <c r="K2857">
        <f>RAND()</f>
        <v/>
      </c>
      <c r="L2857">
        <f>IF('d_시나리오'!$J$4='d_시나리오'!$H$4,'d_시나리오'!$I$4,IF(K2857&lt;('d_시나리오'!$I$4-'d_시나리오'!$H$4)/('d_시나리오'!$J$4-'d_시나리오'!$H$4),'d_시나리오'!$H$4+SQRT(K2857*('d_시나리오'!$J$4-'d_시나리오'!$H$4)*('d_시나리오'!$I$4-'d_시나리오'!$H$4)),'d_시나리오'!$J$4-SQRT((1-K2857)*('d_시나리오'!$J$4-'d_시나리오'!$H$4)*('d_시나리오'!$J$4-'d_시나리오'!$I$4))))</f>
        <v/>
      </c>
      <c r="M2857">
        <f>RAND()</f>
        <v/>
      </c>
      <c r="N2857">
        <f>IF('d_시나리오'!$J$5='d_시나리오'!$H$5,'d_시나리오'!$I$5,IF(M2857&lt;('d_시나리오'!$I$5-'d_시나리오'!$H$5)/('d_시나리오'!$J$5-'d_시나리오'!$H$5),'d_시나리오'!$H$5+SQRT(M2857*('d_시나리오'!$J$5-'d_시나리오'!$H$5)*('d_시나리오'!$I$5-'d_시나리오'!$H$5)),'d_시나리오'!$J$5-SQRT((1-M2857)*('d_시나리오'!$J$5-'d_시나리오'!$H$5)*('d_시나리오'!$J$5-'d_시나리오'!$I$5))))</f>
        <v/>
      </c>
      <c r="O2857">
        <f>RAND()</f>
        <v/>
      </c>
      <c r="P2857">
        <f>IF('d_시나리오'!$J$6='d_시나리오'!$H$6,'d_시나리오'!$I$6,IF(O2857&lt;('d_시나리오'!$I$6-'d_시나리오'!$H$6)/('d_시나리오'!$J$6-'d_시나리오'!$H$6),'d_시나리오'!$H$6+SQRT(O2857*('d_시나리오'!$J$6-'d_시나리오'!$H$6)*('d_시나리오'!$I$6-'d_시나리오'!$H$6)),'d_시나리오'!$J$6-SQRT((1-O2857)*('d_시나리오'!$J$6-'d_시나리오'!$H$6)*('d_시나리오'!$J$6-'d_시나리오'!$I$6))))</f>
        <v/>
      </c>
      <c r="Q2857">
        <f>INDEX('d_분포'!$B$2:$B$57,RANDBETWEEN(1,56))</f>
        <v/>
      </c>
      <c r="R2857">
        <f>BETAINV(RAND(),5,5)</f>
        <v/>
      </c>
      <c r="S2857">
        <f>'d_고정'!$B$1*'6_기대효과'!$H$7*('d_시나리오'!$I$7/'d_고정'!$B$2)*B2857</f>
        <v/>
      </c>
      <c r="T2857">
        <f>S2857*D2857</f>
        <v/>
      </c>
      <c r="U2857">
        <f>S2857*F2857*H2857</f>
        <v/>
      </c>
      <c r="V2857">
        <f>S2857*F2857*(H2857-1)</f>
        <v/>
      </c>
      <c r="W2857">
        <f>U2857*J2857</f>
        <v/>
      </c>
      <c r="X2857">
        <f>T2857+W2857</f>
        <v/>
      </c>
      <c r="Y2857">
        <f>(T2857*E2857+W2857*L2857)*(1-R2857-'d_고정'!$B$13)</f>
        <v/>
      </c>
      <c r="Z2857">
        <f>(U2857*N2857*Q2857+'d_고정'!$B$3*('6_기대효과'!$H$7/8)*Q2857*'d_고정'!$B$10*P2857*('6_기대효과'!$K$7/'d_고정'!$B$9))*(1-R2857)</f>
        <v/>
      </c>
      <c r="AA2857">
        <f>W2857*L2857*(1-R2857-'d_고정'!$B$13)+U2857*MAX(N2857-'d_고정'!$B$10*P2857*('6_기대효과'!$K$7/'d_고정'!$B$9),0)*Q2857*(1-R2857)</f>
        <v/>
      </c>
      <c r="AB2857">
        <f>Y2857+Z2857</f>
        <v/>
      </c>
      <c r="AC2857">
        <f>Y2857/('d_고정'!$B$5*'6_기대효과'!$H$7/8)/'d_고정'!$B$6</f>
        <v/>
      </c>
      <c r="AD2857">
        <f>Y2857/('d_고정'!$B$8*'6_기대효과'!$H$7/8)</f>
        <v/>
      </c>
    </row>
    <row r="2858">
      <c r="A2858">
        <f>RAND()</f>
        <v/>
      </c>
      <c r="B2858">
        <f>IF('d_시나리오'!$J$2='d_시나리오'!$H$2,'d_시나리오'!$I$2,IF(A2858&lt;('d_시나리오'!$I$2-'d_시나리오'!$H$2)/('d_시나리오'!$J$2-'d_시나리오'!$H$2),'d_시나리오'!$H$2+SQRT(A2858*('d_시나리오'!$J$2-'d_시나리오'!$H$2)*('d_시나리오'!$I$2-'d_시나리오'!$H$2)),'d_시나리오'!$J$2-SQRT((1-A2858)*('d_시나리오'!$J$2-'d_시나리오'!$H$2)*('d_시나리오'!$J$2-'d_시나리오'!$I$2))))</f>
        <v/>
      </c>
      <c r="C2858">
        <f>RAND()</f>
        <v/>
      </c>
      <c r="D2858">
        <f>BETAINV(RAND(),IF(C2858&lt;'d_고정'!$B$26,'d_고정'!$B$23,'d_고정'!$B$16)+1,'d_고정'!$B$17-IF(C2858&lt;'d_고정'!$B$26,'d_고정'!$B$23,'d_고정'!$B$16)+1)*('d_고정'!$B$14+('d_고정'!$B$15-'d_고정'!$B$14)*RAND())</f>
        <v/>
      </c>
      <c r="E2858">
        <f>INDEX('d_분포'!$A$2:$A$28,RANDBETWEEN(1,27))</f>
        <v/>
      </c>
      <c r="F2858">
        <f>INDEX('d_분포'!$C$2:$C$5,RANDBETWEEN(1,4))*(0.9+0.2*RAND())</f>
        <v/>
      </c>
      <c r="G2858">
        <f>RAND()</f>
        <v/>
      </c>
      <c r="H2858">
        <f>(F2858+(1-F2858)*('d_고정'!$B$22*BETAINV(RAND(),IF(G2858&lt;'d_고정'!$B$26,'d_고정'!$B$25,'d_고정'!$B$20)+1,'d_고정'!$B$21-IF(G2858&lt;'d_고정'!$B$26,'d_고정'!$B$25,'d_고정'!$B$20)+1)+(1-'d_고정'!$B$22)*BETAINV(RAND(),IF(G2858&lt;'d_고정'!$B$26,'d_고정'!$B$24,'d_고정'!$B$18)+1,'d_고정'!$B$19-IF(G2858&lt;'d_고정'!$B$26,'d_고정'!$B$24,'d_고정'!$B$18)+1))*('d_고정'!$B$14+('d_고정'!$B$15-'d_고정'!$B$14)*RAND()))/F2858</f>
        <v/>
      </c>
      <c r="I2858">
        <f>RAND()</f>
        <v/>
      </c>
      <c r="J2858">
        <f>IF('d_시나리오'!$J$3='d_시나리오'!$H$3,'d_시나리오'!$I$3,IF(I2858&lt;('d_시나리오'!$I$3-'d_시나리오'!$H$3)/('d_시나리오'!$J$3-'d_시나리오'!$H$3),'d_시나리오'!$H$3+SQRT(I2858*('d_시나리오'!$J$3-'d_시나리오'!$H$3)*('d_시나리오'!$I$3-'d_시나리오'!$H$3)),'d_시나리오'!$J$3-SQRT((1-I2858)*('d_시나리오'!$J$3-'d_시나리오'!$H$3)*('d_시나리오'!$J$3-'d_시나리오'!$I$3))))</f>
        <v/>
      </c>
      <c r="K2858">
        <f>RAND()</f>
        <v/>
      </c>
      <c r="L2858">
        <f>IF('d_시나리오'!$J$4='d_시나리오'!$H$4,'d_시나리오'!$I$4,IF(K2858&lt;('d_시나리오'!$I$4-'d_시나리오'!$H$4)/('d_시나리오'!$J$4-'d_시나리오'!$H$4),'d_시나리오'!$H$4+SQRT(K2858*('d_시나리오'!$J$4-'d_시나리오'!$H$4)*('d_시나리오'!$I$4-'d_시나리오'!$H$4)),'d_시나리오'!$J$4-SQRT((1-K2858)*('d_시나리오'!$J$4-'d_시나리오'!$H$4)*('d_시나리오'!$J$4-'d_시나리오'!$I$4))))</f>
        <v/>
      </c>
      <c r="M2858">
        <f>RAND()</f>
        <v/>
      </c>
      <c r="N2858">
        <f>IF('d_시나리오'!$J$5='d_시나리오'!$H$5,'d_시나리오'!$I$5,IF(M2858&lt;('d_시나리오'!$I$5-'d_시나리오'!$H$5)/('d_시나리오'!$J$5-'d_시나리오'!$H$5),'d_시나리오'!$H$5+SQRT(M2858*('d_시나리오'!$J$5-'d_시나리오'!$H$5)*('d_시나리오'!$I$5-'d_시나리오'!$H$5)),'d_시나리오'!$J$5-SQRT((1-M2858)*('d_시나리오'!$J$5-'d_시나리오'!$H$5)*('d_시나리오'!$J$5-'d_시나리오'!$I$5))))</f>
        <v/>
      </c>
      <c r="O2858">
        <f>RAND()</f>
        <v/>
      </c>
      <c r="P2858">
        <f>IF('d_시나리오'!$J$6='d_시나리오'!$H$6,'d_시나리오'!$I$6,IF(O2858&lt;('d_시나리오'!$I$6-'d_시나리오'!$H$6)/('d_시나리오'!$J$6-'d_시나리오'!$H$6),'d_시나리오'!$H$6+SQRT(O2858*('d_시나리오'!$J$6-'d_시나리오'!$H$6)*('d_시나리오'!$I$6-'d_시나리오'!$H$6)),'d_시나리오'!$J$6-SQRT((1-O2858)*('d_시나리오'!$J$6-'d_시나리오'!$H$6)*('d_시나리오'!$J$6-'d_시나리오'!$I$6))))</f>
        <v/>
      </c>
      <c r="Q2858">
        <f>INDEX('d_분포'!$B$2:$B$57,RANDBETWEEN(1,56))</f>
        <v/>
      </c>
      <c r="R2858">
        <f>BETAINV(RAND(),5,5)</f>
        <v/>
      </c>
      <c r="S2858">
        <f>'d_고정'!$B$1*'6_기대효과'!$H$7*('d_시나리오'!$I$7/'d_고정'!$B$2)*B2858</f>
        <v/>
      </c>
      <c r="T2858">
        <f>S2858*D2858</f>
        <v/>
      </c>
      <c r="U2858">
        <f>S2858*F2858*H2858</f>
        <v/>
      </c>
      <c r="V2858">
        <f>S2858*F2858*(H2858-1)</f>
        <v/>
      </c>
      <c r="W2858">
        <f>U2858*J2858</f>
        <v/>
      </c>
      <c r="X2858">
        <f>T2858+W2858</f>
        <v/>
      </c>
      <c r="Y2858">
        <f>(T2858*E2858+W2858*L2858)*(1-R2858-'d_고정'!$B$13)</f>
        <v/>
      </c>
      <c r="Z2858">
        <f>(U2858*N2858*Q2858+'d_고정'!$B$3*('6_기대효과'!$H$7/8)*Q2858*'d_고정'!$B$10*P2858*('6_기대효과'!$K$7/'d_고정'!$B$9))*(1-R2858)</f>
        <v/>
      </c>
      <c r="AA2858">
        <f>W2858*L2858*(1-R2858-'d_고정'!$B$13)+U2858*MAX(N2858-'d_고정'!$B$10*P2858*('6_기대효과'!$K$7/'d_고정'!$B$9),0)*Q2858*(1-R2858)</f>
        <v/>
      </c>
      <c r="AB2858">
        <f>Y2858+Z2858</f>
        <v/>
      </c>
      <c r="AC2858">
        <f>Y2858/('d_고정'!$B$5*'6_기대효과'!$H$7/8)/'d_고정'!$B$6</f>
        <v/>
      </c>
      <c r="AD2858">
        <f>Y2858/('d_고정'!$B$8*'6_기대효과'!$H$7/8)</f>
        <v/>
      </c>
    </row>
    <row r="2859">
      <c r="A2859">
        <f>RAND()</f>
        <v/>
      </c>
      <c r="B2859">
        <f>IF('d_시나리오'!$J$2='d_시나리오'!$H$2,'d_시나리오'!$I$2,IF(A2859&lt;('d_시나리오'!$I$2-'d_시나리오'!$H$2)/('d_시나리오'!$J$2-'d_시나리오'!$H$2),'d_시나리오'!$H$2+SQRT(A2859*('d_시나리오'!$J$2-'d_시나리오'!$H$2)*('d_시나리오'!$I$2-'d_시나리오'!$H$2)),'d_시나리오'!$J$2-SQRT((1-A2859)*('d_시나리오'!$J$2-'d_시나리오'!$H$2)*('d_시나리오'!$J$2-'d_시나리오'!$I$2))))</f>
        <v/>
      </c>
      <c r="C2859">
        <f>RAND()</f>
        <v/>
      </c>
      <c r="D2859">
        <f>BETAINV(RAND(),IF(C2859&lt;'d_고정'!$B$26,'d_고정'!$B$23,'d_고정'!$B$16)+1,'d_고정'!$B$17-IF(C2859&lt;'d_고정'!$B$26,'d_고정'!$B$23,'d_고정'!$B$16)+1)*('d_고정'!$B$14+('d_고정'!$B$15-'d_고정'!$B$14)*RAND())</f>
        <v/>
      </c>
      <c r="E2859">
        <f>INDEX('d_분포'!$A$2:$A$28,RANDBETWEEN(1,27))</f>
        <v/>
      </c>
      <c r="F2859">
        <f>INDEX('d_분포'!$C$2:$C$5,RANDBETWEEN(1,4))*(0.9+0.2*RAND())</f>
        <v/>
      </c>
      <c r="G2859">
        <f>RAND()</f>
        <v/>
      </c>
      <c r="H2859">
        <f>(F2859+(1-F2859)*('d_고정'!$B$22*BETAINV(RAND(),IF(G2859&lt;'d_고정'!$B$26,'d_고정'!$B$25,'d_고정'!$B$20)+1,'d_고정'!$B$21-IF(G2859&lt;'d_고정'!$B$26,'d_고정'!$B$25,'d_고정'!$B$20)+1)+(1-'d_고정'!$B$22)*BETAINV(RAND(),IF(G2859&lt;'d_고정'!$B$26,'d_고정'!$B$24,'d_고정'!$B$18)+1,'d_고정'!$B$19-IF(G2859&lt;'d_고정'!$B$26,'d_고정'!$B$24,'d_고정'!$B$18)+1))*('d_고정'!$B$14+('d_고정'!$B$15-'d_고정'!$B$14)*RAND()))/F2859</f>
        <v/>
      </c>
      <c r="I2859">
        <f>RAND()</f>
        <v/>
      </c>
      <c r="J2859">
        <f>IF('d_시나리오'!$J$3='d_시나리오'!$H$3,'d_시나리오'!$I$3,IF(I2859&lt;('d_시나리오'!$I$3-'d_시나리오'!$H$3)/('d_시나리오'!$J$3-'d_시나리오'!$H$3),'d_시나리오'!$H$3+SQRT(I2859*('d_시나리오'!$J$3-'d_시나리오'!$H$3)*('d_시나리오'!$I$3-'d_시나리오'!$H$3)),'d_시나리오'!$J$3-SQRT((1-I2859)*('d_시나리오'!$J$3-'d_시나리오'!$H$3)*('d_시나리오'!$J$3-'d_시나리오'!$I$3))))</f>
        <v/>
      </c>
      <c r="K2859">
        <f>RAND()</f>
        <v/>
      </c>
      <c r="L2859">
        <f>IF('d_시나리오'!$J$4='d_시나리오'!$H$4,'d_시나리오'!$I$4,IF(K2859&lt;('d_시나리오'!$I$4-'d_시나리오'!$H$4)/('d_시나리오'!$J$4-'d_시나리오'!$H$4),'d_시나리오'!$H$4+SQRT(K2859*('d_시나리오'!$J$4-'d_시나리오'!$H$4)*('d_시나리오'!$I$4-'d_시나리오'!$H$4)),'d_시나리오'!$J$4-SQRT((1-K2859)*('d_시나리오'!$J$4-'d_시나리오'!$H$4)*('d_시나리오'!$J$4-'d_시나리오'!$I$4))))</f>
        <v/>
      </c>
      <c r="M2859">
        <f>RAND()</f>
        <v/>
      </c>
      <c r="N2859">
        <f>IF('d_시나리오'!$J$5='d_시나리오'!$H$5,'d_시나리오'!$I$5,IF(M2859&lt;('d_시나리오'!$I$5-'d_시나리오'!$H$5)/('d_시나리오'!$J$5-'d_시나리오'!$H$5),'d_시나리오'!$H$5+SQRT(M2859*('d_시나리오'!$J$5-'d_시나리오'!$H$5)*('d_시나리오'!$I$5-'d_시나리오'!$H$5)),'d_시나리오'!$J$5-SQRT((1-M2859)*('d_시나리오'!$J$5-'d_시나리오'!$H$5)*('d_시나리오'!$J$5-'d_시나리오'!$I$5))))</f>
        <v/>
      </c>
      <c r="O2859">
        <f>RAND()</f>
        <v/>
      </c>
      <c r="P2859">
        <f>IF('d_시나리오'!$J$6='d_시나리오'!$H$6,'d_시나리오'!$I$6,IF(O2859&lt;('d_시나리오'!$I$6-'d_시나리오'!$H$6)/('d_시나리오'!$J$6-'d_시나리오'!$H$6),'d_시나리오'!$H$6+SQRT(O2859*('d_시나리오'!$J$6-'d_시나리오'!$H$6)*('d_시나리오'!$I$6-'d_시나리오'!$H$6)),'d_시나리오'!$J$6-SQRT((1-O2859)*('d_시나리오'!$J$6-'d_시나리오'!$H$6)*('d_시나리오'!$J$6-'d_시나리오'!$I$6))))</f>
        <v/>
      </c>
      <c r="Q2859">
        <f>INDEX('d_분포'!$B$2:$B$57,RANDBETWEEN(1,56))</f>
        <v/>
      </c>
      <c r="R2859">
        <f>BETAINV(RAND(),5,5)</f>
        <v/>
      </c>
      <c r="S2859">
        <f>'d_고정'!$B$1*'6_기대효과'!$H$7*('d_시나리오'!$I$7/'d_고정'!$B$2)*B2859</f>
        <v/>
      </c>
      <c r="T2859">
        <f>S2859*D2859</f>
        <v/>
      </c>
      <c r="U2859">
        <f>S2859*F2859*H2859</f>
        <v/>
      </c>
      <c r="V2859">
        <f>S2859*F2859*(H2859-1)</f>
        <v/>
      </c>
      <c r="W2859">
        <f>U2859*J2859</f>
        <v/>
      </c>
      <c r="X2859">
        <f>T2859+W2859</f>
        <v/>
      </c>
      <c r="Y2859">
        <f>(T2859*E2859+W2859*L2859)*(1-R2859-'d_고정'!$B$13)</f>
        <v/>
      </c>
      <c r="Z2859">
        <f>(U2859*N2859*Q2859+'d_고정'!$B$3*('6_기대효과'!$H$7/8)*Q2859*'d_고정'!$B$10*P2859*('6_기대효과'!$K$7/'d_고정'!$B$9))*(1-R2859)</f>
        <v/>
      </c>
      <c r="AA2859">
        <f>W2859*L2859*(1-R2859-'d_고정'!$B$13)+U2859*MAX(N2859-'d_고정'!$B$10*P2859*('6_기대효과'!$K$7/'d_고정'!$B$9),0)*Q2859*(1-R2859)</f>
        <v/>
      </c>
      <c r="AB2859">
        <f>Y2859+Z2859</f>
        <v/>
      </c>
      <c r="AC2859">
        <f>Y2859/('d_고정'!$B$5*'6_기대효과'!$H$7/8)/'d_고정'!$B$6</f>
        <v/>
      </c>
      <c r="AD2859">
        <f>Y2859/('d_고정'!$B$8*'6_기대효과'!$H$7/8)</f>
        <v/>
      </c>
    </row>
    <row r="2860">
      <c r="A2860">
        <f>RAND()</f>
        <v/>
      </c>
      <c r="B2860">
        <f>IF('d_시나리오'!$J$2='d_시나리오'!$H$2,'d_시나리오'!$I$2,IF(A2860&lt;('d_시나리오'!$I$2-'d_시나리오'!$H$2)/('d_시나리오'!$J$2-'d_시나리오'!$H$2),'d_시나리오'!$H$2+SQRT(A2860*('d_시나리오'!$J$2-'d_시나리오'!$H$2)*('d_시나리오'!$I$2-'d_시나리오'!$H$2)),'d_시나리오'!$J$2-SQRT((1-A2860)*('d_시나리오'!$J$2-'d_시나리오'!$H$2)*('d_시나리오'!$J$2-'d_시나리오'!$I$2))))</f>
        <v/>
      </c>
      <c r="C2860">
        <f>RAND()</f>
        <v/>
      </c>
      <c r="D2860">
        <f>BETAINV(RAND(),IF(C2860&lt;'d_고정'!$B$26,'d_고정'!$B$23,'d_고정'!$B$16)+1,'d_고정'!$B$17-IF(C2860&lt;'d_고정'!$B$26,'d_고정'!$B$23,'d_고정'!$B$16)+1)*('d_고정'!$B$14+('d_고정'!$B$15-'d_고정'!$B$14)*RAND())</f>
        <v/>
      </c>
      <c r="E2860">
        <f>INDEX('d_분포'!$A$2:$A$28,RANDBETWEEN(1,27))</f>
        <v/>
      </c>
      <c r="F2860">
        <f>INDEX('d_분포'!$C$2:$C$5,RANDBETWEEN(1,4))*(0.9+0.2*RAND())</f>
        <v/>
      </c>
      <c r="G2860">
        <f>RAND()</f>
        <v/>
      </c>
      <c r="H2860">
        <f>(F2860+(1-F2860)*('d_고정'!$B$22*BETAINV(RAND(),IF(G2860&lt;'d_고정'!$B$26,'d_고정'!$B$25,'d_고정'!$B$20)+1,'d_고정'!$B$21-IF(G2860&lt;'d_고정'!$B$26,'d_고정'!$B$25,'d_고정'!$B$20)+1)+(1-'d_고정'!$B$22)*BETAINV(RAND(),IF(G2860&lt;'d_고정'!$B$26,'d_고정'!$B$24,'d_고정'!$B$18)+1,'d_고정'!$B$19-IF(G2860&lt;'d_고정'!$B$26,'d_고정'!$B$24,'d_고정'!$B$18)+1))*('d_고정'!$B$14+('d_고정'!$B$15-'d_고정'!$B$14)*RAND()))/F2860</f>
        <v/>
      </c>
      <c r="I2860">
        <f>RAND()</f>
        <v/>
      </c>
      <c r="J2860">
        <f>IF('d_시나리오'!$J$3='d_시나리오'!$H$3,'d_시나리오'!$I$3,IF(I2860&lt;('d_시나리오'!$I$3-'d_시나리오'!$H$3)/('d_시나리오'!$J$3-'d_시나리오'!$H$3),'d_시나리오'!$H$3+SQRT(I2860*('d_시나리오'!$J$3-'d_시나리오'!$H$3)*('d_시나리오'!$I$3-'d_시나리오'!$H$3)),'d_시나리오'!$J$3-SQRT((1-I2860)*('d_시나리오'!$J$3-'d_시나리오'!$H$3)*('d_시나리오'!$J$3-'d_시나리오'!$I$3))))</f>
        <v/>
      </c>
      <c r="K2860">
        <f>RAND()</f>
        <v/>
      </c>
      <c r="L2860">
        <f>IF('d_시나리오'!$J$4='d_시나리오'!$H$4,'d_시나리오'!$I$4,IF(K2860&lt;('d_시나리오'!$I$4-'d_시나리오'!$H$4)/('d_시나리오'!$J$4-'d_시나리오'!$H$4),'d_시나리오'!$H$4+SQRT(K2860*('d_시나리오'!$J$4-'d_시나리오'!$H$4)*('d_시나리오'!$I$4-'d_시나리오'!$H$4)),'d_시나리오'!$J$4-SQRT((1-K2860)*('d_시나리오'!$J$4-'d_시나리오'!$H$4)*('d_시나리오'!$J$4-'d_시나리오'!$I$4))))</f>
        <v/>
      </c>
      <c r="M2860">
        <f>RAND()</f>
        <v/>
      </c>
      <c r="N2860">
        <f>IF('d_시나리오'!$J$5='d_시나리오'!$H$5,'d_시나리오'!$I$5,IF(M2860&lt;('d_시나리오'!$I$5-'d_시나리오'!$H$5)/('d_시나리오'!$J$5-'d_시나리오'!$H$5),'d_시나리오'!$H$5+SQRT(M2860*('d_시나리오'!$J$5-'d_시나리오'!$H$5)*('d_시나리오'!$I$5-'d_시나리오'!$H$5)),'d_시나리오'!$J$5-SQRT((1-M2860)*('d_시나리오'!$J$5-'d_시나리오'!$H$5)*('d_시나리오'!$J$5-'d_시나리오'!$I$5))))</f>
        <v/>
      </c>
      <c r="O2860">
        <f>RAND()</f>
        <v/>
      </c>
      <c r="P2860">
        <f>IF('d_시나리오'!$J$6='d_시나리오'!$H$6,'d_시나리오'!$I$6,IF(O2860&lt;('d_시나리오'!$I$6-'d_시나리오'!$H$6)/('d_시나리오'!$J$6-'d_시나리오'!$H$6),'d_시나리오'!$H$6+SQRT(O2860*('d_시나리오'!$J$6-'d_시나리오'!$H$6)*('d_시나리오'!$I$6-'d_시나리오'!$H$6)),'d_시나리오'!$J$6-SQRT((1-O2860)*('d_시나리오'!$J$6-'d_시나리오'!$H$6)*('d_시나리오'!$J$6-'d_시나리오'!$I$6))))</f>
        <v/>
      </c>
      <c r="Q2860">
        <f>INDEX('d_분포'!$B$2:$B$57,RANDBETWEEN(1,56))</f>
        <v/>
      </c>
      <c r="R2860">
        <f>BETAINV(RAND(),5,5)</f>
        <v/>
      </c>
      <c r="S2860">
        <f>'d_고정'!$B$1*'6_기대효과'!$H$7*('d_시나리오'!$I$7/'d_고정'!$B$2)*B2860</f>
        <v/>
      </c>
      <c r="T2860">
        <f>S2860*D2860</f>
        <v/>
      </c>
      <c r="U2860">
        <f>S2860*F2860*H2860</f>
        <v/>
      </c>
      <c r="V2860">
        <f>S2860*F2860*(H2860-1)</f>
        <v/>
      </c>
      <c r="W2860">
        <f>U2860*J2860</f>
        <v/>
      </c>
      <c r="X2860">
        <f>T2860+W2860</f>
        <v/>
      </c>
      <c r="Y2860">
        <f>(T2860*E2860+W2860*L2860)*(1-R2860-'d_고정'!$B$13)</f>
        <v/>
      </c>
      <c r="Z2860">
        <f>(U2860*N2860*Q2860+'d_고정'!$B$3*('6_기대효과'!$H$7/8)*Q2860*'d_고정'!$B$10*P2860*('6_기대효과'!$K$7/'d_고정'!$B$9))*(1-R2860)</f>
        <v/>
      </c>
      <c r="AA2860">
        <f>W2860*L2860*(1-R2860-'d_고정'!$B$13)+U2860*MAX(N2860-'d_고정'!$B$10*P2860*('6_기대효과'!$K$7/'d_고정'!$B$9),0)*Q2860*(1-R2860)</f>
        <v/>
      </c>
      <c r="AB2860">
        <f>Y2860+Z2860</f>
        <v/>
      </c>
      <c r="AC2860">
        <f>Y2860/('d_고정'!$B$5*'6_기대효과'!$H$7/8)/'d_고정'!$B$6</f>
        <v/>
      </c>
      <c r="AD2860">
        <f>Y2860/('d_고정'!$B$8*'6_기대효과'!$H$7/8)</f>
        <v/>
      </c>
    </row>
    <row r="2861">
      <c r="A2861">
        <f>RAND()</f>
        <v/>
      </c>
      <c r="B2861">
        <f>IF('d_시나리오'!$J$2='d_시나리오'!$H$2,'d_시나리오'!$I$2,IF(A2861&lt;('d_시나리오'!$I$2-'d_시나리오'!$H$2)/('d_시나리오'!$J$2-'d_시나리오'!$H$2),'d_시나리오'!$H$2+SQRT(A2861*('d_시나리오'!$J$2-'d_시나리오'!$H$2)*('d_시나리오'!$I$2-'d_시나리오'!$H$2)),'d_시나리오'!$J$2-SQRT((1-A2861)*('d_시나리오'!$J$2-'d_시나리오'!$H$2)*('d_시나리오'!$J$2-'d_시나리오'!$I$2))))</f>
        <v/>
      </c>
      <c r="C2861">
        <f>RAND()</f>
        <v/>
      </c>
      <c r="D2861">
        <f>BETAINV(RAND(),IF(C2861&lt;'d_고정'!$B$26,'d_고정'!$B$23,'d_고정'!$B$16)+1,'d_고정'!$B$17-IF(C2861&lt;'d_고정'!$B$26,'d_고정'!$B$23,'d_고정'!$B$16)+1)*('d_고정'!$B$14+('d_고정'!$B$15-'d_고정'!$B$14)*RAND())</f>
        <v/>
      </c>
      <c r="E2861">
        <f>INDEX('d_분포'!$A$2:$A$28,RANDBETWEEN(1,27))</f>
        <v/>
      </c>
      <c r="F2861">
        <f>INDEX('d_분포'!$C$2:$C$5,RANDBETWEEN(1,4))*(0.9+0.2*RAND())</f>
        <v/>
      </c>
      <c r="G2861">
        <f>RAND()</f>
        <v/>
      </c>
      <c r="H2861">
        <f>(F2861+(1-F2861)*('d_고정'!$B$22*BETAINV(RAND(),IF(G2861&lt;'d_고정'!$B$26,'d_고정'!$B$25,'d_고정'!$B$20)+1,'d_고정'!$B$21-IF(G2861&lt;'d_고정'!$B$26,'d_고정'!$B$25,'d_고정'!$B$20)+1)+(1-'d_고정'!$B$22)*BETAINV(RAND(),IF(G2861&lt;'d_고정'!$B$26,'d_고정'!$B$24,'d_고정'!$B$18)+1,'d_고정'!$B$19-IF(G2861&lt;'d_고정'!$B$26,'d_고정'!$B$24,'d_고정'!$B$18)+1))*('d_고정'!$B$14+('d_고정'!$B$15-'d_고정'!$B$14)*RAND()))/F2861</f>
        <v/>
      </c>
      <c r="I2861">
        <f>RAND()</f>
        <v/>
      </c>
      <c r="J2861">
        <f>IF('d_시나리오'!$J$3='d_시나리오'!$H$3,'d_시나리오'!$I$3,IF(I2861&lt;('d_시나리오'!$I$3-'d_시나리오'!$H$3)/('d_시나리오'!$J$3-'d_시나리오'!$H$3),'d_시나리오'!$H$3+SQRT(I2861*('d_시나리오'!$J$3-'d_시나리오'!$H$3)*('d_시나리오'!$I$3-'d_시나리오'!$H$3)),'d_시나리오'!$J$3-SQRT((1-I2861)*('d_시나리오'!$J$3-'d_시나리오'!$H$3)*('d_시나리오'!$J$3-'d_시나리오'!$I$3))))</f>
        <v/>
      </c>
      <c r="K2861">
        <f>RAND()</f>
        <v/>
      </c>
      <c r="L2861">
        <f>IF('d_시나리오'!$J$4='d_시나리오'!$H$4,'d_시나리오'!$I$4,IF(K2861&lt;('d_시나리오'!$I$4-'d_시나리오'!$H$4)/('d_시나리오'!$J$4-'d_시나리오'!$H$4),'d_시나리오'!$H$4+SQRT(K2861*('d_시나리오'!$J$4-'d_시나리오'!$H$4)*('d_시나리오'!$I$4-'d_시나리오'!$H$4)),'d_시나리오'!$J$4-SQRT((1-K2861)*('d_시나리오'!$J$4-'d_시나리오'!$H$4)*('d_시나리오'!$J$4-'d_시나리오'!$I$4))))</f>
        <v/>
      </c>
      <c r="M2861">
        <f>RAND()</f>
        <v/>
      </c>
      <c r="N2861">
        <f>IF('d_시나리오'!$J$5='d_시나리오'!$H$5,'d_시나리오'!$I$5,IF(M2861&lt;('d_시나리오'!$I$5-'d_시나리오'!$H$5)/('d_시나리오'!$J$5-'d_시나리오'!$H$5),'d_시나리오'!$H$5+SQRT(M2861*('d_시나리오'!$J$5-'d_시나리오'!$H$5)*('d_시나리오'!$I$5-'d_시나리오'!$H$5)),'d_시나리오'!$J$5-SQRT((1-M2861)*('d_시나리오'!$J$5-'d_시나리오'!$H$5)*('d_시나리오'!$J$5-'d_시나리오'!$I$5))))</f>
        <v/>
      </c>
      <c r="O2861">
        <f>RAND()</f>
        <v/>
      </c>
      <c r="P2861">
        <f>IF('d_시나리오'!$J$6='d_시나리오'!$H$6,'d_시나리오'!$I$6,IF(O2861&lt;('d_시나리오'!$I$6-'d_시나리오'!$H$6)/('d_시나리오'!$J$6-'d_시나리오'!$H$6),'d_시나리오'!$H$6+SQRT(O2861*('d_시나리오'!$J$6-'d_시나리오'!$H$6)*('d_시나리오'!$I$6-'d_시나리오'!$H$6)),'d_시나리오'!$J$6-SQRT((1-O2861)*('d_시나리오'!$J$6-'d_시나리오'!$H$6)*('d_시나리오'!$J$6-'d_시나리오'!$I$6))))</f>
        <v/>
      </c>
      <c r="Q2861">
        <f>INDEX('d_분포'!$B$2:$B$57,RANDBETWEEN(1,56))</f>
        <v/>
      </c>
      <c r="R2861">
        <f>BETAINV(RAND(),5,5)</f>
        <v/>
      </c>
      <c r="S2861">
        <f>'d_고정'!$B$1*'6_기대효과'!$H$7*('d_시나리오'!$I$7/'d_고정'!$B$2)*B2861</f>
        <v/>
      </c>
      <c r="T2861">
        <f>S2861*D2861</f>
        <v/>
      </c>
      <c r="U2861">
        <f>S2861*F2861*H2861</f>
        <v/>
      </c>
      <c r="V2861">
        <f>S2861*F2861*(H2861-1)</f>
        <v/>
      </c>
      <c r="W2861">
        <f>U2861*J2861</f>
        <v/>
      </c>
      <c r="X2861">
        <f>T2861+W2861</f>
        <v/>
      </c>
      <c r="Y2861">
        <f>(T2861*E2861+W2861*L2861)*(1-R2861-'d_고정'!$B$13)</f>
        <v/>
      </c>
      <c r="Z2861">
        <f>(U2861*N2861*Q2861+'d_고정'!$B$3*('6_기대효과'!$H$7/8)*Q2861*'d_고정'!$B$10*P2861*('6_기대효과'!$K$7/'d_고정'!$B$9))*(1-R2861)</f>
        <v/>
      </c>
      <c r="AA2861">
        <f>W2861*L2861*(1-R2861-'d_고정'!$B$13)+U2861*MAX(N2861-'d_고정'!$B$10*P2861*('6_기대효과'!$K$7/'d_고정'!$B$9),0)*Q2861*(1-R2861)</f>
        <v/>
      </c>
      <c r="AB2861">
        <f>Y2861+Z2861</f>
        <v/>
      </c>
      <c r="AC2861">
        <f>Y2861/('d_고정'!$B$5*'6_기대효과'!$H$7/8)/'d_고정'!$B$6</f>
        <v/>
      </c>
      <c r="AD2861">
        <f>Y2861/('d_고정'!$B$8*'6_기대효과'!$H$7/8)</f>
        <v/>
      </c>
    </row>
    <row r="2862">
      <c r="A2862">
        <f>RAND()</f>
        <v/>
      </c>
      <c r="B2862">
        <f>IF('d_시나리오'!$J$2='d_시나리오'!$H$2,'d_시나리오'!$I$2,IF(A2862&lt;('d_시나리오'!$I$2-'d_시나리오'!$H$2)/('d_시나리오'!$J$2-'d_시나리오'!$H$2),'d_시나리오'!$H$2+SQRT(A2862*('d_시나리오'!$J$2-'d_시나리오'!$H$2)*('d_시나리오'!$I$2-'d_시나리오'!$H$2)),'d_시나리오'!$J$2-SQRT((1-A2862)*('d_시나리오'!$J$2-'d_시나리오'!$H$2)*('d_시나리오'!$J$2-'d_시나리오'!$I$2))))</f>
        <v/>
      </c>
      <c r="C2862">
        <f>RAND()</f>
        <v/>
      </c>
      <c r="D2862">
        <f>BETAINV(RAND(),IF(C2862&lt;'d_고정'!$B$26,'d_고정'!$B$23,'d_고정'!$B$16)+1,'d_고정'!$B$17-IF(C2862&lt;'d_고정'!$B$26,'d_고정'!$B$23,'d_고정'!$B$16)+1)*('d_고정'!$B$14+('d_고정'!$B$15-'d_고정'!$B$14)*RAND())</f>
        <v/>
      </c>
      <c r="E2862">
        <f>INDEX('d_분포'!$A$2:$A$28,RANDBETWEEN(1,27))</f>
        <v/>
      </c>
      <c r="F2862">
        <f>INDEX('d_분포'!$C$2:$C$5,RANDBETWEEN(1,4))*(0.9+0.2*RAND())</f>
        <v/>
      </c>
      <c r="G2862">
        <f>RAND()</f>
        <v/>
      </c>
      <c r="H2862">
        <f>(F2862+(1-F2862)*('d_고정'!$B$22*BETAINV(RAND(),IF(G2862&lt;'d_고정'!$B$26,'d_고정'!$B$25,'d_고정'!$B$20)+1,'d_고정'!$B$21-IF(G2862&lt;'d_고정'!$B$26,'d_고정'!$B$25,'d_고정'!$B$20)+1)+(1-'d_고정'!$B$22)*BETAINV(RAND(),IF(G2862&lt;'d_고정'!$B$26,'d_고정'!$B$24,'d_고정'!$B$18)+1,'d_고정'!$B$19-IF(G2862&lt;'d_고정'!$B$26,'d_고정'!$B$24,'d_고정'!$B$18)+1))*('d_고정'!$B$14+('d_고정'!$B$15-'d_고정'!$B$14)*RAND()))/F2862</f>
        <v/>
      </c>
      <c r="I2862">
        <f>RAND()</f>
        <v/>
      </c>
      <c r="J2862">
        <f>IF('d_시나리오'!$J$3='d_시나리오'!$H$3,'d_시나리오'!$I$3,IF(I2862&lt;('d_시나리오'!$I$3-'d_시나리오'!$H$3)/('d_시나리오'!$J$3-'d_시나리오'!$H$3),'d_시나리오'!$H$3+SQRT(I2862*('d_시나리오'!$J$3-'d_시나리오'!$H$3)*('d_시나리오'!$I$3-'d_시나리오'!$H$3)),'d_시나리오'!$J$3-SQRT((1-I2862)*('d_시나리오'!$J$3-'d_시나리오'!$H$3)*('d_시나리오'!$J$3-'d_시나리오'!$I$3))))</f>
        <v/>
      </c>
      <c r="K2862">
        <f>RAND()</f>
        <v/>
      </c>
      <c r="L2862">
        <f>IF('d_시나리오'!$J$4='d_시나리오'!$H$4,'d_시나리오'!$I$4,IF(K2862&lt;('d_시나리오'!$I$4-'d_시나리오'!$H$4)/('d_시나리오'!$J$4-'d_시나리오'!$H$4),'d_시나리오'!$H$4+SQRT(K2862*('d_시나리오'!$J$4-'d_시나리오'!$H$4)*('d_시나리오'!$I$4-'d_시나리오'!$H$4)),'d_시나리오'!$J$4-SQRT((1-K2862)*('d_시나리오'!$J$4-'d_시나리오'!$H$4)*('d_시나리오'!$J$4-'d_시나리오'!$I$4))))</f>
        <v/>
      </c>
      <c r="M2862">
        <f>RAND()</f>
        <v/>
      </c>
      <c r="N2862">
        <f>IF('d_시나리오'!$J$5='d_시나리오'!$H$5,'d_시나리오'!$I$5,IF(M2862&lt;('d_시나리오'!$I$5-'d_시나리오'!$H$5)/('d_시나리오'!$J$5-'d_시나리오'!$H$5),'d_시나리오'!$H$5+SQRT(M2862*('d_시나리오'!$J$5-'d_시나리오'!$H$5)*('d_시나리오'!$I$5-'d_시나리오'!$H$5)),'d_시나리오'!$J$5-SQRT((1-M2862)*('d_시나리오'!$J$5-'d_시나리오'!$H$5)*('d_시나리오'!$J$5-'d_시나리오'!$I$5))))</f>
        <v/>
      </c>
      <c r="O2862">
        <f>RAND()</f>
        <v/>
      </c>
      <c r="P2862">
        <f>IF('d_시나리오'!$J$6='d_시나리오'!$H$6,'d_시나리오'!$I$6,IF(O2862&lt;('d_시나리오'!$I$6-'d_시나리오'!$H$6)/('d_시나리오'!$J$6-'d_시나리오'!$H$6),'d_시나리오'!$H$6+SQRT(O2862*('d_시나리오'!$J$6-'d_시나리오'!$H$6)*('d_시나리오'!$I$6-'d_시나리오'!$H$6)),'d_시나리오'!$J$6-SQRT((1-O2862)*('d_시나리오'!$J$6-'d_시나리오'!$H$6)*('d_시나리오'!$J$6-'d_시나리오'!$I$6))))</f>
        <v/>
      </c>
      <c r="Q2862">
        <f>INDEX('d_분포'!$B$2:$B$57,RANDBETWEEN(1,56))</f>
        <v/>
      </c>
      <c r="R2862">
        <f>BETAINV(RAND(),5,5)</f>
        <v/>
      </c>
      <c r="S2862">
        <f>'d_고정'!$B$1*'6_기대효과'!$H$7*('d_시나리오'!$I$7/'d_고정'!$B$2)*B2862</f>
        <v/>
      </c>
      <c r="T2862">
        <f>S2862*D2862</f>
        <v/>
      </c>
      <c r="U2862">
        <f>S2862*F2862*H2862</f>
        <v/>
      </c>
      <c r="V2862">
        <f>S2862*F2862*(H2862-1)</f>
        <v/>
      </c>
      <c r="W2862">
        <f>U2862*J2862</f>
        <v/>
      </c>
      <c r="X2862">
        <f>T2862+W2862</f>
        <v/>
      </c>
      <c r="Y2862">
        <f>(T2862*E2862+W2862*L2862)*(1-R2862-'d_고정'!$B$13)</f>
        <v/>
      </c>
      <c r="Z2862">
        <f>(U2862*N2862*Q2862+'d_고정'!$B$3*('6_기대효과'!$H$7/8)*Q2862*'d_고정'!$B$10*P2862*('6_기대효과'!$K$7/'d_고정'!$B$9))*(1-R2862)</f>
        <v/>
      </c>
      <c r="AA2862">
        <f>W2862*L2862*(1-R2862-'d_고정'!$B$13)+U2862*MAX(N2862-'d_고정'!$B$10*P2862*('6_기대효과'!$K$7/'d_고정'!$B$9),0)*Q2862*(1-R2862)</f>
        <v/>
      </c>
      <c r="AB2862">
        <f>Y2862+Z2862</f>
        <v/>
      </c>
      <c r="AC2862">
        <f>Y2862/('d_고정'!$B$5*'6_기대효과'!$H$7/8)/'d_고정'!$B$6</f>
        <v/>
      </c>
      <c r="AD2862">
        <f>Y2862/('d_고정'!$B$8*'6_기대효과'!$H$7/8)</f>
        <v/>
      </c>
    </row>
    <row r="2863">
      <c r="A2863">
        <f>RAND()</f>
        <v/>
      </c>
      <c r="B2863">
        <f>IF('d_시나리오'!$J$2='d_시나리오'!$H$2,'d_시나리오'!$I$2,IF(A2863&lt;('d_시나리오'!$I$2-'d_시나리오'!$H$2)/('d_시나리오'!$J$2-'d_시나리오'!$H$2),'d_시나리오'!$H$2+SQRT(A2863*('d_시나리오'!$J$2-'d_시나리오'!$H$2)*('d_시나리오'!$I$2-'d_시나리오'!$H$2)),'d_시나리오'!$J$2-SQRT((1-A2863)*('d_시나리오'!$J$2-'d_시나리오'!$H$2)*('d_시나리오'!$J$2-'d_시나리오'!$I$2))))</f>
        <v/>
      </c>
      <c r="C2863">
        <f>RAND()</f>
        <v/>
      </c>
      <c r="D2863">
        <f>BETAINV(RAND(),IF(C2863&lt;'d_고정'!$B$26,'d_고정'!$B$23,'d_고정'!$B$16)+1,'d_고정'!$B$17-IF(C2863&lt;'d_고정'!$B$26,'d_고정'!$B$23,'d_고정'!$B$16)+1)*('d_고정'!$B$14+('d_고정'!$B$15-'d_고정'!$B$14)*RAND())</f>
        <v/>
      </c>
      <c r="E2863">
        <f>INDEX('d_분포'!$A$2:$A$28,RANDBETWEEN(1,27))</f>
        <v/>
      </c>
      <c r="F2863">
        <f>INDEX('d_분포'!$C$2:$C$5,RANDBETWEEN(1,4))*(0.9+0.2*RAND())</f>
        <v/>
      </c>
      <c r="G2863">
        <f>RAND()</f>
        <v/>
      </c>
      <c r="H2863">
        <f>(F2863+(1-F2863)*('d_고정'!$B$22*BETAINV(RAND(),IF(G2863&lt;'d_고정'!$B$26,'d_고정'!$B$25,'d_고정'!$B$20)+1,'d_고정'!$B$21-IF(G2863&lt;'d_고정'!$B$26,'d_고정'!$B$25,'d_고정'!$B$20)+1)+(1-'d_고정'!$B$22)*BETAINV(RAND(),IF(G2863&lt;'d_고정'!$B$26,'d_고정'!$B$24,'d_고정'!$B$18)+1,'d_고정'!$B$19-IF(G2863&lt;'d_고정'!$B$26,'d_고정'!$B$24,'d_고정'!$B$18)+1))*('d_고정'!$B$14+('d_고정'!$B$15-'d_고정'!$B$14)*RAND()))/F2863</f>
        <v/>
      </c>
      <c r="I2863">
        <f>RAND()</f>
        <v/>
      </c>
      <c r="J2863">
        <f>IF('d_시나리오'!$J$3='d_시나리오'!$H$3,'d_시나리오'!$I$3,IF(I2863&lt;('d_시나리오'!$I$3-'d_시나리오'!$H$3)/('d_시나리오'!$J$3-'d_시나리오'!$H$3),'d_시나리오'!$H$3+SQRT(I2863*('d_시나리오'!$J$3-'d_시나리오'!$H$3)*('d_시나리오'!$I$3-'d_시나리오'!$H$3)),'d_시나리오'!$J$3-SQRT((1-I2863)*('d_시나리오'!$J$3-'d_시나리오'!$H$3)*('d_시나리오'!$J$3-'d_시나리오'!$I$3))))</f>
        <v/>
      </c>
      <c r="K2863">
        <f>RAND()</f>
        <v/>
      </c>
      <c r="L2863">
        <f>IF('d_시나리오'!$J$4='d_시나리오'!$H$4,'d_시나리오'!$I$4,IF(K2863&lt;('d_시나리오'!$I$4-'d_시나리오'!$H$4)/('d_시나리오'!$J$4-'d_시나리오'!$H$4),'d_시나리오'!$H$4+SQRT(K2863*('d_시나리오'!$J$4-'d_시나리오'!$H$4)*('d_시나리오'!$I$4-'d_시나리오'!$H$4)),'d_시나리오'!$J$4-SQRT((1-K2863)*('d_시나리오'!$J$4-'d_시나리오'!$H$4)*('d_시나리오'!$J$4-'d_시나리오'!$I$4))))</f>
        <v/>
      </c>
      <c r="M2863">
        <f>RAND()</f>
        <v/>
      </c>
      <c r="N2863">
        <f>IF('d_시나리오'!$J$5='d_시나리오'!$H$5,'d_시나리오'!$I$5,IF(M2863&lt;('d_시나리오'!$I$5-'d_시나리오'!$H$5)/('d_시나리오'!$J$5-'d_시나리오'!$H$5),'d_시나리오'!$H$5+SQRT(M2863*('d_시나리오'!$J$5-'d_시나리오'!$H$5)*('d_시나리오'!$I$5-'d_시나리오'!$H$5)),'d_시나리오'!$J$5-SQRT((1-M2863)*('d_시나리오'!$J$5-'d_시나리오'!$H$5)*('d_시나리오'!$J$5-'d_시나리오'!$I$5))))</f>
        <v/>
      </c>
      <c r="O2863">
        <f>RAND()</f>
        <v/>
      </c>
      <c r="P2863">
        <f>IF('d_시나리오'!$J$6='d_시나리오'!$H$6,'d_시나리오'!$I$6,IF(O2863&lt;('d_시나리오'!$I$6-'d_시나리오'!$H$6)/('d_시나리오'!$J$6-'d_시나리오'!$H$6),'d_시나리오'!$H$6+SQRT(O2863*('d_시나리오'!$J$6-'d_시나리오'!$H$6)*('d_시나리오'!$I$6-'d_시나리오'!$H$6)),'d_시나리오'!$J$6-SQRT((1-O2863)*('d_시나리오'!$J$6-'d_시나리오'!$H$6)*('d_시나리오'!$J$6-'d_시나리오'!$I$6))))</f>
        <v/>
      </c>
      <c r="Q2863">
        <f>INDEX('d_분포'!$B$2:$B$57,RANDBETWEEN(1,56))</f>
        <v/>
      </c>
      <c r="R2863">
        <f>BETAINV(RAND(),5,5)</f>
        <v/>
      </c>
      <c r="S2863">
        <f>'d_고정'!$B$1*'6_기대효과'!$H$7*('d_시나리오'!$I$7/'d_고정'!$B$2)*B2863</f>
        <v/>
      </c>
      <c r="T2863">
        <f>S2863*D2863</f>
        <v/>
      </c>
      <c r="U2863">
        <f>S2863*F2863*H2863</f>
        <v/>
      </c>
      <c r="V2863">
        <f>S2863*F2863*(H2863-1)</f>
        <v/>
      </c>
      <c r="W2863">
        <f>U2863*J2863</f>
        <v/>
      </c>
      <c r="X2863">
        <f>T2863+W2863</f>
        <v/>
      </c>
      <c r="Y2863">
        <f>(T2863*E2863+W2863*L2863)*(1-R2863-'d_고정'!$B$13)</f>
        <v/>
      </c>
      <c r="Z2863">
        <f>(U2863*N2863*Q2863+'d_고정'!$B$3*('6_기대효과'!$H$7/8)*Q2863*'d_고정'!$B$10*P2863*('6_기대효과'!$K$7/'d_고정'!$B$9))*(1-R2863)</f>
        <v/>
      </c>
      <c r="AA2863">
        <f>W2863*L2863*(1-R2863-'d_고정'!$B$13)+U2863*MAX(N2863-'d_고정'!$B$10*P2863*('6_기대효과'!$K$7/'d_고정'!$B$9),0)*Q2863*(1-R2863)</f>
        <v/>
      </c>
      <c r="AB2863">
        <f>Y2863+Z2863</f>
        <v/>
      </c>
      <c r="AC2863">
        <f>Y2863/('d_고정'!$B$5*'6_기대효과'!$H$7/8)/'d_고정'!$B$6</f>
        <v/>
      </c>
      <c r="AD2863">
        <f>Y2863/('d_고정'!$B$8*'6_기대효과'!$H$7/8)</f>
        <v/>
      </c>
    </row>
    <row r="2864">
      <c r="A2864">
        <f>RAND()</f>
        <v/>
      </c>
      <c r="B2864">
        <f>IF('d_시나리오'!$J$2='d_시나리오'!$H$2,'d_시나리오'!$I$2,IF(A2864&lt;('d_시나리오'!$I$2-'d_시나리오'!$H$2)/('d_시나리오'!$J$2-'d_시나리오'!$H$2),'d_시나리오'!$H$2+SQRT(A2864*('d_시나리오'!$J$2-'d_시나리오'!$H$2)*('d_시나리오'!$I$2-'d_시나리오'!$H$2)),'d_시나리오'!$J$2-SQRT((1-A2864)*('d_시나리오'!$J$2-'d_시나리오'!$H$2)*('d_시나리오'!$J$2-'d_시나리오'!$I$2))))</f>
        <v/>
      </c>
      <c r="C2864">
        <f>RAND()</f>
        <v/>
      </c>
      <c r="D2864">
        <f>BETAINV(RAND(),IF(C2864&lt;'d_고정'!$B$26,'d_고정'!$B$23,'d_고정'!$B$16)+1,'d_고정'!$B$17-IF(C2864&lt;'d_고정'!$B$26,'d_고정'!$B$23,'d_고정'!$B$16)+1)*('d_고정'!$B$14+('d_고정'!$B$15-'d_고정'!$B$14)*RAND())</f>
        <v/>
      </c>
      <c r="E2864">
        <f>INDEX('d_분포'!$A$2:$A$28,RANDBETWEEN(1,27))</f>
        <v/>
      </c>
      <c r="F2864">
        <f>INDEX('d_분포'!$C$2:$C$5,RANDBETWEEN(1,4))*(0.9+0.2*RAND())</f>
        <v/>
      </c>
      <c r="G2864">
        <f>RAND()</f>
        <v/>
      </c>
      <c r="H2864">
        <f>(F2864+(1-F2864)*('d_고정'!$B$22*BETAINV(RAND(),IF(G2864&lt;'d_고정'!$B$26,'d_고정'!$B$25,'d_고정'!$B$20)+1,'d_고정'!$B$21-IF(G2864&lt;'d_고정'!$B$26,'d_고정'!$B$25,'d_고정'!$B$20)+1)+(1-'d_고정'!$B$22)*BETAINV(RAND(),IF(G2864&lt;'d_고정'!$B$26,'d_고정'!$B$24,'d_고정'!$B$18)+1,'d_고정'!$B$19-IF(G2864&lt;'d_고정'!$B$26,'d_고정'!$B$24,'d_고정'!$B$18)+1))*('d_고정'!$B$14+('d_고정'!$B$15-'d_고정'!$B$14)*RAND()))/F2864</f>
        <v/>
      </c>
      <c r="I2864">
        <f>RAND()</f>
        <v/>
      </c>
      <c r="J2864">
        <f>IF('d_시나리오'!$J$3='d_시나리오'!$H$3,'d_시나리오'!$I$3,IF(I2864&lt;('d_시나리오'!$I$3-'d_시나리오'!$H$3)/('d_시나리오'!$J$3-'d_시나리오'!$H$3),'d_시나리오'!$H$3+SQRT(I2864*('d_시나리오'!$J$3-'d_시나리오'!$H$3)*('d_시나리오'!$I$3-'d_시나리오'!$H$3)),'d_시나리오'!$J$3-SQRT((1-I2864)*('d_시나리오'!$J$3-'d_시나리오'!$H$3)*('d_시나리오'!$J$3-'d_시나리오'!$I$3))))</f>
        <v/>
      </c>
      <c r="K2864">
        <f>RAND()</f>
        <v/>
      </c>
      <c r="L2864">
        <f>IF('d_시나리오'!$J$4='d_시나리오'!$H$4,'d_시나리오'!$I$4,IF(K2864&lt;('d_시나리오'!$I$4-'d_시나리오'!$H$4)/('d_시나리오'!$J$4-'d_시나리오'!$H$4),'d_시나리오'!$H$4+SQRT(K2864*('d_시나리오'!$J$4-'d_시나리오'!$H$4)*('d_시나리오'!$I$4-'d_시나리오'!$H$4)),'d_시나리오'!$J$4-SQRT((1-K2864)*('d_시나리오'!$J$4-'d_시나리오'!$H$4)*('d_시나리오'!$J$4-'d_시나리오'!$I$4))))</f>
        <v/>
      </c>
      <c r="M2864">
        <f>RAND()</f>
        <v/>
      </c>
      <c r="N2864">
        <f>IF('d_시나리오'!$J$5='d_시나리오'!$H$5,'d_시나리오'!$I$5,IF(M2864&lt;('d_시나리오'!$I$5-'d_시나리오'!$H$5)/('d_시나리오'!$J$5-'d_시나리오'!$H$5),'d_시나리오'!$H$5+SQRT(M2864*('d_시나리오'!$J$5-'d_시나리오'!$H$5)*('d_시나리오'!$I$5-'d_시나리오'!$H$5)),'d_시나리오'!$J$5-SQRT((1-M2864)*('d_시나리오'!$J$5-'d_시나리오'!$H$5)*('d_시나리오'!$J$5-'d_시나리오'!$I$5))))</f>
        <v/>
      </c>
      <c r="O2864">
        <f>RAND()</f>
        <v/>
      </c>
      <c r="P2864">
        <f>IF('d_시나리오'!$J$6='d_시나리오'!$H$6,'d_시나리오'!$I$6,IF(O2864&lt;('d_시나리오'!$I$6-'d_시나리오'!$H$6)/('d_시나리오'!$J$6-'d_시나리오'!$H$6),'d_시나리오'!$H$6+SQRT(O2864*('d_시나리오'!$J$6-'d_시나리오'!$H$6)*('d_시나리오'!$I$6-'d_시나리오'!$H$6)),'d_시나리오'!$J$6-SQRT((1-O2864)*('d_시나리오'!$J$6-'d_시나리오'!$H$6)*('d_시나리오'!$J$6-'d_시나리오'!$I$6))))</f>
        <v/>
      </c>
      <c r="Q2864">
        <f>INDEX('d_분포'!$B$2:$B$57,RANDBETWEEN(1,56))</f>
        <v/>
      </c>
      <c r="R2864">
        <f>BETAINV(RAND(),5,5)</f>
        <v/>
      </c>
      <c r="S2864">
        <f>'d_고정'!$B$1*'6_기대효과'!$H$7*('d_시나리오'!$I$7/'d_고정'!$B$2)*B2864</f>
        <v/>
      </c>
      <c r="T2864">
        <f>S2864*D2864</f>
        <v/>
      </c>
      <c r="U2864">
        <f>S2864*F2864*H2864</f>
        <v/>
      </c>
      <c r="V2864">
        <f>S2864*F2864*(H2864-1)</f>
        <v/>
      </c>
      <c r="W2864">
        <f>U2864*J2864</f>
        <v/>
      </c>
      <c r="X2864">
        <f>T2864+W2864</f>
        <v/>
      </c>
      <c r="Y2864">
        <f>(T2864*E2864+W2864*L2864)*(1-R2864-'d_고정'!$B$13)</f>
        <v/>
      </c>
      <c r="Z2864">
        <f>(U2864*N2864*Q2864+'d_고정'!$B$3*('6_기대효과'!$H$7/8)*Q2864*'d_고정'!$B$10*P2864*('6_기대효과'!$K$7/'d_고정'!$B$9))*(1-R2864)</f>
        <v/>
      </c>
      <c r="AA2864">
        <f>W2864*L2864*(1-R2864-'d_고정'!$B$13)+U2864*MAX(N2864-'d_고정'!$B$10*P2864*('6_기대효과'!$K$7/'d_고정'!$B$9),0)*Q2864*(1-R2864)</f>
        <v/>
      </c>
      <c r="AB2864">
        <f>Y2864+Z2864</f>
        <v/>
      </c>
      <c r="AC2864">
        <f>Y2864/('d_고정'!$B$5*'6_기대효과'!$H$7/8)/'d_고정'!$B$6</f>
        <v/>
      </c>
      <c r="AD2864">
        <f>Y2864/('d_고정'!$B$8*'6_기대효과'!$H$7/8)</f>
        <v/>
      </c>
    </row>
    <row r="2865">
      <c r="A2865">
        <f>RAND()</f>
        <v/>
      </c>
      <c r="B2865">
        <f>IF('d_시나리오'!$J$2='d_시나리오'!$H$2,'d_시나리오'!$I$2,IF(A2865&lt;('d_시나리오'!$I$2-'d_시나리오'!$H$2)/('d_시나리오'!$J$2-'d_시나리오'!$H$2),'d_시나리오'!$H$2+SQRT(A2865*('d_시나리오'!$J$2-'d_시나리오'!$H$2)*('d_시나리오'!$I$2-'d_시나리오'!$H$2)),'d_시나리오'!$J$2-SQRT((1-A2865)*('d_시나리오'!$J$2-'d_시나리오'!$H$2)*('d_시나리오'!$J$2-'d_시나리오'!$I$2))))</f>
        <v/>
      </c>
      <c r="C2865">
        <f>RAND()</f>
        <v/>
      </c>
      <c r="D2865">
        <f>BETAINV(RAND(),IF(C2865&lt;'d_고정'!$B$26,'d_고정'!$B$23,'d_고정'!$B$16)+1,'d_고정'!$B$17-IF(C2865&lt;'d_고정'!$B$26,'d_고정'!$B$23,'d_고정'!$B$16)+1)*('d_고정'!$B$14+('d_고정'!$B$15-'d_고정'!$B$14)*RAND())</f>
        <v/>
      </c>
      <c r="E2865">
        <f>INDEX('d_분포'!$A$2:$A$28,RANDBETWEEN(1,27))</f>
        <v/>
      </c>
      <c r="F2865">
        <f>INDEX('d_분포'!$C$2:$C$5,RANDBETWEEN(1,4))*(0.9+0.2*RAND())</f>
        <v/>
      </c>
      <c r="G2865">
        <f>RAND()</f>
        <v/>
      </c>
      <c r="H2865">
        <f>(F2865+(1-F2865)*('d_고정'!$B$22*BETAINV(RAND(),IF(G2865&lt;'d_고정'!$B$26,'d_고정'!$B$25,'d_고정'!$B$20)+1,'d_고정'!$B$21-IF(G2865&lt;'d_고정'!$B$26,'d_고정'!$B$25,'d_고정'!$B$20)+1)+(1-'d_고정'!$B$22)*BETAINV(RAND(),IF(G2865&lt;'d_고정'!$B$26,'d_고정'!$B$24,'d_고정'!$B$18)+1,'d_고정'!$B$19-IF(G2865&lt;'d_고정'!$B$26,'d_고정'!$B$24,'d_고정'!$B$18)+1))*('d_고정'!$B$14+('d_고정'!$B$15-'d_고정'!$B$14)*RAND()))/F2865</f>
        <v/>
      </c>
      <c r="I2865">
        <f>RAND()</f>
        <v/>
      </c>
      <c r="J2865">
        <f>IF('d_시나리오'!$J$3='d_시나리오'!$H$3,'d_시나리오'!$I$3,IF(I2865&lt;('d_시나리오'!$I$3-'d_시나리오'!$H$3)/('d_시나리오'!$J$3-'d_시나리오'!$H$3),'d_시나리오'!$H$3+SQRT(I2865*('d_시나리오'!$J$3-'d_시나리오'!$H$3)*('d_시나리오'!$I$3-'d_시나리오'!$H$3)),'d_시나리오'!$J$3-SQRT((1-I2865)*('d_시나리오'!$J$3-'d_시나리오'!$H$3)*('d_시나리오'!$J$3-'d_시나리오'!$I$3))))</f>
        <v/>
      </c>
      <c r="K2865">
        <f>RAND()</f>
        <v/>
      </c>
      <c r="L2865">
        <f>IF('d_시나리오'!$J$4='d_시나리오'!$H$4,'d_시나리오'!$I$4,IF(K2865&lt;('d_시나리오'!$I$4-'d_시나리오'!$H$4)/('d_시나리오'!$J$4-'d_시나리오'!$H$4),'d_시나리오'!$H$4+SQRT(K2865*('d_시나리오'!$J$4-'d_시나리오'!$H$4)*('d_시나리오'!$I$4-'d_시나리오'!$H$4)),'d_시나리오'!$J$4-SQRT((1-K2865)*('d_시나리오'!$J$4-'d_시나리오'!$H$4)*('d_시나리오'!$J$4-'d_시나리오'!$I$4))))</f>
        <v/>
      </c>
      <c r="M2865">
        <f>RAND()</f>
        <v/>
      </c>
      <c r="N2865">
        <f>IF('d_시나리오'!$J$5='d_시나리오'!$H$5,'d_시나리오'!$I$5,IF(M2865&lt;('d_시나리오'!$I$5-'d_시나리오'!$H$5)/('d_시나리오'!$J$5-'d_시나리오'!$H$5),'d_시나리오'!$H$5+SQRT(M2865*('d_시나리오'!$J$5-'d_시나리오'!$H$5)*('d_시나리오'!$I$5-'d_시나리오'!$H$5)),'d_시나리오'!$J$5-SQRT((1-M2865)*('d_시나리오'!$J$5-'d_시나리오'!$H$5)*('d_시나리오'!$J$5-'d_시나리오'!$I$5))))</f>
        <v/>
      </c>
      <c r="O2865">
        <f>RAND()</f>
        <v/>
      </c>
      <c r="P2865">
        <f>IF('d_시나리오'!$J$6='d_시나리오'!$H$6,'d_시나리오'!$I$6,IF(O2865&lt;('d_시나리오'!$I$6-'d_시나리오'!$H$6)/('d_시나리오'!$J$6-'d_시나리오'!$H$6),'d_시나리오'!$H$6+SQRT(O2865*('d_시나리오'!$J$6-'d_시나리오'!$H$6)*('d_시나리오'!$I$6-'d_시나리오'!$H$6)),'d_시나리오'!$J$6-SQRT((1-O2865)*('d_시나리오'!$J$6-'d_시나리오'!$H$6)*('d_시나리오'!$J$6-'d_시나리오'!$I$6))))</f>
        <v/>
      </c>
      <c r="Q2865">
        <f>INDEX('d_분포'!$B$2:$B$57,RANDBETWEEN(1,56))</f>
        <v/>
      </c>
      <c r="R2865">
        <f>BETAINV(RAND(),5,5)</f>
        <v/>
      </c>
      <c r="S2865">
        <f>'d_고정'!$B$1*'6_기대효과'!$H$7*('d_시나리오'!$I$7/'d_고정'!$B$2)*B2865</f>
        <v/>
      </c>
      <c r="T2865">
        <f>S2865*D2865</f>
        <v/>
      </c>
      <c r="U2865">
        <f>S2865*F2865*H2865</f>
        <v/>
      </c>
      <c r="V2865">
        <f>S2865*F2865*(H2865-1)</f>
        <v/>
      </c>
      <c r="W2865">
        <f>U2865*J2865</f>
        <v/>
      </c>
      <c r="X2865">
        <f>T2865+W2865</f>
        <v/>
      </c>
      <c r="Y2865">
        <f>(T2865*E2865+W2865*L2865)*(1-R2865-'d_고정'!$B$13)</f>
        <v/>
      </c>
      <c r="Z2865">
        <f>(U2865*N2865*Q2865+'d_고정'!$B$3*('6_기대효과'!$H$7/8)*Q2865*'d_고정'!$B$10*P2865*('6_기대효과'!$K$7/'d_고정'!$B$9))*(1-R2865)</f>
        <v/>
      </c>
      <c r="AA2865">
        <f>W2865*L2865*(1-R2865-'d_고정'!$B$13)+U2865*MAX(N2865-'d_고정'!$B$10*P2865*('6_기대효과'!$K$7/'d_고정'!$B$9),0)*Q2865*(1-R2865)</f>
        <v/>
      </c>
      <c r="AB2865">
        <f>Y2865+Z2865</f>
        <v/>
      </c>
      <c r="AC2865">
        <f>Y2865/('d_고정'!$B$5*'6_기대효과'!$H$7/8)/'d_고정'!$B$6</f>
        <v/>
      </c>
      <c r="AD2865">
        <f>Y2865/('d_고정'!$B$8*'6_기대효과'!$H$7/8)</f>
        <v/>
      </c>
    </row>
    <row r="2866">
      <c r="A2866">
        <f>RAND()</f>
        <v/>
      </c>
      <c r="B2866">
        <f>IF('d_시나리오'!$J$2='d_시나리오'!$H$2,'d_시나리오'!$I$2,IF(A2866&lt;('d_시나리오'!$I$2-'d_시나리오'!$H$2)/('d_시나리오'!$J$2-'d_시나리오'!$H$2),'d_시나리오'!$H$2+SQRT(A2866*('d_시나리오'!$J$2-'d_시나리오'!$H$2)*('d_시나리오'!$I$2-'d_시나리오'!$H$2)),'d_시나리오'!$J$2-SQRT((1-A2866)*('d_시나리오'!$J$2-'d_시나리오'!$H$2)*('d_시나리오'!$J$2-'d_시나리오'!$I$2))))</f>
        <v/>
      </c>
      <c r="C2866">
        <f>RAND()</f>
        <v/>
      </c>
      <c r="D2866">
        <f>BETAINV(RAND(),IF(C2866&lt;'d_고정'!$B$26,'d_고정'!$B$23,'d_고정'!$B$16)+1,'d_고정'!$B$17-IF(C2866&lt;'d_고정'!$B$26,'d_고정'!$B$23,'d_고정'!$B$16)+1)*('d_고정'!$B$14+('d_고정'!$B$15-'d_고정'!$B$14)*RAND())</f>
        <v/>
      </c>
      <c r="E2866">
        <f>INDEX('d_분포'!$A$2:$A$28,RANDBETWEEN(1,27))</f>
        <v/>
      </c>
      <c r="F2866">
        <f>INDEX('d_분포'!$C$2:$C$5,RANDBETWEEN(1,4))*(0.9+0.2*RAND())</f>
        <v/>
      </c>
      <c r="G2866">
        <f>RAND()</f>
        <v/>
      </c>
      <c r="H2866">
        <f>(F2866+(1-F2866)*('d_고정'!$B$22*BETAINV(RAND(),IF(G2866&lt;'d_고정'!$B$26,'d_고정'!$B$25,'d_고정'!$B$20)+1,'d_고정'!$B$21-IF(G2866&lt;'d_고정'!$B$26,'d_고정'!$B$25,'d_고정'!$B$20)+1)+(1-'d_고정'!$B$22)*BETAINV(RAND(),IF(G2866&lt;'d_고정'!$B$26,'d_고정'!$B$24,'d_고정'!$B$18)+1,'d_고정'!$B$19-IF(G2866&lt;'d_고정'!$B$26,'d_고정'!$B$24,'d_고정'!$B$18)+1))*('d_고정'!$B$14+('d_고정'!$B$15-'d_고정'!$B$14)*RAND()))/F2866</f>
        <v/>
      </c>
      <c r="I2866">
        <f>RAND()</f>
        <v/>
      </c>
      <c r="J2866">
        <f>IF('d_시나리오'!$J$3='d_시나리오'!$H$3,'d_시나리오'!$I$3,IF(I2866&lt;('d_시나리오'!$I$3-'d_시나리오'!$H$3)/('d_시나리오'!$J$3-'d_시나리오'!$H$3),'d_시나리오'!$H$3+SQRT(I2866*('d_시나리오'!$J$3-'d_시나리오'!$H$3)*('d_시나리오'!$I$3-'d_시나리오'!$H$3)),'d_시나리오'!$J$3-SQRT((1-I2866)*('d_시나리오'!$J$3-'d_시나리오'!$H$3)*('d_시나리오'!$J$3-'d_시나리오'!$I$3))))</f>
        <v/>
      </c>
      <c r="K2866">
        <f>RAND()</f>
        <v/>
      </c>
      <c r="L2866">
        <f>IF('d_시나리오'!$J$4='d_시나리오'!$H$4,'d_시나리오'!$I$4,IF(K2866&lt;('d_시나리오'!$I$4-'d_시나리오'!$H$4)/('d_시나리오'!$J$4-'d_시나리오'!$H$4),'d_시나리오'!$H$4+SQRT(K2866*('d_시나리오'!$J$4-'d_시나리오'!$H$4)*('d_시나리오'!$I$4-'d_시나리오'!$H$4)),'d_시나리오'!$J$4-SQRT((1-K2866)*('d_시나리오'!$J$4-'d_시나리오'!$H$4)*('d_시나리오'!$J$4-'d_시나리오'!$I$4))))</f>
        <v/>
      </c>
      <c r="M2866">
        <f>RAND()</f>
        <v/>
      </c>
      <c r="N2866">
        <f>IF('d_시나리오'!$J$5='d_시나리오'!$H$5,'d_시나리오'!$I$5,IF(M2866&lt;('d_시나리오'!$I$5-'d_시나리오'!$H$5)/('d_시나리오'!$J$5-'d_시나리오'!$H$5),'d_시나리오'!$H$5+SQRT(M2866*('d_시나리오'!$J$5-'d_시나리오'!$H$5)*('d_시나리오'!$I$5-'d_시나리오'!$H$5)),'d_시나리오'!$J$5-SQRT((1-M2866)*('d_시나리오'!$J$5-'d_시나리오'!$H$5)*('d_시나리오'!$J$5-'d_시나리오'!$I$5))))</f>
        <v/>
      </c>
      <c r="O2866">
        <f>RAND()</f>
        <v/>
      </c>
      <c r="P2866">
        <f>IF('d_시나리오'!$J$6='d_시나리오'!$H$6,'d_시나리오'!$I$6,IF(O2866&lt;('d_시나리오'!$I$6-'d_시나리오'!$H$6)/('d_시나리오'!$J$6-'d_시나리오'!$H$6),'d_시나리오'!$H$6+SQRT(O2866*('d_시나리오'!$J$6-'d_시나리오'!$H$6)*('d_시나리오'!$I$6-'d_시나리오'!$H$6)),'d_시나리오'!$J$6-SQRT((1-O2866)*('d_시나리오'!$J$6-'d_시나리오'!$H$6)*('d_시나리오'!$J$6-'d_시나리오'!$I$6))))</f>
        <v/>
      </c>
      <c r="Q2866">
        <f>INDEX('d_분포'!$B$2:$B$57,RANDBETWEEN(1,56))</f>
        <v/>
      </c>
      <c r="R2866">
        <f>BETAINV(RAND(),5,5)</f>
        <v/>
      </c>
      <c r="S2866">
        <f>'d_고정'!$B$1*'6_기대효과'!$H$7*('d_시나리오'!$I$7/'d_고정'!$B$2)*B2866</f>
        <v/>
      </c>
      <c r="T2866">
        <f>S2866*D2866</f>
        <v/>
      </c>
      <c r="U2866">
        <f>S2866*F2866*H2866</f>
        <v/>
      </c>
      <c r="V2866">
        <f>S2866*F2866*(H2866-1)</f>
        <v/>
      </c>
      <c r="W2866">
        <f>U2866*J2866</f>
        <v/>
      </c>
      <c r="X2866">
        <f>T2866+W2866</f>
        <v/>
      </c>
      <c r="Y2866">
        <f>(T2866*E2866+W2866*L2866)*(1-R2866-'d_고정'!$B$13)</f>
        <v/>
      </c>
      <c r="Z2866">
        <f>(U2866*N2866*Q2866+'d_고정'!$B$3*('6_기대효과'!$H$7/8)*Q2866*'d_고정'!$B$10*P2866*('6_기대효과'!$K$7/'d_고정'!$B$9))*(1-R2866)</f>
        <v/>
      </c>
      <c r="AA2866">
        <f>W2866*L2866*(1-R2866-'d_고정'!$B$13)+U2866*MAX(N2866-'d_고정'!$B$10*P2866*('6_기대효과'!$K$7/'d_고정'!$B$9),0)*Q2866*(1-R2866)</f>
        <v/>
      </c>
      <c r="AB2866">
        <f>Y2866+Z2866</f>
        <v/>
      </c>
      <c r="AC2866">
        <f>Y2866/('d_고정'!$B$5*'6_기대효과'!$H$7/8)/'d_고정'!$B$6</f>
        <v/>
      </c>
      <c r="AD2866">
        <f>Y2866/('d_고정'!$B$8*'6_기대효과'!$H$7/8)</f>
        <v/>
      </c>
    </row>
    <row r="2867">
      <c r="A2867">
        <f>RAND()</f>
        <v/>
      </c>
      <c r="B2867">
        <f>IF('d_시나리오'!$J$2='d_시나리오'!$H$2,'d_시나리오'!$I$2,IF(A2867&lt;('d_시나리오'!$I$2-'d_시나리오'!$H$2)/('d_시나리오'!$J$2-'d_시나리오'!$H$2),'d_시나리오'!$H$2+SQRT(A2867*('d_시나리오'!$J$2-'d_시나리오'!$H$2)*('d_시나리오'!$I$2-'d_시나리오'!$H$2)),'d_시나리오'!$J$2-SQRT((1-A2867)*('d_시나리오'!$J$2-'d_시나리오'!$H$2)*('d_시나리오'!$J$2-'d_시나리오'!$I$2))))</f>
        <v/>
      </c>
      <c r="C2867">
        <f>RAND()</f>
        <v/>
      </c>
      <c r="D2867">
        <f>BETAINV(RAND(),IF(C2867&lt;'d_고정'!$B$26,'d_고정'!$B$23,'d_고정'!$B$16)+1,'d_고정'!$B$17-IF(C2867&lt;'d_고정'!$B$26,'d_고정'!$B$23,'d_고정'!$B$16)+1)*('d_고정'!$B$14+('d_고정'!$B$15-'d_고정'!$B$14)*RAND())</f>
        <v/>
      </c>
      <c r="E2867">
        <f>INDEX('d_분포'!$A$2:$A$28,RANDBETWEEN(1,27))</f>
        <v/>
      </c>
      <c r="F2867">
        <f>INDEX('d_분포'!$C$2:$C$5,RANDBETWEEN(1,4))*(0.9+0.2*RAND())</f>
        <v/>
      </c>
      <c r="G2867">
        <f>RAND()</f>
        <v/>
      </c>
      <c r="H2867">
        <f>(F2867+(1-F2867)*('d_고정'!$B$22*BETAINV(RAND(),IF(G2867&lt;'d_고정'!$B$26,'d_고정'!$B$25,'d_고정'!$B$20)+1,'d_고정'!$B$21-IF(G2867&lt;'d_고정'!$B$26,'d_고정'!$B$25,'d_고정'!$B$20)+1)+(1-'d_고정'!$B$22)*BETAINV(RAND(),IF(G2867&lt;'d_고정'!$B$26,'d_고정'!$B$24,'d_고정'!$B$18)+1,'d_고정'!$B$19-IF(G2867&lt;'d_고정'!$B$26,'d_고정'!$B$24,'d_고정'!$B$18)+1))*('d_고정'!$B$14+('d_고정'!$B$15-'d_고정'!$B$14)*RAND()))/F2867</f>
        <v/>
      </c>
      <c r="I2867">
        <f>RAND()</f>
        <v/>
      </c>
      <c r="J2867">
        <f>IF('d_시나리오'!$J$3='d_시나리오'!$H$3,'d_시나리오'!$I$3,IF(I2867&lt;('d_시나리오'!$I$3-'d_시나리오'!$H$3)/('d_시나리오'!$J$3-'d_시나리오'!$H$3),'d_시나리오'!$H$3+SQRT(I2867*('d_시나리오'!$J$3-'d_시나리오'!$H$3)*('d_시나리오'!$I$3-'d_시나리오'!$H$3)),'d_시나리오'!$J$3-SQRT((1-I2867)*('d_시나리오'!$J$3-'d_시나리오'!$H$3)*('d_시나리오'!$J$3-'d_시나리오'!$I$3))))</f>
        <v/>
      </c>
      <c r="K2867">
        <f>RAND()</f>
        <v/>
      </c>
      <c r="L2867">
        <f>IF('d_시나리오'!$J$4='d_시나리오'!$H$4,'d_시나리오'!$I$4,IF(K2867&lt;('d_시나리오'!$I$4-'d_시나리오'!$H$4)/('d_시나리오'!$J$4-'d_시나리오'!$H$4),'d_시나리오'!$H$4+SQRT(K2867*('d_시나리오'!$J$4-'d_시나리오'!$H$4)*('d_시나리오'!$I$4-'d_시나리오'!$H$4)),'d_시나리오'!$J$4-SQRT((1-K2867)*('d_시나리오'!$J$4-'d_시나리오'!$H$4)*('d_시나리오'!$J$4-'d_시나리오'!$I$4))))</f>
        <v/>
      </c>
      <c r="M2867">
        <f>RAND()</f>
        <v/>
      </c>
      <c r="N2867">
        <f>IF('d_시나리오'!$J$5='d_시나리오'!$H$5,'d_시나리오'!$I$5,IF(M2867&lt;('d_시나리오'!$I$5-'d_시나리오'!$H$5)/('d_시나리오'!$J$5-'d_시나리오'!$H$5),'d_시나리오'!$H$5+SQRT(M2867*('d_시나리오'!$J$5-'d_시나리오'!$H$5)*('d_시나리오'!$I$5-'d_시나리오'!$H$5)),'d_시나리오'!$J$5-SQRT((1-M2867)*('d_시나리오'!$J$5-'d_시나리오'!$H$5)*('d_시나리오'!$J$5-'d_시나리오'!$I$5))))</f>
        <v/>
      </c>
      <c r="O2867">
        <f>RAND()</f>
        <v/>
      </c>
      <c r="P2867">
        <f>IF('d_시나리오'!$J$6='d_시나리오'!$H$6,'d_시나리오'!$I$6,IF(O2867&lt;('d_시나리오'!$I$6-'d_시나리오'!$H$6)/('d_시나리오'!$J$6-'d_시나리오'!$H$6),'d_시나리오'!$H$6+SQRT(O2867*('d_시나리오'!$J$6-'d_시나리오'!$H$6)*('d_시나리오'!$I$6-'d_시나리오'!$H$6)),'d_시나리오'!$J$6-SQRT((1-O2867)*('d_시나리오'!$J$6-'d_시나리오'!$H$6)*('d_시나리오'!$J$6-'d_시나리오'!$I$6))))</f>
        <v/>
      </c>
      <c r="Q2867">
        <f>INDEX('d_분포'!$B$2:$B$57,RANDBETWEEN(1,56))</f>
        <v/>
      </c>
      <c r="R2867">
        <f>BETAINV(RAND(),5,5)</f>
        <v/>
      </c>
      <c r="S2867">
        <f>'d_고정'!$B$1*'6_기대효과'!$H$7*('d_시나리오'!$I$7/'d_고정'!$B$2)*B2867</f>
        <v/>
      </c>
      <c r="T2867">
        <f>S2867*D2867</f>
        <v/>
      </c>
      <c r="U2867">
        <f>S2867*F2867*H2867</f>
        <v/>
      </c>
      <c r="V2867">
        <f>S2867*F2867*(H2867-1)</f>
        <v/>
      </c>
      <c r="W2867">
        <f>U2867*J2867</f>
        <v/>
      </c>
      <c r="X2867">
        <f>T2867+W2867</f>
        <v/>
      </c>
      <c r="Y2867">
        <f>(T2867*E2867+W2867*L2867)*(1-R2867-'d_고정'!$B$13)</f>
        <v/>
      </c>
      <c r="Z2867">
        <f>(U2867*N2867*Q2867+'d_고정'!$B$3*('6_기대효과'!$H$7/8)*Q2867*'d_고정'!$B$10*P2867*('6_기대효과'!$K$7/'d_고정'!$B$9))*(1-R2867)</f>
        <v/>
      </c>
      <c r="AA2867">
        <f>W2867*L2867*(1-R2867-'d_고정'!$B$13)+U2867*MAX(N2867-'d_고정'!$B$10*P2867*('6_기대효과'!$K$7/'d_고정'!$B$9),0)*Q2867*(1-R2867)</f>
        <v/>
      </c>
      <c r="AB2867">
        <f>Y2867+Z2867</f>
        <v/>
      </c>
      <c r="AC2867">
        <f>Y2867/('d_고정'!$B$5*'6_기대효과'!$H$7/8)/'d_고정'!$B$6</f>
        <v/>
      </c>
      <c r="AD2867">
        <f>Y2867/('d_고정'!$B$8*'6_기대효과'!$H$7/8)</f>
        <v/>
      </c>
    </row>
    <row r="2868">
      <c r="A2868">
        <f>RAND()</f>
        <v/>
      </c>
      <c r="B2868">
        <f>IF('d_시나리오'!$J$2='d_시나리오'!$H$2,'d_시나리오'!$I$2,IF(A2868&lt;('d_시나리오'!$I$2-'d_시나리오'!$H$2)/('d_시나리오'!$J$2-'d_시나리오'!$H$2),'d_시나리오'!$H$2+SQRT(A2868*('d_시나리오'!$J$2-'d_시나리오'!$H$2)*('d_시나리오'!$I$2-'d_시나리오'!$H$2)),'d_시나리오'!$J$2-SQRT((1-A2868)*('d_시나리오'!$J$2-'d_시나리오'!$H$2)*('d_시나리오'!$J$2-'d_시나리오'!$I$2))))</f>
        <v/>
      </c>
      <c r="C2868">
        <f>RAND()</f>
        <v/>
      </c>
      <c r="D2868">
        <f>BETAINV(RAND(),IF(C2868&lt;'d_고정'!$B$26,'d_고정'!$B$23,'d_고정'!$B$16)+1,'d_고정'!$B$17-IF(C2868&lt;'d_고정'!$B$26,'d_고정'!$B$23,'d_고정'!$B$16)+1)*('d_고정'!$B$14+('d_고정'!$B$15-'d_고정'!$B$14)*RAND())</f>
        <v/>
      </c>
      <c r="E2868">
        <f>INDEX('d_분포'!$A$2:$A$28,RANDBETWEEN(1,27))</f>
        <v/>
      </c>
      <c r="F2868">
        <f>INDEX('d_분포'!$C$2:$C$5,RANDBETWEEN(1,4))*(0.9+0.2*RAND())</f>
        <v/>
      </c>
      <c r="G2868">
        <f>RAND()</f>
        <v/>
      </c>
      <c r="H2868">
        <f>(F2868+(1-F2868)*('d_고정'!$B$22*BETAINV(RAND(),IF(G2868&lt;'d_고정'!$B$26,'d_고정'!$B$25,'d_고정'!$B$20)+1,'d_고정'!$B$21-IF(G2868&lt;'d_고정'!$B$26,'d_고정'!$B$25,'d_고정'!$B$20)+1)+(1-'d_고정'!$B$22)*BETAINV(RAND(),IF(G2868&lt;'d_고정'!$B$26,'d_고정'!$B$24,'d_고정'!$B$18)+1,'d_고정'!$B$19-IF(G2868&lt;'d_고정'!$B$26,'d_고정'!$B$24,'d_고정'!$B$18)+1))*('d_고정'!$B$14+('d_고정'!$B$15-'d_고정'!$B$14)*RAND()))/F2868</f>
        <v/>
      </c>
      <c r="I2868">
        <f>RAND()</f>
        <v/>
      </c>
      <c r="J2868">
        <f>IF('d_시나리오'!$J$3='d_시나리오'!$H$3,'d_시나리오'!$I$3,IF(I2868&lt;('d_시나리오'!$I$3-'d_시나리오'!$H$3)/('d_시나리오'!$J$3-'d_시나리오'!$H$3),'d_시나리오'!$H$3+SQRT(I2868*('d_시나리오'!$J$3-'d_시나리오'!$H$3)*('d_시나리오'!$I$3-'d_시나리오'!$H$3)),'d_시나리오'!$J$3-SQRT((1-I2868)*('d_시나리오'!$J$3-'d_시나리오'!$H$3)*('d_시나리오'!$J$3-'d_시나리오'!$I$3))))</f>
        <v/>
      </c>
      <c r="K2868">
        <f>RAND()</f>
        <v/>
      </c>
      <c r="L2868">
        <f>IF('d_시나리오'!$J$4='d_시나리오'!$H$4,'d_시나리오'!$I$4,IF(K2868&lt;('d_시나리오'!$I$4-'d_시나리오'!$H$4)/('d_시나리오'!$J$4-'d_시나리오'!$H$4),'d_시나리오'!$H$4+SQRT(K2868*('d_시나리오'!$J$4-'d_시나리오'!$H$4)*('d_시나리오'!$I$4-'d_시나리오'!$H$4)),'d_시나리오'!$J$4-SQRT((1-K2868)*('d_시나리오'!$J$4-'d_시나리오'!$H$4)*('d_시나리오'!$J$4-'d_시나리오'!$I$4))))</f>
        <v/>
      </c>
      <c r="M2868">
        <f>RAND()</f>
        <v/>
      </c>
      <c r="N2868">
        <f>IF('d_시나리오'!$J$5='d_시나리오'!$H$5,'d_시나리오'!$I$5,IF(M2868&lt;('d_시나리오'!$I$5-'d_시나리오'!$H$5)/('d_시나리오'!$J$5-'d_시나리오'!$H$5),'d_시나리오'!$H$5+SQRT(M2868*('d_시나리오'!$J$5-'d_시나리오'!$H$5)*('d_시나리오'!$I$5-'d_시나리오'!$H$5)),'d_시나리오'!$J$5-SQRT((1-M2868)*('d_시나리오'!$J$5-'d_시나리오'!$H$5)*('d_시나리오'!$J$5-'d_시나리오'!$I$5))))</f>
        <v/>
      </c>
      <c r="O2868">
        <f>RAND()</f>
        <v/>
      </c>
      <c r="P2868">
        <f>IF('d_시나리오'!$J$6='d_시나리오'!$H$6,'d_시나리오'!$I$6,IF(O2868&lt;('d_시나리오'!$I$6-'d_시나리오'!$H$6)/('d_시나리오'!$J$6-'d_시나리오'!$H$6),'d_시나리오'!$H$6+SQRT(O2868*('d_시나리오'!$J$6-'d_시나리오'!$H$6)*('d_시나리오'!$I$6-'d_시나리오'!$H$6)),'d_시나리오'!$J$6-SQRT((1-O2868)*('d_시나리오'!$J$6-'d_시나리오'!$H$6)*('d_시나리오'!$J$6-'d_시나리오'!$I$6))))</f>
        <v/>
      </c>
      <c r="Q2868">
        <f>INDEX('d_분포'!$B$2:$B$57,RANDBETWEEN(1,56))</f>
        <v/>
      </c>
      <c r="R2868">
        <f>BETAINV(RAND(),5,5)</f>
        <v/>
      </c>
      <c r="S2868">
        <f>'d_고정'!$B$1*'6_기대효과'!$H$7*('d_시나리오'!$I$7/'d_고정'!$B$2)*B2868</f>
        <v/>
      </c>
      <c r="T2868">
        <f>S2868*D2868</f>
        <v/>
      </c>
      <c r="U2868">
        <f>S2868*F2868*H2868</f>
        <v/>
      </c>
      <c r="V2868">
        <f>S2868*F2868*(H2868-1)</f>
        <v/>
      </c>
      <c r="W2868">
        <f>U2868*J2868</f>
        <v/>
      </c>
      <c r="X2868">
        <f>T2868+W2868</f>
        <v/>
      </c>
      <c r="Y2868">
        <f>(T2868*E2868+W2868*L2868)*(1-R2868-'d_고정'!$B$13)</f>
        <v/>
      </c>
      <c r="Z2868">
        <f>(U2868*N2868*Q2868+'d_고정'!$B$3*('6_기대효과'!$H$7/8)*Q2868*'d_고정'!$B$10*P2868*('6_기대효과'!$K$7/'d_고정'!$B$9))*(1-R2868)</f>
        <v/>
      </c>
      <c r="AA2868">
        <f>W2868*L2868*(1-R2868-'d_고정'!$B$13)+U2868*MAX(N2868-'d_고정'!$B$10*P2868*('6_기대효과'!$K$7/'d_고정'!$B$9),0)*Q2868*(1-R2868)</f>
        <v/>
      </c>
      <c r="AB2868">
        <f>Y2868+Z2868</f>
        <v/>
      </c>
      <c r="AC2868">
        <f>Y2868/('d_고정'!$B$5*'6_기대효과'!$H$7/8)/'d_고정'!$B$6</f>
        <v/>
      </c>
      <c r="AD2868">
        <f>Y2868/('d_고정'!$B$8*'6_기대효과'!$H$7/8)</f>
        <v/>
      </c>
    </row>
    <row r="2869">
      <c r="A2869">
        <f>RAND()</f>
        <v/>
      </c>
      <c r="B2869">
        <f>IF('d_시나리오'!$J$2='d_시나리오'!$H$2,'d_시나리오'!$I$2,IF(A2869&lt;('d_시나리오'!$I$2-'d_시나리오'!$H$2)/('d_시나리오'!$J$2-'d_시나리오'!$H$2),'d_시나리오'!$H$2+SQRT(A2869*('d_시나리오'!$J$2-'d_시나리오'!$H$2)*('d_시나리오'!$I$2-'d_시나리오'!$H$2)),'d_시나리오'!$J$2-SQRT((1-A2869)*('d_시나리오'!$J$2-'d_시나리오'!$H$2)*('d_시나리오'!$J$2-'d_시나리오'!$I$2))))</f>
        <v/>
      </c>
      <c r="C2869">
        <f>RAND()</f>
        <v/>
      </c>
      <c r="D2869">
        <f>BETAINV(RAND(),IF(C2869&lt;'d_고정'!$B$26,'d_고정'!$B$23,'d_고정'!$B$16)+1,'d_고정'!$B$17-IF(C2869&lt;'d_고정'!$B$26,'d_고정'!$B$23,'d_고정'!$B$16)+1)*('d_고정'!$B$14+('d_고정'!$B$15-'d_고정'!$B$14)*RAND())</f>
        <v/>
      </c>
      <c r="E2869">
        <f>INDEX('d_분포'!$A$2:$A$28,RANDBETWEEN(1,27))</f>
        <v/>
      </c>
      <c r="F2869">
        <f>INDEX('d_분포'!$C$2:$C$5,RANDBETWEEN(1,4))*(0.9+0.2*RAND())</f>
        <v/>
      </c>
      <c r="G2869">
        <f>RAND()</f>
        <v/>
      </c>
      <c r="H2869">
        <f>(F2869+(1-F2869)*('d_고정'!$B$22*BETAINV(RAND(),IF(G2869&lt;'d_고정'!$B$26,'d_고정'!$B$25,'d_고정'!$B$20)+1,'d_고정'!$B$21-IF(G2869&lt;'d_고정'!$B$26,'d_고정'!$B$25,'d_고정'!$B$20)+1)+(1-'d_고정'!$B$22)*BETAINV(RAND(),IF(G2869&lt;'d_고정'!$B$26,'d_고정'!$B$24,'d_고정'!$B$18)+1,'d_고정'!$B$19-IF(G2869&lt;'d_고정'!$B$26,'d_고정'!$B$24,'d_고정'!$B$18)+1))*('d_고정'!$B$14+('d_고정'!$B$15-'d_고정'!$B$14)*RAND()))/F2869</f>
        <v/>
      </c>
      <c r="I2869">
        <f>RAND()</f>
        <v/>
      </c>
      <c r="J2869">
        <f>IF('d_시나리오'!$J$3='d_시나리오'!$H$3,'d_시나리오'!$I$3,IF(I2869&lt;('d_시나리오'!$I$3-'d_시나리오'!$H$3)/('d_시나리오'!$J$3-'d_시나리오'!$H$3),'d_시나리오'!$H$3+SQRT(I2869*('d_시나리오'!$J$3-'d_시나리오'!$H$3)*('d_시나리오'!$I$3-'d_시나리오'!$H$3)),'d_시나리오'!$J$3-SQRT((1-I2869)*('d_시나리오'!$J$3-'d_시나리오'!$H$3)*('d_시나리오'!$J$3-'d_시나리오'!$I$3))))</f>
        <v/>
      </c>
      <c r="K2869">
        <f>RAND()</f>
        <v/>
      </c>
      <c r="L2869">
        <f>IF('d_시나리오'!$J$4='d_시나리오'!$H$4,'d_시나리오'!$I$4,IF(K2869&lt;('d_시나리오'!$I$4-'d_시나리오'!$H$4)/('d_시나리오'!$J$4-'d_시나리오'!$H$4),'d_시나리오'!$H$4+SQRT(K2869*('d_시나리오'!$J$4-'d_시나리오'!$H$4)*('d_시나리오'!$I$4-'d_시나리오'!$H$4)),'d_시나리오'!$J$4-SQRT((1-K2869)*('d_시나리오'!$J$4-'d_시나리오'!$H$4)*('d_시나리오'!$J$4-'d_시나리오'!$I$4))))</f>
        <v/>
      </c>
      <c r="M2869">
        <f>RAND()</f>
        <v/>
      </c>
      <c r="N2869">
        <f>IF('d_시나리오'!$J$5='d_시나리오'!$H$5,'d_시나리오'!$I$5,IF(M2869&lt;('d_시나리오'!$I$5-'d_시나리오'!$H$5)/('d_시나리오'!$J$5-'d_시나리오'!$H$5),'d_시나리오'!$H$5+SQRT(M2869*('d_시나리오'!$J$5-'d_시나리오'!$H$5)*('d_시나리오'!$I$5-'d_시나리오'!$H$5)),'d_시나리오'!$J$5-SQRT((1-M2869)*('d_시나리오'!$J$5-'d_시나리오'!$H$5)*('d_시나리오'!$J$5-'d_시나리오'!$I$5))))</f>
        <v/>
      </c>
      <c r="O2869">
        <f>RAND()</f>
        <v/>
      </c>
      <c r="P2869">
        <f>IF('d_시나리오'!$J$6='d_시나리오'!$H$6,'d_시나리오'!$I$6,IF(O2869&lt;('d_시나리오'!$I$6-'d_시나리오'!$H$6)/('d_시나리오'!$J$6-'d_시나리오'!$H$6),'d_시나리오'!$H$6+SQRT(O2869*('d_시나리오'!$J$6-'d_시나리오'!$H$6)*('d_시나리오'!$I$6-'d_시나리오'!$H$6)),'d_시나리오'!$J$6-SQRT((1-O2869)*('d_시나리오'!$J$6-'d_시나리오'!$H$6)*('d_시나리오'!$J$6-'d_시나리오'!$I$6))))</f>
        <v/>
      </c>
      <c r="Q2869">
        <f>INDEX('d_분포'!$B$2:$B$57,RANDBETWEEN(1,56))</f>
        <v/>
      </c>
      <c r="R2869">
        <f>BETAINV(RAND(),5,5)</f>
        <v/>
      </c>
      <c r="S2869">
        <f>'d_고정'!$B$1*'6_기대효과'!$H$7*('d_시나리오'!$I$7/'d_고정'!$B$2)*B2869</f>
        <v/>
      </c>
      <c r="T2869">
        <f>S2869*D2869</f>
        <v/>
      </c>
      <c r="U2869">
        <f>S2869*F2869*H2869</f>
        <v/>
      </c>
      <c r="V2869">
        <f>S2869*F2869*(H2869-1)</f>
        <v/>
      </c>
      <c r="W2869">
        <f>U2869*J2869</f>
        <v/>
      </c>
      <c r="X2869">
        <f>T2869+W2869</f>
        <v/>
      </c>
      <c r="Y2869">
        <f>(T2869*E2869+W2869*L2869)*(1-R2869-'d_고정'!$B$13)</f>
        <v/>
      </c>
      <c r="Z2869">
        <f>(U2869*N2869*Q2869+'d_고정'!$B$3*('6_기대효과'!$H$7/8)*Q2869*'d_고정'!$B$10*P2869*('6_기대효과'!$K$7/'d_고정'!$B$9))*(1-R2869)</f>
        <v/>
      </c>
      <c r="AA2869">
        <f>W2869*L2869*(1-R2869-'d_고정'!$B$13)+U2869*MAX(N2869-'d_고정'!$B$10*P2869*('6_기대효과'!$K$7/'d_고정'!$B$9),0)*Q2869*(1-R2869)</f>
        <v/>
      </c>
      <c r="AB2869">
        <f>Y2869+Z2869</f>
        <v/>
      </c>
      <c r="AC2869">
        <f>Y2869/('d_고정'!$B$5*'6_기대효과'!$H$7/8)/'d_고정'!$B$6</f>
        <v/>
      </c>
      <c r="AD2869">
        <f>Y2869/('d_고정'!$B$8*'6_기대효과'!$H$7/8)</f>
        <v/>
      </c>
    </row>
    <row r="2870">
      <c r="A2870">
        <f>RAND()</f>
        <v/>
      </c>
      <c r="B2870">
        <f>IF('d_시나리오'!$J$2='d_시나리오'!$H$2,'d_시나리오'!$I$2,IF(A2870&lt;('d_시나리오'!$I$2-'d_시나리오'!$H$2)/('d_시나리오'!$J$2-'d_시나리오'!$H$2),'d_시나리오'!$H$2+SQRT(A2870*('d_시나리오'!$J$2-'d_시나리오'!$H$2)*('d_시나리오'!$I$2-'d_시나리오'!$H$2)),'d_시나리오'!$J$2-SQRT((1-A2870)*('d_시나리오'!$J$2-'d_시나리오'!$H$2)*('d_시나리오'!$J$2-'d_시나리오'!$I$2))))</f>
        <v/>
      </c>
      <c r="C2870">
        <f>RAND()</f>
        <v/>
      </c>
      <c r="D2870">
        <f>BETAINV(RAND(),IF(C2870&lt;'d_고정'!$B$26,'d_고정'!$B$23,'d_고정'!$B$16)+1,'d_고정'!$B$17-IF(C2870&lt;'d_고정'!$B$26,'d_고정'!$B$23,'d_고정'!$B$16)+1)*('d_고정'!$B$14+('d_고정'!$B$15-'d_고정'!$B$14)*RAND())</f>
        <v/>
      </c>
      <c r="E2870">
        <f>INDEX('d_분포'!$A$2:$A$28,RANDBETWEEN(1,27))</f>
        <v/>
      </c>
      <c r="F2870">
        <f>INDEX('d_분포'!$C$2:$C$5,RANDBETWEEN(1,4))*(0.9+0.2*RAND())</f>
        <v/>
      </c>
      <c r="G2870">
        <f>RAND()</f>
        <v/>
      </c>
      <c r="H2870">
        <f>(F2870+(1-F2870)*('d_고정'!$B$22*BETAINV(RAND(),IF(G2870&lt;'d_고정'!$B$26,'d_고정'!$B$25,'d_고정'!$B$20)+1,'d_고정'!$B$21-IF(G2870&lt;'d_고정'!$B$26,'d_고정'!$B$25,'d_고정'!$B$20)+1)+(1-'d_고정'!$B$22)*BETAINV(RAND(),IF(G2870&lt;'d_고정'!$B$26,'d_고정'!$B$24,'d_고정'!$B$18)+1,'d_고정'!$B$19-IF(G2870&lt;'d_고정'!$B$26,'d_고정'!$B$24,'d_고정'!$B$18)+1))*('d_고정'!$B$14+('d_고정'!$B$15-'d_고정'!$B$14)*RAND()))/F2870</f>
        <v/>
      </c>
      <c r="I2870">
        <f>RAND()</f>
        <v/>
      </c>
      <c r="J2870">
        <f>IF('d_시나리오'!$J$3='d_시나리오'!$H$3,'d_시나리오'!$I$3,IF(I2870&lt;('d_시나리오'!$I$3-'d_시나리오'!$H$3)/('d_시나리오'!$J$3-'d_시나리오'!$H$3),'d_시나리오'!$H$3+SQRT(I2870*('d_시나리오'!$J$3-'d_시나리오'!$H$3)*('d_시나리오'!$I$3-'d_시나리오'!$H$3)),'d_시나리오'!$J$3-SQRT((1-I2870)*('d_시나리오'!$J$3-'d_시나리오'!$H$3)*('d_시나리오'!$J$3-'d_시나리오'!$I$3))))</f>
        <v/>
      </c>
      <c r="K2870">
        <f>RAND()</f>
        <v/>
      </c>
      <c r="L2870">
        <f>IF('d_시나리오'!$J$4='d_시나리오'!$H$4,'d_시나리오'!$I$4,IF(K2870&lt;('d_시나리오'!$I$4-'d_시나리오'!$H$4)/('d_시나리오'!$J$4-'d_시나리오'!$H$4),'d_시나리오'!$H$4+SQRT(K2870*('d_시나리오'!$J$4-'d_시나리오'!$H$4)*('d_시나리오'!$I$4-'d_시나리오'!$H$4)),'d_시나리오'!$J$4-SQRT((1-K2870)*('d_시나리오'!$J$4-'d_시나리오'!$H$4)*('d_시나리오'!$J$4-'d_시나리오'!$I$4))))</f>
        <v/>
      </c>
      <c r="M2870">
        <f>RAND()</f>
        <v/>
      </c>
      <c r="N2870">
        <f>IF('d_시나리오'!$J$5='d_시나리오'!$H$5,'d_시나리오'!$I$5,IF(M2870&lt;('d_시나리오'!$I$5-'d_시나리오'!$H$5)/('d_시나리오'!$J$5-'d_시나리오'!$H$5),'d_시나리오'!$H$5+SQRT(M2870*('d_시나리오'!$J$5-'d_시나리오'!$H$5)*('d_시나리오'!$I$5-'d_시나리오'!$H$5)),'d_시나리오'!$J$5-SQRT((1-M2870)*('d_시나리오'!$J$5-'d_시나리오'!$H$5)*('d_시나리오'!$J$5-'d_시나리오'!$I$5))))</f>
        <v/>
      </c>
      <c r="O2870">
        <f>RAND()</f>
        <v/>
      </c>
      <c r="P2870">
        <f>IF('d_시나리오'!$J$6='d_시나리오'!$H$6,'d_시나리오'!$I$6,IF(O2870&lt;('d_시나리오'!$I$6-'d_시나리오'!$H$6)/('d_시나리오'!$J$6-'d_시나리오'!$H$6),'d_시나리오'!$H$6+SQRT(O2870*('d_시나리오'!$J$6-'d_시나리오'!$H$6)*('d_시나리오'!$I$6-'d_시나리오'!$H$6)),'d_시나리오'!$J$6-SQRT((1-O2870)*('d_시나리오'!$J$6-'d_시나리오'!$H$6)*('d_시나리오'!$J$6-'d_시나리오'!$I$6))))</f>
        <v/>
      </c>
      <c r="Q2870">
        <f>INDEX('d_분포'!$B$2:$B$57,RANDBETWEEN(1,56))</f>
        <v/>
      </c>
      <c r="R2870">
        <f>BETAINV(RAND(),5,5)</f>
        <v/>
      </c>
      <c r="S2870">
        <f>'d_고정'!$B$1*'6_기대효과'!$H$7*('d_시나리오'!$I$7/'d_고정'!$B$2)*B2870</f>
        <v/>
      </c>
      <c r="T2870">
        <f>S2870*D2870</f>
        <v/>
      </c>
      <c r="U2870">
        <f>S2870*F2870*H2870</f>
        <v/>
      </c>
      <c r="V2870">
        <f>S2870*F2870*(H2870-1)</f>
        <v/>
      </c>
      <c r="W2870">
        <f>U2870*J2870</f>
        <v/>
      </c>
      <c r="X2870">
        <f>T2870+W2870</f>
        <v/>
      </c>
      <c r="Y2870">
        <f>(T2870*E2870+W2870*L2870)*(1-R2870-'d_고정'!$B$13)</f>
        <v/>
      </c>
      <c r="Z2870">
        <f>(U2870*N2870*Q2870+'d_고정'!$B$3*('6_기대효과'!$H$7/8)*Q2870*'d_고정'!$B$10*P2870*('6_기대효과'!$K$7/'d_고정'!$B$9))*(1-R2870)</f>
        <v/>
      </c>
      <c r="AA2870">
        <f>W2870*L2870*(1-R2870-'d_고정'!$B$13)+U2870*MAX(N2870-'d_고정'!$B$10*P2870*('6_기대효과'!$K$7/'d_고정'!$B$9),0)*Q2870*(1-R2870)</f>
        <v/>
      </c>
      <c r="AB2870">
        <f>Y2870+Z2870</f>
        <v/>
      </c>
      <c r="AC2870">
        <f>Y2870/('d_고정'!$B$5*'6_기대효과'!$H$7/8)/'d_고정'!$B$6</f>
        <v/>
      </c>
      <c r="AD2870">
        <f>Y2870/('d_고정'!$B$8*'6_기대효과'!$H$7/8)</f>
        <v/>
      </c>
    </row>
    <row r="2871">
      <c r="A2871">
        <f>RAND()</f>
        <v/>
      </c>
      <c r="B2871">
        <f>IF('d_시나리오'!$J$2='d_시나리오'!$H$2,'d_시나리오'!$I$2,IF(A2871&lt;('d_시나리오'!$I$2-'d_시나리오'!$H$2)/('d_시나리오'!$J$2-'d_시나리오'!$H$2),'d_시나리오'!$H$2+SQRT(A2871*('d_시나리오'!$J$2-'d_시나리오'!$H$2)*('d_시나리오'!$I$2-'d_시나리오'!$H$2)),'d_시나리오'!$J$2-SQRT((1-A2871)*('d_시나리오'!$J$2-'d_시나리오'!$H$2)*('d_시나리오'!$J$2-'d_시나리오'!$I$2))))</f>
        <v/>
      </c>
      <c r="C2871">
        <f>RAND()</f>
        <v/>
      </c>
      <c r="D2871">
        <f>BETAINV(RAND(),IF(C2871&lt;'d_고정'!$B$26,'d_고정'!$B$23,'d_고정'!$B$16)+1,'d_고정'!$B$17-IF(C2871&lt;'d_고정'!$B$26,'d_고정'!$B$23,'d_고정'!$B$16)+1)*('d_고정'!$B$14+('d_고정'!$B$15-'d_고정'!$B$14)*RAND())</f>
        <v/>
      </c>
      <c r="E2871">
        <f>INDEX('d_분포'!$A$2:$A$28,RANDBETWEEN(1,27))</f>
        <v/>
      </c>
      <c r="F2871">
        <f>INDEX('d_분포'!$C$2:$C$5,RANDBETWEEN(1,4))*(0.9+0.2*RAND())</f>
        <v/>
      </c>
      <c r="G2871">
        <f>RAND()</f>
        <v/>
      </c>
      <c r="H2871">
        <f>(F2871+(1-F2871)*('d_고정'!$B$22*BETAINV(RAND(),IF(G2871&lt;'d_고정'!$B$26,'d_고정'!$B$25,'d_고정'!$B$20)+1,'d_고정'!$B$21-IF(G2871&lt;'d_고정'!$B$26,'d_고정'!$B$25,'d_고정'!$B$20)+1)+(1-'d_고정'!$B$22)*BETAINV(RAND(),IF(G2871&lt;'d_고정'!$B$26,'d_고정'!$B$24,'d_고정'!$B$18)+1,'d_고정'!$B$19-IF(G2871&lt;'d_고정'!$B$26,'d_고정'!$B$24,'d_고정'!$B$18)+1))*('d_고정'!$B$14+('d_고정'!$B$15-'d_고정'!$B$14)*RAND()))/F2871</f>
        <v/>
      </c>
      <c r="I2871">
        <f>RAND()</f>
        <v/>
      </c>
      <c r="J2871">
        <f>IF('d_시나리오'!$J$3='d_시나리오'!$H$3,'d_시나리오'!$I$3,IF(I2871&lt;('d_시나리오'!$I$3-'d_시나리오'!$H$3)/('d_시나리오'!$J$3-'d_시나리오'!$H$3),'d_시나리오'!$H$3+SQRT(I2871*('d_시나리오'!$J$3-'d_시나리오'!$H$3)*('d_시나리오'!$I$3-'d_시나리오'!$H$3)),'d_시나리오'!$J$3-SQRT((1-I2871)*('d_시나리오'!$J$3-'d_시나리오'!$H$3)*('d_시나리오'!$J$3-'d_시나리오'!$I$3))))</f>
        <v/>
      </c>
      <c r="K2871">
        <f>RAND()</f>
        <v/>
      </c>
      <c r="L2871">
        <f>IF('d_시나리오'!$J$4='d_시나리오'!$H$4,'d_시나리오'!$I$4,IF(K2871&lt;('d_시나리오'!$I$4-'d_시나리오'!$H$4)/('d_시나리오'!$J$4-'d_시나리오'!$H$4),'d_시나리오'!$H$4+SQRT(K2871*('d_시나리오'!$J$4-'d_시나리오'!$H$4)*('d_시나리오'!$I$4-'d_시나리오'!$H$4)),'d_시나리오'!$J$4-SQRT((1-K2871)*('d_시나리오'!$J$4-'d_시나리오'!$H$4)*('d_시나리오'!$J$4-'d_시나리오'!$I$4))))</f>
        <v/>
      </c>
      <c r="M2871">
        <f>RAND()</f>
        <v/>
      </c>
      <c r="N2871">
        <f>IF('d_시나리오'!$J$5='d_시나리오'!$H$5,'d_시나리오'!$I$5,IF(M2871&lt;('d_시나리오'!$I$5-'d_시나리오'!$H$5)/('d_시나리오'!$J$5-'d_시나리오'!$H$5),'d_시나리오'!$H$5+SQRT(M2871*('d_시나리오'!$J$5-'d_시나리오'!$H$5)*('d_시나리오'!$I$5-'d_시나리오'!$H$5)),'d_시나리오'!$J$5-SQRT((1-M2871)*('d_시나리오'!$J$5-'d_시나리오'!$H$5)*('d_시나리오'!$J$5-'d_시나리오'!$I$5))))</f>
        <v/>
      </c>
      <c r="O2871">
        <f>RAND()</f>
        <v/>
      </c>
      <c r="P2871">
        <f>IF('d_시나리오'!$J$6='d_시나리오'!$H$6,'d_시나리오'!$I$6,IF(O2871&lt;('d_시나리오'!$I$6-'d_시나리오'!$H$6)/('d_시나리오'!$J$6-'d_시나리오'!$H$6),'d_시나리오'!$H$6+SQRT(O2871*('d_시나리오'!$J$6-'d_시나리오'!$H$6)*('d_시나리오'!$I$6-'d_시나리오'!$H$6)),'d_시나리오'!$J$6-SQRT((1-O2871)*('d_시나리오'!$J$6-'d_시나리오'!$H$6)*('d_시나리오'!$J$6-'d_시나리오'!$I$6))))</f>
        <v/>
      </c>
      <c r="Q2871">
        <f>INDEX('d_분포'!$B$2:$B$57,RANDBETWEEN(1,56))</f>
        <v/>
      </c>
      <c r="R2871">
        <f>BETAINV(RAND(),5,5)</f>
        <v/>
      </c>
      <c r="S2871">
        <f>'d_고정'!$B$1*'6_기대효과'!$H$7*('d_시나리오'!$I$7/'d_고정'!$B$2)*B2871</f>
        <v/>
      </c>
      <c r="T2871">
        <f>S2871*D2871</f>
        <v/>
      </c>
      <c r="U2871">
        <f>S2871*F2871*H2871</f>
        <v/>
      </c>
      <c r="V2871">
        <f>S2871*F2871*(H2871-1)</f>
        <v/>
      </c>
      <c r="W2871">
        <f>U2871*J2871</f>
        <v/>
      </c>
      <c r="X2871">
        <f>T2871+W2871</f>
        <v/>
      </c>
      <c r="Y2871">
        <f>(T2871*E2871+W2871*L2871)*(1-R2871-'d_고정'!$B$13)</f>
        <v/>
      </c>
      <c r="Z2871">
        <f>(U2871*N2871*Q2871+'d_고정'!$B$3*('6_기대효과'!$H$7/8)*Q2871*'d_고정'!$B$10*P2871*('6_기대효과'!$K$7/'d_고정'!$B$9))*(1-R2871)</f>
        <v/>
      </c>
      <c r="AA2871">
        <f>W2871*L2871*(1-R2871-'d_고정'!$B$13)+U2871*MAX(N2871-'d_고정'!$B$10*P2871*('6_기대효과'!$K$7/'d_고정'!$B$9),0)*Q2871*(1-R2871)</f>
        <v/>
      </c>
      <c r="AB2871">
        <f>Y2871+Z2871</f>
        <v/>
      </c>
      <c r="AC2871">
        <f>Y2871/('d_고정'!$B$5*'6_기대효과'!$H$7/8)/'d_고정'!$B$6</f>
        <v/>
      </c>
      <c r="AD2871">
        <f>Y2871/('d_고정'!$B$8*'6_기대효과'!$H$7/8)</f>
        <v/>
      </c>
    </row>
    <row r="2872">
      <c r="A2872">
        <f>RAND()</f>
        <v/>
      </c>
      <c r="B2872">
        <f>IF('d_시나리오'!$J$2='d_시나리오'!$H$2,'d_시나리오'!$I$2,IF(A2872&lt;('d_시나리오'!$I$2-'d_시나리오'!$H$2)/('d_시나리오'!$J$2-'d_시나리오'!$H$2),'d_시나리오'!$H$2+SQRT(A2872*('d_시나리오'!$J$2-'d_시나리오'!$H$2)*('d_시나리오'!$I$2-'d_시나리오'!$H$2)),'d_시나리오'!$J$2-SQRT((1-A2872)*('d_시나리오'!$J$2-'d_시나리오'!$H$2)*('d_시나리오'!$J$2-'d_시나리오'!$I$2))))</f>
        <v/>
      </c>
      <c r="C2872">
        <f>RAND()</f>
        <v/>
      </c>
      <c r="D2872">
        <f>BETAINV(RAND(),IF(C2872&lt;'d_고정'!$B$26,'d_고정'!$B$23,'d_고정'!$B$16)+1,'d_고정'!$B$17-IF(C2872&lt;'d_고정'!$B$26,'d_고정'!$B$23,'d_고정'!$B$16)+1)*('d_고정'!$B$14+('d_고정'!$B$15-'d_고정'!$B$14)*RAND())</f>
        <v/>
      </c>
      <c r="E2872">
        <f>INDEX('d_분포'!$A$2:$A$28,RANDBETWEEN(1,27))</f>
        <v/>
      </c>
      <c r="F2872">
        <f>INDEX('d_분포'!$C$2:$C$5,RANDBETWEEN(1,4))*(0.9+0.2*RAND())</f>
        <v/>
      </c>
      <c r="G2872">
        <f>RAND()</f>
        <v/>
      </c>
      <c r="H2872">
        <f>(F2872+(1-F2872)*('d_고정'!$B$22*BETAINV(RAND(),IF(G2872&lt;'d_고정'!$B$26,'d_고정'!$B$25,'d_고정'!$B$20)+1,'d_고정'!$B$21-IF(G2872&lt;'d_고정'!$B$26,'d_고정'!$B$25,'d_고정'!$B$20)+1)+(1-'d_고정'!$B$22)*BETAINV(RAND(),IF(G2872&lt;'d_고정'!$B$26,'d_고정'!$B$24,'d_고정'!$B$18)+1,'d_고정'!$B$19-IF(G2872&lt;'d_고정'!$B$26,'d_고정'!$B$24,'d_고정'!$B$18)+1))*('d_고정'!$B$14+('d_고정'!$B$15-'d_고정'!$B$14)*RAND()))/F2872</f>
        <v/>
      </c>
      <c r="I2872">
        <f>RAND()</f>
        <v/>
      </c>
      <c r="J2872">
        <f>IF('d_시나리오'!$J$3='d_시나리오'!$H$3,'d_시나리오'!$I$3,IF(I2872&lt;('d_시나리오'!$I$3-'d_시나리오'!$H$3)/('d_시나리오'!$J$3-'d_시나리오'!$H$3),'d_시나리오'!$H$3+SQRT(I2872*('d_시나리오'!$J$3-'d_시나리오'!$H$3)*('d_시나리오'!$I$3-'d_시나리오'!$H$3)),'d_시나리오'!$J$3-SQRT((1-I2872)*('d_시나리오'!$J$3-'d_시나리오'!$H$3)*('d_시나리오'!$J$3-'d_시나리오'!$I$3))))</f>
        <v/>
      </c>
      <c r="K2872">
        <f>RAND()</f>
        <v/>
      </c>
      <c r="L2872">
        <f>IF('d_시나리오'!$J$4='d_시나리오'!$H$4,'d_시나리오'!$I$4,IF(K2872&lt;('d_시나리오'!$I$4-'d_시나리오'!$H$4)/('d_시나리오'!$J$4-'d_시나리오'!$H$4),'d_시나리오'!$H$4+SQRT(K2872*('d_시나리오'!$J$4-'d_시나리오'!$H$4)*('d_시나리오'!$I$4-'d_시나리오'!$H$4)),'d_시나리오'!$J$4-SQRT((1-K2872)*('d_시나리오'!$J$4-'d_시나리오'!$H$4)*('d_시나리오'!$J$4-'d_시나리오'!$I$4))))</f>
        <v/>
      </c>
      <c r="M2872">
        <f>RAND()</f>
        <v/>
      </c>
      <c r="N2872">
        <f>IF('d_시나리오'!$J$5='d_시나리오'!$H$5,'d_시나리오'!$I$5,IF(M2872&lt;('d_시나리오'!$I$5-'d_시나리오'!$H$5)/('d_시나리오'!$J$5-'d_시나리오'!$H$5),'d_시나리오'!$H$5+SQRT(M2872*('d_시나리오'!$J$5-'d_시나리오'!$H$5)*('d_시나리오'!$I$5-'d_시나리오'!$H$5)),'d_시나리오'!$J$5-SQRT((1-M2872)*('d_시나리오'!$J$5-'d_시나리오'!$H$5)*('d_시나리오'!$J$5-'d_시나리오'!$I$5))))</f>
        <v/>
      </c>
      <c r="O2872">
        <f>RAND()</f>
        <v/>
      </c>
      <c r="P2872">
        <f>IF('d_시나리오'!$J$6='d_시나리오'!$H$6,'d_시나리오'!$I$6,IF(O2872&lt;('d_시나리오'!$I$6-'d_시나리오'!$H$6)/('d_시나리오'!$J$6-'d_시나리오'!$H$6),'d_시나리오'!$H$6+SQRT(O2872*('d_시나리오'!$J$6-'d_시나리오'!$H$6)*('d_시나리오'!$I$6-'d_시나리오'!$H$6)),'d_시나리오'!$J$6-SQRT((1-O2872)*('d_시나리오'!$J$6-'d_시나리오'!$H$6)*('d_시나리오'!$J$6-'d_시나리오'!$I$6))))</f>
        <v/>
      </c>
      <c r="Q2872">
        <f>INDEX('d_분포'!$B$2:$B$57,RANDBETWEEN(1,56))</f>
        <v/>
      </c>
      <c r="R2872">
        <f>BETAINV(RAND(),5,5)</f>
        <v/>
      </c>
      <c r="S2872">
        <f>'d_고정'!$B$1*'6_기대효과'!$H$7*('d_시나리오'!$I$7/'d_고정'!$B$2)*B2872</f>
        <v/>
      </c>
      <c r="T2872">
        <f>S2872*D2872</f>
        <v/>
      </c>
      <c r="U2872">
        <f>S2872*F2872*H2872</f>
        <v/>
      </c>
      <c r="V2872">
        <f>S2872*F2872*(H2872-1)</f>
        <v/>
      </c>
      <c r="W2872">
        <f>U2872*J2872</f>
        <v/>
      </c>
      <c r="X2872">
        <f>T2872+W2872</f>
        <v/>
      </c>
      <c r="Y2872">
        <f>(T2872*E2872+W2872*L2872)*(1-R2872-'d_고정'!$B$13)</f>
        <v/>
      </c>
      <c r="Z2872">
        <f>(U2872*N2872*Q2872+'d_고정'!$B$3*('6_기대효과'!$H$7/8)*Q2872*'d_고정'!$B$10*P2872*('6_기대효과'!$K$7/'d_고정'!$B$9))*(1-R2872)</f>
        <v/>
      </c>
      <c r="AA2872">
        <f>W2872*L2872*(1-R2872-'d_고정'!$B$13)+U2872*MAX(N2872-'d_고정'!$B$10*P2872*('6_기대효과'!$K$7/'d_고정'!$B$9),0)*Q2872*(1-R2872)</f>
        <v/>
      </c>
      <c r="AB2872">
        <f>Y2872+Z2872</f>
        <v/>
      </c>
      <c r="AC2872">
        <f>Y2872/('d_고정'!$B$5*'6_기대효과'!$H$7/8)/'d_고정'!$B$6</f>
        <v/>
      </c>
      <c r="AD2872">
        <f>Y2872/('d_고정'!$B$8*'6_기대효과'!$H$7/8)</f>
        <v/>
      </c>
    </row>
    <row r="2873">
      <c r="A2873">
        <f>RAND()</f>
        <v/>
      </c>
      <c r="B2873">
        <f>IF('d_시나리오'!$J$2='d_시나리오'!$H$2,'d_시나리오'!$I$2,IF(A2873&lt;('d_시나리오'!$I$2-'d_시나리오'!$H$2)/('d_시나리오'!$J$2-'d_시나리오'!$H$2),'d_시나리오'!$H$2+SQRT(A2873*('d_시나리오'!$J$2-'d_시나리오'!$H$2)*('d_시나리오'!$I$2-'d_시나리오'!$H$2)),'d_시나리오'!$J$2-SQRT((1-A2873)*('d_시나리오'!$J$2-'d_시나리오'!$H$2)*('d_시나리오'!$J$2-'d_시나리오'!$I$2))))</f>
        <v/>
      </c>
      <c r="C2873">
        <f>RAND()</f>
        <v/>
      </c>
      <c r="D2873">
        <f>BETAINV(RAND(),IF(C2873&lt;'d_고정'!$B$26,'d_고정'!$B$23,'d_고정'!$B$16)+1,'d_고정'!$B$17-IF(C2873&lt;'d_고정'!$B$26,'d_고정'!$B$23,'d_고정'!$B$16)+1)*('d_고정'!$B$14+('d_고정'!$B$15-'d_고정'!$B$14)*RAND())</f>
        <v/>
      </c>
      <c r="E2873">
        <f>INDEX('d_분포'!$A$2:$A$28,RANDBETWEEN(1,27))</f>
        <v/>
      </c>
      <c r="F2873">
        <f>INDEX('d_분포'!$C$2:$C$5,RANDBETWEEN(1,4))*(0.9+0.2*RAND())</f>
        <v/>
      </c>
      <c r="G2873">
        <f>RAND()</f>
        <v/>
      </c>
      <c r="H2873">
        <f>(F2873+(1-F2873)*('d_고정'!$B$22*BETAINV(RAND(),IF(G2873&lt;'d_고정'!$B$26,'d_고정'!$B$25,'d_고정'!$B$20)+1,'d_고정'!$B$21-IF(G2873&lt;'d_고정'!$B$26,'d_고정'!$B$25,'d_고정'!$B$20)+1)+(1-'d_고정'!$B$22)*BETAINV(RAND(),IF(G2873&lt;'d_고정'!$B$26,'d_고정'!$B$24,'d_고정'!$B$18)+1,'d_고정'!$B$19-IF(G2873&lt;'d_고정'!$B$26,'d_고정'!$B$24,'d_고정'!$B$18)+1))*('d_고정'!$B$14+('d_고정'!$B$15-'d_고정'!$B$14)*RAND()))/F2873</f>
        <v/>
      </c>
      <c r="I2873">
        <f>RAND()</f>
        <v/>
      </c>
      <c r="J2873">
        <f>IF('d_시나리오'!$J$3='d_시나리오'!$H$3,'d_시나리오'!$I$3,IF(I2873&lt;('d_시나리오'!$I$3-'d_시나리오'!$H$3)/('d_시나리오'!$J$3-'d_시나리오'!$H$3),'d_시나리오'!$H$3+SQRT(I2873*('d_시나리오'!$J$3-'d_시나리오'!$H$3)*('d_시나리오'!$I$3-'d_시나리오'!$H$3)),'d_시나리오'!$J$3-SQRT((1-I2873)*('d_시나리오'!$J$3-'d_시나리오'!$H$3)*('d_시나리오'!$J$3-'d_시나리오'!$I$3))))</f>
        <v/>
      </c>
      <c r="K2873">
        <f>RAND()</f>
        <v/>
      </c>
      <c r="L2873">
        <f>IF('d_시나리오'!$J$4='d_시나리오'!$H$4,'d_시나리오'!$I$4,IF(K2873&lt;('d_시나리오'!$I$4-'d_시나리오'!$H$4)/('d_시나리오'!$J$4-'d_시나리오'!$H$4),'d_시나리오'!$H$4+SQRT(K2873*('d_시나리오'!$J$4-'d_시나리오'!$H$4)*('d_시나리오'!$I$4-'d_시나리오'!$H$4)),'d_시나리오'!$J$4-SQRT((1-K2873)*('d_시나리오'!$J$4-'d_시나리오'!$H$4)*('d_시나리오'!$J$4-'d_시나리오'!$I$4))))</f>
        <v/>
      </c>
      <c r="M2873">
        <f>RAND()</f>
        <v/>
      </c>
      <c r="N2873">
        <f>IF('d_시나리오'!$J$5='d_시나리오'!$H$5,'d_시나리오'!$I$5,IF(M2873&lt;('d_시나리오'!$I$5-'d_시나리오'!$H$5)/('d_시나리오'!$J$5-'d_시나리오'!$H$5),'d_시나리오'!$H$5+SQRT(M2873*('d_시나리오'!$J$5-'d_시나리오'!$H$5)*('d_시나리오'!$I$5-'d_시나리오'!$H$5)),'d_시나리오'!$J$5-SQRT((1-M2873)*('d_시나리오'!$J$5-'d_시나리오'!$H$5)*('d_시나리오'!$J$5-'d_시나리오'!$I$5))))</f>
        <v/>
      </c>
      <c r="O2873">
        <f>RAND()</f>
        <v/>
      </c>
      <c r="P2873">
        <f>IF('d_시나리오'!$J$6='d_시나리오'!$H$6,'d_시나리오'!$I$6,IF(O2873&lt;('d_시나리오'!$I$6-'d_시나리오'!$H$6)/('d_시나리오'!$J$6-'d_시나리오'!$H$6),'d_시나리오'!$H$6+SQRT(O2873*('d_시나리오'!$J$6-'d_시나리오'!$H$6)*('d_시나리오'!$I$6-'d_시나리오'!$H$6)),'d_시나리오'!$J$6-SQRT((1-O2873)*('d_시나리오'!$J$6-'d_시나리오'!$H$6)*('d_시나리오'!$J$6-'d_시나리오'!$I$6))))</f>
        <v/>
      </c>
      <c r="Q2873">
        <f>INDEX('d_분포'!$B$2:$B$57,RANDBETWEEN(1,56))</f>
        <v/>
      </c>
      <c r="R2873">
        <f>BETAINV(RAND(),5,5)</f>
        <v/>
      </c>
      <c r="S2873">
        <f>'d_고정'!$B$1*'6_기대효과'!$H$7*('d_시나리오'!$I$7/'d_고정'!$B$2)*B2873</f>
        <v/>
      </c>
      <c r="T2873">
        <f>S2873*D2873</f>
        <v/>
      </c>
      <c r="U2873">
        <f>S2873*F2873*H2873</f>
        <v/>
      </c>
      <c r="V2873">
        <f>S2873*F2873*(H2873-1)</f>
        <v/>
      </c>
      <c r="W2873">
        <f>U2873*J2873</f>
        <v/>
      </c>
      <c r="X2873">
        <f>T2873+W2873</f>
        <v/>
      </c>
      <c r="Y2873">
        <f>(T2873*E2873+W2873*L2873)*(1-R2873-'d_고정'!$B$13)</f>
        <v/>
      </c>
      <c r="Z2873">
        <f>(U2873*N2873*Q2873+'d_고정'!$B$3*('6_기대효과'!$H$7/8)*Q2873*'d_고정'!$B$10*P2873*('6_기대효과'!$K$7/'d_고정'!$B$9))*(1-R2873)</f>
        <v/>
      </c>
      <c r="AA2873">
        <f>W2873*L2873*(1-R2873-'d_고정'!$B$13)+U2873*MAX(N2873-'d_고정'!$B$10*P2873*('6_기대효과'!$K$7/'d_고정'!$B$9),0)*Q2873*(1-R2873)</f>
        <v/>
      </c>
      <c r="AB2873">
        <f>Y2873+Z2873</f>
        <v/>
      </c>
      <c r="AC2873">
        <f>Y2873/('d_고정'!$B$5*'6_기대효과'!$H$7/8)/'d_고정'!$B$6</f>
        <v/>
      </c>
      <c r="AD2873">
        <f>Y2873/('d_고정'!$B$8*'6_기대효과'!$H$7/8)</f>
        <v/>
      </c>
    </row>
    <row r="2874">
      <c r="A2874">
        <f>RAND()</f>
        <v/>
      </c>
      <c r="B2874">
        <f>IF('d_시나리오'!$J$2='d_시나리오'!$H$2,'d_시나리오'!$I$2,IF(A2874&lt;('d_시나리오'!$I$2-'d_시나리오'!$H$2)/('d_시나리오'!$J$2-'d_시나리오'!$H$2),'d_시나리오'!$H$2+SQRT(A2874*('d_시나리오'!$J$2-'d_시나리오'!$H$2)*('d_시나리오'!$I$2-'d_시나리오'!$H$2)),'d_시나리오'!$J$2-SQRT((1-A2874)*('d_시나리오'!$J$2-'d_시나리오'!$H$2)*('d_시나리오'!$J$2-'d_시나리오'!$I$2))))</f>
        <v/>
      </c>
      <c r="C2874">
        <f>RAND()</f>
        <v/>
      </c>
      <c r="D2874">
        <f>BETAINV(RAND(),IF(C2874&lt;'d_고정'!$B$26,'d_고정'!$B$23,'d_고정'!$B$16)+1,'d_고정'!$B$17-IF(C2874&lt;'d_고정'!$B$26,'d_고정'!$B$23,'d_고정'!$B$16)+1)*('d_고정'!$B$14+('d_고정'!$B$15-'d_고정'!$B$14)*RAND())</f>
        <v/>
      </c>
      <c r="E2874">
        <f>INDEX('d_분포'!$A$2:$A$28,RANDBETWEEN(1,27))</f>
        <v/>
      </c>
      <c r="F2874">
        <f>INDEX('d_분포'!$C$2:$C$5,RANDBETWEEN(1,4))*(0.9+0.2*RAND())</f>
        <v/>
      </c>
      <c r="G2874">
        <f>RAND()</f>
        <v/>
      </c>
      <c r="H2874">
        <f>(F2874+(1-F2874)*('d_고정'!$B$22*BETAINV(RAND(),IF(G2874&lt;'d_고정'!$B$26,'d_고정'!$B$25,'d_고정'!$B$20)+1,'d_고정'!$B$21-IF(G2874&lt;'d_고정'!$B$26,'d_고정'!$B$25,'d_고정'!$B$20)+1)+(1-'d_고정'!$B$22)*BETAINV(RAND(),IF(G2874&lt;'d_고정'!$B$26,'d_고정'!$B$24,'d_고정'!$B$18)+1,'d_고정'!$B$19-IF(G2874&lt;'d_고정'!$B$26,'d_고정'!$B$24,'d_고정'!$B$18)+1))*('d_고정'!$B$14+('d_고정'!$B$15-'d_고정'!$B$14)*RAND()))/F2874</f>
        <v/>
      </c>
      <c r="I2874">
        <f>RAND()</f>
        <v/>
      </c>
      <c r="J2874">
        <f>IF('d_시나리오'!$J$3='d_시나리오'!$H$3,'d_시나리오'!$I$3,IF(I2874&lt;('d_시나리오'!$I$3-'d_시나리오'!$H$3)/('d_시나리오'!$J$3-'d_시나리오'!$H$3),'d_시나리오'!$H$3+SQRT(I2874*('d_시나리오'!$J$3-'d_시나리오'!$H$3)*('d_시나리오'!$I$3-'d_시나리오'!$H$3)),'d_시나리오'!$J$3-SQRT((1-I2874)*('d_시나리오'!$J$3-'d_시나리오'!$H$3)*('d_시나리오'!$J$3-'d_시나리오'!$I$3))))</f>
        <v/>
      </c>
      <c r="K2874">
        <f>RAND()</f>
        <v/>
      </c>
      <c r="L2874">
        <f>IF('d_시나리오'!$J$4='d_시나리오'!$H$4,'d_시나리오'!$I$4,IF(K2874&lt;('d_시나리오'!$I$4-'d_시나리오'!$H$4)/('d_시나리오'!$J$4-'d_시나리오'!$H$4),'d_시나리오'!$H$4+SQRT(K2874*('d_시나리오'!$J$4-'d_시나리오'!$H$4)*('d_시나리오'!$I$4-'d_시나리오'!$H$4)),'d_시나리오'!$J$4-SQRT((1-K2874)*('d_시나리오'!$J$4-'d_시나리오'!$H$4)*('d_시나리오'!$J$4-'d_시나리오'!$I$4))))</f>
        <v/>
      </c>
      <c r="M2874">
        <f>RAND()</f>
        <v/>
      </c>
      <c r="N2874">
        <f>IF('d_시나리오'!$J$5='d_시나리오'!$H$5,'d_시나리오'!$I$5,IF(M2874&lt;('d_시나리오'!$I$5-'d_시나리오'!$H$5)/('d_시나리오'!$J$5-'d_시나리오'!$H$5),'d_시나리오'!$H$5+SQRT(M2874*('d_시나리오'!$J$5-'d_시나리오'!$H$5)*('d_시나리오'!$I$5-'d_시나리오'!$H$5)),'d_시나리오'!$J$5-SQRT((1-M2874)*('d_시나리오'!$J$5-'d_시나리오'!$H$5)*('d_시나리오'!$J$5-'d_시나리오'!$I$5))))</f>
        <v/>
      </c>
      <c r="O2874">
        <f>RAND()</f>
        <v/>
      </c>
      <c r="P2874">
        <f>IF('d_시나리오'!$J$6='d_시나리오'!$H$6,'d_시나리오'!$I$6,IF(O2874&lt;('d_시나리오'!$I$6-'d_시나리오'!$H$6)/('d_시나리오'!$J$6-'d_시나리오'!$H$6),'d_시나리오'!$H$6+SQRT(O2874*('d_시나리오'!$J$6-'d_시나리오'!$H$6)*('d_시나리오'!$I$6-'d_시나리오'!$H$6)),'d_시나리오'!$J$6-SQRT((1-O2874)*('d_시나리오'!$J$6-'d_시나리오'!$H$6)*('d_시나리오'!$J$6-'d_시나리오'!$I$6))))</f>
        <v/>
      </c>
      <c r="Q2874">
        <f>INDEX('d_분포'!$B$2:$B$57,RANDBETWEEN(1,56))</f>
        <v/>
      </c>
      <c r="R2874">
        <f>BETAINV(RAND(),5,5)</f>
        <v/>
      </c>
      <c r="S2874">
        <f>'d_고정'!$B$1*'6_기대효과'!$H$7*('d_시나리오'!$I$7/'d_고정'!$B$2)*B2874</f>
        <v/>
      </c>
      <c r="T2874">
        <f>S2874*D2874</f>
        <v/>
      </c>
      <c r="U2874">
        <f>S2874*F2874*H2874</f>
        <v/>
      </c>
      <c r="V2874">
        <f>S2874*F2874*(H2874-1)</f>
        <v/>
      </c>
      <c r="W2874">
        <f>U2874*J2874</f>
        <v/>
      </c>
      <c r="X2874">
        <f>T2874+W2874</f>
        <v/>
      </c>
      <c r="Y2874">
        <f>(T2874*E2874+W2874*L2874)*(1-R2874-'d_고정'!$B$13)</f>
        <v/>
      </c>
      <c r="Z2874">
        <f>(U2874*N2874*Q2874+'d_고정'!$B$3*('6_기대효과'!$H$7/8)*Q2874*'d_고정'!$B$10*P2874*('6_기대효과'!$K$7/'d_고정'!$B$9))*(1-R2874)</f>
        <v/>
      </c>
      <c r="AA2874">
        <f>W2874*L2874*(1-R2874-'d_고정'!$B$13)+U2874*MAX(N2874-'d_고정'!$B$10*P2874*('6_기대효과'!$K$7/'d_고정'!$B$9),0)*Q2874*(1-R2874)</f>
        <v/>
      </c>
      <c r="AB2874">
        <f>Y2874+Z2874</f>
        <v/>
      </c>
      <c r="AC2874">
        <f>Y2874/('d_고정'!$B$5*'6_기대효과'!$H$7/8)/'d_고정'!$B$6</f>
        <v/>
      </c>
      <c r="AD2874">
        <f>Y2874/('d_고정'!$B$8*'6_기대효과'!$H$7/8)</f>
        <v/>
      </c>
    </row>
    <row r="2875">
      <c r="A2875">
        <f>RAND()</f>
        <v/>
      </c>
      <c r="B2875">
        <f>IF('d_시나리오'!$J$2='d_시나리오'!$H$2,'d_시나리오'!$I$2,IF(A2875&lt;('d_시나리오'!$I$2-'d_시나리오'!$H$2)/('d_시나리오'!$J$2-'d_시나리오'!$H$2),'d_시나리오'!$H$2+SQRT(A2875*('d_시나리오'!$J$2-'d_시나리오'!$H$2)*('d_시나리오'!$I$2-'d_시나리오'!$H$2)),'d_시나리오'!$J$2-SQRT((1-A2875)*('d_시나리오'!$J$2-'d_시나리오'!$H$2)*('d_시나리오'!$J$2-'d_시나리오'!$I$2))))</f>
        <v/>
      </c>
      <c r="C2875">
        <f>RAND()</f>
        <v/>
      </c>
      <c r="D2875">
        <f>BETAINV(RAND(),IF(C2875&lt;'d_고정'!$B$26,'d_고정'!$B$23,'d_고정'!$B$16)+1,'d_고정'!$B$17-IF(C2875&lt;'d_고정'!$B$26,'d_고정'!$B$23,'d_고정'!$B$16)+1)*('d_고정'!$B$14+('d_고정'!$B$15-'d_고정'!$B$14)*RAND())</f>
        <v/>
      </c>
      <c r="E2875">
        <f>INDEX('d_분포'!$A$2:$A$28,RANDBETWEEN(1,27))</f>
        <v/>
      </c>
      <c r="F2875">
        <f>INDEX('d_분포'!$C$2:$C$5,RANDBETWEEN(1,4))*(0.9+0.2*RAND())</f>
        <v/>
      </c>
      <c r="G2875">
        <f>RAND()</f>
        <v/>
      </c>
      <c r="H2875">
        <f>(F2875+(1-F2875)*('d_고정'!$B$22*BETAINV(RAND(),IF(G2875&lt;'d_고정'!$B$26,'d_고정'!$B$25,'d_고정'!$B$20)+1,'d_고정'!$B$21-IF(G2875&lt;'d_고정'!$B$26,'d_고정'!$B$25,'d_고정'!$B$20)+1)+(1-'d_고정'!$B$22)*BETAINV(RAND(),IF(G2875&lt;'d_고정'!$B$26,'d_고정'!$B$24,'d_고정'!$B$18)+1,'d_고정'!$B$19-IF(G2875&lt;'d_고정'!$B$26,'d_고정'!$B$24,'d_고정'!$B$18)+1))*('d_고정'!$B$14+('d_고정'!$B$15-'d_고정'!$B$14)*RAND()))/F2875</f>
        <v/>
      </c>
      <c r="I2875">
        <f>RAND()</f>
        <v/>
      </c>
      <c r="J2875">
        <f>IF('d_시나리오'!$J$3='d_시나리오'!$H$3,'d_시나리오'!$I$3,IF(I2875&lt;('d_시나리오'!$I$3-'d_시나리오'!$H$3)/('d_시나리오'!$J$3-'d_시나리오'!$H$3),'d_시나리오'!$H$3+SQRT(I2875*('d_시나리오'!$J$3-'d_시나리오'!$H$3)*('d_시나리오'!$I$3-'d_시나리오'!$H$3)),'d_시나리오'!$J$3-SQRT((1-I2875)*('d_시나리오'!$J$3-'d_시나리오'!$H$3)*('d_시나리오'!$J$3-'d_시나리오'!$I$3))))</f>
        <v/>
      </c>
      <c r="K2875">
        <f>RAND()</f>
        <v/>
      </c>
      <c r="L2875">
        <f>IF('d_시나리오'!$J$4='d_시나리오'!$H$4,'d_시나리오'!$I$4,IF(K2875&lt;('d_시나리오'!$I$4-'d_시나리오'!$H$4)/('d_시나리오'!$J$4-'d_시나리오'!$H$4),'d_시나리오'!$H$4+SQRT(K2875*('d_시나리오'!$J$4-'d_시나리오'!$H$4)*('d_시나리오'!$I$4-'d_시나리오'!$H$4)),'d_시나리오'!$J$4-SQRT((1-K2875)*('d_시나리오'!$J$4-'d_시나리오'!$H$4)*('d_시나리오'!$J$4-'d_시나리오'!$I$4))))</f>
        <v/>
      </c>
      <c r="M2875">
        <f>RAND()</f>
        <v/>
      </c>
      <c r="N2875">
        <f>IF('d_시나리오'!$J$5='d_시나리오'!$H$5,'d_시나리오'!$I$5,IF(M2875&lt;('d_시나리오'!$I$5-'d_시나리오'!$H$5)/('d_시나리오'!$J$5-'d_시나리오'!$H$5),'d_시나리오'!$H$5+SQRT(M2875*('d_시나리오'!$J$5-'d_시나리오'!$H$5)*('d_시나리오'!$I$5-'d_시나리오'!$H$5)),'d_시나리오'!$J$5-SQRT((1-M2875)*('d_시나리오'!$J$5-'d_시나리오'!$H$5)*('d_시나리오'!$J$5-'d_시나리오'!$I$5))))</f>
        <v/>
      </c>
      <c r="O2875">
        <f>RAND()</f>
        <v/>
      </c>
      <c r="P2875">
        <f>IF('d_시나리오'!$J$6='d_시나리오'!$H$6,'d_시나리오'!$I$6,IF(O2875&lt;('d_시나리오'!$I$6-'d_시나리오'!$H$6)/('d_시나리오'!$J$6-'d_시나리오'!$H$6),'d_시나리오'!$H$6+SQRT(O2875*('d_시나리오'!$J$6-'d_시나리오'!$H$6)*('d_시나리오'!$I$6-'d_시나리오'!$H$6)),'d_시나리오'!$J$6-SQRT((1-O2875)*('d_시나리오'!$J$6-'d_시나리오'!$H$6)*('d_시나리오'!$J$6-'d_시나리오'!$I$6))))</f>
        <v/>
      </c>
      <c r="Q2875">
        <f>INDEX('d_분포'!$B$2:$B$57,RANDBETWEEN(1,56))</f>
        <v/>
      </c>
      <c r="R2875">
        <f>BETAINV(RAND(),5,5)</f>
        <v/>
      </c>
      <c r="S2875">
        <f>'d_고정'!$B$1*'6_기대효과'!$H$7*('d_시나리오'!$I$7/'d_고정'!$B$2)*B2875</f>
        <v/>
      </c>
      <c r="T2875">
        <f>S2875*D2875</f>
        <v/>
      </c>
      <c r="U2875">
        <f>S2875*F2875*H2875</f>
        <v/>
      </c>
      <c r="V2875">
        <f>S2875*F2875*(H2875-1)</f>
        <v/>
      </c>
      <c r="W2875">
        <f>U2875*J2875</f>
        <v/>
      </c>
      <c r="X2875">
        <f>T2875+W2875</f>
        <v/>
      </c>
      <c r="Y2875">
        <f>(T2875*E2875+W2875*L2875)*(1-R2875-'d_고정'!$B$13)</f>
        <v/>
      </c>
      <c r="Z2875">
        <f>(U2875*N2875*Q2875+'d_고정'!$B$3*('6_기대효과'!$H$7/8)*Q2875*'d_고정'!$B$10*P2875*('6_기대효과'!$K$7/'d_고정'!$B$9))*(1-R2875)</f>
        <v/>
      </c>
      <c r="AA2875">
        <f>W2875*L2875*(1-R2875-'d_고정'!$B$13)+U2875*MAX(N2875-'d_고정'!$B$10*P2875*('6_기대효과'!$K$7/'d_고정'!$B$9),0)*Q2875*(1-R2875)</f>
        <v/>
      </c>
      <c r="AB2875">
        <f>Y2875+Z2875</f>
        <v/>
      </c>
      <c r="AC2875">
        <f>Y2875/('d_고정'!$B$5*'6_기대효과'!$H$7/8)/'d_고정'!$B$6</f>
        <v/>
      </c>
      <c r="AD2875">
        <f>Y2875/('d_고정'!$B$8*'6_기대효과'!$H$7/8)</f>
        <v/>
      </c>
    </row>
    <row r="2876">
      <c r="A2876">
        <f>RAND()</f>
        <v/>
      </c>
      <c r="B2876">
        <f>IF('d_시나리오'!$J$2='d_시나리오'!$H$2,'d_시나리오'!$I$2,IF(A2876&lt;('d_시나리오'!$I$2-'d_시나리오'!$H$2)/('d_시나리오'!$J$2-'d_시나리오'!$H$2),'d_시나리오'!$H$2+SQRT(A2876*('d_시나리오'!$J$2-'d_시나리오'!$H$2)*('d_시나리오'!$I$2-'d_시나리오'!$H$2)),'d_시나리오'!$J$2-SQRT((1-A2876)*('d_시나리오'!$J$2-'d_시나리오'!$H$2)*('d_시나리오'!$J$2-'d_시나리오'!$I$2))))</f>
        <v/>
      </c>
      <c r="C2876">
        <f>RAND()</f>
        <v/>
      </c>
      <c r="D2876">
        <f>BETAINV(RAND(),IF(C2876&lt;'d_고정'!$B$26,'d_고정'!$B$23,'d_고정'!$B$16)+1,'d_고정'!$B$17-IF(C2876&lt;'d_고정'!$B$26,'d_고정'!$B$23,'d_고정'!$B$16)+1)*('d_고정'!$B$14+('d_고정'!$B$15-'d_고정'!$B$14)*RAND())</f>
        <v/>
      </c>
      <c r="E2876">
        <f>INDEX('d_분포'!$A$2:$A$28,RANDBETWEEN(1,27))</f>
        <v/>
      </c>
      <c r="F2876">
        <f>INDEX('d_분포'!$C$2:$C$5,RANDBETWEEN(1,4))*(0.9+0.2*RAND())</f>
        <v/>
      </c>
      <c r="G2876">
        <f>RAND()</f>
        <v/>
      </c>
      <c r="H2876">
        <f>(F2876+(1-F2876)*('d_고정'!$B$22*BETAINV(RAND(),IF(G2876&lt;'d_고정'!$B$26,'d_고정'!$B$25,'d_고정'!$B$20)+1,'d_고정'!$B$21-IF(G2876&lt;'d_고정'!$B$26,'d_고정'!$B$25,'d_고정'!$B$20)+1)+(1-'d_고정'!$B$22)*BETAINV(RAND(),IF(G2876&lt;'d_고정'!$B$26,'d_고정'!$B$24,'d_고정'!$B$18)+1,'d_고정'!$B$19-IF(G2876&lt;'d_고정'!$B$26,'d_고정'!$B$24,'d_고정'!$B$18)+1))*('d_고정'!$B$14+('d_고정'!$B$15-'d_고정'!$B$14)*RAND()))/F2876</f>
        <v/>
      </c>
      <c r="I2876">
        <f>RAND()</f>
        <v/>
      </c>
      <c r="J2876">
        <f>IF('d_시나리오'!$J$3='d_시나리오'!$H$3,'d_시나리오'!$I$3,IF(I2876&lt;('d_시나리오'!$I$3-'d_시나리오'!$H$3)/('d_시나리오'!$J$3-'d_시나리오'!$H$3),'d_시나리오'!$H$3+SQRT(I2876*('d_시나리오'!$J$3-'d_시나리오'!$H$3)*('d_시나리오'!$I$3-'d_시나리오'!$H$3)),'d_시나리오'!$J$3-SQRT((1-I2876)*('d_시나리오'!$J$3-'d_시나리오'!$H$3)*('d_시나리오'!$J$3-'d_시나리오'!$I$3))))</f>
        <v/>
      </c>
      <c r="K2876">
        <f>RAND()</f>
        <v/>
      </c>
      <c r="L2876">
        <f>IF('d_시나리오'!$J$4='d_시나리오'!$H$4,'d_시나리오'!$I$4,IF(K2876&lt;('d_시나리오'!$I$4-'d_시나리오'!$H$4)/('d_시나리오'!$J$4-'d_시나리오'!$H$4),'d_시나리오'!$H$4+SQRT(K2876*('d_시나리오'!$J$4-'d_시나리오'!$H$4)*('d_시나리오'!$I$4-'d_시나리오'!$H$4)),'d_시나리오'!$J$4-SQRT((1-K2876)*('d_시나리오'!$J$4-'d_시나리오'!$H$4)*('d_시나리오'!$J$4-'d_시나리오'!$I$4))))</f>
        <v/>
      </c>
      <c r="M2876">
        <f>RAND()</f>
        <v/>
      </c>
      <c r="N2876">
        <f>IF('d_시나리오'!$J$5='d_시나리오'!$H$5,'d_시나리오'!$I$5,IF(M2876&lt;('d_시나리오'!$I$5-'d_시나리오'!$H$5)/('d_시나리오'!$J$5-'d_시나리오'!$H$5),'d_시나리오'!$H$5+SQRT(M2876*('d_시나리오'!$J$5-'d_시나리오'!$H$5)*('d_시나리오'!$I$5-'d_시나리오'!$H$5)),'d_시나리오'!$J$5-SQRT((1-M2876)*('d_시나리오'!$J$5-'d_시나리오'!$H$5)*('d_시나리오'!$J$5-'d_시나리오'!$I$5))))</f>
        <v/>
      </c>
      <c r="O2876">
        <f>RAND()</f>
        <v/>
      </c>
      <c r="P2876">
        <f>IF('d_시나리오'!$J$6='d_시나리오'!$H$6,'d_시나리오'!$I$6,IF(O2876&lt;('d_시나리오'!$I$6-'d_시나리오'!$H$6)/('d_시나리오'!$J$6-'d_시나리오'!$H$6),'d_시나리오'!$H$6+SQRT(O2876*('d_시나리오'!$J$6-'d_시나리오'!$H$6)*('d_시나리오'!$I$6-'d_시나리오'!$H$6)),'d_시나리오'!$J$6-SQRT((1-O2876)*('d_시나리오'!$J$6-'d_시나리오'!$H$6)*('d_시나리오'!$J$6-'d_시나리오'!$I$6))))</f>
        <v/>
      </c>
      <c r="Q2876">
        <f>INDEX('d_분포'!$B$2:$B$57,RANDBETWEEN(1,56))</f>
        <v/>
      </c>
      <c r="R2876">
        <f>BETAINV(RAND(),5,5)</f>
        <v/>
      </c>
      <c r="S2876">
        <f>'d_고정'!$B$1*'6_기대효과'!$H$7*('d_시나리오'!$I$7/'d_고정'!$B$2)*B2876</f>
        <v/>
      </c>
      <c r="T2876">
        <f>S2876*D2876</f>
        <v/>
      </c>
      <c r="U2876">
        <f>S2876*F2876*H2876</f>
        <v/>
      </c>
      <c r="V2876">
        <f>S2876*F2876*(H2876-1)</f>
        <v/>
      </c>
      <c r="W2876">
        <f>U2876*J2876</f>
        <v/>
      </c>
      <c r="X2876">
        <f>T2876+W2876</f>
        <v/>
      </c>
      <c r="Y2876">
        <f>(T2876*E2876+W2876*L2876)*(1-R2876-'d_고정'!$B$13)</f>
        <v/>
      </c>
      <c r="Z2876">
        <f>(U2876*N2876*Q2876+'d_고정'!$B$3*('6_기대효과'!$H$7/8)*Q2876*'d_고정'!$B$10*P2876*('6_기대효과'!$K$7/'d_고정'!$B$9))*(1-R2876)</f>
        <v/>
      </c>
      <c r="AA2876">
        <f>W2876*L2876*(1-R2876-'d_고정'!$B$13)+U2876*MAX(N2876-'d_고정'!$B$10*P2876*('6_기대효과'!$K$7/'d_고정'!$B$9),0)*Q2876*(1-R2876)</f>
        <v/>
      </c>
      <c r="AB2876">
        <f>Y2876+Z2876</f>
        <v/>
      </c>
      <c r="AC2876">
        <f>Y2876/('d_고정'!$B$5*'6_기대효과'!$H$7/8)/'d_고정'!$B$6</f>
        <v/>
      </c>
      <c r="AD2876">
        <f>Y2876/('d_고정'!$B$8*'6_기대효과'!$H$7/8)</f>
        <v/>
      </c>
    </row>
    <row r="2877">
      <c r="A2877">
        <f>RAND()</f>
        <v/>
      </c>
      <c r="B2877">
        <f>IF('d_시나리오'!$J$2='d_시나리오'!$H$2,'d_시나리오'!$I$2,IF(A2877&lt;('d_시나리오'!$I$2-'d_시나리오'!$H$2)/('d_시나리오'!$J$2-'d_시나리오'!$H$2),'d_시나리오'!$H$2+SQRT(A2877*('d_시나리오'!$J$2-'d_시나리오'!$H$2)*('d_시나리오'!$I$2-'d_시나리오'!$H$2)),'d_시나리오'!$J$2-SQRT((1-A2877)*('d_시나리오'!$J$2-'d_시나리오'!$H$2)*('d_시나리오'!$J$2-'d_시나리오'!$I$2))))</f>
        <v/>
      </c>
      <c r="C2877">
        <f>RAND()</f>
        <v/>
      </c>
      <c r="D2877">
        <f>BETAINV(RAND(),IF(C2877&lt;'d_고정'!$B$26,'d_고정'!$B$23,'d_고정'!$B$16)+1,'d_고정'!$B$17-IF(C2877&lt;'d_고정'!$B$26,'d_고정'!$B$23,'d_고정'!$B$16)+1)*('d_고정'!$B$14+('d_고정'!$B$15-'d_고정'!$B$14)*RAND())</f>
        <v/>
      </c>
      <c r="E2877">
        <f>INDEX('d_분포'!$A$2:$A$28,RANDBETWEEN(1,27))</f>
        <v/>
      </c>
      <c r="F2877">
        <f>INDEX('d_분포'!$C$2:$C$5,RANDBETWEEN(1,4))*(0.9+0.2*RAND())</f>
        <v/>
      </c>
      <c r="G2877">
        <f>RAND()</f>
        <v/>
      </c>
      <c r="H2877">
        <f>(F2877+(1-F2877)*('d_고정'!$B$22*BETAINV(RAND(),IF(G2877&lt;'d_고정'!$B$26,'d_고정'!$B$25,'d_고정'!$B$20)+1,'d_고정'!$B$21-IF(G2877&lt;'d_고정'!$B$26,'d_고정'!$B$25,'d_고정'!$B$20)+1)+(1-'d_고정'!$B$22)*BETAINV(RAND(),IF(G2877&lt;'d_고정'!$B$26,'d_고정'!$B$24,'d_고정'!$B$18)+1,'d_고정'!$B$19-IF(G2877&lt;'d_고정'!$B$26,'d_고정'!$B$24,'d_고정'!$B$18)+1))*('d_고정'!$B$14+('d_고정'!$B$15-'d_고정'!$B$14)*RAND()))/F2877</f>
        <v/>
      </c>
      <c r="I2877">
        <f>RAND()</f>
        <v/>
      </c>
      <c r="J2877">
        <f>IF('d_시나리오'!$J$3='d_시나리오'!$H$3,'d_시나리오'!$I$3,IF(I2877&lt;('d_시나리오'!$I$3-'d_시나리오'!$H$3)/('d_시나리오'!$J$3-'d_시나리오'!$H$3),'d_시나리오'!$H$3+SQRT(I2877*('d_시나리오'!$J$3-'d_시나리오'!$H$3)*('d_시나리오'!$I$3-'d_시나리오'!$H$3)),'d_시나리오'!$J$3-SQRT((1-I2877)*('d_시나리오'!$J$3-'d_시나리오'!$H$3)*('d_시나리오'!$J$3-'d_시나리오'!$I$3))))</f>
        <v/>
      </c>
      <c r="K2877">
        <f>RAND()</f>
        <v/>
      </c>
      <c r="L2877">
        <f>IF('d_시나리오'!$J$4='d_시나리오'!$H$4,'d_시나리오'!$I$4,IF(K2877&lt;('d_시나리오'!$I$4-'d_시나리오'!$H$4)/('d_시나리오'!$J$4-'d_시나리오'!$H$4),'d_시나리오'!$H$4+SQRT(K2877*('d_시나리오'!$J$4-'d_시나리오'!$H$4)*('d_시나리오'!$I$4-'d_시나리오'!$H$4)),'d_시나리오'!$J$4-SQRT((1-K2877)*('d_시나리오'!$J$4-'d_시나리오'!$H$4)*('d_시나리오'!$J$4-'d_시나리오'!$I$4))))</f>
        <v/>
      </c>
      <c r="M2877">
        <f>RAND()</f>
        <v/>
      </c>
      <c r="N2877">
        <f>IF('d_시나리오'!$J$5='d_시나리오'!$H$5,'d_시나리오'!$I$5,IF(M2877&lt;('d_시나리오'!$I$5-'d_시나리오'!$H$5)/('d_시나리오'!$J$5-'d_시나리오'!$H$5),'d_시나리오'!$H$5+SQRT(M2877*('d_시나리오'!$J$5-'d_시나리오'!$H$5)*('d_시나리오'!$I$5-'d_시나리오'!$H$5)),'d_시나리오'!$J$5-SQRT((1-M2877)*('d_시나리오'!$J$5-'d_시나리오'!$H$5)*('d_시나리오'!$J$5-'d_시나리오'!$I$5))))</f>
        <v/>
      </c>
      <c r="O2877">
        <f>RAND()</f>
        <v/>
      </c>
      <c r="P2877">
        <f>IF('d_시나리오'!$J$6='d_시나리오'!$H$6,'d_시나리오'!$I$6,IF(O2877&lt;('d_시나리오'!$I$6-'d_시나리오'!$H$6)/('d_시나리오'!$J$6-'d_시나리오'!$H$6),'d_시나리오'!$H$6+SQRT(O2877*('d_시나리오'!$J$6-'d_시나리오'!$H$6)*('d_시나리오'!$I$6-'d_시나리오'!$H$6)),'d_시나리오'!$J$6-SQRT((1-O2877)*('d_시나리오'!$J$6-'d_시나리오'!$H$6)*('d_시나리오'!$J$6-'d_시나리오'!$I$6))))</f>
        <v/>
      </c>
      <c r="Q2877">
        <f>INDEX('d_분포'!$B$2:$B$57,RANDBETWEEN(1,56))</f>
        <v/>
      </c>
      <c r="R2877">
        <f>BETAINV(RAND(),5,5)</f>
        <v/>
      </c>
      <c r="S2877">
        <f>'d_고정'!$B$1*'6_기대효과'!$H$7*('d_시나리오'!$I$7/'d_고정'!$B$2)*B2877</f>
        <v/>
      </c>
      <c r="T2877">
        <f>S2877*D2877</f>
        <v/>
      </c>
      <c r="U2877">
        <f>S2877*F2877*H2877</f>
        <v/>
      </c>
      <c r="V2877">
        <f>S2877*F2877*(H2877-1)</f>
        <v/>
      </c>
      <c r="W2877">
        <f>U2877*J2877</f>
        <v/>
      </c>
      <c r="X2877">
        <f>T2877+W2877</f>
        <v/>
      </c>
      <c r="Y2877">
        <f>(T2877*E2877+W2877*L2877)*(1-R2877-'d_고정'!$B$13)</f>
        <v/>
      </c>
      <c r="Z2877">
        <f>(U2877*N2877*Q2877+'d_고정'!$B$3*('6_기대효과'!$H$7/8)*Q2877*'d_고정'!$B$10*P2877*('6_기대효과'!$K$7/'d_고정'!$B$9))*(1-R2877)</f>
        <v/>
      </c>
      <c r="AA2877">
        <f>W2877*L2877*(1-R2877-'d_고정'!$B$13)+U2877*MAX(N2877-'d_고정'!$B$10*P2877*('6_기대효과'!$K$7/'d_고정'!$B$9),0)*Q2877*(1-R2877)</f>
        <v/>
      </c>
      <c r="AB2877">
        <f>Y2877+Z2877</f>
        <v/>
      </c>
      <c r="AC2877">
        <f>Y2877/('d_고정'!$B$5*'6_기대효과'!$H$7/8)/'d_고정'!$B$6</f>
        <v/>
      </c>
      <c r="AD2877">
        <f>Y2877/('d_고정'!$B$8*'6_기대효과'!$H$7/8)</f>
        <v/>
      </c>
    </row>
    <row r="2878">
      <c r="A2878">
        <f>RAND()</f>
        <v/>
      </c>
      <c r="B2878">
        <f>IF('d_시나리오'!$J$2='d_시나리오'!$H$2,'d_시나리오'!$I$2,IF(A2878&lt;('d_시나리오'!$I$2-'d_시나리오'!$H$2)/('d_시나리오'!$J$2-'d_시나리오'!$H$2),'d_시나리오'!$H$2+SQRT(A2878*('d_시나리오'!$J$2-'d_시나리오'!$H$2)*('d_시나리오'!$I$2-'d_시나리오'!$H$2)),'d_시나리오'!$J$2-SQRT((1-A2878)*('d_시나리오'!$J$2-'d_시나리오'!$H$2)*('d_시나리오'!$J$2-'d_시나리오'!$I$2))))</f>
        <v/>
      </c>
      <c r="C2878">
        <f>RAND()</f>
        <v/>
      </c>
      <c r="D2878">
        <f>BETAINV(RAND(),IF(C2878&lt;'d_고정'!$B$26,'d_고정'!$B$23,'d_고정'!$B$16)+1,'d_고정'!$B$17-IF(C2878&lt;'d_고정'!$B$26,'d_고정'!$B$23,'d_고정'!$B$16)+1)*('d_고정'!$B$14+('d_고정'!$B$15-'d_고정'!$B$14)*RAND())</f>
        <v/>
      </c>
      <c r="E2878">
        <f>INDEX('d_분포'!$A$2:$A$28,RANDBETWEEN(1,27))</f>
        <v/>
      </c>
      <c r="F2878">
        <f>INDEX('d_분포'!$C$2:$C$5,RANDBETWEEN(1,4))*(0.9+0.2*RAND())</f>
        <v/>
      </c>
      <c r="G2878">
        <f>RAND()</f>
        <v/>
      </c>
      <c r="H2878">
        <f>(F2878+(1-F2878)*('d_고정'!$B$22*BETAINV(RAND(),IF(G2878&lt;'d_고정'!$B$26,'d_고정'!$B$25,'d_고정'!$B$20)+1,'d_고정'!$B$21-IF(G2878&lt;'d_고정'!$B$26,'d_고정'!$B$25,'d_고정'!$B$20)+1)+(1-'d_고정'!$B$22)*BETAINV(RAND(),IF(G2878&lt;'d_고정'!$B$26,'d_고정'!$B$24,'d_고정'!$B$18)+1,'d_고정'!$B$19-IF(G2878&lt;'d_고정'!$B$26,'d_고정'!$B$24,'d_고정'!$B$18)+1))*('d_고정'!$B$14+('d_고정'!$B$15-'d_고정'!$B$14)*RAND()))/F2878</f>
        <v/>
      </c>
      <c r="I2878">
        <f>RAND()</f>
        <v/>
      </c>
      <c r="J2878">
        <f>IF('d_시나리오'!$J$3='d_시나리오'!$H$3,'d_시나리오'!$I$3,IF(I2878&lt;('d_시나리오'!$I$3-'d_시나리오'!$H$3)/('d_시나리오'!$J$3-'d_시나리오'!$H$3),'d_시나리오'!$H$3+SQRT(I2878*('d_시나리오'!$J$3-'d_시나리오'!$H$3)*('d_시나리오'!$I$3-'d_시나리오'!$H$3)),'d_시나리오'!$J$3-SQRT((1-I2878)*('d_시나리오'!$J$3-'d_시나리오'!$H$3)*('d_시나리오'!$J$3-'d_시나리오'!$I$3))))</f>
        <v/>
      </c>
      <c r="K2878">
        <f>RAND()</f>
        <v/>
      </c>
      <c r="L2878">
        <f>IF('d_시나리오'!$J$4='d_시나리오'!$H$4,'d_시나리오'!$I$4,IF(K2878&lt;('d_시나리오'!$I$4-'d_시나리오'!$H$4)/('d_시나리오'!$J$4-'d_시나리오'!$H$4),'d_시나리오'!$H$4+SQRT(K2878*('d_시나리오'!$J$4-'d_시나리오'!$H$4)*('d_시나리오'!$I$4-'d_시나리오'!$H$4)),'d_시나리오'!$J$4-SQRT((1-K2878)*('d_시나리오'!$J$4-'d_시나리오'!$H$4)*('d_시나리오'!$J$4-'d_시나리오'!$I$4))))</f>
        <v/>
      </c>
      <c r="M2878">
        <f>RAND()</f>
        <v/>
      </c>
      <c r="N2878">
        <f>IF('d_시나리오'!$J$5='d_시나리오'!$H$5,'d_시나리오'!$I$5,IF(M2878&lt;('d_시나리오'!$I$5-'d_시나리오'!$H$5)/('d_시나리오'!$J$5-'d_시나리오'!$H$5),'d_시나리오'!$H$5+SQRT(M2878*('d_시나리오'!$J$5-'d_시나리오'!$H$5)*('d_시나리오'!$I$5-'d_시나리오'!$H$5)),'d_시나리오'!$J$5-SQRT((1-M2878)*('d_시나리오'!$J$5-'d_시나리오'!$H$5)*('d_시나리오'!$J$5-'d_시나리오'!$I$5))))</f>
        <v/>
      </c>
      <c r="O2878">
        <f>RAND()</f>
        <v/>
      </c>
      <c r="P2878">
        <f>IF('d_시나리오'!$J$6='d_시나리오'!$H$6,'d_시나리오'!$I$6,IF(O2878&lt;('d_시나리오'!$I$6-'d_시나리오'!$H$6)/('d_시나리오'!$J$6-'d_시나리오'!$H$6),'d_시나리오'!$H$6+SQRT(O2878*('d_시나리오'!$J$6-'d_시나리오'!$H$6)*('d_시나리오'!$I$6-'d_시나리오'!$H$6)),'d_시나리오'!$J$6-SQRT((1-O2878)*('d_시나리오'!$J$6-'d_시나리오'!$H$6)*('d_시나리오'!$J$6-'d_시나리오'!$I$6))))</f>
        <v/>
      </c>
      <c r="Q2878">
        <f>INDEX('d_분포'!$B$2:$B$57,RANDBETWEEN(1,56))</f>
        <v/>
      </c>
      <c r="R2878">
        <f>BETAINV(RAND(),5,5)</f>
        <v/>
      </c>
      <c r="S2878">
        <f>'d_고정'!$B$1*'6_기대효과'!$H$7*('d_시나리오'!$I$7/'d_고정'!$B$2)*B2878</f>
        <v/>
      </c>
      <c r="T2878">
        <f>S2878*D2878</f>
        <v/>
      </c>
      <c r="U2878">
        <f>S2878*F2878*H2878</f>
        <v/>
      </c>
      <c r="V2878">
        <f>S2878*F2878*(H2878-1)</f>
        <v/>
      </c>
      <c r="W2878">
        <f>U2878*J2878</f>
        <v/>
      </c>
      <c r="X2878">
        <f>T2878+W2878</f>
        <v/>
      </c>
      <c r="Y2878">
        <f>(T2878*E2878+W2878*L2878)*(1-R2878-'d_고정'!$B$13)</f>
        <v/>
      </c>
      <c r="Z2878">
        <f>(U2878*N2878*Q2878+'d_고정'!$B$3*('6_기대효과'!$H$7/8)*Q2878*'d_고정'!$B$10*P2878*('6_기대효과'!$K$7/'d_고정'!$B$9))*(1-R2878)</f>
        <v/>
      </c>
      <c r="AA2878">
        <f>W2878*L2878*(1-R2878-'d_고정'!$B$13)+U2878*MAX(N2878-'d_고정'!$B$10*P2878*('6_기대효과'!$K$7/'d_고정'!$B$9),0)*Q2878*(1-R2878)</f>
        <v/>
      </c>
      <c r="AB2878">
        <f>Y2878+Z2878</f>
        <v/>
      </c>
      <c r="AC2878">
        <f>Y2878/('d_고정'!$B$5*'6_기대효과'!$H$7/8)/'d_고정'!$B$6</f>
        <v/>
      </c>
      <c r="AD2878">
        <f>Y2878/('d_고정'!$B$8*'6_기대효과'!$H$7/8)</f>
        <v/>
      </c>
    </row>
    <row r="2879">
      <c r="A2879">
        <f>RAND()</f>
        <v/>
      </c>
      <c r="B2879">
        <f>IF('d_시나리오'!$J$2='d_시나리오'!$H$2,'d_시나리오'!$I$2,IF(A2879&lt;('d_시나리오'!$I$2-'d_시나리오'!$H$2)/('d_시나리오'!$J$2-'d_시나리오'!$H$2),'d_시나리오'!$H$2+SQRT(A2879*('d_시나리오'!$J$2-'d_시나리오'!$H$2)*('d_시나리오'!$I$2-'d_시나리오'!$H$2)),'d_시나리오'!$J$2-SQRT((1-A2879)*('d_시나리오'!$J$2-'d_시나리오'!$H$2)*('d_시나리오'!$J$2-'d_시나리오'!$I$2))))</f>
        <v/>
      </c>
      <c r="C2879">
        <f>RAND()</f>
        <v/>
      </c>
      <c r="D2879">
        <f>BETAINV(RAND(),IF(C2879&lt;'d_고정'!$B$26,'d_고정'!$B$23,'d_고정'!$B$16)+1,'d_고정'!$B$17-IF(C2879&lt;'d_고정'!$B$26,'d_고정'!$B$23,'d_고정'!$B$16)+1)*('d_고정'!$B$14+('d_고정'!$B$15-'d_고정'!$B$14)*RAND())</f>
        <v/>
      </c>
      <c r="E2879">
        <f>INDEX('d_분포'!$A$2:$A$28,RANDBETWEEN(1,27))</f>
        <v/>
      </c>
      <c r="F2879">
        <f>INDEX('d_분포'!$C$2:$C$5,RANDBETWEEN(1,4))*(0.9+0.2*RAND())</f>
        <v/>
      </c>
      <c r="G2879">
        <f>RAND()</f>
        <v/>
      </c>
      <c r="H2879">
        <f>(F2879+(1-F2879)*('d_고정'!$B$22*BETAINV(RAND(),IF(G2879&lt;'d_고정'!$B$26,'d_고정'!$B$25,'d_고정'!$B$20)+1,'d_고정'!$B$21-IF(G2879&lt;'d_고정'!$B$26,'d_고정'!$B$25,'d_고정'!$B$20)+1)+(1-'d_고정'!$B$22)*BETAINV(RAND(),IF(G2879&lt;'d_고정'!$B$26,'d_고정'!$B$24,'d_고정'!$B$18)+1,'d_고정'!$B$19-IF(G2879&lt;'d_고정'!$B$26,'d_고정'!$B$24,'d_고정'!$B$18)+1))*('d_고정'!$B$14+('d_고정'!$B$15-'d_고정'!$B$14)*RAND()))/F2879</f>
        <v/>
      </c>
      <c r="I2879">
        <f>RAND()</f>
        <v/>
      </c>
      <c r="J2879">
        <f>IF('d_시나리오'!$J$3='d_시나리오'!$H$3,'d_시나리오'!$I$3,IF(I2879&lt;('d_시나리오'!$I$3-'d_시나리오'!$H$3)/('d_시나리오'!$J$3-'d_시나리오'!$H$3),'d_시나리오'!$H$3+SQRT(I2879*('d_시나리오'!$J$3-'d_시나리오'!$H$3)*('d_시나리오'!$I$3-'d_시나리오'!$H$3)),'d_시나리오'!$J$3-SQRT((1-I2879)*('d_시나리오'!$J$3-'d_시나리오'!$H$3)*('d_시나리오'!$J$3-'d_시나리오'!$I$3))))</f>
        <v/>
      </c>
      <c r="K2879">
        <f>RAND()</f>
        <v/>
      </c>
      <c r="L2879">
        <f>IF('d_시나리오'!$J$4='d_시나리오'!$H$4,'d_시나리오'!$I$4,IF(K2879&lt;('d_시나리오'!$I$4-'d_시나리오'!$H$4)/('d_시나리오'!$J$4-'d_시나리오'!$H$4),'d_시나리오'!$H$4+SQRT(K2879*('d_시나리오'!$J$4-'d_시나리오'!$H$4)*('d_시나리오'!$I$4-'d_시나리오'!$H$4)),'d_시나리오'!$J$4-SQRT((1-K2879)*('d_시나리오'!$J$4-'d_시나리오'!$H$4)*('d_시나리오'!$J$4-'d_시나리오'!$I$4))))</f>
        <v/>
      </c>
      <c r="M2879">
        <f>RAND()</f>
        <v/>
      </c>
      <c r="N2879">
        <f>IF('d_시나리오'!$J$5='d_시나리오'!$H$5,'d_시나리오'!$I$5,IF(M2879&lt;('d_시나리오'!$I$5-'d_시나리오'!$H$5)/('d_시나리오'!$J$5-'d_시나리오'!$H$5),'d_시나리오'!$H$5+SQRT(M2879*('d_시나리오'!$J$5-'d_시나리오'!$H$5)*('d_시나리오'!$I$5-'d_시나리오'!$H$5)),'d_시나리오'!$J$5-SQRT((1-M2879)*('d_시나리오'!$J$5-'d_시나리오'!$H$5)*('d_시나리오'!$J$5-'d_시나리오'!$I$5))))</f>
        <v/>
      </c>
      <c r="O2879">
        <f>RAND()</f>
        <v/>
      </c>
      <c r="P2879">
        <f>IF('d_시나리오'!$J$6='d_시나리오'!$H$6,'d_시나리오'!$I$6,IF(O2879&lt;('d_시나리오'!$I$6-'d_시나리오'!$H$6)/('d_시나리오'!$J$6-'d_시나리오'!$H$6),'d_시나리오'!$H$6+SQRT(O2879*('d_시나리오'!$J$6-'d_시나리오'!$H$6)*('d_시나리오'!$I$6-'d_시나리오'!$H$6)),'d_시나리오'!$J$6-SQRT((1-O2879)*('d_시나리오'!$J$6-'d_시나리오'!$H$6)*('d_시나리오'!$J$6-'d_시나리오'!$I$6))))</f>
        <v/>
      </c>
      <c r="Q2879">
        <f>INDEX('d_분포'!$B$2:$B$57,RANDBETWEEN(1,56))</f>
        <v/>
      </c>
      <c r="R2879">
        <f>BETAINV(RAND(),5,5)</f>
        <v/>
      </c>
      <c r="S2879">
        <f>'d_고정'!$B$1*'6_기대효과'!$H$7*('d_시나리오'!$I$7/'d_고정'!$B$2)*B2879</f>
        <v/>
      </c>
      <c r="T2879">
        <f>S2879*D2879</f>
        <v/>
      </c>
      <c r="U2879">
        <f>S2879*F2879*H2879</f>
        <v/>
      </c>
      <c r="V2879">
        <f>S2879*F2879*(H2879-1)</f>
        <v/>
      </c>
      <c r="W2879">
        <f>U2879*J2879</f>
        <v/>
      </c>
      <c r="X2879">
        <f>T2879+W2879</f>
        <v/>
      </c>
      <c r="Y2879">
        <f>(T2879*E2879+W2879*L2879)*(1-R2879-'d_고정'!$B$13)</f>
        <v/>
      </c>
      <c r="Z2879">
        <f>(U2879*N2879*Q2879+'d_고정'!$B$3*('6_기대효과'!$H$7/8)*Q2879*'d_고정'!$B$10*P2879*('6_기대효과'!$K$7/'d_고정'!$B$9))*(1-R2879)</f>
        <v/>
      </c>
      <c r="AA2879">
        <f>W2879*L2879*(1-R2879-'d_고정'!$B$13)+U2879*MAX(N2879-'d_고정'!$B$10*P2879*('6_기대효과'!$K$7/'d_고정'!$B$9),0)*Q2879*(1-R2879)</f>
        <v/>
      </c>
      <c r="AB2879">
        <f>Y2879+Z2879</f>
        <v/>
      </c>
      <c r="AC2879">
        <f>Y2879/('d_고정'!$B$5*'6_기대효과'!$H$7/8)/'d_고정'!$B$6</f>
        <v/>
      </c>
      <c r="AD2879">
        <f>Y2879/('d_고정'!$B$8*'6_기대효과'!$H$7/8)</f>
        <v/>
      </c>
    </row>
    <row r="2880">
      <c r="A2880">
        <f>RAND()</f>
        <v/>
      </c>
      <c r="B2880">
        <f>IF('d_시나리오'!$J$2='d_시나리오'!$H$2,'d_시나리오'!$I$2,IF(A2880&lt;('d_시나리오'!$I$2-'d_시나리오'!$H$2)/('d_시나리오'!$J$2-'d_시나리오'!$H$2),'d_시나리오'!$H$2+SQRT(A2880*('d_시나리오'!$J$2-'d_시나리오'!$H$2)*('d_시나리오'!$I$2-'d_시나리오'!$H$2)),'d_시나리오'!$J$2-SQRT((1-A2880)*('d_시나리오'!$J$2-'d_시나리오'!$H$2)*('d_시나리오'!$J$2-'d_시나리오'!$I$2))))</f>
        <v/>
      </c>
      <c r="C2880">
        <f>RAND()</f>
        <v/>
      </c>
      <c r="D2880">
        <f>BETAINV(RAND(),IF(C2880&lt;'d_고정'!$B$26,'d_고정'!$B$23,'d_고정'!$B$16)+1,'d_고정'!$B$17-IF(C2880&lt;'d_고정'!$B$26,'d_고정'!$B$23,'d_고정'!$B$16)+1)*('d_고정'!$B$14+('d_고정'!$B$15-'d_고정'!$B$14)*RAND())</f>
        <v/>
      </c>
      <c r="E2880">
        <f>INDEX('d_분포'!$A$2:$A$28,RANDBETWEEN(1,27))</f>
        <v/>
      </c>
      <c r="F2880">
        <f>INDEX('d_분포'!$C$2:$C$5,RANDBETWEEN(1,4))*(0.9+0.2*RAND())</f>
        <v/>
      </c>
      <c r="G2880">
        <f>RAND()</f>
        <v/>
      </c>
      <c r="H2880">
        <f>(F2880+(1-F2880)*('d_고정'!$B$22*BETAINV(RAND(),IF(G2880&lt;'d_고정'!$B$26,'d_고정'!$B$25,'d_고정'!$B$20)+1,'d_고정'!$B$21-IF(G2880&lt;'d_고정'!$B$26,'d_고정'!$B$25,'d_고정'!$B$20)+1)+(1-'d_고정'!$B$22)*BETAINV(RAND(),IF(G2880&lt;'d_고정'!$B$26,'d_고정'!$B$24,'d_고정'!$B$18)+1,'d_고정'!$B$19-IF(G2880&lt;'d_고정'!$B$26,'d_고정'!$B$24,'d_고정'!$B$18)+1))*('d_고정'!$B$14+('d_고정'!$B$15-'d_고정'!$B$14)*RAND()))/F2880</f>
        <v/>
      </c>
      <c r="I2880">
        <f>RAND()</f>
        <v/>
      </c>
      <c r="J2880">
        <f>IF('d_시나리오'!$J$3='d_시나리오'!$H$3,'d_시나리오'!$I$3,IF(I2880&lt;('d_시나리오'!$I$3-'d_시나리오'!$H$3)/('d_시나리오'!$J$3-'d_시나리오'!$H$3),'d_시나리오'!$H$3+SQRT(I2880*('d_시나리오'!$J$3-'d_시나리오'!$H$3)*('d_시나리오'!$I$3-'d_시나리오'!$H$3)),'d_시나리오'!$J$3-SQRT((1-I2880)*('d_시나리오'!$J$3-'d_시나리오'!$H$3)*('d_시나리오'!$J$3-'d_시나리오'!$I$3))))</f>
        <v/>
      </c>
      <c r="K2880">
        <f>RAND()</f>
        <v/>
      </c>
      <c r="L2880">
        <f>IF('d_시나리오'!$J$4='d_시나리오'!$H$4,'d_시나리오'!$I$4,IF(K2880&lt;('d_시나리오'!$I$4-'d_시나리오'!$H$4)/('d_시나리오'!$J$4-'d_시나리오'!$H$4),'d_시나리오'!$H$4+SQRT(K2880*('d_시나리오'!$J$4-'d_시나리오'!$H$4)*('d_시나리오'!$I$4-'d_시나리오'!$H$4)),'d_시나리오'!$J$4-SQRT((1-K2880)*('d_시나리오'!$J$4-'d_시나리오'!$H$4)*('d_시나리오'!$J$4-'d_시나리오'!$I$4))))</f>
        <v/>
      </c>
      <c r="M2880">
        <f>RAND()</f>
        <v/>
      </c>
      <c r="N2880">
        <f>IF('d_시나리오'!$J$5='d_시나리오'!$H$5,'d_시나리오'!$I$5,IF(M2880&lt;('d_시나리오'!$I$5-'d_시나리오'!$H$5)/('d_시나리오'!$J$5-'d_시나리오'!$H$5),'d_시나리오'!$H$5+SQRT(M2880*('d_시나리오'!$J$5-'d_시나리오'!$H$5)*('d_시나리오'!$I$5-'d_시나리오'!$H$5)),'d_시나리오'!$J$5-SQRT((1-M2880)*('d_시나리오'!$J$5-'d_시나리오'!$H$5)*('d_시나리오'!$J$5-'d_시나리오'!$I$5))))</f>
        <v/>
      </c>
      <c r="O2880">
        <f>RAND()</f>
        <v/>
      </c>
      <c r="P2880">
        <f>IF('d_시나리오'!$J$6='d_시나리오'!$H$6,'d_시나리오'!$I$6,IF(O2880&lt;('d_시나리오'!$I$6-'d_시나리오'!$H$6)/('d_시나리오'!$J$6-'d_시나리오'!$H$6),'d_시나리오'!$H$6+SQRT(O2880*('d_시나리오'!$J$6-'d_시나리오'!$H$6)*('d_시나리오'!$I$6-'d_시나리오'!$H$6)),'d_시나리오'!$J$6-SQRT((1-O2880)*('d_시나리오'!$J$6-'d_시나리오'!$H$6)*('d_시나리오'!$J$6-'d_시나리오'!$I$6))))</f>
        <v/>
      </c>
      <c r="Q2880">
        <f>INDEX('d_분포'!$B$2:$B$57,RANDBETWEEN(1,56))</f>
        <v/>
      </c>
      <c r="R2880">
        <f>BETAINV(RAND(),5,5)</f>
        <v/>
      </c>
      <c r="S2880">
        <f>'d_고정'!$B$1*'6_기대효과'!$H$7*('d_시나리오'!$I$7/'d_고정'!$B$2)*B2880</f>
        <v/>
      </c>
      <c r="T2880">
        <f>S2880*D2880</f>
        <v/>
      </c>
      <c r="U2880">
        <f>S2880*F2880*H2880</f>
        <v/>
      </c>
      <c r="V2880">
        <f>S2880*F2880*(H2880-1)</f>
        <v/>
      </c>
      <c r="W2880">
        <f>U2880*J2880</f>
        <v/>
      </c>
      <c r="X2880">
        <f>T2880+W2880</f>
        <v/>
      </c>
      <c r="Y2880">
        <f>(T2880*E2880+W2880*L2880)*(1-R2880-'d_고정'!$B$13)</f>
        <v/>
      </c>
      <c r="Z2880">
        <f>(U2880*N2880*Q2880+'d_고정'!$B$3*('6_기대효과'!$H$7/8)*Q2880*'d_고정'!$B$10*P2880*('6_기대효과'!$K$7/'d_고정'!$B$9))*(1-R2880)</f>
        <v/>
      </c>
      <c r="AA2880">
        <f>W2880*L2880*(1-R2880-'d_고정'!$B$13)+U2880*MAX(N2880-'d_고정'!$B$10*P2880*('6_기대효과'!$K$7/'d_고정'!$B$9),0)*Q2880*(1-R2880)</f>
        <v/>
      </c>
      <c r="AB2880">
        <f>Y2880+Z2880</f>
        <v/>
      </c>
      <c r="AC2880">
        <f>Y2880/('d_고정'!$B$5*'6_기대효과'!$H$7/8)/'d_고정'!$B$6</f>
        <v/>
      </c>
      <c r="AD2880">
        <f>Y2880/('d_고정'!$B$8*'6_기대효과'!$H$7/8)</f>
        <v/>
      </c>
    </row>
    <row r="2881">
      <c r="A2881">
        <f>RAND()</f>
        <v/>
      </c>
      <c r="B2881">
        <f>IF('d_시나리오'!$J$2='d_시나리오'!$H$2,'d_시나리오'!$I$2,IF(A2881&lt;('d_시나리오'!$I$2-'d_시나리오'!$H$2)/('d_시나리오'!$J$2-'d_시나리오'!$H$2),'d_시나리오'!$H$2+SQRT(A2881*('d_시나리오'!$J$2-'d_시나리오'!$H$2)*('d_시나리오'!$I$2-'d_시나리오'!$H$2)),'d_시나리오'!$J$2-SQRT((1-A2881)*('d_시나리오'!$J$2-'d_시나리오'!$H$2)*('d_시나리오'!$J$2-'d_시나리오'!$I$2))))</f>
        <v/>
      </c>
      <c r="C2881">
        <f>RAND()</f>
        <v/>
      </c>
      <c r="D2881">
        <f>BETAINV(RAND(),IF(C2881&lt;'d_고정'!$B$26,'d_고정'!$B$23,'d_고정'!$B$16)+1,'d_고정'!$B$17-IF(C2881&lt;'d_고정'!$B$26,'d_고정'!$B$23,'d_고정'!$B$16)+1)*('d_고정'!$B$14+('d_고정'!$B$15-'d_고정'!$B$14)*RAND())</f>
        <v/>
      </c>
      <c r="E2881">
        <f>INDEX('d_분포'!$A$2:$A$28,RANDBETWEEN(1,27))</f>
        <v/>
      </c>
      <c r="F2881">
        <f>INDEX('d_분포'!$C$2:$C$5,RANDBETWEEN(1,4))*(0.9+0.2*RAND())</f>
        <v/>
      </c>
      <c r="G2881">
        <f>RAND()</f>
        <v/>
      </c>
      <c r="H2881">
        <f>(F2881+(1-F2881)*('d_고정'!$B$22*BETAINV(RAND(),IF(G2881&lt;'d_고정'!$B$26,'d_고정'!$B$25,'d_고정'!$B$20)+1,'d_고정'!$B$21-IF(G2881&lt;'d_고정'!$B$26,'d_고정'!$B$25,'d_고정'!$B$20)+1)+(1-'d_고정'!$B$22)*BETAINV(RAND(),IF(G2881&lt;'d_고정'!$B$26,'d_고정'!$B$24,'d_고정'!$B$18)+1,'d_고정'!$B$19-IF(G2881&lt;'d_고정'!$B$26,'d_고정'!$B$24,'d_고정'!$B$18)+1))*('d_고정'!$B$14+('d_고정'!$B$15-'d_고정'!$B$14)*RAND()))/F2881</f>
        <v/>
      </c>
      <c r="I2881">
        <f>RAND()</f>
        <v/>
      </c>
      <c r="J2881">
        <f>IF('d_시나리오'!$J$3='d_시나리오'!$H$3,'d_시나리오'!$I$3,IF(I2881&lt;('d_시나리오'!$I$3-'d_시나리오'!$H$3)/('d_시나리오'!$J$3-'d_시나리오'!$H$3),'d_시나리오'!$H$3+SQRT(I2881*('d_시나리오'!$J$3-'d_시나리오'!$H$3)*('d_시나리오'!$I$3-'d_시나리오'!$H$3)),'d_시나리오'!$J$3-SQRT((1-I2881)*('d_시나리오'!$J$3-'d_시나리오'!$H$3)*('d_시나리오'!$J$3-'d_시나리오'!$I$3))))</f>
        <v/>
      </c>
      <c r="K2881">
        <f>RAND()</f>
        <v/>
      </c>
      <c r="L2881">
        <f>IF('d_시나리오'!$J$4='d_시나리오'!$H$4,'d_시나리오'!$I$4,IF(K2881&lt;('d_시나리오'!$I$4-'d_시나리오'!$H$4)/('d_시나리오'!$J$4-'d_시나리오'!$H$4),'d_시나리오'!$H$4+SQRT(K2881*('d_시나리오'!$J$4-'d_시나리오'!$H$4)*('d_시나리오'!$I$4-'d_시나리오'!$H$4)),'d_시나리오'!$J$4-SQRT((1-K2881)*('d_시나리오'!$J$4-'d_시나리오'!$H$4)*('d_시나리오'!$J$4-'d_시나리오'!$I$4))))</f>
        <v/>
      </c>
      <c r="M2881">
        <f>RAND()</f>
        <v/>
      </c>
      <c r="N2881">
        <f>IF('d_시나리오'!$J$5='d_시나리오'!$H$5,'d_시나리오'!$I$5,IF(M2881&lt;('d_시나리오'!$I$5-'d_시나리오'!$H$5)/('d_시나리오'!$J$5-'d_시나리오'!$H$5),'d_시나리오'!$H$5+SQRT(M2881*('d_시나리오'!$J$5-'d_시나리오'!$H$5)*('d_시나리오'!$I$5-'d_시나리오'!$H$5)),'d_시나리오'!$J$5-SQRT((1-M2881)*('d_시나리오'!$J$5-'d_시나리오'!$H$5)*('d_시나리오'!$J$5-'d_시나리오'!$I$5))))</f>
        <v/>
      </c>
      <c r="O2881">
        <f>RAND()</f>
        <v/>
      </c>
      <c r="P2881">
        <f>IF('d_시나리오'!$J$6='d_시나리오'!$H$6,'d_시나리오'!$I$6,IF(O2881&lt;('d_시나리오'!$I$6-'d_시나리오'!$H$6)/('d_시나리오'!$J$6-'d_시나리오'!$H$6),'d_시나리오'!$H$6+SQRT(O2881*('d_시나리오'!$J$6-'d_시나리오'!$H$6)*('d_시나리오'!$I$6-'d_시나리오'!$H$6)),'d_시나리오'!$J$6-SQRT((1-O2881)*('d_시나리오'!$J$6-'d_시나리오'!$H$6)*('d_시나리오'!$J$6-'d_시나리오'!$I$6))))</f>
        <v/>
      </c>
      <c r="Q2881">
        <f>INDEX('d_분포'!$B$2:$B$57,RANDBETWEEN(1,56))</f>
        <v/>
      </c>
      <c r="R2881">
        <f>BETAINV(RAND(),5,5)</f>
        <v/>
      </c>
      <c r="S2881">
        <f>'d_고정'!$B$1*'6_기대효과'!$H$7*('d_시나리오'!$I$7/'d_고정'!$B$2)*B2881</f>
        <v/>
      </c>
      <c r="T2881">
        <f>S2881*D2881</f>
        <v/>
      </c>
      <c r="U2881">
        <f>S2881*F2881*H2881</f>
        <v/>
      </c>
      <c r="V2881">
        <f>S2881*F2881*(H2881-1)</f>
        <v/>
      </c>
      <c r="W2881">
        <f>U2881*J2881</f>
        <v/>
      </c>
      <c r="X2881">
        <f>T2881+W2881</f>
        <v/>
      </c>
      <c r="Y2881">
        <f>(T2881*E2881+W2881*L2881)*(1-R2881-'d_고정'!$B$13)</f>
        <v/>
      </c>
      <c r="Z2881">
        <f>(U2881*N2881*Q2881+'d_고정'!$B$3*('6_기대효과'!$H$7/8)*Q2881*'d_고정'!$B$10*P2881*('6_기대효과'!$K$7/'d_고정'!$B$9))*(1-R2881)</f>
        <v/>
      </c>
      <c r="AA2881">
        <f>W2881*L2881*(1-R2881-'d_고정'!$B$13)+U2881*MAX(N2881-'d_고정'!$B$10*P2881*('6_기대효과'!$K$7/'d_고정'!$B$9),0)*Q2881*(1-R2881)</f>
        <v/>
      </c>
      <c r="AB2881">
        <f>Y2881+Z2881</f>
        <v/>
      </c>
      <c r="AC2881">
        <f>Y2881/('d_고정'!$B$5*'6_기대효과'!$H$7/8)/'d_고정'!$B$6</f>
        <v/>
      </c>
      <c r="AD2881">
        <f>Y2881/('d_고정'!$B$8*'6_기대효과'!$H$7/8)</f>
        <v/>
      </c>
    </row>
    <row r="2882">
      <c r="A2882">
        <f>RAND()</f>
        <v/>
      </c>
      <c r="B2882">
        <f>IF('d_시나리오'!$J$2='d_시나리오'!$H$2,'d_시나리오'!$I$2,IF(A2882&lt;('d_시나리오'!$I$2-'d_시나리오'!$H$2)/('d_시나리오'!$J$2-'d_시나리오'!$H$2),'d_시나리오'!$H$2+SQRT(A2882*('d_시나리오'!$J$2-'d_시나리오'!$H$2)*('d_시나리오'!$I$2-'d_시나리오'!$H$2)),'d_시나리오'!$J$2-SQRT((1-A2882)*('d_시나리오'!$J$2-'d_시나리오'!$H$2)*('d_시나리오'!$J$2-'d_시나리오'!$I$2))))</f>
        <v/>
      </c>
      <c r="C2882">
        <f>RAND()</f>
        <v/>
      </c>
      <c r="D2882">
        <f>BETAINV(RAND(),IF(C2882&lt;'d_고정'!$B$26,'d_고정'!$B$23,'d_고정'!$B$16)+1,'d_고정'!$B$17-IF(C2882&lt;'d_고정'!$B$26,'d_고정'!$B$23,'d_고정'!$B$16)+1)*('d_고정'!$B$14+('d_고정'!$B$15-'d_고정'!$B$14)*RAND())</f>
        <v/>
      </c>
      <c r="E2882">
        <f>INDEX('d_분포'!$A$2:$A$28,RANDBETWEEN(1,27))</f>
        <v/>
      </c>
      <c r="F2882">
        <f>INDEX('d_분포'!$C$2:$C$5,RANDBETWEEN(1,4))*(0.9+0.2*RAND())</f>
        <v/>
      </c>
      <c r="G2882">
        <f>RAND()</f>
        <v/>
      </c>
      <c r="H2882">
        <f>(F2882+(1-F2882)*('d_고정'!$B$22*BETAINV(RAND(),IF(G2882&lt;'d_고정'!$B$26,'d_고정'!$B$25,'d_고정'!$B$20)+1,'d_고정'!$B$21-IF(G2882&lt;'d_고정'!$B$26,'d_고정'!$B$25,'d_고정'!$B$20)+1)+(1-'d_고정'!$B$22)*BETAINV(RAND(),IF(G2882&lt;'d_고정'!$B$26,'d_고정'!$B$24,'d_고정'!$B$18)+1,'d_고정'!$B$19-IF(G2882&lt;'d_고정'!$B$26,'d_고정'!$B$24,'d_고정'!$B$18)+1))*('d_고정'!$B$14+('d_고정'!$B$15-'d_고정'!$B$14)*RAND()))/F2882</f>
        <v/>
      </c>
      <c r="I2882">
        <f>RAND()</f>
        <v/>
      </c>
      <c r="J2882">
        <f>IF('d_시나리오'!$J$3='d_시나리오'!$H$3,'d_시나리오'!$I$3,IF(I2882&lt;('d_시나리오'!$I$3-'d_시나리오'!$H$3)/('d_시나리오'!$J$3-'d_시나리오'!$H$3),'d_시나리오'!$H$3+SQRT(I2882*('d_시나리오'!$J$3-'d_시나리오'!$H$3)*('d_시나리오'!$I$3-'d_시나리오'!$H$3)),'d_시나리오'!$J$3-SQRT((1-I2882)*('d_시나리오'!$J$3-'d_시나리오'!$H$3)*('d_시나리오'!$J$3-'d_시나리오'!$I$3))))</f>
        <v/>
      </c>
      <c r="K2882">
        <f>RAND()</f>
        <v/>
      </c>
      <c r="L2882">
        <f>IF('d_시나리오'!$J$4='d_시나리오'!$H$4,'d_시나리오'!$I$4,IF(K2882&lt;('d_시나리오'!$I$4-'d_시나리오'!$H$4)/('d_시나리오'!$J$4-'d_시나리오'!$H$4),'d_시나리오'!$H$4+SQRT(K2882*('d_시나리오'!$J$4-'d_시나리오'!$H$4)*('d_시나리오'!$I$4-'d_시나리오'!$H$4)),'d_시나리오'!$J$4-SQRT((1-K2882)*('d_시나리오'!$J$4-'d_시나리오'!$H$4)*('d_시나리오'!$J$4-'d_시나리오'!$I$4))))</f>
        <v/>
      </c>
      <c r="M2882">
        <f>RAND()</f>
        <v/>
      </c>
      <c r="N2882">
        <f>IF('d_시나리오'!$J$5='d_시나리오'!$H$5,'d_시나리오'!$I$5,IF(M2882&lt;('d_시나리오'!$I$5-'d_시나리오'!$H$5)/('d_시나리오'!$J$5-'d_시나리오'!$H$5),'d_시나리오'!$H$5+SQRT(M2882*('d_시나리오'!$J$5-'d_시나리오'!$H$5)*('d_시나리오'!$I$5-'d_시나리오'!$H$5)),'d_시나리오'!$J$5-SQRT((1-M2882)*('d_시나리오'!$J$5-'d_시나리오'!$H$5)*('d_시나리오'!$J$5-'d_시나리오'!$I$5))))</f>
        <v/>
      </c>
      <c r="O2882">
        <f>RAND()</f>
        <v/>
      </c>
      <c r="P2882">
        <f>IF('d_시나리오'!$J$6='d_시나리오'!$H$6,'d_시나리오'!$I$6,IF(O2882&lt;('d_시나리오'!$I$6-'d_시나리오'!$H$6)/('d_시나리오'!$J$6-'d_시나리오'!$H$6),'d_시나리오'!$H$6+SQRT(O2882*('d_시나리오'!$J$6-'d_시나리오'!$H$6)*('d_시나리오'!$I$6-'d_시나리오'!$H$6)),'d_시나리오'!$J$6-SQRT((1-O2882)*('d_시나리오'!$J$6-'d_시나리오'!$H$6)*('d_시나리오'!$J$6-'d_시나리오'!$I$6))))</f>
        <v/>
      </c>
      <c r="Q2882">
        <f>INDEX('d_분포'!$B$2:$B$57,RANDBETWEEN(1,56))</f>
        <v/>
      </c>
      <c r="R2882">
        <f>BETAINV(RAND(),5,5)</f>
        <v/>
      </c>
      <c r="S2882">
        <f>'d_고정'!$B$1*'6_기대효과'!$H$7*('d_시나리오'!$I$7/'d_고정'!$B$2)*B2882</f>
        <v/>
      </c>
      <c r="T2882">
        <f>S2882*D2882</f>
        <v/>
      </c>
      <c r="U2882">
        <f>S2882*F2882*H2882</f>
        <v/>
      </c>
      <c r="V2882">
        <f>S2882*F2882*(H2882-1)</f>
        <v/>
      </c>
      <c r="W2882">
        <f>U2882*J2882</f>
        <v/>
      </c>
      <c r="X2882">
        <f>T2882+W2882</f>
        <v/>
      </c>
      <c r="Y2882">
        <f>(T2882*E2882+W2882*L2882)*(1-R2882-'d_고정'!$B$13)</f>
        <v/>
      </c>
      <c r="Z2882">
        <f>(U2882*N2882*Q2882+'d_고정'!$B$3*('6_기대효과'!$H$7/8)*Q2882*'d_고정'!$B$10*P2882*('6_기대효과'!$K$7/'d_고정'!$B$9))*(1-R2882)</f>
        <v/>
      </c>
      <c r="AA2882">
        <f>W2882*L2882*(1-R2882-'d_고정'!$B$13)+U2882*MAX(N2882-'d_고정'!$B$10*P2882*('6_기대효과'!$K$7/'d_고정'!$B$9),0)*Q2882*(1-R2882)</f>
        <v/>
      </c>
      <c r="AB2882">
        <f>Y2882+Z2882</f>
        <v/>
      </c>
      <c r="AC2882">
        <f>Y2882/('d_고정'!$B$5*'6_기대효과'!$H$7/8)/'d_고정'!$B$6</f>
        <v/>
      </c>
      <c r="AD2882">
        <f>Y2882/('d_고정'!$B$8*'6_기대효과'!$H$7/8)</f>
        <v/>
      </c>
    </row>
    <row r="2883">
      <c r="A2883">
        <f>RAND()</f>
        <v/>
      </c>
      <c r="B2883">
        <f>IF('d_시나리오'!$J$2='d_시나리오'!$H$2,'d_시나리오'!$I$2,IF(A2883&lt;('d_시나리오'!$I$2-'d_시나리오'!$H$2)/('d_시나리오'!$J$2-'d_시나리오'!$H$2),'d_시나리오'!$H$2+SQRT(A2883*('d_시나리오'!$J$2-'d_시나리오'!$H$2)*('d_시나리오'!$I$2-'d_시나리오'!$H$2)),'d_시나리오'!$J$2-SQRT((1-A2883)*('d_시나리오'!$J$2-'d_시나리오'!$H$2)*('d_시나리오'!$J$2-'d_시나리오'!$I$2))))</f>
        <v/>
      </c>
      <c r="C2883">
        <f>RAND()</f>
        <v/>
      </c>
      <c r="D2883">
        <f>BETAINV(RAND(),IF(C2883&lt;'d_고정'!$B$26,'d_고정'!$B$23,'d_고정'!$B$16)+1,'d_고정'!$B$17-IF(C2883&lt;'d_고정'!$B$26,'d_고정'!$B$23,'d_고정'!$B$16)+1)*('d_고정'!$B$14+('d_고정'!$B$15-'d_고정'!$B$14)*RAND())</f>
        <v/>
      </c>
      <c r="E2883">
        <f>INDEX('d_분포'!$A$2:$A$28,RANDBETWEEN(1,27))</f>
        <v/>
      </c>
      <c r="F2883">
        <f>INDEX('d_분포'!$C$2:$C$5,RANDBETWEEN(1,4))*(0.9+0.2*RAND())</f>
        <v/>
      </c>
      <c r="G2883">
        <f>RAND()</f>
        <v/>
      </c>
      <c r="H2883">
        <f>(F2883+(1-F2883)*('d_고정'!$B$22*BETAINV(RAND(),IF(G2883&lt;'d_고정'!$B$26,'d_고정'!$B$25,'d_고정'!$B$20)+1,'d_고정'!$B$21-IF(G2883&lt;'d_고정'!$B$26,'d_고정'!$B$25,'d_고정'!$B$20)+1)+(1-'d_고정'!$B$22)*BETAINV(RAND(),IF(G2883&lt;'d_고정'!$B$26,'d_고정'!$B$24,'d_고정'!$B$18)+1,'d_고정'!$B$19-IF(G2883&lt;'d_고정'!$B$26,'d_고정'!$B$24,'d_고정'!$B$18)+1))*('d_고정'!$B$14+('d_고정'!$B$15-'d_고정'!$B$14)*RAND()))/F2883</f>
        <v/>
      </c>
      <c r="I2883">
        <f>RAND()</f>
        <v/>
      </c>
      <c r="J2883">
        <f>IF('d_시나리오'!$J$3='d_시나리오'!$H$3,'d_시나리오'!$I$3,IF(I2883&lt;('d_시나리오'!$I$3-'d_시나리오'!$H$3)/('d_시나리오'!$J$3-'d_시나리오'!$H$3),'d_시나리오'!$H$3+SQRT(I2883*('d_시나리오'!$J$3-'d_시나리오'!$H$3)*('d_시나리오'!$I$3-'d_시나리오'!$H$3)),'d_시나리오'!$J$3-SQRT((1-I2883)*('d_시나리오'!$J$3-'d_시나리오'!$H$3)*('d_시나리오'!$J$3-'d_시나리오'!$I$3))))</f>
        <v/>
      </c>
      <c r="K2883">
        <f>RAND()</f>
        <v/>
      </c>
      <c r="L2883">
        <f>IF('d_시나리오'!$J$4='d_시나리오'!$H$4,'d_시나리오'!$I$4,IF(K2883&lt;('d_시나리오'!$I$4-'d_시나리오'!$H$4)/('d_시나리오'!$J$4-'d_시나리오'!$H$4),'d_시나리오'!$H$4+SQRT(K2883*('d_시나리오'!$J$4-'d_시나리오'!$H$4)*('d_시나리오'!$I$4-'d_시나리오'!$H$4)),'d_시나리오'!$J$4-SQRT((1-K2883)*('d_시나리오'!$J$4-'d_시나리오'!$H$4)*('d_시나리오'!$J$4-'d_시나리오'!$I$4))))</f>
        <v/>
      </c>
      <c r="M2883">
        <f>RAND()</f>
        <v/>
      </c>
      <c r="N2883">
        <f>IF('d_시나리오'!$J$5='d_시나리오'!$H$5,'d_시나리오'!$I$5,IF(M2883&lt;('d_시나리오'!$I$5-'d_시나리오'!$H$5)/('d_시나리오'!$J$5-'d_시나리오'!$H$5),'d_시나리오'!$H$5+SQRT(M2883*('d_시나리오'!$J$5-'d_시나리오'!$H$5)*('d_시나리오'!$I$5-'d_시나리오'!$H$5)),'d_시나리오'!$J$5-SQRT((1-M2883)*('d_시나리오'!$J$5-'d_시나리오'!$H$5)*('d_시나리오'!$J$5-'d_시나리오'!$I$5))))</f>
        <v/>
      </c>
      <c r="O2883">
        <f>RAND()</f>
        <v/>
      </c>
      <c r="P2883">
        <f>IF('d_시나리오'!$J$6='d_시나리오'!$H$6,'d_시나리오'!$I$6,IF(O2883&lt;('d_시나리오'!$I$6-'d_시나리오'!$H$6)/('d_시나리오'!$J$6-'d_시나리오'!$H$6),'d_시나리오'!$H$6+SQRT(O2883*('d_시나리오'!$J$6-'d_시나리오'!$H$6)*('d_시나리오'!$I$6-'d_시나리오'!$H$6)),'d_시나리오'!$J$6-SQRT((1-O2883)*('d_시나리오'!$J$6-'d_시나리오'!$H$6)*('d_시나리오'!$J$6-'d_시나리오'!$I$6))))</f>
        <v/>
      </c>
      <c r="Q2883">
        <f>INDEX('d_분포'!$B$2:$B$57,RANDBETWEEN(1,56))</f>
        <v/>
      </c>
      <c r="R2883">
        <f>BETAINV(RAND(),5,5)</f>
        <v/>
      </c>
      <c r="S2883">
        <f>'d_고정'!$B$1*'6_기대효과'!$H$7*('d_시나리오'!$I$7/'d_고정'!$B$2)*B2883</f>
        <v/>
      </c>
      <c r="T2883">
        <f>S2883*D2883</f>
        <v/>
      </c>
      <c r="U2883">
        <f>S2883*F2883*H2883</f>
        <v/>
      </c>
      <c r="V2883">
        <f>S2883*F2883*(H2883-1)</f>
        <v/>
      </c>
      <c r="W2883">
        <f>U2883*J2883</f>
        <v/>
      </c>
      <c r="X2883">
        <f>T2883+W2883</f>
        <v/>
      </c>
      <c r="Y2883">
        <f>(T2883*E2883+W2883*L2883)*(1-R2883-'d_고정'!$B$13)</f>
        <v/>
      </c>
      <c r="Z2883">
        <f>(U2883*N2883*Q2883+'d_고정'!$B$3*('6_기대효과'!$H$7/8)*Q2883*'d_고정'!$B$10*P2883*('6_기대효과'!$K$7/'d_고정'!$B$9))*(1-R2883)</f>
        <v/>
      </c>
      <c r="AA2883">
        <f>W2883*L2883*(1-R2883-'d_고정'!$B$13)+U2883*MAX(N2883-'d_고정'!$B$10*P2883*('6_기대효과'!$K$7/'d_고정'!$B$9),0)*Q2883*(1-R2883)</f>
        <v/>
      </c>
      <c r="AB2883">
        <f>Y2883+Z2883</f>
        <v/>
      </c>
      <c r="AC2883">
        <f>Y2883/('d_고정'!$B$5*'6_기대효과'!$H$7/8)/'d_고정'!$B$6</f>
        <v/>
      </c>
      <c r="AD2883">
        <f>Y2883/('d_고정'!$B$8*'6_기대효과'!$H$7/8)</f>
        <v/>
      </c>
    </row>
    <row r="2884">
      <c r="A2884">
        <f>RAND()</f>
        <v/>
      </c>
      <c r="B2884">
        <f>IF('d_시나리오'!$J$2='d_시나리오'!$H$2,'d_시나리오'!$I$2,IF(A2884&lt;('d_시나리오'!$I$2-'d_시나리오'!$H$2)/('d_시나리오'!$J$2-'d_시나리오'!$H$2),'d_시나리오'!$H$2+SQRT(A2884*('d_시나리오'!$J$2-'d_시나리오'!$H$2)*('d_시나리오'!$I$2-'d_시나리오'!$H$2)),'d_시나리오'!$J$2-SQRT((1-A2884)*('d_시나리오'!$J$2-'d_시나리오'!$H$2)*('d_시나리오'!$J$2-'d_시나리오'!$I$2))))</f>
        <v/>
      </c>
      <c r="C2884">
        <f>RAND()</f>
        <v/>
      </c>
      <c r="D2884">
        <f>BETAINV(RAND(),IF(C2884&lt;'d_고정'!$B$26,'d_고정'!$B$23,'d_고정'!$B$16)+1,'d_고정'!$B$17-IF(C2884&lt;'d_고정'!$B$26,'d_고정'!$B$23,'d_고정'!$B$16)+1)*('d_고정'!$B$14+('d_고정'!$B$15-'d_고정'!$B$14)*RAND())</f>
        <v/>
      </c>
      <c r="E2884">
        <f>INDEX('d_분포'!$A$2:$A$28,RANDBETWEEN(1,27))</f>
        <v/>
      </c>
      <c r="F2884">
        <f>INDEX('d_분포'!$C$2:$C$5,RANDBETWEEN(1,4))*(0.9+0.2*RAND())</f>
        <v/>
      </c>
      <c r="G2884">
        <f>RAND()</f>
        <v/>
      </c>
      <c r="H2884">
        <f>(F2884+(1-F2884)*('d_고정'!$B$22*BETAINV(RAND(),IF(G2884&lt;'d_고정'!$B$26,'d_고정'!$B$25,'d_고정'!$B$20)+1,'d_고정'!$B$21-IF(G2884&lt;'d_고정'!$B$26,'d_고정'!$B$25,'d_고정'!$B$20)+1)+(1-'d_고정'!$B$22)*BETAINV(RAND(),IF(G2884&lt;'d_고정'!$B$26,'d_고정'!$B$24,'d_고정'!$B$18)+1,'d_고정'!$B$19-IF(G2884&lt;'d_고정'!$B$26,'d_고정'!$B$24,'d_고정'!$B$18)+1))*('d_고정'!$B$14+('d_고정'!$B$15-'d_고정'!$B$14)*RAND()))/F2884</f>
        <v/>
      </c>
      <c r="I2884">
        <f>RAND()</f>
        <v/>
      </c>
      <c r="J2884">
        <f>IF('d_시나리오'!$J$3='d_시나리오'!$H$3,'d_시나리오'!$I$3,IF(I2884&lt;('d_시나리오'!$I$3-'d_시나리오'!$H$3)/('d_시나리오'!$J$3-'d_시나리오'!$H$3),'d_시나리오'!$H$3+SQRT(I2884*('d_시나리오'!$J$3-'d_시나리오'!$H$3)*('d_시나리오'!$I$3-'d_시나리오'!$H$3)),'d_시나리오'!$J$3-SQRT((1-I2884)*('d_시나리오'!$J$3-'d_시나리오'!$H$3)*('d_시나리오'!$J$3-'d_시나리오'!$I$3))))</f>
        <v/>
      </c>
      <c r="K2884">
        <f>RAND()</f>
        <v/>
      </c>
      <c r="L2884">
        <f>IF('d_시나리오'!$J$4='d_시나리오'!$H$4,'d_시나리오'!$I$4,IF(K2884&lt;('d_시나리오'!$I$4-'d_시나리오'!$H$4)/('d_시나리오'!$J$4-'d_시나리오'!$H$4),'d_시나리오'!$H$4+SQRT(K2884*('d_시나리오'!$J$4-'d_시나리오'!$H$4)*('d_시나리오'!$I$4-'d_시나리오'!$H$4)),'d_시나리오'!$J$4-SQRT((1-K2884)*('d_시나리오'!$J$4-'d_시나리오'!$H$4)*('d_시나리오'!$J$4-'d_시나리오'!$I$4))))</f>
        <v/>
      </c>
      <c r="M2884">
        <f>RAND()</f>
        <v/>
      </c>
      <c r="N2884">
        <f>IF('d_시나리오'!$J$5='d_시나리오'!$H$5,'d_시나리오'!$I$5,IF(M2884&lt;('d_시나리오'!$I$5-'d_시나리오'!$H$5)/('d_시나리오'!$J$5-'d_시나리오'!$H$5),'d_시나리오'!$H$5+SQRT(M2884*('d_시나리오'!$J$5-'d_시나리오'!$H$5)*('d_시나리오'!$I$5-'d_시나리오'!$H$5)),'d_시나리오'!$J$5-SQRT((1-M2884)*('d_시나리오'!$J$5-'d_시나리오'!$H$5)*('d_시나리오'!$J$5-'d_시나리오'!$I$5))))</f>
        <v/>
      </c>
      <c r="O2884">
        <f>RAND()</f>
        <v/>
      </c>
      <c r="P2884">
        <f>IF('d_시나리오'!$J$6='d_시나리오'!$H$6,'d_시나리오'!$I$6,IF(O2884&lt;('d_시나리오'!$I$6-'d_시나리오'!$H$6)/('d_시나리오'!$J$6-'d_시나리오'!$H$6),'d_시나리오'!$H$6+SQRT(O2884*('d_시나리오'!$J$6-'d_시나리오'!$H$6)*('d_시나리오'!$I$6-'d_시나리오'!$H$6)),'d_시나리오'!$J$6-SQRT((1-O2884)*('d_시나리오'!$J$6-'d_시나리오'!$H$6)*('d_시나리오'!$J$6-'d_시나리오'!$I$6))))</f>
        <v/>
      </c>
      <c r="Q2884">
        <f>INDEX('d_분포'!$B$2:$B$57,RANDBETWEEN(1,56))</f>
        <v/>
      </c>
      <c r="R2884">
        <f>BETAINV(RAND(),5,5)</f>
        <v/>
      </c>
      <c r="S2884">
        <f>'d_고정'!$B$1*'6_기대효과'!$H$7*('d_시나리오'!$I$7/'d_고정'!$B$2)*B2884</f>
        <v/>
      </c>
      <c r="T2884">
        <f>S2884*D2884</f>
        <v/>
      </c>
      <c r="U2884">
        <f>S2884*F2884*H2884</f>
        <v/>
      </c>
      <c r="V2884">
        <f>S2884*F2884*(H2884-1)</f>
        <v/>
      </c>
      <c r="W2884">
        <f>U2884*J2884</f>
        <v/>
      </c>
      <c r="X2884">
        <f>T2884+W2884</f>
        <v/>
      </c>
      <c r="Y2884">
        <f>(T2884*E2884+W2884*L2884)*(1-R2884-'d_고정'!$B$13)</f>
        <v/>
      </c>
      <c r="Z2884">
        <f>(U2884*N2884*Q2884+'d_고정'!$B$3*('6_기대효과'!$H$7/8)*Q2884*'d_고정'!$B$10*P2884*('6_기대효과'!$K$7/'d_고정'!$B$9))*(1-R2884)</f>
        <v/>
      </c>
      <c r="AA2884">
        <f>W2884*L2884*(1-R2884-'d_고정'!$B$13)+U2884*MAX(N2884-'d_고정'!$B$10*P2884*('6_기대효과'!$K$7/'d_고정'!$B$9),0)*Q2884*(1-R2884)</f>
        <v/>
      </c>
      <c r="AB2884">
        <f>Y2884+Z2884</f>
        <v/>
      </c>
      <c r="AC2884">
        <f>Y2884/('d_고정'!$B$5*'6_기대효과'!$H$7/8)/'d_고정'!$B$6</f>
        <v/>
      </c>
      <c r="AD2884">
        <f>Y2884/('d_고정'!$B$8*'6_기대효과'!$H$7/8)</f>
        <v/>
      </c>
    </row>
    <row r="2885">
      <c r="A2885">
        <f>RAND()</f>
        <v/>
      </c>
      <c r="B2885">
        <f>IF('d_시나리오'!$J$2='d_시나리오'!$H$2,'d_시나리오'!$I$2,IF(A2885&lt;('d_시나리오'!$I$2-'d_시나리오'!$H$2)/('d_시나리오'!$J$2-'d_시나리오'!$H$2),'d_시나리오'!$H$2+SQRT(A2885*('d_시나리오'!$J$2-'d_시나리오'!$H$2)*('d_시나리오'!$I$2-'d_시나리오'!$H$2)),'d_시나리오'!$J$2-SQRT((1-A2885)*('d_시나리오'!$J$2-'d_시나리오'!$H$2)*('d_시나리오'!$J$2-'d_시나리오'!$I$2))))</f>
        <v/>
      </c>
      <c r="C2885">
        <f>RAND()</f>
        <v/>
      </c>
      <c r="D2885">
        <f>BETAINV(RAND(),IF(C2885&lt;'d_고정'!$B$26,'d_고정'!$B$23,'d_고정'!$B$16)+1,'d_고정'!$B$17-IF(C2885&lt;'d_고정'!$B$26,'d_고정'!$B$23,'d_고정'!$B$16)+1)*('d_고정'!$B$14+('d_고정'!$B$15-'d_고정'!$B$14)*RAND())</f>
        <v/>
      </c>
      <c r="E2885">
        <f>INDEX('d_분포'!$A$2:$A$28,RANDBETWEEN(1,27))</f>
        <v/>
      </c>
      <c r="F2885">
        <f>INDEX('d_분포'!$C$2:$C$5,RANDBETWEEN(1,4))*(0.9+0.2*RAND())</f>
        <v/>
      </c>
      <c r="G2885">
        <f>RAND()</f>
        <v/>
      </c>
      <c r="H2885">
        <f>(F2885+(1-F2885)*('d_고정'!$B$22*BETAINV(RAND(),IF(G2885&lt;'d_고정'!$B$26,'d_고정'!$B$25,'d_고정'!$B$20)+1,'d_고정'!$B$21-IF(G2885&lt;'d_고정'!$B$26,'d_고정'!$B$25,'d_고정'!$B$20)+1)+(1-'d_고정'!$B$22)*BETAINV(RAND(),IF(G2885&lt;'d_고정'!$B$26,'d_고정'!$B$24,'d_고정'!$B$18)+1,'d_고정'!$B$19-IF(G2885&lt;'d_고정'!$B$26,'d_고정'!$B$24,'d_고정'!$B$18)+1))*('d_고정'!$B$14+('d_고정'!$B$15-'d_고정'!$B$14)*RAND()))/F2885</f>
        <v/>
      </c>
      <c r="I2885">
        <f>RAND()</f>
        <v/>
      </c>
      <c r="J2885">
        <f>IF('d_시나리오'!$J$3='d_시나리오'!$H$3,'d_시나리오'!$I$3,IF(I2885&lt;('d_시나리오'!$I$3-'d_시나리오'!$H$3)/('d_시나리오'!$J$3-'d_시나리오'!$H$3),'d_시나리오'!$H$3+SQRT(I2885*('d_시나리오'!$J$3-'d_시나리오'!$H$3)*('d_시나리오'!$I$3-'d_시나리오'!$H$3)),'d_시나리오'!$J$3-SQRT((1-I2885)*('d_시나리오'!$J$3-'d_시나리오'!$H$3)*('d_시나리오'!$J$3-'d_시나리오'!$I$3))))</f>
        <v/>
      </c>
      <c r="K2885">
        <f>RAND()</f>
        <v/>
      </c>
      <c r="L2885">
        <f>IF('d_시나리오'!$J$4='d_시나리오'!$H$4,'d_시나리오'!$I$4,IF(K2885&lt;('d_시나리오'!$I$4-'d_시나리오'!$H$4)/('d_시나리오'!$J$4-'d_시나리오'!$H$4),'d_시나리오'!$H$4+SQRT(K2885*('d_시나리오'!$J$4-'d_시나리오'!$H$4)*('d_시나리오'!$I$4-'d_시나리오'!$H$4)),'d_시나리오'!$J$4-SQRT((1-K2885)*('d_시나리오'!$J$4-'d_시나리오'!$H$4)*('d_시나리오'!$J$4-'d_시나리오'!$I$4))))</f>
        <v/>
      </c>
      <c r="M2885">
        <f>RAND()</f>
        <v/>
      </c>
      <c r="N2885">
        <f>IF('d_시나리오'!$J$5='d_시나리오'!$H$5,'d_시나리오'!$I$5,IF(M2885&lt;('d_시나리오'!$I$5-'d_시나리오'!$H$5)/('d_시나리오'!$J$5-'d_시나리오'!$H$5),'d_시나리오'!$H$5+SQRT(M2885*('d_시나리오'!$J$5-'d_시나리오'!$H$5)*('d_시나리오'!$I$5-'d_시나리오'!$H$5)),'d_시나리오'!$J$5-SQRT((1-M2885)*('d_시나리오'!$J$5-'d_시나리오'!$H$5)*('d_시나리오'!$J$5-'d_시나리오'!$I$5))))</f>
        <v/>
      </c>
      <c r="O2885">
        <f>RAND()</f>
        <v/>
      </c>
      <c r="P2885">
        <f>IF('d_시나리오'!$J$6='d_시나리오'!$H$6,'d_시나리오'!$I$6,IF(O2885&lt;('d_시나리오'!$I$6-'d_시나리오'!$H$6)/('d_시나리오'!$J$6-'d_시나리오'!$H$6),'d_시나리오'!$H$6+SQRT(O2885*('d_시나리오'!$J$6-'d_시나리오'!$H$6)*('d_시나리오'!$I$6-'d_시나리오'!$H$6)),'d_시나리오'!$J$6-SQRT((1-O2885)*('d_시나리오'!$J$6-'d_시나리오'!$H$6)*('d_시나리오'!$J$6-'d_시나리오'!$I$6))))</f>
        <v/>
      </c>
      <c r="Q2885">
        <f>INDEX('d_분포'!$B$2:$B$57,RANDBETWEEN(1,56))</f>
        <v/>
      </c>
      <c r="R2885">
        <f>BETAINV(RAND(),5,5)</f>
        <v/>
      </c>
      <c r="S2885">
        <f>'d_고정'!$B$1*'6_기대효과'!$H$7*('d_시나리오'!$I$7/'d_고정'!$B$2)*B2885</f>
        <v/>
      </c>
      <c r="T2885">
        <f>S2885*D2885</f>
        <v/>
      </c>
      <c r="U2885">
        <f>S2885*F2885*H2885</f>
        <v/>
      </c>
      <c r="V2885">
        <f>S2885*F2885*(H2885-1)</f>
        <v/>
      </c>
      <c r="W2885">
        <f>U2885*J2885</f>
        <v/>
      </c>
      <c r="X2885">
        <f>T2885+W2885</f>
        <v/>
      </c>
      <c r="Y2885">
        <f>(T2885*E2885+W2885*L2885)*(1-R2885-'d_고정'!$B$13)</f>
        <v/>
      </c>
      <c r="Z2885">
        <f>(U2885*N2885*Q2885+'d_고정'!$B$3*('6_기대효과'!$H$7/8)*Q2885*'d_고정'!$B$10*P2885*('6_기대효과'!$K$7/'d_고정'!$B$9))*(1-R2885)</f>
        <v/>
      </c>
      <c r="AA2885">
        <f>W2885*L2885*(1-R2885-'d_고정'!$B$13)+U2885*MAX(N2885-'d_고정'!$B$10*P2885*('6_기대효과'!$K$7/'d_고정'!$B$9),0)*Q2885*(1-R2885)</f>
        <v/>
      </c>
      <c r="AB2885">
        <f>Y2885+Z2885</f>
        <v/>
      </c>
      <c r="AC2885">
        <f>Y2885/('d_고정'!$B$5*'6_기대효과'!$H$7/8)/'d_고정'!$B$6</f>
        <v/>
      </c>
      <c r="AD2885">
        <f>Y2885/('d_고정'!$B$8*'6_기대효과'!$H$7/8)</f>
        <v/>
      </c>
    </row>
    <row r="2886">
      <c r="A2886">
        <f>RAND()</f>
        <v/>
      </c>
      <c r="B2886">
        <f>IF('d_시나리오'!$J$2='d_시나리오'!$H$2,'d_시나리오'!$I$2,IF(A2886&lt;('d_시나리오'!$I$2-'d_시나리오'!$H$2)/('d_시나리오'!$J$2-'d_시나리오'!$H$2),'d_시나리오'!$H$2+SQRT(A2886*('d_시나리오'!$J$2-'d_시나리오'!$H$2)*('d_시나리오'!$I$2-'d_시나리오'!$H$2)),'d_시나리오'!$J$2-SQRT((1-A2886)*('d_시나리오'!$J$2-'d_시나리오'!$H$2)*('d_시나리오'!$J$2-'d_시나리오'!$I$2))))</f>
        <v/>
      </c>
      <c r="C2886">
        <f>RAND()</f>
        <v/>
      </c>
      <c r="D2886">
        <f>BETAINV(RAND(),IF(C2886&lt;'d_고정'!$B$26,'d_고정'!$B$23,'d_고정'!$B$16)+1,'d_고정'!$B$17-IF(C2886&lt;'d_고정'!$B$26,'d_고정'!$B$23,'d_고정'!$B$16)+1)*('d_고정'!$B$14+('d_고정'!$B$15-'d_고정'!$B$14)*RAND())</f>
        <v/>
      </c>
      <c r="E2886">
        <f>INDEX('d_분포'!$A$2:$A$28,RANDBETWEEN(1,27))</f>
        <v/>
      </c>
      <c r="F2886">
        <f>INDEX('d_분포'!$C$2:$C$5,RANDBETWEEN(1,4))*(0.9+0.2*RAND())</f>
        <v/>
      </c>
      <c r="G2886">
        <f>RAND()</f>
        <v/>
      </c>
      <c r="H2886">
        <f>(F2886+(1-F2886)*('d_고정'!$B$22*BETAINV(RAND(),IF(G2886&lt;'d_고정'!$B$26,'d_고정'!$B$25,'d_고정'!$B$20)+1,'d_고정'!$B$21-IF(G2886&lt;'d_고정'!$B$26,'d_고정'!$B$25,'d_고정'!$B$20)+1)+(1-'d_고정'!$B$22)*BETAINV(RAND(),IF(G2886&lt;'d_고정'!$B$26,'d_고정'!$B$24,'d_고정'!$B$18)+1,'d_고정'!$B$19-IF(G2886&lt;'d_고정'!$B$26,'d_고정'!$B$24,'d_고정'!$B$18)+1))*('d_고정'!$B$14+('d_고정'!$B$15-'d_고정'!$B$14)*RAND()))/F2886</f>
        <v/>
      </c>
      <c r="I2886">
        <f>RAND()</f>
        <v/>
      </c>
      <c r="J2886">
        <f>IF('d_시나리오'!$J$3='d_시나리오'!$H$3,'d_시나리오'!$I$3,IF(I2886&lt;('d_시나리오'!$I$3-'d_시나리오'!$H$3)/('d_시나리오'!$J$3-'d_시나리오'!$H$3),'d_시나리오'!$H$3+SQRT(I2886*('d_시나리오'!$J$3-'d_시나리오'!$H$3)*('d_시나리오'!$I$3-'d_시나리오'!$H$3)),'d_시나리오'!$J$3-SQRT((1-I2886)*('d_시나리오'!$J$3-'d_시나리오'!$H$3)*('d_시나리오'!$J$3-'d_시나리오'!$I$3))))</f>
        <v/>
      </c>
      <c r="K2886">
        <f>RAND()</f>
        <v/>
      </c>
      <c r="L2886">
        <f>IF('d_시나리오'!$J$4='d_시나리오'!$H$4,'d_시나리오'!$I$4,IF(K2886&lt;('d_시나리오'!$I$4-'d_시나리오'!$H$4)/('d_시나리오'!$J$4-'d_시나리오'!$H$4),'d_시나리오'!$H$4+SQRT(K2886*('d_시나리오'!$J$4-'d_시나리오'!$H$4)*('d_시나리오'!$I$4-'d_시나리오'!$H$4)),'d_시나리오'!$J$4-SQRT((1-K2886)*('d_시나리오'!$J$4-'d_시나리오'!$H$4)*('d_시나리오'!$J$4-'d_시나리오'!$I$4))))</f>
        <v/>
      </c>
      <c r="M2886">
        <f>RAND()</f>
        <v/>
      </c>
      <c r="N2886">
        <f>IF('d_시나리오'!$J$5='d_시나리오'!$H$5,'d_시나리오'!$I$5,IF(M2886&lt;('d_시나리오'!$I$5-'d_시나리오'!$H$5)/('d_시나리오'!$J$5-'d_시나리오'!$H$5),'d_시나리오'!$H$5+SQRT(M2886*('d_시나리오'!$J$5-'d_시나리오'!$H$5)*('d_시나리오'!$I$5-'d_시나리오'!$H$5)),'d_시나리오'!$J$5-SQRT((1-M2886)*('d_시나리오'!$J$5-'d_시나리오'!$H$5)*('d_시나리오'!$J$5-'d_시나리오'!$I$5))))</f>
        <v/>
      </c>
      <c r="O2886">
        <f>RAND()</f>
        <v/>
      </c>
      <c r="P2886">
        <f>IF('d_시나리오'!$J$6='d_시나리오'!$H$6,'d_시나리오'!$I$6,IF(O2886&lt;('d_시나리오'!$I$6-'d_시나리오'!$H$6)/('d_시나리오'!$J$6-'d_시나리오'!$H$6),'d_시나리오'!$H$6+SQRT(O2886*('d_시나리오'!$J$6-'d_시나리오'!$H$6)*('d_시나리오'!$I$6-'d_시나리오'!$H$6)),'d_시나리오'!$J$6-SQRT((1-O2886)*('d_시나리오'!$J$6-'d_시나리오'!$H$6)*('d_시나리오'!$J$6-'d_시나리오'!$I$6))))</f>
        <v/>
      </c>
      <c r="Q2886">
        <f>INDEX('d_분포'!$B$2:$B$57,RANDBETWEEN(1,56))</f>
        <v/>
      </c>
      <c r="R2886">
        <f>BETAINV(RAND(),5,5)</f>
        <v/>
      </c>
      <c r="S2886">
        <f>'d_고정'!$B$1*'6_기대효과'!$H$7*('d_시나리오'!$I$7/'d_고정'!$B$2)*B2886</f>
        <v/>
      </c>
      <c r="T2886">
        <f>S2886*D2886</f>
        <v/>
      </c>
      <c r="U2886">
        <f>S2886*F2886*H2886</f>
        <v/>
      </c>
      <c r="V2886">
        <f>S2886*F2886*(H2886-1)</f>
        <v/>
      </c>
      <c r="W2886">
        <f>U2886*J2886</f>
        <v/>
      </c>
      <c r="X2886">
        <f>T2886+W2886</f>
        <v/>
      </c>
      <c r="Y2886">
        <f>(T2886*E2886+W2886*L2886)*(1-R2886-'d_고정'!$B$13)</f>
        <v/>
      </c>
      <c r="Z2886">
        <f>(U2886*N2886*Q2886+'d_고정'!$B$3*('6_기대효과'!$H$7/8)*Q2886*'d_고정'!$B$10*P2886*('6_기대효과'!$K$7/'d_고정'!$B$9))*(1-R2886)</f>
        <v/>
      </c>
      <c r="AA2886">
        <f>W2886*L2886*(1-R2886-'d_고정'!$B$13)+U2886*MAX(N2886-'d_고정'!$B$10*P2886*('6_기대효과'!$K$7/'d_고정'!$B$9),0)*Q2886*(1-R2886)</f>
        <v/>
      </c>
      <c r="AB2886">
        <f>Y2886+Z2886</f>
        <v/>
      </c>
      <c r="AC2886">
        <f>Y2886/('d_고정'!$B$5*'6_기대효과'!$H$7/8)/'d_고정'!$B$6</f>
        <v/>
      </c>
      <c r="AD2886">
        <f>Y2886/('d_고정'!$B$8*'6_기대효과'!$H$7/8)</f>
        <v/>
      </c>
    </row>
    <row r="2887">
      <c r="A2887">
        <f>RAND()</f>
        <v/>
      </c>
      <c r="B2887">
        <f>IF('d_시나리오'!$J$2='d_시나리오'!$H$2,'d_시나리오'!$I$2,IF(A2887&lt;('d_시나리오'!$I$2-'d_시나리오'!$H$2)/('d_시나리오'!$J$2-'d_시나리오'!$H$2),'d_시나리오'!$H$2+SQRT(A2887*('d_시나리오'!$J$2-'d_시나리오'!$H$2)*('d_시나리오'!$I$2-'d_시나리오'!$H$2)),'d_시나리오'!$J$2-SQRT((1-A2887)*('d_시나리오'!$J$2-'d_시나리오'!$H$2)*('d_시나리오'!$J$2-'d_시나리오'!$I$2))))</f>
        <v/>
      </c>
      <c r="C2887">
        <f>RAND()</f>
        <v/>
      </c>
      <c r="D2887">
        <f>BETAINV(RAND(),IF(C2887&lt;'d_고정'!$B$26,'d_고정'!$B$23,'d_고정'!$B$16)+1,'d_고정'!$B$17-IF(C2887&lt;'d_고정'!$B$26,'d_고정'!$B$23,'d_고정'!$B$16)+1)*('d_고정'!$B$14+('d_고정'!$B$15-'d_고정'!$B$14)*RAND())</f>
        <v/>
      </c>
      <c r="E2887">
        <f>INDEX('d_분포'!$A$2:$A$28,RANDBETWEEN(1,27))</f>
        <v/>
      </c>
      <c r="F2887">
        <f>INDEX('d_분포'!$C$2:$C$5,RANDBETWEEN(1,4))*(0.9+0.2*RAND())</f>
        <v/>
      </c>
      <c r="G2887">
        <f>RAND()</f>
        <v/>
      </c>
      <c r="H2887">
        <f>(F2887+(1-F2887)*('d_고정'!$B$22*BETAINV(RAND(),IF(G2887&lt;'d_고정'!$B$26,'d_고정'!$B$25,'d_고정'!$B$20)+1,'d_고정'!$B$21-IF(G2887&lt;'d_고정'!$B$26,'d_고정'!$B$25,'d_고정'!$B$20)+1)+(1-'d_고정'!$B$22)*BETAINV(RAND(),IF(G2887&lt;'d_고정'!$B$26,'d_고정'!$B$24,'d_고정'!$B$18)+1,'d_고정'!$B$19-IF(G2887&lt;'d_고정'!$B$26,'d_고정'!$B$24,'d_고정'!$B$18)+1))*('d_고정'!$B$14+('d_고정'!$B$15-'d_고정'!$B$14)*RAND()))/F2887</f>
        <v/>
      </c>
      <c r="I2887">
        <f>RAND()</f>
        <v/>
      </c>
      <c r="J2887">
        <f>IF('d_시나리오'!$J$3='d_시나리오'!$H$3,'d_시나리오'!$I$3,IF(I2887&lt;('d_시나리오'!$I$3-'d_시나리오'!$H$3)/('d_시나리오'!$J$3-'d_시나리오'!$H$3),'d_시나리오'!$H$3+SQRT(I2887*('d_시나리오'!$J$3-'d_시나리오'!$H$3)*('d_시나리오'!$I$3-'d_시나리오'!$H$3)),'d_시나리오'!$J$3-SQRT((1-I2887)*('d_시나리오'!$J$3-'d_시나리오'!$H$3)*('d_시나리오'!$J$3-'d_시나리오'!$I$3))))</f>
        <v/>
      </c>
      <c r="K2887">
        <f>RAND()</f>
        <v/>
      </c>
      <c r="L2887">
        <f>IF('d_시나리오'!$J$4='d_시나리오'!$H$4,'d_시나리오'!$I$4,IF(K2887&lt;('d_시나리오'!$I$4-'d_시나리오'!$H$4)/('d_시나리오'!$J$4-'d_시나리오'!$H$4),'d_시나리오'!$H$4+SQRT(K2887*('d_시나리오'!$J$4-'d_시나리오'!$H$4)*('d_시나리오'!$I$4-'d_시나리오'!$H$4)),'d_시나리오'!$J$4-SQRT((1-K2887)*('d_시나리오'!$J$4-'d_시나리오'!$H$4)*('d_시나리오'!$J$4-'d_시나리오'!$I$4))))</f>
        <v/>
      </c>
      <c r="M2887">
        <f>RAND()</f>
        <v/>
      </c>
      <c r="N2887">
        <f>IF('d_시나리오'!$J$5='d_시나리오'!$H$5,'d_시나리오'!$I$5,IF(M2887&lt;('d_시나리오'!$I$5-'d_시나리오'!$H$5)/('d_시나리오'!$J$5-'d_시나리오'!$H$5),'d_시나리오'!$H$5+SQRT(M2887*('d_시나리오'!$J$5-'d_시나리오'!$H$5)*('d_시나리오'!$I$5-'d_시나리오'!$H$5)),'d_시나리오'!$J$5-SQRT((1-M2887)*('d_시나리오'!$J$5-'d_시나리오'!$H$5)*('d_시나리오'!$J$5-'d_시나리오'!$I$5))))</f>
        <v/>
      </c>
      <c r="O2887">
        <f>RAND()</f>
        <v/>
      </c>
      <c r="P2887">
        <f>IF('d_시나리오'!$J$6='d_시나리오'!$H$6,'d_시나리오'!$I$6,IF(O2887&lt;('d_시나리오'!$I$6-'d_시나리오'!$H$6)/('d_시나리오'!$J$6-'d_시나리오'!$H$6),'d_시나리오'!$H$6+SQRT(O2887*('d_시나리오'!$J$6-'d_시나리오'!$H$6)*('d_시나리오'!$I$6-'d_시나리오'!$H$6)),'d_시나리오'!$J$6-SQRT((1-O2887)*('d_시나리오'!$J$6-'d_시나리오'!$H$6)*('d_시나리오'!$J$6-'d_시나리오'!$I$6))))</f>
        <v/>
      </c>
      <c r="Q2887">
        <f>INDEX('d_분포'!$B$2:$B$57,RANDBETWEEN(1,56))</f>
        <v/>
      </c>
      <c r="R2887">
        <f>BETAINV(RAND(),5,5)</f>
        <v/>
      </c>
      <c r="S2887">
        <f>'d_고정'!$B$1*'6_기대효과'!$H$7*('d_시나리오'!$I$7/'d_고정'!$B$2)*B2887</f>
        <v/>
      </c>
      <c r="T2887">
        <f>S2887*D2887</f>
        <v/>
      </c>
      <c r="U2887">
        <f>S2887*F2887*H2887</f>
        <v/>
      </c>
      <c r="V2887">
        <f>S2887*F2887*(H2887-1)</f>
        <v/>
      </c>
      <c r="W2887">
        <f>U2887*J2887</f>
        <v/>
      </c>
      <c r="X2887">
        <f>T2887+W2887</f>
        <v/>
      </c>
      <c r="Y2887">
        <f>(T2887*E2887+W2887*L2887)*(1-R2887-'d_고정'!$B$13)</f>
        <v/>
      </c>
      <c r="Z2887">
        <f>(U2887*N2887*Q2887+'d_고정'!$B$3*('6_기대효과'!$H$7/8)*Q2887*'d_고정'!$B$10*P2887*('6_기대효과'!$K$7/'d_고정'!$B$9))*(1-R2887)</f>
        <v/>
      </c>
      <c r="AA2887">
        <f>W2887*L2887*(1-R2887-'d_고정'!$B$13)+U2887*MAX(N2887-'d_고정'!$B$10*P2887*('6_기대효과'!$K$7/'d_고정'!$B$9),0)*Q2887*(1-R2887)</f>
        <v/>
      </c>
      <c r="AB2887">
        <f>Y2887+Z2887</f>
        <v/>
      </c>
      <c r="AC2887">
        <f>Y2887/('d_고정'!$B$5*'6_기대효과'!$H$7/8)/'d_고정'!$B$6</f>
        <v/>
      </c>
      <c r="AD2887">
        <f>Y2887/('d_고정'!$B$8*'6_기대효과'!$H$7/8)</f>
        <v/>
      </c>
    </row>
    <row r="2888">
      <c r="A2888">
        <f>RAND()</f>
        <v/>
      </c>
      <c r="B2888">
        <f>IF('d_시나리오'!$J$2='d_시나리오'!$H$2,'d_시나리오'!$I$2,IF(A2888&lt;('d_시나리오'!$I$2-'d_시나리오'!$H$2)/('d_시나리오'!$J$2-'d_시나리오'!$H$2),'d_시나리오'!$H$2+SQRT(A2888*('d_시나리오'!$J$2-'d_시나리오'!$H$2)*('d_시나리오'!$I$2-'d_시나리오'!$H$2)),'d_시나리오'!$J$2-SQRT((1-A2888)*('d_시나리오'!$J$2-'d_시나리오'!$H$2)*('d_시나리오'!$J$2-'d_시나리오'!$I$2))))</f>
        <v/>
      </c>
      <c r="C2888">
        <f>RAND()</f>
        <v/>
      </c>
      <c r="D2888">
        <f>BETAINV(RAND(),IF(C2888&lt;'d_고정'!$B$26,'d_고정'!$B$23,'d_고정'!$B$16)+1,'d_고정'!$B$17-IF(C2888&lt;'d_고정'!$B$26,'d_고정'!$B$23,'d_고정'!$B$16)+1)*('d_고정'!$B$14+('d_고정'!$B$15-'d_고정'!$B$14)*RAND())</f>
        <v/>
      </c>
      <c r="E2888">
        <f>INDEX('d_분포'!$A$2:$A$28,RANDBETWEEN(1,27))</f>
        <v/>
      </c>
      <c r="F2888">
        <f>INDEX('d_분포'!$C$2:$C$5,RANDBETWEEN(1,4))*(0.9+0.2*RAND())</f>
        <v/>
      </c>
      <c r="G2888">
        <f>RAND()</f>
        <v/>
      </c>
      <c r="H2888">
        <f>(F2888+(1-F2888)*('d_고정'!$B$22*BETAINV(RAND(),IF(G2888&lt;'d_고정'!$B$26,'d_고정'!$B$25,'d_고정'!$B$20)+1,'d_고정'!$B$21-IF(G2888&lt;'d_고정'!$B$26,'d_고정'!$B$25,'d_고정'!$B$20)+1)+(1-'d_고정'!$B$22)*BETAINV(RAND(),IF(G2888&lt;'d_고정'!$B$26,'d_고정'!$B$24,'d_고정'!$B$18)+1,'d_고정'!$B$19-IF(G2888&lt;'d_고정'!$B$26,'d_고정'!$B$24,'d_고정'!$B$18)+1))*('d_고정'!$B$14+('d_고정'!$B$15-'d_고정'!$B$14)*RAND()))/F2888</f>
        <v/>
      </c>
      <c r="I2888">
        <f>RAND()</f>
        <v/>
      </c>
      <c r="J2888">
        <f>IF('d_시나리오'!$J$3='d_시나리오'!$H$3,'d_시나리오'!$I$3,IF(I2888&lt;('d_시나리오'!$I$3-'d_시나리오'!$H$3)/('d_시나리오'!$J$3-'d_시나리오'!$H$3),'d_시나리오'!$H$3+SQRT(I2888*('d_시나리오'!$J$3-'d_시나리오'!$H$3)*('d_시나리오'!$I$3-'d_시나리오'!$H$3)),'d_시나리오'!$J$3-SQRT((1-I2888)*('d_시나리오'!$J$3-'d_시나리오'!$H$3)*('d_시나리오'!$J$3-'d_시나리오'!$I$3))))</f>
        <v/>
      </c>
      <c r="K2888">
        <f>RAND()</f>
        <v/>
      </c>
      <c r="L2888">
        <f>IF('d_시나리오'!$J$4='d_시나리오'!$H$4,'d_시나리오'!$I$4,IF(K2888&lt;('d_시나리오'!$I$4-'d_시나리오'!$H$4)/('d_시나리오'!$J$4-'d_시나리오'!$H$4),'d_시나리오'!$H$4+SQRT(K2888*('d_시나리오'!$J$4-'d_시나리오'!$H$4)*('d_시나리오'!$I$4-'d_시나리오'!$H$4)),'d_시나리오'!$J$4-SQRT((1-K2888)*('d_시나리오'!$J$4-'d_시나리오'!$H$4)*('d_시나리오'!$J$4-'d_시나리오'!$I$4))))</f>
        <v/>
      </c>
      <c r="M2888">
        <f>RAND()</f>
        <v/>
      </c>
      <c r="N2888">
        <f>IF('d_시나리오'!$J$5='d_시나리오'!$H$5,'d_시나리오'!$I$5,IF(M2888&lt;('d_시나리오'!$I$5-'d_시나리오'!$H$5)/('d_시나리오'!$J$5-'d_시나리오'!$H$5),'d_시나리오'!$H$5+SQRT(M2888*('d_시나리오'!$J$5-'d_시나리오'!$H$5)*('d_시나리오'!$I$5-'d_시나리오'!$H$5)),'d_시나리오'!$J$5-SQRT((1-M2888)*('d_시나리오'!$J$5-'d_시나리오'!$H$5)*('d_시나리오'!$J$5-'d_시나리오'!$I$5))))</f>
        <v/>
      </c>
      <c r="O2888">
        <f>RAND()</f>
        <v/>
      </c>
      <c r="P2888">
        <f>IF('d_시나리오'!$J$6='d_시나리오'!$H$6,'d_시나리오'!$I$6,IF(O2888&lt;('d_시나리오'!$I$6-'d_시나리오'!$H$6)/('d_시나리오'!$J$6-'d_시나리오'!$H$6),'d_시나리오'!$H$6+SQRT(O2888*('d_시나리오'!$J$6-'d_시나리오'!$H$6)*('d_시나리오'!$I$6-'d_시나리오'!$H$6)),'d_시나리오'!$J$6-SQRT((1-O2888)*('d_시나리오'!$J$6-'d_시나리오'!$H$6)*('d_시나리오'!$J$6-'d_시나리오'!$I$6))))</f>
        <v/>
      </c>
      <c r="Q2888">
        <f>INDEX('d_분포'!$B$2:$B$57,RANDBETWEEN(1,56))</f>
        <v/>
      </c>
      <c r="R2888">
        <f>BETAINV(RAND(),5,5)</f>
        <v/>
      </c>
      <c r="S2888">
        <f>'d_고정'!$B$1*'6_기대효과'!$H$7*('d_시나리오'!$I$7/'d_고정'!$B$2)*B2888</f>
        <v/>
      </c>
      <c r="T2888">
        <f>S2888*D2888</f>
        <v/>
      </c>
      <c r="U2888">
        <f>S2888*F2888*H2888</f>
        <v/>
      </c>
      <c r="V2888">
        <f>S2888*F2888*(H2888-1)</f>
        <v/>
      </c>
      <c r="W2888">
        <f>U2888*J2888</f>
        <v/>
      </c>
      <c r="X2888">
        <f>T2888+W2888</f>
        <v/>
      </c>
      <c r="Y2888">
        <f>(T2888*E2888+W2888*L2888)*(1-R2888-'d_고정'!$B$13)</f>
        <v/>
      </c>
      <c r="Z2888">
        <f>(U2888*N2888*Q2888+'d_고정'!$B$3*('6_기대효과'!$H$7/8)*Q2888*'d_고정'!$B$10*P2888*('6_기대효과'!$K$7/'d_고정'!$B$9))*(1-R2888)</f>
        <v/>
      </c>
      <c r="AA2888">
        <f>W2888*L2888*(1-R2888-'d_고정'!$B$13)+U2888*MAX(N2888-'d_고정'!$B$10*P2888*('6_기대효과'!$K$7/'d_고정'!$B$9),0)*Q2888*(1-R2888)</f>
        <v/>
      </c>
      <c r="AB2888">
        <f>Y2888+Z2888</f>
        <v/>
      </c>
      <c r="AC2888">
        <f>Y2888/('d_고정'!$B$5*'6_기대효과'!$H$7/8)/'d_고정'!$B$6</f>
        <v/>
      </c>
      <c r="AD2888">
        <f>Y2888/('d_고정'!$B$8*'6_기대효과'!$H$7/8)</f>
        <v/>
      </c>
    </row>
    <row r="2889">
      <c r="A2889">
        <f>RAND()</f>
        <v/>
      </c>
      <c r="B2889">
        <f>IF('d_시나리오'!$J$2='d_시나리오'!$H$2,'d_시나리오'!$I$2,IF(A2889&lt;('d_시나리오'!$I$2-'d_시나리오'!$H$2)/('d_시나리오'!$J$2-'d_시나리오'!$H$2),'d_시나리오'!$H$2+SQRT(A2889*('d_시나리오'!$J$2-'d_시나리오'!$H$2)*('d_시나리오'!$I$2-'d_시나리오'!$H$2)),'d_시나리오'!$J$2-SQRT((1-A2889)*('d_시나리오'!$J$2-'d_시나리오'!$H$2)*('d_시나리오'!$J$2-'d_시나리오'!$I$2))))</f>
        <v/>
      </c>
      <c r="C2889">
        <f>RAND()</f>
        <v/>
      </c>
      <c r="D2889">
        <f>BETAINV(RAND(),IF(C2889&lt;'d_고정'!$B$26,'d_고정'!$B$23,'d_고정'!$B$16)+1,'d_고정'!$B$17-IF(C2889&lt;'d_고정'!$B$26,'d_고정'!$B$23,'d_고정'!$B$16)+1)*('d_고정'!$B$14+('d_고정'!$B$15-'d_고정'!$B$14)*RAND())</f>
        <v/>
      </c>
      <c r="E2889">
        <f>INDEX('d_분포'!$A$2:$A$28,RANDBETWEEN(1,27))</f>
        <v/>
      </c>
      <c r="F2889">
        <f>INDEX('d_분포'!$C$2:$C$5,RANDBETWEEN(1,4))*(0.9+0.2*RAND())</f>
        <v/>
      </c>
      <c r="G2889">
        <f>RAND()</f>
        <v/>
      </c>
      <c r="H2889">
        <f>(F2889+(1-F2889)*('d_고정'!$B$22*BETAINV(RAND(),IF(G2889&lt;'d_고정'!$B$26,'d_고정'!$B$25,'d_고정'!$B$20)+1,'d_고정'!$B$21-IF(G2889&lt;'d_고정'!$B$26,'d_고정'!$B$25,'d_고정'!$B$20)+1)+(1-'d_고정'!$B$22)*BETAINV(RAND(),IF(G2889&lt;'d_고정'!$B$26,'d_고정'!$B$24,'d_고정'!$B$18)+1,'d_고정'!$B$19-IF(G2889&lt;'d_고정'!$B$26,'d_고정'!$B$24,'d_고정'!$B$18)+1))*('d_고정'!$B$14+('d_고정'!$B$15-'d_고정'!$B$14)*RAND()))/F2889</f>
        <v/>
      </c>
      <c r="I2889">
        <f>RAND()</f>
        <v/>
      </c>
      <c r="J2889">
        <f>IF('d_시나리오'!$J$3='d_시나리오'!$H$3,'d_시나리오'!$I$3,IF(I2889&lt;('d_시나리오'!$I$3-'d_시나리오'!$H$3)/('d_시나리오'!$J$3-'d_시나리오'!$H$3),'d_시나리오'!$H$3+SQRT(I2889*('d_시나리오'!$J$3-'d_시나리오'!$H$3)*('d_시나리오'!$I$3-'d_시나리오'!$H$3)),'d_시나리오'!$J$3-SQRT((1-I2889)*('d_시나리오'!$J$3-'d_시나리오'!$H$3)*('d_시나리오'!$J$3-'d_시나리오'!$I$3))))</f>
        <v/>
      </c>
      <c r="K2889">
        <f>RAND()</f>
        <v/>
      </c>
      <c r="L2889">
        <f>IF('d_시나리오'!$J$4='d_시나리오'!$H$4,'d_시나리오'!$I$4,IF(K2889&lt;('d_시나리오'!$I$4-'d_시나리오'!$H$4)/('d_시나리오'!$J$4-'d_시나리오'!$H$4),'d_시나리오'!$H$4+SQRT(K2889*('d_시나리오'!$J$4-'d_시나리오'!$H$4)*('d_시나리오'!$I$4-'d_시나리오'!$H$4)),'d_시나리오'!$J$4-SQRT((1-K2889)*('d_시나리오'!$J$4-'d_시나리오'!$H$4)*('d_시나리오'!$J$4-'d_시나리오'!$I$4))))</f>
        <v/>
      </c>
      <c r="M2889">
        <f>RAND()</f>
        <v/>
      </c>
      <c r="N2889">
        <f>IF('d_시나리오'!$J$5='d_시나리오'!$H$5,'d_시나리오'!$I$5,IF(M2889&lt;('d_시나리오'!$I$5-'d_시나리오'!$H$5)/('d_시나리오'!$J$5-'d_시나리오'!$H$5),'d_시나리오'!$H$5+SQRT(M2889*('d_시나리오'!$J$5-'d_시나리오'!$H$5)*('d_시나리오'!$I$5-'d_시나리오'!$H$5)),'d_시나리오'!$J$5-SQRT((1-M2889)*('d_시나리오'!$J$5-'d_시나리오'!$H$5)*('d_시나리오'!$J$5-'d_시나리오'!$I$5))))</f>
        <v/>
      </c>
      <c r="O2889">
        <f>RAND()</f>
        <v/>
      </c>
      <c r="P2889">
        <f>IF('d_시나리오'!$J$6='d_시나리오'!$H$6,'d_시나리오'!$I$6,IF(O2889&lt;('d_시나리오'!$I$6-'d_시나리오'!$H$6)/('d_시나리오'!$J$6-'d_시나리오'!$H$6),'d_시나리오'!$H$6+SQRT(O2889*('d_시나리오'!$J$6-'d_시나리오'!$H$6)*('d_시나리오'!$I$6-'d_시나리오'!$H$6)),'d_시나리오'!$J$6-SQRT((1-O2889)*('d_시나리오'!$J$6-'d_시나리오'!$H$6)*('d_시나리오'!$J$6-'d_시나리오'!$I$6))))</f>
        <v/>
      </c>
      <c r="Q2889">
        <f>INDEX('d_분포'!$B$2:$B$57,RANDBETWEEN(1,56))</f>
        <v/>
      </c>
      <c r="R2889">
        <f>BETAINV(RAND(),5,5)</f>
        <v/>
      </c>
      <c r="S2889">
        <f>'d_고정'!$B$1*'6_기대효과'!$H$7*('d_시나리오'!$I$7/'d_고정'!$B$2)*B2889</f>
        <v/>
      </c>
      <c r="T2889">
        <f>S2889*D2889</f>
        <v/>
      </c>
      <c r="U2889">
        <f>S2889*F2889*H2889</f>
        <v/>
      </c>
      <c r="V2889">
        <f>S2889*F2889*(H2889-1)</f>
        <v/>
      </c>
      <c r="W2889">
        <f>U2889*J2889</f>
        <v/>
      </c>
      <c r="X2889">
        <f>T2889+W2889</f>
        <v/>
      </c>
      <c r="Y2889">
        <f>(T2889*E2889+W2889*L2889)*(1-R2889-'d_고정'!$B$13)</f>
        <v/>
      </c>
      <c r="Z2889">
        <f>(U2889*N2889*Q2889+'d_고정'!$B$3*('6_기대효과'!$H$7/8)*Q2889*'d_고정'!$B$10*P2889*('6_기대효과'!$K$7/'d_고정'!$B$9))*(1-R2889)</f>
        <v/>
      </c>
      <c r="AA2889">
        <f>W2889*L2889*(1-R2889-'d_고정'!$B$13)+U2889*MAX(N2889-'d_고정'!$B$10*P2889*('6_기대효과'!$K$7/'d_고정'!$B$9),0)*Q2889*(1-R2889)</f>
        <v/>
      </c>
      <c r="AB2889">
        <f>Y2889+Z2889</f>
        <v/>
      </c>
      <c r="AC2889">
        <f>Y2889/('d_고정'!$B$5*'6_기대효과'!$H$7/8)/'d_고정'!$B$6</f>
        <v/>
      </c>
      <c r="AD2889">
        <f>Y2889/('d_고정'!$B$8*'6_기대효과'!$H$7/8)</f>
        <v/>
      </c>
    </row>
    <row r="2890">
      <c r="A2890">
        <f>RAND()</f>
        <v/>
      </c>
      <c r="B2890">
        <f>IF('d_시나리오'!$J$2='d_시나리오'!$H$2,'d_시나리오'!$I$2,IF(A2890&lt;('d_시나리오'!$I$2-'d_시나리오'!$H$2)/('d_시나리오'!$J$2-'d_시나리오'!$H$2),'d_시나리오'!$H$2+SQRT(A2890*('d_시나리오'!$J$2-'d_시나리오'!$H$2)*('d_시나리오'!$I$2-'d_시나리오'!$H$2)),'d_시나리오'!$J$2-SQRT((1-A2890)*('d_시나리오'!$J$2-'d_시나리오'!$H$2)*('d_시나리오'!$J$2-'d_시나리오'!$I$2))))</f>
        <v/>
      </c>
      <c r="C2890">
        <f>RAND()</f>
        <v/>
      </c>
      <c r="D2890">
        <f>BETAINV(RAND(),IF(C2890&lt;'d_고정'!$B$26,'d_고정'!$B$23,'d_고정'!$B$16)+1,'d_고정'!$B$17-IF(C2890&lt;'d_고정'!$B$26,'d_고정'!$B$23,'d_고정'!$B$16)+1)*('d_고정'!$B$14+('d_고정'!$B$15-'d_고정'!$B$14)*RAND())</f>
        <v/>
      </c>
      <c r="E2890">
        <f>INDEX('d_분포'!$A$2:$A$28,RANDBETWEEN(1,27))</f>
        <v/>
      </c>
      <c r="F2890">
        <f>INDEX('d_분포'!$C$2:$C$5,RANDBETWEEN(1,4))*(0.9+0.2*RAND())</f>
        <v/>
      </c>
      <c r="G2890">
        <f>RAND()</f>
        <v/>
      </c>
      <c r="H2890">
        <f>(F2890+(1-F2890)*('d_고정'!$B$22*BETAINV(RAND(),IF(G2890&lt;'d_고정'!$B$26,'d_고정'!$B$25,'d_고정'!$B$20)+1,'d_고정'!$B$21-IF(G2890&lt;'d_고정'!$B$26,'d_고정'!$B$25,'d_고정'!$B$20)+1)+(1-'d_고정'!$B$22)*BETAINV(RAND(),IF(G2890&lt;'d_고정'!$B$26,'d_고정'!$B$24,'d_고정'!$B$18)+1,'d_고정'!$B$19-IF(G2890&lt;'d_고정'!$B$26,'d_고정'!$B$24,'d_고정'!$B$18)+1))*('d_고정'!$B$14+('d_고정'!$B$15-'d_고정'!$B$14)*RAND()))/F2890</f>
        <v/>
      </c>
      <c r="I2890">
        <f>RAND()</f>
        <v/>
      </c>
      <c r="J2890">
        <f>IF('d_시나리오'!$J$3='d_시나리오'!$H$3,'d_시나리오'!$I$3,IF(I2890&lt;('d_시나리오'!$I$3-'d_시나리오'!$H$3)/('d_시나리오'!$J$3-'d_시나리오'!$H$3),'d_시나리오'!$H$3+SQRT(I2890*('d_시나리오'!$J$3-'d_시나리오'!$H$3)*('d_시나리오'!$I$3-'d_시나리오'!$H$3)),'d_시나리오'!$J$3-SQRT((1-I2890)*('d_시나리오'!$J$3-'d_시나리오'!$H$3)*('d_시나리오'!$J$3-'d_시나리오'!$I$3))))</f>
        <v/>
      </c>
      <c r="K2890">
        <f>RAND()</f>
        <v/>
      </c>
      <c r="L2890">
        <f>IF('d_시나리오'!$J$4='d_시나리오'!$H$4,'d_시나리오'!$I$4,IF(K2890&lt;('d_시나리오'!$I$4-'d_시나리오'!$H$4)/('d_시나리오'!$J$4-'d_시나리오'!$H$4),'d_시나리오'!$H$4+SQRT(K2890*('d_시나리오'!$J$4-'d_시나리오'!$H$4)*('d_시나리오'!$I$4-'d_시나리오'!$H$4)),'d_시나리오'!$J$4-SQRT((1-K2890)*('d_시나리오'!$J$4-'d_시나리오'!$H$4)*('d_시나리오'!$J$4-'d_시나리오'!$I$4))))</f>
        <v/>
      </c>
      <c r="M2890">
        <f>RAND()</f>
        <v/>
      </c>
      <c r="N2890">
        <f>IF('d_시나리오'!$J$5='d_시나리오'!$H$5,'d_시나리오'!$I$5,IF(M2890&lt;('d_시나리오'!$I$5-'d_시나리오'!$H$5)/('d_시나리오'!$J$5-'d_시나리오'!$H$5),'d_시나리오'!$H$5+SQRT(M2890*('d_시나리오'!$J$5-'d_시나리오'!$H$5)*('d_시나리오'!$I$5-'d_시나리오'!$H$5)),'d_시나리오'!$J$5-SQRT((1-M2890)*('d_시나리오'!$J$5-'d_시나리오'!$H$5)*('d_시나리오'!$J$5-'d_시나리오'!$I$5))))</f>
        <v/>
      </c>
      <c r="O2890">
        <f>RAND()</f>
        <v/>
      </c>
      <c r="P2890">
        <f>IF('d_시나리오'!$J$6='d_시나리오'!$H$6,'d_시나리오'!$I$6,IF(O2890&lt;('d_시나리오'!$I$6-'d_시나리오'!$H$6)/('d_시나리오'!$J$6-'d_시나리오'!$H$6),'d_시나리오'!$H$6+SQRT(O2890*('d_시나리오'!$J$6-'d_시나리오'!$H$6)*('d_시나리오'!$I$6-'d_시나리오'!$H$6)),'d_시나리오'!$J$6-SQRT((1-O2890)*('d_시나리오'!$J$6-'d_시나리오'!$H$6)*('d_시나리오'!$J$6-'d_시나리오'!$I$6))))</f>
        <v/>
      </c>
      <c r="Q2890">
        <f>INDEX('d_분포'!$B$2:$B$57,RANDBETWEEN(1,56))</f>
        <v/>
      </c>
      <c r="R2890">
        <f>BETAINV(RAND(),5,5)</f>
        <v/>
      </c>
      <c r="S2890">
        <f>'d_고정'!$B$1*'6_기대효과'!$H$7*('d_시나리오'!$I$7/'d_고정'!$B$2)*B2890</f>
        <v/>
      </c>
      <c r="T2890">
        <f>S2890*D2890</f>
        <v/>
      </c>
      <c r="U2890">
        <f>S2890*F2890*H2890</f>
        <v/>
      </c>
      <c r="V2890">
        <f>S2890*F2890*(H2890-1)</f>
        <v/>
      </c>
      <c r="W2890">
        <f>U2890*J2890</f>
        <v/>
      </c>
      <c r="X2890">
        <f>T2890+W2890</f>
        <v/>
      </c>
      <c r="Y2890">
        <f>(T2890*E2890+W2890*L2890)*(1-R2890-'d_고정'!$B$13)</f>
        <v/>
      </c>
      <c r="Z2890">
        <f>(U2890*N2890*Q2890+'d_고정'!$B$3*('6_기대효과'!$H$7/8)*Q2890*'d_고정'!$B$10*P2890*('6_기대효과'!$K$7/'d_고정'!$B$9))*(1-R2890)</f>
        <v/>
      </c>
      <c r="AA2890">
        <f>W2890*L2890*(1-R2890-'d_고정'!$B$13)+U2890*MAX(N2890-'d_고정'!$B$10*P2890*('6_기대효과'!$K$7/'d_고정'!$B$9),0)*Q2890*(1-R2890)</f>
        <v/>
      </c>
      <c r="AB2890">
        <f>Y2890+Z2890</f>
        <v/>
      </c>
      <c r="AC2890">
        <f>Y2890/('d_고정'!$B$5*'6_기대효과'!$H$7/8)/'d_고정'!$B$6</f>
        <v/>
      </c>
      <c r="AD2890">
        <f>Y2890/('d_고정'!$B$8*'6_기대효과'!$H$7/8)</f>
        <v/>
      </c>
    </row>
    <row r="2891">
      <c r="A2891">
        <f>RAND()</f>
        <v/>
      </c>
      <c r="B2891">
        <f>IF('d_시나리오'!$J$2='d_시나리오'!$H$2,'d_시나리오'!$I$2,IF(A2891&lt;('d_시나리오'!$I$2-'d_시나리오'!$H$2)/('d_시나리오'!$J$2-'d_시나리오'!$H$2),'d_시나리오'!$H$2+SQRT(A2891*('d_시나리오'!$J$2-'d_시나리오'!$H$2)*('d_시나리오'!$I$2-'d_시나리오'!$H$2)),'d_시나리오'!$J$2-SQRT((1-A2891)*('d_시나리오'!$J$2-'d_시나리오'!$H$2)*('d_시나리오'!$J$2-'d_시나리오'!$I$2))))</f>
        <v/>
      </c>
      <c r="C2891">
        <f>RAND()</f>
        <v/>
      </c>
      <c r="D2891">
        <f>BETAINV(RAND(),IF(C2891&lt;'d_고정'!$B$26,'d_고정'!$B$23,'d_고정'!$B$16)+1,'d_고정'!$B$17-IF(C2891&lt;'d_고정'!$B$26,'d_고정'!$B$23,'d_고정'!$B$16)+1)*('d_고정'!$B$14+('d_고정'!$B$15-'d_고정'!$B$14)*RAND())</f>
        <v/>
      </c>
      <c r="E2891">
        <f>INDEX('d_분포'!$A$2:$A$28,RANDBETWEEN(1,27))</f>
        <v/>
      </c>
      <c r="F2891">
        <f>INDEX('d_분포'!$C$2:$C$5,RANDBETWEEN(1,4))*(0.9+0.2*RAND())</f>
        <v/>
      </c>
      <c r="G2891">
        <f>RAND()</f>
        <v/>
      </c>
      <c r="H2891">
        <f>(F2891+(1-F2891)*('d_고정'!$B$22*BETAINV(RAND(),IF(G2891&lt;'d_고정'!$B$26,'d_고정'!$B$25,'d_고정'!$B$20)+1,'d_고정'!$B$21-IF(G2891&lt;'d_고정'!$B$26,'d_고정'!$B$25,'d_고정'!$B$20)+1)+(1-'d_고정'!$B$22)*BETAINV(RAND(),IF(G2891&lt;'d_고정'!$B$26,'d_고정'!$B$24,'d_고정'!$B$18)+1,'d_고정'!$B$19-IF(G2891&lt;'d_고정'!$B$26,'d_고정'!$B$24,'d_고정'!$B$18)+1))*('d_고정'!$B$14+('d_고정'!$B$15-'d_고정'!$B$14)*RAND()))/F2891</f>
        <v/>
      </c>
      <c r="I2891">
        <f>RAND()</f>
        <v/>
      </c>
      <c r="J2891">
        <f>IF('d_시나리오'!$J$3='d_시나리오'!$H$3,'d_시나리오'!$I$3,IF(I2891&lt;('d_시나리오'!$I$3-'d_시나리오'!$H$3)/('d_시나리오'!$J$3-'d_시나리오'!$H$3),'d_시나리오'!$H$3+SQRT(I2891*('d_시나리오'!$J$3-'d_시나리오'!$H$3)*('d_시나리오'!$I$3-'d_시나리오'!$H$3)),'d_시나리오'!$J$3-SQRT((1-I2891)*('d_시나리오'!$J$3-'d_시나리오'!$H$3)*('d_시나리오'!$J$3-'d_시나리오'!$I$3))))</f>
        <v/>
      </c>
      <c r="K2891">
        <f>RAND()</f>
        <v/>
      </c>
      <c r="L2891">
        <f>IF('d_시나리오'!$J$4='d_시나리오'!$H$4,'d_시나리오'!$I$4,IF(K2891&lt;('d_시나리오'!$I$4-'d_시나리오'!$H$4)/('d_시나리오'!$J$4-'d_시나리오'!$H$4),'d_시나리오'!$H$4+SQRT(K2891*('d_시나리오'!$J$4-'d_시나리오'!$H$4)*('d_시나리오'!$I$4-'d_시나리오'!$H$4)),'d_시나리오'!$J$4-SQRT((1-K2891)*('d_시나리오'!$J$4-'d_시나리오'!$H$4)*('d_시나리오'!$J$4-'d_시나리오'!$I$4))))</f>
        <v/>
      </c>
      <c r="M2891">
        <f>RAND()</f>
        <v/>
      </c>
      <c r="N2891">
        <f>IF('d_시나리오'!$J$5='d_시나리오'!$H$5,'d_시나리오'!$I$5,IF(M2891&lt;('d_시나리오'!$I$5-'d_시나리오'!$H$5)/('d_시나리오'!$J$5-'d_시나리오'!$H$5),'d_시나리오'!$H$5+SQRT(M2891*('d_시나리오'!$J$5-'d_시나리오'!$H$5)*('d_시나리오'!$I$5-'d_시나리오'!$H$5)),'d_시나리오'!$J$5-SQRT((1-M2891)*('d_시나리오'!$J$5-'d_시나리오'!$H$5)*('d_시나리오'!$J$5-'d_시나리오'!$I$5))))</f>
        <v/>
      </c>
      <c r="O2891">
        <f>RAND()</f>
        <v/>
      </c>
      <c r="P2891">
        <f>IF('d_시나리오'!$J$6='d_시나리오'!$H$6,'d_시나리오'!$I$6,IF(O2891&lt;('d_시나리오'!$I$6-'d_시나리오'!$H$6)/('d_시나리오'!$J$6-'d_시나리오'!$H$6),'d_시나리오'!$H$6+SQRT(O2891*('d_시나리오'!$J$6-'d_시나리오'!$H$6)*('d_시나리오'!$I$6-'d_시나리오'!$H$6)),'d_시나리오'!$J$6-SQRT((1-O2891)*('d_시나리오'!$J$6-'d_시나리오'!$H$6)*('d_시나리오'!$J$6-'d_시나리오'!$I$6))))</f>
        <v/>
      </c>
      <c r="Q2891">
        <f>INDEX('d_분포'!$B$2:$B$57,RANDBETWEEN(1,56))</f>
        <v/>
      </c>
      <c r="R2891">
        <f>BETAINV(RAND(),5,5)</f>
        <v/>
      </c>
      <c r="S2891">
        <f>'d_고정'!$B$1*'6_기대효과'!$H$7*('d_시나리오'!$I$7/'d_고정'!$B$2)*B2891</f>
        <v/>
      </c>
      <c r="T2891">
        <f>S2891*D2891</f>
        <v/>
      </c>
      <c r="U2891">
        <f>S2891*F2891*H2891</f>
        <v/>
      </c>
      <c r="V2891">
        <f>S2891*F2891*(H2891-1)</f>
        <v/>
      </c>
      <c r="W2891">
        <f>U2891*J2891</f>
        <v/>
      </c>
      <c r="X2891">
        <f>T2891+W2891</f>
        <v/>
      </c>
      <c r="Y2891">
        <f>(T2891*E2891+W2891*L2891)*(1-R2891-'d_고정'!$B$13)</f>
        <v/>
      </c>
      <c r="Z2891">
        <f>(U2891*N2891*Q2891+'d_고정'!$B$3*('6_기대효과'!$H$7/8)*Q2891*'d_고정'!$B$10*P2891*('6_기대효과'!$K$7/'d_고정'!$B$9))*(1-R2891)</f>
        <v/>
      </c>
      <c r="AA2891">
        <f>W2891*L2891*(1-R2891-'d_고정'!$B$13)+U2891*MAX(N2891-'d_고정'!$B$10*P2891*('6_기대효과'!$K$7/'d_고정'!$B$9),0)*Q2891*(1-R2891)</f>
        <v/>
      </c>
      <c r="AB2891">
        <f>Y2891+Z2891</f>
        <v/>
      </c>
      <c r="AC2891">
        <f>Y2891/('d_고정'!$B$5*'6_기대효과'!$H$7/8)/'d_고정'!$B$6</f>
        <v/>
      </c>
      <c r="AD2891">
        <f>Y2891/('d_고정'!$B$8*'6_기대효과'!$H$7/8)</f>
        <v/>
      </c>
    </row>
    <row r="2892">
      <c r="A2892">
        <f>RAND()</f>
        <v/>
      </c>
      <c r="B2892">
        <f>IF('d_시나리오'!$J$2='d_시나리오'!$H$2,'d_시나리오'!$I$2,IF(A2892&lt;('d_시나리오'!$I$2-'d_시나리오'!$H$2)/('d_시나리오'!$J$2-'d_시나리오'!$H$2),'d_시나리오'!$H$2+SQRT(A2892*('d_시나리오'!$J$2-'d_시나리오'!$H$2)*('d_시나리오'!$I$2-'d_시나리오'!$H$2)),'d_시나리오'!$J$2-SQRT((1-A2892)*('d_시나리오'!$J$2-'d_시나리오'!$H$2)*('d_시나리오'!$J$2-'d_시나리오'!$I$2))))</f>
        <v/>
      </c>
      <c r="C2892">
        <f>RAND()</f>
        <v/>
      </c>
      <c r="D2892">
        <f>BETAINV(RAND(),IF(C2892&lt;'d_고정'!$B$26,'d_고정'!$B$23,'d_고정'!$B$16)+1,'d_고정'!$B$17-IF(C2892&lt;'d_고정'!$B$26,'d_고정'!$B$23,'d_고정'!$B$16)+1)*('d_고정'!$B$14+('d_고정'!$B$15-'d_고정'!$B$14)*RAND())</f>
        <v/>
      </c>
      <c r="E2892">
        <f>INDEX('d_분포'!$A$2:$A$28,RANDBETWEEN(1,27))</f>
        <v/>
      </c>
      <c r="F2892">
        <f>INDEX('d_분포'!$C$2:$C$5,RANDBETWEEN(1,4))*(0.9+0.2*RAND())</f>
        <v/>
      </c>
      <c r="G2892">
        <f>RAND()</f>
        <v/>
      </c>
      <c r="H2892">
        <f>(F2892+(1-F2892)*('d_고정'!$B$22*BETAINV(RAND(),IF(G2892&lt;'d_고정'!$B$26,'d_고정'!$B$25,'d_고정'!$B$20)+1,'d_고정'!$B$21-IF(G2892&lt;'d_고정'!$B$26,'d_고정'!$B$25,'d_고정'!$B$20)+1)+(1-'d_고정'!$B$22)*BETAINV(RAND(),IF(G2892&lt;'d_고정'!$B$26,'d_고정'!$B$24,'d_고정'!$B$18)+1,'d_고정'!$B$19-IF(G2892&lt;'d_고정'!$B$26,'d_고정'!$B$24,'d_고정'!$B$18)+1))*('d_고정'!$B$14+('d_고정'!$B$15-'d_고정'!$B$14)*RAND()))/F2892</f>
        <v/>
      </c>
      <c r="I2892">
        <f>RAND()</f>
        <v/>
      </c>
      <c r="J2892">
        <f>IF('d_시나리오'!$J$3='d_시나리오'!$H$3,'d_시나리오'!$I$3,IF(I2892&lt;('d_시나리오'!$I$3-'d_시나리오'!$H$3)/('d_시나리오'!$J$3-'d_시나리오'!$H$3),'d_시나리오'!$H$3+SQRT(I2892*('d_시나리오'!$J$3-'d_시나리오'!$H$3)*('d_시나리오'!$I$3-'d_시나리오'!$H$3)),'d_시나리오'!$J$3-SQRT((1-I2892)*('d_시나리오'!$J$3-'d_시나리오'!$H$3)*('d_시나리오'!$J$3-'d_시나리오'!$I$3))))</f>
        <v/>
      </c>
      <c r="K2892">
        <f>RAND()</f>
        <v/>
      </c>
      <c r="L2892">
        <f>IF('d_시나리오'!$J$4='d_시나리오'!$H$4,'d_시나리오'!$I$4,IF(K2892&lt;('d_시나리오'!$I$4-'d_시나리오'!$H$4)/('d_시나리오'!$J$4-'d_시나리오'!$H$4),'d_시나리오'!$H$4+SQRT(K2892*('d_시나리오'!$J$4-'d_시나리오'!$H$4)*('d_시나리오'!$I$4-'d_시나리오'!$H$4)),'d_시나리오'!$J$4-SQRT((1-K2892)*('d_시나리오'!$J$4-'d_시나리오'!$H$4)*('d_시나리오'!$J$4-'d_시나리오'!$I$4))))</f>
        <v/>
      </c>
      <c r="M2892">
        <f>RAND()</f>
        <v/>
      </c>
      <c r="N2892">
        <f>IF('d_시나리오'!$J$5='d_시나리오'!$H$5,'d_시나리오'!$I$5,IF(M2892&lt;('d_시나리오'!$I$5-'d_시나리오'!$H$5)/('d_시나리오'!$J$5-'d_시나리오'!$H$5),'d_시나리오'!$H$5+SQRT(M2892*('d_시나리오'!$J$5-'d_시나리오'!$H$5)*('d_시나리오'!$I$5-'d_시나리오'!$H$5)),'d_시나리오'!$J$5-SQRT((1-M2892)*('d_시나리오'!$J$5-'d_시나리오'!$H$5)*('d_시나리오'!$J$5-'d_시나리오'!$I$5))))</f>
        <v/>
      </c>
      <c r="O2892">
        <f>RAND()</f>
        <v/>
      </c>
      <c r="P2892">
        <f>IF('d_시나리오'!$J$6='d_시나리오'!$H$6,'d_시나리오'!$I$6,IF(O2892&lt;('d_시나리오'!$I$6-'d_시나리오'!$H$6)/('d_시나리오'!$J$6-'d_시나리오'!$H$6),'d_시나리오'!$H$6+SQRT(O2892*('d_시나리오'!$J$6-'d_시나리오'!$H$6)*('d_시나리오'!$I$6-'d_시나리오'!$H$6)),'d_시나리오'!$J$6-SQRT((1-O2892)*('d_시나리오'!$J$6-'d_시나리오'!$H$6)*('d_시나리오'!$J$6-'d_시나리오'!$I$6))))</f>
        <v/>
      </c>
      <c r="Q2892">
        <f>INDEX('d_분포'!$B$2:$B$57,RANDBETWEEN(1,56))</f>
        <v/>
      </c>
      <c r="R2892">
        <f>BETAINV(RAND(),5,5)</f>
        <v/>
      </c>
      <c r="S2892">
        <f>'d_고정'!$B$1*'6_기대효과'!$H$7*('d_시나리오'!$I$7/'d_고정'!$B$2)*B2892</f>
        <v/>
      </c>
      <c r="T2892">
        <f>S2892*D2892</f>
        <v/>
      </c>
      <c r="U2892">
        <f>S2892*F2892*H2892</f>
        <v/>
      </c>
      <c r="V2892">
        <f>S2892*F2892*(H2892-1)</f>
        <v/>
      </c>
      <c r="W2892">
        <f>U2892*J2892</f>
        <v/>
      </c>
      <c r="X2892">
        <f>T2892+W2892</f>
        <v/>
      </c>
      <c r="Y2892">
        <f>(T2892*E2892+W2892*L2892)*(1-R2892-'d_고정'!$B$13)</f>
        <v/>
      </c>
      <c r="Z2892">
        <f>(U2892*N2892*Q2892+'d_고정'!$B$3*('6_기대효과'!$H$7/8)*Q2892*'d_고정'!$B$10*P2892*('6_기대효과'!$K$7/'d_고정'!$B$9))*(1-R2892)</f>
        <v/>
      </c>
      <c r="AA2892">
        <f>W2892*L2892*(1-R2892-'d_고정'!$B$13)+U2892*MAX(N2892-'d_고정'!$B$10*P2892*('6_기대효과'!$K$7/'d_고정'!$B$9),0)*Q2892*(1-R2892)</f>
        <v/>
      </c>
      <c r="AB2892">
        <f>Y2892+Z2892</f>
        <v/>
      </c>
      <c r="AC2892">
        <f>Y2892/('d_고정'!$B$5*'6_기대효과'!$H$7/8)/'d_고정'!$B$6</f>
        <v/>
      </c>
      <c r="AD2892">
        <f>Y2892/('d_고정'!$B$8*'6_기대효과'!$H$7/8)</f>
        <v/>
      </c>
    </row>
    <row r="2893">
      <c r="A2893">
        <f>RAND()</f>
        <v/>
      </c>
      <c r="B2893">
        <f>IF('d_시나리오'!$J$2='d_시나리오'!$H$2,'d_시나리오'!$I$2,IF(A2893&lt;('d_시나리오'!$I$2-'d_시나리오'!$H$2)/('d_시나리오'!$J$2-'d_시나리오'!$H$2),'d_시나리오'!$H$2+SQRT(A2893*('d_시나리오'!$J$2-'d_시나리오'!$H$2)*('d_시나리오'!$I$2-'d_시나리오'!$H$2)),'d_시나리오'!$J$2-SQRT((1-A2893)*('d_시나리오'!$J$2-'d_시나리오'!$H$2)*('d_시나리오'!$J$2-'d_시나리오'!$I$2))))</f>
        <v/>
      </c>
      <c r="C2893">
        <f>RAND()</f>
        <v/>
      </c>
      <c r="D2893">
        <f>BETAINV(RAND(),IF(C2893&lt;'d_고정'!$B$26,'d_고정'!$B$23,'d_고정'!$B$16)+1,'d_고정'!$B$17-IF(C2893&lt;'d_고정'!$B$26,'d_고정'!$B$23,'d_고정'!$B$16)+1)*('d_고정'!$B$14+('d_고정'!$B$15-'d_고정'!$B$14)*RAND())</f>
        <v/>
      </c>
      <c r="E2893">
        <f>INDEX('d_분포'!$A$2:$A$28,RANDBETWEEN(1,27))</f>
        <v/>
      </c>
      <c r="F2893">
        <f>INDEX('d_분포'!$C$2:$C$5,RANDBETWEEN(1,4))*(0.9+0.2*RAND())</f>
        <v/>
      </c>
      <c r="G2893">
        <f>RAND()</f>
        <v/>
      </c>
      <c r="H2893">
        <f>(F2893+(1-F2893)*('d_고정'!$B$22*BETAINV(RAND(),IF(G2893&lt;'d_고정'!$B$26,'d_고정'!$B$25,'d_고정'!$B$20)+1,'d_고정'!$B$21-IF(G2893&lt;'d_고정'!$B$26,'d_고정'!$B$25,'d_고정'!$B$20)+1)+(1-'d_고정'!$B$22)*BETAINV(RAND(),IF(G2893&lt;'d_고정'!$B$26,'d_고정'!$B$24,'d_고정'!$B$18)+1,'d_고정'!$B$19-IF(G2893&lt;'d_고정'!$B$26,'d_고정'!$B$24,'d_고정'!$B$18)+1))*('d_고정'!$B$14+('d_고정'!$B$15-'d_고정'!$B$14)*RAND()))/F2893</f>
        <v/>
      </c>
      <c r="I2893">
        <f>RAND()</f>
        <v/>
      </c>
      <c r="J2893">
        <f>IF('d_시나리오'!$J$3='d_시나리오'!$H$3,'d_시나리오'!$I$3,IF(I2893&lt;('d_시나리오'!$I$3-'d_시나리오'!$H$3)/('d_시나리오'!$J$3-'d_시나리오'!$H$3),'d_시나리오'!$H$3+SQRT(I2893*('d_시나리오'!$J$3-'d_시나리오'!$H$3)*('d_시나리오'!$I$3-'d_시나리오'!$H$3)),'d_시나리오'!$J$3-SQRT((1-I2893)*('d_시나리오'!$J$3-'d_시나리오'!$H$3)*('d_시나리오'!$J$3-'d_시나리오'!$I$3))))</f>
        <v/>
      </c>
      <c r="K2893">
        <f>RAND()</f>
        <v/>
      </c>
      <c r="L2893">
        <f>IF('d_시나리오'!$J$4='d_시나리오'!$H$4,'d_시나리오'!$I$4,IF(K2893&lt;('d_시나리오'!$I$4-'d_시나리오'!$H$4)/('d_시나리오'!$J$4-'d_시나리오'!$H$4),'d_시나리오'!$H$4+SQRT(K2893*('d_시나리오'!$J$4-'d_시나리오'!$H$4)*('d_시나리오'!$I$4-'d_시나리오'!$H$4)),'d_시나리오'!$J$4-SQRT((1-K2893)*('d_시나리오'!$J$4-'d_시나리오'!$H$4)*('d_시나리오'!$J$4-'d_시나리오'!$I$4))))</f>
        <v/>
      </c>
      <c r="M2893">
        <f>RAND()</f>
        <v/>
      </c>
      <c r="N2893">
        <f>IF('d_시나리오'!$J$5='d_시나리오'!$H$5,'d_시나리오'!$I$5,IF(M2893&lt;('d_시나리오'!$I$5-'d_시나리오'!$H$5)/('d_시나리오'!$J$5-'d_시나리오'!$H$5),'d_시나리오'!$H$5+SQRT(M2893*('d_시나리오'!$J$5-'d_시나리오'!$H$5)*('d_시나리오'!$I$5-'d_시나리오'!$H$5)),'d_시나리오'!$J$5-SQRT((1-M2893)*('d_시나리오'!$J$5-'d_시나리오'!$H$5)*('d_시나리오'!$J$5-'d_시나리오'!$I$5))))</f>
        <v/>
      </c>
      <c r="O2893">
        <f>RAND()</f>
        <v/>
      </c>
      <c r="P2893">
        <f>IF('d_시나리오'!$J$6='d_시나리오'!$H$6,'d_시나리오'!$I$6,IF(O2893&lt;('d_시나리오'!$I$6-'d_시나리오'!$H$6)/('d_시나리오'!$J$6-'d_시나리오'!$H$6),'d_시나리오'!$H$6+SQRT(O2893*('d_시나리오'!$J$6-'d_시나리오'!$H$6)*('d_시나리오'!$I$6-'d_시나리오'!$H$6)),'d_시나리오'!$J$6-SQRT((1-O2893)*('d_시나리오'!$J$6-'d_시나리오'!$H$6)*('d_시나리오'!$J$6-'d_시나리오'!$I$6))))</f>
        <v/>
      </c>
      <c r="Q2893">
        <f>INDEX('d_분포'!$B$2:$B$57,RANDBETWEEN(1,56))</f>
        <v/>
      </c>
      <c r="R2893">
        <f>BETAINV(RAND(),5,5)</f>
        <v/>
      </c>
      <c r="S2893">
        <f>'d_고정'!$B$1*'6_기대효과'!$H$7*('d_시나리오'!$I$7/'d_고정'!$B$2)*B2893</f>
        <v/>
      </c>
      <c r="T2893">
        <f>S2893*D2893</f>
        <v/>
      </c>
      <c r="U2893">
        <f>S2893*F2893*H2893</f>
        <v/>
      </c>
      <c r="V2893">
        <f>S2893*F2893*(H2893-1)</f>
        <v/>
      </c>
      <c r="W2893">
        <f>U2893*J2893</f>
        <v/>
      </c>
      <c r="X2893">
        <f>T2893+W2893</f>
        <v/>
      </c>
      <c r="Y2893">
        <f>(T2893*E2893+W2893*L2893)*(1-R2893-'d_고정'!$B$13)</f>
        <v/>
      </c>
      <c r="Z2893">
        <f>(U2893*N2893*Q2893+'d_고정'!$B$3*('6_기대효과'!$H$7/8)*Q2893*'d_고정'!$B$10*P2893*('6_기대효과'!$K$7/'d_고정'!$B$9))*(1-R2893)</f>
        <v/>
      </c>
      <c r="AA2893">
        <f>W2893*L2893*(1-R2893-'d_고정'!$B$13)+U2893*MAX(N2893-'d_고정'!$B$10*P2893*('6_기대효과'!$K$7/'d_고정'!$B$9),0)*Q2893*(1-R2893)</f>
        <v/>
      </c>
      <c r="AB2893">
        <f>Y2893+Z2893</f>
        <v/>
      </c>
      <c r="AC2893">
        <f>Y2893/('d_고정'!$B$5*'6_기대효과'!$H$7/8)/'d_고정'!$B$6</f>
        <v/>
      </c>
      <c r="AD2893">
        <f>Y2893/('d_고정'!$B$8*'6_기대효과'!$H$7/8)</f>
        <v/>
      </c>
    </row>
    <row r="2894">
      <c r="A2894">
        <f>RAND()</f>
        <v/>
      </c>
      <c r="B2894">
        <f>IF('d_시나리오'!$J$2='d_시나리오'!$H$2,'d_시나리오'!$I$2,IF(A2894&lt;('d_시나리오'!$I$2-'d_시나리오'!$H$2)/('d_시나리오'!$J$2-'d_시나리오'!$H$2),'d_시나리오'!$H$2+SQRT(A2894*('d_시나리오'!$J$2-'d_시나리오'!$H$2)*('d_시나리오'!$I$2-'d_시나리오'!$H$2)),'d_시나리오'!$J$2-SQRT((1-A2894)*('d_시나리오'!$J$2-'d_시나리오'!$H$2)*('d_시나리오'!$J$2-'d_시나리오'!$I$2))))</f>
        <v/>
      </c>
      <c r="C2894">
        <f>RAND()</f>
        <v/>
      </c>
      <c r="D2894">
        <f>BETAINV(RAND(),IF(C2894&lt;'d_고정'!$B$26,'d_고정'!$B$23,'d_고정'!$B$16)+1,'d_고정'!$B$17-IF(C2894&lt;'d_고정'!$B$26,'d_고정'!$B$23,'d_고정'!$B$16)+1)*('d_고정'!$B$14+('d_고정'!$B$15-'d_고정'!$B$14)*RAND())</f>
        <v/>
      </c>
      <c r="E2894">
        <f>INDEX('d_분포'!$A$2:$A$28,RANDBETWEEN(1,27))</f>
        <v/>
      </c>
      <c r="F2894">
        <f>INDEX('d_분포'!$C$2:$C$5,RANDBETWEEN(1,4))*(0.9+0.2*RAND())</f>
        <v/>
      </c>
      <c r="G2894">
        <f>RAND()</f>
        <v/>
      </c>
      <c r="H2894">
        <f>(F2894+(1-F2894)*('d_고정'!$B$22*BETAINV(RAND(),IF(G2894&lt;'d_고정'!$B$26,'d_고정'!$B$25,'d_고정'!$B$20)+1,'d_고정'!$B$21-IF(G2894&lt;'d_고정'!$B$26,'d_고정'!$B$25,'d_고정'!$B$20)+1)+(1-'d_고정'!$B$22)*BETAINV(RAND(),IF(G2894&lt;'d_고정'!$B$26,'d_고정'!$B$24,'d_고정'!$B$18)+1,'d_고정'!$B$19-IF(G2894&lt;'d_고정'!$B$26,'d_고정'!$B$24,'d_고정'!$B$18)+1))*('d_고정'!$B$14+('d_고정'!$B$15-'d_고정'!$B$14)*RAND()))/F2894</f>
        <v/>
      </c>
      <c r="I2894">
        <f>RAND()</f>
        <v/>
      </c>
      <c r="J2894">
        <f>IF('d_시나리오'!$J$3='d_시나리오'!$H$3,'d_시나리오'!$I$3,IF(I2894&lt;('d_시나리오'!$I$3-'d_시나리오'!$H$3)/('d_시나리오'!$J$3-'d_시나리오'!$H$3),'d_시나리오'!$H$3+SQRT(I2894*('d_시나리오'!$J$3-'d_시나리오'!$H$3)*('d_시나리오'!$I$3-'d_시나리오'!$H$3)),'d_시나리오'!$J$3-SQRT((1-I2894)*('d_시나리오'!$J$3-'d_시나리오'!$H$3)*('d_시나리오'!$J$3-'d_시나리오'!$I$3))))</f>
        <v/>
      </c>
      <c r="K2894">
        <f>RAND()</f>
        <v/>
      </c>
      <c r="L2894">
        <f>IF('d_시나리오'!$J$4='d_시나리오'!$H$4,'d_시나리오'!$I$4,IF(K2894&lt;('d_시나리오'!$I$4-'d_시나리오'!$H$4)/('d_시나리오'!$J$4-'d_시나리오'!$H$4),'d_시나리오'!$H$4+SQRT(K2894*('d_시나리오'!$J$4-'d_시나리오'!$H$4)*('d_시나리오'!$I$4-'d_시나리오'!$H$4)),'d_시나리오'!$J$4-SQRT((1-K2894)*('d_시나리오'!$J$4-'d_시나리오'!$H$4)*('d_시나리오'!$J$4-'d_시나리오'!$I$4))))</f>
        <v/>
      </c>
      <c r="M2894">
        <f>RAND()</f>
        <v/>
      </c>
      <c r="N2894">
        <f>IF('d_시나리오'!$J$5='d_시나리오'!$H$5,'d_시나리오'!$I$5,IF(M2894&lt;('d_시나리오'!$I$5-'d_시나리오'!$H$5)/('d_시나리오'!$J$5-'d_시나리오'!$H$5),'d_시나리오'!$H$5+SQRT(M2894*('d_시나리오'!$J$5-'d_시나리오'!$H$5)*('d_시나리오'!$I$5-'d_시나리오'!$H$5)),'d_시나리오'!$J$5-SQRT((1-M2894)*('d_시나리오'!$J$5-'d_시나리오'!$H$5)*('d_시나리오'!$J$5-'d_시나리오'!$I$5))))</f>
        <v/>
      </c>
      <c r="O2894">
        <f>RAND()</f>
        <v/>
      </c>
      <c r="P2894">
        <f>IF('d_시나리오'!$J$6='d_시나리오'!$H$6,'d_시나리오'!$I$6,IF(O2894&lt;('d_시나리오'!$I$6-'d_시나리오'!$H$6)/('d_시나리오'!$J$6-'d_시나리오'!$H$6),'d_시나리오'!$H$6+SQRT(O2894*('d_시나리오'!$J$6-'d_시나리오'!$H$6)*('d_시나리오'!$I$6-'d_시나리오'!$H$6)),'d_시나리오'!$J$6-SQRT((1-O2894)*('d_시나리오'!$J$6-'d_시나리오'!$H$6)*('d_시나리오'!$J$6-'d_시나리오'!$I$6))))</f>
        <v/>
      </c>
      <c r="Q2894">
        <f>INDEX('d_분포'!$B$2:$B$57,RANDBETWEEN(1,56))</f>
        <v/>
      </c>
      <c r="R2894">
        <f>BETAINV(RAND(),5,5)</f>
        <v/>
      </c>
      <c r="S2894">
        <f>'d_고정'!$B$1*'6_기대효과'!$H$7*('d_시나리오'!$I$7/'d_고정'!$B$2)*B2894</f>
        <v/>
      </c>
      <c r="T2894">
        <f>S2894*D2894</f>
        <v/>
      </c>
      <c r="U2894">
        <f>S2894*F2894*H2894</f>
        <v/>
      </c>
      <c r="V2894">
        <f>S2894*F2894*(H2894-1)</f>
        <v/>
      </c>
      <c r="W2894">
        <f>U2894*J2894</f>
        <v/>
      </c>
      <c r="X2894">
        <f>T2894+W2894</f>
        <v/>
      </c>
      <c r="Y2894">
        <f>(T2894*E2894+W2894*L2894)*(1-R2894-'d_고정'!$B$13)</f>
        <v/>
      </c>
      <c r="Z2894">
        <f>(U2894*N2894*Q2894+'d_고정'!$B$3*('6_기대효과'!$H$7/8)*Q2894*'d_고정'!$B$10*P2894*('6_기대효과'!$K$7/'d_고정'!$B$9))*(1-R2894)</f>
        <v/>
      </c>
      <c r="AA2894">
        <f>W2894*L2894*(1-R2894-'d_고정'!$B$13)+U2894*MAX(N2894-'d_고정'!$B$10*P2894*('6_기대효과'!$K$7/'d_고정'!$B$9),0)*Q2894*(1-R2894)</f>
        <v/>
      </c>
      <c r="AB2894">
        <f>Y2894+Z2894</f>
        <v/>
      </c>
      <c r="AC2894">
        <f>Y2894/('d_고정'!$B$5*'6_기대효과'!$H$7/8)/'d_고정'!$B$6</f>
        <v/>
      </c>
      <c r="AD2894">
        <f>Y2894/('d_고정'!$B$8*'6_기대효과'!$H$7/8)</f>
        <v/>
      </c>
    </row>
    <row r="2895">
      <c r="A2895">
        <f>RAND()</f>
        <v/>
      </c>
      <c r="B2895">
        <f>IF('d_시나리오'!$J$2='d_시나리오'!$H$2,'d_시나리오'!$I$2,IF(A2895&lt;('d_시나리오'!$I$2-'d_시나리오'!$H$2)/('d_시나리오'!$J$2-'d_시나리오'!$H$2),'d_시나리오'!$H$2+SQRT(A2895*('d_시나리오'!$J$2-'d_시나리오'!$H$2)*('d_시나리오'!$I$2-'d_시나리오'!$H$2)),'d_시나리오'!$J$2-SQRT((1-A2895)*('d_시나리오'!$J$2-'d_시나리오'!$H$2)*('d_시나리오'!$J$2-'d_시나리오'!$I$2))))</f>
        <v/>
      </c>
      <c r="C2895">
        <f>RAND()</f>
        <v/>
      </c>
      <c r="D2895">
        <f>BETAINV(RAND(),IF(C2895&lt;'d_고정'!$B$26,'d_고정'!$B$23,'d_고정'!$B$16)+1,'d_고정'!$B$17-IF(C2895&lt;'d_고정'!$B$26,'d_고정'!$B$23,'d_고정'!$B$16)+1)*('d_고정'!$B$14+('d_고정'!$B$15-'d_고정'!$B$14)*RAND())</f>
        <v/>
      </c>
      <c r="E2895">
        <f>INDEX('d_분포'!$A$2:$A$28,RANDBETWEEN(1,27))</f>
        <v/>
      </c>
      <c r="F2895">
        <f>INDEX('d_분포'!$C$2:$C$5,RANDBETWEEN(1,4))*(0.9+0.2*RAND())</f>
        <v/>
      </c>
      <c r="G2895">
        <f>RAND()</f>
        <v/>
      </c>
      <c r="H2895">
        <f>(F2895+(1-F2895)*('d_고정'!$B$22*BETAINV(RAND(),IF(G2895&lt;'d_고정'!$B$26,'d_고정'!$B$25,'d_고정'!$B$20)+1,'d_고정'!$B$21-IF(G2895&lt;'d_고정'!$B$26,'d_고정'!$B$25,'d_고정'!$B$20)+1)+(1-'d_고정'!$B$22)*BETAINV(RAND(),IF(G2895&lt;'d_고정'!$B$26,'d_고정'!$B$24,'d_고정'!$B$18)+1,'d_고정'!$B$19-IF(G2895&lt;'d_고정'!$B$26,'d_고정'!$B$24,'d_고정'!$B$18)+1))*('d_고정'!$B$14+('d_고정'!$B$15-'d_고정'!$B$14)*RAND()))/F2895</f>
        <v/>
      </c>
      <c r="I2895">
        <f>RAND()</f>
        <v/>
      </c>
      <c r="J2895">
        <f>IF('d_시나리오'!$J$3='d_시나리오'!$H$3,'d_시나리오'!$I$3,IF(I2895&lt;('d_시나리오'!$I$3-'d_시나리오'!$H$3)/('d_시나리오'!$J$3-'d_시나리오'!$H$3),'d_시나리오'!$H$3+SQRT(I2895*('d_시나리오'!$J$3-'d_시나리오'!$H$3)*('d_시나리오'!$I$3-'d_시나리오'!$H$3)),'d_시나리오'!$J$3-SQRT((1-I2895)*('d_시나리오'!$J$3-'d_시나리오'!$H$3)*('d_시나리오'!$J$3-'d_시나리오'!$I$3))))</f>
        <v/>
      </c>
      <c r="K2895">
        <f>RAND()</f>
        <v/>
      </c>
      <c r="L2895">
        <f>IF('d_시나리오'!$J$4='d_시나리오'!$H$4,'d_시나리오'!$I$4,IF(K2895&lt;('d_시나리오'!$I$4-'d_시나리오'!$H$4)/('d_시나리오'!$J$4-'d_시나리오'!$H$4),'d_시나리오'!$H$4+SQRT(K2895*('d_시나리오'!$J$4-'d_시나리오'!$H$4)*('d_시나리오'!$I$4-'d_시나리오'!$H$4)),'d_시나리오'!$J$4-SQRT((1-K2895)*('d_시나리오'!$J$4-'d_시나리오'!$H$4)*('d_시나리오'!$J$4-'d_시나리오'!$I$4))))</f>
        <v/>
      </c>
      <c r="M2895">
        <f>RAND()</f>
        <v/>
      </c>
      <c r="N2895">
        <f>IF('d_시나리오'!$J$5='d_시나리오'!$H$5,'d_시나리오'!$I$5,IF(M2895&lt;('d_시나리오'!$I$5-'d_시나리오'!$H$5)/('d_시나리오'!$J$5-'d_시나리오'!$H$5),'d_시나리오'!$H$5+SQRT(M2895*('d_시나리오'!$J$5-'d_시나리오'!$H$5)*('d_시나리오'!$I$5-'d_시나리오'!$H$5)),'d_시나리오'!$J$5-SQRT((1-M2895)*('d_시나리오'!$J$5-'d_시나리오'!$H$5)*('d_시나리오'!$J$5-'d_시나리오'!$I$5))))</f>
        <v/>
      </c>
      <c r="O2895">
        <f>RAND()</f>
        <v/>
      </c>
      <c r="P2895">
        <f>IF('d_시나리오'!$J$6='d_시나리오'!$H$6,'d_시나리오'!$I$6,IF(O2895&lt;('d_시나리오'!$I$6-'d_시나리오'!$H$6)/('d_시나리오'!$J$6-'d_시나리오'!$H$6),'d_시나리오'!$H$6+SQRT(O2895*('d_시나리오'!$J$6-'d_시나리오'!$H$6)*('d_시나리오'!$I$6-'d_시나리오'!$H$6)),'d_시나리오'!$J$6-SQRT((1-O2895)*('d_시나리오'!$J$6-'d_시나리오'!$H$6)*('d_시나리오'!$J$6-'d_시나리오'!$I$6))))</f>
        <v/>
      </c>
      <c r="Q2895">
        <f>INDEX('d_분포'!$B$2:$B$57,RANDBETWEEN(1,56))</f>
        <v/>
      </c>
      <c r="R2895">
        <f>BETAINV(RAND(),5,5)</f>
        <v/>
      </c>
      <c r="S2895">
        <f>'d_고정'!$B$1*'6_기대효과'!$H$7*('d_시나리오'!$I$7/'d_고정'!$B$2)*B2895</f>
        <v/>
      </c>
      <c r="T2895">
        <f>S2895*D2895</f>
        <v/>
      </c>
      <c r="U2895">
        <f>S2895*F2895*H2895</f>
        <v/>
      </c>
      <c r="V2895">
        <f>S2895*F2895*(H2895-1)</f>
        <v/>
      </c>
      <c r="W2895">
        <f>U2895*J2895</f>
        <v/>
      </c>
      <c r="X2895">
        <f>T2895+W2895</f>
        <v/>
      </c>
      <c r="Y2895">
        <f>(T2895*E2895+W2895*L2895)*(1-R2895-'d_고정'!$B$13)</f>
        <v/>
      </c>
      <c r="Z2895">
        <f>(U2895*N2895*Q2895+'d_고정'!$B$3*('6_기대효과'!$H$7/8)*Q2895*'d_고정'!$B$10*P2895*('6_기대효과'!$K$7/'d_고정'!$B$9))*(1-R2895)</f>
        <v/>
      </c>
      <c r="AA2895">
        <f>W2895*L2895*(1-R2895-'d_고정'!$B$13)+U2895*MAX(N2895-'d_고정'!$B$10*P2895*('6_기대효과'!$K$7/'d_고정'!$B$9),0)*Q2895*(1-R2895)</f>
        <v/>
      </c>
      <c r="AB2895">
        <f>Y2895+Z2895</f>
        <v/>
      </c>
      <c r="AC2895">
        <f>Y2895/('d_고정'!$B$5*'6_기대효과'!$H$7/8)/'d_고정'!$B$6</f>
        <v/>
      </c>
      <c r="AD2895">
        <f>Y2895/('d_고정'!$B$8*'6_기대효과'!$H$7/8)</f>
        <v/>
      </c>
    </row>
    <row r="2896">
      <c r="A2896">
        <f>RAND()</f>
        <v/>
      </c>
      <c r="B2896">
        <f>IF('d_시나리오'!$J$2='d_시나리오'!$H$2,'d_시나리오'!$I$2,IF(A2896&lt;('d_시나리오'!$I$2-'d_시나리오'!$H$2)/('d_시나리오'!$J$2-'d_시나리오'!$H$2),'d_시나리오'!$H$2+SQRT(A2896*('d_시나리오'!$J$2-'d_시나리오'!$H$2)*('d_시나리오'!$I$2-'d_시나리오'!$H$2)),'d_시나리오'!$J$2-SQRT((1-A2896)*('d_시나리오'!$J$2-'d_시나리오'!$H$2)*('d_시나리오'!$J$2-'d_시나리오'!$I$2))))</f>
        <v/>
      </c>
      <c r="C2896">
        <f>RAND()</f>
        <v/>
      </c>
      <c r="D2896">
        <f>BETAINV(RAND(),IF(C2896&lt;'d_고정'!$B$26,'d_고정'!$B$23,'d_고정'!$B$16)+1,'d_고정'!$B$17-IF(C2896&lt;'d_고정'!$B$26,'d_고정'!$B$23,'d_고정'!$B$16)+1)*('d_고정'!$B$14+('d_고정'!$B$15-'d_고정'!$B$14)*RAND())</f>
        <v/>
      </c>
      <c r="E2896">
        <f>INDEX('d_분포'!$A$2:$A$28,RANDBETWEEN(1,27))</f>
        <v/>
      </c>
      <c r="F2896">
        <f>INDEX('d_분포'!$C$2:$C$5,RANDBETWEEN(1,4))*(0.9+0.2*RAND())</f>
        <v/>
      </c>
      <c r="G2896">
        <f>RAND()</f>
        <v/>
      </c>
      <c r="H2896">
        <f>(F2896+(1-F2896)*('d_고정'!$B$22*BETAINV(RAND(),IF(G2896&lt;'d_고정'!$B$26,'d_고정'!$B$25,'d_고정'!$B$20)+1,'d_고정'!$B$21-IF(G2896&lt;'d_고정'!$B$26,'d_고정'!$B$25,'d_고정'!$B$20)+1)+(1-'d_고정'!$B$22)*BETAINV(RAND(),IF(G2896&lt;'d_고정'!$B$26,'d_고정'!$B$24,'d_고정'!$B$18)+1,'d_고정'!$B$19-IF(G2896&lt;'d_고정'!$B$26,'d_고정'!$B$24,'d_고정'!$B$18)+1))*('d_고정'!$B$14+('d_고정'!$B$15-'d_고정'!$B$14)*RAND()))/F2896</f>
        <v/>
      </c>
      <c r="I2896">
        <f>RAND()</f>
        <v/>
      </c>
      <c r="J2896">
        <f>IF('d_시나리오'!$J$3='d_시나리오'!$H$3,'d_시나리오'!$I$3,IF(I2896&lt;('d_시나리오'!$I$3-'d_시나리오'!$H$3)/('d_시나리오'!$J$3-'d_시나리오'!$H$3),'d_시나리오'!$H$3+SQRT(I2896*('d_시나리오'!$J$3-'d_시나리오'!$H$3)*('d_시나리오'!$I$3-'d_시나리오'!$H$3)),'d_시나리오'!$J$3-SQRT((1-I2896)*('d_시나리오'!$J$3-'d_시나리오'!$H$3)*('d_시나리오'!$J$3-'d_시나리오'!$I$3))))</f>
        <v/>
      </c>
      <c r="K2896">
        <f>RAND()</f>
        <v/>
      </c>
      <c r="L2896">
        <f>IF('d_시나리오'!$J$4='d_시나리오'!$H$4,'d_시나리오'!$I$4,IF(K2896&lt;('d_시나리오'!$I$4-'d_시나리오'!$H$4)/('d_시나리오'!$J$4-'d_시나리오'!$H$4),'d_시나리오'!$H$4+SQRT(K2896*('d_시나리오'!$J$4-'d_시나리오'!$H$4)*('d_시나리오'!$I$4-'d_시나리오'!$H$4)),'d_시나리오'!$J$4-SQRT((1-K2896)*('d_시나리오'!$J$4-'d_시나리오'!$H$4)*('d_시나리오'!$J$4-'d_시나리오'!$I$4))))</f>
        <v/>
      </c>
      <c r="M2896">
        <f>RAND()</f>
        <v/>
      </c>
      <c r="N2896">
        <f>IF('d_시나리오'!$J$5='d_시나리오'!$H$5,'d_시나리오'!$I$5,IF(M2896&lt;('d_시나리오'!$I$5-'d_시나리오'!$H$5)/('d_시나리오'!$J$5-'d_시나리오'!$H$5),'d_시나리오'!$H$5+SQRT(M2896*('d_시나리오'!$J$5-'d_시나리오'!$H$5)*('d_시나리오'!$I$5-'d_시나리오'!$H$5)),'d_시나리오'!$J$5-SQRT((1-M2896)*('d_시나리오'!$J$5-'d_시나리오'!$H$5)*('d_시나리오'!$J$5-'d_시나리오'!$I$5))))</f>
        <v/>
      </c>
      <c r="O2896">
        <f>RAND()</f>
        <v/>
      </c>
      <c r="P2896">
        <f>IF('d_시나리오'!$J$6='d_시나리오'!$H$6,'d_시나리오'!$I$6,IF(O2896&lt;('d_시나리오'!$I$6-'d_시나리오'!$H$6)/('d_시나리오'!$J$6-'d_시나리오'!$H$6),'d_시나리오'!$H$6+SQRT(O2896*('d_시나리오'!$J$6-'d_시나리오'!$H$6)*('d_시나리오'!$I$6-'d_시나리오'!$H$6)),'d_시나리오'!$J$6-SQRT((1-O2896)*('d_시나리오'!$J$6-'d_시나리오'!$H$6)*('d_시나리오'!$J$6-'d_시나리오'!$I$6))))</f>
        <v/>
      </c>
      <c r="Q2896">
        <f>INDEX('d_분포'!$B$2:$B$57,RANDBETWEEN(1,56))</f>
        <v/>
      </c>
      <c r="R2896">
        <f>BETAINV(RAND(),5,5)</f>
        <v/>
      </c>
      <c r="S2896">
        <f>'d_고정'!$B$1*'6_기대효과'!$H$7*('d_시나리오'!$I$7/'d_고정'!$B$2)*B2896</f>
        <v/>
      </c>
      <c r="T2896">
        <f>S2896*D2896</f>
        <v/>
      </c>
      <c r="U2896">
        <f>S2896*F2896*H2896</f>
        <v/>
      </c>
      <c r="V2896">
        <f>S2896*F2896*(H2896-1)</f>
        <v/>
      </c>
      <c r="W2896">
        <f>U2896*J2896</f>
        <v/>
      </c>
      <c r="X2896">
        <f>T2896+W2896</f>
        <v/>
      </c>
      <c r="Y2896">
        <f>(T2896*E2896+W2896*L2896)*(1-R2896-'d_고정'!$B$13)</f>
        <v/>
      </c>
      <c r="Z2896">
        <f>(U2896*N2896*Q2896+'d_고정'!$B$3*('6_기대효과'!$H$7/8)*Q2896*'d_고정'!$B$10*P2896*('6_기대효과'!$K$7/'d_고정'!$B$9))*(1-R2896)</f>
        <v/>
      </c>
      <c r="AA2896">
        <f>W2896*L2896*(1-R2896-'d_고정'!$B$13)+U2896*MAX(N2896-'d_고정'!$B$10*P2896*('6_기대효과'!$K$7/'d_고정'!$B$9),0)*Q2896*(1-R2896)</f>
        <v/>
      </c>
      <c r="AB2896">
        <f>Y2896+Z2896</f>
        <v/>
      </c>
      <c r="AC2896">
        <f>Y2896/('d_고정'!$B$5*'6_기대효과'!$H$7/8)/'d_고정'!$B$6</f>
        <v/>
      </c>
      <c r="AD2896">
        <f>Y2896/('d_고정'!$B$8*'6_기대효과'!$H$7/8)</f>
        <v/>
      </c>
    </row>
    <row r="2897">
      <c r="A2897">
        <f>RAND()</f>
        <v/>
      </c>
      <c r="B2897">
        <f>IF('d_시나리오'!$J$2='d_시나리오'!$H$2,'d_시나리오'!$I$2,IF(A2897&lt;('d_시나리오'!$I$2-'d_시나리오'!$H$2)/('d_시나리오'!$J$2-'d_시나리오'!$H$2),'d_시나리오'!$H$2+SQRT(A2897*('d_시나리오'!$J$2-'d_시나리오'!$H$2)*('d_시나리오'!$I$2-'d_시나리오'!$H$2)),'d_시나리오'!$J$2-SQRT((1-A2897)*('d_시나리오'!$J$2-'d_시나리오'!$H$2)*('d_시나리오'!$J$2-'d_시나리오'!$I$2))))</f>
        <v/>
      </c>
      <c r="C2897">
        <f>RAND()</f>
        <v/>
      </c>
      <c r="D2897">
        <f>BETAINV(RAND(),IF(C2897&lt;'d_고정'!$B$26,'d_고정'!$B$23,'d_고정'!$B$16)+1,'d_고정'!$B$17-IF(C2897&lt;'d_고정'!$B$26,'d_고정'!$B$23,'d_고정'!$B$16)+1)*('d_고정'!$B$14+('d_고정'!$B$15-'d_고정'!$B$14)*RAND())</f>
        <v/>
      </c>
      <c r="E2897">
        <f>INDEX('d_분포'!$A$2:$A$28,RANDBETWEEN(1,27))</f>
        <v/>
      </c>
      <c r="F2897">
        <f>INDEX('d_분포'!$C$2:$C$5,RANDBETWEEN(1,4))*(0.9+0.2*RAND())</f>
        <v/>
      </c>
      <c r="G2897">
        <f>RAND()</f>
        <v/>
      </c>
      <c r="H2897">
        <f>(F2897+(1-F2897)*('d_고정'!$B$22*BETAINV(RAND(),IF(G2897&lt;'d_고정'!$B$26,'d_고정'!$B$25,'d_고정'!$B$20)+1,'d_고정'!$B$21-IF(G2897&lt;'d_고정'!$B$26,'d_고정'!$B$25,'d_고정'!$B$20)+1)+(1-'d_고정'!$B$22)*BETAINV(RAND(),IF(G2897&lt;'d_고정'!$B$26,'d_고정'!$B$24,'d_고정'!$B$18)+1,'d_고정'!$B$19-IF(G2897&lt;'d_고정'!$B$26,'d_고정'!$B$24,'d_고정'!$B$18)+1))*('d_고정'!$B$14+('d_고정'!$B$15-'d_고정'!$B$14)*RAND()))/F2897</f>
        <v/>
      </c>
      <c r="I2897">
        <f>RAND()</f>
        <v/>
      </c>
      <c r="J2897">
        <f>IF('d_시나리오'!$J$3='d_시나리오'!$H$3,'d_시나리오'!$I$3,IF(I2897&lt;('d_시나리오'!$I$3-'d_시나리오'!$H$3)/('d_시나리오'!$J$3-'d_시나리오'!$H$3),'d_시나리오'!$H$3+SQRT(I2897*('d_시나리오'!$J$3-'d_시나리오'!$H$3)*('d_시나리오'!$I$3-'d_시나리오'!$H$3)),'d_시나리오'!$J$3-SQRT((1-I2897)*('d_시나리오'!$J$3-'d_시나리오'!$H$3)*('d_시나리오'!$J$3-'d_시나리오'!$I$3))))</f>
        <v/>
      </c>
      <c r="K2897">
        <f>RAND()</f>
        <v/>
      </c>
      <c r="L2897">
        <f>IF('d_시나리오'!$J$4='d_시나리오'!$H$4,'d_시나리오'!$I$4,IF(K2897&lt;('d_시나리오'!$I$4-'d_시나리오'!$H$4)/('d_시나리오'!$J$4-'d_시나리오'!$H$4),'d_시나리오'!$H$4+SQRT(K2897*('d_시나리오'!$J$4-'d_시나리오'!$H$4)*('d_시나리오'!$I$4-'d_시나리오'!$H$4)),'d_시나리오'!$J$4-SQRT((1-K2897)*('d_시나리오'!$J$4-'d_시나리오'!$H$4)*('d_시나리오'!$J$4-'d_시나리오'!$I$4))))</f>
        <v/>
      </c>
      <c r="M2897">
        <f>RAND()</f>
        <v/>
      </c>
      <c r="N2897">
        <f>IF('d_시나리오'!$J$5='d_시나리오'!$H$5,'d_시나리오'!$I$5,IF(M2897&lt;('d_시나리오'!$I$5-'d_시나리오'!$H$5)/('d_시나리오'!$J$5-'d_시나리오'!$H$5),'d_시나리오'!$H$5+SQRT(M2897*('d_시나리오'!$J$5-'d_시나리오'!$H$5)*('d_시나리오'!$I$5-'d_시나리오'!$H$5)),'d_시나리오'!$J$5-SQRT((1-M2897)*('d_시나리오'!$J$5-'d_시나리오'!$H$5)*('d_시나리오'!$J$5-'d_시나리오'!$I$5))))</f>
        <v/>
      </c>
      <c r="O2897">
        <f>RAND()</f>
        <v/>
      </c>
      <c r="P2897">
        <f>IF('d_시나리오'!$J$6='d_시나리오'!$H$6,'d_시나리오'!$I$6,IF(O2897&lt;('d_시나리오'!$I$6-'d_시나리오'!$H$6)/('d_시나리오'!$J$6-'d_시나리오'!$H$6),'d_시나리오'!$H$6+SQRT(O2897*('d_시나리오'!$J$6-'d_시나리오'!$H$6)*('d_시나리오'!$I$6-'d_시나리오'!$H$6)),'d_시나리오'!$J$6-SQRT((1-O2897)*('d_시나리오'!$J$6-'d_시나리오'!$H$6)*('d_시나리오'!$J$6-'d_시나리오'!$I$6))))</f>
        <v/>
      </c>
      <c r="Q2897">
        <f>INDEX('d_분포'!$B$2:$B$57,RANDBETWEEN(1,56))</f>
        <v/>
      </c>
      <c r="R2897">
        <f>BETAINV(RAND(),5,5)</f>
        <v/>
      </c>
      <c r="S2897">
        <f>'d_고정'!$B$1*'6_기대효과'!$H$7*('d_시나리오'!$I$7/'d_고정'!$B$2)*B2897</f>
        <v/>
      </c>
      <c r="T2897">
        <f>S2897*D2897</f>
        <v/>
      </c>
      <c r="U2897">
        <f>S2897*F2897*H2897</f>
        <v/>
      </c>
      <c r="V2897">
        <f>S2897*F2897*(H2897-1)</f>
        <v/>
      </c>
      <c r="W2897">
        <f>U2897*J2897</f>
        <v/>
      </c>
      <c r="X2897">
        <f>T2897+W2897</f>
        <v/>
      </c>
      <c r="Y2897">
        <f>(T2897*E2897+W2897*L2897)*(1-R2897-'d_고정'!$B$13)</f>
        <v/>
      </c>
      <c r="Z2897">
        <f>(U2897*N2897*Q2897+'d_고정'!$B$3*('6_기대효과'!$H$7/8)*Q2897*'d_고정'!$B$10*P2897*('6_기대효과'!$K$7/'d_고정'!$B$9))*(1-R2897)</f>
        <v/>
      </c>
      <c r="AA2897">
        <f>W2897*L2897*(1-R2897-'d_고정'!$B$13)+U2897*MAX(N2897-'d_고정'!$B$10*P2897*('6_기대효과'!$K$7/'d_고정'!$B$9),0)*Q2897*(1-R2897)</f>
        <v/>
      </c>
      <c r="AB2897">
        <f>Y2897+Z2897</f>
        <v/>
      </c>
      <c r="AC2897">
        <f>Y2897/('d_고정'!$B$5*'6_기대효과'!$H$7/8)/'d_고정'!$B$6</f>
        <v/>
      </c>
      <c r="AD2897">
        <f>Y2897/('d_고정'!$B$8*'6_기대효과'!$H$7/8)</f>
        <v/>
      </c>
    </row>
    <row r="2898">
      <c r="A2898">
        <f>RAND()</f>
        <v/>
      </c>
      <c r="B2898">
        <f>IF('d_시나리오'!$J$2='d_시나리오'!$H$2,'d_시나리오'!$I$2,IF(A2898&lt;('d_시나리오'!$I$2-'d_시나리오'!$H$2)/('d_시나리오'!$J$2-'d_시나리오'!$H$2),'d_시나리오'!$H$2+SQRT(A2898*('d_시나리오'!$J$2-'d_시나리오'!$H$2)*('d_시나리오'!$I$2-'d_시나리오'!$H$2)),'d_시나리오'!$J$2-SQRT((1-A2898)*('d_시나리오'!$J$2-'d_시나리오'!$H$2)*('d_시나리오'!$J$2-'d_시나리오'!$I$2))))</f>
        <v/>
      </c>
      <c r="C2898">
        <f>RAND()</f>
        <v/>
      </c>
      <c r="D2898">
        <f>BETAINV(RAND(),IF(C2898&lt;'d_고정'!$B$26,'d_고정'!$B$23,'d_고정'!$B$16)+1,'d_고정'!$B$17-IF(C2898&lt;'d_고정'!$B$26,'d_고정'!$B$23,'d_고정'!$B$16)+1)*('d_고정'!$B$14+('d_고정'!$B$15-'d_고정'!$B$14)*RAND())</f>
        <v/>
      </c>
      <c r="E2898">
        <f>INDEX('d_분포'!$A$2:$A$28,RANDBETWEEN(1,27))</f>
        <v/>
      </c>
      <c r="F2898">
        <f>INDEX('d_분포'!$C$2:$C$5,RANDBETWEEN(1,4))*(0.9+0.2*RAND())</f>
        <v/>
      </c>
      <c r="G2898">
        <f>RAND()</f>
        <v/>
      </c>
      <c r="H2898">
        <f>(F2898+(1-F2898)*('d_고정'!$B$22*BETAINV(RAND(),IF(G2898&lt;'d_고정'!$B$26,'d_고정'!$B$25,'d_고정'!$B$20)+1,'d_고정'!$B$21-IF(G2898&lt;'d_고정'!$B$26,'d_고정'!$B$25,'d_고정'!$B$20)+1)+(1-'d_고정'!$B$22)*BETAINV(RAND(),IF(G2898&lt;'d_고정'!$B$26,'d_고정'!$B$24,'d_고정'!$B$18)+1,'d_고정'!$B$19-IF(G2898&lt;'d_고정'!$B$26,'d_고정'!$B$24,'d_고정'!$B$18)+1))*('d_고정'!$B$14+('d_고정'!$B$15-'d_고정'!$B$14)*RAND()))/F2898</f>
        <v/>
      </c>
      <c r="I2898">
        <f>RAND()</f>
        <v/>
      </c>
      <c r="J2898">
        <f>IF('d_시나리오'!$J$3='d_시나리오'!$H$3,'d_시나리오'!$I$3,IF(I2898&lt;('d_시나리오'!$I$3-'d_시나리오'!$H$3)/('d_시나리오'!$J$3-'d_시나리오'!$H$3),'d_시나리오'!$H$3+SQRT(I2898*('d_시나리오'!$J$3-'d_시나리오'!$H$3)*('d_시나리오'!$I$3-'d_시나리오'!$H$3)),'d_시나리오'!$J$3-SQRT((1-I2898)*('d_시나리오'!$J$3-'d_시나리오'!$H$3)*('d_시나리오'!$J$3-'d_시나리오'!$I$3))))</f>
        <v/>
      </c>
      <c r="K2898">
        <f>RAND()</f>
        <v/>
      </c>
      <c r="L2898">
        <f>IF('d_시나리오'!$J$4='d_시나리오'!$H$4,'d_시나리오'!$I$4,IF(K2898&lt;('d_시나리오'!$I$4-'d_시나리오'!$H$4)/('d_시나리오'!$J$4-'d_시나리오'!$H$4),'d_시나리오'!$H$4+SQRT(K2898*('d_시나리오'!$J$4-'d_시나리오'!$H$4)*('d_시나리오'!$I$4-'d_시나리오'!$H$4)),'d_시나리오'!$J$4-SQRT((1-K2898)*('d_시나리오'!$J$4-'d_시나리오'!$H$4)*('d_시나리오'!$J$4-'d_시나리오'!$I$4))))</f>
        <v/>
      </c>
      <c r="M2898">
        <f>RAND()</f>
        <v/>
      </c>
      <c r="N2898">
        <f>IF('d_시나리오'!$J$5='d_시나리오'!$H$5,'d_시나리오'!$I$5,IF(M2898&lt;('d_시나리오'!$I$5-'d_시나리오'!$H$5)/('d_시나리오'!$J$5-'d_시나리오'!$H$5),'d_시나리오'!$H$5+SQRT(M2898*('d_시나리오'!$J$5-'d_시나리오'!$H$5)*('d_시나리오'!$I$5-'d_시나리오'!$H$5)),'d_시나리오'!$J$5-SQRT((1-M2898)*('d_시나리오'!$J$5-'d_시나리오'!$H$5)*('d_시나리오'!$J$5-'d_시나리오'!$I$5))))</f>
        <v/>
      </c>
      <c r="O2898">
        <f>RAND()</f>
        <v/>
      </c>
      <c r="P2898">
        <f>IF('d_시나리오'!$J$6='d_시나리오'!$H$6,'d_시나리오'!$I$6,IF(O2898&lt;('d_시나리오'!$I$6-'d_시나리오'!$H$6)/('d_시나리오'!$J$6-'d_시나리오'!$H$6),'d_시나리오'!$H$6+SQRT(O2898*('d_시나리오'!$J$6-'d_시나리오'!$H$6)*('d_시나리오'!$I$6-'d_시나리오'!$H$6)),'d_시나리오'!$J$6-SQRT((1-O2898)*('d_시나리오'!$J$6-'d_시나리오'!$H$6)*('d_시나리오'!$J$6-'d_시나리오'!$I$6))))</f>
        <v/>
      </c>
      <c r="Q2898">
        <f>INDEX('d_분포'!$B$2:$B$57,RANDBETWEEN(1,56))</f>
        <v/>
      </c>
      <c r="R2898">
        <f>BETAINV(RAND(),5,5)</f>
        <v/>
      </c>
      <c r="S2898">
        <f>'d_고정'!$B$1*'6_기대효과'!$H$7*('d_시나리오'!$I$7/'d_고정'!$B$2)*B2898</f>
        <v/>
      </c>
      <c r="T2898">
        <f>S2898*D2898</f>
        <v/>
      </c>
      <c r="U2898">
        <f>S2898*F2898*H2898</f>
        <v/>
      </c>
      <c r="V2898">
        <f>S2898*F2898*(H2898-1)</f>
        <v/>
      </c>
      <c r="W2898">
        <f>U2898*J2898</f>
        <v/>
      </c>
      <c r="X2898">
        <f>T2898+W2898</f>
        <v/>
      </c>
      <c r="Y2898">
        <f>(T2898*E2898+W2898*L2898)*(1-R2898-'d_고정'!$B$13)</f>
        <v/>
      </c>
      <c r="Z2898">
        <f>(U2898*N2898*Q2898+'d_고정'!$B$3*('6_기대효과'!$H$7/8)*Q2898*'d_고정'!$B$10*P2898*('6_기대효과'!$K$7/'d_고정'!$B$9))*(1-R2898)</f>
        <v/>
      </c>
      <c r="AA2898">
        <f>W2898*L2898*(1-R2898-'d_고정'!$B$13)+U2898*MAX(N2898-'d_고정'!$B$10*P2898*('6_기대효과'!$K$7/'d_고정'!$B$9),0)*Q2898*(1-R2898)</f>
        <v/>
      </c>
      <c r="AB2898">
        <f>Y2898+Z2898</f>
        <v/>
      </c>
      <c r="AC2898">
        <f>Y2898/('d_고정'!$B$5*'6_기대효과'!$H$7/8)/'d_고정'!$B$6</f>
        <v/>
      </c>
      <c r="AD2898">
        <f>Y2898/('d_고정'!$B$8*'6_기대효과'!$H$7/8)</f>
        <v/>
      </c>
    </row>
    <row r="2899">
      <c r="A2899">
        <f>RAND()</f>
        <v/>
      </c>
      <c r="B2899">
        <f>IF('d_시나리오'!$J$2='d_시나리오'!$H$2,'d_시나리오'!$I$2,IF(A2899&lt;('d_시나리오'!$I$2-'d_시나리오'!$H$2)/('d_시나리오'!$J$2-'d_시나리오'!$H$2),'d_시나리오'!$H$2+SQRT(A2899*('d_시나리오'!$J$2-'d_시나리오'!$H$2)*('d_시나리오'!$I$2-'d_시나리오'!$H$2)),'d_시나리오'!$J$2-SQRT((1-A2899)*('d_시나리오'!$J$2-'d_시나리오'!$H$2)*('d_시나리오'!$J$2-'d_시나리오'!$I$2))))</f>
        <v/>
      </c>
      <c r="C2899">
        <f>RAND()</f>
        <v/>
      </c>
      <c r="D2899">
        <f>BETAINV(RAND(),IF(C2899&lt;'d_고정'!$B$26,'d_고정'!$B$23,'d_고정'!$B$16)+1,'d_고정'!$B$17-IF(C2899&lt;'d_고정'!$B$26,'d_고정'!$B$23,'d_고정'!$B$16)+1)*('d_고정'!$B$14+('d_고정'!$B$15-'d_고정'!$B$14)*RAND())</f>
        <v/>
      </c>
      <c r="E2899">
        <f>INDEX('d_분포'!$A$2:$A$28,RANDBETWEEN(1,27))</f>
        <v/>
      </c>
      <c r="F2899">
        <f>INDEX('d_분포'!$C$2:$C$5,RANDBETWEEN(1,4))*(0.9+0.2*RAND())</f>
        <v/>
      </c>
      <c r="G2899">
        <f>RAND()</f>
        <v/>
      </c>
      <c r="H2899">
        <f>(F2899+(1-F2899)*('d_고정'!$B$22*BETAINV(RAND(),IF(G2899&lt;'d_고정'!$B$26,'d_고정'!$B$25,'d_고정'!$B$20)+1,'d_고정'!$B$21-IF(G2899&lt;'d_고정'!$B$26,'d_고정'!$B$25,'d_고정'!$B$20)+1)+(1-'d_고정'!$B$22)*BETAINV(RAND(),IF(G2899&lt;'d_고정'!$B$26,'d_고정'!$B$24,'d_고정'!$B$18)+1,'d_고정'!$B$19-IF(G2899&lt;'d_고정'!$B$26,'d_고정'!$B$24,'d_고정'!$B$18)+1))*('d_고정'!$B$14+('d_고정'!$B$15-'d_고정'!$B$14)*RAND()))/F2899</f>
        <v/>
      </c>
      <c r="I2899">
        <f>RAND()</f>
        <v/>
      </c>
      <c r="J2899">
        <f>IF('d_시나리오'!$J$3='d_시나리오'!$H$3,'d_시나리오'!$I$3,IF(I2899&lt;('d_시나리오'!$I$3-'d_시나리오'!$H$3)/('d_시나리오'!$J$3-'d_시나리오'!$H$3),'d_시나리오'!$H$3+SQRT(I2899*('d_시나리오'!$J$3-'d_시나리오'!$H$3)*('d_시나리오'!$I$3-'d_시나리오'!$H$3)),'d_시나리오'!$J$3-SQRT((1-I2899)*('d_시나리오'!$J$3-'d_시나리오'!$H$3)*('d_시나리오'!$J$3-'d_시나리오'!$I$3))))</f>
        <v/>
      </c>
      <c r="K2899">
        <f>RAND()</f>
        <v/>
      </c>
      <c r="L2899">
        <f>IF('d_시나리오'!$J$4='d_시나리오'!$H$4,'d_시나리오'!$I$4,IF(K2899&lt;('d_시나리오'!$I$4-'d_시나리오'!$H$4)/('d_시나리오'!$J$4-'d_시나리오'!$H$4),'d_시나리오'!$H$4+SQRT(K2899*('d_시나리오'!$J$4-'d_시나리오'!$H$4)*('d_시나리오'!$I$4-'d_시나리오'!$H$4)),'d_시나리오'!$J$4-SQRT((1-K2899)*('d_시나리오'!$J$4-'d_시나리오'!$H$4)*('d_시나리오'!$J$4-'d_시나리오'!$I$4))))</f>
        <v/>
      </c>
      <c r="M2899">
        <f>RAND()</f>
        <v/>
      </c>
      <c r="N2899">
        <f>IF('d_시나리오'!$J$5='d_시나리오'!$H$5,'d_시나리오'!$I$5,IF(M2899&lt;('d_시나리오'!$I$5-'d_시나리오'!$H$5)/('d_시나리오'!$J$5-'d_시나리오'!$H$5),'d_시나리오'!$H$5+SQRT(M2899*('d_시나리오'!$J$5-'d_시나리오'!$H$5)*('d_시나리오'!$I$5-'d_시나리오'!$H$5)),'d_시나리오'!$J$5-SQRT((1-M2899)*('d_시나리오'!$J$5-'d_시나리오'!$H$5)*('d_시나리오'!$J$5-'d_시나리오'!$I$5))))</f>
        <v/>
      </c>
      <c r="O2899">
        <f>RAND()</f>
        <v/>
      </c>
      <c r="P2899">
        <f>IF('d_시나리오'!$J$6='d_시나리오'!$H$6,'d_시나리오'!$I$6,IF(O2899&lt;('d_시나리오'!$I$6-'d_시나리오'!$H$6)/('d_시나리오'!$J$6-'d_시나리오'!$H$6),'d_시나리오'!$H$6+SQRT(O2899*('d_시나리오'!$J$6-'d_시나리오'!$H$6)*('d_시나리오'!$I$6-'d_시나리오'!$H$6)),'d_시나리오'!$J$6-SQRT((1-O2899)*('d_시나리오'!$J$6-'d_시나리오'!$H$6)*('d_시나리오'!$J$6-'d_시나리오'!$I$6))))</f>
        <v/>
      </c>
      <c r="Q2899">
        <f>INDEX('d_분포'!$B$2:$B$57,RANDBETWEEN(1,56))</f>
        <v/>
      </c>
      <c r="R2899">
        <f>BETAINV(RAND(),5,5)</f>
        <v/>
      </c>
      <c r="S2899">
        <f>'d_고정'!$B$1*'6_기대효과'!$H$7*('d_시나리오'!$I$7/'d_고정'!$B$2)*B2899</f>
        <v/>
      </c>
      <c r="T2899">
        <f>S2899*D2899</f>
        <v/>
      </c>
      <c r="U2899">
        <f>S2899*F2899*H2899</f>
        <v/>
      </c>
      <c r="V2899">
        <f>S2899*F2899*(H2899-1)</f>
        <v/>
      </c>
      <c r="W2899">
        <f>U2899*J2899</f>
        <v/>
      </c>
      <c r="X2899">
        <f>T2899+W2899</f>
        <v/>
      </c>
      <c r="Y2899">
        <f>(T2899*E2899+W2899*L2899)*(1-R2899-'d_고정'!$B$13)</f>
        <v/>
      </c>
      <c r="Z2899">
        <f>(U2899*N2899*Q2899+'d_고정'!$B$3*('6_기대효과'!$H$7/8)*Q2899*'d_고정'!$B$10*P2899*('6_기대효과'!$K$7/'d_고정'!$B$9))*(1-R2899)</f>
        <v/>
      </c>
      <c r="AA2899">
        <f>W2899*L2899*(1-R2899-'d_고정'!$B$13)+U2899*MAX(N2899-'d_고정'!$B$10*P2899*('6_기대효과'!$K$7/'d_고정'!$B$9),0)*Q2899*(1-R2899)</f>
        <v/>
      </c>
      <c r="AB2899">
        <f>Y2899+Z2899</f>
        <v/>
      </c>
      <c r="AC2899">
        <f>Y2899/('d_고정'!$B$5*'6_기대효과'!$H$7/8)/'d_고정'!$B$6</f>
        <v/>
      </c>
      <c r="AD2899">
        <f>Y2899/('d_고정'!$B$8*'6_기대효과'!$H$7/8)</f>
        <v/>
      </c>
    </row>
    <row r="2900">
      <c r="A2900">
        <f>RAND()</f>
        <v/>
      </c>
      <c r="B2900">
        <f>IF('d_시나리오'!$J$2='d_시나리오'!$H$2,'d_시나리오'!$I$2,IF(A2900&lt;('d_시나리오'!$I$2-'d_시나리오'!$H$2)/('d_시나리오'!$J$2-'d_시나리오'!$H$2),'d_시나리오'!$H$2+SQRT(A2900*('d_시나리오'!$J$2-'d_시나리오'!$H$2)*('d_시나리오'!$I$2-'d_시나리오'!$H$2)),'d_시나리오'!$J$2-SQRT((1-A2900)*('d_시나리오'!$J$2-'d_시나리오'!$H$2)*('d_시나리오'!$J$2-'d_시나리오'!$I$2))))</f>
        <v/>
      </c>
      <c r="C2900">
        <f>RAND()</f>
        <v/>
      </c>
      <c r="D2900">
        <f>BETAINV(RAND(),IF(C2900&lt;'d_고정'!$B$26,'d_고정'!$B$23,'d_고정'!$B$16)+1,'d_고정'!$B$17-IF(C2900&lt;'d_고정'!$B$26,'d_고정'!$B$23,'d_고정'!$B$16)+1)*('d_고정'!$B$14+('d_고정'!$B$15-'d_고정'!$B$14)*RAND())</f>
        <v/>
      </c>
      <c r="E2900">
        <f>INDEX('d_분포'!$A$2:$A$28,RANDBETWEEN(1,27))</f>
        <v/>
      </c>
      <c r="F2900">
        <f>INDEX('d_분포'!$C$2:$C$5,RANDBETWEEN(1,4))*(0.9+0.2*RAND())</f>
        <v/>
      </c>
      <c r="G2900">
        <f>RAND()</f>
        <v/>
      </c>
      <c r="H2900">
        <f>(F2900+(1-F2900)*('d_고정'!$B$22*BETAINV(RAND(),IF(G2900&lt;'d_고정'!$B$26,'d_고정'!$B$25,'d_고정'!$B$20)+1,'d_고정'!$B$21-IF(G2900&lt;'d_고정'!$B$26,'d_고정'!$B$25,'d_고정'!$B$20)+1)+(1-'d_고정'!$B$22)*BETAINV(RAND(),IF(G2900&lt;'d_고정'!$B$26,'d_고정'!$B$24,'d_고정'!$B$18)+1,'d_고정'!$B$19-IF(G2900&lt;'d_고정'!$B$26,'d_고정'!$B$24,'d_고정'!$B$18)+1))*('d_고정'!$B$14+('d_고정'!$B$15-'d_고정'!$B$14)*RAND()))/F2900</f>
        <v/>
      </c>
      <c r="I2900">
        <f>RAND()</f>
        <v/>
      </c>
      <c r="J2900">
        <f>IF('d_시나리오'!$J$3='d_시나리오'!$H$3,'d_시나리오'!$I$3,IF(I2900&lt;('d_시나리오'!$I$3-'d_시나리오'!$H$3)/('d_시나리오'!$J$3-'d_시나리오'!$H$3),'d_시나리오'!$H$3+SQRT(I2900*('d_시나리오'!$J$3-'d_시나리오'!$H$3)*('d_시나리오'!$I$3-'d_시나리오'!$H$3)),'d_시나리오'!$J$3-SQRT((1-I2900)*('d_시나리오'!$J$3-'d_시나리오'!$H$3)*('d_시나리오'!$J$3-'d_시나리오'!$I$3))))</f>
        <v/>
      </c>
      <c r="K2900">
        <f>RAND()</f>
        <v/>
      </c>
      <c r="L2900">
        <f>IF('d_시나리오'!$J$4='d_시나리오'!$H$4,'d_시나리오'!$I$4,IF(K2900&lt;('d_시나리오'!$I$4-'d_시나리오'!$H$4)/('d_시나리오'!$J$4-'d_시나리오'!$H$4),'d_시나리오'!$H$4+SQRT(K2900*('d_시나리오'!$J$4-'d_시나리오'!$H$4)*('d_시나리오'!$I$4-'d_시나리오'!$H$4)),'d_시나리오'!$J$4-SQRT((1-K2900)*('d_시나리오'!$J$4-'d_시나리오'!$H$4)*('d_시나리오'!$J$4-'d_시나리오'!$I$4))))</f>
        <v/>
      </c>
      <c r="M2900">
        <f>RAND()</f>
        <v/>
      </c>
      <c r="N2900">
        <f>IF('d_시나리오'!$J$5='d_시나리오'!$H$5,'d_시나리오'!$I$5,IF(M2900&lt;('d_시나리오'!$I$5-'d_시나리오'!$H$5)/('d_시나리오'!$J$5-'d_시나리오'!$H$5),'d_시나리오'!$H$5+SQRT(M2900*('d_시나리오'!$J$5-'d_시나리오'!$H$5)*('d_시나리오'!$I$5-'d_시나리오'!$H$5)),'d_시나리오'!$J$5-SQRT((1-M2900)*('d_시나리오'!$J$5-'d_시나리오'!$H$5)*('d_시나리오'!$J$5-'d_시나리오'!$I$5))))</f>
        <v/>
      </c>
      <c r="O2900">
        <f>RAND()</f>
        <v/>
      </c>
      <c r="P2900">
        <f>IF('d_시나리오'!$J$6='d_시나리오'!$H$6,'d_시나리오'!$I$6,IF(O2900&lt;('d_시나리오'!$I$6-'d_시나리오'!$H$6)/('d_시나리오'!$J$6-'d_시나리오'!$H$6),'d_시나리오'!$H$6+SQRT(O2900*('d_시나리오'!$J$6-'d_시나리오'!$H$6)*('d_시나리오'!$I$6-'d_시나리오'!$H$6)),'d_시나리오'!$J$6-SQRT((1-O2900)*('d_시나리오'!$J$6-'d_시나리오'!$H$6)*('d_시나리오'!$J$6-'d_시나리오'!$I$6))))</f>
        <v/>
      </c>
      <c r="Q2900">
        <f>INDEX('d_분포'!$B$2:$B$57,RANDBETWEEN(1,56))</f>
        <v/>
      </c>
      <c r="R2900">
        <f>BETAINV(RAND(),5,5)</f>
        <v/>
      </c>
      <c r="S2900">
        <f>'d_고정'!$B$1*'6_기대효과'!$H$7*('d_시나리오'!$I$7/'d_고정'!$B$2)*B2900</f>
        <v/>
      </c>
      <c r="T2900">
        <f>S2900*D2900</f>
        <v/>
      </c>
      <c r="U2900">
        <f>S2900*F2900*H2900</f>
        <v/>
      </c>
      <c r="V2900">
        <f>S2900*F2900*(H2900-1)</f>
        <v/>
      </c>
      <c r="W2900">
        <f>U2900*J2900</f>
        <v/>
      </c>
      <c r="X2900">
        <f>T2900+W2900</f>
        <v/>
      </c>
      <c r="Y2900">
        <f>(T2900*E2900+W2900*L2900)*(1-R2900-'d_고정'!$B$13)</f>
        <v/>
      </c>
      <c r="Z2900">
        <f>(U2900*N2900*Q2900+'d_고정'!$B$3*('6_기대효과'!$H$7/8)*Q2900*'d_고정'!$B$10*P2900*('6_기대효과'!$K$7/'d_고정'!$B$9))*(1-R2900)</f>
        <v/>
      </c>
      <c r="AA2900">
        <f>W2900*L2900*(1-R2900-'d_고정'!$B$13)+U2900*MAX(N2900-'d_고정'!$B$10*P2900*('6_기대효과'!$K$7/'d_고정'!$B$9),0)*Q2900*(1-R2900)</f>
        <v/>
      </c>
      <c r="AB2900">
        <f>Y2900+Z2900</f>
        <v/>
      </c>
      <c r="AC2900">
        <f>Y2900/('d_고정'!$B$5*'6_기대효과'!$H$7/8)/'d_고정'!$B$6</f>
        <v/>
      </c>
      <c r="AD2900">
        <f>Y2900/('d_고정'!$B$8*'6_기대효과'!$H$7/8)</f>
        <v/>
      </c>
    </row>
    <row r="2901">
      <c r="A2901">
        <f>RAND()</f>
        <v/>
      </c>
      <c r="B2901">
        <f>IF('d_시나리오'!$J$2='d_시나리오'!$H$2,'d_시나리오'!$I$2,IF(A2901&lt;('d_시나리오'!$I$2-'d_시나리오'!$H$2)/('d_시나리오'!$J$2-'d_시나리오'!$H$2),'d_시나리오'!$H$2+SQRT(A2901*('d_시나리오'!$J$2-'d_시나리오'!$H$2)*('d_시나리오'!$I$2-'d_시나리오'!$H$2)),'d_시나리오'!$J$2-SQRT((1-A2901)*('d_시나리오'!$J$2-'d_시나리오'!$H$2)*('d_시나리오'!$J$2-'d_시나리오'!$I$2))))</f>
        <v/>
      </c>
      <c r="C2901">
        <f>RAND()</f>
        <v/>
      </c>
      <c r="D2901">
        <f>BETAINV(RAND(),IF(C2901&lt;'d_고정'!$B$26,'d_고정'!$B$23,'d_고정'!$B$16)+1,'d_고정'!$B$17-IF(C2901&lt;'d_고정'!$B$26,'d_고정'!$B$23,'d_고정'!$B$16)+1)*('d_고정'!$B$14+('d_고정'!$B$15-'d_고정'!$B$14)*RAND())</f>
        <v/>
      </c>
      <c r="E2901">
        <f>INDEX('d_분포'!$A$2:$A$28,RANDBETWEEN(1,27))</f>
        <v/>
      </c>
      <c r="F2901">
        <f>INDEX('d_분포'!$C$2:$C$5,RANDBETWEEN(1,4))*(0.9+0.2*RAND())</f>
        <v/>
      </c>
      <c r="G2901">
        <f>RAND()</f>
        <v/>
      </c>
      <c r="H2901">
        <f>(F2901+(1-F2901)*('d_고정'!$B$22*BETAINV(RAND(),IF(G2901&lt;'d_고정'!$B$26,'d_고정'!$B$25,'d_고정'!$B$20)+1,'d_고정'!$B$21-IF(G2901&lt;'d_고정'!$B$26,'d_고정'!$B$25,'d_고정'!$B$20)+1)+(1-'d_고정'!$B$22)*BETAINV(RAND(),IF(G2901&lt;'d_고정'!$B$26,'d_고정'!$B$24,'d_고정'!$B$18)+1,'d_고정'!$B$19-IF(G2901&lt;'d_고정'!$B$26,'d_고정'!$B$24,'d_고정'!$B$18)+1))*('d_고정'!$B$14+('d_고정'!$B$15-'d_고정'!$B$14)*RAND()))/F2901</f>
        <v/>
      </c>
      <c r="I2901">
        <f>RAND()</f>
        <v/>
      </c>
      <c r="J2901">
        <f>IF('d_시나리오'!$J$3='d_시나리오'!$H$3,'d_시나리오'!$I$3,IF(I2901&lt;('d_시나리오'!$I$3-'d_시나리오'!$H$3)/('d_시나리오'!$J$3-'d_시나리오'!$H$3),'d_시나리오'!$H$3+SQRT(I2901*('d_시나리오'!$J$3-'d_시나리오'!$H$3)*('d_시나리오'!$I$3-'d_시나리오'!$H$3)),'d_시나리오'!$J$3-SQRT((1-I2901)*('d_시나리오'!$J$3-'d_시나리오'!$H$3)*('d_시나리오'!$J$3-'d_시나리오'!$I$3))))</f>
        <v/>
      </c>
      <c r="K2901">
        <f>RAND()</f>
        <v/>
      </c>
      <c r="L2901">
        <f>IF('d_시나리오'!$J$4='d_시나리오'!$H$4,'d_시나리오'!$I$4,IF(K2901&lt;('d_시나리오'!$I$4-'d_시나리오'!$H$4)/('d_시나리오'!$J$4-'d_시나리오'!$H$4),'d_시나리오'!$H$4+SQRT(K2901*('d_시나리오'!$J$4-'d_시나리오'!$H$4)*('d_시나리오'!$I$4-'d_시나리오'!$H$4)),'d_시나리오'!$J$4-SQRT((1-K2901)*('d_시나리오'!$J$4-'d_시나리오'!$H$4)*('d_시나리오'!$J$4-'d_시나리오'!$I$4))))</f>
        <v/>
      </c>
      <c r="M2901">
        <f>RAND()</f>
        <v/>
      </c>
      <c r="N2901">
        <f>IF('d_시나리오'!$J$5='d_시나리오'!$H$5,'d_시나리오'!$I$5,IF(M2901&lt;('d_시나리오'!$I$5-'d_시나리오'!$H$5)/('d_시나리오'!$J$5-'d_시나리오'!$H$5),'d_시나리오'!$H$5+SQRT(M2901*('d_시나리오'!$J$5-'d_시나리오'!$H$5)*('d_시나리오'!$I$5-'d_시나리오'!$H$5)),'d_시나리오'!$J$5-SQRT((1-M2901)*('d_시나리오'!$J$5-'d_시나리오'!$H$5)*('d_시나리오'!$J$5-'d_시나리오'!$I$5))))</f>
        <v/>
      </c>
      <c r="O2901">
        <f>RAND()</f>
        <v/>
      </c>
      <c r="P2901">
        <f>IF('d_시나리오'!$J$6='d_시나리오'!$H$6,'d_시나리오'!$I$6,IF(O2901&lt;('d_시나리오'!$I$6-'d_시나리오'!$H$6)/('d_시나리오'!$J$6-'d_시나리오'!$H$6),'d_시나리오'!$H$6+SQRT(O2901*('d_시나리오'!$J$6-'d_시나리오'!$H$6)*('d_시나리오'!$I$6-'d_시나리오'!$H$6)),'d_시나리오'!$J$6-SQRT((1-O2901)*('d_시나리오'!$J$6-'d_시나리오'!$H$6)*('d_시나리오'!$J$6-'d_시나리오'!$I$6))))</f>
        <v/>
      </c>
      <c r="Q2901">
        <f>INDEX('d_분포'!$B$2:$B$57,RANDBETWEEN(1,56))</f>
        <v/>
      </c>
      <c r="R2901">
        <f>BETAINV(RAND(),5,5)</f>
        <v/>
      </c>
      <c r="S2901">
        <f>'d_고정'!$B$1*'6_기대효과'!$H$7*('d_시나리오'!$I$7/'d_고정'!$B$2)*B2901</f>
        <v/>
      </c>
      <c r="T2901">
        <f>S2901*D2901</f>
        <v/>
      </c>
      <c r="U2901">
        <f>S2901*F2901*H2901</f>
        <v/>
      </c>
      <c r="V2901">
        <f>S2901*F2901*(H2901-1)</f>
        <v/>
      </c>
      <c r="W2901">
        <f>U2901*J2901</f>
        <v/>
      </c>
      <c r="X2901">
        <f>T2901+W2901</f>
        <v/>
      </c>
      <c r="Y2901">
        <f>(T2901*E2901+W2901*L2901)*(1-R2901-'d_고정'!$B$13)</f>
        <v/>
      </c>
      <c r="Z2901">
        <f>(U2901*N2901*Q2901+'d_고정'!$B$3*('6_기대효과'!$H$7/8)*Q2901*'d_고정'!$B$10*P2901*('6_기대효과'!$K$7/'d_고정'!$B$9))*(1-R2901)</f>
        <v/>
      </c>
      <c r="AA2901">
        <f>W2901*L2901*(1-R2901-'d_고정'!$B$13)+U2901*MAX(N2901-'d_고정'!$B$10*P2901*('6_기대효과'!$K$7/'d_고정'!$B$9),0)*Q2901*(1-R2901)</f>
        <v/>
      </c>
      <c r="AB2901">
        <f>Y2901+Z2901</f>
        <v/>
      </c>
      <c r="AC2901">
        <f>Y2901/('d_고정'!$B$5*'6_기대효과'!$H$7/8)/'d_고정'!$B$6</f>
        <v/>
      </c>
      <c r="AD2901">
        <f>Y2901/('d_고정'!$B$8*'6_기대효과'!$H$7/8)</f>
        <v/>
      </c>
    </row>
    <row r="2902">
      <c r="A2902">
        <f>RAND()</f>
        <v/>
      </c>
      <c r="B2902">
        <f>IF('d_시나리오'!$J$2='d_시나리오'!$H$2,'d_시나리오'!$I$2,IF(A2902&lt;('d_시나리오'!$I$2-'d_시나리오'!$H$2)/('d_시나리오'!$J$2-'d_시나리오'!$H$2),'d_시나리오'!$H$2+SQRT(A2902*('d_시나리오'!$J$2-'d_시나리오'!$H$2)*('d_시나리오'!$I$2-'d_시나리오'!$H$2)),'d_시나리오'!$J$2-SQRT((1-A2902)*('d_시나리오'!$J$2-'d_시나리오'!$H$2)*('d_시나리오'!$J$2-'d_시나리오'!$I$2))))</f>
        <v/>
      </c>
      <c r="C2902">
        <f>RAND()</f>
        <v/>
      </c>
      <c r="D2902">
        <f>BETAINV(RAND(),IF(C2902&lt;'d_고정'!$B$26,'d_고정'!$B$23,'d_고정'!$B$16)+1,'d_고정'!$B$17-IF(C2902&lt;'d_고정'!$B$26,'d_고정'!$B$23,'d_고정'!$B$16)+1)*('d_고정'!$B$14+('d_고정'!$B$15-'d_고정'!$B$14)*RAND())</f>
        <v/>
      </c>
      <c r="E2902">
        <f>INDEX('d_분포'!$A$2:$A$28,RANDBETWEEN(1,27))</f>
        <v/>
      </c>
      <c r="F2902">
        <f>INDEX('d_분포'!$C$2:$C$5,RANDBETWEEN(1,4))*(0.9+0.2*RAND())</f>
        <v/>
      </c>
      <c r="G2902">
        <f>RAND()</f>
        <v/>
      </c>
      <c r="H2902">
        <f>(F2902+(1-F2902)*('d_고정'!$B$22*BETAINV(RAND(),IF(G2902&lt;'d_고정'!$B$26,'d_고정'!$B$25,'d_고정'!$B$20)+1,'d_고정'!$B$21-IF(G2902&lt;'d_고정'!$B$26,'d_고정'!$B$25,'d_고정'!$B$20)+1)+(1-'d_고정'!$B$22)*BETAINV(RAND(),IF(G2902&lt;'d_고정'!$B$26,'d_고정'!$B$24,'d_고정'!$B$18)+1,'d_고정'!$B$19-IF(G2902&lt;'d_고정'!$B$26,'d_고정'!$B$24,'d_고정'!$B$18)+1))*('d_고정'!$B$14+('d_고정'!$B$15-'d_고정'!$B$14)*RAND()))/F2902</f>
        <v/>
      </c>
      <c r="I2902">
        <f>RAND()</f>
        <v/>
      </c>
      <c r="J2902">
        <f>IF('d_시나리오'!$J$3='d_시나리오'!$H$3,'d_시나리오'!$I$3,IF(I2902&lt;('d_시나리오'!$I$3-'d_시나리오'!$H$3)/('d_시나리오'!$J$3-'d_시나리오'!$H$3),'d_시나리오'!$H$3+SQRT(I2902*('d_시나리오'!$J$3-'d_시나리오'!$H$3)*('d_시나리오'!$I$3-'d_시나리오'!$H$3)),'d_시나리오'!$J$3-SQRT((1-I2902)*('d_시나리오'!$J$3-'d_시나리오'!$H$3)*('d_시나리오'!$J$3-'d_시나리오'!$I$3))))</f>
        <v/>
      </c>
      <c r="K2902">
        <f>RAND()</f>
        <v/>
      </c>
      <c r="L2902">
        <f>IF('d_시나리오'!$J$4='d_시나리오'!$H$4,'d_시나리오'!$I$4,IF(K2902&lt;('d_시나리오'!$I$4-'d_시나리오'!$H$4)/('d_시나리오'!$J$4-'d_시나리오'!$H$4),'d_시나리오'!$H$4+SQRT(K2902*('d_시나리오'!$J$4-'d_시나리오'!$H$4)*('d_시나리오'!$I$4-'d_시나리오'!$H$4)),'d_시나리오'!$J$4-SQRT((1-K2902)*('d_시나리오'!$J$4-'d_시나리오'!$H$4)*('d_시나리오'!$J$4-'d_시나리오'!$I$4))))</f>
        <v/>
      </c>
      <c r="M2902">
        <f>RAND()</f>
        <v/>
      </c>
      <c r="N2902">
        <f>IF('d_시나리오'!$J$5='d_시나리오'!$H$5,'d_시나리오'!$I$5,IF(M2902&lt;('d_시나리오'!$I$5-'d_시나리오'!$H$5)/('d_시나리오'!$J$5-'d_시나리오'!$H$5),'d_시나리오'!$H$5+SQRT(M2902*('d_시나리오'!$J$5-'d_시나리오'!$H$5)*('d_시나리오'!$I$5-'d_시나리오'!$H$5)),'d_시나리오'!$J$5-SQRT((1-M2902)*('d_시나리오'!$J$5-'d_시나리오'!$H$5)*('d_시나리오'!$J$5-'d_시나리오'!$I$5))))</f>
        <v/>
      </c>
      <c r="O2902">
        <f>RAND()</f>
        <v/>
      </c>
      <c r="P2902">
        <f>IF('d_시나리오'!$J$6='d_시나리오'!$H$6,'d_시나리오'!$I$6,IF(O2902&lt;('d_시나리오'!$I$6-'d_시나리오'!$H$6)/('d_시나리오'!$J$6-'d_시나리오'!$H$6),'d_시나리오'!$H$6+SQRT(O2902*('d_시나리오'!$J$6-'d_시나리오'!$H$6)*('d_시나리오'!$I$6-'d_시나리오'!$H$6)),'d_시나리오'!$J$6-SQRT((1-O2902)*('d_시나리오'!$J$6-'d_시나리오'!$H$6)*('d_시나리오'!$J$6-'d_시나리오'!$I$6))))</f>
        <v/>
      </c>
      <c r="Q2902">
        <f>INDEX('d_분포'!$B$2:$B$57,RANDBETWEEN(1,56))</f>
        <v/>
      </c>
      <c r="R2902">
        <f>BETAINV(RAND(),5,5)</f>
        <v/>
      </c>
      <c r="S2902">
        <f>'d_고정'!$B$1*'6_기대효과'!$H$7*('d_시나리오'!$I$7/'d_고정'!$B$2)*B2902</f>
        <v/>
      </c>
      <c r="T2902">
        <f>S2902*D2902</f>
        <v/>
      </c>
      <c r="U2902">
        <f>S2902*F2902*H2902</f>
        <v/>
      </c>
      <c r="V2902">
        <f>S2902*F2902*(H2902-1)</f>
        <v/>
      </c>
      <c r="W2902">
        <f>U2902*J2902</f>
        <v/>
      </c>
      <c r="X2902">
        <f>T2902+W2902</f>
        <v/>
      </c>
      <c r="Y2902">
        <f>(T2902*E2902+W2902*L2902)*(1-R2902-'d_고정'!$B$13)</f>
        <v/>
      </c>
      <c r="Z2902">
        <f>(U2902*N2902*Q2902+'d_고정'!$B$3*('6_기대효과'!$H$7/8)*Q2902*'d_고정'!$B$10*P2902*('6_기대효과'!$K$7/'d_고정'!$B$9))*(1-R2902)</f>
        <v/>
      </c>
      <c r="AA2902">
        <f>W2902*L2902*(1-R2902-'d_고정'!$B$13)+U2902*MAX(N2902-'d_고정'!$B$10*P2902*('6_기대효과'!$K$7/'d_고정'!$B$9),0)*Q2902*(1-R2902)</f>
        <v/>
      </c>
      <c r="AB2902">
        <f>Y2902+Z2902</f>
        <v/>
      </c>
      <c r="AC2902">
        <f>Y2902/('d_고정'!$B$5*'6_기대효과'!$H$7/8)/'d_고정'!$B$6</f>
        <v/>
      </c>
      <c r="AD2902">
        <f>Y2902/('d_고정'!$B$8*'6_기대효과'!$H$7/8)</f>
        <v/>
      </c>
    </row>
    <row r="2903">
      <c r="A2903">
        <f>RAND()</f>
        <v/>
      </c>
      <c r="B2903">
        <f>IF('d_시나리오'!$J$2='d_시나리오'!$H$2,'d_시나리오'!$I$2,IF(A2903&lt;('d_시나리오'!$I$2-'d_시나리오'!$H$2)/('d_시나리오'!$J$2-'d_시나리오'!$H$2),'d_시나리오'!$H$2+SQRT(A2903*('d_시나리오'!$J$2-'d_시나리오'!$H$2)*('d_시나리오'!$I$2-'d_시나리오'!$H$2)),'d_시나리오'!$J$2-SQRT((1-A2903)*('d_시나리오'!$J$2-'d_시나리오'!$H$2)*('d_시나리오'!$J$2-'d_시나리오'!$I$2))))</f>
        <v/>
      </c>
      <c r="C2903">
        <f>RAND()</f>
        <v/>
      </c>
      <c r="D2903">
        <f>BETAINV(RAND(),IF(C2903&lt;'d_고정'!$B$26,'d_고정'!$B$23,'d_고정'!$B$16)+1,'d_고정'!$B$17-IF(C2903&lt;'d_고정'!$B$26,'d_고정'!$B$23,'d_고정'!$B$16)+1)*('d_고정'!$B$14+('d_고정'!$B$15-'d_고정'!$B$14)*RAND())</f>
        <v/>
      </c>
      <c r="E2903">
        <f>INDEX('d_분포'!$A$2:$A$28,RANDBETWEEN(1,27))</f>
        <v/>
      </c>
      <c r="F2903">
        <f>INDEX('d_분포'!$C$2:$C$5,RANDBETWEEN(1,4))*(0.9+0.2*RAND())</f>
        <v/>
      </c>
      <c r="G2903">
        <f>RAND()</f>
        <v/>
      </c>
      <c r="H2903">
        <f>(F2903+(1-F2903)*('d_고정'!$B$22*BETAINV(RAND(),IF(G2903&lt;'d_고정'!$B$26,'d_고정'!$B$25,'d_고정'!$B$20)+1,'d_고정'!$B$21-IF(G2903&lt;'d_고정'!$B$26,'d_고정'!$B$25,'d_고정'!$B$20)+1)+(1-'d_고정'!$B$22)*BETAINV(RAND(),IF(G2903&lt;'d_고정'!$B$26,'d_고정'!$B$24,'d_고정'!$B$18)+1,'d_고정'!$B$19-IF(G2903&lt;'d_고정'!$B$26,'d_고정'!$B$24,'d_고정'!$B$18)+1))*('d_고정'!$B$14+('d_고정'!$B$15-'d_고정'!$B$14)*RAND()))/F2903</f>
        <v/>
      </c>
      <c r="I2903">
        <f>RAND()</f>
        <v/>
      </c>
      <c r="J2903">
        <f>IF('d_시나리오'!$J$3='d_시나리오'!$H$3,'d_시나리오'!$I$3,IF(I2903&lt;('d_시나리오'!$I$3-'d_시나리오'!$H$3)/('d_시나리오'!$J$3-'d_시나리오'!$H$3),'d_시나리오'!$H$3+SQRT(I2903*('d_시나리오'!$J$3-'d_시나리오'!$H$3)*('d_시나리오'!$I$3-'d_시나리오'!$H$3)),'d_시나리오'!$J$3-SQRT((1-I2903)*('d_시나리오'!$J$3-'d_시나리오'!$H$3)*('d_시나리오'!$J$3-'d_시나리오'!$I$3))))</f>
        <v/>
      </c>
      <c r="K2903">
        <f>RAND()</f>
        <v/>
      </c>
      <c r="L2903">
        <f>IF('d_시나리오'!$J$4='d_시나리오'!$H$4,'d_시나리오'!$I$4,IF(K2903&lt;('d_시나리오'!$I$4-'d_시나리오'!$H$4)/('d_시나리오'!$J$4-'d_시나리오'!$H$4),'d_시나리오'!$H$4+SQRT(K2903*('d_시나리오'!$J$4-'d_시나리오'!$H$4)*('d_시나리오'!$I$4-'d_시나리오'!$H$4)),'d_시나리오'!$J$4-SQRT((1-K2903)*('d_시나리오'!$J$4-'d_시나리오'!$H$4)*('d_시나리오'!$J$4-'d_시나리오'!$I$4))))</f>
        <v/>
      </c>
      <c r="M2903">
        <f>RAND()</f>
        <v/>
      </c>
      <c r="N2903">
        <f>IF('d_시나리오'!$J$5='d_시나리오'!$H$5,'d_시나리오'!$I$5,IF(M2903&lt;('d_시나리오'!$I$5-'d_시나리오'!$H$5)/('d_시나리오'!$J$5-'d_시나리오'!$H$5),'d_시나리오'!$H$5+SQRT(M2903*('d_시나리오'!$J$5-'d_시나리오'!$H$5)*('d_시나리오'!$I$5-'d_시나리오'!$H$5)),'d_시나리오'!$J$5-SQRT((1-M2903)*('d_시나리오'!$J$5-'d_시나리오'!$H$5)*('d_시나리오'!$J$5-'d_시나리오'!$I$5))))</f>
        <v/>
      </c>
      <c r="O2903">
        <f>RAND()</f>
        <v/>
      </c>
      <c r="P2903">
        <f>IF('d_시나리오'!$J$6='d_시나리오'!$H$6,'d_시나리오'!$I$6,IF(O2903&lt;('d_시나리오'!$I$6-'d_시나리오'!$H$6)/('d_시나리오'!$J$6-'d_시나리오'!$H$6),'d_시나리오'!$H$6+SQRT(O2903*('d_시나리오'!$J$6-'d_시나리오'!$H$6)*('d_시나리오'!$I$6-'d_시나리오'!$H$6)),'d_시나리오'!$J$6-SQRT((1-O2903)*('d_시나리오'!$J$6-'d_시나리오'!$H$6)*('d_시나리오'!$J$6-'d_시나리오'!$I$6))))</f>
        <v/>
      </c>
      <c r="Q2903">
        <f>INDEX('d_분포'!$B$2:$B$57,RANDBETWEEN(1,56))</f>
        <v/>
      </c>
      <c r="R2903">
        <f>BETAINV(RAND(),5,5)</f>
        <v/>
      </c>
      <c r="S2903">
        <f>'d_고정'!$B$1*'6_기대효과'!$H$7*('d_시나리오'!$I$7/'d_고정'!$B$2)*B2903</f>
        <v/>
      </c>
      <c r="T2903">
        <f>S2903*D2903</f>
        <v/>
      </c>
      <c r="U2903">
        <f>S2903*F2903*H2903</f>
        <v/>
      </c>
      <c r="V2903">
        <f>S2903*F2903*(H2903-1)</f>
        <v/>
      </c>
      <c r="W2903">
        <f>U2903*J2903</f>
        <v/>
      </c>
      <c r="X2903">
        <f>T2903+W2903</f>
        <v/>
      </c>
      <c r="Y2903">
        <f>(T2903*E2903+W2903*L2903)*(1-R2903-'d_고정'!$B$13)</f>
        <v/>
      </c>
      <c r="Z2903">
        <f>(U2903*N2903*Q2903+'d_고정'!$B$3*('6_기대효과'!$H$7/8)*Q2903*'d_고정'!$B$10*P2903*('6_기대효과'!$K$7/'d_고정'!$B$9))*(1-R2903)</f>
        <v/>
      </c>
      <c r="AA2903">
        <f>W2903*L2903*(1-R2903-'d_고정'!$B$13)+U2903*MAX(N2903-'d_고정'!$B$10*P2903*('6_기대효과'!$K$7/'d_고정'!$B$9),0)*Q2903*(1-R2903)</f>
        <v/>
      </c>
      <c r="AB2903">
        <f>Y2903+Z2903</f>
        <v/>
      </c>
      <c r="AC2903">
        <f>Y2903/('d_고정'!$B$5*'6_기대효과'!$H$7/8)/'d_고정'!$B$6</f>
        <v/>
      </c>
      <c r="AD2903">
        <f>Y2903/('d_고정'!$B$8*'6_기대효과'!$H$7/8)</f>
        <v/>
      </c>
    </row>
    <row r="2904">
      <c r="A2904">
        <f>RAND()</f>
        <v/>
      </c>
      <c r="B2904">
        <f>IF('d_시나리오'!$J$2='d_시나리오'!$H$2,'d_시나리오'!$I$2,IF(A2904&lt;('d_시나리오'!$I$2-'d_시나리오'!$H$2)/('d_시나리오'!$J$2-'d_시나리오'!$H$2),'d_시나리오'!$H$2+SQRT(A2904*('d_시나리오'!$J$2-'d_시나리오'!$H$2)*('d_시나리오'!$I$2-'d_시나리오'!$H$2)),'d_시나리오'!$J$2-SQRT((1-A2904)*('d_시나리오'!$J$2-'d_시나리오'!$H$2)*('d_시나리오'!$J$2-'d_시나리오'!$I$2))))</f>
        <v/>
      </c>
      <c r="C2904">
        <f>RAND()</f>
        <v/>
      </c>
      <c r="D2904">
        <f>BETAINV(RAND(),IF(C2904&lt;'d_고정'!$B$26,'d_고정'!$B$23,'d_고정'!$B$16)+1,'d_고정'!$B$17-IF(C2904&lt;'d_고정'!$B$26,'d_고정'!$B$23,'d_고정'!$B$16)+1)*('d_고정'!$B$14+('d_고정'!$B$15-'d_고정'!$B$14)*RAND())</f>
        <v/>
      </c>
      <c r="E2904">
        <f>INDEX('d_분포'!$A$2:$A$28,RANDBETWEEN(1,27))</f>
        <v/>
      </c>
      <c r="F2904">
        <f>INDEX('d_분포'!$C$2:$C$5,RANDBETWEEN(1,4))*(0.9+0.2*RAND())</f>
        <v/>
      </c>
      <c r="G2904">
        <f>RAND()</f>
        <v/>
      </c>
      <c r="H2904">
        <f>(F2904+(1-F2904)*('d_고정'!$B$22*BETAINV(RAND(),IF(G2904&lt;'d_고정'!$B$26,'d_고정'!$B$25,'d_고정'!$B$20)+1,'d_고정'!$B$21-IF(G2904&lt;'d_고정'!$B$26,'d_고정'!$B$25,'d_고정'!$B$20)+1)+(1-'d_고정'!$B$22)*BETAINV(RAND(),IF(G2904&lt;'d_고정'!$B$26,'d_고정'!$B$24,'d_고정'!$B$18)+1,'d_고정'!$B$19-IF(G2904&lt;'d_고정'!$B$26,'d_고정'!$B$24,'d_고정'!$B$18)+1))*('d_고정'!$B$14+('d_고정'!$B$15-'d_고정'!$B$14)*RAND()))/F2904</f>
        <v/>
      </c>
      <c r="I2904">
        <f>RAND()</f>
        <v/>
      </c>
      <c r="J2904">
        <f>IF('d_시나리오'!$J$3='d_시나리오'!$H$3,'d_시나리오'!$I$3,IF(I2904&lt;('d_시나리오'!$I$3-'d_시나리오'!$H$3)/('d_시나리오'!$J$3-'d_시나리오'!$H$3),'d_시나리오'!$H$3+SQRT(I2904*('d_시나리오'!$J$3-'d_시나리오'!$H$3)*('d_시나리오'!$I$3-'d_시나리오'!$H$3)),'d_시나리오'!$J$3-SQRT((1-I2904)*('d_시나리오'!$J$3-'d_시나리오'!$H$3)*('d_시나리오'!$J$3-'d_시나리오'!$I$3))))</f>
        <v/>
      </c>
      <c r="K2904">
        <f>RAND()</f>
        <v/>
      </c>
      <c r="L2904">
        <f>IF('d_시나리오'!$J$4='d_시나리오'!$H$4,'d_시나리오'!$I$4,IF(K2904&lt;('d_시나리오'!$I$4-'d_시나리오'!$H$4)/('d_시나리오'!$J$4-'d_시나리오'!$H$4),'d_시나리오'!$H$4+SQRT(K2904*('d_시나리오'!$J$4-'d_시나리오'!$H$4)*('d_시나리오'!$I$4-'d_시나리오'!$H$4)),'d_시나리오'!$J$4-SQRT((1-K2904)*('d_시나리오'!$J$4-'d_시나리오'!$H$4)*('d_시나리오'!$J$4-'d_시나리오'!$I$4))))</f>
        <v/>
      </c>
      <c r="M2904">
        <f>RAND()</f>
        <v/>
      </c>
      <c r="N2904">
        <f>IF('d_시나리오'!$J$5='d_시나리오'!$H$5,'d_시나리오'!$I$5,IF(M2904&lt;('d_시나리오'!$I$5-'d_시나리오'!$H$5)/('d_시나리오'!$J$5-'d_시나리오'!$H$5),'d_시나리오'!$H$5+SQRT(M2904*('d_시나리오'!$J$5-'d_시나리오'!$H$5)*('d_시나리오'!$I$5-'d_시나리오'!$H$5)),'d_시나리오'!$J$5-SQRT((1-M2904)*('d_시나리오'!$J$5-'d_시나리오'!$H$5)*('d_시나리오'!$J$5-'d_시나리오'!$I$5))))</f>
        <v/>
      </c>
      <c r="O2904">
        <f>RAND()</f>
        <v/>
      </c>
      <c r="P2904">
        <f>IF('d_시나리오'!$J$6='d_시나리오'!$H$6,'d_시나리오'!$I$6,IF(O2904&lt;('d_시나리오'!$I$6-'d_시나리오'!$H$6)/('d_시나리오'!$J$6-'d_시나리오'!$H$6),'d_시나리오'!$H$6+SQRT(O2904*('d_시나리오'!$J$6-'d_시나리오'!$H$6)*('d_시나리오'!$I$6-'d_시나리오'!$H$6)),'d_시나리오'!$J$6-SQRT((1-O2904)*('d_시나리오'!$J$6-'d_시나리오'!$H$6)*('d_시나리오'!$J$6-'d_시나리오'!$I$6))))</f>
        <v/>
      </c>
      <c r="Q2904">
        <f>INDEX('d_분포'!$B$2:$B$57,RANDBETWEEN(1,56))</f>
        <v/>
      </c>
      <c r="R2904">
        <f>BETAINV(RAND(),5,5)</f>
        <v/>
      </c>
      <c r="S2904">
        <f>'d_고정'!$B$1*'6_기대효과'!$H$7*('d_시나리오'!$I$7/'d_고정'!$B$2)*B2904</f>
        <v/>
      </c>
      <c r="T2904">
        <f>S2904*D2904</f>
        <v/>
      </c>
      <c r="U2904">
        <f>S2904*F2904*H2904</f>
        <v/>
      </c>
      <c r="V2904">
        <f>S2904*F2904*(H2904-1)</f>
        <v/>
      </c>
      <c r="W2904">
        <f>U2904*J2904</f>
        <v/>
      </c>
      <c r="X2904">
        <f>T2904+W2904</f>
        <v/>
      </c>
      <c r="Y2904">
        <f>(T2904*E2904+W2904*L2904)*(1-R2904-'d_고정'!$B$13)</f>
        <v/>
      </c>
      <c r="Z2904">
        <f>(U2904*N2904*Q2904+'d_고정'!$B$3*('6_기대효과'!$H$7/8)*Q2904*'d_고정'!$B$10*P2904*('6_기대효과'!$K$7/'d_고정'!$B$9))*(1-R2904)</f>
        <v/>
      </c>
      <c r="AA2904">
        <f>W2904*L2904*(1-R2904-'d_고정'!$B$13)+U2904*MAX(N2904-'d_고정'!$B$10*P2904*('6_기대효과'!$K$7/'d_고정'!$B$9),0)*Q2904*(1-R2904)</f>
        <v/>
      </c>
      <c r="AB2904">
        <f>Y2904+Z2904</f>
        <v/>
      </c>
      <c r="AC2904">
        <f>Y2904/('d_고정'!$B$5*'6_기대효과'!$H$7/8)/'d_고정'!$B$6</f>
        <v/>
      </c>
      <c r="AD2904">
        <f>Y2904/('d_고정'!$B$8*'6_기대효과'!$H$7/8)</f>
        <v/>
      </c>
    </row>
    <row r="2905">
      <c r="A2905">
        <f>RAND()</f>
        <v/>
      </c>
      <c r="B2905">
        <f>IF('d_시나리오'!$J$2='d_시나리오'!$H$2,'d_시나리오'!$I$2,IF(A2905&lt;('d_시나리오'!$I$2-'d_시나리오'!$H$2)/('d_시나리오'!$J$2-'d_시나리오'!$H$2),'d_시나리오'!$H$2+SQRT(A2905*('d_시나리오'!$J$2-'d_시나리오'!$H$2)*('d_시나리오'!$I$2-'d_시나리오'!$H$2)),'d_시나리오'!$J$2-SQRT((1-A2905)*('d_시나리오'!$J$2-'d_시나리오'!$H$2)*('d_시나리오'!$J$2-'d_시나리오'!$I$2))))</f>
        <v/>
      </c>
      <c r="C2905">
        <f>RAND()</f>
        <v/>
      </c>
      <c r="D2905">
        <f>BETAINV(RAND(),IF(C2905&lt;'d_고정'!$B$26,'d_고정'!$B$23,'d_고정'!$B$16)+1,'d_고정'!$B$17-IF(C2905&lt;'d_고정'!$B$26,'d_고정'!$B$23,'d_고정'!$B$16)+1)*('d_고정'!$B$14+('d_고정'!$B$15-'d_고정'!$B$14)*RAND())</f>
        <v/>
      </c>
      <c r="E2905">
        <f>INDEX('d_분포'!$A$2:$A$28,RANDBETWEEN(1,27))</f>
        <v/>
      </c>
      <c r="F2905">
        <f>INDEX('d_분포'!$C$2:$C$5,RANDBETWEEN(1,4))*(0.9+0.2*RAND())</f>
        <v/>
      </c>
      <c r="G2905">
        <f>RAND()</f>
        <v/>
      </c>
      <c r="H2905">
        <f>(F2905+(1-F2905)*('d_고정'!$B$22*BETAINV(RAND(),IF(G2905&lt;'d_고정'!$B$26,'d_고정'!$B$25,'d_고정'!$B$20)+1,'d_고정'!$B$21-IF(G2905&lt;'d_고정'!$B$26,'d_고정'!$B$25,'d_고정'!$B$20)+1)+(1-'d_고정'!$B$22)*BETAINV(RAND(),IF(G2905&lt;'d_고정'!$B$26,'d_고정'!$B$24,'d_고정'!$B$18)+1,'d_고정'!$B$19-IF(G2905&lt;'d_고정'!$B$26,'d_고정'!$B$24,'d_고정'!$B$18)+1))*('d_고정'!$B$14+('d_고정'!$B$15-'d_고정'!$B$14)*RAND()))/F2905</f>
        <v/>
      </c>
      <c r="I2905">
        <f>RAND()</f>
        <v/>
      </c>
      <c r="J2905">
        <f>IF('d_시나리오'!$J$3='d_시나리오'!$H$3,'d_시나리오'!$I$3,IF(I2905&lt;('d_시나리오'!$I$3-'d_시나리오'!$H$3)/('d_시나리오'!$J$3-'d_시나리오'!$H$3),'d_시나리오'!$H$3+SQRT(I2905*('d_시나리오'!$J$3-'d_시나리오'!$H$3)*('d_시나리오'!$I$3-'d_시나리오'!$H$3)),'d_시나리오'!$J$3-SQRT((1-I2905)*('d_시나리오'!$J$3-'d_시나리오'!$H$3)*('d_시나리오'!$J$3-'d_시나리오'!$I$3))))</f>
        <v/>
      </c>
      <c r="K2905">
        <f>RAND()</f>
        <v/>
      </c>
      <c r="L2905">
        <f>IF('d_시나리오'!$J$4='d_시나리오'!$H$4,'d_시나리오'!$I$4,IF(K2905&lt;('d_시나리오'!$I$4-'d_시나리오'!$H$4)/('d_시나리오'!$J$4-'d_시나리오'!$H$4),'d_시나리오'!$H$4+SQRT(K2905*('d_시나리오'!$J$4-'d_시나리오'!$H$4)*('d_시나리오'!$I$4-'d_시나리오'!$H$4)),'d_시나리오'!$J$4-SQRT((1-K2905)*('d_시나리오'!$J$4-'d_시나리오'!$H$4)*('d_시나리오'!$J$4-'d_시나리오'!$I$4))))</f>
        <v/>
      </c>
      <c r="M2905">
        <f>RAND()</f>
        <v/>
      </c>
      <c r="N2905">
        <f>IF('d_시나리오'!$J$5='d_시나리오'!$H$5,'d_시나리오'!$I$5,IF(M2905&lt;('d_시나리오'!$I$5-'d_시나리오'!$H$5)/('d_시나리오'!$J$5-'d_시나리오'!$H$5),'d_시나리오'!$H$5+SQRT(M2905*('d_시나리오'!$J$5-'d_시나리오'!$H$5)*('d_시나리오'!$I$5-'d_시나리오'!$H$5)),'d_시나리오'!$J$5-SQRT((1-M2905)*('d_시나리오'!$J$5-'d_시나리오'!$H$5)*('d_시나리오'!$J$5-'d_시나리오'!$I$5))))</f>
        <v/>
      </c>
      <c r="O2905">
        <f>RAND()</f>
        <v/>
      </c>
      <c r="P2905">
        <f>IF('d_시나리오'!$J$6='d_시나리오'!$H$6,'d_시나리오'!$I$6,IF(O2905&lt;('d_시나리오'!$I$6-'d_시나리오'!$H$6)/('d_시나리오'!$J$6-'d_시나리오'!$H$6),'d_시나리오'!$H$6+SQRT(O2905*('d_시나리오'!$J$6-'d_시나리오'!$H$6)*('d_시나리오'!$I$6-'d_시나리오'!$H$6)),'d_시나리오'!$J$6-SQRT((1-O2905)*('d_시나리오'!$J$6-'d_시나리오'!$H$6)*('d_시나리오'!$J$6-'d_시나리오'!$I$6))))</f>
        <v/>
      </c>
      <c r="Q2905">
        <f>INDEX('d_분포'!$B$2:$B$57,RANDBETWEEN(1,56))</f>
        <v/>
      </c>
      <c r="R2905">
        <f>BETAINV(RAND(),5,5)</f>
        <v/>
      </c>
      <c r="S2905">
        <f>'d_고정'!$B$1*'6_기대효과'!$H$7*('d_시나리오'!$I$7/'d_고정'!$B$2)*B2905</f>
        <v/>
      </c>
      <c r="T2905">
        <f>S2905*D2905</f>
        <v/>
      </c>
      <c r="U2905">
        <f>S2905*F2905*H2905</f>
        <v/>
      </c>
      <c r="V2905">
        <f>S2905*F2905*(H2905-1)</f>
        <v/>
      </c>
      <c r="W2905">
        <f>U2905*J2905</f>
        <v/>
      </c>
      <c r="X2905">
        <f>T2905+W2905</f>
        <v/>
      </c>
      <c r="Y2905">
        <f>(T2905*E2905+W2905*L2905)*(1-R2905-'d_고정'!$B$13)</f>
        <v/>
      </c>
      <c r="Z2905">
        <f>(U2905*N2905*Q2905+'d_고정'!$B$3*('6_기대효과'!$H$7/8)*Q2905*'d_고정'!$B$10*P2905*('6_기대효과'!$K$7/'d_고정'!$B$9))*(1-R2905)</f>
        <v/>
      </c>
      <c r="AA2905">
        <f>W2905*L2905*(1-R2905-'d_고정'!$B$13)+U2905*MAX(N2905-'d_고정'!$B$10*P2905*('6_기대효과'!$K$7/'d_고정'!$B$9),0)*Q2905*(1-R2905)</f>
        <v/>
      </c>
      <c r="AB2905">
        <f>Y2905+Z2905</f>
        <v/>
      </c>
      <c r="AC2905">
        <f>Y2905/('d_고정'!$B$5*'6_기대효과'!$H$7/8)/'d_고정'!$B$6</f>
        <v/>
      </c>
      <c r="AD2905">
        <f>Y2905/('d_고정'!$B$8*'6_기대효과'!$H$7/8)</f>
        <v/>
      </c>
    </row>
    <row r="2906">
      <c r="A2906">
        <f>RAND()</f>
        <v/>
      </c>
      <c r="B2906">
        <f>IF('d_시나리오'!$J$2='d_시나리오'!$H$2,'d_시나리오'!$I$2,IF(A2906&lt;('d_시나리오'!$I$2-'d_시나리오'!$H$2)/('d_시나리오'!$J$2-'d_시나리오'!$H$2),'d_시나리오'!$H$2+SQRT(A2906*('d_시나리오'!$J$2-'d_시나리오'!$H$2)*('d_시나리오'!$I$2-'d_시나리오'!$H$2)),'d_시나리오'!$J$2-SQRT((1-A2906)*('d_시나리오'!$J$2-'d_시나리오'!$H$2)*('d_시나리오'!$J$2-'d_시나리오'!$I$2))))</f>
        <v/>
      </c>
      <c r="C2906">
        <f>RAND()</f>
        <v/>
      </c>
      <c r="D2906">
        <f>BETAINV(RAND(),IF(C2906&lt;'d_고정'!$B$26,'d_고정'!$B$23,'d_고정'!$B$16)+1,'d_고정'!$B$17-IF(C2906&lt;'d_고정'!$B$26,'d_고정'!$B$23,'d_고정'!$B$16)+1)*('d_고정'!$B$14+('d_고정'!$B$15-'d_고정'!$B$14)*RAND())</f>
        <v/>
      </c>
      <c r="E2906">
        <f>INDEX('d_분포'!$A$2:$A$28,RANDBETWEEN(1,27))</f>
        <v/>
      </c>
      <c r="F2906">
        <f>INDEX('d_분포'!$C$2:$C$5,RANDBETWEEN(1,4))*(0.9+0.2*RAND())</f>
        <v/>
      </c>
      <c r="G2906">
        <f>RAND()</f>
        <v/>
      </c>
      <c r="H2906">
        <f>(F2906+(1-F2906)*('d_고정'!$B$22*BETAINV(RAND(),IF(G2906&lt;'d_고정'!$B$26,'d_고정'!$B$25,'d_고정'!$B$20)+1,'d_고정'!$B$21-IF(G2906&lt;'d_고정'!$B$26,'d_고정'!$B$25,'d_고정'!$B$20)+1)+(1-'d_고정'!$B$22)*BETAINV(RAND(),IF(G2906&lt;'d_고정'!$B$26,'d_고정'!$B$24,'d_고정'!$B$18)+1,'d_고정'!$B$19-IF(G2906&lt;'d_고정'!$B$26,'d_고정'!$B$24,'d_고정'!$B$18)+1))*('d_고정'!$B$14+('d_고정'!$B$15-'d_고정'!$B$14)*RAND()))/F2906</f>
        <v/>
      </c>
      <c r="I2906">
        <f>RAND()</f>
        <v/>
      </c>
      <c r="J2906">
        <f>IF('d_시나리오'!$J$3='d_시나리오'!$H$3,'d_시나리오'!$I$3,IF(I2906&lt;('d_시나리오'!$I$3-'d_시나리오'!$H$3)/('d_시나리오'!$J$3-'d_시나리오'!$H$3),'d_시나리오'!$H$3+SQRT(I2906*('d_시나리오'!$J$3-'d_시나리오'!$H$3)*('d_시나리오'!$I$3-'d_시나리오'!$H$3)),'d_시나리오'!$J$3-SQRT((1-I2906)*('d_시나리오'!$J$3-'d_시나리오'!$H$3)*('d_시나리오'!$J$3-'d_시나리오'!$I$3))))</f>
        <v/>
      </c>
      <c r="K2906">
        <f>RAND()</f>
        <v/>
      </c>
      <c r="L2906">
        <f>IF('d_시나리오'!$J$4='d_시나리오'!$H$4,'d_시나리오'!$I$4,IF(K2906&lt;('d_시나리오'!$I$4-'d_시나리오'!$H$4)/('d_시나리오'!$J$4-'d_시나리오'!$H$4),'d_시나리오'!$H$4+SQRT(K2906*('d_시나리오'!$J$4-'d_시나리오'!$H$4)*('d_시나리오'!$I$4-'d_시나리오'!$H$4)),'d_시나리오'!$J$4-SQRT((1-K2906)*('d_시나리오'!$J$4-'d_시나리오'!$H$4)*('d_시나리오'!$J$4-'d_시나리오'!$I$4))))</f>
        <v/>
      </c>
      <c r="M2906">
        <f>RAND()</f>
        <v/>
      </c>
      <c r="N2906">
        <f>IF('d_시나리오'!$J$5='d_시나리오'!$H$5,'d_시나리오'!$I$5,IF(M2906&lt;('d_시나리오'!$I$5-'d_시나리오'!$H$5)/('d_시나리오'!$J$5-'d_시나리오'!$H$5),'d_시나리오'!$H$5+SQRT(M2906*('d_시나리오'!$J$5-'d_시나리오'!$H$5)*('d_시나리오'!$I$5-'d_시나리오'!$H$5)),'d_시나리오'!$J$5-SQRT((1-M2906)*('d_시나리오'!$J$5-'d_시나리오'!$H$5)*('d_시나리오'!$J$5-'d_시나리오'!$I$5))))</f>
        <v/>
      </c>
      <c r="O2906">
        <f>RAND()</f>
        <v/>
      </c>
      <c r="P2906">
        <f>IF('d_시나리오'!$J$6='d_시나리오'!$H$6,'d_시나리오'!$I$6,IF(O2906&lt;('d_시나리오'!$I$6-'d_시나리오'!$H$6)/('d_시나리오'!$J$6-'d_시나리오'!$H$6),'d_시나리오'!$H$6+SQRT(O2906*('d_시나리오'!$J$6-'d_시나리오'!$H$6)*('d_시나리오'!$I$6-'d_시나리오'!$H$6)),'d_시나리오'!$J$6-SQRT((1-O2906)*('d_시나리오'!$J$6-'d_시나리오'!$H$6)*('d_시나리오'!$J$6-'d_시나리오'!$I$6))))</f>
        <v/>
      </c>
      <c r="Q2906">
        <f>INDEX('d_분포'!$B$2:$B$57,RANDBETWEEN(1,56))</f>
        <v/>
      </c>
      <c r="R2906">
        <f>BETAINV(RAND(),5,5)</f>
        <v/>
      </c>
      <c r="S2906">
        <f>'d_고정'!$B$1*'6_기대효과'!$H$7*('d_시나리오'!$I$7/'d_고정'!$B$2)*B2906</f>
        <v/>
      </c>
      <c r="T2906">
        <f>S2906*D2906</f>
        <v/>
      </c>
      <c r="U2906">
        <f>S2906*F2906*H2906</f>
        <v/>
      </c>
      <c r="V2906">
        <f>S2906*F2906*(H2906-1)</f>
        <v/>
      </c>
      <c r="W2906">
        <f>U2906*J2906</f>
        <v/>
      </c>
      <c r="X2906">
        <f>T2906+W2906</f>
        <v/>
      </c>
      <c r="Y2906">
        <f>(T2906*E2906+W2906*L2906)*(1-R2906-'d_고정'!$B$13)</f>
        <v/>
      </c>
      <c r="Z2906">
        <f>(U2906*N2906*Q2906+'d_고정'!$B$3*('6_기대효과'!$H$7/8)*Q2906*'d_고정'!$B$10*P2906*('6_기대효과'!$K$7/'d_고정'!$B$9))*(1-R2906)</f>
        <v/>
      </c>
      <c r="AA2906">
        <f>W2906*L2906*(1-R2906-'d_고정'!$B$13)+U2906*MAX(N2906-'d_고정'!$B$10*P2906*('6_기대효과'!$K$7/'d_고정'!$B$9),0)*Q2906*(1-R2906)</f>
        <v/>
      </c>
      <c r="AB2906">
        <f>Y2906+Z2906</f>
        <v/>
      </c>
      <c r="AC2906">
        <f>Y2906/('d_고정'!$B$5*'6_기대효과'!$H$7/8)/'d_고정'!$B$6</f>
        <v/>
      </c>
      <c r="AD2906">
        <f>Y2906/('d_고정'!$B$8*'6_기대효과'!$H$7/8)</f>
        <v/>
      </c>
    </row>
    <row r="2907">
      <c r="A2907">
        <f>RAND()</f>
        <v/>
      </c>
      <c r="B2907">
        <f>IF('d_시나리오'!$J$2='d_시나리오'!$H$2,'d_시나리오'!$I$2,IF(A2907&lt;('d_시나리오'!$I$2-'d_시나리오'!$H$2)/('d_시나리오'!$J$2-'d_시나리오'!$H$2),'d_시나리오'!$H$2+SQRT(A2907*('d_시나리오'!$J$2-'d_시나리오'!$H$2)*('d_시나리오'!$I$2-'d_시나리오'!$H$2)),'d_시나리오'!$J$2-SQRT((1-A2907)*('d_시나리오'!$J$2-'d_시나리오'!$H$2)*('d_시나리오'!$J$2-'d_시나리오'!$I$2))))</f>
        <v/>
      </c>
      <c r="C2907">
        <f>RAND()</f>
        <v/>
      </c>
      <c r="D2907">
        <f>BETAINV(RAND(),IF(C2907&lt;'d_고정'!$B$26,'d_고정'!$B$23,'d_고정'!$B$16)+1,'d_고정'!$B$17-IF(C2907&lt;'d_고정'!$B$26,'d_고정'!$B$23,'d_고정'!$B$16)+1)*('d_고정'!$B$14+('d_고정'!$B$15-'d_고정'!$B$14)*RAND())</f>
        <v/>
      </c>
      <c r="E2907">
        <f>INDEX('d_분포'!$A$2:$A$28,RANDBETWEEN(1,27))</f>
        <v/>
      </c>
      <c r="F2907">
        <f>INDEX('d_분포'!$C$2:$C$5,RANDBETWEEN(1,4))*(0.9+0.2*RAND())</f>
        <v/>
      </c>
      <c r="G2907">
        <f>RAND()</f>
        <v/>
      </c>
      <c r="H2907">
        <f>(F2907+(1-F2907)*('d_고정'!$B$22*BETAINV(RAND(),IF(G2907&lt;'d_고정'!$B$26,'d_고정'!$B$25,'d_고정'!$B$20)+1,'d_고정'!$B$21-IF(G2907&lt;'d_고정'!$B$26,'d_고정'!$B$25,'d_고정'!$B$20)+1)+(1-'d_고정'!$B$22)*BETAINV(RAND(),IF(G2907&lt;'d_고정'!$B$26,'d_고정'!$B$24,'d_고정'!$B$18)+1,'d_고정'!$B$19-IF(G2907&lt;'d_고정'!$B$26,'d_고정'!$B$24,'d_고정'!$B$18)+1))*('d_고정'!$B$14+('d_고정'!$B$15-'d_고정'!$B$14)*RAND()))/F2907</f>
        <v/>
      </c>
      <c r="I2907">
        <f>RAND()</f>
        <v/>
      </c>
      <c r="J2907">
        <f>IF('d_시나리오'!$J$3='d_시나리오'!$H$3,'d_시나리오'!$I$3,IF(I2907&lt;('d_시나리오'!$I$3-'d_시나리오'!$H$3)/('d_시나리오'!$J$3-'d_시나리오'!$H$3),'d_시나리오'!$H$3+SQRT(I2907*('d_시나리오'!$J$3-'d_시나리오'!$H$3)*('d_시나리오'!$I$3-'d_시나리오'!$H$3)),'d_시나리오'!$J$3-SQRT((1-I2907)*('d_시나리오'!$J$3-'d_시나리오'!$H$3)*('d_시나리오'!$J$3-'d_시나리오'!$I$3))))</f>
        <v/>
      </c>
      <c r="K2907">
        <f>RAND()</f>
        <v/>
      </c>
      <c r="L2907">
        <f>IF('d_시나리오'!$J$4='d_시나리오'!$H$4,'d_시나리오'!$I$4,IF(K2907&lt;('d_시나리오'!$I$4-'d_시나리오'!$H$4)/('d_시나리오'!$J$4-'d_시나리오'!$H$4),'d_시나리오'!$H$4+SQRT(K2907*('d_시나리오'!$J$4-'d_시나리오'!$H$4)*('d_시나리오'!$I$4-'d_시나리오'!$H$4)),'d_시나리오'!$J$4-SQRT((1-K2907)*('d_시나리오'!$J$4-'d_시나리오'!$H$4)*('d_시나리오'!$J$4-'d_시나리오'!$I$4))))</f>
        <v/>
      </c>
      <c r="M2907">
        <f>RAND()</f>
        <v/>
      </c>
      <c r="N2907">
        <f>IF('d_시나리오'!$J$5='d_시나리오'!$H$5,'d_시나리오'!$I$5,IF(M2907&lt;('d_시나리오'!$I$5-'d_시나리오'!$H$5)/('d_시나리오'!$J$5-'d_시나리오'!$H$5),'d_시나리오'!$H$5+SQRT(M2907*('d_시나리오'!$J$5-'d_시나리오'!$H$5)*('d_시나리오'!$I$5-'d_시나리오'!$H$5)),'d_시나리오'!$J$5-SQRT((1-M2907)*('d_시나리오'!$J$5-'d_시나리오'!$H$5)*('d_시나리오'!$J$5-'d_시나리오'!$I$5))))</f>
        <v/>
      </c>
      <c r="O2907">
        <f>RAND()</f>
        <v/>
      </c>
      <c r="P2907">
        <f>IF('d_시나리오'!$J$6='d_시나리오'!$H$6,'d_시나리오'!$I$6,IF(O2907&lt;('d_시나리오'!$I$6-'d_시나리오'!$H$6)/('d_시나리오'!$J$6-'d_시나리오'!$H$6),'d_시나리오'!$H$6+SQRT(O2907*('d_시나리오'!$J$6-'d_시나리오'!$H$6)*('d_시나리오'!$I$6-'d_시나리오'!$H$6)),'d_시나리오'!$J$6-SQRT((1-O2907)*('d_시나리오'!$J$6-'d_시나리오'!$H$6)*('d_시나리오'!$J$6-'d_시나리오'!$I$6))))</f>
        <v/>
      </c>
      <c r="Q2907">
        <f>INDEX('d_분포'!$B$2:$B$57,RANDBETWEEN(1,56))</f>
        <v/>
      </c>
      <c r="R2907">
        <f>BETAINV(RAND(),5,5)</f>
        <v/>
      </c>
      <c r="S2907">
        <f>'d_고정'!$B$1*'6_기대효과'!$H$7*('d_시나리오'!$I$7/'d_고정'!$B$2)*B2907</f>
        <v/>
      </c>
      <c r="T2907">
        <f>S2907*D2907</f>
        <v/>
      </c>
      <c r="U2907">
        <f>S2907*F2907*H2907</f>
        <v/>
      </c>
      <c r="V2907">
        <f>S2907*F2907*(H2907-1)</f>
        <v/>
      </c>
      <c r="W2907">
        <f>U2907*J2907</f>
        <v/>
      </c>
      <c r="X2907">
        <f>T2907+W2907</f>
        <v/>
      </c>
      <c r="Y2907">
        <f>(T2907*E2907+W2907*L2907)*(1-R2907-'d_고정'!$B$13)</f>
        <v/>
      </c>
      <c r="Z2907">
        <f>(U2907*N2907*Q2907+'d_고정'!$B$3*('6_기대효과'!$H$7/8)*Q2907*'d_고정'!$B$10*P2907*('6_기대효과'!$K$7/'d_고정'!$B$9))*(1-R2907)</f>
        <v/>
      </c>
      <c r="AA2907">
        <f>W2907*L2907*(1-R2907-'d_고정'!$B$13)+U2907*MAX(N2907-'d_고정'!$B$10*P2907*('6_기대효과'!$K$7/'d_고정'!$B$9),0)*Q2907*(1-R2907)</f>
        <v/>
      </c>
      <c r="AB2907">
        <f>Y2907+Z2907</f>
        <v/>
      </c>
      <c r="AC2907">
        <f>Y2907/('d_고정'!$B$5*'6_기대효과'!$H$7/8)/'d_고정'!$B$6</f>
        <v/>
      </c>
      <c r="AD2907">
        <f>Y2907/('d_고정'!$B$8*'6_기대효과'!$H$7/8)</f>
        <v/>
      </c>
    </row>
    <row r="2908">
      <c r="A2908">
        <f>RAND()</f>
        <v/>
      </c>
      <c r="B2908">
        <f>IF('d_시나리오'!$J$2='d_시나리오'!$H$2,'d_시나리오'!$I$2,IF(A2908&lt;('d_시나리오'!$I$2-'d_시나리오'!$H$2)/('d_시나리오'!$J$2-'d_시나리오'!$H$2),'d_시나리오'!$H$2+SQRT(A2908*('d_시나리오'!$J$2-'d_시나리오'!$H$2)*('d_시나리오'!$I$2-'d_시나리오'!$H$2)),'d_시나리오'!$J$2-SQRT((1-A2908)*('d_시나리오'!$J$2-'d_시나리오'!$H$2)*('d_시나리오'!$J$2-'d_시나리오'!$I$2))))</f>
        <v/>
      </c>
      <c r="C2908">
        <f>RAND()</f>
        <v/>
      </c>
      <c r="D2908">
        <f>BETAINV(RAND(),IF(C2908&lt;'d_고정'!$B$26,'d_고정'!$B$23,'d_고정'!$B$16)+1,'d_고정'!$B$17-IF(C2908&lt;'d_고정'!$B$26,'d_고정'!$B$23,'d_고정'!$B$16)+1)*('d_고정'!$B$14+('d_고정'!$B$15-'d_고정'!$B$14)*RAND())</f>
        <v/>
      </c>
      <c r="E2908">
        <f>INDEX('d_분포'!$A$2:$A$28,RANDBETWEEN(1,27))</f>
        <v/>
      </c>
      <c r="F2908">
        <f>INDEX('d_분포'!$C$2:$C$5,RANDBETWEEN(1,4))*(0.9+0.2*RAND())</f>
        <v/>
      </c>
      <c r="G2908">
        <f>RAND()</f>
        <v/>
      </c>
      <c r="H2908">
        <f>(F2908+(1-F2908)*('d_고정'!$B$22*BETAINV(RAND(),IF(G2908&lt;'d_고정'!$B$26,'d_고정'!$B$25,'d_고정'!$B$20)+1,'d_고정'!$B$21-IF(G2908&lt;'d_고정'!$B$26,'d_고정'!$B$25,'d_고정'!$B$20)+1)+(1-'d_고정'!$B$22)*BETAINV(RAND(),IF(G2908&lt;'d_고정'!$B$26,'d_고정'!$B$24,'d_고정'!$B$18)+1,'d_고정'!$B$19-IF(G2908&lt;'d_고정'!$B$26,'d_고정'!$B$24,'d_고정'!$B$18)+1))*('d_고정'!$B$14+('d_고정'!$B$15-'d_고정'!$B$14)*RAND()))/F2908</f>
        <v/>
      </c>
      <c r="I2908">
        <f>RAND()</f>
        <v/>
      </c>
      <c r="J2908">
        <f>IF('d_시나리오'!$J$3='d_시나리오'!$H$3,'d_시나리오'!$I$3,IF(I2908&lt;('d_시나리오'!$I$3-'d_시나리오'!$H$3)/('d_시나리오'!$J$3-'d_시나리오'!$H$3),'d_시나리오'!$H$3+SQRT(I2908*('d_시나리오'!$J$3-'d_시나리오'!$H$3)*('d_시나리오'!$I$3-'d_시나리오'!$H$3)),'d_시나리오'!$J$3-SQRT((1-I2908)*('d_시나리오'!$J$3-'d_시나리오'!$H$3)*('d_시나리오'!$J$3-'d_시나리오'!$I$3))))</f>
        <v/>
      </c>
      <c r="K2908">
        <f>RAND()</f>
        <v/>
      </c>
      <c r="L2908">
        <f>IF('d_시나리오'!$J$4='d_시나리오'!$H$4,'d_시나리오'!$I$4,IF(K2908&lt;('d_시나리오'!$I$4-'d_시나리오'!$H$4)/('d_시나리오'!$J$4-'d_시나리오'!$H$4),'d_시나리오'!$H$4+SQRT(K2908*('d_시나리오'!$J$4-'d_시나리오'!$H$4)*('d_시나리오'!$I$4-'d_시나리오'!$H$4)),'d_시나리오'!$J$4-SQRT((1-K2908)*('d_시나리오'!$J$4-'d_시나리오'!$H$4)*('d_시나리오'!$J$4-'d_시나리오'!$I$4))))</f>
        <v/>
      </c>
      <c r="M2908">
        <f>RAND()</f>
        <v/>
      </c>
      <c r="N2908">
        <f>IF('d_시나리오'!$J$5='d_시나리오'!$H$5,'d_시나리오'!$I$5,IF(M2908&lt;('d_시나리오'!$I$5-'d_시나리오'!$H$5)/('d_시나리오'!$J$5-'d_시나리오'!$H$5),'d_시나리오'!$H$5+SQRT(M2908*('d_시나리오'!$J$5-'d_시나리오'!$H$5)*('d_시나리오'!$I$5-'d_시나리오'!$H$5)),'d_시나리오'!$J$5-SQRT((1-M2908)*('d_시나리오'!$J$5-'d_시나리오'!$H$5)*('d_시나리오'!$J$5-'d_시나리오'!$I$5))))</f>
        <v/>
      </c>
      <c r="O2908">
        <f>RAND()</f>
        <v/>
      </c>
      <c r="P2908">
        <f>IF('d_시나리오'!$J$6='d_시나리오'!$H$6,'d_시나리오'!$I$6,IF(O2908&lt;('d_시나리오'!$I$6-'d_시나리오'!$H$6)/('d_시나리오'!$J$6-'d_시나리오'!$H$6),'d_시나리오'!$H$6+SQRT(O2908*('d_시나리오'!$J$6-'d_시나리오'!$H$6)*('d_시나리오'!$I$6-'d_시나리오'!$H$6)),'d_시나리오'!$J$6-SQRT((1-O2908)*('d_시나리오'!$J$6-'d_시나리오'!$H$6)*('d_시나리오'!$J$6-'d_시나리오'!$I$6))))</f>
        <v/>
      </c>
      <c r="Q2908">
        <f>INDEX('d_분포'!$B$2:$B$57,RANDBETWEEN(1,56))</f>
        <v/>
      </c>
      <c r="R2908">
        <f>BETAINV(RAND(),5,5)</f>
        <v/>
      </c>
      <c r="S2908">
        <f>'d_고정'!$B$1*'6_기대효과'!$H$7*('d_시나리오'!$I$7/'d_고정'!$B$2)*B2908</f>
        <v/>
      </c>
      <c r="T2908">
        <f>S2908*D2908</f>
        <v/>
      </c>
      <c r="U2908">
        <f>S2908*F2908*H2908</f>
        <v/>
      </c>
      <c r="V2908">
        <f>S2908*F2908*(H2908-1)</f>
        <v/>
      </c>
      <c r="W2908">
        <f>U2908*J2908</f>
        <v/>
      </c>
      <c r="X2908">
        <f>T2908+W2908</f>
        <v/>
      </c>
      <c r="Y2908">
        <f>(T2908*E2908+W2908*L2908)*(1-R2908-'d_고정'!$B$13)</f>
        <v/>
      </c>
      <c r="Z2908">
        <f>(U2908*N2908*Q2908+'d_고정'!$B$3*('6_기대효과'!$H$7/8)*Q2908*'d_고정'!$B$10*P2908*('6_기대효과'!$K$7/'d_고정'!$B$9))*(1-R2908)</f>
        <v/>
      </c>
      <c r="AA2908">
        <f>W2908*L2908*(1-R2908-'d_고정'!$B$13)+U2908*MAX(N2908-'d_고정'!$B$10*P2908*('6_기대효과'!$K$7/'d_고정'!$B$9),0)*Q2908*(1-R2908)</f>
        <v/>
      </c>
      <c r="AB2908">
        <f>Y2908+Z2908</f>
        <v/>
      </c>
      <c r="AC2908">
        <f>Y2908/('d_고정'!$B$5*'6_기대효과'!$H$7/8)/'d_고정'!$B$6</f>
        <v/>
      </c>
      <c r="AD2908">
        <f>Y2908/('d_고정'!$B$8*'6_기대효과'!$H$7/8)</f>
        <v/>
      </c>
    </row>
    <row r="2909">
      <c r="A2909">
        <f>RAND()</f>
        <v/>
      </c>
      <c r="B2909">
        <f>IF('d_시나리오'!$J$2='d_시나리오'!$H$2,'d_시나리오'!$I$2,IF(A2909&lt;('d_시나리오'!$I$2-'d_시나리오'!$H$2)/('d_시나리오'!$J$2-'d_시나리오'!$H$2),'d_시나리오'!$H$2+SQRT(A2909*('d_시나리오'!$J$2-'d_시나리오'!$H$2)*('d_시나리오'!$I$2-'d_시나리오'!$H$2)),'d_시나리오'!$J$2-SQRT((1-A2909)*('d_시나리오'!$J$2-'d_시나리오'!$H$2)*('d_시나리오'!$J$2-'d_시나리오'!$I$2))))</f>
        <v/>
      </c>
      <c r="C2909">
        <f>RAND()</f>
        <v/>
      </c>
      <c r="D2909">
        <f>BETAINV(RAND(),IF(C2909&lt;'d_고정'!$B$26,'d_고정'!$B$23,'d_고정'!$B$16)+1,'d_고정'!$B$17-IF(C2909&lt;'d_고정'!$B$26,'d_고정'!$B$23,'d_고정'!$B$16)+1)*('d_고정'!$B$14+('d_고정'!$B$15-'d_고정'!$B$14)*RAND())</f>
        <v/>
      </c>
      <c r="E2909">
        <f>INDEX('d_분포'!$A$2:$A$28,RANDBETWEEN(1,27))</f>
        <v/>
      </c>
      <c r="F2909">
        <f>INDEX('d_분포'!$C$2:$C$5,RANDBETWEEN(1,4))*(0.9+0.2*RAND())</f>
        <v/>
      </c>
      <c r="G2909">
        <f>RAND()</f>
        <v/>
      </c>
      <c r="H2909">
        <f>(F2909+(1-F2909)*('d_고정'!$B$22*BETAINV(RAND(),IF(G2909&lt;'d_고정'!$B$26,'d_고정'!$B$25,'d_고정'!$B$20)+1,'d_고정'!$B$21-IF(G2909&lt;'d_고정'!$B$26,'d_고정'!$B$25,'d_고정'!$B$20)+1)+(1-'d_고정'!$B$22)*BETAINV(RAND(),IF(G2909&lt;'d_고정'!$B$26,'d_고정'!$B$24,'d_고정'!$B$18)+1,'d_고정'!$B$19-IF(G2909&lt;'d_고정'!$B$26,'d_고정'!$B$24,'d_고정'!$B$18)+1))*('d_고정'!$B$14+('d_고정'!$B$15-'d_고정'!$B$14)*RAND()))/F2909</f>
        <v/>
      </c>
      <c r="I2909">
        <f>RAND()</f>
        <v/>
      </c>
      <c r="J2909">
        <f>IF('d_시나리오'!$J$3='d_시나리오'!$H$3,'d_시나리오'!$I$3,IF(I2909&lt;('d_시나리오'!$I$3-'d_시나리오'!$H$3)/('d_시나리오'!$J$3-'d_시나리오'!$H$3),'d_시나리오'!$H$3+SQRT(I2909*('d_시나리오'!$J$3-'d_시나리오'!$H$3)*('d_시나리오'!$I$3-'d_시나리오'!$H$3)),'d_시나리오'!$J$3-SQRT((1-I2909)*('d_시나리오'!$J$3-'d_시나리오'!$H$3)*('d_시나리오'!$J$3-'d_시나리오'!$I$3))))</f>
        <v/>
      </c>
      <c r="K2909">
        <f>RAND()</f>
        <v/>
      </c>
      <c r="L2909">
        <f>IF('d_시나리오'!$J$4='d_시나리오'!$H$4,'d_시나리오'!$I$4,IF(K2909&lt;('d_시나리오'!$I$4-'d_시나리오'!$H$4)/('d_시나리오'!$J$4-'d_시나리오'!$H$4),'d_시나리오'!$H$4+SQRT(K2909*('d_시나리오'!$J$4-'d_시나리오'!$H$4)*('d_시나리오'!$I$4-'d_시나리오'!$H$4)),'d_시나리오'!$J$4-SQRT((1-K2909)*('d_시나리오'!$J$4-'d_시나리오'!$H$4)*('d_시나리오'!$J$4-'d_시나리오'!$I$4))))</f>
        <v/>
      </c>
      <c r="M2909">
        <f>RAND()</f>
        <v/>
      </c>
      <c r="N2909">
        <f>IF('d_시나리오'!$J$5='d_시나리오'!$H$5,'d_시나리오'!$I$5,IF(M2909&lt;('d_시나리오'!$I$5-'d_시나리오'!$H$5)/('d_시나리오'!$J$5-'d_시나리오'!$H$5),'d_시나리오'!$H$5+SQRT(M2909*('d_시나리오'!$J$5-'d_시나리오'!$H$5)*('d_시나리오'!$I$5-'d_시나리오'!$H$5)),'d_시나리오'!$J$5-SQRT((1-M2909)*('d_시나리오'!$J$5-'d_시나리오'!$H$5)*('d_시나리오'!$J$5-'d_시나리오'!$I$5))))</f>
        <v/>
      </c>
      <c r="O2909">
        <f>RAND()</f>
        <v/>
      </c>
      <c r="P2909">
        <f>IF('d_시나리오'!$J$6='d_시나리오'!$H$6,'d_시나리오'!$I$6,IF(O2909&lt;('d_시나리오'!$I$6-'d_시나리오'!$H$6)/('d_시나리오'!$J$6-'d_시나리오'!$H$6),'d_시나리오'!$H$6+SQRT(O2909*('d_시나리오'!$J$6-'d_시나리오'!$H$6)*('d_시나리오'!$I$6-'d_시나리오'!$H$6)),'d_시나리오'!$J$6-SQRT((1-O2909)*('d_시나리오'!$J$6-'d_시나리오'!$H$6)*('d_시나리오'!$J$6-'d_시나리오'!$I$6))))</f>
        <v/>
      </c>
      <c r="Q2909">
        <f>INDEX('d_분포'!$B$2:$B$57,RANDBETWEEN(1,56))</f>
        <v/>
      </c>
      <c r="R2909">
        <f>BETAINV(RAND(),5,5)</f>
        <v/>
      </c>
      <c r="S2909">
        <f>'d_고정'!$B$1*'6_기대효과'!$H$7*('d_시나리오'!$I$7/'d_고정'!$B$2)*B2909</f>
        <v/>
      </c>
      <c r="T2909">
        <f>S2909*D2909</f>
        <v/>
      </c>
      <c r="U2909">
        <f>S2909*F2909*H2909</f>
        <v/>
      </c>
      <c r="V2909">
        <f>S2909*F2909*(H2909-1)</f>
        <v/>
      </c>
      <c r="W2909">
        <f>U2909*J2909</f>
        <v/>
      </c>
      <c r="X2909">
        <f>T2909+W2909</f>
        <v/>
      </c>
      <c r="Y2909">
        <f>(T2909*E2909+W2909*L2909)*(1-R2909-'d_고정'!$B$13)</f>
        <v/>
      </c>
      <c r="Z2909">
        <f>(U2909*N2909*Q2909+'d_고정'!$B$3*('6_기대효과'!$H$7/8)*Q2909*'d_고정'!$B$10*P2909*('6_기대효과'!$K$7/'d_고정'!$B$9))*(1-R2909)</f>
        <v/>
      </c>
      <c r="AA2909">
        <f>W2909*L2909*(1-R2909-'d_고정'!$B$13)+U2909*MAX(N2909-'d_고정'!$B$10*P2909*('6_기대효과'!$K$7/'d_고정'!$B$9),0)*Q2909*(1-R2909)</f>
        <v/>
      </c>
      <c r="AB2909">
        <f>Y2909+Z2909</f>
        <v/>
      </c>
      <c r="AC2909">
        <f>Y2909/('d_고정'!$B$5*'6_기대효과'!$H$7/8)/'d_고정'!$B$6</f>
        <v/>
      </c>
      <c r="AD2909">
        <f>Y2909/('d_고정'!$B$8*'6_기대효과'!$H$7/8)</f>
        <v/>
      </c>
    </row>
    <row r="2910">
      <c r="A2910">
        <f>RAND()</f>
        <v/>
      </c>
      <c r="B2910">
        <f>IF('d_시나리오'!$J$2='d_시나리오'!$H$2,'d_시나리오'!$I$2,IF(A2910&lt;('d_시나리오'!$I$2-'d_시나리오'!$H$2)/('d_시나리오'!$J$2-'d_시나리오'!$H$2),'d_시나리오'!$H$2+SQRT(A2910*('d_시나리오'!$J$2-'d_시나리오'!$H$2)*('d_시나리오'!$I$2-'d_시나리오'!$H$2)),'d_시나리오'!$J$2-SQRT((1-A2910)*('d_시나리오'!$J$2-'d_시나리오'!$H$2)*('d_시나리오'!$J$2-'d_시나리오'!$I$2))))</f>
        <v/>
      </c>
      <c r="C2910">
        <f>RAND()</f>
        <v/>
      </c>
      <c r="D2910">
        <f>BETAINV(RAND(),IF(C2910&lt;'d_고정'!$B$26,'d_고정'!$B$23,'d_고정'!$B$16)+1,'d_고정'!$B$17-IF(C2910&lt;'d_고정'!$B$26,'d_고정'!$B$23,'d_고정'!$B$16)+1)*('d_고정'!$B$14+('d_고정'!$B$15-'d_고정'!$B$14)*RAND())</f>
        <v/>
      </c>
      <c r="E2910">
        <f>INDEX('d_분포'!$A$2:$A$28,RANDBETWEEN(1,27))</f>
        <v/>
      </c>
      <c r="F2910">
        <f>INDEX('d_분포'!$C$2:$C$5,RANDBETWEEN(1,4))*(0.9+0.2*RAND())</f>
        <v/>
      </c>
      <c r="G2910">
        <f>RAND()</f>
        <v/>
      </c>
      <c r="H2910">
        <f>(F2910+(1-F2910)*('d_고정'!$B$22*BETAINV(RAND(),IF(G2910&lt;'d_고정'!$B$26,'d_고정'!$B$25,'d_고정'!$B$20)+1,'d_고정'!$B$21-IF(G2910&lt;'d_고정'!$B$26,'d_고정'!$B$25,'d_고정'!$B$20)+1)+(1-'d_고정'!$B$22)*BETAINV(RAND(),IF(G2910&lt;'d_고정'!$B$26,'d_고정'!$B$24,'d_고정'!$B$18)+1,'d_고정'!$B$19-IF(G2910&lt;'d_고정'!$B$26,'d_고정'!$B$24,'d_고정'!$B$18)+1))*('d_고정'!$B$14+('d_고정'!$B$15-'d_고정'!$B$14)*RAND()))/F2910</f>
        <v/>
      </c>
      <c r="I2910">
        <f>RAND()</f>
        <v/>
      </c>
      <c r="J2910">
        <f>IF('d_시나리오'!$J$3='d_시나리오'!$H$3,'d_시나리오'!$I$3,IF(I2910&lt;('d_시나리오'!$I$3-'d_시나리오'!$H$3)/('d_시나리오'!$J$3-'d_시나리오'!$H$3),'d_시나리오'!$H$3+SQRT(I2910*('d_시나리오'!$J$3-'d_시나리오'!$H$3)*('d_시나리오'!$I$3-'d_시나리오'!$H$3)),'d_시나리오'!$J$3-SQRT((1-I2910)*('d_시나리오'!$J$3-'d_시나리오'!$H$3)*('d_시나리오'!$J$3-'d_시나리오'!$I$3))))</f>
        <v/>
      </c>
      <c r="K2910">
        <f>RAND()</f>
        <v/>
      </c>
      <c r="L2910">
        <f>IF('d_시나리오'!$J$4='d_시나리오'!$H$4,'d_시나리오'!$I$4,IF(K2910&lt;('d_시나리오'!$I$4-'d_시나리오'!$H$4)/('d_시나리오'!$J$4-'d_시나리오'!$H$4),'d_시나리오'!$H$4+SQRT(K2910*('d_시나리오'!$J$4-'d_시나리오'!$H$4)*('d_시나리오'!$I$4-'d_시나리오'!$H$4)),'d_시나리오'!$J$4-SQRT((1-K2910)*('d_시나리오'!$J$4-'d_시나리오'!$H$4)*('d_시나리오'!$J$4-'d_시나리오'!$I$4))))</f>
        <v/>
      </c>
      <c r="M2910">
        <f>RAND()</f>
        <v/>
      </c>
      <c r="N2910">
        <f>IF('d_시나리오'!$J$5='d_시나리오'!$H$5,'d_시나리오'!$I$5,IF(M2910&lt;('d_시나리오'!$I$5-'d_시나리오'!$H$5)/('d_시나리오'!$J$5-'d_시나리오'!$H$5),'d_시나리오'!$H$5+SQRT(M2910*('d_시나리오'!$J$5-'d_시나리오'!$H$5)*('d_시나리오'!$I$5-'d_시나리오'!$H$5)),'d_시나리오'!$J$5-SQRT((1-M2910)*('d_시나리오'!$J$5-'d_시나리오'!$H$5)*('d_시나리오'!$J$5-'d_시나리오'!$I$5))))</f>
        <v/>
      </c>
      <c r="O2910">
        <f>RAND()</f>
        <v/>
      </c>
      <c r="P2910">
        <f>IF('d_시나리오'!$J$6='d_시나리오'!$H$6,'d_시나리오'!$I$6,IF(O2910&lt;('d_시나리오'!$I$6-'d_시나리오'!$H$6)/('d_시나리오'!$J$6-'d_시나리오'!$H$6),'d_시나리오'!$H$6+SQRT(O2910*('d_시나리오'!$J$6-'d_시나리오'!$H$6)*('d_시나리오'!$I$6-'d_시나리오'!$H$6)),'d_시나리오'!$J$6-SQRT((1-O2910)*('d_시나리오'!$J$6-'d_시나리오'!$H$6)*('d_시나리오'!$J$6-'d_시나리오'!$I$6))))</f>
        <v/>
      </c>
      <c r="Q2910">
        <f>INDEX('d_분포'!$B$2:$B$57,RANDBETWEEN(1,56))</f>
        <v/>
      </c>
      <c r="R2910">
        <f>BETAINV(RAND(),5,5)</f>
        <v/>
      </c>
      <c r="S2910">
        <f>'d_고정'!$B$1*'6_기대효과'!$H$7*('d_시나리오'!$I$7/'d_고정'!$B$2)*B2910</f>
        <v/>
      </c>
      <c r="T2910">
        <f>S2910*D2910</f>
        <v/>
      </c>
      <c r="U2910">
        <f>S2910*F2910*H2910</f>
        <v/>
      </c>
      <c r="V2910">
        <f>S2910*F2910*(H2910-1)</f>
        <v/>
      </c>
      <c r="W2910">
        <f>U2910*J2910</f>
        <v/>
      </c>
      <c r="X2910">
        <f>T2910+W2910</f>
        <v/>
      </c>
      <c r="Y2910">
        <f>(T2910*E2910+W2910*L2910)*(1-R2910-'d_고정'!$B$13)</f>
        <v/>
      </c>
      <c r="Z2910">
        <f>(U2910*N2910*Q2910+'d_고정'!$B$3*('6_기대효과'!$H$7/8)*Q2910*'d_고정'!$B$10*P2910*('6_기대효과'!$K$7/'d_고정'!$B$9))*(1-R2910)</f>
        <v/>
      </c>
      <c r="AA2910">
        <f>W2910*L2910*(1-R2910-'d_고정'!$B$13)+U2910*MAX(N2910-'d_고정'!$B$10*P2910*('6_기대효과'!$K$7/'d_고정'!$B$9),0)*Q2910*(1-R2910)</f>
        <v/>
      </c>
      <c r="AB2910">
        <f>Y2910+Z2910</f>
        <v/>
      </c>
      <c r="AC2910">
        <f>Y2910/('d_고정'!$B$5*'6_기대효과'!$H$7/8)/'d_고정'!$B$6</f>
        <v/>
      </c>
      <c r="AD2910">
        <f>Y2910/('d_고정'!$B$8*'6_기대효과'!$H$7/8)</f>
        <v/>
      </c>
    </row>
    <row r="2911">
      <c r="A2911">
        <f>RAND()</f>
        <v/>
      </c>
      <c r="B2911">
        <f>IF('d_시나리오'!$J$2='d_시나리오'!$H$2,'d_시나리오'!$I$2,IF(A2911&lt;('d_시나리오'!$I$2-'d_시나리오'!$H$2)/('d_시나리오'!$J$2-'d_시나리오'!$H$2),'d_시나리오'!$H$2+SQRT(A2911*('d_시나리오'!$J$2-'d_시나리오'!$H$2)*('d_시나리오'!$I$2-'d_시나리오'!$H$2)),'d_시나리오'!$J$2-SQRT((1-A2911)*('d_시나리오'!$J$2-'d_시나리오'!$H$2)*('d_시나리오'!$J$2-'d_시나리오'!$I$2))))</f>
        <v/>
      </c>
      <c r="C2911">
        <f>RAND()</f>
        <v/>
      </c>
      <c r="D2911">
        <f>BETAINV(RAND(),IF(C2911&lt;'d_고정'!$B$26,'d_고정'!$B$23,'d_고정'!$B$16)+1,'d_고정'!$B$17-IF(C2911&lt;'d_고정'!$B$26,'d_고정'!$B$23,'d_고정'!$B$16)+1)*('d_고정'!$B$14+('d_고정'!$B$15-'d_고정'!$B$14)*RAND())</f>
        <v/>
      </c>
      <c r="E2911">
        <f>INDEX('d_분포'!$A$2:$A$28,RANDBETWEEN(1,27))</f>
        <v/>
      </c>
      <c r="F2911">
        <f>INDEX('d_분포'!$C$2:$C$5,RANDBETWEEN(1,4))*(0.9+0.2*RAND())</f>
        <v/>
      </c>
      <c r="G2911">
        <f>RAND()</f>
        <v/>
      </c>
      <c r="H2911">
        <f>(F2911+(1-F2911)*('d_고정'!$B$22*BETAINV(RAND(),IF(G2911&lt;'d_고정'!$B$26,'d_고정'!$B$25,'d_고정'!$B$20)+1,'d_고정'!$B$21-IF(G2911&lt;'d_고정'!$B$26,'d_고정'!$B$25,'d_고정'!$B$20)+1)+(1-'d_고정'!$B$22)*BETAINV(RAND(),IF(G2911&lt;'d_고정'!$B$26,'d_고정'!$B$24,'d_고정'!$B$18)+1,'d_고정'!$B$19-IF(G2911&lt;'d_고정'!$B$26,'d_고정'!$B$24,'d_고정'!$B$18)+1))*('d_고정'!$B$14+('d_고정'!$B$15-'d_고정'!$B$14)*RAND()))/F2911</f>
        <v/>
      </c>
      <c r="I2911">
        <f>RAND()</f>
        <v/>
      </c>
      <c r="J2911">
        <f>IF('d_시나리오'!$J$3='d_시나리오'!$H$3,'d_시나리오'!$I$3,IF(I2911&lt;('d_시나리오'!$I$3-'d_시나리오'!$H$3)/('d_시나리오'!$J$3-'d_시나리오'!$H$3),'d_시나리오'!$H$3+SQRT(I2911*('d_시나리오'!$J$3-'d_시나리오'!$H$3)*('d_시나리오'!$I$3-'d_시나리오'!$H$3)),'d_시나리오'!$J$3-SQRT((1-I2911)*('d_시나리오'!$J$3-'d_시나리오'!$H$3)*('d_시나리오'!$J$3-'d_시나리오'!$I$3))))</f>
        <v/>
      </c>
      <c r="K2911">
        <f>RAND()</f>
        <v/>
      </c>
      <c r="L2911">
        <f>IF('d_시나리오'!$J$4='d_시나리오'!$H$4,'d_시나리오'!$I$4,IF(K2911&lt;('d_시나리오'!$I$4-'d_시나리오'!$H$4)/('d_시나리오'!$J$4-'d_시나리오'!$H$4),'d_시나리오'!$H$4+SQRT(K2911*('d_시나리오'!$J$4-'d_시나리오'!$H$4)*('d_시나리오'!$I$4-'d_시나리오'!$H$4)),'d_시나리오'!$J$4-SQRT((1-K2911)*('d_시나리오'!$J$4-'d_시나리오'!$H$4)*('d_시나리오'!$J$4-'d_시나리오'!$I$4))))</f>
        <v/>
      </c>
      <c r="M2911">
        <f>RAND()</f>
        <v/>
      </c>
      <c r="N2911">
        <f>IF('d_시나리오'!$J$5='d_시나리오'!$H$5,'d_시나리오'!$I$5,IF(M2911&lt;('d_시나리오'!$I$5-'d_시나리오'!$H$5)/('d_시나리오'!$J$5-'d_시나리오'!$H$5),'d_시나리오'!$H$5+SQRT(M2911*('d_시나리오'!$J$5-'d_시나리오'!$H$5)*('d_시나리오'!$I$5-'d_시나리오'!$H$5)),'d_시나리오'!$J$5-SQRT((1-M2911)*('d_시나리오'!$J$5-'d_시나리오'!$H$5)*('d_시나리오'!$J$5-'d_시나리오'!$I$5))))</f>
        <v/>
      </c>
      <c r="O2911">
        <f>RAND()</f>
        <v/>
      </c>
      <c r="P2911">
        <f>IF('d_시나리오'!$J$6='d_시나리오'!$H$6,'d_시나리오'!$I$6,IF(O2911&lt;('d_시나리오'!$I$6-'d_시나리오'!$H$6)/('d_시나리오'!$J$6-'d_시나리오'!$H$6),'d_시나리오'!$H$6+SQRT(O2911*('d_시나리오'!$J$6-'d_시나리오'!$H$6)*('d_시나리오'!$I$6-'d_시나리오'!$H$6)),'d_시나리오'!$J$6-SQRT((1-O2911)*('d_시나리오'!$J$6-'d_시나리오'!$H$6)*('d_시나리오'!$J$6-'d_시나리오'!$I$6))))</f>
        <v/>
      </c>
      <c r="Q2911">
        <f>INDEX('d_분포'!$B$2:$B$57,RANDBETWEEN(1,56))</f>
        <v/>
      </c>
      <c r="R2911">
        <f>BETAINV(RAND(),5,5)</f>
        <v/>
      </c>
      <c r="S2911">
        <f>'d_고정'!$B$1*'6_기대효과'!$H$7*('d_시나리오'!$I$7/'d_고정'!$B$2)*B2911</f>
        <v/>
      </c>
      <c r="T2911">
        <f>S2911*D2911</f>
        <v/>
      </c>
      <c r="U2911">
        <f>S2911*F2911*H2911</f>
        <v/>
      </c>
      <c r="V2911">
        <f>S2911*F2911*(H2911-1)</f>
        <v/>
      </c>
      <c r="W2911">
        <f>U2911*J2911</f>
        <v/>
      </c>
      <c r="X2911">
        <f>T2911+W2911</f>
        <v/>
      </c>
      <c r="Y2911">
        <f>(T2911*E2911+W2911*L2911)*(1-R2911-'d_고정'!$B$13)</f>
        <v/>
      </c>
      <c r="Z2911">
        <f>(U2911*N2911*Q2911+'d_고정'!$B$3*('6_기대효과'!$H$7/8)*Q2911*'d_고정'!$B$10*P2911*('6_기대효과'!$K$7/'d_고정'!$B$9))*(1-R2911)</f>
        <v/>
      </c>
      <c r="AA2911">
        <f>W2911*L2911*(1-R2911-'d_고정'!$B$13)+U2911*MAX(N2911-'d_고정'!$B$10*P2911*('6_기대효과'!$K$7/'d_고정'!$B$9),0)*Q2911*(1-R2911)</f>
        <v/>
      </c>
      <c r="AB2911">
        <f>Y2911+Z2911</f>
        <v/>
      </c>
      <c r="AC2911">
        <f>Y2911/('d_고정'!$B$5*'6_기대효과'!$H$7/8)/'d_고정'!$B$6</f>
        <v/>
      </c>
      <c r="AD2911">
        <f>Y2911/('d_고정'!$B$8*'6_기대효과'!$H$7/8)</f>
        <v/>
      </c>
    </row>
    <row r="2912">
      <c r="A2912">
        <f>RAND()</f>
        <v/>
      </c>
      <c r="B2912">
        <f>IF('d_시나리오'!$J$2='d_시나리오'!$H$2,'d_시나리오'!$I$2,IF(A2912&lt;('d_시나리오'!$I$2-'d_시나리오'!$H$2)/('d_시나리오'!$J$2-'d_시나리오'!$H$2),'d_시나리오'!$H$2+SQRT(A2912*('d_시나리오'!$J$2-'d_시나리오'!$H$2)*('d_시나리오'!$I$2-'d_시나리오'!$H$2)),'d_시나리오'!$J$2-SQRT((1-A2912)*('d_시나리오'!$J$2-'d_시나리오'!$H$2)*('d_시나리오'!$J$2-'d_시나리오'!$I$2))))</f>
        <v/>
      </c>
      <c r="C2912">
        <f>RAND()</f>
        <v/>
      </c>
      <c r="D2912">
        <f>BETAINV(RAND(),IF(C2912&lt;'d_고정'!$B$26,'d_고정'!$B$23,'d_고정'!$B$16)+1,'d_고정'!$B$17-IF(C2912&lt;'d_고정'!$B$26,'d_고정'!$B$23,'d_고정'!$B$16)+1)*('d_고정'!$B$14+('d_고정'!$B$15-'d_고정'!$B$14)*RAND())</f>
        <v/>
      </c>
      <c r="E2912">
        <f>INDEX('d_분포'!$A$2:$A$28,RANDBETWEEN(1,27))</f>
        <v/>
      </c>
      <c r="F2912">
        <f>INDEX('d_분포'!$C$2:$C$5,RANDBETWEEN(1,4))*(0.9+0.2*RAND())</f>
        <v/>
      </c>
      <c r="G2912">
        <f>RAND()</f>
        <v/>
      </c>
      <c r="H2912">
        <f>(F2912+(1-F2912)*('d_고정'!$B$22*BETAINV(RAND(),IF(G2912&lt;'d_고정'!$B$26,'d_고정'!$B$25,'d_고정'!$B$20)+1,'d_고정'!$B$21-IF(G2912&lt;'d_고정'!$B$26,'d_고정'!$B$25,'d_고정'!$B$20)+1)+(1-'d_고정'!$B$22)*BETAINV(RAND(),IF(G2912&lt;'d_고정'!$B$26,'d_고정'!$B$24,'d_고정'!$B$18)+1,'d_고정'!$B$19-IF(G2912&lt;'d_고정'!$B$26,'d_고정'!$B$24,'d_고정'!$B$18)+1))*('d_고정'!$B$14+('d_고정'!$B$15-'d_고정'!$B$14)*RAND()))/F2912</f>
        <v/>
      </c>
      <c r="I2912">
        <f>RAND()</f>
        <v/>
      </c>
      <c r="J2912">
        <f>IF('d_시나리오'!$J$3='d_시나리오'!$H$3,'d_시나리오'!$I$3,IF(I2912&lt;('d_시나리오'!$I$3-'d_시나리오'!$H$3)/('d_시나리오'!$J$3-'d_시나리오'!$H$3),'d_시나리오'!$H$3+SQRT(I2912*('d_시나리오'!$J$3-'d_시나리오'!$H$3)*('d_시나리오'!$I$3-'d_시나리오'!$H$3)),'d_시나리오'!$J$3-SQRT((1-I2912)*('d_시나리오'!$J$3-'d_시나리오'!$H$3)*('d_시나리오'!$J$3-'d_시나리오'!$I$3))))</f>
        <v/>
      </c>
      <c r="K2912">
        <f>RAND()</f>
        <v/>
      </c>
      <c r="L2912">
        <f>IF('d_시나리오'!$J$4='d_시나리오'!$H$4,'d_시나리오'!$I$4,IF(K2912&lt;('d_시나리오'!$I$4-'d_시나리오'!$H$4)/('d_시나리오'!$J$4-'d_시나리오'!$H$4),'d_시나리오'!$H$4+SQRT(K2912*('d_시나리오'!$J$4-'d_시나리오'!$H$4)*('d_시나리오'!$I$4-'d_시나리오'!$H$4)),'d_시나리오'!$J$4-SQRT((1-K2912)*('d_시나리오'!$J$4-'d_시나리오'!$H$4)*('d_시나리오'!$J$4-'d_시나리오'!$I$4))))</f>
        <v/>
      </c>
      <c r="M2912">
        <f>RAND()</f>
        <v/>
      </c>
      <c r="N2912">
        <f>IF('d_시나리오'!$J$5='d_시나리오'!$H$5,'d_시나리오'!$I$5,IF(M2912&lt;('d_시나리오'!$I$5-'d_시나리오'!$H$5)/('d_시나리오'!$J$5-'d_시나리오'!$H$5),'d_시나리오'!$H$5+SQRT(M2912*('d_시나리오'!$J$5-'d_시나리오'!$H$5)*('d_시나리오'!$I$5-'d_시나리오'!$H$5)),'d_시나리오'!$J$5-SQRT((1-M2912)*('d_시나리오'!$J$5-'d_시나리오'!$H$5)*('d_시나리오'!$J$5-'d_시나리오'!$I$5))))</f>
        <v/>
      </c>
      <c r="O2912">
        <f>RAND()</f>
        <v/>
      </c>
      <c r="P2912">
        <f>IF('d_시나리오'!$J$6='d_시나리오'!$H$6,'d_시나리오'!$I$6,IF(O2912&lt;('d_시나리오'!$I$6-'d_시나리오'!$H$6)/('d_시나리오'!$J$6-'d_시나리오'!$H$6),'d_시나리오'!$H$6+SQRT(O2912*('d_시나리오'!$J$6-'d_시나리오'!$H$6)*('d_시나리오'!$I$6-'d_시나리오'!$H$6)),'d_시나리오'!$J$6-SQRT((1-O2912)*('d_시나리오'!$J$6-'d_시나리오'!$H$6)*('d_시나리오'!$J$6-'d_시나리오'!$I$6))))</f>
        <v/>
      </c>
      <c r="Q2912">
        <f>INDEX('d_분포'!$B$2:$B$57,RANDBETWEEN(1,56))</f>
        <v/>
      </c>
      <c r="R2912">
        <f>BETAINV(RAND(),5,5)</f>
        <v/>
      </c>
      <c r="S2912">
        <f>'d_고정'!$B$1*'6_기대효과'!$H$7*('d_시나리오'!$I$7/'d_고정'!$B$2)*B2912</f>
        <v/>
      </c>
      <c r="T2912">
        <f>S2912*D2912</f>
        <v/>
      </c>
      <c r="U2912">
        <f>S2912*F2912*H2912</f>
        <v/>
      </c>
      <c r="V2912">
        <f>S2912*F2912*(H2912-1)</f>
        <v/>
      </c>
      <c r="W2912">
        <f>U2912*J2912</f>
        <v/>
      </c>
      <c r="X2912">
        <f>T2912+W2912</f>
        <v/>
      </c>
      <c r="Y2912">
        <f>(T2912*E2912+W2912*L2912)*(1-R2912-'d_고정'!$B$13)</f>
        <v/>
      </c>
      <c r="Z2912">
        <f>(U2912*N2912*Q2912+'d_고정'!$B$3*('6_기대효과'!$H$7/8)*Q2912*'d_고정'!$B$10*P2912*('6_기대효과'!$K$7/'d_고정'!$B$9))*(1-R2912)</f>
        <v/>
      </c>
      <c r="AA2912">
        <f>W2912*L2912*(1-R2912-'d_고정'!$B$13)+U2912*MAX(N2912-'d_고정'!$B$10*P2912*('6_기대효과'!$K$7/'d_고정'!$B$9),0)*Q2912*(1-R2912)</f>
        <v/>
      </c>
      <c r="AB2912">
        <f>Y2912+Z2912</f>
        <v/>
      </c>
      <c r="AC2912">
        <f>Y2912/('d_고정'!$B$5*'6_기대효과'!$H$7/8)/'d_고정'!$B$6</f>
        <v/>
      </c>
      <c r="AD2912">
        <f>Y2912/('d_고정'!$B$8*'6_기대효과'!$H$7/8)</f>
        <v/>
      </c>
    </row>
    <row r="2913">
      <c r="A2913">
        <f>RAND()</f>
        <v/>
      </c>
      <c r="B2913">
        <f>IF('d_시나리오'!$J$2='d_시나리오'!$H$2,'d_시나리오'!$I$2,IF(A2913&lt;('d_시나리오'!$I$2-'d_시나리오'!$H$2)/('d_시나리오'!$J$2-'d_시나리오'!$H$2),'d_시나리오'!$H$2+SQRT(A2913*('d_시나리오'!$J$2-'d_시나리오'!$H$2)*('d_시나리오'!$I$2-'d_시나리오'!$H$2)),'d_시나리오'!$J$2-SQRT((1-A2913)*('d_시나리오'!$J$2-'d_시나리오'!$H$2)*('d_시나리오'!$J$2-'d_시나리오'!$I$2))))</f>
        <v/>
      </c>
      <c r="C2913">
        <f>RAND()</f>
        <v/>
      </c>
      <c r="D2913">
        <f>BETAINV(RAND(),IF(C2913&lt;'d_고정'!$B$26,'d_고정'!$B$23,'d_고정'!$B$16)+1,'d_고정'!$B$17-IF(C2913&lt;'d_고정'!$B$26,'d_고정'!$B$23,'d_고정'!$B$16)+1)*('d_고정'!$B$14+('d_고정'!$B$15-'d_고정'!$B$14)*RAND())</f>
        <v/>
      </c>
      <c r="E2913">
        <f>INDEX('d_분포'!$A$2:$A$28,RANDBETWEEN(1,27))</f>
        <v/>
      </c>
      <c r="F2913">
        <f>INDEX('d_분포'!$C$2:$C$5,RANDBETWEEN(1,4))*(0.9+0.2*RAND())</f>
        <v/>
      </c>
      <c r="G2913">
        <f>RAND()</f>
        <v/>
      </c>
      <c r="H2913">
        <f>(F2913+(1-F2913)*('d_고정'!$B$22*BETAINV(RAND(),IF(G2913&lt;'d_고정'!$B$26,'d_고정'!$B$25,'d_고정'!$B$20)+1,'d_고정'!$B$21-IF(G2913&lt;'d_고정'!$B$26,'d_고정'!$B$25,'d_고정'!$B$20)+1)+(1-'d_고정'!$B$22)*BETAINV(RAND(),IF(G2913&lt;'d_고정'!$B$26,'d_고정'!$B$24,'d_고정'!$B$18)+1,'d_고정'!$B$19-IF(G2913&lt;'d_고정'!$B$26,'d_고정'!$B$24,'d_고정'!$B$18)+1))*('d_고정'!$B$14+('d_고정'!$B$15-'d_고정'!$B$14)*RAND()))/F2913</f>
        <v/>
      </c>
      <c r="I2913">
        <f>RAND()</f>
        <v/>
      </c>
      <c r="J2913">
        <f>IF('d_시나리오'!$J$3='d_시나리오'!$H$3,'d_시나리오'!$I$3,IF(I2913&lt;('d_시나리오'!$I$3-'d_시나리오'!$H$3)/('d_시나리오'!$J$3-'d_시나리오'!$H$3),'d_시나리오'!$H$3+SQRT(I2913*('d_시나리오'!$J$3-'d_시나리오'!$H$3)*('d_시나리오'!$I$3-'d_시나리오'!$H$3)),'d_시나리오'!$J$3-SQRT((1-I2913)*('d_시나리오'!$J$3-'d_시나리오'!$H$3)*('d_시나리오'!$J$3-'d_시나리오'!$I$3))))</f>
        <v/>
      </c>
      <c r="K2913">
        <f>RAND()</f>
        <v/>
      </c>
      <c r="L2913">
        <f>IF('d_시나리오'!$J$4='d_시나리오'!$H$4,'d_시나리오'!$I$4,IF(K2913&lt;('d_시나리오'!$I$4-'d_시나리오'!$H$4)/('d_시나리오'!$J$4-'d_시나리오'!$H$4),'d_시나리오'!$H$4+SQRT(K2913*('d_시나리오'!$J$4-'d_시나리오'!$H$4)*('d_시나리오'!$I$4-'d_시나리오'!$H$4)),'d_시나리오'!$J$4-SQRT((1-K2913)*('d_시나리오'!$J$4-'d_시나리오'!$H$4)*('d_시나리오'!$J$4-'d_시나리오'!$I$4))))</f>
        <v/>
      </c>
      <c r="M2913">
        <f>RAND()</f>
        <v/>
      </c>
      <c r="N2913">
        <f>IF('d_시나리오'!$J$5='d_시나리오'!$H$5,'d_시나리오'!$I$5,IF(M2913&lt;('d_시나리오'!$I$5-'d_시나리오'!$H$5)/('d_시나리오'!$J$5-'d_시나리오'!$H$5),'d_시나리오'!$H$5+SQRT(M2913*('d_시나리오'!$J$5-'d_시나리오'!$H$5)*('d_시나리오'!$I$5-'d_시나리오'!$H$5)),'d_시나리오'!$J$5-SQRT((1-M2913)*('d_시나리오'!$J$5-'d_시나리오'!$H$5)*('d_시나리오'!$J$5-'d_시나리오'!$I$5))))</f>
        <v/>
      </c>
      <c r="O2913">
        <f>RAND()</f>
        <v/>
      </c>
      <c r="P2913">
        <f>IF('d_시나리오'!$J$6='d_시나리오'!$H$6,'d_시나리오'!$I$6,IF(O2913&lt;('d_시나리오'!$I$6-'d_시나리오'!$H$6)/('d_시나리오'!$J$6-'d_시나리오'!$H$6),'d_시나리오'!$H$6+SQRT(O2913*('d_시나리오'!$J$6-'d_시나리오'!$H$6)*('d_시나리오'!$I$6-'d_시나리오'!$H$6)),'d_시나리오'!$J$6-SQRT((1-O2913)*('d_시나리오'!$J$6-'d_시나리오'!$H$6)*('d_시나리오'!$J$6-'d_시나리오'!$I$6))))</f>
        <v/>
      </c>
      <c r="Q2913">
        <f>INDEX('d_분포'!$B$2:$B$57,RANDBETWEEN(1,56))</f>
        <v/>
      </c>
      <c r="R2913">
        <f>BETAINV(RAND(),5,5)</f>
        <v/>
      </c>
      <c r="S2913">
        <f>'d_고정'!$B$1*'6_기대효과'!$H$7*('d_시나리오'!$I$7/'d_고정'!$B$2)*B2913</f>
        <v/>
      </c>
      <c r="T2913">
        <f>S2913*D2913</f>
        <v/>
      </c>
      <c r="U2913">
        <f>S2913*F2913*H2913</f>
        <v/>
      </c>
      <c r="V2913">
        <f>S2913*F2913*(H2913-1)</f>
        <v/>
      </c>
      <c r="W2913">
        <f>U2913*J2913</f>
        <v/>
      </c>
      <c r="X2913">
        <f>T2913+W2913</f>
        <v/>
      </c>
      <c r="Y2913">
        <f>(T2913*E2913+W2913*L2913)*(1-R2913-'d_고정'!$B$13)</f>
        <v/>
      </c>
      <c r="Z2913">
        <f>(U2913*N2913*Q2913+'d_고정'!$B$3*('6_기대효과'!$H$7/8)*Q2913*'d_고정'!$B$10*P2913*('6_기대효과'!$K$7/'d_고정'!$B$9))*(1-R2913)</f>
        <v/>
      </c>
      <c r="AA2913">
        <f>W2913*L2913*(1-R2913-'d_고정'!$B$13)+U2913*MAX(N2913-'d_고정'!$B$10*P2913*('6_기대효과'!$K$7/'d_고정'!$B$9),0)*Q2913*(1-R2913)</f>
        <v/>
      </c>
      <c r="AB2913">
        <f>Y2913+Z2913</f>
        <v/>
      </c>
      <c r="AC2913">
        <f>Y2913/('d_고정'!$B$5*'6_기대효과'!$H$7/8)/'d_고정'!$B$6</f>
        <v/>
      </c>
      <c r="AD2913">
        <f>Y2913/('d_고정'!$B$8*'6_기대효과'!$H$7/8)</f>
        <v/>
      </c>
    </row>
    <row r="2914">
      <c r="A2914">
        <f>RAND()</f>
        <v/>
      </c>
      <c r="B2914">
        <f>IF('d_시나리오'!$J$2='d_시나리오'!$H$2,'d_시나리오'!$I$2,IF(A2914&lt;('d_시나리오'!$I$2-'d_시나리오'!$H$2)/('d_시나리오'!$J$2-'d_시나리오'!$H$2),'d_시나리오'!$H$2+SQRT(A2914*('d_시나리오'!$J$2-'d_시나리오'!$H$2)*('d_시나리오'!$I$2-'d_시나리오'!$H$2)),'d_시나리오'!$J$2-SQRT((1-A2914)*('d_시나리오'!$J$2-'d_시나리오'!$H$2)*('d_시나리오'!$J$2-'d_시나리오'!$I$2))))</f>
        <v/>
      </c>
      <c r="C2914">
        <f>RAND()</f>
        <v/>
      </c>
      <c r="D2914">
        <f>BETAINV(RAND(),IF(C2914&lt;'d_고정'!$B$26,'d_고정'!$B$23,'d_고정'!$B$16)+1,'d_고정'!$B$17-IF(C2914&lt;'d_고정'!$B$26,'d_고정'!$B$23,'d_고정'!$B$16)+1)*('d_고정'!$B$14+('d_고정'!$B$15-'d_고정'!$B$14)*RAND())</f>
        <v/>
      </c>
      <c r="E2914">
        <f>INDEX('d_분포'!$A$2:$A$28,RANDBETWEEN(1,27))</f>
        <v/>
      </c>
      <c r="F2914">
        <f>INDEX('d_분포'!$C$2:$C$5,RANDBETWEEN(1,4))*(0.9+0.2*RAND())</f>
        <v/>
      </c>
      <c r="G2914">
        <f>RAND()</f>
        <v/>
      </c>
      <c r="H2914">
        <f>(F2914+(1-F2914)*('d_고정'!$B$22*BETAINV(RAND(),IF(G2914&lt;'d_고정'!$B$26,'d_고정'!$B$25,'d_고정'!$B$20)+1,'d_고정'!$B$21-IF(G2914&lt;'d_고정'!$B$26,'d_고정'!$B$25,'d_고정'!$B$20)+1)+(1-'d_고정'!$B$22)*BETAINV(RAND(),IF(G2914&lt;'d_고정'!$B$26,'d_고정'!$B$24,'d_고정'!$B$18)+1,'d_고정'!$B$19-IF(G2914&lt;'d_고정'!$B$26,'d_고정'!$B$24,'d_고정'!$B$18)+1))*('d_고정'!$B$14+('d_고정'!$B$15-'d_고정'!$B$14)*RAND()))/F2914</f>
        <v/>
      </c>
      <c r="I2914">
        <f>RAND()</f>
        <v/>
      </c>
      <c r="J2914">
        <f>IF('d_시나리오'!$J$3='d_시나리오'!$H$3,'d_시나리오'!$I$3,IF(I2914&lt;('d_시나리오'!$I$3-'d_시나리오'!$H$3)/('d_시나리오'!$J$3-'d_시나리오'!$H$3),'d_시나리오'!$H$3+SQRT(I2914*('d_시나리오'!$J$3-'d_시나리오'!$H$3)*('d_시나리오'!$I$3-'d_시나리오'!$H$3)),'d_시나리오'!$J$3-SQRT((1-I2914)*('d_시나리오'!$J$3-'d_시나리오'!$H$3)*('d_시나리오'!$J$3-'d_시나리오'!$I$3))))</f>
        <v/>
      </c>
      <c r="K2914">
        <f>RAND()</f>
        <v/>
      </c>
      <c r="L2914">
        <f>IF('d_시나리오'!$J$4='d_시나리오'!$H$4,'d_시나리오'!$I$4,IF(K2914&lt;('d_시나리오'!$I$4-'d_시나리오'!$H$4)/('d_시나리오'!$J$4-'d_시나리오'!$H$4),'d_시나리오'!$H$4+SQRT(K2914*('d_시나리오'!$J$4-'d_시나리오'!$H$4)*('d_시나리오'!$I$4-'d_시나리오'!$H$4)),'d_시나리오'!$J$4-SQRT((1-K2914)*('d_시나리오'!$J$4-'d_시나리오'!$H$4)*('d_시나리오'!$J$4-'d_시나리오'!$I$4))))</f>
        <v/>
      </c>
      <c r="M2914">
        <f>RAND()</f>
        <v/>
      </c>
      <c r="N2914">
        <f>IF('d_시나리오'!$J$5='d_시나리오'!$H$5,'d_시나리오'!$I$5,IF(M2914&lt;('d_시나리오'!$I$5-'d_시나리오'!$H$5)/('d_시나리오'!$J$5-'d_시나리오'!$H$5),'d_시나리오'!$H$5+SQRT(M2914*('d_시나리오'!$J$5-'d_시나리오'!$H$5)*('d_시나리오'!$I$5-'d_시나리오'!$H$5)),'d_시나리오'!$J$5-SQRT((1-M2914)*('d_시나리오'!$J$5-'d_시나리오'!$H$5)*('d_시나리오'!$J$5-'d_시나리오'!$I$5))))</f>
        <v/>
      </c>
      <c r="O2914">
        <f>RAND()</f>
        <v/>
      </c>
      <c r="P2914">
        <f>IF('d_시나리오'!$J$6='d_시나리오'!$H$6,'d_시나리오'!$I$6,IF(O2914&lt;('d_시나리오'!$I$6-'d_시나리오'!$H$6)/('d_시나리오'!$J$6-'d_시나리오'!$H$6),'d_시나리오'!$H$6+SQRT(O2914*('d_시나리오'!$J$6-'d_시나리오'!$H$6)*('d_시나리오'!$I$6-'d_시나리오'!$H$6)),'d_시나리오'!$J$6-SQRT((1-O2914)*('d_시나리오'!$J$6-'d_시나리오'!$H$6)*('d_시나리오'!$J$6-'d_시나리오'!$I$6))))</f>
        <v/>
      </c>
      <c r="Q2914">
        <f>INDEX('d_분포'!$B$2:$B$57,RANDBETWEEN(1,56))</f>
        <v/>
      </c>
      <c r="R2914">
        <f>BETAINV(RAND(),5,5)</f>
        <v/>
      </c>
      <c r="S2914">
        <f>'d_고정'!$B$1*'6_기대효과'!$H$7*('d_시나리오'!$I$7/'d_고정'!$B$2)*B2914</f>
        <v/>
      </c>
      <c r="T2914">
        <f>S2914*D2914</f>
        <v/>
      </c>
      <c r="U2914">
        <f>S2914*F2914*H2914</f>
        <v/>
      </c>
      <c r="V2914">
        <f>S2914*F2914*(H2914-1)</f>
        <v/>
      </c>
      <c r="W2914">
        <f>U2914*J2914</f>
        <v/>
      </c>
      <c r="X2914">
        <f>T2914+W2914</f>
        <v/>
      </c>
      <c r="Y2914">
        <f>(T2914*E2914+W2914*L2914)*(1-R2914-'d_고정'!$B$13)</f>
        <v/>
      </c>
      <c r="Z2914">
        <f>(U2914*N2914*Q2914+'d_고정'!$B$3*('6_기대효과'!$H$7/8)*Q2914*'d_고정'!$B$10*P2914*('6_기대효과'!$K$7/'d_고정'!$B$9))*(1-R2914)</f>
        <v/>
      </c>
      <c r="AA2914">
        <f>W2914*L2914*(1-R2914-'d_고정'!$B$13)+U2914*MAX(N2914-'d_고정'!$B$10*P2914*('6_기대효과'!$K$7/'d_고정'!$B$9),0)*Q2914*(1-R2914)</f>
        <v/>
      </c>
      <c r="AB2914">
        <f>Y2914+Z2914</f>
        <v/>
      </c>
      <c r="AC2914">
        <f>Y2914/('d_고정'!$B$5*'6_기대효과'!$H$7/8)/'d_고정'!$B$6</f>
        <v/>
      </c>
      <c r="AD2914">
        <f>Y2914/('d_고정'!$B$8*'6_기대효과'!$H$7/8)</f>
        <v/>
      </c>
    </row>
    <row r="2915">
      <c r="A2915">
        <f>RAND()</f>
        <v/>
      </c>
      <c r="B2915">
        <f>IF('d_시나리오'!$J$2='d_시나리오'!$H$2,'d_시나리오'!$I$2,IF(A2915&lt;('d_시나리오'!$I$2-'d_시나리오'!$H$2)/('d_시나리오'!$J$2-'d_시나리오'!$H$2),'d_시나리오'!$H$2+SQRT(A2915*('d_시나리오'!$J$2-'d_시나리오'!$H$2)*('d_시나리오'!$I$2-'d_시나리오'!$H$2)),'d_시나리오'!$J$2-SQRT((1-A2915)*('d_시나리오'!$J$2-'d_시나리오'!$H$2)*('d_시나리오'!$J$2-'d_시나리오'!$I$2))))</f>
        <v/>
      </c>
      <c r="C2915">
        <f>RAND()</f>
        <v/>
      </c>
      <c r="D2915">
        <f>BETAINV(RAND(),IF(C2915&lt;'d_고정'!$B$26,'d_고정'!$B$23,'d_고정'!$B$16)+1,'d_고정'!$B$17-IF(C2915&lt;'d_고정'!$B$26,'d_고정'!$B$23,'d_고정'!$B$16)+1)*('d_고정'!$B$14+('d_고정'!$B$15-'d_고정'!$B$14)*RAND())</f>
        <v/>
      </c>
      <c r="E2915">
        <f>INDEX('d_분포'!$A$2:$A$28,RANDBETWEEN(1,27))</f>
        <v/>
      </c>
      <c r="F2915">
        <f>INDEX('d_분포'!$C$2:$C$5,RANDBETWEEN(1,4))*(0.9+0.2*RAND())</f>
        <v/>
      </c>
      <c r="G2915">
        <f>RAND()</f>
        <v/>
      </c>
      <c r="H2915">
        <f>(F2915+(1-F2915)*('d_고정'!$B$22*BETAINV(RAND(),IF(G2915&lt;'d_고정'!$B$26,'d_고정'!$B$25,'d_고정'!$B$20)+1,'d_고정'!$B$21-IF(G2915&lt;'d_고정'!$B$26,'d_고정'!$B$25,'d_고정'!$B$20)+1)+(1-'d_고정'!$B$22)*BETAINV(RAND(),IF(G2915&lt;'d_고정'!$B$26,'d_고정'!$B$24,'d_고정'!$B$18)+1,'d_고정'!$B$19-IF(G2915&lt;'d_고정'!$B$26,'d_고정'!$B$24,'d_고정'!$B$18)+1))*('d_고정'!$B$14+('d_고정'!$B$15-'d_고정'!$B$14)*RAND()))/F2915</f>
        <v/>
      </c>
      <c r="I2915">
        <f>RAND()</f>
        <v/>
      </c>
      <c r="J2915">
        <f>IF('d_시나리오'!$J$3='d_시나리오'!$H$3,'d_시나리오'!$I$3,IF(I2915&lt;('d_시나리오'!$I$3-'d_시나리오'!$H$3)/('d_시나리오'!$J$3-'d_시나리오'!$H$3),'d_시나리오'!$H$3+SQRT(I2915*('d_시나리오'!$J$3-'d_시나리오'!$H$3)*('d_시나리오'!$I$3-'d_시나리오'!$H$3)),'d_시나리오'!$J$3-SQRT((1-I2915)*('d_시나리오'!$J$3-'d_시나리오'!$H$3)*('d_시나리오'!$J$3-'d_시나리오'!$I$3))))</f>
        <v/>
      </c>
      <c r="K2915">
        <f>RAND()</f>
        <v/>
      </c>
      <c r="L2915">
        <f>IF('d_시나리오'!$J$4='d_시나리오'!$H$4,'d_시나리오'!$I$4,IF(K2915&lt;('d_시나리오'!$I$4-'d_시나리오'!$H$4)/('d_시나리오'!$J$4-'d_시나리오'!$H$4),'d_시나리오'!$H$4+SQRT(K2915*('d_시나리오'!$J$4-'d_시나리오'!$H$4)*('d_시나리오'!$I$4-'d_시나리오'!$H$4)),'d_시나리오'!$J$4-SQRT((1-K2915)*('d_시나리오'!$J$4-'d_시나리오'!$H$4)*('d_시나리오'!$J$4-'d_시나리오'!$I$4))))</f>
        <v/>
      </c>
      <c r="M2915">
        <f>RAND()</f>
        <v/>
      </c>
      <c r="N2915">
        <f>IF('d_시나리오'!$J$5='d_시나리오'!$H$5,'d_시나리오'!$I$5,IF(M2915&lt;('d_시나리오'!$I$5-'d_시나리오'!$H$5)/('d_시나리오'!$J$5-'d_시나리오'!$H$5),'d_시나리오'!$H$5+SQRT(M2915*('d_시나리오'!$J$5-'d_시나리오'!$H$5)*('d_시나리오'!$I$5-'d_시나리오'!$H$5)),'d_시나리오'!$J$5-SQRT((1-M2915)*('d_시나리오'!$J$5-'d_시나리오'!$H$5)*('d_시나리오'!$J$5-'d_시나리오'!$I$5))))</f>
        <v/>
      </c>
      <c r="O2915">
        <f>RAND()</f>
        <v/>
      </c>
      <c r="P2915">
        <f>IF('d_시나리오'!$J$6='d_시나리오'!$H$6,'d_시나리오'!$I$6,IF(O2915&lt;('d_시나리오'!$I$6-'d_시나리오'!$H$6)/('d_시나리오'!$J$6-'d_시나리오'!$H$6),'d_시나리오'!$H$6+SQRT(O2915*('d_시나리오'!$J$6-'d_시나리오'!$H$6)*('d_시나리오'!$I$6-'d_시나리오'!$H$6)),'d_시나리오'!$J$6-SQRT((1-O2915)*('d_시나리오'!$J$6-'d_시나리오'!$H$6)*('d_시나리오'!$J$6-'d_시나리오'!$I$6))))</f>
        <v/>
      </c>
      <c r="Q2915">
        <f>INDEX('d_분포'!$B$2:$B$57,RANDBETWEEN(1,56))</f>
        <v/>
      </c>
      <c r="R2915">
        <f>BETAINV(RAND(),5,5)</f>
        <v/>
      </c>
      <c r="S2915">
        <f>'d_고정'!$B$1*'6_기대효과'!$H$7*('d_시나리오'!$I$7/'d_고정'!$B$2)*B2915</f>
        <v/>
      </c>
      <c r="T2915">
        <f>S2915*D2915</f>
        <v/>
      </c>
      <c r="U2915">
        <f>S2915*F2915*H2915</f>
        <v/>
      </c>
      <c r="V2915">
        <f>S2915*F2915*(H2915-1)</f>
        <v/>
      </c>
      <c r="W2915">
        <f>U2915*J2915</f>
        <v/>
      </c>
      <c r="X2915">
        <f>T2915+W2915</f>
        <v/>
      </c>
      <c r="Y2915">
        <f>(T2915*E2915+W2915*L2915)*(1-R2915-'d_고정'!$B$13)</f>
        <v/>
      </c>
      <c r="Z2915">
        <f>(U2915*N2915*Q2915+'d_고정'!$B$3*('6_기대효과'!$H$7/8)*Q2915*'d_고정'!$B$10*P2915*('6_기대효과'!$K$7/'d_고정'!$B$9))*(1-R2915)</f>
        <v/>
      </c>
      <c r="AA2915">
        <f>W2915*L2915*(1-R2915-'d_고정'!$B$13)+U2915*MAX(N2915-'d_고정'!$B$10*P2915*('6_기대효과'!$K$7/'d_고정'!$B$9),0)*Q2915*(1-R2915)</f>
        <v/>
      </c>
      <c r="AB2915">
        <f>Y2915+Z2915</f>
        <v/>
      </c>
      <c r="AC2915">
        <f>Y2915/('d_고정'!$B$5*'6_기대효과'!$H$7/8)/'d_고정'!$B$6</f>
        <v/>
      </c>
      <c r="AD2915">
        <f>Y2915/('d_고정'!$B$8*'6_기대효과'!$H$7/8)</f>
        <v/>
      </c>
    </row>
    <row r="2916">
      <c r="A2916">
        <f>RAND()</f>
        <v/>
      </c>
      <c r="B2916">
        <f>IF('d_시나리오'!$J$2='d_시나리오'!$H$2,'d_시나리오'!$I$2,IF(A2916&lt;('d_시나리오'!$I$2-'d_시나리오'!$H$2)/('d_시나리오'!$J$2-'d_시나리오'!$H$2),'d_시나리오'!$H$2+SQRT(A2916*('d_시나리오'!$J$2-'d_시나리오'!$H$2)*('d_시나리오'!$I$2-'d_시나리오'!$H$2)),'d_시나리오'!$J$2-SQRT((1-A2916)*('d_시나리오'!$J$2-'d_시나리오'!$H$2)*('d_시나리오'!$J$2-'d_시나리오'!$I$2))))</f>
        <v/>
      </c>
      <c r="C2916">
        <f>RAND()</f>
        <v/>
      </c>
      <c r="D2916">
        <f>BETAINV(RAND(),IF(C2916&lt;'d_고정'!$B$26,'d_고정'!$B$23,'d_고정'!$B$16)+1,'d_고정'!$B$17-IF(C2916&lt;'d_고정'!$B$26,'d_고정'!$B$23,'d_고정'!$B$16)+1)*('d_고정'!$B$14+('d_고정'!$B$15-'d_고정'!$B$14)*RAND())</f>
        <v/>
      </c>
      <c r="E2916">
        <f>INDEX('d_분포'!$A$2:$A$28,RANDBETWEEN(1,27))</f>
        <v/>
      </c>
      <c r="F2916">
        <f>INDEX('d_분포'!$C$2:$C$5,RANDBETWEEN(1,4))*(0.9+0.2*RAND())</f>
        <v/>
      </c>
      <c r="G2916">
        <f>RAND()</f>
        <v/>
      </c>
      <c r="H2916">
        <f>(F2916+(1-F2916)*('d_고정'!$B$22*BETAINV(RAND(),IF(G2916&lt;'d_고정'!$B$26,'d_고정'!$B$25,'d_고정'!$B$20)+1,'d_고정'!$B$21-IF(G2916&lt;'d_고정'!$B$26,'d_고정'!$B$25,'d_고정'!$B$20)+1)+(1-'d_고정'!$B$22)*BETAINV(RAND(),IF(G2916&lt;'d_고정'!$B$26,'d_고정'!$B$24,'d_고정'!$B$18)+1,'d_고정'!$B$19-IF(G2916&lt;'d_고정'!$B$26,'d_고정'!$B$24,'d_고정'!$B$18)+1))*('d_고정'!$B$14+('d_고정'!$B$15-'d_고정'!$B$14)*RAND()))/F2916</f>
        <v/>
      </c>
      <c r="I2916">
        <f>RAND()</f>
        <v/>
      </c>
      <c r="J2916">
        <f>IF('d_시나리오'!$J$3='d_시나리오'!$H$3,'d_시나리오'!$I$3,IF(I2916&lt;('d_시나리오'!$I$3-'d_시나리오'!$H$3)/('d_시나리오'!$J$3-'d_시나리오'!$H$3),'d_시나리오'!$H$3+SQRT(I2916*('d_시나리오'!$J$3-'d_시나리오'!$H$3)*('d_시나리오'!$I$3-'d_시나리오'!$H$3)),'d_시나리오'!$J$3-SQRT((1-I2916)*('d_시나리오'!$J$3-'d_시나리오'!$H$3)*('d_시나리오'!$J$3-'d_시나리오'!$I$3))))</f>
        <v/>
      </c>
      <c r="K2916">
        <f>RAND()</f>
        <v/>
      </c>
      <c r="L2916">
        <f>IF('d_시나리오'!$J$4='d_시나리오'!$H$4,'d_시나리오'!$I$4,IF(K2916&lt;('d_시나리오'!$I$4-'d_시나리오'!$H$4)/('d_시나리오'!$J$4-'d_시나리오'!$H$4),'d_시나리오'!$H$4+SQRT(K2916*('d_시나리오'!$J$4-'d_시나리오'!$H$4)*('d_시나리오'!$I$4-'d_시나리오'!$H$4)),'d_시나리오'!$J$4-SQRT((1-K2916)*('d_시나리오'!$J$4-'d_시나리오'!$H$4)*('d_시나리오'!$J$4-'d_시나리오'!$I$4))))</f>
        <v/>
      </c>
      <c r="M2916">
        <f>RAND()</f>
        <v/>
      </c>
      <c r="N2916">
        <f>IF('d_시나리오'!$J$5='d_시나리오'!$H$5,'d_시나리오'!$I$5,IF(M2916&lt;('d_시나리오'!$I$5-'d_시나리오'!$H$5)/('d_시나리오'!$J$5-'d_시나리오'!$H$5),'d_시나리오'!$H$5+SQRT(M2916*('d_시나리오'!$J$5-'d_시나리오'!$H$5)*('d_시나리오'!$I$5-'d_시나리오'!$H$5)),'d_시나리오'!$J$5-SQRT((1-M2916)*('d_시나리오'!$J$5-'d_시나리오'!$H$5)*('d_시나리오'!$J$5-'d_시나리오'!$I$5))))</f>
        <v/>
      </c>
      <c r="O2916">
        <f>RAND()</f>
        <v/>
      </c>
      <c r="P2916">
        <f>IF('d_시나리오'!$J$6='d_시나리오'!$H$6,'d_시나리오'!$I$6,IF(O2916&lt;('d_시나리오'!$I$6-'d_시나리오'!$H$6)/('d_시나리오'!$J$6-'d_시나리오'!$H$6),'d_시나리오'!$H$6+SQRT(O2916*('d_시나리오'!$J$6-'d_시나리오'!$H$6)*('d_시나리오'!$I$6-'d_시나리오'!$H$6)),'d_시나리오'!$J$6-SQRT((1-O2916)*('d_시나리오'!$J$6-'d_시나리오'!$H$6)*('d_시나리오'!$J$6-'d_시나리오'!$I$6))))</f>
        <v/>
      </c>
      <c r="Q2916">
        <f>INDEX('d_분포'!$B$2:$B$57,RANDBETWEEN(1,56))</f>
        <v/>
      </c>
      <c r="R2916">
        <f>BETAINV(RAND(),5,5)</f>
        <v/>
      </c>
      <c r="S2916">
        <f>'d_고정'!$B$1*'6_기대효과'!$H$7*('d_시나리오'!$I$7/'d_고정'!$B$2)*B2916</f>
        <v/>
      </c>
      <c r="T2916">
        <f>S2916*D2916</f>
        <v/>
      </c>
      <c r="U2916">
        <f>S2916*F2916*H2916</f>
        <v/>
      </c>
      <c r="V2916">
        <f>S2916*F2916*(H2916-1)</f>
        <v/>
      </c>
      <c r="W2916">
        <f>U2916*J2916</f>
        <v/>
      </c>
      <c r="X2916">
        <f>T2916+W2916</f>
        <v/>
      </c>
      <c r="Y2916">
        <f>(T2916*E2916+W2916*L2916)*(1-R2916-'d_고정'!$B$13)</f>
        <v/>
      </c>
      <c r="Z2916">
        <f>(U2916*N2916*Q2916+'d_고정'!$B$3*('6_기대효과'!$H$7/8)*Q2916*'d_고정'!$B$10*P2916*('6_기대효과'!$K$7/'d_고정'!$B$9))*(1-R2916)</f>
        <v/>
      </c>
      <c r="AA2916">
        <f>W2916*L2916*(1-R2916-'d_고정'!$B$13)+U2916*MAX(N2916-'d_고정'!$B$10*P2916*('6_기대효과'!$K$7/'d_고정'!$B$9),0)*Q2916*(1-R2916)</f>
        <v/>
      </c>
      <c r="AB2916">
        <f>Y2916+Z2916</f>
        <v/>
      </c>
      <c r="AC2916">
        <f>Y2916/('d_고정'!$B$5*'6_기대효과'!$H$7/8)/'d_고정'!$B$6</f>
        <v/>
      </c>
      <c r="AD2916">
        <f>Y2916/('d_고정'!$B$8*'6_기대효과'!$H$7/8)</f>
        <v/>
      </c>
    </row>
    <row r="2917">
      <c r="A2917">
        <f>RAND()</f>
        <v/>
      </c>
      <c r="B2917">
        <f>IF('d_시나리오'!$J$2='d_시나리오'!$H$2,'d_시나리오'!$I$2,IF(A2917&lt;('d_시나리오'!$I$2-'d_시나리오'!$H$2)/('d_시나리오'!$J$2-'d_시나리오'!$H$2),'d_시나리오'!$H$2+SQRT(A2917*('d_시나리오'!$J$2-'d_시나리오'!$H$2)*('d_시나리오'!$I$2-'d_시나리오'!$H$2)),'d_시나리오'!$J$2-SQRT((1-A2917)*('d_시나리오'!$J$2-'d_시나리오'!$H$2)*('d_시나리오'!$J$2-'d_시나리오'!$I$2))))</f>
        <v/>
      </c>
      <c r="C2917">
        <f>RAND()</f>
        <v/>
      </c>
      <c r="D2917">
        <f>BETAINV(RAND(),IF(C2917&lt;'d_고정'!$B$26,'d_고정'!$B$23,'d_고정'!$B$16)+1,'d_고정'!$B$17-IF(C2917&lt;'d_고정'!$B$26,'d_고정'!$B$23,'d_고정'!$B$16)+1)*('d_고정'!$B$14+('d_고정'!$B$15-'d_고정'!$B$14)*RAND())</f>
        <v/>
      </c>
      <c r="E2917">
        <f>INDEX('d_분포'!$A$2:$A$28,RANDBETWEEN(1,27))</f>
        <v/>
      </c>
      <c r="F2917">
        <f>INDEX('d_분포'!$C$2:$C$5,RANDBETWEEN(1,4))*(0.9+0.2*RAND())</f>
        <v/>
      </c>
      <c r="G2917">
        <f>RAND()</f>
        <v/>
      </c>
      <c r="H2917">
        <f>(F2917+(1-F2917)*('d_고정'!$B$22*BETAINV(RAND(),IF(G2917&lt;'d_고정'!$B$26,'d_고정'!$B$25,'d_고정'!$B$20)+1,'d_고정'!$B$21-IF(G2917&lt;'d_고정'!$B$26,'d_고정'!$B$25,'d_고정'!$B$20)+1)+(1-'d_고정'!$B$22)*BETAINV(RAND(),IF(G2917&lt;'d_고정'!$B$26,'d_고정'!$B$24,'d_고정'!$B$18)+1,'d_고정'!$B$19-IF(G2917&lt;'d_고정'!$B$26,'d_고정'!$B$24,'d_고정'!$B$18)+1))*('d_고정'!$B$14+('d_고정'!$B$15-'d_고정'!$B$14)*RAND()))/F2917</f>
        <v/>
      </c>
      <c r="I2917">
        <f>RAND()</f>
        <v/>
      </c>
      <c r="J2917">
        <f>IF('d_시나리오'!$J$3='d_시나리오'!$H$3,'d_시나리오'!$I$3,IF(I2917&lt;('d_시나리오'!$I$3-'d_시나리오'!$H$3)/('d_시나리오'!$J$3-'d_시나리오'!$H$3),'d_시나리오'!$H$3+SQRT(I2917*('d_시나리오'!$J$3-'d_시나리오'!$H$3)*('d_시나리오'!$I$3-'d_시나리오'!$H$3)),'d_시나리오'!$J$3-SQRT((1-I2917)*('d_시나리오'!$J$3-'d_시나리오'!$H$3)*('d_시나리오'!$J$3-'d_시나리오'!$I$3))))</f>
        <v/>
      </c>
      <c r="K2917">
        <f>RAND()</f>
        <v/>
      </c>
      <c r="L2917">
        <f>IF('d_시나리오'!$J$4='d_시나리오'!$H$4,'d_시나리오'!$I$4,IF(K2917&lt;('d_시나리오'!$I$4-'d_시나리오'!$H$4)/('d_시나리오'!$J$4-'d_시나리오'!$H$4),'d_시나리오'!$H$4+SQRT(K2917*('d_시나리오'!$J$4-'d_시나리오'!$H$4)*('d_시나리오'!$I$4-'d_시나리오'!$H$4)),'d_시나리오'!$J$4-SQRT((1-K2917)*('d_시나리오'!$J$4-'d_시나리오'!$H$4)*('d_시나리오'!$J$4-'d_시나리오'!$I$4))))</f>
        <v/>
      </c>
      <c r="M2917">
        <f>RAND()</f>
        <v/>
      </c>
      <c r="N2917">
        <f>IF('d_시나리오'!$J$5='d_시나리오'!$H$5,'d_시나리오'!$I$5,IF(M2917&lt;('d_시나리오'!$I$5-'d_시나리오'!$H$5)/('d_시나리오'!$J$5-'d_시나리오'!$H$5),'d_시나리오'!$H$5+SQRT(M2917*('d_시나리오'!$J$5-'d_시나리오'!$H$5)*('d_시나리오'!$I$5-'d_시나리오'!$H$5)),'d_시나리오'!$J$5-SQRT((1-M2917)*('d_시나리오'!$J$5-'d_시나리오'!$H$5)*('d_시나리오'!$J$5-'d_시나리오'!$I$5))))</f>
        <v/>
      </c>
      <c r="O2917">
        <f>RAND()</f>
        <v/>
      </c>
      <c r="P2917">
        <f>IF('d_시나리오'!$J$6='d_시나리오'!$H$6,'d_시나리오'!$I$6,IF(O2917&lt;('d_시나리오'!$I$6-'d_시나리오'!$H$6)/('d_시나리오'!$J$6-'d_시나리오'!$H$6),'d_시나리오'!$H$6+SQRT(O2917*('d_시나리오'!$J$6-'d_시나리오'!$H$6)*('d_시나리오'!$I$6-'d_시나리오'!$H$6)),'d_시나리오'!$J$6-SQRT((1-O2917)*('d_시나리오'!$J$6-'d_시나리오'!$H$6)*('d_시나리오'!$J$6-'d_시나리오'!$I$6))))</f>
        <v/>
      </c>
      <c r="Q2917">
        <f>INDEX('d_분포'!$B$2:$B$57,RANDBETWEEN(1,56))</f>
        <v/>
      </c>
      <c r="R2917">
        <f>BETAINV(RAND(),5,5)</f>
        <v/>
      </c>
      <c r="S2917">
        <f>'d_고정'!$B$1*'6_기대효과'!$H$7*('d_시나리오'!$I$7/'d_고정'!$B$2)*B2917</f>
        <v/>
      </c>
      <c r="T2917">
        <f>S2917*D2917</f>
        <v/>
      </c>
      <c r="U2917">
        <f>S2917*F2917*H2917</f>
        <v/>
      </c>
      <c r="V2917">
        <f>S2917*F2917*(H2917-1)</f>
        <v/>
      </c>
      <c r="W2917">
        <f>U2917*J2917</f>
        <v/>
      </c>
      <c r="X2917">
        <f>T2917+W2917</f>
        <v/>
      </c>
      <c r="Y2917">
        <f>(T2917*E2917+W2917*L2917)*(1-R2917-'d_고정'!$B$13)</f>
        <v/>
      </c>
      <c r="Z2917">
        <f>(U2917*N2917*Q2917+'d_고정'!$B$3*('6_기대효과'!$H$7/8)*Q2917*'d_고정'!$B$10*P2917*('6_기대효과'!$K$7/'d_고정'!$B$9))*(1-R2917)</f>
        <v/>
      </c>
      <c r="AA2917">
        <f>W2917*L2917*(1-R2917-'d_고정'!$B$13)+U2917*MAX(N2917-'d_고정'!$B$10*P2917*('6_기대효과'!$K$7/'d_고정'!$B$9),0)*Q2917*(1-R2917)</f>
        <v/>
      </c>
      <c r="AB2917">
        <f>Y2917+Z2917</f>
        <v/>
      </c>
      <c r="AC2917">
        <f>Y2917/('d_고정'!$B$5*'6_기대효과'!$H$7/8)/'d_고정'!$B$6</f>
        <v/>
      </c>
      <c r="AD2917">
        <f>Y2917/('d_고정'!$B$8*'6_기대효과'!$H$7/8)</f>
        <v/>
      </c>
    </row>
    <row r="2918">
      <c r="A2918">
        <f>RAND()</f>
        <v/>
      </c>
      <c r="B2918">
        <f>IF('d_시나리오'!$J$2='d_시나리오'!$H$2,'d_시나리오'!$I$2,IF(A2918&lt;('d_시나리오'!$I$2-'d_시나리오'!$H$2)/('d_시나리오'!$J$2-'d_시나리오'!$H$2),'d_시나리오'!$H$2+SQRT(A2918*('d_시나리오'!$J$2-'d_시나리오'!$H$2)*('d_시나리오'!$I$2-'d_시나리오'!$H$2)),'d_시나리오'!$J$2-SQRT((1-A2918)*('d_시나리오'!$J$2-'d_시나리오'!$H$2)*('d_시나리오'!$J$2-'d_시나리오'!$I$2))))</f>
        <v/>
      </c>
      <c r="C2918">
        <f>RAND()</f>
        <v/>
      </c>
      <c r="D2918">
        <f>BETAINV(RAND(),IF(C2918&lt;'d_고정'!$B$26,'d_고정'!$B$23,'d_고정'!$B$16)+1,'d_고정'!$B$17-IF(C2918&lt;'d_고정'!$B$26,'d_고정'!$B$23,'d_고정'!$B$16)+1)*('d_고정'!$B$14+('d_고정'!$B$15-'d_고정'!$B$14)*RAND())</f>
        <v/>
      </c>
      <c r="E2918">
        <f>INDEX('d_분포'!$A$2:$A$28,RANDBETWEEN(1,27))</f>
        <v/>
      </c>
      <c r="F2918">
        <f>INDEX('d_분포'!$C$2:$C$5,RANDBETWEEN(1,4))*(0.9+0.2*RAND())</f>
        <v/>
      </c>
      <c r="G2918">
        <f>RAND()</f>
        <v/>
      </c>
      <c r="H2918">
        <f>(F2918+(1-F2918)*('d_고정'!$B$22*BETAINV(RAND(),IF(G2918&lt;'d_고정'!$B$26,'d_고정'!$B$25,'d_고정'!$B$20)+1,'d_고정'!$B$21-IF(G2918&lt;'d_고정'!$B$26,'d_고정'!$B$25,'d_고정'!$B$20)+1)+(1-'d_고정'!$B$22)*BETAINV(RAND(),IF(G2918&lt;'d_고정'!$B$26,'d_고정'!$B$24,'d_고정'!$B$18)+1,'d_고정'!$B$19-IF(G2918&lt;'d_고정'!$B$26,'d_고정'!$B$24,'d_고정'!$B$18)+1))*('d_고정'!$B$14+('d_고정'!$B$15-'d_고정'!$B$14)*RAND()))/F2918</f>
        <v/>
      </c>
      <c r="I2918">
        <f>RAND()</f>
        <v/>
      </c>
      <c r="J2918">
        <f>IF('d_시나리오'!$J$3='d_시나리오'!$H$3,'d_시나리오'!$I$3,IF(I2918&lt;('d_시나리오'!$I$3-'d_시나리오'!$H$3)/('d_시나리오'!$J$3-'d_시나리오'!$H$3),'d_시나리오'!$H$3+SQRT(I2918*('d_시나리오'!$J$3-'d_시나리오'!$H$3)*('d_시나리오'!$I$3-'d_시나리오'!$H$3)),'d_시나리오'!$J$3-SQRT((1-I2918)*('d_시나리오'!$J$3-'d_시나리오'!$H$3)*('d_시나리오'!$J$3-'d_시나리오'!$I$3))))</f>
        <v/>
      </c>
      <c r="K2918">
        <f>RAND()</f>
        <v/>
      </c>
      <c r="L2918">
        <f>IF('d_시나리오'!$J$4='d_시나리오'!$H$4,'d_시나리오'!$I$4,IF(K2918&lt;('d_시나리오'!$I$4-'d_시나리오'!$H$4)/('d_시나리오'!$J$4-'d_시나리오'!$H$4),'d_시나리오'!$H$4+SQRT(K2918*('d_시나리오'!$J$4-'d_시나리오'!$H$4)*('d_시나리오'!$I$4-'d_시나리오'!$H$4)),'d_시나리오'!$J$4-SQRT((1-K2918)*('d_시나리오'!$J$4-'d_시나리오'!$H$4)*('d_시나리오'!$J$4-'d_시나리오'!$I$4))))</f>
        <v/>
      </c>
      <c r="M2918">
        <f>RAND()</f>
        <v/>
      </c>
      <c r="N2918">
        <f>IF('d_시나리오'!$J$5='d_시나리오'!$H$5,'d_시나리오'!$I$5,IF(M2918&lt;('d_시나리오'!$I$5-'d_시나리오'!$H$5)/('d_시나리오'!$J$5-'d_시나리오'!$H$5),'d_시나리오'!$H$5+SQRT(M2918*('d_시나리오'!$J$5-'d_시나리오'!$H$5)*('d_시나리오'!$I$5-'d_시나리오'!$H$5)),'d_시나리오'!$J$5-SQRT((1-M2918)*('d_시나리오'!$J$5-'d_시나리오'!$H$5)*('d_시나리오'!$J$5-'d_시나리오'!$I$5))))</f>
        <v/>
      </c>
      <c r="O2918">
        <f>RAND()</f>
        <v/>
      </c>
      <c r="P2918">
        <f>IF('d_시나리오'!$J$6='d_시나리오'!$H$6,'d_시나리오'!$I$6,IF(O2918&lt;('d_시나리오'!$I$6-'d_시나리오'!$H$6)/('d_시나리오'!$J$6-'d_시나리오'!$H$6),'d_시나리오'!$H$6+SQRT(O2918*('d_시나리오'!$J$6-'d_시나리오'!$H$6)*('d_시나리오'!$I$6-'d_시나리오'!$H$6)),'d_시나리오'!$J$6-SQRT((1-O2918)*('d_시나리오'!$J$6-'d_시나리오'!$H$6)*('d_시나리오'!$J$6-'d_시나리오'!$I$6))))</f>
        <v/>
      </c>
      <c r="Q2918">
        <f>INDEX('d_분포'!$B$2:$B$57,RANDBETWEEN(1,56))</f>
        <v/>
      </c>
      <c r="R2918">
        <f>BETAINV(RAND(),5,5)</f>
        <v/>
      </c>
      <c r="S2918">
        <f>'d_고정'!$B$1*'6_기대효과'!$H$7*('d_시나리오'!$I$7/'d_고정'!$B$2)*B2918</f>
        <v/>
      </c>
      <c r="T2918">
        <f>S2918*D2918</f>
        <v/>
      </c>
      <c r="U2918">
        <f>S2918*F2918*H2918</f>
        <v/>
      </c>
      <c r="V2918">
        <f>S2918*F2918*(H2918-1)</f>
        <v/>
      </c>
      <c r="W2918">
        <f>U2918*J2918</f>
        <v/>
      </c>
      <c r="X2918">
        <f>T2918+W2918</f>
        <v/>
      </c>
      <c r="Y2918">
        <f>(T2918*E2918+W2918*L2918)*(1-R2918-'d_고정'!$B$13)</f>
        <v/>
      </c>
      <c r="Z2918">
        <f>(U2918*N2918*Q2918+'d_고정'!$B$3*('6_기대효과'!$H$7/8)*Q2918*'d_고정'!$B$10*P2918*('6_기대효과'!$K$7/'d_고정'!$B$9))*(1-R2918)</f>
        <v/>
      </c>
      <c r="AA2918">
        <f>W2918*L2918*(1-R2918-'d_고정'!$B$13)+U2918*MAX(N2918-'d_고정'!$B$10*P2918*('6_기대효과'!$K$7/'d_고정'!$B$9),0)*Q2918*(1-R2918)</f>
        <v/>
      </c>
      <c r="AB2918">
        <f>Y2918+Z2918</f>
        <v/>
      </c>
      <c r="AC2918">
        <f>Y2918/('d_고정'!$B$5*'6_기대효과'!$H$7/8)/'d_고정'!$B$6</f>
        <v/>
      </c>
      <c r="AD2918">
        <f>Y2918/('d_고정'!$B$8*'6_기대효과'!$H$7/8)</f>
        <v/>
      </c>
    </row>
    <row r="2919">
      <c r="A2919">
        <f>RAND()</f>
        <v/>
      </c>
      <c r="B2919">
        <f>IF('d_시나리오'!$J$2='d_시나리오'!$H$2,'d_시나리오'!$I$2,IF(A2919&lt;('d_시나리오'!$I$2-'d_시나리오'!$H$2)/('d_시나리오'!$J$2-'d_시나리오'!$H$2),'d_시나리오'!$H$2+SQRT(A2919*('d_시나리오'!$J$2-'d_시나리오'!$H$2)*('d_시나리오'!$I$2-'d_시나리오'!$H$2)),'d_시나리오'!$J$2-SQRT((1-A2919)*('d_시나리오'!$J$2-'d_시나리오'!$H$2)*('d_시나리오'!$J$2-'d_시나리오'!$I$2))))</f>
        <v/>
      </c>
      <c r="C2919">
        <f>RAND()</f>
        <v/>
      </c>
      <c r="D2919">
        <f>BETAINV(RAND(),IF(C2919&lt;'d_고정'!$B$26,'d_고정'!$B$23,'d_고정'!$B$16)+1,'d_고정'!$B$17-IF(C2919&lt;'d_고정'!$B$26,'d_고정'!$B$23,'d_고정'!$B$16)+1)*('d_고정'!$B$14+('d_고정'!$B$15-'d_고정'!$B$14)*RAND())</f>
        <v/>
      </c>
      <c r="E2919">
        <f>INDEX('d_분포'!$A$2:$A$28,RANDBETWEEN(1,27))</f>
        <v/>
      </c>
      <c r="F2919">
        <f>INDEX('d_분포'!$C$2:$C$5,RANDBETWEEN(1,4))*(0.9+0.2*RAND())</f>
        <v/>
      </c>
      <c r="G2919">
        <f>RAND()</f>
        <v/>
      </c>
      <c r="H2919">
        <f>(F2919+(1-F2919)*('d_고정'!$B$22*BETAINV(RAND(),IF(G2919&lt;'d_고정'!$B$26,'d_고정'!$B$25,'d_고정'!$B$20)+1,'d_고정'!$B$21-IF(G2919&lt;'d_고정'!$B$26,'d_고정'!$B$25,'d_고정'!$B$20)+1)+(1-'d_고정'!$B$22)*BETAINV(RAND(),IF(G2919&lt;'d_고정'!$B$26,'d_고정'!$B$24,'d_고정'!$B$18)+1,'d_고정'!$B$19-IF(G2919&lt;'d_고정'!$B$26,'d_고정'!$B$24,'d_고정'!$B$18)+1))*('d_고정'!$B$14+('d_고정'!$B$15-'d_고정'!$B$14)*RAND()))/F2919</f>
        <v/>
      </c>
      <c r="I2919">
        <f>RAND()</f>
        <v/>
      </c>
      <c r="J2919">
        <f>IF('d_시나리오'!$J$3='d_시나리오'!$H$3,'d_시나리오'!$I$3,IF(I2919&lt;('d_시나리오'!$I$3-'d_시나리오'!$H$3)/('d_시나리오'!$J$3-'d_시나리오'!$H$3),'d_시나리오'!$H$3+SQRT(I2919*('d_시나리오'!$J$3-'d_시나리오'!$H$3)*('d_시나리오'!$I$3-'d_시나리오'!$H$3)),'d_시나리오'!$J$3-SQRT((1-I2919)*('d_시나리오'!$J$3-'d_시나리오'!$H$3)*('d_시나리오'!$J$3-'d_시나리오'!$I$3))))</f>
        <v/>
      </c>
      <c r="K2919">
        <f>RAND()</f>
        <v/>
      </c>
      <c r="L2919">
        <f>IF('d_시나리오'!$J$4='d_시나리오'!$H$4,'d_시나리오'!$I$4,IF(K2919&lt;('d_시나리오'!$I$4-'d_시나리오'!$H$4)/('d_시나리오'!$J$4-'d_시나리오'!$H$4),'d_시나리오'!$H$4+SQRT(K2919*('d_시나리오'!$J$4-'d_시나리오'!$H$4)*('d_시나리오'!$I$4-'d_시나리오'!$H$4)),'d_시나리오'!$J$4-SQRT((1-K2919)*('d_시나리오'!$J$4-'d_시나리오'!$H$4)*('d_시나리오'!$J$4-'d_시나리오'!$I$4))))</f>
        <v/>
      </c>
      <c r="M2919">
        <f>RAND()</f>
        <v/>
      </c>
      <c r="N2919">
        <f>IF('d_시나리오'!$J$5='d_시나리오'!$H$5,'d_시나리오'!$I$5,IF(M2919&lt;('d_시나리오'!$I$5-'d_시나리오'!$H$5)/('d_시나리오'!$J$5-'d_시나리오'!$H$5),'d_시나리오'!$H$5+SQRT(M2919*('d_시나리오'!$J$5-'d_시나리오'!$H$5)*('d_시나리오'!$I$5-'d_시나리오'!$H$5)),'d_시나리오'!$J$5-SQRT((1-M2919)*('d_시나리오'!$J$5-'d_시나리오'!$H$5)*('d_시나리오'!$J$5-'d_시나리오'!$I$5))))</f>
        <v/>
      </c>
      <c r="O2919">
        <f>RAND()</f>
        <v/>
      </c>
      <c r="P2919">
        <f>IF('d_시나리오'!$J$6='d_시나리오'!$H$6,'d_시나리오'!$I$6,IF(O2919&lt;('d_시나리오'!$I$6-'d_시나리오'!$H$6)/('d_시나리오'!$J$6-'d_시나리오'!$H$6),'d_시나리오'!$H$6+SQRT(O2919*('d_시나리오'!$J$6-'d_시나리오'!$H$6)*('d_시나리오'!$I$6-'d_시나리오'!$H$6)),'d_시나리오'!$J$6-SQRT((1-O2919)*('d_시나리오'!$J$6-'d_시나리오'!$H$6)*('d_시나리오'!$J$6-'d_시나리오'!$I$6))))</f>
        <v/>
      </c>
      <c r="Q2919">
        <f>INDEX('d_분포'!$B$2:$B$57,RANDBETWEEN(1,56))</f>
        <v/>
      </c>
      <c r="R2919">
        <f>BETAINV(RAND(),5,5)</f>
        <v/>
      </c>
      <c r="S2919">
        <f>'d_고정'!$B$1*'6_기대효과'!$H$7*('d_시나리오'!$I$7/'d_고정'!$B$2)*B2919</f>
        <v/>
      </c>
      <c r="T2919">
        <f>S2919*D2919</f>
        <v/>
      </c>
      <c r="U2919">
        <f>S2919*F2919*H2919</f>
        <v/>
      </c>
      <c r="V2919">
        <f>S2919*F2919*(H2919-1)</f>
        <v/>
      </c>
      <c r="W2919">
        <f>U2919*J2919</f>
        <v/>
      </c>
      <c r="X2919">
        <f>T2919+W2919</f>
        <v/>
      </c>
      <c r="Y2919">
        <f>(T2919*E2919+W2919*L2919)*(1-R2919-'d_고정'!$B$13)</f>
        <v/>
      </c>
      <c r="Z2919">
        <f>(U2919*N2919*Q2919+'d_고정'!$B$3*('6_기대효과'!$H$7/8)*Q2919*'d_고정'!$B$10*P2919*('6_기대효과'!$K$7/'d_고정'!$B$9))*(1-R2919)</f>
        <v/>
      </c>
      <c r="AA2919">
        <f>W2919*L2919*(1-R2919-'d_고정'!$B$13)+U2919*MAX(N2919-'d_고정'!$B$10*P2919*('6_기대효과'!$K$7/'d_고정'!$B$9),0)*Q2919*(1-R2919)</f>
        <v/>
      </c>
      <c r="AB2919">
        <f>Y2919+Z2919</f>
        <v/>
      </c>
      <c r="AC2919">
        <f>Y2919/('d_고정'!$B$5*'6_기대효과'!$H$7/8)/'d_고정'!$B$6</f>
        <v/>
      </c>
      <c r="AD2919">
        <f>Y2919/('d_고정'!$B$8*'6_기대효과'!$H$7/8)</f>
        <v/>
      </c>
    </row>
    <row r="2920">
      <c r="A2920">
        <f>RAND()</f>
        <v/>
      </c>
      <c r="B2920">
        <f>IF('d_시나리오'!$J$2='d_시나리오'!$H$2,'d_시나리오'!$I$2,IF(A2920&lt;('d_시나리오'!$I$2-'d_시나리오'!$H$2)/('d_시나리오'!$J$2-'d_시나리오'!$H$2),'d_시나리오'!$H$2+SQRT(A2920*('d_시나리오'!$J$2-'d_시나리오'!$H$2)*('d_시나리오'!$I$2-'d_시나리오'!$H$2)),'d_시나리오'!$J$2-SQRT((1-A2920)*('d_시나리오'!$J$2-'d_시나리오'!$H$2)*('d_시나리오'!$J$2-'d_시나리오'!$I$2))))</f>
        <v/>
      </c>
      <c r="C2920">
        <f>RAND()</f>
        <v/>
      </c>
      <c r="D2920">
        <f>BETAINV(RAND(),IF(C2920&lt;'d_고정'!$B$26,'d_고정'!$B$23,'d_고정'!$B$16)+1,'d_고정'!$B$17-IF(C2920&lt;'d_고정'!$B$26,'d_고정'!$B$23,'d_고정'!$B$16)+1)*('d_고정'!$B$14+('d_고정'!$B$15-'d_고정'!$B$14)*RAND())</f>
        <v/>
      </c>
      <c r="E2920">
        <f>INDEX('d_분포'!$A$2:$A$28,RANDBETWEEN(1,27))</f>
        <v/>
      </c>
      <c r="F2920">
        <f>INDEX('d_분포'!$C$2:$C$5,RANDBETWEEN(1,4))*(0.9+0.2*RAND())</f>
        <v/>
      </c>
      <c r="G2920">
        <f>RAND()</f>
        <v/>
      </c>
      <c r="H2920">
        <f>(F2920+(1-F2920)*('d_고정'!$B$22*BETAINV(RAND(),IF(G2920&lt;'d_고정'!$B$26,'d_고정'!$B$25,'d_고정'!$B$20)+1,'d_고정'!$B$21-IF(G2920&lt;'d_고정'!$B$26,'d_고정'!$B$25,'d_고정'!$B$20)+1)+(1-'d_고정'!$B$22)*BETAINV(RAND(),IF(G2920&lt;'d_고정'!$B$26,'d_고정'!$B$24,'d_고정'!$B$18)+1,'d_고정'!$B$19-IF(G2920&lt;'d_고정'!$B$26,'d_고정'!$B$24,'d_고정'!$B$18)+1))*('d_고정'!$B$14+('d_고정'!$B$15-'d_고정'!$B$14)*RAND()))/F2920</f>
        <v/>
      </c>
      <c r="I2920">
        <f>RAND()</f>
        <v/>
      </c>
      <c r="J2920">
        <f>IF('d_시나리오'!$J$3='d_시나리오'!$H$3,'d_시나리오'!$I$3,IF(I2920&lt;('d_시나리오'!$I$3-'d_시나리오'!$H$3)/('d_시나리오'!$J$3-'d_시나리오'!$H$3),'d_시나리오'!$H$3+SQRT(I2920*('d_시나리오'!$J$3-'d_시나리오'!$H$3)*('d_시나리오'!$I$3-'d_시나리오'!$H$3)),'d_시나리오'!$J$3-SQRT((1-I2920)*('d_시나리오'!$J$3-'d_시나리오'!$H$3)*('d_시나리오'!$J$3-'d_시나리오'!$I$3))))</f>
        <v/>
      </c>
      <c r="K2920">
        <f>RAND()</f>
        <v/>
      </c>
      <c r="L2920">
        <f>IF('d_시나리오'!$J$4='d_시나리오'!$H$4,'d_시나리오'!$I$4,IF(K2920&lt;('d_시나리오'!$I$4-'d_시나리오'!$H$4)/('d_시나리오'!$J$4-'d_시나리오'!$H$4),'d_시나리오'!$H$4+SQRT(K2920*('d_시나리오'!$J$4-'d_시나리오'!$H$4)*('d_시나리오'!$I$4-'d_시나리오'!$H$4)),'d_시나리오'!$J$4-SQRT((1-K2920)*('d_시나리오'!$J$4-'d_시나리오'!$H$4)*('d_시나리오'!$J$4-'d_시나리오'!$I$4))))</f>
        <v/>
      </c>
      <c r="M2920">
        <f>RAND()</f>
        <v/>
      </c>
      <c r="N2920">
        <f>IF('d_시나리오'!$J$5='d_시나리오'!$H$5,'d_시나리오'!$I$5,IF(M2920&lt;('d_시나리오'!$I$5-'d_시나리오'!$H$5)/('d_시나리오'!$J$5-'d_시나리오'!$H$5),'d_시나리오'!$H$5+SQRT(M2920*('d_시나리오'!$J$5-'d_시나리오'!$H$5)*('d_시나리오'!$I$5-'d_시나리오'!$H$5)),'d_시나리오'!$J$5-SQRT((1-M2920)*('d_시나리오'!$J$5-'d_시나리오'!$H$5)*('d_시나리오'!$J$5-'d_시나리오'!$I$5))))</f>
        <v/>
      </c>
      <c r="O2920">
        <f>RAND()</f>
        <v/>
      </c>
      <c r="P2920">
        <f>IF('d_시나리오'!$J$6='d_시나리오'!$H$6,'d_시나리오'!$I$6,IF(O2920&lt;('d_시나리오'!$I$6-'d_시나리오'!$H$6)/('d_시나리오'!$J$6-'d_시나리오'!$H$6),'d_시나리오'!$H$6+SQRT(O2920*('d_시나리오'!$J$6-'d_시나리오'!$H$6)*('d_시나리오'!$I$6-'d_시나리오'!$H$6)),'d_시나리오'!$J$6-SQRT((1-O2920)*('d_시나리오'!$J$6-'d_시나리오'!$H$6)*('d_시나리오'!$J$6-'d_시나리오'!$I$6))))</f>
        <v/>
      </c>
      <c r="Q2920">
        <f>INDEX('d_분포'!$B$2:$B$57,RANDBETWEEN(1,56))</f>
        <v/>
      </c>
      <c r="R2920">
        <f>BETAINV(RAND(),5,5)</f>
        <v/>
      </c>
      <c r="S2920">
        <f>'d_고정'!$B$1*'6_기대효과'!$H$7*('d_시나리오'!$I$7/'d_고정'!$B$2)*B2920</f>
        <v/>
      </c>
      <c r="T2920">
        <f>S2920*D2920</f>
        <v/>
      </c>
      <c r="U2920">
        <f>S2920*F2920*H2920</f>
        <v/>
      </c>
      <c r="V2920">
        <f>S2920*F2920*(H2920-1)</f>
        <v/>
      </c>
      <c r="W2920">
        <f>U2920*J2920</f>
        <v/>
      </c>
      <c r="X2920">
        <f>T2920+W2920</f>
        <v/>
      </c>
      <c r="Y2920">
        <f>(T2920*E2920+W2920*L2920)*(1-R2920-'d_고정'!$B$13)</f>
        <v/>
      </c>
      <c r="Z2920">
        <f>(U2920*N2920*Q2920+'d_고정'!$B$3*('6_기대효과'!$H$7/8)*Q2920*'d_고정'!$B$10*P2920*('6_기대효과'!$K$7/'d_고정'!$B$9))*(1-R2920)</f>
        <v/>
      </c>
      <c r="AA2920">
        <f>W2920*L2920*(1-R2920-'d_고정'!$B$13)+U2920*MAX(N2920-'d_고정'!$B$10*P2920*('6_기대효과'!$K$7/'d_고정'!$B$9),0)*Q2920*(1-R2920)</f>
        <v/>
      </c>
      <c r="AB2920">
        <f>Y2920+Z2920</f>
        <v/>
      </c>
      <c r="AC2920">
        <f>Y2920/('d_고정'!$B$5*'6_기대효과'!$H$7/8)/'d_고정'!$B$6</f>
        <v/>
      </c>
      <c r="AD2920">
        <f>Y2920/('d_고정'!$B$8*'6_기대효과'!$H$7/8)</f>
        <v/>
      </c>
    </row>
    <row r="2921">
      <c r="A2921">
        <f>RAND()</f>
        <v/>
      </c>
      <c r="B2921">
        <f>IF('d_시나리오'!$J$2='d_시나리오'!$H$2,'d_시나리오'!$I$2,IF(A2921&lt;('d_시나리오'!$I$2-'d_시나리오'!$H$2)/('d_시나리오'!$J$2-'d_시나리오'!$H$2),'d_시나리오'!$H$2+SQRT(A2921*('d_시나리오'!$J$2-'d_시나리오'!$H$2)*('d_시나리오'!$I$2-'d_시나리오'!$H$2)),'d_시나리오'!$J$2-SQRT((1-A2921)*('d_시나리오'!$J$2-'d_시나리오'!$H$2)*('d_시나리오'!$J$2-'d_시나리오'!$I$2))))</f>
        <v/>
      </c>
      <c r="C2921">
        <f>RAND()</f>
        <v/>
      </c>
      <c r="D2921">
        <f>BETAINV(RAND(),IF(C2921&lt;'d_고정'!$B$26,'d_고정'!$B$23,'d_고정'!$B$16)+1,'d_고정'!$B$17-IF(C2921&lt;'d_고정'!$B$26,'d_고정'!$B$23,'d_고정'!$B$16)+1)*('d_고정'!$B$14+('d_고정'!$B$15-'d_고정'!$B$14)*RAND())</f>
        <v/>
      </c>
      <c r="E2921">
        <f>INDEX('d_분포'!$A$2:$A$28,RANDBETWEEN(1,27))</f>
        <v/>
      </c>
      <c r="F2921">
        <f>INDEX('d_분포'!$C$2:$C$5,RANDBETWEEN(1,4))*(0.9+0.2*RAND())</f>
        <v/>
      </c>
      <c r="G2921">
        <f>RAND()</f>
        <v/>
      </c>
      <c r="H2921">
        <f>(F2921+(1-F2921)*('d_고정'!$B$22*BETAINV(RAND(),IF(G2921&lt;'d_고정'!$B$26,'d_고정'!$B$25,'d_고정'!$B$20)+1,'d_고정'!$B$21-IF(G2921&lt;'d_고정'!$B$26,'d_고정'!$B$25,'d_고정'!$B$20)+1)+(1-'d_고정'!$B$22)*BETAINV(RAND(),IF(G2921&lt;'d_고정'!$B$26,'d_고정'!$B$24,'d_고정'!$B$18)+1,'d_고정'!$B$19-IF(G2921&lt;'d_고정'!$B$26,'d_고정'!$B$24,'d_고정'!$B$18)+1))*('d_고정'!$B$14+('d_고정'!$B$15-'d_고정'!$B$14)*RAND()))/F2921</f>
        <v/>
      </c>
      <c r="I2921">
        <f>RAND()</f>
        <v/>
      </c>
      <c r="J2921">
        <f>IF('d_시나리오'!$J$3='d_시나리오'!$H$3,'d_시나리오'!$I$3,IF(I2921&lt;('d_시나리오'!$I$3-'d_시나리오'!$H$3)/('d_시나리오'!$J$3-'d_시나리오'!$H$3),'d_시나리오'!$H$3+SQRT(I2921*('d_시나리오'!$J$3-'d_시나리오'!$H$3)*('d_시나리오'!$I$3-'d_시나리오'!$H$3)),'d_시나리오'!$J$3-SQRT((1-I2921)*('d_시나리오'!$J$3-'d_시나리오'!$H$3)*('d_시나리오'!$J$3-'d_시나리오'!$I$3))))</f>
        <v/>
      </c>
      <c r="K2921">
        <f>RAND()</f>
        <v/>
      </c>
      <c r="L2921">
        <f>IF('d_시나리오'!$J$4='d_시나리오'!$H$4,'d_시나리오'!$I$4,IF(K2921&lt;('d_시나리오'!$I$4-'d_시나리오'!$H$4)/('d_시나리오'!$J$4-'d_시나리오'!$H$4),'d_시나리오'!$H$4+SQRT(K2921*('d_시나리오'!$J$4-'d_시나리오'!$H$4)*('d_시나리오'!$I$4-'d_시나리오'!$H$4)),'d_시나리오'!$J$4-SQRT((1-K2921)*('d_시나리오'!$J$4-'d_시나리오'!$H$4)*('d_시나리오'!$J$4-'d_시나리오'!$I$4))))</f>
        <v/>
      </c>
      <c r="M2921">
        <f>RAND()</f>
        <v/>
      </c>
      <c r="N2921">
        <f>IF('d_시나리오'!$J$5='d_시나리오'!$H$5,'d_시나리오'!$I$5,IF(M2921&lt;('d_시나리오'!$I$5-'d_시나리오'!$H$5)/('d_시나리오'!$J$5-'d_시나리오'!$H$5),'d_시나리오'!$H$5+SQRT(M2921*('d_시나리오'!$J$5-'d_시나리오'!$H$5)*('d_시나리오'!$I$5-'d_시나리오'!$H$5)),'d_시나리오'!$J$5-SQRT((1-M2921)*('d_시나리오'!$J$5-'d_시나리오'!$H$5)*('d_시나리오'!$J$5-'d_시나리오'!$I$5))))</f>
        <v/>
      </c>
      <c r="O2921">
        <f>RAND()</f>
        <v/>
      </c>
      <c r="P2921">
        <f>IF('d_시나리오'!$J$6='d_시나리오'!$H$6,'d_시나리오'!$I$6,IF(O2921&lt;('d_시나리오'!$I$6-'d_시나리오'!$H$6)/('d_시나리오'!$J$6-'d_시나리오'!$H$6),'d_시나리오'!$H$6+SQRT(O2921*('d_시나리오'!$J$6-'d_시나리오'!$H$6)*('d_시나리오'!$I$6-'d_시나리오'!$H$6)),'d_시나리오'!$J$6-SQRT((1-O2921)*('d_시나리오'!$J$6-'d_시나리오'!$H$6)*('d_시나리오'!$J$6-'d_시나리오'!$I$6))))</f>
        <v/>
      </c>
      <c r="Q2921">
        <f>INDEX('d_분포'!$B$2:$B$57,RANDBETWEEN(1,56))</f>
        <v/>
      </c>
      <c r="R2921">
        <f>BETAINV(RAND(),5,5)</f>
        <v/>
      </c>
      <c r="S2921">
        <f>'d_고정'!$B$1*'6_기대효과'!$H$7*('d_시나리오'!$I$7/'d_고정'!$B$2)*B2921</f>
        <v/>
      </c>
      <c r="T2921">
        <f>S2921*D2921</f>
        <v/>
      </c>
      <c r="U2921">
        <f>S2921*F2921*H2921</f>
        <v/>
      </c>
      <c r="V2921">
        <f>S2921*F2921*(H2921-1)</f>
        <v/>
      </c>
      <c r="W2921">
        <f>U2921*J2921</f>
        <v/>
      </c>
      <c r="X2921">
        <f>T2921+W2921</f>
        <v/>
      </c>
      <c r="Y2921">
        <f>(T2921*E2921+W2921*L2921)*(1-R2921-'d_고정'!$B$13)</f>
        <v/>
      </c>
      <c r="Z2921">
        <f>(U2921*N2921*Q2921+'d_고정'!$B$3*('6_기대효과'!$H$7/8)*Q2921*'d_고정'!$B$10*P2921*('6_기대효과'!$K$7/'d_고정'!$B$9))*(1-R2921)</f>
        <v/>
      </c>
      <c r="AA2921">
        <f>W2921*L2921*(1-R2921-'d_고정'!$B$13)+U2921*MAX(N2921-'d_고정'!$B$10*P2921*('6_기대효과'!$K$7/'d_고정'!$B$9),0)*Q2921*(1-R2921)</f>
        <v/>
      </c>
      <c r="AB2921">
        <f>Y2921+Z2921</f>
        <v/>
      </c>
      <c r="AC2921">
        <f>Y2921/('d_고정'!$B$5*'6_기대효과'!$H$7/8)/'d_고정'!$B$6</f>
        <v/>
      </c>
      <c r="AD2921">
        <f>Y2921/('d_고정'!$B$8*'6_기대효과'!$H$7/8)</f>
        <v/>
      </c>
    </row>
    <row r="2922">
      <c r="A2922">
        <f>RAND()</f>
        <v/>
      </c>
      <c r="B2922">
        <f>IF('d_시나리오'!$J$2='d_시나리오'!$H$2,'d_시나리오'!$I$2,IF(A2922&lt;('d_시나리오'!$I$2-'d_시나리오'!$H$2)/('d_시나리오'!$J$2-'d_시나리오'!$H$2),'d_시나리오'!$H$2+SQRT(A2922*('d_시나리오'!$J$2-'d_시나리오'!$H$2)*('d_시나리오'!$I$2-'d_시나리오'!$H$2)),'d_시나리오'!$J$2-SQRT((1-A2922)*('d_시나리오'!$J$2-'d_시나리오'!$H$2)*('d_시나리오'!$J$2-'d_시나리오'!$I$2))))</f>
        <v/>
      </c>
      <c r="C2922">
        <f>RAND()</f>
        <v/>
      </c>
      <c r="D2922">
        <f>BETAINV(RAND(),IF(C2922&lt;'d_고정'!$B$26,'d_고정'!$B$23,'d_고정'!$B$16)+1,'d_고정'!$B$17-IF(C2922&lt;'d_고정'!$B$26,'d_고정'!$B$23,'d_고정'!$B$16)+1)*('d_고정'!$B$14+('d_고정'!$B$15-'d_고정'!$B$14)*RAND())</f>
        <v/>
      </c>
      <c r="E2922">
        <f>INDEX('d_분포'!$A$2:$A$28,RANDBETWEEN(1,27))</f>
        <v/>
      </c>
      <c r="F2922">
        <f>INDEX('d_분포'!$C$2:$C$5,RANDBETWEEN(1,4))*(0.9+0.2*RAND())</f>
        <v/>
      </c>
      <c r="G2922">
        <f>RAND()</f>
        <v/>
      </c>
      <c r="H2922">
        <f>(F2922+(1-F2922)*('d_고정'!$B$22*BETAINV(RAND(),IF(G2922&lt;'d_고정'!$B$26,'d_고정'!$B$25,'d_고정'!$B$20)+1,'d_고정'!$B$21-IF(G2922&lt;'d_고정'!$B$26,'d_고정'!$B$25,'d_고정'!$B$20)+1)+(1-'d_고정'!$B$22)*BETAINV(RAND(),IF(G2922&lt;'d_고정'!$B$26,'d_고정'!$B$24,'d_고정'!$B$18)+1,'d_고정'!$B$19-IF(G2922&lt;'d_고정'!$B$26,'d_고정'!$B$24,'d_고정'!$B$18)+1))*('d_고정'!$B$14+('d_고정'!$B$15-'d_고정'!$B$14)*RAND()))/F2922</f>
        <v/>
      </c>
      <c r="I2922">
        <f>RAND()</f>
        <v/>
      </c>
      <c r="J2922">
        <f>IF('d_시나리오'!$J$3='d_시나리오'!$H$3,'d_시나리오'!$I$3,IF(I2922&lt;('d_시나리오'!$I$3-'d_시나리오'!$H$3)/('d_시나리오'!$J$3-'d_시나리오'!$H$3),'d_시나리오'!$H$3+SQRT(I2922*('d_시나리오'!$J$3-'d_시나리오'!$H$3)*('d_시나리오'!$I$3-'d_시나리오'!$H$3)),'d_시나리오'!$J$3-SQRT((1-I2922)*('d_시나리오'!$J$3-'d_시나리오'!$H$3)*('d_시나리오'!$J$3-'d_시나리오'!$I$3))))</f>
        <v/>
      </c>
      <c r="K2922">
        <f>RAND()</f>
        <v/>
      </c>
      <c r="L2922">
        <f>IF('d_시나리오'!$J$4='d_시나리오'!$H$4,'d_시나리오'!$I$4,IF(K2922&lt;('d_시나리오'!$I$4-'d_시나리오'!$H$4)/('d_시나리오'!$J$4-'d_시나리오'!$H$4),'d_시나리오'!$H$4+SQRT(K2922*('d_시나리오'!$J$4-'d_시나리오'!$H$4)*('d_시나리오'!$I$4-'d_시나리오'!$H$4)),'d_시나리오'!$J$4-SQRT((1-K2922)*('d_시나리오'!$J$4-'d_시나리오'!$H$4)*('d_시나리오'!$J$4-'d_시나리오'!$I$4))))</f>
        <v/>
      </c>
      <c r="M2922">
        <f>RAND()</f>
        <v/>
      </c>
      <c r="N2922">
        <f>IF('d_시나리오'!$J$5='d_시나리오'!$H$5,'d_시나리오'!$I$5,IF(M2922&lt;('d_시나리오'!$I$5-'d_시나리오'!$H$5)/('d_시나리오'!$J$5-'d_시나리오'!$H$5),'d_시나리오'!$H$5+SQRT(M2922*('d_시나리오'!$J$5-'d_시나리오'!$H$5)*('d_시나리오'!$I$5-'d_시나리오'!$H$5)),'d_시나리오'!$J$5-SQRT((1-M2922)*('d_시나리오'!$J$5-'d_시나리오'!$H$5)*('d_시나리오'!$J$5-'d_시나리오'!$I$5))))</f>
        <v/>
      </c>
      <c r="O2922">
        <f>RAND()</f>
        <v/>
      </c>
      <c r="P2922">
        <f>IF('d_시나리오'!$J$6='d_시나리오'!$H$6,'d_시나리오'!$I$6,IF(O2922&lt;('d_시나리오'!$I$6-'d_시나리오'!$H$6)/('d_시나리오'!$J$6-'d_시나리오'!$H$6),'d_시나리오'!$H$6+SQRT(O2922*('d_시나리오'!$J$6-'d_시나리오'!$H$6)*('d_시나리오'!$I$6-'d_시나리오'!$H$6)),'d_시나리오'!$J$6-SQRT((1-O2922)*('d_시나리오'!$J$6-'d_시나리오'!$H$6)*('d_시나리오'!$J$6-'d_시나리오'!$I$6))))</f>
        <v/>
      </c>
      <c r="Q2922">
        <f>INDEX('d_분포'!$B$2:$B$57,RANDBETWEEN(1,56))</f>
        <v/>
      </c>
      <c r="R2922">
        <f>BETAINV(RAND(),5,5)</f>
        <v/>
      </c>
      <c r="S2922">
        <f>'d_고정'!$B$1*'6_기대효과'!$H$7*('d_시나리오'!$I$7/'d_고정'!$B$2)*B2922</f>
        <v/>
      </c>
      <c r="T2922">
        <f>S2922*D2922</f>
        <v/>
      </c>
      <c r="U2922">
        <f>S2922*F2922*H2922</f>
        <v/>
      </c>
      <c r="V2922">
        <f>S2922*F2922*(H2922-1)</f>
        <v/>
      </c>
      <c r="W2922">
        <f>U2922*J2922</f>
        <v/>
      </c>
      <c r="X2922">
        <f>T2922+W2922</f>
        <v/>
      </c>
      <c r="Y2922">
        <f>(T2922*E2922+W2922*L2922)*(1-R2922-'d_고정'!$B$13)</f>
        <v/>
      </c>
      <c r="Z2922">
        <f>(U2922*N2922*Q2922+'d_고정'!$B$3*('6_기대효과'!$H$7/8)*Q2922*'d_고정'!$B$10*P2922*('6_기대효과'!$K$7/'d_고정'!$B$9))*(1-R2922)</f>
        <v/>
      </c>
      <c r="AA2922">
        <f>W2922*L2922*(1-R2922-'d_고정'!$B$13)+U2922*MAX(N2922-'d_고정'!$B$10*P2922*('6_기대효과'!$K$7/'d_고정'!$B$9),0)*Q2922*(1-R2922)</f>
        <v/>
      </c>
      <c r="AB2922">
        <f>Y2922+Z2922</f>
        <v/>
      </c>
      <c r="AC2922">
        <f>Y2922/('d_고정'!$B$5*'6_기대효과'!$H$7/8)/'d_고정'!$B$6</f>
        <v/>
      </c>
      <c r="AD2922">
        <f>Y2922/('d_고정'!$B$8*'6_기대효과'!$H$7/8)</f>
        <v/>
      </c>
    </row>
    <row r="2923">
      <c r="A2923">
        <f>RAND()</f>
        <v/>
      </c>
      <c r="B2923">
        <f>IF('d_시나리오'!$J$2='d_시나리오'!$H$2,'d_시나리오'!$I$2,IF(A2923&lt;('d_시나리오'!$I$2-'d_시나리오'!$H$2)/('d_시나리오'!$J$2-'d_시나리오'!$H$2),'d_시나리오'!$H$2+SQRT(A2923*('d_시나리오'!$J$2-'d_시나리오'!$H$2)*('d_시나리오'!$I$2-'d_시나리오'!$H$2)),'d_시나리오'!$J$2-SQRT((1-A2923)*('d_시나리오'!$J$2-'d_시나리오'!$H$2)*('d_시나리오'!$J$2-'d_시나리오'!$I$2))))</f>
        <v/>
      </c>
      <c r="C2923">
        <f>RAND()</f>
        <v/>
      </c>
      <c r="D2923">
        <f>BETAINV(RAND(),IF(C2923&lt;'d_고정'!$B$26,'d_고정'!$B$23,'d_고정'!$B$16)+1,'d_고정'!$B$17-IF(C2923&lt;'d_고정'!$B$26,'d_고정'!$B$23,'d_고정'!$B$16)+1)*('d_고정'!$B$14+('d_고정'!$B$15-'d_고정'!$B$14)*RAND())</f>
        <v/>
      </c>
      <c r="E2923">
        <f>INDEX('d_분포'!$A$2:$A$28,RANDBETWEEN(1,27))</f>
        <v/>
      </c>
      <c r="F2923">
        <f>INDEX('d_분포'!$C$2:$C$5,RANDBETWEEN(1,4))*(0.9+0.2*RAND())</f>
        <v/>
      </c>
      <c r="G2923">
        <f>RAND()</f>
        <v/>
      </c>
      <c r="H2923">
        <f>(F2923+(1-F2923)*('d_고정'!$B$22*BETAINV(RAND(),IF(G2923&lt;'d_고정'!$B$26,'d_고정'!$B$25,'d_고정'!$B$20)+1,'d_고정'!$B$21-IF(G2923&lt;'d_고정'!$B$26,'d_고정'!$B$25,'d_고정'!$B$20)+1)+(1-'d_고정'!$B$22)*BETAINV(RAND(),IF(G2923&lt;'d_고정'!$B$26,'d_고정'!$B$24,'d_고정'!$B$18)+1,'d_고정'!$B$19-IF(G2923&lt;'d_고정'!$B$26,'d_고정'!$B$24,'d_고정'!$B$18)+1))*('d_고정'!$B$14+('d_고정'!$B$15-'d_고정'!$B$14)*RAND()))/F2923</f>
        <v/>
      </c>
      <c r="I2923">
        <f>RAND()</f>
        <v/>
      </c>
      <c r="J2923">
        <f>IF('d_시나리오'!$J$3='d_시나리오'!$H$3,'d_시나리오'!$I$3,IF(I2923&lt;('d_시나리오'!$I$3-'d_시나리오'!$H$3)/('d_시나리오'!$J$3-'d_시나리오'!$H$3),'d_시나리오'!$H$3+SQRT(I2923*('d_시나리오'!$J$3-'d_시나리오'!$H$3)*('d_시나리오'!$I$3-'d_시나리오'!$H$3)),'d_시나리오'!$J$3-SQRT((1-I2923)*('d_시나리오'!$J$3-'d_시나리오'!$H$3)*('d_시나리오'!$J$3-'d_시나리오'!$I$3))))</f>
        <v/>
      </c>
      <c r="K2923">
        <f>RAND()</f>
        <v/>
      </c>
      <c r="L2923">
        <f>IF('d_시나리오'!$J$4='d_시나리오'!$H$4,'d_시나리오'!$I$4,IF(K2923&lt;('d_시나리오'!$I$4-'d_시나리오'!$H$4)/('d_시나리오'!$J$4-'d_시나리오'!$H$4),'d_시나리오'!$H$4+SQRT(K2923*('d_시나리오'!$J$4-'d_시나리오'!$H$4)*('d_시나리오'!$I$4-'d_시나리오'!$H$4)),'d_시나리오'!$J$4-SQRT((1-K2923)*('d_시나리오'!$J$4-'d_시나리오'!$H$4)*('d_시나리오'!$J$4-'d_시나리오'!$I$4))))</f>
        <v/>
      </c>
      <c r="M2923">
        <f>RAND()</f>
        <v/>
      </c>
      <c r="N2923">
        <f>IF('d_시나리오'!$J$5='d_시나리오'!$H$5,'d_시나리오'!$I$5,IF(M2923&lt;('d_시나리오'!$I$5-'d_시나리오'!$H$5)/('d_시나리오'!$J$5-'d_시나리오'!$H$5),'d_시나리오'!$H$5+SQRT(M2923*('d_시나리오'!$J$5-'d_시나리오'!$H$5)*('d_시나리오'!$I$5-'d_시나리오'!$H$5)),'d_시나리오'!$J$5-SQRT((1-M2923)*('d_시나리오'!$J$5-'d_시나리오'!$H$5)*('d_시나리오'!$J$5-'d_시나리오'!$I$5))))</f>
        <v/>
      </c>
      <c r="O2923">
        <f>RAND()</f>
        <v/>
      </c>
      <c r="P2923">
        <f>IF('d_시나리오'!$J$6='d_시나리오'!$H$6,'d_시나리오'!$I$6,IF(O2923&lt;('d_시나리오'!$I$6-'d_시나리오'!$H$6)/('d_시나리오'!$J$6-'d_시나리오'!$H$6),'d_시나리오'!$H$6+SQRT(O2923*('d_시나리오'!$J$6-'d_시나리오'!$H$6)*('d_시나리오'!$I$6-'d_시나리오'!$H$6)),'d_시나리오'!$J$6-SQRT((1-O2923)*('d_시나리오'!$J$6-'d_시나리오'!$H$6)*('d_시나리오'!$J$6-'d_시나리오'!$I$6))))</f>
        <v/>
      </c>
      <c r="Q2923">
        <f>INDEX('d_분포'!$B$2:$B$57,RANDBETWEEN(1,56))</f>
        <v/>
      </c>
      <c r="R2923">
        <f>BETAINV(RAND(),5,5)</f>
        <v/>
      </c>
      <c r="S2923">
        <f>'d_고정'!$B$1*'6_기대효과'!$H$7*('d_시나리오'!$I$7/'d_고정'!$B$2)*B2923</f>
        <v/>
      </c>
      <c r="T2923">
        <f>S2923*D2923</f>
        <v/>
      </c>
      <c r="U2923">
        <f>S2923*F2923*H2923</f>
        <v/>
      </c>
      <c r="V2923">
        <f>S2923*F2923*(H2923-1)</f>
        <v/>
      </c>
      <c r="W2923">
        <f>U2923*J2923</f>
        <v/>
      </c>
      <c r="X2923">
        <f>T2923+W2923</f>
        <v/>
      </c>
      <c r="Y2923">
        <f>(T2923*E2923+W2923*L2923)*(1-R2923-'d_고정'!$B$13)</f>
        <v/>
      </c>
      <c r="Z2923">
        <f>(U2923*N2923*Q2923+'d_고정'!$B$3*('6_기대효과'!$H$7/8)*Q2923*'d_고정'!$B$10*P2923*('6_기대효과'!$K$7/'d_고정'!$B$9))*(1-R2923)</f>
        <v/>
      </c>
      <c r="AA2923">
        <f>W2923*L2923*(1-R2923-'d_고정'!$B$13)+U2923*MAX(N2923-'d_고정'!$B$10*P2923*('6_기대효과'!$K$7/'d_고정'!$B$9),0)*Q2923*(1-R2923)</f>
        <v/>
      </c>
      <c r="AB2923">
        <f>Y2923+Z2923</f>
        <v/>
      </c>
      <c r="AC2923">
        <f>Y2923/('d_고정'!$B$5*'6_기대효과'!$H$7/8)/'d_고정'!$B$6</f>
        <v/>
      </c>
      <c r="AD2923">
        <f>Y2923/('d_고정'!$B$8*'6_기대효과'!$H$7/8)</f>
        <v/>
      </c>
    </row>
    <row r="2924">
      <c r="A2924">
        <f>RAND()</f>
        <v/>
      </c>
      <c r="B2924">
        <f>IF('d_시나리오'!$J$2='d_시나리오'!$H$2,'d_시나리오'!$I$2,IF(A2924&lt;('d_시나리오'!$I$2-'d_시나리오'!$H$2)/('d_시나리오'!$J$2-'d_시나리오'!$H$2),'d_시나리오'!$H$2+SQRT(A2924*('d_시나리오'!$J$2-'d_시나리오'!$H$2)*('d_시나리오'!$I$2-'d_시나리오'!$H$2)),'d_시나리오'!$J$2-SQRT((1-A2924)*('d_시나리오'!$J$2-'d_시나리오'!$H$2)*('d_시나리오'!$J$2-'d_시나리오'!$I$2))))</f>
        <v/>
      </c>
      <c r="C2924">
        <f>RAND()</f>
        <v/>
      </c>
      <c r="D2924">
        <f>BETAINV(RAND(),IF(C2924&lt;'d_고정'!$B$26,'d_고정'!$B$23,'d_고정'!$B$16)+1,'d_고정'!$B$17-IF(C2924&lt;'d_고정'!$B$26,'d_고정'!$B$23,'d_고정'!$B$16)+1)*('d_고정'!$B$14+('d_고정'!$B$15-'d_고정'!$B$14)*RAND())</f>
        <v/>
      </c>
      <c r="E2924">
        <f>INDEX('d_분포'!$A$2:$A$28,RANDBETWEEN(1,27))</f>
        <v/>
      </c>
      <c r="F2924">
        <f>INDEX('d_분포'!$C$2:$C$5,RANDBETWEEN(1,4))*(0.9+0.2*RAND())</f>
        <v/>
      </c>
      <c r="G2924">
        <f>RAND()</f>
        <v/>
      </c>
      <c r="H2924">
        <f>(F2924+(1-F2924)*('d_고정'!$B$22*BETAINV(RAND(),IF(G2924&lt;'d_고정'!$B$26,'d_고정'!$B$25,'d_고정'!$B$20)+1,'d_고정'!$B$21-IF(G2924&lt;'d_고정'!$B$26,'d_고정'!$B$25,'d_고정'!$B$20)+1)+(1-'d_고정'!$B$22)*BETAINV(RAND(),IF(G2924&lt;'d_고정'!$B$26,'d_고정'!$B$24,'d_고정'!$B$18)+1,'d_고정'!$B$19-IF(G2924&lt;'d_고정'!$B$26,'d_고정'!$B$24,'d_고정'!$B$18)+1))*('d_고정'!$B$14+('d_고정'!$B$15-'d_고정'!$B$14)*RAND()))/F2924</f>
        <v/>
      </c>
      <c r="I2924">
        <f>RAND()</f>
        <v/>
      </c>
      <c r="J2924">
        <f>IF('d_시나리오'!$J$3='d_시나리오'!$H$3,'d_시나리오'!$I$3,IF(I2924&lt;('d_시나리오'!$I$3-'d_시나리오'!$H$3)/('d_시나리오'!$J$3-'d_시나리오'!$H$3),'d_시나리오'!$H$3+SQRT(I2924*('d_시나리오'!$J$3-'d_시나리오'!$H$3)*('d_시나리오'!$I$3-'d_시나리오'!$H$3)),'d_시나리오'!$J$3-SQRT((1-I2924)*('d_시나리오'!$J$3-'d_시나리오'!$H$3)*('d_시나리오'!$J$3-'d_시나리오'!$I$3))))</f>
        <v/>
      </c>
      <c r="K2924">
        <f>RAND()</f>
        <v/>
      </c>
      <c r="L2924">
        <f>IF('d_시나리오'!$J$4='d_시나리오'!$H$4,'d_시나리오'!$I$4,IF(K2924&lt;('d_시나리오'!$I$4-'d_시나리오'!$H$4)/('d_시나리오'!$J$4-'d_시나리오'!$H$4),'d_시나리오'!$H$4+SQRT(K2924*('d_시나리오'!$J$4-'d_시나리오'!$H$4)*('d_시나리오'!$I$4-'d_시나리오'!$H$4)),'d_시나리오'!$J$4-SQRT((1-K2924)*('d_시나리오'!$J$4-'d_시나리오'!$H$4)*('d_시나리오'!$J$4-'d_시나리오'!$I$4))))</f>
        <v/>
      </c>
      <c r="M2924">
        <f>RAND()</f>
        <v/>
      </c>
      <c r="N2924">
        <f>IF('d_시나리오'!$J$5='d_시나리오'!$H$5,'d_시나리오'!$I$5,IF(M2924&lt;('d_시나리오'!$I$5-'d_시나리오'!$H$5)/('d_시나리오'!$J$5-'d_시나리오'!$H$5),'d_시나리오'!$H$5+SQRT(M2924*('d_시나리오'!$J$5-'d_시나리오'!$H$5)*('d_시나리오'!$I$5-'d_시나리오'!$H$5)),'d_시나리오'!$J$5-SQRT((1-M2924)*('d_시나리오'!$J$5-'d_시나리오'!$H$5)*('d_시나리오'!$J$5-'d_시나리오'!$I$5))))</f>
        <v/>
      </c>
      <c r="O2924">
        <f>RAND()</f>
        <v/>
      </c>
      <c r="P2924">
        <f>IF('d_시나리오'!$J$6='d_시나리오'!$H$6,'d_시나리오'!$I$6,IF(O2924&lt;('d_시나리오'!$I$6-'d_시나리오'!$H$6)/('d_시나리오'!$J$6-'d_시나리오'!$H$6),'d_시나리오'!$H$6+SQRT(O2924*('d_시나리오'!$J$6-'d_시나리오'!$H$6)*('d_시나리오'!$I$6-'d_시나리오'!$H$6)),'d_시나리오'!$J$6-SQRT((1-O2924)*('d_시나리오'!$J$6-'d_시나리오'!$H$6)*('d_시나리오'!$J$6-'d_시나리오'!$I$6))))</f>
        <v/>
      </c>
      <c r="Q2924">
        <f>INDEX('d_분포'!$B$2:$B$57,RANDBETWEEN(1,56))</f>
        <v/>
      </c>
      <c r="R2924">
        <f>BETAINV(RAND(),5,5)</f>
        <v/>
      </c>
      <c r="S2924">
        <f>'d_고정'!$B$1*'6_기대효과'!$H$7*('d_시나리오'!$I$7/'d_고정'!$B$2)*B2924</f>
        <v/>
      </c>
      <c r="T2924">
        <f>S2924*D2924</f>
        <v/>
      </c>
      <c r="U2924">
        <f>S2924*F2924*H2924</f>
        <v/>
      </c>
      <c r="V2924">
        <f>S2924*F2924*(H2924-1)</f>
        <v/>
      </c>
      <c r="W2924">
        <f>U2924*J2924</f>
        <v/>
      </c>
      <c r="X2924">
        <f>T2924+W2924</f>
        <v/>
      </c>
      <c r="Y2924">
        <f>(T2924*E2924+W2924*L2924)*(1-R2924-'d_고정'!$B$13)</f>
        <v/>
      </c>
      <c r="Z2924">
        <f>(U2924*N2924*Q2924+'d_고정'!$B$3*('6_기대효과'!$H$7/8)*Q2924*'d_고정'!$B$10*P2924*('6_기대효과'!$K$7/'d_고정'!$B$9))*(1-R2924)</f>
        <v/>
      </c>
      <c r="AA2924">
        <f>W2924*L2924*(1-R2924-'d_고정'!$B$13)+U2924*MAX(N2924-'d_고정'!$B$10*P2924*('6_기대효과'!$K$7/'d_고정'!$B$9),0)*Q2924*(1-R2924)</f>
        <v/>
      </c>
      <c r="AB2924">
        <f>Y2924+Z2924</f>
        <v/>
      </c>
      <c r="AC2924">
        <f>Y2924/('d_고정'!$B$5*'6_기대효과'!$H$7/8)/'d_고정'!$B$6</f>
        <v/>
      </c>
      <c r="AD2924">
        <f>Y2924/('d_고정'!$B$8*'6_기대효과'!$H$7/8)</f>
        <v/>
      </c>
    </row>
    <row r="2925">
      <c r="A2925">
        <f>RAND()</f>
        <v/>
      </c>
      <c r="B2925">
        <f>IF('d_시나리오'!$J$2='d_시나리오'!$H$2,'d_시나리오'!$I$2,IF(A2925&lt;('d_시나리오'!$I$2-'d_시나리오'!$H$2)/('d_시나리오'!$J$2-'d_시나리오'!$H$2),'d_시나리오'!$H$2+SQRT(A2925*('d_시나리오'!$J$2-'d_시나리오'!$H$2)*('d_시나리오'!$I$2-'d_시나리오'!$H$2)),'d_시나리오'!$J$2-SQRT((1-A2925)*('d_시나리오'!$J$2-'d_시나리오'!$H$2)*('d_시나리오'!$J$2-'d_시나리오'!$I$2))))</f>
        <v/>
      </c>
      <c r="C2925">
        <f>RAND()</f>
        <v/>
      </c>
      <c r="D2925">
        <f>BETAINV(RAND(),IF(C2925&lt;'d_고정'!$B$26,'d_고정'!$B$23,'d_고정'!$B$16)+1,'d_고정'!$B$17-IF(C2925&lt;'d_고정'!$B$26,'d_고정'!$B$23,'d_고정'!$B$16)+1)*('d_고정'!$B$14+('d_고정'!$B$15-'d_고정'!$B$14)*RAND())</f>
        <v/>
      </c>
      <c r="E2925">
        <f>INDEX('d_분포'!$A$2:$A$28,RANDBETWEEN(1,27))</f>
        <v/>
      </c>
      <c r="F2925">
        <f>INDEX('d_분포'!$C$2:$C$5,RANDBETWEEN(1,4))*(0.9+0.2*RAND())</f>
        <v/>
      </c>
      <c r="G2925">
        <f>RAND()</f>
        <v/>
      </c>
      <c r="H2925">
        <f>(F2925+(1-F2925)*('d_고정'!$B$22*BETAINV(RAND(),IF(G2925&lt;'d_고정'!$B$26,'d_고정'!$B$25,'d_고정'!$B$20)+1,'d_고정'!$B$21-IF(G2925&lt;'d_고정'!$B$26,'d_고정'!$B$25,'d_고정'!$B$20)+1)+(1-'d_고정'!$B$22)*BETAINV(RAND(),IF(G2925&lt;'d_고정'!$B$26,'d_고정'!$B$24,'d_고정'!$B$18)+1,'d_고정'!$B$19-IF(G2925&lt;'d_고정'!$B$26,'d_고정'!$B$24,'d_고정'!$B$18)+1))*('d_고정'!$B$14+('d_고정'!$B$15-'d_고정'!$B$14)*RAND()))/F2925</f>
        <v/>
      </c>
      <c r="I2925">
        <f>RAND()</f>
        <v/>
      </c>
      <c r="J2925">
        <f>IF('d_시나리오'!$J$3='d_시나리오'!$H$3,'d_시나리오'!$I$3,IF(I2925&lt;('d_시나리오'!$I$3-'d_시나리오'!$H$3)/('d_시나리오'!$J$3-'d_시나리오'!$H$3),'d_시나리오'!$H$3+SQRT(I2925*('d_시나리오'!$J$3-'d_시나리오'!$H$3)*('d_시나리오'!$I$3-'d_시나리오'!$H$3)),'d_시나리오'!$J$3-SQRT((1-I2925)*('d_시나리오'!$J$3-'d_시나리오'!$H$3)*('d_시나리오'!$J$3-'d_시나리오'!$I$3))))</f>
        <v/>
      </c>
      <c r="K2925">
        <f>RAND()</f>
        <v/>
      </c>
      <c r="L2925">
        <f>IF('d_시나리오'!$J$4='d_시나리오'!$H$4,'d_시나리오'!$I$4,IF(K2925&lt;('d_시나리오'!$I$4-'d_시나리오'!$H$4)/('d_시나리오'!$J$4-'d_시나리오'!$H$4),'d_시나리오'!$H$4+SQRT(K2925*('d_시나리오'!$J$4-'d_시나리오'!$H$4)*('d_시나리오'!$I$4-'d_시나리오'!$H$4)),'d_시나리오'!$J$4-SQRT((1-K2925)*('d_시나리오'!$J$4-'d_시나리오'!$H$4)*('d_시나리오'!$J$4-'d_시나리오'!$I$4))))</f>
        <v/>
      </c>
      <c r="M2925">
        <f>RAND()</f>
        <v/>
      </c>
      <c r="N2925">
        <f>IF('d_시나리오'!$J$5='d_시나리오'!$H$5,'d_시나리오'!$I$5,IF(M2925&lt;('d_시나리오'!$I$5-'d_시나리오'!$H$5)/('d_시나리오'!$J$5-'d_시나리오'!$H$5),'d_시나리오'!$H$5+SQRT(M2925*('d_시나리오'!$J$5-'d_시나리오'!$H$5)*('d_시나리오'!$I$5-'d_시나리오'!$H$5)),'d_시나리오'!$J$5-SQRT((1-M2925)*('d_시나리오'!$J$5-'d_시나리오'!$H$5)*('d_시나리오'!$J$5-'d_시나리오'!$I$5))))</f>
        <v/>
      </c>
      <c r="O2925">
        <f>RAND()</f>
        <v/>
      </c>
      <c r="P2925">
        <f>IF('d_시나리오'!$J$6='d_시나리오'!$H$6,'d_시나리오'!$I$6,IF(O2925&lt;('d_시나리오'!$I$6-'d_시나리오'!$H$6)/('d_시나리오'!$J$6-'d_시나리오'!$H$6),'d_시나리오'!$H$6+SQRT(O2925*('d_시나리오'!$J$6-'d_시나리오'!$H$6)*('d_시나리오'!$I$6-'d_시나리오'!$H$6)),'d_시나리오'!$J$6-SQRT((1-O2925)*('d_시나리오'!$J$6-'d_시나리오'!$H$6)*('d_시나리오'!$J$6-'d_시나리오'!$I$6))))</f>
        <v/>
      </c>
      <c r="Q2925">
        <f>INDEX('d_분포'!$B$2:$B$57,RANDBETWEEN(1,56))</f>
        <v/>
      </c>
      <c r="R2925">
        <f>BETAINV(RAND(),5,5)</f>
        <v/>
      </c>
      <c r="S2925">
        <f>'d_고정'!$B$1*'6_기대효과'!$H$7*('d_시나리오'!$I$7/'d_고정'!$B$2)*B2925</f>
        <v/>
      </c>
      <c r="T2925">
        <f>S2925*D2925</f>
        <v/>
      </c>
      <c r="U2925">
        <f>S2925*F2925*H2925</f>
        <v/>
      </c>
      <c r="V2925">
        <f>S2925*F2925*(H2925-1)</f>
        <v/>
      </c>
      <c r="W2925">
        <f>U2925*J2925</f>
        <v/>
      </c>
      <c r="X2925">
        <f>T2925+W2925</f>
        <v/>
      </c>
      <c r="Y2925">
        <f>(T2925*E2925+W2925*L2925)*(1-R2925-'d_고정'!$B$13)</f>
        <v/>
      </c>
      <c r="Z2925">
        <f>(U2925*N2925*Q2925+'d_고정'!$B$3*('6_기대효과'!$H$7/8)*Q2925*'d_고정'!$B$10*P2925*('6_기대효과'!$K$7/'d_고정'!$B$9))*(1-R2925)</f>
        <v/>
      </c>
      <c r="AA2925">
        <f>W2925*L2925*(1-R2925-'d_고정'!$B$13)+U2925*MAX(N2925-'d_고정'!$B$10*P2925*('6_기대효과'!$K$7/'d_고정'!$B$9),0)*Q2925*(1-R2925)</f>
        <v/>
      </c>
      <c r="AB2925">
        <f>Y2925+Z2925</f>
        <v/>
      </c>
      <c r="AC2925">
        <f>Y2925/('d_고정'!$B$5*'6_기대효과'!$H$7/8)/'d_고정'!$B$6</f>
        <v/>
      </c>
      <c r="AD2925">
        <f>Y2925/('d_고정'!$B$8*'6_기대효과'!$H$7/8)</f>
        <v/>
      </c>
    </row>
    <row r="2926">
      <c r="A2926">
        <f>RAND()</f>
        <v/>
      </c>
      <c r="B2926">
        <f>IF('d_시나리오'!$J$2='d_시나리오'!$H$2,'d_시나리오'!$I$2,IF(A2926&lt;('d_시나리오'!$I$2-'d_시나리오'!$H$2)/('d_시나리오'!$J$2-'d_시나리오'!$H$2),'d_시나리오'!$H$2+SQRT(A2926*('d_시나리오'!$J$2-'d_시나리오'!$H$2)*('d_시나리오'!$I$2-'d_시나리오'!$H$2)),'d_시나리오'!$J$2-SQRT((1-A2926)*('d_시나리오'!$J$2-'d_시나리오'!$H$2)*('d_시나리오'!$J$2-'d_시나리오'!$I$2))))</f>
        <v/>
      </c>
      <c r="C2926">
        <f>RAND()</f>
        <v/>
      </c>
      <c r="D2926">
        <f>BETAINV(RAND(),IF(C2926&lt;'d_고정'!$B$26,'d_고정'!$B$23,'d_고정'!$B$16)+1,'d_고정'!$B$17-IF(C2926&lt;'d_고정'!$B$26,'d_고정'!$B$23,'d_고정'!$B$16)+1)*('d_고정'!$B$14+('d_고정'!$B$15-'d_고정'!$B$14)*RAND())</f>
        <v/>
      </c>
      <c r="E2926">
        <f>INDEX('d_분포'!$A$2:$A$28,RANDBETWEEN(1,27))</f>
        <v/>
      </c>
      <c r="F2926">
        <f>INDEX('d_분포'!$C$2:$C$5,RANDBETWEEN(1,4))*(0.9+0.2*RAND())</f>
        <v/>
      </c>
      <c r="G2926">
        <f>RAND()</f>
        <v/>
      </c>
      <c r="H2926">
        <f>(F2926+(1-F2926)*('d_고정'!$B$22*BETAINV(RAND(),IF(G2926&lt;'d_고정'!$B$26,'d_고정'!$B$25,'d_고정'!$B$20)+1,'d_고정'!$B$21-IF(G2926&lt;'d_고정'!$B$26,'d_고정'!$B$25,'d_고정'!$B$20)+1)+(1-'d_고정'!$B$22)*BETAINV(RAND(),IF(G2926&lt;'d_고정'!$B$26,'d_고정'!$B$24,'d_고정'!$B$18)+1,'d_고정'!$B$19-IF(G2926&lt;'d_고정'!$B$26,'d_고정'!$B$24,'d_고정'!$B$18)+1))*('d_고정'!$B$14+('d_고정'!$B$15-'d_고정'!$B$14)*RAND()))/F2926</f>
        <v/>
      </c>
      <c r="I2926">
        <f>RAND()</f>
        <v/>
      </c>
      <c r="J2926">
        <f>IF('d_시나리오'!$J$3='d_시나리오'!$H$3,'d_시나리오'!$I$3,IF(I2926&lt;('d_시나리오'!$I$3-'d_시나리오'!$H$3)/('d_시나리오'!$J$3-'d_시나리오'!$H$3),'d_시나리오'!$H$3+SQRT(I2926*('d_시나리오'!$J$3-'d_시나리오'!$H$3)*('d_시나리오'!$I$3-'d_시나리오'!$H$3)),'d_시나리오'!$J$3-SQRT((1-I2926)*('d_시나리오'!$J$3-'d_시나리오'!$H$3)*('d_시나리오'!$J$3-'d_시나리오'!$I$3))))</f>
        <v/>
      </c>
      <c r="K2926">
        <f>RAND()</f>
        <v/>
      </c>
      <c r="L2926">
        <f>IF('d_시나리오'!$J$4='d_시나리오'!$H$4,'d_시나리오'!$I$4,IF(K2926&lt;('d_시나리오'!$I$4-'d_시나리오'!$H$4)/('d_시나리오'!$J$4-'d_시나리오'!$H$4),'d_시나리오'!$H$4+SQRT(K2926*('d_시나리오'!$J$4-'d_시나리오'!$H$4)*('d_시나리오'!$I$4-'d_시나리오'!$H$4)),'d_시나리오'!$J$4-SQRT((1-K2926)*('d_시나리오'!$J$4-'d_시나리오'!$H$4)*('d_시나리오'!$J$4-'d_시나리오'!$I$4))))</f>
        <v/>
      </c>
      <c r="M2926">
        <f>RAND()</f>
        <v/>
      </c>
      <c r="N2926">
        <f>IF('d_시나리오'!$J$5='d_시나리오'!$H$5,'d_시나리오'!$I$5,IF(M2926&lt;('d_시나리오'!$I$5-'d_시나리오'!$H$5)/('d_시나리오'!$J$5-'d_시나리오'!$H$5),'d_시나리오'!$H$5+SQRT(M2926*('d_시나리오'!$J$5-'d_시나리오'!$H$5)*('d_시나리오'!$I$5-'d_시나리오'!$H$5)),'d_시나리오'!$J$5-SQRT((1-M2926)*('d_시나리오'!$J$5-'d_시나리오'!$H$5)*('d_시나리오'!$J$5-'d_시나리오'!$I$5))))</f>
        <v/>
      </c>
      <c r="O2926">
        <f>RAND()</f>
        <v/>
      </c>
      <c r="P2926">
        <f>IF('d_시나리오'!$J$6='d_시나리오'!$H$6,'d_시나리오'!$I$6,IF(O2926&lt;('d_시나리오'!$I$6-'d_시나리오'!$H$6)/('d_시나리오'!$J$6-'d_시나리오'!$H$6),'d_시나리오'!$H$6+SQRT(O2926*('d_시나리오'!$J$6-'d_시나리오'!$H$6)*('d_시나리오'!$I$6-'d_시나리오'!$H$6)),'d_시나리오'!$J$6-SQRT((1-O2926)*('d_시나리오'!$J$6-'d_시나리오'!$H$6)*('d_시나리오'!$J$6-'d_시나리오'!$I$6))))</f>
        <v/>
      </c>
      <c r="Q2926">
        <f>INDEX('d_분포'!$B$2:$B$57,RANDBETWEEN(1,56))</f>
        <v/>
      </c>
      <c r="R2926">
        <f>BETAINV(RAND(),5,5)</f>
        <v/>
      </c>
      <c r="S2926">
        <f>'d_고정'!$B$1*'6_기대효과'!$H$7*('d_시나리오'!$I$7/'d_고정'!$B$2)*B2926</f>
        <v/>
      </c>
      <c r="T2926">
        <f>S2926*D2926</f>
        <v/>
      </c>
      <c r="U2926">
        <f>S2926*F2926*H2926</f>
        <v/>
      </c>
      <c r="V2926">
        <f>S2926*F2926*(H2926-1)</f>
        <v/>
      </c>
      <c r="W2926">
        <f>U2926*J2926</f>
        <v/>
      </c>
      <c r="X2926">
        <f>T2926+W2926</f>
        <v/>
      </c>
      <c r="Y2926">
        <f>(T2926*E2926+W2926*L2926)*(1-R2926-'d_고정'!$B$13)</f>
        <v/>
      </c>
      <c r="Z2926">
        <f>(U2926*N2926*Q2926+'d_고정'!$B$3*('6_기대효과'!$H$7/8)*Q2926*'d_고정'!$B$10*P2926*('6_기대효과'!$K$7/'d_고정'!$B$9))*(1-R2926)</f>
        <v/>
      </c>
      <c r="AA2926">
        <f>W2926*L2926*(1-R2926-'d_고정'!$B$13)+U2926*MAX(N2926-'d_고정'!$B$10*P2926*('6_기대효과'!$K$7/'d_고정'!$B$9),0)*Q2926*(1-R2926)</f>
        <v/>
      </c>
      <c r="AB2926">
        <f>Y2926+Z2926</f>
        <v/>
      </c>
      <c r="AC2926">
        <f>Y2926/('d_고정'!$B$5*'6_기대효과'!$H$7/8)/'d_고정'!$B$6</f>
        <v/>
      </c>
      <c r="AD2926">
        <f>Y2926/('d_고정'!$B$8*'6_기대효과'!$H$7/8)</f>
        <v/>
      </c>
    </row>
    <row r="2927">
      <c r="A2927">
        <f>RAND()</f>
        <v/>
      </c>
      <c r="B2927">
        <f>IF('d_시나리오'!$J$2='d_시나리오'!$H$2,'d_시나리오'!$I$2,IF(A2927&lt;('d_시나리오'!$I$2-'d_시나리오'!$H$2)/('d_시나리오'!$J$2-'d_시나리오'!$H$2),'d_시나리오'!$H$2+SQRT(A2927*('d_시나리오'!$J$2-'d_시나리오'!$H$2)*('d_시나리오'!$I$2-'d_시나리오'!$H$2)),'d_시나리오'!$J$2-SQRT((1-A2927)*('d_시나리오'!$J$2-'d_시나리오'!$H$2)*('d_시나리오'!$J$2-'d_시나리오'!$I$2))))</f>
        <v/>
      </c>
      <c r="C2927">
        <f>RAND()</f>
        <v/>
      </c>
      <c r="D2927">
        <f>BETAINV(RAND(),IF(C2927&lt;'d_고정'!$B$26,'d_고정'!$B$23,'d_고정'!$B$16)+1,'d_고정'!$B$17-IF(C2927&lt;'d_고정'!$B$26,'d_고정'!$B$23,'d_고정'!$B$16)+1)*('d_고정'!$B$14+('d_고정'!$B$15-'d_고정'!$B$14)*RAND())</f>
        <v/>
      </c>
      <c r="E2927">
        <f>INDEX('d_분포'!$A$2:$A$28,RANDBETWEEN(1,27))</f>
        <v/>
      </c>
      <c r="F2927">
        <f>INDEX('d_분포'!$C$2:$C$5,RANDBETWEEN(1,4))*(0.9+0.2*RAND())</f>
        <v/>
      </c>
      <c r="G2927">
        <f>RAND()</f>
        <v/>
      </c>
      <c r="H2927">
        <f>(F2927+(1-F2927)*('d_고정'!$B$22*BETAINV(RAND(),IF(G2927&lt;'d_고정'!$B$26,'d_고정'!$B$25,'d_고정'!$B$20)+1,'d_고정'!$B$21-IF(G2927&lt;'d_고정'!$B$26,'d_고정'!$B$25,'d_고정'!$B$20)+1)+(1-'d_고정'!$B$22)*BETAINV(RAND(),IF(G2927&lt;'d_고정'!$B$26,'d_고정'!$B$24,'d_고정'!$B$18)+1,'d_고정'!$B$19-IF(G2927&lt;'d_고정'!$B$26,'d_고정'!$B$24,'d_고정'!$B$18)+1))*('d_고정'!$B$14+('d_고정'!$B$15-'d_고정'!$B$14)*RAND()))/F2927</f>
        <v/>
      </c>
      <c r="I2927">
        <f>RAND()</f>
        <v/>
      </c>
      <c r="J2927">
        <f>IF('d_시나리오'!$J$3='d_시나리오'!$H$3,'d_시나리오'!$I$3,IF(I2927&lt;('d_시나리오'!$I$3-'d_시나리오'!$H$3)/('d_시나리오'!$J$3-'d_시나리오'!$H$3),'d_시나리오'!$H$3+SQRT(I2927*('d_시나리오'!$J$3-'d_시나리오'!$H$3)*('d_시나리오'!$I$3-'d_시나리오'!$H$3)),'d_시나리오'!$J$3-SQRT((1-I2927)*('d_시나리오'!$J$3-'d_시나리오'!$H$3)*('d_시나리오'!$J$3-'d_시나리오'!$I$3))))</f>
        <v/>
      </c>
      <c r="K2927">
        <f>RAND()</f>
        <v/>
      </c>
      <c r="L2927">
        <f>IF('d_시나리오'!$J$4='d_시나리오'!$H$4,'d_시나리오'!$I$4,IF(K2927&lt;('d_시나리오'!$I$4-'d_시나리오'!$H$4)/('d_시나리오'!$J$4-'d_시나리오'!$H$4),'d_시나리오'!$H$4+SQRT(K2927*('d_시나리오'!$J$4-'d_시나리오'!$H$4)*('d_시나리오'!$I$4-'d_시나리오'!$H$4)),'d_시나리오'!$J$4-SQRT((1-K2927)*('d_시나리오'!$J$4-'d_시나리오'!$H$4)*('d_시나리오'!$J$4-'d_시나리오'!$I$4))))</f>
        <v/>
      </c>
      <c r="M2927">
        <f>RAND()</f>
        <v/>
      </c>
      <c r="N2927">
        <f>IF('d_시나리오'!$J$5='d_시나리오'!$H$5,'d_시나리오'!$I$5,IF(M2927&lt;('d_시나리오'!$I$5-'d_시나리오'!$H$5)/('d_시나리오'!$J$5-'d_시나리오'!$H$5),'d_시나리오'!$H$5+SQRT(M2927*('d_시나리오'!$J$5-'d_시나리오'!$H$5)*('d_시나리오'!$I$5-'d_시나리오'!$H$5)),'d_시나리오'!$J$5-SQRT((1-M2927)*('d_시나리오'!$J$5-'d_시나리오'!$H$5)*('d_시나리오'!$J$5-'d_시나리오'!$I$5))))</f>
        <v/>
      </c>
      <c r="O2927">
        <f>RAND()</f>
        <v/>
      </c>
      <c r="P2927">
        <f>IF('d_시나리오'!$J$6='d_시나리오'!$H$6,'d_시나리오'!$I$6,IF(O2927&lt;('d_시나리오'!$I$6-'d_시나리오'!$H$6)/('d_시나리오'!$J$6-'d_시나리오'!$H$6),'d_시나리오'!$H$6+SQRT(O2927*('d_시나리오'!$J$6-'d_시나리오'!$H$6)*('d_시나리오'!$I$6-'d_시나리오'!$H$6)),'d_시나리오'!$J$6-SQRT((1-O2927)*('d_시나리오'!$J$6-'d_시나리오'!$H$6)*('d_시나리오'!$J$6-'d_시나리오'!$I$6))))</f>
        <v/>
      </c>
      <c r="Q2927">
        <f>INDEX('d_분포'!$B$2:$B$57,RANDBETWEEN(1,56))</f>
        <v/>
      </c>
      <c r="R2927">
        <f>BETAINV(RAND(),5,5)</f>
        <v/>
      </c>
      <c r="S2927">
        <f>'d_고정'!$B$1*'6_기대효과'!$H$7*('d_시나리오'!$I$7/'d_고정'!$B$2)*B2927</f>
        <v/>
      </c>
      <c r="T2927">
        <f>S2927*D2927</f>
        <v/>
      </c>
      <c r="U2927">
        <f>S2927*F2927*H2927</f>
        <v/>
      </c>
      <c r="V2927">
        <f>S2927*F2927*(H2927-1)</f>
        <v/>
      </c>
      <c r="W2927">
        <f>U2927*J2927</f>
        <v/>
      </c>
      <c r="X2927">
        <f>T2927+W2927</f>
        <v/>
      </c>
      <c r="Y2927">
        <f>(T2927*E2927+W2927*L2927)*(1-R2927-'d_고정'!$B$13)</f>
        <v/>
      </c>
      <c r="Z2927">
        <f>(U2927*N2927*Q2927+'d_고정'!$B$3*('6_기대효과'!$H$7/8)*Q2927*'d_고정'!$B$10*P2927*('6_기대효과'!$K$7/'d_고정'!$B$9))*(1-R2927)</f>
        <v/>
      </c>
      <c r="AA2927">
        <f>W2927*L2927*(1-R2927-'d_고정'!$B$13)+U2927*MAX(N2927-'d_고정'!$B$10*P2927*('6_기대효과'!$K$7/'d_고정'!$B$9),0)*Q2927*(1-R2927)</f>
        <v/>
      </c>
      <c r="AB2927">
        <f>Y2927+Z2927</f>
        <v/>
      </c>
      <c r="AC2927">
        <f>Y2927/('d_고정'!$B$5*'6_기대효과'!$H$7/8)/'d_고정'!$B$6</f>
        <v/>
      </c>
      <c r="AD2927">
        <f>Y2927/('d_고정'!$B$8*'6_기대효과'!$H$7/8)</f>
        <v/>
      </c>
    </row>
    <row r="2928">
      <c r="A2928">
        <f>RAND()</f>
        <v/>
      </c>
      <c r="B2928">
        <f>IF('d_시나리오'!$J$2='d_시나리오'!$H$2,'d_시나리오'!$I$2,IF(A2928&lt;('d_시나리오'!$I$2-'d_시나리오'!$H$2)/('d_시나리오'!$J$2-'d_시나리오'!$H$2),'d_시나리오'!$H$2+SQRT(A2928*('d_시나리오'!$J$2-'d_시나리오'!$H$2)*('d_시나리오'!$I$2-'d_시나리오'!$H$2)),'d_시나리오'!$J$2-SQRT((1-A2928)*('d_시나리오'!$J$2-'d_시나리오'!$H$2)*('d_시나리오'!$J$2-'d_시나리오'!$I$2))))</f>
        <v/>
      </c>
      <c r="C2928">
        <f>RAND()</f>
        <v/>
      </c>
      <c r="D2928">
        <f>BETAINV(RAND(),IF(C2928&lt;'d_고정'!$B$26,'d_고정'!$B$23,'d_고정'!$B$16)+1,'d_고정'!$B$17-IF(C2928&lt;'d_고정'!$B$26,'d_고정'!$B$23,'d_고정'!$B$16)+1)*('d_고정'!$B$14+('d_고정'!$B$15-'d_고정'!$B$14)*RAND())</f>
        <v/>
      </c>
      <c r="E2928">
        <f>INDEX('d_분포'!$A$2:$A$28,RANDBETWEEN(1,27))</f>
        <v/>
      </c>
      <c r="F2928">
        <f>INDEX('d_분포'!$C$2:$C$5,RANDBETWEEN(1,4))*(0.9+0.2*RAND())</f>
        <v/>
      </c>
      <c r="G2928">
        <f>RAND()</f>
        <v/>
      </c>
      <c r="H2928">
        <f>(F2928+(1-F2928)*('d_고정'!$B$22*BETAINV(RAND(),IF(G2928&lt;'d_고정'!$B$26,'d_고정'!$B$25,'d_고정'!$B$20)+1,'d_고정'!$B$21-IF(G2928&lt;'d_고정'!$B$26,'d_고정'!$B$25,'d_고정'!$B$20)+1)+(1-'d_고정'!$B$22)*BETAINV(RAND(),IF(G2928&lt;'d_고정'!$B$26,'d_고정'!$B$24,'d_고정'!$B$18)+1,'d_고정'!$B$19-IF(G2928&lt;'d_고정'!$B$26,'d_고정'!$B$24,'d_고정'!$B$18)+1))*('d_고정'!$B$14+('d_고정'!$B$15-'d_고정'!$B$14)*RAND()))/F2928</f>
        <v/>
      </c>
      <c r="I2928">
        <f>RAND()</f>
        <v/>
      </c>
      <c r="J2928">
        <f>IF('d_시나리오'!$J$3='d_시나리오'!$H$3,'d_시나리오'!$I$3,IF(I2928&lt;('d_시나리오'!$I$3-'d_시나리오'!$H$3)/('d_시나리오'!$J$3-'d_시나리오'!$H$3),'d_시나리오'!$H$3+SQRT(I2928*('d_시나리오'!$J$3-'d_시나리오'!$H$3)*('d_시나리오'!$I$3-'d_시나리오'!$H$3)),'d_시나리오'!$J$3-SQRT((1-I2928)*('d_시나리오'!$J$3-'d_시나리오'!$H$3)*('d_시나리오'!$J$3-'d_시나리오'!$I$3))))</f>
        <v/>
      </c>
      <c r="K2928">
        <f>RAND()</f>
        <v/>
      </c>
      <c r="L2928">
        <f>IF('d_시나리오'!$J$4='d_시나리오'!$H$4,'d_시나리오'!$I$4,IF(K2928&lt;('d_시나리오'!$I$4-'d_시나리오'!$H$4)/('d_시나리오'!$J$4-'d_시나리오'!$H$4),'d_시나리오'!$H$4+SQRT(K2928*('d_시나리오'!$J$4-'d_시나리오'!$H$4)*('d_시나리오'!$I$4-'d_시나리오'!$H$4)),'d_시나리오'!$J$4-SQRT((1-K2928)*('d_시나리오'!$J$4-'d_시나리오'!$H$4)*('d_시나리오'!$J$4-'d_시나리오'!$I$4))))</f>
        <v/>
      </c>
      <c r="M2928">
        <f>RAND()</f>
        <v/>
      </c>
      <c r="N2928">
        <f>IF('d_시나리오'!$J$5='d_시나리오'!$H$5,'d_시나리오'!$I$5,IF(M2928&lt;('d_시나리오'!$I$5-'d_시나리오'!$H$5)/('d_시나리오'!$J$5-'d_시나리오'!$H$5),'d_시나리오'!$H$5+SQRT(M2928*('d_시나리오'!$J$5-'d_시나리오'!$H$5)*('d_시나리오'!$I$5-'d_시나리오'!$H$5)),'d_시나리오'!$J$5-SQRT((1-M2928)*('d_시나리오'!$J$5-'d_시나리오'!$H$5)*('d_시나리오'!$J$5-'d_시나리오'!$I$5))))</f>
        <v/>
      </c>
      <c r="O2928">
        <f>RAND()</f>
        <v/>
      </c>
      <c r="P2928">
        <f>IF('d_시나리오'!$J$6='d_시나리오'!$H$6,'d_시나리오'!$I$6,IF(O2928&lt;('d_시나리오'!$I$6-'d_시나리오'!$H$6)/('d_시나리오'!$J$6-'d_시나리오'!$H$6),'d_시나리오'!$H$6+SQRT(O2928*('d_시나리오'!$J$6-'d_시나리오'!$H$6)*('d_시나리오'!$I$6-'d_시나리오'!$H$6)),'d_시나리오'!$J$6-SQRT((1-O2928)*('d_시나리오'!$J$6-'d_시나리오'!$H$6)*('d_시나리오'!$J$6-'d_시나리오'!$I$6))))</f>
        <v/>
      </c>
      <c r="Q2928">
        <f>INDEX('d_분포'!$B$2:$B$57,RANDBETWEEN(1,56))</f>
        <v/>
      </c>
      <c r="R2928">
        <f>BETAINV(RAND(),5,5)</f>
        <v/>
      </c>
      <c r="S2928">
        <f>'d_고정'!$B$1*'6_기대효과'!$H$7*('d_시나리오'!$I$7/'d_고정'!$B$2)*B2928</f>
        <v/>
      </c>
      <c r="T2928">
        <f>S2928*D2928</f>
        <v/>
      </c>
      <c r="U2928">
        <f>S2928*F2928*H2928</f>
        <v/>
      </c>
      <c r="V2928">
        <f>S2928*F2928*(H2928-1)</f>
        <v/>
      </c>
      <c r="W2928">
        <f>U2928*J2928</f>
        <v/>
      </c>
      <c r="X2928">
        <f>T2928+W2928</f>
        <v/>
      </c>
      <c r="Y2928">
        <f>(T2928*E2928+W2928*L2928)*(1-R2928-'d_고정'!$B$13)</f>
        <v/>
      </c>
      <c r="Z2928">
        <f>(U2928*N2928*Q2928+'d_고정'!$B$3*('6_기대효과'!$H$7/8)*Q2928*'d_고정'!$B$10*P2928*('6_기대효과'!$K$7/'d_고정'!$B$9))*(1-R2928)</f>
        <v/>
      </c>
      <c r="AA2928">
        <f>W2928*L2928*(1-R2928-'d_고정'!$B$13)+U2928*MAX(N2928-'d_고정'!$B$10*P2928*('6_기대효과'!$K$7/'d_고정'!$B$9),0)*Q2928*(1-R2928)</f>
        <v/>
      </c>
      <c r="AB2928">
        <f>Y2928+Z2928</f>
        <v/>
      </c>
      <c r="AC2928">
        <f>Y2928/('d_고정'!$B$5*'6_기대효과'!$H$7/8)/'d_고정'!$B$6</f>
        <v/>
      </c>
      <c r="AD2928">
        <f>Y2928/('d_고정'!$B$8*'6_기대효과'!$H$7/8)</f>
        <v/>
      </c>
    </row>
    <row r="2929">
      <c r="A2929">
        <f>RAND()</f>
        <v/>
      </c>
      <c r="B2929">
        <f>IF('d_시나리오'!$J$2='d_시나리오'!$H$2,'d_시나리오'!$I$2,IF(A2929&lt;('d_시나리오'!$I$2-'d_시나리오'!$H$2)/('d_시나리오'!$J$2-'d_시나리오'!$H$2),'d_시나리오'!$H$2+SQRT(A2929*('d_시나리오'!$J$2-'d_시나리오'!$H$2)*('d_시나리오'!$I$2-'d_시나리오'!$H$2)),'d_시나리오'!$J$2-SQRT((1-A2929)*('d_시나리오'!$J$2-'d_시나리오'!$H$2)*('d_시나리오'!$J$2-'d_시나리오'!$I$2))))</f>
        <v/>
      </c>
      <c r="C2929">
        <f>RAND()</f>
        <v/>
      </c>
      <c r="D2929">
        <f>BETAINV(RAND(),IF(C2929&lt;'d_고정'!$B$26,'d_고정'!$B$23,'d_고정'!$B$16)+1,'d_고정'!$B$17-IF(C2929&lt;'d_고정'!$B$26,'d_고정'!$B$23,'d_고정'!$B$16)+1)*('d_고정'!$B$14+('d_고정'!$B$15-'d_고정'!$B$14)*RAND())</f>
        <v/>
      </c>
      <c r="E2929">
        <f>INDEX('d_분포'!$A$2:$A$28,RANDBETWEEN(1,27))</f>
        <v/>
      </c>
      <c r="F2929">
        <f>INDEX('d_분포'!$C$2:$C$5,RANDBETWEEN(1,4))*(0.9+0.2*RAND())</f>
        <v/>
      </c>
      <c r="G2929">
        <f>RAND()</f>
        <v/>
      </c>
      <c r="H2929">
        <f>(F2929+(1-F2929)*('d_고정'!$B$22*BETAINV(RAND(),IF(G2929&lt;'d_고정'!$B$26,'d_고정'!$B$25,'d_고정'!$B$20)+1,'d_고정'!$B$21-IF(G2929&lt;'d_고정'!$B$26,'d_고정'!$B$25,'d_고정'!$B$20)+1)+(1-'d_고정'!$B$22)*BETAINV(RAND(),IF(G2929&lt;'d_고정'!$B$26,'d_고정'!$B$24,'d_고정'!$B$18)+1,'d_고정'!$B$19-IF(G2929&lt;'d_고정'!$B$26,'d_고정'!$B$24,'d_고정'!$B$18)+1))*('d_고정'!$B$14+('d_고정'!$B$15-'d_고정'!$B$14)*RAND()))/F2929</f>
        <v/>
      </c>
      <c r="I2929">
        <f>RAND()</f>
        <v/>
      </c>
      <c r="J2929">
        <f>IF('d_시나리오'!$J$3='d_시나리오'!$H$3,'d_시나리오'!$I$3,IF(I2929&lt;('d_시나리오'!$I$3-'d_시나리오'!$H$3)/('d_시나리오'!$J$3-'d_시나리오'!$H$3),'d_시나리오'!$H$3+SQRT(I2929*('d_시나리오'!$J$3-'d_시나리오'!$H$3)*('d_시나리오'!$I$3-'d_시나리오'!$H$3)),'d_시나리오'!$J$3-SQRT((1-I2929)*('d_시나리오'!$J$3-'d_시나리오'!$H$3)*('d_시나리오'!$J$3-'d_시나리오'!$I$3))))</f>
        <v/>
      </c>
      <c r="K2929">
        <f>RAND()</f>
        <v/>
      </c>
      <c r="L2929">
        <f>IF('d_시나리오'!$J$4='d_시나리오'!$H$4,'d_시나리오'!$I$4,IF(K2929&lt;('d_시나리오'!$I$4-'d_시나리오'!$H$4)/('d_시나리오'!$J$4-'d_시나리오'!$H$4),'d_시나리오'!$H$4+SQRT(K2929*('d_시나리오'!$J$4-'d_시나리오'!$H$4)*('d_시나리오'!$I$4-'d_시나리오'!$H$4)),'d_시나리오'!$J$4-SQRT((1-K2929)*('d_시나리오'!$J$4-'d_시나리오'!$H$4)*('d_시나리오'!$J$4-'d_시나리오'!$I$4))))</f>
        <v/>
      </c>
      <c r="M2929">
        <f>RAND()</f>
        <v/>
      </c>
      <c r="N2929">
        <f>IF('d_시나리오'!$J$5='d_시나리오'!$H$5,'d_시나리오'!$I$5,IF(M2929&lt;('d_시나리오'!$I$5-'d_시나리오'!$H$5)/('d_시나리오'!$J$5-'d_시나리오'!$H$5),'d_시나리오'!$H$5+SQRT(M2929*('d_시나리오'!$J$5-'d_시나리오'!$H$5)*('d_시나리오'!$I$5-'d_시나리오'!$H$5)),'d_시나리오'!$J$5-SQRT((1-M2929)*('d_시나리오'!$J$5-'d_시나리오'!$H$5)*('d_시나리오'!$J$5-'d_시나리오'!$I$5))))</f>
        <v/>
      </c>
      <c r="O2929">
        <f>RAND()</f>
        <v/>
      </c>
      <c r="P2929">
        <f>IF('d_시나리오'!$J$6='d_시나리오'!$H$6,'d_시나리오'!$I$6,IF(O2929&lt;('d_시나리오'!$I$6-'d_시나리오'!$H$6)/('d_시나리오'!$J$6-'d_시나리오'!$H$6),'d_시나리오'!$H$6+SQRT(O2929*('d_시나리오'!$J$6-'d_시나리오'!$H$6)*('d_시나리오'!$I$6-'d_시나리오'!$H$6)),'d_시나리오'!$J$6-SQRT((1-O2929)*('d_시나리오'!$J$6-'d_시나리오'!$H$6)*('d_시나리오'!$J$6-'d_시나리오'!$I$6))))</f>
        <v/>
      </c>
      <c r="Q2929">
        <f>INDEX('d_분포'!$B$2:$B$57,RANDBETWEEN(1,56))</f>
        <v/>
      </c>
      <c r="R2929">
        <f>BETAINV(RAND(),5,5)</f>
        <v/>
      </c>
      <c r="S2929">
        <f>'d_고정'!$B$1*'6_기대효과'!$H$7*('d_시나리오'!$I$7/'d_고정'!$B$2)*B2929</f>
        <v/>
      </c>
      <c r="T2929">
        <f>S2929*D2929</f>
        <v/>
      </c>
      <c r="U2929">
        <f>S2929*F2929*H2929</f>
        <v/>
      </c>
      <c r="V2929">
        <f>S2929*F2929*(H2929-1)</f>
        <v/>
      </c>
      <c r="W2929">
        <f>U2929*J2929</f>
        <v/>
      </c>
      <c r="X2929">
        <f>T2929+W2929</f>
        <v/>
      </c>
      <c r="Y2929">
        <f>(T2929*E2929+W2929*L2929)*(1-R2929-'d_고정'!$B$13)</f>
        <v/>
      </c>
      <c r="Z2929">
        <f>(U2929*N2929*Q2929+'d_고정'!$B$3*('6_기대효과'!$H$7/8)*Q2929*'d_고정'!$B$10*P2929*('6_기대효과'!$K$7/'d_고정'!$B$9))*(1-R2929)</f>
        <v/>
      </c>
      <c r="AA2929">
        <f>W2929*L2929*(1-R2929-'d_고정'!$B$13)+U2929*MAX(N2929-'d_고정'!$B$10*P2929*('6_기대효과'!$K$7/'d_고정'!$B$9),0)*Q2929*(1-R2929)</f>
        <v/>
      </c>
      <c r="AB2929">
        <f>Y2929+Z2929</f>
        <v/>
      </c>
      <c r="AC2929">
        <f>Y2929/('d_고정'!$B$5*'6_기대효과'!$H$7/8)/'d_고정'!$B$6</f>
        <v/>
      </c>
      <c r="AD2929">
        <f>Y2929/('d_고정'!$B$8*'6_기대효과'!$H$7/8)</f>
        <v/>
      </c>
    </row>
    <row r="2930">
      <c r="A2930">
        <f>RAND()</f>
        <v/>
      </c>
      <c r="B2930">
        <f>IF('d_시나리오'!$J$2='d_시나리오'!$H$2,'d_시나리오'!$I$2,IF(A2930&lt;('d_시나리오'!$I$2-'d_시나리오'!$H$2)/('d_시나리오'!$J$2-'d_시나리오'!$H$2),'d_시나리오'!$H$2+SQRT(A2930*('d_시나리오'!$J$2-'d_시나리오'!$H$2)*('d_시나리오'!$I$2-'d_시나리오'!$H$2)),'d_시나리오'!$J$2-SQRT((1-A2930)*('d_시나리오'!$J$2-'d_시나리오'!$H$2)*('d_시나리오'!$J$2-'d_시나리오'!$I$2))))</f>
        <v/>
      </c>
      <c r="C2930">
        <f>RAND()</f>
        <v/>
      </c>
      <c r="D2930">
        <f>BETAINV(RAND(),IF(C2930&lt;'d_고정'!$B$26,'d_고정'!$B$23,'d_고정'!$B$16)+1,'d_고정'!$B$17-IF(C2930&lt;'d_고정'!$B$26,'d_고정'!$B$23,'d_고정'!$B$16)+1)*('d_고정'!$B$14+('d_고정'!$B$15-'d_고정'!$B$14)*RAND())</f>
        <v/>
      </c>
      <c r="E2930">
        <f>INDEX('d_분포'!$A$2:$A$28,RANDBETWEEN(1,27))</f>
        <v/>
      </c>
      <c r="F2930">
        <f>INDEX('d_분포'!$C$2:$C$5,RANDBETWEEN(1,4))*(0.9+0.2*RAND())</f>
        <v/>
      </c>
      <c r="G2930">
        <f>RAND()</f>
        <v/>
      </c>
      <c r="H2930">
        <f>(F2930+(1-F2930)*('d_고정'!$B$22*BETAINV(RAND(),IF(G2930&lt;'d_고정'!$B$26,'d_고정'!$B$25,'d_고정'!$B$20)+1,'d_고정'!$B$21-IF(G2930&lt;'d_고정'!$B$26,'d_고정'!$B$25,'d_고정'!$B$20)+1)+(1-'d_고정'!$B$22)*BETAINV(RAND(),IF(G2930&lt;'d_고정'!$B$26,'d_고정'!$B$24,'d_고정'!$B$18)+1,'d_고정'!$B$19-IF(G2930&lt;'d_고정'!$B$26,'d_고정'!$B$24,'d_고정'!$B$18)+1))*('d_고정'!$B$14+('d_고정'!$B$15-'d_고정'!$B$14)*RAND()))/F2930</f>
        <v/>
      </c>
      <c r="I2930">
        <f>RAND()</f>
        <v/>
      </c>
      <c r="J2930">
        <f>IF('d_시나리오'!$J$3='d_시나리오'!$H$3,'d_시나리오'!$I$3,IF(I2930&lt;('d_시나리오'!$I$3-'d_시나리오'!$H$3)/('d_시나리오'!$J$3-'d_시나리오'!$H$3),'d_시나리오'!$H$3+SQRT(I2930*('d_시나리오'!$J$3-'d_시나리오'!$H$3)*('d_시나리오'!$I$3-'d_시나리오'!$H$3)),'d_시나리오'!$J$3-SQRT((1-I2930)*('d_시나리오'!$J$3-'d_시나리오'!$H$3)*('d_시나리오'!$J$3-'d_시나리오'!$I$3))))</f>
        <v/>
      </c>
      <c r="K2930">
        <f>RAND()</f>
        <v/>
      </c>
      <c r="L2930">
        <f>IF('d_시나리오'!$J$4='d_시나리오'!$H$4,'d_시나리오'!$I$4,IF(K2930&lt;('d_시나리오'!$I$4-'d_시나리오'!$H$4)/('d_시나리오'!$J$4-'d_시나리오'!$H$4),'d_시나리오'!$H$4+SQRT(K2930*('d_시나리오'!$J$4-'d_시나리오'!$H$4)*('d_시나리오'!$I$4-'d_시나리오'!$H$4)),'d_시나리오'!$J$4-SQRT((1-K2930)*('d_시나리오'!$J$4-'d_시나리오'!$H$4)*('d_시나리오'!$J$4-'d_시나리오'!$I$4))))</f>
        <v/>
      </c>
      <c r="M2930">
        <f>RAND()</f>
        <v/>
      </c>
      <c r="N2930">
        <f>IF('d_시나리오'!$J$5='d_시나리오'!$H$5,'d_시나리오'!$I$5,IF(M2930&lt;('d_시나리오'!$I$5-'d_시나리오'!$H$5)/('d_시나리오'!$J$5-'d_시나리오'!$H$5),'d_시나리오'!$H$5+SQRT(M2930*('d_시나리오'!$J$5-'d_시나리오'!$H$5)*('d_시나리오'!$I$5-'d_시나리오'!$H$5)),'d_시나리오'!$J$5-SQRT((1-M2930)*('d_시나리오'!$J$5-'d_시나리오'!$H$5)*('d_시나리오'!$J$5-'d_시나리오'!$I$5))))</f>
        <v/>
      </c>
      <c r="O2930">
        <f>RAND()</f>
        <v/>
      </c>
      <c r="P2930">
        <f>IF('d_시나리오'!$J$6='d_시나리오'!$H$6,'d_시나리오'!$I$6,IF(O2930&lt;('d_시나리오'!$I$6-'d_시나리오'!$H$6)/('d_시나리오'!$J$6-'d_시나리오'!$H$6),'d_시나리오'!$H$6+SQRT(O2930*('d_시나리오'!$J$6-'d_시나리오'!$H$6)*('d_시나리오'!$I$6-'d_시나리오'!$H$6)),'d_시나리오'!$J$6-SQRT((1-O2930)*('d_시나리오'!$J$6-'d_시나리오'!$H$6)*('d_시나리오'!$J$6-'d_시나리오'!$I$6))))</f>
        <v/>
      </c>
      <c r="Q2930">
        <f>INDEX('d_분포'!$B$2:$B$57,RANDBETWEEN(1,56))</f>
        <v/>
      </c>
      <c r="R2930">
        <f>BETAINV(RAND(),5,5)</f>
        <v/>
      </c>
      <c r="S2930">
        <f>'d_고정'!$B$1*'6_기대효과'!$H$7*('d_시나리오'!$I$7/'d_고정'!$B$2)*B2930</f>
        <v/>
      </c>
      <c r="T2930">
        <f>S2930*D2930</f>
        <v/>
      </c>
      <c r="U2930">
        <f>S2930*F2930*H2930</f>
        <v/>
      </c>
      <c r="V2930">
        <f>S2930*F2930*(H2930-1)</f>
        <v/>
      </c>
      <c r="W2930">
        <f>U2930*J2930</f>
        <v/>
      </c>
      <c r="X2930">
        <f>T2930+W2930</f>
        <v/>
      </c>
      <c r="Y2930">
        <f>(T2930*E2930+W2930*L2930)*(1-R2930-'d_고정'!$B$13)</f>
        <v/>
      </c>
      <c r="Z2930">
        <f>(U2930*N2930*Q2930+'d_고정'!$B$3*('6_기대효과'!$H$7/8)*Q2930*'d_고정'!$B$10*P2930*('6_기대효과'!$K$7/'d_고정'!$B$9))*(1-R2930)</f>
        <v/>
      </c>
      <c r="AA2930">
        <f>W2930*L2930*(1-R2930-'d_고정'!$B$13)+U2930*MAX(N2930-'d_고정'!$B$10*P2930*('6_기대효과'!$K$7/'d_고정'!$B$9),0)*Q2930*(1-R2930)</f>
        <v/>
      </c>
      <c r="AB2930">
        <f>Y2930+Z2930</f>
        <v/>
      </c>
      <c r="AC2930">
        <f>Y2930/('d_고정'!$B$5*'6_기대효과'!$H$7/8)/'d_고정'!$B$6</f>
        <v/>
      </c>
      <c r="AD2930">
        <f>Y2930/('d_고정'!$B$8*'6_기대효과'!$H$7/8)</f>
        <v/>
      </c>
    </row>
    <row r="2931">
      <c r="A2931">
        <f>RAND()</f>
        <v/>
      </c>
      <c r="B2931">
        <f>IF('d_시나리오'!$J$2='d_시나리오'!$H$2,'d_시나리오'!$I$2,IF(A2931&lt;('d_시나리오'!$I$2-'d_시나리오'!$H$2)/('d_시나리오'!$J$2-'d_시나리오'!$H$2),'d_시나리오'!$H$2+SQRT(A2931*('d_시나리오'!$J$2-'d_시나리오'!$H$2)*('d_시나리오'!$I$2-'d_시나리오'!$H$2)),'d_시나리오'!$J$2-SQRT((1-A2931)*('d_시나리오'!$J$2-'d_시나리오'!$H$2)*('d_시나리오'!$J$2-'d_시나리오'!$I$2))))</f>
        <v/>
      </c>
      <c r="C2931">
        <f>RAND()</f>
        <v/>
      </c>
      <c r="D2931">
        <f>BETAINV(RAND(),IF(C2931&lt;'d_고정'!$B$26,'d_고정'!$B$23,'d_고정'!$B$16)+1,'d_고정'!$B$17-IF(C2931&lt;'d_고정'!$B$26,'d_고정'!$B$23,'d_고정'!$B$16)+1)*('d_고정'!$B$14+('d_고정'!$B$15-'d_고정'!$B$14)*RAND())</f>
        <v/>
      </c>
      <c r="E2931">
        <f>INDEX('d_분포'!$A$2:$A$28,RANDBETWEEN(1,27))</f>
        <v/>
      </c>
      <c r="F2931">
        <f>INDEX('d_분포'!$C$2:$C$5,RANDBETWEEN(1,4))*(0.9+0.2*RAND())</f>
        <v/>
      </c>
      <c r="G2931">
        <f>RAND()</f>
        <v/>
      </c>
      <c r="H2931">
        <f>(F2931+(1-F2931)*('d_고정'!$B$22*BETAINV(RAND(),IF(G2931&lt;'d_고정'!$B$26,'d_고정'!$B$25,'d_고정'!$B$20)+1,'d_고정'!$B$21-IF(G2931&lt;'d_고정'!$B$26,'d_고정'!$B$25,'d_고정'!$B$20)+1)+(1-'d_고정'!$B$22)*BETAINV(RAND(),IF(G2931&lt;'d_고정'!$B$26,'d_고정'!$B$24,'d_고정'!$B$18)+1,'d_고정'!$B$19-IF(G2931&lt;'d_고정'!$B$26,'d_고정'!$B$24,'d_고정'!$B$18)+1))*('d_고정'!$B$14+('d_고정'!$B$15-'d_고정'!$B$14)*RAND()))/F2931</f>
        <v/>
      </c>
      <c r="I2931">
        <f>RAND()</f>
        <v/>
      </c>
      <c r="J2931">
        <f>IF('d_시나리오'!$J$3='d_시나리오'!$H$3,'d_시나리오'!$I$3,IF(I2931&lt;('d_시나리오'!$I$3-'d_시나리오'!$H$3)/('d_시나리오'!$J$3-'d_시나리오'!$H$3),'d_시나리오'!$H$3+SQRT(I2931*('d_시나리오'!$J$3-'d_시나리오'!$H$3)*('d_시나리오'!$I$3-'d_시나리오'!$H$3)),'d_시나리오'!$J$3-SQRT((1-I2931)*('d_시나리오'!$J$3-'d_시나리오'!$H$3)*('d_시나리오'!$J$3-'d_시나리오'!$I$3))))</f>
        <v/>
      </c>
      <c r="K2931">
        <f>RAND()</f>
        <v/>
      </c>
      <c r="L2931">
        <f>IF('d_시나리오'!$J$4='d_시나리오'!$H$4,'d_시나리오'!$I$4,IF(K2931&lt;('d_시나리오'!$I$4-'d_시나리오'!$H$4)/('d_시나리오'!$J$4-'d_시나리오'!$H$4),'d_시나리오'!$H$4+SQRT(K2931*('d_시나리오'!$J$4-'d_시나리오'!$H$4)*('d_시나리오'!$I$4-'d_시나리오'!$H$4)),'d_시나리오'!$J$4-SQRT((1-K2931)*('d_시나리오'!$J$4-'d_시나리오'!$H$4)*('d_시나리오'!$J$4-'d_시나리오'!$I$4))))</f>
        <v/>
      </c>
      <c r="M2931">
        <f>RAND()</f>
        <v/>
      </c>
      <c r="N2931">
        <f>IF('d_시나리오'!$J$5='d_시나리오'!$H$5,'d_시나리오'!$I$5,IF(M2931&lt;('d_시나리오'!$I$5-'d_시나리오'!$H$5)/('d_시나리오'!$J$5-'d_시나리오'!$H$5),'d_시나리오'!$H$5+SQRT(M2931*('d_시나리오'!$J$5-'d_시나리오'!$H$5)*('d_시나리오'!$I$5-'d_시나리오'!$H$5)),'d_시나리오'!$J$5-SQRT((1-M2931)*('d_시나리오'!$J$5-'d_시나리오'!$H$5)*('d_시나리오'!$J$5-'d_시나리오'!$I$5))))</f>
        <v/>
      </c>
      <c r="O2931">
        <f>RAND()</f>
        <v/>
      </c>
      <c r="P2931">
        <f>IF('d_시나리오'!$J$6='d_시나리오'!$H$6,'d_시나리오'!$I$6,IF(O2931&lt;('d_시나리오'!$I$6-'d_시나리오'!$H$6)/('d_시나리오'!$J$6-'d_시나리오'!$H$6),'d_시나리오'!$H$6+SQRT(O2931*('d_시나리오'!$J$6-'d_시나리오'!$H$6)*('d_시나리오'!$I$6-'d_시나리오'!$H$6)),'d_시나리오'!$J$6-SQRT((1-O2931)*('d_시나리오'!$J$6-'d_시나리오'!$H$6)*('d_시나리오'!$J$6-'d_시나리오'!$I$6))))</f>
        <v/>
      </c>
      <c r="Q2931">
        <f>INDEX('d_분포'!$B$2:$B$57,RANDBETWEEN(1,56))</f>
        <v/>
      </c>
      <c r="R2931">
        <f>BETAINV(RAND(),5,5)</f>
        <v/>
      </c>
      <c r="S2931">
        <f>'d_고정'!$B$1*'6_기대효과'!$H$7*('d_시나리오'!$I$7/'d_고정'!$B$2)*B2931</f>
        <v/>
      </c>
      <c r="T2931">
        <f>S2931*D2931</f>
        <v/>
      </c>
      <c r="U2931">
        <f>S2931*F2931*H2931</f>
        <v/>
      </c>
      <c r="V2931">
        <f>S2931*F2931*(H2931-1)</f>
        <v/>
      </c>
      <c r="W2931">
        <f>U2931*J2931</f>
        <v/>
      </c>
      <c r="X2931">
        <f>T2931+W2931</f>
        <v/>
      </c>
      <c r="Y2931">
        <f>(T2931*E2931+W2931*L2931)*(1-R2931-'d_고정'!$B$13)</f>
        <v/>
      </c>
      <c r="Z2931">
        <f>(U2931*N2931*Q2931+'d_고정'!$B$3*('6_기대효과'!$H$7/8)*Q2931*'d_고정'!$B$10*P2931*('6_기대효과'!$K$7/'d_고정'!$B$9))*(1-R2931)</f>
        <v/>
      </c>
      <c r="AA2931">
        <f>W2931*L2931*(1-R2931-'d_고정'!$B$13)+U2931*MAX(N2931-'d_고정'!$B$10*P2931*('6_기대효과'!$K$7/'d_고정'!$B$9),0)*Q2931*(1-R2931)</f>
        <v/>
      </c>
      <c r="AB2931">
        <f>Y2931+Z2931</f>
        <v/>
      </c>
      <c r="AC2931">
        <f>Y2931/('d_고정'!$B$5*'6_기대효과'!$H$7/8)/'d_고정'!$B$6</f>
        <v/>
      </c>
      <c r="AD2931">
        <f>Y2931/('d_고정'!$B$8*'6_기대효과'!$H$7/8)</f>
        <v/>
      </c>
    </row>
    <row r="2932">
      <c r="A2932">
        <f>RAND()</f>
        <v/>
      </c>
      <c r="B2932">
        <f>IF('d_시나리오'!$J$2='d_시나리오'!$H$2,'d_시나리오'!$I$2,IF(A2932&lt;('d_시나리오'!$I$2-'d_시나리오'!$H$2)/('d_시나리오'!$J$2-'d_시나리오'!$H$2),'d_시나리오'!$H$2+SQRT(A2932*('d_시나리오'!$J$2-'d_시나리오'!$H$2)*('d_시나리오'!$I$2-'d_시나리오'!$H$2)),'d_시나리오'!$J$2-SQRT((1-A2932)*('d_시나리오'!$J$2-'d_시나리오'!$H$2)*('d_시나리오'!$J$2-'d_시나리오'!$I$2))))</f>
        <v/>
      </c>
      <c r="C2932">
        <f>RAND()</f>
        <v/>
      </c>
      <c r="D2932">
        <f>BETAINV(RAND(),IF(C2932&lt;'d_고정'!$B$26,'d_고정'!$B$23,'d_고정'!$B$16)+1,'d_고정'!$B$17-IF(C2932&lt;'d_고정'!$B$26,'d_고정'!$B$23,'d_고정'!$B$16)+1)*('d_고정'!$B$14+('d_고정'!$B$15-'d_고정'!$B$14)*RAND())</f>
        <v/>
      </c>
      <c r="E2932">
        <f>INDEX('d_분포'!$A$2:$A$28,RANDBETWEEN(1,27))</f>
        <v/>
      </c>
      <c r="F2932">
        <f>INDEX('d_분포'!$C$2:$C$5,RANDBETWEEN(1,4))*(0.9+0.2*RAND())</f>
        <v/>
      </c>
      <c r="G2932">
        <f>RAND()</f>
        <v/>
      </c>
      <c r="H2932">
        <f>(F2932+(1-F2932)*('d_고정'!$B$22*BETAINV(RAND(),IF(G2932&lt;'d_고정'!$B$26,'d_고정'!$B$25,'d_고정'!$B$20)+1,'d_고정'!$B$21-IF(G2932&lt;'d_고정'!$B$26,'d_고정'!$B$25,'d_고정'!$B$20)+1)+(1-'d_고정'!$B$22)*BETAINV(RAND(),IF(G2932&lt;'d_고정'!$B$26,'d_고정'!$B$24,'d_고정'!$B$18)+1,'d_고정'!$B$19-IF(G2932&lt;'d_고정'!$B$26,'d_고정'!$B$24,'d_고정'!$B$18)+1))*('d_고정'!$B$14+('d_고정'!$B$15-'d_고정'!$B$14)*RAND()))/F2932</f>
        <v/>
      </c>
      <c r="I2932">
        <f>RAND()</f>
        <v/>
      </c>
      <c r="J2932">
        <f>IF('d_시나리오'!$J$3='d_시나리오'!$H$3,'d_시나리오'!$I$3,IF(I2932&lt;('d_시나리오'!$I$3-'d_시나리오'!$H$3)/('d_시나리오'!$J$3-'d_시나리오'!$H$3),'d_시나리오'!$H$3+SQRT(I2932*('d_시나리오'!$J$3-'d_시나리오'!$H$3)*('d_시나리오'!$I$3-'d_시나리오'!$H$3)),'d_시나리오'!$J$3-SQRT((1-I2932)*('d_시나리오'!$J$3-'d_시나리오'!$H$3)*('d_시나리오'!$J$3-'d_시나리오'!$I$3))))</f>
        <v/>
      </c>
      <c r="K2932">
        <f>RAND()</f>
        <v/>
      </c>
      <c r="L2932">
        <f>IF('d_시나리오'!$J$4='d_시나리오'!$H$4,'d_시나리오'!$I$4,IF(K2932&lt;('d_시나리오'!$I$4-'d_시나리오'!$H$4)/('d_시나리오'!$J$4-'d_시나리오'!$H$4),'d_시나리오'!$H$4+SQRT(K2932*('d_시나리오'!$J$4-'d_시나리오'!$H$4)*('d_시나리오'!$I$4-'d_시나리오'!$H$4)),'d_시나리오'!$J$4-SQRT((1-K2932)*('d_시나리오'!$J$4-'d_시나리오'!$H$4)*('d_시나리오'!$J$4-'d_시나리오'!$I$4))))</f>
        <v/>
      </c>
      <c r="M2932">
        <f>RAND()</f>
        <v/>
      </c>
      <c r="N2932">
        <f>IF('d_시나리오'!$J$5='d_시나리오'!$H$5,'d_시나리오'!$I$5,IF(M2932&lt;('d_시나리오'!$I$5-'d_시나리오'!$H$5)/('d_시나리오'!$J$5-'d_시나리오'!$H$5),'d_시나리오'!$H$5+SQRT(M2932*('d_시나리오'!$J$5-'d_시나리오'!$H$5)*('d_시나리오'!$I$5-'d_시나리오'!$H$5)),'d_시나리오'!$J$5-SQRT((1-M2932)*('d_시나리오'!$J$5-'d_시나리오'!$H$5)*('d_시나리오'!$J$5-'d_시나리오'!$I$5))))</f>
        <v/>
      </c>
      <c r="O2932">
        <f>RAND()</f>
        <v/>
      </c>
      <c r="P2932">
        <f>IF('d_시나리오'!$J$6='d_시나리오'!$H$6,'d_시나리오'!$I$6,IF(O2932&lt;('d_시나리오'!$I$6-'d_시나리오'!$H$6)/('d_시나리오'!$J$6-'d_시나리오'!$H$6),'d_시나리오'!$H$6+SQRT(O2932*('d_시나리오'!$J$6-'d_시나리오'!$H$6)*('d_시나리오'!$I$6-'d_시나리오'!$H$6)),'d_시나리오'!$J$6-SQRT((1-O2932)*('d_시나리오'!$J$6-'d_시나리오'!$H$6)*('d_시나리오'!$J$6-'d_시나리오'!$I$6))))</f>
        <v/>
      </c>
      <c r="Q2932">
        <f>INDEX('d_분포'!$B$2:$B$57,RANDBETWEEN(1,56))</f>
        <v/>
      </c>
      <c r="R2932">
        <f>BETAINV(RAND(),5,5)</f>
        <v/>
      </c>
      <c r="S2932">
        <f>'d_고정'!$B$1*'6_기대효과'!$H$7*('d_시나리오'!$I$7/'d_고정'!$B$2)*B2932</f>
        <v/>
      </c>
      <c r="T2932">
        <f>S2932*D2932</f>
        <v/>
      </c>
      <c r="U2932">
        <f>S2932*F2932*H2932</f>
        <v/>
      </c>
      <c r="V2932">
        <f>S2932*F2932*(H2932-1)</f>
        <v/>
      </c>
      <c r="W2932">
        <f>U2932*J2932</f>
        <v/>
      </c>
      <c r="X2932">
        <f>T2932+W2932</f>
        <v/>
      </c>
      <c r="Y2932">
        <f>(T2932*E2932+W2932*L2932)*(1-R2932-'d_고정'!$B$13)</f>
        <v/>
      </c>
      <c r="Z2932">
        <f>(U2932*N2932*Q2932+'d_고정'!$B$3*('6_기대효과'!$H$7/8)*Q2932*'d_고정'!$B$10*P2932*('6_기대효과'!$K$7/'d_고정'!$B$9))*(1-R2932)</f>
        <v/>
      </c>
      <c r="AA2932">
        <f>W2932*L2932*(1-R2932-'d_고정'!$B$13)+U2932*MAX(N2932-'d_고정'!$B$10*P2932*('6_기대효과'!$K$7/'d_고정'!$B$9),0)*Q2932*(1-R2932)</f>
        <v/>
      </c>
      <c r="AB2932">
        <f>Y2932+Z2932</f>
        <v/>
      </c>
      <c r="AC2932">
        <f>Y2932/('d_고정'!$B$5*'6_기대효과'!$H$7/8)/'d_고정'!$B$6</f>
        <v/>
      </c>
      <c r="AD2932">
        <f>Y2932/('d_고정'!$B$8*'6_기대효과'!$H$7/8)</f>
        <v/>
      </c>
    </row>
    <row r="2933">
      <c r="A2933">
        <f>RAND()</f>
        <v/>
      </c>
      <c r="B2933">
        <f>IF('d_시나리오'!$J$2='d_시나리오'!$H$2,'d_시나리오'!$I$2,IF(A2933&lt;('d_시나리오'!$I$2-'d_시나리오'!$H$2)/('d_시나리오'!$J$2-'d_시나리오'!$H$2),'d_시나리오'!$H$2+SQRT(A2933*('d_시나리오'!$J$2-'d_시나리오'!$H$2)*('d_시나리오'!$I$2-'d_시나리오'!$H$2)),'d_시나리오'!$J$2-SQRT((1-A2933)*('d_시나리오'!$J$2-'d_시나리오'!$H$2)*('d_시나리오'!$J$2-'d_시나리오'!$I$2))))</f>
        <v/>
      </c>
      <c r="C2933">
        <f>RAND()</f>
        <v/>
      </c>
      <c r="D2933">
        <f>BETAINV(RAND(),IF(C2933&lt;'d_고정'!$B$26,'d_고정'!$B$23,'d_고정'!$B$16)+1,'d_고정'!$B$17-IF(C2933&lt;'d_고정'!$B$26,'d_고정'!$B$23,'d_고정'!$B$16)+1)*('d_고정'!$B$14+('d_고정'!$B$15-'d_고정'!$B$14)*RAND())</f>
        <v/>
      </c>
      <c r="E2933">
        <f>INDEX('d_분포'!$A$2:$A$28,RANDBETWEEN(1,27))</f>
        <v/>
      </c>
      <c r="F2933">
        <f>INDEX('d_분포'!$C$2:$C$5,RANDBETWEEN(1,4))*(0.9+0.2*RAND())</f>
        <v/>
      </c>
      <c r="G2933">
        <f>RAND()</f>
        <v/>
      </c>
      <c r="H2933">
        <f>(F2933+(1-F2933)*('d_고정'!$B$22*BETAINV(RAND(),IF(G2933&lt;'d_고정'!$B$26,'d_고정'!$B$25,'d_고정'!$B$20)+1,'d_고정'!$B$21-IF(G2933&lt;'d_고정'!$B$26,'d_고정'!$B$25,'d_고정'!$B$20)+1)+(1-'d_고정'!$B$22)*BETAINV(RAND(),IF(G2933&lt;'d_고정'!$B$26,'d_고정'!$B$24,'d_고정'!$B$18)+1,'d_고정'!$B$19-IF(G2933&lt;'d_고정'!$B$26,'d_고정'!$B$24,'d_고정'!$B$18)+1))*('d_고정'!$B$14+('d_고정'!$B$15-'d_고정'!$B$14)*RAND()))/F2933</f>
        <v/>
      </c>
      <c r="I2933">
        <f>RAND()</f>
        <v/>
      </c>
      <c r="J2933">
        <f>IF('d_시나리오'!$J$3='d_시나리오'!$H$3,'d_시나리오'!$I$3,IF(I2933&lt;('d_시나리오'!$I$3-'d_시나리오'!$H$3)/('d_시나리오'!$J$3-'d_시나리오'!$H$3),'d_시나리오'!$H$3+SQRT(I2933*('d_시나리오'!$J$3-'d_시나리오'!$H$3)*('d_시나리오'!$I$3-'d_시나리오'!$H$3)),'d_시나리오'!$J$3-SQRT((1-I2933)*('d_시나리오'!$J$3-'d_시나리오'!$H$3)*('d_시나리오'!$J$3-'d_시나리오'!$I$3))))</f>
        <v/>
      </c>
      <c r="K2933">
        <f>RAND()</f>
        <v/>
      </c>
      <c r="L2933">
        <f>IF('d_시나리오'!$J$4='d_시나리오'!$H$4,'d_시나리오'!$I$4,IF(K2933&lt;('d_시나리오'!$I$4-'d_시나리오'!$H$4)/('d_시나리오'!$J$4-'d_시나리오'!$H$4),'d_시나리오'!$H$4+SQRT(K2933*('d_시나리오'!$J$4-'d_시나리오'!$H$4)*('d_시나리오'!$I$4-'d_시나리오'!$H$4)),'d_시나리오'!$J$4-SQRT((1-K2933)*('d_시나리오'!$J$4-'d_시나리오'!$H$4)*('d_시나리오'!$J$4-'d_시나리오'!$I$4))))</f>
        <v/>
      </c>
      <c r="M2933">
        <f>RAND()</f>
        <v/>
      </c>
      <c r="N2933">
        <f>IF('d_시나리오'!$J$5='d_시나리오'!$H$5,'d_시나리오'!$I$5,IF(M2933&lt;('d_시나리오'!$I$5-'d_시나리오'!$H$5)/('d_시나리오'!$J$5-'d_시나리오'!$H$5),'d_시나리오'!$H$5+SQRT(M2933*('d_시나리오'!$J$5-'d_시나리오'!$H$5)*('d_시나리오'!$I$5-'d_시나리오'!$H$5)),'d_시나리오'!$J$5-SQRT((1-M2933)*('d_시나리오'!$J$5-'d_시나리오'!$H$5)*('d_시나리오'!$J$5-'d_시나리오'!$I$5))))</f>
        <v/>
      </c>
      <c r="O2933">
        <f>RAND()</f>
        <v/>
      </c>
      <c r="P2933">
        <f>IF('d_시나리오'!$J$6='d_시나리오'!$H$6,'d_시나리오'!$I$6,IF(O2933&lt;('d_시나리오'!$I$6-'d_시나리오'!$H$6)/('d_시나리오'!$J$6-'d_시나리오'!$H$6),'d_시나리오'!$H$6+SQRT(O2933*('d_시나리오'!$J$6-'d_시나리오'!$H$6)*('d_시나리오'!$I$6-'d_시나리오'!$H$6)),'d_시나리오'!$J$6-SQRT((1-O2933)*('d_시나리오'!$J$6-'d_시나리오'!$H$6)*('d_시나리오'!$J$6-'d_시나리오'!$I$6))))</f>
        <v/>
      </c>
      <c r="Q2933">
        <f>INDEX('d_분포'!$B$2:$B$57,RANDBETWEEN(1,56))</f>
        <v/>
      </c>
      <c r="R2933">
        <f>BETAINV(RAND(),5,5)</f>
        <v/>
      </c>
      <c r="S2933">
        <f>'d_고정'!$B$1*'6_기대효과'!$H$7*('d_시나리오'!$I$7/'d_고정'!$B$2)*B2933</f>
        <v/>
      </c>
      <c r="T2933">
        <f>S2933*D2933</f>
        <v/>
      </c>
      <c r="U2933">
        <f>S2933*F2933*H2933</f>
        <v/>
      </c>
      <c r="V2933">
        <f>S2933*F2933*(H2933-1)</f>
        <v/>
      </c>
      <c r="W2933">
        <f>U2933*J2933</f>
        <v/>
      </c>
      <c r="X2933">
        <f>T2933+W2933</f>
        <v/>
      </c>
      <c r="Y2933">
        <f>(T2933*E2933+W2933*L2933)*(1-R2933-'d_고정'!$B$13)</f>
        <v/>
      </c>
      <c r="Z2933">
        <f>(U2933*N2933*Q2933+'d_고정'!$B$3*('6_기대효과'!$H$7/8)*Q2933*'d_고정'!$B$10*P2933*('6_기대효과'!$K$7/'d_고정'!$B$9))*(1-R2933)</f>
        <v/>
      </c>
      <c r="AA2933">
        <f>W2933*L2933*(1-R2933-'d_고정'!$B$13)+U2933*MAX(N2933-'d_고정'!$B$10*P2933*('6_기대효과'!$K$7/'d_고정'!$B$9),0)*Q2933*(1-R2933)</f>
        <v/>
      </c>
      <c r="AB2933">
        <f>Y2933+Z2933</f>
        <v/>
      </c>
      <c r="AC2933">
        <f>Y2933/('d_고정'!$B$5*'6_기대효과'!$H$7/8)/'d_고정'!$B$6</f>
        <v/>
      </c>
      <c r="AD2933">
        <f>Y2933/('d_고정'!$B$8*'6_기대효과'!$H$7/8)</f>
        <v/>
      </c>
    </row>
    <row r="2934">
      <c r="A2934">
        <f>RAND()</f>
        <v/>
      </c>
      <c r="B2934">
        <f>IF('d_시나리오'!$J$2='d_시나리오'!$H$2,'d_시나리오'!$I$2,IF(A2934&lt;('d_시나리오'!$I$2-'d_시나리오'!$H$2)/('d_시나리오'!$J$2-'d_시나리오'!$H$2),'d_시나리오'!$H$2+SQRT(A2934*('d_시나리오'!$J$2-'d_시나리오'!$H$2)*('d_시나리오'!$I$2-'d_시나리오'!$H$2)),'d_시나리오'!$J$2-SQRT((1-A2934)*('d_시나리오'!$J$2-'d_시나리오'!$H$2)*('d_시나리오'!$J$2-'d_시나리오'!$I$2))))</f>
        <v/>
      </c>
      <c r="C2934">
        <f>RAND()</f>
        <v/>
      </c>
      <c r="D2934">
        <f>BETAINV(RAND(),IF(C2934&lt;'d_고정'!$B$26,'d_고정'!$B$23,'d_고정'!$B$16)+1,'d_고정'!$B$17-IF(C2934&lt;'d_고정'!$B$26,'d_고정'!$B$23,'d_고정'!$B$16)+1)*('d_고정'!$B$14+('d_고정'!$B$15-'d_고정'!$B$14)*RAND())</f>
        <v/>
      </c>
      <c r="E2934">
        <f>INDEX('d_분포'!$A$2:$A$28,RANDBETWEEN(1,27))</f>
        <v/>
      </c>
      <c r="F2934">
        <f>INDEX('d_분포'!$C$2:$C$5,RANDBETWEEN(1,4))*(0.9+0.2*RAND())</f>
        <v/>
      </c>
      <c r="G2934">
        <f>RAND()</f>
        <v/>
      </c>
      <c r="H2934">
        <f>(F2934+(1-F2934)*('d_고정'!$B$22*BETAINV(RAND(),IF(G2934&lt;'d_고정'!$B$26,'d_고정'!$B$25,'d_고정'!$B$20)+1,'d_고정'!$B$21-IF(G2934&lt;'d_고정'!$B$26,'d_고정'!$B$25,'d_고정'!$B$20)+1)+(1-'d_고정'!$B$22)*BETAINV(RAND(),IF(G2934&lt;'d_고정'!$B$26,'d_고정'!$B$24,'d_고정'!$B$18)+1,'d_고정'!$B$19-IF(G2934&lt;'d_고정'!$B$26,'d_고정'!$B$24,'d_고정'!$B$18)+1))*('d_고정'!$B$14+('d_고정'!$B$15-'d_고정'!$B$14)*RAND()))/F2934</f>
        <v/>
      </c>
      <c r="I2934">
        <f>RAND()</f>
        <v/>
      </c>
      <c r="J2934">
        <f>IF('d_시나리오'!$J$3='d_시나리오'!$H$3,'d_시나리오'!$I$3,IF(I2934&lt;('d_시나리오'!$I$3-'d_시나리오'!$H$3)/('d_시나리오'!$J$3-'d_시나리오'!$H$3),'d_시나리오'!$H$3+SQRT(I2934*('d_시나리오'!$J$3-'d_시나리오'!$H$3)*('d_시나리오'!$I$3-'d_시나리오'!$H$3)),'d_시나리오'!$J$3-SQRT((1-I2934)*('d_시나리오'!$J$3-'d_시나리오'!$H$3)*('d_시나리오'!$J$3-'d_시나리오'!$I$3))))</f>
        <v/>
      </c>
      <c r="K2934">
        <f>RAND()</f>
        <v/>
      </c>
      <c r="L2934">
        <f>IF('d_시나리오'!$J$4='d_시나리오'!$H$4,'d_시나리오'!$I$4,IF(K2934&lt;('d_시나리오'!$I$4-'d_시나리오'!$H$4)/('d_시나리오'!$J$4-'d_시나리오'!$H$4),'d_시나리오'!$H$4+SQRT(K2934*('d_시나리오'!$J$4-'d_시나리오'!$H$4)*('d_시나리오'!$I$4-'d_시나리오'!$H$4)),'d_시나리오'!$J$4-SQRT((1-K2934)*('d_시나리오'!$J$4-'d_시나리오'!$H$4)*('d_시나리오'!$J$4-'d_시나리오'!$I$4))))</f>
        <v/>
      </c>
      <c r="M2934">
        <f>RAND()</f>
        <v/>
      </c>
      <c r="N2934">
        <f>IF('d_시나리오'!$J$5='d_시나리오'!$H$5,'d_시나리오'!$I$5,IF(M2934&lt;('d_시나리오'!$I$5-'d_시나리오'!$H$5)/('d_시나리오'!$J$5-'d_시나리오'!$H$5),'d_시나리오'!$H$5+SQRT(M2934*('d_시나리오'!$J$5-'d_시나리오'!$H$5)*('d_시나리오'!$I$5-'d_시나리오'!$H$5)),'d_시나리오'!$J$5-SQRT((1-M2934)*('d_시나리오'!$J$5-'d_시나리오'!$H$5)*('d_시나리오'!$J$5-'d_시나리오'!$I$5))))</f>
        <v/>
      </c>
      <c r="O2934">
        <f>RAND()</f>
        <v/>
      </c>
      <c r="P2934">
        <f>IF('d_시나리오'!$J$6='d_시나리오'!$H$6,'d_시나리오'!$I$6,IF(O2934&lt;('d_시나리오'!$I$6-'d_시나리오'!$H$6)/('d_시나리오'!$J$6-'d_시나리오'!$H$6),'d_시나리오'!$H$6+SQRT(O2934*('d_시나리오'!$J$6-'d_시나리오'!$H$6)*('d_시나리오'!$I$6-'d_시나리오'!$H$6)),'d_시나리오'!$J$6-SQRT((1-O2934)*('d_시나리오'!$J$6-'d_시나리오'!$H$6)*('d_시나리오'!$J$6-'d_시나리오'!$I$6))))</f>
        <v/>
      </c>
      <c r="Q2934">
        <f>INDEX('d_분포'!$B$2:$B$57,RANDBETWEEN(1,56))</f>
        <v/>
      </c>
      <c r="R2934">
        <f>BETAINV(RAND(),5,5)</f>
        <v/>
      </c>
      <c r="S2934">
        <f>'d_고정'!$B$1*'6_기대효과'!$H$7*('d_시나리오'!$I$7/'d_고정'!$B$2)*B2934</f>
        <v/>
      </c>
      <c r="T2934">
        <f>S2934*D2934</f>
        <v/>
      </c>
      <c r="U2934">
        <f>S2934*F2934*H2934</f>
        <v/>
      </c>
      <c r="V2934">
        <f>S2934*F2934*(H2934-1)</f>
        <v/>
      </c>
      <c r="W2934">
        <f>U2934*J2934</f>
        <v/>
      </c>
      <c r="X2934">
        <f>T2934+W2934</f>
        <v/>
      </c>
      <c r="Y2934">
        <f>(T2934*E2934+W2934*L2934)*(1-R2934-'d_고정'!$B$13)</f>
        <v/>
      </c>
      <c r="Z2934">
        <f>(U2934*N2934*Q2934+'d_고정'!$B$3*('6_기대효과'!$H$7/8)*Q2934*'d_고정'!$B$10*P2934*('6_기대효과'!$K$7/'d_고정'!$B$9))*(1-R2934)</f>
        <v/>
      </c>
      <c r="AA2934">
        <f>W2934*L2934*(1-R2934-'d_고정'!$B$13)+U2934*MAX(N2934-'d_고정'!$B$10*P2934*('6_기대효과'!$K$7/'d_고정'!$B$9),0)*Q2934*(1-R2934)</f>
        <v/>
      </c>
      <c r="AB2934">
        <f>Y2934+Z2934</f>
        <v/>
      </c>
      <c r="AC2934">
        <f>Y2934/('d_고정'!$B$5*'6_기대효과'!$H$7/8)/'d_고정'!$B$6</f>
        <v/>
      </c>
      <c r="AD2934">
        <f>Y2934/('d_고정'!$B$8*'6_기대효과'!$H$7/8)</f>
        <v/>
      </c>
    </row>
    <row r="2935">
      <c r="A2935">
        <f>RAND()</f>
        <v/>
      </c>
      <c r="B2935">
        <f>IF('d_시나리오'!$J$2='d_시나리오'!$H$2,'d_시나리오'!$I$2,IF(A2935&lt;('d_시나리오'!$I$2-'d_시나리오'!$H$2)/('d_시나리오'!$J$2-'d_시나리오'!$H$2),'d_시나리오'!$H$2+SQRT(A2935*('d_시나리오'!$J$2-'d_시나리오'!$H$2)*('d_시나리오'!$I$2-'d_시나리오'!$H$2)),'d_시나리오'!$J$2-SQRT((1-A2935)*('d_시나리오'!$J$2-'d_시나리오'!$H$2)*('d_시나리오'!$J$2-'d_시나리오'!$I$2))))</f>
        <v/>
      </c>
      <c r="C2935">
        <f>RAND()</f>
        <v/>
      </c>
      <c r="D2935">
        <f>BETAINV(RAND(),IF(C2935&lt;'d_고정'!$B$26,'d_고정'!$B$23,'d_고정'!$B$16)+1,'d_고정'!$B$17-IF(C2935&lt;'d_고정'!$B$26,'d_고정'!$B$23,'d_고정'!$B$16)+1)*('d_고정'!$B$14+('d_고정'!$B$15-'d_고정'!$B$14)*RAND())</f>
        <v/>
      </c>
      <c r="E2935">
        <f>INDEX('d_분포'!$A$2:$A$28,RANDBETWEEN(1,27))</f>
        <v/>
      </c>
      <c r="F2935">
        <f>INDEX('d_분포'!$C$2:$C$5,RANDBETWEEN(1,4))*(0.9+0.2*RAND())</f>
        <v/>
      </c>
      <c r="G2935">
        <f>RAND()</f>
        <v/>
      </c>
      <c r="H2935">
        <f>(F2935+(1-F2935)*('d_고정'!$B$22*BETAINV(RAND(),IF(G2935&lt;'d_고정'!$B$26,'d_고정'!$B$25,'d_고정'!$B$20)+1,'d_고정'!$B$21-IF(G2935&lt;'d_고정'!$B$26,'d_고정'!$B$25,'d_고정'!$B$20)+1)+(1-'d_고정'!$B$22)*BETAINV(RAND(),IF(G2935&lt;'d_고정'!$B$26,'d_고정'!$B$24,'d_고정'!$B$18)+1,'d_고정'!$B$19-IF(G2935&lt;'d_고정'!$B$26,'d_고정'!$B$24,'d_고정'!$B$18)+1))*('d_고정'!$B$14+('d_고정'!$B$15-'d_고정'!$B$14)*RAND()))/F2935</f>
        <v/>
      </c>
      <c r="I2935">
        <f>RAND()</f>
        <v/>
      </c>
      <c r="J2935">
        <f>IF('d_시나리오'!$J$3='d_시나리오'!$H$3,'d_시나리오'!$I$3,IF(I2935&lt;('d_시나리오'!$I$3-'d_시나리오'!$H$3)/('d_시나리오'!$J$3-'d_시나리오'!$H$3),'d_시나리오'!$H$3+SQRT(I2935*('d_시나리오'!$J$3-'d_시나리오'!$H$3)*('d_시나리오'!$I$3-'d_시나리오'!$H$3)),'d_시나리오'!$J$3-SQRT((1-I2935)*('d_시나리오'!$J$3-'d_시나리오'!$H$3)*('d_시나리오'!$J$3-'d_시나리오'!$I$3))))</f>
        <v/>
      </c>
      <c r="K2935">
        <f>RAND()</f>
        <v/>
      </c>
      <c r="L2935">
        <f>IF('d_시나리오'!$J$4='d_시나리오'!$H$4,'d_시나리오'!$I$4,IF(K2935&lt;('d_시나리오'!$I$4-'d_시나리오'!$H$4)/('d_시나리오'!$J$4-'d_시나리오'!$H$4),'d_시나리오'!$H$4+SQRT(K2935*('d_시나리오'!$J$4-'d_시나리오'!$H$4)*('d_시나리오'!$I$4-'d_시나리오'!$H$4)),'d_시나리오'!$J$4-SQRT((1-K2935)*('d_시나리오'!$J$4-'d_시나리오'!$H$4)*('d_시나리오'!$J$4-'d_시나리오'!$I$4))))</f>
        <v/>
      </c>
      <c r="M2935">
        <f>RAND()</f>
        <v/>
      </c>
      <c r="N2935">
        <f>IF('d_시나리오'!$J$5='d_시나리오'!$H$5,'d_시나리오'!$I$5,IF(M2935&lt;('d_시나리오'!$I$5-'d_시나리오'!$H$5)/('d_시나리오'!$J$5-'d_시나리오'!$H$5),'d_시나리오'!$H$5+SQRT(M2935*('d_시나리오'!$J$5-'d_시나리오'!$H$5)*('d_시나리오'!$I$5-'d_시나리오'!$H$5)),'d_시나리오'!$J$5-SQRT((1-M2935)*('d_시나리오'!$J$5-'d_시나리오'!$H$5)*('d_시나리오'!$J$5-'d_시나리오'!$I$5))))</f>
        <v/>
      </c>
      <c r="O2935">
        <f>RAND()</f>
        <v/>
      </c>
      <c r="P2935">
        <f>IF('d_시나리오'!$J$6='d_시나리오'!$H$6,'d_시나리오'!$I$6,IF(O2935&lt;('d_시나리오'!$I$6-'d_시나리오'!$H$6)/('d_시나리오'!$J$6-'d_시나리오'!$H$6),'d_시나리오'!$H$6+SQRT(O2935*('d_시나리오'!$J$6-'d_시나리오'!$H$6)*('d_시나리오'!$I$6-'d_시나리오'!$H$6)),'d_시나리오'!$J$6-SQRT((1-O2935)*('d_시나리오'!$J$6-'d_시나리오'!$H$6)*('d_시나리오'!$J$6-'d_시나리오'!$I$6))))</f>
        <v/>
      </c>
      <c r="Q2935">
        <f>INDEX('d_분포'!$B$2:$B$57,RANDBETWEEN(1,56))</f>
        <v/>
      </c>
      <c r="R2935">
        <f>BETAINV(RAND(),5,5)</f>
        <v/>
      </c>
      <c r="S2935">
        <f>'d_고정'!$B$1*'6_기대효과'!$H$7*('d_시나리오'!$I$7/'d_고정'!$B$2)*B2935</f>
        <v/>
      </c>
      <c r="T2935">
        <f>S2935*D2935</f>
        <v/>
      </c>
      <c r="U2935">
        <f>S2935*F2935*H2935</f>
        <v/>
      </c>
      <c r="V2935">
        <f>S2935*F2935*(H2935-1)</f>
        <v/>
      </c>
      <c r="W2935">
        <f>U2935*J2935</f>
        <v/>
      </c>
      <c r="X2935">
        <f>T2935+W2935</f>
        <v/>
      </c>
      <c r="Y2935">
        <f>(T2935*E2935+W2935*L2935)*(1-R2935-'d_고정'!$B$13)</f>
        <v/>
      </c>
      <c r="Z2935">
        <f>(U2935*N2935*Q2935+'d_고정'!$B$3*('6_기대효과'!$H$7/8)*Q2935*'d_고정'!$B$10*P2935*('6_기대효과'!$K$7/'d_고정'!$B$9))*(1-R2935)</f>
        <v/>
      </c>
      <c r="AA2935">
        <f>W2935*L2935*(1-R2935-'d_고정'!$B$13)+U2935*MAX(N2935-'d_고정'!$B$10*P2935*('6_기대효과'!$K$7/'d_고정'!$B$9),0)*Q2935*(1-R2935)</f>
        <v/>
      </c>
      <c r="AB2935">
        <f>Y2935+Z2935</f>
        <v/>
      </c>
      <c r="AC2935">
        <f>Y2935/('d_고정'!$B$5*'6_기대효과'!$H$7/8)/'d_고정'!$B$6</f>
        <v/>
      </c>
      <c r="AD2935">
        <f>Y2935/('d_고정'!$B$8*'6_기대효과'!$H$7/8)</f>
        <v/>
      </c>
    </row>
    <row r="2936">
      <c r="A2936">
        <f>RAND()</f>
        <v/>
      </c>
      <c r="B2936">
        <f>IF('d_시나리오'!$J$2='d_시나리오'!$H$2,'d_시나리오'!$I$2,IF(A2936&lt;('d_시나리오'!$I$2-'d_시나리오'!$H$2)/('d_시나리오'!$J$2-'d_시나리오'!$H$2),'d_시나리오'!$H$2+SQRT(A2936*('d_시나리오'!$J$2-'d_시나리오'!$H$2)*('d_시나리오'!$I$2-'d_시나리오'!$H$2)),'d_시나리오'!$J$2-SQRT((1-A2936)*('d_시나리오'!$J$2-'d_시나리오'!$H$2)*('d_시나리오'!$J$2-'d_시나리오'!$I$2))))</f>
        <v/>
      </c>
      <c r="C2936">
        <f>RAND()</f>
        <v/>
      </c>
      <c r="D2936">
        <f>BETAINV(RAND(),IF(C2936&lt;'d_고정'!$B$26,'d_고정'!$B$23,'d_고정'!$B$16)+1,'d_고정'!$B$17-IF(C2936&lt;'d_고정'!$B$26,'d_고정'!$B$23,'d_고정'!$B$16)+1)*('d_고정'!$B$14+('d_고정'!$B$15-'d_고정'!$B$14)*RAND())</f>
        <v/>
      </c>
      <c r="E2936">
        <f>INDEX('d_분포'!$A$2:$A$28,RANDBETWEEN(1,27))</f>
        <v/>
      </c>
      <c r="F2936">
        <f>INDEX('d_분포'!$C$2:$C$5,RANDBETWEEN(1,4))*(0.9+0.2*RAND())</f>
        <v/>
      </c>
      <c r="G2936">
        <f>RAND()</f>
        <v/>
      </c>
      <c r="H2936">
        <f>(F2936+(1-F2936)*('d_고정'!$B$22*BETAINV(RAND(),IF(G2936&lt;'d_고정'!$B$26,'d_고정'!$B$25,'d_고정'!$B$20)+1,'d_고정'!$B$21-IF(G2936&lt;'d_고정'!$B$26,'d_고정'!$B$25,'d_고정'!$B$20)+1)+(1-'d_고정'!$B$22)*BETAINV(RAND(),IF(G2936&lt;'d_고정'!$B$26,'d_고정'!$B$24,'d_고정'!$B$18)+1,'d_고정'!$B$19-IF(G2936&lt;'d_고정'!$B$26,'d_고정'!$B$24,'d_고정'!$B$18)+1))*('d_고정'!$B$14+('d_고정'!$B$15-'d_고정'!$B$14)*RAND()))/F2936</f>
        <v/>
      </c>
      <c r="I2936">
        <f>RAND()</f>
        <v/>
      </c>
      <c r="J2936">
        <f>IF('d_시나리오'!$J$3='d_시나리오'!$H$3,'d_시나리오'!$I$3,IF(I2936&lt;('d_시나리오'!$I$3-'d_시나리오'!$H$3)/('d_시나리오'!$J$3-'d_시나리오'!$H$3),'d_시나리오'!$H$3+SQRT(I2936*('d_시나리오'!$J$3-'d_시나리오'!$H$3)*('d_시나리오'!$I$3-'d_시나리오'!$H$3)),'d_시나리오'!$J$3-SQRT((1-I2936)*('d_시나리오'!$J$3-'d_시나리오'!$H$3)*('d_시나리오'!$J$3-'d_시나리오'!$I$3))))</f>
        <v/>
      </c>
      <c r="K2936">
        <f>RAND()</f>
        <v/>
      </c>
      <c r="L2936">
        <f>IF('d_시나리오'!$J$4='d_시나리오'!$H$4,'d_시나리오'!$I$4,IF(K2936&lt;('d_시나리오'!$I$4-'d_시나리오'!$H$4)/('d_시나리오'!$J$4-'d_시나리오'!$H$4),'d_시나리오'!$H$4+SQRT(K2936*('d_시나리오'!$J$4-'d_시나리오'!$H$4)*('d_시나리오'!$I$4-'d_시나리오'!$H$4)),'d_시나리오'!$J$4-SQRT((1-K2936)*('d_시나리오'!$J$4-'d_시나리오'!$H$4)*('d_시나리오'!$J$4-'d_시나리오'!$I$4))))</f>
        <v/>
      </c>
      <c r="M2936">
        <f>RAND()</f>
        <v/>
      </c>
      <c r="N2936">
        <f>IF('d_시나리오'!$J$5='d_시나리오'!$H$5,'d_시나리오'!$I$5,IF(M2936&lt;('d_시나리오'!$I$5-'d_시나리오'!$H$5)/('d_시나리오'!$J$5-'d_시나리오'!$H$5),'d_시나리오'!$H$5+SQRT(M2936*('d_시나리오'!$J$5-'d_시나리오'!$H$5)*('d_시나리오'!$I$5-'d_시나리오'!$H$5)),'d_시나리오'!$J$5-SQRT((1-M2936)*('d_시나리오'!$J$5-'d_시나리오'!$H$5)*('d_시나리오'!$J$5-'d_시나리오'!$I$5))))</f>
        <v/>
      </c>
      <c r="O2936">
        <f>RAND()</f>
        <v/>
      </c>
      <c r="P2936">
        <f>IF('d_시나리오'!$J$6='d_시나리오'!$H$6,'d_시나리오'!$I$6,IF(O2936&lt;('d_시나리오'!$I$6-'d_시나리오'!$H$6)/('d_시나리오'!$J$6-'d_시나리오'!$H$6),'d_시나리오'!$H$6+SQRT(O2936*('d_시나리오'!$J$6-'d_시나리오'!$H$6)*('d_시나리오'!$I$6-'d_시나리오'!$H$6)),'d_시나리오'!$J$6-SQRT((1-O2936)*('d_시나리오'!$J$6-'d_시나리오'!$H$6)*('d_시나리오'!$J$6-'d_시나리오'!$I$6))))</f>
        <v/>
      </c>
      <c r="Q2936">
        <f>INDEX('d_분포'!$B$2:$B$57,RANDBETWEEN(1,56))</f>
        <v/>
      </c>
      <c r="R2936">
        <f>BETAINV(RAND(),5,5)</f>
        <v/>
      </c>
      <c r="S2936">
        <f>'d_고정'!$B$1*'6_기대효과'!$H$7*('d_시나리오'!$I$7/'d_고정'!$B$2)*B2936</f>
        <v/>
      </c>
      <c r="T2936">
        <f>S2936*D2936</f>
        <v/>
      </c>
      <c r="U2936">
        <f>S2936*F2936*H2936</f>
        <v/>
      </c>
      <c r="V2936">
        <f>S2936*F2936*(H2936-1)</f>
        <v/>
      </c>
      <c r="W2936">
        <f>U2936*J2936</f>
        <v/>
      </c>
      <c r="X2936">
        <f>T2936+W2936</f>
        <v/>
      </c>
      <c r="Y2936">
        <f>(T2936*E2936+W2936*L2936)*(1-R2936-'d_고정'!$B$13)</f>
        <v/>
      </c>
      <c r="Z2936">
        <f>(U2936*N2936*Q2936+'d_고정'!$B$3*('6_기대효과'!$H$7/8)*Q2936*'d_고정'!$B$10*P2936*('6_기대효과'!$K$7/'d_고정'!$B$9))*(1-R2936)</f>
        <v/>
      </c>
      <c r="AA2936">
        <f>W2936*L2936*(1-R2936-'d_고정'!$B$13)+U2936*MAX(N2936-'d_고정'!$B$10*P2936*('6_기대효과'!$K$7/'d_고정'!$B$9),0)*Q2936*(1-R2936)</f>
        <v/>
      </c>
      <c r="AB2936">
        <f>Y2936+Z2936</f>
        <v/>
      </c>
      <c r="AC2936">
        <f>Y2936/('d_고정'!$B$5*'6_기대효과'!$H$7/8)/'d_고정'!$B$6</f>
        <v/>
      </c>
      <c r="AD2936">
        <f>Y2936/('d_고정'!$B$8*'6_기대효과'!$H$7/8)</f>
        <v/>
      </c>
    </row>
    <row r="2937">
      <c r="A2937">
        <f>RAND()</f>
        <v/>
      </c>
      <c r="B2937">
        <f>IF('d_시나리오'!$J$2='d_시나리오'!$H$2,'d_시나리오'!$I$2,IF(A2937&lt;('d_시나리오'!$I$2-'d_시나리오'!$H$2)/('d_시나리오'!$J$2-'d_시나리오'!$H$2),'d_시나리오'!$H$2+SQRT(A2937*('d_시나리오'!$J$2-'d_시나리오'!$H$2)*('d_시나리오'!$I$2-'d_시나리오'!$H$2)),'d_시나리오'!$J$2-SQRT((1-A2937)*('d_시나리오'!$J$2-'d_시나리오'!$H$2)*('d_시나리오'!$J$2-'d_시나리오'!$I$2))))</f>
        <v/>
      </c>
      <c r="C2937">
        <f>RAND()</f>
        <v/>
      </c>
      <c r="D2937">
        <f>BETAINV(RAND(),IF(C2937&lt;'d_고정'!$B$26,'d_고정'!$B$23,'d_고정'!$B$16)+1,'d_고정'!$B$17-IF(C2937&lt;'d_고정'!$B$26,'d_고정'!$B$23,'d_고정'!$B$16)+1)*('d_고정'!$B$14+('d_고정'!$B$15-'d_고정'!$B$14)*RAND())</f>
        <v/>
      </c>
      <c r="E2937">
        <f>INDEX('d_분포'!$A$2:$A$28,RANDBETWEEN(1,27))</f>
        <v/>
      </c>
      <c r="F2937">
        <f>INDEX('d_분포'!$C$2:$C$5,RANDBETWEEN(1,4))*(0.9+0.2*RAND())</f>
        <v/>
      </c>
      <c r="G2937">
        <f>RAND()</f>
        <v/>
      </c>
      <c r="H2937">
        <f>(F2937+(1-F2937)*('d_고정'!$B$22*BETAINV(RAND(),IF(G2937&lt;'d_고정'!$B$26,'d_고정'!$B$25,'d_고정'!$B$20)+1,'d_고정'!$B$21-IF(G2937&lt;'d_고정'!$B$26,'d_고정'!$B$25,'d_고정'!$B$20)+1)+(1-'d_고정'!$B$22)*BETAINV(RAND(),IF(G2937&lt;'d_고정'!$B$26,'d_고정'!$B$24,'d_고정'!$B$18)+1,'d_고정'!$B$19-IF(G2937&lt;'d_고정'!$B$26,'d_고정'!$B$24,'d_고정'!$B$18)+1))*('d_고정'!$B$14+('d_고정'!$B$15-'d_고정'!$B$14)*RAND()))/F2937</f>
        <v/>
      </c>
      <c r="I2937">
        <f>RAND()</f>
        <v/>
      </c>
      <c r="J2937">
        <f>IF('d_시나리오'!$J$3='d_시나리오'!$H$3,'d_시나리오'!$I$3,IF(I2937&lt;('d_시나리오'!$I$3-'d_시나리오'!$H$3)/('d_시나리오'!$J$3-'d_시나리오'!$H$3),'d_시나리오'!$H$3+SQRT(I2937*('d_시나리오'!$J$3-'d_시나리오'!$H$3)*('d_시나리오'!$I$3-'d_시나리오'!$H$3)),'d_시나리오'!$J$3-SQRT((1-I2937)*('d_시나리오'!$J$3-'d_시나리오'!$H$3)*('d_시나리오'!$J$3-'d_시나리오'!$I$3))))</f>
        <v/>
      </c>
      <c r="K2937">
        <f>RAND()</f>
        <v/>
      </c>
      <c r="L2937">
        <f>IF('d_시나리오'!$J$4='d_시나리오'!$H$4,'d_시나리오'!$I$4,IF(K2937&lt;('d_시나리오'!$I$4-'d_시나리오'!$H$4)/('d_시나리오'!$J$4-'d_시나리오'!$H$4),'d_시나리오'!$H$4+SQRT(K2937*('d_시나리오'!$J$4-'d_시나리오'!$H$4)*('d_시나리오'!$I$4-'d_시나리오'!$H$4)),'d_시나리오'!$J$4-SQRT((1-K2937)*('d_시나리오'!$J$4-'d_시나리오'!$H$4)*('d_시나리오'!$J$4-'d_시나리오'!$I$4))))</f>
        <v/>
      </c>
      <c r="M2937">
        <f>RAND()</f>
        <v/>
      </c>
      <c r="N2937">
        <f>IF('d_시나리오'!$J$5='d_시나리오'!$H$5,'d_시나리오'!$I$5,IF(M2937&lt;('d_시나리오'!$I$5-'d_시나리오'!$H$5)/('d_시나리오'!$J$5-'d_시나리오'!$H$5),'d_시나리오'!$H$5+SQRT(M2937*('d_시나리오'!$J$5-'d_시나리오'!$H$5)*('d_시나리오'!$I$5-'d_시나리오'!$H$5)),'d_시나리오'!$J$5-SQRT((1-M2937)*('d_시나리오'!$J$5-'d_시나리오'!$H$5)*('d_시나리오'!$J$5-'d_시나리오'!$I$5))))</f>
        <v/>
      </c>
      <c r="O2937">
        <f>RAND()</f>
        <v/>
      </c>
      <c r="P2937">
        <f>IF('d_시나리오'!$J$6='d_시나리오'!$H$6,'d_시나리오'!$I$6,IF(O2937&lt;('d_시나리오'!$I$6-'d_시나리오'!$H$6)/('d_시나리오'!$J$6-'d_시나리오'!$H$6),'d_시나리오'!$H$6+SQRT(O2937*('d_시나리오'!$J$6-'d_시나리오'!$H$6)*('d_시나리오'!$I$6-'d_시나리오'!$H$6)),'d_시나리오'!$J$6-SQRT((1-O2937)*('d_시나리오'!$J$6-'d_시나리오'!$H$6)*('d_시나리오'!$J$6-'d_시나리오'!$I$6))))</f>
        <v/>
      </c>
      <c r="Q2937">
        <f>INDEX('d_분포'!$B$2:$B$57,RANDBETWEEN(1,56))</f>
        <v/>
      </c>
      <c r="R2937">
        <f>BETAINV(RAND(),5,5)</f>
        <v/>
      </c>
      <c r="S2937">
        <f>'d_고정'!$B$1*'6_기대효과'!$H$7*('d_시나리오'!$I$7/'d_고정'!$B$2)*B2937</f>
        <v/>
      </c>
      <c r="T2937">
        <f>S2937*D2937</f>
        <v/>
      </c>
      <c r="U2937">
        <f>S2937*F2937*H2937</f>
        <v/>
      </c>
      <c r="V2937">
        <f>S2937*F2937*(H2937-1)</f>
        <v/>
      </c>
      <c r="W2937">
        <f>U2937*J2937</f>
        <v/>
      </c>
      <c r="X2937">
        <f>T2937+W2937</f>
        <v/>
      </c>
      <c r="Y2937">
        <f>(T2937*E2937+W2937*L2937)*(1-R2937-'d_고정'!$B$13)</f>
        <v/>
      </c>
      <c r="Z2937">
        <f>(U2937*N2937*Q2937+'d_고정'!$B$3*('6_기대효과'!$H$7/8)*Q2937*'d_고정'!$B$10*P2937*('6_기대효과'!$K$7/'d_고정'!$B$9))*(1-R2937)</f>
        <v/>
      </c>
      <c r="AA2937">
        <f>W2937*L2937*(1-R2937-'d_고정'!$B$13)+U2937*MAX(N2937-'d_고정'!$B$10*P2937*('6_기대효과'!$K$7/'d_고정'!$B$9),0)*Q2937*(1-R2937)</f>
        <v/>
      </c>
      <c r="AB2937">
        <f>Y2937+Z2937</f>
        <v/>
      </c>
      <c r="AC2937">
        <f>Y2937/('d_고정'!$B$5*'6_기대효과'!$H$7/8)/'d_고정'!$B$6</f>
        <v/>
      </c>
      <c r="AD2937">
        <f>Y2937/('d_고정'!$B$8*'6_기대효과'!$H$7/8)</f>
        <v/>
      </c>
    </row>
    <row r="2938">
      <c r="A2938">
        <f>RAND()</f>
        <v/>
      </c>
      <c r="B2938">
        <f>IF('d_시나리오'!$J$2='d_시나리오'!$H$2,'d_시나리오'!$I$2,IF(A2938&lt;('d_시나리오'!$I$2-'d_시나리오'!$H$2)/('d_시나리오'!$J$2-'d_시나리오'!$H$2),'d_시나리오'!$H$2+SQRT(A2938*('d_시나리오'!$J$2-'d_시나리오'!$H$2)*('d_시나리오'!$I$2-'d_시나리오'!$H$2)),'d_시나리오'!$J$2-SQRT((1-A2938)*('d_시나리오'!$J$2-'d_시나리오'!$H$2)*('d_시나리오'!$J$2-'d_시나리오'!$I$2))))</f>
        <v/>
      </c>
      <c r="C2938">
        <f>RAND()</f>
        <v/>
      </c>
      <c r="D2938">
        <f>BETAINV(RAND(),IF(C2938&lt;'d_고정'!$B$26,'d_고정'!$B$23,'d_고정'!$B$16)+1,'d_고정'!$B$17-IF(C2938&lt;'d_고정'!$B$26,'d_고정'!$B$23,'d_고정'!$B$16)+1)*('d_고정'!$B$14+('d_고정'!$B$15-'d_고정'!$B$14)*RAND())</f>
        <v/>
      </c>
      <c r="E2938">
        <f>INDEX('d_분포'!$A$2:$A$28,RANDBETWEEN(1,27))</f>
        <v/>
      </c>
      <c r="F2938">
        <f>INDEX('d_분포'!$C$2:$C$5,RANDBETWEEN(1,4))*(0.9+0.2*RAND())</f>
        <v/>
      </c>
      <c r="G2938">
        <f>RAND()</f>
        <v/>
      </c>
      <c r="H2938">
        <f>(F2938+(1-F2938)*('d_고정'!$B$22*BETAINV(RAND(),IF(G2938&lt;'d_고정'!$B$26,'d_고정'!$B$25,'d_고정'!$B$20)+1,'d_고정'!$B$21-IF(G2938&lt;'d_고정'!$B$26,'d_고정'!$B$25,'d_고정'!$B$20)+1)+(1-'d_고정'!$B$22)*BETAINV(RAND(),IF(G2938&lt;'d_고정'!$B$26,'d_고정'!$B$24,'d_고정'!$B$18)+1,'d_고정'!$B$19-IF(G2938&lt;'d_고정'!$B$26,'d_고정'!$B$24,'d_고정'!$B$18)+1))*('d_고정'!$B$14+('d_고정'!$B$15-'d_고정'!$B$14)*RAND()))/F2938</f>
        <v/>
      </c>
      <c r="I2938">
        <f>RAND()</f>
        <v/>
      </c>
      <c r="J2938">
        <f>IF('d_시나리오'!$J$3='d_시나리오'!$H$3,'d_시나리오'!$I$3,IF(I2938&lt;('d_시나리오'!$I$3-'d_시나리오'!$H$3)/('d_시나리오'!$J$3-'d_시나리오'!$H$3),'d_시나리오'!$H$3+SQRT(I2938*('d_시나리오'!$J$3-'d_시나리오'!$H$3)*('d_시나리오'!$I$3-'d_시나리오'!$H$3)),'d_시나리오'!$J$3-SQRT((1-I2938)*('d_시나리오'!$J$3-'d_시나리오'!$H$3)*('d_시나리오'!$J$3-'d_시나리오'!$I$3))))</f>
        <v/>
      </c>
      <c r="K2938">
        <f>RAND()</f>
        <v/>
      </c>
      <c r="L2938">
        <f>IF('d_시나리오'!$J$4='d_시나리오'!$H$4,'d_시나리오'!$I$4,IF(K2938&lt;('d_시나리오'!$I$4-'d_시나리오'!$H$4)/('d_시나리오'!$J$4-'d_시나리오'!$H$4),'d_시나리오'!$H$4+SQRT(K2938*('d_시나리오'!$J$4-'d_시나리오'!$H$4)*('d_시나리오'!$I$4-'d_시나리오'!$H$4)),'d_시나리오'!$J$4-SQRT((1-K2938)*('d_시나리오'!$J$4-'d_시나리오'!$H$4)*('d_시나리오'!$J$4-'d_시나리오'!$I$4))))</f>
        <v/>
      </c>
      <c r="M2938">
        <f>RAND()</f>
        <v/>
      </c>
      <c r="N2938">
        <f>IF('d_시나리오'!$J$5='d_시나리오'!$H$5,'d_시나리오'!$I$5,IF(M2938&lt;('d_시나리오'!$I$5-'d_시나리오'!$H$5)/('d_시나리오'!$J$5-'d_시나리오'!$H$5),'d_시나리오'!$H$5+SQRT(M2938*('d_시나리오'!$J$5-'d_시나리오'!$H$5)*('d_시나리오'!$I$5-'d_시나리오'!$H$5)),'d_시나리오'!$J$5-SQRT((1-M2938)*('d_시나리오'!$J$5-'d_시나리오'!$H$5)*('d_시나리오'!$J$5-'d_시나리오'!$I$5))))</f>
        <v/>
      </c>
      <c r="O2938">
        <f>RAND()</f>
        <v/>
      </c>
      <c r="P2938">
        <f>IF('d_시나리오'!$J$6='d_시나리오'!$H$6,'d_시나리오'!$I$6,IF(O2938&lt;('d_시나리오'!$I$6-'d_시나리오'!$H$6)/('d_시나리오'!$J$6-'d_시나리오'!$H$6),'d_시나리오'!$H$6+SQRT(O2938*('d_시나리오'!$J$6-'d_시나리오'!$H$6)*('d_시나리오'!$I$6-'d_시나리오'!$H$6)),'d_시나리오'!$J$6-SQRT((1-O2938)*('d_시나리오'!$J$6-'d_시나리오'!$H$6)*('d_시나리오'!$J$6-'d_시나리오'!$I$6))))</f>
        <v/>
      </c>
      <c r="Q2938">
        <f>INDEX('d_분포'!$B$2:$B$57,RANDBETWEEN(1,56))</f>
        <v/>
      </c>
      <c r="R2938">
        <f>BETAINV(RAND(),5,5)</f>
        <v/>
      </c>
      <c r="S2938">
        <f>'d_고정'!$B$1*'6_기대효과'!$H$7*('d_시나리오'!$I$7/'d_고정'!$B$2)*B2938</f>
        <v/>
      </c>
      <c r="T2938">
        <f>S2938*D2938</f>
        <v/>
      </c>
      <c r="U2938">
        <f>S2938*F2938*H2938</f>
        <v/>
      </c>
      <c r="V2938">
        <f>S2938*F2938*(H2938-1)</f>
        <v/>
      </c>
      <c r="W2938">
        <f>U2938*J2938</f>
        <v/>
      </c>
      <c r="X2938">
        <f>T2938+W2938</f>
        <v/>
      </c>
      <c r="Y2938">
        <f>(T2938*E2938+W2938*L2938)*(1-R2938-'d_고정'!$B$13)</f>
        <v/>
      </c>
      <c r="Z2938">
        <f>(U2938*N2938*Q2938+'d_고정'!$B$3*('6_기대효과'!$H$7/8)*Q2938*'d_고정'!$B$10*P2938*('6_기대효과'!$K$7/'d_고정'!$B$9))*(1-R2938)</f>
        <v/>
      </c>
      <c r="AA2938">
        <f>W2938*L2938*(1-R2938-'d_고정'!$B$13)+U2938*MAX(N2938-'d_고정'!$B$10*P2938*('6_기대효과'!$K$7/'d_고정'!$B$9),0)*Q2938*(1-R2938)</f>
        <v/>
      </c>
      <c r="AB2938">
        <f>Y2938+Z2938</f>
        <v/>
      </c>
      <c r="AC2938">
        <f>Y2938/('d_고정'!$B$5*'6_기대효과'!$H$7/8)/'d_고정'!$B$6</f>
        <v/>
      </c>
      <c r="AD2938">
        <f>Y2938/('d_고정'!$B$8*'6_기대효과'!$H$7/8)</f>
        <v/>
      </c>
    </row>
    <row r="2939">
      <c r="A2939">
        <f>RAND()</f>
        <v/>
      </c>
      <c r="B2939">
        <f>IF('d_시나리오'!$J$2='d_시나리오'!$H$2,'d_시나리오'!$I$2,IF(A2939&lt;('d_시나리오'!$I$2-'d_시나리오'!$H$2)/('d_시나리오'!$J$2-'d_시나리오'!$H$2),'d_시나리오'!$H$2+SQRT(A2939*('d_시나리오'!$J$2-'d_시나리오'!$H$2)*('d_시나리오'!$I$2-'d_시나리오'!$H$2)),'d_시나리오'!$J$2-SQRT((1-A2939)*('d_시나리오'!$J$2-'d_시나리오'!$H$2)*('d_시나리오'!$J$2-'d_시나리오'!$I$2))))</f>
        <v/>
      </c>
      <c r="C2939">
        <f>RAND()</f>
        <v/>
      </c>
      <c r="D2939">
        <f>BETAINV(RAND(),IF(C2939&lt;'d_고정'!$B$26,'d_고정'!$B$23,'d_고정'!$B$16)+1,'d_고정'!$B$17-IF(C2939&lt;'d_고정'!$B$26,'d_고정'!$B$23,'d_고정'!$B$16)+1)*('d_고정'!$B$14+('d_고정'!$B$15-'d_고정'!$B$14)*RAND())</f>
        <v/>
      </c>
      <c r="E2939">
        <f>INDEX('d_분포'!$A$2:$A$28,RANDBETWEEN(1,27))</f>
        <v/>
      </c>
      <c r="F2939">
        <f>INDEX('d_분포'!$C$2:$C$5,RANDBETWEEN(1,4))*(0.9+0.2*RAND())</f>
        <v/>
      </c>
      <c r="G2939">
        <f>RAND()</f>
        <v/>
      </c>
      <c r="H2939">
        <f>(F2939+(1-F2939)*('d_고정'!$B$22*BETAINV(RAND(),IF(G2939&lt;'d_고정'!$B$26,'d_고정'!$B$25,'d_고정'!$B$20)+1,'d_고정'!$B$21-IF(G2939&lt;'d_고정'!$B$26,'d_고정'!$B$25,'d_고정'!$B$20)+1)+(1-'d_고정'!$B$22)*BETAINV(RAND(),IF(G2939&lt;'d_고정'!$B$26,'d_고정'!$B$24,'d_고정'!$B$18)+1,'d_고정'!$B$19-IF(G2939&lt;'d_고정'!$B$26,'d_고정'!$B$24,'d_고정'!$B$18)+1))*('d_고정'!$B$14+('d_고정'!$B$15-'d_고정'!$B$14)*RAND()))/F2939</f>
        <v/>
      </c>
      <c r="I2939">
        <f>RAND()</f>
        <v/>
      </c>
      <c r="J2939">
        <f>IF('d_시나리오'!$J$3='d_시나리오'!$H$3,'d_시나리오'!$I$3,IF(I2939&lt;('d_시나리오'!$I$3-'d_시나리오'!$H$3)/('d_시나리오'!$J$3-'d_시나리오'!$H$3),'d_시나리오'!$H$3+SQRT(I2939*('d_시나리오'!$J$3-'d_시나리오'!$H$3)*('d_시나리오'!$I$3-'d_시나리오'!$H$3)),'d_시나리오'!$J$3-SQRT((1-I2939)*('d_시나리오'!$J$3-'d_시나리오'!$H$3)*('d_시나리오'!$J$3-'d_시나리오'!$I$3))))</f>
        <v/>
      </c>
      <c r="K2939">
        <f>RAND()</f>
        <v/>
      </c>
      <c r="L2939">
        <f>IF('d_시나리오'!$J$4='d_시나리오'!$H$4,'d_시나리오'!$I$4,IF(K2939&lt;('d_시나리오'!$I$4-'d_시나리오'!$H$4)/('d_시나리오'!$J$4-'d_시나리오'!$H$4),'d_시나리오'!$H$4+SQRT(K2939*('d_시나리오'!$J$4-'d_시나리오'!$H$4)*('d_시나리오'!$I$4-'d_시나리오'!$H$4)),'d_시나리오'!$J$4-SQRT((1-K2939)*('d_시나리오'!$J$4-'d_시나리오'!$H$4)*('d_시나리오'!$J$4-'d_시나리오'!$I$4))))</f>
        <v/>
      </c>
      <c r="M2939">
        <f>RAND()</f>
        <v/>
      </c>
      <c r="N2939">
        <f>IF('d_시나리오'!$J$5='d_시나리오'!$H$5,'d_시나리오'!$I$5,IF(M2939&lt;('d_시나리오'!$I$5-'d_시나리오'!$H$5)/('d_시나리오'!$J$5-'d_시나리오'!$H$5),'d_시나리오'!$H$5+SQRT(M2939*('d_시나리오'!$J$5-'d_시나리오'!$H$5)*('d_시나리오'!$I$5-'d_시나리오'!$H$5)),'d_시나리오'!$J$5-SQRT((1-M2939)*('d_시나리오'!$J$5-'d_시나리오'!$H$5)*('d_시나리오'!$J$5-'d_시나리오'!$I$5))))</f>
        <v/>
      </c>
      <c r="O2939">
        <f>RAND()</f>
        <v/>
      </c>
      <c r="P2939">
        <f>IF('d_시나리오'!$J$6='d_시나리오'!$H$6,'d_시나리오'!$I$6,IF(O2939&lt;('d_시나리오'!$I$6-'d_시나리오'!$H$6)/('d_시나리오'!$J$6-'d_시나리오'!$H$6),'d_시나리오'!$H$6+SQRT(O2939*('d_시나리오'!$J$6-'d_시나리오'!$H$6)*('d_시나리오'!$I$6-'d_시나리오'!$H$6)),'d_시나리오'!$J$6-SQRT((1-O2939)*('d_시나리오'!$J$6-'d_시나리오'!$H$6)*('d_시나리오'!$J$6-'d_시나리오'!$I$6))))</f>
        <v/>
      </c>
      <c r="Q2939">
        <f>INDEX('d_분포'!$B$2:$B$57,RANDBETWEEN(1,56))</f>
        <v/>
      </c>
      <c r="R2939">
        <f>BETAINV(RAND(),5,5)</f>
        <v/>
      </c>
      <c r="S2939">
        <f>'d_고정'!$B$1*'6_기대효과'!$H$7*('d_시나리오'!$I$7/'d_고정'!$B$2)*B2939</f>
        <v/>
      </c>
      <c r="T2939">
        <f>S2939*D2939</f>
        <v/>
      </c>
      <c r="U2939">
        <f>S2939*F2939*H2939</f>
        <v/>
      </c>
      <c r="V2939">
        <f>S2939*F2939*(H2939-1)</f>
        <v/>
      </c>
      <c r="W2939">
        <f>U2939*J2939</f>
        <v/>
      </c>
      <c r="X2939">
        <f>T2939+W2939</f>
        <v/>
      </c>
      <c r="Y2939">
        <f>(T2939*E2939+W2939*L2939)*(1-R2939-'d_고정'!$B$13)</f>
        <v/>
      </c>
      <c r="Z2939">
        <f>(U2939*N2939*Q2939+'d_고정'!$B$3*('6_기대효과'!$H$7/8)*Q2939*'d_고정'!$B$10*P2939*('6_기대효과'!$K$7/'d_고정'!$B$9))*(1-R2939)</f>
        <v/>
      </c>
      <c r="AA2939">
        <f>W2939*L2939*(1-R2939-'d_고정'!$B$13)+U2939*MAX(N2939-'d_고정'!$B$10*P2939*('6_기대효과'!$K$7/'d_고정'!$B$9),0)*Q2939*(1-R2939)</f>
        <v/>
      </c>
      <c r="AB2939">
        <f>Y2939+Z2939</f>
        <v/>
      </c>
      <c r="AC2939">
        <f>Y2939/('d_고정'!$B$5*'6_기대효과'!$H$7/8)/'d_고정'!$B$6</f>
        <v/>
      </c>
      <c r="AD2939">
        <f>Y2939/('d_고정'!$B$8*'6_기대효과'!$H$7/8)</f>
        <v/>
      </c>
    </row>
    <row r="2940">
      <c r="A2940">
        <f>RAND()</f>
        <v/>
      </c>
      <c r="B2940">
        <f>IF('d_시나리오'!$J$2='d_시나리오'!$H$2,'d_시나리오'!$I$2,IF(A2940&lt;('d_시나리오'!$I$2-'d_시나리오'!$H$2)/('d_시나리오'!$J$2-'d_시나리오'!$H$2),'d_시나리오'!$H$2+SQRT(A2940*('d_시나리오'!$J$2-'d_시나리오'!$H$2)*('d_시나리오'!$I$2-'d_시나리오'!$H$2)),'d_시나리오'!$J$2-SQRT((1-A2940)*('d_시나리오'!$J$2-'d_시나리오'!$H$2)*('d_시나리오'!$J$2-'d_시나리오'!$I$2))))</f>
        <v/>
      </c>
      <c r="C2940">
        <f>RAND()</f>
        <v/>
      </c>
      <c r="D2940">
        <f>BETAINV(RAND(),IF(C2940&lt;'d_고정'!$B$26,'d_고정'!$B$23,'d_고정'!$B$16)+1,'d_고정'!$B$17-IF(C2940&lt;'d_고정'!$B$26,'d_고정'!$B$23,'d_고정'!$B$16)+1)*('d_고정'!$B$14+('d_고정'!$B$15-'d_고정'!$B$14)*RAND())</f>
        <v/>
      </c>
      <c r="E2940">
        <f>INDEX('d_분포'!$A$2:$A$28,RANDBETWEEN(1,27))</f>
        <v/>
      </c>
      <c r="F2940">
        <f>INDEX('d_분포'!$C$2:$C$5,RANDBETWEEN(1,4))*(0.9+0.2*RAND())</f>
        <v/>
      </c>
      <c r="G2940">
        <f>RAND()</f>
        <v/>
      </c>
      <c r="H2940">
        <f>(F2940+(1-F2940)*('d_고정'!$B$22*BETAINV(RAND(),IF(G2940&lt;'d_고정'!$B$26,'d_고정'!$B$25,'d_고정'!$B$20)+1,'d_고정'!$B$21-IF(G2940&lt;'d_고정'!$B$26,'d_고정'!$B$25,'d_고정'!$B$20)+1)+(1-'d_고정'!$B$22)*BETAINV(RAND(),IF(G2940&lt;'d_고정'!$B$26,'d_고정'!$B$24,'d_고정'!$B$18)+1,'d_고정'!$B$19-IF(G2940&lt;'d_고정'!$B$26,'d_고정'!$B$24,'d_고정'!$B$18)+1))*('d_고정'!$B$14+('d_고정'!$B$15-'d_고정'!$B$14)*RAND()))/F2940</f>
        <v/>
      </c>
      <c r="I2940">
        <f>RAND()</f>
        <v/>
      </c>
      <c r="J2940">
        <f>IF('d_시나리오'!$J$3='d_시나리오'!$H$3,'d_시나리오'!$I$3,IF(I2940&lt;('d_시나리오'!$I$3-'d_시나리오'!$H$3)/('d_시나리오'!$J$3-'d_시나리오'!$H$3),'d_시나리오'!$H$3+SQRT(I2940*('d_시나리오'!$J$3-'d_시나리오'!$H$3)*('d_시나리오'!$I$3-'d_시나리오'!$H$3)),'d_시나리오'!$J$3-SQRT((1-I2940)*('d_시나리오'!$J$3-'d_시나리오'!$H$3)*('d_시나리오'!$J$3-'d_시나리오'!$I$3))))</f>
        <v/>
      </c>
      <c r="K2940">
        <f>RAND()</f>
        <v/>
      </c>
      <c r="L2940">
        <f>IF('d_시나리오'!$J$4='d_시나리오'!$H$4,'d_시나리오'!$I$4,IF(K2940&lt;('d_시나리오'!$I$4-'d_시나리오'!$H$4)/('d_시나리오'!$J$4-'d_시나리오'!$H$4),'d_시나리오'!$H$4+SQRT(K2940*('d_시나리오'!$J$4-'d_시나리오'!$H$4)*('d_시나리오'!$I$4-'d_시나리오'!$H$4)),'d_시나리오'!$J$4-SQRT((1-K2940)*('d_시나리오'!$J$4-'d_시나리오'!$H$4)*('d_시나리오'!$J$4-'d_시나리오'!$I$4))))</f>
        <v/>
      </c>
      <c r="M2940">
        <f>RAND()</f>
        <v/>
      </c>
      <c r="N2940">
        <f>IF('d_시나리오'!$J$5='d_시나리오'!$H$5,'d_시나리오'!$I$5,IF(M2940&lt;('d_시나리오'!$I$5-'d_시나리오'!$H$5)/('d_시나리오'!$J$5-'d_시나리오'!$H$5),'d_시나리오'!$H$5+SQRT(M2940*('d_시나리오'!$J$5-'d_시나리오'!$H$5)*('d_시나리오'!$I$5-'d_시나리오'!$H$5)),'d_시나리오'!$J$5-SQRT((1-M2940)*('d_시나리오'!$J$5-'d_시나리오'!$H$5)*('d_시나리오'!$J$5-'d_시나리오'!$I$5))))</f>
        <v/>
      </c>
      <c r="O2940">
        <f>RAND()</f>
        <v/>
      </c>
      <c r="P2940">
        <f>IF('d_시나리오'!$J$6='d_시나리오'!$H$6,'d_시나리오'!$I$6,IF(O2940&lt;('d_시나리오'!$I$6-'d_시나리오'!$H$6)/('d_시나리오'!$J$6-'d_시나리오'!$H$6),'d_시나리오'!$H$6+SQRT(O2940*('d_시나리오'!$J$6-'d_시나리오'!$H$6)*('d_시나리오'!$I$6-'d_시나리오'!$H$6)),'d_시나리오'!$J$6-SQRT((1-O2940)*('d_시나리오'!$J$6-'d_시나리오'!$H$6)*('d_시나리오'!$J$6-'d_시나리오'!$I$6))))</f>
        <v/>
      </c>
      <c r="Q2940">
        <f>INDEX('d_분포'!$B$2:$B$57,RANDBETWEEN(1,56))</f>
        <v/>
      </c>
      <c r="R2940">
        <f>BETAINV(RAND(),5,5)</f>
        <v/>
      </c>
      <c r="S2940">
        <f>'d_고정'!$B$1*'6_기대효과'!$H$7*('d_시나리오'!$I$7/'d_고정'!$B$2)*B2940</f>
        <v/>
      </c>
      <c r="T2940">
        <f>S2940*D2940</f>
        <v/>
      </c>
      <c r="U2940">
        <f>S2940*F2940*H2940</f>
        <v/>
      </c>
      <c r="V2940">
        <f>S2940*F2940*(H2940-1)</f>
        <v/>
      </c>
      <c r="W2940">
        <f>U2940*J2940</f>
        <v/>
      </c>
      <c r="X2940">
        <f>T2940+W2940</f>
        <v/>
      </c>
      <c r="Y2940">
        <f>(T2940*E2940+W2940*L2940)*(1-R2940-'d_고정'!$B$13)</f>
        <v/>
      </c>
      <c r="Z2940">
        <f>(U2940*N2940*Q2940+'d_고정'!$B$3*('6_기대효과'!$H$7/8)*Q2940*'d_고정'!$B$10*P2940*('6_기대효과'!$K$7/'d_고정'!$B$9))*(1-R2940)</f>
        <v/>
      </c>
      <c r="AA2940">
        <f>W2940*L2940*(1-R2940-'d_고정'!$B$13)+U2940*MAX(N2940-'d_고정'!$B$10*P2940*('6_기대효과'!$K$7/'d_고정'!$B$9),0)*Q2940*(1-R2940)</f>
        <v/>
      </c>
      <c r="AB2940">
        <f>Y2940+Z2940</f>
        <v/>
      </c>
      <c r="AC2940">
        <f>Y2940/('d_고정'!$B$5*'6_기대효과'!$H$7/8)/'d_고정'!$B$6</f>
        <v/>
      </c>
      <c r="AD2940">
        <f>Y2940/('d_고정'!$B$8*'6_기대효과'!$H$7/8)</f>
        <v/>
      </c>
    </row>
    <row r="2941">
      <c r="A2941">
        <f>RAND()</f>
        <v/>
      </c>
      <c r="B2941">
        <f>IF('d_시나리오'!$J$2='d_시나리오'!$H$2,'d_시나리오'!$I$2,IF(A2941&lt;('d_시나리오'!$I$2-'d_시나리오'!$H$2)/('d_시나리오'!$J$2-'d_시나리오'!$H$2),'d_시나리오'!$H$2+SQRT(A2941*('d_시나리오'!$J$2-'d_시나리오'!$H$2)*('d_시나리오'!$I$2-'d_시나리오'!$H$2)),'d_시나리오'!$J$2-SQRT((1-A2941)*('d_시나리오'!$J$2-'d_시나리오'!$H$2)*('d_시나리오'!$J$2-'d_시나리오'!$I$2))))</f>
        <v/>
      </c>
      <c r="C2941">
        <f>RAND()</f>
        <v/>
      </c>
      <c r="D2941">
        <f>BETAINV(RAND(),IF(C2941&lt;'d_고정'!$B$26,'d_고정'!$B$23,'d_고정'!$B$16)+1,'d_고정'!$B$17-IF(C2941&lt;'d_고정'!$B$26,'d_고정'!$B$23,'d_고정'!$B$16)+1)*('d_고정'!$B$14+('d_고정'!$B$15-'d_고정'!$B$14)*RAND())</f>
        <v/>
      </c>
      <c r="E2941">
        <f>INDEX('d_분포'!$A$2:$A$28,RANDBETWEEN(1,27))</f>
        <v/>
      </c>
      <c r="F2941">
        <f>INDEX('d_분포'!$C$2:$C$5,RANDBETWEEN(1,4))*(0.9+0.2*RAND())</f>
        <v/>
      </c>
      <c r="G2941">
        <f>RAND()</f>
        <v/>
      </c>
      <c r="H2941">
        <f>(F2941+(1-F2941)*('d_고정'!$B$22*BETAINV(RAND(),IF(G2941&lt;'d_고정'!$B$26,'d_고정'!$B$25,'d_고정'!$B$20)+1,'d_고정'!$B$21-IF(G2941&lt;'d_고정'!$B$26,'d_고정'!$B$25,'d_고정'!$B$20)+1)+(1-'d_고정'!$B$22)*BETAINV(RAND(),IF(G2941&lt;'d_고정'!$B$26,'d_고정'!$B$24,'d_고정'!$B$18)+1,'d_고정'!$B$19-IF(G2941&lt;'d_고정'!$B$26,'d_고정'!$B$24,'d_고정'!$B$18)+1))*('d_고정'!$B$14+('d_고정'!$B$15-'d_고정'!$B$14)*RAND()))/F2941</f>
        <v/>
      </c>
      <c r="I2941">
        <f>RAND()</f>
        <v/>
      </c>
      <c r="J2941">
        <f>IF('d_시나리오'!$J$3='d_시나리오'!$H$3,'d_시나리오'!$I$3,IF(I2941&lt;('d_시나리오'!$I$3-'d_시나리오'!$H$3)/('d_시나리오'!$J$3-'d_시나리오'!$H$3),'d_시나리오'!$H$3+SQRT(I2941*('d_시나리오'!$J$3-'d_시나리오'!$H$3)*('d_시나리오'!$I$3-'d_시나리오'!$H$3)),'d_시나리오'!$J$3-SQRT((1-I2941)*('d_시나리오'!$J$3-'d_시나리오'!$H$3)*('d_시나리오'!$J$3-'d_시나리오'!$I$3))))</f>
        <v/>
      </c>
      <c r="K2941">
        <f>RAND()</f>
        <v/>
      </c>
      <c r="L2941">
        <f>IF('d_시나리오'!$J$4='d_시나리오'!$H$4,'d_시나리오'!$I$4,IF(K2941&lt;('d_시나리오'!$I$4-'d_시나리오'!$H$4)/('d_시나리오'!$J$4-'d_시나리오'!$H$4),'d_시나리오'!$H$4+SQRT(K2941*('d_시나리오'!$J$4-'d_시나리오'!$H$4)*('d_시나리오'!$I$4-'d_시나리오'!$H$4)),'d_시나리오'!$J$4-SQRT((1-K2941)*('d_시나리오'!$J$4-'d_시나리오'!$H$4)*('d_시나리오'!$J$4-'d_시나리오'!$I$4))))</f>
        <v/>
      </c>
      <c r="M2941">
        <f>RAND()</f>
        <v/>
      </c>
      <c r="N2941">
        <f>IF('d_시나리오'!$J$5='d_시나리오'!$H$5,'d_시나리오'!$I$5,IF(M2941&lt;('d_시나리오'!$I$5-'d_시나리오'!$H$5)/('d_시나리오'!$J$5-'d_시나리오'!$H$5),'d_시나리오'!$H$5+SQRT(M2941*('d_시나리오'!$J$5-'d_시나리오'!$H$5)*('d_시나리오'!$I$5-'d_시나리오'!$H$5)),'d_시나리오'!$J$5-SQRT((1-M2941)*('d_시나리오'!$J$5-'d_시나리오'!$H$5)*('d_시나리오'!$J$5-'d_시나리오'!$I$5))))</f>
        <v/>
      </c>
      <c r="O2941">
        <f>RAND()</f>
        <v/>
      </c>
      <c r="P2941">
        <f>IF('d_시나리오'!$J$6='d_시나리오'!$H$6,'d_시나리오'!$I$6,IF(O2941&lt;('d_시나리오'!$I$6-'d_시나리오'!$H$6)/('d_시나리오'!$J$6-'d_시나리오'!$H$6),'d_시나리오'!$H$6+SQRT(O2941*('d_시나리오'!$J$6-'d_시나리오'!$H$6)*('d_시나리오'!$I$6-'d_시나리오'!$H$6)),'d_시나리오'!$J$6-SQRT((1-O2941)*('d_시나리오'!$J$6-'d_시나리오'!$H$6)*('d_시나리오'!$J$6-'d_시나리오'!$I$6))))</f>
        <v/>
      </c>
      <c r="Q2941">
        <f>INDEX('d_분포'!$B$2:$B$57,RANDBETWEEN(1,56))</f>
        <v/>
      </c>
      <c r="R2941">
        <f>BETAINV(RAND(),5,5)</f>
        <v/>
      </c>
      <c r="S2941">
        <f>'d_고정'!$B$1*'6_기대효과'!$H$7*('d_시나리오'!$I$7/'d_고정'!$B$2)*B2941</f>
        <v/>
      </c>
      <c r="T2941">
        <f>S2941*D2941</f>
        <v/>
      </c>
      <c r="U2941">
        <f>S2941*F2941*H2941</f>
        <v/>
      </c>
      <c r="V2941">
        <f>S2941*F2941*(H2941-1)</f>
        <v/>
      </c>
      <c r="W2941">
        <f>U2941*J2941</f>
        <v/>
      </c>
      <c r="X2941">
        <f>T2941+W2941</f>
        <v/>
      </c>
      <c r="Y2941">
        <f>(T2941*E2941+W2941*L2941)*(1-R2941-'d_고정'!$B$13)</f>
        <v/>
      </c>
      <c r="Z2941">
        <f>(U2941*N2941*Q2941+'d_고정'!$B$3*('6_기대효과'!$H$7/8)*Q2941*'d_고정'!$B$10*P2941*('6_기대효과'!$K$7/'d_고정'!$B$9))*(1-R2941)</f>
        <v/>
      </c>
      <c r="AA2941">
        <f>W2941*L2941*(1-R2941-'d_고정'!$B$13)+U2941*MAX(N2941-'d_고정'!$B$10*P2941*('6_기대효과'!$K$7/'d_고정'!$B$9),0)*Q2941*(1-R2941)</f>
        <v/>
      </c>
      <c r="AB2941">
        <f>Y2941+Z2941</f>
        <v/>
      </c>
      <c r="AC2941">
        <f>Y2941/('d_고정'!$B$5*'6_기대효과'!$H$7/8)/'d_고정'!$B$6</f>
        <v/>
      </c>
      <c r="AD2941">
        <f>Y2941/('d_고정'!$B$8*'6_기대효과'!$H$7/8)</f>
        <v/>
      </c>
    </row>
    <row r="2942">
      <c r="A2942">
        <f>RAND()</f>
        <v/>
      </c>
      <c r="B2942">
        <f>IF('d_시나리오'!$J$2='d_시나리오'!$H$2,'d_시나리오'!$I$2,IF(A2942&lt;('d_시나리오'!$I$2-'d_시나리오'!$H$2)/('d_시나리오'!$J$2-'d_시나리오'!$H$2),'d_시나리오'!$H$2+SQRT(A2942*('d_시나리오'!$J$2-'d_시나리오'!$H$2)*('d_시나리오'!$I$2-'d_시나리오'!$H$2)),'d_시나리오'!$J$2-SQRT((1-A2942)*('d_시나리오'!$J$2-'d_시나리오'!$H$2)*('d_시나리오'!$J$2-'d_시나리오'!$I$2))))</f>
        <v/>
      </c>
      <c r="C2942">
        <f>RAND()</f>
        <v/>
      </c>
      <c r="D2942">
        <f>BETAINV(RAND(),IF(C2942&lt;'d_고정'!$B$26,'d_고정'!$B$23,'d_고정'!$B$16)+1,'d_고정'!$B$17-IF(C2942&lt;'d_고정'!$B$26,'d_고정'!$B$23,'d_고정'!$B$16)+1)*('d_고정'!$B$14+('d_고정'!$B$15-'d_고정'!$B$14)*RAND())</f>
        <v/>
      </c>
      <c r="E2942">
        <f>INDEX('d_분포'!$A$2:$A$28,RANDBETWEEN(1,27))</f>
        <v/>
      </c>
      <c r="F2942">
        <f>INDEX('d_분포'!$C$2:$C$5,RANDBETWEEN(1,4))*(0.9+0.2*RAND())</f>
        <v/>
      </c>
      <c r="G2942">
        <f>RAND()</f>
        <v/>
      </c>
      <c r="H2942">
        <f>(F2942+(1-F2942)*('d_고정'!$B$22*BETAINV(RAND(),IF(G2942&lt;'d_고정'!$B$26,'d_고정'!$B$25,'d_고정'!$B$20)+1,'d_고정'!$B$21-IF(G2942&lt;'d_고정'!$B$26,'d_고정'!$B$25,'d_고정'!$B$20)+1)+(1-'d_고정'!$B$22)*BETAINV(RAND(),IF(G2942&lt;'d_고정'!$B$26,'d_고정'!$B$24,'d_고정'!$B$18)+1,'d_고정'!$B$19-IF(G2942&lt;'d_고정'!$B$26,'d_고정'!$B$24,'d_고정'!$B$18)+1))*('d_고정'!$B$14+('d_고정'!$B$15-'d_고정'!$B$14)*RAND()))/F2942</f>
        <v/>
      </c>
      <c r="I2942">
        <f>RAND()</f>
        <v/>
      </c>
      <c r="J2942">
        <f>IF('d_시나리오'!$J$3='d_시나리오'!$H$3,'d_시나리오'!$I$3,IF(I2942&lt;('d_시나리오'!$I$3-'d_시나리오'!$H$3)/('d_시나리오'!$J$3-'d_시나리오'!$H$3),'d_시나리오'!$H$3+SQRT(I2942*('d_시나리오'!$J$3-'d_시나리오'!$H$3)*('d_시나리오'!$I$3-'d_시나리오'!$H$3)),'d_시나리오'!$J$3-SQRT((1-I2942)*('d_시나리오'!$J$3-'d_시나리오'!$H$3)*('d_시나리오'!$J$3-'d_시나리오'!$I$3))))</f>
        <v/>
      </c>
      <c r="K2942">
        <f>RAND()</f>
        <v/>
      </c>
      <c r="L2942">
        <f>IF('d_시나리오'!$J$4='d_시나리오'!$H$4,'d_시나리오'!$I$4,IF(K2942&lt;('d_시나리오'!$I$4-'d_시나리오'!$H$4)/('d_시나리오'!$J$4-'d_시나리오'!$H$4),'d_시나리오'!$H$4+SQRT(K2942*('d_시나리오'!$J$4-'d_시나리오'!$H$4)*('d_시나리오'!$I$4-'d_시나리오'!$H$4)),'d_시나리오'!$J$4-SQRT((1-K2942)*('d_시나리오'!$J$4-'d_시나리오'!$H$4)*('d_시나리오'!$J$4-'d_시나리오'!$I$4))))</f>
        <v/>
      </c>
      <c r="M2942">
        <f>RAND()</f>
        <v/>
      </c>
      <c r="N2942">
        <f>IF('d_시나리오'!$J$5='d_시나리오'!$H$5,'d_시나리오'!$I$5,IF(M2942&lt;('d_시나리오'!$I$5-'d_시나리오'!$H$5)/('d_시나리오'!$J$5-'d_시나리오'!$H$5),'d_시나리오'!$H$5+SQRT(M2942*('d_시나리오'!$J$5-'d_시나리오'!$H$5)*('d_시나리오'!$I$5-'d_시나리오'!$H$5)),'d_시나리오'!$J$5-SQRT((1-M2942)*('d_시나리오'!$J$5-'d_시나리오'!$H$5)*('d_시나리오'!$J$5-'d_시나리오'!$I$5))))</f>
        <v/>
      </c>
      <c r="O2942">
        <f>RAND()</f>
        <v/>
      </c>
      <c r="P2942">
        <f>IF('d_시나리오'!$J$6='d_시나리오'!$H$6,'d_시나리오'!$I$6,IF(O2942&lt;('d_시나리오'!$I$6-'d_시나리오'!$H$6)/('d_시나리오'!$J$6-'d_시나리오'!$H$6),'d_시나리오'!$H$6+SQRT(O2942*('d_시나리오'!$J$6-'d_시나리오'!$H$6)*('d_시나리오'!$I$6-'d_시나리오'!$H$6)),'d_시나리오'!$J$6-SQRT((1-O2942)*('d_시나리오'!$J$6-'d_시나리오'!$H$6)*('d_시나리오'!$J$6-'d_시나리오'!$I$6))))</f>
        <v/>
      </c>
      <c r="Q2942">
        <f>INDEX('d_분포'!$B$2:$B$57,RANDBETWEEN(1,56))</f>
        <v/>
      </c>
      <c r="R2942">
        <f>BETAINV(RAND(),5,5)</f>
        <v/>
      </c>
      <c r="S2942">
        <f>'d_고정'!$B$1*'6_기대효과'!$H$7*('d_시나리오'!$I$7/'d_고정'!$B$2)*B2942</f>
        <v/>
      </c>
      <c r="T2942">
        <f>S2942*D2942</f>
        <v/>
      </c>
      <c r="U2942">
        <f>S2942*F2942*H2942</f>
        <v/>
      </c>
      <c r="V2942">
        <f>S2942*F2942*(H2942-1)</f>
        <v/>
      </c>
      <c r="W2942">
        <f>U2942*J2942</f>
        <v/>
      </c>
      <c r="X2942">
        <f>T2942+W2942</f>
        <v/>
      </c>
      <c r="Y2942">
        <f>(T2942*E2942+W2942*L2942)*(1-R2942-'d_고정'!$B$13)</f>
        <v/>
      </c>
      <c r="Z2942">
        <f>(U2942*N2942*Q2942+'d_고정'!$B$3*('6_기대효과'!$H$7/8)*Q2942*'d_고정'!$B$10*P2942*('6_기대효과'!$K$7/'d_고정'!$B$9))*(1-R2942)</f>
        <v/>
      </c>
      <c r="AA2942">
        <f>W2942*L2942*(1-R2942-'d_고정'!$B$13)+U2942*MAX(N2942-'d_고정'!$B$10*P2942*('6_기대효과'!$K$7/'d_고정'!$B$9),0)*Q2942*(1-R2942)</f>
        <v/>
      </c>
      <c r="AB2942">
        <f>Y2942+Z2942</f>
        <v/>
      </c>
      <c r="AC2942">
        <f>Y2942/('d_고정'!$B$5*'6_기대효과'!$H$7/8)/'d_고정'!$B$6</f>
        <v/>
      </c>
      <c r="AD2942">
        <f>Y2942/('d_고정'!$B$8*'6_기대효과'!$H$7/8)</f>
        <v/>
      </c>
    </row>
    <row r="2943">
      <c r="A2943">
        <f>RAND()</f>
        <v/>
      </c>
      <c r="B2943">
        <f>IF('d_시나리오'!$J$2='d_시나리오'!$H$2,'d_시나리오'!$I$2,IF(A2943&lt;('d_시나리오'!$I$2-'d_시나리오'!$H$2)/('d_시나리오'!$J$2-'d_시나리오'!$H$2),'d_시나리오'!$H$2+SQRT(A2943*('d_시나리오'!$J$2-'d_시나리오'!$H$2)*('d_시나리오'!$I$2-'d_시나리오'!$H$2)),'d_시나리오'!$J$2-SQRT((1-A2943)*('d_시나리오'!$J$2-'d_시나리오'!$H$2)*('d_시나리오'!$J$2-'d_시나리오'!$I$2))))</f>
        <v/>
      </c>
      <c r="C2943">
        <f>RAND()</f>
        <v/>
      </c>
      <c r="D2943">
        <f>BETAINV(RAND(),IF(C2943&lt;'d_고정'!$B$26,'d_고정'!$B$23,'d_고정'!$B$16)+1,'d_고정'!$B$17-IF(C2943&lt;'d_고정'!$B$26,'d_고정'!$B$23,'d_고정'!$B$16)+1)*('d_고정'!$B$14+('d_고정'!$B$15-'d_고정'!$B$14)*RAND())</f>
        <v/>
      </c>
      <c r="E2943">
        <f>INDEX('d_분포'!$A$2:$A$28,RANDBETWEEN(1,27))</f>
        <v/>
      </c>
      <c r="F2943">
        <f>INDEX('d_분포'!$C$2:$C$5,RANDBETWEEN(1,4))*(0.9+0.2*RAND())</f>
        <v/>
      </c>
      <c r="G2943">
        <f>RAND()</f>
        <v/>
      </c>
      <c r="H2943">
        <f>(F2943+(1-F2943)*('d_고정'!$B$22*BETAINV(RAND(),IF(G2943&lt;'d_고정'!$B$26,'d_고정'!$B$25,'d_고정'!$B$20)+1,'d_고정'!$B$21-IF(G2943&lt;'d_고정'!$B$26,'d_고정'!$B$25,'d_고정'!$B$20)+1)+(1-'d_고정'!$B$22)*BETAINV(RAND(),IF(G2943&lt;'d_고정'!$B$26,'d_고정'!$B$24,'d_고정'!$B$18)+1,'d_고정'!$B$19-IF(G2943&lt;'d_고정'!$B$26,'d_고정'!$B$24,'d_고정'!$B$18)+1))*('d_고정'!$B$14+('d_고정'!$B$15-'d_고정'!$B$14)*RAND()))/F2943</f>
        <v/>
      </c>
      <c r="I2943">
        <f>RAND()</f>
        <v/>
      </c>
      <c r="J2943">
        <f>IF('d_시나리오'!$J$3='d_시나리오'!$H$3,'d_시나리오'!$I$3,IF(I2943&lt;('d_시나리오'!$I$3-'d_시나리오'!$H$3)/('d_시나리오'!$J$3-'d_시나리오'!$H$3),'d_시나리오'!$H$3+SQRT(I2943*('d_시나리오'!$J$3-'d_시나리오'!$H$3)*('d_시나리오'!$I$3-'d_시나리오'!$H$3)),'d_시나리오'!$J$3-SQRT((1-I2943)*('d_시나리오'!$J$3-'d_시나리오'!$H$3)*('d_시나리오'!$J$3-'d_시나리오'!$I$3))))</f>
        <v/>
      </c>
      <c r="K2943">
        <f>RAND()</f>
        <v/>
      </c>
      <c r="L2943">
        <f>IF('d_시나리오'!$J$4='d_시나리오'!$H$4,'d_시나리오'!$I$4,IF(K2943&lt;('d_시나리오'!$I$4-'d_시나리오'!$H$4)/('d_시나리오'!$J$4-'d_시나리오'!$H$4),'d_시나리오'!$H$4+SQRT(K2943*('d_시나리오'!$J$4-'d_시나리오'!$H$4)*('d_시나리오'!$I$4-'d_시나리오'!$H$4)),'d_시나리오'!$J$4-SQRT((1-K2943)*('d_시나리오'!$J$4-'d_시나리오'!$H$4)*('d_시나리오'!$J$4-'d_시나리오'!$I$4))))</f>
        <v/>
      </c>
      <c r="M2943">
        <f>RAND()</f>
        <v/>
      </c>
      <c r="N2943">
        <f>IF('d_시나리오'!$J$5='d_시나리오'!$H$5,'d_시나리오'!$I$5,IF(M2943&lt;('d_시나리오'!$I$5-'d_시나리오'!$H$5)/('d_시나리오'!$J$5-'d_시나리오'!$H$5),'d_시나리오'!$H$5+SQRT(M2943*('d_시나리오'!$J$5-'d_시나리오'!$H$5)*('d_시나리오'!$I$5-'d_시나리오'!$H$5)),'d_시나리오'!$J$5-SQRT((1-M2943)*('d_시나리오'!$J$5-'d_시나리오'!$H$5)*('d_시나리오'!$J$5-'d_시나리오'!$I$5))))</f>
        <v/>
      </c>
      <c r="O2943">
        <f>RAND()</f>
        <v/>
      </c>
      <c r="P2943">
        <f>IF('d_시나리오'!$J$6='d_시나리오'!$H$6,'d_시나리오'!$I$6,IF(O2943&lt;('d_시나리오'!$I$6-'d_시나리오'!$H$6)/('d_시나리오'!$J$6-'d_시나리오'!$H$6),'d_시나리오'!$H$6+SQRT(O2943*('d_시나리오'!$J$6-'d_시나리오'!$H$6)*('d_시나리오'!$I$6-'d_시나리오'!$H$6)),'d_시나리오'!$J$6-SQRT((1-O2943)*('d_시나리오'!$J$6-'d_시나리오'!$H$6)*('d_시나리오'!$J$6-'d_시나리오'!$I$6))))</f>
        <v/>
      </c>
      <c r="Q2943">
        <f>INDEX('d_분포'!$B$2:$B$57,RANDBETWEEN(1,56))</f>
        <v/>
      </c>
      <c r="R2943">
        <f>BETAINV(RAND(),5,5)</f>
        <v/>
      </c>
      <c r="S2943">
        <f>'d_고정'!$B$1*'6_기대효과'!$H$7*('d_시나리오'!$I$7/'d_고정'!$B$2)*B2943</f>
        <v/>
      </c>
      <c r="T2943">
        <f>S2943*D2943</f>
        <v/>
      </c>
      <c r="U2943">
        <f>S2943*F2943*H2943</f>
        <v/>
      </c>
      <c r="V2943">
        <f>S2943*F2943*(H2943-1)</f>
        <v/>
      </c>
      <c r="W2943">
        <f>U2943*J2943</f>
        <v/>
      </c>
      <c r="X2943">
        <f>T2943+W2943</f>
        <v/>
      </c>
      <c r="Y2943">
        <f>(T2943*E2943+W2943*L2943)*(1-R2943-'d_고정'!$B$13)</f>
        <v/>
      </c>
      <c r="Z2943">
        <f>(U2943*N2943*Q2943+'d_고정'!$B$3*('6_기대효과'!$H$7/8)*Q2943*'d_고정'!$B$10*P2943*('6_기대효과'!$K$7/'d_고정'!$B$9))*(1-R2943)</f>
        <v/>
      </c>
      <c r="AA2943">
        <f>W2943*L2943*(1-R2943-'d_고정'!$B$13)+U2943*MAX(N2943-'d_고정'!$B$10*P2943*('6_기대효과'!$K$7/'d_고정'!$B$9),0)*Q2943*(1-R2943)</f>
        <v/>
      </c>
      <c r="AB2943">
        <f>Y2943+Z2943</f>
        <v/>
      </c>
      <c r="AC2943">
        <f>Y2943/('d_고정'!$B$5*'6_기대효과'!$H$7/8)/'d_고정'!$B$6</f>
        <v/>
      </c>
      <c r="AD2943">
        <f>Y2943/('d_고정'!$B$8*'6_기대효과'!$H$7/8)</f>
        <v/>
      </c>
    </row>
    <row r="2944">
      <c r="A2944">
        <f>RAND()</f>
        <v/>
      </c>
      <c r="B2944">
        <f>IF('d_시나리오'!$J$2='d_시나리오'!$H$2,'d_시나리오'!$I$2,IF(A2944&lt;('d_시나리오'!$I$2-'d_시나리오'!$H$2)/('d_시나리오'!$J$2-'d_시나리오'!$H$2),'d_시나리오'!$H$2+SQRT(A2944*('d_시나리오'!$J$2-'d_시나리오'!$H$2)*('d_시나리오'!$I$2-'d_시나리오'!$H$2)),'d_시나리오'!$J$2-SQRT((1-A2944)*('d_시나리오'!$J$2-'d_시나리오'!$H$2)*('d_시나리오'!$J$2-'d_시나리오'!$I$2))))</f>
        <v/>
      </c>
      <c r="C2944">
        <f>RAND()</f>
        <v/>
      </c>
      <c r="D2944">
        <f>BETAINV(RAND(),IF(C2944&lt;'d_고정'!$B$26,'d_고정'!$B$23,'d_고정'!$B$16)+1,'d_고정'!$B$17-IF(C2944&lt;'d_고정'!$B$26,'d_고정'!$B$23,'d_고정'!$B$16)+1)*('d_고정'!$B$14+('d_고정'!$B$15-'d_고정'!$B$14)*RAND())</f>
        <v/>
      </c>
      <c r="E2944">
        <f>INDEX('d_분포'!$A$2:$A$28,RANDBETWEEN(1,27))</f>
        <v/>
      </c>
      <c r="F2944">
        <f>INDEX('d_분포'!$C$2:$C$5,RANDBETWEEN(1,4))*(0.9+0.2*RAND())</f>
        <v/>
      </c>
      <c r="G2944">
        <f>RAND()</f>
        <v/>
      </c>
      <c r="H2944">
        <f>(F2944+(1-F2944)*('d_고정'!$B$22*BETAINV(RAND(),IF(G2944&lt;'d_고정'!$B$26,'d_고정'!$B$25,'d_고정'!$B$20)+1,'d_고정'!$B$21-IF(G2944&lt;'d_고정'!$B$26,'d_고정'!$B$25,'d_고정'!$B$20)+1)+(1-'d_고정'!$B$22)*BETAINV(RAND(),IF(G2944&lt;'d_고정'!$B$26,'d_고정'!$B$24,'d_고정'!$B$18)+1,'d_고정'!$B$19-IF(G2944&lt;'d_고정'!$B$26,'d_고정'!$B$24,'d_고정'!$B$18)+1))*('d_고정'!$B$14+('d_고정'!$B$15-'d_고정'!$B$14)*RAND()))/F2944</f>
        <v/>
      </c>
      <c r="I2944">
        <f>RAND()</f>
        <v/>
      </c>
      <c r="J2944">
        <f>IF('d_시나리오'!$J$3='d_시나리오'!$H$3,'d_시나리오'!$I$3,IF(I2944&lt;('d_시나리오'!$I$3-'d_시나리오'!$H$3)/('d_시나리오'!$J$3-'d_시나리오'!$H$3),'d_시나리오'!$H$3+SQRT(I2944*('d_시나리오'!$J$3-'d_시나리오'!$H$3)*('d_시나리오'!$I$3-'d_시나리오'!$H$3)),'d_시나리오'!$J$3-SQRT((1-I2944)*('d_시나리오'!$J$3-'d_시나리오'!$H$3)*('d_시나리오'!$J$3-'d_시나리오'!$I$3))))</f>
        <v/>
      </c>
      <c r="K2944">
        <f>RAND()</f>
        <v/>
      </c>
      <c r="L2944">
        <f>IF('d_시나리오'!$J$4='d_시나리오'!$H$4,'d_시나리오'!$I$4,IF(K2944&lt;('d_시나리오'!$I$4-'d_시나리오'!$H$4)/('d_시나리오'!$J$4-'d_시나리오'!$H$4),'d_시나리오'!$H$4+SQRT(K2944*('d_시나리오'!$J$4-'d_시나리오'!$H$4)*('d_시나리오'!$I$4-'d_시나리오'!$H$4)),'d_시나리오'!$J$4-SQRT((1-K2944)*('d_시나리오'!$J$4-'d_시나리오'!$H$4)*('d_시나리오'!$J$4-'d_시나리오'!$I$4))))</f>
        <v/>
      </c>
      <c r="M2944">
        <f>RAND()</f>
        <v/>
      </c>
      <c r="N2944">
        <f>IF('d_시나리오'!$J$5='d_시나리오'!$H$5,'d_시나리오'!$I$5,IF(M2944&lt;('d_시나리오'!$I$5-'d_시나리오'!$H$5)/('d_시나리오'!$J$5-'d_시나리오'!$H$5),'d_시나리오'!$H$5+SQRT(M2944*('d_시나리오'!$J$5-'d_시나리오'!$H$5)*('d_시나리오'!$I$5-'d_시나리오'!$H$5)),'d_시나리오'!$J$5-SQRT((1-M2944)*('d_시나리오'!$J$5-'d_시나리오'!$H$5)*('d_시나리오'!$J$5-'d_시나리오'!$I$5))))</f>
        <v/>
      </c>
      <c r="O2944">
        <f>RAND()</f>
        <v/>
      </c>
      <c r="P2944">
        <f>IF('d_시나리오'!$J$6='d_시나리오'!$H$6,'d_시나리오'!$I$6,IF(O2944&lt;('d_시나리오'!$I$6-'d_시나리오'!$H$6)/('d_시나리오'!$J$6-'d_시나리오'!$H$6),'d_시나리오'!$H$6+SQRT(O2944*('d_시나리오'!$J$6-'d_시나리오'!$H$6)*('d_시나리오'!$I$6-'d_시나리오'!$H$6)),'d_시나리오'!$J$6-SQRT((1-O2944)*('d_시나리오'!$J$6-'d_시나리오'!$H$6)*('d_시나리오'!$J$6-'d_시나리오'!$I$6))))</f>
        <v/>
      </c>
      <c r="Q2944">
        <f>INDEX('d_분포'!$B$2:$B$57,RANDBETWEEN(1,56))</f>
        <v/>
      </c>
      <c r="R2944">
        <f>BETAINV(RAND(),5,5)</f>
        <v/>
      </c>
      <c r="S2944">
        <f>'d_고정'!$B$1*'6_기대효과'!$H$7*('d_시나리오'!$I$7/'d_고정'!$B$2)*B2944</f>
        <v/>
      </c>
      <c r="T2944">
        <f>S2944*D2944</f>
        <v/>
      </c>
      <c r="U2944">
        <f>S2944*F2944*H2944</f>
        <v/>
      </c>
      <c r="V2944">
        <f>S2944*F2944*(H2944-1)</f>
        <v/>
      </c>
      <c r="W2944">
        <f>U2944*J2944</f>
        <v/>
      </c>
      <c r="X2944">
        <f>T2944+W2944</f>
        <v/>
      </c>
      <c r="Y2944">
        <f>(T2944*E2944+W2944*L2944)*(1-R2944-'d_고정'!$B$13)</f>
        <v/>
      </c>
      <c r="Z2944">
        <f>(U2944*N2944*Q2944+'d_고정'!$B$3*('6_기대효과'!$H$7/8)*Q2944*'d_고정'!$B$10*P2944*('6_기대효과'!$K$7/'d_고정'!$B$9))*(1-R2944)</f>
        <v/>
      </c>
      <c r="AA2944">
        <f>W2944*L2944*(1-R2944-'d_고정'!$B$13)+U2944*MAX(N2944-'d_고정'!$B$10*P2944*('6_기대효과'!$K$7/'d_고정'!$B$9),0)*Q2944*(1-R2944)</f>
        <v/>
      </c>
      <c r="AB2944">
        <f>Y2944+Z2944</f>
        <v/>
      </c>
      <c r="AC2944">
        <f>Y2944/('d_고정'!$B$5*'6_기대효과'!$H$7/8)/'d_고정'!$B$6</f>
        <v/>
      </c>
      <c r="AD2944">
        <f>Y2944/('d_고정'!$B$8*'6_기대효과'!$H$7/8)</f>
        <v/>
      </c>
    </row>
    <row r="2945">
      <c r="A2945">
        <f>RAND()</f>
        <v/>
      </c>
      <c r="B2945">
        <f>IF('d_시나리오'!$J$2='d_시나리오'!$H$2,'d_시나리오'!$I$2,IF(A2945&lt;('d_시나리오'!$I$2-'d_시나리오'!$H$2)/('d_시나리오'!$J$2-'d_시나리오'!$H$2),'d_시나리오'!$H$2+SQRT(A2945*('d_시나리오'!$J$2-'d_시나리오'!$H$2)*('d_시나리오'!$I$2-'d_시나리오'!$H$2)),'d_시나리오'!$J$2-SQRT((1-A2945)*('d_시나리오'!$J$2-'d_시나리오'!$H$2)*('d_시나리오'!$J$2-'d_시나리오'!$I$2))))</f>
        <v/>
      </c>
      <c r="C2945">
        <f>RAND()</f>
        <v/>
      </c>
      <c r="D2945">
        <f>BETAINV(RAND(),IF(C2945&lt;'d_고정'!$B$26,'d_고정'!$B$23,'d_고정'!$B$16)+1,'d_고정'!$B$17-IF(C2945&lt;'d_고정'!$B$26,'d_고정'!$B$23,'d_고정'!$B$16)+1)*('d_고정'!$B$14+('d_고정'!$B$15-'d_고정'!$B$14)*RAND())</f>
        <v/>
      </c>
      <c r="E2945">
        <f>INDEX('d_분포'!$A$2:$A$28,RANDBETWEEN(1,27))</f>
        <v/>
      </c>
      <c r="F2945">
        <f>INDEX('d_분포'!$C$2:$C$5,RANDBETWEEN(1,4))*(0.9+0.2*RAND())</f>
        <v/>
      </c>
      <c r="G2945">
        <f>RAND()</f>
        <v/>
      </c>
      <c r="H2945">
        <f>(F2945+(1-F2945)*('d_고정'!$B$22*BETAINV(RAND(),IF(G2945&lt;'d_고정'!$B$26,'d_고정'!$B$25,'d_고정'!$B$20)+1,'d_고정'!$B$21-IF(G2945&lt;'d_고정'!$B$26,'d_고정'!$B$25,'d_고정'!$B$20)+1)+(1-'d_고정'!$B$22)*BETAINV(RAND(),IF(G2945&lt;'d_고정'!$B$26,'d_고정'!$B$24,'d_고정'!$B$18)+1,'d_고정'!$B$19-IF(G2945&lt;'d_고정'!$B$26,'d_고정'!$B$24,'d_고정'!$B$18)+1))*('d_고정'!$B$14+('d_고정'!$B$15-'d_고정'!$B$14)*RAND()))/F2945</f>
        <v/>
      </c>
      <c r="I2945">
        <f>RAND()</f>
        <v/>
      </c>
      <c r="J2945">
        <f>IF('d_시나리오'!$J$3='d_시나리오'!$H$3,'d_시나리오'!$I$3,IF(I2945&lt;('d_시나리오'!$I$3-'d_시나리오'!$H$3)/('d_시나리오'!$J$3-'d_시나리오'!$H$3),'d_시나리오'!$H$3+SQRT(I2945*('d_시나리오'!$J$3-'d_시나리오'!$H$3)*('d_시나리오'!$I$3-'d_시나리오'!$H$3)),'d_시나리오'!$J$3-SQRT((1-I2945)*('d_시나리오'!$J$3-'d_시나리오'!$H$3)*('d_시나리오'!$J$3-'d_시나리오'!$I$3))))</f>
        <v/>
      </c>
      <c r="K2945">
        <f>RAND()</f>
        <v/>
      </c>
      <c r="L2945">
        <f>IF('d_시나리오'!$J$4='d_시나리오'!$H$4,'d_시나리오'!$I$4,IF(K2945&lt;('d_시나리오'!$I$4-'d_시나리오'!$H$4)/('d_시나리오'!$J$4-'d_시나리오'!$H$4),'d_시나리오'!$H$4+SQRT(K2945*('d_시나리오'!$J$4-'d_시나리오'!$H$4)*('d_시나리오'!$I$4-'d_시나리오'!$H$4)),'d_시나리오'!$J$4-SQRT((1-K2945)*('d_시나리오'!$J$4-'d_시나리오'!$H$4)*('d_시나리오'!$J$4-'d_시나리오'!$I$4))))</f>
        <v/>
      </c>
      <c r="M2945">
        <f>RAND()</f>
        <v/>
      </c>
      <c r="N2945">
        <f>IF('d_시나리오'!$J$5='d_시나리오'!$H$5,'d_시나리오'!$I$5,IF(M2945&lt;('d_시나리오'!$I$5-'d_시나리오'!$H$5)/('d_시나리오'!$J$5-'d_시나리오'!$H$5),'d_시나리오'!$H$5+SQRT(M2945*('d_시나리오'!$J$5-'d_시나리오'!$H$5)*('d_시나리오'!$I$5-'d_시나리오'!$H$5)),'d_시나리오'!$J$5-SQRT((1-M2945)*('d_시나리오'!$J$5-'d_시나리오'!$H$5)*('d_시나리오'!$J$5-'d_시나리오'!$I$5))))</f>
        <v/>
      </c>
      <c r="O2945">
        <f>RAND()</f>
        <v/>
      </c>
      <c r="P2945">
        <f>IF('d_시나리오'!$J$6='d_시나리오'!$H$6,'d_시나리오'!$I$6,IF(O2945&lt;('d_시나리오'!$I$6-'d_시나리오'!$H$6)/('d_시나리오'!$J$6-'d_시나리오'!$H$6),'d_시나리오'!$H$6+SQRT(O2945*('d_시나리오'!$J$6-'d_시나리오'!$H$6)*('d_시나리오'!$I$6-'d_시나리오'!$H$6)),'d_시나리오'!$J$6-SQRT((1-O2945)*('d_시나리오'!$J$6-'d_시나리오'!$H$6)*('d_시나리오'!$J$6-'d_시나리오'!$I$6))))</f>
        <v/>
      </c>
      <c r="Q2945">
        <f>INDEX('d_분포'!$B$2:$B$57,RANDBETWEEN(1,56))</f>
        <v/>
      </c>
      <c r="R2945">
        <f>BETAINV(RAND(),5,5)</f>
        <v/>
      </c>
      <c r="S2945">
        <f>'d_고정'!$B$1*'6_기대효과'!$H$7*('d_시나리오'!$I$7/'d_고정'!$B$2)*B2945</f>
        <v/>
      </c>
      <c r="T2945">
        <f>S2945*D2945</f>
        <v/>
      </c>
      <c r="U2945">
        <f>S2945*F2945*H2945</f>
        <v/>
      </c>
      <c r="V2945">
        <f>S2945*F2945*(H2945-1)</f>
        <v/>
      </c>
      <c r="W2945">
        <f>U2945*J2945</f>
        <v/>
      </c>
      <c r="X2945">
        <f>T2945+W2945</f>
        <v/>
      </c>
      <c r="Y2945">
        <f>(T2945*E2945+W2945*L2945)*(1-R2945-'d_고정'!$B$13)</f>
        <v/>
      </c>
      <c r="Z2945">
        <f>(U2945*N2945*Q2945+'d_고정'!$B$3*('6_기대효과'!$H$7/8)*Q2945*'d_고정'!$B$10*P2945*('6_기대효과'!$K$7/'d_고정'!$B$9))*(1-R2945)</f>
        <v/>
      </c>
      <c r="AA2945">
        <f>W2945*L2945*(1-R2945-'d_고정'!$B$13)+U2945*MAX(N2945-'d_고정'!$B$10*P2945*('6_기대효과'!$K$7/'d_고정'!$B$9),0)*Q2945*(1-R2945)</f>
        <v/>
      </c>
      <c r="AB2945">
        <f>Y2945+Z2945</f>
        <v/>
      </c>
      <c r="AC2945">
        <f>Y2945/('d_고정'!$B$5*'6_기대효과'!$H$7/8)/'d_고정'!$B$6</f>
        <v/>
      </c>
      <c r="AD2945">
        <f>Y2945/('d_고정'!$B$8*'6_기대효과'!$H$7/8)</f>
        <v/>
      </c>
    </row>
    <row r="2946">
      <c r="A2946">
        <f>RAND()</f>
        <v/>
      </c>
      <c r="B2946">
        <f>IF('d_시나리오'!$J$2='d_시나리오'!$H$2,'d_시나리오'!$I$2,IF(A2946&lt;('d_시나리오'!$I$2-'d_시나리오'!$H$2)/('d_시나리오'!$J$2-'d_시나리오'!$H$2),'d_시나리오'!$H$2+SQRT(A2946*('d_시나리오'!$J$2-'d_시나리오'!$H$2)*('d_시나리오'!$I$2-'d_시나리오'!$H$2)),'d_시나리오'!$J$2-SQRT((1-A2946)*('d_시나리오'!$J$2-'d_시나리오'!$H$2)*('d_시나리오'!$J$2-'d_시나리오'!$I$2))))</f>
        <v/>
      </c>
      <c r="C2946">
        <f>RAND()</f>
        <v/>
      </c>
      <c r="D2946">
        <f>BETAINV(RAND(),IF(C2946&lt;'d_고정'!$B$26,'d_고정'!$B$23,'d_고정'!$B$16)+1,'d_고정'!$B$17-IF(C2946&lt;'d_고정'!$B$26,'d_고정'!$B$23,'d_고정'!$B$16)+1)*('d_고정'!$B$14+('d_고정'!$B$15-'d_고정'!$B$14)*RAND())</f>
        <v/>
      </c>
      <c r="E2946">
        <f>INDEX('d_분포'!$A$2:$A$28,RANDBETWEEN(1,27))</f>
        <v/>
      </c>
      <c r="F2946">
        <f>INDEX('d_분포'!$C$2:$C$5,RANDBETWEEN(1,4))*(0.9+0.2*RAND())</f>
        <v/>
      </c>
      <c r="G2946">
        <f>RAND()</f>
        <v/>
      </c>
      <c r="H2946">
        <f>(F2946+(1-F2946)*('d_고정'!$B$22*BETAINV(RAND(),IF(G2946&lt;'d_고정'!$B$26,'d_고정'!$B$25,'d_고정'!$B$20)+1,'d_고정'!$B$21-IF(G2946&lt;'d_고정'!$B$26,'d_고정'!$B$25,'d_고정'!$B$20)+1)+(1-'d_고정'!$B$22)*BETAINV(RAND(),IF(G2946&lt;'d_고정'!$B$26,'d_고정'!$B$24,'d_고정'!$B$18)+1,'d_고정'!$B$19-IF(G2946&lt;'d_고정'!$B$26,'d_고정'!$B$24,'d_고정'!$B$18)+1))*('d_고정'!$B$14+('d_고정'!$B$15-'d_고정'!$B$14)*RAND()))/F2946</f>
        <v/>
      </c>
      <c r="I2946">
        <f>RAND()</f>
        <v/>
      </c>
      <c r="J2946">
        <f>IF('d_시나리오'!$J$3='d_시나리오'!$H$3,'d_시나리오'!$I$3,IF(I2946&lt;('d_시나리오'!$I$3-'d_시나리오'!$H$3)/('d_시나리오'!$J$3-'d_시나리오'!$H$3),'d_시나리오'!$H$3+SQRT(I2946*('d_시나리오'!$J$3-'d_시나리오'!$H$3)*('d_시나리오'!$I$3-'d_시나리오'!$H$3)),'d_시나리오'!$J$3-SQRT((1-I2946)*('d_시나리오'!$J$3-'d_시나리오'!$H$3)*('d_시나리오'!$J$3-'d_시나리오'!$I$3))))</f>
        <v/>
      </c>
      <c r="K2946">
        <f>RAND()</f>
        <v/>
      </c>
      <c r="L2946">
        <f>IF('d_시나리오'!$J$4='d_시나리오'!$H$4,'d_시나리오'!$I$4,IF(K2946&lt;('d_시나리오'!$I$4-'d_시나리오'!$H$4)/('d_시나리오'!$J$4-'d_시나리오'!$H$4),'d_시나리오'!$H$4+SQRT(K2946*('d_시나리오'!$J$4-'d_시나리오'!$H$4)*('d_시나리오'!$I$4-'d_시나리오'!$H$4)),'d_시나리오'!$J$4-SQRT((1-K2946)*('d_시나리오'!$J$4-'d_시나리오'!$H$4)*('d_시나리오'!$J$4-'d_시나리오'!$I$4))))</f>
        <v/>
      </c>
      <c r="M2946">
        <f>RAND()</f>
        <v/>
      </c>
      <c r="N2946">
        <f>IF('d_시나리오'!$J$5='d_시나리오'!$H$5,'d_시나리오'!$I$5,IF(M2946&lt;('d_시나리오'!$I$5-'d_시나리오'!$H$5)/('d_시나리오'!$J$5-'d_시나리오'!$H$5),'d_시나리오'!$H$5+SQRT(M2946*('d_시나리오'!$J$5-'d_시나리오'!$H$5)*('d_시나리오'!$I$5-'d_시나리오'!$H$5)),'d_시나리오'!$J$5-SQRT((1-M2946)*('d_시나리오'!$J$5-'d_시나리오'!$H$5)*('d_시나리오'!$J$5-'d_시나리오'!$I$5))))</f>
        <v/>
      </c>
      <c r="O2946">
        <f>RAND()</f>
        <v/>
      </c>
      <c r="P2946">
        <f>IF('d_시나리오'!$J$6='d_시나리오'!$H$6,'d_시나리오'!$I$6,IF(O2946&lt;('d_시나리오'!$I$6-'d_시나리오'!$H$6)/('d_시나리오'!$J$6-'d_시나리오'!$H$6),'d_시나리오'!$H$6+SQRT(O2946*('d_시나리오'!$J$6-'d_시나리오'!$H$6)*('d_시나리오'!$I$6-'d_시나리오'!$H$6)),'d_시나리오'!$J$6-SQRT((1-O2946)*('d_시나리오'!$J$6-'d_시나리오'!$H$6)*('d_시나리오'!$J$6-'d_시나리오'!$I$6))))</f>
        <v/>
      </c>
      <c r="Q2946">
        <f>INDEX('d_분포'!$B$2:$B$57,RANDBETWEEN(1,56))</f>
        <v/>
      </c>
      <c r="R2946">
        <f>BETAINV(RAND(),5,5)</f>
        <v/>
      </c>
      <c r="S2946">
        <f>'d_고정'!$B$1*'6_기대효과'!$H$7*('d_시나리오'!$I$7/'d_고정'!$B$2)*B2946</f>
        <v/>
      </c>
      <c r="T2946">
        <f>S2946*D2946</f>
        <v/>
      </c>
      <c r="U2946">
        <f>S2946*F2946*H2946</f>
        <v/>
      </c>
      <c r="V2946">
        <f>S2946*F2946*(H2946-1)</f>
        <v/>
      </c>
      <c r="W2946">
        <f>U2946*J2946</f>
        <v/>
      </c>
      <c r="X2946">
        <f>T2946+W2946</f>
        <v/>
      </c>
      <c r="Y2946">
        <f>(T2946*E2946+W2946*L2946)*(1-R2946-'d_고정'!$B$13)</f>
        <v/>
      </c>
      <c r="Z2946">
        <f>(U2946*N2946*Q2946+'d_고정'!$B$3*('6_기대효과'!$H$7/8)*Q2946*'d_고정'!$B$10*P2946*('6_기대효과'!$K$7/'d_고정'!$B$9))*(1-R2946)</f>
        <v/>
      </c>
      <c r="AA2946">
        <f>W2946*L2946*(1-R2946-'d_고정'!$B$13)+U2946*MAX(N2946-'d_고정'!$B$10*P2946*('6_기대효과'!$K$7/'d_고정'!$B$9),0)*Q2946*(1-R2946)</f>
        <v/>
      </c>
      <c r="AB2946">
        <f>Y2946+Z2946</f>
        <v/>
      </c>
      <c r="AC2946">
        <f>Y2946/('d_고정'!$B$5*'6_기대효과'!$H$7/8)/'d_고정'!$B$6</f>
        <v/>
      </c>
      <c r="AD2946">
        <f>Y2946/('d_고정'!$B$8*'6_기대효과'!$H$7/8)</f>
        <v/>
      </c>
    </row>
    <row r="2947">
      <c r="A2947">
        <f>RAND()</f>
        <v/>
      </c>
      <c r="B2947">
        <f>IF('d_시나리오'!$J$2='d_시나리오'!$H$2,'d_시나리오'!$I$2,IF(A2947&lt;('d_시나리오'!$I$2-'d_시나리오'!$H$2)/('d_시나리오'!$J$2-'d_시나리오'!$H$2),'d_시나리오'!$H$2+SQRT(A2947*('d_시나리오'!$J$2-'d_시나리오'!$H$2)*('d_시나리오'!$I$2-'d_시나리오'!$H$2)),'d_시나리오'!$J$2-SQRT((1-A2947)*('d_시나리오'!$J$2-'d_시나리오'!$H$2)*('d_시나리오'!$J$2-'d_시나리오'!$I$2))))</f>
        <v/>
      </c>
      <c r="C2947">
        <f>RAND()</f>
        <v/>
      </c>
      <c r="D2947">
        <f>BETAINV(RAND(),IF(C2947&lt;'d_고정'!$B$26,'d_고정'!$B$23,'d_고정'!$B$16)+1,'d_고정'!$B$17-IF(C2947&lt;'d_고정'!$B$26,'d_고정'!$B$23,'d_고정'!$B$16)+1)*('d_고정'!$B$14+('d_고정'!$B$15-'d_고정'!$B$14)*RAND())</f>
        <v/>
      </c>
      <c r="E2947">
        <f>INDEX('d_분포'!$A$2:$A$28,RANDBETWEEN(1,27))</f>
        <v/>
      </c>
      <c r="F2947">
        <f>INDEX('d_분포'!$C$2:$C$5,RANDBETWEEN(1,4))*(0.9+0.2*RAND())</f>
        <v/>
      </c>
      <c r="G2947">
        <f>RAND()</f>
        <v/>
      </c>
      <c r="H2947">
        <f>(F2947+(1-F2947)*('d_고정'!$B$22*BETAINV(RAND(),IF(G2947&lt;'d_고정'!$B$26,'d_고정'!$B$25,'d_고정'!$B$20)+1,'d_고정'!$B$21-IF(G2947&lt;'d_고정'!$B$26,'d_고정'!$B$25,'d_고정'!$B$20)+1)+(1-'d_고정'!$B$22)*BETAINV(RAND(),IF(G2947&lt;'d_고정'!$B$26,'d_고정'!$B$24,'d_고정'!$B$18)+1,'d_고정'!$B$19-IF(G2947&lt;'d_고정'!$B$26,'d_고정'!$B$24,'d_고정'!$B$18)+1))*('d_고정'!$B$14+('d_고정'!$B$15-'d_고정'!$B$14)*RAND()))/F2947</f>
        <v/>
      </c>
      <c r="I2947">
        <f>RAND()</f>
        <v/>
      </c>
      <c r="J2947">
        <f>IF('d_시나리오'!$J$3='d_시나리오'!$H$3,'d_시나리오'!$I$3,IF(I2947&lt;('d_시나리오'!$I$3-'d_시나리오'!$H$3)/('d_시나리오'!$J$3-'d_시나리오'!$H$3),'d_시나리오'!$H$3+SQRT(I2947*('d_시나리오'!$J$3-'d_시나리오'!$H$3)*('d_시나리오'!$I$3-'d_시나리오'!$H$3)),'d_시나리오'!$J$3-SQRT((1-I2947)*('d_시나리오'!$J$3-'d_시나리오'!$H$3)*('d_시나리오'!$J$3-'d_시나리오'!$I$3))))</f>
        <v/>
      </c>
      <c r="K2947">
        <f>RAND()</f>
        <v/>
      </c>
      <c r="L2947">
        <f>IF('d_시나리오'!$J$4='d_시나리오'!$H$4,'d_시나리오'!$I$4,IF(K2947&lt;('d_시나리오'!$I$4-'d_시나리오'!$H$4)/('d_시나리오'!$J$4-'d_시나리오'!$H$4),'d_시나리오'!$H$4+SQRT(K2947*('d_시나리오'!$J$4-'d_시나리오'!$H$4)*('d_시나리오'!$I$4-'d_시나리오'!$H$4)),'d_시나리오'!$J$4-SQRT((1-K2947)*('d_시나리오'!$J$4-'d_시나리오'!$H$4)*('d_시나리오'!$J$4-'d_시나리오'!$I$4))))</f>
        <v/>
      </c>
      <c r="M2947">
        <f>RAND()</f>
        <v/>
      </c>
      <c r="N2947">
        <f>IF('d_시나리오'!$J$5='d_시나리오'!$H$5,'d_시나리오'!$I$5,IF(M2947&lt;('d_시나리오'!$I$5-'d_시나리오'!$H$5)/('d_시나리오'!$J$5-'d_시나리오'!$H$5),'d_시나리오'!$H$5+SQRT(M2947*('d_시나리오'!$J$5-'d_시나리오'!$H$5)*('d_시나리오'!$I$5-'d_시나리오'!$H$5)),'d_시나리오'!$J$5-SQRT((1-M2947)*('d_시나리오'!$J$5-'d_시나리오'!$H$5)*('d_시나리오'!$J$5-'d_시나리오'!$I$5))))</f>
        <v/>
      </c>
      <c r="O2947">
        <f>RAND()</f>
        <v/>
      </c>
      <c r="P2947">
        <f>IF('d_시나리오'!$J$6='d_시나리오'!$H$6,'d_시나리오'!$I$6,IF(O2947&lt;('d_시나리오'!$I$6-'d_시나리오'!$H$6)/('d_시나리오'!$J$6-'d_시나리오'!$H$6),'d_시나리오'!$H$6+SQRT(O2947*('d_시나리오'!$J$6-'d_시나리오'!$H$6)*('d_시나리오'!$I$6-'d_시나리오'!$H$6)),'d_시나리오'!$J$6-SQRT((1-O2947)*('d_시나리오'!$J$6-'d_시나리오'!$H$6)*('d_시나리오'!$J$6-'d_시나리오'!$I$6))))</f>
        <v/>
      </c>
      <c r="Q2947">
        <f>INDEX('d_분포'!$B$2:$B$57,RANDBETWEEN(1,56))</f>
        <v/>
      </c>
      <c r="R2947">
        <f>BETAINV(RAND(),5,5)</f>
        <v/>
      </c>
      <c r="S2947">
        <f>'d_고정'!$B$1*'6_기대효과'!$H$7*('d_시나리오'!$I$7/'d_고정'!$B$2)*B2947</f>
        <v/>
      </c>
      <c r="T2947">
        <f>S2947*D2947</f>
        <v/>
      </c>
      <c r="U2947">
        <f>S2947*F2947*H2947</f>
        <v/>
      </c>
      <c r="V2947">
        <f>S2947*F2947*(H2947-1)</f>
        <v/>
      </c>
      <c r="W2947">
        <f>U2947*J2947</f>
        <v/>
      </c>
      <c r="X2947">
        <f>T2947+W2947</f>
        <v/>
      </c>
      <c r="Y2947">
        <f>(T2947*E2947+W2947*L2947)*(1-R2947-'d_고정'!$B$13)</f>
        <v/>
      </c>
      <c r="Z2947">
        <f>(U2947*N2947*Q2947+'d_고정'!$B$3*('6_기대효과'!$H$7/8)*Q2947*'d_고정'!$B$10*P2947*('6_기대효과'!$K$7/'d_고정'!$B$9))*(1-R2947)</f>
        <v/>
      </c>
      <c r="AA2947">
        <f>W2947*L2947*(1-R2947-'d_고정'!$B$13)+U2947*MAX(N2947-'d_고정'!$B$10*P2947*('6_기대효과'!$K$7/'d_고정'!$B$9),0)*Q2947*(1-R2947)</f>
        <v/>
      </c>
      <c r="AB2947">
        <f>Y2947+Z2947</f>
        <v/>
      </c>
      <c r="AC2947">
        <f>Y2947/('d_고정'!$B$5*'6_기대효과'!$H$7/8)/'d_고정'!$B$6</f>
        <v/>
      </c>
      <c r="AD2947">
        <f>Y2947/('d_고정'!$B$8*'6_기대효과'!$H$7/8)</f>
        <v/>
      </c>
    </row>
    <row r="2948">
      <c r="A2948">
        <f>RAND()</f>
        <v/>
      </c>
      <c r="B2948">
        <f>IF('d_시나리오'!$J$2='d_시나리오'!$H$2,'d_시나리오'!$I$2,IF(A2948&lt;('d_시나리오'!$I$2-'d_시나리오'!$H$2)/('d_시나리오'!$J$2-'d_시나리오'!$H$2),'d_시나리오'!$H$2+SQRT(A2948*('d_시나리오'!$J$2-'d_시나리오'!$H$2)*('d_시나리오'!$I$2-'d_시나리오'!$H$2)),'d_시나리오'!$J$2-SQRT((1-A2948)*('d_시나리오'!$J$2-'d_시나리오'!$H$2)*('d_시나리오'!$J$2-'d_시나리오'!$I$2))))</f>
        <v/>
      </c>
      <c r="C2948">
        <f>RAND()</f>
        <v/>
      </c>
      <c r="D2948">
        <f>BETAINV(RAND(),IF(C2948&lt;'d_고정'!$B$26,'d_고정'!$B$23,'d_고정'!$B$16)+1,'d_고정'!$B$17-IF(C2948&lt;'d_고정'!$B$26,'d_고정'!$B$23,'d_고정'!$B$16)+1)*('d_고정'!$B$14+('d_고정'!$B$15-'d_고정'!$B$14)*RAND())</f>
        <v/>
      </c>
      <c r="E2948">
        <f>INDEX('d_분포'!$A$2:$A$28,RANDBETWEEN(1,27))</f>
        <v/>
      </c>
      <c r="F2948">
        <f>INDEX('d_분포'!$C$2:$C$5,RANDBETWEEN(1,4))*(0.9+0.2*RAND())</f>
        <v/>
      </c>
      <c r="G2948">
        <f>RAND()</f>
        <v/>
      </c>
      <c r="H2948">
        <f>(F2948+(1-F2948)*('d_고정'!$B$22*BETAINV(RAND(),IF(G2948&lt;'d_고정'!$B$26,'d_고정'!$B$25,'d_고정'!$B$20)+1,'d_고정'!$B$21-IF(G2948&lt;'d_고정'!$B$26,'d_고정'!$B$25,'d_고정'!$B$20)+1)+(1-'d_고정'!$B$22)*BETAINV(RAND(),IF(G2948&lt;'d_고정'!$B$26,'d_고정'!$B$24,'d_고정'!$B$18)+1,'d_고정'!$B$19-IF(G2948&lt;'d_고정'!$B$26,'d_고정'!$B$24,'d_고정'!$B$18)+1))*('d_고정'!$B$14+('d_고정'!$B$15-'d_고정'!$B$14)*RAND()))/F2948</f>
        <v/>
      </c>
      <c r="I2948">
        <f>RAND()</f>
        <v/>
      </c>
      <c r="J2948">
        <f>IF('d_시나리오'!$J$3='d_시나리오'!$H$3,'d_시나리오'!$I$3,IF(I2948&lt;('d_시나리오'!$I$3-'d_시나리오'!$H$3)/('d_시나리오'!$J$3-'d_시나리오'!$H$3),'d_시나리오'!$H$3+SQRT(I2948*('d_시나리오'!$J$3-'d_시나리오'!$H$3)*('d_시나리오'!$I$3-'d_시나리오'!$H$3)),'d_시나리오'!$J$3-SQRT((1-I2948)*('d_시나리오'!$J$3-'d_시나리오'!$H$3)*('d_시나리오'!$J$3-'d_시나리오'!$I$3))))</f>
        <v/>
      </c>
      <c r="K2948">
        <f>RAND()</f>
        <v/>
      </c>
      <c r="L2948">
        <f>IF('d_시나리오'!$J$4='d_시나리오'!$H$4,'d_시나리오'!$I$4,IF(K2948&lt;('d_시나리오'!$I$4-'d_시나리오'!$H$4)/('d_시나리오'!$J$4-'d_시나리오'!$H$4),'d_시나리오'!$H$4+SQRT(K2948*('d_시나리오'!$J$4-'d_시나리오'!$H$4)*('d_시나리오'!$I$4-'d_시나리오'!$H$4)),'d_시나리오'!$J$4-SQRT((1-K2948)*('d_시나리오'!$J$4-'d_시나리오'!$H$4)*('d_시나리오'!$J$4-'d_시나리오'!$I$4))))</f>
        <v/>
      </c>
      <c r="M2948">
        <f>RAND()</f>
        <v/>
      </c>
      <c r="N2948">
        <f>IF('d_시나리오'!$J$5='d_시나리오'!$H$5,'d_시나리오'!$I$5,IF(M2948&lt;('d_시나리오'!$I$5-'d_시나리오'!$H$5)/('d_시나리오'!$J$5-'d_시나리오'!$H$5),'d_시나리오'!$H$5+SQRT(M2948*('d_시나리오'!$J$5-'d_시나리오'!$H$5)*('d_시나리오'!$I$5-'d_시나리오'!$H$5)),'d_시나리오'!$J$5-SQRT((1-M2948)*('d_시나리오'!$J$5-'d_시나리오'!$H$5)*('d_시나리오'!$J$5-'d_시나리오'!$I$5))))</f>
        <v/>
      </c>
      <c r="O2948">
        <f>RAND()</f>
        <v/>
      </c>
      <c r="P2948">
        <f>IF('d_시나리오'!$J$6='d_시나리오'!$H$6,'d_시나리오'!$I$6,IF(O2948&lt;('d_시나리오'!$I$6-'d_시나리오'!$H$6)/('d_시나리오'!$J$6-'d_시나리오'!$H$6),'d_시나리오'!$H$6+SQRT(O2948*('d_시나리오'!$J$6-'d_시나리오'!$H$6)*('d_시나리오'!$I$6-'d_시나리오'!$H$6)),'d_시나리오'!$J$6-SQRT((1-O2948)*('d_시나리오'!$J$6-'d_시나리오'!$H$6)*('d_시나리오'!$J$6-'d_시나리오'!$I$6))))</f>
        <v/>
      </c>
      <c r="Q2948">
        <f>INDEX('d_분포'!$B$2:$B$57,RANDBETWEEN(1,56))</f>
        <v/>
      </c>
      <c r="R2948">
        <f>BETAINV(RAND(),5,5)</f>
        <v/>
      </c>
      <c r="S2948">
        <f>'d_고정'!$B$1*'6_기대효과'!$H$7*('d_시나리오'!$I$7/'d_고정'!$B$2)*B2948</f>
        <v/>
      </c>
      <c r="T2948">
        <f>S2948*D2948</f>
        <v/>
      </c>
      <c r="U2948">
        <f>S2948*F2948*H2948</f>
        <v/>
      </c>
      <c r="V2948">
        <f>S2948*F2948*(H2948-1)</f>
        <v/>
      </c>
      <c r="W2948">
        <f>U2948*J2948</f>
        <v/>
      </c>
      <c r="X2948">
        <f>T2948+W2948</f>
        <v/>
      </c>
      <c r="Y2948">
        <f>(T2948*E2948+W2948*L2948)*(1-R2948-'d_고정'!$B$13)</f>
        <v/>
      </c>
      <c r="Z2948">
        <f>(U2948*N2948*Q2948+'d_고정'!$B$3*('6_기대효과'!$H$7/8)*Q2948*'d_고정'!$B$10*P2948*('6_기대효과'!$K$7/'d_고정'!$B$9))*(1-R2948)</f>
        <v/>
      </c>
      <c r="AA2948">
        <f>W2948*L2948*(1-R2948-'d_고정'!$B$13)+U2948*MAX(N2948-'d_고정'!$B$10*P2948*('6_기대효과'!$K$7/'d_고정'!$B$9),0)*Q2948*(1-R2948)</f>
        <v/>
      </c>
      <c r="AB2948">
        <f>Y2948+Z2948</f>
        <v/>
      </c>
      <c r="AC2948">
        <f>Y2948/('d_고정'!$B$5*'6_기대효과'!$H$7/8)/'d_고정'!$B$6</f>
        <v/>
      </c>
      <c r="AD2948">
        <f>Y2948/('d_고정'!$B$8*'6_기대효과'!$H$7/8)</f>
        <v/>
      </c>
    </row>
    <row r="2949">
      <c r="A2949">
        <f>RAND()</f>
        <v/>
      </c>
      <c r="B2949">
        <f>IF('d_시나리오'!$J$2='d_시나리오'!$H$2,'d_시나리오'!$I$2,IF(A2949&lt;('d_시나리오'!$I$2-'d_시나리오'!$H$2)/('d_시나리오'!$J$2-'d_시나리오'!$H$2),'d_시나리오'!$H$2+SQRT(A2949*('d_시나리오'!$J$2-'d_시나리오'!$H$2)*('d_시나리오'!$I$2-'d_시나리오'!$H$2)),'d_시나리오'!$J$2-SQRT((1-A2949)*('d_시나리오'!$J$2-'d_시나리오'!$H$2)*('d_시나리오'!$J$2-'d_시나리오'!$I$2))))</f>
        <v/>
      </c>
      <c r="C2949">
        <f>RAND()</f>
        <v/>
      </c>
      <c r="D2949">
        <f>BETAINV(RAND(),IF(C2949&lt;'d_고정'!$B$26,'d_고정'!$B$23,'d_고정'!$B$16)+1,'d_고정'!$B$17-IF(C2949&lt;'d_고정'!$B$26,'d_고정'!$B$23,'d_고정'!$B$16)+1)*('d_고정'!$B$14+('d_고정'!$B$15-'d_고정'!$B$14)*RAND())</f>
        <v/>
      </c>
      <c r="E2949">
        <f>INDEX('d_분포'!$A$2:$A$28,RANDBETWEEN(1,27))</f>
        <v/>
      </c>
      <c r="F2949">
        <f>INDEX('d_분포'!$C$2:$C$5,RANDBETWEEN(1,4))*(0.9+0.2*RAND())</f>
        <v/>
      </c>
      <c r="G2949">
        <f>RAND()</f>
        <v/>
      </c>
      <c r="H2949">
        <f>(F2949+(1-F2949)*('d_고정'!$B$22*BETAINV(RAND(),IF(G2949&lt;'d_고정'!$B$26,'d_고정'!$B$25,'d_고정'!$B$20)+1,'d_고정'!$B$21-IF(G2949&lt;'d_고정'!$B$26,'d_고정'!$B$25,'d_고정'!$B$20)+1)+(1-'d_고정'!$B$22)*BETAINV(RAND(),IF(G2949&lt;'d_고정'!$B$26,'d_고정'!$B$24,'d_고정'!$B$18)+1,'d_고정'!$B$19-IF(G2949&lt;'d_고정'!$B$26,'d_고정'!$B$24,'d_고정'!$B$18)+1))*('d_고정'!$B$14+('d_고정'!$B$15-'d_고정'!$B$14)*RAND()))/F2949</f>
        <v/>
      </c>
      <c r="I2949">
        <f>RAND()</f>
        <v/>
      </c>
      <c r="J2949">
        <f>IF('d_시나리오'!$J$3='d_시나리오'!$H$3,'d_시나리오'!$I$3,IF(I2949&lt;('d_시나리오'!$I$3-'d_시나리오'!$H$3)/('d_시나리오'!$J$3-'d_시나리오'!$H$3),'d_시나리오'!$H$3+SQRT(I2949*('d_시나리오'!$J$3-'d_시나리오'!$H$3)*('d_시나리오'!$I$3-'d_시나리오'!$H$3)),'d_시나리오'!$J$3-SQRT((1-I2949)*('d_시나리오'!$J$3-'d_시나리오'!$H$3)*('d_시나리오'!$J$3-'d_시나리오'!$I$3))))</f>
        <v/>
      </c>
      <c r="K2949">
        <f>RAND()</f>
        <v/>
      </c>
      <c r="L2949">
        <f>IF('d_시나리오'!$J$4='d_시나리오'!$H$4,'d_시나리오'!$I$4,IF(K2949&lt;('d_시나리오'!$I$4-'d_시나리오'!$H$4)/('d_시나리오'!$J$4-'d_시나리오'!$H$4),'d_시나리오'!$H$4+SQRT(K2949*('d_시나리오'!$J$4-'d_시나리오'!$H$4)*('d_시나리오'!$I$4-'d_시나리오'!$H$4)),'d_시나리오'!$J$4-SQRT((1-K2949)*('d_시나리오'!$J$4-'d_시나리오'!$H$4)*('d_시나리오'!$J$4-'d_시나리오'!$I$4))))</f>
        <v/>
      </c>
      <c r="M2949">
        <f>RAND()</f>
        <v/>
      </c>
      <c r="N2949">
        <f>IF('d_시나리오'!$J$5='d_시나리오'!$H$5,'d_시나리오'!$I$5,IF(M2949&lt;('d_시나리오'!$I$5-'d_시나리오'!$H$5)/('d_시나리오'!$J$5-'d_시나리오'!$H$5),'d_시나리오'!$H$5+SQRT(M2949*('d_시나리오'!$J$5-'d_시나리오'!$H$5)*('d_시나리오'!$I$5-'d_시나리오'!$H$5)),'d_시나리오'!$J$5-SQRT((1-M2949)*('d_시나리오'!$J$5-'d_시나리오'!$H$5)*('d_시나리오'!$J$5-'d_시나리오'!$I$5))))</f>
        <v/>
      </c>
      <c r="O2949">
        <f>RAND()</f>
        <v/>
      </c>
      <c r="P2949">
        <f>IF('d_시나리오'!$J$6='d_시나리오'!$H$6,'d_시나리오'!$I$6,IF(O2949&lt;('d_시나리오'!$I$6-'d_시나리오'!$H$6)/('d_시나리오'!$J$6-'d_시나리오'!$H$6),'d_시나리오'!$H$6+SQRT(O2949*('d_시나리오'!$J$6-'d_시나리오'!$H$6)*('d_시나리오'!$I$6-'d_시나리오'!$H$6)),'d_시나리오'!$J$6-SQRT((1-O2949)*('d_시나리오'!$J$6-'d_시나리오'!$H$6)*('d_시나리오'!$J$6-'d_시나리오'!$I$6))))</f>
        <v/>
      </c>
      <c r="Q2949">
        <f>INDEX('d_분포'!$B$2:$B$57,RANDBETWEEN(1,56))</f>
        <v/>
      </c>
      <c r="R2949">
        <f>BETAINV(RAND(),5,5)</f>
        <v/>
      </c>
      <c r="S2949">
        <f>'d_고정'!$B$1*'6_기대효과'!$H$7*('d_시나리오'!$I$7/'d_고정'!$B$2)*B2949</f>
        <v/>
      </c>
      <c r="T2949">
        <f>S2949*D2949</f>
        <v/>
      </c>
      <c r="U2949">
        <f>S2949*F2949*H2949</f>
        <v/>
      </c>
      <c r="V2949">
        <f>S2949*F2949*(H2949-1)</f>
        <v/>
      </c>
      <c r="W2949">
        <f>U2949*J2949</f>
        <v/>
      </c>
      <c r="X2949">
        <f>T2949+W2949</f>
        <v/>
      </c>
      <c r="Y2949">
        <f>(T2949*E2949+W2949*L2949)*(1-R2949-'d_고정'!$B$13)</f>
        <v/>
      </c>
      <c r="Z2949">
        <f>(U2949*N2949*Q2949+'d_고정'!$B$3*('6_기대효과'!$H$7/8)*Q2949*'d_고정'!$B$10*P2949*('6_기대효과'!$K$7/'d_고정'!$B$9))*(1-R2949)</f>
        <v/>
      </c>
      <c r="AA2949">
        <f>W2949*L2949*(1-R2949-'d_고정'!$B$13)+U2949*MAX(N2949-'d_고정'!$B$10*P2949*('6_기대효과'!$K$7/'d_고정'!$B$9),0)*Q2949*(1-R2949)</f>
        <v/>
      </c>
      <c r="AB2949">
        <f>Y2949+Z2949</f>
        <v/>
      </c>
      <c r="AC2949">
        <f>Y2949/('d_고정'!$B$5*'6_기대효과'!$H$7/8)/'d_고정'!$B$6</f>
        <v/>
      </c>
      <c r="AD2949">
        <f>Y2949/('d_고정'!$B$8*'6_기대효과'!$H$7/8)</f>
        <v/>
      </c>
    </row>
    <row r="2950">
      <c r="A2950">
        <f>RAND()</f>
        <v/>
      </c>
      <c r="B2950">
        <f>IF('d_시나리오'!$J$2='d_시나리오'!$H$2,'d_시나리오'!$I$2,IF(A2950&lt;('d_시나리오'!$I$2-'d_시나리오'!$H$2)/('d_시나리오'!$J$2-'d_시나리오'!$H$2),'d_시나리오'!$H$2+SQRT(A2950*('d_시나리오'!$J$2-'d_시나리오'!$H$2)*('d_시나리오'!$I$2-'d_시나리오'!$H$2)),'d_시나리오'!$J$2-SQRT((1-A2950)*('d_시나리오'!$J$2-'d_시나리오'!$H$2)*('d_시나리오'!$J$2-'d_시나리오'!$I$2))))</f>
        <v/>
      </c>
      <c r="C2950">
        <f>RAND()</f>
        <v/>
      </c>
      <c r="D2950">
        <f>BETAINV(RAND(),IF(C2950&lt;'d_고정'!$B$26,'d_고정'!$B$23,'d_고정'!$B$16)+1,'d_고정'!$B$17-IF(C2950&lt;'d_고정'!$B$26,'d_고정'!$B$23,'d_고정'!$B$16)+1)*('d_고정'!$B$14+('d_고정'!$B$15-'d_고정'!$B$14)*RAND())</f>
        <v/>
      </c>
      <c r="E2950">
        <f>INDEX('d_분포'!$A$2:$A$28,RANDBETWEEN(1,27))</f>
        <v/>
      </c>
      <c r="F2950">
        <f>INDEX('d_분포'!$C$2:$C$5,RANDBETWEEN(1,4))*(0.9+0.2*RAND())</f>
        <v/>
      </c>
      <c r="G2950">
        <f>RAND()</f>
        <v/>
      </c>
      <c r="H2950">
        <f>(F2950+(1-F2950)*('d_고정'!$B$22*BETAINV(RAND(),IF(G2950&lt;'d_고정'!$B$26,'d_고정'!$B$25,'d_고정'!$B$20)+1,'d_고정'!$B$21-IF(G2950&lt;'d_고정'!$B$26,'d_고정'!$B$25,'d_고정'!$B$20)+1)+(1-'d_고정'!$B$22)*BETAINV(RAND(),IF(G2950&lt;'d_고정'!$B$26,'d_고정'!$B$24,'d_고정'!$B$18)+1,'d_고정'!$B$19-IF(G2950&lt;'d_고정'!$B$26,'d_고정'!$B$24,'d_고정'!$B$18)+1))*('d_고정'!$B$14+('d_고정'!$B$15-'d_고정'!$B$14)*RAND()))/F2950</f>
        <v/>
      </c>
      <c r="I2950">
        <f>RAND()</f>
        <v/>
      </c>
      <c r="J2950">
        <f>IF('d_시나리오'!$J$3='d_시나리오'!$H$3,'d_시나리오'!$I$3,IF(I2950&lt;('d_시나리오'!$I$3-'d_시나리오'!$H$3)/('d_시나리오'!$J$3-'d_시나리오'!$H$3),'d_시나리오'!$H$3+SQRT(I2950*('d_시나리오'!$J$3-'d_시나리오'!$H$3)*('d_시나리오'!$I$3-'d_시나리오'!$H$3)),'d_시나리오'!$J$3-SQRT((1-I2950)*('d_시나리오'!$J$3-'d_시나리오'!$H$3)*('d_시나리오'!$J$3-'d_시나리오'!$I$3))))</f>
        <v/>
      </c>
      <c r="K2950">
        <f>RAND()</f>
        <v/>
      </c>
      <c r="L2950">
        <f>IF('d_시나리오'!$J$4='d_시나리오'!$H$4,'d_시나리오'!$I$4,IF(K2950&lt;('d_시나리오'!$I$4-'d_시나리오'!$H$4)/('d_시나리오'!$J$4-'d_시나리오'!$H$4),'d_시나리오'!$H$4+SQRT(K2950*('d_시나리오'!$J$4-'d_시나리오'!$H$4)*('d_시나리오'!$I$4-'d_시나리오'!$H$4)),'d_시나리오'!$J$4-SQRT((1-K2950)*('d_시나리오'!$J$4-'d_시나리오'!$H$4)*('d_시나리오'!$J$4-'d_시나리오'!$I$4))))</f>
        <v/>
      </c>
      <c r="M2950">
        <f>RAND()</f>
        <v/>
      </c>
      <c r="N2950">
        <f>IF('d_시나리오'!$J$5='d_시나리오'!$H$5,'d_시나리오'!$I$5,IF(M2950&lt;('d_시나리오'!$I$5-'d_시나리오'!$H$5)/('d_시나리오'!$J$5-'d_시나리오'!$H$5),'d_시나리오'!$H$5+SQRT(M2950*('d_시나리오'!$J$5-'d_시나리오'!$H$5)*('d_시나리오'!$I$5-'d_시나리오'!$H$5)),'d_시나리오'!$J$5-SQRT((1-M2950)*('d_시나리오'!$J$5-'d_시나리오'!$H$5)*('d_시나리오'!$J$5-'d_시나리오'!$I$5))))</f>
        <v/>
      </c>
      <c r="O2950">
        <f>RAND()</f>
        <v/>
      </c>
      <c r="P2950">
        <f>IF('d_시나리오'!$J$6='d_시나리오'!$H$6,'d_시나리오'!$I$6,IF(O2950&lt;('d_시나리오'!$I$6-'d_시나리오'!$H$6)/('d_시나리오'!$J$6-'d_시나리오'!$H$6),'d_시나리오'!$H$6+SQRT(O2950*('d_시나리오'!$J$6-'d_시나리오'!$H$6)*('d_시나리오'!$I$6-'d_시나리오'!$H$6)),'d_시나리오'!$J$6-SQRT((1-O2950)*('d_시나리오'!$J$6-'d_시나리오'!$H$6)*('d_시나리오'!$J$6-'d_시나리오'!$I$6))))</f>
        <v/>
      </c>
      <c r="Q2950">
        <f>INDEX('d_분포'!$B$2:$B$57,RANDBETWEEN(1,56))</f>
        <v/>
      </c>
      <c r="R2950">
        <f>BETAINV(RAND(),5,5)</f>
        <v/>
      </c>
      <c r="S2950">
        <f>'d_고정'!$B$1*'6_기대효과'!$H$7*('d_시나리오'!$I$7/'d_고정'!$B$2)*B2950</f>
        <v/>
      </c>
      <c r="T2950">
        <f>S2950*D2950</f>
        <v/>
      </c>
      <c r="U2950">
        <f>S2950*F2950*H2950</f>
        <v/>
      </c>
      <c r="V2950">
        <f>S2950*F2950*(H2950-1)</f>
        <v/>
      </c>
      <c r="W2950">
        <f>U2950*J2950</f>
        <v/>
      </c>
      <c r="X2950">
        <f>T2950+W2950</f>
        <v/>
      </c>
      <c r="Y2950">
        <f>(T2950*E2950+W2950*L2950)*(1-R2950-'d_고정'!$B$13)</f>
        <v/>
      </c>
      <c r="Z2950">
        <f>(U2950*N2950*Q2950+'d_고정'!$B$3*('6_기대효과'!$H$7/8)*Q2950*'d_고정'!$B$10*P2950*('6_기대효과'!$K$7/'d_고정'!$B$9))*(1-R2950)</f>
        <v/>
      </c>
      <c r="AA2950">
        <f>W2950*L2950*(1-R2950-'d_고정'!$B$13)+U2950*MAX(N2950-'d_고정'!$B$10*P2950*('6_기대효과'!$K$7/'d_고정'!$B$9),0)*Q2950*(1-R2950)</f>
        <v/>
      </c>
      <c r="AB2950">
        <f>Y2950+Z2950</f>
        <v/>
      </c>
      <c r="AC2950">
        <f>Y2950/('d_고정'!$B$5*'6_기대효과'!$H$7/8)/'d_고정'!$B$6</f>
        <v/>
      </c>
      <c r="AD2950">
        <f>Y2950/('d_고정'!$B$8*'6_기대효과'!$H$7/8)</f>
        <v/>
      </c>
    </row>
    <row r="2951">
      <c r="A2951">
        <f>RAND()</f>
        <v/>
      </c>
      <c r="B2951">
        <f>IF('d_시나리오'!$J$2='d_시나리오'!$H$2,'d_시나리오'!$I$2,IF(A2951&lt;('d_시나리오'!$I$2-'d_시나리오'!$H$2)/('d_시나리오'!$J$2-'d_시나리오'!$H$2),'d_시나리오'!$H$2+SQRT(A2951*('d_시나리오'!$J$2-'d_시나리오'!$H$2)*('d_시나리오'!$I$2-'d_시나리오'!$H$2)),'d_시나리오'!$J$2-SQRT((1-A2951)*('d_시나리오'!$J$2-'d_시나리오'!$H$2)*('d_시나리오'!$J$2-'d_시나리오'!$I$2))))</f>
        <v/>
      </c>
      <c r="C2951">
        <f>RAND()</f>
        <v/>
      </c>
      <c r="D2951">
        <f>BETAINV(RAND(),IF(C2951&lt;'d_고정'!$B$26,'d_고정'!$B$23,'d_고정'!$B$16)+1,'d_고정'!$B$17-IF(C2951&lt;'d_고정'!$B$26,'d_고정'!$B$23,'d_고정'!$B$16)+1)*('d_고정'!$B$14+('d_고정'!$B$15-'d_고정'!$B$14)*RAND())</f>
        <v/>
      </c>
      <c r="E2951">
        <f>INDEX('d_분포'!$A$2:$A$28,RANDBETWEEN(1,27))</f>
        <v/>
      </c>
      <c r="F2951">
        <f>INDEX('d_분포'!$C$2:$C$5,RANDBETWEEN(1,4))*(0.9+0.2*RAND())</f>
        <v/>
      </c>
      <c r="G2951">
        <f>RAND()</f>
        <v/>
      </c>
      <c r="H2951">
        <f>(F2951+(1-F2951)*('d_고정'!$B$22*BETAINV(RAND(),IF(G2951&lt;'d_고정'!$B$26,'d_고정'!$B$25,'d_고정'!$B$20)+1,'d_고정'!$B$21-IF(G2951&lt;'d_고정'!$B$26,'d_고정'!$B$25,'d_고정'!$B$20)+1)+(1-'d_고정'!$B$22)*BETAINV(RAND(),IF(G2951&lt;'d_고정'!$B$26,'d_고정'!$B$24,'d_고정'!$B$18)+1,'d_고정'!$B$19-IF(G2951&lt;'d_고정'!$B$26,'d_고정'!$B$24,'d_고정'!$B$18)+1))*('d_고정'!$B$14+('d_고정'!$B$15-'d_고정'!$B$14)*RAND()))/F2951</f>
        <v/>
      </c>
      <c r="I2951">
        <f>RAND()</f>
        <v/>
      </c>
      <c r="J2951">
        <f>IF('d_시나리오'!$J$3='d_시나리오'!$H$3,'d_시나리오'!$I$3,IF(I2951&lt;('d_시나리오'!$I$3-'d_시나리오'!$H$3)/('d_시나리오'!$J$3-'d_시나리오'!$H$3),'d_시나리오'!$H$3+SQRT(I2951*('d_시나리오'!$J$3-'d_시나리오'!$H$3)*('d_시나리오'!$I$3-'d_시나리오'!$H$3)),'d_시나리오'!$J$3-SQRT((1-I2951)*('d_시나리오'!$J$3-'d_시나리오'!$H$3)*('d_시나리오'!$J$3-'d_시나리오'!$I$3))))</f>
        <v/>
      </c>
      <c r="K2951">
        <f>RAND()</f>
        <v/>
      </c>
      <c r="L2951">
        <f>IF('d_시나리오'!$J$4='d_시나리오'!$H$4,'d_시나리오'!$I$4,IF(K2951&lt;('d_시나리오'!$I$4-'d_시나리오'!$H$4)/('d_시나리오'!$J$4-'d_시나리오'!$H$4),'d_시나리오'!$H$4+SQRT(K2951*('d_시나리오'!$J$4-'d_시나리오'!$H$4)*('d_시나리오'!$I$4-'d_시나리오'!$H$4)),'d_시나리오'!$J$4-SQRT((1-K2951)*('d_시나리오'!$J$4-'d_시나리오'!$H$4)*('d_시나리오'!$J$4-'d_시나리오'!$I$4))))</f>
        <v/>
      </c>
      <c r="M2951">
        <f>RAND()</f>
        <v/>
      </c>
      <c r="N2951">
        <f>IF('d_시나리오'!$J$5='d_시나리오'!$H$5,'d_시나리오'!$I$5,IF(M2951&lt;('d_시나리오'!$I$5-'d_시나리오'!$H$5)/('d_시나리오'!$J$5-'d_시나리오'!$H$5),'d_시나리오'!$H$5+SQRT(M2951*('d_시나리오'!$J$5-'d_시나리오'!$H$5)*('d_시나리오'!$I$5-'d_시나리오'!$H$5)),'d_시나리오'!$J$5-SQRT((1-M2951)*('d_시나리오'!$J$5-'d_시나리오'!$H$5)*('d_시나리오'!$J$5-'d_시나리오'!$I$5))))</f>
        <v/>
      </c>
      <c r="O2951">
        <f>RAND()</f>
        <v/>
      </c>
      <c r="P2951">
        <f>IF('d_시나리오'!$J$6='d_시나리오'!$H$6,'d_시나리오'!$I$6,IF(O2951&lt;('d_시나리오'!$I$6-'d_시나리오'!$H$6)/('d_시나리오'!$J$6-'d_시나리오'!$H$6),'d_시나리오'!$H$6+SQRT(O2951*('d_시나리오'!$J$6-'d_시나리오'!$H$6)*('d_시나리오'!$I$6-'d_시나리오'!$H$6)),'d_시나리오'!$J$6-SQRT((1-O2951)*('d_시나리오'!$J$6-'d_시나리오'!$H$6)*('d_시나리오'!$J$6-'d_시나리오'!$I$6))))</f>
        <v/>
      </c>
      <c r="Q2951">
        <f>INDEX('d_분포'!$B$2:$B$57,RANDBETWEEN(1,56))</f>
        <v/>
      </c>
      <c r="R2951">
        <f>BETAINV(RAND(),5,5)</f>
        <v/>
      </c>
      <c r="S2951">
        <f>'d_고정'!$B$1*'6_기대효과'!$H$7*('d_시나리오'!$I$7/'d_고정'!$B$2)*B2951</f>
        <v/>
      </c>
      <c r="T2951">
        <f>S2951*D2951</f>
        <v/>
      </c>
      <c r="U2951">
        <f>S2951*F2951*H2951</f>
        <v/>
      </c>
      <c r="V2951">
        <f>S2951*F2951*(H2951-1)</f>
        <v/>
      </c>
      <c r="W2951">
        <f>U2951*J2951</f>
        <v/>
      </c>
      <c r="X2951">
        <f>T2951+W2951</f>
        <v/>
      </c>
      <c r="Y2951">
        <f>(T2951*E2951+W2951*L2951)*(1-R2951-'d_고정'!$B$13)</f>
        <v/>
      </c>
      <c r="Z2951">
        <f>(U2951*N2951*Q2951+'d_고정'!$B$3*('6_기대효과'!$H$7/8)*Q2951*'d_고정'!$B$10*P2951*('6_기대효과'!$K$7/'d_고정'!$B$9))*(1-R2951)</f>
        <v/>
      </c>
      <c r="AA2951">
        <f>W2951*L2951*(1-R2951-'d_고정'!$B$13)+U2951*MAX(N2951-'d_고정'!$B$10*P2951*('6_기대효과'!$K$7/'d_고정'!$B$9),0)*Q2951*(1-R2951)</f>
        <v/>
      </c>
      <c r="AB2951">
        <f>Y2951+Z2951</f>
        <v/>
      </c>
      <c r="AC2951">
        <f>Y2951/('d_고정'!$B$5*'6_기대효과'!$H$7/8)/'d_고정'!$B$6</f>
        <v/>
      </c>
      <c r="AD2951">
        <f>Y2951/('d_고정'!$B$8*'6_기대효과'!$H$7/8)</f>
        <v/>
      </c>
    </row>
    <row r="2952">
      <c r="A2952">
        <f>RAND()</f>
        <v/>
      </c>
      <c r="B2952">
        <f>IF('d_시나리오'!$J$2='d_시나리오'!$H$2,'d_시나리오'!$I$2,IF(A2952&lt;('d_시나리오'!$I$2-'d_시나리오'!$H$2)/('d_시나리오'!$J$2-'d_시나리오'!$H$2),'d_시나리오'!$H$2+SQRT(A2952*('d_시나리오'!$J$2-'d_시나리오'!$H$2)*('d_시나리오'!$I$2-'d_시나리오'!$H$2)),'d_시나리오'!$J$2-SQRT((1-A2952)*('d_시나리오'!$J$2-'d_시나리오'!$H$2)*('d_시나리오'!$J$2-'d_시나리오'!$I$2))))</f>
        <v/>
      </c>
      <c r="C2952">
        <f>RAND()</f>
        <v/>
      </c>
      <c r="D2952">
        <f>BETAINV(RAND(),IF(C2952&lt;'d_고정'!$B$26,'d_고정'!$B$23,'d_고정'!$B$16)+1,'d_고정'!$B$17-IF(C2952&lt;'d_고정'!$B$26,'d_고정'!$B$23,'d_고정'!$B$16)+1)*('d_고정'!$B$14+('d_고정'!$B$15-'d_고정'!$B$14)*RAND())</f>
        <v/>
      </c>
      <c r="E2952">
        <f>INDEX('d_분포'!$A$2:$A$28,RANDBETWEEN(1,27))</f>
        <v/>
      </c>
      <c r="F2952">
        <f>INDEX('d_분포'!$C$2:$C$5,RANDBETWEEN(1,4))*(0.9+0.2*RAND())</f>
        <v/>
      </c>
      <c r="G2952">
        <f>RAND()</f>
        <v/>
      </c>
      <c r="H2952">
        <f>(F2952+(1-F2952)*('d_고정'!$B$22*BETAINV(RAND(),IF(G2952&lt;'d_고정'!$B$26,'d_고정'!$B$25,'d_고정'!$B$20)+1,'d_고정'!$B$21-IF(G2952&lt;'d_고정'!$B$26,'d_고정'!$B$25,'d_고정'!$B$20)+1)+(1-'d_고정'!$B$22)*BETAINV(RAND(),IF(G2952&lt;'d_고정'!$B$26,'d_고정'!$B$24,'d_고정'!$B$18)+1,'d_고정'!$B$19-IF(G2952&lt;'d_고정'!$B$26,'d_고정'!$B$24,'d_고정'!$B$18)+1))*('d_고정'!$B$14+('d_고정'!$B$15-'d_고정'!$B$14)*RAND()))/F2952</f>
        <v/>
      </c>
      <c r="I2952">
        <f>RAND()</f>
        <v/>
      </c>
      <c r="J2952">
        <f>IF('d_시나리오'!$J$3='d_시나리오'!$H$3,'d_시나리오'!$I$3,IF(I2952&lt;('d_시나리오'!$I$3-'d_시나리오'!$H$3)/('d_시나리오'!$J$3-'d_시나리오'!$H$3),'d_시나리오'!$H$3+SQRT(I2952*('d_시나리오'!$J$3-'d_시나리오'!$H$3)*('d_시나리오'!$I$3-'d_시나리오'!$H$3)),'d_시나리오'!$J$3-SQRT((1-I2952)*('d_시나리오'!$J$3-'d_시나리오'!$H$3)*('d_시나리오'!$J$3-'d_시나리오'!$I$3))))</f>
        <v/>
      </c>
      <c r="K2952">
        <f>RAND()</f>
        <v/>
      </c>
      <c r="L2952">
        <f>IF('d_시나리오'!$J$4='d_시나리오'!$H$4,'d_시나리오'!$I$4,IF(K2952&lt;('d_시나리오'!$I$4-'d_시나리오'!$H$4)/('d_시나리오'!$J$4-'d_시나리오'!$H$4),'d_시나리오'!$H$4+SQRT(K2952*('d_시나리오'!$J$4-'d_시나리오'!$H$4)*('d_시나리오'!$I$4-'d_시나리오'!$H$4)),'d_시나리오'!$J$4-SQRT((1-K2952)*('d_시나리오'!$J$4-'d_시나리오'!$H$4)*('d_시나리오'!$J$4-'d_시나리오'!$I$4))))</f>
        <v/>
      </c>
      <c r="M2952">
        <f>RAND()</f>
        <v/>
      </c>
      <c r="N2952">
        <f>IF('d_시나리오'!$J$5='d_시나리오'!$H$5,'d_시나리오'!$I$5,IF(M2952&lt;('d_시나리오'!$I$5-'d_시나리오'!$H$5)/('d_시나리오'!$J$5-'d_시나리오'!$H$5),'d_시나리오'!$H$5+SQRT(M2952*('d_시나리오'!$J$5-'d_시나리오'!$H$5)*('d_시나리오'!$I$5-'d_시나리오'!$H$5)),'d_시나리오'!$J$5-SQRT((1-M2952)*('d_시나리오'!$J$5-'d_시나리오'!$H$5)*('d_시나리오'!$J$5-'d_시나리오'!$I$5))))</f>
        <v/>
      </c>
      <c r="O2952">
        <f>RAND()</f>
        <v/>
      </c>
      <c r="P2952">
        <f>IF('d_시나리오'!$J$6='d_시나리오'!$H$6,'d_시나리오'!$I$6,IF(O2952&lt;('d_시나리오'!$I$6-'d_시나리오'!$H$6)/('d_시나리오'!$J$6-'d_시나리오'!$H$6),'d_시나리오'!$H$6+SQRT(O2952*('d_시나리오'!$J$6-'d_시나리오'!$H$6)*('d_시나리오'!$I$6-'d_시나리오'!$H$6)),'d_시나리오'!$J$6-SQRT((1-O2952)*('d_시나리오'!$J$6-'d_시나리오'!$H$6)*('d_시나리오'!$J$6-'d_시나리오'!$I$6))))</f>
        <v/>
      </c>
      <c r="Q2952">
        <f>INDEX('d_분포'!$B$2:$B$57,RANDBETWEEN(1,56))</f>
        <v/>
      </c>
      <c r="R2952">
        <f>BETAINV(RAND(),5,5)</f>
        <v/>
      </c>
      <c r="S2952">
        <f>'d_고정'!$B$1*'6_기대효과'!$H$7*('d_시나리오'!$I$7/'d_고정'!$B$2)*B2952</f>
        <v/>
      </c>
      <c r="T2952">
        <f>S2952*D2952</f>
        <v/>
      </c>
      <c r="U2952">
        <f>S2952*F2952*H2952</f>
        <v/>
      </c>
      <c r="V2952">
        <f>S2952*F2952*(H2952-1)</f>
        <v/>
      </c>
      <c r="W2952">
        <f>U2952*J2952</f>
        <v/>
      </c>
      <c r="X2952">
        <f>T2952+W2952</f>
        <v/>
      </c>
      <c r="Y2952">
        <f>(T2952*E2952+W2952*L2952)*(1-R2952-'d_고정'!$B$13)</f>
        <v/>
      </c>
      <c r="Z2952">
        <f>(U2952*N2952*Q2952+'d_고정'!$B$3*('6_기대효과'!$H$7/8)*Q2952*'d_고정'!$B$10*P2952*('6_기대효과'!$K$7/'d_고정'!$B$9))*(1-R2952)</f>
        <v/>
      </c>
      <c r="AA2952">
        <f>W2952*L2952*(1-R2952-'d_고정'!$B$13)+U2952*MAX(N2952-'d_고정'!$B$10*P2952*('6_기대효과'!$K$7/'d_고정'!$B$9),0)*Q2952*(1-R2952)</f>
        <v/>
      </c>
      <c r="AB2952">
        <f>Y2952+Z2952</f>
        <v/>
      </c>
      <c r="AC2952">
        <f>Y2952/('d_고정'!$B$5*'6_기대효과'!$H$7/8)/'d_고정'!$B$6</f>
        <v/>
      </c>
      <c r="AD2952">
        <f>Y2952/('d_고정'!$B$8*'6_기대효과'!$H$7/8)</f>
        <v/>
      </c>
    </row>
    <row r="2953">
      <c r="A2953">
        <f>RAND()</f>
        <v/>
      </c>
      <c r="B2953">
        <f>IF('d_시나리오'!$J$2='d_시나리오'!$H$2,'d_시나리오'!$I$2,IF(A2953&lt;('d_시나리오'!$I$2-'d_시나리오'!$H$2)/('d_시나리오'!$J$2-'d_시나리오'!$H$2),'d_시나리오'!$H$2+SQRT(A2953*('d_시나리오'!$J$2-'d_시나리오'!$H$2)*('d_시나리오'!$I$2-'d_시나리오'!$H$2)),'d_시나리오'!$J$2-SQRT((1-A2953)*('d_시나리오'!$J$2-'d_시나리오'!$H$2)*('d_시나리오'!$J$2-'d_시나리오'!$I$2))))</f>
        <v/>
      </c>
      <c r="C2953">
        <f>RAND()</f>
        <v/>
      </c>
      <c r="D2953">
        <f>BETAINV(RAND(),IF(C2953&lt;'d_고정'!$B$26,'d_고정'!$B$23,'d_고정'!$B$16)+1,'d_고정'!$B$17-IF(C2953&lt;'d_고정'!$B$26,'d_고정'!$B$23,'d_고정'!$B$16)+1)*('d_고정'!$B$14+('d_고정'!$B$15-'d_고정'!$B$14)*RAND())</f>
        <v/>
      </c>
      <c r="E2953">
        <f>INDEX('d_분포'!$A$2:$A$28,RANDBETWEEN(1,27))</f>
        <v/>
      </c>
      <c r="F2953">
        <f>INDEX('d_분포'!$C$2:$C$5,RANDBETWEEN(1,4))*(0.9+0.2*RAND())</f>
        <v/>
      </c>
      <c r="G2953">
        <f>RAND()</f>
        <v/>
      </c>
      <c r="H2953">
        <f>(F2953+(1-F2953)*('d_고정'!$B$22*BETAINV(RAND(),IF(G2953&lt;'d_고정'!$B$26,'d_고정'!$B$25,'d_고정'!$B$20)+1,'d_고정'!$B$21-IF(G2953&lt;'d_고정'!$B$26,'d_고정'!$B$25,'d_고정'!$B$20)+1)+(1-'d_고정'!$B$22)*BETAINV(RAND(),IF(G2953&lt;'d_고정'!$B$26,'d_고정'!$B$24,'d_고정'!$B$18)+1,'d_고정'!$B$19-IF(G2953&lt;'d_고정'!$B$26,'d_고정'!$B$24,'d_고정'!$B$18)+1))*('d_고정'!$B$14+('d_고정'!$B$15-'d_고정'!$B$14)*RAND()))/F2953</f>
        <v/>
      </c>
      <c r="I2953">
        <f>RAND()</f>
        <v/>
      </c>
      <c r="J2953">
        <f>IF('d_시나리오'!$J$3='d_시나리오'!$H$3,'d_시나리오'!$I$3,IF(I2953&lt;('d_시나리오'!$I$3-'d_시나리오'!$H$3)/('d_시나리오'!$J$3-'d_시나리오'!$H$3),'d_시나리오'!$H$3+SQRT(I2953*('d_시나리오'!$J$3-'d_시나리오'!$H$3)*('d_시나리오'!$I$3-'d_시나리오'!$H$3)),'d_시나리오'!$J$3-SQRT((1-I2953)*('d_시나리오'!$J$3-'d_시나리오'!$H$3)*('d_시나리오'!$J$3-'d_시나리오'!$I$3))))</f>
        <v/>
      </c>
      <c r="K2953">
        <f>RAND()</f>
        <v/>
      </c>
      <c r="L2953">
        <f>IF('d_시나리오'!$J$4='d_시나리오'!$H$4,'d_시나리오'!$I$4,IF(K2953&lt;('d_시나리오'!$I$4-'d_시나리오'!$H$4)/('d_시나리오'!$J$4-'d_시나리오'!$H$4),'d_시나리오'!$H$4+SQRT(K2953*('d_시나리오'!$J$4-'d_시나리오'!$H$4)*('d_시나리오'!$I$4-'d_시나리오'!$H$4)),'d_시나리오'!$J$4-SQRT((1-K2953)*('d_시나리오'!$J$4-'d_시나리오'!$H$4)*('d_시나리오'!$J$4-'d_시나리오'!$I$4))))</f>
        <v/>
      </c>
      <c r="M2953">
        <f>RAND()</f>
        <v/>
      </c>
      <c r="N2953">
        <f>IF('d_시나리오'!$J$5='d_시나리오'!$H$5,'d_시나리오'!$I$5,IF(M2953&lt;('d_시나리오'!$I$5-'d_시나리오'!$H$5)/('d_시나리오'!$J$5-'d_시나리오'!$H$5),'d_시나리오'!$H$5+SQRT(M2953*('d_시나리오'!$J$5-'d_시나리오'!$H$5)*('d_시나리오'!$I$5-'d_시나리오'!$H$5)),'d_시나리오'!$J$5-SQRT((1-M2953)*('d_시나리오'!$J$5-'d_시나리오'!$H$5)*('d_시나리오'!$J$5-'d_시나리오'!$I$5))))</f>
        <v/>
      </c>
      <c r="O2953">
        <f>RAND()</f>
        <v/>
      </c>
      <c r="P2953">
        <f>IF('d_시나리오'!$J$6='d_시나리오'!$H$6,'d_시나리오'!$I$6,IF(O2953&lt;('d_시나리오'!$I$6-'d_시나리오'!$H$6)/('d_시나리오'!$J$6-'d_시나리오'!$H$6),'d_시나리오'!$H$6+SQRT(O2953*('d_시나리오'!$J$6-'d_시나리오'!$H$6)*('d_시나리오'!$I$6-'d_시나리오'!$H$6)),'d_시나리오'!$J$6-SQRT((1-O2953)*('d_시나리오'!$J$6-'d_시나리오'!$H$6)*('d_시나리오'!$J$6-'d_시나리오'!$I$6))))</f>
        <v/>
      </c>
      <c r="Q2953">
        <f>INDEX('d_분포'!$B$2:$B$57,RANDBETWEEN(1,56))</f>
        <v/>
      </c>
      <c r="R2953">
        <f>BETAINV(RAND(),5,5)</f>
        <v/>
      </c>
      <c r="S2953">
        <f>'d_고정'!$B$1*'6_기대효과'!$H$7*('d_시나리오'!$I$7/'d_고정'!$B$2)*B2953</f>
        <v/>
      </c>
      <c r="T2953">
        <f>S2953*D2953</f>
        <v/>
      </c>
      <c r="U2953">
        <f>S2953*F2953*H2953</f>
        <v/>
      </c>
      <c r="V2953">
        <f>S2953*F2953*(H2953-1)</f>
        <v/>
      </c>
      <c r="W2953">
        <f>U2953*J2953</f>
        <v/>
      </c>
      <c r="X2953">
        <f>T2953+W2953</f>
        <v/>
      </c>
      <c r="Y2953">
        <f>(T2953*E2953+W2953*L2953)*(1-R2953-'d_고정'!$B$13)</f>
        <v/>
      </c>
      <c r="Z2953">
        <f>(U2953*N2953*Q2953+'d_고정'!$B$3*('6_기대효과'!$H$7/8)*Q2953*'d_고정'!$B$10*P2953*('6_기대효과'!$K$7/'d_고정'!$B$9))*(1-R2953)</f>
        <v/>
      </c>
      <c r="AA2953">
        <f>W2953*L2953*(1-R2953-'d_고정'!$B$13)+U2953*MAX(N2953-'d_고정'!$B$10*P2953*('6_기대효과'!$K$7/'d_고정'!$B$9),0)*Q2953*(1-R2953)</f>
        <v/>
      </c>
      <c r="AB2953">
        <f>Y2953+Z2953</f>
        <v/>
      </c>
      <c r="AC2953">
        <f>Y2953/('d_고정'!$B$5*'6_기대효과'!$H$7/8)/'d_고정'!$B$6</f>
        <v/>
      </c>
      <c r="AD2953">
        <f>Y2953/('d_고정'!$B$8*'6_기대효과'!$H$7/8)</f>
        <v/>
      </c>
    </row>
    <row r="2954">
      <c r="A2954">
        <f>RAND()</f>
        <v/>
      </c>
      <c r="B2954">
        <f>IF('d_시나리오'!$J$2='d_시나리오'!$H$2,'d_시나리오'!$I$2,IF(A2954&lt;('d_시나리오'!$I$2-'d_시나리오'!$H$2)/('d_시나리오'!$J$2-'d_시나리오'!$H$2),'d_시나리오'!$H$2+SQRT(A2954*('d_시나리오'!$J$2-'d_시나리오'!$H$2)*('d_시나리오'!$I$2-'d_시나리오'!$H$2)),'d_시나리오'!$J$2-SQRT((1-A2954)*('d_시나리오'!$J$2-'d_시나리오'!$H$2)*('d_시나리오'!$J$2-'d_시나리오'!$I$2))))</f>
        <v/>
      </c>
      <c r="C2954">
        <f>RAND()</f>
        <v/>
      </c>
      <c r="D2954">
        <f>BETAINV(RAND(),IF(C2954&lt;'d_고정'!$B$26,'d_고정'!$B$23,'d_고정'!$B$16)+1,'d_고정'!$B$17-IF(C2954&lt;'d_고정'!$B$26,'d_고정'!$B$23,'d_고정'!$B$16)+1)*('d_고정'!$B$14+('d_고정'!$B$15-'d_고정'!$B$14)*RAND())</f>
        <v/>
      </c>
      <c r="E2954">
        <f>INDEX('d_분포'!$A$2:$A$28,RANDBETWEEN(1,27))</f>
        <v/>
      </c>
      <c r="F2954">
        <f>INDEX('d_분포'!$C$2:$C$5,RANDBETWEEN(1,4))*(0.9+0.2*RAND())</f>
        <v/>
      </c>
      <c r="G2954">
        <f>RAND()</f>
        <v/>
      </c>
      <c r="H2954">
        <f>(F2954+(1-F2954)*('d_고정'!$B$22*BETAINV(RAND(),IF(G2954&lt;'d_고정'!$B$26,'d_고정'!$B$25,'d_고정'!$B$20)+1,'d_고정'!$B$21-IF(G2954&lt;'d_고정'!$B$26,'d_고정'!$B$25,'d_고정'!$B$20)+1)+(1-'d_고정'!$B$22)*BETAINV(RAND(),IF(G2954&lt;'d_고정'!$B$26,'d_고정'!$B$24,'d_고정'!$B$18)+1,'d_고정'!$B$19-IF(G2954&lt;'d_고정'!$B$26,'d_고정'!$B$24,'d_고정'!$B$18)+1))*('d_고정'!$B$14+('d_고정'!$B$15-'d_고정'!$B$14)*RAND()))/F2954</f>
        <v/>
      </c>
      <c r="I2954">
        <f>RAND()</f>
        <v/>
      </c>
      <c r="J2954">
        <f>IF('d_시나리오'!$J$3='d_시나리오'!$H$3,'d_시나리오'!$I$3,IF(I2954&lt;('d_시나리오'!$I$3-'d_시나리오'!$H$3)/('d_시나리오'!$J$3-'d_시나리오'!$H$3),'d_시나리오'!$H$3+SQRT(I2954*('d_시나리오'!$J$3-'d_시나리오'!$H$3)*('d_시나리오'!$I$3-'d_시나리오'!$H$3)),'d_시나리오'!$J$3-SQRT((1-I2954)*('d_시나리오'!$J$3-'d_시나리오'!$H$3)*('d_시나리오'!$J$3-'d_시나리오'!$I$3))))</f>
        <v/>
      </c>
      <c r="K2954">
        <f>RAND()</f>
        <v/>
      </c>
      <c r="L2954">
        <f>IF('d_시나리오'!$J$4='d_시나리오'!$H$4,'d_시나리오'!$I$4,IF(K2954&lt;('d_시나리오'!$I$4-'d_시나리오'!$H$4)/('d_시나리오'!$J$4-'d_시나리오'!$H$4),'d_시나리오'!$H$4+SQRT(K2954*('d_시나리오'!$J$4-'d_시나리오'!$H$4)*('d_시나리오'!$I$4-'d_시나리오'!$H$4)),'d_시나리오'!$J$4-SQRT((1-K2954)*('d_시나리오'!$J$4-'d_시나리오'!$H$4)*('d_시나리오'!$J$4-'d_시나리오'!$I$4))))</f>
        <v/>
      </c>
      <c r="M2954">
        <f>RAND()</f>
        <v/>
      </c>
      <c r="N2954">
        <f>IF('d_시나리오'!$J$5='d_시나리오'!$H$5,'d_시나리오'!$I$5,IF(M2954&lt;('d_시나리오'!$I$5-'d_시나리오'!$H$5)/('d_시나리오'!$J$5-'d_시나리오'!$H$5),'d_시나리오'!$H$5+SQRT(M2954*('d_시나리오'!$J$5-'d_시나리오'!$H$5)*('d_시나리오'!$I$5-'d_시나리오'!$H$5)),'d_시나리오'!$J$5-SQRT((1-M2954)*('d_시나리오'!$J$5-'d_시나리오'!$H$5)*('d_시나리오'!$J$5-'d_시나리오'!$I$5))))</f>
        <v/>
      </c>
      <c r="O2954">
        <f>RAND()</f>
        <v/>
      </c>
      <c r="P2954">
        <f>IF('d_시나리오'!$J$6='d_시나리오'!$H$6,'d_시나리오'!$I$6,IF(O2954&lt;('d_시나리오'!$I$6-'d_시나리오'!$H$6)/('d_시나리오'!$J$6-'d_시나리오'!$H$6),'d_시나리오'!$H$6+SQRT(O2954*('d_시나리오'!$J$6-'d_시나리오'!$H$6)*('d_시나리오'!$I$6-'d_시나리오'!$H$6)),'d_시나리오'!$J$6-SQRT((1-O2954)*('d_시나리오'!$J$6-'d_시나리오'!$H$6)*('d_시나리오'!$J$6-'d_시나리오'!$I$6))))</f>
        <v/>
      </c>
      <c r="Q2954">
        <f>INDEX('d_분포'!$B$2:$B$57,RANDBETWEEN(1,56))</f>
        <v/>
      </c>
      <c r="R2954">
        <f>BETAINV(RAND(),5,5)</f>
        <v/>
      </c>
      <c r="S2954">
        <f>'d_고정'!$B$1*'6_기대효과'!$H$7*('d_시나리오'!$I$7/'d_고정'!$B$2)*B2954</f>
        <v/>
      </c>
      <c r="T2954">
        <f>S2954*D2954</f>
        <v/>
      </c>
      <c r="U2954">
        <f>S2954*F2954*H2954</f>
        <v/>
      </c>
      <c r="V2954">
        <f>S2954*F2954*(H2954-1)</f>
        <v/>
      </c>
      <c r="W2954">
        <f>U2954*J2954</f>
        <v/>
      </c>
      <c r="X2954">
        <f>T2954+W2954</f>
        <v/>
      </c>
      <c r="Y2954">
        <f>(T2954*E2954+W2954*L2954)*(1-R2954-'d_고정'!$B$13)</f>
        <v/>
      </c>
      <c r="Z2954">
        <f>(U2954*N2954*Q2954+'d_고정'!$B$3*('6_기대효과'!$H$7/8)*Q2954*'d_고정'!$B$10*P2954*('6_기대효과'!$K$7/'d_고정'!$B$9))*(1-R2954)</f>
        <v/>
      </c>
      <c r="AA2954">
        <f>W2954*L2954*(1-R2954-'d_고정'!$B$13)+U2954*MAX(N2954-'d_고정'!$B$10*P2954*('6_기대효과'!$K$7/'d_고정'!$B$9),0)*Q2954*(1-R2954)</f>
        <v/>
      </c>
      <c r="AB2954">
        <f>Y2954+Z2954</f>
        <v/>
      </c>
      <c r="AC2954">
        <f>Y2954/('d_고정'!$B$5*'6_기대효과'!$H$7/8)/'d_고정'!$B$6</f>
        <v/>
      </c>
      <c r="AD2954">
        <f>Y2954/('d_고정'!$B$8*'6_기대효과'!$H$7/8)</f>
        <v/>
      </c>
    </row>
    <row r="2955">
      <c r="A2955">
        <f>RAND()</f>
        <v/>
      </c>
      <c r="B2955">
        <f>IF('d_시나리오'!$J$2='d_시나리오'!$H$2,'d_시나리오'!$I$2,IF(A2955&lt;('d_시나리오'!$I$2-'d_시나리오'!$H$2)/('d_시나리오'!$J$2-'d_시나리오'!$H$2),'d_시나리오'!$H$2+SQRT(A2955*('d_시나리오'!$J$2-'d_시나리오'!$H$2)*('d_시나리오'!$I$2-'d_시나리오'!$H$2)),'d_시나리오'!$J$2-SQRT((1-A2955)*('d_시나리오'!$J$2-'d_시나리오'!$H$2)*('d_시나리오'!$J$2-'d_시나리오'!$I$2))))</f>
        <v/>
      </c>
      <c r="C2955">
        <f>RAND()</f>
        <v/>
      </c>
      <c r="D2955">
        <f>BETAINV(RAND(),IF(C2955&lt;'d_고정'!$B$26,'d_고정'!$B$23,'d_고정'!$B$16)+1,'d_고정'!$B$17-IF(C2955&lt;'d_고정'!$B$26,'d_고정'!$B$23,'d_고정'!$B$16)+1)*('d_고정'!$B$14+('d_고정'!$B$15-'d_고정'!$B$14)*RAND())</f>
        <v/>
      </c>
      <c r="E2955">
        <f>INDEX('d_분포'!$A$2:$A$28,RANDBETWEEN(1,27))</f>
        <v/>
      </c>
      <c r="F2955">
        <f>INDEX('d_분포'!$C$2:$C$5,RANDBETWEEN(1,4))*(0.9+0.2*RAND())</f>
        <v/>
      </c>
      <c r="G2955">
        <f>RAND()</f>
        <v/>
      </c>
      <c r="H2955">
        <f>(F2955+(1-F2955)*('d_고정'!$B$22*BETAINV(RAND(),IF(G2955&lt;'d_고정'!$B$26,'d_고정'!$B$25,'d_고정'!$B$20)+1,'d_고정'!$B$21-IF(G2955&lt;'d_고정'!$B$26,'d_고정'!$B$25,'d_고정'!$B$20)+1)+(1-'d_고정'!$B$22)*BETAINV(RAND(),IF(G2955&lt;'d_고정'!$B$26,'d_고정'!$B$24,'d_고정'!$B$18)+1,'d_고정'!$B$19-IF(G2955&lt;'d_고정'!$B$26,'d_고정'!$B$24,'d_고정'!$B$18)+1))*('d_고정'!$B$14+('d_고정'!$B$15-'d_고정'!$B$14)*RAND()))/F2955</f>
        <v/>
      </c>
      <c r="I2955">
        <f>RAND()</f>
        <v/>
      </c>
      <c r="J2955">
        <f>IF('d_시나리오'!$J$3='d_시나리오'!$H$3,'d_시나리오'!$I$3,IF(I2955&lt;('d_시나리오'!$I$3-'d_시나리오'!$H$3)/('d_시나리오'!$J$3-'d_시나리오'!$H$3),'d_시나리오'!$H$3+SQRT(I2955*('d_시나리오'!$J$3-'d_시나리오'!$H$3)*('d_시나리오'!$I$3-'d_시나리오'!$H$3)),'d_시나리오'!$J$3-SQRT((1-I2955)*('d_시나리오'!$J$3-'d_시나리오'!$H$3)*('d_시나리오'!$J$3-'d_시나리오'!$I$3))))</f>
        <v/>
      </c>
      <c r="K2955">
        <f>RAND()</f>
        <v/>
      </c>
      <c r="L2955">
        <f>IF('d_시나리오'!$J$4='d_시나리오'!$H$4,'d_시나리오'!$I$4,IF(K2955&lt;('d_시나리오'!$I$4-'d_시나리오'!$H$4)/('d_시나리오'!$J$4-'d_시나리오'!$H$4),'d_시나리오'!$H$4+SQRT(K2955*('d_시나리오'!$J$4-'d_시나리오'!$H$4)*('d_시나리오'!$I$4-'d_시나리오'!$H$4)),'d_시나리오'!$J$4-SQRT((1-K2955)*('d_시나리오'!$J$4-'d_시나리오'!$H$4)*('d_시나리오'!$J$4-'d_시나리오'!$I$4))))</f>
        <v/>
      </c>
      <c r="M2955">
        <f>RAND()</f>
        <v/>
      </c>
      <c r="N2955">
        <f>IF('d_시나리오'!$J$5='d_시나리오'!$H$5,'d_시나리오'!$I$5,IF(M2955&lt;('d_시나리오'!$I$5-'d_시나리오'!$H$5)/('d_시나리오'!$J$5-'d_시나리오'!$H$5),'d_시나리오'!$H$5+SQRT(M2955*('d_시나리오'!$J$5-'d_시나리오'!$H$5)*('d_시나리오'!$I$5-'d_시나리오'!$H$5)),'d_시나리오'!$J$5-SQRT((1-M2955)*('d_시나리오'!$J$5-'d_시나리오'!$H$5)*('d_시나리오'!$J$5-'d_시나리오'!$I$5))))</f>
        <v/>
      </c>
      <c r="O2955">
        <f>RAND()</f>
        <v/>
      </c>
      <c r="P2955">
        <f>IF('d_시나리오'!$J$6='d_시나리오'!$H$6,'d_시나리오'!$I$6,IF(O2955&lt;('d_시나리오'!$I$6-'d_시나리오'!$H$6)/('d_시나리오'!$J$6-'d_시나리오'!$H$6),'d_시나리오'!$H$6+SQRT(O2955*('d_시나리오'!$J$6-'d_시나리오'!$H$6)*('d_시나리오'!$I$6-'d_시나리오'!$H$6)),'d_시나리오'!$J$6-SQRT((1-O2955)*('d_시나리오'!$J$6-'d_시나리오'!$H$6)*('d_시나리오'!$J$6-'d_시나리오'!$I$6))))</f>
        <v/>
      </c>
      <c r="Q2955">
        <f>INDEX('d_분포'!$B$2:$B$57,RANDBETWEEN(1,56))</f>
        <v/>
      </c>
      <c r="R2955">
        <f>BETAINV(RAND(),5,5)</f>
        <v/>
      </c>
      <c r="S2955">
        <f>'d_고정'!$B$1*'6_기대효과'!$H$7*('d_시나리오'!$I$7/'d_고정'!$B$2)*B2955</f>
        <v/>
      </c>
      <c r="T2955">
        <f>S2955*D2955</f>
        <v/>
      </c>
      <c r="U2955">
        <f>S2955*F2955*H2955</f>
        <v/>
      </c>
      <c r="V2955">
        <f>S2955*F2955*(H2955-1)</f>
        <v/>
      </c>
      <c r="W2955">
        <f>U2955*J2955</f>
        <v/>
      </c>
      <c r="X2955">
        <f>T2955+W2955</f>
        <v/>
      </c>
      <c r="Y2955">
        <f>(T2955*E2955+W2955*L2955)*(1-R2955-'d_고정'!$B$13)</f>
        <v/>
      </c>
      <c r="Z2955">
        <f>(U2955*N2955*Q2955+'d_고정'!$B$3*('6_기대효과'!$H$7/8)*Q2955*'d_고정'!$B$10*P2955*('6_기대효과'!$K$7/'d_고정'!$B$9))*(1-R2955)</f>
        <v/>
      </c>
      <c r="AA2955">
        <f>W2955*L2955*(1-R2955-'d_고정'!$B$13)+U2955*MAX(N2955-'d_고정'!$B$10*P2955*('6_기대효과'!$K$7/'d_고정'!$B$9),0)*Q2955*(1-R2955)</f>
        <v/>
      </c>
      <c r="AB2955">
        <f>Y2955+Z2955</f>
        <v/>
      </c>
      <c r="AC2955">
        <f>Y2955/('d_고정'!$B$5*'6_기대효과'!$H$7/8)/'d_고정'!$B$6</f>
        <v/>
      </c>
      <c r="AD2955">
        <f>Y2955/('d_고정'!$B$8*'6_기대효과'!$H$7/8)</f>
        <v/>
      </c>
    </row>
    <row r="2956">
      <c r="A2956">
        <f>RAND()</f>
        <v/>
      </c>
      <c r="B2956">
        <f>IF('d_시나리오'!$J$2='d_시나리오'!$H$2,'d_시나리오'!$I$2,IF(A2956&lt;('d_시나리오'!$I$2-'d_시나리오'!$H$2)/('d_시나리오'!$J$2-'d_시나리오'!$H$2),'d_시나리오'!$H$2+SQRT(A2956*('d_시나리오'!$J$2-'d_시나리오'!$H$2)*('d_시나리오'!$I$2-'d_시나리오'!$H$2)),'d_시나리오'!$J$2-SQRT((1-A2956)*('d_시나리오'!$J$2-'d_시나리오'!$H$2)*('d_시나리오'!$J$2-'d_시나리오'!$I$2))))</f>
        <v/>
      </c>
      <c r="C2956">
        <f>RAND()</f>
        <v/>
      </c>
      <c r="D2956">
        <f>BETAINV(RAND(),IF(C2956&lt;'d_고정'!$B$26,'d_고정'!$B$23,'d_고정'!$B$16)+1,'d_고정'!$B$17-IF(C2956&lt;'d_고정'!$B$26,'d_고정'!$B$23,'d_고정'!$B$16)+1)*('d_고정'!$B$14+('d_고정'!$B$15-'d_고정'!$B$14)*RAND())</f>
        <v/>
      </c>
      <c r="E2956">
        <f>INDEX('d_분포'!$A$2:$A$28,RANDBETWEEN(1,27))</f>
        <v/>
      </c>
      <c r="F2956">
        <f>INDEX('d_분포'!$C$2:$C$5,RANDBETWEEN(1,4))*(0.9+0.2*RAND())</f>
        <v/>
      </c>
      <c r="G2956">
        <f>RAND()</f>
        <v/>
      </c>
      <c r="H2956">
        <f>(F2956+(1-F2956)*('d_고정'!$B$22*BETAINV(RAND(),IF(G2956&lt;'d_고정'!$B$26,'d_고정'!$B$25,'d_고정'!$B$20)+1,'d_고정'!$B$21-IF(G2956&lt;'d_고정'!$B$26,'d_고정'!$B$25,'d_고정'!$B$20)+1)+(1-'d_고정'!$B$22)*BETAINV(RAND(),IF(G2956&lt;'d_고정'!$B$26,'d_고정'!$B$24,'d_고정'!$B$18)+1,'d_고정'!$B$19-IF(G2956&lt;'d_고정'!$B$26,'d_고정'!$B$24,'d_고정'!$B$18)+1))*('d_고정'!$B$14+('d_고정'!$B$15-'d_고정'!$B$14)*RAND()))/F2956</f>
        <v/>
      </c>
      <c r="I2956">
        <f>RAND()</f>
        <v/>
      </c>
      <c r="J2956">
        <f>IF('d_시나리오'!$J$3='d_시나리오'!$H$3,'d_시나리오'!$I$3,IF(I2956&lt;('d_시나리오'!$I$3-'d_시나리오'!$H$3)/('d_시나리오'!$J$3-'d_시나리오'!$H$3),'d_시나리오'!$H$3+SQRT(I2956*('d_시나리오'!$J$3-'d_시나리오'!$H$3)*('d_시나리오'!$I$3-'d_시나리오'!$H$3)),'d_시나리오'!$J$3-SQRT((1-I2956)*('d_시나리오'!$J$3-'d_시나리오'!$H$3)*('d_시나리오'!$J$3-'d_시나리오'!$I$3))))</f>
        <v/>
      </c>
      <c r="K2956">
        <f>RAND()</f>
        <v/>
      </c>
      <c r="L2956">
        <f>IF('d_시나리오'!$J$4='d_시나리오'!$H$4,'d_시나리오'!$I$4,IF(K2956&lt;('d_시나리오'!$I$4-'d_시나리오'!$H$4)/('d_시나리오'!$J$4-'d_시나리오'!$H$4),'d_시나리오'!$H$4+SQRT(K2956*('d_시나리오'!$J$4-'d_시나리오'!$H$4)*('d_시나리오'!$I$4-'d_시나리오'!$H$4)),'d_시나리오'!$J$4-SQRT((1-K2956)*('d_시나리오'!$J$4-'d_시나리오'!$H$4)*('d_시나리오'!$J$4-'d_시나리오'!$I$4))))</f>
        <v/>
      </c>
      <c r="M2956">
        <f>RAND()</f>
        <v/>
      </c>
      <c r="N2956">
        <f>IF('d_시나리오'!$J$5='d_시나리오'!$H$5,'d_시나리오'!$I$5,IF(M2956&lt;('d_시나리오'!$I$5-'d_시나리오'!$H$5)/('d_시나리오'!$J$5-'d_시나리오'!$H$5),'d_시나리오'!$H$5+SQRT(M2956*('d_시나리오'!$J$5-'d_시나리오'!$H$5)*('d_시나리오'!$I$5-'d_시나리오'!$H$5)),'d_시나리오'!$J$5-SQRT((1-M2956)*('d_시나리오'!$J$5-'d_시나리오'!$H$5)*('d_시나리오'!$J$5-'d_시나리오'!$I$5))))</f>
        <v/>
      </c>
      <c r="O2956">
        <f>RAND()</f>
        <v/>
      </c>
      <c r="P2956">
        <f>IF('d_시나리오'!$J$6='d_시나리오'!$H$6,'d_시나리오'!$I$6,IF(O2956&lt;('d_시나리오'!$I$6-'d_시나리오'!$H$6)/('d_시나리오'!$J$6-'d_시나리오'!$H$6),'d_시나리오'!$H$6+SQRT(O2956*('d_시나리오'!$J$6-'d_시나리오'!$H$6)*('d_시나리오'!$I$6-'d_시나리오'!$H$6)),'d_시나리오'!$J$6-SQRT((1-O2956)*('d_시나리오'!$J$6-'d_시나리오'!$H$6)*('d_시나리오'!$J$6-'d_시나리오'!$I$6))))</f>
        <v/>
      </c>
      <c r="Q2956">
        <f>INDEX('d_분포'!$B$2:$B$57,RANDBETWEEN(1,56))</f>
        <v/>
      </c>
      <c r="R2956">
        <f>BETAINV(RAND(),5,5)</f>
        <v/>
      </c>
      <c r="S2956">
        <f>'d_고정'!$B$1*'6_기대효과'!$H$7*('d_시나리오'!$I$7/'d_고정'!$B$2)*B2956</f>
        <v/>
      </c>
      <c r="T2956">
        <f>S2956*D2956</f>
        <v/>
      </c>
      <c r="U2956">
        <f>S2956*F2956*H2956</f>
        <v/>
      </c>
      <c r="V2956">
        <f>S2956*F2956*(H2956-1)</f>
        <v/>
      </c>
      <c r="W2956">
        <f>U2956*J2956</f>
        <v/>
      </c>
      <c r="X2956">
        <f>T2956+W2956</f>
        <v/>
      </c>
      <c r="Y2956">
        <f>(T2956*E2956+W2956*L2956)*(1-R2956-'d_고정'!$B$13)</f>
        <v/>
      </c>
      <c r="Z2956">
        <f>(U2956*N2956*Q2956+'d_고정'!$B$3*('6_기대효과'!$H$7/8)*Q2956*'d_고정'!$B$10*P2956*('6_기대효과'!$K$7/'d_고정'!$B$9))*(1-R2956)</f>
        <v/>
      </c>
      <c r="AA2956">
        <f>W2956*L2956*(1-R2956-'d_고정'!$B$13)+U2956*MAX(N2956-'d_고정'!$B$10*P2956*('6_기대효과'!$K$7/'d_고정'!$B$9),0)*Q2956*(1-R2956)</f>
        <v/>
      </c>
      <c r="AB2956">
        <f>Y2956+Z2956</f>
        <v/>
      </c>
      <c r="AC2956">
        <f>Y2956/('d_고정'!$B$5*'6_기대효과'!$H$7/8)/'d_고정'!$B$6</f>
        <v/>
      </c>
      <c r="AD2956">
        <f>Y2956/('d_고정'!$B$8*'6_기대효과'!$H$7/8)</f>
        <v/>
      </c>
    </row>
    <row r="2957">
      <c r="A2957">
        <f>RAND()</f>
        <v/>
      </c>
      <c r="B2957">
        <f>IF('d_시나리오'!$J$2='d_시나리오'!$H$2,'d_시나리오'!$I$2,IF(A2957&lt;('d_시나리오'!$I$2-'d_시나리오'!$H$2)/('d_시나리오'!$J$2-'d_시나리오'!$H$2),'d_시나리오'!$H$2+SQRT(A2957*('d_시나리오'!$J$2-'d_시나리오'!$H$2)*('d_시나리오'!$I$2-'d_시나리오'!$H$2)),'d_시나리오'!$J$2-SQRT((1-A2957)*('d_시나리오'!$J$2-'d_시나리오'!$H$2)*('d_시나리오'!$J$2-'d_시나리오'!$I$2))))</f>
        <v/>
      </c>
      <c r="C2957">
        <f>RAND()</f>
        <v/>
      </c>
      <c r="D2957">
        <f>BETAINV(RAND(),IF(C2957&lt;'d_고정'!$B$26,'d_고정'!$B$23,'d_고정'!$B$16)+1,'d_고정'!$B$17-IF(C2957&lt;'d_고정'!$B$26,'d_고정'!$B$23,'d_고정'!$B$16)+1)*('d_고정'!$B$14+('d_고정'!$B$15-'d_고정'!$B$14)*RAND())</f>
        <v/>
      </c>
      <c r="E2957">
        <f>INDEX('d_분포'!$A$2:$A$28,RANDBETWEEN(1,27))</f>
        <v/>
      </c>
      <c r="F2957">
        <f>INDEX('d_분포'!$C$2:$C$5,RANDBETWEEN(1,4))*(0.9+0.2*RAND())</f>
        <v/>
      </c>
      <c r="G2957">
        <f>RAND()</f>
        <v/>
      </c>
      <c r="H2957">
        <f>(F2957+(1-F2957)*('d_고정'!$B$22*BETAINV(RAND(),IF(G2957&lt;'d_고정'!$B$26,'d_고정'!$B$25,'d_고정'!$B$20)+1,'d_고정'!$B$21-IF(G2957&lt;'d_고정'!$B$26,'d_고정'!$B$25,'d_고정'!$B$20)+1)+(1-'d_고정'!$B$22)*BETAINV(RAND(),IF(G2957&lt;'d_고정'!$B$26,'d_고정'!$B$24,'d_고정'!$B$18)+1,'d_고정'!$B$19-IF(G2957&lt;'d_고정'!$B$26,'d_고정'!$B$24,'d_고정'!$B$18)+1))*('d_고정'!$B$14+('d_고정'!$B$15-'d_고정'!$B$14)*RAND()))/F2957</f>
        <v/>
      </c>
      <c r="I2957">
        <f>RAND()</f>
        <v/>
      </c>
      <c r="J2957">
        <f>IF('d_시나리오'!$J$3='d_시나리오'!$H$3,'d_시나리오'!$I$3,IF(I2957&lt;('d_시나리오'!$I$3-'d_시나리오'!$H$3)/('d_시나리오'!$J$3-'d_시나리오'!$H$3),'d_시나리오'!$H$3+SQRT(I2957*('d_시나리오'!$J$3-'d_시나리오'!$H$3)*('d_시나리오'!$I$3-'d_시나리오'!$H$3)),'d_시나리오'!$J$3-SQRT((1-I2957)*('d_시나리오'!$J$3-'d_시나리오'!$H$3)*('d_시나리오'!$J$3-'d_시나리오'!$I$3))))</f>
        <v/>
      </c>
      <c r="K2957">
        <f>RAND()</f>
        <v/>
      </c>
      <c r="L2957">
        <f>IF('d_시나리오'!$J$4='d_시나리오'!$H$4,'d_시나리오'!$I$4,IF(K2957&lt;('d_시나리오'!$I$4-'d_시나리오'!$H$4)/('d_시나리오'!$J$4-'d_시나리오'!$H$4),'d_시나리오'!$H$4+SQRT(K2957*('d_시나리오'!$J$4-'d_시나리오'!$H$4)*('d_시나리오'!$I$4-'d_시나리오'!$H$4)),'d_시나리오'!$J$4-SQRT((1-K2957)*('d_시나리오'!$J$4-'d_시나리오'!$H$4)*('d_시나리오'!$J$4-'d_시나리오'!$I$4))))</f>
        <v/>
      </c>
      <c r="M2957">
        <f>RAND()</f>
        <v/>
      </c>
      <c r="N2957">
        <f>IF('d_시나리오'!$J$5='d_시나리오'!$H$5,'d_시나리오'!$I$5,IF(M2957&lt;('d_시나리오'!$I$5-'d_시나리오'!$H$5)/('d_시나리오'!$J$5-'d_시나리오'!$H$5),'d_시나리오'!$H$5+SQRT(M2957*('d_시나리오'!$J$5-'d_시나리오'!$H$5)*('d_시나리오'!$I$5-'d_시나리오'!$H$5)),'d_시나리오'!$J$5-SQRT((1-M2957)*('d_시나리오'!$J$5-'d_시나리오'!$H$5)*('d_시나리오'!$J$5-'d_시나리오'!$I$5))))</f>
        <v/>
      </c>
      <c r="O2957">
        <f>RAND()</f>
        <v/>
      </c>
      <c r="P2957">
        <f>IF('d_시나리오'!$J$6='d_시나리오'!$H$6,'d_시나리오'!$I$6,IF(O2957&lt;('d_시나리오'!$I$6-'d_시나리오'!$H$6)/('d_시나리오'!$J$6-'d_시나리오'!$H$6),'d_시나리오'!$H$6+SQRT(O2957*('d_시나리오'!$J$6-'d_시나리오'!$H$6)*('d_시나리오'!$I$6-'d_시나리오'!$H$6)),'d_시나리오'!$J$6-SQRT((1-O2957)*('d_시나리오'!$J$6-'d_시나리오'!$H$6)*('d_시나리오'!$J$6-'d_시나리오'!$I$6))))</f>
        <v/>
      </c>
      <c r="Q2957">
        <f>INDEX('d_분포'!$B$2:$B$57,RANDBETWEEN(1,56))</f>
        <v/>
      </c>
      <c r="R2957">
        <f>BETAINV(RAND(),5,5)</f>
        <v/>
      </c>
      <c r="S2957">
        <f>'d_고정'!$B$1*'6_기대효과'!$H$7*('d_시나리오'!$I$7/'d_고정'!$B$2)*B2957</f>
        <v/>
      </c>
      <c r="T2957">
        <f>S2957*D2957</f>
        <v/>
      </c>
      <c r="U2957">
        <f>S2957*F2957*H2957</f>
        <v/>
      </c>
      <c r="V2957">
        <f>S2957*F2957*(H2957-1)</f>
        <v/>
      </c>
      <c r="W2957">
        <f>U2957*J2957</f>
        <v/>
      </c>
      <c r="X2957">
        <f>T2957+W2957</f>
        <v/>
      </c>
      <c r="Y2957">
        <f>(T2957*E2957+W2957*L2957)*(1-R2957-'d_고정'!$B$13)</f>
        <v/>
      </c>
      <c r="Z2957">
        <f>(U2957*N2957*Q2957+'d_고정'!$B$3*('6_기대효과'!$H$7/8)*Q2957*'d_고정'!$B$10*P2957*('6_기대효과'!$K$7/'d_고정'!$B$9))*(1-R2957)</f>
        <v/>
      </c>
      <c r="AA2957">
        <f>W2957*L2957*(1-R2957-'d_고정'!$B$13)+U2957*MAX(N2957-'d_고정'!$B$10*P2957*('6_기대효과'!$K$7/'d_고정'!$B$9),0)*Q2957*(1-R2957)</f>
        <v/>
      </c>
      <c r="AB2957">
        <f>Y2957+Z2957</f>
        <v/>
      </c>
      <c r="AC2957">
        <f>Y2957/('d_고정'!$B$5*'6_기대효과'!$H$7/8)/'d_고정'!$B$6</f>
        <v/>
      </c>
      <c r="AD2957">
        <f>Y2957/('d_고정'!$B$8*'6_기대효과'!$H$7/8)</f>
        <v/>
      </c>
    </row>
    <row r="2958">
      <c r="A2958">
        <f>RAND()</f>
        <v/>
      </c>
      <c r="B2958">
        <f>IF('d_시나리오'!$J$2='d_시나리오'!$H$2,'d_시나리오'!$I$2,IF(A2958&lt;('d_시나리오'!$I$2-'d_시나리오'!$H$2)/('d_시나리오'!$J$2-'d_시나리오'!$H$2),'d_시나리오'!$H$2+SQRT(A2958*('d_시나리오'!$J$2-'d_시나리오'!$H$2)*('d_시나리오'!$I$2-'d_시나리오'!$H$2)),'d_시나리오'!$J$2-SQRT((1-A2958)*('d_시나리오'!$J$2-'d_시나리오'!$H$2)*('d_시나리오'!$J$2-'d_시나리오'!$I$2))))</f>
        <v/>
      </c>
      <c r="C2958">
        <f>RAND()</f>
        <v/>
      </c>
      <c r="D2958">
        <f>BETAINV(RAND(),IF(C2958&lt;'d_고정'!$B$26,'d_고정'!$B$23,'d_고정'!$B$16)+1,'d_고정'!$B$17-IF(C2958&lt;'d_고정'!$B$26,'d_고정'!$B$23,'d_고정'!$B$16)+1)*('d_고정'!$B$14+('d_고정'!$B$15-'d_고정'!$B$14)*RAND())</f>
        <v/>
      </c>
      <c r="E2958">
        <f>INDEX('d_분포'!$A$2:$A$28,RANDBETWEEN(1,27))</f>
        <v/>
      </c>
      <c r="F2958">
        <f>INDEX('d_분포'!$C$2:$C$5,RANDBETWEEN(1,4))*(0.9+0.2*RAND())</f>
        <v/>
      </c>
      <c r="G2958">
        <f>RAND()</f>
        <v/>
      </c>
      <c r="H2958">
        <f>(F2958+(1-F2958)*('d_고정'!$B$22*BETAINV(RAND(),IF(G2958&lt;'d_고정'!$B$26,'d_고정'!$B$25,'d_고정'!$B$20)+1,'d_고정'!$B$21-IF(G2958&lt;'d_고정'!$B$26,'d_고정'!$B$25,'d_고정'!$B$20)+1)+(1-'d_고정'!$B$22)*BETAINV(RAND(),IF(G2958&lt;'d_고정'!$B$26,'d_고정'!$B$24,'d_고정'!$B$18)+1,'d_고정'!$B$19-IF(G2958&lt;'d_고정'!$B$26,'d_고정'!$B$24,'d_고정'!$B$18)+1))*('d_고정'!$B$14+('d_고정'!$B$15-'d_고정'!$B$14)*RAND()))/F2958</f>
        <v/>
      </c>
      <c r="I2958">
        <f>RAND()</f>
        <v/>
      </c>
      <c r="J2958">
        <f>IF('d_시나리오'!$J$3='d_시나리오'!$H$3,'d_시나리오'!$I$3,IF(I2958&lt;('d_시나리오'!$I$3-'d_시나리오'!$H$3)/('d_시나리오'!$J$3-'d_시나리오'!$H$3),'d_시나리오'!$H$3+SQRT(I2958*('d_시나리오'!$J$3-'d_시나리오'!$H$3)*('d_시나리오'!$I$3-'d_시나리오'!$H$3)),'d_시나리오'!$J$3-SQRT((1-I2958)*('d_시나리오'!$J$3-'d_시나리오'!$H$3)*('d_시나리오'!$J$3-'d_시나리오'!$I$3))))</f>
        <v/>
      </c>
      <c r="K2958">
        <f>RAND()</f>
        <v/>
      </c>
      <c r="L2958">
        <f>IF('d_시나리오'!$J$4='d_시나리오'!$H$4,'d_시나리오'!$I$4,IF(K2958&lt;('d_시나리오'!$I$4-'d_시나리오'!$H$4)/('d_시나리오'!$J$4-'d_시나리오'!$H$4),'d_시나리오'!$H$4+SQRT(K2958*('d_시나리오'!$J$4-'d_시나리오'!$H$4)*('d_시나리오'!$I$4-'d_시나리오'!$H$4)),'d_시나리오'!$J$4-SQRT((1-K2958)*('d_시나리오'!$J$4-'d_시나리오'!$H$4)*('d_시나리오'!$J$4-'d_시나리오'!$I$4))))</f>
        <v/>
      </c>
      <c r="M2958">
        <f>RAND()</f>
        <v/>
      </c>
      <c r="N2958">
        <f>IF('d_시나리오'!$J$5='d_시나리오'!$H$5,'d_시나리오'!$I$5,IF(M2958&lt;('d_시나리오'!$I$5-'d_시나리오'!$H$5)/('d_시나리오'!$J$5-'d_시나리오'!$H$5),'d_시나리오'!$H$5+SQRT(M2958*('d_시나리오'!$J$5-'d_시나리오'!$H$5)*('d_시나리오'!$I$5-'d_시나리오'!$H$5)),'d_시나리오'!$J$5-SQRT((1-M2958)*('d_시나리오'!$J$5-'d_시나리오'!$H$5)*('d_시나리오'!$J$5-'d_시나리오'!$I$5))))</f>
        <v/>
      </c>
      <c r="O2958">
        <f>RAND()</f>
        <v/>
      </c>
      <c r="P2958">
        <f>IF('d_시나리오'!$J$6='d_시나리오'!$H$6,'d_시나리오'!$I$6,IF(O2958&lt;('d_시나리오'!$I$6-'d_시나리오'!$H$6)/('d_시나리오'!$J$6-'d_시나리오'!$H$6),'d_시나리오'!$H$6+SQRT(O2958*('d_시나리오'!$J$6-'d_시나리오'!$H$6)*('d_시나리오'!$I$6-'d_시나리오'!$H$6)),'d_시나리오'!$J$6-SQRT((1-O2958)*('d_시나리오'!$J$6-'d_시나리오'!$H$6)*('d_시나리오'!$J$6-'d_시나리오'!$I$6))))</f>
        <v/>
      </c>
      <c r="Q2958">
        <f>INDEX('d_분포'!$B$2:$B$57,RANDBETWEEN(1,56))</f>
        <v/>
      </c>
      <c r="R2958">
        <f>BETAINV(RAND(),5,5)</f>
        <v/>
      </c>
      <c r="S2958">
        <f>'d_고정'!$B$1*'6_기대효과'!$H$7*('d_시나리오'!$I$7/'d_고정'!$B$2)*B2958</f>
        <v/>
      </c>
      <c r="T2958">
        <f>S2958*D2958</f>
        <v/>
      </c>
      <c r="U2958">
        <f>S2958*F2958*H2958</f>
        <v/>
      </c>
      <c r="V2958">
        <f>S2958*F2958*(H2958-1)</f>
        <v/>
      </c>
      <c r="W2958">
        <f>U2958*J2958</f>
        <v/>
      </c>
      <c r="X2958">
        <f>T2958+W2958</f>
        <v/>
      </c>
      <c r="Y2958">
        <f>(T2958*E2958+W2958*L2958)*(1-R2958-'d_고정'!$B$13)</f>
        <v/>
      </c>
      <c r="Z2958">
        <f>(U2958*N2958*Q2958+'d_고정'!$B$3*('6_기대효과'!$H$7/8)*Q2958*'d_고정'!$B$10*P2958*('6_기대효과'!$K$7/'d_고정'!$B$9))*(1-R2958)</f>
        <v/>
      </c>
      <c r="AA2958">
        <f>W2958*L2958*(1-R2958-'d_고정'!$B$13)+U2958*MAX(N2958-'d_고정'!$B$10*P2958*('6_기대효과'!$K$7/'d_고정'!$B$9),0)*Q2958*(1-R2958)</f>
        <v/>
      </c>
      <c r="AB2958">
        <f>Y2958+Z2958</f>
        <v/>
      </c>
      <c r="AC2958">
        <f>Y2958/('d_고정'!$B$5*'6_기대효과'!$H$7/8)/'d_고정'!$B$6</f>
        <v/>
      </c>
      <c r="AD2958">
        <f>Y2958/('d_고정'!$B$8*'6_기대효과'!$H$7/8)</f>
        <v/>
      </c>
    </row>
    <row r="2959">
      <c r="A2959">
        <f>RAND()</f>
        <v/>
      </c>
      <c r="B2959">
        <f>IF('d_시나리오'!$J$2='d_시나리오'!$H$2,'d_시나리오'!$I$2,IF(A2959&lt;('d_시나리오'!$I$2-'d_시나리오'!$H$2)/('d_시나리오'!$J$2-'d_시나리오'!$H$2),'d_시나리오'!$H$2+SQRT(A2959*('d_시나리오'!$J$2-'d_시나리오'!$H$2)*('d_시나리오'!$I$2-'d_시나리오'!$H$2)),'d_시나리오'!$J$2-SQRT((1-A2959)*('d_시나리오'!$J$2-'d_시나리오'!$H$2)*('d_시나리오'!$J$2-'d_시나리오'!$I$2))))</f>
        <v/>
      </c>
      <c r="C2959">
        <f>RAND()</f>
        <v/>
      </c>
      <c r="D2959">
        <f>BETAINV(RAND(),IF(C2959&lt;'d_고정'!$B$26,'d_고정'!$B$23,'d_고정'!$B$16)+1,'d_고정'!$B$17-IF(C2959&lt;'d_고정'!$B$26,'d_고정'!$B$23,'d_고정'!$B$16)+1)*('d_고정'!$B$14+('d_고정'!$B$15-'d_고정'!$B$14)*RAND())</f>
        <v/>
      </c>
      <c r="E2959">
        <f>INDEX('d_분포'!$A$2:$A$28,RANDBETWEEN(1,27))</f>
        <v/>
      </c>
      <c r="F2959">
        <f>INDEX('d_분포'!$C$2:$C$5,RANDBETWEEN(1,4))*(0.9+0.2*RAND())</f>
        <v/>
      </c>
      <c r="G2959">
        <f>RAND()</f>
        <v/>
      </c>
      <c r="H2959">
        <f>(F2959+(1-F2959)*('d_고정'!$B$22*BETAINV(RAND(),IF(G2959&lt;'d_고정'!$B$26,'d_고정'!$B$25,'d_고정'!$B$20)+1,'d_고정'!$B$21-IF(G2959&lt;'d_고정'!$B$26,'d_고정'!$B$25,'d_고정'!$B$20)+1)+(1-'d_고정'!$B$22)*BETAINV(RAND(),IF(G2959&lt;'d_고정'!$B$26,'d_고정'!$B$24,'d_고정'!$B$18)+1,'d_고정'!$B$19-IF(G2959&lt;'d_고정'!$B$26,'d_고정'!$B$24,'d_고정'!$B$18)+1))*('d_고정'!$B$14+('d_고정'!$B$15-'d_고정'!$B$14)*RAND()))/F2959</f>
        <v/>
      </c>
      <c r="I2959">
        <f>RAND()</f>
        <v/>
      </c>
      <c r="J2959">
        <f>IF('d_시나리오'!$J$3='d_시나리오'!$H$3,'d_시나리오'!$I$3,IF(I2959&lt;('d_시나리오'!$I$3-'d_시나리오'!$H$3)/('d_시나리오'!$J$3-'d_시나리오'!$H$3),'d_시나리오'!$H$3+SQRT(I2959*('d_시나리오'!$J$3-'d_시나리오'!$H$3)*('d_시나리오'!$I$3-'d_시나리오'!$H$3)),'d_시나리오'!$J$3-SQRT((1-I2959)*('d_시나리오'!$J$3-'d_시나리오'!$H$3)*('d_시나리오'!$J$3-'d_시나리오'!$I$3))))</f>
        <v/>
      </c>
      <c r="K2959">
        <f>RAND()</f>
        <v/>
      </c>
      <c r="L2959">
        <f>IF('d_시나리오'!$J$4='d_시나리오'!$H$4,'d_시나리오'!$I$4,IF(K2959&lt;('d_시나리오'!$I$4-'d_시나리오'!$H$4)/('d_시나리오'!$J$4-'d_시나리오'!$H$4),'d_시나리오'!$H$4+SQRT(K2959*('d_시나리오'!$J$4-'d_시나리오'!$H$4)*('d_시나리오'!$I$4-'d_시나리오'!$H$4)),'d_시나리오'!$J$4-SQRT((1-K2959)*('d_시나리오'!$J$4-'d_시나리오'!$H$4)*('d_시나리오'!$J$4-'d_시나리오'!$I$4))))</f>
        <v/>
      </c>
      <c r="M2959">
        <f>RAND()</f>
        <v/>
      </c>
      <c r="N2959">
        <f>IF('d_시나리오'!$J$5='d_시나리오'!$H$5,'d_시나리오'!$I$5,IF(M2959&lt;('d_시나리오'!$I$5-'d_시나리오'!$H$5)/('d_시나리오'!$J$5-'d_시나리오'!$H$5),'d_시나리오'!$H$5+SQRT(M2959*('d_시나리오'!$J$5-'d_시나리오'!$H$5)*('d_시나리오'!$I$5-'d_시나리오'!$H$5)),'d_시나리오'!$J$5-SQRT((1-M2959)*('d_시나리오'!$J$5-'d_시나리오'!$H$5)*('d_시나리오'!$J$5-'d_시나리오'!$I$5))))</f>
        <v/>
      </c>
      <c r="O2959">
        <f>RAND()</f>
        <v/>
      </c>
      <c r="P2959">
        <f>IF('d_시나리오'!$J$6='d_시나리오'!$H$6,'d_시나리오'!$I$6,IF(O2959&lt;('d_시나리오'!$I$6-'d_시나리오'!$H$6)/('d_시나리오'!$J$6-'d_시나리오'!$H$6),'d_시나리오'!$H$6+SQRT(O2959*('d_시나리오'!$J$6-'d_시나리오'!$H$6)*('d_시나리오'!$I$6-'d_시나리오'!$H$6)),'d_시나리오'!$J$6-SQRT((1-O2959)*('d_시나리오'!$J$6-'d_시나리오'!$H$6)*('d_시나리오'!$J$6-'d_시나리오'!$I$6))))</f>
        <v/>
      </c>
      <c r="Q2959">
        <f>INDEX('d_분포'!$B$2:$B$57,RANDBETWEEN(1,56))</f>
        <v/>
      </c>
      <c r="R2959">
        <f>BETAINV(RAND(),5,5)</f>
        <v/>
      </c>
      <c r="S2959">
        <f>'d_고정'!$B$1*'6_기대효과'!$H$7*('d_시나리오'!$I$7/'d_고정'!$B$2)*B2959</f>
        <v/>
      </c>
      <c r="T2959">
        <f>S2959*D2959</f>
        <v/>
      </c>
      <c r="U2959">
        <f>S2959*F2959*H2959</f>
        <v/>
      </c>
      <c r="V2959">
        <f>S2959*F2959*(H2959-1)</f>
        <v/>
      </c>
      <c r="W2959">
        <f>U2959*J2959</f>
        <v/>
      </c>
      <c r="X2959">
        <f>T2959+W2959</f>
        <v/>
      </c>
      <c r="Y2959">
        <f>(T2959*E2959+W2959*L2959)*(1-R2959-'d_고정'!$B$13)</f>
        <v/>
      </c>
      <c r="Z2959">
        <f>(U2959*N2959*Q2959+'d_고정'!$B$3*('6_기대효과'!$H$7/8)*Q2959*'d_고정'!$B$10*P2959*('6_기대효과'!$K$7/'d_고정'!$B$9))*(1-R2959)</f>
        <v/>
      </c>
      <c r="AA2959">
        <f>W2959*L2959*(1-R2959-'d_고정'!$B$13)+U2959*MAX(N2959-'d_고정'!$B$10*P2959*('6_기대효과'!$K$7/'d_고정'!$B$9),0)*Q2959*(1-R2959)</f>
        <v/>
      </c>
      <c r="AB2959">
        <f>Y2959+Z2959</f>
        <v/>
      </c>
      <c r="AC2959">
        <f>Y2959/('d_고정'!$B$5*'6_기대효과'!$H$7/8)/'d_고정'!$B$6</f>
        <v/>
      </c>
      <c r="AD2959">
        <f>Y2959/('d_고정'!$B$8*'6_기대효과'!$H$7/8)</f>
        <v/>
      </c>
    </row>
    <row r="2960">
      <c r="A2960">
        <f>RAND()</f>
        <v/>
      </c>
      <c r="B2960">
        <f>IF('d_시나리오'!$J$2='d_시나리오'!$H$2,'d_시나리오'!$I$2,IF(A2960&lt;('d_시나리오'!$I$2-'d_시나리오'!$H$2)/('d_시나리오'!$J$2-'d_시나리오'!$H$2),'d_시나리오'!$H$2+SQRT(A2960*('d_시나리오'!$J$2-'d_시나리오'!$H$2)*('d_시나리오'!$I$2-'d_시나리오'!$H$2)),'d_시나리오'!$J$2-SQRT((1-A2960)*('d_시나리오'!$J$2-'d_시나리오'!$H$2)*('d_시나리오'!$J$2-'d_시나리오'!$I$2))))</f>
        <v/>
      </c>
      <c r="C2960">
        <f>RAND()</f>
        <v/>
      </c>
      <c r="D2960">
        <f>BETAINV(RAND(),IF(C2960&lt;'d_고정'!$B$26,'d_고정'!$B$23,'d_고정'!$B$16)+1,'d_고정'!$B$17-IF(C2960&lt;'d_고정'!$B$26,'d_고정'!$B$23,'d_고정'!$B$16)+1)*('d_고정'!$B$14+('d_고정'!$B$15-'d_고정'!$B$14)*RAND())</f>
        <v/>
      </c>
      <c r="E2960">
        <f>INDEX('d_분포'!$A$2:$A$28,RANDBETWEEN(1,27))</f>
        <v/>
      </c>
      <c r="F2960">
        <f>INDEX('d_분포'!$C$2:$C$5,RANDBETWEEN(1,4))*(0.9+0.2*RAND())</f>
        <v/>
      </c>
      <c r="G2960">
        <f>RAND()</f>
        <v/>
      </c>
      <c r="H2960">
        <f>(F2960+(1-F2960)*('d_고정'!$B$22*BETAINV(RAND(),IF(G2960&lt;'d_고정'!$B$26,'d_고정'!$B$25,'d_고정'!$B$20)+1,'d_고정'!$B$21-IF(G2960&lt;'d_고정'!$B$26,'d_고정'!$B$25,'d_고정'!$B$20)+1)+(1-'d_고정'!$B$22)*BETAINV(RAND(),IF(G2960&lt;'d_고정'!$B$26,'d_고정'!$B$24,'d_고정'!$B$18)+1,'d_고정'!$B$19-IF(G2960&lt;'d_고정'!$B$26,'d_고정'!$B$24,'d_고정'!$B$18)+1))*('d_고정'!$B$14+('d_고정'!$B$15-'d_고정'!$B$14)*RAND()))/F2960</f>
        <v/>
      </c>
      <c r="I2960">
        <f>RAND()</f>
        <v/>
      </c>
      <c r="J2960">
        <f>IF('d_시나리오'!$J$3='d_시나리오'!$H$3,'d_시나리오'!$I$3,IF(I2960&lt;('d_시나리오'!$I$3-'d_시나리오'!$H$3)/('d_시나리오'!$J$3-'d_시나리오'!$H$3),'d_시나리오'!$H$3+SQRT(I2960*('d_시나리오'!$J$3-'d_시나리오'!$H$3)*('d_시나리오'!$I$3-'d_시나리오'!$H$3)),'d_시나리오'!$J$3-SQRT((1-I2960)*('d_시나리오'!$J$3-'d_시나리오'!$H$3)*('d_시나리오'!$J$3-'d_시나리오'!$I$3))))</f>
        <v/>
      </c>
      <c r="K2960">
        <f>RAND()</f>
        <v/>
      </c>
      <c r="L2960">
        <f>IF('d_시나리오'!$J$4='d_시나리오'!$H$4,'d_시나리오'!$I$4,IF(K2960&lt;('d_시나리오'!$I$4-'d_시나리오'!$H$4)/('d_시나리오'!$J$4-'d_시나리오'!$H$4),'d_시나리오'!$H$4+SQRT(K2960*('d_시나리오'!$J$4-'d_시나리오'!$H$4)*('d_시나리오'!$I$4-'d_시나리오'!$H$4)),'d_시나리오'!$J$4-SQRT((1-K2960)*('d_시나리오'!$J$4-'d_시나리오'!$H$4)*('d_시나리오'!$J$4-'d_시나리오'!$I$4))))</f>
        <v/>
      </c>
      <c r="M2960">
        <f>RAND()</f>
        <v/>
      </c>
      <c r="N2960">
        <f>IF('d_시나리오'!$J$5='d_시나리오'!$H$5,'d_시나리오'!$I$5,IF(M2960&lt;('d_시나리오'!$I$5-'d_시나리오'!$H$5)/('d_시나리오'!$J$5-'d_시나리오'!$H$5),'d_시나리오'!$H$5+SQRT(M2960*('d_시나리오'!$J$5-'d_시나리오'!$H$5)*('d_시나리오'!$I$5-'d_시나리오'!$H$5)),'d_시나리오'!$J$5-SQRT((1-M2960)*('d_시나리오'!$J$5-'d_시나리오'!$H$5)*('d_시나리오'!$J$5-'d_시나리오'!$I$5))))</f>
        <v/>
      </c>
      <c r="O2960">
        <f>RAND()</f>
        <v/>
      </c>
      <c r="P2960">
        <f>IF('d_시나리오'!$J$6='d_시나리오'!$H$6,'d_시나리오'!$I$6,IF(O2960&lt;('d_시나리오'!$I$6-'d_시나리오'!$H$6)/('d_시나리오'!$J$6-'d_시나리오'!$H$6),'d_시나리오'!$H$6+SQRT(O2960*('d_시나리오'!$J$6-'d_시나리오'!$H$6)*('d_시나리오'!$I$6-'d_시나리오'!$H$6)),'d_시나리오'!$J$6-SQRT((1-O2960)*('d_시나리오'!$J$6-'d_시나리오'!$H$6)*('d_시나리오'!$J$6-'d_시나리오'!$I$6))))</f>
        <v/>
      </c>
      <c r="Q2960">
        <f>INDEX('d_분포'!$B$2:$B$57,RANDBETWEEN(1,56))</f>
        <v/>
      </c>
      <c r="R2960">
        <f>BETAINV(RAND(),5,5)</f>
        <v/>
      </c>
      <c r="S2960">
        <f>'d_고정'!$B$1*'6_기대효과'!$H$7*('d_시나리오'!$I$7/'d_고정'!$B$2)*B2960</f>
        <v/>
      </c>
      <c r="T2960">
        <f>S2960*D2960</f>
        <v/>
      </c>
      <c r="U2960">
        <f>S2960*F2960*H2960</f>
        <v/>
      </c>
      <c r="V2960">
        <f>S2960*F2960*(H2960-1)</f>
        <v/>
      </c>
      <c r="W2960">
        <f>U2960*J2960</f>
        <v/>
      </c>
      <c r="X2960">
        <f>T2960+W2960</f>
        <v/>
      </c>
      <c r="Y2960">
        <f>(T2960*E2960+W2960*L2960)*(1-R2960-'d_고정'!$B$13)</f>
        <v/>
      </c>
      <c r="Z2960">
        <f>(U2960*N2960*Q2960+'d_고정'!$B$3*('6_기대효과'!$H$7/8)*Q2960*'d_고정'!$B$10*P2960*('6_기대효과'!$K$7/'d_고정'!$B$9))*(1-R2960)</f>
        <v/>
      </c>
      <c r="AA2960">
        <f>W2960*L2960*(1-R2960-'d_고정'!$B$13)+U2960*MAX(N2960-'d_고정'!$B$10*P2960*('6_기대효과'!$K$7/'d_고정'!$B$9),0)*Q2960*(1-R2960)</f>
        <v/>
      </c>
      <c r="AB2960">
        <f>Y2960+Z2960</f>
        <v/>
      </c>
      <c r="AC2960">
        <f>Y2960/('d_고정'!$B$5*'6_기대효과'!$H$7/8)/'d_고정'!$B$6</f>
        <v/>
      </c>
      <c r="AD2960">
        <f>Y2960/('d_고정'!$B$8*'6_기대효과'!$H$7/8)</f>
        <v/>
      </c>
    </row>
    <row r="2961">
      <c r="A2961">
        <f>RAND()</f>
        <v/>
      </c>
      <c r="B2961">
        <f>IF('d_시나리오'!$J$2='d_시나리오'!$H$2,'d_시나리오'!$I$2,IF(A2961&lt;('d_시나리오'!$I$2-'d_시나리오'!$H$2)/('d_시나리오'!$J$2-'d_시나리오'!$H$2),'d_시나리오'!$H$2+SQRT(A2961*('d_시나리오'!$J$2-'d_시나리오'!$H$2)*('d_시나리오'!$I$2-'d_시나리오'!$H$2)),'d_시나리오'!$J$2-SQRT((1-A2961)*('d_시나리오'!$J$2-'d_시나리오'!$H$2)*('d_시나리오'!$J$2-'d_시나리오'!$I$2))))</f>
        <v/>
      </c>
      <c r="C2961">
        <f>RAND()</f>
        <v/>
      </c>
      <c r="D2961">
        <f>BETAINV(RAND(),IF(C2961&lt;'d_고정'!$B$26,'d_고정'!$B$23,'d_고정'!$B$16)+1,'d_고정'!$B$17-IF(C2961&lt;'d_고정'!$B$26,'d_고정'!$B$23,'d_고정'!$B$16)+1)*('d_고정'!$B$14+('d_고정'!$B$15-'d_고정'!$B$14)*RAND())</f>
        <v/>
      </c>
      <c r="E2961">
        <f>INDEX('d_분포'!$A$2:$A$28,RANDBETWEEN(1,27))</f>
        <v/>
      </c>
      <c r="F2961">
        <f>INDEX('d_분포'!$C$2:$C$5,RANDBETWEEN(1,4))*(0.9+0.2*RAND())</f>
        <v/>
      </c>
      <c r="G2961">
        <f>RAND()</f>
        <v/>
      </c>
      <c r="H2961">
        <f>(F2961+(1-F2961)*('d_고정'!$B$22*BETAINV(RAND(),IF(G2961&lt;'d_고정'!$B$26,'d_고정'!$B$25,'d_고정'!$B$20)+1,'d_고정'!$B$21-IF(G2961&lt;'d_고정'!$B$26,'d_고정'!$B$25,'d_고정'!$B$20)+1)+(1-'d_고정'!$B$22)*BETAINV(RAND(),IF(G2961&lt;'d_고정'!$B$26,'d_고정'!$B$24,'d_고정'!$B$18)+1,'d_고정'!$B$19-IF(G2961&lt;'d_고정'!$B$26,'d_고정'!$B$24,'d_고정'!$B$18)+1))*('d_고정'!$B$14+('d_고정'!$B$15-'d_고정'!$B$14)*RAND()))/F2961</f>
        <v/>
      </c>
      <c r="I2961">
        <f>RAND()</f>
        <v/>
      </c>
      <c r="J2961">
        <f>IF('d_시나리오'!$J$3='d_시나리오'!$H$3,'d_시나리오'!$I$3,IF(I2961&lt;('d_시나리오'!$I$3-'d_시나리오'!$H$3)/('d_시나리오'!$J$3-'d_시나리오'!$H$3),'d_시나리오'!$H$3+SQRT(I2961*('d_시나리오'!$J$3-'d_시나리오'!$H$3)*('d_시나리오'!$I$3-'d_시나리오'!$H$3)),'d_시나리오'!$J$3-SQRT((1-I2961)*('d_시나리오'!$J$3-'d_시나리오'!$H$3)*('d_시나리오'!$J$3-'d_시나리오'!$I$3))))</f>
        <v/>
      </c>
      <c r="K2961">
        <f>RAND()</f>
        <v/>
      </c>
      <c r="L2961">
        <f>IF('d_시나리오'!$J$4='d_시나리오'!$H$4,'d_시나리오'!$I$4,IF(K2961&lt;('d_시나리오'!$I$4-'d_시나리오'!$H$4)/('d_시나리오'!$J$4-'d_시나리오'!$H$4),'d_시나리오'!$H$4+SQRT(K2961*('d_시나리오'!$J$4-'d_시나리오'!$H$4)*('d_시나리오'!$I$4-'d_시나리오'!$H$4)),'d_시나리오'!$J$4-SQRT((1-K2961)*('d_시나리오'!$J$4-'d_시나리오'!$H$4)*('d_시나리오'!$J$4-'d_시나리오'!$I$4))))</f>
        <v/>
      </c>
      <c r="M2961">
        <f>RAND()</f>
        <v/>
      </c>
      <c r="N2961">
        <f>IF('d_시나리오'!$J$5='d_시나리오'!$H$5,'d_시나리오'!$I$5,IF(M2961&lt;('d_시나리오'!$I$5-'d_시나리오'!$H$5)/('d_시나리오'!$J$5-'d_시나리오'!$H$5),'d_시나리오'!$H$5+SQRT(M2961*('d_시나리오'!$J$5-'d_시나리오'!$H$5)*('d_시나리오'!$I$5-'d_시나리오'!$H$5)),'d_시나리오'!$J$5-SQRT((1-M2961)*('d_시나리오'!$J$5-'d_시나리오'!$H$5)*('d_시나리오'!$J$5-'d_시나리오'!$I$5))))</f>
        <v/>
      </c>
      <c r="O2961">
        <f>RAND()</f>
        <v/>
      </c>
      <c r="P2961">
        <f>IF('d_시나리오'!$J$6='d_시나리오'!$H$6,'d_시나리오'!$I$6,IF(O2961&lt;('d_시나리오'!$I$6-'d_시나리오'!$H$6)/('d_시나리오'!$J$6-'d_시나리오'!$H$6),'d_시나리오'!$H$6+SQRT(O2961*('d_시나리오'!$J$6-'d_시나리오'!$H$6)*('d_시나리오'!$I$6-'d_시나리오'!$H$6)),'d_시나리오'!$J$6-SQRT((1-O2961)*('d_시나리오'!$J$6-'d_시나리오'!$H$6)*('d_시나리오'!$J$6-'d_시나리오'!$I$6))))</f>
        <v/>
      </c>
      <c r="Q2961">
        <f>INDEX('d_분포'!$B$2:$B$57,RANDBETWEEN(1,56))</f>
        <v/>
      </c>
      <c r="R2961">
        <f>BETAINV(RAND(),5,5)</f>
        <v/>
      </c>
      <c r="S2961">
        <f>'d_고정'!$B$1*'6_기대효과'!$H$7*('d_시나리오'!$I$7/'d_고정'!$B$2)*B2961</f>
        <v/>
      </c>
      <c r="T2961">
        <f>S2961*D2961</f>
        <v/>
      </c>
      <c r="U2961">
        <f>S2961*F2961*H2961</f>
        <v/>
      </c>
      <c r="V2961">
        <f>S2961*F2961*(H2961-1)</f>
        <v/>
      </c>
      <c r="W2961">
        <f>U2961*J2961</f>
        <v/>
      </c>
      <c r="X2961">
        <f>T2961+W2961</f>
        <v/>
      </c>
      <c r="Y2961">
        <f>(T2961*E2961+W2961*L2961)*(1-R2961-'d_고정'!$B$13)</f>
        <v/>
      </c>
      <c r="Z2961">
        <f>(U2961*N2961*Q2961+'d_고정'!$B$3*('6_기대효과'!$H$7/8)*Q2961*'d_고정'!$B$10*P2961*('6_기대효과'!$K$7/'d_고정'!$B$9))*(1-R2961)</f>
        <v/>
      </c>
      <c r="AA2961">
        <f>W2961*L2961*(1-R2961-'d_고정'!$B$13)+U2961*MAX(N2961-'d_고정'!$B$10*P2961*('6_기대효과'!$K$7/'d_고정'!$B$9),0)*Q2961*(1-R2961)</f>
        <v/>
      </c>
      <c r="AB2961">
        <f>Y2961+Z2961</f>
        <v/>
      </c>
      <c r="AC2961">
        <f>Y2961/('d_고정'!$B$5*'6_기대효과'!$H$7/8)/'d_고정'!$B$6</f>
        <v/>
      </c>
      <c r="AD2961">
        <f>Y2961/('d_고정'!$B$8*'6_기대효과'!$H$7/8)</f>
        <v/>
      </c>
    </row>
    <row r="2962">
      <c r="A2962">
        <f>RAND()</f>
        <v/>
      </c>
      <c r="B2962">
        <f>IF('d_시나리오'!$J$2='d_시나리오'!$H$2,'d_시나리오'!$I$2,IF(A2962&lt;('d_시나리오'!$I$2-'d_시나리오'!$H$2)/('d_시나리오'!$J$2-'d_시나리오'!$H$2),'d_시나리오'!$H$2+SQRT(A2962*('d_시나리오'!$J$2-'d_시나리오'!$H$2)*('d_시나리오'!$I$2-'d_시나리오'!$H$2)),'d_시나리오'!$J$2-SQRT((1-A2962)*('d_시나리오'!$J$2-'d_시나리오'!$H$2)*('d_시나리오'!$J$2-'d_시나리오'!$I$2))))</f>
        <v/>
      </c>
      <c r="C2962">
        <f>RAND()</f>
        <v/>
      </c>
      <c r="D2962">
        <f>BETAINV(RAND(),IF(C2962&lt;'d_고정'!$B$26,'d_고정'!$B$23,'d_고정'!$B$16)+1,'d_고정'!$B$17-IF(C2962&lt;'d_고정'!$B$26,'d_고정'!$B$23,'d_고정'!$B$16)+1)*('d_고정'!$B$14+('d_고정'!$B$15-'d_고정'!$B$14)*RAND())</f>
        <v/>
      </c>
      <c r="E2962">
        <f>INDEX('d_분포'!$A$2:$A$28,RANDBETWEEN(1,27))</f>
        <v/>
      </c>
      <c r="F2962">
        <f>INDEX('d_분포'!$C$2:$C$5,RANDBETWEEN(1,4))*(0.9+0.2*RAND())</f>
        <v/>
      </c>
      <c r="G2962">
        <f>RAND()</f>
        <v/>
      </c>
      <c r="H2962">
        <f>(F2962+(1-F2962)*('d_고정'!$B$22*BETAINV(RAND(),IF(G2962&lt;'d_고정'!$B$26,'d_고정'!$B$25,'d_고정'!$B$20)+1,'d_고정'!$B$21-IF(G2962&lt;'d_고정'!$B$26,'d_고정'!$B$25,'d_고정'!$B$20)+1)+(1-'d_고정'!$B$22)*BETAINV(RAND(),IF(G2962&lt;'d_고정'!$B$26,'d_고정'!$B$24,'d_고정'!$B$18)+1,'d_고정'!$B$19-IF(G2962&lt;'d_고정'!$B$26,'d_고정'!$B$24,'d_고정'!$B$18)+1))*('d_고정'!$B$14+('d_고정'!$B$15-'d_고정'!$B$14)*RAND()))/F2962</f>
        <v/>
      </c>
      <c r="I2962">
        <f>RAND()</f>
        <v/>
      </c>
      <c r="J2962">
        <f>IF('d_시나리오'!$J$3='d_시나리오'!$H$3,'d_시나리오'!$I$3,IF(I2962&lt;('d_시나리오'!$I$3-'d_시나리오'!$H$3)/('d_시나리오'!$J$3-'d_시나리오'!$H$3),'d_시나리오'!$H$3+SQRT(I2962*('d_시나리오'!$J$3-'d_시나리오'!$H$3)*('d_시나리오'!$I$3-'d_시나리오'!$H$3)),'d_시나리오'!$J$3-SQRT((1-I2962)*('d_시나리오'!$J$3-'d_시나리오'!$H$3)*('d_시나리오'!$J$3-'d_시나리오'!$I$3))))</f>
        <v/>
      </c>
      <c r="K2962">
        <f>RAND()</f>
        <v/>
      </c>
      <c r="L2962">
        <f>IF('d_시나리오'!$J$4='d_시나리오'!$H$4,'d_시나리오'!$I$4,IF(K2962&lt;('d_시나리오'!$I$4-'d_시나리오'!$H$4)/('d_시나리오'!$J$4-'d_시나리오'!$H$4),'d_시나리오'!$H$4+SQRT(K2962*('d_시나리오'!$J$4-'d_시나리오'!$H$4)*('d_시나리오'!$I$4-'d_시나리오'!$H$4)),'d_시나리오'!$J$4-SQRT((1-K2962)*('d_시나리오'!$J$4-'d_시나리오'!$H$4)*('d_시나리오'!$J$4-'d_시나리오'!$I$4))))</f>
        <v/>
      </c>
      <c r="M2962">
        <f>RAND()</f>
        <v/>
      </c>
      <c r="N2962">
        <f>IF('d_시나리오'!$J$5='d_시나리오'!$H$5,'d_시나리오'!$I$5,IF(M2962&lt;('d_시나리오'!$I$5-'d_시나리오'!$H$5)/('d_시나리오'!$J$5-'d_시나리오'!$H$5),'d_시나리오'!$H$5+SQRT(M2962*('d_시나리오'!$J$5-'d_시나리오'!$H$5)*('d_시나리오'!$I$5-'d_시나리오'!$H$5)),'d_시나리오'!$J$5-SQRT((1-M2962)*('d_시나리오'!$J$5-'d_시나리오'!$H$5)*('d_시나리오'!$J$5-'d_시나리오'!$I$5))))</f>
        <v/>
      </c>
      <c r="O2962">
        <f>RAND()</f>
        <v/>
      </c>
      <c r="P2962">
        <f>IF('d_시나리오'!$J$6='d_시나리오'!$H$6,'d_시나리오'!$I$6,IF(O2962&lt;('d_시나리오'!$I$6-'d_시나리오'!$H$6)/('d_시나리오'!$J$6-'d_시나리오'!$H$6),'d_시나리오'!$H$6+SQRT(O2962*('d_시나리오'!$J$6-'d_시나리오'!$H$6)*('d_시나리오'!$I$6-'d_시나리오'!$H$6)),'d_시나리오'!$J$6-SQRT((1-O2962)*('d_시나리오'!$J$6-'d_시나리오'!$H$6)*('d_시나리오'!$J$6-'d_시나리오'!$I$6))))</f>
        <v/>
      </c>
      <c r="Q2962">
        <f>INDEX('d_분포'!$B$2:$B$57,RANDBETWEEN(1,56))</f>
        <v/>
      </c>
      <c r="R2962">
        <f>BETAINV(RAND(),5,5)</f>
        <v/>
      </c>
      <c r="S2962">
        <f>'d_고정'!$B$1*'6_기대효과'!$H$7*('d_시나리오'!$I$7/'d_고정'!$B$2)*B2962</f>
        <v/>
      </c>
      <c r="T2962">
        <f>S2962*D2962</f>
        <v/>
      </c>
      <c r="U2962">
        <f>S2962*F2962*H2962</f>
        <v/>
      </c>
      <c r="V2962">
        <f>S2962*F2962*(H2962-1)</f>
        <v/>
      </c>
      <c r="W2962">
        <f>U2962*J2962</f>
        <v/>
      </c>
      <c r="X2962">
        <f>T2962+W2962</f>
        <v/>
      </c>
      <c r="Y2962">
        <f>(T2962*E2962+W2962*L2962)*(1-R2962-'d_고정'!$B$13)</f>
        <v/>
      </c>
      <c r="Z2962">
        <f>(U2962*N2962*Q2962+'d_고정'!$B$3*('6_기대효과'!$H$7/8)*Q2962*'d_고정'!$B$10*P2962*('6_기대효과'!$K$7/'d_고정'!$B$9))*(1-R2962)</f>
        <v/>
      </c>
      <c r="AA2962">
        <f>W2962*L2962*(1-R2962-'d_고정'!$B$13)+U2962*MAX(N2962-'d_고정'!$B$10*P2962*('6_기대효과'!$K$7/'d_고정'!$B$9),0)*Q2962*(1-R2962)</f>
        <v/>
      </c>
      <c r="AB2962">
        <f>Y2962+Z2962</f>
        <v/>
      </c>
      <c r="AC2962">
        <f>Y2962/('d_고정'!$B$5*'6_기대효과'!$H$7/8)/'d_고정'!$B$6</f>
        <v/>
      </c>
      <c r="AD2962">
        <f>Y2962/('d_고정'!$B$8*'6_기대효과'!$H$7/8)</f>
        <v/>
      </c>
    </row>
    <row r="2963">
      <c r="A2963">
        <f>RAND()</f>
        <v/>
      </c>
      <c r="B2963">
        <f>IF('d_시나리오'!$J$2='d_시나리오'!$H$2,'d_시나리오'!$I$2,IF(A2963&lt;('d_시나리오'!$I$2-'d_시나리오'!$H$2)/('d_시나리오'!$J$2-'d_시나리오'!$H$2),'d_시나리오'!$H$2+SQRT(A2963*('d_시나리오'!$J$2-'d_시나리오'!$H$2)*('d_시나리오'!$I$2-'d_시나리오'!$H$2)),'d_시나리오'!$J$2-SQRT((1-A2963)*('d_시나리오'!$J$2-'d_시나리오'!$H$2)*('d_시나리오'!$J$2-'d_시나리오'!$I$2))))</f>
        <v/>
      </c>
      <c r="C2963">
        <f>RAND()</f>
        <v/>
      </c>
      <c r="D2963">
        <f>BETAINV(RAND(),IF(C2963&lt;'d_고정'!$B$26,'d_고정'!$B$23,'d_고정'!$B$16)+1,'d_고정'!$B$17-IF(C2963&lt;'d_고정'!$B$26,'d_고정'!$B$23,'d_고정'!$B$16)+1)*('d_고정'!$B$14+('d_고정'!$B$15-'d_고정'!$B$14)*RAND())</f>
        <v/>
      </c>
      <c r="E2963">
        <f>INDEX('d_분포'!$A$2:$A$28,RANDBETWEEN(1,27))</f>
        <v/>
      </c>
      <c r="F2963">
        <f>INDEX('d_분포'!$C$2:$C$5,RANDBETWEEN(1,4))*(0.9+0.2*RAND())</f>
        <v/>
      </c>
      <c r="G2963">
        <f>RAND()</f>
        <v/>
      </c>
      <c r="H2963">
        <f>(F2963+(1-F2963)*('d_고정'!$B$22*BETAINV(RAND(),IF(G2963&lt;'d_고정'!$B$26,'d_고정'!$B$25,'d_고정'!$B$20)+1,'d_고정'!$B$21-IF(G2963&lt;'d_고정'!$B$26,'d_고정'!$B$25,'d_고정'!$B$20)+1)+(1-'d_고정'!$B$22)*BETAINV(RAND(),IF(G2963&lt;'d_고정'!$B$26,'d_고정'!$B$24,'d_고정'!$B$18)+1,'d_고정'!$B$19-IF(G2963&lt;'d_고정'!$B$26,'d_고정'!$B$24,'d_고정'!$B$18)+1))*('d_고정'!$B$14+('d_고정'!$B$15-'d_고정'!$B$14)*RAND()))/F2963</f>
        <v/>
      </c>
      <c r="I2963">
        <f>RAND()</f>
        <v/>
      </c>
      <c r="J2963">
        <f>IF('d_시나리오'!$J$3='d_시나리오'!$H$3,'d_시나리오'!$I$3,IF(I2963&lt;('d_시나리오'!$I$3-'d_시나리오'!$H$3)/('d_시나리오'!$J$3-'d_시나리오'!$H$3),'d_시나리오'!$H$3+SQRT(I2963*('d_시나리오'!$J$3-'d_시나리오'!$H$3)*('d_시나리오'!$I$3-'d_시나리오'!$H$3)),'d_시나리오'!$J$3-SQRT((1-I2963)*('d_시나리오'!$J$3-'d_시나리오'!$H$3)*('d_시나리오'!$J$3-'d_시나리오'!$I$3))))</f>
        <v/>
      </c>
      <c r="K2963">
        <f>RAND()</f>
        <v/>
      </c>
      <c r="L2963">
        <f>IF('d_시나리오'!$J$4='d_시나리오'!$H$4,'d_시나리오'!$I$4,IF(K2963&lt;('d_시나리오'!$I$4-'d_시나리오'!$H$4)/('d_시나리오'!$J$4-'d_시나리오'!$H$4),'d_시나리오'!$H$4+SQRT(K2963*('d_시나리오'!$J$4-'d_시나리오'!$H$4)*('d_시나리오'!$I$4-'d_시나리오'!$H$4)),'d_시나리오'!$J$4-SQRT((1-K2963)*('d_시나리오'!$J$4-'d_시나리오'!$H$4)*('d_시나리오'!$J$4-'d_시나리오'!$I$4))))</f>
        <v/>
      </c>
      <c r="M2963">
        <f>RAND()</f>
        <v/>
      </c>
      <c r="N2963">
        <f>IF('d_시나리오'!$J$5='d_시나리오'!$H$5,'d_시나리오'!$I$5,IF(M2963&lt;('d_시나리오'!$I$5-'d_시나리오'!$H$5)/('d_시나리오'!$J$5-'d_시나리오'!$H$5),'d_시나리오'!$H$5+SQRT(M2963*('d_시나리오'!$J$5-'d_시나리오'!$H$5)*('d_시나리오'!$I$5-'d_시나리오'!$H$5)),'d_시나리오'!$J$5-SQRT((1-M2963)*('d_시나리오'!$J$5-'d_시나리오'!$H$5)*('d_시나리오'!$J$5-'d_시나리오'!$I$5))))</f>
        <v/>
      </c>
      <c r="O2963">
        <f>RAND()</f>
        <v/>
      </c>
      <c r="P2963">
        <f>IF('d_시나리오'!$J$6='d_시나리오'!$H$6,'d_시나리오'!$I$6,IF(O2963&lt;('d_시나리오'!$I$6-'d_시나리오'!$H$6)/('d_시나리오'!$J$6-'d_시나리오'!$H$6),'d_시나리오'!$H$6+SQRT(O2963*('d_시나리오'!$J$6-'d_시나리오'!$H$6)*('d_시나리오'!$I$6-'d_시나리오'!$H$6)),'d_시나리오'!$J$6-SQRT((1-O2963)*('d_시나리오'!$J$6-'d_시나리오'!$H$6)*('d_시나리오'!$J$6-'d_시나리오'!$I$6))))</f>
        <v/>
      </c>
      <c r="Q2963">
        <f>INDEX('d_분포'!$B$2:$B$57,RANDBETWEEN(1,56))</f>
        <v/>
      </c>
      <c r="R2963">
        <f>BETAINV(RAND(),5,5)</f>
        <v/>
      </c>
      <c r="S2963">
        <f>'d_고정'!$B$1*'6_기대효과'!$H$7*('d_시나리오'!$I$7/'d_고정'!$B$2)*B2963</f>
        <v/>
      </c>
      <c r="T2963">
        <f>S2963*D2963</f>
        <v/>
      </c>
      <c r="U2963">
        <f>S2963*F2963*H2963</f>
        <v/>
      </c>
      <c r="V2963">
        <f>S2963*F2963*(H2963-1)</f>
        <v/>
      </c>
      <c r="W2963">
        <f>U2963*J2963</f>
        <v/>
      </c>
      <c r="X2963">
        <f>T2963+W2963</f>
        <v/>
      </c>
      <c r="Y2963">
        <f>(T2963*E2963+W2963*L2963)*(1-R2963-'d_고정'!$B$13)</f>
        <v/>
      </c>
      <c r="Z2963">
        <f>(U2963*N2963*Q2963+'d_고정'!$B$3*('6_기대효과'!$H$7/8)*Q2963*'d_고정'!$B$10*P2963*('6_기대효과'!$K$7/'d_고정'!$B$9))*(1-R2963)</f>
        <v/>
      </c>
      <c r="AA2963">
        <f>W2963*L2963*(1-R2963-'d_고정'!$B$13)+U2963*MAX(N2963-'d_고정'!$B$10*P2963*('6_기대효과'!$K$7/'d_고정'!$B$9),0)*Q2963*(1-R2963)</f>
        <v/>
      </c>
      <c r="AB2963">
        <f>Y2963+Z2963</f>
        <v/>
      </c>
      <c r="AC2963">
        <f>Y2963/('d_고정'!$B$5*'6_기대효과'!$H$7/8)/'d_고정'!$B$6</f>
        <v/>
      </c>
      <c r="AD2963">
        <f>Y2963/('d_고정'!$B$8*'6_기대효과'!$H$7/8)</f>
        <v/>
      </c>
    </row>
    <row r="2964">
      <c r="A2964">
        <f>RAND()</f>
        <v/>
      </c>
      <c r="B2964">
        <f>IF('d_시나리오'!$J$2='d_시나리오'!$H$2,'d_시나리오'!$I$2,IF(A2964&lt;('d_시나리오'!$I$2-'d_시나리오'!$H$2)/('d_시나리오'!$J$2-'d_시나리오'!$H$2),'d_시나리오'!$H$2+SQRT(A2964*('d_시나리오'!$J$2-'d_시나리오'!$H$2)*('d_시나리오'!$I$2-'d_시나리오'!$H$2)),'d_시나리오'!$J$2-SQRT((1-A2964)*('d_시나리오'!$J$2-'d_시나리오'!$H$2)*('d_시나리오'!$J$2-'d_시나리오'!$I$2))))</f>
        <v/>
      </c>
      <c r="C2964">
        <f>RAND()</f>
        <v/>
      </c>
      <c r="D2964">
        <f>BETAINV(RAND(),IF(C2964&lt;'d_고정'!$B$26,'d_고정'!$B$23,'d_고정'!$B$16)+1,'d_고정'!$B$17-IF(C2964&lt;'d_고정'!$B$26,'d_고정'!$B$23,'d_고정'!$B$16)+1)*('d_고정'!$B$14+('d_고정'!$B$15-'d_고정'!$B$14)*RAND())</f>
        <v/>
      </c>
      <c r="E2964">
        <f>INDEX('d_분포'!$A$2:$A$28,RANDBETWEEN(1,27))</f>
        <v/>
      </c>
      <c r="F2964">
        <f>INDEX('d_분포'!$C$2:$C$5,RANDBETWEEN(1,4))*(0.9+0.2*RAND())</f>
        <v/>
      </c>
      <c r="G2964">
        <f>RAND()</f>
        <v/>
      </c>
      <c r="H2964">
        <f>(F2964+(1-F2964)*('d_고정'!$B$22*BETAINV(RAND(),IF(G2964&lt;'d_고정'!$B$26,'d_고정'!$B$25,'d_고정'!$B$20)+1,'d_고정'!$B$21-IF(G2964&lt;'d_고정'!$B$26,'d_고정'!$B$25,'d_고정'!$B$20)+1)+(1-'d_고정'!$B$22)*BETAINV(RAND(),IF(G2964&lt;'d_고정'!$B$26,'d_고정'!$B$24,'d_고정'!$B$18)+1,'d_고정'!$B$19-IF(G2964&lt;'d_고정'!$B$26,'d_고정'!$B$24,'d_고정'!$B$18)+1))*('d_고정'!$B$14+('d_고정'!$B$15-'d_고정'!$B$14)*RAND()))/F2964</f>
        <v/>
      </c>
      <c r="I2964">
        <f>RAND()</f>
        <v/>
      </c>
      <c r="J2964">
        <f>IF('d_시나리오'!$J$3='d_시나리오'!$H$3,'d_시나리오'!$I$3,IF(I2964&lt;('d_시나리오'!$I$3-'d_시나리오'!$H$3)/('d_시나리오'!$J$3-'d_시나리오'!$H$3),'d_시나리오'!$H$3+SQRT(I2964*('d_시나리오'!$J$3-'d_시나리오'!$H$3)*('d_시나리오'!$I$3-'d_시나리오'!$H$3)),'d_시나리오'!$J$3-SQRT((1-I2964)*('d_시나리오'!$J$3-'d_시나리오'!$H$3)*('d_시나리오'!$J$3-'d_시나리오'!$I$3))))</f>
        <v/>
      </c>
      <c r="K2964">
        <f>RAND()</f>
        <v/>
      </c>
      <c r="L2964">
        <f>IF('d_시나리오'!$J$4='d_시나리오'!$H$4,'d_시나리오'!$I$4,IF(K2964&lt;('d_시나리오'!$I$4-'d_시나리오'!$H$4)/('d_시나리오'!$J$4-'d_시나리오'!$H$4),'d_시나리오'!$H$4+SQRT(K2964*('d_시나리오'!$J$4-'d_시나리오'!$H$4)*('d_시나리오'!$I$4-'d_시나리오'!$H$4)),'d_시나리오'!$J$4-SQRT((1-K2964)*('d_시나리오'!$J$4-'d_시나리오'!$H$4)*('d_시나리오'!$J$4-'d_시나리오'!$I$4))))</f>
        <v/>
      </c>
      <c r="M2964">
        <f>RAND()</f>
        <v/>
      </c>
      <c r="N2964">
        <f>IF('d_시나리오'!$J$5='d_시나리오'!$H$5,'d_시나리오'!$I$5,IF(M2964&lt;('d_시나리오'!$I$5-'d_시나리오'!$H$5)/('d_시나리오'!$J$5-'d_시나리오'!$H$5),'d_시나리오'!$H$5+SQRT(M2964*('d_시나리오'!$J$5-'d_시나리오'!$H$5)*('d_시나리오'!$I$5-'d_시나리오'!$H$5)),'d_시나리오'!$J$5-SQRT((1-M2964)*('d_시나리오'!$J$5-'d_시나리오'!$H$5)*('d_시나리오'!$J$5-'d_시나리오'!$I$5))))</f>
        <v/>
      </c>
      <c r="O2964">
        <f>RAND()</f>
        <v/>
      </c>
      <c r="P2964">
        <f>IF('d_시나리오'!$J$6='d_시나리오'!$H$6,'d_시나리오'!$I$6,IF(O2964&lt;('d_시나리오'!$I$6-'d_시나리오'!$H$6)/('d_시나리오'!$J$6-'d_시나리오'!$H$6),'d_시나리오'!$H$6+SQRT(O2964*('d_시나리오'!$J$6-'d_시나리오'!$H$6)*('d_시나리오'!$I$6-'d_시나리오'!$H$6)),'d_시나리오'!$J$6-SQRT((1-O2964)*('d_시나리오'!$J$6-'d_시나리오'!$H$6)*('d_시나리오'!$J$6-'d_시나리오'!$I$6))))</f>
        <v/>
      </c>
      <c r="Q2964">
        <f>INDEX('d_분포'!$B$2:$B$57,RANDBETWEEN(1,56))</f>
        <v/>
      </c>
      <c r="R2964">
        <f>BETAINV(RAND(),5,5)</f>
        <v/>
      </c>
      <c r="S2964">
        <f>'d_고정'!$B$1*'6_기대효과'!$H$7*('d_시나리오'!$I$7/'d_고정'!$B$2)*B2964</f>
        <v/>
      </c>
      <c r="T2964">
        <f>S2964*D2964</f>
        <v/>
      </c>
      <c r="U2964">
        <f>S2964*F2964*H2964</f>
        <v/>
      </c>
      <c r="V2964">
        <f>S2964*F2964*(H2964-1)</f>
        <v/>
      </c>
      <c r="W2964">
        <f>U2964*J2964</f>
        <v/>
      </c>
      <c r="X2964">
        <f>T2964+W2964</f>
        <v/>
      </c>
      <c r="Y2964">
        <f>(T2964*E2964+W2964*L2964)*(1-R2964-'d_고정'!$B$13)</f>
        <v/>
      </c>
      <c r="Z2964">
        <f>(U2964*N2964*Q2964+'d_고정'!$B$3*('6_기대효과'!$H$7/8)*Q2964*'d_고정'!$B$10*P2964*('6_기대효과'!$K$7/'d_고정'!$B$9))*(1-R2964)</f>
        <v/>
      </c>
      <c r="AA2964">
        <f>W2964*L2964*(1-R2964-'d_고정'!$B$13)+U2964*MAX(N2964-'d_고정'!$B$10*P2964*('6_기대효과'!$K$7/'d_고정'!$B$9),0)*Q2964*(1-R2964)</f>
        <v/>
      </c>
      <c r="AB2964">
        <f>Y2964+Z2964</f>
        <v/>
      </c>
      <c r="AC2964">
        <f>Y2964/('d_고정'!$B$5*'6_기대효과'!$H$7/8)/'d_고정'!$B$6</f>
        <v/>
      </c>
      <c r="AD2964">
        <f>Y2964/('d_고정'!$B$8*'6_기대효과'!$H$7/8)</f>
        <v/>
      </c>
    </row>
    <row r="2965">
      <c r="A2965">
        <f>RAND()</f>
        <v/>
      </c>
      <c r="B2965">
        <f>IF('d_시나리오'!$J$2='d_시나리오'!$H$2,'d_시나리오'!$I$2,IF(A2965&lt;('d_시나리오'!$I$2-'d_시나리오'!$H$2)/('d_시나리오'!$J$2-'d_시나리오'!$H$2),'d_시나리오'!$H$2+SQRT(A2965*('d_시나리오'!$J$2-'d_시나리오'!$H$2)*('d_시나리오'!$I$2-'d_시나리오'!$H$2)),'d_시나리오'!$J$2-SQRT((1-A2965)*('d_시나리오'!$J$2-'d_시나리오'!$H$2)*('d_시나리오'!$J$2-'d_시나리오'!$I$2))))</f>
        <v/>
      </c>
      <c r="C2965">
        <f>RAND()</f>
        <v/>
      </c>
      <c r="D2965">
        <f>BETAINV(RAND(),IF(C2965&lt;'d_고정'!$B$26,'d_고정'!$B$23,'d_고정'!$B$16)+1,'d_고정'!$B$17-IF(C2965&lt;'d_고정'!$B$26,'d_고정'!$B$23,'d_고정'!$B$16)+1)*('d_고정'!$B$14+('d_고정'!$B$15-'d_고정'!$B$14)*RAND())</f>
        <v/>
      </c>
      <c r="E2965">
        <f>INDEX('d_분포'!$A$2:$A$28,RANDBETWEEN(1,27))</f>
        <v/>
      </c>
      <c r="F2965">
        <f>INDEX('d_분포'!$C$2:$C$5,RANDBETWEEN(1,4))*(0.9+0.2*RAND())</f>
        <v/>
      </c>
      <c r="G2965">
        <f>RAND()</f>
        <v/>
      </c>
      <c r="H2965">
        <f>(F2965+(1-F2965)*('d_고정'!$B$22*BETAINV(RAND(),IF(G2965&lt;'d_고정'!$B$26,'d_고정'!$B$25,'d_고정'!$B$20)+1,'d_고정'!$B$21-IF(G2965&lt;'d_고정'!$B$26,'d_고정'!$B$25,'d_고정'!$B$20)+1)+(1-'d_고정'!$B$22)*BETAINV(RAND(),IF(G2965&lt;'d_고정'!$B$26,'d_고정'!$B$24,'d_고정'!$B$18)+1,'d_고정'!$B$19-IF(G2965&lt;'d_고정'!$B$26,'d_고정'!$B$24,'d_고정'!$B$18)+1))*('d_고정'!$B$14+('d_고정'!$B$15-'d_고정'!$B$14)*RAND()))/F2965</f>
        <v/>
      </c>
      <c r="I2965">
        <f>RAND()</f>
        <v/>
      </c>
      <c r="J2965">
        <f>IF('d_시나리오'!$J$3='d_시나리오'!$H$3,'d_시나리오'!$I$3,IF(I2965&lt;('d_시나리오'!$I$3-'d_시나리오'!$H$3)/('d_시나리오'!$J$3-'d_시나리오'!$H$3),'d_시나리오'!$H$3+SQRT(I2965*('d_시나리오'!$J$3-'d_시나리오'!$H$3)*('d_시나리오'!$I$3-'d_시나리오'!$H$3)),'d_시나리오'!$J$3-SQRT((1-I2965)*('d_시나리오'!$J$3-'d_시나리오'!$H$3)*('d_시나리오'!$J$3-'d_시나리오'!$I$3))))</f>
        <v/>
      </c>
      <c r="K2965">
        <f>RAND()</f>
        <v/>
      </c>
      <c r="L2965">
        <f>IF('d_시나리오'!$J$4='d_시나리오'!$H$4,'d_시나리오'!$I$4,IF(K2965&lt;('d_시나리오'!$I$4-'d_시나리오'!$H$4)/('d_시나리오'!$J$4-'d_시나리오'!$H$4),'d_시나리오'!$H$4+SQRT(K2965*('d_시나리오'!$J$4-'d_시나리오'!$H$4)*('d_시나리오'!$I$4-'d_시나리오'!$H$4)),'d_시나리오'!$J$4-SQRT((1-K2965)*('d_시나리오'!$J$4-'d_시나리오'!$H$4)*('d_시나리오'!$J$4-'d_시나리오'!$I$4))))</f>
        <v/>
      </c>
      <c r="M2965">
        <f>RAND()</f>
        <v/>
      </c>
      <c r="N2965">
        <f>IF('d_시나리오'!$J$5='d_시나리오'!$H$5,'d_시나리오'!$I$5,IF(M2965&lt;('d_시나리오'!$I$5-'d_시나리오'!$H$5)/('d_시나리오'!$J$5-'d_시나리오'!$H$5),'d_시나리오'!$H$5+SQRT(M2965*('d_시나리오'!$J$5-'d_시나리오'!$H$5)*('d_시나리오'!$I$5-'d_시나리오'!$H$5)),'d_시나리오'!$J$5-SQRT((1-M2965)*('d_시나리오'!$J$5-'d_시나리오'!$H$5)*('d_시나리오'!$J$5-'d_시나리오'!$I$5))))</f>
        <v/>
      </c>
      <c r="O2965">
        <f>RAND()</f>
        <v/>
      </c>
      <c r="P2965">
        <f>IF('d_시나리오'!$J$6='d_시나리오'!$H$6,'d_시나리오'!$I$6,IF(O2965&lt;('d_시나리오'!$I$6-'d_시나리오'!$H$6)/('d_시나리오'!$J$6-'d_시나리오'!$H$6),'d_시나리오'!$H$6+SQRT(O2965*('d_시나리오'!$J$6-'d_시나리오'!$H$6)*('d_시나리오'!$I$6-'d_시나리오'!$H$6)),'d_시나리오'!$J$6-SQRT((1-O2965)*('d_시나리오'!$J$6-'d_시나리오'!$H$6)*('d_시나리오'!$J$6-'d_시나리오'!$I$6))))</f>
        <v/>
      </c>
      <c r="Q2965">
        <f>INDEX('d_분포'!$B$2:$B$57,RANDBETWEEN(1,56))</f>
        <v/>
      </c>
      <c r="R2965">
        <f>BETAINV(RAND(),5,5)</f>
        <v/>
      </c>
      <c r="S2965">
        <f>'d_고정'!$B$1*'6_기대효과'!$H$7*('d_시나리오'!$I$7/'d_고정'!$B$2)*B2965</f>
        <v/>
      </c>
      <c r="T2965">
        <f>S2965*D2965</f>
        <v/>
      </c>
      <c r="U2965">
        <f>S2965*F2965*H2965</f>
        <v/>
      </c>
      <c r="V2965">
        <f>S2965*F2965*(H2965-1)</f>
        <v/>
      </c>
      <c r="W2965">
        <f>U2965*J2965</f>
        <v/>
      </c>
      <c r="X2965">
        <f>T2965+W2965</f>
        <v/>
      </c>
      <c r="Y2965">
        <f>(T2965*E2965+W2965*L2965)*(1-R2965-'d_고정'!$B$13)</f>
        <v/>
      </c>
      <c r="Z2965">
        <f>(U2965*N2965*Q2965+'d_고정'!$B$3*('6_기대효과'!$H$7/8)*Q2965*'d_고정'!$B$10*P2965*('6_기대효과'!$K$7/'d_고정'!$B$9))*(1-R2965)</f>
        <v/>
      </c>
      <c r="AA2965">
        <f>W2965*L2965*(1-R2965-'d_고정'!$B$13)+U2965*MAX(N2965-'d_고정'!$B$10*P2965*('6_기대효과'!$K$7/'d_고정'!$B$9),0)*Q2965*(1-R2965)</f>
        <v/>
      </c>
      <c r="AB2965">
        <f>Y2965+Z2965</f>
        <v/>
      </c>
      <c r="AC2965">
        <f>Y2965/('d_고정'!$B$5*'6_기대효과'!$H$7/8)/'d_고정'!$B$6</f>
        <v/>
      </c>
      <c r="AD2965">
        <f>Y2965/('d_고정'!$B$8*'6_기대효과'!$H$7/8)</f>
        <v/>
      </c>
    </row>
    <row r="2966">
      <c r="A2966">
        <f>RAND()</f>
        <v/>
      </c>
      <c r="B2966">
        <f>IF('d_시나리오'!$J$2='d_시나리오'!$H$2,'d_시나리오'!$I$2,IF(A2966&lt;('d_시나리오'!$I$2-'d_시나리오'!$H$2)/('d_시나리오'!$J$2-'d_시나리오'!$H$2),'d_시나리오'!$H$2+SQRT(A2966*('d_시나리오'!$J$2-'d_시나리오'!$H$2)*('d_시나리오'!$I$2-'d_시나리오'!$H$2)),'d_시나리오'!$J$2-SQRT((1-A2966)*('d_시나리오'!$J$2-'d_시나리오'!$H$2)*('d_시나리오'!$J$2-'d_시나리오'!$I$2))))</f>
        <v/>
      </c>
      <c r="C2966">
        <f>RAND()</f>
        <v/>
      </c>
      <c r="D2966">
        <f>BETAINV(RAND(),IF(C2966&lt;'d_고정'!$B$26,'d_고정'!$B$23,'d_고정'!$B$16)+1,'d_고정'!$B$17-IF(C2966&lt;'d_고정'!$B$26,'d_고정'!$B$23,'d_고정'!$B$16)+1)*('d_고정'!$B$14+('d_고정'!$B$15-'d_고정'!$B$14)*RAND())</f>
        <v/>
      </c>
      <c r="E2966">
        <f>INDEX('d_분포'!$A$2:$A$28,RANDBETWEEN(1,27))</f>
        <v/>
      </c>
      <c r="F2966">
        <f>INDEX('d_분포'!$C$2:$C$5,RANDBETWEEN(1,4))*(0.9+0.2*RAND())</f>
        <v/>
      </c>
      <c r="G2966">
        <f>RAND()</f>
        <v/>
      </c>
      <c r="H2966">
        <f>(F2966+(1-F2966)*('d_고정'!$B$22*BETAINV(RAND(),IF(G2966&lt;'d_고정'!$B$26,'d_고정'!$B$25,'d_고정'!$B$20)+1,'d_고정'!$B$21-IF(G2966&lt;'d_고정'!$B$26,'d_고정'!$B$25,'d_고정'!$B$20)+1)+(1-'d_고정'!$B$22)*BETAINV(RAND(),IF(G2966&lt;'d_고정'!$B$26,'d_고정'!$B$24,'d_고정'!$B$18)+1,'d_고정'!$B$19-IF(G2966&lt;'d_고정'!$B$26,'d_고정'!$B$24,'d_고정'!$B$18)+1))*('d_고정'!$B$14+('d_고정'!$B$15-'d_고정'!$B$14)*RAND()))/F2966</f>
        <v/>
      </c>
      <c r="I2966">
        <f>RAND()</f>
        <v/>
      </c>
      <c r="J2966">
        <f>IF('d_시나리오'!$J$3='d_시나리오'!$H$3,'d_시나리오'!$I$3,IF(I2966&lt;('d_시나리오'!$I$3-'d_시나리오'!$H$3)/('d_시나리오'!$J$3-'d_시나리오'!$H$3),'d_시나리오'!$H$3+SQRT(I2966*('d_시나리오'!$J$3-'d_시나리오'!$H$3)*('d_시나리오'!$I$3-'d_시나리오'!$H$3)),'d_시나리오'!$J$3-SQRT((1-I2966)*('d_시나리오'!$J$3-'d_시나리오'!$H$3)*('d_시나리오'!$J$3-'d_시나리오'!$I$3))))</f>
        <v/>
      </c>
      <c r="K2966">
        <f>RAND()</f>
        <v/>
      </c>
      <c r="L2966">
        <f>IF('d_시나리오'!$J$4='d_시나리오'!$H$4,'d_시나리오'!$I$4,IF(K2966&lt;('d_시나리오'!$I$4-'d_시나리오'!$H$4)/('d_시나리오'!$J$4-'d_시나리오'!$H$4),'d_시나리오'!$H$4+SQRT(K2966*('d_시나리오'!$J$4-'d_시나리오'!$H$4)*('d_시나리오'!$I$4-'d_시나리오'!$H$4)),'d_시나리오'!$J$4-SQRT((1-K2966)*('d_시나리오'!$J$4-'d_시나리오'!$H$4)*('d_시나리오'!$J$4-'d_시나리오'!$I$4))))</f>
        <v/>
      </c>
      <c r="M2966">
        <f>RAND()</f>
        <v/>
      </c>
      <c r="N2966">
        <f>IF('d_시나리오'!$J$5='d_시나리오'!$H$5,'d_시나리오'!$I$5,IF(M2966&lt;('d_시나리오'!$I$5-'d_시나리오'!$H$5)/('d_시나리오'!$J$5-'d_시나리오'!$H$5),'d_시나리오'!$H$5+SQRT(M2966*('d_시나리오'!$J$5-'d_시나리오'!$H$5)*('d_시나리오'!$I$5-'d_시나리오'!$H$5)),'d_시나리오'!$J$5-SQRT((1-M2966)*('d_시나리오'!$J$5-'d_시나리오'!$H$5)*('d_시나리오'!$J$5-'d_시나리오'!$I$5))))</f>
        <v/>
      </c>
      <c r="O2966">
        <f>RAND()</f>
        <v/>
      </c>
      <c r="P2966">
        <f>IF('d_시나리오'!$J$6='d_시나리오'!$H$6,'d_시나리오'!$I$6,IF(O2966&lt;('d_시나리오'!$I$6-'d_시나리오'!$H$6)/('d_시나리오'!$J$6-'d_시나리오'!$H$6),'d_시나리오'!$H$6+SQRT(O2966*('d_시나리오'!$J$6-'d_시나리오'!$H$6)*('d_시나리오'!$I$6-'d_시나리오'!$H$6)),'d_시나리오'!$J$6-SQRT((1-O2966)*('d_시나리오'!$J$6-'d_시나리오'!$H$6)*('d_시나리오'!$J$6-'d_시나리오'!$I$6))))</f>
        <v/>
      </c>
      <c r="Q2966">
        <f>INDEX('d_분포'!$B$2:$B$57,RANDBETWEEN(1,56))</f>
        <v/>
      </c>
      <c r="R2966">
        <f>BETAINV(RAND(),5,5)</f>
        <v/>
      </c>
      <c r="S2966">
        <f>'d_고정'!$B$1*'6_기대효과'!$H$7*('d_시나리오'!$I$7/'d_고정'!$B$2)*B2966</f>
        <v/>
      </c>
      <c r="T2966">
        <f>S2966*D2966</f>
        <v/>
      </c>
      <c r="U2966">
        <f>S2966*F2966*H2966</f>
        <v/>
      </c>
      <c r="V2966">
        <f>S2966*F2966*(H2966-1)</f>
        <v/>
      </c>
      <c r="W2966">
        <f>U2966*J2966</f>
        <v/>
      </c>
      <c r="X2966">
        <f>T2966+W2966</f>
        <v/>
      </c>
      <c r="Y2966">
        <f>(T2966*E2966+W2966*L2966)*(1-R2966-'d_고정'!$B$13)</f>
        <v/>
      </c>
      <c r="Z2966">
        <f>(U2966*N2966*Q2966+'d_고정'!$B$3*('6_기대효과'!$H$7/8)*Q2966*'d_고정'!$B$10*P2966*('6_기대효과'!$K$7/'d_고정'!$B$9))*(1-R2966)</f>
        <v/>
      </c>
      <c r="AA2966">
        <f>W2966*L2966*(1-R2966-'d_고정'!$B$13)+U2966*MAX(N2966-'d_고정'!$B$10*P2966*('6_기대효과'!$K$7/'d_고정'!$B$9),0)*Q2966*(1-R2966)</f>
        <v/>
      </c>
      <c r="AB2966">
        <f>Y2966+Z2966</f>
        <v/>
      </c>
      <c r="AC2966">
        <f>Y2966/('d_고정'!$B$5*'6_기대효과'!$H$7/8)/'d_고정'!$B$6</f>
        <v/>
      </c>
      <c r="AD2966">
        <f>Y2966/('d_고정'!$B$8*'6_기대효과'!$H$7/8)</f>
        <v/>
      </c>
    </row>
    <row r="2967">
      <c r="A2967">
        <f>RAND()</f>
        <v/>
      </c>
      <c r="B2967">
        <f>IF('d_시나리오'!$J$2='d_시나리오'!$H$2,'d_시나리오'!$I$2,IF(A2967&lt;('d_시나리오'!$I$2-'d_시나리오'!$H$2)/('d_시나리오'!$J$2-'d_시나리오'!$H$2),'d_시나리오'!$H$2+SQRT(A2967*('d_시나리오'!$J$2-'d_시나리오'!$H$2)*('d_시나리오'!$I$2-'d_시나리오'!$H$2)),'d_시나리오'!$J$2-SQRT((1-A2967)*('d_시나리오'!$J$2-'d_시나리오'!$H$2)*('d_시나리오'!$J$2-'d_시나리오'!$I$2))))</f>
        <v/>
      </c>
      <c r="C2967">
        <f>RAND()</f>
        <v/>
      </c>
      <c r="D2967">
        <f>BETAINV(RAND(),IF(C2967&lt;'d_고정'!$B$26,'d_고정'!$B$23,'d_고정'!$B$16)+1,'d_고정'!$B$17-IF(C2967&lt;'d_고정'!$B$26,'d_고정'!$B$23,'d_고정'!$B$16)+1)*('d_고정'!$B$14+('d_고정'!$B$15-'d_고정'!$B$14)*RAND())</f>
        <v/>
      </c>
      <c r="E2967">
        <f>INDEX('d_분포'!$A$2:$A$28,RANDBETWEEN(1,27))</f>
        <v/>
      </c>
      <c r="F2967">
        <f>INDEX('d_분포'!$C$2:$C$5,RANDBETWEEN(1,4))*(0.9+0.2*RAND())</f>
        <v/>
      </c>
      <c r="G2967">
        <f>RAND()</f>
        <v/>
      </c>
      <c r="H2967">
        <f>(F2967+(1-F2967)*('d_고정'!$B$22*BETAINV(RAND(),IF(G2967&lt;'d_고정'!$B$26,'d_고정'!$B$25,'d_고정'!$B$20)+1,'d_고정'!$B$21-IF(G2967&lt;'d_고정'!$B$26,'d_고정'!$B$25,'d_고정'!$B$20)+1)+(1-'d_고정'!$B$22)*BETAINV(RAND(),IF(G2967&lt;'d_고정'!$B$26,'d_고정'!$B$24,'d_고정'!$B$18)+1,'d_고정'!$B$19-IF(G2967&lt;'d_고정'!$B$26,'d_고정'!$B$24,'d_고정'!$B$18)+1))*('d_고정'!$B$14+('d_고정'!$B$15-'d_고정'!$B$14)*RAND()))/F2967</f>
        <v/>
      </c>
      <c r="I2967">
        <f>RAND()</f>
        <v/>
      </c>
      <c r="J2967">
        <f>IF('d_시나리오'!$J$3='d_시나리오'!$H$3,'d_시나리오'!$I$3,IF(I2967&lt;('d_시나리오'!$I$3-'d_시나리오'!$H$3)/('d_시나리오'!$J$3-'d_시나리오'!$H$3),'d_시나리오'!$H$3+SQRT(I2967*('d_시나리오'!$J$3-'d_시나리오'!$H$3)*('d_시나리오'!$I$3-'d_시나리오'!$H$3)),'d_시나리오'!$J$3-SQRT((1-I2967)*('d_시나리오'!$J$3-'d_시나리오'!$H$3)*('d_시나리오'!$J$3-'d_시나리오'!$I$3))))</f>
        <v/>
      </c>
      <c r="K2967">
        <f>RAND()</f>
        <v/>
      </c>
      <c r="L2967">
        <f>IF('d_시나리오'!$J$4='d_시나리오'!$H$4,'d_시나리오'!$I$4,IF(K2967&lt;('d_시나리오'!$I$4-'d_시나리오'!$H$4)/('d_시나리오'!$J$4-'d_시나리오'!$H$4),'d_시나리오'!$H$4+SQRT(K2967*('d_시나리오'!$J$4-'d_시나리오'!$H$4)*('d_시나리오'!$I$4-'d_시나리오'!$H$4)),'d_시나리오'!$J$4-SQRT((1-K2967)*('d_시나리오'!$J$4-'d_시나리오'!$H$4)*('d_시나리오'!$J$4-'d_시나리오'!$I$4))))</f>
        <v/>
      </c>
      <c r="M2967">
        <f>RAND()</f>
        <v/>
      </c>
      <c r="N2967">
        <f>IF('d_시나리오'!$J$5='d_시나리오'!$H$5,'d_시나리오'!$I$5,IF(M2967&lt;('d_시나리오'!$I$5-'d_시나리오'!$H$5)/('d_시나리오'!$J$5-'d_시나리오'!$H$5),'d_시나리오'!$H$5+SQRT(M2967*('d_시나리오'!$J$5-'d_시나리오'!$H$5)*('d_시나리오'!$I$5-'d_시나리오'!$H$5)),'d_시나리오'!$J$5-SQRT((1-M2967)*('d_시나리오'!$J$5-'d_시나리오'!$H$5)*('d_시나리오'!$J$5-'d_시나리오'!$I$5))))</f>
        <v/>
      </c>
      <c r="O2967">
        <f>RAND()</f>
        <v/>
      </c>
      <c r="P2967">
        <f>IF('d_시나리오'!$J$6='d_시나리오'!$H$6,'d_시나리오'!$I$6,IF(O2967&lt;('d_시나리오'!$I$6-'d_시나리오'!$H$6)/('d_시나리오'!$J$6-'d_시나리오'!$H$6),'d_시나리오'!$H$6+SQRT(O2967*('d_시나리오'!$J$6-'d_시나리오'!$H$6)*('d_시나리오'!$I$6-'d_시나리오'!$H$6)),'d_시나리오'!$J$6-SQRT((1-O2967)*('d_시나리오'!$J$6-'d_시나리오'!$H$6)*('d_시나리오'!$J$6-'d_시나리오'!$I$6))))</f>
        <v/>
      </c>
      <c r="Q2967">
        <f>INDEX('d_분포'!$B$2:$B$57,RANDBETWEEN(1,56))</f>
        <v/>
      </c>
      <c r="R2967">
        <f>BETAINV(RAND(),5,5)</f>
        <v/>
      </c>
      <c r="S2967">
        <f>'d_고정'!$B$1*'6_기대효과'!$H$7*('d_시나리오'!$I$7/'d_고정'!$B$2)*B2967</f>
        <v/>
      </c>
      <c r="T2967">
        <f>S2967*D2967</f>
        <v/>
      </c>
      <c r="U2967">
        <f>S2967*F2967*H2967</f>
        <v/>
      </c>
      <c r="V2967">
        <f>S2967*F2967*(H2967-1)</f>
        <v/>
      </c>
      <c r="W2967">
        <f>U2967*J2967</f>
        <v/>
      </c>
      <c r="X2967">
        <f>T2967+W2967</f>
        <v/>
      </c>
      <c r="Y2967">
        <f>(T2967*E2967+W2967*L2967)*(1-R2967-'d_고정'!$B$13)</f>
        <v/>
      </c>
      <c r="Z2967">
        <f>(U2967*N2967*Q2967+'d_고정'!$B$3*('6_기대효과'!$H$7/8)*Q2967*'d_고정'!$B$10*P2967*('6_기대효과'!$K$7/'d_고정'!$B$9))*(1-R2967)</f>
        <v/>
      </c>
      <c r="AA2967">
        <f>W2967*L2967*(1-R2967-'d_고정'!$B$13)+U2967*MAX(N2967-'d_고정'!$B$10*P2967*('6_기대효과'!$K$7/'d_고정'!$B$9),0)*Q2967*(1-R2967)</f>
        <v/>
      </c>
      <c r="AB2967">
        <f>Y2967+Z2967</f>
        <v/>
      </c>
      <c r="AC2967">
        <f>Y2967/('d_고정'!$B$5*'6_기대효과'!$H$7/8)/'d_고정'!$B$6</f>
        <v/>
      </c>
      <c r="AD2967">
        <f>Y2967/('d_고정'!$B$8*'6_기대효과'!$H$7/8)</f>
        <v/>
      </c>
    </row>
    <row r="2968">
      <c r="A2968">
        <f>RAND()</f>
        <v/>
      </c>
      <c r="B2968">
        <f>IF('d_시나리오'!$J$2='d_시나리오'!$H$2,'d_시나리오'!$I$2,IF(A2968&lt;('d_시나리오'!$I$2-'d_시나리오'!$H$2)/('d_시나리오'!$J$2-'d_시나리오'!$H$2),'d_시나리오'!$H$2+SQRT(A2968*('d_시나리오'!$J$2-'d_시나리오'!$H$2)*('d_시나리오'!$I$2-'d_시나리오'!$H$2)),'d_시나리오'!$J$2-SQRT((1-A2968)*('d_시나리오'!$J$2-'d_시나리오'!$H$2)*('d_시나리오'!$J$2-'d_시나리오'!$I$2))))</f>
        <v/>
      </c>
      <c r="C2968">
        <f>RAND()</f>
        <v/>
      </c>
      <c r="D2968">
        <f>BETAINV(RAND(),IF(C2968&lt;'d_고정'!$B$26,'d_고정'!$B$23,'d_고정'!$B$16)+1,'d_고정'!$B$17-IF(C2968&lt;'d_고정'!$B$26,'d_고정'!$B$23,'d_고정'!$B$16)+1)*('d_고정'!$B$14+('d_고정'!$B$15-'d_고정'!$B$14)*RAND())</f>
        <v/>
      </c>
      <c r="E2968">
        <f>INDEX('d_분포'!$A$2:$A$28,RANDBETWEEN(1,27))</f>
        <v/>
      </c>
      <c r="F2968">
        <f>INDEX('d_분포'!$C$2:$C$5,RANDBETWEEN(1,4))*(0.9+0.2*RAND())</f>
        <v/>
      </c>
      <c r="G2968">
        <f>RAND()</f>
        <v/>
      </c>
      <c r="H2968">
        <f>(F2968+(1-F2968)*('d_고정'!$B$22*BETAINV(RAND(),IF(G2968&lt;'d_고정'!$B$26,'d_고정'!$B$25,'d_고정'!$B$20)+1,'d_고정'!$B$21-IF(G2968&lt;'d_고정'!$B$26,'d_고정'!$B$25,'d_고정'!$B$20)+1)+(1-'d_고정'!$B$22)*BETAINV(RAND(),IF(G2968&lt;'d_고정'!$B$26,'d_고정'!$B$24,'d_고정'!$B$18)+1,'d_고정'!$B$19-IF(G2968&lt;'d_고정'!$B$26,'d_고정'!$B$24,'d_고정'!$B$18)+1))*('d_고정'!$B$14+('d_고정'!$B$15-'d_고정'!$B$14)*RAND()))/F2968</f>
        <v/>
      </c>
      <c r="I2968">
        <f>RAND()</f>
        <v/>
      </c>
      <c r="J2968">
        <f>IF('d_시나리오'!$J$3='d_시나리오'!$H$3,'d_시나리오'!$I$3,IF(I2968&lt;('d_시나리오'!$I$3-'d_시나리오'!$H$3)/('d_시나리오'!$J$3-'d_시나리오'!$H$3),'d_시나리오'!$H$3+SQRT(I2968*('d_시나리오'!$J$3-'d_시나리오'!$H$3)*('d_시나리오'!$I$3-'d_시나리오'!$H$3)),'d_시나리오'!$J$3-SQRT((1-I2968)*('d_시나리오'!$J$3-'d_시나리오'!$H$3)*('d_시나리오'!$J$3-'d_시나리오'!$I$3))))</f>
        <v/>
      </c>
      <c r="K2968">
        <f>RAND()</f>
        <v/>
      </c>
      <c r="L2968">
        <f>IF('d_시나리오'!$J$4='d_시나리오'!$H$4,'d_시나리오'!$I$4,IF(K2968&lt;('d_시나리오'!$I$4-'d_시나리오'!$H$4)/('d_시나리오'!$J$4-'d_시나리오'!$H$4),'d_시나리오'!$H$4+SQRT(K2968*('d_시나리오'!$J$4-'d_시나리오'!$H$4)*('d_시나리오'!$I$4-'d_시나리오'!$H$4)),'d_시나리오'!$J$4-SQRT((1-K2968)*('d_시나리오'!$J$4-'d_시나리오'!$H$4)*('d_시나리오'!$J$4-'d_시나리오'!$I$4))))</f>
        <v/>
      </c>
      <c r="M2968">
        <f>RAND()</f>
        <v/>
      </c>
      <c r="N2968">
        <f>IF('d_시나리오'!$J$5='d_시나리오'!$H$5,'d_시나리오'!$I$5,IF(M2968&lt;('d_시나리오'!$I$5-'d_시나리오'!$H$5)/('d_시나리오'!$J$5-'d_시나리오'!$H$5),'d_시나리오'!$H$5+SQRT(M2968*('d_시나리오'!$J$5-'d_시나리오'!$H$5)*('d_시나리오'!$I$5-'d_시나리오'!$H$5)),'d_시나리오'!$J$5-SQRT((1-M2968)*('d_시나리오'!$J$5-'d_시나리오'!$H$5)*('d_시나리오'!$J$5-'d_시나리오'!$I$5))))</f>
        <v/>
      </c>
      <c r="O2968">
        <f>RAND()</f>
        <v/>
      </c>
      <c r="P2968">
        <f>IF('d_시나리오'!$J$6='d_시나리오'!$H$6,'d_시나리오'!$I$6,IF(O2968&lt;('d_시나리오'!$I$6-'d_시나리오'!$H$6)/('d_시나리오'!$J$6-'d_시나리오'!$H$6),'d_시나리오'!$H$6+SQRT(O2968*('d_시나리오'!$J$6-'d_시나리오'!$H$6)*('d_시나리오'!$I$6-'d_시나리오'!$H$6)),'d_시나리오'!$J$6-SQRT((1-O2968)*('d_시나리오'!$J$6-'d_시나리오'!$H$6)*('d_시나리오'!$J$6-'d_시나리오'!$I$6))))</f>
        <v/>
      </c>
      <c r="Q2968">
        <f>INDEX('d_분포'!$B$2:$B$57,RANDBETWEEN(1,56))</f>
        <v/>
      </c>
      <c r="R2968">
        <f>BETAINV(RAND(),5,5)</f>
        <v/>
      </c>
      <c r="S2968">
        <f>'d_고정'!$B$1*'6_기대효과'!$H$7*('d_시나리오'!$I$7/'d_고정'!$B$2)*B2968</f>
        <v/>
      </c>
      <c r="T2968">
        <f>S2968*D2968</f>
        <v/>
      </c>
      <c r="U2968">
        <f>S2968*F2968*H2968</f>
        <v/>
      </c>
      <c r="V2968">
        <f>S2968*F2968*(H2968-1)</f>
        <v/>
      </c>
      <c r="W2968">
        <f>U2968*J2968</f>
        <v/>
      </c>
      <c r="X2968">
        <f>T2968+W2968</f>
        <v/>
      </c>
      <c r="Y2968">
        <f>(T2968*E2968+W2968*L2968)*(1-R2968-'d_고정'!$B$13)</f>
        <v/>
      </c>
      <c r="Z2968">
        <f>(U2968*N2968*Q2968+'d_고정'!$B$3*('6_기대효과'!$H$7/8)*Q2968*'d_고정'!$B$10*P2968*('6_기대효과'!$K$7/'d_고정'!$B$9))*(1-R2968)</f>
        <v/>
      </c>
      <c r="AA2968">
        <f>W2968*L2968*(1-R2968-'d_고정'!$B$13)+U2968*MAX(N2968-'d_고정'!$B$10*P2968*('6_기대효과'!$K$7/'d_고정'!$B$9),0)*Q2968*(1-R2968)</f>
        <v/>
      </c>
      <c r="AB2968">
        <f>Y2968+Z2968</f>
        <v/>
      </c>
      <c r="AC2968">
        <f>Y2968/('d_고정'!$B$5*'6_기대효과'!$H$7/8)/'d_고정'!$B$6</f>
        <v/>
      </c>
      <c r="AD2968">
        <f>Y2968/('d_고정'!$B$8*'6_기대효과'!$H$7/8)</f>
        <v/>
      </c>
    </row>
    <row r="2969">
      <c r="A2969">
        <f>RAND()</f>
        <v/>
      </c>
      <c r="B2969">
        <f>IF('d_시나리오'!$J$2='d_시나리오'!$H$2,'d_시나리오'!$I$2,IF(A2969&lt;('d_시나리오'!$I$2-'d_시나리오'!$H$2)/('d_시나리오'!$J$2-'d_시나리오'!$H$2),'d_시나리오'!$H$2+SQRT(A2969*('d_시나리오'!$J$2-'d_시나리오'!$H$2)*('d_시나리오'!$I$2-'d_시나리오'!$H$2)),'d_시나리오'!$J$2-SQRT((1-A2969)*('d_시나리오'!$J$2-'d_시나리오'!$H$2)*('d_시나리오'!$J$2-'d_시나리오'!$I$2))))</f>
        <v/>
      </c>
      <c r="C2969">
        <f>RAND()</f>
        <v/>
      </c>
      <c r="D2969">
        <f>BETAINV(RAND(),IF(C2969&lt;'d_고정'!$B$26,'d_고정'!$B$23,'d_고정'!$B$16)+1,'d_고정'!$B$17-IF(C2969&lt;'d_고정'!$B$26,'d_고정'!$B$23,'d_고정'!$B$16)+1)*('d_고정'!$B$14+('d_고정'!$B$15-'d_고정'!$B$14)*RAND())</f>
        <v/>
      </c>
      <c r="E2969">
        <f>INDEX('d_분포'!$A$2:$A$28,RANDBETWEEN(1,27))</f>
        <v/>
      </c>
      <c r="F2969">
        <f>INDEX('d_분포'!$C$2:$C$5,RANDBETWEEN(1,4))*(0.9+0.2*RAND())</f>
        <v/>
      </c>
      <c r="G2969">
        <f>RAND()</f>
        <v/>
      </c>
      <c r="H2969">
        <f>(F2969+(1-F2969)*('d_고정'!$B$22*BETAINV(RAND(),IF(G2969&lt;'d_고정'!$B$26,'d_고정'!$B$25,'d_고정'!$B$20)+1,'d_고정'!$B$21-IF(G2969&lt;'d_고정'!$B$26,'d_고정'!$B$25,'d_고정'!$B$20)+1)+(1-'d_고정'!$B$22)*BETAINV(RAND(),IF(G2969&lt;'d_고정'!$B$26,'d_고정'!$B$24,'d_고정'!$B$18)+1,'d_고정'!$B$19-IF(G2969&lt;'d_고정'!$B$26,'d_고정'!$B$24,'d_고정'!$B$18)+1))*('d_고정'!$B$14+('d_고정'!$B$15-'d_고정'!$B$14)*RAND()))/F2969</f>
        <v/>
      </c>
      <c r="I2969">
        <f>RAND()</f>
        <v/>
      </c>
      <c r="J2969">
        <f>IF('d_시나리오'!$J$3='d_시나리오'!$H$3,'d_시나리오'!$I$3,IF(I2969&lt;('d_시나리오'!$I$3-'d_시나리오'!$H$3)/('d_시나리오'!$J$3-'d_시나리오'!$H$3),'d_시나리오'!$H$3+SQRT(I2969*('d_시나리오'!$J$3-'d_시나리오'!$H$3)*('d_시나리오'!$I$3-'d_시나리오'!$H$3)),'d_시나리오'!$J$3-SQRT((1-I2969)*('d_시나리오'!$J$3-'d_시나리오'!$H$3)*('d_시나리오'!$J$3-'d_시나리오'!$I$3))))</f>
        <v/>
      </c>
      <c r="K2969">
        <f>RAND()</f>
        <v/>
      </c>
      <c r="L2969">
        <f>IF('d_시나리오'!$J$4='d_시나리오'!$H$4,'d_시나리오'!$I$4,IF(K2969&lt;('d_시나리오'!$I$4-'d_시나리오'!$H$4)/('d_시나리오'!$J$4-'d_시나리오'!$H$4),'d_시나리오'!$H$4+SQRT(K2969*('d_시나리오'!$J$4-'d_시나리오'!$H$4)*('d_시나리오'!$I$4-'d_시나리오'!$H$4)),'d_시나리오'!$J$4-SQRT((1-K2969)*('d_시나리오'!$J$4-'d_시나리오'!$H$4)*('d_시나리오'!$J$4-'d_시나리오'!$I$4))))</f>
        <v/>
      </c>
      <c r="M2969">
        <f>RAND()</f>
        <v/>
      </c>
      <c r="N2969">
        <f>IF('d_시나리오'!$J$5='d_시나리오'!$H$5,'d_시나리오'!$I$5,IF(M2969&lt;('d_시나리오'!$I$5-'d_시나리오'!$H$5)/('d_시나리오'!$J$5-'d_시나리오'!$H$5),'d_시나리오'!$H$5+SQRT(M2969*('d_시나리오'!$J$5-'d_시나리오'!$H$5)*('d_시나리오'!$I$5-'d_시나리오'!$H$5)),'d_시나리오'!$J$5-SQRT((1-M2969)*('d_시나리오'!$J$5-'d_시나리오'!$H$5)*('d_시나리오'!$J$5-'d_시나리오'!$I$5))))</f>
        <v/>
      </c>
      <c r="O2969">
        <f>RAND()</f>
        <v/>
      </c>
      <c r="P2969">
        <f>IF('d_시나리오'!$J$6='d_시나리오'!$H$6,'d_시나리오'!$I$6,IF(O2969&lt;('d_시나리오'!$I$6-'d_시나리오'!$H$6)/('d_시나리오'!$J$6-'d_시나리오'!$H$6),'d_시나리오'!$H$6+SQRT(O2969*('d_시나리오'!$J$6-'d_시나리오'!$H$6)*('d_시나리오'!$I$6-'d_시나리오'!$H$6)),'d_시나리오'!$J$6-SQRT((1-O2969)*('d_시나리오'!$J$6-'d_시나리오'!$H$6)*('d_시나리오'!$J$6-'d_시나리오'!$I$6))))</f>
        <v/>
      </c>
      <c r="Q2969">
        <f>INDEX('d_분포'!$B$2:$B$57,RANDBETWEEN(1,56))</f>
        <v/>
      </c>
      <c r="R2969">
        <f>BETAINV(RAND(),5,5)</f>
        <v/>
      </c>
      <c r="S2969">
        <f>'d_고정'!$B$1*'6_기대효과'!$H$7*('d_시나리오'!$I$7/'d_고정'!$B$2)*B2969</f>
        <v/>
      </c>
      <c r="T2969">
        <f>S2969*D2969</f>
        <v/>
      </c>
      <c r="U2969">
        <f>S2969*F2969*H2969</f>
        <v/>
      </c>
      <c r="V2969">
        <f>S2969*F2969*(H2969-1)</f>
        <v/>
      </c>
      <c r="W2969">
        <f>U2969*J2969</f>
        <v/>
      </c>
      <c r="X2969">
        <f>T2969+W2969</f>
        <v/>
      </c>
      <c r="Y2969">
        <f>(T2969*E2969+W2969*L2969)*(1-R2969-'d_고정'!$B$13)</f>
        <v/>
      </c>
      <c r="Z2969">
        <f>(U2969*N2969*Q2969+'d_고정'!$B$3*('6_기대효과'!$H$7/8)*Q2969*'d_고정'!$B$10*P2969*('6_기대효과'!$K$7/'d_고정'!$B$9))*(1-R2969)</f>
        <v/>
      </c>
      <c r="AA2969">
        <f>W2969*L2969*(1-R2969-'d_고정'!$B$13)+U2969*MAX(N2969-'d_고정'!$B$10*P2969*('6_기대효과'!$K$7/'d_고정'!$B$9),0)*Q2969*(1-R2969)</f>
        <v/>
      </c>
      <c r="AB2969">
        <f>Y2969+Z2969</f>
        <v/>
      </c>
      <c r="AC2969">
        <f>Y2969/('d_고정'!$B$5*'6_기대효과'!$H$7/8)/'d_고정'!$B$6</f>
        <v/>
      </c>
      <c r="AD2969">
        <f>Y2969/('d_고정'!$B$8*'6_기대효과'!$H$7/8)</f>
        <v/>
      </c>
    </row>
    <row r="2970">
      <c r="A2970">
        <f>RAND()</f>
        <v/>
      </c>
      <c r="B2970">
        <f>IF('d_시나리오'!$J$2='d_시나리오'!$H$2,'d_시나리오'!$I$2,IF(A2970&lt;('d_시나리오'!$I$2-'d_시나리오'!$H$2)/('d_시나리오'!$J$2-'d_시나리오'!$H$2),'d_시나리오'!$H$2+SQRT(A2970*('d_시나리오'!$J$2-'d_시나리오'!$H$2)*('d_시나리오'!$I$2-'d_시나리오'!$H$2)),'d_시나리오'!$J$2-SQRT((1-A2970)*('d_시나리오'!$J$2-'d_시나리오'!$H$2)*('d_시나리오'!$J$2-'d_시나리오'!$I$2))))</f>
        <v/>
      </c>
      <c r="C2970">
        <f>RAND()</f>
        <v/>
      </c>
      <c r="D2970">
        <f>BETAINV(RAND(),IF(C2970&lt;'d_고정'!$B$26,'d_고정'!$B$23,'d_고정'!$B$16)+1,'d_고정'!$B$17-IF(C2970&lt;'d_고정'!$B$26,'d_고정'!$B$23,'d_고정'!$B$16)+1)*('d_고정'!$B$14+('d_고정'!$B$15-'d_고정'!$B$14)*RAND())</f>
        <v/>
      </c>
      <c r="E2970">
        <f>INDEX('d_분포'!$A$2:$A$28,RANDBETWEEN(1,27))</f>
        <v/>
      </c>
      <c r="F2970">
        <f>INDEX('d_분포'!$C$2:$C$5,RANDBETWEEN(1,4))*(0.9+0.2*RAND())</f>
        <v/>
      </c>
      <c r="G2970">
        <f>RAND()</f>
        <v/>
      </c>
      <c r="H2970">
        <f>(F2970+(1-F2970)*('d_고정'!$B$22*BETAINV(RAND(),IF(G2970&lt;'d_고정'!$B$26,'d_고정'!$B$25,'d_고정'!$B$20)+1,'d_고정'!$B$21-IF(G2970&lt;'d_고정'!$B$26,'d_고정'!$B$25,'d_고정'!$B$20)+1)+(1-'d_고정'!$B$22)*BETAINV(RAND(),IF(G2970&lt;'d_고정'!$B$26,'d_고정'!$B$24,'d_고정'!$B$18)+1,'d_고정'!$B$19-IF(G2970&lt;'d_고정'!$B$26,'d_고정'!$B$24,'d_고정'!$B$18)+1))*('d_고정'!$B$14+('d_고정'!$B$15-'d_고정'!$B$14)*RAND()))/F2970</f>
        <v/>
      </c>
      <c r="I2970">
        <f>RAND()</f>
        <v/>
      </c>
      <c r="J2970">
        <f>IF('d_시나리오'!$J$3='d_시나리오'!$H$3,'d_시나리오'!$I$3,IF(I2970&lt;('d_시나리오'!$I$3-'d_시나리오'!$H$3)/('d_시나리오'!$J$3-'d_시나리오'!$H$3),'d_시나리오'!$H$3+SQRT(I2970*('d_시나리오'!$J$3-'d_시나리오'!$H$3)*('d_시나리오'!$I$3-'d_시나리오'!$H$3)),'d_시나리오'!$J$3-SQRT((1-I2970)*('d_시나리오'!$J$3-'d_시나리오'!$H$3)*('d_시나리오'!$J$3-'d_시나리오'!$I$3))))</f>
        <v/>
      </c>
      <c r="K2970">
        <f>RAND()</f>
        <v/>
      </c>
      <c r="L2970">
        <f>IF('d_시나리오'!$J$4='d_시나리오'!$H$4,'d_시나리오'!$I$4,IF(K2970&lt;('d_시나리오'!$I$4-'d_시나리오'!$H$4)/('d_시나리오'!$J$4-'d_시나리오'!$H$4),'d_시나리오'!$H$4+SQRT(K2970*('d_시나리오'!$J$4-'d_시나리오'!$H$4)*('d_시나리오'!$I$4-'d_시나리오'!$H$4)),'d_시나리오'!$J$4-SQRT((1-K2970)*('d_시나리오'!$J$4-'d_시나리오'!$H$4)*('d_시나리오'!$J$4-'d_시나리오'!$I$4))))</f>
        <v/>
      </c>
      <c r="M2970">
        <f>RAND()</f>
        <v/>
      </c>
      <c r="N2970">
        <f>IF('d_시나리오'!$J$5='d_시나리오'!$H$5,'d_시나리오'!$I$5,IF(M2970&lt;('d_시나리오'!$I$5-'d_시나리오'!$H$5)/('d_시나리오'!$J$5-'d_시나리오'!$H$5),'d_시나리오'!$H$5+SQRT(M2970*('d_시나리오'!$J$5-'d_시나리오'!$H$5)*('d_시나리오'!$I$5-'d_시나리오'!$H$5)),'d_시나리오'!$J$5-SQRT((1-M2970)*('d_시나리오'!$J$5-'d_시나리오'!$H$5)*('d_시나리오'!$J$5-'d_시나리오'!$I$5))))</f>
        <v/>
      </c>
      <c r="O2970">
        <f>RAND()</f>
        <v/>
      </c>
      <c r="P2970">
        <f>IF('d_시나리오'!$J$6='d_시나리오'!$H$6,'d_시나리오'!$I$6,IF(O2970&lt;('d_시나리오'!$I$6-'d_시나리오'!$H$6)/('d_시나리오'!$J$6-'d_시나리오'!$H$6),'d_시나리오'!$H$6+SQRT(O2970*('d_시나리오'!$J$6-'d_시나리오'!$H$6)*('d_시나리오'!$I$6-'d_시나리오'!$H$6)),'d_시나리오'!$J$6-SQRT((1-O2970)*('d_시나리오'!$J$6-'d_시나리오'!$H$6)*('d_시나리오'!$J$6-'d_시나리오'!$I$6))))</f>
        <v/>
      </c>
      <c r="Q2970">
        <f>INDEX('d_분포'!$B$2:$B$57,RANDBETWEEN(1,56))</f>
        <v/>
      </c>
      <c r="R2970">
        <f>BETAINV(RAND(),5,5)</f>
        <v/>
      </c>
      <c r="S2970">
        <f>'d_고정'!$B$1*'6_기대효과'!$H$7*('d_시나리오'!$I$7/'d_고정'!$B$2)*B2970</f>
        <v/>
      </c>
      <c r="T2970">
        <f>S2970*D2970</f>
        <v/>
      </c>
      <c r="U2970">
        <f>S2970*F2970*H2970</f>
        <v/>
      </c>
      <c r="V2970">
        <f>S2970*F2970*(H2970-1)</f>
        <v/>
      </c>
      <c r="W2970">
        <f>U2970*J2970</f>
        <v/>
      </c>
      <c r="X2970">
        <f>T2970+W2970</f>
        <v/>
      </c>
      <c r="Y2970">
        <f>(T2970*E2970+W2970*L2970)*(1-R2970-'d_고정'!$B$13)</f>
        <v/>
      </c>
      <c r="Z2970">
        <f>(U2970*N2970*Q2970+'d_고정'!$B$3*('6_기대효과'!$H$7/8)*Q2970*'d_고정'!$B$10*P2970*('6_기대효과'!$K$7/'d_고정'!$B$9))*(1-R2970)</f>
        <v/>
      </c>
      <c r="AA2970">
        <f>W2970*L2970*(1-R2970-'d_고정'!$B$13)+U2970*MAX(N2970-'d_고정'!$B$10*P2970*('6_기대효과'!$K$7/'d_고정'!$B$9),0)*Q2970*(1-R2970)</f>
        <v/>
      </c>
      <c r="AB2970">
        <f>Y2970+Z2970</f>
        <v/>
      </c>
      <c r="AC2970">
        <f>Y2970/('d_고정'!$B$5*'6_기대효과'!$H$7/8)/'d_고정'!$B$6</f>
        <v/>
      </c>
      <c r="AD2970">
        <f>Y2970/('d_고정'!$B$8*'6_기대효과'!$H$7/8)</f>
        <v/>
      </c>
    </row>
    <row r="2971">
      <c r="A2971">
        <f>RAND()</f>
        <v/>
      </c>
      <c r="B2971">
        <f>IF('d_시나리오'!$J$2='d_시나리오'!$H$2,'d_시나리오'!$I$2,IF(A2971&lt;('d_시나리오'!$I$2-'d_시나리오'!$H$2)/('d_시나리오'!$J$2-'d_시나리오'!$H$2),'d_시나리오'!$H$2+SQRT(A2971*('d_시나리오'!$J$2-'d_시나리오'!$H$2)*('d_시나리오'!$I$2-'d_시나리오'!$H$2)),'d_시나리오'!$J$2-SQRT((1-A2971)*('d_시나리오'!$J$2-'d_시나리오'!$H$2)*('d_시나리오'!$J$2-'d_시나리오'!$I$2))))</f>
        <v/>
      </c>
      <c r="C2971">
        <f>RAND()</f>
        <v/>
      </c>
      <c r="D2971">
        <f>BETAINV(RAND(),IF(C2971&lt;'d_고정'!$B$26,'d_고정'!$B$23,'d_고정'!$B$16)+1,'d_고정'!$B$17-IF(C2971&lt;'d_고정'!$B$26,'d_고정'!$B$23,'d_고정'!$B$16)+1)*('d_고정'!$B$14+('d_고정'!$B$15-'d_고정'!$B$14)*RAND())</f>
        <v/>
      </c>
      <c r="E2971">
        <f>INDEX('d_분포'!$A$2:$A$28,RANDBETWEEN(1,27))</f>
        <v/>
      </c>
      <c r="F2971">
        <f>INDEX('d_분포'!$C$2:$C$5,RANDBETWEEN(1,4))*(0.9+0.2*RAND())</f>
        <v/>
      </c>
      <c r="G2971">
        <f>RAND()</f>
        <v/>
      </c>
      <c r="H2971">
        <f>(F2971+(1-F2971)*('d_고정'!$B$22*BETAINV(RAND(),IF(G2971&lt;'d_고정'!$B$26,'d_고정'!$B$25,'d_고정'!$B$20)+1,'d_고정'!$B$21-IF(G2971&lt;'d_고정'!$B$26,'d_고정'!$B$25,'d_고정'!$B$20)+1)+(1-'d_고정'!$B$22)*BETAINV(RAND(),IF(G2971&lt;'d_고정'!$B$26,'d_고정'!$B$24,'d_고정'!$B$18)+1,'d_고정'!$B$19-IF(G2971&lt;'d_고정'!$B$26,'d_고정'!$B$24,'d_고정'!$B$18)+1))*('d_고정'!$B$14+('d_고정'!$B$15-'d_고정'!$B$14)*RAND()))/F2971</f>
        <v/>
      </c>
      <c r="I2971">
        <f>RAND()</f>
        <v/>
      </c>
      <c r="J2971">
        <f>IF('d_시나리오'!$J$3='d_시나리오'!$H$3,'d_시나리오'!$I$3,IF(I2971&lt;('d_시나리오'!$I$3-'d_시나리오'!$H$3)/('d_시나리오'!$J$3-'d_시나리오'!$H$3),'d_시나리오'!$H$3+SQRT(I2971*('d_시나리오'!$J$3-'d_시나리오'!$H$3)*('d_시나리오'!$I$3-'d_시나리오'!$H$3)),'d_시나리오'!$J$3-SQRT((1-I2971)*('d_시나리오'!$J$3-'d_시나리오'!$H$3)*('d_시나리오'!$J$3-'d_시나리오'!$I$3))))</f>
        <v/>
      </c>
      <c r="K2971">
        <f>RAND()</f>
        <v/>
      </c>
      <c r="L2971">
        <f>IF('d_시나리오'!$J$4='d_시나리오'!$H$4,'d_시나리오'!$I$4,IF(K2971&lt;('d_시나리오'!$I$4-'d_시나리오'!$H$4)/('d_시나리오'!$J$4-'d_시나리오'!$H$4),'d_시나리오'!$H$4+SQRT(K2971*('d_시나리오'!$J$4-'d_시나리오'!$H$4)*('d_시나리오'!$I$4-'d_시나리오'!$H$4)),'d_시나리오'!$J$4-SQRT((1-K2971)*('d_시나리오'!$J$4-'d_시나리오'!$H$4)*('d_시나리오'!$J$4-'d_시나리오'!$I$4))))</f>
        <v/>
      </c>
      <c r="M2971">
        <f>RAND()</f>
        <v/>
      </c>
      <c r="N2971">
        <f>IF('d_시나리오'!$J$5='d_시나리오'!$H$5,'d_시나리오'!$I$5,IF(M2971&lt;('d_시나리오'!$I$5-'d_시나리오'!$H$5)/('d_시나리오'!$J$5-'d_시나리오'!$H$5),'d_시나리오'!$H$5+SQRT(M2971*('d_시나리오'!$J$5-'d_시나리오'!$H$5)*('d_시나리오'!$I$5-'d_시나리오'!$H$5)),'d_시나리오'!$J$5-SQRT((1-M2971)*('d_시나리오'!$J$5-'d_시나리오'!$H$5)*('d_시나리오'!$J$5-'d_시나리오'!$I$5))))</f>
        <v/>
      </c>
      <c r="O2971">
        <f>RAND()</f>
        <v/>
      </c>
      <c r="P2971">
        <f>IF('d_시나리오'!$J$6='d_시나리오'!$H$6,'d_시나리오'!$I$6,IF(O2971&lt;('d_시나리오'!$I$6-'d_시나리오'!$H$6)/('d_시나리오'!$J$6-'d_시나리오'!$H$6),'d_시나리오'!$H$6+SQRT(O2971*('d_시나리오'!$J$6-'d_시나리오'!$H$6)*('d_시나리오'!$I$6-'d_시나리오'!$H$6)),'d_시나리오'!$J$6-SQRT((1-O2971)*('d_시나리오'!$J$6-'d_시나리오'!$H$6)*('d_시나리오'!$J$6-'d_시나리오'!$I$6))))</f>
        <v/>
      </c>
      <c r="Q2971">
        <f>INDEX('d_분포'!$B$2:$B$57,RANDBETWEEN(1,56))</f>
        <v/>
      </c>
      <c r="R2971">
        <f>BETAINV(RAND(),5,5)</f>
        <v/>
      </c>
      <c r="S2971">
        <f>'d_고정'!$B$1*'6_기대효과'!$H$7*('d_시나리오'!$I$7/'d_고정'!$B$2)*B2971</f>
        <v/>
      </c>
      <c r="T2971">
        <f>S2971*D2971</f>
        <v/>
      </c>
      <c r="U2971">
        <f>S2971*F2971*H2971</f>
        <v/>
      </c>
      <c r="V2971">
        <f>S2971*F2971*(H2971-1)</f>
        <v/>
      </c>
      <c r="W2971">
        <f>U2971*J2971</f>
        <v/>
      </c>
      <c r="X2971">
        <f>T2971+W2971</f>
        <v/>
      </c>
      <c r="Y2971">
        <f>(T2971*E2971+W2971*L2971)*(1-R2971-'d_고정'!$B$13)</f>
        <v/>
      </c>
      <c r="Z2971">
        <f>(U2971*N2971*Q2971+'d_고정'!$B$3*('6_기대효과'!$H$7/8)*Q2971*'d_고정'!$B$10*P2971*('6_기대효과'!$K$7/'d_고정'!$B$9))*(1-R2971)</f>
        <v/>
      </c>
      <c r="AA2971">
        <f>W2971*L2971*(1-R2971-'d_고정'!$B$13)+U2971*MAX(N2971-'d_고정'!$B$10*P2971*('6_기대효과'!$K$7/'d_고정'!$B$9),0)*Q2971*(1-R2971)</f>
        <v/>
      </c>
      <c r="AB2971">
        <f>Y2971+Z2971</f>
        <v/>
      </c>
      <c r="AC2971">
        <f>Y2971/('d_고정'!$B$5*'6_기대효과'!$H$7/8)/'d_고정'!$B$6</f>
        <v/>
      </c>
      <c r="AD2971">
        <f>Y2971/('d_고정'!$B$8*'6_기대효과'!$H$7/8)</f>
        <v/>
      </c>
    </row>
    <row r="2972">
      <c r="A2972">
        <f>RAND()</f>
        <v/>
      </c>
      <c r="B2972">
        <f>IF('d_시나리오'!$J$2='d_시나리오'!$H$2,'d_시나리오'!$I$2,IF(A2972&lt;('d_시나리오'!$I$2-'d_시나리오'!$H$2)/('d_시나리오'!$J$2-'d_시나리오'!$H$2),'d_시나리오'!$H$2+SQRT(A2972*('d_시나리오'!$J$2-'d_시나리오'!$H$2)*('d_시나리오'!$I$2-'d_시나리오'!$H$2)),'d_시나리오'!$J$2-SQRT((1-A2972)*('d_시나리오'!$J$2-'d_시나리오'!$H$2)*('d_시나리오'!$J$2-'d_시나리오'!$I$2))))</f>
        <v/>
      </c>
      <c r="C2972">
        <f>RAND()</f>
        <v/>
      </c>
      <c r="D2972">
        <f>BETAINV(RAND(),IF(C2972&lt;'d_고정'!$B$26,'d_고정'!$B$23,'d_고정'!$B$16)+1,'d_고정'!$B$17-IF(C2972&lt;'d_고정'!$B$26,'d_고정'!$B$23,'d_고정'!$B$16)+1)*('d_고정'!$B$14+('d_고정'!$B$15-'d_고정'!$B$14)*RAND())</f>
        <v/>
      </c>
      <c r="E2972">
        <f>INDEX('d_분포'!$A$2:$A$28,RANDBETWEEN(1,27))</f>
        <v/>
      </c>
      <c r="F2972">
        <f>INDEX('d_분포'!$C$2:$C$5,RANDBETWEEN(1,4))*(0.9+0.2*RAND())</f>
        <v/>
      </c>
      <c r="G2972">
        <f>RAND()</f>
        <v/>
      </c>
      <c r="H2972">
        <f>(F2972+(1-F2972)*('d_고정'!$B$22*BETAINV(RAND(),IF(G2972&lt;'d_고정'!$B$26,'d_고정'!$B$25,'d_고정'!$B$20)+1,'d_고정'!$B$21-IF(G2972&lt;'d_고정'!$B$26,'d_고정'!$B$25,'d_고정'!$B$20)+1)+(1-'d_고정'!$B$22)*BETAINV(RAND(),IF(G2972&lt;'d_고정'!$B$26,'d_고정'!$B$24,'d_고정'!$B$18)+1,'d_고정'!$B$19-IF(G2972&lt;'d_고정'!$B$26,'d_고정'!$B$24,'d_고정'!$B$18)+1))*('d_고정'!$B$14+('d_고정'!$B$15-'d_고정'!$B$14)*RAND()))/F2972</f>
        <v/>
      </c>
      <c r="I2972">
        <f>RAND()</f>
        <v/>
      </c>
      <c r="J2972">
        <f>IF('d_시나리오'!$J$3='d_시나리오'!$H$3,'d_시나리오'!$I$3,IF(I2972&lt;('d_시나리오'!$I$3-'d_시나리오'!$H$3)/('d_시나리오'!$J$3-'d_시나리오'!$H$3),'d_시나리오'!$H$3+SQRT(I2972*('d_시나리오'!$J$3-'d_시나리오'!$H$3)*('d_시나리오'!$I$3-'d_시나리오'!$H$3)),'d_시나리오'!$J$3-SQRT((1-I2972)*('d_시나리오'!$J$3-'d_시나리오'!$H$3)*('d_시나리오'!$J$3-'d_시나리오'!$I$3))))</f>
        <v/>
      </c>
      <c r="K2972">
        <f>RAND()</f>
        <v/>
      </c>
      <c r="L2972">
        <f>IF('d_시나리오'!$J$4='d_시나리오'!$H$4,'d_시나리오'!$I$4,IF(K2972&lt;('d_시나리오'!$I$4-'d_시나리오'!$H$4)/('d_시나리오'!$J$4-'d_시나리오'!$H$4),'d_시나리오'!$H$4+SQRT(K2972*('d_시나리오'!$J$4-'d_시나리오'!$H$4)*('d_시나리오'!$I$4-'d_시나리오'!$H$4)),'d_시나리오'!$J$4-SQRT((1-K2972)*('d_시나리오'!$J$4-'d_시나리오'!$H$4)*('d_시나리오'!$J$4-'d_시나리오'!$I$4))))</f>
        <v/>
      </c>
      <c r="M2972">
        <f>RAND()</f>
        <v/>
      </c>
      <c r="N2972">
        <f>IF('d_시나리오'!$J$5='d_시나리오'!$H$5,'d_시나리오'!$I$5,IF(M2972&lt;('d_시나리오'!$I$5-'d_시나리오'!$H$5)/('d_시나리오'!$J$5-'d_시나리오'!$H$5),'d_시나리오'!$H$5+SQRT(M2972*('d_시나리오'!$J$5-'d_시나리오'!$H$5)*('d_시나리오'!$I$5-'d_시나리오'!$H$5)),'d_시나리오'!$J$5-SQRT((1-M2972)*('d_시나리오'!$J$5-'d_시나리오'!$H$5)*('d_시나리오'!$J$5-'d_시나리오'!$I$5))))</f>
        <v/>
      </c>
      <c r="O2972">
        <f>RAND()</f>
        <v/>
      </c>
      <c r="P2972">
        <f>IF('d_시나리오'!$J$6='d_시나리오'!$H$6,'d_시나리오'!$I$6,IF(O2972&lt;('d_시나리오'!$I$6-'d_시나리오'!$H$6)/('d_시나리오'!$J$6-'d_시나리오'!$H$6),'d_시나리오'!$H$6+SQRT(O2972*('d_시나리오'!$J$6-'d_시나리오'!$H$6)*('d_시나리오'!$I$6-'d_시나리오'!$H$6)),'d_시나리오'!$J$6-SQRT((1-O2972)*('d_시나리오'!$J$6-'d_시나리오'!$H$6)*('d_시나리오'!$J$6-'d_시나리오'!$I$6))))</f>
        <v/>
      </c>
      <c r="Q2972">
        <f>INDEX('d_분포'!$B$2:$B$57,RANDBETWEEN(1,56))</f>
        <v/>
      </c>
      <c r="R2972">
        <f>BETAINV(RAND(),5,5)</f>
        <v/>
      </c>
      <c r="S2972">
        <f>'d_고정'!$B$1*'6_기대효과'!$H$7*('d_시나리오'!$I$7/'d_고정'!$B$2)*B2972</f>
        <v/>
      </c>
      <c r="T2972">
        <f>S2972*D2972</f>
        <v/>
      </c>
      <c r="U2972">
        <f>S2972*F2972*H2972</f>
        <v/>
      </c>
      <c r="V2972">
        <f>S2972*F2972*(H2972-1)</f>
        <v/>
      </c>
      <c r="W2972">
        <f>U2972*J2972</f>
        <v/>
      </c>
      <c r="X2972">
        <f>T2972+W2972</f>
        <v/>
      </c>
      <c r="Y2972">
        <f>(T2972*E2972+W2972*L2972)*(1-R2972-'d_고정'!$B$13)</f>
        <v/>
      </c>
      <c r="Z2972">
        <f>(U2972*N2972*Q2972+'d_고정'!$B$3*('6_기대효과'!$H$7/8)*Q2972*'d_고정'!$B$10*P2972*('6_기대효과'!$K$7/'d_고정'!$B$9))*(1-R2972)</f>
        <v/>
      </c>
      <c r="AA2972">
        <f>W2972*L2972*(1-R2972-'d_고정'!$B$13)+U2972*MAX(N2972-'d_고정'!$B$10*P2972*('6_기대효과'!$K$7/'d_고정'!$B$9),0)*Q2972*(1-R2972)</f>
        <v/>
      </c>
      <c r="AB2972">
        <f>Y2972+Z2972</f>
        <v/>
      </c>
      <c r="AC2972">
        <f>Y2972/('d_고정'!$B$5*'6_기대효과'!$H$7/8)/'d_고정'!$B$6</f>
        <v/>
      </c>
      <c r="AD2972">
        <f>Y2972/('d_고정'!$B$8*'6_기대효과'!$H$7/8)</f>
        <v/>
      </c>
    </row>
    <row r="2973">
      <c r="A2973">
        <f>RAND()</f>
        <v/>
      </c>
      <c r="B2973">
        <f>IF('d_시나리오'!$J$2='d_시나리오'!$H$2,'d_시나리오'!$I$2,IF(A2973&lt;('d_시나리오'!$I$2-'d_시나리오'!$H$2)/('d_시나리오'!$J$2-'d_시나리오'!$H$2),'d_시나리오'!$H$2+SQRT(A2973*('d_시나리오'!$J$2-'d_시나리오'!$H$2)*('d_시나리오'!$I$2-'d_시나리오'!$H$2)),'d_시나리오'!$J$2-SQRT((1-A2973)*('d_시나리오'!$J$2-'d_시나리오'!$H$2)*('d_시나리오'!$J$2-'d_시나리오'!$I$2))))</f>
        <v/>
      </c>
      <c r="C2973">
        <f>RAND()</f>
        <v/>
      </c>
      <c r="D2973">
        <f>BETAINV(RAND(),IF(C2973&lt;'d_고정'!$B$26,'d_고정'!$B$23,'d_고정'!$B$16)+1,'d_고정'!$B$17-IF(C2973&lt;'d_고정'!$B$26,'d_고정'!$B$23,'d_고정'!$B$16)+1)*('d_고정'!$B$14+('d_고정'!$B$15-'d_고정'!$B$14)*RAND())</f>
        <v/>
      </c>
      <c r="E2973">
        <f>INDEX('d_분포'!$A$2:$A$28,RANDBETWEEN(1,27))</f>
        <v/>
      </c>
      <c r="F2973">
        <f>INDEX('d_분포'!$C$2:$C$5,RANDBETWEEN(1,4))*(0.9+0.2*RAND())</f>
        <v/>
      </c>
      <c r="G2973">
        <f>RAND()</f>
        <v/>
      </c>
      <c r="H2973">
        <f>(F2973+(1-F2973)*('d_고정'!$B$22*BETAINV(RAND(),IF(G2973&lt;'d_고정'!$B$26,'d_고정'!$B$25,'d_고정'!$B$20)+1,'d_고정'!$B$21-IF(G2973&lt;'d_고정'!$B$26,'d_고정'!$B$25,'d_고정'!$B$20)+1)+(1-'d_고정'!$B$22)*BETAINV(RAND(),IF(G2973&lt;'d_고정'!$B$26,'d_고정'!$B$24,'d_고정'!$B$18)+1,'d_고정'!$B$19-IF(G2973&lt;'d_고정'!$B$26,'d_고정'!$B$24,'d_고정'!$B$18)+1))*('d_고정'!$B$14+('d_고정'!$B$15-'d_고정'!$B$14)*RAND()))/F2973</f>
        <v/>
      </c>
      <c r="I2973">
        <f>RAND()</f>
        <v/>
      </c>
      <c r="J2973">
        <f>IF('d_시나리오'!$J$3='d_시나리오'!$H$3,'d_시나리오'!$I$3,IF(I2973&lt;('d_시나리오'!$I$3-'d_시나리오'!$H$3)/('d_시나리오'!$J$3-'d_시나리오'!$H$3),'d_시나리오'!$H$3+SQRT(I2973*('d_시나리오'!$J$3-'d_시나리오'!$H$3)*('d_시나리오'!$I$3-'d_시나리오'!$H$3)),'d_시나리오'!$J$3-SQRT((1-I2973)*('d_시나리오'!$J$3-'d_시나리오'!$H$3)*('d_시나리오'!$J$3-'d_시나리오'!$I$3))))</f>
        <v/>
      </c>
      <c r="K2973">
        <f>RAND()</f>
        <v/>
      </c>
      <c r="L2973">
        <f>IF('d_시나리오'!$J$4='d_시나리오'!$H$4,'d_시나리오'!$I$4,IF(K2973&lt;('d_시나리오'!$I$4-'d_시나리오'!$H$4)/('d_시나리오'!$J$4-'d_시나리오'!$H$4),'d_시나리오'!$H$4+SQRT(K2973*('d_시나리오'!$J$4-'d_시나리오'!$H$4)*('d_시나리오'!$I$4-'d_시나리오'!$H$4)),'d_시나리오'!$J$4-SQRT((1-K2973)*('d_시나리오'!$J$4-'d_시나리오'!$H$4)*('d_시나리오'!$J$4-'d_시나리오'!$I$4))))</f>
        <v/>
      </c>
      <c r="M2973">
        <f>RAND()</f>
        <v/>
      </c>
      <c r="N2973">
        <f>IF('d_시나리오'!$J$5='d_시나리오'!$H$5,'d_시나리오'!$I$5,IF(M2973&lt;('d_시나리오'!$I$5-'d_시나리오'!$H$5)/('d_시나리오'!$J$5-'d_시나리오'!$H$5),'d_시나리오'!$H$5+SQRT(M2973*('d_시나리오'!$J$5-'d_시나리오'!$H$5)*('d_시나리오'!$I$5-'d_시나리오'!$H$5)),'d_시나리오'!$J$5-SQRT((1-M2973)*('d_시나리오'!$J$5-'d_시나리오'!$H$5)*('d_시나리오'!$J$5-'d_시나리오'!$I$5))))</f>
        <v/>
      </c>
      <c r="O2973">
        <f>RAND()</f>
        <v/>
      </c>
      <c r="P2973">
        <f>IF('d_시나리오'!$J$6='d_시나리오'!$H$6,'d_시나리오'!$I$6,IF(O2973&lt;('d_시나리오'!$I$6-'d_시나리오'!$H$6)/('d_시나리오'!$J$6-'d_시나리오'!$H$6),'d_시나리오'!$H$6+SQRT(O2973*('d_시나리오'!$J$6-'d_시나리오'!$H$6)*('d_시나리오'!$I$6-'d_시나리오'!$H$6)),'d_시나리오'!$J$6-SQRT((1-O2973)*('d_시나리오'!$J$6-'d_시나리오'!$H$6)*('d_시나리오'!$J$6-'d_시나리오'!$I$6))))</f>
        <v/>
      </c>
      <c r="Q2973">
        <f>INDEX('d_분포'!$B$2:$B$57,RANDBETWEEN(1,56))</f>
        <v/>
      </c>
      <c r="R2973">
        <f>BETAINV(RAND(),5,5)</f>
        <v/>
      </c>
      <c r="S2973">
        <f>'d_고정'!$B$1*'6_기대효과'!$H$7*('d_시나리오'!$I$7/'d_고정'!$B$2)*B2973</f>
        <v/>
      </c>
      <c r="T2973">
        <f>S2973*D2973</f>
        <v/>
      </c>
      <c r="U2973">
        <f>S2973*F2973*H2973</f>
        <v/>
      </c>
      <c r="V2973">
        <f>S2973*F2973*(H2973-1)</f>
        <v/>
      </c>
      <c r="W2973">
        <f>U2973*J2973</f>
        <v/>
      </c>
      <c r="X2973">
        <f>T2973+W2973</f>
        <v/>
      </c>
      <c r="Y2973">
        <f>(T2973*E2973+W2973*L2973)*(1-R2973-'d_고정'!$B$13)</f>
        <v/>
      </c>
      <c r="Z2973">
        <f>(U2973*N2973*Q2973+'d_고정'!$B$3*('6_기대효과'!$H$7/8)*Q2973*'d_고정'!$B$10*P2973*('6_기대효과'!$K$7/'d_고정'!$B$9))*(1-R2973)</f>
        <v/>
      </c>
      <c r="AA2973">
        <f>W2973*L2973*(1-R2973-'d_고정'!$B$13)+U2973*MAX(N2973-'d_고정'!$B$10*P2973*('6_기대효과'!$K$7/'d_고정'!$B$9),0)*Q2973*(1-R2973)</f>
        <v/>
      </c>
      <c r="AB2973">
        <f>Y2973+Z2973</f>
        <v/>
      </c>
      <c r="AC2973">
        <f>Y2973/('d_고정'!$B$5*'6_기대효과'!$H$7/8)/'d_고정'!$B$6</f>
        <v/>
      </c>
      <c r="AD2973">
        <f>Y2973/('d_고정'!$B$8*'6_기대효과'!$H$7/8)</f>
        <v/>
      </c>
    </row>
    <row r="2974">
      <c r="A2974">
        <f>RAND()</f>
        <v/>
      </c>
      <c r="B2974">
        <f>IF('d_시나리오'!$J$2='d_시나리오'!$H$2,'d_시나리오'!$I$2,IF(A2974&lt;('d_시나리오'!$I$2-'d_시나리오'!$H$2)/('d_시나리오'!$J$2-'d_시나리오'!$H$2),'d_시나리오'!$H$2+SQRT(A2974*('d_시나리오'!$J$2-'d_시나리오'!$H$2)*('d_시나리오'!$I$2-'d_시나리오'!$H$2)),'d_시나리오'!$J$2-SQRT((1-A2974)*('d_시나리오'!$J$2-'d_시나리오'!$H$2)*('d_시나리오'!$J$2-'d_시나리오'!$I$2))))</f>
        <v/>
      </c>
      <c r="C2974">
        <f>RAND()</f>
        <v/>
      </c>
      <c r="D2974">
        <f>BETAINV(RAND(),IF(C2974&lt;'d_고정'!$B$26,'d_고정'!$B$23,'d_고정'!$B$16)+1,'d_고정'!$B$17-IF(C2974&lt;'d_고정'!$B$26,'d_고정'!$B$23,'d_고정'!$B$16)+1)*('d_고정'!$B$14+('d_고정'!$B$15-'d_고정'!$B$14)*RAND())</f>
        <v/>
      </c>
      <c r="E2974">
        <f>INDEX('d_분포'!$A$2:$A$28,RANDBETWEEN(1,27))</f>
        <v/>
      </c>
      <c r="F2974">
        <f>INDEX('d_분포'!$C$2:$C$5,RANDBETWEEN(1,4))*(0.9+0.2*RAND())</f>
        <v/>
      </c>
      <c r="G2974">
        <f>RAND()</f>
        <v/>
      </c>
      <c r="H2974">
        <f>(F2974+(1-F2974)*('d_고정'!$B$22*BETAINV(RAND(),IF(G2974&lt;'d_고정'!$B$26,'d_고정'!$B$25,'d_고정'!$B$20)+1,'d_고정'!$B$21-IF(G2974&lt;'d_고정'!$B$26,'d_고정'!$B$25,'d_고정'!$B$20)+1)+(1-'d_고정'!$B$22)*BETAINV(RAND(),IF(G2974&lt;'d_고정'!$B$26,'d_고정'!$B$24,'d_고정'!$B$18)+1,'d_고정'!$B$19-IF(G2974&lt;'d_고정'!$B$26,'d_고정'!$B$24,'d_고정'!$B$18)+1))*('d_고정'!$B$14+('d_고정'!$B$15-'d_고정'!$B$14)*RAND()))/F2974</f>
        <v/>
      </c>
      <c r="I2974">
        <f>RAND()</f>
        <v/>
      </c>
      <c r="J2974">
        <f>IF('d_시나리오'!$J$3='d_시나리오'!$H$3,'d_시나리오'!$I$3,IF(I2974&lt;('d_시나리오'!$I$3-'d_시나리오'!$H$3)/('d_시나리오'!$J$3-'d_시나리오'!$H$3),'d_시나리오'!$H$3+SQRT(I2974*('d_시나리오'!$J$3-'d_시나리오'!$H$3)*('d_시나리오'!$I$3-'d_시나리오'!$H$3)),'d_시나리오'!$J$3-SQRT((1-I2974)*('d_시나리오'!$J$3-'d_시나리오'!$H$3)*('d_시나리오'!$J$3-'d_시나리오'!$I$3))))</f>
        <v/>
      </c>
      <c r="K2974">
        <f>RAND()</f>
        <v/>
      </c>
      <c r="L2974">
        <f>IF('d_시나리오'!$J$4='d_시나리오'!$H$4,'d_시나리오'!$I$4,IF(K2974&lt;('d_시나리오'!$I$4-'d_시나리오'!$H$4)/('d_시나리오'!$J$4-'d_시나리오'!$H$4),'d_시나리오'!$H$4+SQRT(K2974*('d_시나리오'!$J$4-'d_시나리오'!$H$4)*('d_시나리오'!$I$4-'d_시나리오'!$H$4)),'d_시나리오'!$J$4-SQRT((1-K2974)*('d_시나리오'!$J$4-'d_시나리오'!$H$4)*('d_시나리오'!$J$4-'d_시나리오'!$I$4))))</f>
        <v/>
      </c>
      <c r="M2974">
        <f>RAND()</f>
        <v/>
      </c>
      <c r="N2974">
        <f>IF('d_시나리오'!$J$5='d_시나리오'!$H$5,'d_시나리오'!$I$5,IF(M2974&lt;('d_시나리오'!$I$5-'d_시나리오'!$H$5)/('d_시나리오'!$J$5-'d_시나리오'!$H$5),'d_시나리오'!$H$5+SQRT(M2974*('d_시나리오'!$J$5-'d_시나리오'!$H$5)*('d_시나리오'!$I$5-'d_시나리오'!$H$5)),'d_시나리오'!$J$5-SQRT((1-M2974)*('d_시나리오'!$J$5-'d_시나리오'!$H$5)*('d_시나리오'!$J$5-'d_시나리오'!$I$5))))</f>
        <v/>
      </c>
      <c r="O2974">
        <f>RAND()</f>
        <v/>
      </c>
      <c r="P2974">
        <f>IF('d_시나리오'!$J$6='d_시나리오'!$H$6,'d_시나리오'!$I$6,IF(O2974&lt;('d_시나리오'!$I$6-'d_시나리오'!$H$6)/('d_시나리오'!$J$6-'d_시나리오'!$H$6),'d_시나리오'!$H$6+SQRT(O2974*('d_시나리오'!$J$6-'d_시나리오'!$H$6)*('d_시나리오'!$I$6-'d_시나리오'!$H$6)),'d_시나리오'!$J$6-SQRT((1-O2974)*('d_시나리오'!$J$6-'d_시나리오'!$H$6)*('d_시나리오'!$J$6-'d_시나리오'!$I$6))))</f>
        <v/>
      </c>
      <c r="Q2974">
        <f>INDEX('d_분포'!$B$2:$B$57,RANDBETWEEN(1,56))</f>
        <v/>
      </c>
      <c r="R2974">
        <f>BETAINV(RAND(),5,5)</f>
        <v/>
      </c>
      <c r="S2974">
        <f>'d_고정'!$B$1*'6_기대효과'!$H$7*('d_시나리오'!$I$7/'d_고정'!$B$2)*B2974</f>
        <v/>
      </c>
      <c r="T2974">
        <f>S2974*D2974</f>
        <v/>
      </c>
      <c r="U2974">
        <f>S2974*F2974*H2974</f>
        <v/>
      </c>
      <c r="V2974">
        <f>S2974*F2974*(H2974-1)</f>
        <v/>
      </c>
      <c r="W2974">
        <f>U2974*J2974</f>
        <v/>
      </c>
      <c r="X2974">
        <f>T2974+W2974</f>
        <v/>
      </c>
      <c r="Y2974">
        <f>(T2974*E2974+W2974*L2974)*(1-R2974-'d_고정'!$B$13)</f>
        <v/>
      </c>
      <c r="Z2974">
        <f>(U2974*N2974*Q2974+'d_고정'!$B$3*('6_기대효과'!$H$7/8)*Q2974*'d_고정'!$B$10*P2974*('6_기대효과'!$K$7/'d_고정'!$B$9))*(1-R2974)</f>
        <v/>
      </c>
      <c r="AA2974">
        <f>W2974*L2974*(1-R2974-'d_고정'!$B$13)+U2974*MAX(N2974-'d_고정'!$B$10*P2974*('6_기대효과'!$K$7/'d_고정'!$B$9),0)*Q2974*(1-R2974)</f>
        <v/>
      </c>
      <c r="AB2974">
        <f>Y2974+Z2974</f>
        <v/>
      </c>
      <c r="AC2974">
        <f>Y2974/('d_고정'!$B$5*'6_기대효과'!$H$7/8)/'d_고정'!$B$6</f>
        <v/>
      </c>
      <c r="AD2974">
        <f>Y2974/('d_고정'!$B$8*'6_기대효과'!$H$7/8)</f>
        <v/>
      </c>
    </row>
    <row r="2975">
      <c r="A2975">
        <f>RAND()</f>
        <v/>
      </c>
      <c r="B2975">
        <f>IF('d_시나리오'!$J$2='d_시나리오'!$H$2,'d_시나리오'!$I$2,IF(A2975&lt;('d_시나리오'!$I$2-'d_시나리오'!$H$2)/('d_시나리오'!$J$2-'d_시나리오'!$H$2),'d_시나리오'!$H$2+SQRT(A2975*('d_시나리오'!$J$2-'d_시나리오'!$H$2)*('d_시나리오'!$I$2-'d_시나리오'!$H$2)),'d_시나리오'!$J$2-SQRT((1-A2975)*('d_시나리오'!$J$2-'d_시나리오'!$H$2)*('d_시나리오'!$J$2-'d_시나리오'!$I$2))))</f>
        <v/>
      </c>
      <c r="C2975">
        <f>RAND()</f>
        <v/>
      </c>
      <c r="D2975">
        <f>BETAINV(RAND(),IF(C2975&lt;'d_고정'!$B$26,'d_고정'!$B$23,'d_고정'!$B$16)+1,'d_고정'!$B$17-IF(C2975&lt;'d_고정'!$B$26,'d_고정'!$B$23,'d_고정'!$B$16)+1)*('d_고정'!$B$14+('d_고정'!$B$15-'d_고정'!$B$14)*RAND())</f>
        <v/>
      </c>
      <c r="E2975">
        <f>INDEX('d_분포'!$A$2:$A$28,RANDBETWEEN(1,27))</f>
        <v/>
      </c>
      <c r="F2975">
        <f>INDEX('d_분포'!$C$2:$C$5,RANDBETWEEN(1,4))*(0.9+0.2*RAND())</f>
        <v/>
      </c>
      <c r="G2975">
        <f>RAND()</f>
        <v/>
      </c>
      <c r="H2975">
        <f>(F2975+(1-F2975)*('d_고정'!$B$22*BETAINV(RAND(),IF(G2975&lt;'d_고정'!$B$26,'d_고정'!$B$25,'d_고정'!$B$20)+1,'d_고정'!$B$21-IF(G2975&lt;'d_고정'!$B$26,'d_고정'!$B$25,'d_고정'!$B$20)+1)+(1-'d_고정'!$B$22)*BETAINV(RAND(),IF(G2975&lt;'d_고정'!$B$26,'d_고정'!$B$24,'d_고정'!$B$18)+1,'d_고정'!$B$19-IF(G2975&lt;'d_고정'!$B$26,'d_고정'!$B$24,'d_고정'!$B$18)+1))*('d_고정'!$B$14+('d_고정'!$B$15-'d_고정'!$B$14)*RAND()))/F2975</f>
        <v/>
      </c>
      <c r="I2975">
        <f>RAND()</f>
        <v/>
      </c>
      <c r="J2975">
        <f>IF('d_시나리오'!$J$3='d_시나리오'!$H$3,'d_시나리오'!$I$3,IF(I2975&lt;('d_시나리오'!$I$3-'d_시나리오'!$H$3)/('d_시나리오'!$J$3-'d_시나리오'!$H$3),'d_시나리오'!$H$3+SQRT(I2975*('d_시나리오'!$J$3-'d_시나리오'!$H$3)*('d_시나리오'!$I$3-'d_시나리오'!$H$3)),'d_시나리오'!$J$3-SQRT((1-I2975)*('d_시나리오'!$J$3-'d_시나리오'!$H$3)*('d_시나리오'!$J$3-'d_시나리오'!$I$3))))</f>
        <v/>
      </c>
      <c r="K2975">
        <f>RAND()</f>
        <v/>
      </c>
      <c r="L2975">
        <f>IF('d_시나리오'!$J$4='d_시나리오'!$H$4,'d_시나리오'!$I$4,IF(K2975&lt;('d_시나리오'!$I$4-'d_시나리오'!$H$4)/('d_시나리오'!$J$4-'d_시나리오'!$H$4),'d_시나리오'!$H$4+SQRT(K2975*('d_시나리오'!$J$4-'d_시나리오'!$H$4)*('d_시나리오'!$I$4-'d_시나리오'!$H$4)),'d_시나리오'!$J$4-SQRT((1-K2975)*('d_시나리오'!$J$4-'d_시나리오'!$H$4)*('d_시나리오'!$J$4-'d_시나리오'!$I$4))))</f>
        <v/>
      </c>
      <c r="M2975">
        <f>RAND()</f>
        <v/>
      </c>
      <c r="N2975">
        <f>IF('d_시나리오'!$J$5='d_시나리오'!$H$5,'d_시나리오'!$I$5,IF(M2975&lt;('d_시나리오'!$I$5-'d_시나리오'!$H$5)/('d_시나리오'!$J$5-'d_시나리오'!$H$5),'d_시나리오'!$H$5+SQRT(M2975*('d_시나리오'!$J$5-'d_시나리오'!$H$5)*('d_시나리오'!$I$5-'d_시나리오'!$H$5)),'d_시나리오'!$J$5-SQRT((1-M2975)*('d_시나리오'!$J$5-'d_시나리오'!$H$5)*('d_시나리오'!$J$5-'d_시나리오'!$I$5))))</f>
        <v/>
      </c>
      <c r="O2975">
        <f>RAND()</f>
        <v/>
      </c>
      <c r="P2975">
        <f>IF('d_시나리오'!$J$6='d_시나리오'!$H$6,'d_시나리오'!$I$6,IF(O2975&lt;('d_시나리오'!$I$6-'d_시나리오'!$H$6)/('d_시나리오'!$J$6-'d_시나리오'!$H$6),'d_시나리오'!$H$6+SQRT(O2975*('d_시나리오'!$J$6-'d_시나리오'!$H$6)*('d_시나리오'!$I$6-'d_시나리오'!$H$6)),'d_시나리오'!$J$6-SQRT((1-O2975)*('d_시나리오'!$J$6-'d_시나리오'!$H$6)*('d_시나리오'!$J$6-'d_시나리오'!$I$6))))</f>
        <v/>
      </c>
      <c r="Q2975">
        <f>INDEX('d_분포'!$B$2:$B$57,RANDBETWEEN(1,56))</f>
        <v/>
      </c>
      <c r="R2975">
        <f>BETAINV(RAND(),5,5)</f>
        <v/>
      </c>
      <c r="S2975">
        <f>'d_고정'!$B$1*'6_기대효과'!$H$7*('d_시나리오'!$I$7/'d_고정'!$B$2)*B2975</f>
        <v/>
      </c>
      <c r="T2975">
        <f>S2975*D2975</f>
        <v/>
      </c>
      <c r="U2975">
        <f>S2975*F2975*H2975</f>
        <v/>
      </c>
      <c r="V2975">
        <f>S2975*F2975*(H2975-1)</f>
        <v/>
      </c>
      <c r="W2975">
        <f>U2975*J2975</f>
        <v/>
      </c>
      <c r="X2975">
        <f>T2975+W2975</f>
        <v/>
      </c>
      <c r="Y2975">
        <f>(T2975*E2975+W2975*L2975)*(1-R2975-'d_고정'!$B$13)</f>
        <v/>
      </c>
      <c r="Z2975">
        <f>(U2975*N2975*Q2975+'d_고정'!$B$3*('6_기대효과'!$H$7/8)*Q2975*'d_고정'!$B$10*P2975*('6_기대효과'!$K$7/'d_고정'!$B$9))*(1-R2975)</f>
        <v/>
      </c>
      <c r="AA2975">
        <f>W2975*L2975*(1-R2975-'d_고정'!$B$13)+U2975*MAX(N2975-'d_고정'!$B$10*P2975*('6_기대효과'!$K$7/'d_고정'!$B$9),0)*Q2975*(1-R2975)</f>
        <v/>
      </c>
      <c r="AB2975">
        <f>Y2975+Z2975</f>
        <v/>
      </c>
      <c r="AC2975">
        <f>Y2975/('d_고정'!$B$5*'6_기대효과'!$H$7/8)/'d_고정'!$B$6</f>
        <v/>
      </c>
      <c r="AD2975">
        <f>Y2975/('d_고정'!$B$8*'6_기대효과'!$H$7/8)</f>
        <v/>
      </c>
    </row>
    <row r="2976">
      <c r="A2976">
        <f>RAND()</f>
        <v/>
      </c>
      <c r="B2976">
        <f>IF('d_시나리오'!$J$2='d_시나리오'!$H$2,'d_시나리오'!$I$2,IF(A2976&lt;('d_시나리오'!$I$2-'d_시나리오'!$H$2)/('d_시나리오'!$J$2-'d_시나리오'!$H$2),'d_시나리오'!$H$2+SQRT(A2976*('d_시나리오'!$J$2-'d_시나리오'!$H$2)*('d_시나리오'!$I$2-'d_시나리오'!$H$2)),'d_시나리오'!$J$2-SQRT((1-A2976)*('d_시나리오'!$J$2-'d_시나리오'!$H$2)*('d_시나리오'!$J$2-'d_시나리오'!$I$2))))</f>
        <v/>
      </c>
      <c r="C2976">
        <f>RAND()</f>
        <v/>
      </c>
      <c r="D2976">
        <f>BETAINV(RAND(),IF(C2976&lt;'d_고정'!$B$26,'d_고정'!$B$23,'d_고정'!$B$16)+1,'d_고정'!$B$17-IF(C2976&lt;'d_고정'!$B$26,'d_고정'!$B$23,'d_고정'!$B$16)+1)*('d_고정'!$B$14+('d_고정'!$B$15-'d_고정'!$B$14)*RAND())</f>
        <v/>
      </c>
      <c r="E2976">
        <f>INDEX('d_분포'!$A$2:$A$28,RANDBETWEEN(1,27))</f>
        <v/>
      </c>
      <c r="F2976">
        <f>INDEX('d_분포'!$C$2:$C$5,RANDBETWEEN(1,4))*(0.9+0.2*RAND())</f>
        <v/>
      </c>
      <c r="G2976">
        <f>RAND()</f>
        <v/>
      </c>
      <c r="H2976">
        <f>(F2976+(1-F2976)*('d_고정'!$B$22*BETAINV(RAND(),IF(G2976&lt;'d_고정'!$B$26,'d_고정'!$B$25,'d_고정'!$B$20)+1,'d_고정'!$B$21-IF(G2976&lt;'d_고정'!$B$26,'d_고정'!$B$25,'d_고정'!$B$20)+1)+(1-'d_고정'!$B$22)*BETAINV(RAND(),IF(G2976&lt;'d_고정'!$B$26,'d_고정'!$B$24,'d_고정'!$B$18)+1,'d_고정'!$B$19-IF(G2976&lt;'d_고정'!$B$26,'d_고정'!$B$24,'d_고정'!$B$18)+1))*('d_고정'!$B$14+('d_고정'!$B$15-'d_고정'!$B$14)*RAND()))/F2976</f>
        <v/>
      </c>
      <c r="I2976">
        <f>RAND()</f>
        <v/>
      </c>
      <c r="J2976">
        <f>IF('d_시나리오'!$J$3='d_시나리오'!$H$3,'d_시나리오'!$I$3,IF(I2976&lt;('d_시나리오'!$I$3-'d_시나리오'!$H$3)/('d_시나리오'!$J$3-'d_시나리오'!$H$3),'d_시나리오'!$H$3+SQRT(I2976*('d_시나리오'!$J$3-'d_시나리오'!$H$3)*('d_시나리오'!$I$3-'d_시나리오'!$H$3)),'d_시나리오'!$J$3-SQRT((1-I2976)*('d_시나리오'!$J$3-'d_시나리오'!$H$3)*('d_시나리오'!$J$3-'d_시나리오'!$I$3))))</f>
        <v/>
      </c>
      <c r="K2976">
        <f>RAND()</f>
        <v/>
      </c>
      <c r="L2976">
        <f>IF('d_시나리오'!$J$4='d_시나리오'!$H$4,'d_시나리오'!$I$4,IF(K2976&lt;('d_시나리오'!$I$4-'d_시나리오'!$H$4)/('d_시나리오'!$J$4-'d_시나리오'!$H$4),'d_시나리오'!$H$4+SQRT(K2976*('d_시나리오'!$J$4-'d_시나리오'!$H$4)*('d_시나리오'!$I$4-'d_시나리오'!$H$4)),'d_시나리오'!$J$4-SQRT((1-K2976)*('d_시나리오'!$J$4-'d_시나리오'!$H$4)*('d_시나리오'!$J$4-'d_시나리오'!$I$4))))</f>
        <v/>
      </c>
      <c r="M2976">
        <f>RAND()</f>
        <v/>
      </c>
      <c r="N2976">
        <f>IF('d_시나리오'!$J$5='d_시나리오'!$H$5,'d_시나리오'!$I$5,IF(M2976&lt;('d_시나리오'!$I$5-'d_시나리오'!$H$5)/('d_시나리오'!$J$5-'d_시나리오'!$H$5),'d_시나리오'!$H$5+SQRT(M2976*('d_시나리오'!$J$5-'d_시나리오'!$H$5)*('d_시나리오'!$I$5-'d_시나리오'!$H$5)),'d_시나리오'!$J$5-SQRT((1-M2976)*('d_시나리오'!$J$5-'d_시나리오'!$H$5)*('d_시나리오'!$J$5-'d_시나리오'!$I$5))))</f>
        <v/>
      </c>
      <c r="O2976">
        <f>RAND()</f>
        <v/>
      </c>
      <c r="P2976">
        <f>IF('d_시나리오'!$J$6='d_시나리오'!$H$6,'d_시나리오'!$I$6,IF(O2976&lt;('d_시나리오'!$I$6-'d_시나리오'!$H$6)/('d_시나리오'!$J$6-'d_시나리오'!$H$6),'d_시나리오'!$H$6+SQRT(O2976*('d_시나리오'!$J$6-'d_시나리오'!$H$6)*('d_시나리오'!$I$6-'d_시나리오'!$H$6)),'d_시나리오'!$J$6-SQRT((1-O2976)*('d_시나리오'!$J$6-'d_시나리오'!$H$6)*('d_시나리오'!$J$6-'d_시나리오'!$I$6))))</f>
        <v/>
      </c>
      <c r="Q2976">
        <f>INDEX('d_분포'!$B$2:$B$57,RANDBETWEEN(1,56))</f>
        <v/>
      </c>
      <c r="R2976">
        <f>BETAINV(RAND(),5,5)</f>
        <v/>
      </c>
      <c r="S2976">
        <f>'d_고정'!$B$1*'6_기대효과'!$H$7*('d_시나리오'!$I$7/'d_고정'!$B$2)*B2976</f>
        <v/>
      </c>
      <c r="T2976">
        <f>S2976*D2976</f>
        <v/>
      </c>
      <c r="U2976">
        <f>S2976*F2976*H2976</f>
        <v/>
      </c>
      <c r="V2976">
        <f>S2976*F2976*(H2976-1)</f>
        <v/>
      </c>
      <c r="W2976">
        <f>U2976*J2976</f>
        <v/>
      </c>
      <c r="X2976">
        <f>T2976+W2976</f>
        <v/>
      </c>
      <c r="Y2976">
        <f>(T2976*E2976+W2976*L2976)*(1-R2976-'d_고정'!$B$13)</f>
        <v/>
      </c>
      <c r="Z2976">
        <f>(U2976*N2976*Q2976+'d_고정'!$B$3*('6_기대효과'!$H$7/8)*Q2976*'d_고정'!$B$10*P2976*('6_기대효과'!$K$7/'d_고정'!$B$9))*(1-R2976)</f>
        <v/>
      </c>
      <c r="AA2976">
        <f>W2976*L2976*(1-R2976-'d_고정'!$B$13)+U2976*MAX(N2976-'d_고정'!$B$10*P2976*('6_기대효과'!$K$7/'d_고정'!$B$9),0)*Q2976*(1-R2976)</f>
        <v/>
      </c>
      <c r="AB2976">
        <f>Y2976+Z2976</f>
        <v/>
      </c>
      <c r="AC2976">
        <f>Y2976/('d_고정'!$B$5*'6_기대효과'!$H$7/8)/'d_고정'!$B$6</f>
        <v/>
      </c>
      <c r="AD2976">
        <f>Y2976/('d_고정'!$B$8*'6_기대효과'!$H$7/8)</f>
        <v/>
      </c>
    </row>
    <row r="2977">
      <c r="A2977">
        <f>RAND()</f>
        <v/>
      </c>
      <c r="B2977">
        <f>IF('d_시나리오'!$J$2='d_시나리오'!$H$2,'d_시나리오'!$I$2,IF(A2977&lt;('d_시나리오'!$I$2-'d_시나리오'!$H$2)/('d_시나리오'!$J$2-'d_시나리오'!$H$2),'d_시나리오'!$H$2+SQRT(A2977*('d_시나리오'!$J$2-'d_시나리오'!$H$2)*('d_시나리오'!$I$2-'d_시나리오'!$H$2)),'d_시나리오'!$J$2-SQRT((1-A2977)*('d_시나리오'!$J$2-'d_시나리오'!$H$2)*('d_시나리오'!$J$2-'d_시나리오'!$I$2))))</f>
        <v/>
      </c>
      <c r="C2977">
        <f>RAND()</f>
        <v/>
      </c>
      <c r="D2977">
        <f>BETAINV(RAND(),IF(C2977&lt;'d_고정'!$B$26,'d_고정'!$B$23,'d_고정'!$B$16)+1,'d_고정'!$B$17-IF(C2977&lt;'d_고정'!$B$26,'d_고정'!$B$23,'d_고정'!$B$16)+1)*('d_고정'!$B$14+('d_고정'!$B$15-'d_고정'!$B$14)*RAND())</f>
        <v/>
      </c>
      <c r="E2977">
        <f>INDEX('d_분포'!$A$2:$A$28,RANDBETWEEN(1,27))</f>
        <v/>
      </c>
      <c r="F2977">
        <f>INDEX('d_분포'!$C$2:$C$5,RANDBETWEEN(1,4))*(0.9+0.2*RAND())</f>
        <v/>
      </c>
      <c r="G2977">
        <f>RAND()</f>
        <v/>
      </c>
      <c r="H2977">
        <f>(F2977+(1-F2977)*('d_고정'!$B$22*BETAINV(RAND(),IF(G2977&lt;'d_고정'!$B$26,'d_고정'!$B$25,'d_고정'!$B$20)+1,'d_고정'!$B$21-IF(G2977&lt;'d_고정'!$B$26,'d_고정'!$B$25,'d_고정'!$B$20)+1)+(1-'d_고정'!$B$22)*BETAINV(RAND(),IF(G2977&lt;'d_고정'!$B$26,'d_고정'!$B$24,'d_고정'!$B$18)+1,'d_고정'!$B$19-IF(G2977&lt;'d_고정'!$B$26,'d_고정'!$B$24,'d_고정'!$B$18)+1))*('d_고정'!$B$14+('d_고정'!$B$15-'d_고정'!$B$14)*RAND()))/F2977</f>
        <v/>
      </c>
      <c r="I2977">
        <f>RAND()</f>
        <v/>
      </c>
      <c r="J2977">
        <f>IF('d_시나리오'!$J$3='d_시나리오'!$H$3,'d_시나리오'!$I$3,IF(I2977&lt;('d_시나리오'!$I$3-'d_시나리오'!$H$3)/('d_시나리오'!$J$3-'d_시나리오'!$H$3),'d_시나리오'!$H$3+SQRT(I2977*('d_시나리오'!$J$3-'d_시나리오'!$H$3)*('d_시나리오'!$I$3-'d_시나리오'!$H$3)),'d_시나리오'!$J$3-SQRT((1-I2977)*('d_시나리오'!$J$3-'d_시나리오'!$H$3)*('d_시나리오'!$J$3-'d_시나리오'!$I$3))))</f>
        <v/>
      </c>
      <c r="K2977">
        <f>RAND()</f>
        <v/>
      </c>
      <c r="L2977">
        <f>IF('d_시나리오'!$J$4='d_시나리오'!$H$4,'d_시나리오'!$I$4,IF(K2977&lt;('d_시나리오'!$I$4-'d_시나리오'!$H$4)/('d_시나리오'!$J$4-'d_시나리오'!$H$4),'d_시나리오'!$H$4+SQRT(K2977*('d_시나리오'!$J$4-'d_시나리오'!$H$4)*('d_시나리오'!$I$4-'d_시나리오'!$H$4)),'d_시나리오'!$J$4-SQRT((1-K2977)*('d_시나리오'!$J$4-'d_시나리오'!$H$4)*('d_시나리오'!$J$4-'d_시나리오'!$I$4))))</f>
        <v/>
      </c>
      <c r="M2977">
        <f>RAND()</f>
        <v/>
      </c>
      <c r="N2977">
        <f>IF('d_시나리오'!$J$5='d_시나리오'!$H$5,'d_시나리오'!$I$5,IF(M2977&lt;('d_시나리오'!$I$5-'d_시나리오'!$H$5)/('d_시나리오'!$J$5-'d_시나리오'!$H$5),'d_시나리오'!$H$5+SQRT(M2977*('d_시나리오'!$J$5-'d_시나리오'!$H$5)*('d_시나리오'!$I$5-'d_시나리오'!$H$5)),'d_시나리오'!$J$5-SQRT((1-M2977)*('d_시나리오'!$J$5-'d_시나리오'!$H$5)*('d_시나리오'!$J$5-'d_시나리오'!$I$5))))</f>
        <v/>
      </c>
      <c r="O2977">
        <f>RAND()</f>
        <v/>
      </c>
      <c r="P2977">
        <f>IF('d_시나리오'!$J$6='d_시나리오'!$H$6,'d_시나리오'!$I$6,IF(O2977&lt;('d_시나리오'!$I$6-'d_시나리오'!$H$6)/('d_시나리오'!$J$6-'d_시나리오'!$H$6),'d_시나리오'!$H$6+SQRT(O2977*('d_시나리오'!$J$6-'d_시나리오'!$H$6)*('d_시나리오'!$I$6-'d_시나리오'!$H$6)),'d_시나리오'!$J$6-SQRT((1-O2977)*('d_시나리오'!$J$6-'d_시나리오'!$H$6)*('d_시나리오'!$J$6-'d_시나리오'!$I$6))))</f>
        <v/>
      </c>
      <c r="Q2977">
        <f>INDEX('d_분포'!$B$2:$B$57,RANDBETWEEN(1,56))</f>
        <v/>
      </c>
      <c r="R2977">
        <f>BETAINV(RAND(),5,5)</f>
        <v/>
      </c>
      <c r="S2977">
        <f>'d_고정'!$B$1*'6_기대효과'!$H$7*('d_시나리오'!$I$7/'d_고정'!$B$2)*B2977</f>
        <v/>
      </c>
      <c r="T2977">
        <f>S2977*D2977</f>
        <v/>
      </c>
      <c r="U2977">
        <f>S2977*F2977*H2977</f>
        <v/>
      </c>
      <c r="V2977">
        <f>S2977*F2977*(H2977-1)</f>
        <v/>
      </c>
      <c r="W2977">
        <f>U2977*J2977</f>
        <v/>
      </c>
      <c r="X2977">
        <f>T2977+W2977</f>
        <v/>
      </c>
      <c r="Y2977">
        <f>(T2977*E2977+W2977*L2977)*(1-R2977-'d_고정'!$B$13)</f>
        <v/>
      </c>
      <c r="Z2977">
        <f>(U2977*N2977*Q2977+'d_고정'!$B$3*('6_기대효과'!$H$7/8)*Q2977*'d_고정'!$B$10*P2977*('6_기대효과'!$K$7/'d_고정'!$B$9))*(1-R2977)</f>
        <v/>
      </c>
      <c r="AA2977">
        <f>W2977*L2977*(1-R2977-'d_고정'!$B$13)+U2977*MAX(N2977-'d_고정'!$B$10*P2977*('6_기대효과'!$K$7/'d_고정'!$B$9),0)*Q2977*(1-R2977)</f>
        <v/>
      </c>
      <c r="AB2977">
        <f>Y2977+Z2977</f>
        <v/>
      </c>
      <c r="AC2977">
        <f>Y2977/('d_고정'!$B$5*'6_기대효과'!$H$7/8)/'d_고정'!$B$6</f>
        <v/>
      </c>
      <c r="AD2977">
        <f>Y2977/('d_고정'!$B$8*'6_기대효과'!$H$7/8)</f>
        <v/>
      </c>
    </row>
    <row r="2978">
      <c r="A2978">
        <f>RAND()</f>
        <v/>
      </c>
      <c r="B2978">
        <f>IF('d_시나리오'!$J$2='d_시나리오'!$H$2,'d_시나리오'!$I$2,IF(A2978&lt;('d_시나리오'!$I$2-'d_시나리오'!$H$2)/('d_시나리오'!$J$2-'d_시나리오'!$H$2),'d_시나리오'!$H$2+SQRT(A2978*('d_시나리오'!$J$2-'d_시나리오'!$H$2)*('d_시나리오'!$I$2-'d_시나리오'!$H$2)),'d_시나리오'!$J$2-SQRT((1-A2978)*('d_시나리오'!$J$2-'d_시나리오'!$H$2)*('d_시나리오'!$J$2-'d_시나리오'!$I$2))))</f>
        <v/>
      </c>
      <c r="C2978">
        <f>RAND()</f>
        <v/>
      </c>
      <c r="D2978">
        <f>BETAINV(RAND(),IF(C2978&lt;'d_고정'!$B$26,'d_고정'!$B$23,'d_고정'!$B$16)+1,'d_고정'!$B$17-IF(C2978&lt;'d_고정'!$B$26,'d_고정'!$B$23,'d_고정'!$B$16)+1)*('d_고정'!$B$14+('d_고정'!$B$15-'d_고정'!$B$14)*RAND())</f>
        <v/>
      </c>
      <c r="E2978">
        <f>INDEX('d_분포'!$A$2:$A$28,RANDBETWEEN(1,27))</f>
        <v/>
      </c>
      <c r="F2978">
        <f>INDEX('d_분포'!$C$2:$C$5,RANDBETWEEN(1,4))*(0.9+0.2*RAND())</f>
        <v/>
      </c>
      <c r="G2978">
        <f>RAND()</f>
        <v/>
      </c>
      <c r="H2978">
        <f>(F2978+(1-F2978)*('d_고정'!$B$22*BETAINV(RAND(),IF(G2978&lt;'d_고정'!$B$26,'d_고정'!$B$25,'d_고정'!$B$20)+1,'d_고정'!$B$21-IF(G2978&lt;'d_고정'!$B$26,'d_고정'!$B$25,'d_고정'!$B$20)+1)+(1-'d_고정'!$B$22)*BETAINV(RAND(),IF(G2978&lt;'d_고정'!$B$26,'d_고정'!$B$24,'d_고정'!$B$18)+1,'d_고정'!$B$19-IF(G2978&lt;'d_고정'!$B$26,'d_고정'!$B$24,'d_고정'!$B$18)+1))*('d_고정'!$B$14+('d_고정'!$B$15-'d_고정'!$B$14)*RAND()))/F2978</f>
        <v/>
      </c>
      <c r="I2978">
        <f>RAND()</f>
        <v/>
      </c>
      <c r="J2978">
        <f>IF('d_시나리오'!$J$3='d_시나리오'!$H$3,'d_시나리오'!$I$3,IF(I2978&lt;('d_시나리오'!$I$3-'d_시나리오'!$H$3)/('d_시나리오'!$J$3-'d_시나리오'!$H$3),'d_시나리오'!$H$3+SQRT(I2978*('d_시나리오'!$J$3-'d_시나리오'!$H$3)*('d_시나리오'!$I$3-'d_시나리오'!$H$3)),'d_시나리오'!$J$3-SQRT((1-I2978)*('d_시나리오'!$J$3-'d_시나리오'!$H$3)*('d_시나리오'!$J$3-'d_시나리오'!$I$3))))</f>
        <v/>
      </c>
      <c r="K2978">
        <f>RAND()</f>
        <v/>
      </c>
      <c r="L2978">
        <f>IF('d_시나리오'!$J$4='d_시나리오'!$H$4,'d_시나리오'!$I$4,IF(K2978&lt;('d_시나리오'!$I$4-'d_시나리오'!$H$4)/('d_시나리오'!$J$4-'d_시나리오'!$H$4),'d_시나리오'!$H$4+SQRT(K2978*('d_시나리오'!$J$4-'d_시나리오'!$H$4)*('d_시나리오'!$I$4-'d_시나리오'!$H$4)),'d_시나리오'!$J$4-SQRT((1-K2978)*('d_시나리오'!$J$4-'d_시나리오'!$H$4)*('d_시나리오'!$J$4-'d_시나리오'!$I$4))))</f>
        <v/>
      </c>
      <c r="M2978">
        <f>RAND()</f>
        <v/>
      </c>
      <c r="N2978">
        <f>IF('d_시나리오'!$J$5='d_시나리오'!$H$5,'d_시나리오'!$I$5,IF(M2978&lt;('d_시나리오'!$I$5-'d_시나리오'!$H$5)/('d_시나리오'!$J$5-'d_시나리오'!$H$5),'d_시나리오'!$H$5+SQRT(M2978*('d_시나리오'!$J$5-'d_시나리오'!$H$5)*('d_시나리오'!$I$5-'d_시나리오'!$H$5)),'d_시나리오'!$J$5-SQRT((1-M2978)*('d_시나리오'!$J$5-'d_시나리오'!$H$5)*('d_시나리오'!$J$5-'d_시나리오'!$I$5))))</f>
        <v/>
      </c>
      <c r="O2978">
        <f>RAND()</f>
        <v/>
      </c>
      <c r="P2978">
        <f>IF('d_시나리오'!$J$6='d_시나리오'!$H$6,'d_시나리오'!$I$6,IF(O2978&lt;('d_시나리오'!$I$6-'d_시나리오'!$H$6)/('d_시나리오'!$J$6-'d_시나리오'!$H$6),'d_시나리오'!$H$6+SQRT(O2978*('d_시나리오'!$J$6-'d_시나리오'!$H$6)*('d_시나리오'!$I$6-'d_시나리오'!$H$6)),'d_시나리오'!$J$6-SQRT((1-O2978)*('d_시나리오'!$J$6-'d_시나리오'!$H$6)*('d_시나리오'!$J$6-'d_시나리오'!$I$6))))</f>
        <v/>
      </c>
      <c r="Q2978">
        <f>INDEX('d_분포'!$B$2:$B$57,RANDBETWEEN(1,56))</f>
        <v/>
      </c>
      <c r="R2978">
        <f>BETAINV(RAND(),5,5)</f>
        <v/>
      </c>
      <c r="S2978">
        <f>'d_고정'!$B$1*'6_기대효과'!$H$7*('d_시나리오'!$I$7/'d_고정'!$B$2)*B2978</f>
        <v/>
      </c>
      <c r="T2978">
        <f>S2978*D2978</f>
        <v/>
      </c>
      <c r="U2978">
        <f>S2978*F2978*H2978</f>
        <v/>
      </c>
      <c r="V2978">
        <f>S2978*F2978*(H2978-1)</f>
        <v/>
      </c>
      <c r="W2978">
        <f>U2978*J2978</f>
        <v/>
      </c>
      <c r="X2978">
        <f>T2978+W2978</f>
        <v/>
      </c>
      <c r="Y2978">
        <f>(T2978*E2978+W2978*L2978)*(1-R2978-'d_고정'!$B$13)</f>
        <v/>
      </c>
      <c r="Z2978">
        <f>(U2978*N2978*Q2978+'d_고정'!$B$3*('6_기대효과'!$H$7/8)*Q2978*'d_고정'!$B$10*P2978*('6_기대효과'!$K$7/'d_고정'!$B$9))*(1-R2978)</f>
        <v/>
      </c>
      <c r="AA2978">
        <f>W2978*L2978*(1-R2978-'d_고정'!$B$13)+U2978*MAX(N2978-'d_고정'!$B$10*P2978*('6_기대효과'!$K$7/'d_고정'!$B$9),0)*Q2978*(1-R2978)</f>
        <v/>
      </c>
      <c r="AB2978">
        <f>Y2978+Z2978</f>
        <v/>
      </c>
      <c r="AC2978">
        <f>Y2978/('d_고정'!$B$5*'6_기대효과'!$H$7/8)/'d_고정'!$B$6</f>
        <v/>
      </c>
      <c r="AD2978">
        <f>Y2978/('d_고정'!$B$8*'6_기대효과'!$H$7/8)</f>
        <v/>
      </c>
    </row>
    <row r="2979">
      <c r="A2979">
        <f>RAND()</f>
        <v/>
      </c>
      <c r="B2979">
        <f>IF('d_시나리오'!$J$2='d_시나리오'!$H$2,'d_시나리오'!$I$2,IF(A2979&lt;('d_시나리오'!$I$2-'d_시나리오'!$H$2)/('d_시나리오'!$J$2-'d_시나리오'!$H$2),'d_시나리오'!$H$2+SQRT(A2979*('d_시나리오'!$J$2-'d_시나리오'!$H$2)*('d_시나리오'!$I$2-'d_시나리오'!$H$2)),'d_시나리오'!$J$2-SQRT((1-A2979)*('d_시나리오'!$J$2-'d_시나리오'!$H$2)*('d_시나리오'!$J$2-'d_시나리오'!$I$2))))</f>
        <v/>
      </c>
      <c r="C2979">
        <f>RAND()</f>
        <v/>
      </c>
      <c r="D2979">
        <f>BETAINV(RAND(),IF(C2979&lt;'d_고정'!$B$26,'d_고정'!$B$23,'d_고정'!$B$16)+1,'d_고정'!$B$17-IF(C2979&lt;'d_고정'!$B$26,'d_고정'!$B$23,'d_고정'!$B$16)+1)*('d_고정'!$B$14+('d_고정'!$B$15-'d_고정'!$B$14)*RAND())</f>
        <v/>
      </c>
      <c r="E2979">
        <f>INDEX('d_분포'!$A$2:$A$28,RANDBETWEEN(1,27))</f>
        <v/>
      </c>
      <c r="F2979">
        <f>INDEX('d_분포'!$C$2:$C$5,RANDBETWEEN(1,4))*(0.9+0.2*RAND())</f>
        <v/>
      </c>
      <c r="G2979">
        <f>RAND()</f>
        <v/>
      </c>
      <c r="H2979">
        <f>(F2979+(1-F2979)*('d_고정'!$B$22*BETAINV(RAND(),IF(G2979&lt;'d_고정'!$B$26,'d_고정'!$B$25,'d_고정'!$B$20)+1,'d_고정'!$B$21-IF(G2979&lt;'d_고정'!$B$26,'d_고정'!$B$25,'d_고정'!$B$20)+1)+(1-'d_고정'!$B$22)*BETAINV(RAND(),IF(G2979&lt;'d_고정'!$B$26,'d_고정'!$B$24,'d_고정'!$B$18)+1,'d_고정'!$B$19-IF(G2979&lt;'d_고정'!$B$26,'d_고정'!$B$24,'d_고정'!$B$18)+1))*('d_고정'!$B$14+('d_고정'!$B$15-'d_고정'!$B$14)*RAND()))/F2979</f>
        <v/>
      </c>
      <c r="I2979">
        <f>RAND()</f>
        <v/>
      </c>
      <c r="J2979">
        <f>IF('d_시나리오'!$J$3='d_시나리오'!$H$3,'d_시나리오'!$I$3,IF(I2979&lt;('d_시나리오'!$I$3-'d_시나리오'!$H$3)/('d_시나리오'!$J$3-'d_시나리오'!$H$3),'d_시나리오'!$H$3+SQRT(I2979*('d_시나리오'!$J$3-'d_시나리오'!$H$3)*('d_시나리오'!$I$3-'d_시나리오'!$H$3)),'d_시나리오'!$J$3-SQRT((1-I2979)*('d_시나리오'!$J$3-'d_시나리오'!$H$3)*('d_시나리오'!$J$3-'d_시나리오'!$I$3))))</f>
        <v/>
      </c>
      <c r="K2979">
        <f>RAND()</f>
        <v/>
      </c>
      <c r="L2979">
        <f>IF('d_시나리오'!$J$4='d_시나리오'!$H$4,'d_시나리오'!$I$4,IF(K2979&lt;('d_시나리오'!$I$4-'d_시나리오'!$H$4)/('d_시나리오'!$J$4-'d_시나리오'!$H$4),'d_시나리오'!$H$4+SQRT(K2979*('d_시나리오'!$J$4-'d_시나리오'!$H$4)*('d_시나리오'!$I$4-'d_시나리오'!$H$4)),'d_시나리오'!$J$4-SQRT((1-K2979)*('d_시나리오'!$J$4-'d_시나리오'!$H$4)*('d_시나리오'!$J$4-'d_시나리오'!$I$4))))</f>
        <v/>
      </c>
      <c r="M2979">
        <f>RAND()</f>
        <v/>
      </c>
      <c r="N2979">
        <f>IF('d_시나리오'!$J$5='d_시나리오'!$H$5,'d_시나리오'!$I$5,IF(M2979&lt;('d_시나리오'!$I$5-'d_시나리오'!$H$5)/('d_시나리오'!$J$5-'d_시나리오'!$H$5),'d_시나리오'!$H$5+SQRT(M2979*('d_시나리오'!$J$5-'d_시나리오'!$H$5)*('d_시나리오'!$I$5-'d_시나리오'!$H$5)),'d_시나리오'!$J$5-SQRT((1-M2979)*('d_시나리오'!$J$5-'d_시나리오'!$H$5)*('d_시나리오'!$J$5-'d_시나리오'!$I$5))))</f>
        <v/>
      </c>
      <c r="O2979">
        <f>RAND()</f>
        <v/>
      </c>
      <c r="P2979">
        <f>IF('d_시나리오'!$J$6='d_시나리오'!$H$6,'d_시나리오'!$I$6,IF(O2979&lt;('d_시나리오'!$I$6-'d_시나리오'!$H$6)/('d_시나리오'!$J$6-'d_시나리오'!$H$6),'d_시나리오'!$H$6+SQRT(O2979*('d_시나리오'!$J$6-'d_시나리오'!$H$6)*('d_시나리오'!$I$6-'d_시나리오'!$H$6)),'d_시나리오'!$J$6-SQRT((1-O2979)*('d_시나리오'!$J$6-'d_시나리오'!$H$6)*('d_시나리오'!$J$6-'d_시나리오'!$I$6))))</f>
        <v/>
      </c>
      <c r="Q2979">
        <f>INDEX('d_분포'!$B$2:$B$57,RANDBETWEEN(1,56))</f>
        <v/>
      </c>
      <c r="R2979">
        <f>BETAINV(RAND(),5,5)</f>
        <v/>
      </c>
      <c r="S2979">
        <f>'d_고정'!$B$1*'6_기대효과'!$H$7*('d_시나리오'!$I$7/'d_고정'!$B$2)*B2979</f>
        <v/>
      </c>
      <c r="T2979">
        <f>S2979*D2979</f>
        <v/>
      </c>
      <c r="U2979">
        <f>S2979*F2979*H2979</f>
        <v/>
      </c>
      <c r="V2979">
        <f>S2979*F2979*(H2979-1)</f>
        <v/>
      </c>
      <c r="W2979">
        <f>U2979*J2979</f>
        <v/>
      </c>
      <c r="X2979">
        <f>T2979+W2979</f>
        <v/>
      </c>
      <c r="Y2979">
        <f>(T2979*E2979+W2979*L2979)*(1-R2979-'d_고정'!$B$13)</f>
        <v/>
      </c>
      <c r="Z2979">
        <f>(U2979*N2979*Q2979+'d_고정'!$B$3*('6_기대효과'!$H$7/8)*Q2979*'d_고정'!$B$10*P2979*('6_기대효과'!$K$7/'d_고정'!$B$9))*(1-R2979)</f>
        <v/>
      </c>
      <c r="AA2979">
        <f>W2979*L2979*(1-R2979-'d_고정'!$B$13)+U2979*MAX(N2979-'d_고정'!$B$10*P2979*('6_기대효과'!$K$7/'d_고정'!$B$9),0)*Q2979*(1-R2979)</f>
        <v/>
      </c>
      <c r="AB2979">
        <f>Y2979+Z2979</f>
        <v/>
      </c>
      <c r="AC2979">
        <f>Y2979/('d_고정'!$B$5*'6_기대효과'!$H$7/8)/'d_고정'!$B$6</f>
        <v/>
      </c>
      <c r="AD2979">
        <f>Y2979/('d_고정'!$B$8*'6_기대효과'!$H$7/8)</f>
        <v/>
      </c>
    </row>
    <row r="2980">
      <c r="A2980">
        <f>RAND()</f>
        <v/>
      </c>
      <c r="B2980">
        <f>IF('d_시나리오'!$J$2='d_시나리오'!$H$2,'d_시나리오'!$I$2,IF(A2980&lt;('d_시나리오'!$I$2-'d_시나리오'!$H$2)/('d_시나리오'!$J$2-'d_시나리오'!$H$2),'d_시나리오'!$H$2+SQRT(A2980*('d_시나리오'!$J$2-'d_시나리오'!$H$2)*('d_시나리오'!$I$2-'d_시나리오'!$H$2)),'d_시나리오'!$J$2-SQRT((1-A2980)*('d_시나리오'!$J$2-'d_시나리오'!$H$2)*('d_시나리오'!$J$2-'d_시나리오'!$I$2))))</f>
        <v/>
      </c>
      <c r="C2980">
        <f>RAND()</f>
        <v/>
      </c>
      <c r="D2980">
        <f>BETAINV(RAND(),IF(C2980&lt;'d_고정'!$B$26,'d_고정'!$B$23,'d_고정'!$B$16)+1,'d_고정'!$B$17-IF(C2980&lt;'d_고정'!$B$26,'d_고정'!$B$23,'d_고정'!$B$16)+1)*('d_고정'!$B$14+('d_고정'!$B$15-'d_고정'!$B$14)*RAND())</f>
        <v/>
      </c>
      <c r="E2980">
        <f>INDEX('d_분포'!$A$2:$A$28,RANDBETWEEN(1,27))</f>
        <v/>
      </c>
      <c r="F2980">
        <f>INDEX('d_분포'!$C$2:$C$5,RANDBETWEEN(1,4))*(0.9+0.2*RAND())</f>
        <v/>
      </c>
      <c r="G2980">
        <f>RAND()</f>
        <v/>
      </c>
      <c r="H2980">
        <f>(F2980+(1-F2980)*('d_고정'!$B$22*BETAINV(RAND(),IF(G2980&lt;'d_고정'!$B$26,'d_고정'!$B$25,'d_고정'!$B$20)+1,'d_고정'!$B$21-IF(G2980&lt;'d_고정'!$B$26,'d_고정'!$B$25,'d_고정'!$B$20)+1)+(1-'d_고정'!$B$22)*BETAINV(RAND(),IF(G2980&lt;'d_고정'!$B$26,'d_고정'!$B$24,'d_고정'!$B$18)+1,'d_고정'!$B$19-IF(G2980&lt;'d_고정'!$B$26,'d_고정'!$B$24,'d_고정'!$B$18)+1))*('d_고정'!$B$14+('d_고정'!$B$15-'d_고정'!$B$14)*RAND()))/F2980</f>
        <v/>
      </c>
      <c r="I2980">
        <f>RAND()</f>
        <v/>
      </c>
      <c r="J2980">
        <f>IF('d_시나리오'!$J$3='d_시나리오'!$H$3,'d_시나리오'!$I$3,IF(I2980&lt;('d_시나리오'!$I$3-'d_시나리오'!$H$3)/('d_시나리오'!$J$3-'d_시나리오'!$H$3),'d_시나리오'!$H$3+SQRT(I2980*('d_시나리오'!$J$3-'d_시나리오'!$H$3)*('d_시나리오'!$I$3-'d_시나리오'!$H$3)),'d_시나리오'!$J$3-SQRT((1-I2980)*('d_시나리오'!$J$3-'d_시나리오'!$H$3)*('d_시나리오'!$J$3-'d_시나리오'!$I$3))))</f>
        <v/>
      </c>
      <c r="K2980">
        <f>RAND()</f>
        <v/>
      </c>
      <c r="L2980">
        <f>IF('d_시나리오'!$J$4='d_시나리오'!$H$4,'d_시나리오'!$I$4,IF(K2980&lt;('d_시나리오'!$I$4-'d_시나리오'!$H$4)/('d_시나리오'!$J$4-'d_시나리오'!$H$4),'d_시나리오'!$H$4+SQRT(K2980*('d_시나리오'!$J$4-'d_시나리오'!$H$4)*('d_시나리오'!$I$4-'d_시나리오'!$H$4)),'d_시나리오'!$J$4-SQRT((1-K2980)*('d_시나리오'!$J$4-'d_시나리오'!$H$4)*('d_시나리오'!$J$4-'d_시나리오'!$I$4))))</f>
        <v/>
      </c>
      <c r="M2980">
        <f>RAND()</f>
        <v/>
      </c>
      <c r="N2980">
        <f>IF('d_시나리오'!$J$5='d_시나리오'!$H$5,'d_시나리오'!$I$5,IF(M2980&lt;('d_시나리오'!$I$5-'d_시나리오'!$H$5)/('d_시나리오'!$J$5-'d_시나리오'!$H$5),'d_시나리오'!$H$5+SQRT(M2980*('d_시나리오'!$J$5-'d_시나리오'!$H$5)*('d_시나리오'!$I$5-'d_시나리오'!$H$5)),'d_시나리오'!$J$5-SQRT((1-M2980)*('d_시나리오'!$J$5-'d_시나리오'!$H$5)*('d_시나리오'!$J$5-'d_시나리오'!$I$5))))</f>
        <v/>
      </c>
      <c r="O2980">
        <f>RAND()</f>
        <v/>
      </c>
      <c r="P2980">
        <f>IF('d_시나리오'!$J$6='d_시나리오'!$H$6,'d_시나리오'!$I$6,IF(O2980&lt;('d_시나리오'!$I$6-'d_시나리오'!$H$6)/('d_시나리오'!$J$6-'d_시나리오'!$H$6),'d_시나리오'!$H$6+SQRT(O2980*('d_시나리오'!$J$6-'d_시나리오'!$H$6)*('d_시나리오'!$I$6-'d_시나리오'!$H$6)),'d_시나리오'!$J$6-SQRT((1-O2980)*('d_시나리오'!$J$6-'d_시나리오'!$H$6)*('d_시나리오'!$J$6-'d_시나리오'!$I$6))))</f>
        <v/>
      </c>
      <c r="Q2980">
        <f>INDEX('d_분포'!$B$2:$B$57,RANDBETWEEN(1,56))</f>
        <v/>
      </c>
      <c r="R2980">
        <f>BETAINV(RAND(),5,5)</f>
        <v/>
      </c>
      <c r="S2980">
        <f>'d_고정'!$B$1*'6_기대효과'!$H$7*('d_시나리오'!$I$7/'d_고정'!$B$2)*B2980</f>
        <v/>
      </c>
      <c r="T2980">
        <f>S2980*D2980</f>
        <v/>
      </c>
      <c r="U2980">
        <f>S2980*F2980*H2980</f>
        <v/>
      </c>
      <c r="V2980">
        <f>S2980*F2980*(H2980-1)</f>
        <v/>
      </c>
      <c r="W2980">
        <f>U2980*J2980</f>
        <v/>
      </c>
      <c r="X2980">
        <f>T2980+W2980</f>
        <v/>
      </c>
      <c r="Y2980">
        <f>(T2980*E2980+W2980*L2980)*(1-R2980-'d_고정'!$B$13)</f>
        <v/>
      </c>
      <c r="Z2980">
        <f>(U2980*N2980*Q2980+'d_고정'!$B$3*('6_기대효과'!$H$7/8)*Q2980*'d_고정'!$B$10*P2980*('6_기대효과'!$K$7/'d_고정'!$B$9))*(1-R2980)</f>
        <v/>
      </c>
      <c r="AA2980">
        <f>W2980*L2980*(1-R2980-'d_고정'!$B$13)+U2980*MAX(N2980-'d_고정'!$B$10*P2980*('6_기대효과'!$K$7/'d_고정'!$B$9),0)*Q2980*(1-R2980)</f>
        <v/>
      </c>
      <c r="AB2980">
        <f>Y2980+Z2980</f>
        <v/>
      </c>
      <c r="AC2980">
        <f>Y2980/('d_고정'!$B$5*'6_기대효과'!$H$7/8)/'d_고정'!$B$6</f>
        <v/>
      </c>
      <c r="AD2980">
        <f>Y2980/('d_고정'!$B$8*'6_기대효과'!$H$7/8)</f>
        <v/>
      </c>
    </row>
    <row r="2981">
      <c r="A2981">
        <f>RAND()</f>
        <v/>
      </c>
      <c r="B2981">
        <f>IF('d_시나리오'!$J$2='d_시나리오'!$H$2,'d_시나리오'!$I$2,IF(A2981&lt;('d_시나리오'!$I$2-'d_시나리오'!$H$2)/('d_시나리오'!$J$2-'d_시나리오'!$H$2),'d_시나리오'!$H$2+SQRT(A2981*('d_시나리오'!$J$2-'d_시나리오'!$H$2)*('d_시나리오'!$I$2-'d_시나리오'!$H$2)),'d_시나리오'!$J$2-SQRT((1-A2981)*('d_시나리오'!$J$2-'d_시나리오'!$H$2)*('d_시나리오'!$J$2-'d_시나리오'!$I$2))))</f>
        <v/>
      </c>
      <c r="C2981">
        <f>RAND()</f>
        <v/>
      </c>
      <c r="D2981">
        <f>BETAINV(RAND(),IF(C2981&lt;'d_고정'!$B$26,'d_고정'!$B$23,'d_고정'!$B$16)+1,'d_고정'!$B$17-IF(C2981&lt;'d_고정'!$B$26,'d_고정'!$B$23,'d_고정'!$B$16)+1)*('d_고정'!$B$14+('d_고정'!$B$15-'d_고정'!$B$14)*RAND())</f>
        <v/>
      </c>
      <c r="E2981">
        <f>INDEX('d_분포'!$A$2:$A$28,RANDBETWEEN(1,27))</f>
        <v/>
      </c>
      <c r="F2981">
        <f>INDEX('d_분포'!$C$2:$C$5,RANDBETWEEN(1,4))*(0.9+0.2*RAND())</f>
        <v/>
      </c>
      <c r="G2981">
        <f>RAND()</f>
        <v/>
      </c>
      <c r="H2981">
        <f>(F2981+(1-F2981)*('d_고정'!$B$22*BETAINV(RAND(),IF(G2981&lt;'d_고정'!$B$26,'d_고정'!$B$25,'d_고정'!$B$20)+1,'d_고정'!$B$21-IF(G2981&lt;'d_고정'!$B$26,'d_고정'!$B$25,'d_고정'!$B$20)+1)+(1-'d_고정'!$B$22)*BETAINV(RAND(),IF(G2981&lt;'d_고정'!$B$26,'d_고정'!$B$24,'d_고정'!$B$18)+1,'d_고정'!$B$19-IF(G2981&lt;'d_고정'!$B$26,'d_고정'!$B$24,'d_고정'!$B$18)+1))*('d_고정'!$B$14+('d_고정'!$B$15-'d_고정'!$B$14)*RAND()))/F2981</f>
        <v/>
      </c>
      <c r="I2981">
        <f>RAND()</f>
        <v/>
      </c>
      <c r="J2981">
        <f>IF('d_시나리오'!$J$3='d_시나리오'!$H$3,'d_시나리오'!$I$3,IF(I2981&lt;('d_시나리오'!$I$3-'d_시나리오'!$H$3)/('d_시나리오'!$J$3-'d_시나리오'!$H$3),'d_시나리오'!$H$3+SQRT(I2981*('d_시나리오'!$J$3-'d_시나리오'!$H$3)*('d_시나리오'!$I$3-'d_시나리오'!$H$3)),'d_시나리오'!$J$3-SQRT((1-I2981)*('d_시나리오'!$J$3-'d_시나리오'!$H$3)*('d_시나리오'!$J$3-'d_시나리오'!$I$3))))</f>
        <v/>
      </c>
      <c r="K2981">
        <f>RAND()</f>
        <v/>
      </c>
      <c r="L2981">
        <f>IF('d_시나리오'!$J$4='d_시나리오'!$H$4,'d_시나리오'!$I$4,IF(K2981&lt;('d_시나리오'!$I$4-'d_시나리오'!$H$4)/('d_시나리오'!$J$4-'d_시나리오'!$H$4),'d_시나리오'!$H$4+SQRT(K2981*('d_시나리오'!$J$4-'d_시나리오'!$H$4)*('d_시나리오'!$I$4-'d_시나리오'!$H$4)),'d_시나리오'!$J$4-SQRT((1-K2981)*('d_시나리오'!$J$4-'d_시나리오'!$H$4)*('d_시나리오'!$J$4-'d_시나리오'!$I$4))))</f>
        <v/>
      </c>
      <c r="M2981">
        <f>RAND()</f>
        <v/>
      </c>
      <c r="N2981">
        <f>IF('d_시나리오'!$J$5='d_시나리오'!$H$5,'d_시나리오'!$I$5,IF(M2981&lt;('d_시나리오'!$I$5-'d_시나리오'!$H$5)/('d_시나리오'!$J$5-'d_시나리오'!$H$5),'d_시나리오'!$H$5+SQRT(M2981*('d_시나리오'!$J$5-'d_시나리오'!$H$5)*('d_시나리오'!$I$5-'d_시나리오'!$H$5)),'d_시나리오'!$J$5-SQRT((1-M2981)*('d_시나리오'!$J$5-'d_시나리오'!$H$5)*('d_시나리오'!$J$5-'d_시나리오'!$I$5))))</f>
        <v/>
      </c>
      <c r="O2981">
        <f>RAND()</f>
        <v/>
      </c>
      <c r="P2981">
        <f>IF('d_시나리오'!$J$6='d_시나리오'!$H$6,'d_시나리오'!$I$6,IF(O2981&lt;('d_시나리오'!$I$6-'d_시나리오'!$H$6)/('d_시나리오'!$J$6-'d_시나리오'!$H$6),'d_시나리오'!$H$6+SQRT(O2981*('d_시나리오'!$J$6-'d_시나리오'!$H$6)*('d_시나리오'!$I$6-'d_시나리오'!$H$6)),'d_시나리오'!$J$6-SQRT((1-O2981)*('d_시나리오'!$J$6-'d_시나리오'!$H$6)*('d_시나리오'!$J$6-'d_시나리오'!$I$6))))</f>
        <v/>
      </c>
      <c r="Q2981">
        <f>INDEX('d_분포'!$B$2:$B$57,RANDBETWEEN(1,56))</f>
        <v/>
      </c>
      <c r="R2981">
        <f>BETAINV(RAND(),5,5)</f>
        <v/>
      </c>
      <c r="S2981">
        <f>'d_고정'!$B$1*'6_기대효과'!$H$7*('d_시나리오'!$I$7/'d_고정'!$B$2)*B2981</f>
        <v/>
      </c>
      <c r="T2981">
        <f>S2981*D2981</f>
        <v/>
      </c>
      <c r="U2981">
        <f>S2981*F2981*H2981</f>
        <v/>
      </c>
      <c r="V2981">
        <f>S2981*F2981*(H2981-1)</f>
        <v/>
      </c>
      <c r="W2981">
        <f>U2981*J2981</f>
        <v/>
      </c>
      <c r="X2981">
        <f>T2981+W2981</f>
        <v/>
      </c>
      <c r="Y2981">
        <f>(T2981*E2981+W2981*L2981)*(1-R2981-'d_고정'!$B$13)</f>
        <v/>
      </c>
      <c r="Z2981">
        <f>(U2981*N2981*Q2981+'d_고정'!$B$3*('6_기대효과'!$H$7/8)*Q2981*'d_고정'!$B$10*P2981*('6_기대효과'!$K$7/'d_고정'!$B$9))*(1-R2981)</f>
        <v/>
      </c>
      <c r="AA2981">
        <f>W2981*L2981*(1-R2981-'d_고정'!$B$13)+U2981*MAX(N2981-'d_고정'!$B$10*P2981*('6_기대효과'!$K$7/'d_고정'!$B$9),0)*Q2981*(1-R2981)</f>
        <v/>
      </c>
      <c r="AB2981">
        <f>Y2981+Z2981</f>
        <v/>
      </c>
      <c r="AC2981">
        <f>Y2981/('d_고정'!$B$5*'6_기대효과'!$H$7/8)/'d_고정'!$B$6</f>
        <v/>
      </c>
      <c r="AD2981">
        <f>Y2981/('d_고정'!$B$8*'6_기대효과'!$H$7/8)</f>
        <v/>
      </c>
    </row>
    <row r="2982">
      <c r="A2982">
        <f>RAND()</f>
        <v/>
      </c>
      <c r="B2982">
        <f>IF('d_시나리오'!$J$2='d_시나리오'!$H$2,'d_시나리오'!$I$2,IF(A2982&lt;('d_시나리오'!$I$2-'d_시나리오'!$H$2)/('d_시나리오'!$J$2-'d_시나리오'!$H$2),'d_시나리오'!$H$2+SQRT(A2982*('d_시나리오'!$J$2-'d_시나리오'!$H$2)*('d_시나리오'!$I$2-'d_시나리오'!$H$2)),'d_시나리오'!$J$2-SQRT((1-A2982)*('d_시나리오'!$J$2-'d_시나리오'!$H$2)*('d_시나리오'!$J$2-'d_시나리오'!$I$2))))</f>
        <v/>
      </c>
      <c r="C2982">
        <f>RAND()</f>
        <v/>
      </c>
      <c r="D2982">
        <f>BETAINV(RAND(),IF(C2982&lt;'d_고정'!$B$26,'d_고정'!$B$23,'d_고정'!$B$16)+1,'d_고정'!$B$17-IF(C2982&lt;'d_고정'!$B$26,'d_고정'!$B$23,'d_고정'!$B$16)+1)*('d_고정'!$B$14+('d_고정'!$B$15-'d_고정'!$B$14)*RAND())</f>
        <v/>
      </c>
      <c r="E2982">
        <f>INDEX('d_분포'!$A$2:$A$28,RANDBETWEEN(1,27))</f>
        <v/>
      </c>
      <c r="F2982">
        <f>INDEX('d_분포'!$C$2:$C$5,RANDBETWEEN(1,4))*(0.9+0.2*RAND())</f>
        <v/>
      </c>
      <c r="G2982">
        <f>RAND()</f>
        <v/>
      </c>
      <c r="H2982">
        <f>(F2982+(1-F2982)*('d_고정'!$B$22*BETAINV(RAND(),IF(G2982&lt;'d_고정'!$B$26,'d_고정'!$B$25,'d_고정'!$B$20)+1,'d_고정'!$B$21-IF(G2982&lt;'d_고정'!$B$26,'d_고정'!$B$25,'d_고정'!$B$20)+1)+(1-'d_고정'!$B$22)*BETAINV(RAND(),IF(G2982&lt;'d_고정'!$B$26,'d_고정'!$B$24,'d_고정'!$B$18)+1,'d_고정'!$B$19-IF(G2982&lt;'d_고정'!$B$26,'d_고정'!$B$24,'d_고정'!$B$18)+1))*('d_고정'!$B$14+('d_고정'!$B$15-'d_고정'!$B$14)*RAND()))/F2982</f>
        <v/>
      </c>
      <c r="I2982">
        <f>RAND()</f>
        <v/>
      </c>
      <c r="J2982">
        <f>IF('d_시나리오'!$J$3='d_시나리오'!$H$3,'d_시나리오'!$I$3,IF(I2982&lt;('d_시나리오'!$I$3-'d_시나리오'!$H$3)/('d_시나리오'!$J$3-'d_시나리오'!$H$3),'d_시나리오'!$H$3+SQRT(I2982*('d_시나리오'!$J$3-'d_시나리오'!$H$3)*('d_시나리오'!$I$3-'d_시나리오'!$H$3)),'d_시나리오'!$J$3-SQRT((1-I2982)*('d_시나리오'!$J$3-'d_시나리오'!$H$3)*('d_시나리오'!$J$3-'d_시나리오'!$I$3))))</f>
        <v/>
      </c>
      <c r="K2982">
        <f>RAND()</f>
        <v/>
      </c>
      <c r="L2982">
        <f>IF('d_시나리오'!$J$4='d_시나리오'!$H$4,'d_시나리오'!$I$4,IF(K2982&lt;('d_시나리오'!$I$4-'d_시나리오'!$H$4)/('d_시나리오'!$J$4-'d_시나리오'!$H$4),'d_시나리오'!$H$4+SQRT(K2982*('d_시나리오'!$J$4-'d_시나리오'!$H$4)*('d_시나리오'!$I$4-'d_시나리오'!$H$4)),'d_시나리오'!$J$4-SQRT((1-K2982)*('d_시나리오'!$J$4-'d_시나리오'!$H$4)*('d_시나리오'!$J$4-'d_시나리오'!$I$4))))</f>
        <v/>
      </c>
      <c r="M2982">
        <f>RAND()</f>
        <v/>
      </c>
      <c r="N2982">
        <f>IF('d_시나리오'!$J$5='d_시나리오'!$H$5,'d_시나리오'!$I$5,IF(M2982&lt;('d_시나리오'!$I$5-'d_시나리오'!$H$5)/('d_시나리오'!$J$5-'d_시나리오'!$H$5),'d_시나리오'!$H$5+SQRT(M2982*('d_시나리오'!$J$5-'d_시나리오'!$H$5)*('d_시나리오'!$I$5-'d_시나리오'!$H$5)),'d_시나리오'!$J$5-SQRT((1-M2982)*('d_시나리오'!$J$5-'d_시나리오'!$H$5)*('d_시나리오'!$J$5-'d_시나리오'!$I$5))))</f>
        <v/>
      </c>
      <c r="O2982">
        <f>RAND()</f>
        <v/>
      </c>
      <c r="P2982">
        <f>IF('d_시나리오'!$J$6='d_시나리오'!$H$6,'d_시나리오'!$I$6,IF(O2982&lt;('d_시나리오'!$I$6-'d_시나리오'!$H$6)/('d_시나리오'!$J$6-'d_시나리오'!$H$6),'d_시나리오'!$H$6+SQRT(O2982*('d_시나리오'!$J$6-'d_시나리오'!$H$6)*('d_시나리오'!$I$6-'d_시나리오'!$H$6)),'d_시나리오'!$J$6-SQRT((1-O2982)*('d_시나리오'!$J$6-'d_시나리오'!$H$6)*('d_시나리오'!$J$6-'d_시나리오'!$I$6))))</f>
        <v/>
      </c>
      <c r="Q2982">
        <f>INDEX('d_분포'!$B$2:$B$57,RANDBETWEEN(1,56))</f>
        <v/>
      </c>
      <c r="R2982">
        <f>BETAINV(RAND(),5,5)</f>
        <v/>
      </c>
      <c r="S2982">
        <f>'d_고정'!$B$1*'6_기대효과'!$H$7*('d_시나리오'!$I$7/'d_고정'!$B$2)*B2982</f>
        <v/>
      </c>
      <c r="T2982">
        <f>S2982*D2982</f>
        <v/>
      </c>
      <c r="U2982">
        <f>S2982*F2982*H2982</f>
        <v/>
      </c>
      <c r="V2982">
        <f>S2982*F2982*(H2982-1)</f>
        <v/>
      </c>
      <c r="W2982">
        <f>U2982*J2982</f>
        <v/>
      </c>
      <c r="X2982">
        <f>T2982+W2982</f>
        <v/>
      </c>
      <c r="Y2982">
        <f>(T2982*E2982+W2982*L2982)*(1-R2982-'d_고정'!$B$13)</f>
        <v/>
      </c>
      <c r="Z2982">
        <f>(U2982*N2982*Q2982+'d_고정'!$B$3*('6_기대효과'!$H$7/8)*Q2982*'d_고정'!$B$10*P2982*('6_기대효과'!$K$7/'d_고정'!$B$9))*(1-R2982)</f>
        <v/>
      </c>
      <c r="AA2982">
        <f>W2982*L2982*(1-R2982-'d_고정'!$B$13)+U2982*MAX(N2982-'d_고정'!$B$10*P2982*('6_기대효과'!$K$7/'d_고정'!$B$9),0)*Q2982*(1-R2982)</f>
        <v/>
      </c>
      <c r="AB2982">
        <f>Y2982+Z2982</f>
        <v/>
      </c>
      <c r="AC2982">
        <f>Y2982/('d_고정'!$B$5*'6_기대효과'!$H$7/8)/'d_고정'!$B$6</f>
        <v/>
      </c>
      <c r="AD2982">
        <f>Y2982/('d_고정'!$B$8*'6_기대효과'!$H$7/8)</f>
        <v/>
      </c>
    </row>
    <row r="2983">
      <c r="A2983">
        <f>RAND()</f>
        <v/>
      </c>
      <c r="B2983">
        <f>IF('d_시나리오'!$J$2='d_시나리오'!$H$2,'d_시나리오'!$I$2,IF(A2983&lt;('d_시나리오'!$I$2-'d_시나리오'!$H$2)/('d_시나리오'!$J$2-'d_시나리오'!$H$2),'d_시나리오'!$H$2+SQRT(A2983*('d_시나리오'!$J$2-'d_시나리오'!$H$2)*('d_시나리오'!$I$2-'d_시나리오'!$H$2)),'d_시나리오'!$J$2-SQRT((1-A2983)*('d_시나리오'!$J$2-'d_시나리오'!$H$2)*('d_시나리오'!$J$2-'d_시나리오'!$I$2))))</f>
        <v/>
      </c>
      <c r="C2983">
        <f>RAND()</f>
        <v/>
      </c>
      <c r="D2983">
        <f>BETAINV(RAND(),IF(C2983&lt;'d_고정'!$B$26,'d_고정'!$B$23,'d_고정'!$B$16)+1,'d_고정'!$B$17-IF(C2983&lt;'d_고정'!$B$26,'d_고정'!$B$23,'d_고정'!$B$16)+1)*('d_고정'!$B$14+('d_고정'!$B$15-'d_고정'!$B$14)*RAND())</f>
        <v/>
      </c>
      <c r="E2983">
        <f>INDEX('d_분포'!$A$2:$A$28,RANDBETWEEN(1,27))</f>
        <v/>
      </c>
      <c r="F2983">
        <f>INDEX('d_분포'!$C$2:$C$5,RANDBETWEEN(1,4))*(0.9+0.2*RAND())</f>
        <v/>
      </c>
      <c r="G2983">
        <f>RAND()</f>
        <v/>
      </c>
      <c r="H2983">
        <f>(F2983+(1-F2983)*('d_고정'!$B$22*BETAINV(RAND(),IF(G2983&lt;'d_고정'!$B$26,'d_고정'!$B$25,'d_고정'!$B$20)+1,'d_고정'!$B$21-IF(G2983&lt;'d_고정'!$B$26,'d_고정'!$B$25,'d_고정'!$B$20)+1)+(1-'d_고정'!$B$22)*BETAINV(RAND(),IF(G2983&lt;'d_고정'!$B$26,'d_고정'!$B$24,'d_고정'!$B$18)+1,'d_고정'!$B$19-IF(G2983&lt;'d_고정'!$B$26,'d_고정'!$B$24,'d_고정'!$B$18)+1))*('d_고정'!$B$14+('d_고정'!$B$15-'d_고정'!$B$14)*RAND()))/F2983</f>
        <v/>
      </c>
      <c r="I2983">
        <f>RAND()</f>
        <v/>
      </c>
      <c r="J2983">
        <f>IF('d_시나리오'!$J$3='d_시나리오'!$H$3,'d_시나리오'!$I$3,IF(I2983&lt;('d_시나리오'!$I$3-'d_시나리오'!$H$3)/('d_시나리오'!$J$3-'d_시나리오'!$H$3),'d_시나리오'!$H$3+SQRT(I2983*('d_시나리오'!$J$3-'d_시나리오'!$H$3)*('d_시나리오'!$I$3-'d_시나리오'!$H$3)),'d_시나리오'!$J$3-SQRT((1-I2983)*('d_시나리오'!$J$3-'d_시나리오'!$H$3)*('d_시나리오'!$J$3-'d_시나리오'!$I$3))))</f>
        <v/>
      </c>
      <c r="K2983">
        <f>RAND()</f>
        <v/>
      </c>
      <c r="L2983">
        <f>IF('d_시나리오'!$J$4='d_시나리오'!$H$4,'d_시나리오'!$I$4,IF(K2983&lt;('d_시나리오'!$I$4-'d_시나리오'!$H$4)/('d_시나리오'!$J$4-'d_시나리오'!$H$4),'d_시나리오'!$H$4+SQRT(K2983*('d_시나리오'!$J$4-'d_시나리오'!$H$4)*('d_시나리오'!$I$4-'d_시나리오'!$H$4)),'d_시나리오'!$J$4-SQRT((1-K2983)*('d_시나리오'!$J$4-'d_시나리오'!$H$4)*('d_시나리오'!$J$4-'d_시나리오'!$I$4))))</f>
        <v/>
      </c>
      <c r="M2983">
        <f>RAND()</f>
        <v/>
      </c>
      <c r="N2983">
        <f>IF('d_시나리오'!$J$5='d_시나리오'!$H$5,'d_시나리오'!$I$5,IF(M2983&lt;('d_시나리오'!$I$5-'d_시나리오'!$H$5)/('d_시나리오'!$J$5-'d_시나리오'!$H$5),'d_시나리오'!$H$5+SQRT(M2983*('d_시나리오'!$J$5-'d_시나리오'!$H$5)*('d_시나리오'!$I$5-'d_시나리오'!$H$5)),'d_시나리오'!$J$5-SQRT((1-M2983)*('d_시나리오'!$J$5-'d_시나리오'!$H$5)*('d_시나리오'!$J$5-'d_시나리오'!$I$5))))</f>
        <v/>
      </c>
      <c r="O2983">
        <f>RAND()</f>
        <v/>
      </c>
      <c r="P2983">
        <f>IF('d_시나리오'!$J$6='d_시나리오'!$H$6,'d_시나리오'!$I$6,IF(O2983&lt;('d_시나리오'!$I$6-'d_시나리오'!$H$6)/('d_시나리오'!$J$6-'d_시나리오'!$H$6),'d_시나리오'!$H$6+SQRT(O2983*('d_시나리오'!$J$6-'d_시나리오'!$H$6)*('d_시나리오'!$I$6-'d_시나리오'!$H$6)),'d_시나리오'!$J$6-SQRT((1-O2983)*('d_시나리오'!$J$6-'d_시나리오'!$H$6)*('d_시나리오'!$J$6-'d_시나리오'!$I$6))))</f>
        <v/>
      </c>
      <c r="Q2983">
        <f>INDEX('d_분포'!$B$2:$B$57,RANDBETWEEN(1,56))</f>
        <v/>
      </c>
      <c r="R2983">
        <f>BETAINV(RAND(),5,5)</f>
        <v/>
      </c>
      <c r="S2983">
        <f>'d_고정'!$B$1*'6_기대효과'!$H$7*('d_시나리오'!$I$7/'d_고정'!$B$2)*B2983</f>
        <v/>
      </c>
      <c r="T2983">
        <f>S2983*D2983</f>
        <v/>
      </c>
      <c r="U2983">
        <f>S2983*F2983*H2983</f>
        <v/>
      </c>
      <c r="V2983">
        <f>S2983*F2983*(H2983-1)</f>
        <v/>
      </c>
      <c r="W2983">
        <f>U2983*J2983</f>
        <v/>
      </c>
      <c r="X2983">
        <f>T2983+W2983</f>
        <v/>
      </c>
      <c r="Y2983">
        <f>(T2983*E2983+W2983*L2983)*(1-R2983-'d_고정'!$B$13)</f>
        <v/>
      </c>
      <c r="Z2983">
        <f>(U2983*N2983*Q2983+'d_고정'!$B$3*('6_기대효과'!$H$7/8)*Q2983*'d_고정'!$B$10*P2983*('6_기대효과'!$K$7/'d_고정'!$B$9))*(1-R2983)</f>
        <v/>
      </c>
      <c r="AA2983">
        <f>W2983*L2983*(1-R2983-'d_고정'!$B$13)+U2983*MAX(N2983-'d_고정'!$B$10*P2983*('6_기대효과'!$K$7/'d_고정'!$B$9),0)*Q2983*(1-R2983)</f>
        <v/>
      </c>
      <c r="AB2983">
        <f>Y2983+Z2983</f>
        <v/>
      </c>
      <c r="AC2983">
        <f>Y2983/('d_고정'!$B$5*'6_기대효과'!$H$7/8)/'d_고정'!$B$6</f>
        <v/>
      </c>
      <c r="AD2983">
        <f>Y2983/('d_고정'!$B$8*'6_기대효과'!$H$7/8)</f>
        <v/>
      </c>
    </row>
    <row r="2984">
      <c r="A2984">
        <f>RAND()</f>
        <v/>
      </c>
      <c r="B2984">
        <f>IF('d_시나리오'!$J$2='d_시나리오'!$H$2,'d_시나리오'!$I$2,IF(A2984&lt;('d_시나리오'!$I$2-'d_시나리오'!$H$2)/('d_시나리오'!$J$2-'d_시나리오'!$H$2),'d_시나리오'!$H$2+SQRT(A2984*('d_시나리오'!$J$2-'d_시나리오'!$H$2)*('d_시나리오'!$I$2-'d_시나리오'!$H$2)),'d_시나리오'!$J$2-SQRT((1-A2984)*('d_시나리오'!$J$2-'d_시나리오'!$H$2)*('d_시나리오'!$J$2-'d_시나리오'!$I$2))))</f>
        <v/>
      </c>
      <c r="C2984">
        <f>RAND()</f>
        <v/>
      </c>
      <c r="D2984">
        <f>BETAINV(RAND(),IF(C2984&lt;'d_고정'!$B$26,'d_고정'!$B$23,'d_고정'!$B$16)+1,'d_고정'!$B$17-IF(C2984&lt;'d_고정'!$B$26,'d_고정'!$B$23,'d_고정'!$B$16)+1)*('d_고정'!$B$14+('d_고정'!$B$15-'d_고정'!$B$14)*RAND())</f>
        <v/>
      </c>
      <c r="E2984">
        <f>INDEX('d_분포'!$A$2:$A$28,RANDBETWEEN(1,27))</f>
        <v/>
      </c>
      <c r="F2984">
        <f>INDEX('d_분포'!$C$2:$C$5,RANDBETWEEN(1,4))*(0.9+0.2*RAND())</f>
        <v/>
      </c>
      <c r="G2984">
        <f>RAND()</f>
        <v/>
      </c>
      <c r="H2984">
        <f>(F2984+(1-F2984)*('d_고정'!$B$22*BETAINV(RAND(),IF(G2984&lt;'d_고정'!$B$26,'d_고정'!$B$25,'d_고정'!$B$20)+1,'d_고정'!$B$21-IF(G2984&lt;'d_고정'!$B$26,'d_고정'!$B$25,'d_고정'!$B$20)+1)+(1-'d_고정'!$B$22)*BETAINV(RAND(),IF(G2984&lt;'d_고정'!$B$26,'d_고정'!$B$24,'d_고정'!$B$18)+1,'d_고정'!$B$19-IF(G2984&lt;'d_고정'!$B$26,'d_고정'!$B$24,'d_고정'!$B$18)+1))*('d_고정'!$B$14+('d_고정'!$B$15-'d_고정'!$B$14)*RAND()))/F2984</f>
        <v/>
      </c>
      <c r="I2984">
        <f>RAND()</f>
        <v/>
      </c>
      <c r="J2984">
        <f>IF('d_시나리오'!$J$3='d_시나리오'!$H$3,'d_시나리오'!$I$3,IF(I2984&lt;('d_시나리오'!$I$3-'d_시나리오'!$H$3)/('d_시나리오'!$J$3-'d_시나리오'!$H$3),'d_시나리오'!$H$3+SQRT(I2984*('d_시나리오'!$J$3-'d_시나리오'!$H$3)*('d_시나리오'!$I$3-'d_시나리오'!$H$3)),'d_시나리오'!$J$3-SQRT((1-I2984)*('d_시나리오'!$J$3-'d_시나리오'!$H$3)*('d_시나리오'!$J$3-'d_시나리오'!$I$3))))</f>
        <v/>
      </c>
      <c r="K2984">
        <f>RAND()</f>
        <v/>
      </c>
      <c r="L2984">
        <f>IF('d_시나리오'!$J$4='d_시나리오'!$H$4,'d_시나리오'!$I$4,IF(K2984&lt;('d_시나리오'!$I$4-'d_시나리오'!$H$4)/('d_시나리오'!$J$4-'d_시나리오'!$H$4),'d_시나리오'!$H$4+SQRT(K2984*('d_시나리오'!$J$4-'d_시나리오'!$H$4)*('d_시나리오'!$I$4-'d_시나리오'!$H$4)),'d_시나리오'!$J$4-SQRT((1-K2984)*('d_시나리오'!$J$4-'d_시나리오'!$H$4)*('d_시나리오'!$J$4-'d_시나리오'!$I$4))))</f>
        <v/>
      </c>
      <c r="M2984">
        <f>RAND()</f>
        <v/>
      </c>
      <c r="N2984">
        <f>IF('d_시나리오'!$J$5='d_시나리오'!$H$5,'d_시나리오'!$I$5,IF(M2984&lt;('d_시나리오'!$I$5-'d_시나리오'!$H$5)/('d_시나리오'!$J$5-'d_시나리오'!$H$5),'d_시나리오'!$H$5+SQRT(M2984*('d_시나리오'!$J$5-'d_시나리오'!$H$5)*('d_시나리오'!$I$5-'d_시나리오'!$H$5)),'d_시나리오'!$J$5-SQRT((1-M2984)*('d_시나리오'!$J$5-'d_시나리오'!$H$5)*('d_시나리오'!$J$5-'d_시나리오'!$I$5))))</f>
        <v/>
      </c>
      <c r="O2984">
        <f>RAND()</f>
        <v/>
      </c>
      <c r="P2984">
        <f>IF('d_시나리오'!$J$6='d_시나리오'!$H$6,'d_시나리오'!$I$6,IF(O2984&lt;('d_시나리오'!$I$6-'d_시나리오'!$H$6)/('d_시나리오'!$J$6-'d_시나리오'!$H$6),'d_시나리오'!$H$6+SQRT(O2984*('d_시나리오'!$J$6-'d_시나리오'!$H$6)*('d_시나리오'!$I$6-'d_시나리오'!$H$6)),'d_시나리오'!$J$6-SQRT((1-O2984)*('d_시나리오'!$J$6-'d_시나리오'!$H$6)*('d_시나리오'!$J$6-'d_시나리오'!$I$6))))</f>
        <v/>
      </c>
      <c r="Q2984">
        <f>INDEX('d_분포'!$B$2:$B$57,RANDBETWEEN(1,56))</f>
        <v/>
      </c>
      <c r="R2984">
        <f>BETAINV(RAND(),5,5)</f>
        <v/>
      </c>
      <c r="S2984">
        <f>'d_고정'!$B$1*'6_기대효과'!$H$7*('d_시나리오'!$I$7/'d_고정'!$B$2)*B2984</f>
        <v/>
      </c>
      <c r="T2984">
        <f>S2984*D2984</f>
        <v/>
      </c>
      <c r="U2984">
        <f>S2984*F2984*H2984</f>
        <v/>
      </c>
      <c r="V2984">
        <f>S2984*F2984*(H2984-1)</f>
        <v/>
      </c>
      <c r="W2984">
        <f>U2984*J2984</f>
        <v/>
      </c>
      <c r="X2984">
        <f>T2984+W2984</f>
        <v/>
      </c>
      <c r="Y2984">
        <f>(T2984*E2984+W2984*L2984)*(1-R2984-'d_고정'!$B$13)</f>
        <v/>
      </c>
      <c r="Z2984">
        <f>(U2984*N2984*Q2984+'d_고정'!$B$3*('6_기대효과'!$H$7/8)*Q2984*'d_고정'!$B$10*P2984*('6_기대효과'!$K$7/'d_고정'!$B$9))*(1-R2984)</f>
        <v/>
      </c>
      <c r="AA2984">
        <f>W2984*L2984*(1-R2984-'d_고정'!$B$13)+U2984*MAX(N2984-'d_고정'!$B$10*P2984*('6_기대효과'!$K$7/'d_고정'!$B$9),0)*Q2984*(1-R2984)</f>
        <v/>
      </c>
      <c r="AB2984">
        <f>Y2984+Z2984</f>
        <v/>
      </c>
      <c r="AC2984">
        <f>Y2984/('d_고정'!$B$5*'6_기대효과'!$H$7/8)/'d_고정'!$B$6</f>
        <v/>
      </c>
      <c r="AD2984">
        <f>Y2984/('d_고정'!$B$8*'6_기대효과'!$H$7/8)</f>
        <v/>
      </c>
    </row>
    <row r="2985">
      <c r="A2985">
        <f>RAND()</f>
        <v/>
      </c>
      <c r="B2985">
        <f>IF('d_시나리오'!$J$2='d_시나리오'!$H$2,'d_시나리오'!$I$2,IF(A2985&lt;('d_시나리오'!$I$2-'d_시나리오'!$H$2)/('d_시나리오'!$J$2-'d_시나리오'!$H$2),'d_시나리오'!$H$2+SQRT(A2985*('d_시나리오'!$J$2-'d_시나리오'!$H$2)*('d_시나리오'!$I$2-'d_시나리오'!$H$2)),'d_시나리오'!$J$2-SQRT((1-A2985)*('d_시나리오'!$J$2-'d_시나리오'!$H$2)*('d_시나리오'!$J$2-'d_시나리오'!$I$2))))</f>
        <v/>
      </c>
      <c r="C2985">
        <f>RAND()</f>
        <v/>
      </c>
      <c r="D2985">
        <f>BETAINV(RAND(),IF(C2985&lt;'d_고정'!$B$26,'d_고정'!$B$23,'d_고정'!$B$16)+1,'d_고정'!$B$17-IF(C2985&lt;'d_고정'!$B$26,'d_고정'!$B$23,'d_고정'!$B$16)+1)*('d_고정'!$B$14+('d_고정'!$B$15-'d_고정'!$B$14)*RAND())</f>
        <v/>
      </c>
      <c r="E2985">
        <f>INDEX('d_분포'!$A$2:$A$28,RANDBETWEEN(1,27))</f>
        <v/>
      </c>
      <c r="F2985">
        <f>INDEX('d_분포'!$C$2:$C$5,RANDBETWEEN(1,4))*(0.9+0.2*RAND())</f>
        <v/>
      </c>
      <c r="G2985">
        <f>RAND()</f>
        <v/>
      </c>
      <c r="H2985">
        <f>(F2985+(1-F2985)*('d_고정'!$B$22*BETAINV(RAND(),IF(G2985&lt;'d_고정'!$B$26,'d_고정'!$B$25,'d_고정'!$B$20)+1,'d_고정'!$B$21-IF(G2985&lt;'d_고정'!$B$26,'d_고정'!$B$25,'d_고정'!$B$20)+1)+(1-'d_고정'!$B$22)*BETAINV(RAND(),IF(G2985&lt;'d_고정'!$B$26,'d_고정'!$B$24,'d_고정'!$B$18)+1,'d_고정'!$B$19-IF(G2985&lt;'d_고정'!$B$26,'d_고정'!$B$24,'d_고정'!$B$18)+1))*('d_고정'!$B$14+('d_고정'!$B$15-'d_고정'!$B$14)*RAND()))/F2985</f>
        <v/>
      </c>
      <c r="I2985">
        <f>RAND()</f>
        <v/>
      </c>
      <c r="J2985">
        <f>IF('d_시나리오'!$J$3='d_시나리오'!$H$3,'d_시나리오'!$I$3,IF(I2985&lt;('d_시나리오'!$I$3-'d_시나리오'!$H$3)/('d_시나리오'!$J$3-'d_시나리오'!$H$3),'d_시나리오'!$H$3+SQRT(I2985*('d_시나리오'!$J$3-'d_시나리오'!$H$3)*('d_시나리오'!$I$3-'d_시나리오'!$H$3)),'d_시나리오'!$J$3-SQRT((1-I2985)*('d_시나리오'!$J$3-'d_시나리오'!$H$3)*('d_시나리오'!$J$3-'d_시나리오'!$I$3))))</f>
        <v/>
      </c>
      <c r="K2985">
        <f>RAND()</f>
        <v/>
      </c>
      <c r="L2985">
        <f>IF('d_시나리오'!$J$4='d_시나리오'!$H$4,'d_시나리오'!$I$4,IF(K2985&lt;('d_시나리오'!$I$4-'d_시나리오'!$H$4)/('d_시나리오'!$J$4-'d_시나리오'!$H$4),'d_시나리오'!$H$4+SQRT(K2985*('d_시나리오'!$J$4-'d_시나리오'!$H$4)*('d_시나리오'!$I$4-'d_시나리오'!$H$4)),'d_시나리오'!$J$4-SQRT((1-K2985)*('d_시나리오'!$J$4-'d_시나리오'!$H$4)*('d_시나리오'!$J$4-'d_시나리오'!$I$4))))</f>
        <v/>
      </c>
      <c r="M2985">
        <f>RAND()</f>
        <v/>
      </c>
      <c r="N2985">
        <f>IF('d_시나리오'!$J$5='d_시나리오'!$H$5,'d_시나리오'!$I$5,IF(M2985&lt;('d_시나리오'!$I$5-'d_시나리오'!$H$5)/('d_시나리오'!$J$5-'d_시나리오'!$H$5),'d_시나리오'!$H$5+SQRT(M2985*('d_시나리오'!$J$5-'d_시나리오'!$H$5)*('d_시나리오'!$I$5-'d_시나리오'!$H$5)),'d_시나리오'!$J$5-SQRT((1-M2985)*('d_시나리오'!$J$5-'d_시나리오'!$H$5)*('d_시나리오'!$J$5-'d_시나리오'!$I$5))))</f>
        <v/>
      </c>
      <c r="O2985">
        <f>RAND()</f>
        <v/>
      </c>
      <c r="P2985">
        <f>IF('d_시나리오'!$J$6='d_시나리오'!$H$6,'d_시나리오'!$I$6,IF(O2985&lt;('d_시나리오'!$I$6-'d_시나리오'!$H$6)/('d_시나리오'!$J$6-'d_시나리오'!$H$6),'d_시나리오'!$H$6+SQRT(O2985*('d_시나리오'!$J$6-'d_시나리오'!$H$6)*('d_시나리오'!$I$6-'d_시나리오'!$H$6)),'d_시나리오'!$J$6-SQRT((1-O2985)*('d_시나리오'!$J$6-'d_시나리오'!$H$6)*('d_시나리오'!$J$6-'d_시나리오'!$I$6))))</f>
        <v/>
      </c>
      <c r="Q2985">
        <f>INDEX('d_분포'!$B$2:$B$57,RANDBETWEEN(1,56))</f>
        <v/>
      </c>
      <c r="R2985">
        <f>BETAINV(RAND(),5,5)</f>
        <v/>
      </c>
      <c r="S2985">
        <f>'d_고정'!$B$1*'6_기대효과'!$H$7*('d_시나리오'!$I$7/'d_고정'!$B$2)*B2985</f>
        <v/>
      </c>
      <c r="T2985">
        <f>S2985*D2985</f>
        <v/>
      </c>
      <c r="U2985">
        <f>S2985*F2985*H2985</f>
        <v/>
      </c>
      <c r="V2985">
        <f>S2985*F2985*(H2985-1)</f>
        <v/>
      </c>
      <c r="W2985">
        <f>U2985*J2985</f>
        <v/>
      </c>
      <c r="X2985">
        <f>T2985+W2985</f>
        <v/>
      </c>
      <c r="Y2985">
        <f>(T2985*E2985+W2985*L2985)*(1-R2985-'d_고정'!$B$13)</f>
        <v/>
      </c>
      <c r="Z2985">
        <f>(U2985*N2985*Q2985+'d_고정'!$B$3*('6_기대효과'!$H$7/8)*Q2985*'d_고정'!$B$10*P2985*('6_기대효과'!$K$7/'d_고정'!$B$9))*(1-R2985)</f>
        <v/>
      </c>
      <c r="AA2985">
        <f>W2985*L2985*(1-R2985-'d_고정'!$B$13)+U2985*MAX(N2985-'d_고정'!$B$10*P2985*('6_기대효과'!$K$7/'d_고정'!$B$9),0)*Q2985*(1-R2985)</f>
        <v/>
      </c>
      <c r="AB2985">
        <f>Y2985+Z2985</f>
        <v/>
      </c>
      <c r="AC2985">
        <f>Y2985/('d_고정'!$B$5*'6_기대효과'!$H$7/8)/'d_고정'!$B$6</f>
        <v/>
      </c>
      <c r="AD2985">
        <f>Y2985/('d_고정'!$B$8*'6_기대효과'!$H$7/8)</f>
        <v/>
      </c>
    </row>
    <row r="2986">
      <c r="A2986">
        <f>RAND()</f>
        <v/>
      </c>
      <c r="B2986">
        <f>IF('d_시나리오'!$J$2='d_시나리오'!$H$2,'d_시나리오'!$I$2,IF(A2986&lt;('d_시나리오'!$I$2-'d_시나리오'!$H$2)/('d_시나리오'!$J$2-'d_시나리오'!$H$2),'d_시나리오'!$H$2+SQRT(A2986*('d_시나리오'!$J$2-'d_시나리오'!$H$2)*('d_시나리오'!$I$2-'d_시나리오'!$H$2)),'d_시나리오'!$J$2-SQRT((1-A2986)*('d_시나리오'!$J$2-'d_시나리오'!$H$2)*('d_시나리오'!$J$2-'d_시나리오'!$I$2))))</f>
        <v/>
      </c>
      <c r="C2986">
        <f>RAND()</f>
        <v/>
      </c>
      <c r="D2986">
        <f>BETAINV(RAND(),IF(C2986&lt;'d_고정'!$B$26,'d_고정'!$B$23,'d_고정'!$B$16)+1,'d_고정'!$B$17-IF(C2986&lt;'d_고정'!$B$26,'d_고정'!$B$23,'d_고정'!$B$16)+1)*('d_고정'!$B$14+('d_고정'!$B$15-'d_고정'!$B$14)*RAND())</f>
        <v/>
      </c>
      <c r="E2986">
        <f>INDEX('d_분포'!$A$2:$A$28,RANDBETWEEN(1,27))</f>
        <v/>
      </c>
      <c r="F2986">
        <f>INDEX('d_분포'!$C$2:$C$5,RANDBETWEEN(1,4))*(0.9+0.2*RAND())</f>
        <v/>
      </c>
      <c r="G2986">
        <f>RAND()</f>
        <v/>
      </c>
      <c r="H2986">
        <f>(F2986+(1-F2986)*('d_고정'!$B$22*BETAINV(RAND(),IF(G2986&lt;'d_고정'!$B$26,'d_고정'!$B$25,'d_고정'!$B$20)+1,'d_고정'!$B$21-IF(G2986&lt;'d_고정'!$B$26,'d_고정'!$B$25,'d_고정'!$B$20)+1)+(1-'d_고정'!$B$22)*BETAINV(RAND(),IF(G2986&lt;'d_고정'!$B$26,'d_고정'!$B$24,'d_고정'!$B$18)+1,'d_고정'!$B$19-IF(G2986&lt;'d_고정'!$B$26,'d_고정'!$B$24,'d_고정'!$B$18)+1))*('d_고정'!$B$14+('d_고정'!$B$15-'d_고정'!$B$14)*RAND()))/F2986</f>
        <v/>
      </c>
      <c r="I2986">
        <f>RAND()</f>
        <v/>
      </c>
      <c r="J2986">
        <f>IF('d_시나리오'!$J$3='d_시나리오'!$H$3,'d_시나리오'!$I$3,IF(I2986&lt;('d_시나리오'!$I$3-'d_시나리오'!$H$3)/('d_시나리오'!$J$3-'d_시나리오'!$H$3),'d_시나리오'!$H$3+SQRT(I2986*('d_시나리오'!$J$3-'d_시나리오'!$H$3)*('d_시나리오'!$I$3-'d_시나리오'!$H$3)),'d_시나리오'!$J$3-SQRT((1-I2986)*('d_시나리오'!$J$3-'d_시나리오'!$H$3)*('d_시나리오'!$J$3-'d_시나리오'!$I$3))))</f>
        <v/>
      </c>
      <c r="K2986">
        <f>RAND()</f>
        <v/>
      </c>
      <c r="L2986">
        <f>IF('d_시나리오'!$J$4='d_시나리오'!$H$4,'d_시나리오'!$I$4,IF(K2986&lt;('d_시나리오'!$I$4-'d_시나리오'!$H$4)/('d_시나리오'!$J$4-'d_시나리오'!$H$4),'d_시나리오'!$H$4+SQRT(K2986*('d_시나리오'!$J$4-'d_시나리오'!$H$4)*('d_시나리오'!$I$4-'d_시나리오'!$H$4)),'d_시나리오'!$J$4-SQRT((1-K2986)*('d_시나리오'!$J$4-'d_시나리오'!$H$4)*('d_시나리오'!$J$4-'d_시나리오'!$I$4))))</f>
        <v/>
      </c>
      <c r="M2986">
        <f>RAND()</f>
        <v/>
      </c>
      <c r="N2986">
        <f>IF('d_시나리오'!$J$5='d_시나리오'!$H$5,'d_시나리오'!$I$5,IF(M2986&lt;('d_시나리오'!$I$5-'d_시나리오'!$H$5)/('d_시나리오'!$J$5-'d_시나리오'!$H$5),'d_시나리오'!$H$5+SQRT(M2986*('d_시나리오'!$J$5-'d_시나리오'!$H$5)*('d_시나리오'!$I$5-'d_시나리오'!$H$5)),'d_시나리오'!$J$5-SQRT((1-M2986)*('d_시나리오'!$J$5-'d_시나리오'!$H$5)*('d_시나리오'!$J$5-'d_시나리오'!$I$5))))</f>
        <v/>
      </c>
      <c r="O2986">
        <f>RAND()</f>
        <v/>
      </c>
      <c r="P2986">
        <f>IF('d_시나리오'!$J$6='d_시나리오'!$H$6,'d_시나리오'!$I$6,IF(O2986&lt;('d_시나리오'!$I$6-'d_시나리오'!$H$6)/('d_시나리오'!$J$6-'d_시나리오'!$H$6),'d_시나리오'!$H$6+SQRT(O2986*('d_시나리오'!$J$6-'d_시나리오'!$H$6)*('d_시나리오'!$I$6-'d_시나리오'!$H$6)),'d_시나리오'!$J$6-SQRT((1-O2986)*('d_시나리오'!$J$6-'d_시나리오'!$H$6)*('d_시나리오'!$J$6-'d_시나리오'!$I$6))))</f>
        <v/>
      </c>
      <c r="Q2986">
        <f>INDEX('d_분포'!$B$2:$B$57,RANDBETWEEN(1,56))</f>
        <v/>
      </c>
      <c r="R2986">
        <f>BETAINV(RAND(),5,5)</f>
        <v/>
      </c>
      <c r="S2986">
        <f>'d_고정'!$B$1*'6_기대효과'!$H$7*('d_시나리오'!$I$7/'d_고정'!$B$2)*B2986</f>
        <v/>
      </c>
      <c r="T2986">
        <f>S2986*D2986</f>
        <v/>
      </c>
      <c r="U2986">
        <f>S2986*F2986*H2986</f>
        <v/>
      </c>
      <c r="V2986">
        <f>S2986*F2986*(H2986-1)</f>
        <v/>
      </c>
      <c r="W2986">
        <f>U2986*J2986</f>
        <v/>
      </c>
      <c r="X2986">
        <f>T2986+W2986</f>
        <v/>
      </c>
      <c r="Y2986">
        <f>(T2986*E2986+W2986*L2986)*(1-R2986-'d_고정'!$B$13)</f>
        <v/>
      </c>
      <c r="Z2986">
        <f>(U2986*N2986*Q2986+'d_고정'!$B$3*('6_기대효과'!$H$7/8)*Q2986*'d_고정'!$B$10*P2986*('6_기대효과'!$K$7/'d_고정'!$B$9))*(1-R2986)</f>
        <v/>
      </c>
      <c r="AA2986">
        <f>W2986*L2986*(1-R2986-'d_고정'!$B$13)+U2986*MAX(N2986-'d_고정'!$B$10*P2986*('6_기대효과'!$K$7/'d_고정'!$B$9),0)*Q2986*(1-R2986)</f>
        <v/>
      </c>
      <c r="AB2986">
        <f>Y2986+Z2986</f>
        <v/>
      </c>
      <c r="AC2986">
        <f>Y2986/('d_고정'!$B$5*'6_기대효과'!$H$7/8)/'d_고정'!$B$6</f>
        <v/>
      </c>
      <c r="AD2986">
        <f>Y2986/('d_고정'!$B$8*'6_기대효과'!$H$7/8)</f>
        <v/>
      </c>
    </row>
    <row r="2987">
      <c r="A2987">
        <f>RAND()</f>
        <v/>
      </c>
      <c r="B2987">
        <f>IF('d_시나리오'!$J$2='d_시나리오'!$H$2,'d_시나리오'!$I$2,IF(A2987&lt;('d_시나리오'!$I$2-'d_시나리오'!$H$2)/('d_시나리오'!$J$2-'d_시나리오'!$H$2),'d_시나리오'!$H$2+SQRT(A2987*('d_시나리오'!$J$2-'d_시나리오'!$H$2)*('d_시나리오'!$I$2-'d_시나리오'!$H$2)),'d_시나리오'!$J$2-SQRT((1-A2987)*('d_시나리오'!$J$2-'d_시나리오'!$H$2)*('d_시나리오'!$J$2-'d_시나리오'!$I$2))))</f>
        <v/>
      </c>
      <c r="C2987">
        <f>RAND()</f>
        <v/>
      </c>
      <c r="D2987">
        <f>BETAINV(RAND(),IF(C2987&lt;'d_고정'!$B$26,'d_고정'!$B$23,'d_고정'!$B$16)+1,'d_고정'!$B$17-IF(C2987&lt;'d_고정'!$B$26,'d_고정'!$B$23,'d_고정'!$B$16)+1)*('d_고정'!$B$14+('d_고정'!$B$15-'d_고정'!$B$14)*RAND())</f>
        <v/>
      </c>
      <c r="E2987">
        <f>INDEX('d_분포'!$A$2:$A$28,RANDBETWEEN(1,27))</f>
        <v/>
      </c>
      <c r="F2987">
        <f>INDEX('d_분포'!$C$2:$C$5,RANDBETWEEN(1,4))*(0.9+0.2*RAND())</f>
        <v/>
      </c>
      <c r="G2987">
        <f>RAND()</f>
        <v/>
      </c>
      <c r="H2987">
        <f>(F2987+(1-F2987)*('d_고정'!$B$22*BETAINV(RAND(),IF(G2987&lt;'d_고정'!$B$26,'d_고정'!$B$25,'d_고정'!$B$20)+1,'d_고정'!$B$21-IF(G2987&lt;'d_고정'!$B$26,'d_고정'!$B$25,'d_고정'!$B$20)+1)+(1-'d_고정'!$B$22)*BETAINV(RAND(),IF(G2987&lt;'d_고정'!$B$26,'d_고정'!$B$24,'d_고정'!$B$18)+1,'d_고정'!$B$19-IF(G2987&lt;'d_고정'!$B$26,'d_고정'!$B$24,'d_고정'!$B$18)+1))*('d_고정'!$B$14+('d_고정'!$B$15-'d_고정'!$B$14)*RAND()))/F2987</f>
        <v/>
      </c>
      <c r="I2987">
        <f>RAND()</f>
        <v/>
      </c>
      <c r="J2987">
        <f>IF('d_시나리오'!$J$3='d_시나리오'!$H$3,'d_시나리오'!$I$3,IF(I2987&lt;('d_시나리오'!$I$3-'d_시나리오'!$H$3)/('d_시나리오'!$J$3-'d_시나리오'!$H$3),'d_시나리오'!$H$3+SQRT(I2987*('d_시나리오'!$J$3-'d_시나리오'!$H$3)*('d_시나리오'!$I$3-'d_시나리오'!$H$3)),'d_시나리오'!$J$3-SQRT((1-I2987)*('d_시나리오'!$J$3-'d_시나리오'!$H$3)*('d_시나리오'!$J$3-'d_시나리오'!$I$3))))</f>
        <v/>
      </c>
      <c r="K2987">
        <f>RAND()</f>
        <v/>
      </c>
      <c r="L2987">
        <f>IF('d_시나리오'!$J$4='d_시나리오'!$H$4,'d_시나리오'!$I$4,IF(K2987&lt;('d_시나리오'!$I$4-'d_시나리오'!$H$4)/('d_시나리오'!$J$4-'d_시나리오'!$H$4),'d_시나리오'!$H$4+SQRT(K2987*('d_시나리오'!$J$4-'d_시나리오'!$H$4)*('d_시나리오'!$I$4-'d_시나리오'!$H$4)),'d_시나리오'!$J$4-SQRT((1-K2987)*('d_시나리오'!$J$4-'d_시나리오'!$H$4)*('d_시나리오'!$J$4-'d_시나리오'!$I$4))))</f>
        <v/>
      </c>
      <c r="M2987">
        <f>RAND()</f>
        <v/>
      </c>
      <c r="N2987">
        <f>IF('d_시나리오'!$J$5='d_시나리오'!$H$5,'d_시나리오'!$I$5,IF(M2987&lt;('d_시나리오'!$I$5-'d_시나리오'!$H$5)/('d_시나리오'!$J$5-'d_시나리오'!$H$5),'d_시나리오'!$H$5+SQRT(M2987*('d_시나리오'!$J$5-'d_시나리오'!$H$5)*('d_시나리오'!$I$5-'d_시나리오'!$H$5)),'d_시나리오'!$J$5-SQRT((1-M2987)*('d_시나리오'!$J$5-'d_시나리오'!$H$5)*('d_시나리오'!$J$5-'d_시나리오'!$I$5))))</f>
        <v/>
      </c>
      <c r="O2987">
        <f>RAND()</f>
        <v/>
      </c>
      <c r="P2987">
        <f>IF('d_시나리오'!$J$6='d_시나리오'!$H$6,'d_시나리오'!$I$6,IF(O2987&lt;('d_시나리오'!$I$6-'d_시나리오'!$H$6)/('d_시나리오'!$J$6-'d_시나리오'!$H$6),'d_시나리오'!$H$6+SQRT(O2987*('d_시나리오'!$J$6-'d_시나리오'!$H$6)*('d_시나리오'!$I$6-'d_시나리오'!$H$6)),'d_시나리오'!$J$6-SQRT((1-O2987)*('d_시나리오'!$J$6-'d_시나리오'!$H$6)*('d_시나리오'!$J$6-'d_시나리오'!$I$6))))</f>
        <v/>
      </c>
      <c r="Q2987">
        <f>INDEX('d_분포'!$B$2:$B$57,RANDBETWEEN(1,56))</f>
        <v/>
      </c>
      <c r="R2987">
        <f>BETAINV(RAND(),5,5)</f>
        <v/>
      </c>
      <c r="S2987">
        <f>'d_고정'!$B$1*'6_기대효과'!$H$7*('d_시나리오'!$I$7/'d_고정'!$B$2)*B2987</f>
        <v/>
      </c>
      <c r="T2987">
        <f>S2987*D2987</f>
        <v/>
      </c>
      <c r="U2987">
        <f>S2987*F2987*H2987</f>
        <v/>
      </c>
      <c r="V2987">
        <f>S2987*F2987*(H2987-1)</f>
        <v/>
      </c>
      <c r="W2987">
        <f>U2987*J2987</f>
        <v/>
      </c>
      <c r="X2987">
        <f>T2987+W2987</f>
        <v/>
      </c>
      <c r="Y2987">
        <f>(T2987*E2987+W2987*L2987)*(1-R2987-'d_고정'!$B$13)</f>
        <v/>
      </c>
      <c r="Z2987">
        <f>(U2987*N2987*Q2987+'d_고정'!$B$3*('6_기대효과'!$H$7/8)*Q2987*'d_고정'!$B$10*P2987*('6_기대효과'!$K$7/'d_고정'!$B$9))*(1-R2987)</f>
        <v/>
      </c>
      <c r="AA2987">
        <f>W2987*L2987*(1-R2987-'d_고정'!$B$13)+U2987*MAX(N2987-'d_고정'!$B$10*P2987*('6_기대효과'!$K$7/'d_고정'!$B$9),0)*Q2987*(1-R2987)</f>
        <v/>
      </c>
      <c r="AB2987">
        <f>Y2987+Z2987</f>
        <v/>
      </c>
      <c r="AC2987">
        <f>Y2987/('d_고정'!$B$5*'6_기대효과'!$H$7/8)/'d_고정'!$B$6</f>
        <v/>
      </c>
      <c r="AD2987">
        <f>Y2987/('d_고정'!$B$8*'6_기대효과'!$H$7/8)</f>
        <v/>
      </c>
    </row>
    <row r="2988">
      <c r="A2988">
        <f>RAND()</f>
        <v/>
      </c>
      <c r="B2988">
        <f>IF('d_시나리오'!$J$2='d_시나리오'!$H$2,'d_시나리오'!$I$2,IF(A2988&lt;('d_시나리오'!$I$2-'d_시나리오'!$H$2)/('d_시나리오'!$J$2-'d_시나리오'!$H$2),'d_시나리오'!$H$2+SQRT(A2988*('d_시나리오'!$J$2-'d_시나리오'!$H$2)*('d_시나리오'!$I$2-'d_시나리오'!$H$2)),'d_시나리오'!$J$2-SQRT((1-A2988)*('d_시나리오'!$J$2-'d_시나리오'!$H$2)*('d_시나리오'!$J$2-'d_시나리오'!$I$2))))</f>
        <v/>
      </c>
      <c r="C2988">
        <f>RAND()</f>
        <v/>
      </c>
      <c r="D2988">
        <f>BETAINV(RAND(),IF(C2988&lt;'d_고정'!$B$26,'d_고정'!$B$23,'d_고정'!$B$16)+1,'d_고정'!$B$17-IF(C2988&lt;'d_고정'!$B$26,'d_고정'!$B$23,'d_고정'!$B$16)+1)*('d_고정'!$B$14+('d_고정'!$B$15-'d_고정'!$B$14)*RAND())</f>
        <v/>
      </c>
      <c r="E2988">
        <f>INDEX('d_분포'!$A$2:$A$28,RANDBETWEEN(1,27))</f>
        <v/>
      </c>
      <c r="F2988">
        <f>INDEX('d_분포'!$C$2:$C$5,RANDBETWEEN(1,4))*(0.9+0.2*RAND())</f>
        <v/>
      </c>
      <c r="G2988">
        <f>RAND()</f>
        <v/>
      </c>
      <c r="H2988">
        <f>(F2988+(1-F2988)*('d_고정'!$B$22*BETAINV(RAND(),IF(G2988&lt;'d_고정'!$B$26,'d_고정'!$B$25,'d_고정'!$B$20)+1,'d_고정'!$B$21-IF(G2988&lt;'d_고정'!$B$26,'d_고정'!$B$25,'d_고정'!$B$20)+1)+(1-'d_고정'!$B$22)*BETAINV(RAND(),IF(G2988&lt;'d_고정'!$B$26,'d_고정'!$B$24,'d_고정'!$B$18)+1,'d_고정'!$B$19-IF(G2988&lt;'d_고정'!$B$26,'d_고정'!$B$24,'d_고정'!$B$18)+1))*('d_고정'!$B$14+('d_고정'!$B$15-'d_고정'!$B$14)*RAND()))/F2988</f>
        <v/>
      </c>
      <c r="I2988">
        <f>RAND()</f>
        <v/>
      </c>
      <c r="J2988">
        <f>IF('d_시나리오'!$J$3='d_시나리오'!$H$3,'d_시나리오'!$I$3,IF(I2988&lt;('d_시나리오'!$I$3-'d_시나리오'!$H$3)/('d_시나리오'!$J$3-'d_시나리오'!$H$3),'d_시나리오'!$H$3+SQRT(I2988*('d_시나리오'!$J$3-'d_시나리오'!$H$3)*('d_시나리오'!$I$3-'d_시나리오'!$H$3)),'d_시나리오'!$J$3-SQRT((1-I2988)*('d_시나리오'!$J$3-'d_시나리오'!$H$3)*('d_시나리오'!$J$3-'d_시나리오'!$I$3))))</f>
        <v/>
      </c>
      <c r="K2988">
        <f>RAND()</f>
        <v/>
      </c>
      <c r="L2988">
        <f>IF('d_시나리오'!$J$4='d_시나리오'!$H$4,'d_시나리오'!$I$4,IF(K2988&lt;('d_시나리오'!$I$4-'d_시나리오'!$H$4)/('d_시나리오'!$J$4-'d_시나리오'!$H$4),'d_시나리오'!$H$4+SQRT(K2988*('d_시나리오'!$J$4-'d_시나리오'!$H$4)*('d_시나리오'!$I$4-'d_시나리오'!$H$4)),'d_시나리오'!$J$4-SQRT((1-K2988)*('d_시나리오'!$J$4-'d_시나리오'!$H$4)*('d_시나리오'!$J$4-'d_시나리오'!$I$4))))</f>
        <v/>
      </c>
      <c r="M2988">
        <f>RAND()</f>
        <v/>
      </c>
      <c r="N2988">
        <f>IF('d_시나리오'!$J$5='d_시나리오'!$H$5,'d_시나리오'!$I$5,IF(M2988&lt;('d_시나리오'!$I$5-'d_시나리오'!$H$5)/('d_시나리오'!$J$5-'d_시나리오'!$H$5),'d_시나리오'!$H$5+SQRT(M2988*('d_시나리오'!$J$5-'d_시나리오'!$H$5)*('d_시나리오'!$I$5-'d_시나리오'!$H$5)),'d_시나리오'!$J$5-SQRT((1-M2988)*('d_시나리오'!$J$5-'d_시나리오'!$H$5)*('d_시나리오'!$J$5-'d_시나리오'!$I$5))))</f>
        <v/>
      </c>
      <c r="O2988">
        <f>RAND()</f>
        <v/>
      </c>
      <c r="P2988">
        <f>IF('d_시나리오'!$J$6='d_시나리오'!$H$6,'d_시나리오'!$I$6,IF(O2988&lt;('d_시나리오'!$I$6-'d_시나리오'!$H$6)/('d_시나리오'!$J$6-'d_시나리오'!$H$6),'d_시나리오'!$H$6+SQRT(O2988*('d_시나리오'!$J$6-'d_시나리오'!$H$6)*('d_시나리오'!$I$6-'d_시나리오'!$H$6)),'d_시나리오'!$J$6-SQRT((1-O2988)*('d_시나리오'!$J$6-'d_시나리오'!$H$6)*('d_시나리오'!$J$6-'d_시나리오'!$I$6))))</f>
        <v/>
      </c>
      <c r="Q2988">
        <f>INDEX('d_분포'!$B$2:$B$57,RANDBETWEEN(1,56))</f>
        <v/>
      </c>
      <c r="R2988">
        <f>BETAINV(RAND(),5,5)</f>
        <v/>
      </c>
      <c r="S2988">
        <f>'d_고정'!$B$1*'6_기대효과'!$H$7*('d_시나리오'!$I$7/'d_고정'!$B$2)*B2988</f>
        <v/>
      </c>
      <c r="T2988">
        <f>S2988*D2988</f>
        <v/>
      </c>
      <c r="U2988">
        <f>S2988*F2988*H2988</f>
        <v/>
      </c>
      <c r="V2988">
        <f>S2988*F2988*(H2988-1)</f>
        <v/>
      </c>
      <c r="W2988">
        <f>U2988*J2988</f>
        <v/>
      </c>
      <c r="X2988">
        <f>T2988+W2988</f>
        <v/>
      </c>
      <c r="Y2988">
        <f>(T2988*E2988+W2988*L2988)*(1-R2988-'d_고정'!$B$13)</f>
        <v/>
      </c>
      <c r="Z2988">
        <f>(U2988*N2988*Q2988+'d_고정'!$B$3*('6_기대효과'!$H$7/8)*Q2988*'d_고정'!$B$10*P2988*('6_기대효과'!$K$7/'d_고정'!$B$9))*(1-R2988)</f>
        <v/>
      </c>
      <c r="AA2988">
        <f>W2988*L2988*(1-R2988-'d_고정'!$B$13)+U2988*MAX(N2988-'d_고정'!$B$10*P2988*('6_기대효과'!$K$7/'d_고정'!$B$9),0)*Q2988*(1-R2988)</f>
        <v/>
      </c>
      <c r="AB2988">
        <f>Y2988+Z2988</f>
        <v/>
      </c>
      <c r="AC2988">
        <f>Y2988/('d_고정'!$B$5*'6_기대효과'!$H$7/8)/'d_고정'!$B$6</f>
        <v/>
      </c>
      <c r="AD2988">
        <f>Y2988/('d_고정'!$B$8*'6_기대효과'!$H$7/8)</f>
        <v/>
      </c>
    </row>
    <row r="2989">
      <c r="A2989">
        <f>RAND()</f>
        <v/>
      </c>
      <c r="B2989">
        <f>IF('d_시나리오'!$J$2='d_시나리오'!$H$2,'d_시나리오'!$I$2,IF(A2989&lt;('d_시나리오'!$I$2-'d_시나리오'!$H$2)/('d_시나리오'!$J$2-'d_시나리오'!$H$2),'d_시나리오'!$H$2+SQRT(A2989*('d_시나리오'!$J$2-'d_시나리오'!$H$2)*('d_시나리오'!$I$2-'d_시나리오'!$H$2)),'d_시나리오'!$J$2-SQRT((1-A2989)*('d_시나리오'!$J$2-'d_시나리오'!$H$2)*('d_시나리오'!$J$2-'d_시나리오'!$I$2))))</f>
        <v/>
      </c>
      <c r="C2989">
        <f>RAND()</f>
        <v/>
      </c>
      <c r="D2989">
        <f>BETAINV(RAND(),IF(C2989&lt;'d_고정'!$B$26,'d_고정'!$B$23,'d_고정'!$B$16)+1,'d_고정'!$B$17-IF(C2989&lt;'d_고정'!$B$26,'d_고정'!$B$23,'d_고정'!$B$16)+1)*('d_고정'!$B$14+('d_고정'!$B$15-'d_고정'!$B$14)*RAND())</f>
        <v/>
      </c>
      <c r="E2989">
        <f>INDEX('d_분포'!$A$2:$A$28,RANDBETWEEN(1,27))</f>
        <v/>
      </c>
      <c r="F2989">
        <f>INDEX('d_분포'!$C$2:$C$5,RANDBETWEEN(1,4))*(0.9+0.2*RAND())</f>
        <v/>
      </c>
      <c r="G2989">
        <f>RAND()</f>
        <v/>
      </c>
      <c r="H2989">
        <f>(F2989+(1-F2989)*('d_고정'!$B$22*BETAINV(RAND(),IF(G2989&lt;'d_고정'!$B$26,'d_고정'!$B$25,'d_고정'!$B$20)+1,'d_고정'!$B$21-IF(G2989&lt;'d_고정'!$B$26,'d_고정'!$B$25,'d_고정'!$B$20)+1)+(1-'d_고정'!$B$22)*BETAINV(RAND(),IF(G2989&lt;'d_고정'!$B$26,'d_고정'!$B$24,'d_고정'!$B$18)+1,'d_고정'!$B$19-IF(G2989&lt;'d_고정'!$B$26,'d_고정'!$B$24,'d_고정'!$B$18)+1))*('d_고정'!$B$14+('d_고정'!$B$15-'d_고정'!$B$14)*RAND()))/F2989</f>
        <v/>
      </c>
      <c r="I2989">
        <f>RAND()</f>
        <v/>
      </c>
      <c r="J2989">
        <f>IF('d_시나리오'!$J$3='d_시나리오'!$H$3,'d_시나리오'!$I$3,IF(I2989&lt;('d_시나리오'!$I$3-'d_시나리오'!$H$3)/('d_시나리오'!$J$3-'d_시나리오'!$H$3),'d_시나리오'!$H$3+SQRT(I2989*('d_시나리오'!$J$3-'d_시나리오'!$H$3)*('d_시나리오'!$I$3-'d_시나리오'!$H$3)),'d_시나리오'!$J$3-SQRT((1-I2989)*('d_시나리오'!$J$3-'d_시나리오'!$H$3)*('d_시나리오'!$J$3-'d_시나리오'!$I$3))))</f>
        <v/>
      </c>
      <c r="K2989">
        <f>RAND()</f>
        <v/>
      </c>
      <c r="L2989">
        <f>IF('d_시나리오'!$J$4='d_시나리오'!$H$4,'d_시나리오'!$I$4,IF(K2989&lt;('d_시나리오'!$I$4-'d_시나리오'!$H$4)/('d_시나리오'!$J$4-'d_시나리오'!$H$4),'d_시나리오'!$H$4+SQRT(K2989*('d_시나리오'!$J$4-'d_시나리오'!$H$4)*('d_시나리오'!$I$4-'d_시나리오'!$H$4)),'d_시나리오'!$J$4-SQRT((1-K2989)*('d_시나리오'!$J$4-'d_시나리오'!$H$4)*('d_시나리오'!$J$4-'d_시나리오'!$I$4))))</f>
        <v/>
      </c>
      <c r="M2989">
        <f>RAND()</f>
        <v/>
      </c>
      <c r="N2989">
        <f>IF('d_시나리오'!$J$5='d_시나리오'!$H$5,'d_시나리오'!$I$5,IF(M2989&lt;('d_시나리오'!$I$5-'d_시나리오'!$H$5)/('d_시나리오'!$J$5-'d_시나리오'!$H$5),'d_시나리오'!$H$5+SQRT(M2989*('d_시나리오'!$J$5-'d_시나리오'!$H$5)*('d_시나리오'!$I$5-'d_시나리오'!$H$5)),'d_시나리오'!$J$5-SQRT((1-M2989)*('d_시나리오'!$J$5-'d_시나리오'!$H$5)*('d_시나리오'!$J$5-'d_시나리오'!$I$5))))</f>
        <v/>
      </c>
      <c r="O2989">
        <f>RAND()</f>
        <v/>
      </c>
      <c r="P2989">
        <f>IF('d_시나리오'!$J$6='d_시나리오'!$H$6,'d_시나리오'!$I$6,IF(O2989&lt;('d_시나리오'!$I$6-'d_시나리오'!$H$6)/('d_시나리오'!$J$6-'d_시나리오'!$H$6),'d_시나리오'!$H$6+SQRT(O2989*('d_시나리오'!$J$6-'d_시나리오'!$H$6)*('d_시나리오'!$I$6-'d_시나리오'!$H$6)),'d_시나리오'!$J$6-SQRT((1-O2989)*('d_시나리오'!$J$6-'d_시나리오'!$H$6)*('d_시나리오'!$J$6-'d_시나리오'!$I$6))))</f>
        <v/>
      </c>
      <c r="Q2989">
        <f>INDEX('d_분포'!$B$2:$B$57,RANDBETWEEN(1,56))</f>
        <v/>
      </c>
      <c r="R2989">
        <f>BETAINV(RAND(),5,5)</f>
        <v/>
      </c>
      <c r="S2989">
        <f>'d_고정'!$B$1*'6_기대효과'!$H$7*('d_시나리오'!$I$7/'d_고정'!$B$2)*B2989</f>
        <v/>
      </c>
      <c r="T2989">
        <f>S2989*D2989</f>
        <v/>
      </c>
      <c r="U2989">
        <f>S2989*F2989*H2989</f>
        <v/>
      </c>
      <c r="V2989">
        <f>S2989*F2989*(H2989-1)</f>
        <v/>
      </c>
      <c r="W2989">
        <f>U2989*J2989</f>
        <v/>
      </c>
      <c r="X2989">
        <f>T2989+W2989</f>
        <v/>
      </c>
      <c r="Y2989">
        <f>(T2989*E2989+W2989*L2989)*(1-R2989-'d_고정'!$B$13)</f>
        <v/>
      </c>
      <c r="Z2989">
        <f>(U2989*N2989*Q2989+'d_고정'!$B$3*('6_기대효과'!$H$7/8)*Q2989*'d_고정'!$B$10*P2989*('6_기대효과'!$K$7/'d_고정'!$B$9))*(1-R2989)</f>
        <v/>
      </c>
      <c r="AA2989">
        <f>W2989*L2989*(1-R2989-'d_고정'!$B$13)+U2989*MAX(N2989-'d_고정'!$B$10*P2989*('6_기대효과'!$K$7/'d_고정'!$B$9),0)*Q2989*(1-R2989)</f>
        <v/>
      </c>
      <c r="AB2989">
        <f>Y2989+Z2989</f>
        <v/>
      </c>
      <c r="AC2989">
        <f>Y2989/('d_고정'!$B$5*'6_기대효과'!$H$7/8)/'d_고정'!$B$6</f>
        <v/>
      </c>
      <c r="AD2989">
        <f>Y2989/('d_고정'!$B$8*'6_기대효과'!$H$7/8)</f>
        <v/>
      </c>
    </row>
    <row r="2990">
      <c r="A2990">
        <f>RAND()</f>
        <v/>
      </c>
      <c r="B2990">
        <f>IF('d_시나리오'!$J$2='d_시나리오'!$H$2,'d_시나리오'!$I$2,IF(A2990&lt;('d_시나리오'!$I$2-'d_시나리오'!$H$2)/('d_시나리오'!$J$2-'d_시나리오'!$H$2),'d_시나리오'!$H$2+SQRT(A2990*('d_시나리오'!$J$2-'d_시나리오'!$H$2)*('d_시나리오'!$I$2-'d_시나리오'!$H$2)),'d_시나리오'!$J$2-SQRT((1-A2990)*('d_시나리오'!$J$2-'d_시나리오'!$H$2)*('d_시나리오'!$J$2-'d_시나리오'!$I$2))))</f>
        <v/>
      </c>
      <c r="C2990">
        <f>RAND()</f>
        <v/>
      </c>
      <c r="D2990">
        <f>BETAINV(RAND(),IF(C2990&lt;'d_고정'!$B$26,'d_고정'!$B$23,'d_고정'!$B$16)+1,'d_고정'!$B$17-IF(C2990&lt;'d_고정'!$B$26,'d_고정'!$B$23,'d_고정'!$B$16)+1)*('d_고정'!$B$14+('d_고정'!$B$15-'d_고정'!$B$14)*RAND())</f>
        <v/>
      </c>
      <c r="E2990">
        <f>INDEX('d_분포'!$A$2:$A$28,RANDBETWEEN(1,27))</f>
        <v/>
      </c>
      <c r="F2990">
        <f>INDEX('d_분포'!$C$2:$C$5,RANDBETWEEN(1,4))*(0.9+0.2*RAND())</f>
        <v/>
      </c>
      <c r="G2990">
        <f>RAND()</f>
        <v/>
      </c>
      <c r="H2990">
        <f>(F2990+(1-F2990)*('d_고정'!$B$22*BETAINV(RAND(),IF(G2990&lt;'d_고정'!$B$26,'d_고정'!$B$25,'d_고정'!$B$20)+1,'d_고정'!$B$21-IF(G2990&lt;'d_고정'!$B$26,'d_고정'!$B$25,'d_고정'!$B$20)+1)+(1-'d_고정'!$B$22)*BETAINV(RAND(),IF(G2990&lt;'d_고정'!$B$26,'d_고정'!$B$24,'d_고정'!$B$18)+1,'d_고정'!$B$19-IF(G2990&lt;'d_고정'!$B$26,'d_고정'!$B$24,'d_고정'!$B$18)+1))*('d_고정'!$B$14+('d_고정'!$B$15-'d_고정'!$B$14)*RAND()))/F2990</f>
        <v/>
      </c>
      <c r="I2990">
        <f>RAND()</f>
        <v/>
      </c>
      <c r="J2990">
        <f>IF('d_시나리오'!$J$3='d_시나리오'!$H$3,'d_시나리오'!$I$3,IF(I2990&lt;('d_시나리오'!$I$3-'d_시나리오'!$H$3)/('d_시나리오'!$J$3-'d_시나리오'!$H$3),'d_시나리오'!$H$3+SQRT(I2990*('d_시나리오'!$J$3-'d_시나리오'!$H$3)*('d_시나리오'!$I$3-'d_시나리오'!$H$3)),'d_시나리오'!$J$3-SQRT((1-I2990)*('d_시나리오'!$J$3-'d_시나리오'!$H$3)*('d_시나리오'!$J$3-'d_시나리오'!$I$3))))</f>
        <v/>
      </c>
      <c r="K2990">
        <f>RAND()</f>
        <v/>
      </c>
      <c r="L2990">
        <f>IF('d_시나리오'!$J$4='d_시나리오'!$H$4,'d_시나리오'!$I$4,IF(K2990&lt;('d_시나리오'!$I$4-'d_시나리오'!$H$4)/('d_시나리오'!$J$4-'d_시나리오'!$H$4),'d_시나리오'!$H$4+SQRT(K2990*('d_시나리오'!$J$4-'d_시나리오'!$H$4)*('d_시나리오'!$I$4-'d_시나리오'!$H$4)),'d_시나리오'!$J$4-SQRT((1-K2990)*('d_시나리오'!$J$4-'d_시나리오'!$H$4)*('d_시나리오'!$J$4-'d_시나리오'!$I$4))))</f>
        <v/>
      </c>
      <c r="M2990">
        <f>RAND()</f>
        <v/>
      </c>
      <c r="N2990">
        <f>IF('d_시나리오'!$J$5='d_시나리오'!$H$5,'d_시나리오'!$I$5,IF(M2990&lt;('d_시나리오'!$I$5-'d_시나리오'!$H$5)/('d_시나리오'!$J$5-'d_시나리오'!$H$5),'d_시나리오'!$H$5+SQRT(M2990*('d_시나리오'!$J$5-'d_시나리오'!$H$5)*('d_시나리오'!$I$5-'d_시나리오'!$H$5)),'d_시나리오'!$J$5-SQRT((1-M2990)*('d_시나리오'!$J$5-'d_시나리오'!$H$5)*('d_시나리오'!$J$5-'d_시나리오'!$I$5))))</f>
        <v/>
      </c>
      <c r="O2990">
        <f>RAND()</f>
        <v/>
      </c>
      <c r="P2990">
        <f>IF('d_시나리오'!$J$6='d_시나리오'!$H$6,'d_시나리오'!$I$6,IF(O2990&lt;('d_시나리오'!$I$6-'d_시나리오'!$H$6)/('d_시나리오'!$J$6-'d_시나리오'!$H$6),'d_시나리오'!$H$6+SQRT(O2990*('d_시나리오'!$J$6-'d_시나리오'!$H$6)*('d_시나리오'!$I$6-'d_시나리오'!$H$6)),'d_시나리오'!$J$6-SQRT((1-O2990)*('d_시나리오'!$J$6-'d_시나리오'!$H$6)*('d_시나리오'!$J$6-'d_시나리오'!$I$6))))</f>
        <v/>
      </c>
      <c r="Q2990">
        <f>INDEX('d_분포'!$B$2:$B$57,RANDBETWEEN(1,56))</f>
        <v/>
      </c>
      <c r="R2990">
        <f>BETAINV(RAND(),5,5)</f>
        <v/>
      </c>
      <c r="S2990">
        <f>'d_고정'!$B$1*'6_기대효과'!$H$7*('d_시나리오'!$I$7/'d_고정'!$B$2)*B2990</f>
        <v/>
      </c>
      <c r="T2990">
        <f>S2990*D2990</f>
        <v/>
      </c>
      <c r="U2990">
        <f>S2990*F2990*H2990</f>
        <v/>
      </c>
      <c r="V2990">
        <f>S2990*F2990*(H2990-1)</f>
        <v/>
      </c>
      <c r="W2990">
        <f>U2990*J2990</f>
        <v/>
      </c>
      <c r="X2990">
        <f>T2990+W2990</f>
        <v/>
      </c>
      <c r="Y2990">
        <f>(T2990*E2990+W2990*L2990)*(1-R2990-'d_고정'!$B$13)</f>
        <v/>
      </c>
      <c r="Z2990">
        <f>(U2990*N2990*Q2990+'d_고정'!$B$3*('6_기대효과'!$H$7/8)*Q2990*'d_고정'!$B$10*P2990*('6_기대효과'!$K$7/'d_고정'!$B$9))*(1-R2990)</f>
        <v/>
      </c>
      <c r="AA2990">
        <f>W2990*L2990*(1-R2990-'d_고정'!$B$13)+U2990*MAX(N2990-'d_고정'!$B$10*P2990*('6_기대효과'!$K$7/'d_고정'!$B$9),0)*Q2990*(1-R2990)</f>
        <v/>
      </c>
      <c r="AB2990">
        <f>Y2990+Z2990</f>
        <v/>
      </c>
      <c r="AC2990">
        <f>Y2990/('d_고정'!$B$5*'6_기대효과'!$H$7/8)/'d_고정'!$B$6</f>
        <v/>
      </c>
      <c r="AD2990">
        <f>Y2990/('d_고정'!$B$8*'6_기대효과'!$H$7/8)</f>
        <v/>
      </c>
    </row>
    <row r="2991">
      <c r="A2991">
        <f>RAND()</f>
        <v/>
      </c>
      <c r="B2991">
        <f>IF('d_시나리오'!$J$2='d_시나리오'!$H$2,'d_시나리오'!$I$2,IF(A2991&lt;('d_시나리오'!$I$2-'d_시나리오'!$H$2)/('d_시나리오'!$J$2-'d_시나리오'!$H$2),'d_시나리오'!$H$2+SQRT(A2991*('d_시나리오'!$J$2-'d_시나리오'!$H$2)*('d_시나리오'!$I$2-'d_시나리오'!$H$2)),'d_시나리오'!$J$2-SQRT((1-A2991)*('d_시나리오'!$J$2-'d_시나리오'!$H$2)*('d_시나리오'!$J$2-'d_시나리오'!$I$2))))</f>
        <v/>
      </c>
      <c r="C2991">
        <f>RAND()</f>
        <v/>
      </c>
      <c r="D2991">
        <f>BETAINV(RAND(),IF(C2991&lt;'d_고정'!$B$26,'d_고정'!$B$23,'d_고정'!$B$16)+1,'d_고정'!$B$17-IF(C2991&lt;'d_고정'!$B$26,'d_고정'!$B$23,'d_고정'!$B$16)+1)*('d_고정'!$B$14+('d_고정'!$B$15-'d_고정'!$B$14)*RAND())</f>
        <v/>
      </c>
      <c r="E2991">
        <f>INDEX('d_분포'!$A$2:$A$28,RANDBETWEEN(1,27))</f>
        <v/>
      </c>
      <c r="F2991">
        <f>INDEX('d_분포'!$C$2:$C$5,RANDBETWEEN(1,4))*(0.9+0.2*RAND())</f>
        <v/>
      </c>
      <c r="G2991">
        <f>RAND()</f>
        <v/>
      </c>
      <c r="H2991">
        <f>(F2991+(1-F2991)*('d_고정'!$B$22*BETAINV(RAND(),IF(G2991&lt;'d_고정'!$B$26,'d_고정'!$B$25,'d_고정'!$B$20)+1,'d_고정'!$B$21-IF(G2991&lt;'d_고정'!$B$26,'d_고정'!$B$25,'d_고정'!$B$20)+1)+(1-'d_고정'!$B$22)*BETAINV(RAND(),IF(G2991&lt;'d_고정'!$B$26,'d_고정'!$B$24,'d_고정'!$B$18)+1,'d_고정'!$B$19-IF(G2991&lt;'d_고정'!$B$26,'d_고정'!$B$24,'d_고정'!$B$18)+1))*('d_고정'!$B$14+('d_고정'!$B$15-'d_고정'!$B$14)*RAND()))/F2991</f>
        <v/>
      </c>
      <c r="I2991">
        <f>RAND()</f>
        <v/>
      </c>
      <c r="J2991">
        <f>IF('d_시나리오'!$J$3='d_시나리오'!$H$3,'d_시나리오'!$I$3,IF(I2991&lt;('d_시나리오'!$I$3-'d_시나리오'!$H$3)/('d_시나리오'!$J$3-'d_시나리오'!$H$3),'d_시나리오'!$H$3+SQRT(I2991*('d_시나리오'!$J$3-'d_시나리오'!$H$3)*('d_시나리오'!$I$3-'d_시나리오'!$H$3)),'d_시나리오'!$J$3-SQRT((1-I2991)*('d_시나리오'!$J$3-'d_시나리오'!$H$3)*('d_시나리오'!$J$3-'d_시나리오'!$I$3))))</f>
        <v/>
      </c>
      <c r="K2991">
        <f>RAND()</f>
        <v/>
      </c>
      <c r="L2991">
        <f>IF('d_시나리오'!$J$4='d_시나리오'!$H$4,'d_시나리오'!$I$4,IF(K2991&lt;('d_시나리오'!$I$4-'d_시나리오'!$H$4)/('d_시나리오'!$J$4-'d_시나리오'!$H$4),'d_시나리오'!$H$4+SQRT(K2991*('d_시나리오'!$J$4-'d_시나리오'!$H$4)*('d_시나리오'!$I$4-'d_시나리오'!$H$4)),'d_시나리오'!$J$4-SQRT((1-K2991)*('d_시나리오'!$J$4-'d_시나리오'!$H$4)*('d_시나리오'!$J$4-'d_시나리오'!$I$4))))</f>
        <v/>
      </c>
      <c r="M2991">
        <f>RAND()</f>
        <v/>
      </c>
      <c r="N2991">
        <f>IF('d_시나리오'!$J$5='d_시나리오'!$H$5,'d_시나리오'!$I$5,IF(M2991&lt;('d_시나리오'!$I$5-'d_시나리오'!$H$5)/('d_시나리오'!$J$5-'d_시나리오'!$H$5),'d_시나리오'!$H$5+SQRT(M2991*('d_시나리오'!$J$5-'d_시나리오'!$H$5)*('d_시나리오'!$I$5-'d_시나리오'!$H$5)),'d_시나리오'!$J$5-SQRT((1-M2991)*('d_시나리오'!$J$5-'d_시나리오'!$H$5)*('d_시나리오'!$J$5-'d_시나리오'!$I$5))))</f>
        <v/>
      </c>
      <c r="O2991">
        <f>RAND()</f>
        <v/>
      </c>
      <c r="P2991">
        <f>IF('d_시나리오'!$J$6='d_시나리오'!$H$6,'d_시나리오'!$I$6,IF(O2991&lt;('d_시나리오'!$I$6-'d_시나리오'!$H$6)/('d_시나리오'!$J$6-'d_시나리오'!$H$6),'d_시나리오'!$H$6+SQRT(O2991*('d_시나리오'!$J$6-'d_시나리오'!$H$6)*('d_시나리오'!$I$6-'d_시나리오'!$H$6)),'d_시나리오'!$J$6-SQRT((1-O2991)*('d_시나리오'!$J$6-'d_시나리오'!$H$6)*('d_시나리오'!$J$6-'d_시나리오'!$I$6))))</f>
        <v/>
      </c>
      <c r="Q2991">
        <f>INDEX('d_분포'!$B$2:$B$57,RANDBETWEEN(1,56))</f>
        <v/>
      </c>
      <c r="R2991">
        <f>BETAINV(RAND(),5,5)</f>
        <v/>
      </c>
      <c r="S2991">
        <f>'d_고정'!$B$1*'6_기대효과'!$H$7*('d_시나리오'!$I$7/'d_고정'!$B$2)*B2991</f>
        <v/>
      </c>
      <c r="T2991">
        <f>S2991*D2991</f>
        <v/>
      </c>
      <c r="U2991">
        <f>S2991*F2991*H2991</f>
        <v/>
      </c>
      <c r="V2991">
        <f>S2991*F2991*(H2991-1)</f>
        <v/>
      </c>
      <c r="W2991">
        <f>U2991*J2991</f>
        <v/>
      </c>
      <c r="X2991">
        <f>T2991+W2991</f>
        <v/>
      </c>
      <c r="Y2991">
        <f>(T2991*E2991+W2991*L2991)*(1-R2991-'d_고정'!$B$13)</f>
        <v/>
      </c>
      <c r="Z2991">
        <f>(U2991*N2991*Q2991+'d_고정'!$B$3*('6_기대효과'!$H$7/8)*Q2991*'d_고정'!$B$10*P2991*('6_기대효과'!$K$7/'d_고정'!$B$9))*(1-R2991)</f>
        <v/>
      </c>
      <c r="AA2991">
        <f>W2991*L2991*(1-R2991-'d_고정'!$B$13)+U2991*MAX(N2991-'d_고정'!$B$10*P2991*('6_기대효과'!$K$7/'d_고정'!$B$9),0)*Q2991*(1-R2991)</f>
        <v/>
      </c>
      <c r="AB2991">
        <f>Y2991+Z2991</f>
        <v/>
      </c>
      <c r="AC2991">
        <f>Y2991/('d_고정'!$B$5*'6_기대효과'!$H$7/8)/'d_고정'!$B$6</f>
        <v/>
      </c>
      <c r="AD2991">
        <f>Y2991/('d_고정'!$B$8*'6_기대효과'!$H$7/8)</f>
        <v/>
      </c>
    </row>
    <row r="2992">
      <c r="A2992">
        <f>RAND()</f>
        <v/>
      </c>
      <c r="B2992">
        <f>IF('d_시나리오'!$J$2='d_시나리오'!$H$2,'d_시나리오'!$I$2,IF(A2992&lt;('d_시나리오'!$I$2-'d_시나리오'!$H$2)/('d_시나리오'!$J$2-'d_시나리오'!$H$2),'d_시나리오'!$H$2+SQRT(A2992*('d_시나리오'!$J$2-'d_시나리오'!$H$2)*('d_시나리오'!$I$2-'d_시나리오'!$H$2)),'d_시나리오'!$J$2-SQRT((1-A2992)*('d_시나리오'!$J$2-'d_시나리오'!$H$2)*('d_시나리오'!$J$2-'d_시나리오'!$I$2))))</f>
        <v/>
      </c>
      <c r="C2992">
        <f>RAND()</f>
        <v/>
      </c>
      <c r="D2992">
        <f>BETAINV(RAND(),IF(C2992&lt;'d_고정'!$B$26,'d_고정'!$B$23,'d_고정'!$B$16)+1,'d_고정'!$B$17-IF(C2992&lt;'d_고정'!$B$26,'d_고정'!$B$23,'d_고정'!$B$16)+1)*('d_고정'!$B$14+('d_고정'!$B$15-'d_고정'!$B$14)*RAND())</f>
        <v/>
      </c>
      <c r="E2992">
        <f>INDEX('d_분포'!$A$2:$A$28,RANDBETWEEN(1,27))</f>
        <v/>
      </c>
      <c r="F2992">
        <f>INDEX('d_분포'!$C$2:$C$5,RANDBETWEEN(1,4))*(0.9+0.2*RAND())</f>
        <v/>
      </c>
      <c r="G2992">
        <f>RAND()</f>
        <v/>
      </c>
      <c r="H2992">
        <f>(F2992+(1-F2992)*('d_고정'!$B$22*BETAINV(RAND(),IF(G2992&lt;'d_고정'!$B$26,'d_고정'!$B$25,'d_고정'!$B$20)+1,'d_고정'!$B$21-IF(G2992&lt;'d_고정'!$B$26,'d_고정'!$B$25,'d_고정'!$B$20)+1)+(1-'d_고정'!$B$22)*BETAINV(RAND(),IF(G2992&lt;'d_고정'!$B$26,'d_고정'!$B$24,'d_고정'!$B$18)+1,'d_고정'!$B$19-IF(G2992&lt;'d_고정'!$B$26,'d_고정'!$B$24,'d_고정'!$B$18)+1))*('d_고정'!$B$14+('d_고정'!$B$15-'d_고정'!$B$14)*RAND()))/F2992</f>
        <v/>
      </c>
      <c r="I2992">
        <f>RAND()</f>
        <v/>
      </c>
      <c r="J2992">
        <f>IF('d_시나리오'!$J$3='d_시나리오'!$H$3,'d_시나리오'!$I$3,IF(I2992&lt;('d_시나리오'!$I$3-'d_시나리오'!$H$3)/('d_시나리오'!$J$3-'d_시나리오'!$H$3),'d_시나리오'!$H$3+SQRT(I2992*('d_시나리오'!$J$3-'d_시나리오'!$H$3)*('d_시나리오'!$I$3-'d_시나리오'!$H$3)),'d_시나리오'!$J$3-SQRT((1-I2992)*('d_시나리오'!$J$3-'d_시나리오'!$H$3)*('d_시나리오'!$J$3-'d_시나리오'!$I$3))))</f>
        <v/>
      </c>
      <c r="K2992">
        <f>RAND()</f>
        <v/>
      </c>
      <c r="L2992">
        <f>IF('d_시나리오'!$J$4='d_시나리오'!$H$4,'d_시나리오'!$I$4,IF(K2992&lt;('d_시나리오'!$I$4-'d_시나리오'!$H$4)/('d_시나리오'!$J$4-'d_시나리오'!$H$4),'d_시나리오'!$H$4+SQRT(K2992*('d_시나리오'!$J$4-'d_시나리오'!$H$4)*('d_시나리오'!$I$4-'d_시나리오'!$H$4)),'d_시나리오'!$J$4-SQRT((1-K2992)*('d_시나리오'!$J$4-'d_시나리오'!$H$4)*('d_시나리오'!$J$4-'d_시나리오'!$I$4))))</f>
        <v/>
      </c>
      <c r="M2992">
        <f>RAND()</f>
        <v/>
      </c>
      <c r="N2992">
        <f>IF('d_시나리오'!$J$5='d_시나리오'!$H$5,'d_시나리오'!$I$5,IF(M2992&lt;('d_시나리오'!$I$5-'d_시나리오'!$H$5)/('d_시나리오'!$J$5-'d_시나리오'!$H$5),'d_시나리오'!$H$5+SQRT(M2992*('d_시나리오'!$J$5-'d_시나리오'!$H$5)*('d_시나리오'!$I$5-'d_시나리오'!$H$5)),'d_시나리오'!$J$5-SQRT((1-M2992)*('d_시나리오'!$J$5-'d_시나리오'!$H$5)*('d_시나리오'!$J$5-'d_시나리오'!$I$5))))</f>
        <v/>
      </c>
      <c r="O2992">
        <f>RAND()</f>
        <v/>
      </c>
      <c r="P2992">
        <f>IF('d_시나리오'!$J$6='d_시나리오'!$H$6,'d_시나리오'!$I$6,IF(O2992&lt;('d_시나리오'!$I$6-'d_시나리오'!$H$6)/('d_시나리오'!$J$6-'d_시나리오'!$H$6),'d_시나리오'!$H$6+SQRT(O2992*('d_시나리오'!$J$6-'d_시나리오'!$H$6)*('d_시나리오'!$I$6-'d_시나리오'!$H$6)),'d_시나리오'!$J$6-SQRT((1-O2992)*('d_시나리오'!$J$6-'d_시나리오'!$H$6)*('d_시나리오'!$J$6-'d_시나리오'!$I$6))))</f>
        <v/>
      </c>
      <c r="Q2992">
        <f>INDEX('d_분포'!$B$2:$B$57,RANDBETWEEN(1,56))</f>
        <v/>
      </c>
      <c r="R2992">
        <f>BETAINV(RAND(),5,5)</f>
        <v/>
      </c>
      <c r="S2992">
        <f>'d_고정'!$B$1*'6_기대효과'!$H$7*('d_시나리오'!$I$7/'d_고정'!$B$2)*B2992</f>
        <v/>
      </c>
      <c r="T2992">
        <f>S2992*D2992</f>
        <v/>
      </c>
      <c r="U2992">
        <f>S2992*F2992*H2992</f>
        <v/>
      </c>
      <c r="V2992">
        <f>S2992*F2992*(H2992-1)</f>
        <v/>
      </c>
      <c r="W2992">
        <f>U2992*J2992</f>
        <v/>
      </c>
      <c r="X2992">
        <f>T2992+W2992</f>
        <v/>
      </c>
      <c r="Y2992">
        <f>(T2992*E2992+W2992*L2992)*(1-R2992-'d_고정'!$B$13)</f>
        <v/>
      </c>
      <c r="Z2992">
        <f>(U2992*N2992*Q2992+'d_고정'!$B$3*('6_기대효과'!$H$7/8)*Q2992*'d_고정'!$B$10*P2992*('6_기대효과'!$K$7/'d_고정'!$B$9))*(1-R2992)</f>
        <v/>
      </c>
      <c r="AA2992">
        <f>W2992*L2992*(1-R2992-'d_고정'!$B$13)+U2992*MAX(N2992-'d_고정'!$B$10*P2992*('6_기대효과'!$K$7/'d_고정'!$B$9),0)*Q2992*(1-R2992)</f>
        <v/>
      </c>
      <c r="AB2992">
        <f>Y2992+Z2992</f>
        <v/>
      </c>
      <c r="AC2992">
        <f>Y2992/('d_고정'!$B$5*'6_기대효과'!$H$7/8)/'d_고정'!$B$6</f>
        <v/>
      </c>
      <c r="AD2992">
        <f>Y2992/('d_고정'!$B$8*'6_기대효과'!$H$7/8)</f>
        <v/>
      </c>
    </row>
    <row r="2993">
      <c r="A2993">
        <f>RAND()</f>
        <v/>
      </c>
      <c r="B2993">
        <f>IF('d_시나리오'!$J$2='d_시나리오'!$H$2,'d_시나리오'!$I$2,IF(A2993&lt;('d_시나리오'!$I$2-'d_시나리오'!$H$2)/('d_시나리오'!$J$2-'d_시나리오'!$H$2),'d_시나리오'!$H$2+SQRT(A2993*('d_시나리오'!$J$2-'d_시나리오'!$H$2)*('d_시나리오'!$I$2-'d_시나리오'!$H$2)),'d_시나리오'!$J$2-SQRT((1-A2993)*('d_시나리오'!$J$2-'d_시나리오'!$H$2)*('d_시나리오'!$J$2-'d_시나리오'!$I$2))))</f>
        <v/>
      </c>
      <c r="C2993">
        <f>RAND()</f>
        <v/>
      </c>
      <c r="D2993">
        <f>BETAINV(RAND(),IF(C2993&lt;'d_고정'!$B$26,'d_고정'!$B$23,'d_고정'!$B$16)+1,'d_고정'!$B$17-IF(C2993&lt;'d_고정'!$B$26,'d_고정'!$B$23,'d_고정'!$B$16)+1)*('d_고정'!$B$14+('d_고정'!$B$15-'d_고정'!$B$14)*RAND())</f>
        <v/>
      </c>
      <c r="E2993">
        <f>INDEX('d_분포'!$A$2:$A$28,RANDBETWEEN(1,27))</f>
        <v/>
      </c>
      <c r="F2993">
        <f>INDEX('d_분포'!$C$2:$C$5,RANDBETWEEN(1,4))*(0.9+0.2*RAND())</f>
        <v/>
      </c>
      <c r="G2993">
        <f>RAND()</f>
        <v/>
      </c>
      <c r="H2993">
        <f>(F2993+(1-F2993)*('d_고정'!$B$22*BETAINV(RAND(),IF(G2993&lt;'d_고정'!$B$26,'d_고정'!$B$25,'d_고정'!$B$20)+1,'d_고정'!$B$21-IF(G2993&lt;'d_고정'!$B$26,'d_고정'!$B$25,'d_고정'!$B$20)+1)+(1-'d_고정'!$B$22)*BETAINV(RAND(),IF(G2993&lt;'d_고정'!$B$26,'d_고정'!$B$24,'d_고정'!$B$18)+1,'d_고정'!$B$19-IF(G2993&lt;'d_고정'!$B$26,'d_고정'!$B$24,'d_고정'!$B$18)+1))*('d_고정'!$B$14+('d_고정'!$B$15-'d_고정'!$B$14)*RAND()))/F2993</f>
        <v/>
      </c>
      <c r="I2993">
        <f>RAND()</f>
        <v/>
      </c>
      <c r="J2993">
        <f>IF('d_시나리오'!$J$3='d_시나리오'!$H$3,'d_시나리오'!$I$3,IF(I2993&lt;('d_시나리오'!$I$3-'d_시나리오'!$H$3)/('d_시나리오'!$J$3-'d_시나리오'!$H$3),'d_시나리오'!$H$3+SQRT(I2993*('d_시나리오'!$J$3-'d_시나리오'!$H$3)*('d_시나리오'!$I$3-'d_시나리오'!$H$3)),'d_시나리오'!$J$3-SQRT((1-I2993)*('d_시나리오'!$J$3-'d_시나리오'!$H$3)*('d_시나리오'!$J$3-'d_시나리오'!$I$3))))</f>
        <v/>
      </c>
      <c r="K2993">
        <f>RAND()</f>
        <v/>
      </c>
      <c r="L2993">
        <f>IF('d_시나리오'!$J$4='d_시나리오'!$H$4,'d_시나리오'!$I$4,IF(K2993&lt;('d_시나리오'!$I$4-'d_시나리오'!$H$4)/('d_시나리오'!$J$4-'d_시나리오'!$H$4),'d_시나리오'!$H$4+SQRT(K2993*('d_시나리오'!$J$4-'d_시나리오'!$H$4)*('d_시나리오'!$I$4-'d_시나리오'!$H$4)),'d_시나리오'!$J$4-SQRT((1-K2993)*('d_시나리오'!$J$4-'d_시나리오'!$H$4)*('d_시나리오'!$J$4-'d_시나리오'!$I$4))))</f>
        <v/>
      </c>
      <c r="M2993">
        <f>RAND()</f>
        <v/>
      </c>
      <c r="N2993">
        <f>IF('d_시나리오'!$J$5='d_시나리오'!$H$5,'d_시나리오'!$I$5,IF(M2993&lt;('d_시나리오'!$I$5-'d_시나리오'!$H$5)/('d_시나리오'!$J$5-'d_시나리오'!$H$5),'d_시나리오'!$H$5+SQRT(M2993*('d_시나리오'!$J$5-'d_시나리오'!$H$5)*('d_시나리오'!$I$5-'d_시나리오'!$H$5)),'d_시나리오'!$J$5-SQRT((1-M2993)*('d_시나리오'!$J$5-'d_시나리오'!$H$5)*('d_시나리오'!$J$5-'d_시나리오'!$I$5))))</f>
        <v/>
      </c>
      <c r="O2993">
        <f>RAND()</f>
        <v/>
      </c>
      <c r="P2993">
        <f>IF('d_시나리오'!$J$6='d_시나리오'!$H$6,'d_시나리오'!$I$6,IF(O2993&lt;('d_시나리오'!$I$6-'d_시나리오'!$H$6)/('d_시나리오'!$J$6-'d_시나리오'!$H$6),'d_시나리오'!$H$6+SQRT(O2993*('d_시나리오'!$J$6-'d_시나리오'!$H$6)*('d_시나리오'!$I$6-'d_시나리오'!$H$6)),'d_시나리오'!$J$6-SQRT((1-O2993)*('d_시나리오'!$J$6-'d_시나리오'!$H$6)*('d_시나리오'!$J$6-'d_시나리오'!$I$6))))</f>
        <v/>
      </c>
      <c r="Q2993">
        <f>INDEX('d_분포'!$B$2:$B$57,RANDBETWEEN(1,56))</f>
        <v/>
      </c>
      <c r="R2993">
        <f>BETAINV(RAND(),5,5)</f>
        <v/>
      </c>
      <c r="S2993">
        <f>'d_고정'!$B$1*'6_기대효과'!$H$7*('d_시나리오'!$I$7/'d_고정'!$B$2)*B2993</f>
        <v/>
      </c>
      <c r="T2993">
        <f>S2993*D2993</f>
        <v/>
      </c>
      <c r="U2993">
        <f>S2993*F2993*H2993</f>
        <v/>
      </c>
      <c r="V2993">
        <f>S2993*F2993*(H2993-1)</f>
        <v/>
      </c>
      <c r="W2993">
        <f>U2993*J2993</f>
        <v/>
      </c>
      <c r="X2993">
        <f>T2993+W2993</f>
        <v/>
      </c>
      <c r="Y2993">
        <f>(T2993*E2993+W2993*L2993)*(1-R2993-'d_고정'!$B$13)</f>
        <v/>
      </c>
      <c r="Z2993">
        <f>(U2993*N2993*Q2993+'d_고정'!$B$3*('6_기대효과'!$H$7/8)*Q2993*'d_고정'!$B$10*P2993*('6_기대효과'!$K$7/'d_고정'!$B$9))*(1-R2993)</f>
        <v/>
      </c>
      <c r="AA2993">
        <f>W2993*L2993*(1-R2993-'d_고정'!$B$13)+U2993*MAX(N2993-'d_고정'!$B$10*P2993*('6_기대효과'!$K$7/'d_고정'!$B$9),0)*Q2993*(1-R2993)</f>
        <v/>
      </c>
      <c r="AB2993">
        <f>Y2993+Z2993</f>
        <v/>
      </c>
      <c r="AC2993">
        <f>Y2993/('d_고정'!$B$5*'6_기대효과'!$H$7/8)/'d_고정'!$B$6</f>
        <v/>
      </c>
      <c r="AD2993">
        <f>Y2993/('d_고정'!$B$8*'6_기대효과'!$H$7/8)</f>
        <v/>
      </c>
    </row>
    <row r="2994">
      <c r="A2994">
        <f>RAND()</f>
        <v/>
      </c>
      <c r="B2994">
        <f>IF('d_시나리오'!$J$2='d_시나리오'!$H$2,'d_시나리오'!$I$2,IF(A2994&lt;('d_시나리오'!$I$2-'d_시나리오'!$H$2)/('d_시나리오'!$J$2-'d_시나리오'!$H$2),'d_시나리오'!$H$2+SQRT(A2994*('d_시나리오'!$J$2-'d_시나리오'!$H$2)*('d_시나리오'!$I$2-'d_시나리오'!$H$2)),'d_시나리오'!$J$2-SQRT((1-A2994)*('d_시나리오'!$J$2-'d_시나리오'!$H$2)*('d_시나리오'!$J$2-'d_시나리오'!$I$2))))</f>
        <v/>
      </c>
      <c r="C2994">
        <f>RAND()</f>
        <v/>
      </c>
      <c r="D2994">
        <f>BETAINV(RAND(),IF(C2994&lt;'d_고정'!$B$26,'d_고정'!$B$23,'d_고정'!$B$16)+1,'d_고정'!$B$17-IF(C2994&lt;'d_고정'!$B$26,'d_고정'!$B$23,'d_고정'!$B$16)+1)*('d_고정'!$B$14+('d_고정'!$B$15-'d_고정'!$B$14)*RAND())</f>
        <v/>
      </c>
      <c r="E2994">
        <f>INDEX('d_분포'!$A$2:$A$28,RANDBETWEEN(1,27))</f>
        <v/>
      </c>
      <c r="F2994">
        <f>INDEX('d_분포'!$C$2:$C$5,RANDBETWEEN(1,4))*(0.9+0.2*RAND())</f>
        <v/>
      </c>
      <c r="G2994">
        <f>RAND()</f>
        <v/>
      </c>
      <c r="H2994">
        <f>(F2994+(1-F2994)*('d_고정'!$B$22*BETAINV(RAND(),IF(G2994&lt;'d_고정'!$B$26,'d_고정'!$B$25,'d_고정'!$B$20)+1,'d_고정'!$B$21-IF(G2994&lt;'d_고정'!$B$26,'d_고정'!$B$25,'d_고정'!$B$20)+1)+(1-'d_고정'!$B$22)*BETAINV(RAND(),IF(G2994&lt;'d_고정'!$B$26,'d_고정'!$B$24,'d_고정'!$B$18)+1,'d_고정'!$B$19-IF(G2994&lt;'d_고정'!$B$26,'d_고정'!$B$24,'d_고정'!$B$18)+1))*('d_고정'!$B$14+('d_고정'!$B$15-'d_고정'!$B$14)*RAND()))/F2994</f>
        <v/>
      </c>
      <c r="I2994">
        <f>RAND()</f>
        <v/>
      </c>
      <c r="J2994">
        <f>IF('d_시나리오'!$J$3='d_시나리오'!$H$3,'d_시나리오'!$I$3,IF(I2994&lt;('d_시나리오'!$I$3-'d_시나리오'!$H$3)/('d_시나리오'!$J$3-'d_시나리오'!$H$3),'d_시나리오'!$H$3+SQRT(I2994*('d_시나리오'!$J$3-'d_시나리오'!$H$3)*('d_시나리오'!$I$3-'d_시나리오'!$H$3)),'d_시나리오'!$J$3-SQRT((1-I2994)*('d_시나리오'!$J$3-'d_시나리오'!$H$3)*('d_시나리오'!$J$3-'d_시나리오'!$I$3))))</f>
        <v/>
      </c>
      <c r="K2994">
        <f>RAND()</f>
        <v/>
      </c>
      <c r="L2994">
        <f>IF('d_시나리오'!$J$4='d_시나리오'!$H$4,'d_시나리오'!$I$4,IF(K2994&lt;('d_시나리오'!$I$4-'d_시나리오'!$H$4)/('d_시나리오'!$J$4-'d_시나리오'!$H$4),'d_시나리오'!$H$4+SQRT(K2994*('d_시나리오'!$J$4-'d_시나리오'!$H$4)*('d_시나리오'!$I$4-'d_시나리오'!$H$4)),'d_시나리오'!$J$4-SQRT((1-K2994)*('d_시나리오'!$J$4-'d_시나리오'!$H$4)*('d_시나리오'!$J$4-'d_시나리오'!$I$4))))</f>
        <v/>
      </c>
      <c r="M2994">
        <f>RAND()</f>
        <v/>
      </c>
      <c r="N2994">
        <f>IF('d_시나리오'!$J$5='d_시나리오'!$H$5,'d_시나리오'!$I$5,IF(M2994&lt;('d_시나리오'!$I$5-'d_시나리오'!$H$5)/('d_시나리오'!$J$5-'d_시나리오'!$H$5),'d_시나리오'!$H$5+SQRT(M2994*('d_시나리오'!$J$5-'d_시나리오'!$H$5)*('d_시나리오'!$I$5-'d_시나리오'!$H$5)),'d_시나리오'!$J$5-SQRT((1-M2994)*('d_시나리오'!$J$5-'d_시나리오'!$H$5)*('d_시나리오'!$J$5-'d_시나리오'!$I$5))))</f>
        <v/>
      </c>
      <c r="O2994">
        <f>RAND()</f>
        <v/>
      </c>
      <c r="P2994">
        <f>IF('d_시나리오'!$J$6='d_시나리오'!$H$6,'d_시나리오'!$I$6,IF(O2994&lt;('d_시나리오'!$I$6-'d_시나리오'!$H$6)/('d_시나리오'!$J$6-'d_시나리오'!$H$6),'d_시나리오'!$H$6+SQRT(O2994*('d_시나리오'!$J$6-'d_시나리오'!$H$6)*('d_시나리오'!$I$6-'d_시나리오'!$H$6)),'d_시나리오'!$J$6-SQRT((1-O2994)*('d_시나리오'!$J$6-'d_시나리오'!$H$6)*('d_시나리오'!$J$6-'d_시나리오'!$I$6))))</f>
        <v/>
      </c>
      <c r="Q2994">
        <f>INDEX('d_분포'!$B$2:$B$57,RANDBETWEEN(1,56))</f>
        <v/>
      </c>
      <c r="R2994">
        <f>BETAINV(RAND(),5,5)</f>
        <v/>
      </c>
      <c r="S2994">
        <f>'d_고정'!$B$1*'6_기대효과'!$H$7*('d_시나리오'!$I$7/'d_고정'!$B$2)*B2994</f>
        <v/>
      </c>
      <c r="T2994">
        <f>S2994*D2994</f>
        <v/>
      </c>
      <c r="U2994">
        <f>S2994*F2994*H2994</f>
        <v/>
      </c>
      <c r="V2994">
        <f>S2994*F2994*(H2994-1)</f>
        <v/>
      </c>
      <c r="W2994">
        <f>U2994*J2994</f>
        <v/>
      </c>
      <c r="X2994">
        <f>T2994+W2994</f>
        <v/>
      </c>
      <c r="Y2994">
        <f>(T2994*E2994+W2994*L2994)*(1-R2994-'d_고정'!$B$13)</f>
        <v/>
      </c>
      <c r="Z2994">
        <f>(U2994*N2994*Q2994+'d_고정'!$B$3*('6_기대효과'!$H$7/8)*Q2994*'d_고정'!$B$10*P2994*('6_기대효과'!$K$7/'d_고정'!$B$9))*(1-R2994)</f>
        <v/>
      </c>
      <c r="AA2994">
        <f>W2994*L2994*(1-R2994-'d_고정'!$B$13)+U2994*MAX(N2994-'d_고정'!$B$10*P2994*('6_기대효과'!$K$7/'d_고정'!$B$9),0)*Q2994*(1-R2994)</f>
        <v/>
      </c>
      <c r="AB2994">
        <f>Y2994+Z2994</f>
        <v/>
      </c>
      <c r="AC2994">
        <f>Y2994/('d_고정'!$B$5*'6_기대효과'!$H$7/8)/'d_고정'!$B$6</f>
        <v/>
      </c>
      <c r="AD2994">
        <f>Y2994/('d_고정'!$B$8*'6_기대효과'!$H$7/8)</f>
        <v/>
      </c>
    </row>
    <row r="2995">
      <c r="A2995">
        <f>RAND()</f>
        <v/>
      </c>
      <c r="B2995">
        <f>IF('d_시나리오'!$J$2='d_시나리오'!$H$2,'d_시나리오'!$I$2,IF(A2995&lt;('d_시나리오'!$I$2-'d_시나리오'!$H$2)/('d_시나리오'!$J$2-'d_시나리오'!$H$2),'d_시나리오'!$H$2+SQRT(A2995*('d_시나리오'!$J$2-'d_시나리오'!$H$2)*('d_시나리오'!$I$2-'d_시나리오'!$H$2)),'d_시나리오'!$J$2-SQRT((1-A2995)*('d_시나리오'!$J$2-'d_시나리오'!$H$2)*('d_시나리오'!$J$2-'d_시나리오'!$I$2))))</f>
        <v/>
      </c>
      <c r="C2995">
        <f>RAND()</f>
        <v/>
      </c>
      <c r="D2995">
        <f>BETAINV(RAND(),IF(C2995&lt;'d_고정'!$B$26,'d_고정'!$B$23,'d_고정'!$B$16)+1,'d_고정'!$B$17-IF(C2995&lt;'d_고정'!$B$26,'d_고정'!$B$23,'d_고정'!$B$16)+1)*('d_고정'!$B$14+('d_고정'!$B$15-'d_고정'!$B$14)*RAND())</f>
        <v/>
      </c>
      <c r="E2995">
        <f>INDEX('d_분포'!$A$2:$A$28,RANDBETWEEN(1,27))</f>
        <v/>
      </c>
      <c r="F2995">
        <f>INDEX('d_분포'!$C$2:$C$5,RANDBETWEEN(1,4))*(0.9+0.2*RAND())</f>
        <v/>
      </c>
      <c r="G2995">
        <f>RAND()</f>
        <v/>
      </c>
      <c r="H2995">
        <f>(F2995+(1-F2995)*('d_고정'!$B$22*BETAINV(RAND(),IF(G2995&lt;'d_고정'!$B$26,'d_고정'!$B$25,'d_고정'!$B$20)+1,'d_고정'!$B$21-IF(G2995&lt;'d_고정'!$B$26,'d_고정'!$B$25,'d_고정'!$B$20)+1)+(1-'d_고정'!$B$22)*BETAINV(RAND(),IF(G2995&lt;'d_고정'!$B$26,'d_고정'!$B$24,'d_고정'!$B$18)+1,'d_고정'!$B$19-IF(G2995&lt;'d_고정'!$B$26,'d_고정'!$B$24,'d_고정'!$B$18)+1))*('d_고정'!$B$14+('d_고정'!$B$15-'d_고정'!$B$14)*RAND()))/F2995</f>
        <v/>
      </c>
      <c r="I2995">
        <f>RAND()</f>
        <v/>
      </c>
      <c r="J2995">
        <f>IF('d_시나리오'!$J$3='d_시나리오'!$H$3,'d_시나리오'!$I$3,IF(I2995&lt;('d_시나리오'!$I$3-'d_시나리오'!$H$3)/('d_시나리오'!$J$3-'d_시나리오'!$H$3),'d_시나리오'!$H$3+SQRT(I2995*('d_시나리오'!$J$3-'d_시나리오'!$H$3)*('d_시나리오'!$I$3-'d_시나리오'!$H$3)),'d_시나리오'!$J$3-SQRT((1-I2995)*('d_시나리오'!$J$3-'d_시나리오'!$H$3)*('d_시나리오'!$J$3-'d_시나리오'!$I$3))))</f>
        <v/>
      </c>
      <c r="K2995">
        <f>RAND()</f>
        <v/>
      </c>
      <c r="L2995">
        <f>IF('d_시나리오'!$J$4='d_시나리오'!$H$4,'d_시나리오'!$I$4,IF(K2995&lt;('d_시나리오'!$I$4-'d_시나리오'!$H$4)/('d_시나리오'!$J$4-'d_시나리오'!$H$4),'d_시나리오'!$H$4+SQRT(K2995*('d_시나리오'!$J$4-'d_시나리오'!$H$4)*('d_시나리오'!$I$4-'d_시나리오'!$H$4)),'d_시나리오'!$J$4-SQRT((1-K2995)*('d_시나리오'!$J$4-'d_시나리오'!$H$4)*('d_시나리오'!$J$4-'d_시나리오'!$I$4))))</f>
        <v/>
      </c>
      <c r="M2995">
        <f>RAND()</f>
        <v/>
      </c>
      <c r="N2995">
        <f>IF('d_시나리오'!$J$5='d_시나리오'!$H$5,'d_시나리오'!$I$5,IF(M2995&lt;('d_시나리오'!$I$5-'d_시나리오'!$H$5)/('d_시나리오'!$J$5-'d_시나리오'!$H$5),'d_시나리오'!$H$5+SQRT(M2995*('d_시나리오'!$J$5-'d_시나리오'!$H$5)*('d_시나리오'!$I$5-'d_시나리오'!$H$5)),'d_시나리오'!$J$5-SQRT((1-M2995)*('d_시나리오'!$J$5-'d_시나리오'!$H$5)*('d_시나리오'!$J$5-'d_시나리오'!$I$5))))</f>
        <v/>
      </c>
      <c r="O2995">
        <f>RAND()</f>
        <v/>
      </c>
      <c r="P2995">
        <f>IF('d_시나리오'!$J$6='d_시나리오'!$H$6,'d_시나리오'!$I$6,IF(O2995&lt;('d_시나리오'!$I$6-'d_시나리오'!$H$6)/('d_시나리오'!$J$6-'d_시나리오'!$H$6),'d_시나리오'!$H$6+SQRT(O2995*('d_시나리오'!$J$6-'d_시나리오'!$H$6)*('d_시나리오'!$I$6-'d_시나리오'!$H$6)),'d_시나리오'!$J$6-SQRT((1-O2995)*('d_시나리오'!$J$6-'d_시나리오'!$H$6)*('d_시나리오'!$J$6-'d_시나리오'!$I$6))))</f>
        <v/>
      </c>
      <c r="Q2995">
        <f>INDEX('d_분포'!$B$2:$B$57,RANDBETWEEN(1,56))</f>
        <v/>
      </c>
      <c r="R2995">
        <f>BETAINV(RAND(),5,5)</f>
        <v/>
      </c>
      <c r="S2995">
        <f>'d_고정'!$B$1*'6_기대효과'!$H$7*('d_시나리오'!$I$7/'d_고정'!$B$2)*B2995</f>
        <v/>
      </c>
      <c r="T2995">
        <f>S2995*D2995</f>
        <v/>
      </c>
      <c r="U2995">
        <f>S2995*F2995*H2995</f>
        <v/>
      </c>
      <c r="V2995">
        <f>S2995*F2995*(H2995-1)</f>
        <v/>
      </c>
      <c r="W2995">
        <f>U2995*J2995</f>
        <v/>
      </c>
      <c r="X2995">
        <f>T2995+W2995</f>
        <v/>
      </c>
      <c r="Y2995">
        <f>(T2995*E2995+W2995*L2995)*(1-R2995-'d_고정'!$B$13)</f>
        <v/>
      </c>
      <c r="Z2995">
        <f>(U2995*N2995*Q2995+'d_고정'!$B$3*('6_기대효과'!$H$7/8)*Q2995*'d_고정'!$B$10*P2995*('6_기대효과'!$K$7/'d_고정'!$B$9))*(1-R2995)</f>
        <v/>
      </c>
      <c r="AA2995">
        <f>W2995*L2995*(1-R2995-'d_고정'!$B$13)+U2995*MAX(N2995-'d_고정'!$B$10*P2995*('6_기대효과'!$K$7/'d_고정'!$B$9),0)*Q2995*(1-R2995)</f>
        <v/>
      </c>
      <c r="AB2995">
        <f>Y2995+Z2995</f>
        <v/>
      </c>
      <c r="AC2995">
        <f>Y2995/('d_고정'!$B$5*'6_기대효과'!$H$7/8)/'d_고정'!$B$6</f>
        <v/>
      </c>
      <c r="AD2995">
        <f>Y2995/('d_고정'!$B$8*'6_기대효과'!$H$7/8)</f>
        <v/>
      </c>
    </row>
    <row r="2996">
      <c r="A2996">
        <f>RAND()</f>
        <v/>
      </c>
      <c r="B2996">
        <f>IF('d_시나리오'!$J$2='d_시나리오'!$H$2,'d_시나리오'!$I$2,IF(A2996&lt;('d_시나리오'!$I$2-'d_시나리오'!$H$2)/('d_시나리오'!$J$2-'d_시나리오'!$H$2),'d_시나리오'!$H$2+SQRT(A2996*('d_시나리오'!$J$2-'d_시나리오'!$H$2)*('d_시나리오'!$I$2-'d_시나리오'!$H$2)),'d_시나리오'!$J$2-SQRT((1-A2996)*('d_시나리오'!$J$2-'d_시나리오'!$H$2)*('d_시나리오'!$J$2-'d_시나리오'!$I$2))))</f>
        <v/>
      </c>
      <c r="C2996">
        <f>RAND()</f>
        <v/>
      </c>
      <c r="D2996">
        <f>BETAINV(RAND(),IF(C2996&lt;'d_고정'!$B$26,'d_고정'!$B$23,'d_고정'!$B$16)+1,'d_고정'!$B$17-IF(C2996&lt;'d_고정'!$B$26,'d_고정'!$B$23,'d_고정'!$B$16)+1)*('d_고정'!$B$14+('d_고정'!$B$15-'d_고정'!$B$14)*RAND())</f>
        <v/>
      </c>
      <c r="E2996">
        <f>INDEX('d_분포'!$A$2:$A$28,RANDBETWEEN(1,27))</f>
        <v/>
      </c>
      <c r="F2996">
        <f>INDEX('d_분포'!$C$2:$C$5,RANDBETWEEN(1,4))*(0.9+0.2*RAND())</f>
        <v/>
      </c>
      <c r="G2996">
        <f>RAND()</f>
        <v/>
      </c>
      <c r="H2996">
        <f>(F2996+(1-F2996)*('d_고정'!$B$22*BETAINV(RAND(),IF(G2996&lt;'d_고정'!$B$26,'d_고정'!$B$25,'d_고정'!$B$20)+1,'d_고정'!$B$21-IF(G2996&lt;'d_고정'!$B$26,'d_고정'!$B$25,'d_고정'!$B$20)+1)+(1-'d_고정'!$B$22)*BETAINV(RAND(),IF(G2996&lt;'d_고정'!$B$26,'d_고정'!$B$24,'d_고정'!$B$18)+1,'d_고정'!$B$19-IF(G2996&lt;'d_고정'!$B$26,'d_고정'!$B$24,'d_고정'!$B$18)+1))*('d_고정'!$B$14+('d_고정'!$B$15-'d_고정'!$B$14)*RAND()))/F2996</f>
        <v/>
      </c>
      <c r="I2996">
        <f>RAND()</f>
        <v/>
      </c>
      <c r="J2996">
        <f>IF('d_시나리오'!$J$3='d_시나리오'!$H$3,'d_시나리오'!$I$3,IF(I2996&lt;('d_시나리오'!$I$3-'d_시나리오'!$H$3)/('d_시나리오'!$J$3-'d_시나리오'!$H$3),'d_시나리오'!$H$3+SQRT(I2996*('d_시나리오'!$J$3-'d_시나리오'!$H$3)*('d_시나리오'!$I$3-'d_시나리오'!$H$3)),'d_시나리오'!$J$3-SQRT((1-I2996)*('d_시나리오'!$J$3-'d_시나리오'!$H$3)*('d_시나리오'!$J$3-'d_시나리오'!$I$3))))</f>
        <v/>
      </c>
      <c r="K2996">
        <f>RAND()</f>
        <v/>
      </c>
      <c r="L2996">
        <f>IF('d_시나리오'!$J$4='d_시나리오'!$H$4,'d_시나리오'!$I$4,IF(K2996&lt;('d_시나리오'!$I$4-'d_시나리오'!$H$4)/('d_시나리오'!$J$4-'d_시나리오'!$H$4),'d_시나리오'!$H$4+SQRT(K2996*('d_시나리오'!$J$4-'d_시나리오'!$H$4)*('d_시나리오'!$I$4-'d_시나리오'!$H$4)),'d_시나리오'!$J$4-SQRT((1-K2996)*('d_시나리오'!$J$4-'d_시나리오'!$H$4)*('d_시나리오'!$J$4-'d_시나리오'!$I$4))))</f>
        <v/>
      </c>
      <c r="M2996">
        <f>RAND()</f>
        <v/>
      </c>
      <c r="N2996">
        <f>IF('d_시나리오'!$J$5='d_시나리오'!$H$5,'d_시나리오'!$I$5,IF(M2996&lt;('d_시나리오'!$I$5-'d_시나리오'!$H$5)/('d_시나리오'!$J$5-'d_시나리오'!$H$5),'d_시나리오'!$H$5+SQRT(M2996*('d_시나리오'!$J$5-'d_시나리오'!$H$5)*('d_시나리오'!$I$5-'d_시나리오'!$H$5)),'d_시나리오'!$J$5-SQRT((1-M2996)*('d_시나리오'!$J$5-'d_시나리오'!$H$5)*('d_시나리오'!$J$5-'d_시나리오'!$I$5))))</f>
        <v/>
      </c>
      <c r="O2996">
        <f>RAND()</f>
        <v/>
      </c>
      <c r="P2996">
        <f>IF('d_시나리오'!$J$6='d_시나리오'!$H$6,'d_시나리오'!$I$6,IF(O2996&lt;('d_시나리오'!$I$6-'d_시나리오'!$H$6)/('d_시나리오'!$J$6-'d_시나리오'!$H$6),'d_시나리오'!$H$6+SQRT(O2996*('d_시나리오'!$J$6-'d_시나리오'!$H$6)*('d_시나리오'!$I$6-'d_시나리오'!$H$6)),'d_시나리오'!$J$6-SQRT((1-O2996)*('d_시나리오'!$J$6-'d_시나리오'!$H$6)*('d_시나리오'!$J$6-'d_시나리오'!$I$6))))</f>
        <v/>
      </c>
      <c r="Q2996">
        <f>INDEX('d_분포'!$B$2:$B$57,RANDBETWEEN(1,56))</f>
        <v/>
      </c>
      <c r="R2996">
        <f>BETAINV(RAND(),5,5)</f>
        <v/>
      </c>
      <c r="S2996">
        <f>'d_고정'!$B$1*'6_기대효과'!$H$7*('d_시나리오'!$I$7/'d_고정'!$B$2)*B2996</f>
        <v/>
      </c>
      <c r="T2996">
        <f>S2996*D2996</f>
        <v/>
      </c>
      <c r="U2996">
        <f>S2996*F2996*H2996</f>
        <v/>
      </c>
      <c r="V2996">
        <f>S2996*F2996*(H2996-1)</f>
        <v/>
      </c>
      <c r="W2996">
        <f>U2996*J2996</f>
        <v/>
      </c>
      <c r="X2996">
        <f>T2996+W2996</f>
        <v/>
      </c>
      <c r="Y2996">
        <f>(T2996*E2996+W2996*L2996)*(1-R2996-'d_고정'!$B$13)</f>
        <v/>
      </c>
      <c r="Z2996">
        <f>(U2996*N2996*Q2996+'d_고정'!$B$3*('6_기대효과'!$H$7/8)*Q2996*'d_고정'!$B$10*P2996*('6_기대효과'!$K$7/'d_고정'!$B$9))*(1-R2996)</f>
        <v/>
      </c>
      <c r="AA2996">
        <f>W2996*L2996*(1-R2996-'d_고정'!$B$13)+U2996*MAX(N2996-'d_고정'!$B$10*P2996*('6_기대효과'!$K$7/'d_고정'!$B$9),0)*Q2996*(1-R2996)</f>
        <v/>
      </c>
      <c r="AB2996">
        <f>Y2996+Z2996</f>
        <v/>
      </c>
      <c r="AC2996">
        <f>Y2996/('d_고정'!$B$5*'6_기대효과'!$H$7/8)/'d_고정'!$B$6</f>
        <v/>
      </c>
      <c r="AD2996">
        <f>Y2996/('d_고정'!$B$8*'6_기대효과'!$H$7/8)</f>
        <v/>
      </c>
    </row>
    <row r="2997">
      <c r="A2997">
        <f>RAND()</f>
        <v/>
      </c>
      <c r="B2997">
        <f>IF('d_시나리오'!$J$2='d_시나리오'!$H$2,'d_시나리오'!$I$2,IF(A2997&lt;('d_시나리오'!$I$2-'d_시나리오'!$H$2)/('d_시나리오'!$J$2-'d_시나리오'!$H$2),'d_시나리오'!$H$2+SQRT(A2997*('d_시나리오'!$J$2-'d_시나리오'!$H$2)*('d_시나리오'!$I$2-'d_시나리오'!$H$2)),'d_시나리오'!$J$2-SQRT((1-A2997)*('d_시나리오'!$J$2-'d_시나리오'!$H$2)*('d_시나리오'!$J$2-'d_시나리오'!$I$2))))</f>
        <v/>
      </c>
      <c r="C2997">
        <f>RAND()</f>
        <v/>
      </c>
      <c r="D2997">
        <f>BETAINV(RAND(),IF(C2997&lt;'d_고정'!$B$26,'d_고정'!$B$23,'d_고정'!$B$16)+1,'d_고정'!$B$17-IF(C2997&lt;'d_고정'!$B$26,'d_고정'!$B$23,'d_고정'!$B$16)+1)*('d_고정'!$B$14+('d_고정'!$B$15-'d_고정'!$B$14)*RAND())</f>
        <v/>
      </c>
      <c r="E2997">
        <f>INDEX('d_분포'!$A$2:$A$28,RANDBETWEEN(1,27))</f>
        <v/>
      </c>
      <c r="F2997">
        <f>INDEX('d_분포'!$C$2:$C$5,RANDBETWEEN(1,4))*(0.9+0.2*RAND())</f>
        <v/>
      </c>
      <c r="G2997">
        <f>RAND()</f>
        <v/>
      </c>
      <c r="H2997">
        <f>(F2997+(1-F2997)*('d_고정'!$B$22*BETAINV(RAND(),IF(G2997&lt;'d_고정'!$B$26,'d_고정'!$B$25,'d_고정'!$B$20)+1,'d_고정'!$B$21-IF(G2997&lt;'d_고정'!$B$26,'d_고정'!$B$25,'d_고정'!$B$20)+1)+(1-'d_고정'!$B$22)*BETAINV(RAND(),IF(G2997&lt;'d_고정'!$B$26,'d_고정'!$B$24,'d_고정'!$B$18)+1,'d_고정'!$B$19-IF(G2997&lt;'d_고정'!$B$26,'d_고정'!$B$24,'d_고정'!$B$18)+1))*('d_고정'!$B$14+('d_고정'!$B$15-'d_고정'!$B$14)*RAND()))/F2997</f>
        <v/>
      </c>
      <c r="I2997">
        <f>RAND()</f>
        <v/>
      </c>
      <c r="J2997">
        <f>IF('d_시나리오'!$J$3='d_시나리오'!$H$3,'d_시나리오'!$I$3,IF(I2997&lt;('d_시나리오'!$I$3-'d_시나리오'!$H$3)/('d_시나리오'!$J$3-'d_시나리오'!$H$3),'d_시나리오'!$H$3+SQRT(I2997*('d_시나리오'!$J$3-'d_시나리오'!$H$3)*('d_시나리오'!$I$3-'d_시나리오'!$H$3)),'d_시나리오'!$J$3-SQRT((1-I2997)*('d_시나리오'!$J$3-'d_시나리오'!$H$3)*('d_시나리오'!$J$3-'d_시나리오'!$I$3))))</f>
        <v/>
      </c>
      <c r="K2997">
        <f>RAND()</f>
        <v/>
      </c>
      <c r="L2997">
        <f>IF('d_시나리오'!$J$4='d_시나리오'!$H$4,'d_시나리오'!$I$4,IF(K2997&lt;('d_시나리오'!$I$4-'d_시나리오'!$H$4)/('d_시나리오'!$J$4-'d_시나리오'!$H$4),'d_시나리오'!$H$4+SQRT(K2997*('d_시나리오'!$J$4-'d_시나리오'!$H$4)*('d_시나리오'!$I$4-'d_시나리오'!$H$4)),'d_시나리오'!$J$4-SQRT((1-K2997)*('d_시나리오'!$J$4-'d_시나리오'!$H$4)*('d_시나리오'!$J$4-'d_시나리오'!$I$4))))</f>
        <v/>
      </c>
      <c r="M2997">
        <f>RAND()</f>
        <v/>
      </c>
      <c r="N2997">
        <f>IF('d_시나리오'!$J$5='d_시나리오'!$H$5,'d_시나리오'!$I$5,IF(M2997&lt;('d_시나리오'!$I$5-'d_시나리오'!$H$5)/('d_시나리오'!$J$5-'d_시나리오'!$H$5),'d_시나리오'!$H$5+SQRT(M2997*('d_시나리오'!$J$5-'d_시나리오'!$H$5)*('d_시나리오'!$I$5-'d_시나리오'!$H$5)),'d_시나리오'!$J$5-SQRT((1-M2997)*('d_시나리오'!$J$5-'d_시나리오'!$H$5)*('d_시나리오'!$J$5-'d_시나리오'!$I$5))))</f>
        <v/>
      </c>
      <c r="O2997">
        <f>RAND()</f>
        <v/>
      </c>
      <c r="P2997">
        <f>IF('d_시나리오'!$J$6='d_시나리오'!$H$6,'d_시나리오'!$I$6,IF(O2997&lt;('d_시나리오'!$I$6-'d_시나리오'!$H$6)/('d_시나리오'!$J$6-'d_시나리오'!$H$6),'d_시나리오'!$H$6+SQRT(O2997*('d_시나리오'!$J$6-'d_시나리오'!$H$6)*('d_시나리오'!$I$6-'d_시나리오'!$H$6)),'d_시나리오'!$J$6-SQRT((1-O2997)*('d_시나리오'!$J$6-'d_시나리오'!$H$6)*('d_시나리오'!$J$6-'d_시나리오'!$I$6))))</f>
        <v/>
      </c>
      <c r="Q2997">
        <f>INDEX('d_분포'!$B$2:$B$57,RANDBETWEEN(1,56))</f>
        <v/>
      </c>
      <c r="R2997">
        <f>BETAINV(RAND(),5,5)</f>
        <v/>
      </c>
      <c r="S2997">
        <f>'d_고정'!$B$1*'6_기대효과'!$H$7*('d_시나리오'!$I$7/'d_고정'!$B$2)*B2997</f>
        <v/>
      </c>
      <c r="T2997">
        <f>S2997*D2997</f>
        <v/>
      </c>
      <c r="U2997">
        <f>S2997*F2997*H2997</f>
        <v/>
      </c>
      <c r="V2997">
        <f>S2997*F2997*(H2997-1)</f>
        <v/>
      </c>
      <c r="W2997">
        <f>U2997*J2997</f>
        <v/>
      </c>
      <c r="X2997">
        <f>T2997+W2997</f>
        <v/>
      </c>
      <c r="Y2997">
        <f>(T2997*E2997+W2997*L2997)*(1-R2997-'d_고정'!$B$13)</f>
        <v/>
      </c>
      <c r="Z2997">
        <f>(U2997*N2997*Q2997+'d_고정'!$B$3*('6_기대효과'!$H$7/8)*Q2997*'d_고정'!$B$10*P2997*('6_기대효과'!$K$7/'d_고정'!$B$9))*(1-R2997)</f>
        <v/>
      </c>
      <c r="AA2997">
        <f>W2997*L2997*(1-R2997-'d_고정'!$B$13)+U2997*MAX(N2997-'d_고정'!$B$10*P2997*('6_기대효과'!$K$7/'d_고정'!$B$9),0)*Q2997*(1-R2997)</f>
        <v/>
      </c>
      <c r="AB2997">
        <f>Y2997+Z2997</f>
        <v/>
      </c>
      <c r="AC2997">
        <f>Y2997/('d_고정'!$B$5*'6_기대효과'!$H$7/8)/'d_고정'!$B$6</f>
        <v/>
      </c>
      <c r="AD2997">
        <f>Y2997/('d_고정'!$B$8*'6_기대효과'!$H$7/8)</f>
        <v/>
      </c>
    </row>
    <row r="2998">
      <c r="A2998">
        <f>RAND()</f>
        <v/>
      </c>
      <c r="B2998">
        <f>IF('d_시나리오'!$J$2='d_시나리오'!$H$2,'d_시나리오'!$I$2,IF(A2998&lt;('d_시나리오'!$I$2-'d_시나리오'!$H$2)/('d_시나리오'!$J$2-'d_시나리오'!$H$2),'d_시나리오'!$H$2+SQRT(A2998*('d_시나리오'!$J$2-'d_시나리오'!$H$2)*('d_시나리오'!$I$2-'d_시나리오'!$H$2)),'d_시나리오'!$J$2-SQRT((1-A2998)*('d_시나리오'!$J$2-'d_시나리오'!$H$2)*('d_시나리오'!$J$2-'d_시나리오'!$I$2))))</f>
        <v/>
      </c>
      <c r="C2998">
        <f>RAND()</f>
        <v/>
      </c>
      <c r="D2998">
        <f>BETAINV(RAND(),IF(C2998&lt;'d_고정'!$B$26,'d_고정'!$B$23,'d_고정'!$B$16)+1,'d_고정'!$B$17-IF(C2998&lt;'d_고정'!$B$26,'d_고정'!$B$23,'d_고정'!$B$16)+1)*('d_고정'!$B$14+('d_고정'!$B$15-'d_고정'!$B$14)*RAND())</f>
        <v/>
      </c>
      <c r="E2998">
        <f>INDEX('d_분포'!$A$2:$A$28,RANDBETWEEN(1,27))</f>
        <v/>
      </c>
      <c r="F2998">
        <f>INDEX('d_분포'!$C$2:$C$5,RANDBETWEEN(1,4))*(0.9+0.2*RAND())</f>
        <v/>
      </c>
      <c r="G2998">
        <f>RAND()</f>
        <v/>
      </c>
      <c r="H2998">
        <f>(F2998+(1-F2998)*('d_고정'!$B$22*BETAINV(RAND(),IF(G2998&lt;'d_고정'!$B$26,'d_고정'!$B$25,'d_고정'!$B$20)+1,'d_고정'!$B$21-IF(G2998&lt;'d_고정'!$B$26,'d_고정'!$B$25,'d_고정'!$B$20)+1)+(1-'d_고정'!$B$22)*BETAINV(RAND(),IF(G2998&lt;'d_고정'!$B$26,'d_고정'!$B$24,'d_고정'!$B$18)+1,'d_고정'!$B$19-IF(G2998&lt;'d_고정'!$B$26,'d_고정'!$B$24,'d_고정'!$B$18)+1))*('d_고정'!$B$14+('d_고정'!$B$15-'d_고정'!$B$14)*RAND()))/F2998</f>
        <v/>
      </c>
      <c r="I2998">
        <f>RAND()</f>
        <v/>
      </c>
      <c r="J2998">
        <f>IF('d_시나리오'!$J$3='d_시나리오'!$H$3,'d_시나리오'!$I$3,IF(I2998&lt;('d_시나리오'!$I$3-'d_시나리오'!$H$3)/('d_시나리오'!$J$3-'d_시나리오'!$H$3),'d_시나리오'!$H$3+SQRT(I2998*('d_시나리오'!$J$3-'d_시나리오'!$H$3)*('d_시나리오'!$I$3-'d_시나리오'!$H$3)),'d_시나리오'!$J$3-SQRT((1-I2998)*('d_시나리오'!$J$3-'d_시나리오'!$H$3)*('d_시나리오'!$J$3-'d_시나리오'!$I$3))))</f>
        <v/>
      </c>
      <c r="K2998">
        <f>RAND()</f>
        <v/>
      </c>
      <c r="L2998">
        <f>IF('d_시나리오'!$J$4='d_시나리오'!$H$4,'d_시나리오'!$I$4,IF(K2998&lt;('d_시나리오'!$I$4-'d_시나리오'!$H$4)/('d_시나리오'!$J$4-'d_시나리오'!$H$4),'d_시나리오'!$H$4+SQRT(K2998*('d_시나리오'!$J$4-'d_시나리오'!$H$4)*('d_시나리오'!$I$4-'d_시나리오'!$H$4)),'d_시나리오'!$J$4-SQRT((1-K2998)*('d_시나리오'!$J$4-'d_시나리오'!$H$4)*('d_시나리오'!$J$4-'d_시나리오'!$I$4))))</f>
        <v/>
      </c>
      <c r="M2998">
        <f>RAND()</f>
        <v/>
      </c>
      <c r="N2998">
        <f>IF('d_시나리오'!$J$5='d_시나리오'!$H$5,'d_시나리오'!$I$5,IF(M2998&lt;('d_시나리오'!$I$5-'d_시나리오'!$H$5)/('d_시나리오'!$J$5-'d_시나리오'!$H$5),'d_시나리오'!$H$5+SQRT(M2998*('d_시나리오'!$J$5-'d_시나리오'!$H$5)*('d_시나리오'!$I$5-'d_시나리오'!$H$5)),'d_시나리오'!$J$5-SQRT((1-M2998)*('d_시나리오'!$J$5-'d_시나리오'!$H$5)*('d_시나리오'!$J$5-'d_시나리오'!$I$5))))</f>
        <v/>
      </c>
      <c r="O2998">
        <f>RAND()</f>
        <v/>
      </c>
      <c r="P2998">
        <f>IF('d_시나리오'!$J$6='d_시나리오'!$H$6,'d_시나리오'!$I$6,IF(O2998&lt;('d_시나리오'!$I$6-'d_시나리오'!$H$6)/('d_시나리오'!$J$6-'d_시나리오'!$H$6),'d_시나리오'!$H$6+SQRT(O2998*('d_시나리오'!$J$6-'d_시나리오'!$H$6)*('d_시나리오'!$I$6-'d_시나리오'!$H$6)),'d_시나리오'!$J$6-SQRT((1-O2998)*('d_시나리오'!$J$6-'d_시나리오'!$H$6)*('d_시나리오'!$J$6-'d_시나리오'!$I$6))))</f>
        <v/>
      </c>
      <c r="Q2998">
        <f>INDEX('d_분포'!$B$2:$B$57,RANDBETWEEN(1,56))</f>
        <v/>
      </c>
      <c r="R2998">
        <f>BETAINV(RAND(),5,5)</f>
        <v/>
      </c>
      <c r="S2998">
        <f>'d_고정'!$B$1*'6_기대효과'!$H$7*('d_시나리오'!$I$7/'d_고정'!$B$2)*B2998</f>
        <v/>
      </c>
      <c r="T2998">
        <f>S2998*D2998</f>
        <v/>
      </c>
      <c r="U2998">
        <f>S2998*F2998*H2998</f>
        <v/>
      </c>
      <c r="V2998">
        <f>S2998*F2998*(H2998-1)</f>
        <v/>
      </c>
      <c r="W2998">
        <f>U2998*J2998</f>
        <v/>
      </c>
      <c r="X2998">
        <f>T2998+W2998</f>
        <v/>
      </c>
      <c r="Y2998">
        <f>(T2998*E2998+W2998*L2998)*(1-R2998-'d_고정'!$B$13)</f>
        <v/>
      </c>
      <c r="Z2998">
        <f>(U2998*N2998*Q2998+'d_고정'!$B$3*('6_기대효과'!$H$7/8)*Q2998*'d_고정'!$B$10*P2998*('6_기대효과'!$K$7/'d_고정'!$B$9))*(1-R2998)</f>
        <v/>
      </c>
      <c r="AA2998">
        <f>W2998*L2998*(1-R2998-'d_고정'!$B$13)+U2998*MAX(N2998-'d_고정'!$B$10*P2998*('6_기대효과'!$K$7/'d_고정'!$B$9),0)*Q2998*(1-R2998)</f>
        <v/>
      </c>
      <c r="AB2998">
        <f>Y2998+Z2998</f>
        <v/>
      </c>
      <c r="AC2998">
        <f>Y2998/('d_고정'!$B$5*'6_기대효과'!$H$7/8)/'d_고정'!$B$6</f>
        <v/>
      </c>
      <c r="AD2998">
        <f>Y2998/('d_고정'!$B$8*'6_기대효과'!$H$7/8)</f>
        <v/>
      </c>
    </row>
    <row r="2999">
      <c r="A2999">
        <f>RAND()</f>
        <v/>
      </c>
      <c r="B2999">
        <f>IF('d_시나리오'!$J$2='d_시나리오'!$H$2,'d_시나리오'!$I$2,IF(A2999&lt;('d_시나리오'!$I$2-'d_시나리오'!$H$2)/('d_시나리오'!$J$2-'d_시나리오'!$H$2),'d_시나리오'!$H$2+SQRT(A2999*('d_시나리오'!$J$2-'d_시나리오'!$H$2)*('d_시나리오'!$I$2-'d_시나리오'!$H$2)),'d_시나리오'!$J$2-SQRT((1-A2999)*('d_시나리오'!$J$2-'d_시나리오'!$H$2)*('d_시나리오'!$J$2-'d_시나리오'!$I$2))))</f>
        <v/>
      </c>
      <c r="C2999">
        <f>RAND()</f>
        <v/>
      </c>
      <c r="D2999">
        <f>BETAINV(RAND(),IF(C2999&lt;'d_고정'!$B$26,'d_고정'!$B$23,'d_고정'!$B$16)+1,'d_고정'!$B$17-IF(C2999&lt;'d_고정'!$B$26,'d_고정'!$B$23,'d_고정'!$B$16)+1)*('d_고정'!$B$14+('d_고정'!$B$15-'d_고정'!$B$14)*RAND())</f>
        <v/>
      </c>
      <c r="E2999">
        <f>INDEX('d_분포'!$A$2:$A$28,RANDBETWEEN(1,27))</f>
        <v/>
      </c>
      <c r="F2999">
        <f>INDEX('d_분포'!$C$2:$C$5,RANDBETWEEN(1,4))*(0.9+0.2*RAND())</f>
        <v/>
      </c>
      <c r="G2999">
        <f>RAND()</f>
        <v/>
      </c>
      <c r="H2999">
        <f>(F2999+(1-F2999)*('d_고정'!$B$22*BETAINV(RAND(),IF(G2999&lt;'d_고정'!$B$26,'d_고정'!$B$25,'d_고정'!$B$20)+1,'d_고정'!$B$21-IF(G2999&lt;'d_고정'!$B$26,'d_고정'!$B$25,'d_고정'!$B$20)+1)+(1-'d_고정'!$B$22)*BETAINV(RAND(),IF(G2999&lt;'d_고정'!$B$26,'d_고정'!$B$24,'d_고정'!$B$18)+1,'d_고정'!$B$19-IF(G2999&lt;'d_고정'!$B$26,'d_고정'!$B$24,'d_고정'!$B$18)+1))*('d_고정'!$B$14+('d_고정'!$B$15-'d_고정'!$B$14)*RAND()))/F2999</f>
        <v/>
      </c>
      <c r="I2999">
        <f>RAND()</f>
        <v/>
      </c>
      <c r="J2999">
        <f>IF('d_시나리오'!$J$3='d_시나리오'!$H$3,'d_시나리오'!$I$3,IF(I2999&lt;('d_시나리오'!$I$3-'d_시나리오'!$H$3)/('d_시나리오'!$J$3-'d_시나리오'!$H$3),'d_시나리오'!$H$3+SQRT(I2999*('d_시나리오'!$J$3-'d_시나리오'!$H$3)*('d_시나리오'!$I$3-'d_시나리오'!$H$3)),'d_시나리오'!$J$3-SQRT((1-I2999)*('d_시나리오'!$J$3-'d_시나리오'!$H$3)*('d_시나리오'!$J$3-'d_시나리오'!$I$3))))</f>
        <v/>
      </c>
      <c r="K2999">
        <f>RAND()</f>
        <v/>
      </c>
      <c r="L2999">
        <f>IF('d_시나리오'!$J$4='d_시나리오'!$H$4,'d_시나리오'!$I$4,IF(K2999&lt;('d_시나리오'!$I$4-'d_시나리오'!$H$4)/('d_시나리오'!$J$4-'d_시나리오'!$H$4),'d_시나리오'!$H$4+SQRT(K2999*('d_시나리오'!$J$4-'d_시나리오'!$H$4)*('d_시나리오'!$I$4-'d_시나리오'!$H$4)),'d_시나리오'!$J$4-SQRT((1-K2999)*('d_시나리오'!$J$4-'d_시나리오'!$H$4)*('d_시나리오'!$J$4-'d_시나리오'!$I$4))))</f>
        <v/>
      </c>
      <c r="M2999">
        <f>RAND()</f>
        <v/>
      </c>
      <c r="N2999">
        <f>IF('d_시나리오'!$J$5='d_시나리오'!$H$5,'d_시나리오'!$I$5,IF(M2999&lt;('d_시나리오'!$I$5-'d_시나리오'!$H$5)/('d_시나리오'!$J$5-'d_시나리오'!$H$5),'d_시나리오'!$H$5+SQRT(M2999*('d_시나리오'!$J$5-'d_시나리오'!$H$5)*('d_시나리오'!$I$5-'d_시나리오'!$H$5)),'d_시나리오'!$J$5-SQRT((1-M2999)*('d_시나리오'!$J$5-'d_시나리오'!$H$5)*('d_시나리오'!$J$5-'d_시나리오'!$I$5))))</f>
        <v/>
      </c>
      <c r="O2999">
        <f>RAND()</f>
        <v/>
      </c>
      <c r="P2999">
        <f>IF('d_시나리오'!$J$6='d_시나리오'!$H$6,'d_시나리오'!$I$6,IF(O2999&lt;('d_시나리오'!$I$6-'d_시나리오'!$H$6)/('d_시나리오'!$J$6-'d_시나리오'!$H$6),'d_시나리오'!$H$6+SQRT(O2999*('d_시나리오'!$J$6-'d_시나리오'!$H$6)*('d_시나리오'!$I$6-'d_시나리오'!$H$6)),'d_시나리오'!$J$6-SQRT((1-O2999)*('d_시나리오'!$J$6-'d_시나리오'!$H$6)*('d_시나리오'!$J$6-'d_시나리오'!$I$6))))</f>
        <v/>
      </c>
      <c r="Q2999">
        <f>INDEX('d_분포'!$B$2:$B$57,RANDBETWEEN(1,56))</f>
        <v/>
      </c>
      <c r="R2999">
        <f>BETAINV(RAND(),5,5)</f>
        <v/>
      </c>
      <c r="S2999">
        <f>'d_고정'!$B$1*'6_기대효과'!$H$7*('d_시나리오'!$I$7/'d_고정'!$B$2)*B2999</f>
        <v/>
      </c>
      <c r="T2999">
        <f>S2999*D2999</f>
        <v/>
      </c>
      <c r="U2999">
        <f>S2999*F2999*H2999</f>
        <v/>
      </c>
      <c r="V2999">
        <f>S2999*F2999*(H2999-1)</f>
        <v/>
      </c>
      <c r="W2999">
        <f>U2999*J2999</f>
        <v/>
      </c>
      <c r="X2999">
        <f>T2999+W2999</f>
        <v/>
      </c>
      <c r="Y2999">
        <f>(T2999*E2999+W2999*L2999)*(1-R2999-'d_고정'!$B$13)</f>
        <v/>
      </c>
      <c r="Z2999">
        <f>(U2999*N2999*Q2999+'d_고정'!$B$3*('6_기대효과'!$H$7/8)*Q2999*'d_고정'!$B$10*P2999*('6_기대효과'!$K$7/'d_고정'!$B$9))*(1-R2999)</f>
        <v/>
      </c>
      <c r="AA2999">
        <f>W2999*L2999*(1-R2999-'d_고정'!$B$13)+U2999*MAX(N2999-'d_고정'!$B$10*P2999*('6_기대효과'!$K$7/'d_고정'!$B$9),0)*Q2999*(1-R2999)</f>
        <v/>
      </c>
      <c r="AB2999">
        <f>Y2999+Z2999</f>
        <v/>
      </c>
      <c r="AC2999">
        <f>Y2999/('d_고정'!$B$5*'6_기대효과'!$H$7/8)/'d_고정'!$B$6</f>
        <v/>
      </c>
      <c r="AD2999">
        <f>Y2999/('d_고정'!$B$8*'6_기대효과'!$H$7/8)</f>
        <v/>
      </c>
    </row>
    <row r="3000">
      <c r="A3000">
        <f>RAND()</f>
        <v/>
      </c>
      <c r="B3000">
        <f>IF('d_시나리오'!$J$2='d_시나리오'!$H$2,'d_시나리오'!$I$2,IF(A3000&lt;('d_시나리오'!$I$2-'d_시나리오'!$H$2)/('d_시나리오'!$J$2-'d_시나리오'!$H$2),'d_시나리오'!$H$2+SQRT(A3000*('d_시나리오'!$J$2-'d_시나리오'!$H$2)*('d_시나리오'!$I$2-'d_시나리오'!$H$2)),'d_시나리오'!$J$2-SQRT((1-A3000)*('d_시나리오'!$J$2-'d_시나리오'!$H$2)*('d_시나리오'!$J$2-'d_시나리오'!$I$2))))</f>
        <v/>
      </c>
      <c r="C3000">
        <f>RAND()</f>
        <v/>
      </c>
      <c r="D3000">
        <f>BETAINV(RAND(),IF(C3000&lt;'d_고정'!$B$26,'d_고정'!$B$23,'d_고정'!$B$16)+1,'d_고정'!$B$17-IF(C3000&lt;'d_고정'!$B$26,'d_고정'!$B$23,'d_고정'!$B$16)+1)*('d_고정'!$B$14+('d_고정'!$B$15-'d_고정'!$B$14)*RAND())</f>
        <v/>
      </c>
      <c r="E3000">
        <f>INDEX('d_분포'!$A$2:$A$28,RANDBETWEEN(1,27))</f>
        <v/>
      </c>
      <c r="F3000">
        <f>INDEX('d_분포'!$C$2:$C$5,RANDBETWEEN(1,4))*(0.9+0.2*RAND())</f>
        <v/>
      </c>
      <c r="G3000">
        <f>RAND()</f>
        <v/>
      </c>
      <c r="H3000">
        <f>(F3000+(1-F3000)*('d_고정'!$B$22*BETAINV(RAND(),IF(G3000&lt;'d_고정'!$B$26,'d_고정'!$B$25,'d_고정'!$B$20)+1,'d_고정'!$B$21-IF(G3000&lt;'d_고정'!$B$26,'d_고정'!$B$25,'d_고정'!$B$20)+1)+(1-'d_고정'!$B$22)*BETAINV(RAND(),IF(G3000&lt;'d_고정'!$B$26,'d_고정'!$B$24,'d_고정'!$B$18)+1,'d_고정'!$B$19-IF(G3000&lt;'d_고정'!$B$26,'d_고정'!$B$24,'d_고정'!$B$18)+1))*('d_고정'!$B$14+('d_고정'!$B$15-'d_고정'!$B$14)*RAND()))/F3000</f>
        <v/>
      </c>
      <c r="I3000">
        <f>RAND()</f>
        <v/>
      </c>
      <c r="J3000">
        <f>IF('d_시나리오'!$J$3='d_시나리오'!$H$3,'d_시나리오'!$I$3,IF(I3000&lt;('d_시나리오'!$I$3-'d_시나리오'!$H$3)/('d_시나리오'!$J$3-'d_시나리오'!$H$3),'d_시나리오'!$H$3+SQRT(I3000*('d_시나리오'!$J$3-'d_시나리오'!$H$3)*('d_시나리오'!$I$3-'d_시나리오'!$H$3)),'d_시나리오'!$J$3-SQRT((1-I3000)*('d_시나리오'!$J$3-'d_시나리오'!$H$3)*('d_시나리오'!$J$3-'d_시나리오'!$I$3))))</f>
        <v/>
      </c>
      <c r="K3000">
        <f>RAND()</f>
        <v/>
      </c>
      <c r="L3000">
        <f>IF('d_시나리오'!$J$4='d_시나리오'!$H$4,'d_시나리오'!$I$4,IF(K3000&lt;('d_시나리오'!$I$4-'d_시나리오'!$H$4)/('d_시나리오'!$J$4-'d_시나리오'!$H$4),'d_시나리오'!$H$4+SQRT(K3000*('d_시나리오'!$J$4-'d_시나리오'!$H$4)*('d_시나리오'!$I$4-'d_시나리오'!$H$4)),'d_시나리오'!$J$4-SQRT((1-K3000)*('d_시나리오'!$J$4-'d_시나리오'!$H$4)*('d_시나리오'!$J$4-'d_시나리오'!$I$4))))</f>
        <v/>
      </c>
      <c r="M3000">
        <f>RAND()</f>
        <v/>
      </c>
      <c r="N3000">
        <f>IF('d_시나리오'!$J$5='d_시나리오'!$H$5,'d_시나리오'!$I$5,IF(M3000&lt;('d_시나리오'!$I$5-'d_시나리오'!$H$5)/('d_시나리오'!$J$5-'d_시나리오'!$H$5),'d_시나리오'!$H$5+SQRT(M3000*('d_시나리오'!$J$5-'d_시나리오'!$H$5)*('d_시나리오'!$I$5-'d_시나리오'!$H$5)),'d_시나리오'!$J$5-SQRT((1-M3000)*('d_시나리오'!$J$5-'d_시나리오'!$H$5)*('d_시나리오'!$J$5-'d_시나리오'!$I$5))))</f>
        <v/>
      </c>
      <c r="O3000">
        <f>RAND()</f>
        <v/>
      </c>
      <c r="P3000">
        <f>IF('d_시나리오'!$J$6='d_시나리오'!$H$6,'d_시나리오'!$I$6,IF(O3000&lt;('d_시나리오'!$I$6-'d_시나리오'!$H$6)/('d_시나리오'!$J$6-'d_시나리오'!$H$6),'d_시나리오'!$H$6+SQRT(O3000*('d_시나리오'!$J$6-'d_시나리오'!$H$6)*('d_시나리오'!$I$6-'d_시나리오'!$H$6)),'d_시나리오'!$J$6-SQRT((1-O3000)*('d_시나리오'!$J$6-'d_시나리오'!$H$6)*('d_시나리오'!$J$6-'d_시나리오'!$I$6))))</f>
        <v/>
      </c>
      <c r="Q3000">
        <f>INDEX('d_분포'!$B$2:$B$57,RANDBETWEEN(1,56))</f>
        <v/>
      </c>
      <c r="R3000">
        <f>BETAINV(RAND(),5,5)</f>
        <v/>
      </c>
      <c r="S3000">
        <f>'d_고정'!$B$1*'6_기대효과'!$H$7*('d_시나리오'!$I$7/'d_고정'!$B$2)*B3000</f>
        <v/>
      </c>
      <c r="T3000">
        <f>S3000*D3000</f>
        <v/>
      </c>
      <c r="U3000">
        <f>S3000*F3000*H3000</f>
        <v/>
      </c>
      <c r="V3000">
        <f>S3000*F3000*(H3000-1)</f>
        <v/>
      </c>
      <c r="W3000">
        <f>U3000*J3000</f>
        <v/>
      </c>
      <c r="X3000">
        <f>T3000+W3000</f>
        <v/>
      </c>
      <c r="Y3000">
        <f>(T3000*E3000+W3000*L3000)*(1-R3000-'d_고정'!$B$13)</f>
        <v/>
      </c>
      <c r="Z3000">
        <f>(U3000*N3000*Q3000+'d_고정'!$B$3*('6_기대효과'!$H$7/8)*Q3000*'d_고정'!$B$10*P3000*('6_기대효과'!$K$7/'d_고정'!$B$9))*(1-R3000)</f>
        <v/>
      </c>
      <c r="AA3000">
        <f>W3000*L3000*(1-R3000-'d_고정'!$B$13)+U3000*MAX(N3000-'d_고정'!$B$10*P3000*('6_기대효과'!$K$7/'d_고정'!$B$9),0)*Q3000*(1-R3000)</f>
        <v/>
      </c>
      <c r="AB3000">
        <f>Y3000+Z3000</f>
        <v/>
      </c>
      <c r="AC3000">
        <f>Y3000/('d_고정'!$B$5*'6_기대효과'!$H$7/8)/'d_고정'!$B$6</f>
        <v/>
      </c>
      <c r="AD3000">
        <f>Y3000/('d_고정'!$B$8*'6_기대효과'!$H$7/8)</f>
        <v/>
      </c>
    </row>
    <row r="3001">
      <c r="A3001">
        <f>RAND()</f>
        <v/>
      </c>
      <c r="B3001">
        <f>IF('d_시나리오'!$J$2='d_시나리오'!$H$2,'d_시나리오'!$I$2,IF(A3001&lt;('d_시나리오'!$I$2-'d_시나리오'!$H$2)/('d_시나리오'!$J$2-'d_시나리오'!$H$2),'d_시나리오'!$H$2+SQRT(A3001*('d_시나리오'!$J$2-'d_시나리오'!$H$2)*('d_시나리오'!$I$2-'d_시나리오'!$H$2)),'d_시나리오'!$J$2-SQRT((1-A3001)*('d_시나리오'!$J$2-'d_시나리오'!$H$2)*('d_시나리오'!$J$2-'d_시나리오'!$I$2))))</f>
        <v/>
      </c>
      <c r="C3001">
        <f>RAND()</f>
        <v/>
      </c>
      <c r="D3001">
        <f>BETAINV(RAND(),IF(C3001&lt;'d_고정'!$B$26,'d_고정'!$B$23,'d_고정'!$B$16)+1,'d_고정'!$B$17-IF(C3001&lt;'d_고정'!$B$26,'d_고정'!$B$23,'d_고정'!$B$16)+1)*('d_고정'!$B$14+('d_고정'!$B$15-'d_고정'!$B$14)*RAND())</f>
        <v/>
      </c>
      <c r="E3001">
        <f>INDEX('d_분포'!$A$2:$A$28,RANDBETWEEN(1,27))</f>
        <v/>
      </c>
      <c r="F3001">
        <f>INDEX('d_분포'!$C$2:$C$5,RANDBETWEEN(1,4))*(0.9+0.2*RAND())</f>
        <v/>
      </c>
      <c r="G3001">
        <f>RAND()</f>
        <v/>
      </c>
      <c r="H3001">
        <f>(F3001+(1-F3001)*('d_고정'!$B$22*BETAINV(RAND(),IF(G3001&lt;'d_고정'!$B$26,'d_고정'!$B$25,'d_고정'!$B$20)+1,'d_고정'!$B$21-IF(G3001&lt;'d_고정'!$B$26,'d_고정'!$B$25,'d_고정'!$B$20)+1)+(1-'d_고정'!$B$22)*BETAINV(RAND(),IF(G3001&lt;'d_고정'!$B$26,'d_고정'!$B$24,'d_고정'!$B$18)+1,'d_고정'!$B$19-IF(G3001&lt;'d_고정'!$B$26,'d_고정'!$B$24,'d_고정'!$B$18)+1))*('d_고정'!$B$14+('d_고정'!$B$15-'d_고정'!$B$14)*RAND()))/F3001</f>
        <v/>
      </c>
      <c r="I3001">
        <f>RAND()</f>
        <v/>
      </c>
      <c r="J3001">
        <f>IF('d_시나리오'!$J$3='d_시나리오'!$H$3,'d_시나리오'!$I$3,IF(I3001&lt;('d_시나리오'!$I$3-'d_시나리오'!$H$3)/('d_시나리오'!$J$3-'d_시나리오'!$H$3),'d_시나리오'!$H$3+SQRT(I3001*('d_시나리오'!$J$3-'d_시나리오'!$H$3)*('d_시나리오'!$I$3-'d_시나리오'!$H$3)),'d_시나리오'!$J$3-SQRT((1-I3001)*('d_시나리오'!$J$3-'d_시나리오'!$H$3)*('d_시나리오'!$J$3-'d_시나리오'!$I$3))))</f>
        <v/>
      </c>
      <c r="K3001">
        <f>RAND()</f>
        <v/>
      </c>
      <c r="L3001">
        <f>IF('d_시나리오'!$J$4='d_시나리오'!$H$4,'d_시나리오'!$I$4,IF(K3001&lt;('d_시나리오'!$I$4-'d_시나리오'!$H$4)/('d_시나리오'!$J$4-'d_시나리오'!$H$4),'d_시나리오'!$H$4+SQRT(K3001*('d_시나리오'!$J$4-'d_시나리오'!$H$4)*('d_시나리오'!$I$4-'d_시나리오'!$H$4)),'d_시나리오'!$J$4-SQRT((1-K3001)*('d_시나리오'!$J$4-'d_시나리오'!$H$4)*('d_시나리오'!$J$4-'d_시나리오'!$I$4))))</f>
        <v/>
      </c>
      <c r="M3001">
        <f>RAND()</f>
        <v/>
      </c>
      <c r="N3001">
        <f>IF('d_시나리오'!$J$5='d_시나리오'!$H$5,'d_시나리오'!$I$5,IF(M3001&lt;('d_시나리오'!$I$5-'d_시나리오'!$H$5)/('d_시나리오'!$J$5-'d_시나리오'!$H$5),'d_시나리오'!$H$5+SQRT(M3001*('d_시나리오'!$J$5-'d_시나리오'!$H$5)*('d_시나리오'!$I$5-'d_시나리오'!$H$5)),'d_시나리오'!$J$5-SQRT((1-M3001)*('d_시나리오'!$J$5-'d_시나리오'!$H$5)*('d_시나리오'!$J$5-'d_시나리오'!$I$5))))</f>
        <v/>
      </c>
      <c r="O3001">
        <f>RAND()</f>
        <v/>
      </c>
      <c r="P3001">
        <f>IF('d_시나리오'!$J$6='d_시나리오'!$H$6,'d_시나리오'!$I$6,IF(O3001&lt;('d_시나리오'!$I$6-'d_시나리오'!$H$6)/('d_시나리오'!$J$6-'d_시나리오'!$H$6),'d_시나리오'!$H$6+SQRT(O3001*('d_시나리오'!$J$6-'d_시나리오'!$H$6)*('d_시나리오'!$I$6-'d_시나리오'!$H$6)),'d_시나리오'!$J$6-SQRT((1-O3001)*('d_시나리오'!$J$6-'d_시나리오'!$H$6)*('d_시나리오'!$J$6-'d_시나리오'!$I$6))))</f>
        <v/>
      </c>
      <c r="Q3001">
        <f>INDEX('d_분포'!$B$2:$B$57,RANDBETWEEN(1,56))</f>
        <v/>
      </c>
      <c r="R3001">
        <f>BETAINV(RAND(),5,5)</f>
        <v/>
      </c>
      <c r="S3001">
        <f>'d_고정'!$B$1*'6_기대효과'!$H$7*('d_시나리오'!$I$7/'d_고정'!$B$2)*B3001</f>
        <v/>
      </c>
      <c r="T3001">
        <f>S3001*D3001</f>
        <v/>
      </c>
      <c r="U3001">
        <f>S3001*F3001*H3001</f>
        <v/>
      </c>
      <c r="V3001">
        <f>S3001*F3001*(H3001-1)</f>
        <v/>
      </c>
      <c r="W3001">
        <f>U3001*J3001</f>
        <v/>
      </c>
      <c r="X3001">
        <f>T3001+W3001</f>
        <v/>
      </c>
      <c r="Y3001">
        <f>(T3001*E3001+W3001*L3001)*(1-R3001-'d_고정'!$B$13)</f>
        <v/>
      </c>
      <c r="Z3001">
        <f>(U3001*N3001*Q3001+'d_고정'!$B$3*('6_기대효과'!$H$7/8)*Q3001*'d_고정'!$B$10*P3001*('6_기대효과'!$K$7/'d_고정'!$B$9))*(1-R3001)</f>
        <v/>
      </c>
      <c r="AA3001">
        <f>W3001*L3001*(1-R3001-'d_고정'!$B$13)+U3001*MAX(N3001-'d_고정'!$B$10*P3001*('6_기대효과'!$K$7/'d_고정'!$B$9),0)*Q3001*(1-R3001)</f>
        <v/>
      </c>
      <c r="AB3001">
        <f>Y3001+Z3001</f>
        <v/>
      </c>
      <c r="AC3001">
        <f>Y3001/('d_고정'!$B$5*'6_기대효과'!$H$7/8)/'d_고정'!$B$6</f>
        <v/>
      </c>
      <c r="AD3001">
        <f>Y3001/('d_고정'!$B$8*'6_기대효과'!$H$7/8)</f>
        <v/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구간(방문당 증가율 %)</t>
        </is>
      </c>
      <c r="B1" t="inlineStr">
        <is>
          <t>회차</t>
        </is>
      </c>
    </row>
    <row r="2">
      <c r="A2">
        <f>TEXT(PERCENTILE('d_모의실험'!$AC$2:$AC$3001,0.98)*1/20*100,"0.0")</f>
        <v/>
      </c>
      <c r="B2">
        <f>COUNTIF('d_모의실험'!$AC$2:$AC$3001,"&lt;="&amp;PERCENTILE('d_모의실험'!$AC$2:$AC$3001,0.98)*1/20)</f>
        <v/>
      </c>
    </row>
    <row r="3">
      <c r="A3">
        <f>TEXT(PERCENTILE('d_모의실험'!$AC$2:$AC$3001,0.98)*2/20*100,"0.0")</f>
        <v/>
      </c>
      <c r="B3">
        <f>COUNTIFS('d_모의실험'!$AC$2:$AC$3001,"&gt;"&amp;PERCENTILE('d_모의실험'!$AC$2:$AC$3001,0.98)*1/20,'d_모의실험'!$AC$2:$AC$3001,"&lt;="&amp;PERCENTILE('d_모의실험'!$AC$2:$AC$3001,0.98)*2/20)</f>
        <v/>
      </c>
    </row>
    <row r="4">
      <c r="A4">
        <f>TEXT(PERCENTILE('d_모의실험'!$AC$2:$AC$3001,0.98)*3/20*100,"0.0")</f>
        <v/>
      </c>
      <c r="B4">
        <f>COUNTIFS('d_모의실험'!$AC$2:$AC$3001,"&gt;"&amp;PERCENTILE('d_모의실험'!$AC$2:$AC$3001,0.98)*2/20,'d_모의실험'!$AC$2:$AC$3001,"&lt;="&amp;PERCENTILE('d_모의실험'!$AC$2:$AC$3001,0.98)*3/20)</f>
        <v/>
      </c>
    </row>
    <row r="5">
      <c r="A5">
        <f>TEXT(PERCENTILE('d_모의실험'!$AC$2:$AC$3001,0.98)*4/20*100,"0.0")</f>
        <v/>
      </c>
      <c r="B5">
        <f>COUNTIFS('d_모의실험'!$AC$2:$AC$3001,"&gt;"&amp;PERCENTILE('d_모의실험'!$AC$2:$AC$3001,0.98)*3/20,'d_모의실험'!$AC$2:$AC$3001,"&lt;="&amp;PERCENTILE('d_모의실험'!$AC$2:$AC$3001,0.98)*4/20)</f>
        <v/>
      </c>
    </row>
    <row r="6">
      <c r="A6">
        <f>TEXT(PERCENTILE('d_모의실험'!$AC$2:$AC$3001,0.98)*5/20*100,"0.0")</f>
        <v/>
      </c>
      <c r="B6">
        <f>COUNTIFS('d_모의실험'!$AC$2:$AC$3001,"&gt;"&amp;PERCENTILE('d_모의실험'!$AC$2:$AC$3001,0.98)*4/20,'d_모의실험'!$AC$2:$AC$3001,"&lt;="&amp;PERCENTILE('d_모의실험'!$AC$2:$AC$3001,0.98)*5/20)</f>
        <v/>
      </c>
    </row>
    <row r="7">
      <c r="A7">
        <f>TEXT(PERCENTILE('d_모의실험'!$AC$2:$AC$3001,0.98)*6/20*100,"0.0")</f>
        <v/>
      </c>
      <c r="B7">
        <f>COUNTIFS('d_모의실험'!$AC$2:$AC$3001,"&gt;"&amp;PERCENTILE('d_모의실험'!$AC$2:$AC$3001,0.98)*5/20,'d_모의실험'!$AC$2:$AC$3001,"&lt;="&amp;PERCENTILE('d_모의실험'!$AC$2:$AC$3001,0.98)*6/20)</f>
        <v/>
      </c>
    </row>
    <row r="8">
      <c r="A8">
        <f>TEXT(PERCENTILE('d_모의실험'!$AC$2:$AC$3001,0.98)*7/20*100,"0.0")</f>
        <v/>
      </c>
      <c r="B8">
        <f>COUNTIFS('d_모의실험'!$AC$2:$AC$3001,"&gt;"&amp;PERCENTILE('d_모의실험'!$AC$2:$AC$3001,0.98)*6/20,'d_모의실험'!$AC$2:$AC$3001,"&lt;="&amp;PERCENTILE('d_모의실험'!$AC$2:$AC$3001,0.98)*7/20)</f>
        <v/>
      </c>
    </row>
    <row r="9">
      <c r="A9">
        <f>TEXT(PERCENTILE('d_모의실험'!$AC$2:$AC$3001,0.98)*8/20*100,"0.0")</f>
        <v/>
      </c>
      <c r="B9">
        <f>COUNTIFS('d_모의실험'!$AC$2:$AC$3001,"&gt;"&amp;PERCENTILE('d_모의실험'!$AC$2:$AC$3001,0.98)*7/20,'d_모의실험'!$AC$2:$AC$3001,"&lt;="&amp;PERCENTILE('d_모의실험'!$AC$2:$AC$3001,0.98)*8/20)</f>
        <v/>
      </c>
    </row>
    <row r="10">
      <c r="A10">
        <f>TEXT(PERCENTILE('d_모의실험'!$AC$2:$AC$3001,0.98)*9/20*100,"0.0")</f>
        <v/>
      </c>
      <c r="B10">
        <f>COUNTIFS('d_모의실험'!$AC$2:$AC$3001,"&gt;"&amp;PERCENTILE('d_모의실험'!$AC$2:$AC$3001,0.98)*8/20,'d_모의실험'!$AC$2:$AC$3001,"&lt;="&amp;PERCENTILE('d_모의실험'!$AC$2:$AC$3001,0.98)*9/20)</f>
        <v/>
      </c>
    </row>
    <row r="11">
      <c r="A11">
        <f>TEXT(PERCENTILE('d_모의실험'!$AC$2:$AC$3001,0.98)*10/20*100,"0.0")</f>
        <v/>
      </c>
      <c r="B11">
        <f>COUNTIFS('d_모의실험'!$AC$2:$AC$3001,"&gt;"&amp;PERCENTILE('d_모의실험'!$AC$2:$AC$3001,0.98)*9/20,'d_모의실험'!$AC$2:$AC$3001,"&lt;="&amp;PERCENTILE('d_모의실험'!$AC$2:$AC$3001,0.98)*10/20)</f>
        <v/>
      </c>
    </row>
    <row r="12">
      <c r="A12">
        <f>TEXT(PERCENTILE('d_모의실험'!$AC$2:$AC$3001,0.98)*11/20*100,"0.0")</f>
        <v/>
      </c>
      <c r="B12">
        <f>COUNTIFS('d_모의실험'!$AC$2:$AC$3001,"&gt;"&amp;PERCENTILE('d_모의실험'!$AC$2:$AC$3001,0.98)*10/20,'d_모의실험'!$AC$2:$AC$3001,"&lt;="&amp;PERCENTILE('d_모의실험'!$AC$2:$AC$3001,0.98)*11/20)</f>
        <v/>
      </c>
    </row>
    <row r="13">
      <c r="A13">
        <f>TEXT(PERCENTILE('d_모의실험'!$AC$2:$AC$3001,0.98)*12/20*100,"0.0")</f>
        <v/>
      </c>
      <c r="B13">
        <f>COUNTIFS('d_모의실험'!$AC$2:$AC$3001,"&gt;"&amp;PERCENTILE('d_모의실험'!$AC$2:$AC$3001,0.98)*11/20,'d_모의실험'!$AC$2:$AC$3001,"&lt;="&amp;PERCENTILE('d_모의실험'!$AC$2:$AC$3001,0.98)*12/20)</f>
        <v/>
      </c>
    </row>
    <row r="14">
      <c r="A14">
        <f>TEXT(PERCENTILE('d_모의실험'!$AC$2:$AC$3001,0.98)*13/20*100,"0.0")</f>
        <v/>
      </c>
      <c r="B14">
        <f>COUNTIFS('d_모의실험'!$AC$2:$AC$3001,"&gt;"&amp;PERCENTILE('d_모의실험'!$AC$2:$AC$3001,0.98)*12/20,'d_모의실험'!$AC$2:$AC$3001,"&lt;="&amp;PERCENTILE('d_모의실험'!$AC$2:$AC$3001,0.98)*13/20)</f>
        <v/>
      </c>
    </row>
    <row r="15">
      <c r="A15">
        <f>TEXT(PERCENTILE('d_모의실험'!$AC$2:$AC$3001,0.98)*14/20*100,"0.0")</f>
        <v/>
      </c>
      <c r="B15">
        <f>COUNTIFS('d_모의실험'!$AC$2:$AC$3001,"&gt;"&amp;PERCENTILE('d_모의실험'!$AC$2:$AC$3001,0.98)*13/20,'d_모의실험'!$AC$2:$AC$3001,"&lt;="&amp;PERCENTILE('d_모의실험'!$AC$2:$AC$3001,0.98)*14/20)</f>
        <v/>
      </c>
    </row>
    <row r="16">
      <c r="A16">
        <f>TEXT(PERCENTILE('d_모의실험'!$AC$2:$AC$3001,0.98)*15/20*100,"0.0")</f>
        <v/>
      </c>
      <c r="B16">
        <f>COUNTIFS('d_모의실험'!$AC$2:$AC$3001,"&gt;"&amp;PERCENTILE('d_모의실험'!$AC$2:$AC$3001,0.98)*14/20,'d_모의실험'!$AC$2:$AC$3001,"&lt;="&amp;PERCENTILE('d_모의실험'!$AC$2:$AC$3001,0.98)*15/20)</f>
        <v/>
      </c>
    </row>
    <row r="17">
      <c r="A17">
        <f>TEXT(PERCENTILE('d_모의실험'!$AC$2:$AC$3001,0.98)*16/20*100,"0.0")</f>
        <v/>
      </c>
      <c r="B17">
        <f>COUNTIFS('d_모의실험'!$AC$2:$AC$3001,"&gt;"&amp;PERCENTILE('d_모의실험'!$AC$2:$AC$3001,0.98)*15/20,'d_모의실험'!$AC$2:$AC$3001,"&lt;="&amp;PERCENTILE('d_모의실험'!$AC$2:$AC$3001,0.98)*16/20)</f>
        <v/>
      </c>
    </row>
    <row r="18">
      <c r="A18">
        <f>TEXT(PERCENTILE('d_모의실험'!$AC$2:$AC$3001,0.98)*17/20*100,"0.0")</f>
        <v/>
      </c>
      <c r="B18">
        <f>COUNTIFS('d_모의실험'!$AC$2:$AC$3001,"&gt;"&amp;PERCENTILE('d_모의실험'!$AC$2:$AC$3001,0.98)*16/20,'d_모의실험'!$AC$2:$AC$3001,"&lt;="&amp;PERCENTILE('d_모의실험'!$AC$2:$AC$3001,0.98)*17/20)</f>
        <v/>
      </c>
    </row>
    <row r="19">
      <c r="A19">
        <f>TEXT(PERCENTILE('d_모의실험'!$AC$2:$AC$3001,0.98)*18/20*100,"0.0")</f>
        <v/>
      </c>
      <c r="B19">
        <f>COUNTIFS('d_모의실험'!$AC$2:$AC$3001,"&gt;"&amp;PERCENTILE('d_모의실험'!$AC$2:$AC$3001,0.98)*17/20,'d_모의실험'!$AC$2:$AC$3001,"&lt;="&amp;PERCENTILE('d_모의실험'!$AC$2:$AC$3001,0.98)*18/20)</f>
        <v/>
      </c>
    </row>
    <row r="20">
      <c r="A20">
        <f>TEXT(PERCENTILE('d_모의실험'!$AC$2:$AC$3001,0.98)*19/20*100,"0.0")</f>
        <v/>
      </c>
      <c r="B20">
        <f>COUNTIFS('d_모의실험'!$AC$2:$AC$3001,"&gt;"&amp;PERCENTILE('d_모의실험'!$AC$2:$AC$3001,0.98)*18/20,'d_모의실험'!$AC$2:$AC$3001,"&lt;="&amp;PERCENTILE('d_모의실험'!$AC$2:$AC$3001,0.98)*19/20)</f>
        <v/>
      </c>
    </row>
    <row r="21">
      <c r="A21">
        <f>TEXT(PERCENTILE('d_모의실험'!$AC$2:$AC$3001,0.98)*20/20*100,"0.0")</f>
        <v/>
      </c>
      <c r="B21">
        <f>COUNTIFS('d_모의실험'!$AC$2:$AC$3001,"&gt;"&amp;PERCENTILE('d_모의실험'!$AC$2:$AC$3001,0.98)*19/20,'d_모의실험'!$AC$2:$AC$3001,"&lt;="&amp;PERCENTILE('d_모의실험'!$AC$2:$AC$3001,0.98)*20/20)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값</t>
        </is>
      </c>
      <c r="B1" t="inlineStr">
        <is>
          <t>비중</t>
        </is>
      </c>
    </row>
    <row r="2">
      <c r="A2" t="inlineStr">
        <is>
          <t>참여율</t>
        </is>
      </c>
      <c r="B2">
        <f>C2/SUM($C$2:$C$11)</f>
        <v/>
      </c>
      <c r="C2">
        <f>IFERROR(CORREL('d_모의실험'!$B$2:$B$3001,'d_모의실험'!$AB$2:$AB$3001)^2,0)</f>
        <v/>
      </c>
    </row>
    <row r="3">
      <c r="A3" t="inlineStr">
        <is>
          <t>낮 체험 결제율(설문)</t>
        </is>
      </c>
      <c r="B3">
        <f>C3/SUM($C$2:$C$11)</f>
        <v/>
      </c>
      <c r="C3">
        <f>IFERROR(CORREL('d_모의실험'!$D$2:$D$3001,'d_모의실험'!$AB$2:$AB$3001)^2,0)</f>
        <v/>
      </c>
    </row>
    <row r="4">
      <c r="A4" t="inlineStr">
        <is>
          <t>체험 가격</t>
        </is>
      </c>
      <c r="B4">
        <f>C4/SUM($C$2:$C$11)</f>
        <v/>
      </c>
      <c r="C4">
        <f>IFERROR(CORREL('d_모의실험'!$E$2:$E$3001,'d_모의실험'!$AB$2:$AB$3001)^2,0)</f>
        <v/>
      </c>
    </row>
    <row r="5">
      <c r="A5" t="inlineStr">
        <is>
          <t>자연 완주율</t>
        </is>
      </c>
      <c r="B5">
        <f>C5/SUM($C$2:$C$11)</f>
        <v/>
      </c>
      <c r="C5">
        <f>IFERROR(CORREL('d_모의실험'!$F$2:$F$3001,'d_모의실험'!$AB$2:$AB$3001)^2,0)</f>
        <v/>
      </c>
    </row>
    <row r="6">
      <c r="A6" t="inlineStr">
        <is>
          <t>저녁 이동 배수(설문)</t>
        </is>
      </c>
      <c r="B6">
        <f>C6/SUM($C$2:$C$11)</f>
        <v/>
      </c>
      <c r="C6">
        <f>IFERROR(CORREL('d_모의실험'!$H$2:$H$3001,'d_모의실험'!$AB$2:$AB$3001)^2,0)</f>
        <v/>
      </c>
    </row>
    <row r="7">
      <c r="A7" t="inlineStr">
        <is>
          <t>문보트 결제율</t>
        </is>
      </c>
      <c r="B7">
        <f>C7/SUM($C$2:$C$11)</f>
        <v/>
      </c>
      <c r="C7">
        <f>IFERROR(CORREL('d_모의실험'!$J$2:$J$3001,'d_모의실험'!$AB$2:$AB$3001)^2,0)</f>
        <v/>
      </c>
    </row>
    <row r="8">
      <c r="A8" t="inlineStr">
        <is>
          <t>팝업 구매율</t>
        </is>
      </c>
      <c r="B8">
        <f>C8/SUM($C$2:$C$11)</f>
        <v/>
      </c>
      <c r="C8">
        <f>IFERROR(CORREL('d_모의실험'!$N$2:$N$3001,'d_모의실험'!$AB$2:$AB$3001)^2,0)</f>
        <v/>
      </c>
    </row>
    <row r="9">
      <c r="A9" t="inlineStr">
        <is>
          <t>팝업 강도</t>
        </is>
      </c>
      <c r="B9">
        <f>C9/SUM($C$2:$C$11)</f>
        <v/>
      </c>
      <c r="C9">
        <f>IFERROR(CORREL('d_모의실험'!$P$2:$P$3001,'d_모의실험'!$AB$2:$AB$3001)^2,0)</f>
        <v/>
      </c>
    </row>
    <row r="10">
      <c r="A10" t="inlineStr">
        <is>
          <t>팝업 객단가</t>
        </is>
      </c>
      <c r="B10">
        <f>C10/SUM($C$2:$C$11)</f>
        <v/>
      </c>
      <c r="C10">
        <f>IFERROR(CORREL('d_모의실험'!$Q$2:$Q$3001,'d_모의실험'!$AB$2:$AB$3001)^2,0)</f>
        <v/>
      </c>
    </row>
    <row r="11">
      <c r="A11" t="inlineStr">
        <is>
          <t>원래 썼을 돈 비율</t>
        </is>
      </c>
      <c r="B11">
        <f>C11/SUM($C$2:$C$11)</f>
        <v/>
      </c>
      <c r="C11">
        <f>IFERROR(CORREL('d_모의실험'!$R$2:$R$3001,'d_모의실험'!$AB$2:$AB$3001)^2,0)</f>
        <v/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분기</t>
        </is>
      </c>
      <c r="B1" t="inlineStr">
        <is>
          <t>안동</t>
        </is>
      </c>
      <c r="C1" t="inlineStr">
        <is>
          <t>비교 조합</t>
        </is>
      </c>
      <c r="E1" t="inlineStr">
        <is>
          <t>효과 δ</t>
        </is>
      </c>
      <c r="F1" t="inlineStr">
        <is>
          <t>한 방향 p(주민증 후보)</t>
        </is>
      </c>
      <c r="G1" t="inlineStr">
        <is>
          <t>한 방향 p(전국 시군)</t>
        </is>
      </c>
      <c r="I1" t="inlineStr">
        <is>
          <t>효과</t>
        </is>
      </c>
      <c r="J1" t="inlineStr">
        <is>
          <t>확대안 83곳·5개월</t>
        </is>
      </c>
      <c r="K1" t="inlineStr">
        <is>
          <t>기본안 20곳·10개월</t>
        </is>
      </c>
      <c r="L1" t="inlineStr">
        <is>
          <t>기본안 20곳·5개월</t>
        </is>
      </c>
    </row>
    <row r="2">
      <c r="A2" t="inlineStr">
        <is>
          <t>22.1Q</t>
        </is>
      </c>
      <c r="B2" t="n">
        <v>54.45991536429589</v>
      </c>
      <c r="C2" t="n">
        <v>53.18265250367106</v>
      </c>
      <c r="E2" t="n">
        <v>0</v>
      </c>
      <c r="F2" t="n">
        <v>0.8775510204081632</v>
      </c>
      <c r="G2" t="n">
        <v>0.9657534246575342</v>
      </c>
      <c r="I2" t="n">
        <v>0</v>
      </c>
      <c r="J2" t="n">
        <v>0.022</v>
      </c>
      <c r="K2" t="n">
        <v>0.046</v>
      </c>
      <c r="L2" t="n">
        <v>0.031</v>
      </c>
    </row>
    <row r="3">
      <c r="A3" t="inlineStr">
        <is>
          <t>22.2Q</t>
        </is>
      </c>
      <c r="B3" t="n">
        <v>93.14853892904593</v>
      </c>
      <c r="C3" t="n">
        <v>94.1022249613064</v>
      </c>
      <c r="E3" t="n">
        <v>0.005</v>
      </c>
      <c r="F3" t="n">
        <v>0.8571428571428571</v>
      </c>
      <c r="G3" t="n">
        <v>0.9657534246575342</v>
      </c>
      <c r="I3" t="n">
        <v>0.1</v>
      </c>
      <c r="J3" t="n">
        <v>0.1</v>
      </c>
      <c r="K3" t="n">
        <v>0.079</v>
      </c>
      <c r="L3" t="n">
        <v>0.058</v>
      </c>
    </row>
    <row r="4">
      <c r="A4" t="inlineStr">
        <is>
          <t>22.3Q</t>
        </is>
      </c>
      <c r="B4" t="n">
        <v>102.563969236897</v>
      </c>
      <c r="C4" t="n">
        <v>100.3061544417938</v>
      </c>
      <c r="E4" t="n">
        <v>0.01</v>
      </c>
      <c r="F4" t="n">
        <v>0.8367346938775511</v>
      </c>
      <c r="G4" t="n">
        <v>0.9657534246575342</v>
      </c>
      <c r="I4" t="n">
        <v>0.2</v>
      </c>
      <c r="J4" t="n">
        <v>0.247</v>
      </c>
      <c r="K4" t="n">
        <v>0.125</v>
      </c>
      <c r="L4" t="n">
        <v>0.06900000000000001</v>
      </c>
    </row>
    <row r="5">
      <c r="A5" t="inlineStr">
        <is>
          <t>22.4Q</t>
        </is>
      </c>
      <c r="B5" t="n">
        <v>107.5429339395559</v>
      </c>
      <c r="C5" t="n">
        <v>109.7127118138436</v>
      </c>
      <c r="E5" t="n">
        <v>0.015</v>
      </c>
      <c r="F5" t="n">
        <v>0.8163265306122449</v>
      </c>
      <c r="G5" t="n">
        <v>0.9657534246575342</v>
      </c>
      <c r="I5" t="n">
        <v>0.3</v>
      </c>
      <c r="J5" t="n">
        <v>0.496</v>
      </c>
      <c r="K5" t="n">
        <v>0.214</v>
      </c>
      <c r="L5" t="n">
        <v>0.119</v>
      </c>
    </row>
    <row r="6">
      <c r="A6" t="inlineStr">
        <is>
          <t>23.1Q</t>
        </is>
      </c>
      <c r="B6" t="n">
        <v>107.8522034687026</v>
      </c>
      <c r="C6" t="n">
        <v>110.2230268592684</v>
      </c>
      <c r="E6" t="n">
        <v>0.02</v>
      </c>
      <c r="F6" t="n">
        <v>0.7959183673469388</v>
      </c>
      <c r="G6" t="n">
        <v>0.9657534246575342</v>
      </c>
      <c r="I6" t="n">
        <v>0.5</v>
      </c>
      <c r="J6" t="n">
        <v>0.853</v>
      </c>
      <c r="K6" t="n">
        <v>0.392</v>
      </c>
      <c r="L6" t="n">
        <v>0.221</v>
      </c>
    </row>
    <row r="7">
      <c r="A7" t="inlineStr">
        <is>
          <t>23.2Q</t>
        </is>
      </c>
      <c r="B7" t="n">
        <v>111.5832945033577</v>
      </c>
      <c r="C7" t="n">
        <v>109.2535772237784</v>
      </c>
      <c r="E7" t="n">
        <v>0.025</v>
      </c>
      <c r="F7" t="n">
        <v>0.7959183673469388</v>
      </c>
      <c r="G7" t="n">
        <v>0.9657534246575342</v>
      </c>
      <c r="I7" t="n">
        <v>0.75</v>
      </c>
      <c r="J7" t="n">
        <v>0.99</v>
      </c>
      <c r="K7" t="n">
        <v>0.678</v>
      </c>
      <c r="L7" t="n">
        <v>0.388</v>
      </c>
    </row>
    <row r="8">
      <c r="A8" t="inlineStr">
        <is>
          <t>23.3Q</t>
        </is>
      </c>
      <c r="B8" t="n">
        <v>106.1874747389479</v>
      </c>
      <c r="C8" t="n">
        <v>110.1076673875214</v>
      </c>
      <c r="E8" t="n">
        <v>0.03</v>
      </c>
      <c r="F8" t="n">
        <v>0.7959183673469388</v>
      </c>
      <c r="G8" t="n">
        <v>0.952054794520548</v>
      </c>
      <c r="I8" t="n">
        <v>1</v>
      </c>
      <c r="J8" t="n">
        <v>1</v>
      </c>
      <c r="K8" t="n">
        <v>0.838</v>
      </c>
      <c r="L8" t="n">
        <v>0.543</v>
      </c>
    </row>
    <row r="9">
      <c r="A9" t="inlineStr">
        <is>
          <t>23.4Q</t>
        </is>
      </c>
      <c r="B9" t="n">
        <v>116.661669819197</v>
      </c>
      <c r="C9" t="n">
        <v>113.2032693050685</v>
      </c>
      <c r="E9" t="n">
        <v>0.035</v>
      </c>
      <c r="F9" t="n">
        <v>0.7755102040816326</v>
      </c>
      <c r="G9" t="n">
        <v>0.952054794520548</v>
      </c>
    </row>
    <row r="10">
      <c r="A10" t="inlineStr">
        <is>
          <t>24.1Q</t>
        </is>
      </c>
      <c r="B10" t="n">
        <v>102.3274442312719</v>
      </c>
      <c r="C10" t="n">
        <v>98.6555451986611</v>
      </c>
      <c r="E10" t="n">
        <v>0.04</v>
      </c>
      <c r="F10" t="n">
        <v>0.7551020408163265</v>
      </c>
      <c r="G10" t="n">
        <v>0.952054794520548</v>
      </c>
    </row>
    <row r="11">
      <c r="A11" t="inlineStr">
        <is>
          <t>24.2Q</t>
        </is>
      </c>
      <c r="B11" t="n">
        <v>108.5029029417287</v>
      </c>
      <c r="C11" t="n">
        <v>104.2068360440815</v>
      </c>
      <c r="E11" t="n">
        <v>0.045</v>
      </c>
      <c r="F11" t="n">
        <v>0.7142857142857143</v>
      </c>
      <c r="G11" t="n">
        <v>0.9452054794520548</v>
      </c>
    </row>
    <row r="12">
      <c r="A12" t="inlineStr">
        <is>
          <t>24.3Q</t>
        </is>
      </c>
      <c r="B12" t="n">
        <v>104.2738421888321</v>
      </c>
      <c r="C12" t="n">
        <v>104.3307881461285</v>
      </c>
      <c r="E12" t="n">
        <v>0.05</v>
      </c>
      <c r="F12" t="n">
        <v>0.6938775510204082</v>
      </c>
      <c r="G12" t="n">
        <v>0.9452054794520548</v>
      </c>
    </row>
    <row r="13">
      <c r="A13" t="inlineStr">
        <is>
          <t>25.1Q</t>
        </is>
      </c>
      <c r="B13" t="n">
        <v>113.0031516162272</v>
      </c>
      <c r="C13" t="n">
        <v>109.2500740905114</v>
      </c>
      <c r="E13" t="n">
        <v>0.055</v>
      </c>
      <c r="F13" t="n">
        <v>0.673469387755102</v>
      </c>
      <c r="G13" t="n">
        <v>0.9452054794520548</v>
      </c>
    </row>
    <row r="14">
      <c r="A14" t="inlineStr">
        <is>
          <t>25.2Q</t>
        </is>
      </c>
      <c r="B14" t="n">
        <v>89.55206439558835</v>
      </c>
      <c r="C14" t="n">
        <v>99.77116186532103</v>
      </c>
      <c r="E14" t="n">
        <v>0.06</v>
      </c>
      <c r="F14" t="n">
        <v>0.673469387755102</v>
      </c>
      <c r="G14" t="n">
        <v>0.9452054794520548</v>
      </c>
    </row>
    <row r="15">
      <c r="A15" t="inlineStr">
        <is>
          <t>25.3Q</t>
        </is>
      </c>
      <c r="B15" t="n">
        <v>83.64637688197317</v>
      </c>
      <c r="C15" t="n">
        <v>89.42352278184677</v>
      </c>
      <c r="E15" t="n">
        <v>0.065</v>
      </c>
      <c r="F15" t="n">
        <v>0.5714285714285714</v>
      </c>
      <c r="G15" t="n">
        <v>0.9383561643835616</v>
      </c>
    </row>
    <row r="16">
      <c r="A16" t="inlineStr">
        <is>
          <t>25.4Q</t>
        </is>
      </c>
      <c r="B16" t="n">
        <v>77.15736237477907</v>
      </c>
      <c r="C16" t="n">
        <v>93.2991858542601</v>
      </c>
      <c r="E16" t="n">
        <v>0.07000000000000001</v>
      </c>
      <c r="F16" t="n">
        <v>0.5306122448979592</v>
      </c>
      <c r="G16" t="n">
        <v>0.9315068493150684</v>
      </c>
    </row>
    <row r="17">
      <c r="A17" t="inlineStr">
        <is>
          <t>26.1Q</t>
        </is>
      </c>
      <c r="B17" t="n">
        <v>86.0952098381216</v>
      </c>
      <c r="C17" t="n">
        <v>83.82102961163571</v>
      </c>
      <c r="E17" t="n">
        <v>0.075</v>
      </c>
      <c r="F17" t="n">
        <v>0.4897959183673469</v>
      </c>
      <c r="G17" t="n">
        <v>0.9246575342465754</v>
      </c>
    </row>
    <row r="18">
      <c r="A18" t="inlineStr">
        <is>
          <t>26.2Q</t>
        </is>
      </c>
      <c r="B18" t="n">
        <v>84.89896849158097</v>
      </c>
      <c r="C18" t="n">
        <v>95.36691535181262</v>
      </c>
      <c r="E18" t="n">
        <v>0.08</v>
      </c>
      <c r="F18" t="n">
        <v>0.4285714285714285</v>
      </c>
      <c r="G18" t="n">
        <v>0.9246575342465754</v>
      </c>
    </row>
    <row r="19">
      <c r="E19" t="n">
        <v>0.08500000000000001</v>
      </c>
      <c r="F19" t="n">
        <v>0.4081632653061225</v>
      </c>
      <c r="G19" t="n">
        <v>0.9246575342465754</v>
      </c>
    </row>
    <row r="20">
      <c r="E20" t="n">
        <v>0.09</v>
      </c>
      <c r="F20" t="n">
        <v>0.4081632653061225</v>
      </c>
      <c r="G20" t="n">
        <v>0.9178082191780822</v>
      </c>
    </row>
    <row r="21">
      <c r="E21" t="n">
        <v>0.095</v>
      </c>
      <c r="F21" t="n">
        <v>0.3877551020408163</v>
      </c>
      <c r="G21" t="n">
        <v>0.910958904109589</v>
      </c>
    </row>
    <row r="22">
      <c r="E22" t="n">
        <v>0.1</v>
      </c>
      <c r="F22" t="n">
        <v>0.3877551020408163</v>
      </c>
      <c r="G22" t="n">
        <v>0.8972602739726028</v>
      </c>
    </row>
    <row r="23">
      <c r="E23" t="n">
        <v>0.105</v>
      </c>
      <c r="F23" t="n">
        <v>0.3673469387755102</v>
      </c>
      <c r="G23" t="n">
        <v>0.8835616438356164</v>
      </c>
    </row>
    <row r="24">
      <c r="E24" t="n">
        <v>0.11</v>
      </c>
      <c r="F24" t="n">
        <v>0.3061224489795918</v>
      </c>
      <c r="G24" t="n">
        <v>0.8767123287671232</v>
      </c>
    </row>
    <row r="25">
      <c r="E25" t="n">
        <v>0.115</v>
      </c>
      <c r="F25" t="n">
        <v>0.2653061224489796</v>
      </c>
      <c r="G25" t="n">
        <v>0.8698630136986302</v>
      </c>
    </row>
    <row r="26">
      <c r="E26" t="n">
        <v>0.12</v>
      </c>
      <c r="F26" t="n">
        <v>0.2653061224489796</v>
      </c>
      <c r="G26" t="n">
        <v>0.8424657534246576</v>
      </c>
    </row>
    <row r="27">
      <c r="E27" t="n">
        <v>0.125</v>
      </c>
      <c r="F27" t="n">
        <v>0.2653061224489796</v>
      </c>
      <c r="G27" t="n">
        <v>0.8356164383561644</v>
      </c>
    </row>
    <row r="28">
      <c r="E28" t="n">
        <v>0.13</v>
      </c>
      <c r="F28" t="n">
        <v>0.2653061224489796</v>
      </c>
      <c r="G28" t="n">
        <v>0.8356164383561644</v>
      </c>
    </row>
    <row r="29">
      <c r="E29" t="n">
        <v>0.135</v>
      </c>
      <c r="F29" t="n">
        <v>0.2244897959183673</v>
      </c>
      <c r="G29" t="n">
        <v>0.8082191780821918</v>
      </c>
    </row>
    <row r="30">
      <c r="E30" t="n">
        <v>0.14</v>
      </c>
      <c r="F30" t="n">
        <v>0.1836734693877551</v>
      </c>
      <c r="G30" t="n">
        <v>0.7876712328767124</v>
      </c>
    </row>
    <row r="31">
      <c r="E31" t="n">
        <v>0.145</v>
      </c>
      <c r="F31" t="n">
        <v>0.1836734693877551</v>
      </c>
      <c r="G31" t="n">
        <v>0.7876712328767124</v>
      </c>
    </row>
    <row r="32">
      <c r="E32" t="n">
        <v>0.15</v>
      </c>
      <c r="F32" t="n">
        <v>0.1836734693877551</v>
      </c>
      <c r="G32" t="n">
        <v>0.7671232876712328</v>
      </c>
    </row>
    <row r="33">
      <c r="E33" t="n">
        <v>0.155</v>
      </c>
      <c r="F33" t="n">
        <v>0.1836734693877551</v>
      </c>
      <c r="G33" t="n">
        <v>0.7465753424657534</v>
      </c>
    </row>
    <row r="34">
      <c r="E34" t="n">
        <v>0.16</v>
      </c>
      <c r="F34" t="n">
        <v>0.1836734693877551</v>
      </c>
      <c r="G34" t="n">
        <v>0.7465753424657534</v>
      </c>
    </row>
    <row r="35">
      <c r="E35" t="n">
        <v>0.165</v>
      </c>
      <c r="F35" t="n">
        <v>0.163265306122449</v>
      </c>
      <c r="G35" t="n">
        <v>0.726027397260274</v>
      </c>
    </row>
    <row r="36">
      <c r="E36" t="n">
        <v>0.17</v>
      </c>
      <c r="F36" t="n">
        <v>0.1428571428571428</v>
      </c>
      <c r="G36" t="n">
        <v>0.7191780821917808</v>
      </c>
    </row>
    <row r="37">
      <c r="E37" t="n">
        <v>0.175</v>
      </c>
      <c r="F37" t="n">
        <v>0.1428571428571428</v>
      </c>
      <c r="G37" t="n">
        <v>0.7054794520547946</v>
      </c>
    </row>
    <row r="38">
      <c r="E38" t="n">
        <v>0.18</v>
      </c>
      <c r="F38" t="n">
        <v>0.1428571428571428</v>
      </c>
      <c r="G38" t="n">
        <v>0.678082191780822</v>
      </c>
    </row>
    <row r="39">
      <c r="E39" t="n">
        <v>0.185</v>
      </c>
      <c r="F39" t="n">
        <v>0.1428571428571428</v>
      </c>
      <c r="G39" t="n">
        <v>0.6301369863013698</v>
      </c>
    </row>
    <row r="40">
      <c r="E40" t="n">
        <v>0.19</v>
      </c>
      <c r="F40" t="n">
        <v>0.1428571428571428</v>
      </c>
      <c r="G40" t="n">
        <v>0.5958904109589042</v>
      </c>
    </row>
    <row r="41">
      <c r="E41" t="n">
        <v>0.195</v>
      </c>
      <c r="F41" t="n">
        <v>0.1428571428571428</v>
      </c>
      <c r="G41" t="n">
        <v>0.5753424657534246</v>
      </c>
    </row>
    <row r="42">
      <c r="E42" t="n">
        <v>0.2</v>
      </c>
      <c r="F42" t="n">
        <v>0.1428571428571428</v>
      </c>
      <c r="G42" t="n">
        <v>0.5547945205479452</v>
      </c>
    </row>
    <row r="43">
      <c r="E43" t="n">
        <v>0.205</v>
      </c>
      <c r="F43" t="n">
        <v>0.1428571428571428</v>
      </c>
      <c r="G43" t="n">
        <v>0.5342465753424658</v>
      </c>
    </row>
    <row r="44">
      <c r="E44" t="n">
        <v>0.21</v>
      </c>
      <c r="F44" t="n">
        <v>0.1428571428571428</v>
      </c>
      <c r="G44" t="n">
        <v>0.4863013698630137</v>
      </c>
    </row>
    <row r="45">
      <c r="E45" t="n">
        <v>0.215</v>
      </c>
      <c r="F45" t="n">
        <v>0.1428571428571428</v>
      </c>
      <c r="G45" t="n">
        <v>0.4520547945205479</v>
      </c>
    </row>
    <row r="46">
      <c r="E46" t="n">
        <v>0.22</v>
      </c>
      <c r="F46" t="n">
        <v>0.1428571428571428</v>
      </c>
      <c r="G46" t="n">
        <v>0.4315068493150685</v>
      </c>
    </row>
    <row r="47">
      <c r="E47" t="n">
        <v>0.225</v>
      </c>
      <c r="F47" t="n">
        <v>0.1224489795918367</v>
      </c>
      <c r="G47" t="n">
        <v>0.4178082191780822</v>
      </c>
    </row>
    <row r="48">
      <c r="E48" t="n">
        <v>0.23</v>
      </c>
      <c r="F48" t="n">
        <v>0.1020408163265306</v>
      </c>
      <c r="G48" t="n">
        <v>0.3835616438356164</v>
      </c>
    </row>
    <row r="49">
      <c r="E49" t="n">
        <v>0.235</v>
      </c>
      <c r="F49" t="n">
        <v>0.1020408163265306</v>
      </c>
      <c r="G49" t="n">
        <v>0.363013698630137</v>
      </c>
    </row>
    <row r="50">
      <c r="E50" t="n">
        <v>0.24</v>
      </c>
      <c r="F50" t="n">
        <v>0.08163265306122448</v>
      </c>
      <c r="G50" t="n">
        <v>0.3424657534246575</v>
      </c>
    </row>
    <row r="51">
      <c r="E51" t="n">
        <v>0.245</v>
      </c>
      <c r="F51" t="n">
        <v>0.08163265306122448</v>
      </c>
      <c r="G51" t="n">
        <v>0.3356164383561644</v>
      </c>
    </row>
    <row r="52">
      <c r="E52" t="n">
        <v>0.25</v>
      </c>
      <c r="F52" t="n">
        <v>0.08163265306122448</v>
      </c>
      <c r="G52" t="n">
        <v>0.3287671232876712</v>
      </c>
    </row>
    <row r="53">
      <c r="E53" t="n">
        <v>0.255</v>
      </c>
      <c r="F53" t="n">
        <v>0.08163265306122448</v>
      </c>
      <c r="G53" t="n">
        <v>0.3082191780821918</v>
      </c>
    </row>
    <row r="54">
      <c r="E54" t="n">
        <v>0.26</v>
      </c>
      <c r="F54" t="n">
        <v>0.08163265306122448</v>
      </c>
      <c r="G54" t="n">
        <v>0.3013698630136986</v>
      </c>
    </row>
    <row r="55">
      <c r="E55" t="n">
        <v>0.265</v>
      </c>
      <c r="F55" t="n">
        <v>0.08163265306122448</v>
      </c>
      <c r="G55" t="n">
        <v>0.2671232876712329</v>
      </c>
    </row>
    <row r="56">
      <c r="E56" t="n">
        <v>0.27</v>
      </c>
      <c r="F56" t="n">
        <v>0.06122448979591837</v>
      </c>
      <c r="G56" t="n">
        <v>0.2602739726027397</v>
      </c>
    </row>
    <row r="57">
      <c r="E57" t="n">
        <v>0.275</v>
      </c>
      <c r="F57" t="n">
        <v>0.06122448979591837</v>
      </c>
      <c r="G57" t="n">
        <v>0.2465753424657534</v>
      </c>
    </row>
    <row r="58">
      <c r="E58" t="n">
        <v>0.28</v>
      </c>
      <c r="F58" t="n">
        <v>0.06122448979591837</v>
      </c>
      <c r="G58" t="n">
        <v>0.226027397260274</v>
      </c>
    </row>
    <row r="59">
      <c r="E59" t="n">
        <v>0.285</v>
      </c>
      <c r="F59" t="n">
        <v>0.06122448979591837</v>
      </c>
      <c r="G59" t="n">
        <v>0.2054794520547945</v>
      </c>
    </row>
    <row r="60">
      <c r="E60" t="n">
        <v>0.29</v>
      </c>
      <c r="F60" t="n">
        <v>0.06122448979591837</v>
      </c>
      <c r="G60" t="n">
        <v>0.1986301369863014</v>
      </c>
    </row>
    <row r="61">
      <c r="E61" t="n">
        <v>0.295</v>
      </c>
      <c r="F61" t="n">
        <v>0.06122448979591837</v>
      </c>
      <c r="G61" t="n">
        <v>0.1986301369863014</v>
      </c>
    </row>
    <row r="62">
      <c r="E62" t="n">
        <v>0.3</v>
      </c>
      <c r="F62" t="n">
        <v>0.06122448979591837</v>
      </c>
      <c r="G62" t="n">
        <v>0.1849315068493151</v>
      </c>
    </row>
    <row r="63">
      <c r="E63" t="n">
        <v>0.305</v>
      </c>
      <c r="F63" t="n">
        <v>0.06122448979591837</v>
      </c>
      <c r="G63" t="n">
        <v>0.1712328767123288</v>
      </c>
    </row>
    <row r="64">
      <c r="E64" t="n">
        <v>0.31</v>
      </c>
      <c r="F64" t="n">
        <v>0.04081632653061224</v>
      </c>
      <c r="G64" t="n">
        <v>0.1643835616438356</v>
      </c>
    </row>
    <row r="65">
      <c r="E65" t="n">
        <v>0.315</v>
      </c>
      <c r="F65" t="n">
        <v>0.04081632653061224</v>
      </c>
      <c r="G65" t="n">
        <v>0.1575342465753425</v>
      </c>
    </row>
    <row r="66">
      <c r="E66" t="n">
        <v>0.32</v>
      </c>
      <c r="F66" t="n">
        <v>0.04081632653061224</v>
      </c>
      <c r="G66" t="n">
        <v>0.1438356164383562</v>
      </c>
    </row>
    <row r="67">
      <c r="E67" t="n">
        <v>0.325</v>
      </c>
      <c r="F67" t="n">
        <v>0.04081632653061224</v>
      </c>
      <c r="G67" t="n">
        <v>0.1301369863013699</v>
      </c>
    </row>
    <row r="68">
      <c r="E68" t="n">
        <v>0.33</v>
      </c>
      <c r="F68" t="n">
        <v>0.04081632653061224</v>
      </c>
      <c r="G68" t="n">
        <v>0.1301369863013699</v>
      </c>
    </row>
    <row r="69">
      <c r="E69" t="n">
        <v>0.335</v>
      </c>
      <c r="F69" t="n">
        <v>0.04081632653061224</v>
      </c>
      <c r="G69" t="n">
        <v>0.1232876712328767</v>
      </c>
    </row>
    <row r="70">
      <c r="E70" t="n">
        <v>0.34</v>
      </c>
      <c r="F70" t="n">
        <v>0.04081632653061224</v>
      </c>
      <c r="G70" t="n">
        <v>0.1164383561643836</v>
      </c>
    </row>
    <row r="71">
      <c r="E71" t="n">
        <v>0.345</v>
      </c>
      <c r="F71" t="n">
        <v>0.04081632653061224</v>
      </c>
      <c r="G71" t="n">
        <v>0.1164383561643836</v>
      </c>
    </row>
    <row r="72">
      <c r="E72" t="n">
        <v>0.35</v>
      </c>
      <c r="F72" t="n">
        <v>0.04081632653061224</v>
      </c>
      <c r="G72" t="n">
        <v>0.1027397260273973</v>
      </c>
    </row>
    <row r="73">
      <c r="E73" t="n">
        <v>0.355</v>
      </c>
      <c r="F73" t="n">
        <v>0.04081632653061224</v>
      </c>
      <c r="G73" t="n">
        <v>0.1027397260273973</v>
      </c>
    </row>
    <row r="74">
      <c r="E74" t="n">
        <v>0.36</v>
      </c>
      <c r="F74" t="n">
        <v>0.04081632653061224</v>
      </c>
      <c r="G74" t="n">
        <v>0.0958904109589041</v>
      </c>
    </row>
    <row r="75">
      <c r="E75" t="n">
        <v>0.365</v>
      </c>
      <c r="F75" t="n">
        <v>0.04081632653061224</v>
      </c>
      <c r="G75" t="n">
        <v>0.0958904109589041</v>
      </c>
    </row>
    <row r="76">
      <c r="E76" t="n">
        <v>0.37</v>
      </c>
      <c r="F76" t="n">
        <v>0.04081632653061224</v>
      </c>
      <c r="G76" t="n">
        <v>0.0958904109589041</v>
      </c>
    </row>
    <row r="77">
      <c r="E77" t="n">
        <v>0.375</v>
      </c>
      <c r="F77" t="n">
        <v>0.04081632653061224</v>
      </c>
      <c r="G77" t="n">
        <v>0.0821917808219178</v>
      </c>
    </row>
    <row r="78">
      <c r="E78" t="n">
        <v>0.38</v>
      </c>
      <c r="F78" t="n">
        <v>0.04081632653061224</v>
      </c>
      <c r="G78" t="n">
        <v>0.07534246575342465</v>
      </c>
    </row>
    <row r="79">
      <c r="E79" t="n">
        <v>0.385</v>
      </c>
      <c r="F79" t="n">
        <v>0.04081632653061224</v>
      </c>
      <c r="G79" t="n">
        <v>0.06164383561643835</v>
      </c>
    </row>
    <row r="80">
      <c r="E80" t="n">
        <v>0.39</v>
      </c>
      <c r="F80" t="n">
        <v>0.04081632653061224</v>
      </c>
      <c r="G80" t="n">
        <v>0.06164383561643835</v>
      </c>
    </row>
    <row r="81">
      <c r="E81" t="n">
        <v>0.395</v>
      </c>
      <c r="F81" t="n">
        <v>0.04081632653061224</v>
      </c>
      <c r="G81" t="n">
        <v>0.06164383561643835</v>
      </c>
    </row>
    <row r="82">
      <c r="E82" t="n">
        <v>0.4</v>
      </c>
      <c r="F82" t="n">
        <v>0.04081632653061224</v>
      </c>
      <c r="G82" t="n">
        <v>0.0547945205479452</v>
      </c>
    </row>
    <row r="83">
      <c r="E83" t="n">
        <v>0.405</v>
      </c>
      <c r="F83" t="n">
        <v>0.04081632653061224</v>
      </c>
      <c r="G83" t="n">
        <v>0.0547945205479452</v>
      </c>
    </row>
    <row r="84">
      <c r="E84" t="n">
        <v>0.41</v>
      </c>
      <c r="F84" t="n">
        <v>0.04081632653061224</v>
      </c>
      <c r="G84" t="n">
        <v>0.0547945205479452</v>
      </c>
    </row>
    <row r="85">
      <c r="E85" t="n">
        <v>0.415</v>
      </c>
      <c r="F85" t="n">
        <v>0.04081632653061224</v>
      </c>
      <c r="G85" t="n">
        <v>0.0547945205479452</v>
      </c>
    </row>
    <row r="86">
      <c r="E86" t="n">
        <v>0.42</v>
      </c>
      <c r="F86" t="n">
        <v>0.04081632653061224</v>
      </c>
      <c r="G86" t="n">
        <v>0.0547945205479452</v>
      </c>
    </row>
    <row r="87">
      <c r="E87" t="n">
        <v>0.425</v>
      </c>
      <c r="F87" t="n">
        <v>0.04081632653061224</v>
      </c>
      <c r="G87" t="n">
        <v>0.0547945205479452</v>
      </c>
    </row>
    <row r="88">
      <c r="E88" t="n">
        <v>0.43</v>
      </c>
      <c r="F88" t="n">
        <v>0.04081632653061224</v>
      </c>
      <c r="G88" t="n">
        <v>0.04794520547945205</v>
      </c>
    </row>
    <row r="89">
      <c r="E89" t="n">
        <v>0.435</v>
      </c>
      <c r="F89" t="n">
        <v>0.04081632653061224</v>
      </c>
      <c r="G89" t="n">
        <v>0.0410958904109589</v>
      </c>
    </row>
    <row r="90">
      <c r="E90" t="n">
        <v>0.44</v>
      </c>
      <c r="F90" t="n">
        <v>0.04081632653061224</v>
      </c>
      <c r="G90" t="n">
        <v>0.03424657534246575</v>
      </c>
    </row>
    <row r="91">
      <c r="E91" t="n">
        <v>0.445</v>
      </c>
      <c r="F91" t="n">
        <v>0.04081632653061224</v>
      </c>
      <c r="G91" t="n">
        <v>0.03424657534246575</v>
      </c>
    </row>
    <row r="92">
      <c r="E92" t="n">
        <v>0.45</v>
      </c>
      <c r="F92" t="n">
        <v>0.04081632653061224</v>
      </c>
      <c r="G92" t="n">
        <v>0.03424657534246575</v>
      </c>
    </row>
    <row r="93">
      <c r="E93" t="n">
        <v>0.455</v>
      </c>
      <c r="F93" t="n">
        <v>0.04081632653061224</v>
      </c>
      <c r="G93" t="n">
        <v>0.03424657534246575</v>
      </c>
    </row>
    <row r="94">
      <c r="E94" t="n">
        <v>0.46</v>
      </c>
      <c r="F94" t="n">
        <v>0.04081632653061224</v>
      </c>
      <c r="G94" t="n">
        <v>0.03424657534246575</v>
      </c>
    </row>
    <row r="95">
      <c r="E95" t="n">
        <v>0.465</v>
      </c>
      <c r="F95" t="n">
        <v>0.04081632653061224</v>
      </c>
      <c r="G95" t="n">
        <v>0.03424657534246575</v>
      </c>
    </row>
    <row r="96">
      <c r="E96" t="n">
        <v>0.47</v>
      </c>
      <c r="F96" t="n">
        <v>0.04081632653061224</v>
      </c>
      <c r="G96" t="n">
        <v>0.03424657534246575</v>
      </c>
    </row>
    <row r="97">
      <c r="E97" t="n">
        <v>0.475</v>
      </c>
      <c r="F97" t="n">
        <v>0.04081632653061224</v>
      </c>
      <c r="G97" t="n">
        <v>0.03424657534246575</v>
      </c>
    </row>
    <row r="98">
      <c r="E98" t="n">
        <v>0.48</v>
      </c>
      <c r="F98" t="n">
        <v>0.04081632653061224</v>
      </c>
      <c r="G98" t="n">
        <v>0.03424657534246575</v>
      </c>
    </row>
    <row r="99">
      <c r="E99" t="n">
        <v>0.485</v>
      </c>
      <c r="F99" t="n">
        <v>0.04081632653061224</v>
      </c>
      <c r="G99" t="n">
        <v>0.03424657534246575</v>
      </c>
    </row>
    <row r="100">
      <c r="E100" t="n">
        <v>0.49</v>
      </c>
      <c r="F100" t="n">
        <v>0.04081632653061224</v>
      </c>
      <c r="G100" t="n">
        <v>0.03424657534246575</v>
      </c>
    </row>
    <row r="101">
      <c r="E101" t="n">
        <v>0.495</v>
      </c>
      <c r="F101" t="n">
        <v>0.04081632653061224</v>
      </c>
      <c r="G101" t="n">
        <v>0.03424657534246575</v>
      </c>
    </row>
    <row r="102">
      <c r="E102" t="n">
        <v>0.5</v>
      </c>
      <c r="F102" t="n">
        <v>0.04081632653061224</v>
      </c>
      <c r="G102" t="n">
        <v>0.03424657534246575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L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시군</t>
        </is>
      </c>
      <c r="B1" t="inlineStr">
        <is>
          <t>①체험문화_변화율</t>
        </is>
      </c>
      <c r="C1" t="inlineStr">
        <is>
          <t>②평균숙박일수</t>
        </is>
      </c>
      <c r="D1" t="inlineStr">
        <is>
          <t>③저녁전환율</t>
        </is>
      </c>
      <c r="E1" t="inlineStr">
        <is>
          <t>④야간방문비중</t>
        </is>
      </c>
      <c r="F1" t="inlineStr">
        <is>
          <t>문제①</t>
        </is>
      </c>
      <c r="G1" t="inlineStr">
        <is>
          <t>문제②</t>
        </is>
      </c>
      <c r="H1" t="inlineStr">
        <is>
          <t>문제③</t>
        </is>
      </c>
      <c r="I1" t="inlineStr">
        <is>
          <t>문제④</t>
        </is>
      </c>
      <c r="J1" t="inlineStr">
        <is>
          <t>점수</t>
        </is>
      </c>
      <c r="K1" t="inlineStr">
        <is>
          <t>순위</t>
        </is>
      </c>
      <c r="L1" t="inlineStr">
        <is>
          <t>유형</t>
        </is>
      </c>
    </row>
    <row r="2">
      <c r="A2" t="inlineStr">
        <is>
          <t>기장군</t>
        </is>
      </c>
      <c r="B2" t="n">
        <v>-0.1706961510235289</v>
      </c>
      <c r="C2" t="n">
        <v>3.045833333333333</v>
      </c>
      <c r="D2" t="n">
        <v>0.4540338287621607</v>
      </c>
      <c r="E2" t="n">
        <v>0.07284604231543811</v>
      </c>
      <c r="F2">
        <f>100*(1-(COUNTIF($B$2:$B$145,"&lt;"&amp;B2)+1)/COUNT($B$2:$B$145))</f>
        <v/>
      </c>
      <c r="G2">
        <f>100*(1-(COUNTIF($C$2:$C$145,"&lt;"&amp;C2)+1)/COUNT($C$2:$C$145))</f>
        <v/>
      </c>
      <c r="H2">
        <f>100*(1-(COUNTIF($D$2:$D$145,"&lt;"&amp;D2)+1)/COUNT($D$2:$D$145))</f>
        <v/>
      </c>
      <c r="I2">
        <f>100*(1-(COUNTIF($E$2:$E$145,"&lt;"&amp;E2)+1)/COUNT($E$2:$E$145))</f>
        <v/>
      </c>
      <c r="J2">
        <f>IF(('8_전국진단'!$E$7+'8_전국진단'!$H$7+'8_전국진단'!$K$7+'8_전국진단'!$N$7)&lt;=0,AVERAGE(F2:I2),(F2*'8_전국진단'!$E$7+G2*'8_전국진단'!$H$7+H2*'8_전국진단'!$K$7+I2*'8_전국진단'!$N$7)/('8_전국진단'!$E$7+'8_전국진단'!$H$7+'8_전국진단'!$K$7+'8_전국진단'!$N$7))</f>
        <v/>
      </c>
      <c r="K2">
        <f>RANK(J2,$J$2:$J$145,0)</f>
        <v/>
      </c>
      <c r="L2">
        <f>TRIM(IF(F2&gt;=75,"체험 ","")&amp;IF(G2&gt;=75,"숙박 ","")&amp;IF(H2&gt;=75,"저녁 ","")&amp;IF(I2&gt;=75,"야간",""))</f>
        <v/>
      </c>
    </row>
    <row r="3">
      <c r="A3" t="inlineStr">
        <is>
          <t>진안군</t>
        </is>
      </c>
      <c r="B3" t="n">
        <v>-0.4144910085423735</v>
      </c>
      <c r="C3" t="n">
        <v>3.469166666666666</v>
      </c>
      <c r="D3" t="n">
        <v>0.4178242215708763</v>
      </c>
      <c r="E3" t="n">
        <v>0.0742126097571712</v>
      </c>
      <c r="F3">
        <f>100*(1-(COUNTIF($B$2:$B$145,"&lt;"&amp;B3)+1)/COUNT($B$2:$B$145))</f>
        <v/>
      </c>
      <c r="G3">
        <f>100*(1-(COUNTIF($C$2:$C$145,"&lt;"&amp;C3)+1)/COUNT($C$2:$C$145))</f>
        <v/>
      </c>
      <c r="H3">
        <f>100*(1-(COUNTIF($D$2:$D$145,"&lt;"&amp;D3)+1)/COUNT($D$2:$D$145))</f>
        <v/>
      </c>
      <c r="I3">
        <f>100*(1-(COUNTIF($E$2:$E$145,"&lt;"&amp;E3)+1)/COUNT($E$2:$E$145))</f>
        <v/>
      </c>
      <c r="J3">
        <f>IF(('8_전국진단'!$E$7+'8_전국진단'!$H$7+'8_전국진단'!$K$7+'8_전국진단'!$N$7)&lt;=0,AVERAGE(F3:I3),(F3*'8_전국진단'!$E$7+G3*'8_전국진단'!$H$7+H3*'8_전국진단'!$K$7+I3*'8_전국진단'!$N$7)/('8_전국진단'!$E$7+'8_전국진단'!$H$7+'8_전국진단'!$K$7+'8_전국진단'!$N$7))</f>
        <v/>
      </c>
      <c r="K3">
        <f>RANK(J3,$J$2:$J$145,0)</f>
        <v/>
      </c>
      <c r="L3">
        <f>TRIM(IF(F3&gt;=75,"체험 ","")&amp;IF(G3&gt;=75,"숙박 ","")&amp;IF(H3&gt;=75,"저녁 ","")&amp;IF(I3&gt;=75,"야간",""))</f>
        <v/>
      </c>
    </row>
    <row r="4">
      <c r="A4" t="inlineStr">
        <is>
          <t>청도군</t>
        </is>
      </c>
      <c r="B4" t="n">
        <v>-0.2304073922611381</v>
      </c>
      <c r="C4" t="n">
        <v>3.4225</v>
      </c>
      <c r="D4" t="n">
        <v>0.4478031244151561</v>
      </c>
      <c r="E4" t="n">
        <v>0.082486298636035</v>
      </c>
      <c r="F4">
        <f>100*(1-(COUNTIF($B$2:$B$145,"&lt;"&amp;B4)+1)/COUNT($B$2:$B$145))</f>
        <v/>
      </c>
      <c r="G4">
        <f>100*(1-(COUNTIF($C$2:$C$145,"&lt;"&amp;C4)+1)/COUNT($C$2:$C$145))</f>
        <v/>
      </c>
      <c r="H4">
        <f>100*(1-(COUNTIF($D$2:$D$145,"&lt;"&amp;D4)+1)/COUNT($D$2:$D$145))</f>
        <v/>
      </c>
      <c r="I4">
        <f>100*(1-(COUNTIF($E$2:$E$145,"&lt;"&amp;E4)+1)/COUNT($E$2:$E$145))</f>
        <v/>
      </c>
      <c r="J4">
        <f>IF(('8_전국진단'!$E$7+'8_전국진단'!$H$7+'8_전국진단'!$K$7+'8_전국진단'!$N$7)&lt;=0,AVERAGE(F4:I4),(F4*'8_전국진단'!$E$7+G4*'8_전국진단'!$H$7+H4*'8_전국진단'!$K$7+I4*'8_전국진단'!$N$7)/('8_전국진단'!$E$7+'8_전국진단'!$H$7+'8_전국진단'!$K$7+'8_전국진단'!$N$7))</f>
        <v/>
      </c>
      <c r="K4">
        <f>RANK(J4,$J$2:$J$145,0)</f>
        <v/>
      </c>
      <c r="L4">
        <f>TRIM(IF(F4&gt;=75,"체험 ","")&amp;IF(G4&gt;=75,"숙박 ","")&amp;IF(H4&gt;=75,"저녁 ","")&amp;IF(I4&gt;=75,"야간",""))</f>
        <v/>
      </c>
    </row>
    <row r="5">
      <c r="A5" t="inlineStr">
        <is>
          <t>합천군</t>
        </is>
      </c>
      <c r="B5" t="n">
        <v>-0.08588764920505269</v>
      </c>
      <c r="C5" t="n">
        <v>3.265833333333333</v>
      </c>
      <c r="D5" t="n">
        <v>0.4427146599667078</v>
      </c>
      <c r="E5" t="n">
        <v>0.07797158423703759</v>
      </c>
      <c r="F5">
        <f>100*(1-(COUNTIF($B$2:$B$145,"&lt;"&amp;B5)+1)/COUNT($B$2:$B$145))</f>
        <v/>
      </c>
      <c r="G5">
        <f>100*(1-(COUNTIF($C$2:$C$145,"&lt;"&amp;C5)+1)/COUNT($C$2:$C$145))</f>
        <v/>
      </c>
      <c r="H5">
        <f>100*(1-(COUNTIF($D$2:$D$145,"&lt;"&amp;D5)+1)/COUNT($D$2:$D$145))</f>
        <v/>
      </c>
      <c r="I5">
        <f>100*(1-(COUNTIF($E$2:$E$145,"&lt;"&amp;E5)+1)/COUNT($E$2:$E$145))</f>
        <v/>
      </c>
      <c r="J5">
        <f>IF(('8_전국진단'!$E$7+'8_전국진단'!$H$7+'8_전국진단'!$K$7+'8_전국진단'!$N$7)&lt;=0,AVERAGE(F5:I5),(F5*'8_전국진단'!$E$7+G5*'8_전국진단'!$H$7+H5*'8_전국진단'!$K$7+I5*'8_전국진단'!$N$7)/('8_전국진단'!$E$7+'8_전국진단'!$H$7+'8_전국진단'!$K$7+'8_전국진단'!$N$7))</f>
        <v/>
      </c>
      <c r="K5">
        <f>RANK(J5,$J$2:$J$145,0)</f>
        <v/>
      </c>
      <c r="L5">
        <f>TRIM(IF(F5&gt;=75,"체험 ","")&amp;IF(G5&gt;=75,"숙박 ","")&amp;IF(H5&gt;=75,"저녁 ","")&amp;IF(I5&gt;=75,"야간",""))</f>
        <v/>
      </c>
    </row>
    <row r="6">
      <c r="A6" t="inlineStr">
        <is>
          <t>화순군</t>
        </is>
      </c>
      <c r="B6" t="n">
        <v>-0.1273960712234213</v>
      </c>
      <c r="C6" t="n">
        <v>3.548333333333333</v>
      </c>
      <c r="D6" t="n">
        <v>0.4408892302627969</v>
      </c>
      <c r="E6" t="n">
        <v>0.0753500647081437</v>
      </c>
      <c r="F6">
        <f>100*(1-(COUNTIF($B$2:$B$145,"&lt;"&amp;B6)+1)/COUNT($B$2:$B$145))</f>
        <v/>
      </c>
      <c r="G6">
        <f>100*(1-(COUNTIF($C$2:$C$145,"&lt;"&amp;C6)+1)/COUNT($C$2:$C$145))</f>
        <v/>
      </c>
      <c r="H6">
        <f>100*(1-(COUNTIF($D$2:$D$145,"&lt;"&amp;D6)+1)/COUNT($D$2:$D$145))</f>
        <v/>
      </c>
      <c r="I6">
        <f>100*(1-(COUNTIF($E$2:$E$145,"&lt;"&amp;E6)+1)/COUNT($E$2:$E$145))</f>
        <v/>
      </c>
      <c r="J6">
        <f>IF(('8_전국진단'!$E$7+'8_전국진단'!$H$7+'8_전국진단'!$K$7+'8_전국진단'!$N$7)&lt;=0,AVERAGE(F6:I6),(F6*'8_전국진단'!$E$7+G6*'8_전국진단'!$H$7+H6*'8_전국진단'!$K$7+I6*'8_전국진단'!$N$7)/('8_전국진단'!$E$7+'8_전국진단'!$H$7+'8_전국진단'!$K$7+'8_전국진단'!$N$7))</f>
        <v/>
      </c>
      <c r="K6">
        <f>RANK(J6,$J$2:$J$145,0)</f>
        <v/>
      </c>
      <c r="L6">
        <f>TRIM(IF(F6&gt;=75,"체험 ","")&amp;IF(G6&gt;=75,"숙박 ","")&amp;IF(H6&gt;=75,"저녁 ","")&amp;IF(I6&gt;=75,"야간",""))</f>
        <v/>
      </c>
    </row>
    <row r="7">
      <c r="A7" t="inlineStr">
        <is>
          <t>완주군</t>
        </is>
      </c>
      <c r="B7" t="n">
        <v>-0.3488762629563258</v>
      </c>
      <c r="C7" t="n">
        <v>3.6625</v>
      </c>
      <c r="D7" t="n">
        <v>0.4726854317733951</v>
      </c>
      <c r="E7" t="n">
        <v>0.07350490927765239</v>
      </c>
      <c r="F7">
        <f>100*(1-(COUNTIF($B$2:$B$145,"&lt;"&amp;B7)+1)/COUNT($B$2:$B$145))</f>
        <v/>
      </c>
      <c r="G7">
        <f>100*(1-(COUNTIF($C$2:$C$145,"&lt;"&amp;C7)+1)/COUNT($C$2:$C$145))</f>
        <v/>
      </c>
      <c r="H7">
        <f>100*(1-(COUNTIF($D$2:$D$145,"&lt;"&amp;D7)+1)/COUNT($D$2:$D$145))</f>
        <v/>
      </c>
      <c r="I7">
        <f>100*(1-(COUNTIF($E$2:$E$145,"&lt;"&amp;E7)+1)/COUNT($E$2:$E$145))</f>
        <v/>
      </c>
      <c r="J7">
        <f>IF(('8_전국진단'!$E$7+'8_전국진단'!$H$7+'8_전국진단'!$K$7+'8_전국진단'!$N$7)&lt;=0,AVERAGE(F7:I7),(F7*'8_전국진단'!$E$7+G7*'8_전국진단'!$H$7+H7*'8_전국진단'!$K$7+I7*'8_전국진단'!$N$7)/('8_전국진단'!$E$7+'8_전국진단'!$H$7+'8_전국진단'!$K$7+'8_전국진단'!$N$7))</f>
        <v/>
      </c>
      <c r="K7">
        <f>RANK(J7,$J$2:$J$145,0)</f>
        <v/>
      </c>
      <c r="L7">
        <f>TRIM(IF(F7&gt;=75,"체험 ","")&amp;IF(G7&gt;=75,"숙박 ","")&amp;IF(H7&gt;=75,"저녁 ","")&amp;IF(I7&gt;=75,"야간",""))</f>
        <v/>
      </c>
    </row>
    <row r="8">
      <c r="A8" t="inlineStr">
        <is>
          <t>인제군</t>
        </is>
      </c>
      <c r="B8" t="n">
        <v>-0.3809457856806522</v>
      </c>
      <c r="C8" t="n">
        <v>3.574166666666667</v>
      </c>
      <c r="D8" t="n">
        <v>0.4711124121380619</v>
      </c>
      <c r="E8" t="n">
        <v>0.08060505080794431</v>
      </c>
      <c r="F8">
        <f>100*(1-(COUNTIF($B$2:$B$145,"&lt;"&amp;B8)+1)/COUNT($B$2:$B$145))</f>
        <v/>
      </c>
      <c r="G8">
        <f>100*(1-(COUNTIF($C$2:$C$145,"&lt;"&amp;C8)+1)/COUNT($C$2:$C$145))</f>
        <v/>
      </c>
      <c r="H8">
        <f>100*(1-(COUNTIF($D$2:$D$145,"&lt;"&amp;D8)+1)/COUNT($D$2:$D$145))</f>
        <v/>
      </c>
      <c r="I8">
        <f>100*(1-(COUNTIF($E$2:$E$145,"&lt;"&amp;E8)+1)/COUNT($E$2:$E$145))</f>
        <v/>
      </c>
      <c r="J8">
        <f>IF(('8_전국진단'!$E$7+'8_전국진단'!$H$7+'8_전국진단'!$K$7+'8_전국진단'!$N$7)&lt;=0,AVERAGE(F8:I8),(F8*'8_전국진단'!$E$7+G8*'8_전국진단'!$H$7+H8*'8_전국진단'!$K$7+I8*'8_전국진단'!$N$7)/('8_전국진단'!$E$7+'8_전국진단'!$H$7+'8_전국진단'!$K$7+'8_전국진단'!$N$7))</f>
        <v/>
      </c>
      <c r="K8">
        <f>RANK(J8,$J$2:$J$145,0)</f>
        <v/>
      </c>
      <c r="L8">
        <f>TRIM(IF(F8&gt;=75,"체험 ","")&amp;IF(G8&gt;=75,"숙박 ","")&amp;IF(H8&gt;=75,"저녁 ","")&amp;IF(I8&gt;=75,"야간",""))</f>
        <v/>
      </c>
    </row>
    <row r="9">
      <c r="A9" t="inlineStr">
        <is>
          <t>순창군</t>
        </is>
      </c>
      <c r="B9" t="n">
        <v>-0.1144692491059442</v>
      </c>
      <c r="C9" t="n">
        <v>3.5775</v>
      </c>
      <c r="D9" t="n">
        <v>0.4121491392443261</v>
      </c>
      <c r="E9" t="n">
        <v>0.07742670742086789</v>
      </c>
      <c r="F9">
        <f>100*(1-(COUNTIF($B$2:$B$145,"&lt;"&amp;B9)+1)/COUNT($B$2:$B$145))</f>
        <v/>
      </c>
      <c r="G9">
        <f>100*(1-(COUNTIF($C$2:$C$145,"&lt;"&amp;C9)+1)/COUNT($C$2:$C$145))</f>
        <v/>
      </c>
      <c r="H9">
        <f>100*(1-(COUNTIF($D$2:$D$145,"&lt;"&amp;D9)+1)/COUNT($D$2:$D$145))</f>
        <v/>
      </c>
      <c r="I9">
        <f>100*(1-(COUNTIF($E$2:$E$145,"&lt;"&amp;E9)+1)/COUNT($E$2:$E$145))</f>
        <v/>
      </c>
      <c r="J9">
        <f>IF(('8_전국진단'!$E$7+'8_전국진단'!$H$7+'8_전국진단'!$K$7+'8_전국진단'!$N$7)&lt;=0,AVERAGE(F9:I9),(F9*'8_전국진단'!$E$7+G9*'8_전국진단'!$H$7+H9*'8_전국진단'!$K$7+I9*'8_전국진단'!$N$7)/('8_전국진단'!$E$7+'8_전국진단'!$H$7+'8_전국진단'!$K$7+'8_전국진단'!$N$7))</f>
        <v/>
      </c>
      <c r="K9">
        <f>RANK(J9,$J$2:$J$145,0)</f>
        <v/>
      </c>
      <c r="L9">
        <f>TRIM(IF(F9&gt;=75,"체험 ","")&amp;IF(G9&gt;=75,"숙박 ","")&amp;IF(H9&gt;=75,"저녁 ","")&amp;IF(I9&gt;=75,"야간",""))</f>
        <v/>
      </c>
    </row>
    <row r="10">
      <c r="A10" t="inlineStr">
        <is>
          <t>담양군</t>
        </is>
      </c>
      <c r="B10" t="n">
        <v>0.1257271329722697</v>
      </c>
      <c r="C10" t="n">
        <v>3.364166666666666</v>
      </c>
      <c r="D10" t="n">
        <v>0.3940378877457953</v>
      </c>
      <c r="E10" t="n">
        <v>0.0582940630040376</v>
      </c>
      <c r="F10">
        <f>100*(1-(COUNTIF($B$2:$B$145,"&lt;"&amp;B10)+1)/COUNT($B$2:$B$145))</f>
        <v/>
      </c>
      <c r="G10">
        <f>100*(1-(COUNTIF($C$2:$C$145,"&lt;"&amp;C10)+1)/COUNT($C$2:$C$145))</f>
        <v/>
      </c>
      <c r="H10">
        <f>100*(1-(COUNTIF($D$2:$D$145,"&lt;"&amp;D10)+1)/COUNT($D$2:$D$145))</f>
        <v/>
      </c>
      <c r="I10">
        <f>100*(1-(COUNTIF($E$2:$E$145,"&lt;"&amp;E10)+1)/COUNT($E$2:$E$145))</f>
        <v/>
      </c>
      <c r="J10">
        <f>IF(('8_전국진단'!$E$7+'8_전국진단'!$H$7+'8_전국진단'!$K$7+'8_전국진단'!$N$7)&lt;=0,AVERAGE(F10:I10),(F10*'8_전국진단'!$E$7+G10*'8_전국진단'!$H$7+H10*'8_전국진단'!$K$7+I10*'8_전국진단'!$N$7)/('8_전국진단'!$E$7+'8_전국진단'!$H$7+'8_전국진단'!$K$7+'8_전국진단'!$N$7))</f>
        <v/>
      </c>
      <c r="K10">
        <f>RANK(J10,$J$2:$J$145,0)</f>
        <v/>
      </c>
      <c r="L10">
        <f>TRIM(IF(F10&gt;=75,"체험 ","")&amp;IF(G10&gt;=75,"숙박 ","")&amp;IF(H10&gt;=75,"저녁 ","")&amp;IF(I10&gt;=75,"야간",""))</f>
        <v/>
      </c>
    </row>
    <row r="11">
      <c r="A11" t="inlineStr">
        <is>
          <t>금산군</t>
        </is>
      </c>
      <c r="B11" t="n">
        <v>-0.115953259770461</v>
      </c>
      <c r="C11" t="n">
        <v>3.533333333333333</v>
      </c>
      <c r="D11" t="n">
        <v>0.4576308443719079</v>
      </c>
      <c r="E11" t="n">
        <v>0.0823586316443756</v>
      </c>
      <c r="F11">
        <f>100*(1-(COUNTIF($B$2:$B$145,"&lt;"&amp;B11)+1)/COUNT($B$2:$B$145))</f>
        <v/>
      </c>
      <c r="G11">
        <f>100*(1-(COUNTIF($C$2:$C$145,"&lt;"&amp;C11)+1)/COUNT($C$2:$C$145))</f>
        <v/>
      </c>
      <c r="H11">
        <f>100*(1-(COUNTIF($D$2:$D$145,"&lt;"&amp;D11)+1)/COUNT($D$2:$D$145))</f>
        <v/>
      </c>
      <c r="I11">
        <f>100*(1-(COUNTIF($E$2:$E$145,"&lt;"&amp;E11)+1)/COUNT($E$2:$E$145))</f>
        <v/>
      </c>
      <c r="J11">
        <f>IF(('8_전국진단'!$E$7+'8_전국진단'!$H$7+'8_전국진단'!$K$7+'8_전국진단'!$N$7)&lt;=0,AVERAGE(F11:I11),(F11*'8_전국진단'!$E$7+G11*'8_전국진단'!$H$7+H11*'8_전국진단'!$K$7+I11*'8_전국진단'!$N$7)/('8_전국진단'!$E$7+'8_전국진단'!$H$7+'8_전국진단'!$K$7+'8_전국진단'!$N$7))</f>
        <v/>
      </c>
      <c r="K11">
        <f>RANK(J11,$J$2:$J$145,0)</f>
        <v/>
      </c>
      <c r="L11">
        <f>TRIM(IF(F11&gt;=75,"체험 ","")&amp;IF(G11&gt;=75,"숙박 ","")&amp;IF(H11&gt;=75,"저녁 ","")&amp;IF(I11&gt;=75,"야간",""))</f>
        <v/>
      </c>
    </row>
    <row r="12">
      <c r="A12" t="inlineStr">
        <is>
          <t>횡성군</t>
        </is>
      </c>
      <c r="B12" t="n">
        <v>-0.1557073320265801</v>
      </c>
      <c r="C12" t="n">
        <v>3.4725</v>
      </c>
      <c r="D12" t="n">
        <v>0.4881952139523526</v>
      </c>
      <c r="E12" t="n">
        <v>0.0857710069764259</v>
      </c>
      <c r="F12">
        <f>100*(1-(COUNTIF($B$2:$B$145,"&lt;"&amp;B12)+1)/COUNT($B$2:$B$145))</f>
        <v/>
      </c>
      <c r="G12">
        <f>100*(1-(COUNTIF($C$2:$C$145,"&lt;"&amp;C12)+1)/COUNT($C$2:$C$145))</f>
        <v/>
      </c>
      <c r="H12">
        <f>100*(1-(COUNTIF($D$2:$D$145,"&lt;"&amp;D12)+1)/COUNT($D$2:$D$145))</f>
        <v/>
      </c>
      <c r="I12">
        <f>100*(1-(COUNTIF($E$2:$E$145,"&lt;"&amp;E12)+1)/COUNT($E$2:$E$145))</f>
        <v/>
      </c>
      <c r="J12">
        <f>IF(('8_전국진단'!$E$7+'8_전국진단'!$H$7+'8_전국진단'!$K$7+'8_전국진단'!$N$7)&lt;=0,AVERAGE(F12:I12),(F12*'8_전국진단'!$E$7+G12*'8_전국진단'!$H$7+H12*'8_전국진단'!$K$7+I12*'8_전국진단'!$N$7)/('8_전국진단'!$E$7+'8_전국진단'!$H$7+'8_전국진단'!$K$7+'8_전국진단'!$N$7))</f>
        <v/>
      </c>
      <c r="K12">
        <f>RANK(J12,$J$2:$J$145,0)</f>
        <v/>
      </c>
      <c r="L12">
        <f>TRIM(IF(F12&gt;=75,"체험 ","")&amp;IF(G12&gt;=75,"숙박 ","")&amp;IF(H12&gt;=75,"저녁 ","")&amp;IF(I12&gt;=75,"야간",""))</f>
        <v/>
      </c>
    </row>
    <row r="13">
      <c r="A13" t="inlineStr">
        <is>
          <t>단양군</t>
        </is>
      </c>
      <c r="B13" t="n">
        <v>-0.0967363498199688</v>
      </c>
      <c r="C13" t="n">
        <v>2.738333333333333</v>
      </c>
      <c r="D13" t="n">
        <v>0.4814405532509357</v>
      </c>
      <c r="E13" t="n">
        <v>0.09516311239716239</v>
      </c>
      <c r="F13">
        <f>100*(1-(COUNTIF($B$2:$B$145,"&lt;"&amp;B13)+1)/COUNT($B$2:$B$145))</f>
        <v/>
      </c>
      <c r="G13">
        <f>100*(1-(COUNTIF($C$2:$C$145,"&lt;"&amp;C13)+1)/COUNT($C$2:$C$145))</f>
        <v/>
      </c>
      <c r="H13">
        <f>100*(1-(COUNTIF($D$2:$D$145,"&lt;"&amp;D13)+1)/COUNT($D$2:$D$145))</f>
        <v/>
      </c>
      <c r="I13">
        <f>100*(1-(COUNTIF($E$2:$E$145,"&lt;"&amp;E13)+1)/COUNT($E$2:$E$145))</f>
        <v/>
      </c>
      <c r="J13">
        <f>IF(('8_전국진단'!$E$7+'8_전국진단'!$H$7+'8_전국진단'!$K$7+'8_전국진단'!$N$7)&lt;=0,AVERAGE(F13:I13),(F13*'8_전국진단'!$E$7+G13*'8_전국진단'!$H$7+H13*'8_전국진단'!$K$7+I13*'8_전국진단'!$N$7)/('8_전국진단'!$E$7+'8_전국진단'!$H$7+'8_전국진단'!$K$7+'8_전국진단'!$N$7))</f>
        <v/>
      </c>
      <c r="K13">
        <f>RANK(J13,$J$2:$J$145,0)</f>
        <v/>
      </c>
      <c r="L13">
        <f>TRIM(IF(F13&gt;=75,"체험 ","")&amp;IF(G13&gt;=75,"숙박 ","")&amp;IF(H13&gt;=75,"저녁 ","")&amp;IF(I13&gt;=75,"야간",""))</f>
        <v/>
      </c>
    </row>
    <row r="14">
      <c r="A14" t="inlineStr">
        <is>
          <t>울주군</t>
        </is>
      </c>
      <c r="B14" t="n">
        <v>0.1127859237031798</v>
      </c>
      <c r="C14" t="n">
        <v>2.984166666666667</v>
      </c>
      <c r="D14" t="n">
        <v>0.4612941692648221</v>
      </c>
      <c r="E14" t="n">
        <v>0.0769061123483594</v>
      </c>
      <c r="F14">
        <f>100*(1-(COUNTIF($B$2:$B$145,"&lt;"&amp;B14)+1)/COUNT($B$2:$B$145))</f>
        <v/>
      </c>
      <c r="G14">
        <f>100*(1-(COUNTIF($C$2:$C$145,"&lt;"&amp;C14)+1)/COUNT($C$2:$C$145))</f>
        <v/>
      </c>
      <c r="H14">
        <f>100*(1-(COUNTIF($D$2:$D$145,"&lt;"&amp;D14)+1)/COUNT($D$2:$D$145))</f>
        <v/>
      </c>
      <c r="I14">
        <f>100*(1-(COUNTIF($E$2:$E$145,"&lt;"&amp;E14)+1)/COUNT($E$2:$E$145))</f>
        <v/>
      </c>
      <c r="J14">
        <f>IF(('8_전국진단'!$E$7+'8_전국진단'!$H$7+'8_전국진단'!$K$7+'8_전국진단'!$N$7)&lt;=0,AVERAGE(F14:I14),(F14*'8_전국진단'!$E$7+G14*'8_전국진단'!$H$7+H14*'8_전국진단'!$K$7+I14*'8_전국진단'!$N$7)/('8_전국진단'!$E$7+'8_전국진단'!$H$7+'8_전국진단'!$K$7+'8_전국진단'!$N$7))</f>
        <v/>
      </c>
      <c r="K14">
        <f>RANK(J14,$J$2:$J$145,0)</f>
        <v/>
      </c>
      <c r="L14">
        <f>TRIM(IF(F14&gt;=75,"체험 ","")&amp;IF(G14&gt;=75,"숙박 ","")&amp;IF(H14&gt;=75,"저녁 ","")&amp;IF(I14&gt;=75,"야간",""))</f>
        <v/>
      </c>
    </row>
    <row r="15">
      <c r="A15" t="inlineStr">
        <is>
          <t>임실군</t>
        </is>
      </c>
      <c r="B15" t="n">
        <v>0.1548295020793624</v>
      </c>
      <c r="C15" t="n">
        <v>3.394166666666667</v>
      </c>
      <c r="D15" t="n">
        <v>0.3950058772626291</v>
      </c>
      <c r="E15" t="n">
        <v>0.0607041676188817</v>
      </c>
      <c r="F15">
        <f>100*(1-(COUNTIF($B$2:$B$145,"&lt;"&amp;B15)+1)/COUNT($B$2:$B$145))</f>
        <v/>
      </c>
      <c r="G15">
        <f>100*(1-(COUNTIF($C$2:$C$145,"&lt;"&amp;C15)+1)/COUNT($C$2:$C$145))</f>
        <v/>
      </c>
      <c r="H15">
        <f>100*(1-(COUNTIF($D$2:$D$145,"&lt;"&amp;D15)+1)/COUNT($D$2:$D$145))</f>
        <v/>
      </c>
      <c r="I15">
        <f>100*(1-(COUNTIF($E$2:$E$145,"&lt;"&amp;E15)+1)/COUNT($E$2:$E$145))</f>
        <v/>
      </c>
      <c r="J15">
        <f>IF(('8_전국진단'!$E$7+'8_전국진단'!$H$7+'8_전국진단'!$K$7+'8_전국진단'!$N$7)&lt;=0,AVERAGE(F15:I15),(F15*'8_전국진단'!$E$7+G15*'8_전국진단'!$H$7+H15*'8_전국진단'!$K$7+I15*'8_전국진단'!$N$7)/('8_전국진단'!$E$7+'8_전국진단'!$H$7+'8_전국진단'!$K$7+'8_전국진단'!$N$7))</f>
        <v/>
      </c>
      <c r="K15">
        <f>RANK(J15,$J$2:$J$145,0)</f>
        <v/>
      </c>
      <c r="L15">
        <f>TRIM(IF(F15&gt;=75,"체험 ","")&amp;IF(G15&gt;=75,"숙박 ","")&amp;IF(H15&gt;=75,"저녁 ","")&amp;IF(I15&gt;=75,"야간",""))</f>
        <v/>
      </c>
    </row>
    <row r="16">
      <c r="A16" t="inlineStr">
        <is>
          <t>고령군</t>
        </is>
      </c>
      <c r="B16" t="n">
        <v>-0.1427535533985333</v>
      </c>
      <c r="C16" t="n">
        <v>3.9425</v>
      </c>
      <c r="D16" t="n">
        <v>0.4319875477417502</v>
      </c>
      <c r="E16" t="n">
        <v>0.0604112717780862</v>
      </c>
      <c r="F16">
        <f>100*(1-(COUNTIF($B$2:$B$145,"&lt;"&amp;B16)+1)/COUNT($B$2:$B$145))</f>
        <v/>
      </c>
      <c r="G16">
        <f>100*(1-(COUNTIF($C$2:$C$145,"&lt;"&amp;C16)+1)/COUNT($C$2:$C$145))</f>
        <v/>
      </c>
      <c r="H16">
        <f>100*(1-(COUNTIF($D$2:$D$145,"&lt;"&amp;D16)+1)/COUNT($D$2:$D$145))</f>
        <v/>
      </c>
      <c r="I16">
        <f>100*(1-(COUNTIF($E$2:$E$145,"&lt;"&amp;E16)+1)/COUNT($E$2:$E$145))</f>
        <v/>
      </c>
      <c r="J16">
        <f>IF(('8_전국진단'!$E$7+'8_전국진단'!$H$7+'8_전국진단'!$K$7+'8_전국진단'!$N$7)&lt;=0,AVERAGE(F16:I16),(F16*'8_전국진단'!$E$7+G16*'8_전국진단'!$H$7+H16*'8_전국진단'!$K$7+I16*'8_전국진단'!$N$7)/('8_전국진단'!$E$7+'8_전국진단'!$H$7+'8_전국진단'!$K$7+'8_전국진단'!$N$7))</f>
        <v/>
      </c>
      <c r="K16">
        <f>RANK(J16,$J$2:$J$145,0)</f>
        <v/>
      </c>
      <c r="L16">
        <f>TRIM(IF(F16&gt;=75,"체험 ","")&amp;IF(G16&gt;=75,"숙박 ","")&amp;IF(H16&gt;=75,"저녁 ","")&amp;IF(I16&gt;=75,"야간",""))</f>
        <v/>
      </c>
    </row>
    <row r="17">
      <c r="A17" t="inlineStr">
        <is>
          <t>의령군</t>
        </is>
      </c>
      <c r="B17" t="n">
        <v>-0.1184701290448608</v>
      </c>
      <c r="C17" t="n">
        <v>3.819166666666666</v>
      </c>
      <c r="D17" t="n">
        <v>0.4160602820981481</v>
      </c>
      <c r="E17" t="n">
        <v>0.0743091210671363</v>
      </c>
      <c r="F17">
        <f>100*(1-(COUNTIF($B$2:$B$145,"&lt;"&amp;B17)+1)/COUNT($B$2:$B$145))</f>
        <v/>
      </c>
      <c r="G17">
        <f>100*(1-(COUNTIF($C$2:$C$145,"&lt;"&amp;C17)+1)/COUNT($C$2:$C$145))</f>
        <v/>
      </c>
      <c r="H17">
        <f>100*(1-(COUNTIF($D$2:$D$145,"&lt;"&amp;D17)+1)/COUNT($D$2:$D$145))</f>
        <v/>
      </c>
      <c r="I17">
        <f>100*(1-(COUNTIF($E$2:$E$145,"&lt;"&amp;E17)+1)/COUNT($E$2:$E$145))</f>
        <v/>
      </c>
      <c r="J17">
        <f>IF(('8_전국진단'!$E$7+'8_전국진단'!$H$7+'8_전국진단'!$K$7+'8_전국진단'!$N$7)&lt;=0,AVERAGE(F17:I17),(F17*'8_전국진단'!$E$7+G17*'8_전국진단'!$H$7+H17*'8_전국진단'!$K$7+I17*'8_전국진단'!$N$7)/('8_전국진단'!$E$7+'8_전국진단'!$H$7+'8_전국진단'!$K$7+'8_전국진단'!$N$7))</f>
        <v/>
      </c>
      <c r="K17">
        <f>RANK(J17,$J$2:$J$145,0)</f>
        <v/>
      </c>
      <c r="L17">
        <f>TRIM(IF(F17&gt;=75,"체험 ","")&amp;IF(G17&gt;=75,"숙박 ","")&amp;IF(H17&gt;=75,"저녁 ","")&amp;IF(I17&gt;=75,"야간",""))</f>
        <v/>
      </c>
    </row>
    <row r="18">
      <c r="A18" t="inlineStr">
        <is>
          <t>예산군</t>
        </is>
      </c>
      <c r="B18" t="n">
        <v>-0.2791317697645307</v>
      </c>
      <c r="C18" t="n">
        <v>3.504166666666666</v>
      </c>
      <c r="D18" t="n">
        <v>0.5067999206171793</v>
      </c>
      <c r="E18" t="n">
        <v>0.08711722440078749</v>
      </c>
      <c r="F18">
        <f>100*(1-(COUNTIF($B$2:$B$145,"&lt;"&amp;B18)+1)/COUNT($B$2:$B$145))</f>
        <v/>
      </c>
      <c r="G18">
        <f>100*(1-(COUNTIF($C$2:$C$145,"&lt;"&amp;C18)+1)/COUNT($C$2:$C$145))</f>
        <v/>
      </c>
      <c r="H18">
        <f>100*(1-(COUNTIF($D$2:$D$145,"&lt;"&amp;D18)+1)/COUNT($D$2:$D$145))</f>
        <v/>
      </c>
      <c r="I18">
        <f>100*(1-(COUNTIF($E$2:$E$145,"&lt;"&amp;E18)+1)/COUNT($E$2:$E$145))</f>
        <v/>
      </c>
      <c r="J18">
        <f>IF(('8_전국진단'!$E$7+'8_전국진단'!$H$7+'8_전국진단'!$K$7+'8_전국진단'!$N$7)&lt;=0,AVERAGE(F18:I18),(F18*'8_전국진단'!$E$7+G18*'8_전국진단'!$H$7+H18*'8_전국진단'!$K$7+I18*'8_전국진단'!$N$7)/('8_전국진단'!$E$7+'8_전국진단'!$H$7+'8_전국진단'!$K$7+'8_전국진단'!$N$7))</f>
        <v/>
      </c>
      <c r="K18">
        <f>RANK(J18,$J$2:$J$145,0)</f>
        <v/>
      </c>
      <c r="L18">
        <f>TRIM(IF(F18&gt;=75,"체험 ","")&amp;IF(G18&gt;=75,"숙박 ","")&amp;IF(H18&gt;=75,"저녁 ","")&amp;IF(I18&gt;=75,"야간",""))</f>
        <v/>
      </c>
    </row>
    <row r="19">
      <c r="A19" t="inlineStr">
        <is>
          <t>구례군</t>
        </is>
      </c>
      <c r="B19" t="n">
        <v>1.915491903441689</v>
      </c>
      <c r="C19" t="n">
        <v>2.969166666666667</v>
      </c>
      <c r="D19" t="n">
        <v>0.3852974643107597</v>
      </c>
      <c r="E19" t="n">
        <v>0.077371686757071</v>
      </c>
      <c r="F19">
        <f>100*(1-(COUNTIF($B$2:$B$145,"&lt;"&amp;B19)+1)/COUNT($B$2:$B$145))</f>
        <v/>
      </c>
      <c r="G19">
        <f>100*(1-(COUNTIF($C$2:$C$145,"&lt;"&amp;C19)+1)/COUNT($C$2:$C$145))</f>
        <v/>
      </c>
      <c r="H19">
        <f>100*(1-(COUNTIF($D$2:$D$145,"&lt;"&amp;D19)+1)/COUNT($D$2:$D$145))</f>
        <v/>
      </c>
      <c r="I19">
        <f>100*(1-(COUNTIF($E$2:$E$145,"&lt;"&amp;E19)+1)/COUNT($E$2:$E$145))</f>
        <v/>
      </c>
      <c r="J19">
        <f>IF(('8_전국진단'!$E$7+'8_전국진단'!$H$7+'8_전국진단'!$K$7+'8_전국진단'!$N$7)&lt;=0,AVERAGE(F19:I19),(F19*'8_전국진단'!$E$7+G19*'8_전국진단'!$H$7+H19*'8_전국진단'!$K$7+I19*'8_전국진단'!$N$7)/('8_전국진단'!$E$7+'8_전국진단'!$H$7+'8_전국진단'!$K$7+'8_전국진단'!$N$7))</f>
        <v/>
      </c>
      <c r="K19">
        <f>RANK(J19,$J$2:$J$145,0)</f>
        <v/>
      </c>
      <c r="L19">
        <f>TRIM(IF(F19&gt;=75,"체험 ","")&amp;IF(G19&gt;=75,"숙박 ","")&amp;IF(H19&gt;=75,"저녁 ","")&amp;IF(I19&gt;=75,"야간",""))</f>
        <v/>
      </c>
    </row>
    <row r="20">
      <c r="A20" t="inlineStr">
        <is>
          <t>보성군</t>
        </is>
      </c>
      <c r="B20" t="n">
        <v>0.07065728993401291</v>
      </c>
      <c r="C20" t="n">
        <v>3.486666666666667</v>
      </c>
      <c r="D20" t="n">
        <v>0.4302573632277712</v>
      </c>
      <c r="E20" t="n">
        <v>0.0756928042520876</v>
      </c>
      <c r="F20">
        <f>100*(1-(COUNTIF($B$2:$B$145,"&lt;"&amp;B20)+1)/COUNT($B$2:$B$145))</f>
        <v/>
      </c>
      <c r="G20">
        <f>100*(1-(COUNTIF($C$2:$C$145,"&lt;"&amp;C20)+1)/COUNT($C$2:$C$145))</f>
        <v/>
      </c>
      <c r="H20">
        <f>100*(1-(COUNTIF($D$2:$D$145,"&lt;"&amp;D20)+1)/COUNT($D$2:$D$145))</f>
        <v/>
      </c>
      <c r="I20">
        <f>100*(1-(COUNTIF($E$2:$E$145,"&lt;"&amp;E20)+1)/COUNT($E$2:$E$145))</f>
        <v/>
      </c>
      <c r="J20">
        <f>IF(('8_전국진단'!$E$7+'8_전국진단'!$H$7+'8_전국진단'!$K$7+'8_전국진단'!$N$7)&lt;=0,AVERAGE(F20:I20),(F20*'8_전국진단'!$E$7+G20*'8_전국진단'!$H$7+H20*'8_전국진단'!$K$7+I20*'8_전국진단'!$N$7)/('8_전국진단'!$E$7+'8_전국진단'!$H$7+'8_전국진단'!$K$7+'8_전국진단'!$N$7))</f>
        <v/>
      </c>
      <c r="K20">
        <f>RANK(J20,$J$2:$J$145,0)</f>
        <v/>
      </c>
      <c r="L20">
        <f>TRIM(IF(F20&gt;=75,"체험 ","")&amp;IF(G20&gt;=75,"숙박 ","")&amp;IF(H20&gt;=75,"저녁 ","")&amp;IF(I20&gt;=75,"야간",""))</f>
        <v/>
      </c>
    </row>
    <row r="21">
      <c r="A21" t="inlineStr">
        <is>
          <t>의성군</t>
        </is>
      </c>
      <c r="B21" t="n">
        <v>-0.2732913779172823</v>
      </c>
      <c r="C21" t="n">
        <v>3.859166666666667</v>
      </c>
      <c r="D21" t="n">
        <v>0.4627429138895383</v>
      </c>
      <c r="E21" t="n">
        <v>0.0792287062128553</v>
      </c>
      <c r="F21">
        <f>100*(1-(COUNTIF($B$2:$B$145,"&lt;"&amp;B21)+1)/COUNT($B$2:$B$145))</f>
        <v/>
      </c>
      <c r="G21">
        <f>100*(1-(COUNTIF($C$2:$C$145,"&lt;"&amp;C21)+1)/COUNT($C$2:$C$145))</f>
        <v/>
      </c>
      <c r="H21">
        <f>100*(1-(COUNTIF($D$2:$D$145,"&lt;"&amp;D21)+1)/COUNT($D$2:$D$145))</f>
        <v/>
      </c>
      <c r="I21">
        <f>100*(1-(COUNTIF($E$2:$E$145,"&lt;"&amp;E21)+1)/COUNT($E$2:$E$145))</f>
        <v/>
      </c>
      <c r="J21">
        <f>IF(('8_전국진단'!$E$7+'8_전국진단'!$H$7+'8_전국진단'!$K$7+'8_전국진단'!$N$7)&lt;=0,AVERAGE(F21:I21),(F21*'8_전국진단'!$E$7+G21*'8_전국진단'!$H$7+H21*'8_전국진단'!$K$7+I21*'8_전국진단'!$N$7)/('8_전국진단'!$E$7+'8_전국진단'!$H$7+'8_전국진단'!$K$7+'8_전국진단'!$N$7))</f>
        <v/>
      </c>
      <c r="K21">
        <f>RANK(J21,$J$2:$J$145,0)</f>
        <v/>
      </c>
      <c r="L21">
        <f>TRIM(IF(F21&gt;=75,"체험 ","")&amp;IF(G21&gt;=75,"숙박 ","")&amp;IF(H21&gt;=75,"저녁 ","")&amp;IF(I21&gt;=75,"야간",""))</f>
        <v/>
      </c>
    </row>
    <row r="22">
      <c r="A22" t="inlineStr">
        <is>
          <t>영덕군</t>
        </is>
      </c>
      <c r="B22" t="n">
        <v>-0.2109474312039263</v>
      </c>
      <c r="C22" t="n">
        <v>2.911666666666666</v>
      </c>
      <c r="D22" t="n">
        <v>0.4933963242909894</v>
      </c>
      <c r="E22" t="n">
        <v>0.1052867596057189</v>
      </c>
      <c r="F22">
        <f>100*(1-(COUNTIF($B$2:$B$145,"&lt;"&amp;B22)+1)/COUNT($B$2:$B$145))</f>
        <v/>
      </c>
      <c r="G22">
        <f>100*(1-(COUNTIF($C$2:$C$145,"&lt;"&amp;C22)+1)/COUNT($C$2:$C$145))</f>
        <v/>
      </c>
      <c r="H22">
        <f>100*(1-(COUNTIF($D$2:$D$145,"&lt;"&amp;D22)+1)/COUNT($D$2:$D$145))</f>
        <v/>
      </c>
      <c r="I22">
        <f>100*(1-(COUNTIF($E$2:$E$145,"&lt;"&amp;E22)+1)/COUNT($E$2:$E$145))</f>
        <v/>
      </c>
      <c r="J22">
        <f>IF(('8_전국진단'!$E$7+'8_전국진단'!$H$7+'8_전국진단'!$K$7+'8_전국진단'!$N$7)&lt;=0,AVERAGE(F22:I22),(F22*'8_전국진단'!$E$7+G22*'8_전국진단'!$H$7+H22*'8_전국진단'!$K$7+I22*'8_전국진단'!$N$7)/('8_전국진단'!$E$7+'8_전국진단'!$H$7+'8_전국진단'!$K$7+'8_전국진단'!$N$7))</f>
        <v/>
      </c>
      <c r="K22">
        <f>RANK(J22,$J$2:$J$145,0)</f>
        <v/>
      </c>
      <c r="L22">
        <f>TRIM(IF(F22&gt;=75,"체험 ","")&amp;IF(G22&gt;=75,"숙박 ","")&amp;IF(H22&gt;=75,"저녁 ","")&amp;IF(I22&gt;=75,"야간",""))</f>
        <v/>
      </c>
    </row>
    <row r="23">
      <c r="A23" t="inlineStr">
        <is>
          <t>여주시</t>
        </is>
      </c>
      <c r="B23" t="n">
        <v>0.0581852030224669</v>
      </c>
      <c r="C23" t="n">
        <v>3.248333333333333</v>
      </c>
      <c r="D23" t="n">
        <v>0.4919569860451265</v>
      </c>
      <c r="E23" t="n">
        <v>0.0754417878225065</v>
      </c>
      <c r="F23">
        <f>100*(1-(COUNTIF($B$2:$B$145,"&lt;"&amp;B23)+1)/COUNT($B$2:$B$145))</f>
        <v/>
      </c>
      <c r="G23">
        <f>100*(1-(COUNTIF($C$2:$C$145,"&lt;"&amp;C23)+1)/COUNT($C$2:$C$145))</f>
        <v/>
      </c>
      <c r="H23">
        <f>100*(1-(COUNTIF($D$2:$D$145,"&lt;"&amp;D23)+1)/COUNT($D$2:$D$145))</f>
        <v/>
      </c>
      <c r="I23">
        <f>100*(1-(COUNTIF($E$2:$E$145,"&lt;"&amp;E23)+1)/COUNT($E$2:$E$145))</f>
        <v/>
      </c>
      <c r="J23">
        <f>IF(('8_전국진단'!$E$7+'8_전국진단'!$H$7+'8_전국진단'!$K$7+'8_전국진단'!$N$7)&lt;=0,AVERAGE(F23:I23),(F23*'8_전국진단'!$E$7+G23*'8_전국진단'!$H$7+H23*'8_전국진단'!$K$7+I23*'8_전국진단'!$N$7)/('8_전국진단'!$E$7+'8_전국진단'!$H$7+'8_전국진단'!$K$7+'8_전국진단'!$N$7))</f>
        <v/>
      </c>
      <c r="K23">
        <f>RANK(J23,$J$2:$J$145,0)</f>
        <v/>
      </c>
      <c r="L23">
        <f>TRIM(IF(F23&gt;=75,"체험 ","")&amp;IF(G23&gt;=75,"숙박 ","")&amp;IF(H23&gt;=75,"저녁 ","")&amp;IF(I23&gt;=75,"야간",""))</f>
        <v/>
      </c>
    </row>
    <row r="24">
      <c r="A24" t="inlineStr">
        <is>
          <t>서천군</t>
        </is>
      </c>
      <c r="B24" t="n">
        <v>-0.0769260430889228</v>
      </c>
      <c r="C24" t="n">
        <v>3.5725</v>
      </c>
      <c r="D24" t="n">
        <v>0.473245488983242</v>
      </c>
      <c r="E24" t="n">
        <v>0.0833323524133292</v>
      </c>
      <c r="F24">
        <f>100*(1-(COUNTIF($B$2:$B$145,"&lt;"&amp;B24)+1)/COUNT($B$2:$B$145))</f>
        <v/>
      </c>
      <c r="G24">
        <f>100*(1-(COUNTIF($C$2:$C$145,"&lt;"&amp;C24)+1)/COUNT($C$2:$C$145))</f>
        <v/>
      </c>
      <c r="H24">
        <f>100*(1-(COUNTIF($D$2:$D$145,"&lt;"&amp;D24)+1)/COUNT($D$2:$D$145))</f>
        <v/>
      </c>
      <c r="I24">
        <f>100*(1-(COUNTIF($E$2:$E$145,"&lt;"&amp;E24)+1)/COUNT($E$2:$E$145))</f>
        <v/>
      </c>
      <c r="J24">
        <f>IF(('8_전국진단'!$E$7+'8_전국진단'!$H$7+'8_전국진단'!$K$7+'8_전국진단'!$N$7)&lt;=0,AVERAGE(F24:I24),(F24*'8_전국진단'!$E$7+G24*'8_전국진단'!$H$7+H24*'8_전국진단'!$K$7+I24*'8_전국진단'!$N$7)/('8_전국진단'!$E$7+'8_전국진단'!$H$7+'8_전국진단'!$K$7+'8_전국진단'!$N$7))</f>
        <v/>
      </c>
      <c r="K24">
        <f>RANK(J24,$J$2:$J$145,0)</f>
        <v/>
      </c>
      <c r="L24">
        <f>TRIM(IF(F24&gt;=75,"체험 ","")&amp;IF(G24&gt;=75,"숙박 ","")&amp;IF(H24&gt;=75,"저녁 ","")&amp;IF(I24&gt;=75,"야간",""))</f>
        <v/>
      </c>
    </row>
    <row r="25">
      <c r="A25" t="inlineStr">
        <is>
          <t>남원시</t>
        </is>
      </c>
      <c r="B25" t="n">
        <v>-0.105854740799558</v>
      </c>
      <c r="C25" t="n">
        <v>3.36</v>
      </c>
      <c r="D25" t="n">
        <v>0.4933256791742584</v>
      </c>
      <c r="E25" t="n">
        <v>0.091103505612735</v>
      </c>
      <c r="F25">
        <f>100*(1-(COUNTIF($B$2:$B$145,"&lt;"&amp;B25)+1)/COUNT($B$2:$B$145))</f>
        <v/>
      </c>
      <c r="G25">
        <f>100*(1-(COUNTIF($C$2:$C$145,"&lt;"&amp;C25)+1)/COUNT($C$2:$C$145))</f>
        <v/>
      </c>
      <c r="H25">
        <f>100*(1-(COUNTIF($D$2:$D$145,"&lt;"&amp;D25)+1)/COUNT($D$2:$D$145))</f>
        <v/>
      </c>
      <c r="I25">
        <f>100*(1-(COUNTIF($E$2:$E$145,"&lt;"&amp;E25)+1)/COUNT($E$2:$E$145))</f>
        <v/>
      </c>
      <c r="J25">
        <f>IF(('8_전국진단'!$E$7+'8_전국진단'!$H$7+'8_전국진단'!$K$7+'8_전국진단'!$N$7)&lt;=0,AVERAGE(F25:I25),(F25*'8_전국진단'!$E$7+G25*'8_전국진단'!$H$7+H25*'8_전국진단'!$K$7+I25*'8_전국진단'!$N$7)/('8_전국진단'!$E$7+'8_전국진단'!$H$7+'8_전국진단'!$K$7+'8_전국진단'!$N$7))</f>
        <v/>
      </c>
      <c r="K25">
        <f>RANK(J25,$J$2:$J$145,0)</f>
        <v/>
      </c>
      <c r="L25">
        <f>TRIM(IF(F25&gt;=75,"체험 ","")&amp;IF(G25&gt;=75,"숙박 ","")&amp;IF(H25&gt;=75,"저녁 ","")&amp;IF(I25&gt;=75,"야간",""))</f>
        <v/>
      </c>
    </row>
    <row r="26">
      <c r="A26" t="inlineStr">
        <is>
          <t>함평군</t>
        </is>
      </c>
      <c r="B26" t="n">
        <v>-0.0583671344652213</v>
      </c>
      <c r="C26" t="n">
        <v>3.928333333333333</v>
      </c>
      <c r="D26" t="n">
        <v>0.4274581192380016</v>
      </c>
      <c r="E26" t="n">
        <v>0.0683537887127622</v>
      </c>
      <c r="F26">
        <f>100*(1-(COUNTIF($B$2:$B$145,"&lt;"&amp;B26)+1)/COUNT($B$2:$B$145))</f>
        <v/>
      </c>
      <c r="G26">
        <f>100*(1-(COUNTIF($C$2:$C$145,"&lt;"&amp;C26)+1)/COUNT($C$2:$C$145))</f>
        <v/>
      </c>
      <c r="H26">
        <f>100*(1-(COUNTIF($D$2:$D$145,"&lt;"&amp;D26)+1)/COUNT($D$2:$D$145))</f>
        <v/>
      </c>
      <c r="I26">
        <f>100*(1-(COUNTIF($E$2:$E$145,"&lt;"&amp;E26)+1)/COUNT($E$2:$E$145))</f>
        <v/>
      </c>
      <c r="J26">
        <f>IF(('8_전국진단'!$E$7+'8_전국진단'!$H$7+'8_전국진단'!$K$7+'8_전국진단'!$N$7)&lt;=0,AVERAGE(F26:I26),(F26*'8_전국진단'!$E$7+G26*'8_전국진단'!$H$7+H26*'8_전국진단'!$K$7+I26*'8_전국진단'!$N$7)/('8_전국진단'!$E$7+'8_전국진단'!$H$7+'8_전국진단'!$K$7+'8_전국진단'!$N$7))</f>
        <v/>
      </c>
      <c r="K26">
        <f>RANK(J26,$J$2:$J$145,0)</f>
        <v/>
      </c>
      <c r="L26">
        <f>TRIM(IF(F26&gt;=75,"체험 ","")&amp;IF(G26&gt;=75,"숙박 ","")&amp;IF(H26&gt;=75,"저녁 ","")&amp;IF(I26&gt;=75,"야간",""))</f>
        <v/>
      </c>
    </row>
    <row r="27">
      <c r="A27" t="inlineStr">
        <is>
          <t>창녕군</t>
        </is>
      </c>
      <c r="B27" t="n">
        <v>-0.0977880709955808</v>
      </c>
      <c r="C27" t="n">
        <v>3.593333333333333</v>
      </c>
      <c r="D27" t="n">
        <v>0.4877866005924342</v>
      </c>
      <c r="E27" t="n">
        <v>0.0818994427471719</v>
      </c>
      <c r="F27">
        <f>100*(1-(COUNTIF($B$2:$B$145,"&lt;"&amp;B27)+1)/COUNT($B$2:$B$145))</f>
        <v/>
      </c>
      <c r="G27">
        <f>100*(1-(COUNTIF($C$2:$C$145,"&lt;"&amp;C27)+1)/COUNT($C$2:$C$145))</f>
        <v/>
      </c>
      <c r="H27">
        <f>100*(1-(COUNTIF($D$2:$D$145,"&lt;"&amp;D27)+1)/COUNT($D$2:$D$145))</f>
        <v/>
      </c>
      <c r="I27">
        <f>100*(1-(COUNTIF($E$2:$E$145,"&lt;"&amp;E27)+1)/COUNT($E$2:$E$145))</f>
        <v/>
      </c>
      <c r="J27">
        <f>IF(('8_전국진단'!$E$7+'8_전국진단'!$H$7+'8_전국진단'!$K$7+'8_전국진단'!$N$7)&lt;=0,AVERAGE(F27:I27),(F27*'8_전국진단'!$E$7+G27*'8_전국진단'!$H$7+H27*'8_전국진단'!$K$7+I27*'8_전국진단'!$N$7)/('8_전국진단'!$E$7+'8_전국진단'!$H$7+'8_전국진단'!$K$7+'8_전국진단'!$N$7))</f>
        <v/>
      </c>
      <c r="K27">
        <f>RANK(J27,$J$2:$J$145,0)</f>
        <v/>
      </c>
      <c r="L27">
        <f>TRIM(IF(F27&gt;=75,"체험 ","")&amp;IF(G27&gt;=75,"숙박 ","")&amp;IF(H27&gt;=75,"저녁 ","")&amp;IF(I27&gt;=75,"야간",""))</f>
        <v/>
      </c>
    </row>
    <row r="28">
      <c r="A28" t="inlineStr">
        <is>
          <t>부여군</t>
        </is>
      </c>
      <c r="B28" t="n">
        <v>-0.1185640116007107</v>
      </c>
      <c r="C28" t="n">
        <v>3.37</v>
      </c>
      <c r="D28" t="n">
        <v>0.496929153274031</v>
      </c>
      <c r="E28" t="n">
        <v>0.0917017513534869</v>
      </c>
      <c r="F28">
        <f>100*(1-(COUNTIF($B$2:$B$145,"&lt;"&amp;B28)+1)/COUNT($B$2:$B$145))</f>
        <v/>
      </c>
      <c r="G28">
        <f>100*(1-(COUNTIF($C$2:$C$145,"&lt;"&amp;C28)+1)/COUNT($C$2:$C$145))</f>
        <v/>
      </c>
      <c r="H28">
        <f>100*(1-(COUNTIF($D$2:$D$145,"&lt;"&amp;D28)+1)/COUNT($D$2:$D$145))</f>
        <v/>
      </c>
      <c r="I28">
        <f>100*(1-(COUNTIF($E$2:$E$145,"&lt;"&amp;E28)+1)/COUNT($E$2:$E$145))</f>
        <v/>
      </c>
      <c r="J28">
        <f>IF(('8_전국진단'!$E$7+'8_전국진단'!$H$7+'8_전국진단'!$K$7+'8_전국진단'!$N$7)&lt;=0,AVERAGE(F28:I28),(F28*'8_전국진단'!$E$7+G28*'8_전국진단'!$H$7+H28*'8_전국진단'!$K$7+I28*'8_전국진단'!$N$7)/('8_전국진단'!$E$7+'8_전국진단'!$H$7+'8_전국진단'!$K$7+'8_전국진단'!$N$7))</f>
        <v/>
      </c>
      <c r="K28">
        <f>RANK(J28,$J$2:$J$145,0)</f>
        <v/>
      </c>
      <c r="L28">
        <f>TRIM(IF(F28&gt;=75,"체험 ","")&amp;IF(G28&gt;=75,"숙박 ","")&amp;IF(H28&gt;=75,"저녁 ","")&amp;IF(I28&gt;=75,"야간",""))</f>
        <v/>
      </c>
    </row>
    <row r="29">
      <c r="A29" t="inlineStr">
        <is>
          <t>강진군</t>
        </is>
      </c>
      <c r="B29" t="n">
        <v>0.0311508528451913</v>
      </c>
      <c r="C29" t="n">
        <v>3.571666666666667</v>
      </c>
      <c r="D29" t="n">
        <v>0.4414691607429444</v>
      </c>
      <c r="E29" t="n">
        <v>0.0765371621382742</v>
      </c>
      <c r="F29">
        <f>100*(1-(COUNTIF($B$2:$B$145,"&lt;"&amp;B29)+1)/COUNT($B$2:$B$145))</f>
        <v/>
      </c>
      <c r="G29">
        <f>100*(1-(COUNTIF($C$2:$C$145,"&lt;"&amp;C29)+1)/COUNT($C$2:$C$145))</f>
        <v/>
      </c>
      <c r="H29">
        <f>100*(1-(COUNTIF($D$2:$D$145,"&lt;"&amp;D29)+1)/COUNT($D$2:$D$145))</f>
        <v/>
      </c>
      <c r="I29">
        <f>100*(1-(COUNTIF($E$2:$E$145,"&lt;"&amp;E29)+1)/COUNT($E$2:$E$145))</f>
        <v/>
      </c>
      <c r="J29">
        <f>IF(('8_전국진단'!$E$7+'8_전국진단'!$H$7+'8_전국진단'!$K$7+'8_전국진단'!$N$7)&lt;=0,AVERAGE(F29:I29),(F29*'8_전국진단'!$E$7+G29*'8_전국진단'!$H$7+H29*'8_전국진단'!$K$7+I29*'8_전국진단'!$N$7)/('8_전국진단'!$E$7+'8_전국진단'!$H$7+'8_전국진단'!$K$7+'8_전국진단'!$N$7))</f>
        <v/>
      </c>
      <c r="K29">
        <f>RANK(J29,$J$2:$J$145,0)</f>
        <v/>
      </c>
      <c r="L29">
        <f>TRIM(IF(F29&gt;=75,"체험 ","")&amp;IF(G29&gt;=75,"숙박 ","")&amp;IF(H29&gt;=75,"저녁 ","")&amp;IF(I29&gt;=75,"야간",""))</f>
        <v/>
      </c>
    </row>
    <row r="30">
      <c r="A30" t="inlineStr">
        <is>
          <t>양양군</t>
        </is>
      </c>
      <c r="B30" t="n">
        <v>-0.2459386793664189</v>
      </c>
      <c r="C30" t="n">
        <v>2.5575</v>
      </c>
      <c r="D30" t="n">
        <v>0.5193710487245751</v>
      </c>
      <c r="E30" t="n">
        <v>0.1094882645708198</v>
      </c>
      <c r="F30">
        <f>100*(1-(COUNTIF($B$2:$B$145,"&lt;"&amp;B30)+1)/COUNT($B$2:$B$145))</f>
        <v/>
      </c>
      <c r="G30">
        <f>100*(1-(COUNTIF($C$2:$C$145,"&lt;"&amp;C30)+1)/COUNT($C$2:$C$145))</f>
        <v/>
      </c>
      <c r="H30">
        <f>100*(1-(COUNTIF($D$2:$D$145,"&lt;"&amp;D30)+1)/COUNT($D$2:$D$145))</f>
        <v/>
      </c>
      <c r="I30">
        <f>100*(1-(COUNTIF($E$2:$E$145,"&lt;"&amp;E30)+1)/COUNT($E$2:$E$145))</f>
        <v/>
      </c>
      <c r="J30">
        <f>IF(('8_전국진단'!$E$7+'8_전국진단'!$H$7+'8_전국진단'!$K$7+'8_전국진단'!$N$7)&lt;=0,AVERAGE(F30:I30),(F30*'8_전국진단'!$E$7+G30*'8_전국진단'!$H$7+H30*'8_전국진단'!$K$7+I30*'8_전국진단'!$N$7)/('8_전국진단'!$E$7+'8_전국진단'!$H$7+'8_전국진단'!$K$7+'8_전국진단'!$N$7))</f>
        <v/>
      </c>
      <c r="K30">
        <f>RANK(J30,$J$2:$J$145,0)</f>
        <v/>
      </c>
      <c r="L30">
        <f>TRIM(IF(F30&gt;=75,"체험 ","")&amp;IF(G30&gt;=75,"숙박 ","")&amp;IF(H30&gt;=75,"저녁 ","")&amp;IF(I30&gt;=75,"야간",""))</f>
        <v/>
      </c>
    </row>
    <row r="31">
      <c r="A31" t="inlineStr">
        <is>
          <t>성주군</t>
        </is>
      </c>
      <c r="B31" t="n">
        <v>-0.4090192972667056</v>
      </c>
      <c r="C31" t="n">
        <v>3.823333333333333</v>
      </c>
      <c r="D31" t="n">
        <v>0.4880670462629068</v>
      </c>
      <c r="E31" t="n">
        <v>0.0859049110349118</v>
      </c>
      <c r="F31">
        <f>100*(1-(COUNTIF($B$2:$B$145,"&lt;"&amp;B31)+1)/COUNT($B$2:$B$145))</f>
        <v/>
      </c>
      <c r="G31">
        <f>100*(1-(COUNTIF($C$2:$C$145,"&lt;"&amp;C31)+1)/COUNT($C$2:$C$145))</f>
        <v/>
      </c>
      <c r="H31">
        <f>100*(1-(COUNTIF($D$2:$D$145,"&lt;"&amp;D31)+1)/COUNT($D$2:$D$145))</f>
        <v/>
      </c>
      <c r="I31">
        <f>100*(1-(COUNTIF($E$2:$E$145,"&lt;"&amp;E31)+1)/COUNT($E$2:$E$145))</f>
        <v/>
      </c>
      <c r="J31">
        <f>IF(('8_전국진단'!$E$7+'8_전국진단'!$H$7+'8_전국진단'!$K$7+'8_전국진단'!$N$7)&lt;=0,AVERAGE(F31:I31),(F31*'8_전국진단'!$E$7+G31*'8_전국진단'!$H$7+H31*'8_전국진단'!$K$7+I31*'8_전국진단'!$N$7)/('8_전국진단'!$E$7+'8_전국진단'!$H$7+'8_전국진단'!$K$7+'8_전국진단'!$N$7))</f>
        <v/>
      </c>
      <c r="K31">
        <f>RANK(J31,$J$2:$J$145,0)</f>
        <v/>
      </c>
      <c r="L31">
        <f>TRIM(IF(F31&gt;=75,"체험 ","")&amp;IF(G31&gt;=75,"숙박 ","")&amp;IF(H31&gt;=75,"저녁 ","")&amp;IF(I31&gt;=75,"야간",""))</f>
        <v/>
      </c>
    </row>
    <row r="32">
      <c r="A32" t="inlineStr">
        <is>
          <t>광양시</t>
        </is>
      </c>
      <c r="B32" t="n">
        <v>-0.0304078573518735</v>
      </c>
      <c r="C32" t="n">
        <v>2.903333333333334</v>
      </c>
      <c r="D32" t="n">
        <v>0.507569018242251</v>
      </c>
      <c r="E32" t="n">
        <v>0.0950874573899079</v>
      </c>
      <c r="F32">
        <f>100*(1-(COUNTIF($B$2:$B$145,"&lt;"&amp;B32)+1)/COUNT($B$2:$B$145))</f>
        <v/>
      </c>
      <c r="G32">
        <f>100*(1-(COUNTIF($C$2:$C$145,"&lt;"&amp;C32)+1)/COUNT($C$2:$C$145))</f>
        <v/>
      </c>
      <c r="H32">
        <f>100*(1-(COUNTIF($D$2:$D$145,"&lt;"&amp;D32)+1)/COUNT($D$2:$D$145))</f>
        <v/>
      </c>
      <c r="I32">
        <f>100*(1-(COUNTIF($E$2:$E$145,"&lt;"&amp;E32)+1)/COUNT($E$2:$E$145))</f>
        <v/>
      </c>
      <c r="J32">
        <f>IF(('8_전국진단'!$E$7+'8_전국진단'!$H$7+'8_전국진단'!$K$7+'8_전국진단'!$N$7)&lt;=0,AVERAGE(F32:I32),(F32*'8_전국진단'!$E$7+G32*'8_전국진단'!$H$7+H32*'8_전국진단'!$K$7+I32*'8_전국진단'!$N$7)/('8_전국진단'!$E$7+'8_전국진단'!$H$7+'8_전국진단'!$K$7+'8_전국진단'!$N$7))</f>
        <v/>
      </c>
      <c r="K32">
        <f>RANK(J32,$J$2:$J$145,0)</f>
        <v/>
      </c>
      <c r="L32">
        <f>TRIM(IF(F32&gt;=75,"체험 ","")&amp;IF(G32&gt;=75,"숙박 ","")&amp;IF(H32&gt;=75,"저녁 ","")&amp;IF(I32&gt;=75,"야간",""))</f>
        <v/>
      </c>
    </row>
    <row r="33">
      <c r="A33" t="inlineStr">
        <is>
          <t>하동군</t>
        </is>
      </c>
      <c r="B33" t="n">
        <v>-0.0207132517770504</v>
      </c>
      <c r="C33" t="n">
        <v>4.025833333333334</v>
      </c>
      <c r="D33" t="n">
        <v>0.4094683253714951</v>
      </c>
      <c r="E33" t="n">
        <v>0.07371197223924909</v>
      </c>
      <c r="F33">
        <f>100*(1-(COUNTIF($B$2:$B$145,"&lt;"&amp;B33)+1)/COUNT($B$2:$B$145))</f>
        <v/>
      </c>
      <c r="G33">
        <f>100*(1-(COUNTIF($C$2:$C$145,"&lt;"&amp;C33)+1)/COUNT($C$2:$C$145))</f>
        <v/>
      </c>
      <c r="H33">
        <f>100*(1-(COUNTIF($D$2:$D$145,"&lt;"&amp;D33)+1)/COUNT($D$2:$D$145))</f>
        <v/>
      </c>
      <c r="I33">
        <f>100*(1-(COUNTIF($E$2:$E$145,"&lt;"&amp;E33)+1)/COUNT($E$2:$E$145))</f>
        <v/>
      </c>
      <c r="J33">
        <f>IF(('8_전국진단'!$E$7+'8_전국진단'!$H$7+'8_전국진단'!$K$7+'8_전국진단'!$N$7)&lt;=0,AVERAGE(F33:I33),(F33*'8_전국진단'!$E$7+G33*'8_전국진단'!$H$7+H33*'8_전국진단'!$K$7+I33*'8_전국진단'!$N$7)/('8_전국진단'!$E$7+'8_전국진단'!$H$7+'8_전국진단'!$K$7+'8_전국진단'!$N$7))</f>
        <v/>
      </c>
      <c r="K33">
        <f>RANK(J33,$J$2:$J$145,0)</f>
        <v/>
      </c>
      <c r="L33">
        <f>TRIM(IF(F33&gt;=75,"체험 ","")&amp;IF(G33&gt;=75,"숙박 ","")&amp;IF(H33&gt;=75,"저녁 ","")&amp;IF(I33&gt;=75,"야간",""))</f>
        <v/>
      </c>
    </row>
    <row r="34">
      <c r="A34" t="inlineStr">
        <is>
          <t>군위군</t>
        </is>
      </c>
      <c r="B34" t="n">
        <v>0.2319809838874105</v>
      </c>
      <c r="C34" t="n">
        <v>3.643333333333333</v>
      </c>
      <c r="D34" t="n">
        <v>0.4108905802938971</v>
      </c>
      <c r="E34" t="n">
        <v>0.0588068801811089</v>
      </c>
      <c r="F34">
        <f>100*(1-(COUNTIF($B$2:$B$145,"&lt;"&amp;B34)+1)/COUNT($B$2:$B$145))</f>
        <v/>
      </c>
      <c r="G34">
        <f>100*(1-(COUNTIF($C$2:$C$145,"&lt;"&amp;C34)+1)/COUNT($C$2:$C$145))</f>
        <v/>
      </c>
      <c r="H34">
        <f>100*(1-(COUNTIF($D$2:$D$145,"&lt;"&amp;D34)+1)/COUNT($D$2:$D$145))</f>
        <v/>
      </c>
      <c r="I34">
        <f>100*(1-(COUNTIF($E$2:$E$145,"&lt;"&amp;E34)+1)/COUNT($E$2:$E$145))</f>
        <v/>
      </c>
      <c r="J34">
        <f>IF(('8_전국진단'!$E$7+'8_전국진단'!$H$7+'8_전국진단'!$K$7+'8_전국진단'!$N$7)&lt;=0,AVERAGE(F34:I34),(F34*'8_전국진단'!$E$7+G34*'8_전국진단'!$H$7+H34*'8_전국진단'!$K$7+I34*'8_전국진단'!$N$7)/('8_전국진단'!$E$7+'8_전국진단'!$H$7+'8_전국진단'!$K$7+'8_전국진단'!$N$7))</f>
        <v/>
      </c>
      <c r="K34">
        <f>RANK(J34,$J$2:$J$145,0)</f>
        <v/>
      </c>
      <c r="L34">
        <f>TRIM(IF(F34&gt;=75,"체험 ","")&amp;IF(G34&gt;=75,"숙박 ","")&amp;IF(H34&gt;=75,"저녁 ","")&amp;IF(I34&gt;=75,"야간",""))</f>
        <v/>
      </c>
    </row>
    <row r="35">
      <c r="A35" t="inlineStr">
        <is>
          <t>나주시</t>
        </is>
      </c>
      <c r="B35" t="n">
        <v>-0.1813886381985781</v>
      </c>
      <c r="C35" t="n">
        <v>3.754166666666666</v>
      </c>
      <c r="D35" t="n">
        <v>0.4915506895674749</v>
      </c>
      <c r="E35" t="n">
        <v>0.0845259439742264</v>
      </c>
      <c r="F35">
        <f>100*(1-(COUNTIF($B$2:$B$145,"&lt;"&amp;B35)+1)/COUNT($B$2:$B$145))</f>
        <v/>
      </c>
      <c r="G35">
        <f>100*(1-(COUNTIF($C$2:$C$145,"&lt;"&amp;C35)+1)/COUNT($C$2:$C$145))</f>
        <v/>
      </c>
      <c r="H35">
        <f>100*(1-(COUNTIF($D$2:$D$145,"&lt;"&amp;D35)+1)/COUNT($D$2:$D$145))</f>
        <v/>
      </c>
      <c r="I35">
        <f>100*(1-(COUNTIF($E$2:$E$145,"&lt;"&amp;E35)+1)/COUNT($E$2:$E$145))</f>
        <v/>
      </c>
      <c r="J35">
        <f>IF(('8_전국진단'!$E$7+'8_전국진단'!$H$7+'8_전국진단'!$K$7+'8_전국진단'!$N$7)&lt;=0,AVERAGE(F35:I35),(F35*'8_전국진단'!$E$7+G35*'8_전국진단'!$H$7+H35*'8_전국진단'!$K$7+I35*'8_전국진단'!$N$7)/('8_전국진단'!$E$7+'8_전국진단'!$H$7+'8_전국진단'!$K$7+'8_전국진단'!$N$7))</f>
        <v/>
      </c>
      <c r="K35">
        <f>RANK(J35,$J$2:$J$145,0)</f>
        <v/>
      </c>
      <c r="L35">
        <f>TRIM(IF(F35&gt;=75,"체험 ","")&amp;IF(G35&gt;=75,"숙박 ","")&amp;IF(H35&gt;=75,"저녁 ","")&amp;IF(I35&gt;=75,"야간",""))</f>
        <v/>
      </c>
    </row>
    <row r="36">
      <c r="A36" t="inlineStr">
        <is>
          <t>공주시</t>
        </is>
      </c>
      <c r="B36" t="n">
        <v>0.0625939227533161</v>
      </c>
      <c r="C36" t="n">
        <v>3.343333333333333</v>
      </c>
      <c r="D36" t="n">
        <v>0.4964586969891999</v>
      </c>
      <c r="E36" t="n">
        <v>0.0835752584129672</v>
      </c>
      <c r="F36">
        <f>100*(1-(COUNTIF($B$2:$B$145,"&lt;"&amp;B36)+1)/COUNT($B$2:$B$145))</f>
        <v/>
      </c>
      <c r="G36">
        <f>100*(1-(COUNTIF($C$2:$C$145,"&lt;"&amp;C36)+1)/COUNT($C$2:$C$145))</f>
        <v/>
      </c>
      <c r="H36">
        <f>100*(1-(COUNTIF($D$2:$D$145,"&lt;"&amp;D36)+1)/COUNT($D$2:$D$145))</f>
        <v/>
      </c>
      <c r="I36">
        <f>100*(1-(COUNTIF($E$2:$E$145,"&lt;"&amp;E36)+1)/COUNT($E$2:$E$145))</f>
        <v/>
      </c>
      <c r="J36">
        <f>IF(('8_전국진단'!$E$7+'8_전국진단'!$H$7+'8_전국진단'!$K$7+'8_전국진단'!$N$7)&lt;=0,AVERAGE(F36:I36),(F36*'8_전국진단'!$E$7+G36*'8_전국진단'!$H$7+H36*'8_전국진단'!$K$7+I36*'8_전국진단'!$N$7)/('8_전국진단'!$E$7+'8_전국진단'!$H$7+'8_전국진단'!$K$7+'8_전국진단'!$N$7))</f>
        <v/>
      </c>
      <c r="K36">
        <f>RANK(J36,$J$2:$J$145,0)</f>
        <v/>
      </c>
      <c r="L36">
        <f>TRIM(IF(F36&gt;=75,"체험 ","")&amp;IF(G36&gt;=75,"숙박 ","")&amp;IF(H36&gt;=75,"저녁 ","")&amp;IF(I36&gt;=75,"야간",""))</f>
        <v/>
      </c>
    </row>
    <row r="37">
      <c r="A37" t="inlineStr">
        <is>
          <t>영천시</t>
        </is>
      </c>
      <c r="B37" t="n">
        <v>-0.0423280096425221</v>
      </c>
      <c r="C37" t="n">
        <v>3.676666666666666</v>
      </c>
      <c r="D37" t="n">
        <v>0.478960440708356</v>
      </c>
      <c r="E37" t="n">
        <v>0.078596348451067</v>
      </c>
      <c r="F37">
        <f>100*(1-(COUNTIF($B$2:$B$145,"&lt;"&amp;B37)+1)/COUNT($B$2:$B$145))</f>
        <v/>
      </c>
      <c r="G37">
        <f>100*(1-(COUNTIF($C$2:$C$145,"&lt;"&amp;C37)+1)/COUNT($C$2:$C$145))</f>
        <v/>
      </c>
      <c r="H37">
        <f>100*(1-(COUNTIF($D$2:$D$145,"&lt;"&amp;D37)+1)/COUNT($D$2:$D$145))</f>
        <v/>
      </c>
      <c r="I37">
        <f>100*(1-(COUNTIF($E$2:$E$145,"&lt;"&amp;E37)+1)/COUNT($E$2:$E$145))</f>
        <v/>
      </c>
      <c r="J37">
        <f>IF(('8_전국진단'!$E$7+'8_전국진단'!$H$7+'8_전국진단'!$K$7+'8_전국진단'!$N$7)&lt;=0,AVERAGE(F37:I37),(F37*'8_전국진단'!$E$7+G37*'8_전국진단'!$H$7+H37*'8_전국진단'!$K$7+I37*'8_전국진단'!$N$7)/('8_전국진단'!$E$7+'8_전국진단'!$H$7+'8_전국진단'!$K$7+'8_전국진단'!$N$7))</f>
        <v/>
      </c>
      <c r="K37">
        <f>RANK(J37,$J$2:$J$145,0)</f>
        <v/>
      </c>
      <c r="L37">
        <f>TRIM(IF(F37&gt;=75,"체험 ","")&amp;IF(G37&gt;=75,"숙박 ","")&amp;IF(H37&gt;=75,"저녁 ","")&amp;IF(I37&gt;=75,"야간",""))</f>
        <v/>
      </c>
    </row>
    <row r="38">
      <c r="A38" t="inlineStr">
        <is>
          <t>곡성군</t>
        </is>
      </c>
      <c r="B38" t="n">
        <v>1.059401913408639</v>
      </c>
      <c r="C38" t="n">
        <v>3.511666666666667</v>
      </c>
      <c r="D38" t="n">
        <v>0.4366330834232854</v>
      </c>
      <c r="E38" t="n">
        <v>0.0752741232377576</v>
      </c>
      <c r="F38">
        <f>100*(1-(COUNTIF($B$2:$B$145,"&lt;"&amp;B38)+1)/COUNT($B$2:$B$145))</f>
        <v/>
      </c>
      <c r="G38">
        <f>100*(1-(COUNTIF($C$2:$C$145,"&lt;"&amp;C38)+1)/COUNT($C$2:$C$145))</f>
        <v/>
      </c>
      <c r="H38">
        <f>100*(1-(COUNTIF($D$2:$D$145,"&lt;"&amp;D38)+1)/COUNT($D$2:$D$145))</f>
        <v/>
      </c>
      <c r="I38">
        <f>100*(1-(COUNTIF($E$2:$E$145,"&lt;"&amp;E38)+1)/COUNT($E$2:$E$145))</f>
        <v/>
      </c>
      <c r="J38">
        <f>IF(('8_전국진단'!$E$7+'8_전국진단'!$H$7+'8_전국진단'!$K$7+'8_전국진단'!$N$7)&lt;=0,AVERAGE(F38:I38),(F38*'8_전국진단'!$E$7+G38*'8_전국진단'!$H$7+H38*'8_전국진단'!$K$7+I38*'8_전국진단'!$N$7)/('8_전국진단'!$E$7+'8_전국진단'!$H$7+'8_전국진단'!$K$7+'8_전국진단'!$N$7))</f>
        <v/>
      </c>
      <c r="K38">
        <f>RANK(J38,$J$2:$J$145,0)</f>
        <v/>
      </c>
      <c r="L38">
        <f>TRIM(IF(F38&gt;=75,"체험 ","")&amp;IF(G38&gt;=75,"숙박 ","")&amp;IF(H38&gt;=75,"저녁 ","")&amp;IF(I38&gt;=75,"야간",""))</f>
        <v/>
      </c>
    </row>
    <row r="39">
      <c r="A39" t="inlineStr">
        <is>
          <t>진천군</t>
        </is>
      </c>
      <c r="B39" t="n">
        <v>-0.2162103269906845</v>
      </c>
      <c r="C39" t="n">
        <v>3.583333333333333</v>
      </c>
      <c r="D39" t="n">
        <v>0.530603542627989</v>
      </c>
      <c r="E39" t="n">
        <v>0.0875877342501456</v>
      </c>
      <c r="F39">
        <f>100*(1-(COUNTIF($B$2:$B$145,"&lt;"&amp;B39)+1)/COUNT($B$2:$B$145))</f>
        <v/>
      </c>
      <c r="G39">
        <f>100*(1-(COUNTIF($C$2:$C$145,"&lt;"&amp;C39)+1)/COUNT($C$2:$C$145))</f>
        <v/>
      </c>
      <c r="H39">
        <f>100*(1-(COUNTIF($D$2:$D$145,"&lt;"&amp;D39)+1)/COUNT($D$2:$D$145))</f>
        <v/>
      </c>
      <c r="I39">
        <f>100*(1-(COUNTIF($E$2:$E$145,"&lt;"&amp;E39)+1)/COUNT($E$2:$E$145))</f>
        <v/>
      </c>
      <c r="J39">
        <f>IF(('8_전국진단'!$E$7+'8_전국진단'!$H$7+'8_전국진단'!$K$7+'8_전국진단'!$N$7)&lt;=0,AVERAGE(F39:I39),(F39*'8_전국진단'!$E$7+G39*'8_전국진단'!$H$7+H39*'8_전국진단'!$K$7+I39*'8_전국진단'!$N$7)/('8_전국진단'!$E$7+'8_전국진단'!$H$7+'8_전국진단'!$K$7+'8_전국진단'!$N$7))</f>
        <v/>
      </c>
      <c r="K39">
        <f>RANK(J39,$J$2:$J$145,0)</f>
        <v/>
      </c>
      <c r="L39">
        <f>TRIM(IF(F39&gt;=75,"체험 ","")&amp;IF(G39&gt;=75,"숙박 ","")&amp;IF(H39&gt;=75,"저녁 ","")&amp;IF(I39&gt;=75,"야간",""))</f>
        <v/>
      </c>
    </row>
    <row r="40">
      <c r="A40" t="inlineStr">
        <is>
          <t>밀양시</t>
        </is>
      </c>
      <c r="B40" t="n">
        <v>-0.1639310387468399</v>
      </c>
      <c r="C40" t="n">
        <v>4.375833333333333</v>
      </c>
      <c r="D40" t="n">
        <v>0.4738396530552433</v>
      </c>
      <c r="E40" t="n">
        <v>0.08278035209007351</v>
      </c>
      <c r="F40">
        <f>100*(1-(COUNTIF($B$2:$B$145,"&lt;"&amp;B40)+1)/COUNT($B$2:$B$145))</f>
        <v/>
      </c>
      <c r="G40">
        <f>100*(1-(COUNTIF($C$2:$C$145,"&lt;"&amp;C40)+1)/COUNT($C$2:$C$145))</f>
        <v/>
      </c>
      <c r="H40">
        <f>100*(1-(COUNTIF($D$2:$D$145,"&lt;"&amp;D40)+1)/COUNT($D$2:$D$145))</f>
        <v/>
      </c>
      <c r="I40">
        <f>100*(1-(COUNTIF($E$2:$E$145,"&lt;"&amp;E40)+1)/COUNT($E$2:$E$145))</f>
        <v/>
      </c>
      <c r="J40">
        <f>IF(('8_전국진단'!$E$7+'8_전국진단'!$H$7+'8_전국진단'!$K$7+'8_전국진단'!$N$7)&lt;=0,AVERAGE(F40:I40),(F40*'8_전국진단'!$E$7+G40*'8_전국진단'!$H$7+H40*'8_전국진단'!$K$7+I40*'8_전국진단'!$N$7)/('8_전국진단'!$E$7+'8_전국진단'!$H$7+'8_전국진단'!$K$7+'8_전국진단'!$N$7))</f>
        <v/>
      </c>
      <c r="K40">
        <f>RANK(J40,$J$2:$J$145,0)</f>
        <v/>
      </c>
      <c r="L40">
        <f>TRIM(IF(F40&gt;=75,"체험 ","")&amp;IF(G40&gt;=75,"숙박 ","")&amp;IF(H40&gt;=75,"저녁 ","")&amp;IF(I40&gt;=75,"야간",""))</f>
        <v/>
      </c>
    </row>
    <row r="41">
      <c r="A41" t="inlineStr">
        <is>
          <t>서산시</t>
        </is>
      </c>
      <c r="B41" t="n">
        <v>-0.1082457506465961</v>
      </c>
      <c r="C41" t="n">
        <v>3.129166666666666</v>
      </c>
      <c r="D41" t="n">
        <v>0.5265708461354532</v>
      </c>
      <c r="E41" t="n">
        <v>0.0996128601047762</v>
      </c>
      <c r="F41">
        <f>100*(1-(COUNTIF($B$2:$B$145,"&lt;"&amp;B41)+1)/COUNT($B$2:$B$145))</f>
        <v/>
      </c>
      <c r="G41">
        <f>100*(1-(COUNTIF($C$2:$C$145,"&lt;"&amp;C41)+1)/COUNT($C$2:$C$145))</f>
        <v/>
      </c>
      <c r="H41">
        <f>100*(1-(COUNTIF($D$2:$D$145,"&lt;"&amp;D41)+1)/COUNT($D$2:$D$145))</f>
        <v/>
      </c>
      <c r="I41">
        <f>100*(1-(COUNTIF($E$2:$E$145,"&lt;"&amp;E41)+1)/COUNT($E$2:$E$145))</f>
        <v/>
      </c>
      <c r="J41">
        <f>IF(('8_전국진단'!$E$7+'8_전국진단'!$H$7+'8_전국진단'!$K$7+'8_전국진단'!$N$7)&lt;=0,AVERAGE(F41:I41),(F41*'8_전국진단'!$E$7+G41*'8_전국진단'!$H$7+H41*'8_전국진단'!$K$7+I41*'8_전국진단'!$N$7)/('8_전국진단'!$E$7+'8_전국진단'!$H$7+'8_전국진단'!$K$7+'8_전국진단'!$N$7))</f>
        <v/>
      </c>
      <c r="K41">
        <f>RANK(J41,$J$2:$J$145,0)</f>
        <v/>
      </c>
      <c r="L41">
        <f>TRIM(IF(F41&gt;=75,"체험 ","")&amp;IF(G41&gt;=75,"숙박 ","")&amp;IF(H41&gt;=75,"저녁 ","")&amp;IF(I41&gt;=75,"야간",""))</f>
        <v/>
      </c>
    </row>
    <row r="42">
      <c r="A42" t="inlineStr">
        <is>
          <t>강화군</t>
        </is>
      </c>
      <c r="B42" t="n">
        <v>0.0026013686491017</v>
      </c>
      <c r="C42" t="n">
        <v>3.031666666666667</v>
      </c>
      <c r="D42" t="n">
        <v>0.5017127461023156</v>
      </c>
      <c r="E42" t="n">
        <v>0.09795521639820499</v>
      </c>
      <c r="F42">
        <f>100*(1-(COUNTIF($B$2:$B$145,"&lt;"&amp;B42)+1)/COUNT($B$2:$B$145))</f>
        <v/>
      </c>
      <c r="G42">
        <f>100*(1-(COUNTIF($C$2:$C$145,"&lt;"&amp;C42)+1)/COUNT($C$2:$C$145))</f>
        <v/>
      </c>
      <c r="H42">
        <f>100*(1-(COUNTIF($D$2:$D$145,"&lt;"&amp;D42)+1)/COUNT($D$2:$D$145))</f>
        <v/>
      </c>
      <c r="I42">
        <f>100*(1-(COUNTIF($E$2:$E$145,"&lt;"&amp;E42)+1)/COUNT($E$2:$E$145))</f>
        <v/>
      </c>
      <c r="J42">
        <f>IF(('8_전국진단'!$E$7+'8_전국진단'!$H$7+'8_전국진단'!$K$7+'8_전국진단'!$N$7)&lt;=0,AVERAGE(F42:I42),(F42*'8_전국진단'!$E$7+G42*'8_전국진단'!$H$7+H42*'8_전국진단'!$K$7+I42*'8_전국진단'!$N$7)/('8_전국진단'!$E$7+'8_전국진단'!$H$7+'8_전국진단'!$K$7+'8_전국진단'!$N$7))</f>
        <v/>
      </c>
      <c r="K42">
        <f>RANK(J42,$J$2:$J$145,0)</f>
        <v/>
      </c>
      <c r="L42">
        <f>TRIM(IF(F42&gt;=75,"체험 ","")&amp;IF(G42&gt;=75,"숙박 ","")&amp;IF(H42&gt;=75,"저녁 ","")&amp;IF(I42&gt;=75,"야간",""))</f>
        <v/>
      </c>
    </row>
    <row r="43">
      <c r="A43" t="inlineStr">
        <is>
          <t>장수군</t>
        </is>
      </c>
      <c r="B43" t="n">
        <v>0.3733416558400215</v>
      </c>
      <c r="C43" t="n">
        <v>3.509166666666667</v>
      </c>
      <c r="D43" t="n">
        <v>0.4561540734946747</v>
      </c>
      <c r="E43" t="n">
        <v>0.08058983659672631</v>
      </c>
      <c r="F43">
        <f>100*(1-(COUNTIF($B$2:$B$145,"&lt;"&amp;B43)+1)/COUNT($B$2:$B$145))</f>
        <v/>
      </c>
      <c r="G43">
        <f>100*(1-(COUNTIF($C$2:$C$145,"&lt;"&amp;C43)+1)/COUNT($C$2:$C$145))</f>
        <v/>
      </c>
      <c r="H43">
        <f>100*(1-(COUNTIF($D$2:$D$145,"&lt;"&amp;D43)+1)/COUNT($D$2:$D$145))</f>
        <v/>
      </c>
      <c r="I43">
        <f>100*(1-(COUNTIF($E$2:$E$145,"&lt;"&amp;E43)+1)/COUNT($E$2:$E$145))</f>
        <v/>
      </c>
      <c r="J43">
        <f>IF(('8_전국진단'!$E$7+'8_전국진단'!$H$7+'8_전국진단'!$K$7+'8_전국진단'!$N$7)&lt;=0,AVERAGE(F43:I43),(F43*'8_전국진단'!$E$7+G43*'8_전국진단'!$H$7+H43*'8_전국진단'!$K$7+I43*'8_전국진단'!$N$7)/('8_전국진단'!$E$7+'8_전국진단'!$H$7+'8_전국진단'!$K$7+'8_전국진단'!$N$7))</f>
        <v/>
      </c>
      <c r="K43">
        <f>RANK(J43,$J$2:$J$145,0)</f>
        <v/>
      </c>
      <c r="L43">
        <f>TRIM(IF(F43&gt;=75,"체험 ","")&amp;IF(G43&gt;=75,"숙박 ","")&amp;IF(H43&gt;=75,"저녁 ","")&amp;IF(I43&gt;=75,"야간",""))</f>
        <v/>
      </c>
    </row>
    <row r="44">
      <c r="A44" t="inlineStr">
        <is>
          <t>부안군</t>
        </is>
      </c>
      <c r="B44" t="n">
        <v>-0.08214502113739</v>
      </c>
      <c r="C44" t="n">
        <v>3.079166666666667</v>
      </c>
      <c r="D44" t="n">
        <v>0.5120294507654345</v>
      </c>
      <c r="E44" t="n">
        <v>0.1045072304697732</v>
      </c>
      <c r="F44">
        <f>100*(1-(COUNTIF($B$2:$B$145,"&lt;"&amp;B44)+1)/COUNT($B$2:$B$145))</f>
        <v/>
      </c>
      <c r="G44">
        <f>100*(1-(COUNTIF($C$2:$C$145,"&lt;"&amp;C44)+1)/COUNT($C$2:$C$145))</f>
        <v/>
      </c>
      <c r="H44">
        <f>100*(1-(COUNTIF($D$2:$D$145,"&lt;"&amp;D44)+1)/COUNT($D$2:$D$145))</f>
        <v/>
      </c>
      <c r="I44">
        <f>100*(1-(COUNTIF($E$2:$E$145,"&lt;"&amp;E44)+1)/COUNT($E$2:$E$145))</f>
        <v/>
      </c>
      <c r="J44">
        <f>IF(('8_전국진단'!$E$7+'8_전국진단'!$H$7+'8_전국진단'!$K$7+'8_전국진단'!$N$7)&lt;=0,AVERAGE(F44:I44),(F44*'8_전국진단'!$E$7+G44*'8_전국진단'!$H$7+H44*'8_전국진단'!$K$7+I44*'8_전국진단'!$N$7)/('8_전국진단'!$E$7+'8_전국진단'!$H$7+'8_전국진단'!$K$7+'8_전국진단'!$N$7))</f>
        <v/>
      </c>
      <c r="K44">
        <f>RANK(J44,$J$2:$J$145,0)</f>
        <v/>
      </c>
      <c r="L44">
        <f>TRIM(IF(F44&gt;=75,"체험 ","")&amp;IF(G44&gt;=75,"숙박 ","")&amp;IF(H44&gt;=75,"저녁 ","")&amp;IF(I44&gt;=75,"야간",""))</f>
        <v/>
      </c>
    </row>
    <row r="45">
      <c r="A45" t="inlineStr">
        <is>
          <t>연천군</t>
        </is>
      </c>
      <c r="B45" t="n">
        <v>-0.1275113474129564</v>
      </c>
      <c r="C45" t="n">
        <v>3.655</v>
      </c>
      <c r="D45" t="n">
        <v>0.5155042098452083</v>
      </c>
      <c r="E45" t="n">
        <v>0.08735337285851801</v>
      </c>
      <c r="F45">
        <f>100*(1-(COUNTIF($B$2:$B$145,"&lt;"&amp;B45)+1)/COUNT($B$2:$B$145))</f>
        <v/>
      </c>
      <c r="G45">
        <f>100*(1-(COUNTIF($C$2:$C$145,"&lt;"&amp;C45)+1)/COUNT($C$2:$C$145))</f>
        <v/>
      </c>
      <c r="H45">
        <f>100*(1-(COUNTIF($D$2:$D$145,"&lt;"&amp;D45)+1)/COUNT($D$2:$D$145))</f>
        <v/>
      </c>
      <c r="I45">
        <f>100*(1-(COUNTIF($E$2:$E$145,"&lt;"&amp;E45)+1)/COUNT($E$2:$E$145))</f>
        <v/>
      </c>
      <c r="J45">
        <f>IF(('8_전국진단'!$E$7+'8_전국진단'!$H$7+'8_전국진단'!$K$7+'8_전국진단'!$N$7)&lt;=0,AVERAGE(F45:I45),(F45*'8_전국진단'!$E$7+G45*'8_전국진단'!$H$7+H45*'8_전국진단'!$K$7+I45*'8_전국진단'!$N$7)/('8_전국진단'!$E$7+'8_전국진단'!$H$7+'8_전국진단'!$K$7+'8_전국진단'!$N$7))</f>
        <v/>
      </c>
      <c r="K45">
        <f>RANK(J45,$J$2:$J$145,0)</f>
        <v/>
      </c>
      <c r="L45">
        <f>TRIM(IF(F45&gt;=75,"체험 ","")&amp;IF(G45&gt;=75,"숙박 ","")&amp;IF(H45&gt;=75,"저녁 ","")&amp;IF(I45&gt;=75,"야간",""))</f>
        <v/>
      </c>
    </row>
    <row r="46">
      <c r="A46" t="inlineStr">
        <is>
          <t>양평군</t>
        </is>
      </c>
      <c r="B46" t="n">
        <v>0.2171127690037908</v>
      </c>
      <c r="C46" t="n">
        <v>3.141666666666667</v>
      </c>
      <c r="D46" t="n">
        <v>0.5001634075447203</v>
      </c>
      <c r="E46" t="n">
        <v>0.08443647418207439</v>
      </c>
      <c r="F46">
        <f>100*(1-(COUNTIF($B$2:$B$145,"&lt;"&amp;B46)+1)/COUNT($B$2:$B$145))</f>
        <v/>
      </c>
      <c r="G46">
        <f>100*(1-(COUNTIF($C$2:$C$145,"&lt;"&amp;C46)+1)/COUNT($C$2:$C$145))</f>
        <v/>
      </c>
      <c r="H46">
        <f>100*(1-(COUNTIF($D$2:$D$145,"&lt;"&amp;D46)+1)/COUNT($D$2:$D$145))</f>
        <v/>
      </c>
      <c r="I46">
        <f>100*(1-(COUNTIF($E$2:$E$145,"&lt;"&amp;E46)+1)/COUNT($E$2:$E$145))</f>
        <v/>
      </c>
      <c r="J46">
        <f>IF(('8_전국진단'!$E$7+'8_전국진단'!$H$7+'8_전국진단'!$K$7+'8_전국진단'!$N$7)&lt;=0,AVERAGE(F46:I46),(F46*'8_전국진단'!$E$7+G46*'8_전국진단'!$H$7+H46*'8_전국진단'!$K$7+I46*'8_전국진단'!$N$7)/('8_전국진단'!$E$7+'8_전국진단'!$H$7+'8_전국진단'!$K$7+'8_전국진단'!$N$7))</f>
        <v/>
      </c>
      <c r="K46">
        <f>RANK(J46,$J$2:$J$145,0)</f>
        <v/>
      </c>
      <c r="L46">
        <f>TRIM(IF(F46&gt;=75,"체험 ","")&amp;IF(G46&gt;=75,"숙박 ","")&amp;IF(H46&gt;=75,"저녁 ","")&amp;IF(I46&gt;=75,"야간",""))</f>
        <v/>
      </c>
    </row>
    <row r="47">
      <c r="A47" t="inlineStr">
        <is>
          <t>영월군</t>
        </is>
      </c>
      <c r="B47" t="n">
        <v>-0.0500108265066137</v>
      </c>
      <c r="C47" t="n">
        <v>3.484166666666667</v>
      </c>
      <c r="D47" t="n">
        <v>0.4855987237266195</v>
      </c>
      <c r="E47" t="n">
        <v>0.1008762262589818</v>
      </c>
      <c r="F47">
        <f>100*(1-(COUNTIF($B$2:$B$145,"&lt;"&amp;B47)+1)/COUNT($B$2:$B$145))</f>
        <v/>
      </c>
      <c r="G47">
        <f>100*(1-(COUNTIF($C$2:$C$145,"&lt;"&amp;C47)+1)/COUNT($C$2:$C$145))</f>
        <v/>
      </c>
      <c r="H47">
        <f>100*(1-(COUNTIF($D$2:$D$145,"&lt;"&amp;D47)+1)/COUNT($D$2:$D$145))</f>
        <v/>
      </c>
      <c r="I47">
        <f>100*(1-(COUNTIF($E$2:$E$145,"&lt;"&amp;E47)+1)/COUNT($E$2:$E$145))</f>
        <v/>
      </c>
      <c r="J47">
        <f>IF(('8_전국진단'!$E$7+'8_전국진단'!$H$7+'8_전국진단'!$K$7+'8_전국진단'!$N$7)&lt;=0,AVERAGE(F47:I47),(F47*'8_전국진단'!$E$7+G47*'8_전국진단'!$H$7+H47*'8_전국진단'!$K$7+I47*'8_전국진단'!$N$7)/('8_전국진단'!$E$7+'8_전국진단'!$H$7+'8_전국진단'!$K$7+'8_전국진단'!$N$7))</f>
        <v/>
      </c>
      <c r="K47">
        <f>RANK(J47,$J$2:$J$145,0)</f>
        <v/>
      </c>
      <c r="L47">
        <f>TRIM(IF(F47&gt;=75,"체험 ","")&amp;IF(G47&gt;=75,"숙박 ","")&amp;IF(H47&gt;=75,"저녁 ","")&amp;IF(I47&gt;=75,"야간",""))</f>
        <v/>
      </c>
    </row>
    <row r="48">
      <c r="A48" t="inlineStr">
        <is>
          <t>남해군</t>
        </is>
      </c>
      <c r="B48" t="n">
        <v>-0.5207736443506307</v>
      </c>
      <c r="C48" t="n">
        <v>2.624166666666667</v>
      </c>
      <c r="D48" t="n">
        <v>0.5632702050158402</v>
      </c>
      <c r="E48" t="n">
        <v>0.1224509313983882</v>
      </c>
      <c r="F48">
        <f>100*(1-(COUNTIF($B$2:$B$145,"&lt;"&amp;B48)+1)/COUNT($B$2:$B$145))</f>
        <v/>
      </c>
      <c r="G48">
        <f>100*(1-(COUNTIF($C$2:$C$145,"&lt;"&amp;C48)+1)/COUNT($C$2:$C$145))</f>
        <v/>
      </c>
      <c r="H48">
        <f>100*(1-(COUNTIF($D$2:$D$145,"&lt;"&amp;D48)+1)/COUNT($D$2:$D$145))</f>
        <v/>
      </c>
      <c r="I48">
        <f>100*(1-(COUNTIF($E$2:$E$145,"&lt;"&amp;E48)+1)/COUNT($E$2:$E$145))</f>
        <v/>
      </c>
      <c r="J48">
        <f>IF(('8_전국진단'!$E$7+'8_전국진단'!$H$7+'8_전국진단'!$K$7+'8_전국진단'!$N$7)&lt;=0,AVERAGE(F48:I48),(F48*'8_전국진단'!$E$7+G48*'8_전국진단'!$H$7+H48*'8_전국진단'!$K$7+I48*'8_전국진단'!$N$7)/('8_전국진단'!$E$7+'8_전국진단'!$H$7+'8_전국진단'!$K$7+'8_전국진단'!$N$7))</f>
        <v/>
      </c>
      <c r="K48">
        <f>RANK(J48,$J$2:$J$145,0)</f>
        <v/>
      </c>
      <c r="L48">
        <f>TRIM(IF(F48&gt;=75,"체험 ","")&amp;IF(G48&gt;=75,"숙박 ","")&amp;IF(H48&gt;=75,"저녁 ","")&amp;IF(I48&gt;=75,"야간",""))</f>
        <v/>
      </c>
    </row>
    <row r="49">
      <c r="A49" t="inlineStr">
        <is>
          <t>산청군</t>
        </is>
      </c>
      <c r="B49" t="n">
        <v>0.6343520572860357</v>
      </c>
      <c r="C49" t="n">
        <v>3.564166666666666</v>
      </c>
      <c r="D49" t="n">
        <v>0.4440822876622906</v>
      </c>
      <c r="E49" t="n">
        <v>0.0785522304890004</v>
      </c>
      <c r="F49">
        <f>100*(1-(COUNTIF($B$2:$B$145,"&lt;"&amp;B49)+1)/COUNT($B$2:$B$145))</f>
        <v/>
      </c>
      <c r="G49">
        <f>100*(1-(COUNTIF($C$2:$C$145,"&lt;"&amp;C49)+1)/COUNT($C$2:$C$145))</f>
        <v/>
      </c>
      <c r="H49">
        <f>100*(1-(COUNTIF($D$2:$D$145,"&lt;"&amp;D49)+1)/COUNT($D$2:$D$145))</f>
        <v/>
      </c>
      <c r="I49">
        <f>100*(1-(COUNTIF($E$2:$E$145,"&lt;"&amp;E49)+1)/COUNT($E$2:$E$145))</f>
        <v/>
      </c>
      <c r="J49">
        <f>IF(('8_전국진단'!$E$7+'8_전국진단'!$H$7+'8_전국진단'!$K$7+'8_전국진단'!$N$7)&lt;=0,AVERAGE(F49:I49),(F49*'8_전국진단'!$E$7+G49*'8_전국진단'!$H$7+H49*'8_전국진단'!$K$7+I49*'8_전국진단'!$N$7)/('8_전국진단'!$E$7+'8_전국진단'!$H$7+'8_전국진단'!$K$7+'8_전국진단'!$N$7))</f>
        <v/>
      </c>
      <c r="K49">
        <f>RANK(J49,$J$2:$J$145,0)</f>
        <v/>
      </c>
      <c r="L49">
        <f>TRIM(IF(F49&gt;=75,"체험 ","")&amp;IF(G49&gt;=75,"숙박 ","")&amp;IF(H49&gt;=75,"저녁 ","")&amp;IF(I49&gt;=75,"야간",""))</f>
        <v/>
      </c>
    </row>
    <row r="50">
      <c r="A50" t="inlineStr">
        <is>
          <t>신안군</t>
        </is>
      </c>
      <c r="B50" t="n">
        <v>0.0048907167069869</v>
      </c>
      <c r="C50" t="n">
        <v>2.768333333333333</v>
      </c>
      <c r="D50" t="n">
        <v>0.5065869887551044</v>
      </c>
      <c r="E50" t="n">
        <v>0.1029008141567308</v>
      </c>
      <c r="F50">
        <f>100*(1-(COUNTIF($B$2:$B$145,"&lt;"&amp;B50)+1)/COUNT($B$2:$B$145))</f>
        <v/>
      </c>
      <c r="G50">
        <f>100*(1-(COUNTIF($C$2:$C$145,"&lt;"&amp;C50)+1)/COUNT($C$2:$C$145))</f>
        <v/>
      </c>
      <c r="H50">
        <f>100*(1-(COUNTIF($D$2:$D$145,"&lt;"&amp;D50)+1)/COUNT($D$2:$D$145))</f>
        <v/>
      </c>
      <c r="I50">
        <f>100*(1-(COUNTIF($E$2:$E$145,"&lt;"&amp;E50)+1)/COUNT($E$2:$E$145))</f>
        <v/>
      </c>
      <c r="J50">
        <f>IF(('8_전국진단'!$E$7+'8_전국진단'!$H$7+'8_전국진단'!$K$7+'8_전국진단'!$N$7)&lt;=0,AVERAGE(F50:I50),(F50*'8_전국진단'!$E$7+G50*'8_전국진단'!$H$7+H50*'8_전국진단'!$K$7+I50*'8_전국진단'!$N$7)/('8_전국진단'!$E$7+'8_전국진단'!$H$7+'8_전국진단'!$K$7+'8_전국진단'!$N$7))</f>
        <v/>
      </c>
      <c r="K50">
        <f>RANK(J50,$J$2:$J$145,0)</f>
        <v/>
      </c>
      <c r="L50">
        <f>TRIM(IF(F50&gt;=75,"체험 ","")&amp;IF(G50&gt;=75,"숙박 ","")&amp;IF(H50&gt;=75,"저녁 ","")&amp;IF(I50&gt;=75,"야간",""))</f>
        <v/>
      </c>
    </row>
    <row r="51">
      <c r="A51" t="inlineStr">
        <is>
          <t>김포시</t>
        </is>
      </c>
      <c r="B51" t="n">
        <v>-0.07177492042606511</v>
      </c>
      <c r="C51" t="n">
        <v>3.326666666666667</v>
      </c>
      <c r="D51" t="n">
        <v>0.5426244253561806</v>
      </c>
      <c r="E51" t="n">
        <v>0.093432725072536</v>
      </c>
      <c r="F51">
        <f>100*(1-(COUNTIF($B$2:$B$145,"&lt;"&amp;B51)+1)/COUNT($B$2:$B$145))</f>
        <v/>
      </c>
      <c r="G51">
        <f>100*(1-(COUNTIF($C$2:$C$145,"&lt;"&amp;C51)+1)/COUNT($C$2:$C$145))</f>
        <v/>
      </c>
      <c r="H51">
        <f>100*(1-(COUNTIF($D$2:$D$145,"&lt;"&amp;D51)+1)/COUNT($D$2:$D$145))</f>
        <v/>
      </c>
      <c r="I51">
        <f>100*(1-(COUNTIF($E$2:$E$145,"&lt;"&amp;E51)+1)/COUNT($E$2:$E$145))</f>
        <v/>
      </c>
      <c r="J51">
        <f>IF(('8_전국진단'!$E$7+'8_전국진단'!$H$7+'8_전국진단'!$K$7+'8_전국진단'!$N$7)&lt;=0,AVERAGE(F51:I51),(F51*'8_전국진단'!$E$7+G51*'8_전국진단'!$H$7+H51*'8_전국진단'!$K$7+I51*'8_전국진단'!$N$7)/('8_전국진단'!$E$7+'8_전국진단'!$H$7+'8_전국진단'!$K$7+'8_전국진단'!$N$7))</f>
        <v/>
      </c>
      <c r="K51">
        <f>RANK(J51,$J$2:$J$145,0)</f>
        <v/>
      </c>
      <c r="L51">
        <f>TRIM(IF(F51&gt;=75,"체험 ","")&amp;IF(G51&gt;=75,"숙박 ","")&amp;IF(H51&gt;=75,"저녁 ","")&amp;IF(I51&gt;=75,"야간",""))</f>
        <v/>
      </c>
    </row>
    <row r="52">
      <c r="A52" t="inlineStr">
        <is>
          <t>순천시</t>
        </is>
      </c>
      <c r="B52" t="n">
        <v>-0.1277135282722699</v>
      </c>
      <c r="C52" t="n">
        <v>3.36</v>
      </c>
      <c r="D52" t="n">
        <v>0.5351460729753085</v>
      </c>
      <c r="E52" t="n">
        <v>0.1004674619521414</v>
      </c>
      <c r="F52">
        <f>100*(1-(COUNTIF($B$2:$B$145,"&lt;"&amp;B52)+1)/COUNT($B$2:$B$145))</f>
        <v/>
      </c>
      <c r="G52">
        <f>100*(1-(COUNTIF($C$2:$C$145,"&lt;"&amp;C52)+1)/COUNT($C$2:$C$145))</f>
        <v/>
      </c>
      <c r="H52">
        <f>100*(1-(COUNTIF($D$2:$D$145,"&lt;"&amp;D52)+1)/COUNT($D$2:$D$145))</f>
        <v/>
      </c>
      <c r="I52">
        <f>100*(1-(COUNTIF($E$2:$E$145,"&lt;"&amp;E52)+1)/COUNT($E$2:$E$145))</f>
        <v/>
      </c>
      <c r="J52">
        <f>IF(('8_전국진단'!$E$7+'8_전국진단'!$H$7+'8_전국진단'!$K$7+'8_전국진단'!$N$7)&lt;=0,AVERAGE(F52:I52),(F52*'8_전국진단'!$E$7+G52*'8_전국진단'!$H$7+H52*'8_전국진단'!$K$7+I52*'8_전국진단'!$N$7)/('8_전국진단'!$E$7+'8_전국진단'!$H$7+'8_전국진단'!$K$7+'8_전국진단'!$N$7))</f>
        <v/>
      </c>
      <c r="K52">
        <f>RANK(J52,$J$2:$J$145,0)</f>
        <v/>
      </c>
      <c r="L52">
        <f>TRIM(IF(F52&gt;=75,"체험 ","")&amp;IF(G52&gt;=75,"숙박 ","")&amp;IF(H52&gt;=75,"저녁 ","")&amp;IF(I52&gt;=75,"야간",""))</f>
        <v/>
      </c>
    </row>
    <row r="53">
      <c r="A53" t="inlineStr">
        <is>
          <t>옹진군</t>
        </is>
      </c>
      <c r="B53" t="n">
        <v>-0.0474121340221714</v>
      </c>
      <c r="C53" t="n">
        <v>2.4725</v>
      </c>
      <c r="D53" t="n">
        <v>0.5389673467016247</v>
      </c>
      <c r="E53" t="n">
        <v>0.1040022761667434</v>
      </c>
      <c r="F53">
        <f>100*(1-(COUNTIF($B$2:$B$145,"&lt;"&amp;B53)+1)/COUNT($B$2:$B$145))</f>
        <v/>
      </c>
      <c r="G53">
        <f>100*(1-(COUNTIF($C$2:$C$145,"&lt;"&amp;C53)+1)/COUNT($C$2:$C$145))</f>
        <v/>
      </c>
      <c r="H53">
        <f>100*(1-(COUNTIF($D$2:$D$145,"&lt;"&amp;D53)+1)/COUNT($D$2:$D$145))</f>
        <v/>
      </c>
      <c r="I53">
        <f>100*(1-(COUNTIF($E$2:$E$145,"&lt;"&amp;E53)+1)/COUNT($E$2:$E$145))</f>
        <v/>
      </c>
      <c r="J53">
        <f>IF(('8_전국진단'!$E$7+'8_전국진단'!$H$7+'8_전국진단'!$K$7+'8_전국진단'!$N$7)&lt;=0,AVERAGE(F53:I53),(F53*'8_전국진단'!$E$7+G53*'8_전국진단'!$H$7+H53*'8_전국진단'!$K$7+I53*'8_전국진단'!$N$7)/('8_전국진단'!$E$7+'8_전국진단'!$H$7+'8_전국진단'!$K$7+'8_전국진단'!$N$7))</f>
        <v/>
      </c>
      <c r="K53">
        <f>RANK(J53,$J$2:$J$145,0)</f>
        <v/>
      </c>
      <c r="L53">
        <f>TRIM(IF(F53&gt;=75,"체험 ","")&amp;IF(G53&gt;=75,"숙박 ","")&amp;IF(H53&gt;=75,"저녁 ","")&amp;IF(I53&gt;=75,"야간",""))</f>
        <v/>
      </c>
    </row>
    <row r="54">
      <c r="A54" t="inlineStr">
        <is>
          <t>울진군</t>
        </is>
      </c>
      <c r="B54" t="n">
        <v>-0.5391803215725793</v>
      </c>
      <c r="C54" t="n">
        <v>3.0575</v>
      </c>
      <c r="D54" t="n">
        <v>0.5545923182691432</v>
      </c>
      <c r="E54" t="n">
        <v>0.1200818566873423</v>
      </c>
      <c r="F54">
        <f>100*(1-(COUNTIF($B$2:$B$145,"&lt;"&amp;B54)+1)/COUNT($B$2:$B$145))</f>
        <v/>
      </c>
      <c r="G54">
        <f>100*(1-(COUNTIF($C$2:$C$145,"&lt;"&amp;C54)+1)/COUNT($C$2:$C$145))</f>
        <v/>
      </c>
      <c r="H54">
        <f>100*(1-(COUNTIF($D$2:$D$145,"&lt;"&amp;D54)+1)/COUNT($D$2:$D$145))</f>
        <v/>
      </c>
      <c r="I54">
        <f>100*(1-(COUNTIF($E$2:$E$145,"&lt;"&amp;E54)+1)/COUNT($E$2:$E$145))</f>
        <v/>
      </c>
      <c r="J54">
        <f>IF(('8_전국진단'!$E$7+'8_전국진단'!$H$7+'8_전국진단'!$K$7+'8_전국진단'!$N$7)&lt;=0,AVERAGE(F54:I54),(F54*'8_전국진단'!$E$7+G54*'8_전국진단'!$H$7+H54*'8_전국진단'!$K$7+I54*'8_전국진단'!$N$7)/('8_전국진단'!$E$7+'8_전국진단'!$H$7+'8_전국진단'!$K$7+'8_전국진단'!$N$7))</f>
        <v/>
      </c>
      <c r="K54">
        <f>RANK(J54,$J$2:$J$145,0)</f>
        <v/>
      </c>
      <c r="L54">
        <f>TRIM(IF(F54&gt;=75,"체험 ","")&amp;IF(G54&gt;=75,"숙박 ","")&amp;IF(H54&gt;=75,"저녁 ","")&amp;IF(I54&gt;=75,"야간",""))</f>
        <v/>
      </c>
    </row>
    <row r="55">
      <c r="A55" t="inlineStr">
        <is>
          <t>양주시</t>
        </is>
      </c>
      <c r="B55" t="n">
        <v>-0.0286839103897122</v>
      </c>
      <c r="C55" t="n">
        <v>3.589166666666667</v>
      </c>
      <c r="D55" t="n">
        <v>0.5140403160510849</v>
      </c>
      <c r="E55" t="n">
        <v>0.0843795949619736</v>
      </c>
      <c r="F55">
        <f>100*(1-(COUNTIF($B$2:$B$145,"&lt;"&amp;B55)+1)/COUNT($B$2:$B$145))</f>
        <v/>
      </c>
      <c r="G55">
        <f>100*(1-(COUNTIF($C$2:$C$145,"&lt;"&amp;C55)+1)/COUNT($C$2:$C$145))</f>
        <v/>
      </c>
      <c r="H55">
        <f>100*(1-(COUNTIF($D$2:$D$145,"&lt;"&amp;D55)+1)/COUNT($D$2:$D$145))</f>
        <v/>
      </c>
      <c r="I55">
        <f>100*(1-(COUNTIF($E$2:$E$145,"&lt;"&amp;E55)+1)/COUNT($E$2:$E$145))</f>
        <v/>
      </c>
      <c r="J55">
        <f>IF(('8_전국진단'!$E$7+'8_전국진단'!$H$7+'8_전국진단'!$K$7+'8_전국진단'!$N$7)&lt;=0,AVERAGE(F55:I55),(F55*'8_전국진단'!$E$7+G55*'8_전국진단'!$H$7+H55*'8_전국진단'!$K$7+I55*'8_전국진단'!$N$7)/('8_전국진단'!$E$7+'8_전국진단'!$H$7+'8_전국진단'!$K$7+'8_전국진단'!$N$7))</f>
        <v/>
      </c>
      <c r="K55">
        <f>RANK(J55,$J$2:$J$145,0)</f>
        <v/>
      </c>
      <c r="L55">
        <f>TRIM(IF(F55&gt;=75,"체험 ","")&amp;IF(G55&gt;=75,"숙박 ","")&amp;IF(H55&gt;=75,"저녁 ","")&amp;IF(I55&gt;=75,"야간",""))</f>
        <v/>
      </c>
    </row>
    <row r="56">
      <c r="A56" t="inlineStr">
        <is>
          <t>함안군</t>
        </is>
      </c>
      <c r="B56" t="n">
        <v>0.0936881614112115</v>
      </c>
      <c r="C56" t="n">
        <v>3.994166666666666</v>
      </c>
      <c r="D56" t="n">
        <v>0.4500997476888465</v>
      </c>
      <c r="E56" t="n">
        <v>0.0648243382720943</v>
      </c>
      <c r="F56">
        <f>100*(1-(COUNTIF($B$2:$B$145,"&lt;"&amp;B56)+1)/COUNT($B$2:$B$145))</f>
        <v/>
      </c>
      <c r="G56">
        <f>100*(1-(COUNTIF($C$2:$C$145,"&lt;"&amp;C56)+1)/COUNT($C$2:$C$145))</f>
        <v/>
      </c>
      <c r="H56">
        <f>100*(1-(COUNTIF($D$2:$D$145,"&lt;"&amp;D56)+1)/COUNT($D$2:$D$145))</f>
        <v/>
      </c>
      <c r="I56">
        <f>100*(1-(COUNTIF($E$2:$E$145,"&lt;"&amp;E56)+1)/COUNT($E$2:$E$145))</f>
        <v/>
      </c>
      <c r="J56">
        <f>IF(('8_전국진단'!$E$7+'8_전국진단'!$H$7+'8_전국진단'!$K$7+'8_전국진단'!$N$7)&lt;=0,AVERAGE(F56:I56),(F56*'8_전국진단'!$E$7+G56*'8_전국진단'!$H$7+H56*'8_전국진단'!$K$7+I56*'8_전국진단'!$N$7)/('8_전국진단'!$E$7+'8_전국진단'!$H$7+'8_전국진단'!$K$7+'8_전국진단'!$N$7))</f>
        <v/>
      </c>
      <c r="K56">
        <f>RANK(J56,$J$2:$J$145,0)</f>
        <v/>
      </c>
      <c r="L56">
        <f>TRIM(IF(F56&gt;=75,"체험 ","")&amp;IF(G56&gt;=75,"숙박 ","")&amp;IF(H56&gt;=75,"저녁 ","")&amp;IF(I56&gt;=75,"야간",""))</f>
        <v/>
      </c>
    </row>
    <row r="57">
      <c r="A57" t="inlineStr">
        <is>
          <t>괴산군</t>
        </is>
      </c>
      <c r="B57" t="n">
        <v>-0.0633504571736658</v>
      </c>
      <c r="C57" t="n">
        <v>3.808333333333334</v>
      </c>
      <c r="D57" t="n">
        <v>0.4910128054669893</v>
      </c>
      <c r="E57" t="n">
        <v>0.08608670713950831</v>
      </c>
      <c r="F57">
        <f>100*(1-(COUNTIF($B$2:$B$145,"&lt;"&amp;B57)+1)/COUNT($B$2:$B$145))</f>
        <v/>
      </c>
      <c r="G57">
        <f>100*(1-(COUNTIF($C$2:$C$145,"&lt;"&amp;C57)+1)/COUNT($C$2:$C$145))</f>
        <v/>
      </c>
      <c r="H57">
        <f>100*(1-(COUNTIF($D$2:$D$145,"&lt;"&amp;D57)+1)/COUNT($D$2:$D$145))</f>
        <v/>
      </c>
      <c r="I57">
        <f>100*(1-(COUNTIF($E$2:$E$145,"&lt;"&amp;E57)+1)/COUNT($E$2:$E$145))</f>
        <v/>
      </c>
      <c r="J57">
        <f>IF(('8_전국진단'!$E$7+'8_전국진단'!$H$7+'8_전국진단'!$K$7+'8_전국진단'!$N$7)&lt;=0,AVERAGE(F57:I57),(F57*'8_전국진단'!$E$7+G57*'8_전국진단'!$H$7+H57*'8_전국진단'!$K$7+I57*'8_전국진단'!$N$7)/('8_전국진단'!$E$7+'8_전국진단'!$H$7+'8_전국진단'!$K$7+'8_전국진단'!$N$7))</f>
        <v/>
      </c>
      <c r="K57">
        <f>RANK(J57,$J$2:$J$145,0)</f>
        <v/>
      </c>
      <c r="L57">
        <f>TRIM(IF(F57&gt;=75,"체험 ","")&amp;IF(G57&gt;=75,"숙박 ","")&amp;IF(H57&gt;=75,"저녁 ","")&amp;IF(I57&gt;=75,"야간",""))</f>
        <v/>
      </c>
    </row>
    <row r="58">
      <c r="A58" t="inlineStr">
        <is>
          <t>안동시</t>
        </is>
      </c>
      <c r="B58" t="n">
        <v>-0.1679057094935895</v>
      </c>
      <c r="C58" t="n">
        <v>3.065833333333333</v>
      </c>
      <c r="D58" t="n">
        <v>0.5573177986427954</v>
      </c>
      <c r="E58" t="n">
        <v>0.1050741769176029</v>
      </c>
      <c r="F58">
        <f>100*(1-(COUNTIF($B$2:$B$145,"&lt;"&amp;B58)+1)/COUNT($B$2:$B$145))</f>
        <v/>
      </c>
      <c r="G58">
        <f>100*(1-(COUNTIF($C$2:$C$145,"&lt;"&amp;C58)+1)/COUNT($C$2:$C$145))</f>
        <v/>
      </c>
      <c r="H58">
        <f>100*(1-(COUNTIF($D$2:$D$145,"&lt;"&amp;D58)+1)/COUNT($D$2:$D$145))</f>
        <v/>
      </c>
      <c r="I58">
        <f>100*(1-(COUNTIF($E$2:$E$145,"&lt;"&amp;E58)+1)/COUNT($E$2:$E$145))</f>
        <v/>
      </c>
      <c r="J58">
        <f>IF(('8_전국진단'!$E$7+'8_전국진단'!$H$7+'8_전국진단'!$K$7+'8_전국진단'!$N$7)&lt;=0,AVERAGE(F58:I58),(F58*'8_전국진단'!$E$7+G58*'8_전국진단'!$H$7+H58*'8_전국진단'!$K$7+I58*'8_전국진단'!$N$7)/('8_전국진단'!$E$7+'8_전국진단'!$H$7+'8_전국진단'!$K$7+'8_전국진단'!$N$7))</f>
        <v/>
      </c>
      <c r="K58">
        <f>RANK(J58,$J$2:$J$145,0)</f>
        <v/>
      </c>
      <c r="L58">
        <f>TRIM(IF(F58&gt;=75,"체험 ","")&amp;IF(G58&gt;=75,"숙박 ","")&amp;IF(H58&gt;=75,"저녁 ","")&amp;IF(I58&gt;=75,"야간",""))</f>
        <v/>
      </c>
    </row>
    <row r="59">
      <c r="A59" t="inlineStr">
        <is>
          <t>보은군</t>
        </is>
      </c>
      <c r="B59" t="n">
        <v>0.6441401838843113</v>
      </c>
      <c r="C59" t="n">
        <v>3.155</v>
      </c>
      <c r="D59" t="n">
        <v>0.4922005691911634</v>
      </c>
      <c r="E59" t="n">
        <v>0.0869004459070321</v>
      </c>
      <c r="F59">
        <f>100*(1-(COUNTIF($B$2:$B$145,"&lt;"&amp;B59)+1)/COUNT($B$2:$B$145))</f>
        <v/>
      </c>
      <c r="G59">
        <f>100*(1-(COUNTIF($C$2:$C$145,"&lt;"&amp;C59)+1)/COUNT($C$2:$C$145))</f>
        <v/>
      </c>
      <c r="H59">
        <f>100*(1-(COUNTIF($D$2:$D$145,"&lt;"&amp;D59)+1)/COUNT($D$2:$D$145))</f>
        <v/>
      </c>
      <c r="I59">
        <f>100*(1-(COUNTIF($E$2:$E$145,"&lt;"&amp;E59)+1)/COUNT($E$2:$E$145))</f>
        <v/>
      </c>
      <c r="J59">
        <f>IF(('8_전국진단'!$E$7+'8_전국진단'!$H$7+'8_전국진단'!$K$7+'8_전국진단'!$N$7)&lt;=0,AVERAGE(F59:I59),(F59*'8_전국진단'!$E$7+G59*'8_전국진단'!$H$7+H59*'8_전국진단'!$K$7+I59*'8_전국진단'!$N$7)/('8_전국진단'!$E$7+'8_전국진단'!$H$7+'8_전국진단'!$K$7+'8_전국진단'!$N$7))</f>
        <v/>
      </c>
      <c r="K59">
        <f>RANK(J59,$J$2:$J$145,0)</f>
        <v/>
      </c>
      <c r="L59">
        <f>TRIM(IF(F59&gt;=75,"체험 ","")&amp;IF(G59&gt;=75,"숙박 ","")&amp;IF(H59&gt;=75,"저녁 ","")&amp;IF(I59&gt;=75,"야간",""))</f>
        <v/>
      </c>
    </row>
    <row r="60">
      <c r="A60" t="inlineStr">
        <is>
          <t>장성군</t>
        </is>
      </c>
      <c r="B60" t="n">
        <v>0.4565404186537769</v>
      </c>
      <c r="C60" t="n">
        <v>3.556666666666666</v>
      </c>
      <c r="D60" t="n">
        <v>0.4807156962008708</v>
      </c>
      <c r="E60" t="n">
        <v>0.0788961578909735</v>
      </c>
      <c r="F60">
        <f>100*(1-(COUNTIF($B$2:$B$145,"&lt;"&amp;B60)+1)/COUNT($B$2:$B$145))</f>
        <v/>
      </c>
      <c r="G60">
        <f>100*(1-(COUNTIF($C$2:$C$145,"&lt;"&amp;C60)+1)/COUNT($C$2:$C$145))</f>
        <v/>
      </c>
      <c r="H60">
        <f>100*(1-(COUNTIF($D$2:$D$145,"&lt;"&amp;D60)+1)/COUNT($D$2:$D$145))</f>
        <v/>
      </c>
      <c r="I60">
        <f>100*(1-(COUNTIF($E$2:$E$145,"&lt;"&amp;E60)+1)/COUNT($E$2:$E$145))</f>
        <v/>
      </c>
      <c r="J60">
        <f>IF(('8_전국진단'!$E$7+'8_전국진단'!$H$7+'8_전국진단'!$K$7+'8_전국진단'!$N$7)&lt;=0,AVERAGE(F60:I60),(F60*'8_전국진단'!$E$7+G60*'8_전국진단'!$H$7+H60*'8_전국진단'!$K$7+I60*'8_전국진단'!$N$7)/('8_전국진단'!$E$7+'8_전국진단'!$H$7+'8_전국진단'!$K$7+'8_전국진단'!$N$7))</f>
        <v/>
      </c>
      <c r="K60">
        <f>RANK(J60,$J$2:$J$145,0)</f>
        <v/>
      </c>
      <c r="L60">
        <f>TRIM(IF(F60&gt;=75,"체험 ","")&amp;IF(G60&gt;=75,"숙박 ","")&amp;IF(H60&gt;=75,"저녁 ","")&amp;IF(I60&gt;=75,"야간",""))</f>
        <v/>
      </c>
    </row>
    <row r="61">
      <c r="A61" t="inlineStr">
        <is>
          <t>옥천군</t>
        </is>
      </c>
      <c r="B61" t="n">
        <v>-0.0153639221127804</v>
      </c>
      <c r="C61" t="n">
        <v>3.5375</v>
      </c>
      <c r="D61" t="n">
        <v>0.5188724450661012</v>
      </c>
      <c r="E61" t="n">
        <v>0.0880439404303193</v>
      </c>
      <c r="F61">
        <f>100*(1-(COUNTIF($B$2:$B$145,"&lt;"&amp;B61)+1)/COUNT($B$2:$B$145))</f>
        <v/>
      </c>
      <c r="G61">
        <f>100*(1-(COUNTIF($C$2:$C$145,"&lt;"&amp;C61)+1)/COUNT($C$2:$C$145))</f>
        <v/>
      </c>
      <c r="H61">
        <f>100*(1-(COUNTIF($D$2:$D$145,"&lt;"&amp;D61)+1)/COUNT($D$2:$D$145))</f>
        <v/>
      </c>
      <c r="I61">
        <f>100*(1-(COUNTIF($E$2:$E$145,"&lt;"&amp;E61)+1)/COUNT($E$2:$E$145))</f>
        <v/>
      </c>
      <c r="J61">
        <f>IF(('8_전국진단'!$E$7+'8_전국진단'!$H$7+'8_전국진단'!$K$7+'8_전국진단'!$N$7)&lt;=0,AVERAGE(F61:I61),(F61*'8_전국진단'!$E$7+G61*'8_전국진단'!$H$7+H61*'8_전국진단'!$K$7+I61*'8_전국진단'!$N$7)/('8_전국진단'!$E$7+'8_전국진단'!$H$7+'8_전국진단'!$K$7+'8_전국진단'!$N$7))</f>
        <v/>
      </c>
      <c r="K61">
        <f>RANK(J61,$J$2:$J$145,0)</f>
        <v/>
      </c>
      <c r="L61">
        <f>TRIM(IF(F61&gt;=75,"체험 ","")&amp;IF(G61&gt;=75,"숙박 ","")&amp;IF(H61&gt;=75,"저녁 ","")&amp;IF(I61&gt;=75,"야간",""))</f>
        <v/>
      </c>
    </row>
    <row r="62">
      <c r="A62" t="inlineStr">
        <is>
          <t>정읍시</t>
        </is>
      </c>
      <c r="B62" t="n">
        <v>-0.1180795103377381</v>
      </c>
      <c r="C62" t="n">
        <v>3.496666666666667</v>
      </c>
      <c r="D62" t="n">
        <v>0.534687340008981</v>
      </c>
      <c r="E62" t="n">
        <v>0.098013406263203</v>
      </c>
      <c r="F62">
        <f>100*(1-(COUNTIF($B$2:$B$145,"&lt;"&amp;B62)+1)/COUNT($B$2:$B$145))</f>
        <v/>
      </c>
      <c r="G62">
        <f>100*(1-(COUNTIF($C$2:$C$145,"&lt;"&amp;C62)+1)/COUNT($C$2:$C$145))</f>
        <v/>
      </c>
      <c r="H62">
        <f>100*(1-(COUNTIF($D$2:$D$145,"&lt;"&amp;D62)+1)/COUNT($D$2:$D$145))</f>
        <v/>
      </c>
      <c r="I62">
        <f>100*(1-(COUNTIF($E$2:$E$145,"&lt;"&amp;E62)+1)/COUNT($E$2:$E$145))</f>
        <v/>
      </c>
      <c r="J62">
        <f>IF(('8_전국진단'!$E$7+'8_전국진단'!$H$7+'8_전국진단'!$K$7+'8_전국진단'!$N$7)&lt;=0,AVERAGE(F62:I62),(F62*'8_전국진단'!$E$7+G62*'8_전국진단'!$H$7+H62*'8_전국진단'!$K$7+I62*'8_전국진단'!$N$7)/('8_전국진단'!$E$7+'8_전국진단'!$H$7+'8_전국진단'!$K$7+'8_전국진단'!$N$7))</f>
        <v/>
      </c>
      <c r="K62">
        <f>RANK(J62,$J$2:$J$145,0)</f>
        <v/>
      </c>
      <c r="L62">
        <f>TRIM(IF(F62&gt;=75,"체험 ","")&amp;IF(G62&gt;=75,"숙박 ","")&amp;IF(H62&gt;=75,"저녁 ","")&amp;IF(I62&gt;=75,"야간",""))</f>
        <v/>
      </c>
    </row>
    <row r="63">
      <c r="A63" t="inlineStr">
        <is>
          <t>음성군</t>
        </is>
      </c>
      <c r="B63" t="n">
        <v>-0.279902090473028</v>
      </c>
      <c r="C63" t="n">
        <v>4.0825</v>
      </c>
      <c r="D63" t="n">
        <v>0.5160838266420303</v>
      </c>
      <c r="E63" t="n">
        <v>0.0882331102812018</v>
      </c>
      <c r="F63">
        <f>100*(1-(COUNTIF($B$2:$B$145,"&lt;"&amp;B63)+1)/COUNT($B$2:$B$145))</f>
        <v/>
      </c>
      <c r="G63">
        <f>100*(1-(COUNTIF($C$2:$C$145,"&lt;"&amp;C63)+1)/COUNT($C$2:$C$145))</f>
        <v/>
      </c>
      <c r="H63">
        <f>100*(1-(COUNTIF($D$2:$D$145,"&lt;"&amp;D63)+1)/COUNT($D$2:$D$145))</f>
        <v/>
      </c>
      <c r="I63">
        <f>100*(1-(COUNTIF($E$2:$E$145,"&lt;"&amp;E63)+1)/COUNT($E$2:$E$145))</f>
        <v/>
      </c>
      <c r="J63">
        <f>IF(('8_전국진단'!$E$7+'8_전국진단'!$H$7+'8_전국진단'!$K$7+'8_전국진단'!$N$7)&lt;=0,AVERAGE(F63:I63),(F63*'8_전국진단'!$E$7+G63*'8_전국진단'!$H$7+H63*'8_전국진단'!$K$7+I63*'8_전국진단'!$N$7)/('8_전국진단'!$E$7+'8_전국진단'!$H$7+'8_전국진단'!$K$7+'8_전국진단'!$N$7))</f>
        <v/>
      </c>
      <c r="K63">
        <f>RANK(J63,$J$2:$J$145,0)</f>
        <v/>
      </c>
      <c r="L63">
        <f>TRIM(IF(F63&gt;=75,"체험 ","")&amp;IF(G63&gt;=75,"숙박 ","")&amp;IF(H63&gt;=75,"저녁 ","")&amp;IF(I63&gt;=75,"야간",""))</f>
        <v/>
      </c>
    </row>
    <row r="64">
      <c r="A64" t="inlineStr">
        <is>
          <t>문경시</t>
        </is>
      </c>
      <c r="B64" t="n">
        <v>-0.1347588716917322</v>
      </c>
      <c r="C64" t="n">
        <v>3.323333333333334</v>
      </c>
      <c r="D64" t="n">
        <v>0.5500478294954648</v>
      </c>
      <c r="E64" t="n">
        <v>0.1023112550876506</v>
      </c>
      <c r="F64">
        <f>100*(1-(COUNTIF($B$2:$B$145,"&lt;"&amp;B64)+1)/COUNT($B$2:$B$145))</f>
        <v/>
      </c>
      <c r="G64">
        <f>100*(1-(COUNTIF($C$2:$C$145,"&lt;"&amp;C64)+1)/COUNT($C$2:$C$145))</f>
        <v/>
      </c>
      <c r="H64">
        <f>100*(1-(COUNTIF($D$2:$D$145,"&lt;"&amp;D64)+1)/COUNT($D$2:$D$145))</f>
        <v/>
      </c>
      <c r="I64">
        <f>100*(1-(COUNTIF($E$2:$E$145,"&lt;"&amp;E64)+1)/COUNT($E$2:$E$145))</f>
        <v/>
      </c>
      <c r="J64">
        <f>IF(('8_전국진단'!$E$7+'8_전국진단'!$H$7+'8_전국진단'!$K$7+'8_전국진단'!$N$7)&lt;=0,AVERAGE(F64:I64),(F64*'8_전국진단'!$E$7+G64*'8_전국진단'!$H$7+H64*'8_전국진단'!$K$7+I64*'8_전국진단'!$N$7)/('8_전국진단'!$E$7+'8_전국진단'!$H$7+'8_전국진단'!$K$7+'8_전국진단'!$N$7))</f>
        <v/>
      </c>
      <c r="K64">
        <f>RANK(J64,$J$2:$J$145,0)</f>
        <v/>
      </c>
      <c r="L64">
        <f>TRIM(IF(F64&gt;=75,"체험 ","")&amp;IF(G64&gt;=75,"숙박 ","")&amp;IF(H64&gt;=75,"저녁 ","")&amp;IF(I64&gt;=75,"야간",""))</f>
        <v/>
      </c>
    </row>
    <row r="65">
      <c r="A65" t="inlineStr">
        <is>
          <t>광명시</t>
        </is>
      </c>
      <c r="B65" t="n">
        <v>-0.2043208851341071</v>
      </c>
      <c r="C65" t="n">
        <v>3.189166666666667</v>
      </c>
      <c r="D65" t="n">
        <v>0.6089071914414671</v>
      </c>
      <c r="E65" t="n">
        <v>0.097957688560951</v>
      </c>
      <c r="F65">
        <f>100*(1-(COUNTIF($B$2:$B$145,"&lt;"&amp;B65)+1)/COUNT($B$2:$B$145))</f>
        <v/>
      </c>
      <c r="G65">
        <f>100*(1-(COUNTIF($C$2:$C$145,"&lt;"&amp;C65)+1)/COUNT($C$2:$C$145))</f>
        <v/>
      </c>
      <c r="H65">
        <f>100*(1-(COUNTIF($D$2:$D$145,"&lt;"&amp;D65)+1)/COUNT($D$2:$D$145))</f>
        <v/>
      </c>
      <c r="I65">
        <f>100*(1-(COUNTIF($E$2:$E$145,"&lt;"&amp;E65)+1)/COUNT($E$2:$E$145))</f>
        <v/>
      </c>
      <c r="J65">
        <f>IF(('8_전국진단'!$E$7+'8_전국진단'!$H$7+'8_전국진단'!$K$7+'8_전국진단'!$N$7)&lt;=0,AVERAGE(F65:I65),(F65*'8_전국진단'!$E$7+G65*'8_전국진단'!$H$7+H65*'8_전국진단'!$K$7+I65*'8_전국진단'!$N$7)/('8_전국진단'!$E$7+'8_전국진단'!$H$7+'8_전국진단'!$K$7+'8_전국진단'!$N$7))</f>
        <v/>
      </c>
      <c r="K65">
        <f>RANK(J65,$J$2:$J$145,0)</f>
        <v/>
      </c>
      <c r="L65">
        <f>TRIM(IF(F65&gt;=75,"체험 ","")&amp;IF(G65&gt;=75,"숙박 ","")&amp;IF(H65&gt;=75,"저녁 ","")&amp;IF(I65&gt;=75,"야간",""))</f>
        <v/>
      </c>
    </row>
    <row r="66">
      <c r="A66" t="inlineStr">
        <is>
          <t>포천시</t>
        </is>
      </c>
      <c r="B66" t="n">
        <v>0.1014897384459676</v>
      </c>
      <c r="C66" t="n">
        <v>3.6425</v>
      </c>
      <c r="D66" t="n">
        <v>0.4772326391753387</v>
      </c>
      <c r="E66" t="n">
        <v>0.0848420847363586</v>
      </c>
      <c r="F66">
        <f>100*(1-(COUNTIF($B$2:$B$145,"&lt;"&amp;B66)+1)/COUNT($B$2:$B$145))</f>
        <v/>
      </c>
      <c r="G66">
        <f>100*(1-(COUNTIF($C$2:$C$145,"&lt;"&amp;C66)+1)/COUNT($C$2:$C$145))</f>
        <v/>
      </c>
      <c r="H66">
        <f>100*(1-(COUNTIF($D$2:$D$145,"&lt;"&amp;D66)+1)/COUNT($D$2:$D$145))</f>
        <v/>
      </c>
      <c r="I66">
        <f>100*(1-(COUNTIF($E$2:$E$145,"&lt;"&amp;E66)+1)/COUNT($E$2:$E$145))</f>
        <v/>
      </c>
      <c r="J66">
        <f>IF(('8_전국진단'!$E$7+'8_전국진단'!$H$7+'8_전국진단'!$K$7+'8_전국진단'!$N$7)&lt;=0,AVERAGE(F66:I66),(F66*'8_전국진단'!$E$7+G66*'8_전국진단'!$H$7+H66*'8_전국진단'!$K$7+I66*'8_전국진단'!$N$7)/('8_전국진단'!$E$7+'8_전국진단'!$H$7+'8_전국진단'!$K$7+'8_전국진단'!$N$7))</f>
        <v/>
      </c>
      <c r="K66">
        <f>RANK(J66,$J$2:$J$145,0)</f>
        <v/>
      </c>
      <c r="L66">
        <f>TRIM(IF(F66&gt;=75,"체험 ","")&amp;IF(G66&gt;=75,"숙박 ","")&amp;IF(H66&gt;=75,"저녁 ","")&amp;IF(I66&gt;=75,"야간",""))</f>
        <v/>
      </c>
    </row>
    <row r="67">
      <c r="A67" t="inlineStr">
        <is>
          <t>김제시</t>
        </is>
      </c>
      <c r="B67" t="n">
        <v>0.1273345716495226</v>
      </c>
      <c r="C67" t="n">
        <v>4.238333333333333</v>
      </c>
      <c r="D67" t="n">
        <v>0.4443619748171276</v>
      </c>
      <c r="E67" t="n">
        <v>0.0719676764138976</v>
      </c>
      <c r="F67">
        <f>100*(1-(COUNTIF($B$2:$B$145,"&lt;"&amp;B67)+1)/COUNT($B$2:$B$145))</f>
        <v/>
      </c>
      <c r="G67">
        <f>100*(1-(COUNTIF($C$2:$C$145,"&lt;"&amp;C67)+1)/COUNT($C$2:$C$145))</f>
        <v/>
      </c>
      <c r="H67">
        <f>100*(1-(COUNTIF($D$2:$D$145,"&lt;"&amp;D67)+1)/COUNT($D$2:$D$145))</f>
        <v/>
      </c>
      <c r="I67">
        <f>100*(1-(COUNTIF($E$2:$E$145,"&lt;"&amp;E67)+1)/COUNT($E$2:$E$145))</f>
        <v/>
      </c>
      <c r="J67">
        <f>IF(('8_전국진단'!$E$7+'8_전국진단'!$H$7+'8_전국진단'!$K$7+'8_전국진단'!$N$7)&lt;=0,AVERAGE(F67:I67),(F67*'8_전국진단'!$E$7+G67*'8_전국진단'!$H$7+H67*'8_전국진단'!$K$7+I67*'8_전국진단'!$N$7)/('8_전국진단'!$E$7+'8_전국진단'!$H$7+'8_전국진단'!$K$7+'8_전국진단'!$N$7))</f>
        <v/>
      </c>
      <c r="K67">
        <f>RANK(J67,$J$2:$J$145,0)</f>
        <v/>
      </c>
      <c r="L67">
        <f>TRIM(IF(F67&gt;=75,"체험 ","")&amp;IF(G67&gt;=75,"숙박 ","")&amp;IF(H67&gt;=75,"저녁 ","")&amp;IF(I67&gt;=75,"야간",""))</f>
        <v/>
      </c>
    </row>
    <row r="68">
      <c r="A68" t="inlineStr">
        <is>
          <t>홍성군</t>
        </is>
      </c>
      <c r="B68" t="n">
        <v>-0.0621916257293619</v>
      </c>
      <c r="C68" t="n">
        <v>3.486666666666667</v>
      </c>
      <c r="D68" t="n">
        <v>0.5389087766053229</v>
      </c>
      <c r="E68" t="n">
        <v>0.0950669077179605</v>
      </c>
      <c r="F68">
        <f>100*(1-(COUNTIF($B$2:$B$145,"&lt;"&amp;B68)+1)/COUNT($B$2:$B$145))</f>
        <v/>
      </c>
      <c r="G68">
        <f>100*(1-(COUNTIF($C$2:$C$145,"&lt;"&amp;C68)+1)/COUNT($C$2:$C$145))</f>
        <v/>
      </c>
      <c r="H68">
        <f>100*(1-(COUNTIF($D$2:$D$145,"&lt;"&amp;D68)+1)/COUNT($D$2:$D$145))</f>
        <v/>
      </c>
      <c r="I68">
        <f>100*(1-(COUNTIF($E$2:$E$145,"&lt;"&amp;E68)+1)/COUNT($E$2:$E$145))</f>
        <v/>
      </c>
      <c r="J68">
        <f>IF(('8_전국진단'!$E$7+'8_전국진단'!$H$7+'8_전국진단'!$K$7+'8_전국진단'!$N$7)&lt;=0,AVERAGE(F68:I68),(F68*'8_전국진단'!$E$7+G68*'8_전국진단'!$H$7+H68*'8_전국진단'!$K$7+I68*'8_전국진단'!$N$7)/('8_전국진단'!$E$7+'8_전국진단'!$H$7+'8_전국진단'!$K$7+'8_전국진단'!$N$7))</f>
        <v/>
      </c>
      <c r="K68">
        <f>RANK(J68,$J$2:$J$145,0)</f>
        <v/>
      </c>
      <c r="L68">
        <f>TRIM(IF(F68&gt;=75,"체험 ","")&amp;IF(G68&gt;=75,"숙박 ","")&amp;IF(H68&gt;=75,"저녁 ","")&amp;IF(I68&gt;=75,"야간",""))</f>
        <v/>
      </c>
    </row>
    <row r="69">
      <c r="A69" t="inlineStr">
        <is>
          <t>삼척시</t>
        </is>
      </c>
      <c r="B69" t="n">
        <v>-0.0202618642879437</v>
      </c>
      <c r="C69" t="n">
        <v>3.05</v>
      </c>
      <c r="D69" t="n">
        <v>0.5229696368945445</v>
      </c>
      <c r="E69" t="n">
        <v>0.1088988867183695</v>
      </c>
      <c r="F69">
        <f>100*(1-(COUNTIF($B$2:$B$145,"&lt;"&amp;B69)+1)/COUNT($B$2:$B$145))</f>
        <v/>
      </c>
      <c r="G69">
        <f>100*(1-(COUNTIF($C$2:$C$145,"&lt;"&amp;C69)+1)/COUNT($C$2:$C$145))</f>
        <v/>
      </c>
      <c r="H69">
        <f>100*(1-(COUNTIF($D$2:$D$145,"&lt;"&amp;D69)+1)/COUNT($D$2:$D$145))</f>
        <v/>
      </c>
      <c r="I69">
        <f>100*(1-(COUNTIF($E$2:$E$145,"&lt;"&amp;E69)+1)/COUNT($E$2:$E$145))</f>
        <v/>
      </c>
      <c r="J69">
        <f>IF(('8_전국진단'!$E$7+'8_전국진단'!$H$7+'8_전국진단'!$K$7+'8_전국진단'!$N$7)&lt;=0,AVERAGE(F69:I69),(F69*'8_전국진단'!$E$7+G69*'8_전국진단'!$H$7+H69*'8_전국진단'!$K$7+I69*'8_전국진단'!$N$7)/('8_전국진단'!$E$7+'8_전국진단'!$H$7+'8_전국진단'!$K$7+'8_전국진단'!$N$7))</f>
        <v/>
      </c>
      <c r="K69">
        <f>RANK(J69,$J$2:$J$145,0)</f>
        <v/>
      </c>
      <c r="L69">
        <f>TRIM(IF(F69&gt;=75,"체험 ","")&amp;IF(G69&gt;=75,"숙박 ","")&amp;IF(H69&gt;=75,"저녁 ","")&amp;IF(I69&gt;=75,"야간",""))</f>
        <v/>
      </c>
    </row>
    <row r="70">
      <c r="A70" t="inlineStr">
        <is>
          <t>경주시</t>
        </is>
      </c>
      <c r="B70" t="n">
        <v>-0.0225025125004034</v>
      </c>
      <c r="C70" t="n">
        <v>2.8725</v>
      </c>
      <c r="D70" t="n">
        <v>0.5366916637750103</v>
      </c>
      <c r="E70" t="n">
        <v>0.1063069530980013</v>
      </c>
      <c r="F70">
        <f>100*(1-(COUNTIF($B$2:$B$145,"&lt;"&amp;B70)+1)/COUNT($B$2:$B$145))</f>
        <v/>
      </c>
      <c r="G70">
        <f>100*(1-(COUNTIF($C$2:$C$145,"&lt;"&amp;C70)+1)/COUNT($C$2:$C$145))</f>
        <v/>
      </c>
      <c r="H70">
        <f>100*(1-(COUNTIF($D$2:$D$145,"&lt;"&amp;D70)+1)/COUNT($D$2:$D$145))</f>
        <v/>
      </c>
      <c r="I70">
        <f>100*(1-(COUNTIF($E$2:$E$145,"&lt;"&amp;E70)+1)/COUNT($E$2:$E$145))</f>
        <v/>
      </c>
      <c r="J70">
        <f>IF(('8_전국진단'!$E$7+'8_전국진단'!$H$7+'8_전국진단'!$K$7+'8_전국진단'!$N$7)&lt;=0,AVERAGE(F70:I70),(F70*'8_전국진단'!$E$7+G70*'8_전국진단'!$H$7+H70*'8_전국진단'!$K$7+I70*'8_전국진단'!$N$7)/('8_전국진단'!$E$7+'8_전국진단'!$H$7+'8_전국진단'!$K$7+'8_전국진단'!$N$7))</f>
        <v/>
      </c>
      <c r="K70">
        <f>RANK(J70,$J$2:$J$145,0)</f>
        <v/>
      </c>
      <c r="L70">
        <f>TRIM(IF(F70&gt;=75,"체험 ","")&amp;IF(G70&gt;=75,"숙박 ","")&amp;IF(H70&gt;=75,"저녁 ","")&amp;IF(I70&gt;=75,"야간",""))</f>
        <v/>
      </c>
    </row>
    <row r="71">
      <c r="A71" t="inlineStr">
        <is>
          <t>평택시</t>
        </is>
      </c>
      <c r="B71" t="n">
        <v>-0.2436401054899676</v>
      </c>
      <c r="C71" t="n">
        <v>3.4425</v>
      </c>
      <c r="D71" t="n">
        <v>0.580268194666929</v>
      </c>
      <c r="E71" t="n">
        <v>0.1016204881894761</v>
      </c>
      <c r="F71">
        <f>100*(1-(COUNTIF($B$2:$B$145,"&lt;"&amp;B71)+1)/COUNT($B$2:$B$145))</f>
        <v/>
      </c>
      <c r="G71">
        <f>100*(1-(COUNTIF($C$2:$C$145,"&lt;"&amp;C71)+1)/COUNT($C$2:$C$145))</f>
        <v/>
      </c>
      <c r="H71">
        <f>100*(1-(COUNTIF($D$2:$D$145,"&lt;"&amp;D71)+1)/COUNT($D$2:$D$145))</f>
        <v/>
      </c>
      <c r="I71">
        <f>100*(1-(COUNTIF($E$2:$E$145,"&lt;"&amp;E71)+1)/COUNT($E$2:$E$145))</f>
        <v/>
      </c>
      <c r="J71">
        <f>IF(('8_전국진단'!$E$7+'8_전국진단'!$H$7+'8_전국진단'!$K$7+'8_전국진단'!$N$7)&lt;=0,AVERAGE(F71:I71),(F71*'8_전국진단'!$E$7+G71*'8_전국진단'!$H$7+H71*'8_전국진단'!$K$7+I71*'8_전국진단'!$N$7)/('8_전국진단'!$E$7+'8_전국진단'!$H$7+'8_전국진단'!$K$7+'8_전국진단'!$N$7))</f>
        <v/>
      </c>
      <c r="K71">
        <f>RANK(J71,$J$2:$J$145,0)</f>
        <v/>
      </c>
      <c r="L71">
        <f>TRIM(IF(F71&gt;=75,"체험 ","")&amp;IF(G71&gt;=75,"숙박 ","")&amp;IF(H71&gt;=75,"저녁 ","")&amp;IF(I71&gt;=75,"야간",""))</f>
        <v/>
      </c>
    </row>
    <row r="72">
      <c r="A72" t="inlineStr">
        <is>
          <t>당진시</t>
        </is>
      </c>
      <c r="B72" t="n">
        <v>0.0774628993928361</v>
      </c>
      <c r="C72" t="n">
        <v>3.285</v>
      </c>
      <c r="D72" t="n">
        <v>0.5191455908249347</v>
      </c>
      <c r="E72" t="n">
        <v>0.0952167809229551</v>
      </c>
      <c r="F72">
        <f>100*(1-(COUNTIF($B$2:$B$145,"&lt;"&amp;B72)+1)/COUNT($B$2:$B$145))</f>
        <v/>
      </c>
      <c r="G72">
        <f>100*(1-(COUNTIF($C$2:$C$145,"&lt;"&amp;C72)+1)/COUNT($C$2:$C$145))</f>
        <v/>
      </c>
      <c r="H72">
        <f>100*(1-(COUNTIF($D$2:$D$145,"&lt;"&amp;D72)+1)/COUNT($D$2:$D$145))</f>
        <v/>
      </c>
      <c r="I72">
        <f>100*(1-(COUNTIF($E$2:$E$145,"&lt;"&amp;E72)+1)/COUNT($E$2:$E$145))</f>
        <v/>
      </c>
      <c r="J72">
        <f>IF(('8_전국진단'!$E$7+'8_전국진단'!$H$7+'8_전국진단'!$K$7+'8_전국진단'!$N$7)&lt;=0,AVERAGE(F72:I72),(F72*'8_전국진단'!$E$7+G72*'8_전국진단'!$H$7+H72*'8_전국진단'!$K$7+I72*'8_전국진단'!$N$7)/('8_전국진단'!$E$7+'8_전국진단'!$H$7+'8_전국진단'!$K$7+'8_전국진단'!$N$7))</f>
        <v/>
      </c>
      <c r="K72">
        <f>RANK(J72,$J$2:$J$145,0)</f>
        <v/>
      </c>
      <c r="L72">
        <f>TRIM(IF(F72&gt;=75,"체험 ","")&amp;IF(G72&gt;=75,"숙박 ","")&amp;IF(H72&gt;=75,"저녁 ","")&amp;IF(I72&gt;=75,"야간",""))</f>
        <v/>
      </c>
    </row>
    <row r="73">
      <c r="A73" t="inlineStr">
        <is>
          <t>해남군</t>
        </is>
      </c>
      <c r="B73" t="n">
        <v>0.2787595208891187</v>
      </c>
      <c r="C73" t="n">
        <v>3.4825</v>
      </c>
      <c r="D73" t="n">
        <v>0.4909500676957922</v>
      </c>
      <c r="E73" t="n">
        <v>0.0911599538789018</v>
      </c>
      <c r="F73">
        <f>100*(1-(COUNTIF($B$2:$B$145,"&lt;"&amp;B73)+1)/COUNT($B$2:$B$145))</f>
        <v/>
      </c>
      <c r="G73">
        <f>100*(1-(COUNTIF($C$2:$C$145,"&lt;"&amp;C73)+1)/COUNT($C$2:$C$145))</f>
        <v/>
      </c>
      <c r="H73">
        <f>100*(1-(COUNTIF($D$2:$D$145,"&lt;"&amp;D73)+1)/COUNT($D$2:$D$145))</f>
        <v/>
      </c>
      <c r="I73">
        <f>100*(1-(COUNTIF($E$2:$E$145,"&lt;"&amp;E73)+1)/COUNT($E$2:$E$145))</f>
        <v/>
      </c>
      <c r="J73">
        <f>IF(('8_전국진단'!$E$7+'8_전국진단'!$H$7+'8_전국진단'!$K$7+'8_전국진단'!$N$7)&lt;=0,AVERAGE(F73:I73),(F73*'8_전국진단'!$E$7+G73*'8_전국진단'!$H$7+H73*'8_전국진단'!$K$7+I73*'8_전국진단'!$N$7)/('8_전국진단'!$E$7+'8_전국진단'!$H$7+'8_전국진단'!$K$7+'8_전국진단'!$N$7))</f>
        <v/>
      </c>
      <c r="K73">
        <f>RANK(J73,$J$2:$J$145,0)</f>
        <v/>
      </c>
      <c r="L73">
        <f>TRIM(IF(F73&gt;=75,"체험 ","")&amp;IF(G73&gt;=75,"숙박 ","")&amp;IF(H73&gt;=75,"저녁 ","")&amp;IF(I73&gt;=75,"야간",""))</f>
        <v/>
      </c>
    </row>
    <row r="74">
      <c r="A74" t="inlineStr">
        <is>
          <t>양산시</t>
        </is>
      </c>
      <c r="B74" t="n">
        <v>-0.0627150422566964</v>
      </c>
      <c r="C74" t="n">
        <v>3.840833333333333</v>
      </c>
      <c r="D74" t="n">
        <v>0.5079629138141086</v>
      </c>
      <c r="E74" t="n">
        <v>0.0883034226014239</v>
      </c>
      <c r="F74">
        <f>100*(1-(COUNTIF($B$2:$B$145,"&lt;"&amp;B74)+1)/COUNT($B$2:$B$145))</f>
        <v/>
      </c>
      <c r="G74">
        <f>100*(1-(COUNTIF($C$2:$C$145,"&lt;"&amp;C74)+1)/COUNT($C$2:$C$145))</f>
        <v/>
      </c>
      <c r="H74">
        <f>100*(1-(COUNTIF($D$2:$D$145,"&lt;"&amp;D74)+1)/COUNT($D$2:$D$145))</f>
        <v/>
      </c>
      <c r="I74">
        <f>100*(1-(COUNTIF($E$2:$E$145,"&lt;"&amp;E74)+1)/COUNT($E$2:$E$145))</f>
        <v/>
      </c>
      <c r="J74">
        <f>IF(('8_전국진단'!$E$7+'8_전국진단'!$H$7+'8_전국진단'!$K$7+'8_전국진단'!$N$7)&lt;=0,AVERAGE(F74:I74),(F74*'8_전국진단'!$E$7+G74*'8_전국진단'!$H$7+H74*'8_전국진단'!$K$7+I74*'8_전국진단'!$N$7)/('8_전국진단'!$E$7+'8_전국진단'!$H$7+'8_전국진단'!$K$7+'8_전국진단'!$N$7))</f>
        <v/>
      </c>
      <c r="K74">
        <f>RANK(J74,$J$2:$J$145,0)</f>
        <v/>
      </c>
      <c r="L74">
        <f>TRIM(IF(F74&gt;=75,"체험 ","")&amp;IF(G74&gt;=75,"숙박 ","")&amp;IF(H74&gt;=75,"저녁 ","")&amp;IF(I74&gt;=75,"야간",""))</f>
        <v/>
      </c>
    </row>
    <row r="75">
      <c r="A75" t="inlineStr">
        <is>
          <t>함양군</t>
        </is>
      </c>
      <c r="B75" t="n">
        <v>0.0077339125757129</v>
      </c>
      <c r="C75" t="n">
        <v>4.0325</v>
      </c>
      <c r="D75" t="n">
        <v>0.4752353807882444</v>
      </c>
      <c r="E75" t="n">
        <v>0.08422476916871161</v>
      </c>
      <c r="F75">
        <f>100*(1-(COUNTIF($B$2:$B$145,"&lt;"&amp;B75)+1)/COUNT($B$2:$B$145))</f>
        <v/>
      </c>
      <c r="G75">
        <f>100*(1-(COUNTIF($C$2:$C$145,"&lt;"&amp;C75)+1)/COUNT($C$2:$C$145))</f>
        <v/>
      </c>
      <c r="H75">
        <f>100*(1-(COUNTIF($D$2:$D$145,"&lt;"&amp;D75)+1)/COUNT($D$2:$D$145))</f>
        <v/>
      </c>
      <c r="I75">
        <f>100*(1-(COUNTIF($E$2:$E$145,"&lt;"&amp;E75)+1)/COUNT($E$2:$E$145))</f>
        <v/>
      </c>
      <c r="J75">
        <f>IF(('8_전국진단'!$E$7+'8_전국진단'!$H$7+'8_전국진단'!$K$7+'8_전국진단'!$N$7)&lt;=0,AVERAGE(F75:I75),(F75*'8_전국진단'!$E$7+G75*'8_전국진단'!$H$7+H75*'8_전국진단'!$K$7+I75*'8_전국진단'!$N$7)/('8_전국진단'!$E$7+'8_전국진단'!$H$7+'8_전국진단'!$K$7+'8_전국진단'!$N$7))</f>
        <v/>
      </c>
      <c r="K75">
        <f>RANK(J75,$J$2:$J$145,0)</f>
        <v/>
      </c>
      <c r="L75">
        <f>TRIM(IF(F75&gt;=75,"체험 ","")&amp;IF(G75&gt;=75,"숙박 ","")&amp;IF(H75&gt;=75,"저녁 ","")&amp;IF(I75&gt;=75,"야간",""))</f>
        <v/>
      </c>
    </row>
    <row r="76">
      <c r="A76" t="inlineStr">
        <is>
          <t>달성군</t>
        </is>
      </c>
      <c r="B76" t="n">
        <v>-0.0094575798945826</v>
      </c>
      <c r="C76" t="n">
        <v>3.7325</v>
      </c>
      <c r="D76" t="n">
        <v>0.5143256588754123</v>
      </c>
      <c r="E76" t="n">
        <v>0.0830869467728674</v>
      </c>
      <c r="F76">
        <f>100*(1-(COUNTIF($B$2:$B$145,"&lt;"&amp;B76)+1)/COUNT($B$2:$B$145))</f>
        <v/>
      </c>
      <c r="G76">
        <f>100*(1-(COUNTIF($C$2:$C$145,"&lt;"&amp;C76)+1)/COUNT($C$2:$C$145))</f>
        <v/>
      </c>
      <c r="H76">
        <f>100*(1-(COUNTIF($D$2:$D$145,"&lt;"&amp;D76)+1)/COUNT($D$2:$D$145))</f>
        <v/>
      </c>
      <c r="I76">
        <f>100*(1-(COUNTIF($E$2:$E$145,"&lt;"&amp;E76)+1)/COUNT($E$2:$E$145))</f>
        <v/>
      </c>
      <c r="J76">
        <f>IF(('8_전국진단'!$E$7+'8_전국진단'!$H$7+'8_전국진단'!$K$7+'8_전국진단'!$N$7)&lt;=0,AVERAGE(F76:I76),(F76*'8_전국진단'!$E$7+G76*'8_전국진단'!$H$7+H76*'8_전국진단'!$K$7+I76*'8_전국진단'!$N$7)/('8_전국진단'!$E$7+'8_전국진단'!$H$7+'8_전국진단'!$K$7+'8_전국진단'!$N$7))</f>
        <v/>
      </c>
      <c r="K76">
        <f>RANK(J76,$J$2:$J$145,0)</f>
        <v/>
      </c>
      <c r="L76">
        <f>TRIM(IF(F76&gt;=75,"체험 ","")&amp;IF(G76&gt;=75,"숙박 ","")&amp;IF(H76&gt;=75,"저녁 ","")&amp;IF(I76&gt;=75,"야간",""))</f>
        <v/>
      </c>
    </row>
    <row r="77">
      <c r="A77" t="inlineStr">
        <is>
          <t>청송군</t>
        </is>
      </c>
      <c r="B77" t="n">
        <v>0.1290508046079994</v>
      </c>
      <c r="C77" t="n">
        <v>3.589166666666667</v>
      </c>
      <c r="D77" t="n">
        <v>0.4705741780338359</v>
      </c>
      <c r="E77" t="n">
        <v>0.0920205799848616</v>
      </c>
      <c r="F77">
        <f>100*(1-(COUNTIF($B$2:$B$145,"&lt;"&amp;B77)+1)/COUNT($B$2:$B$145))</f>
        <v/>
      </c>
      <c r="G77">
        <f>100*(1-(COUNTIF($C$2:$C$145,"&lt;"&amp;C77)+1)/COUNT($C$2:$C$145))</f>
        <v/>
      </c>
      <c r="H77">
        <f>100*(1-(COUNTIF($D$2:$D$145,"&lt;"&amp;D77)+1)/COUNT($D$2:$D$145))</f>
        <v/>
      </c>
      <c r="I77">
        <f>100*(1-(COUNTIF($E$2:$E$145,"&lt;"&amp;E77)+1)/COUNT($E$2:$E$145))</f>
        <v/>
      </c>
      <c r="J77">
        <f>IF(('8_전국진단'!$E$7+'8_전국진단'!$H$7+'8_전국진단'!$K$7+'8_전국진단'!$N$7)&lt;=0,AVERAGE(F77:I77),(F77*'8_전국진단'!$E$7+G77*'8_전국진단'!$H$7+H77*'8_전국진단'!$K$7+I77*'8_전국진단'!$N$7)/('8_전국진단'!$E$7+'8_전국진단'!$H$7+'8_전국진단'!$K$7+'8_전국진단'!$N$7))</f>
        <v/>
      </c>
      <c r="K77">
        <f>RANK(J77,$J$2:$J$145,0)</f>
        <v/>
      </c>
      <c r="L77">
        <f>TRIM(IF(F77&gt;=75,"체험 ","")&amp;IF(G77&gt;=75,"숙박 ","")&amp;IF(H77&gt;=75,"저녁 ","")&amp;IF(I77&gt;=75,"야간",""))</f>
        <v/>
      </c>
    </row>
    <row r="78">
      <c r="A78" t="inlineStr">
        <is>
          <t>과천시</t>
        </is>
      </c>
      <c r="B78" t="n">
        <v>13.42867747849719</v>
      </c>
      <c r="C78" t="n">
        <v>3.654166666666667</v>
      </c>
      <c r="D78" t="n">
        <v>0.4893856873518977</v>
      </c>
      <c r="E78" t="n">
        <v>0.074174982260596</v>
      </c>
      <c r="F78">
        <f>100*(1-(COUNTIF($B$2:$B$145,"&lt;"&amp;B78)+1)/COUNT($B$2:$B$145))</f>
        <v/>
      </c>
      <c r="G78">
        <f>100*(1-(COUNTIF($C$2:$C$145,"&lt;"&amp;C78)+1)/COUNT($C$2:$C$145))</f>
        <v/>
      </c>
      <c r="H78">
        <f>100*(1-(COUNTIF($D$2:$D$145,"&lt;"&amp;D78)+1)/COUNT($D$2:$D$145))</f>
        <v/>
      </c>
      <c r="I78">
        <f>100*(1-(COUNTIF($E$2:$E$145,"&lt;"&amp;E78)+1)/COUNT($E$2:$E$145))</f>
        <v/>
      </c>
      <c r="J78">
        <f>IF(('8_전국진단'!$E$7+'8_전국진단'!$H$7+'8_전국진단'!$K$7+'8_전국진단'!$N$7)&lt;=0,AVERAGE(F78:I78),(F78*'8_전국진단'!$E$7+G78*'8_전국진단'!$H$7+H78*'8_전국진단'!$K$7+I78*'8_전국진단'!$N$7)/('8_전국진단'!$E$7+'8_전국진단'!$H$7+'8_전국진단'!$K$7+'8_전국진단'!$N$7))</f>
        <v/>
      </c>
      <c r="K78">
        <f>RANK(J78,$J$2:$J$145,0)</f>
        <v/>
      </c>
      <c r="L78">
        <f>TRIM(IF(F78&gt;=75,"체험 ","")&amp;IF(G78&gt;=75,"숙박 ","")&amp;IF(H78&gt;=75,"저녁 ","")&amp;IF(I78&gt;=75,"야간",""))</f>
        <v/>
      </c>
    </row>
    <row r="79">
      <c r="A79" t="inlineStr">
        <is>
          <t>김해시</t>
        </is>
      </c>
      <c r="B79" t="n">
        <v>-0.07427462750591381</v>
      </c>
      <c r="C79" t="n">
        <v>3.704166666666667</v>
      </c>
      <c r="D79" t="n">
        <v>0.5269241068660293</v>
      </c>
      <c r="E79" t="n">
        <v>0.0897376461963863</v>
      </c>
      <c r="F79">
        <f>100*(1-(COUNTIF($B$2:$B$145,"&lt;"&amp;B79)+1)/COUNT($B$2:$B$145))</f>
        <v/>
      </c>
      <c r="G79">
        <f>100*(1-(COUNTIF($C$2:$C$145,"&lt;"&amp;C79)+1)/COUNT($C$2:$C$145))</f>
        <v/>
      </c>
      <c r="H79">
        <f>100*(1-(COUNTIF($D$2:$D$145,"&lt;"&amp;D79)+1)/COUNT($D$2:$D$145))</f>
        <v/>
      </c>
      <c r="I79">
        <f>100*(1-(COUNTIF($E$2:$E$145,"&lt;"&amp;E79)+1)/COUNT($E$2:$E$145))</f>
        <v/>
      </c>
      <c r="J79">
        <f>IF(('8_전국진단'!$E$7+'8_전국진단'!$H$7+'8_전국진단'!$K$7+'8_전국진단'!$N$7)&lt;=0,AVERAGE(F79:I79),(F79*'8_전국진단'!$E$7+G79*'8_전국진단'!$H$7+H79*'8_전국진단'!$K$7+I79*'8_전국진단'!$N$7)/('8_전국진단'!$E$7+'8_전국진단'!$H$7+'8_전국진단'!$K$7+'8_전국진단'!$N$7))</f>
        <v/>
      </c>
      <c r="K79">
        <f>RANK(J79,$J$2:$J$145,0)</f>
        <v/>
      </c>
      <c r="L79">
        <f>TRIM(IF(F79&gt;=75,"체험 ","")&amp;IF(G79&gt;=75,"숙박 ","")&amp;IF(H79&gt;=75,"저녁 ","")&amp;IF(I79&gt;=75,"야간",""))</f>
        <v/>
      </c>
    </row>
    <row r="80">
      <c r="A80" t="inlineStr">
        <is>
          <t>칠곡군</t>
        </is>
      </c>
      <c r="B80" t="n">
        <v>-0.0139921049233137</v>
      </c>
      <c r="C80" t="n">
        <v>3.909166666666667</v>
      </c>
      <c r="D80" t="n">
        <v>0.5172306648446244</v>
      </c>
      <c r="E80" t="n">
        <v>0.0769141863877843</v>
      </c>
      <c r="F80">
        <f>100*(1-(COUNTIF($B$2:$B$145,"&lt;"&amp;B80)+1)/COUNT($B$2:$B$145))</f>
        <v/>
      </c>
      <c r="G80">
        <f>100*(1-(COUNTIF($C$2:$C$145,"&lt;"&amp;C80)+1)/COUNT($C$2:$C$145))</f>
        <v/>
      </c>
      <c r="H80">
        <f>100*(1-(COUNTIF($D$2:$D$145,"&lt;"&amp;D80)+1)/COUNT($D$2:$D$145))</f>
        <v/>
      </c>
      <c r="I80">
        <f>100*(1-(COUNTIF($E$2:$E$145,"&lt;"&amp;E80)+1)/COUNT($E$2:$E$145))</f>
        <v/>
      </c>
      <c r="J80">
        <f>IF(('8_전국진단'!$E$7+'8_전국진단'!$H$7+'8_전국진단'!$K$7+'8_전국진단'!$N$7)&lt;=0,AVERAGE(F80:I80),(F80*'8_전국진단'!$E$7+G80*'8_전국진단'!$H$7+H80*'8_전국진단'!$K$7+I80*'8_전국진단'!$N$7)/('8_전국진단'!$E$7+'8_전국진단'!$H$7+'8_전국진단'!$K$7+'8_전국진단'!$N$7))</f>
        <v/>
      </c>
      <c r="K80">
        <f>RANK(J80,$J$2:$J$145,0)</f>
        <v/>
      </c>
      <c r="L80">
        <f>TRIM(IF(F80&gt;=75,"체험 ","")&amp;IF(G80&gt;=75,"숙박 ","")&amp;IF(H80&gt;=75,"저녁 ","")&amp;IF(I80&gt;=75,"야간",""))</f>
        <v/>
      </c>
    </row>
    <row r="81">
      <c r="A81" t="inlineStr">
        <is>
          <t>영암군</t>
        </is>
      </c>
      <c r="B81" t="n">
        <v>0.7938402267014462</v>
      </c>
      <c r="C81" t="n">
        <v>3.923333333333334</v>
      </c>
      <c r="D81" t="n">
        <v>0.4368465701168799</v>
      </c>
      <c r="E81" t="n">
        <v>0.07499984101951</v>
      </c>
      <c r="F81">
        <f>100*(1-(COUNTIF($B$2:$B$145,"&lt;"&amp;B81)+1)/COUNT($B$2:$B$145))</f>
        <v/>
      </c>
      <c r="G81">
        <f>100*(1-(COUNTIF($C$2:$C$145,"&lt;"&amp;C81)+1)/COUNT($C$2:$C$145))</f>
        <v/>
      </c>
      <c r="H81">
        <f>100*(1-(COUNTIF($D$2:$D$145,"&lt;"&amp;D81)+1)/COUNT($D$2:$D$145))</f>
        <v/>
      </c>
      <c r="I81">
        <f>100*(1-(COUNTIF($E$2:$E$145,"&lt;"&amp;E81)+1)/COUNT($E$2:$E$145))</f>
        <v/>
      </c>
      <c r="J81">
        <f>IF(('8_전국진단'!$E$7+'8_전국진단'!$H$7+'8_전국진단'!$K$7+'8_전국진단'!$N$7)&lt;=0,AVERAGE(F81:I81),(F81*'8_전국진단'!$E$7+G81*'8_전국진단'!$H$7+H81*'8_전국진단'!$K$7+I81*'8_전국진단'!$N$7)/('8_전국진단'!$E$7+'8_전국진단'!$H$7+'8_전국진단'!$K$7+'8_전국진단'!$N$7))</f>
        <v/>
      </c>
      <c r="K81">
        <f>RANK(J81,$J$2:$J$145,0)</f>
        <v/>
      </c>
      <c r="L81">
        <f>TRIM(IF(F81&gt;=75,"체험 ","")&amp;IF(G81&gt;=75,"숙박 ","")&amp;IF(H81&gt;=75,"저녁 ","")&amp;IF(I81&gt;=75,"야간",""))</f>
        <v/>
      </c>
    </row>
    <row r="82">
      <c r="A82" t="inlineStr">
        <is>
          <t>태안군</t>
        </is>
      </c>
      <c r="B82" t="n">
        <v>-0.0958554489491808</v>
      </c>
      <c r="C82" t="n">
        <v>2.605833333333333</v>
      </c>
      <c r="D82" t="n">
        <v>0.5753797700752091</v>
      </c>
      <c r="E82" t="n">
        <v>0.1209439249804594</v>
      </c>
      <c r="F82">
        <f>100*(1-(COUNTIF($B$2:$B$145,"&lt;"&amp;B82)+1)/COUNT($B$2:$B$145))</f>
        <v/>
      </c>
      <c r="G82">
        <f>100*(1-(COUNTIF($C$2:$C$145,"&lt;"&amp;C82)+1)/COUNT($C$2:$C$145))</f>
        <v/>
      </c>
      <c r="H82">
        <f>100*(1-(COUNTIF($D$2:$D$145,"&lt;"&amp;D82)+1)/COUNT($D$2:$D$145))</f>
        <v/>
      </c>
      <c r="I82">
        <f>100*(1-(COUNTIF($E$2:$E$145,"&lt;"&amp;E82)+1)/COUNT($E$2:$E$145))</f>
        <v/>
      </c>
      <c r="J82">
        <f>IF(('8_전국진단'!$E$7+'8_전국진단'!$H$7+'8_전국진단'!$K$7+'8_전국진단'!$N$7)&lt;=0,AVERAGE(F82:I82),(F82*'8_전국진단'!$E$7+G82*'8_전국진단'!$H$7+H82*'8_전국진단'!$K$7+I82*'8_전국진단'!$N$7)/('8_전국진단'!$E$7+'8_전국진단'!$H$7+'8_전국진단'!$K$7+'8_전국진단'!$N$7))</f>
        <v/>
      </c>
      <c r="K82">
        <f>RANK(J82,$J$2:$J$145,0)</f>
        <v/>
      </c>
      <c r="L82">
        <f>TRIM(IF(F82&gt;=75,"체험 ","")&amp;IF(G82&gt;=75,"숙박 ","")&amp;IF(H82&gt;=75,"저녁 ","")&amp;IF(I82&gt;=75,"야간",""))</f>
        <v/>
      </c>
    </row>
    <row r="83">
      <c r="A83" t="inlineStr">
        <is>
          <t>논산시</t>
        </is>
      </c>
      <c r="B83" t="n">
        <v>-0.0334678809961439</v>
      </c>
      <c r="C83" t="n">
        <v>3.736666666666667</v>
      </c>
      <c r="D83" t="n">
        <v>0.511996402980599</v>
      </c>
      <c r="E83" t="n">
        <v>0.08831703816286481</v>
      </c>
      <c r="F83">
        <f>100*(1-(COUNTIF($B$2:$B$145,"&lt;"&amp;B83)+1)/COUNT($B$2:$B$145))</f>
        <v/>
      </c>
      <c r="G83">
        <f>100*(1-(COUNTIF($C$2:$C$145,"&lt;"&amp;C83)+1)/COUNT($C$2:$C$145))</f>
        <v/>
      </c>
      <c r="H83">
        <f>100*(1-(COUNTIF($D$2:$D$145,"&lt;"&amp;D83)+1)/COUNT($D$2:$D$145))</f>
        <v/>
      </c>
      <c r="I83">
        <f>100*(1-(COUNTIF($E$2:$E$145,"&lt;"&amp;E83)+1)/COUNT($E$2:$E$145))</f>
        <v/>
      </c>
      <c r="J83">
        <f>IF(('8_전국진단'!$E$7+'8_전국진단'!$H$7+'8_전국진단'!$K$7+'8_전국진단'!$N$7)&lt;=0,AVERAGE(F83:I83),(F83*'8_전국진단'!$E$7+G83*'8_전국진단'!$H$7+H83*'8_전국진단'!$K$7+I83*'8_전국진단'!$N$7)/('8_전국진단'!$E$7+'8_전국진단'!$H$7+'8_전국진단'!$K$7+'8_전국진단'!$N$7))</f>
        <v/>
      </c>
      <c r="K83">
        <f>RANK(J83,$J$2:$J$145,0)</f>
        <v/>
      </c>
      <c r="L83">
        <f>TRIM(IF(F83&gt;=75,"체험 ","")&amp;IF(G83&gt;=75,"숙박 ","")&amp;IF(H83&gt;=75,"저녁 ","")&amp;IF(I83&gt;=75,"야간",""))</f>
        <v/>
      </c>
    </row>
    <row r="84">
      <c r="A84" t="inlineStr">
        <is>
          <t>강릉시</t>
        </is>
      </c>
      <c r="B84" t="n">
        <v>-0.1484800086529559</v>
      </c>
      <c r="C84" t="n">
        <v>2.865833333333333</v>
      </c>
      <c r="D84" t="n">
        <v>0.5869594982094863</v>
      </c>
      <c r="E84" t="n">
        <v>0.1248103583746404</v>
      </c>
      <c r="F84">
        <f>100*(1-(COUNTIF($B$2:$B$145,"&lt;"&amp;B84)+1)/COUNT($B$2:$B$145))</f>
        <v/>
      </c>
      <c r="G84">
        <f>100*(1-(COUNTIF($C$2:$C$145,"&lt;"&amp;C84)+1)/COUNT($C$2:$C$145))</f>
        <v/>
      </c>
      <c r="H84">
        <f>100*(1-(COUNTIF($D$2:$D$145,"&lt;"&amp;D84)+1)/COUNT($D$2:$D$145))</f>
        <v/>
      </c>
      <c r="I84">
        <f>100*(1-(COUNTIF($E$2:$E$145,"&lt;"&amp;E84)+1)/COUNT($E$2:$E$145))</f>
        <v/>
      </c>
      <c r="J84">
        <f>IF(('8_전국진단'!$E$7+'8_전국진단'!$H$7+'8_전국진단'!$K$7+'8_전국진단'!$N$7)&lt;=0,AVERAGE(F84:I84),(F84*'8_전국진단'!$E$7+G84*'8_전국진단'!$H$7+H84*'8_전국진단'!$K$7+I84*'8_전국진단'!$N$7)/('8_전국진단'!$E$7+'8_전국진단'!$H$7+'8_전국진단'!$K$7+'8_전국진단'!$N$7))</f>
        <v/>
      </c>
      <c r="K84">
        <f>RANK(J84,$J$2:$J$145,0)</f>
        <v/>
      </c>
      <c r="L84">
        <f>TRIM(IF(F84&gt;=75,"체험 ","")&amp;IF(G84&gt;=75,"숙박 ","")&amp;IF(H84&gt;=75,"저녁 ","")&amp;IF(I84&gt;=75,"야간",""))</f>
        <v/>
      </c>
    </row>
    <row r="85">
      <c r="A85" t="inlineStr">
        <is>
          <t>파주시</t>
        </is>
      </c>
      <c r="B85" t="n">
        <v>-0.0249741710093854</v>
      </c>
      <c r="C85" t="n">
        <v>3.5375</v>
      </c>
      <c r="D85" t="n">
        <v>0.5295112256297564</v>
      </c>
      <c r="E85" t="n">
        <v>0.0953882693290997</v>
      </c>
      <c r="F85">
        <f>100*(1-(COUNTIF($B$2:$B$145,"&lt;"&amp;B85)+1)/COUNT($B$2:$B$145))</f>
        <v/>
      </c>
      <c r="G85">
        <f>100*(1-(COUNTIF($C$2:$C$145,"&lt;"&amp;C85)+1)/COUNT($C$2:$C$145))</f>
        <v/>
      </c>
      <c r="H85">
        <f>100*(1-(COUNTIF($D$2:$D$145,"&lt;"&amp;D85)+1)/COUNT($D$2:$D$145))</f>
        <v/>
      </c>
      <c r="I85">
        <f>100*(1-(COUNTIF($E$2:$E$145,"&lt;"&amp;E85)+1)/COUNT($E$2:$E$145))</f>
        <v/>
      </c>
      <c r="J85">
        <f>IF(('8_전국진단'!$E$7+'8_전국진단'!$H$7+'8_전국진단'!$K$7+'8_전국진단'!$N$7)&lt;=0,AVERAGE(F85:I85),(F85*'8_전국진단'!$E$7+G85*'8_전국진단'!$H$7+H85*'8_전국진단'!$K$7+I85*'8_전국진단'!$N$7)/('8_전국진단'!$E$7+'8_전국진단'!$H$7+'8_전국진단'!$K$7+'8_전국진단'!$N$7))</f>
        <v/>
      </c>
      <c r="K85">
        <f>RANK(J85,$J$2:$J$145,0)</f>
        <v/>
      </c>
      <c r="L85">
        <f>TRIM(IF(F85&gt;=75,"체험 ","")&amp;IF(G85&gt;=75,"숙박 ","")&amp;IF(H85&gt;=75,"저녁 ","")&amp;IF(I85&gt;=75,"야간",""))</f>
        <v/>
      </c>
    </row>
    <row r="86">
      <c r="A86" t="inlineStr">
        <is>
          <t>이천시</t>
        </is>
      </c>
      <c r="B86" t="n">
        <v>-0.09579839730628049</v>
      </c>
      <c r="C86" t="n">
        <v>3.780833333333334</v>
      </c>
      <c r="D86" t="n">
        <v>0.5348123880963127</v>
      </c>
      <c r="E86" t="n">
        <v>0.08936800127074709</v>
      </c>
      <c r="F86">
        <f>100*(1-(COUNTIF($B$2:$B$145,"&lt;"&amp;B86)+1)/COUNT($B$2:$B$145))</f>
        <v/>
      </c>
      <c r="G86">
        <f>100*(1-(COUNTIF($C$2:$C$145,"&lt;"&amp;C86)+1)/COUNT($C$2:$C$145))</f>
        <v/>
      </c>
      <c r="H86">
        <f>100*(1-(COUNTIF($D$2:$D$145,"&lt;"&amp;D86)+1)/COUNT($D$2:$D$145))</f>
        <v/>
      </c>
      <c r="I86">
        <f>100*(1-(COUNTIF($E$2:$E$145,"&lt;"&amp;E86)+1)/COUNT($E$2:$E$145))</f>
        <v/>
      </c>
      <c r="J86">
        <f>IF(('8_전국진단'!$E$7+'8_전국진단'!$H$7+'8_전국진단'!$K$7+'8_전국진단'!$N$7)&lt;=0,AVERAGE(F86:I86),(F86*'8_전국진단'!$E$7+G86*'8_전국진단'!$H$7+H86*'8_전국진단'!$K$7+I86*'8_전국진단'!$N$7)/('8_전국진단'!$E$7+'8_전국진단'!$H$7+'8_전국진단'!$K$7+'8_전국진단'!$N$7))</f>
        <v/>
      </c>
      <c r="K86">
        <f>RANK(J86,$J$2:$J$145,0)</f>
        <v/>
      </c>
      <c r="L86">
        <f>TRIM(IF(F86&gt;=75,"체험 ","")&amp;IF(G86&gt;=75,"숙박 ","")&amp;IF(H86&gt;=75,"저녁 ","")&amp;IF(I86&gt;=75,"야간",""))</f>
        <v/>
      </c>
    </row>
    <row r="87">
      <c r="A87" t="inlineStr">
        <is>
          <t>거창군</t>
        </is>
      </c>
      <c r="B87" t="n">
        <v>-0.2405817323620388</v>
      </c>
      <c r="C87" t="n">
        <v>4.0925</v>
      </c>
      <c r="D87" t="n">
        <v>0.5104886083988251</v>
      </c>
      <c r="E87" t="n">
        <v>0.0984813642998629</v>
      </c>
      <c r="F87">
        <f>100*(1-(COUNTIF($B$2:$B$145,"&lt;"&amp;B87)+1)/COUNT($B$2:$B$145))</f>
        <v/>
      </c>
      <c r="G87">
        <f>100*(1-(COUNTIF($C$2:$C$145,"&lt;"&amp;C87)+1)/COUNT($C$2:$C$145))</f>
        <v/>
      </c>
      <c r="H87">
        <f>100*(1-(COUNTIF($D$2:$D$145,"&lt;"&amp;D87)+1)/COUNT($D$2:$D$145))</f>
        <v/>
      </c>
      <c r="I87">
        <f>100*(1-(COUNTIF($E$2:$E$145,"&lt;"&amp;E87)+1)/COUNT($E$2:$E$145))</f>
        <v/>
      </c>
      <c r="J87">
        <f>IF(('8_전국진단'!$E$7+'8_전국진단'!$H$7+'8_전국진단'!$K$7+'8_전국진단'!$N$7)&lt;=0,AVERAGE(F87:I87),(F87*'8_전국진단'!$E$7+G87*'8_전국진단'!$H$7+H87*'8_전국진단'!$K$7+I87*'8_전국진단'!$N$7)/('8_전국진단'!$E$7+'8_전국진단'!$H$7+'8_전국진단'!$K$7+'8_전국진단'!$N$7))</f>
        <v/>
      </c>
      <c r="K87">
        <f>RANK(J87,$J$2:$J$145,0)</f>
        <v/>
      </c>
      <c r="L87">
        <f>TRIM(IF(F87&gt;=75,"체험 ","")&amp;IF(G87&gt;=75,"숙박 ","")&amp;IF(H87&gt;=75,"저녁 ","")&amp;IF(I87&gt;=75,"야간",""))</f>
        <v/>
      </c>
    </row>
    <row r="88">
      <c r="A88" t="inlineStr">
        <is>
          <t>증평군</t>
        </is>
      </c>
      <c r="B88" t="n">
        <v>0.0250423490780784</v>
      </c>
      <c r="C88" t="n">
        <v>3.754166666666666</v>
      </c>
      <c r="D88" t="n">
        <v>0.5288504028897444</v>
      </c>
      <c r="E88" t="n">
        <v>0.078808554149098</v>
      </c>
      <c r="F88">
        <f>100*(1-(COUNTIF($B$2:$B$145,"&lt;"&amp;B88)+1)/COUNT($B$2:$B$145))</f>
        <v/>
      </c>
      <c r="G88">
        <f>100*(1-(COUNTIF($C$2:$C$145,"&lt;"&amp;C88)+1)/COUNT($C$2:$C$145))</f>
        <v/>
      </c>
      <c r="H88">
        <f>100*(1-(COUNTIF($D$2:$D$145,"&lt;"&amp;D88)+1)/COUNT($D$2:$D$145))</f>
        <v/>
      </c>
      <c r="I88">
        <f>100*(1-(COUNTIF($E$2:$E$145,"&lt;"&amp;E88)+1)/COUNT($E$2:$E$145))</f>
        <v/>
      </c>
      <c r="J88">
        <f>IF(('8_전국진단'!$E$7+'8_전국진단'!$H$7+'8_전국진단'!$K$7+'8_전국진단'!$N$7)&lt;=0,AVERAGE(F88:I88),(F88*'8_전국진단'!$E$7+G88*'8_전국진단'!$H$7+H88*'8_전국진단'!$K$7+I88*'8_전국진단'!$N$7)/('8_전국진단'!$E$7+'8_전국진단'!$H$7+'8_전국진단'!$K$7+'8_전국진단'!$N$7))</f>
        <v/>
      </c>
      <c r="K88">
        <f>RANK(J88,$J$2:$J$145,0)</f>
        <v/>
      </c>
      <c r="L88">
        <f>TRIM(IF(F88&gt;=75,"체험 ","")&amp;IF(G88&gt;=75,"숙박 ","")&amp;IF(H88&gt;=75,"저녁 ","")&amp;IF(I88&gt;=75,"야간",""))</f>
        <v/>
      </c>
    </row>
    <row r="89">
      <c r="A89" t="inlineStr">
        <is>
          <t>화성시</t>
        </is>
      </c>
      <c r="B89" t="n">
        <v>-0.141394000766589</v>
      </c>
      <c r="C89" t="n">
        <v>3.625833333333333</v>
      </c>
      <c r="D89" t="n">
        <v>0.5563913305318587</v>
      </c>
      <c r="E89" t="n">
        <v>0.09743141617106089</v>
      </c>
      <c r="F89">
        <f>100*(1-(COUNTIF($B$2:$B$145,"&lt;"&amp;B89)+1)/COUNT($B$2:$B$145))</f>
        <v/>
      </c>
      <c r="G89">
        <f>100*(1-(COUNTIF($C$2:$C$145,"&lt;"&amp;C89)+1)/COUNT($C$2:$C$145))</f>
        <v/>
      </c>
      <c r="H89">
        <f>100*(1-(COUNTIF($D$2:$D$145,"&lt;"&amp;D89)+1)/COUNT($D$2:$D$145))</f>
        <v/>
      </c>
      <c r="I89">
        <f>100*(1-(COUNTIF($E$2:$E$145,"&lt;"&amp;E89)+1)/COUNT($E$2:$E$145))</f>
        <v/>
      </c>
      <c r="J89">
        <f>IF(('8_전국진단'!$E$7+'8_전국진단'!$H$7+'8_전국진단'!$K$7+'8_전국진단'!$N$7)&lt;=0,AVERAGE(F89:I89),(F89*'8_전국진단'!$E$7+G89*'8_전국진단'!$H$7+H89*'8_전국진단'!$K$7+I89*'8_전국진단'!$N$7)/('8_전국진단'!$E$7+'8_전국진단'!$H$7+'8_전국진단'!$K$7+'8_전국진단'!$N$7))</f>
        <v/>
      </c>
      <c r="K89">
        <f>RANK(J89,$J$2:$J$145,0)</f>
        <v/>
      </c>
      <c r="L89">
        <f>TRIM(IF(F89&gt;=75,"체험 ","")&amp;IF(G89&gt;=75,"숙박 ","")&amp;IF(H89&gt;=75,"저녁 ","")&amp;IF(I89&gt;=75,"야간",""))</f>
        <v/>
      </c>
    </row>
    <row r="90">
      <c r="A90" t="inlineStr">
        <is>
          <t>광주시</t>
        </is>
      </c>
      <c r="B90" t="n">
        <v>0.0269979912057969</v>
      </c>
      <c r="C90" t="n">
        <v>3.408333333333333</v>
      </c>
      <c r="D90" t="n">
        <v>0.5452544593374233</v>
      </c>
      <c r="E90" t="n">
        <v>0.0940689640474696</v>
      </c>
      <c r="F90">
        <f>100*(1-(COUNTIF($B$2:$B$145,"&lt;"&amp;B90)+1)/COUNT($B$2:$B$145))</f>
        <v/>
      </c>
      <c r="G90">
        <f>100*(1-(COUNTIF($C$2:$C$145,"&lt;"&amp;C90)+1)/COUNT($C$2:$C$145))</f>
        <v/>
      </c>
      <c r="H90">
        <f>100*(1-(COUNTIF($D$2:$D$145,"&lt;"&amp;D90)+1)/COUNT($D$2:$D$145))</f>
        <v/>
      </c>
      <c r="I90">
        <f>100*(1-(COUNTIF($E$2:$E$145,"&lt;"&amp;E90)+1)/COUNT($E$2:$E$145))</f>
        <v/>
      </c>
      <c r="J90">
        <f>IF(('8_전국진단'!$E$7+'8_전국진단'!$H$7+'8_전국진단'!$K$7+'8_전국진단'!$N$7)&lt;=0,AVERAGE(F90:I90),(F90*'8_전국진단'!$E$7+G90*'8_전국진단'!$H$7+H90*'8_전국진단'!$K$7+I90*'8_전국진단'!$N$7)/('8_전국진단'!$E$7+'8_전국진단'!$H$7+'8_전국진단'!$K$7+'8_전국진단'!$N$7))</f>
        <v/>
      </c>
      <c r="K90">
        <f>RANK(J90,$J$2:$J$145,0)</f>
        <v/>
      </c>
      <c r="L90">
        <f>TRIM(IF(F90&gt;=75,"체험 ","")&amp;IF(G90&gt;=75,"숙박 ","")&amp;IF(H90&gt;=75,"저녁 ","")&amp;IF(I90&gt;=75,"야간",""))</f>
        <v/>
      </c>
    </row>
    <row r="91">
      <c r="A91" t="inlineStr">
        <is>
          <t>시흥시</t>
        </is>
      </c>
      <c r="B91" t="n">
        <v>-0.0492164014152981</v>
      </c>
      <c r="C91" t="n">
        <v>3.530833333333333</v>
      </c>
      <c r="D91" t="n">
        <v>0.5682257185376226</v>
      </c>
      <c r="E91" t="n">
        <v>0.0950456059673503</v>
      </c>
      <c r="F91">
        <f>100*(1-(COUNTIF($B$2:$B$145,"&lt;"&amp;B91)+1)/COUNT($B$2:$B$145))</f>
        <v/>
      </c>
      <c r="G91">
        <f>100*(1-(COUNTIF($C$2:$C$145,"&lt;"&amp;C91)+1)/COUNT($C$2:$C$145))</f>
        <v/>
      </c>
      <c r="H91">
        <f>100*(1-(COUNTIF($D$2:$D$145,"&lt;"&amp;D91)+1)/COUNT($D$2:$D$145))</f>
        <v/>
      </c>
      <c r="I91">
        <f>100*(1-(COUNTIF($E$2:$E$145,"&lt;"&amp;E91)+1)/COUNT($E$2:$E$145))</f>
        <v/>
      </c>
      <c r="J91">
        <f>IF(('8_전국진단'!$E$7+'8_전국진단'!$H$7+'8_전국진단'!$K$7+'8_전국진단'!$N$7)&lt;=0,AVERAGE(F91:I91),(F91*'8_전국진단'!$E$7+G91*'8_전국진단'!$H$7+H91*'8_전국진단'!$K$7+I91*'8_전국진단'!$N$7)/('8_전국진단'!$E$7+'8_전국진단'!$H$7+'8_전국진단'!$K$7+'8_전국진단'!$N$7))</f>
        <v/>
      </c>
      <c r="K91">
        <f>RANK(J91,$J$2:$J$145,0)</f>
        <v/>
      </c>
      <c r="L91">
        <f>TRIM(IF(F91&gt;=75,"체험 ","")&amp;IF(G91&gt;=75,"숙박 ","")&amp;IF(H91&gt;=75,"저녁 ","")&amp;IF(I91&gt;=75,"야간",""))</f>
        <v/>
      </c>
    </row>
    <row r="92">
      <c r="A92" t="inlineStr">
        <is>
          <t>영광군</t>
        </is>
      </c>
      <c r="B92" t="n">
        <v>0.100750488764491</v>
      </c>
      <c r="C92" t="n">
        <v>3.569166666666666</v>
      </c>
      <c r="D92" t="n">
        <v>0.4946842205616969</v>
      </c>
      <c r="E92" t="n">
        <v>0.09569502146208959</v>
      </c>
      <c r="F92">
        <f>100*(1-(COUNTIF($B$2:$B$145,"&lt;"&amp;B92)+1)/COUNT($B$2:$B$145))</f>
        <v/>
      </c>
      <c r="G92">
        <f>100*(1-(COUNTIF($C$2:$C$145,"&lt;"&amp;C92)+1)/COUNT($C$2:$C$145))</f>
        <v/>
      </c>
      <c r="H92">
        <f>100*(1-(COUNTIF($D$2:$D$145,"&lt;"&amp;D92)+1)/COUNT($D$2:$D$145))</f>
        <v/>
      </c>
      <c r="I92">
        <f>100*(1-(COUNTIF($E$2:$E$145,"&lt;"&amp;E92)+1)/COUNT($E$2:$E$145))</f>
        <v/>
      </c>
      <c r="J92">
        <f>IF(('8_전국진단'!$E$7+'8_전국진단'!$H$7+'8_전국진단'!$K$7+'8_전국진단'!$N$7)&lt;=0,AVERAGE(F92:I92),(F92*'8_전국진단'!$E$7+G92*'8_전국진단'!$H$7+H92*'8_전국진단'!$K$7+I92*'8_전국진단'!$N$7)/('8_전국진단'!$E$7+'8_전국진단'!$H$7+'8_전국진단'!$K$7+'8_전국진단'!$N$7))</f>
        <v/>
      </c>
      <c r="K92">
        <f>RANK(J92,$J$2:$J$145,0)</f>
        <v/>
      </c>
      <c r="L92">
        <f>TRIM(IF(F92&gt;=75,"체험 ","")&amp;IF(G92&gt;=75,"숙박 ","")&amp;IF(H92&gt;=75,"저녁 ","")&amp;IF(I92&gt;=75,"야간",""))</f>
        <v/>
      </c>
    </row>
    <row r="93">
      <c r="A93" t="inlineStr">
        <is>
          <t>영주시</t>
        </is>
      </c>
      <c r="B93" t="n">
        <v>-0.2898434545754597</v>
      </c>
      <c r="C93" t="n">
        <v>3.563333333333333</v>
      </c>
      <c r="D93" t="n">
        <v>0.5723657144998008</v>
      </c>
      <c r="E93" t="n">
        <v>0.1088552232344782</v>
      </c>
      <c r="F93">
        <f>100*(1-(COUNTIF($B$2:$B$145,"&lt;"&amp;B93)+1)/COUNT($B$2:$B$145))</f>
        <v/>
      </c>
      <c r="G93">
        <f>100*(1-(COUNTIF($C$2:$C$145,"&lt;"&amp;C93)+1)/COUNT($C$2:$C$145))</f>
        <v/>
      </c>
      <c r="H93">
        <f>100*(1-(COUNTIF($D$2:$D$145,"&lt;"&amp;D93)+1)/COUNT($D$2:$D$145))</f>
        <v/>
      </c>
      <c r="I93">
        <f>100*(1-(COUNTIF($E$2:$E$145,"&lt;"&amp;E93)+1)/COUNT($E$2:$E$145))</f>
        <v/>
      </c>
      <c r="J93">
        <f>IF(('8_전국진단'!$E$7+'8_전국진단'!$H$7+'8_전국진단'!$K$7+'8_전국진단'!$N$7)&lt;=0,AVERAGE(F93:I93),(F93*'8_전국진단'!$E$7+G93*'8_전국진단'!$H$7+H93*'8_전국진단'!$K$7+I93*'8_전국진단'!$N$7)/('8_전국진단'!$E$7+'8_전국진단'!$H$7+'8_전국진단'!$K$7+'8_전국진단'!$N$7))</f>
        <v/>
      </c>
      <c r="K93">
        <f>RANK(J93,$J$2:$J$145,0)</f>
        <v/>
      </c>
      <c r="L93">
        <f>TRIM(IF(F93&gt;=75,"체험 ","")&amp;IF(G93&gt;=75,"숙박 ","")&amp;IF(H93&gt;=75,"저녁 ","")&amp;IF(I93&gt;=75,"야간",""))</f>
        <v/>
      </c>
    </row>
    <row r="94">
      <c r="A94" t="inlineStr">
        <is>
          <t>가평군</t>
        </is>
      </c>
      <c r="B94" t="n">
        <v>0.2641719373969351</v>
      </c>
      <c r="C94" t="n">
        <v>2.911666666666666</v>
      </c>
      <c r="D94" t="n">
        <v>0.5356730536145403</v>
      </c>
      <c r="E94" t="n">
        <v>0.0997567295666897</v>
      </c>
      <c r="F94">
        <f>100*(1-(COUNTIF($B$2:$B$145,"&lt;"&amp;B94)+1)/COUNT($B$2:$B$145))</f>
        <v/>
      </c>
      <c r="G94">
        <f>100*(1-(COUNTIF($C$2:$C$145,"&lt;"&amp;C94)+1)/COUNT($C$2:$C$145))</f>
        <v/>
      </c>
      <c r="H94">
        <f>100*(1-(COUNTIF($D$2:$D$145,"&lt;"&amp;D94)+1)/COUNT($D$2:$D$145))</f>
        <v/>
      </c>
      <c r="I94">
        <f>100*(1-(COUNTIF($E$2:$E$145,"&lt;"&amp;E94)+1)/COUNT($E$2:$E$145))</f>
        <v/>
      </c>
      <c r="J94">
        <f>IF(('8_전국진단'!$E$7+'8_전국진단'!$H$7+'8_전국진단'!$K$7+'8_전국진단'!$N$7)&lt;=0,AVERAGE(F94:I94),(F94*'8_전국진단'!$E$7+G94*'8_전국진단'!$H$7+H94*'8_전국진단'!$K$7+I94*'8_전국진단'!$N$7)/('8_전국진단'!$E$7+'8_전국진단'!$H$7+'8_전국진단'!$K$7+'8_전국진단'!$N$7))</f>
        <v/>
      </c>
      <c r="K94">
        <f>RANK(J94,$J$2:$J$145,0)</f>
        <v/>
      </c>
      <c r="L94">
        <f>TRIM(IF(F94&gt;=75,"체험 ","")&amp;IF(G94&gt;=75,"숙박 ","")&amp;IF(H94&gt;=75,"저녁 ","")&amp;IF(I94&gt;=75,"야간",""))</f>
        <v/>
      </c>
    </row>
    <row r="95">
      <c r="A95" t="inlineStr">
        <is>
          <t>아산시</t>
        </is>
      </c>
      <c r="B95" t="n">
        <v>-0.1558295056351516</v>
      </c>
      <c r="C95" t="n">
        <v>3.689166666666667</v>
      </c>
      <c r="D95" t="n">
        <v>0.5468407555104012</v>
      </c>
      <c r="E95" t="n">
        <v>0.09907048607950469</v>
      </c>
      <c r="F95">
        <f>100*(1-(COUNTIF($B$2:$B$145,"&lt;"&amp;B95)+1)/COUNT($B$2:$B$145))</f>
        <v/>
      </c>
      <c r="G95">
        <f>100*(1-(COUNTIF($C$2:$C$145,"&lt;"&amp;C95)+1)/COUNT($C$2:$C$145))</f>
        <v/>
      </c>
      <c r="H95">
        <f>100*(1-(COUNTIF($D$2:$D$145,"&lt;"&amp;D95)+1)/COUNT($D$2:$D$145))</f>
        <v/>
      </c>
      <c r="I95">
        <f>100*(1-(COUNTIF($E$2:$E$145,"&lt;"&amp;E95)+1)/COUNT($E$2:$E$145))</f>
        <v/>
      </c>
      <c r="J95">
        <f>IF(('8_전국진단'!$E$7+'8_전국진단'!$H$7+'8_전국진단'!$K$7+'8_전국진단'!$N$7)&lt;=0,AVERAGE(F95:I95),(F95*'8_전국진단'!$E$7+G95*'8_전국진단'!$H$7+H95*'8_전국진단'!$K$7+I95*'8_전국진단'!$N$7)/('8_전국진단'!$E$7+'8_전국진단'!$H$7+'8_전국진단'!$K$7+'8_전국진단'!$N$7))</f>
        <v/>
      </c>
      <c r="K95">
        <f>RANK(J95,$J$2:$J$145,0)</f>
        <v/>
      </c>
      <c r="L95">
        <f>TRIM(IF(F95&gt;=75,"체험 ","")&amp;IF(G95&gt;=75,"숙박 ","")&amp;IF(H95&gt;=75,"저녁 ","")&amp;IF(I95&gt;=75,"야간",""))</f>
        <v/>
      </c>
    </row>
    <row r="96">
      <c r="A96" t="inlineStr">
        <is>
          <t>하남시</t>
        </is>
      </c>
      <c r="B96" t="n">
        <v>-0.1252572405924427</v>
      </c>
      <c r="C96" t="n">
        <v>3.808333333333334</v>
      </c>
      <c r="D96" t="n">
        <v>0.5757526267901258</v>
      </c>
      <c r="E96" t="n">
        <v>0.08817838166589199</v>
      </c>
      <c r="F96">
        <f>100*(1-(COUNTIF($B$2:$B$145,"&lt;"&amp;B96)+1)/COUNT($B$2:$B$145))</f>
        <v/>
      </c>
      <c r="G96">
        <f>100*(1-(COUNTIF($C$2:$C$145,"&lt;"&amp;C96)+1)/COUNT($C$2:$C$145))</f>
        <v/>
      </c>
      <c r="H96">
        <f>100*(1-(COUNTIF($D$2:$D$145,"&lt;"&amp;D96)+1)/COUNT($D$2:$D$145))</f>
        <v/>
      </c>
      <c r="I96">
        <f>100*(1-(COUNTIF($E$2:$E$145,"&lt;"&amp;E96)+1)/COUNT($E$2:$E$145))</f>
        <v/>
      </c>
      <c r="J96">
        <f>IF(('8_전국진단'!$E$7+'8_전국진단'!$H$7+'8_전국진단'!$K$7+'8_전국진단'!$N$7)&lt;=0,AVERAGE(F96:I96),(F96*'8_전국진단'!$E$7+G96*'8_전국진단'!$H$7+H96*'8_전국진단'!$K$7+I96*'8_전국진단'!$N$7)/('8_전국진단'!$E$7+'8_전국진단'!$H$7+'8_전국진단'!$K$7+'8_전국진단'!$N$7))</f>
        <v/>
      </c>
      <c r="K96">
        <f>RANK(J96,$J$2:$J$145,0)</f>
        <v/>
      </c>
      <c r="L96">
        <f>TRIM(IF(F96&gt;=75,"체험 ","")&amp;IF(G96&gt;=75,"숙박 ","")&amp;IF(H96&gt;=75,"저녁 ","")&amp;IF(I96&gt;=75,"야간",""))</f>
        <v/>
      </c>
    </row>
    <row r="97">
      <c r="A97" t="inlineStr">
        <is>
          <t>고창군</t>
        </is>
      </c>
      <c r="B97" t="n">
        <v>0.1451971014513198</v>
      </c>
      <c r="C97" t="n">
        <v>3.906666666666666</v>
      </c>
      <c r="D97" t="n">
        <v>0.4708813385569198</v>
      </c>
      <c r="E97" t="n">
        <v>0.0889507225231863</v>
      </c>
      <c r="F97">
        <f>100*(1-(COUNTIF($B$2:$B$145,"&lt;"&amp;B97)+1)/COUNT($B$2:$B$145))</f>
        <v/>
      </c>
      <c r="G97">
        <f>100*(1-(COUNTIF($C$2:$C$145,"&lt;"&amp;C97)+1)/COUNT($C$2:$C$145))</f>
        <v/>
      </c>
      <c r="H97">
        <f>100*(1-(COUNTIF($D$2:$D$145,"&lt;"&amp;D97)+1)/COUNT($D$2:$D$145))</f>
        <v/>
      </c>
      <c r="I97">
        <f>100*(1-(COUNTIF($E$2:$E$145,"&lt;"&amp;E97)+1)/COUNT($E$2:$E$145))</f>
        <v/>
      </c>
      <c r="J97">
        <f>IF(('8_전국진단'!$E$7+'8_전국진단'!$H$7+'8_전국진단'!$K$7+'8_전국진단'!$N$7)&lt;=0,AVERAGE(F97:I97),(F97*'8_전국진단'!$E$7+G97*'8_전국진단'!$H$7+H97*'8_전국진단'!$K$7+I97*'8_전국진단'!$N$7)/('8_전국진단'!$E$7+'8_전국진단'!$H$7+'8_전국진단'!$K$7+'8_전국진단'!$N$7))</f>
        <v/>
      </c>
      <c r="K97">
        <f>RANK(J97,$J$2:$J$145,0)</f>
        <v/>
      </c>
      <c r="L97">
        <f>TRIM(IF(F97&gt;=75,"체험 ","")&amp;IF(G97&gt;=75,"숙박 ","")&amp;IF(H97&gt;=75,"저녁 ","")&amp;IF(I97&gt;=75,"야간",""))</f>
        <v/>
      </c>
    </row>
    <row r="98">
      <c r="A98" t="inlineStr">
        <is>
          <t>동해시</t>
        </is>
      </c>
      <c r="B98" t="n">
        <v>0.0166136158802965</v>
      </c>
      <c r="C98" t="n">
        <v>3.065</v>
      </c>
      <c r="D98" t="n">
        <v>0.5497486489975658</v>
      </c>
      <c r="E98" t="n">
        <v>0.1102537689964663</v>
      </c>
      <c r="F98">
        <f>100*(1-(COUNTIF($B$2:$B$145,"&lt;"&amp;B98)+1)/COUNT($B$2:$B$145))</f>
        <v/>
      </c>
      <c r="G98">
        <f>100*(1-(COUNTIF($C$2:$C$145,"&lt;"&amp;C98)+1)/COUNT($C$2:$C$145))</f>
        <v/>
      </c>
      <c r="H98">
        <f>100*(1-(COUNTIF($D$2:$D$145,"&lt;"&amp;D98)+1)/COUNT($D$2:$D$145))</f>
        <v/>
      </c>
      <c r="I98">
        <f>100*(1-(COUNTIF($E$2:$E$145,"&lt;"&amp;E98)+1)/COUNT($E$2:$E$145))</f>
        <v/>
      </c>
      <c r="J98">
        <f>IF(('8_전국진단'!$E$7+'8_전국진단'!$H$7+'8_전국진단'!$K$7+'8_전국진단'!$N$7)&lt;=0,AVERAGE(F98:I98),(F98*'8_전국진단'!$E$7+G98*'8_전국진단'!$H$7+H98*'8_전국진단'!$K$7+I98*'8_전국진단'!$N$7)/('8_전국진단'!$E$7+'8_전국진단'!$H$7+'8_전국진단'!$K$7+'8_전국진단'!$N$7))</f>
        <v/>
      </c>
      <c r="K98">
        <f>RANK(J98,$J$2:$J$145,0)</f>
        <v/>
      </c>
      <c r="L98">
        <f>TRIM(IF(F98&gt;=75,"체험 ","")&amp;IF(G98&gt;=75,"숙박 ","")&amp;IF(H98&gt;=75,"저녁 ","")&amp;IF(I98&gt;=75,"야간",""))</f>
        <v/>
      </c>
    </row>
    <row r="99">
      <c r="A99" t="inlineStr">
        <is>
          <t>남양주시</t>
        </is>
      </c>
      <c r="B99" t="n">
        <v>-0.0303751815156891</v>
      </c>
      <c r="C99" t="n">
        <v>3.604166666666667</v>
      </c>
      <c r="D99" t="n">
        <v>0.553845582677847</v>
      </c>
      <c r="E99" t="n">
        <v>0.0920390662341759</v>
      </c>
      <c r="F99">
        <f>100*(1-(COUNTIF($B$2:$B$145,"&lt;"&amp;B99)+1)/COUNT($B$2:$B$145))</f>
        <v/>
      </c>
      <c r="G99">
        <f>100*(1-(COUNTIF($C$2:$C$145,"&lt;"&amp;C99)+1)/COUNT($C$2:$C$145))</f>
        <v/>
      </c>
      <c r="H99">
        <f>100*(1-(COUNTIF($D$2:$D$145,"&lt;"&amp;D99)+1)/COUNT($D$2:$D$145))</f>
        <v/>
      </c>
      <c r="I99">
        <f>100*(1-(COUNTIF($E$2:$E$145,"&lt;"&amp;E99)+1)/COUNT($E$2:$E$145))</f>
        <v/>
      </c>
      <c r="J99">
        <f>IF(('8_전국진단'!$E$7+'8_전국진단'!$H$7+'8_전국진단'!$K$7+'8_전국진단'!$N$7)&lt;=0,AVERAGE(F99:I99),(F99*'8_전국진단'!$E$7+G99*'8_전국진단'!$H$7+H99*'8_전국진단'!$K$7+I99*'8_전국진단'!$N$7)/('8_전국진단'!$E$7+'8_전국진단'!$H$7+'8_전국진단'!$K$7+'8_전국진단'!$N$7))</f>
        <v/>
      </c>
      <c r="K99">
        <f>RANK(J99,$J$2:$J$145,0)</f>
        <v/>
      </c>
      <c r="L99">
        <f>TRIM(IF(F99&gt;=75,"체험 ","")&amp;IF(G99&gt;=75,"숙박 ","")&amp;IF(H99&gt;=75,"저녁 ","")&amp;IF(I99&gt;=75,"야간",""))</f>
        <v/>
      </c>
    </row>
    <row r="100">
      <c r="A100" t="inlineStr">
        <is>
          <t>충주시</t>
        </is>
      </c>
      <c r="B100" t="n">
        <v>-0.048099583088364</v>
      </c>
      <c r="C100" t="n">
        <v>3.481666666666667</v>
      </c>
      <c r="D100" t="n">
        <v>0.561792967880514</v>
      </c>
      <c r="E100" t="n">
        <v>0.1055006346416715</v>
      </c>
      <c r="F100">
        <f>100*(1-(COUNTIF($B$2:$B$145,"&lt;"&amp;B100)+1)/COUNT($B$2:$B$145))</f>
        <v/>
      </c>
      <c r="G100">
        <f>100*(1-(COUNTIF($C$2:$C$145,"&lt;"&amp;C100)+1)/COUNT($C$2:$C$145))</f>
        <v/>
      </c>
      <c r="H100">
        <f>100*(1-(COUNTIF($D$2:$D$145,"&lt;"&amp;D100)+1)/COUNT($D$2:$D$145))</f>
        <v/>
      </c>
      <c r="I100">
        <f>100*(1-(COUNTIF($E$2:$E$145,"&lt;"&amp;E100)+1)/COUNT($E$2:$E$145))</f>
        <v/>
      </c>
      <c r="J100">
        <f>IF(('8_전국진단'!$E$7+'8_전국진단'!$H$7+'8_전국진단'!$K$7+'8_전국진단'!$N$7)&lt;=0,AVERAGE(F100:I100),(F100*'8_전국진단'!$E$7+G100*'8_전국진단'!$H$7+H100*'8_전국진단'!$K$7+I100*'8_전국진단'!$N$7)/('8_전국진단'!$E$7+'8_전국진단'!$H$7+'8_전국진단'!$K$7+'8_전국진단'!$N$7))</f>
        <v/>
      </c>
      <c r="K100">
        <f>RANK(J100,$J$2:$J$145,0)</f>
        <v/>
      </c>
      <c r="L100">
        <f>TRIM(IF(F100&gt;=75,"체험 ","")&amp;IF(G100&gt;=75,"숙박 ","")&amp;IF(H100&gt;=75,"저녁 ","")&amp;IF(I100&gt;=75,"야간",""))</f>
        <v/>
      </c>
    </row>
    <row r="101">
      <c r="A101" t="inlineStr">
        <is>
          <t>사천시</t>
        </is>
      </c>
      <c r="B101" t="n">
        <v>0.1956529038788272</v>
      </c>
      <c r="C101" t="n">
        <v>3.655</v>
      </c>
      <c r="D101" t="n">
        <v>0.4996307895805609</v>
      </c>
      <c r="E101" t="n">
        <v>0.0901068322403025</v>
      </c>
      <c r="F101">
        <f>100*(1-(COUNTIF($B$2:$B$145,"&lt;"&amp;B101)+1)/COUNT($B$2:$B$145))</f>
        <v/>
      </c>
      <c r="G101">
        <f>100*(1-(COUNTIF($C$2:$C$145,"&lt;"&amp;C101)+1)/COUNT($C$2:$C$145))</f>
        <v/>
      </c>
      <c r="H101">
        <f>100*(1-(COUNTIF($D$2:$D$145,"&lt;"&amp;D101)+1)/COUNT($D$2:$D$145))</f>
        <v/>
      </c>
      <c r="I101">
        <f>100*(1-(COUNTIF($E$2:$E$145,"&lt;"&amp;E101)+1)/COUNT($E$2:$E$145))</f>
        <v/>
      </c>
      <c r="J101">
        <f>IF(('8_전국진단'!$E$7+'8_전국진단'!$H$7+'8_전국진단'!$K$7+'8_전국진단'!$N$7)&lt;=0,AVERAGE(F101:I101),(F101*'8_전국진단'!$E$7+G101*'8_전국진단'!$H$7+H101*'8_전국진단'!$K$7+I101*'8_전국진단'!$N$7)/('8_전국진단'!$E$7+'8_전국진단'!$H$7+'8_전국진단'!$K$7+'8_전국진단'!$N$7))</f>
        <v/>
      </c>
      <c r="K101">
        <f>RANK(J101,$J$2:$J$145,0)</f>
        <v/>
      </c>
      <c r="L101">
        <f>TRIM(IF(F101&gt;=75,"체험 ","")&amp;IF(G101&gt;=75,"숙박 ","")&amp;IF(H101&gt;=75,"저녁 ","")&amp;IF(I101&gt;=75,"야간",""))</f>
        <v/>
      </c>
    </row>
    <row r="102">
      <c r="A102" t="inlineStr">
        <is>
          <t>구리시</t>
        </is>
      </c>
      <c r="B102" t="n">
        <v>-0.0169152592890452</v>
      </c>
      <c r="C102" t="n">
        <v>3.514166666666667</v>
      </c>
      <c r="D102" t="n">
        <v>0.5995006155889838</v>
      </c>
      <c r="E102" t="n">
        <v>0.09130877843854961</v>
      </c>
      <c r="F102">
        <f>100*(1-(COUNTIF($B$2:$B$145,"&lt;"&amp;B102)+1)/COUNT($B$2:$B$145))</f>
        <v/>
      </c>
      <c r="G102">
        <f>100*(1-(COUNTIF($C$2:$C$145,"&lt;"&amp;C102)+1)/COUNT($C$2:$C$145))</f>
        <v/>
      </c>
      <c r="H102">
        <f>100*(1-(COUNTIF($D$2:$D$145,"&lt;"&amp;D102)+1)/COUNT($D$2:$D$145))</f>
        <v/>
      </c>
      <c r="I102">
        <f>100*(1-(COUNTIF($E$2:$E$145,"&lt;"&amp;E102)+1)/COUNT($E$2:$E$145))</f>
        <v/>
      </c>
      <c r="J102">
        <f>IF(('8_전국진단'!$E$7+'8_전국진단'!$H$7+'8_전국진단'!$K$7+'8_전국진단'!$N$7)&lt;=0,AVERAGE(F102:I102),(F102*'8_전국진단'!$E$7+G102*'8_전국진단'!$H$7+H102*'8_전국진단'!$K$7+I102*'8_전국진단'!$N$7)/('8_전국진단'!$E$7+'8_전국진단'!$H$7+'8_전국진단'!$K$7+'8_전국진단'!$N$7))</f>
        <v/>
      </c>
      <c r="K102">
        <f>RANK(J102,$J$2:$J$145,0)</f>
        <v/>
      </c>
      <c r="L102">
        <f>TRIM(IF(F102&gt;=75,"체험 ","")&amp;IF(G102&gt;=75,"숙박 ","")&amp;IF(H102&gt;=75,"저녁 ","")&amp;IF(I102&gt;=75,"야간",""))</f>
        <v/>
      </c>
    </row>
    <row r="103">
      <c r="A103" t="inlineStr">
        <is>
          <t>봉화군</t>
        </is>
      </c>
      <c r="B103" t="n">
        <v>0.7046622986860958</v>
      </c>
      <c r="C103" t="n">
        <v>3.71</v>
      </c>
      <c r="D103" t="n">
        <v>0.4564355392387935</v>
      </c>
      <c r="E103" t="n">
        <v>0.0911664444658086</v>
      </c>
      <c r="F103">
        <f>100*(1-(COUNTIF($B$2:$B$145,"&lt;"&amp;B103)+1)/COUNT($B$2:$B$145))</f>
        <v/>
      </c>
      <c r="G103">
        <f>100*(1-(COUNTIF($C$2:$C$145,"&lt;"&amp;C103)+1)/COUNT($C$2:$C$145))</f>
        <v/>
      </c>
      <c r="H103">
        <f>100*(1-(COUNTIF($D$2:$D$145,"&lt;"&amp;D103)+1)/COUNT($D$2:$D$145))</f>
        <v/>
      </c>
      <c r="I103">
        <f>100*(1-(COUNTIF($E$2:$E$145,"&lt;"&amp;E103)+1)/COUNT($E$2:$E$145))</f>
        <v/>
      </c>
      <c r="J103">
        <f>IF(('8_전국진단'!$E$7+'8_전국진단'!$H$7+'8_전국진단'!$K$7+'8_전국진단'!$N$7)&lt;=0,AVERAGE(F103:I103),(F103*'8_전국진단'!$E$7+G103*'8_전국진단'!$H$7+H103*'8_전국진단'!$K$7+I103*'8_전국진단'!$N$7)/('8_전국진단'!$E$7+'8_전국진단'!$H$7+'8_전국진단'!$K$7+'8_전국진단'!$N$7))</f>
        <v/>
      </c>
      <c r="K103">
        <f>RANK(J103,$J$2:$J$145,0)</f>
        <v/>
      </c>
      <c r="L103">
        <f>TRIM(IF(F103&gt;=75,"체험 ","")&amp;IF(G103&gt;=75,"숙박 ","")&amp;IF(H103&gt;=75,"저녁 ","")&amp;IF(I103&gt;=75,"야간",""))</f>
        <v/>
      </c>
    </row>
    <row r="104">
      <c r="A104" t="inlineStr">
        <is>
          <t>화천군</t>
        </is>
      </c>
      <c r="B104" t="n">
        <v>-0.0344508440076413</v>
      </c>
      <c r="C104" t="n">
        <v>3.901666666666667</v>
      </c>
      <c r="D104" t="n">
        <v>0.54320879158875</v>
      </c>
      <c r="E104" t="n">
        <v>0.08746528364576719</v>
      </c>
      <c r="F104">
        <f>100*(1-(COUNTIF($B$2:$B$145,"&lt;"&amp;B104)+1)/COUNT($B$2:$B$145))</f>
        <v/>
      </c>
      <c r="G104">
        <f>100*(1-(COUNTIF($C$2:$C$145,"&lt;"&amp;C104)+1)/COUNT($C$2:$C$145))</f>
        <v/>
      </c>
      <c r="H104">
        <f>100*(1-(COUNTIF($D$2:$D$145,"&lt;"&amp;D104)+1)/COUNT($D$2:$D$145))</f>
        <v/>
      </c>
      <c r="I104">
        <f>100*(1-(COUNTIF($E$2:$E$145,"&lt;"&amp;E104)+1)/COUNT($E$2:$E$145))</f>
        <v/>
      </c>
      <c r="J104">
        <f>IF(('8_전국진단'!$E$7+'8_전국진단'!$H$7+'8_전국진단'!$K$7+'8_전국진단'!$N$7)&lt;=0,AVERAGE(F104:I104),(F104*'8_전국진단'!$E$7+G104*'8_전국진단'!$H$7+H104*'8_전국진단'!$K$7+I104*'8_전국진단'!$N$7)/('8_전국진단'!$E$7+'8_전국진단'!$H$7+'8_전국진단'!$K$7+'8_전국진단'!$N$7))</f>
        <v/>
      </c>
      <c r="K104">
        <f>RANK(J104,$J$2:$J$145,0)</f>
        <v/>
      </c>
      <c r="L104">
        <f>TRIM(IF(F104&gt;=75,"체험 ","")&amp;IF(G104&gt;=75,"숙박 ","")&amp;IF(H104&gt;=75,"저녁 ","")&amp;IF(I104&gt;=75,"야간",""))</f>
        <v/>
      </c>
    </row>
    <row r="105">
      <c r="A105" t="inlineStr">
        <is>
          <t>무안군</t>
        </is>
      </c>
      <c r="B105" t="n">
        <v>-0.0164574253782086</v>
      </c>
      <c r="C105" t="n">
        <v>3.718333333333334</v>
      </c>
      <c r="D105" t="n">
        <v>0.5341264114175356</v>
      </c>
      <c r="E105" t="n">
        <v>0.0920252914699011</v>
      </c>
      <c r="F105">
        <f>100*(1-(COUNTIF($B$2:$B$145,"&lt;"&amp;B105)+1)/COUNT($B$2:$B$145))</f>
        <v/>
      </c>
      <c r="G105">
        <f>100*(1-(COUNTIF($C$2:$C$145,"&lt;"&amp;C105)+1)/COUNT($C$2:$C$145))</f>
        <v/>
      </c>
      <c r="H105">
        <f>100*(1-(COUNTIF($D$2:$D$145,"&lt;"&amp;D105)+1)/COUNT($D$2:$D$145))</f>
        <v/>
      </c>
      <c r="I105">
        <f>100*(1-(COUNTIF($E$2:$E$145,"&lt;"&amp;E105)+1)/COUNT($E$2:$E$145))</f>
        <v/>
      </c>
      <c r="J105">
        <f>IF(('8_전국진단'!$E$7+'8_전국진단'!$H$7+'8_전국진단'!$K$7+'8_전국진단'!$N$7)&lt;=0,AVERAGE(F105:I105),(F105*'8_전국진단'!$E$7+G105*'8_전국진단'!$H$7+H105*'8_전국진단'!$K$7+I105*'8_전국진단'!$N$7)/('8_전국진단'!$E$7+'8_전국진단'!$H$7+'8_전국진단'!$K$7+'8_전국진단'!$N$7))</f>
        <v/>
      </c>
      <c r="K105">
        <f>RANK(J105,$J$2:$J$145,0)</f>
        <v/>
      </c>
      <c r="L105">
        <f>TRIM(IF(F105&gt;=75,"체험 ","")&amp;IF(G105&gt;=75,"숙박 ","")&amp;IF(H105&gt;=75,"저녁 ","")&amp;IF(I105&gt;=75,"야간",""))</f>
        <v/>
      </c>
    </row>
    <row r="106">
      <c r="A106" t="inlineStr">
        <is>
          <t>안성시</t>
        </is>
      </c>
      <c r="B106" t="n">
        <v>0.1737257063329105</v>
      </c>
      <c r="C106" t="n">
        <v>3.654166666666667</v>
      </c>
      <c r="D106" t="n">
        <v>0.5409582250454924</v>
      </c>
      <c r="E106" t="n">
        <v>0.0846810162068185</v>
      </c>
      <c r="F106">
        <f>100*(1-(COUNTIF($B$2:$B$145,"&lt;"&amp;B106)+1)/COUNT($B$2:$B$145))</f>
        <v/>
      </c>
      <c r="G106">
        <f>100*(1-(COUNTIF($C$2:$C$145,"&lt;"&amp;C106)+1)/COUNT($C$2:$C$145))</f>
        <v/>
      </c>
      <c r="H106">
        <f>100*(1-(COUNTIF($D$2:$D$145,"&lt;"&amp;D106)+1)/COUNT($D$2:$D$145))</f>
        <v/>
      </c>
      <c r="I106">
        <f>100*(1-(COUNTIF($E$2:$E$145,"&lt;"&amp;E106)+1)/COUNT($E$2:$E$145))</f>
        <v/>
      </c>
      <c r="J106">
        <f>IF(('8_전국진단'!$E$7+'8_전국진단'!$H$7+'8_전국진단'!$K$7+'8_전국진단'!$N$7)&lt;=0,AVERAGE(F106:I106),(F106*'8_전국진단'!$E$7+G106*'8_전국진단'!$H$7+H106*'8_전국진단'!$K$7+I106*'8_전국진단'!$N$7)/('8_전국진단'!$E$7+'8_전국진단'!$H$7+'8_전국진단'!$K$7+'8_전국진단'!$N$7))</f>
        <v/>
      </c>
      <c r="K106">
        <f>RANK(J106,$J$2:$J$145,0)</f>
        <v/>
      </c>
      <c r="L106">
        <f>TRIM(IF(F106&gt;=75,"체험 ","")&amp;IF(G106&gt;=75,"숙박 ","")&amp;IF(H106&gt;=75,"저녁 ","")&amp;IF(I106&gt;=75,"야간",""))</f>
        <v/>
      </c>
    </row>
    <row r="107">
      <c r="A107" t="inlineStr">
        <is>
          <t>정선군</t>
        </is>
      </c>
      <c r="B107" t="n">
        <v>-0.0596465526315866</v>
      </c>
      <c r="C107" t="n">
        <v>3.061666666666667</v>
      </c>
      <c r="D107" t="n">
        <v>0.5934881155854679</v>
      </c>
      <c r="E107" t="n">
        <v>0.1330015357234269</v>
      </c>
      <c r="F107">
        <f>100*(1-(COUNTIF($B$2:$B$145,"&lt;"&amp;B107)+1)/COUNT($B$2:$B$145))</f>
        <v/>
      </c>
      <c r="G107">
        <f>100*(1-(COUNTIF($C$2:$C$145,"&lt;"&amp;C107)+1)/COUNT($C$2:$C$145))</f>
        <v/>
      </c>
      <c r="H107">
        <f>100*(1-(COUNTIF($D$2:$D$145,"&lt;"&amp;D107)+1)/COUNT($D$2:$D$145))</f>
        <v/>
      </c>
      <c r="I107">
        <f>100*(1-(COUNTIF($E$2:$E$145,"&lt;"&amp;E107)+1)/COUNT($E$2:$E$145))</f>
        <v/>
      </c>
      <c r="J107">
        <f>IF(('8_전국진단'!$E$7+'8_전국진단'!$H$7+'8_전국진단'!$K$7+'8_전국진단'!$N$7)&lt;=0,AVERAGE(F107:I107),(F107*'8_전국진단'!$E$7+G107*'8_전국진단'!$H$7+H107*'8_전국진단'!$K$7+I107*'8_전국진단'!$N$7)/('8_전국진단'!$E$7+'8_전국진단'!$H$7+'8_전국진단'!$K$7+'8_전국진단'!$N$7))</f>
        <v/>
      </c>
      <c r="K107">
        <f>RANK(J107,$J$2:$J$145,0)</f>
        <v/>
      </c>
      <c r="L107">
        <f>TRIM(IF(F107&gt;=75,"체험 ","")&amp;IF(G107&gt;=75,"숙박 ","")&amp;IF(H107&gt;=75,"저녁 ","")&amp;IF(I107&gt;=75,"야간",""))</f>
        <v/>
      </c>
    </row>
    <row r="108">
      <c r="A108" t="inlineStr">
        <is>
          <t>속초시</t>
        </is>
      </c>
      <c r="B108" t="n">
        <v>-0.0376349977876545</v>
      </c>
      <c r="C108" t="n">
        <v>2.570833333333333</v>
      </c>
      <c r="D108" t="n">
        <v>0.6656988787617016</v>
      </c>
      <c r="E108" t="n">
        <v>0.1326200296878224</v>
      </c>
      <c r="F108">
        <f>100*(1-(COUNTIF($B$2:$B$145,"&lt;"&amp;B108)+1)/COUNT($B$2:$B$145))</f>
        <v/>
      </c>
      <c r="G108">
        <f>100*(1-(COUNTIF($C$2:$C$145,"&lt;"&amp;C108)+1)/COUNT($C$2:$C$145))</f>
        <v/>
      </c>
      <c r="H108">
        <f>100*(1-(COUNTIF($D$2:$D$145,"&lt;"&amp;D108)+1)/COUNT($D$2:$D$145))</f>
        <v/>
      </c>
      <c r="I108">
        <f>100*(1-(COUNTIF($E$2:$E$145,"&lt;"&amp;E108)+1)/COUNT($E$2:$E$145))</f>
        <v/>
      </c>
      <c r="J108">
        <f>IF(('8_전국진단'!$E$7+'8_전국진단'!$H$7+'8_전국진단'!$K$7+'8_전국진단'!$N$7)&lt;=0,AVERAGE(F108:I108),(F108*'8_전국진단'!$E$7+G108*'8_전국진단'!$H$7+H108*'8_전국진단'!$K$7+I108*'8_전국진단'!$N$7)/('8_전국진단'!$E$7+'8_전국진단'!$H$7+'8_전국진단'!$K$7+'8_전국진단'!$N$7))</f>
        <v/>
      </c>
      <c r="K108">
        <f>RANK(J108,$J$2:$J$145,0)</f>
        <v/>
      </c>
      <c r="L108">
        <f>TRIM(IF(F108&gt;=75,"체험 ","")&amp;IF(G108&gt;=75,"숙박 ","")&amp;IF(H108&gt;=75,"저녁 ","")&amp;IF(I108&gt;=75,"야간",""))</f>
        <v/>
      </c>
    </row>
    <row r="109">
      <c r="A109" t="inlineStr">
        <is>
          <t>무주군</t>
        </is>
      </c>
      <c r="B109" t="n">
        <v>0.529800083538956</v>
      </c>
      <c r="C109" t="n">
        <v>3.4075</v>
      </c>
      <c r="D109" t="n">
        <v>0.5179540758103816</v>
      </c>
      <c r="E109" t="n">
        <v>0.1012016340304978</v>
      </c>
      <c r="F109">
        <f>100*(1-(COUNTIF($B$2:$B$145,"&lt;"&amp;B109)+1)/COUNT($B$2:$B$145))</f>
        <v/>
      </c>
      <c r="G109">
        <f>100*(1-(COUNTIF($C$2:$C$145,"&lt;"&amp;C109)+1)/COUNT($C$2:$C$145))</f>
        <v/>
      </c>
      <c r="H109">
        <f>100*(1-(COUNTIF($D$2:$D$145,"&lt;"&amp;D109)+1)/COUNT($D$2:$D$145))</f>
        <v/>
      </c>
      <c r="I109">
        <f>100*(1-(COUNTIF($E$2:$E$145,"&lt;"&amp;E109)+1)/COUNT($E$2:$E$145))</f>
        <v/>
      </c>
      <c r="J109">
        <f>IF(('8_전국진단'!$E$7+'8_전국진단'!$H$7+'8_전국진단'!$K$7+'8_전국진단'!$N$7)&lt;=0,AVERAGE(F109:I109),(F109*'8_전국진단'!$E$7+G109*'8_전국진단'!$H$7+H109*'8_전국진단'!$K$7+I109*'8_전국진단'!$N$7)/('8_전국진단'!$E$7+'8_전국진단'!$H$7+'8_전국진단'!$K$7+'8_전국진단'!$N$7))</f>
        <v/>
      </c>
      <c r="K109">
        <f>RANK(J109,$J$2:$J$145,0)</f>
        <v/>
      </c>
      <c r="L109">
        <f>TRIM(IF(F109&gt;=75,"체험 ","")&amp;IF(G109&gt;=75,"숙박 ","")&amp;IF(H109&gt;=75,"저녁 ","")&amp;IF(I109&gt;=75,"야간",""))</f>
        <v/>
      </c>
    </row>
    <row r="110">
      <c r="A110" t="inlineStr">
        <is>
          <t>여수시</t>
        </is>
      </c>
      <c r="B110" t="n">
        <v>-0.013976208688076</v>
      </c>
      <c r="C110" t="n">
        <v>2.6625</v>
      </c>
      <c r="D110" t="n">
        <v>0.6126570737815461</v>
      </c>
      <c r="E110" t="n">
        <v>0.1277570873001619</v>
      </c>
      <c r="F110">
        <f>100*(1-(COUNTIF($B$2:$B$145,"&lt;"&amp;B110)+1)/COUNT($B$2:$B$145))</f>
        <v/>
      </c>
      <c r="G110">
        <f>100*(1-(COUNTIF($C$2:$C$145,"&lt;"&amp;C110)+1)/COUNT($C$2:$C$145))</f>
        <v/>
      </c>
      <c r="H110">
        <f>100*(1-(COUNTIF($D$2:$D$145,"&lt;"&amp;D110)+1)/COUNT($D$2:$D$145))</f>
        <v/>
      </c>
      <c r="I110">
        <f>100*(1-(COUNTIF($E$2:$E$145,"&lt;"&amp;E110)+1)/COUNT($E$2:$E$145))</f>
        <v/>
      </c>
      <c r="J110">
        <f>IF(('8_전국진단'!$E$7+'8_전국진단'!$H$7+'8_전국진단'!$K$7+'8_전국진단'!$N$7)&lt;=0,AVERAGE(F110:I110),(F110*'8_전국진단'!$E$7+G110*'8_전국진단'!$H$7+H110*'8_전국진단'!$K$7+I110*'8_전국진단'!$N$7)/('8_전국진단'!$E$7+'8_전국진단'!$H$7+'8_전국진단'!$K$7+'8_전국진단'!$N$7))</f>
        <v/>
      </c>
      <c r="K110">
        <f>RANK(J110,$J$2:$J$145,0)</f>
        <v/>
      </c>
      <c r="L110">
        <f>TRIM(IF(F110&gt;=75,"체험 ","")&amp;IF(G110&gt;=75,"숙박 ","")&amp;IF(H110&gt;=75,"저녁 ","")&amp;IF(I110&gt;=75,"야간",""))</f>
        <v/>
      </c>
    </row>
    <row r="111">
      <c r="A111" t="inlineStr">
        <is>
          <t>장흥군</t>
        </is>
      </c>
      <c r="B111" t="n">
        <v>0.4294315166189713</v>
      </c>
      <c r="C111" t="n">
        <v>3.66</v>
      </c>
      <c r="D111" t="n">
        <v>0.4986410043272827</v>
      </c>
      <c r="E111" t="n">
        <v>0.0922287472506798</v>
      </c>
      <c r="F111">
        <f>100*(1-(COUNTIF($B$2:$B$145,"&lt;"&amp;B111)+1)/COUNT($B$2:$B$145))</f>
        <v/>
      </c>
      <c r="G111">
        <f>100*(1-(COUNTIF($C$2:$C$145,"&lt;"&amp;C111)+1)/COUNT($C$2:$C$145))</f>
        <v/>
      </c>
      <c r="H111">
        <f>100*(1-(COUNTIF($D$2:$D$145,"&lt;"&amp;D111)+1)/COUNT($D$2:$D$145))</f>
        <v/>
      </c>
      <c r="I111">
        <f>100*(1-(COUNTIF($E$2:$E$145,"&lt;"&amp;E111)+1)/COUNT($E$2:$E$145))</f>
        <v/>
      </c>
      <c r="J111">
        <f>IF(('8_전국진단'!$E$7+'8_전국진단'!$H$7+'8_전국진단'!$K$7+'8_전국진단'!$N$7)&lt;=0,AVERAGE(F111:I111),(F111*'8_전국진단'!$E$7+G111*'8_전국진단'!$H$7+H111*'8_전국진단'!$K$7+I111*'8_전국진단'!$N$7)/('8_전국진단'!$E$7+'8_전국진단'!$H$7+'8_전국진단'!$K$7+'8_전국진단'!$N$7))</f>
        <v/>
      </c>
      <c r="K111">
        <f>RANK(J111,$J$2:$J$145,0)</f>
        <v/>
      </c>
      <c r="L111">
        <f>TRIM(IF(F111&gt;=75,"체험 ","")&amp;IF(G111&gt;=75,"숙박 ","")&amp;IF(H111&gt;=75,"저녁 ","")&amp;IF(I111&gt;=75,"야간",""))</f>
        <v/>
      </c>
    </row>
    <row r="112">
      <c r="A112" t="inlineStr">
        <is>
          <t>평창군</t>
        </is>
      </c>
      <c r="B112" t="n">
        <v>0.3155940091425293</v>
      </c>
      <c r="C112" t="n">
        <v>3.05</v>
      </c>
      <c r="D112" t="n">
        <v>0.5364684650543016</v>
      </c>
      <c r="E112" t="n">
        <v>0.1127027981546373</v>
      </c>
      <c r="F112">
        <f>100*(1-(COUNTIF($B$2:$B$145,"&lt;"&amp;B112)+1)/COUNT($B$2:$B$145))</f>
        <v/>
      </c>
      <c r="G112">
        <f>100*(1-(COUNTIF($C$2:$C$145,"&lt;"&amp;C112)+1)/COUNT($C$2:$C$145))</f>
        <v/>
      </c>
      <c r="H112">
        <f>100*(1-(COUNTIF($D$2:$D$145,"&lt;"&amp;D112)+1)/COUNT($D$2:$D$145))</f>
        <v/>
      </c>
      <c r="I112">
        <f>100*(1-(COUNTIF($E$2:$E$145,"&lt;"&amp;E112)+1)/COUNT($E$2:$E$145))</f>
        <v/>
      </c>
      <c r="J112">
        <f>IF(('8_전국진단'!$E$7+'8_전국진단'!$H$7+'8_전국진단'!$K$7+'8_전국진단'!$N$7)&lt;=0,AVERAGE(F112:I112),(F112*'8_전국진단'!$E$7+G112*'8_전국진단'!$H$7+H112*'8_전국진단'!$K$7+I112*'8_전국진단'!$N$7)/('8_전국진단'!$E$7+'8_전국진단'!$H$7+'8_전국진단'!$K$7+'8_전국진단'!$N$7))</f>
        <v/>
      </c>
      <c r="K112">
        <f>RANK(J112,$J$2:$J$145,0)</f>
        <v/>
      </c>
      <c r="L112">
        <f>TRIM(IF(F112&gt;=75,"체험 ","")&amp;IF(G112&gt;=75,"숙박 ","")&amp;IF(H112&gt;=75,"저녁 ","")&amp;IF(I112&gt;=75,"야간",""))</f>
        <v/>
      </c>
    </row>
    <row r="113">
      <c r="A113" t="inlineStr">
        <is>
          <t>익산시</t>
        </is>
      </c>
      <c r="B113" t="n">
        <v>-0.1190541794021663</v>
      </c>
      <c r="C113" t="n">
        <v>3.669166666666667</v>
      </c>
      <c r="D113" t="n">
        <v>0.5808930205765823</v>
      </c>
      <c r="E113" t="n">
        <v>0.102131079038315</v>
      </c>
      <c r="F113">
        <f>100*(1-(COUNTIF($B$2:$B$145,"&lt;"&amp;B113)+1)/COUNT($B$2:$B$145))</f>
        <v/>
      </c>
      <c r="G113">
        <f>100*(1-(COUNTIF($C$2:$C$145,"&lt;"&amp;C113)+1)/COUNT($C$2:$C$145))</f>
        <v/>
      </c>
      <c r="H113">
        <f>100*(1-(COUNTIF($D$2:$D$145,"&lt;"&amp;D113)+1)/COUNT($D$2:$D$145))</f>
        <v/>
      </c>
      <c r="I113">
        <f>100*(1-(COUNTIF($E$2:$E$145,"&lt;"&amp;E113)+1)/COUNT($E$2:$E$145))</f>
        <v/>
      </c>
      <c r="J113">
        <f>IF(('8_전국진단'!$E$7+'8_전국진단'!$H$7+'8_전국진단'!$K$7+'8_전국진단'!$N$7)&lt;=0,AVERAGE(F113:I113),(F113*'8_전국진단'!$E$7+G113*'8_전국진단'!$H$7+H113*'8_전국진단'!$K$7+I113*'8_전국진단'!$N$7)/('8_전국진단'!$E$7+'8_전국진단'!$H$7+'8_전국진단'!$K$7+'8_전국진단'!$N$7))</f>
        <v/>
      </c>
      <c r="K113">
        <f>RANK(J113,$J$2:$J$145,0)</f>
        <v/>
      </c>
      <c r="L113">
        <f>TRIM(IF(F113&gt;=75,"체험 ","")&amp;IF(G113&gt;=75,"숙박 ","")&amp;IF(H113&gt;=75,"저녁 ","")&amp;IF(I113&gt;=75,"야간",""))</f>
        <v/>
      </c>
    </row>
    <row r="114">
      <c r="A114" t="inlineStr">
        <is>
          <t>영동군</t>
        </is>
      </c>
      <c r="B114" t="n">
        <v>0.09470041006456401</v>
      </c>
      <c r="C114" t="n">
        <v>3.779166666666667</v>
      </c>
      <c r="D114" t="n">
        <v>0.5276693352760599</v>
      </c>
      <c r="E114" t="n">
        <v>0.0915009339495039</v>
      </c>
      <c r="F114">
        <f>100*(1-(COUNTIF($B$2:$B$145,"&lt;"&amp;B114)+1)/COUNT($B$2:$B$145))</f>
        <v/>
      </c>
      <c r="G114">
        <f>100*(1-(COUNTIF($C$2:$C$145,"&lt;"&amp;C114)+1)/COUNT($C$2:$C$145))</f>
        <v/>
      </c>
      <c r="H114">
        <f>100*(1-(COUNTIF($D$2:$D$145,"&lt;"&amp;D114)+1)/COUNT($D$2:$D$145))</f>
        <v/>
      </c>
      <c r="I114">
        <f>100*(1-(COUNTIF($E$2:$E$145,"&lt;"&amp;E114)+1)/COUNT($E$2:$E$145))</f>
        <v/>
      </c>
      <c r="J114">
        <f>IF(('8_전국진단'!$E$7+'8_전국진단'!$H$7+'8_전국진단'!$K$7+'8_전국진단'!$N$7)&lt;=0,AVERAGE(F114:I114),(F114*'8_전국진단'!$E$7+G114*'8_전국진단'!$H$7+H114*'8_전국진단'!$K$7+I114*'8_전국진단'!$N$7)/('8_전국진단'!$E$7+'8_전국진단'!$H$7+'8_전국진단'!$K$7+'8_전국진단'!$N$7))</f>
        <v/>
      </c>
      <c r="K114">
        <f>RANK(J114,$J$2:$J$145,0)</f>
        <v/>
      </c>
      <c r="L114">
        <f>TRIM(IF(F114&gt;=75,"체험 ","")&amp;IF(G114&gt;=75,"숙박 ","")&amp;IF(H114&gt;=75,"저녁 ","")&amp;IF(I114&gt;=75,"야간",""))</f>
        <v/>
      </c>
    </row>
    <row r="115">
      <c r="A115" t="inlineStr">
        <is>
          <t>홍천군</t>
        </is>
      </c>
      <c r="B115" t="n">
        <v>0.2399003174971206</v>
      </c>
      <c r="C115" t="n">
        <v>3.145</v>
      </c>
      <c r="D115" t="n">
        <v>0.5516955243441807</v>
      </c>
      <c r="E115" t="n">
        <v>0.1042114687307674</v>
      </c>
      <c r="F115">
        <f>100*(1-(COUNTIF($B$2:$B$145,"&lt;"&amp;B115)+1)/COUNT($B$2:$B$145))</f>
        <v/>
      </c>
      <c r="G115">
        <f>100*(1-(COUNTIF($C$2:$C$145,"&lt;"&amp;C115)+1)/COUNT($C$2:$C$145))</f>
        <v/>
      </c>
      <c r="H115">
        <f>100*(1-(COUNTIF($D$2:$D$145,"&lt;"&amp;D115)+1)/COUNT($D$2:$D$145))</f>
        <v/>
      </c>
      <c r="I115">
        <f>100*(1-(COUNTIF($E$2:$E$145,"&lt;"&amp;E115)+1)/COUNT($E$2:$E$145))</f>
        <v/>
      </c>
      <c r="J115">
        <f>IF(('8_전국진단'!$E$7+'8_전국진단'!$H$7+'8_전국진단'!$K$7+'8_전국진단'!$N$7)&lt;=0,AVERAGE(F115:I115),(F115*'8_전국진단'!$E$7+G115*'8_전국진단'!$H$7+H115*'8_전국진단'!$K$7+I115*'8_전국진단'!$N$7)/('8_전국진단'!$E$7+'8_전국진단'!$H$7+'8_전국진단'!$K$7+'8_전국진단'!$N$7))</f>
        <v/>
      </c>
      <c r="K115">
        <f>RANK(J115,$J$2:$J$145,0)</f>
        <v/>
      </c>
      <c r="L115">
        <f>TRIM(IF(F115&gt;=75,"체험 ","")&amp;IF(G115&gt;=75,"숙박 ","")&amp;IF(H115&gt;=75,"저녁 ","")&amp;IF(I115&gt;=75,"야간",""))</f>
        <v/>
      </c>
    </row>
    <row r="116">
      <c r="A116" t="inlineStr">
        <is>
          <t>의왕시</t>
        </is>
      </c>
      <c r="B116" t="n">
        <v>0.1644025614038538</v>
      </c>
      <c r="C116" t="n">
        <v>3.589166666666667</v>
      </c>
      <c r="D116" t="n">
        <v>0.597192384593511</v>
      </c>
      <c r="E116" t="n">
        <v>0.0820175542936005</v>
      </c>
      <c r="F116">
        <f>100*(1-(COUNTIF($B$2:$B$145,"&lt;"&amp;B116)+1)/COUNT($B$2:$B$145))</f>
        <v/>
      </c>
      <c r="G116">
        <f>100*(1-(COUNTIF($C$2:$C$145,"&lt;"&amp;C116)+1)/COUNT($C$2:$C$145))</f>
        <v/>
      </c>
      <c r="H116">
        <f>100*(1-(COUNTIF($D$2:$D$145,"&lt;"&amp;D116)+1)/COUNT($D$2:$D$145))</f>
        <v/>
      </c>
      <c r="I116">
        <f>100*(1-(COUNTIF($E$2:$E$145,"&lt;"&amp;E116)+1)/COUNT($E$2:$E$145))</f>
        <v/>
      </c>
      <c r="J116">
        <f>IF(('8_전국진단'!$E$7+'8_전국진단'!$H$7+'8_전국진단'!$K$7+'8_전국진단'!$N$7)&lt;=0,AVERAGE(F116:I116),(F116*'8_전국진단'!$E$7+G116*'8_전국진단'!$H$7+H116*'8_전국진단'!$K$7+I116*'8_전국진단'!$N$7)/('8_전국진단'!$E$7+'8_전국진단'!$H$7+'8_전국진단'!$K$7+'8_전국진단'!$N$7))</f>
        <v/>
      </c>
      <c r="K116">
        <f>RANK(J116,$J$2:$J$145,0)</f>
        <v/>
      </c>
      <c r="L116">
        <f>TRIM(IF(F116&gt;=75,"체험 ","")&amp;IF(G116&gt;=75,"숙박 ","")&amp;IF(H116&gt;=75,"저녁 ","")&amp;IF(I116&gt;=75,"야간",""))</f>
        <v/>
      </c>
    </row>
    <row r="117">
      <c r="A117" t="inlineStr">
        <is>
          <t>청양군</t>
        </is>
      </c>
      <c r="B117" t="n">
        <v>0.1023476874097479</v>
      </c>
      <c r="C117" t="n">
        <v>3.935</v>
      </c>
      <c r="D117" t="n">
        <v>0.4859585980712552</v>
      </c>
      <c r="E117" t="n">
        <v>0.0983226849855859</v>
      </c>
      <c r="F117">
        <f>100*(1-(COUNTIF($B$2:$B$145,"&lt;"&amp;B117)+1)/COUNT($B$2:$B$145))</f>
        <v/>
      </c>
      <c r="G117">
        <f>100*(1-(COUNTIF($C$2:$C$145,"&lt;"&amp;C117)+1)/COUNT($C$2:$C$145))</f>
        <v/>
      </c>
      <c r="H117">
        <f>100*(1-(COUNTIF($D$2:$D$145,"&lt;"&amp;D117)+1)/COUNT($D$2:$D$145))</f>
        <v/>
      </c>
      <c r="I117">
        <f>100*(1-(COUNTIF($E$2:$E$145,"&lt;"&amp;E117)+1)/COUNT($E$2:$E$145))</f>
        <v/>
      </c>
      <c r="J117">
        <f>IF(('8_전국진단'!$E$7+'8_전국진단'!$H$7+'8_전국진단'!$K$7+'8_전국진단'!$N$7)&lt;=0,AVERAGE(F117:I117),(F117*'8_전국진단'!$E$7+G117*'8_전국진단'!$H$7+H117*'8_전국진단'!$K$7+I117*'8_전국진단'!$N$7)/('8_전국진단'!$E$7+'8_전국진단'!$H$7+'8_전국진단'!$K$7+'8_전국진단'!$N$7))</f>
        <v/>
      </c>
      <c r="K117">
        <f>RANK(J117,$J$2:$J$145,0)</f>
        <v/>
      </c>
      <c r="L117">
        <f>TRIM(IF(F117&gt;=75,"체험 ","")&amp;IF(G117&gt;=75,"숙박 ","")&amp;IF(H117&gt;=75,"저녁 ","")&amp;IF(I117&gt;=75,"야간",""))</f>
        <v/>
      </c>
    </row>
    <row r="118">
      <c r="A118" t="inlineStr">
        <is>
          <t>계룡시</t>
        </is>
      </c>
      <c r="B118" t="n">
        <v>0.3253314831479832</v>
      </c>
      <c r="C118" t="n">
        <v>3.524166666666666</v>
      </c>
      <c r="D118" t="n">
        <v>0.5686999100606001</v>
      </c>
      <c r="E118" t="n">
        <v>0.0895265122345253</v>
      </c>
      <c r="F118">
        <f>100*(1-(COUNTIF($B$2:$B$145,"&lt;"&amp;B118)+1)/COUNT($B$2:$B$145))</f>
        <v/>
      </c>
      <c r="G118">
        <f>100*(1-(COUNTIF($C$2:$C$145,"&lt;"&amp;C118)+1)/COUNT($C$2:$C$145))</f>
        <v/>
      </c>
      <c r="H118">
        <f>100*(1-(COUNTIF($D$2:$D$145,"&lt;"&amp;D118)+1)/COUNT($D$2:$D$145))</f>
        <v/>
      </c>
      <c r="I118">
        <f>100*(1-(COUNTIF($E$2:$E$145,"&lt;"&amp;E118)+1)/COUNT($E$2:$E$145))</f>
        <v/>
      </c>
      <c r="J118">
        <f>IF(('8_전국진단'!$E$7+'8_전국진단'!$H$7+'8_전국진단'!$K$7+'8_전국진단'!$N$7)&lt;=0,AVERAGE(F118:I118),(F118*'8_전국진단'!$E$7+G118*'8_전국진단'!$H$7+H118*'8_전국진단'!$K$7+I118*'8_전국진단'!$N$7)/('8_전국진단'!$E$7+'8_전국진단'!$H$7+'8_전국진단'!$K$7+'8_전국진단'!$N$7))</f>
        <v/>
      </c>
      <c r="K118">
        <f>RANK(J118,$J$2:$J$145,0)</f>
        <v/>
      </c>
      <c r="L118">
        <f>TRIM(IF(F118&gt;=75,"체험 ","")&amp;IF(G118&gt;=75,"숙박 ","")&amp;IF(H118&gt;=75,"저녁 ","")&amp;IF(I118&gt;=75,"야간",""))</f>
        <v/>
      </c>
    </row>
    <row r="119">
      <c r="A119" t="inlineStr">
        <is>
          <t>통영시</t>
        </is>
      </c>
      <c r="B119" t="n">
        <v>0.07419704983162929</v>
      </c>
      <c r="C119" t="n">
        <v>2.565833333333333</v>
      </c>
      <c r="D119" t="n">
        <v>0.6022566417160899</v>
      </c>
      <c r="E119" t="n">
        <v>0.1230012148937519</v>
      </c>
      <c r="F119">
        <f>100*(1-(COUNTIF($B$2:$B$145,"&lt;"&amp;B119)+1)/COUNT($B$2:$B$145))</f>
        <v/>
      </c>
      <c r="G119">
        <f>100*(1-(COUNTIF($C$2:$C$145,"&lt;"&amp;C119)+1)/COUNT($C$2:$C$145))</f>
        <v/>
      </c>
      <c r="H119">
        <f>100*(1-(COUNTIF($D$2:$D$145,"&lt;"&amp;D119)+1)/COUNT($D$2:$D$145))</f>
        <v/>
      </c>
      <c r="I119">
        <f>100*(1-(COUNTIF($E$2:$E$145,"&lt;"&amp;E119)+1)/COUNT($E$2:$E$145))</f>
        <v/>
      </c>
      <c r="J119">
        <f>IF(('8_전국진단'!$E$7+'8_전국진단'!$H$7+'8_전국진단'!$K$7+'8_전국진단'!$N$7)&lt;=0,AVERAGE(F119:I119),(F119*'8_전국진단'!$E$7+G119*'8_전국진단'!$H$7+H119*'8_전국진단'!$K$7+I119*'8_전국진단'!$N$7)/('8_전국진단'!$E$7+'8_전국진단'!$H$7+'8_전국진단'!$K$7+'8_전국진단'!$N$7))</f>
        <v/>
      </c>
      <c r="K119">
        <f>RANK(J119,$J$2:$J$145,0)</f>
        <v/>
      </c>
      <c r="L119">
        <f>TRIM(IF(F119&gt;=75,"체험 ","")&amp;IF(G119&gt;=75,"숙박 ","")&amp;IF(H119&gt;=75,"저녁 ","")&amp;IF(I119&gt;=75,"야간",""))</f>
        <v/>
      </c>
    </row>
    <row r="120">
      <c r="A120" t="inlineStr">
        <is>
          <t>제천시</t>
        </is>
      </c>
      <c r="B120" t="n">
        <v>-0.0439417381830278</v>
      </c>
      <c r="C120" t="n">
        <v>3.573333333333334</v>
      </c>
      <c r="D120" t="n">
        <v>0.5513386395599947</v>
      </c>
      <c r="E120" t="n">
        <v>0.1144220234061857</v>
      </c>
      <c r="F120">
        <f>100*(1-(COUNTIF($B$2:$B$145,"&lt;"&amp;B120)+1)/COUNT($B$2:$B$145))</f>
        <v/>
      </c>
      <c r="G120">
        <f>100*(1-(COUNTIF($C$2:$C$145,"&lt;"&amp;C120)+1)/COUNT($C$2:$C$145))</f>
        <v/>
      </c>
      <c r="H120">
        <f>100*(1-(COUNTIF($D$2:$D$145,"&lt;"&amp;D120)+1)/COUNT($D$2:$D$145))</f>
        <v/>
      </c>
      <c r="I120">
        <f>100*(1-(COUNTIF($E$2:$E$145,"&lt;"&amp;E120)+1)/COUNT($E$2:$E$145))</f>
        <v/>
      </c>
      <c r="J120">
        <f>IF(('8_전국진단'!$E$7+'8_전국진단'!$H$7+'8_전국진단'!$K$7+'8_전국진단'!$N$7)&lt;=0,AVERAGE(F120:I120),(F120*'8_전국진단'!$E$7+G120*'8_전국진단'!$H$7+H120*'8_전국진단'!$K$7+I120*'8_전국진단'!$N$7)/('8_전국진단'!$E$7+'8_전국진단'!$H$7+'8_전국진단'!$K$7+'8_전국진단'!$N$7))</f>
        <v/>
      </c>
      <c r="K120">
        <f>RANK(J120,$J$2:$J$145,0)</f>
        <v/>
      </c>
      <c r="L120">
        <f>TRIM(IF(F120&gt;=75,"체험 ","")&amp;IF(G120&gt;=75,"숙박 ","")&amp;IF(H120&gt;=75,"저녁 ","")&amp;IF(I120&gt;=75,"야간",""))</f>
        <v/>
      </c>
    </row>
    <row r="121">
      <c r="A121" t="inlineStr">
        <is>
          <t>춘천시</t>
        </is>
      </c>
      <c r="B121" t="n">
        <v>0.2111953408696849</v>
      </c>
      <c r="C121" t="n">
        <v>3.129166666666666</v>
      </c>
      <c r="D121" t="n">
        <v>0.5671421858946942</v>
      </c>
      <c r="E121" t="n">
        <v>0.1086640596722043</v>
      </c>
      <c r="F121">
        <f>100*(1-(COUNTIF($B$2:$B$145,"&lt;"&amp;B121)+1)/COUNT($B$2:$B$145))</f>
        <v/>
      </c>
      <c r="G121">
        <f>100*(1-(COUNTIF($C$2:$C$145,"&lt;"&amp;C121)+1)/COUNT($C$2:$C$145))</f>
        <v/>
      </c>
      <c r="H121">
        <f>100*(1-(COUNTIF($D$2:$D$145,"&lt;"&amp;D121)+1)/COUNT($D$2:$D$145))</f>
        <v/>
      </c>
      <c r="I121">
        <f>100*(1-(COUNTIF($E$2:$E$145,"&lt;"&amp;E121)+1)/COUNT($E$2:$E$145))</f>
        <v/>
      </c>
      <c r="J121">
        <f>IF(('8_전국진단'!$E$7+'8_전국진단'!$H$7+'8_전국진단'!$K$7+'8_전국진단'!$N$7)&lt;=0,AVERAGE(F121:I121),(F121*'8_전국진단'!$E$7+G121*'8_전국진단'!$H$7+H121*'8_전국진단'!$K$7+I121*'8_전국진단'!$N$7)/('8_전국진단'!$E$7+'8_전국진단'!$H$7+'8_전국진단'!$K$7+'8_전국진단'!$N$7))</f>
        <v/>
      </c>
      <c r="K121">
        <f>RANK(J121,$J$2:$J$145,0)</f>
        <v/>
      </c>
      <c r="L121">
        <f>TRIM(IF(F121&gt;=75,"체험 ","")&amp;IF(G121&gt;=75,"숙박 ","")&amp;IF(H121&gt;=75,"저녁 ","")&amp;IF(I121&gt;=75,"야간",""))</f>
        <v/>
      </c>
    </row>
    <row r="122">
      <c r="A122" t="inlineStr">
        <is>
          <t>경산시</t>
        </is>
      </c>
      <c r="B122" t="n">
        <v>-0.1860126333902664</v>
      </c>
      <c r="C122" t="n">
        <v>4.063333333333333</v>
      </c>
      <c r="D122" t="n">
        <v>0.5671921577666338</v>
      </c>
      <c r="E122" t="n">
        <v>0.1035631089219444</v>
      </c>
      <c r="F122">
        <f>100*(1-(COUNTIF($B$2:$B$145,"&lt;"&amp;B122)+1)/COUNT($B$2:$B$145))</f>
        <v/>
      </c>
      <c r="G122">
        <f>100*(1-(COUNTIF($C$2:$C$145,"&lt;"&amp;C122)+1)/COUNT($C$2:$C$145))</f>
        <v/>
      </c>
      <c r="H122">
        <f>100*(1-(COUNTIF($D$2:$D$145,"&lt;"&amp;D122)+1)/COUNT($D$2:$D$145))</f>
        <v/>
      </c>
      <c r="I122">
        <f>100*(1-(COUNTIF($E$2:$E$145,"&lt;"&amp;E122)+1)/COUNT($E$2:$E$145))</f>
        <v/>
      </c>
      <c r="J122">
        <f>IF(('8_전국진단'!$E$7+'8_전국진단'!$H$7+'8_전국진단'!$K$7+'8_전국진단'!$N$7)&lt;=0,AVERAGE(F122:I122),(F122*'8_전국진단'!$E$7+G122*'8_전국진단'!$H$7+H122*'8_전국진단'!$K$7+I122*'8_전국진단'!$N$7)/('8_전국진단'!$E$7+'8_전국진단'!$H$7+'8_전국진단'!$K$7+'8_전국진단'!$N$7))</f>
        <v/>
      </c>
      <c r="K122">
        <f>RANK(J122,$J$2:$J$145,0)</f>
        <v/>
      </c>
      <c r="L122">
        <f>TRIM(IF(F122&gt;=75,"체험 ","")&amp;IF(G122&gt;=75,"숙박 ","")&amp;IF(H122&gt;=75,"저녁 ","")&amp;IF(I122&gt;=75,"야간",""))</f>
        <v/>
      </c>
    </row>
    <row r="123">
      <c r="A123" t="inlineStr">
        <is>
          <t>구미시</t>
        </is>
      </c>
      <c r="B123" t="n">
        <v>-0.2047893935828432</v>
      </c>
      <c r="C123" t="n">
        <v>3.689166666666667</v>
      </c>
      <c r="D123" t="n">
        <v>0.5930028063153104</v>
      </c>
      <c r="E123" t="n">
        <v>0.1116139195000683</v>
      </c>
      <c r="F123">
        <f>100*(1-(COUNTIF($B$2:$B$145,"&lt;"&amp;B123)+1)/COUNT($B$2:$B$145))</f>
        <v/>
      </c>
      <c r="G123">
        <f>100*(1-(COUNTIF($C$2:$C$145,"&lt;"&amp;C123)+1)/COUNT($C$2:$C$145))</f>
        <v/>
      </c>
      <c r="H123">
        <f>100*(1-(COUNTIF($D$2:$D$145,"&lt;"&amp;D123)+1)/COUNT($D$2:$D$145))</f>
        <v/>
      </c>
      <c r="I123">
        <f>100*(1-(COUNTIF($E$2:$E$145,"&lt;"&amp;E123)+1)/COUNT($E$2:$E$145))</f>
        <v/>
      </c>
      <c r="J123">
        <f>IF(('8_전국진단'!$E$7+'8_전국진단'!$H$7+'8_전국진단'!$K$7+'8_전국진단'!$N$7)&lt;=0,AVERAGE(F123:I123),(F123*'8_전국진단'!$E$7+G123*'8_전국진단'!$H$7+H123*'8_전국진단'!$K$7+I123*'8_전국진단'!$N$7)/('8_전국진단'!$E$7+'8_전국진단'!$H$7+'8_전국진단'!$K$7+'8_전국진단'!$N$7))</f>
        <v/>
      </c>
      <c r="K123">
        <f>RANK(J123,$J$2:$J$145,0)</f>
        <v/>
      </c>
      <c r="L123">
        <f>TRIM(IF(F123&gt;=75,"체험 ","")&amp;IF(G123&gt;=75,"숙박 ","")&amp;IF(H123&gt;=75,"저녁 ","")&amp;IF(I123&gt;=75,"야간",""))</f>
        <v/>
      </c>
    </row>
    <row r="124">
      <c r="A124" t="inlineStr">
        <is>
          <t>목포시</t>
        </is>
      </c>
      <c r="B124" t="n">
        <v>0.0190013948427794</v>
      </c>
      <c r="C124" t="n">
        <v>2.835</v>
      </c>
      <c r="D124" t="n">
        <v>0.6984193960195597</v>
      </c>
      <c r="E124" t="n">
        <v>0.1311080996862159</v>
      </c>
      <c r="F124">
        <f>100*(1-(COUNTIF($B$2:$B$145,"&lt;"&amp;B124)+1)/COUNT($B$2:$B$145))</f>
        <v/>
      </c>
      <c r="G124">
        <f>100*(1-(COUNTIF($C$2:$C$145,"&lt;"&amp;C124)+1)/COUNT($C$2:$C$145))</f>
        <v/>
      </c>
      <c r="H124">
        <f>100*(1-(COUNTIF($D$2:$D$145,"&lt;"&amp;D124)+1)/COUNT($D$2:$D$145))</f>
        <v/>
      </c>
      <c r="I124">
        <f>100*(1-(COUNTIF($E$2:$E$145,"&lt;"&amp;E124)+1)/COUNT($E$2:$E$145))</f>
        <v/>
      </c>
      <c r="J124">
        <f>IF(('8_전국진단'!$E$7+'8_전국진단'!$H$7+'8_전국진단'!$K$7+'8_전국진단'!$N$7)&lt;=0,AVERAGE(F124:I124),(F124*'8_전국진단'!$E$7+G124*'8_전국진단'!$H$7+H124*'8_전국진단'!$K$7+I124*'8_전국진단'!$N$7)/('8_전국진단'!$E$7+'8_전국진단'!$H$7+'8_전국진단'!$K$7+'8_전국진단'!$N$7))</f>
        <v/>
      </c>
      <c r="K124">
        <f>RANK(J124,$J$2:$J$145,0)</f>
        <v/>
      </c>
      <c r="L124">
        <f>TRIM(IF(F124&gt;=75,"체험 ","")&amp;IF(G124&gt;=75,"숙박 ","")&amp;IF(H124&gt;=75,"저녁 ","")&amp;IF(I124&gt;=75,"야간",""))</f>
        <v/>
      </c>
    </row>
    <row r="125">
      <c r="A125" t="inlineStr">
        <is>
          <t>김천시</t>
        </is>
      </c>
      <c r="B125" t="n">
        <v>-0.0473891575712391</v>
      </c>
      <c r="C125" t="n">
        <v>3.683333333333334</v>
      </c>
      <c r="D125" t="n">
        <v>0.5697069025947796</v>
      </c>
      <c r="E125" t="n">
        <v>0.101525134706195</v>
      </c>
      <c r="F125">
        <f>100*(1-(COUNTIF($B$2:$B$145,"&lt;"&amp;B125)+1)/COUNT($B$2:$B$145))</f>
        <v/>
      </c>
      <c r="G125">
        <f>100*(1-(COUNTIF($C$2:$C$145,"&lt;"&amp;C125)+1)/COUNT($C$2:$C$145))</f>
        <v/>
      </c>
      <c r="H125">
        <f>100*(1-(COUNTIF($D$2:$D$145,"&lt;"&amp;D125)+1)/COUNT($D$2:$D$145))</f>
        <v/>
      </c>
      <c r="I125">
        <f>100*(1-(COUNTIF($E$2:$E$145,"&lt;"&amp;E125)+1)/COUNT($E$2:$E$145))</f>
        <v/>
      </c>
      <c r="J125">
        <f>IF(('8_전국진단'!$E$7+'8_전국진단'!$H$7+'8_전국진단'!$K$7+'8_전국진단'!$N$7)&lt;=0,AVERAGE(F125:I125),(F125*'8_전국진단'!$E$7+G125*'8_전국진단'!$H$7+H125*'8_전국진단'!$K$7+I125*'8_전국진단'!$N$7)/('8_전국진단'!$E$7+'8_전국진단'!$H$7+'8_전국진단'!$K$7+'8_전국진단'!$N$7))</f>
        <v/>
      </c>
      <c r="K125">
        <f>RANK(J125,$J$2:$J$145,0)</f>
        <v/>
      </c>
      <c r="L125">
        <f>TRIM(IF(F125&gt;=75,"체험 ","")&amp;IF(G125&gt;=75,"숙박 ","")&amp;IF(H125&gt;=75,"저녁 ","")&amp;IF(I125&gt;=75,"야간",""))</f>
        <v/>
      </c>
    </row>
    <row r="126">
      <c r="A126" t="inlineStr">
        <is>
          <t>의정부시</t>
        </is>
      </c>
      <c r="B126" t="n">
        <v>-0.0047052200807311</v>
      </c>
      <c r="C126" t="n">
        <v>3.639166666666666</v>
      </c>
      <c r="D126" t="n">
        <v>0.5794311743624398</v>
      </c>
      <c r="E126" t="n">
        <v>0.0983311885353467</v>
      </c>
      <c r="F126">
        <f>100*(1-(COUNTIF($B$2:$B$145,"&lt;"&amp;B126)+1)/COUNT($B$2:$B$145))</f>
        <v/>
      </c>
      <c r="G126">
        <f>100*(1-(COUNTIF($C$2:$C$145,"&lt;"&amp;C126)+1)/COUNT($C$2:$C$145))</f>
        <v/>
      </c>
      <c r="H126">
        <f>100*(1-(COUNTIF($D$2:$D$145,"&lt;"&amp;D126)+1)/COUNT($D$2:$D$145))</f>
        <v/>
      </c>
      <c r="I126">
        <f>100*(1-(COUNTIF($E$2:$E$145,"&lt;"&amp;E126)+1)/COUNT($E$2:$E$145))</f>
        <v/>
      </c>
      <c r="J126">
        <f>IF(('8_전국진단'!$E$7+'8_전국진단'!$H$7+'8_전국진단'!$K$7+'8_전국진단'!$N$7)&lt;=0,AVERAGE(F126:I126),(F126*'8_전국진단'!$E$7+G126*'8_전국진단'!$H$7+H126*'8_전국진단'!$K$7+I126*'8_전국진단'!$N$7)/('8_전국진단'!$E$7+'8_전국진단'!$H$7+'8_전국진단'!$K$7+'8_전국진단'!$N$7))</f>
        <v/>
      </c>
      <c r="K126">
        <f>RANK(J126,$J$2:$J$145,0)</f>
        <v/>
      </c>
      <c r="L126">
        <f>TRIM(IF(F126&gt;=75,"체험 ","")&amp;IF(G126&gt;=75,"숙박 ","")&amp;IF(H126&gt;=75,"저녁 ","")&amp;IF(I126&gt;=75,"야간",""))</f>
        <v/>
      </c>
    </row>
    <row r="127">
      <c r="A127" t="inlineStr">
        <is>
          <t>태백시</t>
        </is>
      </c>
      <c r="B127" t="n">
        <v>-0.045697320509671</v>
      </c>
      <c r="C127" t="n">
        <v>3.880833333333334</v>
      </c>
      <c r="D127" t="n">
        <v>0.5304962692514049</v>
      </c>
      <c r="E127" t="n">
        <v>0.1094538504742784</v>
      </c>
      <c r="F127">
        <f>100*(1-(COUNTIF($B$2:$B$145,"&lt;"&amp;B127)+1)/COUNT($B$2:$B$145))</f>
        <v/>
      </c>
      <c r="G127">
        <f>100*(1-(COUNTIF($C$2:$C$145,"&lt;"&amp;C127)+1)/COUNT($C$2:$C$145))</f>
        <v/>
      </c>
      <c r="H127">
        <f>100*(1-(COUNTIF($D$2:$D$145,"&lt;"&amp;D127)+1)/COUNT($D$2:$D$145))</f>
        <v/>
      </c>
      <c r="I127">
        <f>100*(1-(COUNTIF($E$2:$E$145,"&lt;"&amp;E127)+1)/COUNT($E$2:$E$145))</f>
        <v/>
      </c>
      <c r="J127">
        <f>IF(('8_전국진단'!$E$7+'8_전국진단'!$H$7+'8_전국진단'!$K$7+'8_전국진단'!$N$7)&lt;=0,AVERAGE(F127:I127),(F127*'8_전국진단'!$E$7+G127*'8_전국진단'!$H$7+H127*'8_전국진단'!$K$7+I127*'8_전국진단'!$N$7)/('8_전국진단'!$E$7+'8_전국진단'!$H$7+'8_전국진단'!$K$7+'8_전국진단'!$N$7))</f>
        <v/>
      </c>
      <c r="K127">
        <f>RANK(J127,$J$2:$J$145,0)</f>
        <v/>
      </c>
      <c r="L127">
        <f>TRIM(IF(F127&gt;=75,"체험 ","")&amp;IF(G127&gt;=75,"숙박 ","")&amp;IF(H127&gt;=75,"저녁 ","")&amp;IF(I127&gt;=75,"야간",""))</f>
        <v/>
      </c>
    </row>
    <row r="128">
      <c r="A128" t="inlineStr">
        <is>
          <t>상주시</t>
        </is>
      </c>
      <c r="B128" t="n">
        <v>0.0233379263694735</v>
      </c>
      <c r="C128" t="n">
        <v>3.900833333333334</v>
      </c>
      <c r="D128" t="n">
        <v>0.5455959079017945</v>
      </c>
      <c r="E128" t="n">
        <v>0.0952156991966723</v>
      </c>
      <c r="F128">
        <f>100*(1-(COUNTIF($B$2:$B$145,"&lt;"&amp;B128)+1)/COUNT($B$2:$B$145))</f>
        <v/>
      </c>
      <c r="G128">
        <f>100*(1-(COUNTIF($C$2:$C$145,"&lt;"&amp;C128)+1)/COUNT($C$2:$C$145))</f>
        <v/>
      </c>
      <c r="H128">
        <f>100*(1-(COUNTIF($D$2:$D$145,"&lt;"&amp;D128)+1)/COUNT($D$2:$D$145))</f>
        <v/>
      </c>
      <c r="I128">
        <f>100*(1-(COUNTIF($E$2:$E$145,"&lt;"&amp;E128)+1)/COUNT($E$2:$E$145))</f>
        <v/>
      </c>
      <c r="J128">
        <f>IF(('8_전국진단'!$E$7+'8_전국진단'!$H$7+'8_전국진단'!$K$7+'8_전국진단'!$N$7)&lt;=0,AVERAGE(F128:I128),(F128*'8_전국진단'!$E$7+G128*'8_전국진단'!$H$7+H128*'8_전국진단'!$K$7+I128*'8_전국진단'!$N$7)/('8_전국진단'!$E$7+'8_전국진단'!$H$7+'8_전국진단'!$K$7+'8_전국진단'!$N$7))</f>
        <v/>
      </c>
      <c r="K128">
        <f>RANK(J128,$J$2:$J$145,0)</f>
        <v/>
      </c>
      <c r="L128">
        <f>TRIM(IF(F128&gt;=75,"체험 ","")&amp;IF(G128&gt;=75,"숙박 ","")&amp;IF(H128&gt;=75,"저녁 ","")&amp;IF(I128&gt;=75,"야간",""))</f>
        <v/>
      </c>
    </row>
    <row r="129">
      <c r="A129" t="inlineStr">
        <is>
          <t>예천군</t>
        </is>
      </c>
      <c r="B129" t="n">
        <v>0.3672074882015008</v>
      </c>
      <c r="C129" t="n">
        <v>3.5675</v>
      </c>
      <c r="D129" t="n">
        <v>0.5351228669898288</v>
      </c>
      <c r="E129" t="n">
        <v>0.1032771620639534</v>
      </c>
      <c r="F129">
        <f>100*(1-(COUNTIF($B$2:$B$145,"&lt;"&amp;B129)+1)/COUNT($B$2:$B$145))</f>
        <v/>
      </c>
      <c r="G129">
        <f>100*(1-(COUNTIF($C$2:$C$145,"&lt;"&amp;C129)+1)/COUNT($C$2:$C$145))</f>
        <v/>
      </c>
      <c r="H129">
        <f>100*(1-(COUNTIF($D$2:$D$145,"&lt;"&amp;D129)+1)/COUNT($D$2:$D$145))</f>
        <v/>
      </c>
      <c r="I129">
        <f>100*(1-(COUNTIF($E$2:$E$145,"&lt;"&amp;E129)+1)/COUNT($E$2:$E$145))</f>
        <v/>
      </c>
      <c r="J129">
        <f>IF(('8_전국진단'!$E$7+'8_전국진단'!$H$7+'8_전국진단'!$K$7+'8_전국진단'!$N$7)&lt;=0,AVERAGE(F129:I129),(F129*'8_전국진단'!$E$7+G129*'8_전국진단'!$H$7+H129*'8_전국진단'!$K$7+I129*'8_전국진단'!$N$7)/('8_전국진단'!$E$7+'8_전국진단'!$H$7+'8_전국진단'!$K$7+'8_전국진단'!$N$7))</f>
        <v/>
      </c>
      <c r="K129">
        <f>RANK(J129,$J$2:$J$145,0)</f>
        <v/>
      </c>
      <c r="L129">
        <f>TRIM(IF(F129&gt;=75,"체험 ","")&amp;IF(G129&gt;=75,"숙박 ","")&amp;IF(H129&gt;=75,"저녁 ","")&amp;IF(I129&gt;=75,"야간",""))</f>
        <v/>
      </c>
    </row>
    <row r="130">
      <c r="A130" t="inlineStr">
        <is>
          <t>군산시</t>
        </is>
      </c>
      <c r="B130" t="n">
        <v>0.1163986871333333</v>
      </c>
      <c r="C130" t="n">
        <v>3.471666666666666</v>
      </c>
      <c r="D130" t="n">
        <v>0.5636149531756512</v>
      </c>
      <c r="E130" t="n">
        <v>0.1118805554548887</v>
      </c>
      <c r="F130">
        <f>100*(1-(COUNTIF($B$2:$B$145,"&lt;"&amp;B130)+1)/COUNT($B$2:$B$145))</f>
        <v/>
      </c>
      <c r="G130">
        <f>100*(1-(COUNTIF($C$2:$C$145,"&lt;"&amp;C130)+1)/COUNT($C$2:$C$145))</f>
        <v/>
      </c>
      <c r="H130">
        <f>100*(1-(COUNTIF($D$2:$D$145,"&lt;"&amp;D130)+1)/COUNT($D$2:$D$145))</f>
        <v/>
      </c>
      <c r="I130">
        <f>100*(1-(COUNTIF($E$2:$E$145,"&lt;"&amp;E130)+1)/COUNT($E$2:$E$145))</f>
        <v/>
      </c>
      <c r="J130">
        <f>IF(('8_전국진단'!$E$7+'8_전국진단'!$H$7+'8_전국진단'!$K$7+'8_전국진단'!$N$7)&lt;=0,AVERAGE(F130:I130),(F130*'8_전국진단'!$E$7+G130*'8_전국진단'!$H$7+H130*'8_전국진단'!$K$7+I130*'8_전국진단'!$N$7)/('8_전국진단'!$E$7+'8_전국진단'!$H$7+'8_전국진단'!$K$7+'8_전국진단'!$N$7))</f>
        <v/>
      </c>
      <c r="K130">
        <f>RANK(J130,$J$2:$J$145,0)</f>
        <v/>
      </c>
      <c r="L130">
        <f>TRIM(IF(F130&gt;=75,"체험 ","")&amp;IF(G130&gt;=75,"숙박 ","")&amp;IF(H130&gt;=75,"저녁 ","")&amp;IF(I130&gt;=75,"야간",""))</f>
        <v/>
      </c>
    </row>
    <row r="131">
      <c r="A131" t="inlineStr">
        <is>
          <t>거제시</t>
        </is>
      </c>
      <c r="B131" t="n">
        <v>0.0202967848886876</v>
      </c>
      <c r="C131" t="n">
        <v>3.275</v>
      </c>
      <c r="D131" t="n">
        <v>0.6239768050159634</v>
      </c>
      <c r="E131" t="n">
        <v>0.1305459348789119</v>
      </c>
      <c r="F131">
        <f>100*(1-(COUNTIF($B$2:$B$145,"&lt;"&amp;B131)+1)/COUNT($B$2:$B$145))</f>
        <v/>
      </c>
      <c r="G131">
        <f>100*(1-(COUNTIF($C$2:$C$145,"&lt;"&amp;C131)+1)/COUNT($C$2:$C$145))</f>
        <v/>
      </c>
      <c r="H131">
        <f>100*(1-(COUNTIF($D$2:$D$145,"&lt;"&amp;D131)+1)/COUNT($D$2:$D$145))</f>
        <v/>
      </c>
      <c r="I131">
        <f>100*(1-(COUNTIF($E$2:$E$145,"&lt;"&amp;E131)+1)/COUNT($E$2:$E$145))</f>
        <v/>
      </c>
      <c r="J131">
        <f>IF(('8_전국진단'!$E$7+'8_전국진단'!$H$7+'8_전국진단'!$K$7+'8_전국진단'!$N$7)&lt;=0,AVERAGE(F131:I131),(F131*'8_전국진단'!$E$7+G131*'8_전국진단'!$H$7+H131*'8_전국진단'!$K$7+I131*'8_전국진단'!$N$7)/('8_전국진단'!$E$7+'8_전국진단'!$H$7+'8_전국진단'!$K$7+'8_전국진단'!$N$7))</f>
        <v/>
      </c>
      <c r="K131">
        <f>RANK(J131,$J$2:$J$145,0)</f>
        <v/>
      </c>
      <c r="L131">
        <f>TRIM(IF(F131&gt;=75,"체험 ","")&amp;IF(G131&gt;=75,"숙박 ","")&amp;IF(H131&gt;=75,"저녁 ","")&amp;IF(I131&gt;=75,"야간",""))</f>
        <v/>
      </c>
    </row>
    <row r="132">
      <c r="A132" t="inlineStr">
        <is>
          <t>서귀포시</t>
        </is>
      </c>
      <c r="B132" t="n">
        <v>0.0777983504708137</v>
      </c>
      <c r="C132" t="n">
        <v>3.22</v>
      </c>
      <c r="D132" t="n">
        <v>0.5981008482785687</v>
      </c>
      <c r="E132" t="n">
        <v>0.1299566805306272</v>
      </c>
      <c r="F132">
        <f>100*(1-(COUNTIF($B$2:$B$145,"&lt;"&amp;B132)+1)/COUNT($B$2:$B$145))</f>
        <v/>
      </c>
      <c r="G132">
        <f>100*(1-(COUNTIF($C$2:$C$145,"&lt;"&amp;C132)+1)/COUNT($C$2:$C$145))</f>
        <v/>
      </c>
      <c r="H132">
        <f>100*(1-(COUNTIF($D$2:$D$145,"&lt;"&amp;D132)+1)/COUNT($D$2:$D$145))</f>
        <v/>
      </c>
      <c r="I132">
        <f>100*(1-(COUNTIF($E$2:$E$145,"&lt;"&amp;E132)+1)/COUNT($E$2:$E$145))</f>
        <v/>
      </c>
      <c r="J132">
        <f>IF(('8_전국진단'!$E$7+'8_전국진단'!$H$7+'8_전국진단'!$K$7+'8_전국진단'!$N$7)&lt;=0,AVERAGE(F132:I132),(F132*'8_전국진단'!$E$7+G132*'8_전국진단'!$H$7+H132*'8_전국진단'!$K$7+I132*'8_전국진단'!$N$7)/('8_전국진단'!$E$7+'8_전국진단'!$H$7+'8_전국진단'!$K$7+'8_전국진단'!$N$7))</f>
        <v/>
      </c>
      <c r="K132">
        <f>RANK(J132,$J$2:$J$145,0)</f>
        <v/>
      </c>
      <c r="L132">
        <f>TRIM(IF(F132&gt;=75,"체험 ","")&amp;IF(G132&gt;=75,"숙박 ","")&amp;IF(H132&gt;=75,"저녁 ","")&amp;IF(I132&gt;=75,"야간",""))</f>
        <v/>
      </c>
    </row>
    <row r="133">
      <c r="A133" t="inlineStr">
        <is>
          <t>군포시</t>
        </is>
      </c>
      <c r="B133" t="n">
        <v>0.0486848994433586</v>
      </c>
      <c r="C133" t="n">
        <v>3.654166666666667</v>
      </c>
      <c r="D133" t="n">
        <v>0.6349179947724404</v>
      </c>
      <c r="E133" t="n">
        <v>0.0946945310126569</v>
      </c>
      <c r="F133">
        <f>100*(1-(COUNTIF($B$2:$B$145,"&lt;"&amp;B133)+1)/COUNT($B$2:$B$145))</f>
        <v/>
      </c>
      <c r="G133">
        <f>100*(1-(COUNTIF($C$2:$C$145,"&lt;"&amp;C133)+1)/COUNT($C$2:$C$145))</f>
        <v/>
      </c>
      <c r="H133">
        <f>100*(1-(COUNTIF($D$2:$D$145,"&lt;"&amp;D133)+1)/COUNT($D$2:$D$145))</f>
        <v/>
      </c>
      <c r="I133">
        <f>100*(1-(COUNTIF($E$2:$E$145,"&lt;"&amp;E133)+1)/COUNT($E$2:$E$145))</f>
        <v/>
      </c>
      <c r="J133">
        <f>IF(('8_전국진단'!$E$7+'8_전국진단'!$H$7+'8_전국진단'!$K$7+'8_전국진단'!$N$7)&lt;=0,AVERAGE(F133:I133),(F133*'8_전국진단'!$E$7+G133*'8_전국진단'!$H$7+H133*'8_전국진단'!$K$7+I133*'8_전국진단'!$N$7)/('8_전국진단'!$E$7+'8_전국진단'!$H$7+'8_전국진단'!$K$7+'8_전국진단'!$N$7))</f>
        <v/>
      </c>
      <c r="K133">
        <f>RANK(J133,$J$2:$J$145,0)</f>
        <v/>
      </c>
      <c r="L133">
        <f>TRIM(IF(F133&gt;=75,"체험 ","")&amp;IF(G133&gt;=75,"숙박 ","")&amp;IF(H133&gt;=75,"저녁 ","")&amp;IF(I133&gt;=75,"야간",""))</f>
        <v/>
      </c>
    </row>
    <row r="134">
      <c r="A134" t="inlineStr">
        <is>
          <t>보령시</t>
        </is>
      </c>
      <c r="B134" t="n">
        <v>0.368990569523854</v>
      </c>
      <c r="C134" t="n">
        <v>3.078333333333333</v>
      </c>
      <c r="D134" t="n">
        <v>0.5848738641953739</v>
      </c>
      <c r="E134" t="n">
        <v>0.1221796584260705</v>
      </c>
      <c r="F134">
        <f>100*(1-(COUNTIF($B$2:$B$145,"&lt;"&amp;B134)+1)/COUNT($B$2:$B$145))</f>
        <v/>
      </c>
      <c r="G134">
        <f>100*(1-(COUNTIF($C$2:$C$145,"&lt;"&amp;C134)+1)/COUNT($C$2:$C$145))</f>
        <v/>
      </c>
      <c r="H134">
        <f>100*(1-(COUNTIF($D$2:$D$145,"&lt;"&amp;D134)+1)/COUNT($D$2:$D$145))</f>
        <v/>
      </c>
      <c r="I134">
        <f>100*(1-(COUNTIF($E$2:$E$145,"&lt;"&amp;E134)+1)/COUNT($E$2:$E$145))</f>
        <v/>
      </c>
      <c r="J134">
        <f>IF(('8_전국진단'!$E$7+'8_전국진단'!$H$7+'8_전국진단'!$K$7+'8_전국진단'!$N$7)&lt;=0,AVERAGE(F134:I134),(F134*'8_전국진단'!$E$7+G134*'8_전국진단'!$H$7+H134*'8_전국진단'!$K$7+I134*'8_전국진단'!$N$7)/('8_전국진단'!$E$7+'8_전국진단'!$H$7+'8_전국진단'!$K$7+'8_전국진단'!$N$7))</f>
        <v/>
      </c>
      <c r="K134">
        <f>RANK(J134,$J$2:$J$145,0)</f>
        <v/>
      </c>
      <c r="L134">
        <f>TRIM(IF(F134&gt;=75,"체험 ","")&amp;IF(G134&gt;=75,"숙박 ","")&amp;IF(H134&gt;=75,"저녁 ","")&amp;IF(I134&gt;=75,"야간",""))</f>
        <v/>
      </c>
    </row>
    <row r="135">
      <c r="A135" t="inlineStr">
        <is>
          <t>철원군</t>
        </is>
      </c>
      <c r="B135" t="n">
        <v>0.0168206265694119</v>
      </c>
      <c r="C135" t="n">
        <v>3.759166666666667</v>
      </c>
      <c r="D135" t="n">
        <v>0.5780291574682423</v>
      </c>
      <c r="E135" t="n">
        <v>0.1001677561962227</v>
      </c>
      <c r="F135">
        <f>100*(1-(COUNTIF($B$2:$B$145,"&lt;"&amp;B135)+1)/COUNT($B$2:$B$145))</f>
        <v/>
      </c>
      <c r="G135">
        <f>100*(1-(COUNTIF($C$2:$C$145,"&lt;"&amp;C135)+1)/COUNT($C$2:$C$145))</f>
        <v/>
      </c>
      <c r="H135">
        <f>100*(1-(COUNTIF($D$2:$D$145,"&lt;"&amp;D135)+1)/COUNT($D$2:$D$145))</f>
        <v/>
      </c>
      <c r="I135">
        <f>100*(1-(COUNTIF($E$2:$E$145,"&lt;"&amp;E135)+1)/COUNT($E$2:$E$145))</f>
        <v/>
      </c>
      <c r="J135">
        <f>IF(('8_전국진단'!$E$7+'8_전국진단'!$H$7+'8_전국진단'!$K$7+'8_전국진단'!$N$7)&lt;=0,AVERAGE(F135:I135),(F135*'8_전국진단'!$E$7+G135*'8_전국진단'!$H$7+H135*'8_전국진단'!$K$7+I135*'8_전국진단'!$N$7)/('8_전국진단'!$E$7+'8_전국진단'!$H$7+'8_전국진단'!$K$7+'8_전국진단'!$N$7))</f>
        <v/>
      </c>
      <c r="K135">
        <f>RANK(J135,$J$2:$J$145,0)</f>
        <v/>
      </c>
      <c r="L135">
        <f>TRIM(IF(F135&gt;=75,"체험 ","")&amp;IF(G135&gt;=75,"숙박 ","")&amp;IF(H135&gt;=75,"저녁 ","")&amp;IF(I135&gt;=75,"야간",""))</f>
        <v/>
      </c>
    </row>
    <row r="136">
      <c r="A136" t="inlineStr">
        <is>
          <t>원주시</t>
        </is>
      </c>
      <c r="B136" t="n">
        <v>0.0837994566077364</v>
      </c>
      <c r="C136" t="n">
        <v>3.573333333333334</v>
      </c>
      <c r="D136" t="n">
        <v>0.5861186475146737</v>
      </c>
      <c r="E136" t="n">
        <v>0.1090469083173835</v>
      </c>
      <c r="F136">
        <f>100*(1-(COUNTIF($B$2:$B$145,"&lt;"&amp;B136)+1)/COUNT($B$2:$B$145))</f>
        <v/>
      </c>
      <c r="G136">
        <f>100*(1-(COUNTIF($C$2:$C$145,"&lt;"&amp;C136)+1)/COUNT($C$2:$C$145))</f>
        <v/>
      </c>
      <c r="H136">
        <f>100*(1-(COUNTIF($D$2:$D$145,"&lt;"&amp;D136)+1)/COUNT($D$2:$D$145))</f>
        <v/>
      </c>
      <c r="I136">
        <f>100*(1-(COUNTIF($E$2:$E$145,"&lt;"&amp;E136)+1)/COUNT($E$2:$E$145))</f>
        <v/>
      </c>
      <c r="J136">
        <f>IF(('8_전국진단'!$E$7+'8_전국진단'!$H$7+'8_전국진단'!$K$7+'8_전국진단'!$N$7)&lt;=0,AVERAGE(F136:I136),(F136*'8_전국진단'!$E$7+G136*'8_전국진단'!$H$7+H136*'8_전국진단'!$K$7+I136*'8_전국진단'!$N$7)/('8_전국진단'!$E$7+'8_전국진단'!$H$7+'8_전국진단'!$K$7+'8_전국진단'!$N$7))</f>
        <v/>
      </c>
      <c r="K136">
        <f>RANK(J136,$J$2:$J$145,0)</f>
        <v/>
      </c>
      <c r="L136">
        <f>TRIM(IF(F136&gt;=75,"체험 ","")&amp;IF(G136&gt;=75,"숙박 ","")&amp;IF(H136&gt;=75,"저녁 ","")&amp;IF(I136&gt;=75,"야간",""))</f>
        <v/>
      </c>
    </row>
    <row r="137">
      <c r="A137" t="inlineStr">
        <is>
          <t>제주시</t>
        </is>
      </c>
      <c r="B137" t="n">
        <v>0.0920594702648203</v>
      </c>
      <c r="C137" t="n">
        <v>3.3425</v>
      </c>
      <c r="D137" t="n">
        <v>0.6420649661912694</v>
      </c>
      <c r="E137" t="n">
        <v>0.132741238941405</v>
      </c>
      <c r="F137">
        <f>100*(1-(COUNTIF($B$2:$B$145,"&lt;"&amp;B137)+1)/COUNT($B$2:$B$145))</f>
        <v/>
      </c>
      <c r="G137">
        <f>100*(1-(COUNTIF($C$2:$C$145,"&lt;"&amp;C137)+1)/COUNT($C$2:$C$145))</f>
        <v/>
      </c>
      <c r="H137">
        <f>100*(1-(COUNTIF($D$2:$D$145,"&lt;"&amp;D137)+1)/COUNT($D$2:$D$145))</f>
        <v/>
      </c>
      <c r="I137">
        <f>100*(1-(COUNTIF($E$2:$E$145,"&lt;"&amp;E137)+1)/COUNT($E$2:$E$145))</f>
        <v/>
      </c>
      <c r="J137">
        <f>IF(('8_전국진단'!$E$7+'8_전국진단'!$H$7+'8_전국진단'!$K$7+'8_전국진단'!$N$7)&lt;=0,AVERAGE(F137:I137),(F137*'8_전국진단'!$E$7+G137*'8_전국진단'!$H$7+H137*'8_전국진단'!$K$7+I137*'8_전국진단'!$N$7)/('8_전국진단'!$E$7+'8_전국진단'!$H$7+'8_전국진단'!$K$7+'8_전국진단'!$N$7))</f>
        <v/>
      </c>
      <c r="K137">
        <f>RANK(J137,$J$2:$J$145,0)</f>
        <v/>
      </c>
      <c r="L137">
        <f>TRIM(IF(F137&gt;=75,"체험 ","")&amp;IF(G137&gt;=75,"숙박 ","")&amp;IF(H137&gt;=75,"저녁 ","")&amp;IF(I137&gt;=75,"야간",""))</f>
        <v/>
      </c>
    </row>
    <row r="138">
      <c r="A138" t="inlineStr">
        <is>
          <t>오산시</t>
        </is>
      </c>
      <c r="B138" t="n">
        <v>0.0434988317704543</v>
      </c>
      <c r="C138" t="n">
        <v>3.674166666666667</v>
      </c>
      <c r="D138" t="n">
        <v>0.631802771744791</v>
      </c>
      <c r="E138" t="n">
        <v>0.0984955343007496</v>
      </c>
      <c r="F138">
        <f>100*(1-(COUNTIF($B$2:$B$145,"&lt;"&amp;B138)+1)/COUNT($B$2:$B$145))</f>
        <v/>
      </c>
      <c r="G138">
        <f>100*(1-(COUNTIF($C$2:$C$145,"&lt;"&amp;C138)+1)/COUNT($C$2:$C$145))</f>
        <v/>
      </c>
      <c r="H138">
        <f>100*(1-(COUNTIF($D$2:$D$145,"&lt;"&amp;D138)+1)/COUNT($D$2:$D$145))</f>
        <v/>
      </c>
      <c r="I138">
        <f>100*(1-(COUNTIF($E$2:$E$145,"&lt;"&amp;E138)+1)/COUNT($E$2:$E$145))</f>
        <v/>
      </c>
      <c r="J138">
        <f>IF(('8_전국진단'!$E$7+'8_전국진단'!$H$7+'8_전국진단'!$K$7+'8_전국진단'!$N$7)&lt;=0,AVERAGE(F138:I138),(F138*'8_전국진단'!$E$7+G138*'8_전국진단'!$H$7+H138*'8_전국진단'!$K$7+I138*'8_전국진단'!$N$7)/('8_전국진단'!$E$7+'8_전국진단'!$H$7+'8_전국진단'!$K$7+'8_전국진단'!$N$7))</f>
        <v/>
      </c>
      <c r="K138">
        <f>RANK(J138,$J$2:$J$145,0)</f>
        <v/>
      </c>
      <c r="L138">
        <f>TRIM(IF(F138&gt;=75,"체험 ","")&amp;IF(G138&gt;=75,"숙박 ","")&amp;IF(H138&gt;=75,"저녁 ","")&amp;IF(I138&gt;=75,"야간",""))</f>
        <v/>
      </c>
    </row>
    <row r="139">
      <c r="A139" t="inlineStr">
        <is>
          <t>고흥군</t>
        </is>
      </c>
      <c r="B139" t="n">
        <v>0.1369754979481801</v>
      </c>
      <c r="C139" t="n">
        <v>3.643333333333333</v>
      </c>
      <c r="D139" t="n">
        <v>0.5442877642137864</v>
      </c>
      <c r="E139" t="n">
        <v>0.1151859729014585</v>
      </c>
      <c r="F139">
        <f>100*(1-(COUNTIF($B$2:$B$145,"&lt;"&amp;B139)+1)/COUNT($B$2:$B$145))</f>
        <v/>
      </c>
      <c r="G139">
        <f>100*(1-(COUNTIF($C$2:$C$145,"&lt;"&amp;C139)+1)/COUNT($C$2:$C$145))</f>
        <v/>
      </c>
      <c r="H139">
        <f>100*(1-(COUNTIF($D$2:$D$145,"&lt;"&amp;D139)+1)/COUNT($D$2:$D$145))</f>
        <v/>
      </c>
      <c r="I139">
        <f>100*(1-(COUNTIF($E$2:$E$145,"&lt;"&amp;E139)+1)/COUNT($E$2:$E$145))</f>
        <v/>
      </c>
      <c r="J139">
        <f>IF(('8_전국진단'!$E$7+'8_전국진단'!$H$7+'8_전국진단'!$K$7+'8_전국진단'!$N$7)&lt;=0,AVERAGE(F139:I139),(F139*'8_전국진단'!$E$7+G139*'8_전국진단'!$H$7+H139*'8_전국진단'!$K$7+I139*'8_전국진단'!$N$7)/('8_전국진단'!$E$7+'8_전국진단'!$H$7+'8_전국진단'!$K$7+'8_전국진단'!$N$7))</f>
        <v/>
      </c>
      <c r="K139">
        <f>RANK(J139,$J$2:$J$145,0)</f>
        <v/>
      </c>
      <c r="L139">
        <f>TRIM(IF(F139&gt;=75,"체험 ","")&amp;IF(G139&gt;=75,"숙박 ","")&amp;IF(H139&gt;=75,"저녁 ","")&amp;IF(I139&gt;=75,"야간",""))</f>
        <v/>
      </c>
    </row>
    <row r="140">
      <c r="A140" t="inlineStr">
        <is>
          <t>진도군</t>
        </is>
      </c>
      <c r="B140" t="n">
        <v>0.3362704539941932</v>
      </c>
      <c r="C140" t="n">
        <v>3.265</v>
      </c>
      <c r="D140" t="n">
        <v>0.6392454300724799</v>
      </c>
      <c r="E140" t="n">
        <v>0.1174682668118041</v>
      </c>
      <c r="F140">
        <f>100*(1-(COUNTIF($B$2:$B$145,"&lt;"&amp;B140)+1)/COUNT($B$2:$B$145))</f>
        <v/>
      </c>
      <c r="G140">
        <f>100*(1-(COUNTIF($C$2:$C$145,"&lt;"&amp;C140)+1)/COUNT($C$2:$C$145))</f>
        <v/>
      </c>
      <c r="H140">
        <f>100*(1-(COUNTIF($D$2:$D$145,"&lt;"&amp;D140)+1)/COUNT($D$2:$D$145))</f>
        <v/>
      </c>
      <c r="I140">
        <f>100*(1-(COUNTIF($E$2:$E$145,"&lt;"&amp;E140)+1)/COUNT($E$2:$E$145))</f>
        <v/>
      </c>
      <c r="J140">
        <f>IF(('8_전국진단'!$E$7+'8_전국진단'!$H$7+'8_전국진단'!$K$7+'8_전국진단'!$N$7)&lt;=0,AVERAGE(F140:I140),(F140*'8_전국진단'!$E$7+G140*'8_전국진단'!$H$7+H140*'8_전국진단'!$K$7+I140*'8_전국진단'!$N$7)/('8_전국진단'!$E$7+'8_전국진단'!$H$7+'8_전국진단'!$K$7+'8_전국진단'!$N$7))</f>
        <v/>
      </c>
      <c r="K140">
        <f>RANK(J140,$J$2:$J$145,0)</f>
        <v/>
      </c>
      <c r="L140">
        <f>TRIM(IF(F140&gt;=75,"체험 ","")&amp;IF(G140&gt;=75,"숙박 ","")&amp;IF(H140&gt;=75,"저녁 ","")&amp;IF(I140&gt;=75,"야간",""))</f>
        <v/>
      </c>
    </row>
    <row r="141">
      <c r="A141" t="inlineStr">
        <is>
          <t>진주시</t>
        </is>
      </c>
      <c r="B141" t="n">
        <v>0.3421318249176002</v>
      </c>
      <c r="C141" t="n">
        <v>3.5575</v>
      </c>
      <c r="D141" t="n">
        <v>0.5762588608952107</v>
      </c>
      <c r="E141" t="n">
        <v>0.1067736378874879</v>
      </c>
      <c r="F141">
        <f>100*(1-(COUNTIF($B$2:$B$145,"&lt;"&amp;B141)+1)/COUNT($B$2:$B$145))</f>
        <v/>
      </c>
      <c r="G141">
        <f>100*(1-(COUNTIF($C$2:$C$145,"&lt;"&amp;C141)+1)/COUNT($C$2:$C$145))</f>
        <v/>
      </c>
      <c r="H141">
        <f>100*(1-(COUNTIF($D$2:$D$145,"&lt;"&amp;D141)+1)/COUNT($D$2:$D$145))</f>
        <v/>
      </c>
      <c r="I141">
        <f>100*(1-(COUNTIF($E$2:$E$145,"&lt;"&amp;E141)+1)/COUNT($E$2:$E$145))</f>
        <v/>
      </c>
      <c r="J141">
        <f>IF(('8_전국진단'!$E$7+'8_전국진단'!$H$7+'8_전국진단'!$K$7+'8_전국진단'!$N$7)&lt;=0,AVERAGE(F141:I141),(F141*'8_전국진단'!$E$7+G141*'8_전국진단'!$H$7+H141*'8_전국진단'!$K$7+I141*'8_전국진단'!$N$7)/('8_전국진단'!$E$7+'8_전국진단'!$H$7+'8_전국진단'!$K$7+'8_전국진단'!$N$7))</f>
        <v/>
      </c>
      <c r="K141">
        <f>RANK(J141,$J$2:$J$145,0)</f>
        <v/>
      </c>
      <c r="L141">
        <f>TRIM(IF(F141&gt;=75,"체험 ","")&amp;IF(G141&gt;=75,"숙박 ","")&amp;IF(H141&gt;=75,"저녁 ","")&amp;IF(I141&gt;=75,"야간",""))</f>
        <v/>
      </c>
    </row>
    <row r="142">
      <c r="A142" t="inlineStr">
        <is>
          <t>동두천시</t>
        </is>
      </c>
      <c r="B142" t="n">
        <v>0.1782781495339269</v>
      </c>
      <c r="C142" t="n">
        <v>4.023333333333333</v>
      </c>
      <c r="D142" t="n">
        <v>0.5587843094345158</v>
      </c>
      <c r="E142" t="n">
        <v>0.09746358289050459</v>
      </c>
      <c r="F142">
        <f>100*(1-(COUNTIF($B$2:$B$145,"&lt;"&amp;B142)+1)/COUNT($B$2:$B$145))</f>
        <v/>
      </c>
      <c r="G142">
        <f>100*(1-(COUNTIF($C$2:$C$145,"&lt;"&amp;C142)+1)/COUNT($C$2:$C$145))</f>
        <v/>
      </c>
      <c r="H142">
        <f>100*(1-(COUNTIF($D$2:$D$145,"&lt;"&amp;D142)+1)/COUNT($D$2:$D$145))</f>
        <v/>
      </c>
      <c r="I142">
        <f>100*(1-(COUNTIF($E$2:$E$145,"&lt;"&amp;E142)+1)/COUNT($E$2:$E$145))</f>
        <v/>
      </c>
      <c r="J142">
        <f>IF(('8_전국진단'!$E$7+'8_전국진단'!$H$7+'8_전국진단'!$K$7+'8_전국진단'!$N$7)&lt;=0,AVERAGE(F142:I142),(F142*'8_전국진단'!$E$7+G142*'8_전국진단'!$H$7+H142*'8_전국진단'!$K$7+I142*'8_전국진단'!$N$7)/('8_전국진단'!$E$7+'8_전국진단'!$H$7+'8_전국진단'!$K$7+'8_전국진단'!$N$7))</f>
        <v/>
      </c>
      <c r="K142">
        <f>RANK(J142,$J$2:$J$145,0)</f>
        <v/>
      </c>
      <c r="L142">
        <f>TRIM(IF(F142&gt;=75,"체험 ","")&amp;IF(G142&gt;=75,"숙박 ","")&amp;IF(H142&gt;=75,"저녁 ","")&amp;IF(I142&gt;=75,"야간",""))</f>
        <v/>
      </c>
    </row>
    <row r="143">
      <c r="A143" t="inlineStr">
        <is>
          <t>양구군</t>
        </is>
      </c>
      <c r="B143" t="n">
        <v>0.143760670084621</v>
      </c>
      <c r="C143" t="n">
        <v>3.6675</v>
      </c>
      <c r="D143" t="n">
        <v>0.6004225801307607</v>
      </c>
      <c r="E143" t="n">
        <v>0.1071301781883131</v>
      </c>
      <c r="F143">
        <f>100*(1-(COUNTIF($B$2:$B$145,"&lt;"&amp;B143)+1)/COUNT($B$2:$B$145))</f>
        <v/>
      </c>
      <c r="G143">
        <f>100*(1-(COUNTIF($C$2:$C$145,"&lt;"&amp;C143)+1)/COUNT($C$2:$C$145))</f>
        <v/>
      </c>
      <c r="H143">
        <f>100*(1-(COUNTIF($D$2:$D$145,"&lt;"&amp;D143)+1)/COUNT($D$2:$D$145))</f>
        <v/>
      </c>
      <c r="I143">
        <f>100*(1-(COUNTIF($E$2:$E$145,"&lt;"&amp;E143)+1)/COUNT($E$2:$E$145))</f>
        <v/>
      </c>
      <c r="J143">
        <f>IF(('8_전국진단'!$E$7+'8_전국진단'!$H$7+'8_전국진단'!$K$7+'8_전국진단'!$N$7)&lt;=0,AVERAGE(F143:I143),(F143*'8_전국진단'!$E$7+G143*'8_전국진단'!$H$7+H143*'8_전국진단'!$K$7+I143*'8_전국진단'!$N$7)/('8_전국진단'!$E$7+'8_전국진단'!$H$7+'8_전국진단'!$K$7+'8_전국진단'!$N$7))</f>
        <v/>
      </c>
      <c r="K143">
        <f>RANK(J143,$J$2:$J$145,0)</f>
        <v/>
      </c>
      <c r="L143">
        <f>TRIM(IF(F143&gt;=75,"체험 ","")&amp;IF(G143&gt;=75,"숙박 ","")&amp;IF(H143&gt;=75,"저녁 ","")&amp;IF(I143&gt;=75,"야간",""))</f>
        <v/>
      </c>
    </row>
    <row r="144">
      <c r="A144" t="inlineStr">
        <is>
          <t>완도군</t>
        </is>
      </c>
      <c r="B144" t="n">
        <v>0.8411563705142708</v>
      </c>
      <c r="C144" t="n">
        <v>3.57</v>
      </c>
      <c r="D144" t="n">
        <v>0.5906641436148753</v>
      </c>
      <c r="E144" t="n">
        <v>0.1137263194348733</v>
      </c>
      <c r="F144">
        <f>100*(1-(COUNTIF($B$2:$B$145,"&lt;"&amp;B144)+1)/COUNT($B$2:$B$145))</f>
        <v/>
      </c>
      <c r="G144">
        <f>100*(1-(COUNTIF($C$2:$C$145,"&lt;"&amp;C144)+1)/COUNT($C$2:$C$145))</f>
        <v/>
      </c>
      <c r="H144">
        <f>100*(1-(COUNTIF($D$2:$D$145,"&lt;"&amp;D144)+1)/COUNT($D$2:$D$145))</f>
        <v/>
      </c>
      <c r="I144">
        <f>100*(1-(COUNTIF($E$2:$E$145,"&lt;"&amp;E144)+1)/COUNT($E$2:$E$145))</f>
        <v/>
      </c>
      <c r="J144">
        <f>IF(('8_전국진단'!$E$7+'8_전국진단'!$H$7+'8_전국진단'!$K$7+'8_전국진단'!$N$7)&lt;=0,AVERAGE(F144:I144),(F144*'8_전국진단'!$E$7+G144*'8_전국진단'!$H$7+H144*'8_전국진단'!$K$7+I144*'8_전국진단'!$N$7)/('8_전국진단'!$E$7+'8_전국진단'!$H$7+'8_전국진단'!$K$7+'8_전국진단'!$N$7))</f>
        <v/>
      </c>
      <c r="K144">
        <f>RANK(J144,$J$2:$J$145,0)</f>
        <v/>
      </c>
      <c r="L144">
        <f>TRIM(IF(F144&gt;=75,"체험 ","")&amp;IF(G144&gt;=75,"숙박 ","")&amp;IF(H144&gt;=75,"저녁 ","")&amp;IF(I144&gt;=75,"야간",""))</f>
        <v/>
      </c>
    </row>
    <row r="145">
      <c r="A145" t="inlineStr">
        <is>
          <t>영양군</t>
        </is>
      </c>
      <c r="B145" t="n">
        <v>0.6590234311942182</v>
      </c>
      <c r="C145" t="n">
        <v>4.081666666666667</v>
      </c>
      <c r="D145" t="n">
        <v>0.5310636660896326</v>
      </c>
      <c r="E145" t="n">
        <v>0.1150527006904428</v>
      </c>
      <c r="F145">
        <f>100*(1-(COUNTIF($B$2:$B$145,"&lt;"&amp;B145)+1)/COUNT($B$2:$B$145))</f>
        <v/>
      </c>
      <c r="G145">
        <f>100*(1-(COUNTIF($C$2:$C$145,"&lt;"&amp;C145)+1)/COUNT($C$2:$C$145))</f>
        <v/>
      </c>
      <c r="H145">
        <f>100*(1-(COUNTIF($D$2:$D$145,"&lt;"&amp;D145)+1)/COUNT($D$2:$D$145))</f>
        <v/>
      </c>
      <c r="I145">
        <f>100*(1-(COUNTIF($E$2:$E$145,"&lt;"&amp;E145)+1)/COUNT($E$2:$E$145))</f>
        <v/>
      </c>
      <c r="J145">
        <f>IF(('8_전국진단'!$E$7+'8_전국진단'!$H$7+'8_전국진단'!$K$7+'8_전국진단'!$N$7)&lt;=0,AVERAGE(F145:I145),(F145*'8_전국진단'!$E$7+G145*'8_전국진단'!$H$7+H145*'8_전국진단'!$K$7+I145*'8_전국진단'!$N$7)/('8_전국진단'!$E$7+'8_전국진단'!$H$7+'8_전국진단'!$K$7+'8_전국진단'!$N$7))</f>
        <v/>
      </c>
      <c r="K145">
        <f>RANK(J145,$J$2:$J$145,0)</f>
        <v/>
      </c>
      <c r="L145">
        <f>TRIM(IF(F145&gt;=75,"체험 ","")&amp;IF(G145&gt;=75,"숙박 ","")&amp;IF(H145&gt;=75,"저녁 ","")&amp;IF(I145&gt;=75,"야간",""))</f>
        <v/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sheetData>
    <row r="1">
      <c r="A1" t="inlineStr">
        <is>
          <t>지표</t>
        </is>
      </c>
      <c r="B1" t="inlineStr">
        <is>
          <t>선택 시·군</t>
        </is>
      </c>
      <c r="C1" t="inlineStr">
        <is>
          <t>안동</t>
        </is>
      </c>
    </row>
    <row r="2">
      <c r="A2" t="inlineStr">
        <is>
          <t>체험·문화 변화</t>
        </is>
      </c>
      <c r="B2">
        <f>INDEX('d_진단'!$F$2:$F$145,MATCH('8_전국진단'!$B$7,'d_진단'!$A$2:$A$145,0))</f>
        <v/>
      </c>
      <c r="C2">
        <f>INDEX('d_진단'!$F$2:$F$145,MATCH("안동시",'d_진단'!$A$2:$A$145,0))</f>
        <v/>
      </c>
    </row>
    <row r="3">
      <c r="A3" t="inlineStr">
        <is>
          <t>숙박일수</t>
        </is>
      </c>
      <c r="B3">
        <f>INDEX('d_진단'!$G$2:$G$145,MATCH('8_전국진단'!$B$7,'d_진단'!$A$2:$A$145,0))</f>
        <v/>
      </c>
      <c r="C3">
        <f>INDEX('d_진단'!$G$2:$G$145,MATCH("안동시",'d_진단'!$A$2:$A$145,0))</f>
        <v/>
      </c>
    </row>
    <row r="4">
      <c r="A4" t="inlineStr">
        <is>
          <t>저녁 전환율</t>
        </is>
      </c>
      <c r="B4">
        <f>INDEX('d_진단'!$H$2:$H$145,MATCH('8_전국진단'!$B$7,'d_진단'!$A$2:$A$145,0))</f>
        <v/>
      </c>
      <c r="C4">
        <f>INDEX('d_진단'!$H$2:$H$145,MATCH("안동시",'d_진단'!$A$2:$A$145,0))</f>
        <v/>
      </c>
    </row>
    <row r="5">
      <c r="A5" t="inlineStr">
        <is>
          <t>야간 방문 비중</t>
        </is>
      </c>
      <c r="B5">
        <f>INDEX('d_진단'!$I$2:$I$145,MATCH('8_전국진단'!$B$7,'d_진단'!$A$2:$A$145,0))</f>
        <v/>
      </c>
      <c r="C5">
        <f>INDEX('d_진단'!$I$2:$I$145,MATCH("안동시",'d_진단'!$A$2:$A$145,0))</f>
        <v/>
      </c>
    </row>
    <row r="7">
      <c r="A7" t="inlineStr">
        <is>
          <t>점</t>
        </is>
      </c>
      <c r="B7" t="inlineStr">
        <is>
          <t>x(체험 변화율)</t>
        </is>
      </c>
      <c r="C7" t="inlineStr">
        <is>
          <t>y(숙박일수)</t>
        </is>
      </c>
    </row>
    <row r="8">
      <c r="A8" t="inlineStr">
        <is>
          <t>선택</t>
        </is>
      </c>
      <c r="B8">
        <f>INDEX('d_진단'!$B$2:$B$145,MATCH('8_전국진단'!$B$7,'d_진단'!$A$2:$A$145,0))</f>
        <v/>
      </c>
      <c r="C8">
        <f>INDEX('d_진단'!$C$2:$C$145,MATCH('8_전국진단'!$B$7,'d_진단'!$A$2:$A$145,0))</f>
        <v/>
      </c>
    </row>
    <row r="9">
      <c r="A9" t="inlineStr">
        <is>
          <t>안동</t>
        </is>
      </c>
      <c r="B9">
        <f>INDEX('d_진단'!$B$2:$B$145,MATCH("안동시",'d_진단'!$A$2:$A$145,0))</f>
        <v/>
      </c>
      <c r="C9">
        <f>INDEX('d_진단'!$C$2:$C$145,MATCH("안동시",'d_진단'!$A$2:$A$145,0))</f>
        <v/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P1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방문</t>
        </is>
      </c>
      <c r="B1" t="inlineStr">
        <is>
          <t>이동</t>
        </is>
      </c>
      <c r="C1" t="inlineStr">
        <is>
          <t>버스주이용</t>
        </is>
      </c>
      <c r="D1" t="inlineStr">
        <is>
          <t>Q3</t>
        </is>
      </c>
      <c r="E1" t="inlineStr">
        <is>
          <t>포기_외곽</t>
        </is>
      </c>
      <c r="F1" t="inlineStr">
        <is>
          <t>포기_월영교</t>
        </is>
      </c>
      <c r="G1" t="inlineStr">
        <is>
          <t>포기_원도심</t>
        </is>
      </c>
      <c r="H1" t="inlineStr">
        <is>
          <t>포기_없음</t>
        </is>
      </c>
      <c r="I1" t="inlineStr">
        <is>
          <t>Q4응답</t>
        </is>
      </c>
      <c r="J1" t="inlineStr">
        <is>
          <t>Q9</t>
        </is>
      </c>
      <c r="K1" t="inlineStr">
        <is>
          <t>Q11</t>
        </is>
      </c>
      <c r="L1" t="inlineStr">
        <is>
          <t>Q13</t>
        </is>
      </c>
      <c r="M1" t="inlineStr">
        <is>
          <t>Q6</t>
        </is>
      </c>
      <c r="N1" t="inlineStr">
        <is>
          <t>Q8</t>
        </is>
      </c>
      <c r="O1" t="inlineStr">
        <is>
          <t>Q10</t>
        </is>
      </c>
      <c r="P1" t="inlineStr">
        <is>
          <t>Q12</t>
        </is>
      </c>
    </row>
    <row r="2">
      <c r="A2" t="inlineStr">
        <is>
          <t>예</t>
        </is>
      </c>
      <c r="B2" t="inlineStr">
        <is>
          <t>차 없음</t>
        </is>
      </c>
      <c r="C2" t="n">
        <v>1</v>
      </c>
      <c r="D2" t="inlineStr">
        <is>
          <t>불편했다</t>
        </is>
      </c>
      <c r="E2" t="n">
        <v>1</v>
      </c>
      <c r="F2" t="n">
        <v>1</v>
      </c>
      <c r="G2" t="n">
        <v>1</v>
      </c>
      <c r="H2" t="n">
        <v>0</v>
      </c>
      <c r="I2" t="n">
        <v>1</v>
      </c>
      <c r="J2" t="inlineStr">
        <is>
          <t>충분</t>
        </is>
      </c>
      <c r="K2" t="inlineStr">
        <is>
          <t>줄·예약 불편</t>
        </is>
      </c>
      <c r="L2" t="inlineStr">
        <is>
          <t>18시 이전</t>
        </is>
      </c>
      <c r="M2" t="n">
        <v>5</v>
      </c>
      <c r="N2" t="n">
        <v>5</v>
      </c>
      <c r="O2" t="n">
        <v>5</v>
      </c>
      <c r="P2" t="n">
        <v>0</v>
      </c>
    </row>
    <row r="3">
      <c r="A3" t="inlineStr">
        <is>
          <t>예</t>
        </is>
      </c>
      <c r="B3" t="inlineStr">
        <is>
          <t>자가용</t>
        </is>
      </c>
      <c r="C3" t="n">
        <v>0</v>
      </c>
      <c r="D3" t="inlineStr">
        <is>
          <t>이용하지 않았다 / 잘 모르겠다</t>
        </is>
      </c>
      <c r="E3" t="n">
        <v>0</v>
      </c>
      <c r="F3" t="n">
        <v>0</v>
      </c>
      <c r="G3" t="n">
        <v>1</v>
      </c>
      <c r="H3" t="n">
        <v>0</v>
      </c>
      <c r="I3" t="n">
        <v>1</v>
      </c>
      <c r="J3" t="inlineStr">
        <is>
          <t>보통</t>
        </is>
      </c>
      <c r="K3" t="inlineStr">
        <is>
          <t>가격 부담</t>
        </is>
      </c>
      <c r="L3" t="inlineStr">
        <is>
          <t>숙박</t>
        </is>
      </c>
      <c r="M3" t="n">
        <v>5</v>
      </c>
      <c r="N3" t="n">
        <v>5</v>
      </c>
      <c r="O3" t="n">
        <v>4</v>
      </c>
      <c r="P3" t="n">
        <v>4</v>
      </c>
    </row>
    <row r="4">
      <c r="A4" t="inlineStr">
        <is>
          <t>예</t>
        </is>
      </c>
      <c r="B4" t="inlineStr">
        <is>
          <t>자가용</t>
        </is>
      </c>
      <c r="C4" t="n">
        <v>0</v>
      </c>
      <c r="D4" t="inlineStr">
        <is>
          <t>이용하지 않았다 / 잘 모르겠다</t>
        </is>
      </c>
      <c r="E4" t="n">
        <v>0</v>
      </c>
      <c r="F4" t="n">
        <v>0</v>
      </c>
      <c r="G4" t="n">
        <v>0</v>
      </c>
      <c r="H4" t="n">
        <v>1</v>
      </c>
      <c r="I4" t="n">
        <v>1</v>
      </c>
      <c r="J4" t="inlineStr">
        <is>
          <t>보통</t>
        </is>
      </c>
      <c r="K4" t="inlineStr">
        <is>
          <t>줄·예약 불편</t>
        </is>
      </c>
      <c r="L4" t="inlineStr">
        <is>
          <t>숙박</t>
        </is>
      </c>
      <c r="M4" t="n">
        <v>5</v>
      </c>
      <c r="N4" t="n">
        <v>5</v>
      </c>
      <c r="O4" t="n">
        <v>5</v>
      </c>
      <c r="P4" t="n">
        <v>5</v>
      </c>
    </row>
    <row r="5">
      <c r="A5" t="inlineStr">
        <is>
          <t>예</t>
        </is>
      </c>
      <c r="B5" t="inlineStr">
        <is>
          <t>자가용</t>
        </is>
      </c>
      <c r="C5" t="n">
        <v>0</v>
      </c>
      <c r="D5" t="inlineStr">
        <is>
          <t>이용하지 않았다 / 잘 모르겠다</t>
        </is>
      </c>
      <c r="E5" t="n">
        <v>0</v>
      </c>
      <c r="F5" t="n">
        <v>0</v>
      </c>
      <c r="G5" t="n">
        <v>1</v>
      </c>
      <c r="H5" t="n">
        <v>0</v>
      </c>
      <c r="I5" t="n">
        <v>1</v>
      </c>
      <c r="J5" t="inlineStr">
        <is>
          <t>보통</t>
        </is>
      </c>
      <c r="K5" t="inlineStr">
        <is>
          <t>정보 부족</t>
        </is>
      </c>
      <c r="L5" t="inlineStr">
        <is>
          <t>20-22시(막차)</t>
        </is>
      </c>
      <c r="M5" t="n">
        <v>5</v>
      </c>
      <c r="N5" t="n">
        <v>5</v>
      </c>
      <c r="O5" t="n">
        <v>5</v>
      </c>
      <c r="P5" t="n">
        <v>5</v>
      </c>
    </row>
    <row r="6">
      <c r="A6" t="inlineStr">
        <is>
          <t>예</t>
        </is>
      </c>
      <c r="B6" t="inlineStr">
        <is>
          <t>자가용</t>
        </is>
      </c>
      <c r="C6" t="n">
        <v>0</v>
      </c>
      <c r="D6" t="inlineStr">
        <is>
          <t>이용하지 않았다 / 잘 모르겠다</t>
        </is>
      </c>
      <c r="E6" t="n">
        <v>0</v>
      </c>
      <c r="F6" t="n">
        <v>0</v>
      </c>
      <c r="G6" t="n">
        <v>1</v>
      </c>
      <c r="H6" t="n">
        <v>0</v>
      </c>
      <c r="I6" t="n">
        <v>1</v>
      </c>
      <c r="J6" t="inlineStr">
        <is>
          <t>보통</t>
        </is>
      </c>
      <c r="K6" t="inlineStr">
        <is>
          <t>정보 부족</t>
        </is>
      </c>
      <c r="L6" t="inlineStr">
        <is>
          <t>숙박</t>
        </is>
      </c>
      <c r="M6" t="n">
        <v>4</v>
      </c>
      <c r="N6" t="n">
        <v>2</v>
      </c>
      <c r="O6" t="n">
        <v>2</v>
      </c>
      <c r="P6" t="n">
        <v>4</v>
      </c>
    </row>
    <row r="7">
      <c r="A7" t="inlineStr">
        <is>
          <t>예</t>
        </is>
      </c>
      <c r="B7" t="inlineStr">
        <is>
          <t>자가용</t>
        </is>
      </c>
      <c r="C7" t="n">
        <v>0</v>
      </c>
      <c r="D7" t="inlineStr">
        <is>
          <t>이용하지 않았다 / 잘 모르겠다</t>
        </is>
      </c>
      <c r="E7" t="n">
        <v>0</v>
      </c>
      <c r="F7" t="n">
        <v>0</v>
      </c>
      <c r="G7" t="n">
        <v>0</v>
      </c>
      <c r="H7" t="n">
        <v>1</v>
      </c>
      <c r="I7" t="n">
        <v>1</v>
      </c>
      <c r="J7" t="inlineStr">
        <is>
          <t>보통</t>
        </is>
      </c>
      <c r="K7" t="inlineStr">
        <is>
          <t>정보 부족</t>
        </is>
      </c>
      <c r="L7" t="inlineStr">
        <is>
          <t>18-20시</t>
        </is>
      </c>
      <c r="M7" t="n">
        <v>5</v>
      </c>
      <c r="N7" t="n">
        <v>4</v>
      </c>
      <c r="O7" t="n">
        <v>4</v>
      </c>
      <c r="P7" t="n">
        <v>5</v>
      </c>
    </row>
    <row r="8">
      <c r="A8" t="inlineStr">
        <is>
          <t>아니오</t>
        </is>
      </c>
      <c r="B8" t="inlineStr">
        <is>
          <t>차 없음</t>
        </is>
      </c>
      <c r="C8" t="n">
        <v>0</v>
      </c>
      <c r="D8" t="inlineStr">
        <is>
          <t>이용하지 않았다 / 잘 모르겠다</t>
        </is>
      </c>
      <c r="E8" t="n">
        <v>0</v>
      </c>
      <c r="F8" t="n">
        <v>0</v>
      </c>
      <c r="G8" t="n">
        <v>0</v>
      </c>
      <c r="H8" t="n">
        <v>1</v>
      </c>
      <c r="I8" t="n">
        <v>1</v>
      </c>
      <c r="J8" t="inlineStr">
        <is>
          <t>충분</t>
        </is>
      </c>
      <c r="K8" t="inlineStr">
        <is>
          <t>정보 부족</t>
        </is>
      </c>
      <c r="L8" t="inlineStr">
        <is>
          <t>18-20시</t>
        </is>
      </c>
      <c r="M8" t="n">
        <v>3</v>
      </c>
      <c r="N8" t="n">
        <v>4</v>
      </c>
      <c r="O8" t="n">
        <v>3</v>
      </c>
      <c r="P8" t="n">
        <v>3</v>
      </c>
    </row>
    <row r="9">
      <c r="A9" t="inlineStr">
        <is>
          <t>아니오</t>
        </is>
      </c>
      <c r="B9" t="inlineStr">
        <is>
          <t>자가용</t>
        </is>
      </c>
      <c r="C9" t="n">
        <v>0</v>
      </c>
      <c r="D9" t="inlineStr">
        <is>
          <t>이용하지 않았다 / 잘 모르겠다</t>
        </is>
      </c>
      <c r="E9" t="n">
        <v>1</v>
      </c>
      <c r="F9" t="n">
        <v>0</v>
      </c>
      <c r="G9" t="n">
        <v>0</v>
      </c>
      <c r="H9" t="n">
        <v>0</v>
      </c>
      <c r="I9" t="n">
        <v>1</v>
      </c>
      <c r="J9" t="inlineStr">
        <is>
          <t>보통</t>
        </is>
      </c>
      <c r="K9" t="inlineStr">
        <is>
          <t>가격 부담</t>
        </is>
      </c>
      <c r="L9" t="inlineStr">
        <is>
          <t>숙박</t>
        </is>
      </c>
      <c r="M9" t="n">
        <v>4</v>
      </c>
      <c r="N9" t="n">
        <v>2</v>
      </c>
      <c r="O9" t="n">
        <v>3</v>
      </c>
      <c r="P9" t="n">
        <v>4</v>
      </c>
    </row>
    <row r="10">
      <c r="A10" t="inlineStr">
        <is>
          <t>예</t>
        </is>
      </c>
      <c r="B10" t="inlineStr">
        <is>
          <t>자가용</t>
        </is>
      </c>
      <c r="C10" t="n">
        <v>0</v>
      </c>
      <c r="D10" t="inlineStr">
        <is>
          <t>이용하지 않았다 / 잘 모르겠다</t>
        </is>
      </c>
      <c r="E10" t="n">
        <v>0</v>
      </c>
      <c r="F10" t="n">
        <v>0</v>
      </c>
      <c r="G10" t="n">
        <v>0</v>
      </c>
      <c r="H10" t="n">
        <v>1</v>
      </c>
      <c r="I10" t="n">
        <v>1</v>
      </c>
      <c r="J10" t="inlineStr">
        <is>
          <t>부족</t>
        </is>
      </c>
      <c r="K10" t="inlineStr">
        <is>
          <t>정보 부족</t>
        </is>
      </c>
      <c r="L10" t="inlineStr">
        <is>
          <t>숙박</t>
        </is>
      </c>
      <c r="M10" t="n">
        <v>4</v>
      </c>
      <c r="N10" t="n">
        <v>2</v>
      </c>
      <c r="O10" t="n">
        <v>5</v>
      </c>
      <c r="P10" t="n">
        <v>5</v>
      </c>
    </row>
    <row r="11">
      <c r="A11" t="inlineStr">
        <is>
          <t>예</t>
        </is>
      </c>
      <c r="B11" t="inlineStr">
        <is>
          <t>차 없음</t>
        </is>
      </c>
      <c r="C11" t="n">
        <v>1</v>
      </c>
      <c r="D11" t="inlineStr">
        <is>
          <t>불편했다</t>
        </is>
      </c>
      <c r="E11" t="n">
        <v>0</v>
      </c>
      <c r="F11" t="n">
        <v>1</v>
      </c>
      <c r="G11" t="n">
        <v>0</v>
      </c>
      <c r="H11" t="n">
        <v>0</v>
      </c>
      <c r="I11" t="n">
        <v>1</v>
      </c>
      <c r="J11" t="inlineStr">
        <is>
          <t>부족</t>
        </is>
      </c>
      <c r="K11" t="inlineStr">
        <is>
          <t>줄·예약 불편</t>
        </is>
      </c>
      <c r="L11" t="inlineStr">
        <is>
          <t>18-20시</t>
        </is>
      </c>
      <c r="M11" t="n">
        <v>3</v>
      </c>
      <c r="N11" t="n">
        <v>5</v>
      </c>
      <c r="O11" t="n">
        <v>5</v>
      </c>
      <c r="P11" t="n">
        <v>5</v>
      </c>
    </row>
    <row r="12">
      <c r="A12" t="inlineStr">
        <is>
          <t>예</t>
        </is>
      </c>
      <c r="B12" t="inlineStr">
        <is>
          <t>차 없음</t>
        </is>
      </c>
      <c r="C12" t="n">
        <v>1</v>
      </c>
      <c r="D12" t="inlineStr">
        <is>
          <t>불편했다</t>
        </is>
      </c>
      <c r="E12" t="n">
        <v>1</v>
      </c>
      <c r="F12" t="n">
        <v>0</v>
      </c>
      <c r="G12" t="n">
        <v>0</v>
      </c>
      <c r="H12" t="n">
        <v>0</v>
      </c>
      <c r="I12" t="n">
        <v>1</v>
      </c>
      <c r="J12" t="inlineStr">
        <is>
          <t>부족</t>
        </is>
      </c>
      <c r="K12" t="inlineStr">
        <is>
          <t>가격 부담</t>
        </is>
      </c>
      <c r="L12" t="inlineStr">
        <is>
          <t>20-22시(막차)</t>
        </is>
      </c>
      <c r="M12" t="n">
        <v>2</v>
      </c>
      <c r="N12" t="n">
        <v>5</v>
      </c>
      <c r="O12" t="n">
        <v>5</v>
      </c>
      <c r="P12" t="n">
        <v>4</v>
      </c>
    </row>
    <row r="13">
      <c r="A13" t="inlineStr">
        <is>
          <t>예</t>
        </is>
      </c>
      <c r="B13" t="inlineStr">
        <is>
          <t>차 없음</t>
        </is>
      </c>
      <c r="C13" t="n">
        <v>1</v>
      </c>
      <c r="D13" t="inlineStr">
        <is>
          <t>불편했다</t>
        </is>
      </c>
      <c r="E13" t="n">
        <v>1</v>
      </c>
      <c r="F13" t="n">
        <v>1</v>
      </c>
      <c r="G13" t="n">
        <v>0</v>
      </c>
      <c r="H13" t="n">
        <v>0</v>
      </c>
      <c r="I13" t="n">
        <v>1</v>
      </c>
      <c r="J13" t="inlineStr">
        <is>
          <t>보통</t>
        </is>
      </c>
      <c r="K13" t="inlineStr">
        <is>
          <t>정보 부족</t>
        </is>
      </c>
      <c r="L13" t="inlineStr">
        <is>
          <t>18시 이전</t>
        </is>
      </c>
      <c r="M13" t="n">
        <v>5</v>
      </c>
      <c r="N13" t="n">
        <v>5</v>
      </c>
      <c r="O13" t="n">
        <v>5</v>
      </c>
      <c r="P13" t="n">
        <v>4</v>
      </c>
    </row>
    <row r="14">
      <c r="A14" t="inlineStr">
        <is>
          <t>예</t>
        </is>
      </c>
      <c r="B14" t="inlineStr">
        <is>
          <t>차 없음</t>
        </is>
      </c>
      <c r="C14" t="n">
        <v>1</v>
      </c>
      <c r="D14" t="inlineStr">
        <is>
          <t>불편했다</t>
        </is>
      </c>
      <c r="E14" t="n">
        <v>0</v>
      </c>
      <c r="F14" t="n">
        <v>0</v>
      </c>
      <c r="G14" t="n">
        <v>1</v>
      </c>
      <c r="H14" t="n">
        <v>0</v>
      </c>
      <c r="I14" t="n">
        <v>1</v>
      </c>
      <c r="J14" t="inlineStr">
        <is>
          <t>부족</t>
        </is>
      </c>
      <c r="K14" t="inlineStr">
        <is>
          <t>줄·예약 불편</t>
        </is>
      </c>
      <c r="L14" t="inlineStr">
        <is>
          <t>18시 이전</t>
        </is>
      </c>
      <c r="M14" t="n">
        <v>3</v>
      </c>
      <c r="N14" t="n">
        <v>4</v>
      </c>
      <c r="O14" t="n">
        <v>4</v>
      </c>
      <c r="P14" t="n">
        <v>4</v>
      </c>
    </row>
    <row r="15">
      <c r="A15" t="inlineStr">
        <is>
          <t>예</t>
        </is>
      </c>
      <c r="B15" t="inlineStr">
        <is>
          <t>자가용</t>
        </is>
      </c>
      <c r="C15" t="n">
        <v>0</v>
      </c>
      <c r="D15" t="inlineStr">
        <is>
          <t>불편했다</t>
        </is>
      </c>
      <c r="E15" t="n">
        <v>0</v>
      </c>
      <c r="F15" t="n">
        <v>0</v>
      </c>
      <c r="G15" t="n">
        <v>0</v>
      </c>
      <c r="H15" t="n">
        <v>0</v>
      </c>
      <c r="I15" t="n">
        <v>1</v>
      </c>
      <c r="J15" t="inlineStr">
        <is>
          <t>부족</t>
        </is>
      </c>
      <c r="K15" t="inlineStr">
        <is>
          <t>이동 시간 부족</t>
        </is>
      </c>
      <c r="L15" t="inlineStr">
        <is>
          <t>18-20시</t>
        </is>
      </c>
      <c r="M15" t="n">
        <v>5</v>
      </c>
      <c r="N15" t="n">
        <v>4</v>
      </c>
      <c r="O15" t="n">
        <v>4</v>
      </c>
      <c r="P15" t="n">
        <v>5</v>
      </c>
    </row>
    <row r="16">
      <c r="A16" t="inlineStr">
        <is>
          <t>아니오</t>
        </is>
      </c>
      <c r="B16" t="inlineStr">
        <is>
          <t>자가용</t>
        </is>
      </c>
      <c r="C16" t="n">
        <v>0</v>
      </c>
      <c r="D16" t="inlineStr">
        <is>
          <t>불편했다</t>
        </is>
      </c>
      <c r="E16" t="n">
        <v>0</v>
      </c>
      <c r="F16" t="n">
        <v>0</v>
      </c>
      <c r="G16" t="n">
        <v>0</v>
      </c>
      <c r="H16" t="n">
        <v>1</v>
      </c>
      <c r="I16" t="n">
        <v>1</v>
      </c>
      <c r="J16" t="inlineStr">
        <is>
          <t>부족</t>
        </is>
      </c>
      <c r="K16" t="inlineStr">
        <is>
          <t>정보 부족</t>
        </is>
      </c>
      <c r="L16" t="inlineStr">
        <is>
          <t>숙박</t>
        </is>
      </c>
      <c r="M16" t="n">
        <v>4</v>
      </c>
      <c r="N16" t="n">
        <v>2</v>
      </c>
      <c r="O16" t="n">
        <v>3</v>
      </c>
      <c r="P16" t="n">
        <v>5</v>
      </c>
    </row>
    <row r="17">
      <c r="A17" t="inlineStr">
        <is>
          <t>예</t>
        </is>
      </c>
      <c r="B17" t="inlineStr">
        <is>
          <t>차 없음</t>
        </is>
      </c>
      <c r="C17" t="n">
        <v>1</v>
      </c>
      <c r="D17" t="inlineStr">
        <is>
          <t>불편했다</t>
        </is>
      </c>
      <c r="E17" t="n">
        <v>1</v>
      </c>
      <c r="F17" t="n">
        <v>1</v>
      </c>
      <c r="G17" t="n">
        <v>1</v>
      </c>
      <c r="H17" t="n">
        <v>0</v>
      </c>
      <c r="I17" t="n">
        <v>1</v>
      </c>
      <c r="J17" t="inlineStr">
        <is>
          <t>부족</t>
        </is>
      </c>
      <c r="K17" t="inlineStr">
        <is>
          <t>줄·예약 불편</t>
        </is>
      </c>
      <c r="L17" t="inlineStr">
        <is>
          <t>20-22시(막차)</t>
        </is>
      </c>
      <c r="M17" t="n">
        <v>4</v>
      </c>
      <c r="N17" t="n">
        <v>5</v>
      </c>
      <c r="O17" t="n">
        <v>4</v>
      </c>
      <c r="P17" t="n">
        <v>4</v>
      </c>
    </row>
    <row r="18">
      <c r="A18" t="inlineStr">
        <is>
          <t>예</t>
        </is>
      </c>
      <c r="B18" t="inlineStr">
        <is>
          <t>자가용</t>
        </is>
      </c>
      <c r="C18" t="n">
        <v>0</v>
      </c>
      <c r="D18" t="inlineStr">
        <is>
          <t>불편했다</t>
        </is>
      </c>
      <c r="E18" t="n">
        <v>0</v>
      </c>
      <c r="F18" t="n">
        <v>1</v>
      </c>
      <c r="G18" t="n">
        <v>0</v>
      </c>
      <c r="H18" t="n">
        <v>0</v>
      </c>
      <c r="I18" t="n">
        <v>1</v>
      </c>
      <c r="J18" t="inlineStr">
        <is>
          <t>부족</t>
        </is>
      </c>
      <c r="K18" t="inlineStr">
        <is>
          <t>줄·예약 불편</t>
        </is>
      </c>
      <c r="L18" t="inlineStr">
        <is>
          <t>20-22시(막차)</t>
        </is>
      </c>
      <c r="M18" t="n">
        <v>4</v>
      </c>
      <c r="N18" t="n">
        <v>3</v>
      </c>
      <c r="O18" t="n">
        <v>3</v>
      </c>
      <c r="P18" t="n">
        <v>4</v>
      </c>
    </row>
    <row r="19">
      <c r="A19" t="inlineStr">
        <is>
          <t>아니오</t>
        </is>
      </c>
      <c r="B19" t="inlineStr">
        <is>
          <t>미응답</t>
        </is>
      </c>
      <c r="C19" t="n">
        <v>0</v>
      </c>
      <c r="D19" t="inlineStr">
        <is>
          <t>미응답</t>
        </is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inlineStr">
        <is>
          <t>미응답</t>
        </is>
      </c>
      <c r="K19" t="inlineStr">
        <is>
          <t>기타</t>
        </is>
      </c>
      <c r="L19" t="inlineStr">
        <is>
          <t>미응답</t>
        </is>
      </c>
      <c r="M19" t="n">
        <v>2</v>
      </c>
      <c r="N19" t="n">
        <v>4</v>
      </c>
      <c r="O19" t="n">
        <v>4</v>
      </c>
      <c r="P19" t="n">
        <v>2</v>
      </c>
    </row>
    <row r="20">
      <c r="A20" t="inlineStr">
        <is>
          <t>아니오</t>
        </is>
      </c>
      <c r="B20" t="inlineStr">
        <is>
          <t>미응답</t>
        </is>
      </c>
      <c r="C20" t="n">
        <v>0</v>
      </c>
      <c r="D20" t="inlineStr">
        <is>
          <t>이용하지 않았다 / 잘 모르겠다</t>
        </is>
      </c>
      <c r="E20" t="n">
        <v>0</v>
      </c>
      <c r="F20" t="n">
        <v>0</v>
      </c>
      <c r="G20" t="n">
        <v>0</v>
      </c>
      <c r="H20" t="n">
        <v>0</v>
      </c>
      <c r="I20" t="n">
        <v>1</v>
      </c>
      <c r="J20" t="inlineStr">
        <is>
          <t>미응답</t>
        </is>
      </c>
      <c r="K20" t="inlineStr">
        <is>
          <t>미응답</t>
        </is>
      </c>
      <c r="L20" t="inlineStr">
        <is>
          <t>미응답</t>
        </is>
      </c>
      <c r="M20" t="n">
        <v>3</v>
      </c>
      <c r="N20" t="n">
        <v>4</v>
      </c>
      <c r="O20" t="n">
        <v>4</v>
      </c>
      <c r="P20" t="n">
        <v>3</v>
      </c>
    </row>
    <row r="21">
      <c r="A21" t="inlineStr">
        <is>
          <t>아니오</t>
        </is>
      </c>
      <c r="B21" t="inlineStr">
        <is>
          <t>미응답</t>
        </is>
      </c>
      <c r="C21" t="n">
        <v>0</v>
      </c>
      <c r="D21" t="inlineStr">
        <is>
          <t>미응답</t>
        </is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inlineStr">
        <is>
          <t>미응답</t>
        </is>
      </c>
      <c r="K21" t="inlineStr">
        <is>
          <t>미응답</t>
        </is>
      </c>
      <c r="L21" t="inlineStr">
        <is>
          <t>미응답</t>
        </is>
      </c>
      <c r="M21" t="n">
        <v>5</v>
      </c>
      <c r="N21" t="n">
        <v>5</v>
      </c>
      <c r="O21" t="n">
        <v>5</v>
      </c>
      <c r="P21" t="n">
        <v>5</v>
      </c>
    </row>
    <row r="22">
      <c r="A22" t="inlineStr">
        <is>
          <t>아니오</t>
        </is>
      </c>
      <c r="B22" t="inlineStr">
        <is>
          <t>차 없음</t>
        </is>
      </c>
      <c r="C22" t="n">
        <v>1</v>
      </c>
      <c r="D22" t="inlineStr">
        <is>
          <t>불편했다</t>
        </is>
      </c>
      <c r="E22" t="n">
        <v>0</v>
      </c>
      <c r="F22" t="n">
        <v>1</v>
      </c>
      <c r="G22" t="n">
        <v>0</v>
      </c>
      <c r="H22" t="n">
        <v>0</v>
      </c>
      <c r="I22" t="n">
        <v>1</v>
      </c>
      <c r="J22" t="inlineStr">
        <is>
          <t>보통</t>
        </is>
      </c>
      <c r="K22" t="inlineStr">
        <is>
          <t>줄·예약 불편</t>
        </is>
      </c>
      <c r="L22" t="inlineStr">
        <is>
          <t>숙박</t>
        </is>
      </c>
      <c r="M22" t="n">
        <v>3</v>
      </c>
      <c r="N22" t="n">
        <v>5</v>
      </c>
      <c r="O22" t="n">
        <v>5</v>
      </c>
      <c r="P22" t="n">
        <v>4</v>
      </c>
    </row>
    <row r="23">
      <c r="A23" t="inlineStr">
        <is>
          <t>예</t>
        </is>
      </c>
      <c r="B23" t="inlineStr">
        <is>
          <t>자가용</t>
        </is>
      </c>
      <c r="C23" t="n">
        <v>0</v>
      </c>
      <c r="D23" t="inlineStr">
        <is>
          <t>이용하지 않았다 / 잘 모르겠다</t>
        </is>
      </c>
      <c r="E23" t="n">
        <v>0</v>
      </c>
      <c r="F23" t="n">
        <v>1</v>
      </c>
      <c r="G23" t="n">
        <v>0</v>
      </c>
      <c r="H23" t="n">
        <v>0</v>
      </c>
      <c r="I23" t="n">
        <v>1</v>
      </c>
      <c r="J23" t="inlineStr">
        <is>
          <t>보통</t>
        </is>
      </c>
      <c r="K23" t="inlineStr">
        <is>
          <t>이동 시간 부족</t>
        </is>
      </c>
      <c r="L23" t="inlineStr">
        <is>
          <t>18-20시</t>
        </is>
      </c>
      <c r="M23" t="n">
        <v>4</v>
      </c>
      <c r="N23" t="n">
        <v>4</v>
      </c>
      <c r="O23" t="n">
        <v>5</v>
      </c>
      <c r="P23" t="n">
        <v>3</v>
      </c>
    </row>
    <row r="24">
      <c r="A24" t="inlineStr">
        <is>
          <t>예</t>
        </is>
      </c>
      <c r="B24" t="inlineStr">
        <is>
          <t>차 없음</t>
        </is>
      </c>
      <c r="C24" t="n">
        <v>0</v>
      </c>
      <c r="D24" t="inlineStr">
        <is>
          <t>이용하지 않았다 / 잘 모르겠다</t>
        </is>
      </c>
      <c r="E24" t="n">
        <v>0</v>
      </c>
      <c r="F24" t="n">
        <v>0</v>
      </c>
      <c r="G24" t="n">
        <v>0</v>
      </c>
      <c r="H24" t="n">
        <v>0</v>
      </c>
      <c r="I24" t="n">
        <v>1</v>
      </c>
      <c r="J24" t="inlineStr">
        <is>
          <t>보통</t>
        </is>
      </c>
      <c r="K24" t="inlineStr">
        <is>
          <t>정보 부족</t>
        </is>
      </c>
      <c r="L24" t="inlineStr">
        <is>
          <t>숙박</t>
        </is>
      </c>
      <c r="M24" t="n">
        <v>2</v>
      </c>
      <c r="N24" t="n">
        <v>5</v>
      </c>
      <c r="O24" t="n">
        <v>3</v>
      </c>
      <c r="P24" t="n">
        <v>4</v>
      </c>
    </row>
    <row r="25">
      <c r="A25" t="inlineStr">
        <is>
          <t>아니오</t>
        </is>
      </c>
      <c r="B25" t="inlineStr">
        <is>
          <t>차 없음</t>
        </is>
      </c>
      <c r="C25" t="n">
        <v>1</v>
      </c>
      <c r="D25" t="inlineStr">
        <is>
          <t>이용하지 않았다 / 잘 모르겠다</t>
        </is>
      </c>
      <c r="E25" t="n">
        <v>0</v>
      </c>
      <c r="F25" t="n">
        <v>1</v>
      </c>
      <c r="G25" t="n">
        <v>0</v>
      </c>
      <c r="H25" t="n">
        <v>0</v>
      </c>
      <c r="I25" t="n">
        <v>1</v>
      </c>
      <c r="J25" t="inlineStr">
        <is>
          <t>부족</t>
        </is>
      </c>
      <c r="K25" t="inlineStr">
        <is>
          <t>이동 시간 부족</t>
        </is>
      </c>
      <c r="L25" t="inlineStr">
        <is>
          <t>숙박</t>
        </is>
      </c>
      <c r="M25" t="n">
        <v>5</v>
      </c>
      <c r="N25" t="n">
        <v>5</v>
      </c>
      <c r="O25" t="n">
        <v>5</v>
      </c>
      <c r="P25" t="n">
        <v>2</v>
      </c>
    </row>
    <row r="26">
      <c r="A26" t="inlineStr">
        <is>
          <t>예</t>
        </is>
      </c>
      <c r="B26" t="inlineStr">
        <is>
          <t>자가용</t>
        </is>
      </c>
      <c r="C26" t="n">
        <v>0</v>
      </c>
      <c r="D26" t="inlineStr">
        <is>
          <t>이용하지 않았다 / 잘 모르겠다</t>
        </is>
      </c>
      <c r="E26" t="n">
        <v>0</v>
      </c>
      <c r="F26" t="n">
        <v>1</v>
      </c>
      <c r="G26" t="n">
        <v>1</v>
      </c>
      <c r="H26" t="n">
        <v>0</v>
      </c>
      <c r="I26" t="n">
        <v>1</v>
      </c>
      <c r="J26" t="inlineStr">
        <is>
          <t>보통</t>
        </is>
      </c>
      <c r="K26" t="inlineStr">
        <is>
          <t>가격 부담</t>
        </is>
      </c>
      <c r="L26" t="inlineStr">
        <is>
          <t>20-22시(막차)</t>
        </is>
      </c>
      <c r="M26" t="n">
        <v>5</v>
      </c>
      <c r="N26" t="n">
        <v>5</v>
      </c>
      <c r="O26" t="n">
        <v>3</v>
      </c>
      <c r="P26" t="n">
        <v>5</v>
      </c>
    </row>
    <row r="27">
      <c r="A27" t="inlineStr">
        <is>
          <t>아니오</t>
        </is>
      </c>
      <c r="B27" t="inlineStr">
        <is>
          <t>자가용</t>
        </is>
      </c>
      <c r="C27" t="n">
        <v>0</v>
      </c>
      <c r="D27" t="inlineStr">
        <is>
          <t>이용하지 않았다 / 잘 모르겠다</t>
        </is>
      </c>
      <c r="E27" t="n">
        <v>0</v>
      </c>
      <c r="F27" t="n">
        <v>0</v>
      </c>
      <c r="G27" t="n">
        <v>0</v>
      </c>
      <c r="H27" t="n">
        <v>1</v>
      </c>
      <c r="I27" t="n">
        <v>1</v>
      </c>
      <c r="J27" t="inlineStr">
        <is>
          <t>부족</t>
        </is>
      </c>
      <c r="K27" t="inlineStr">
        <is>
          <t>정보 부족</t>
        </is>
      </c>
      <c r="L27" t="inlineStr">
        <is>
          <t>숙박</t>
        </is>
      </c>
      <c r="M27" t="n">
        <v>4</v>
      </c>
      <c r="N27" t="n">
        <v>4</v>
      </c>
      <c r="O27" t="n">
        <v>2</v>
      </c>
      <c r="P27" t="n">
        <v>4</v>
      </c>
    </row>
    <row r="28">
      <c r="A28" t="inlineStr">
        <is>
          <t>아니오</t>
        </is>
      </c>
      <c r="B28" t="inlineStr">
        <is>
          <t>차 없음</t>
        </is>
      </c>
      <c r="C28" t="n">
        <v>1</v>
      </c>
      <c r="D28" t="inlineStr">
        <is>
          <t>이용하지 않았다 / 잘 모르겠다</t>
        </is>
      </c>
      <c r="E28" t="n">
        <v>0</v>
      </c>
      <c r="F28" t="n">
        <v>1</v>
      </c>
      <c r="G28" t="n">
        <v>0</v>
      </c>
      <c r="H28" t="n">
        <v>0</v>
      </c>
      <c r="I28" t="n">
        <v>1</v>
      </c>
      <c r="J28" t="inlineStr">
        <is>
          <t>보통</t>
        </is>
      </c>
      <c r="K28" t="inlineStr">
        <is>
          <t>이동 시간 부족</t>
        </is>
      </c>
      <c r="L28" t="inlineStr">
        <is>
          <t>숙박</t>
        </is>
      </c>
      <c r="M28" t="n">
        <v>3</v>
      </c>
      <c r="N28" t="n">
        <v>4</v>
      </c>
      <c r="O28" t="n">
        <v>5</v>
      </c>
      <c r="P28" t="n">
        <v>4</v>
      </c>
    </row>
    <row r="29">
      <c r="A29" t="inlineStr">
        <is>
          <t>예</t>
        </is>
      </c>
      <c r="B29" t="inlineStr">
        <is>
          <t>자가용</t>
        </is>
      </c>
      <c r="C29" t="n">
        <v>0</v>
      </c>
      <c r="D29" t="inlineStr">
        <is>
          <t>이용하지 않았다 / 잘 모르겠다</t>
        </is>
      </c>
      <c r="E29" t="n">
        <v>0</v>
      </c>
      <c r="F29" t="n">
        <v>0</v>
      </c>
      <c r="G29" t="n">
        <v>0</v>
      </c>
      <c r="H29" t="n">
        <v>1</v>
      </c>
      <c r="I29" t="n">
        <v>1</v>
      </c>
      <c r="J29" t="inlineStr">
        <is>
          <t>보통</t>
        </is>
      </c>
      <c r="K29" t="inlineStr">
        <is>
          <t>줄·예약 불편</t>
        </is>
      </c>
      <c r="L29" t="inlineStr">
        <is>
          <t>숙박</t>
        </is>
      </c>
      <c r="M29" t="n">
        <v>3</v>
      </c>
      <c r="N29" t="n">
        <v>4</v>
      </c>
      <c r="O29" t="n">
        <v>4</v>
      </c>
      <c r="P29" t="n">
        <v>4</v>
      </c>
    </row>
    <row r="30">
      <c r="A30" t="inlineStr">
        <is>
          <t>아니오</t>
        </is>
      </c>
      <c r="B30" t="inlineStr">
        <is>
          <t>차 없음</t>
        </is>
      </c>
      <c r="C30" t="n">
        <v>1</v>
      </c>
      <c r="D30" t="inlineStr">
        <is>
          <t>불편하지 않았다</t>
        </is>
      </c>
      <c r="E30" t="n">
        <v>1</v>
      </c>
      <c r="F30" t="n">
        <v>0</v>
      </c>
      <c r="G30" t="n">
        <v>0</v>
      </c>
      <c r="H30" t="n">
        <v>0</v>
      </c>
      <c r="I30" t="n">
        <v>1</v>
      </c>
      <c r="J30" t="inlineStr">
        <is>
          <t>부족</t>
        </is>
      </c>
      <c r="K30" t="inlineStr">
        <is>
          <t>이동 시간 부족</t>
        </is>
      </c>
      <c r="L30" t="inlineStr">
        <is>
          <t>20-22시(막차)</t>
        </is>
      </c>
      <c r="M30" t="n">
        <v>4</v>
      </c>
      <c r="N30" t="n">
        <v>5</v>
      </c>
      <c r="O30" t="n">
        <v>5</v>
      </c>
      <c r="P30" t="n">
        <v>4</v>
      </c>
    </row>
    <row r="31">
      <c r="A31" t="inlineStr">
        <is>
          <t>예</t>
        </is>
      </c>
      <c r="B31" t="inlineStr">
        <is>
          <t>차 없음</t>
        </is>
      </c>
      <c r="C31" t="n">
        <v>1</v>
      </c>
      <c r="D31" t="inlineStr">
        <is>
          <t>불편했다</t>
        </is>
      </c>
      <c r="E31" t="n">
        <v>1</v>
      </c>
      <c r="F31" t="n">
        <v>1</v>
      </c>
      <c r="G31" t="n">
        <v>1</v>
      </c>
      <c r="H31" t="n">
        <v>0</v>
      </c>
      <c r="I31" t="n">
        <v>1</v>
      </c>
      <c r="J31" t="inlineStr">
        <is>
          <t>보통</t>
        </is>
      </c>
      <c r="K31" t="inlineStr">
        <is>
          <t>가격 부담</t>
        </is>
      </c>
      <c r="L31" t="inlineStr">
        <is>
          <t>20-22시(막차)</t>
        </is>
      </c>
      <c r="M31" t="n">
        <v>5</v>
      </c>
      <c r="N31" t="n">
        <v>5</v>
      </c>
      <c r="O31" t="n">
        <v>5</v>
      </c>
      <c r="P31" t="n">
        <v>5</v>
      </c>
    </row>
    <row r="32">
      <c r="A32" t="inlineStr">
        <is>
          <t>예</t>
        </is>
      </c>
      <c r="B32" t="inlineStr">
        <is>
          <t>자가용</t>
        </is>
      </c>
      <c r="C32" t="n">
        <v>0</v>
      </c>
      <c r="D32" t="inlineStr">
        <is>
          <t>이용하지 않았다 / 잘 모르겠다</t>
        </is>
      </c>
      <c r="E32" t="n">
        <v>0</v>
      </c>
      <c r="F32" t="n">
        <v>1</v>
      </c>
      <c r="G32" t="n">
        <v>1</v>
      </c>
      <c r="H32" t="n">
        <v>0</v>
      </c>
      <c r="I32" t="n">
        <v>1</v>
      </c>
      <c r="J32" t="inlineStr">
        <is>
          <t>보통</t>
        </is>
      </c>
      <c r="K32" t="inlineStr">
        <is>
          <t>줄·예약 불편</t>
        </is>
      </c>
      <c r="L32" t="inlineStr">
        <is>
          <t>숙박</t>
        </is>
      </c>
      <c r="M32" t="n">
        <v>4</v>
      </c>
      <c r="N32" t="n">
        <v>4</v>
      </c>
      <c r="O32" t="n">
        <v>3</v>
      </c>
      <c r="P32" t="n">
        <v>4</v>
      </c>
    </row>
    <row r="33">
      <c r="A33" t="inlineStr">
        <is>
          <t>예</t>
        </is>
      </c>
      <c r="B33" t="inlineStr">
        <is>
          <t>차 없음</t>
        </is>
      </c>
      <c r="C33" t="n">
        <v>1</v>
      </c>
      <c r="D33" t="inlineStr">
        <is>
          <t>불편하지 않았다</t>
        </is>
      </c>
      <c r="E33" t="n">
        <v>1</v>
      </c>
      <c r="F33" t="n">
        <v>0</v>
      </c>
      <c r="G33" t="n">
        <v>0</v>
      </c>
      <c r="H33" t="n">
        <v>0</v>
      </c>
      <c r="I33" t="n">
        <v>1</v>
      </c>
      <c r="J33" t="inlineStr">
        <is>
          <t>보통</t>
        </is>
      </c>
      <c r="K33" t="inlineStr">
        <is>
          <t>정보 부족</t>
        </is>
      </c>
      <c r="L33" t="inlineStr">
        <is>
          <t>20-22시(막차)</t>
        </is>
      </c>
      <c r="M33" t="n">
        <v>5</v>
      </c>
      <c r="N33" t="n">
        <v>5</v>
      </c>
      <c r="O33" t="n">
        <v>5</v>
      </c>
      <c r="P33" t="n">
        <v>4</v>
      </c>
    </row>
    <row r="34">
      <c r="A34" t="inlineStr">
        <is>
          <t>아니오</t>
        </is>
      </c>
      <c r="B34" t="inlineStr">
        <is>
          <t>미응답</t>
        </is>
      </c>
      <c r="C34" t="n">
        <v>0</v>
      </c>
      <c r="D34" t="inlineStr">
        <is>
          <t>미응답</t>
        </is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inlineStr">
        <is>
          <t>미응답</t>
        </is>
      </c>
      <c r="K34" t="inlineStr">
        <is>
          <t>미응답</t>
        </is>
      </c>
      <c r="L34" t="inlineStr">
        <is>
          <t>20-22시(막차)</t>
        </is>
      </c>
      <c r="M34" t="n">
        <v>4</v>
      </c>
      <c r="N34" t="n">
        <v>4</v>
      </c>
      <c r="O34" t="n">
        <v>4</v>
      </c>
      <c r="P34" t="n">
        <v>4</v>
      </c>
    </row>
    <row r="35">
      <c r="A35" t="inlineStr">
        <is>
          <t>예</t>
        </is>
      </c>
      <c r="B35" t="inlineStr">
        <is>
          <t>자가용</t>
        </is>
      </c>
      <c r="C35" t="n">
        <v>0</v>
      </c>
      <c r="D35" t="inlineStr">
        <is>
          <t>불편하지 않았다</t>
        </is>
      </c>
      <c r="E35" t="n">
        <v>1</v>
      </c>
      <c r="F35" t="n">
        <v>1</v>
      </c>
      <c r="G35" t="n">
        <v>0</v>
      </c>
      <c r="H35" t="n">
        <v>0</v>
      </c>
      <c r="I35" t="n">
        <v>1</v>
      </c>
      <c r="J35" t="inlineStr">
        <is>
          <t>부족</t>
        </is>
      </c>
      <c r="K35" t="inlineStr">
        <is>
          <t>줄·예약 불편</t>
        </is>
      </c>
      <c r="L35" t="inlineStr">
        <is>
          <t>숙박</t>
        </is>
      </c>
      <c r="M35" t="n">
        <v>5</v>
      </c>
      <c r="N35" t="n">
        <v>2</v>
      </c>
      <c r="O35" t="n">
        <v>4</v>
      </c>
      <c r="P35" t="n">
        <v>4</v>
      </c>
    </row>
    <row r="36">
      <c r="A36" t="inlineStr">
        <is>
          <t>예</t>
        </is>
      </c>
      <c r="B36" t="inlineStr">
        <is>
          <t>차 없음</t>
        </is>
      </c>
      <c r="C36" t="n">
        <v>1</v>
      </c>
      <c r="D36" t="inlineStr">
        <is>
          <t>불편했다</t>
        </is>
      </c>
      <c r="E36" t="n">
        <v>0</v>
      </c>
      <c r="F36" t="n">
        <v>1</v>
      </c>
      <c r="G36" t="n">
        <v>0</v>
      </c>
      <c r="H36" t="n">
        <v>0</v>
      </c>
      <c r="I36" t="n">
        <v>1</v>
      </c>
      <c r="J36" t="inlineStr">
        <is>
          <t>부족</t>
        </is>
      </c>
      <c r="K36" t="inlineStr">
        <is>
          <t>줄·예약 불편</t>
        </is>
      </c>
      <c r="L36" t="inlineStr">
        <is>
          <t>숙박</t>
        </is>
      </c>
      <c r="M36" t="n">
        <v>5</v>
      </c>
      <c r="N36" t="n">
        <v>4</v>
      </c>
      <c r="O36" t="n">
        <v>5</v>
      </c>
      <c r="P36" t="n">
        <v>4</v>
      </c>
    </row>
    <row r="37">
      <c r="A37" t="inlineStr">
        <is>
          <t>예</t>
        </is>
      </c>
      <c r="B37" t="inlineStr">
        <is>
          <t>자가용</t>
        </is>
      </c>
      <c r="C37" t="n">
        <v>0</v>
      </c>
      <c r="D37" t="inlineStr">
        <is>
          <t>이용하지 않았다 / 잘 모르겠다</t>
        </is>
      </c>
      <c r="E37" t="n">
        <v>1</v>
      </c>
      <c r="F37" t="n">
        <v>1</v>
      </c>
      <c r="G37" t="n">
        <v>1</v>
      </c>
      <c r="H37" t="n">
        <v>0</v>
      </c>
      <c r="I37" t="n">
        <v>1</v>
      </c>
      <c r="J37" t="inlineStr">
        <is>
          <t>부족</t>
        </is>
      </c>
      <c r="K37" t="inlineStr">
        <is>
          <t>정보 부족</t>
        </is>
      </c>
      <c r="L37" t="inlineStr">
        <is>
          <t>숙박</t>
        </is>
      </c>
      <c r="M37" t="n">
        <v>3</v>
      </c>
      <c r="N37" t="n">
        <v>5</v>
      </c>
      <c r="O37" t="n">
        <v>5</v>
      </c>
      <c r="P37" t="n">
        <v>5</v>
      </c>
    </row>
    <row r="38">
      <c r="A38" t="inlineStr">
        <is>
          <t>예</t>
        </is>
      </c>
      <c r="B38" t="inlineStr">
        <is>
          <t>자가용</t>
        </is>
      </c>
      <c r="C38" t="n">
        <v>0</v>
      </c>
      <c r="D38" t="inlineStr">
        <is>
          <t>이용하지 않았다 / 잘 모르겠다</t>
        </is>
      </c>
      <c r="E38" t="n">
        <v>0</v>
      </c>
      <c r="F38" t="n">
        <v>0</v>
      </c>
      <c r="G38" t="n">
        <v>0</v>
      </c>
      <c r="H38" t="n">
        <v>0</v>
      </c>
      <c r="I38" t="n">
        <v>1</v>
      </c>
      <c r="J38" t="inlineStr">
        <is>
          <t>보통</t>
        </is>
      </c>
      <c r="K38" t="inlineStr">
        <is>
          <t>정보 부족</t>
        </is>
      </c>
      <c r="L38" t="inlineStr">
        <is>
          <t>숙박</t>
        </is>
      </c>
      <c r="M38" t="n">
        <v>4</v>
      </c>
      <c r="N38" t="n">
        <v>5</v>
      </c>
      <c r="O38" t="n">
        <v>4</v>
      </c>
      <c r="P38" t="n">
        <v>3</v>
      </c>
    </row>
    <row r="39">
      <c r="A39" t="inlineStr">
        <is>
          <t>예</t>
        </is>
      </c>
      <c r="B39" t="inlineStr">
        <is>
          <t>자가용</t>
        </is>
      </c>
      <c r="C39" t="n">
        <v>0</v>
      </c>
      <c r="D39" t="inlineStr">
        <is>
          <t>불편했다</t>
        </is>
      </c>
      <c r="E39" t="n">
        <v>1</v>
      </c>
      <c r="F39" t="n">
        <v>1</v>
      </c>
      <c r="G39" t="n">
        <v>0</v>
      </c>
      <c r="H39" t="n">
        <v>0</v>
      </c>
      <c r="I39" t="n">
        <v>1</v>
      </c>
      <c r="J39" t="inlineStr">
        <is>
          <t>부족</t>
        </is>
      </c>
      <c r="K39" t="inlineStr">
        <is>
          <t>기타</t>
        </is>
      </c>
      <c r="L39" t="inlineStr">
        <is>
          <t>숙박</t>
        </is>
      </c>
      <c r="M39" t="n">
        <v>2</v>
      </c>
      <c r="N39" t="n">
        <v>2</v>
      </c>
      <c r="O39" t="n">
        <v>3</v>
      </c>
      <c r="P39" t="n">
        <v>3</v>
      </c>
    </row>
    <row r="40">
      <c r="A40" t="inlineStr">
        <is>
          <t>예</t>
        </is>
      </c>
      <c r="B40" t="inlineStr">
        <is>
          <t>자가용</t>
        </is>
      </c>
      <c r="C40" t="n">
        <v>0</v>
      </c>
      <c r="D40" t="inlineStr">
        <is>
          <t>불편했다</t>
        </is>
      </c>
      <c r="E40" t="n">
        <v>0</v>
      </c>
      <c r="F40" t="n">
        <v>0</v>
      </c>
      <c r="G40" t="n">
        <v>0</v>
      </c>
      <c r="H40" t="n">
        <v>1</v>
      </c>
      <c r="I40" t="n">
        <v>1</v>
      </c>
      <c r="J40" t="inlineStr">
        <is>
          <t>부족</t>
        </is>
      </c>
      <c r="K40" t="inlineStr">
        <is>
          <t>가격 부담</t>
        </is>
      </c>
      <c r="L40" t="inlineStr">
        <is>
          <t>숙박</t>
        </is>
      </c>
      <c r="M40" t="n">
        <v>5</v>
      </c>
      <c r="N40" t="n">
        <v>2</v>
      </c>
      <c r="O40" t="n">
        <v>4</v>
      </c>
      <c r="P40" t="n">
        <v>4</v>
      </c>
    </row>
    <row r="41">
      <c r="A41" t="inlineStr">
        <is>
          <t>예</t>
        </is>
      </c>
      <c r="B41" t="inlineStr">
        <is>
          <t>차 없음</t>
        </is>
      </c>
      <c r="C41" t="n">
        <v>0</v>
      </c>
      <c r="D41" t="inlineStr">
        <is>
          <t>불편했다</t>
        </is>
      </c>
      <c r="E41" t="n">
        <v>0</v>
      </c>
      <c r="F41" t="n">
        <v>1</v>
      </c>
      <c r="G41" t="n">
        <v>1</v>
      </c>
      <c r="H41" t="n">
        <v>0</v>
      </c>
      <c r="I41" t="n">
        <v>1</v>
      </c>
      <c r="J41" t="inlineStr">
        <is>
          <t>부족</t>
        </is>
      </c>
      <c r="K41" t="inlineStr">
        <is>
          <t>이동 시간 부족</t>
        </is>
      </c>
      <c r="L41" t="inlineStr">
        <is>
          <t>20-22시(막차)</t>
        </is>
      </c>
      <c r="M41" t="n">
        <v>4</v>
      </c>
      <c r="N41" t="n">
        <v>5</v>
      </c>
      <c r="O41" t="n">
        <v>5</v>
      </c>
      <c r="P41" t="n">
        <v>3</v>
      </c>
    </row>
    <row r="42">
      <c r="A42" t="inlineStr">
        <is>
          <t>예</t>
        </is>
      </c>
      <c r="B42" t="inlineStr">
        <is>
          <t>자가용</t>
        </is>
      </c>
      <c r="C42" t="n">
        <v>0</v>
      </c>
      <c r="D42" t="inlineStr">
        <is>
          <t>불편했다</t>
        </is>
      </c>
      <c r="E42" t="n">
        <v>1</v>
      </c>
      <c r="F42" t="n">
        <v>0</v>
      </c>
      <c r="G42" t="n">
        <v>0</v>
      </c>
      <c r="H42" t="n">
        <v>0</v>
      </c>
      <c r="I42" t="n">
        <v>1</v>
      </c>
      <c r="J42" t="inlineStr">
        <is>
          <t>부족</t>
        </is>
      </c>
      <c r="K42" t="inlineStr">
        <is>
          <t>가격 부담</t>
        </is>
      </c>
      <c r="L42" t="inlineStr">
        <is>
          <t>숙박</t>
        </is>
      </c>
      <c r="M42" t="n">
        <v>1</v>
      </c>
      <c r="N42" t="n">
        <v>5</v>
      </c>
      <c r="O42" t="n">
        <v>1</v>
      </c>
      <c r="P42" t="n">
        <v>1</v>
      </c>
    </row>
    <row r="43">
      <c r="A43" t="inlineStr">
        <is>
          <t>예</t>
        </is>
      </c>
      <c r="B43" t="inlineStr">
        <is>
          <t>자가용</t>
        </is>
      </c>
      <c r="C43" t="n">
        <v>0</v>
      </c>
      <c r="D43" t="inlineStr">
        <is>
          <t>불편했다</t>
        </is>
      </c>
      <c r="E43" t="n">
        <v>1</v>
      </c>
      <c r="F43" t="n">
        <v>0</v>
      </c>
      <c r="G43" t="n">
        <v>0</v>
      </c>
      <c r="H43" t="n">
        <v>0</v>
      </c>
      <c r="I43" t="n">
        <v>1</v>
      </c>
      <c r="J43" t="inlineStr">
        <is>
          <t>부족</t>
        </is>
      </c>
      <c r="K43" t="inlineStr">
        <is>
          <t>이동 시간 부족</t>
        </is>
      </c>
      <c r="L43" t="inlineStr">
        <is>
          <t>18-20시</t>
        </is>
      </c>
      <c r="M43" t="n">
        <v>5</v>
      </c>
      <c r="N43" t="n">
        <v>2</v>
      </c>
      <c r="O43" t="n">
        <v>5</v>
      </c>
      <c r="P43" t="n">
        <v>5</v>
      </c>
    </row>
    <row r="44">
      <c r="A44" t="inlineStr">
        <is>
          <t>예</t>
        </is>
      </c>
      <c r="B44" t="inlineStr">
        <is>
          <t>자가용</t>
        </is>
      </c>
      <c r="C44" t="n">
        <v>0</v>
      </c>
      <c r="D44" t="inlineStr">
        <is>
          <t>이용하지 않았다 / 잘 모르겠다</t>
        </is>
      </c>
      <c r="E44" t="n">
        <v>0</v>
      </c>
      <c r="F44" t="n">
        <v>0</v>
      </c>
      <c r="G44" t="n">
        <v>0</v>
      </c>
      <c r="H44" t="n">
        <v>1</v>
      </c>
      <c r="I44" t="n">
        <v>1</v>
      </c>
      <c r="J44" t="inlineStr">
        <is>
          <t>보통</t>
        </is>
      </c>
      <c r="K44" t="inlineStr">
        <is>
          <t>정보 부족</t>
        </is>
      </c>
      <c r="L44" t="inlineStr">
        <is>
          <t>숙박</t>
        </is>
      </c>
      <c r="M44" t="n">
        <v>2</v>
      </c>
      <c r="N44" t="n">
        <v>2</v>
      </c>
      <c r="O44" t="n">
        <v>4</v>
      </c>
      <c r="P44" t="n">
        <v>4</v>
      </c>
    </row>
    <row r="45">
      <c r="A45" t="inlineStr">
        <is>
          <t>예</t>
        </is>
      </c>
      <c r="B45" t="inlineStr">
        <is>
          <t>자가용</t>
        </is>
      </c>
      <c r="C45" t="n">
        <v>0</v>
      </c>
      <c r="D45" t="inlineStr">
        <is>
          <t>불편했다</t>
        </is>
      </c>
      <c r="E45" t="n">
        <v>0</v>
      </c>
      <c r="F45" t="n">
        <v>1</v>
      </c>
      <c r="G45" t="n">
        <v>0</v>
      </c>
      <c r="H45" t="n">
        <v>0</v>
      </c>
      <c r="I45" t="n">
        <v>1</v>
      </c>
      <c r="J45" t="inlineStr">
        <is>
          <t>부족</t>
        </is>
      </c>
      <c r="K45" t="inlineStr">
        <is>
          <t>이동 시간 부족</t>
        </is>
      </c>
      <c r="L45" t="inlineStr">
        <is>
          <t>18-20시</t>
        </is>
      </c>
      <c r="M45" t="n">
        <v>5</v>
      </c>
      <c r="N45" t="n">
        <v>4</v>
      </c>
      <c r="O45" t="n">
        <v>4</v>
      </c>
      <c r="P45" t="n">
        <v>4</v>
      </c>
    </row>
    <row r="46">
      <c r="A46" t="inlineStr">
        <is>
          <t>아니오</t>
        </is>
      </c>
      <c r="B46" t="inlineStr">
        <is>
          <t>미응답</t>
        </is>
      </c>
      <c r="C46" t="n">
        <v>0</v>
      </c>
      <c r="D46" t="inlineStr">
        <is>
          <t>미응답</t>
        </is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inlineStr">
        <is>
          <t>미응답</t>
        </is>
      </c>
      <c r="K46" t="inlineStr">
        <is>
          <t>줄·예약 불편</t>
        </is>
      </c>
      <c r="L46" t="inlineStr">
        <is>
          <t>20-22시(막차)</t>
        </is>
      </c>
      <c r="M46" t="n">
        <v>0</v>
      </c>
      <c r="N46" t="n">
        <v>4</v>
      </c>
      <c r="O46" t="n">
        <v>0</v>
      </c>
      <c r="P46" t="n">
        <v>4</v>
      </c>
    </row>
    <row r="47">
      <c r="A47" t="inlineStr">
        <is>
          <t>예</t>
        </is>
      </c>
      <c r="B47" t="inlineStr">
        <is>
          <t>차 없음</t>
        </is>
      </c>
      <c r="C47" t="n">
        <v>1</v>
      </c>
      <c r="D47" t="inlineStr">
        <is>
          <t>불편했다</t>
        </is>
      </c>
      <c r="E47" t="n">
        <v>0</v>
      </c>
      <c r="F47" t="n">
        <v>0</v>
      </c>
      <c r="G47" t="n">
        <v>1</v>
      </c>
      <c r="H47" t="n">
        <v>0</v>
      </c>
      <c r="I47" t="n">
        <v>1</v>
      </c>
      <c r="J47" t="inlineStr">
        <is>
          <t>보통</t>
        </is>
      </c>
      <c r="K47" t="inlineStr">
        <is>
          <t>가격 부담</t>
        </is>
      </c>
      <c r="L47" t="inlineStr">
        <is>
          <t>18-20시</t>
        </is>
      </c>
      <c r="M47" t="n">
        <v>3</v>
      </c>
      <c r="N47" t="n">
        <v>4</v>
      </c>
      <c r="O47" t="n">
        <v>4</v>
      </c>
      <c r="P47" t="n">
        <v>4</v>
      </c>
    </row>
    <row r="48">
      <c r="A48" t="inlineStr">
        <is>
          <t>예</t>
        </is>
      </c>
      <c r="B48" t="inlineStr">
        <is>
          <t>차 없음</t>
        </is>
      </c>
      <c r="C48" t="n">
        <v>1</v>
      </c>
      <c r="D48" t="inlineStr">
        <is>
          <t>불편했다</t>
        </is>
      </c>
      <c r="E48" t="n">
        <v>1</v>
      </c>
      <c r="F48" t="n">
        <v>0</v>
      </c>
      <c r="G48" t="n">
        <v>0</v>
      </c>
      <c r="H48" t="n">
        <v>0</v>
      </c>
      <c r="I48" t="n">
        <v>1</v>
      </c>
      <c r="J48" t="inlineStr">
        <is>
          <t>부족</t>
        </is>
      </c>
      <c r="K48" t="inlineStr">
        <is>
          <t>줄·예약 불편</t>
        </is>
      </c>
      <c r="L48" t="inlineStr">
        <is>
          <t>20-22시(막차)</t>
        </is>
      </c>
      <c r="M48" t="n">
        <v>4</v>
      </c>
      <c r="N48" t="n">
        <v>4</v>
      </c>
      <c r="O48" t="n">
        <v>4</v>
      </c>
      <c r="P48" t="n">
        <v>4</v>
      </c>
    </row>
    <row r="49">
      <c r="A49" t="inlineStr">
        <is>
          <t>예</t>
        </is>
      </c>
      <c r="B49" t="inlineStr">
        <is>
          <t>차 없음</t>
        </is>
      </c>
      <c r="C49" t="n">
        <v>1</v>
      </c>
      <c r="D49" t="inlineStr">
        <is>
          <t>불편했다</t>
        </is>
      </c>
      <c r="E49" t="n">
        <v>1</v>
      </c>
      <c r="F49" t="n">
        <v>1</v>
      </c>
      <c r="G49" t="n">
        <v>0</v>
      </c>
      <c r="H49" t="n">
        <v>0</v>
      </c>
      <c r="I49" t="n">
        <v>1</v>
      </c>
      <c r="J49" t="inlineStr">
        <is>
          <t>부족</t>
        </is>
      </c>
      <c r="K49" t="inlineStr">
        <is>
          <t>정보 부족</t>
        </is>
      </c>
      <c r="L49" t="inlineStr">
        <is>
          <t>20-22시(막차)</t>
        </is>
      </c>
      <c r="M49" t="n">
        <v>4</v>
      </c>
      <c r="N49" t="n">
        <v>5</v>
      </c>
      <c r="O49" t="n">
        <v>5</v>
      </c>
      <c r="P49" t="n">
        <v>4</v>
      </c>
    </row>
    <row r="50">
      <c r="A50" t="inlineStr">
        <is>
          <t>예</t>
        </is>
      </c>
      <c r="B50" t="inlineStr">
        <is>
          <t>자가용</t>
        </is>
      </c>
      <c r="C50" t="n">
        <v>0</v>
      </c>
      <c r="D50" t="inlineStr">
        <is>
          <t>이용하지 않았다 / 잘 모르겠다</t>
        </is>
      </c>
      <c r="E50" t="n">
        <v>0</v>
      </c>
      <c r="F50" t="n">
        <v>0</v>
      </c>
      <c r="G50" t="n">
        <v>0</v>
      </c>
      <c r="H50" t="n">
        <v>1</v>
      </c>
      <c r="I50" t="n">
        <v>1</v>
      </c>
      <c r="J50" t="inlineStr">
        <is>
          <t>부족</t>
        </is>
      </c>
      <c r="K50" t="inlineStr">
        <is>
          <t>정보 부족</t>
        </is>
      </c>
      <c r="L50" t="inlineStr">
        <is>
          <t>숙박</t>
        </is>
      </c>
      <c r="M50" t="n">
        <v>5</v>
      </c>
      <c r="N50" t="n">
        <v>5</v>
      </c>
      <c r="O50" t="n">
        <v>5</v>
      </c>
      <c r="P50" t="n">
        <v>5</v>
      </c>
    </row>
    <row r="51">
      <c r="A51" t="inlineStr">
        <is>
          <t>예</t>
        </is>
      </c>
      <c r="B51" t="inlineStr">
        <is>
          <t>차 없음</t>
        </is>
      </c>
      <c r="C51" t="n">
        <v>1</v>
      </c>
      <c r="D51" t="inlineStr">
        <is>
          <t>불편했다</t>
        </is>
      </c>
      <c r="E51" t="n">
        <v>1</v>
      </c>
      <c r="F51" t="n">
        <v>1</v>
      </c>
      <c r="G51" t="n">
        <v>0</v>
      </c>
      <c r="H51" t="n">
        <v>0</v>
      </c>
      <c r="I51" t="n">
        <v>1</v>
      </c>
      <c r="J51" t="inlineStr">
        <is>
          <t>부족</t>
        </is>
      </c>
      <c r="K51" t="inlineStr">
        <is>
          <t>줄·예약 불편</t>
        </is>
      </c>
      <c r="L51" t="inlineStr">
        <is>
          <t>20-22시(막차)</t>
        </is>
      </c>
      <c r="M51" t="n">
        <v>5</v>
      </c>
      <c r="N51" t="n">
        <v>5</v>
      </c>
      <c r="O51" t="n">
        <v>5</v>
      </c>
      <c r="P51" t="n">
        <v>5</v>
      </c>
    </row>
    <row r="52">
      <c r="A52" t="inlineStr">
        <is>
          <t>예</t>
        </is>
      </c>
      <c r="B52" t="inlineStr">
        <is>
          <t>차 없음</t>
        </is>
      </c>
      <c r="C52" t="n">
        <v>1</v>
      </c>
      <c r="D52" t="inlineStr">
        <is>
          <t>불편했다</t>
        </is>
      </c>
      <c r="E52" t="n">
        <v>1</v>
      </c>
      <c r="F52" t="n">
        <v>1</v>
      </c>
      <c r="G52" t="n">
        <v>0</v>
      </c>
      <c r="H52" t="n">
        <v>0</v>
      </c>
      <c r="I52" t="n">
        <v>1</v>
      </c>
      <c r="J52" t="inlineStr">
        <is>
          <t>부족</t>
        </is>
      </c>
      <c r="K52" t="inlineStr">
        <is>
          <t>줄·예약 불편</t>
        </is>
      </c>
      <c r="L52" t="inlineStr">
        <is>
          <t>18-20시</t>
        </is>
      </c>
      <c r="M52" t="n">
        <v>5</v>
      </c>
      <c r="N52" t="n">
        <v>5</v>
      </c>
      <c r="O52" t="n">
        <v>5</v>
      </c>
      <c r="P52" t="n">
        <v>5</v>
      </c>
    </row>
    <row r="53">
      <c r="A53" t="inlineStr">
        <is>
          <t>예</t>
        </is>
      </c>
      <c r="B53" t="inlineStr">
        <is>
          <t>자가용</t>
        </is>
      </c>
      <c r="C53" t="n">
        <v>0</v>
      </c>
      <c r="D53" t="inlineStr">
        <is>
          <t>이용하지 않았다 / 잘 모르겠다</t>
        </is>
      </c>
      <c r="E53" t="n">
        <v>0</v>
      </c>
      <c r="F53" t="n">
        <v>0</v>
      </c>
      <c r="G53" t="n">
        <v>0</v>
      </c>
      <c r="H53" t="n">
        <v>1</v>
      </c>
      <c r="I53" t="n">
        <v>1</v>
      </c>
      <c r="J53" t="inlineStr">
        <is>
          <t>부족</t>
        </is>
      </c>
      <c r="K53" t="inlineStr">
        <is>
          <t>정보 부족</t>
        </is>
      </c>
      <c r="L53" t="inlineStr">
        <is>
          <t>숙박</t>
        </is>
      </c>
      <c r="M53" t="n">
        <v>5</v>
      </c>
      <c r="N53" t="n">
        <v>4</v>
      </c>
      <c r="O53" t="n">
        <v>5</v>
      </c>
      <c r="P53" t="n">
        <v>5</v>
      </c>
    </row>
    <row r="54">
      <c r="A54" t="inlineStr">
        <is>
          <t>예</t>
        </is>
      </c>
      <c r="B54" t="inlineStr">
        <is>
          <t>자가용</t>
        </is>
      </c>
      <c r="C54" t="n">
        <v>0</v>
      </c>
      <c r="D54" t="inlineStr">
        <is>
          <t>이용하지 않았다 / 잘 모르겠다</t>
        </is>
      </c>
      <c r="E54" t="n">
        <v>0</v>
      </c>
      <c r="F54" t="n">
        <v>1</v>
      </c>
      <c r="G54" t="n">
        <v>1</v>
      </c>
      <c r="H54" t="n">
        <v>0</v>
      </c>
      <c r="I54" t="n">
        <v>1</v>
      </c>
      <c r="J54" t="inlineStr">
        <is>
          <t>보통</t>
        </is>
      </c>
      <c r="K54" t="inlineStr">
        <is>
          <t>줄·예약 불편</t>
        </is>
      </c>
      <c r="L54" t="inlineStr">
        <is>
          <t>숙박</t>
        </is>
      </c>
      <c r="M54" t="n">
        <v>5</v>
      </c>
      <c r="N54" t="n">
        <v>5</v>
      </c>
      <c r="O54" t="n">
        <v>5</v>
      </c>
      <c r="P54" t="n">
        <v>3</v>
      </c>
    </row>
    <row r="55">
      <c r="A55" t="inlineStr">
        <is>
          <t>아니오</t>
        </is>
      </c>
      <c r="B55" t="inlineStr">
        <is>
          <t>자가용</t>
        </is>
      </c>
      <c r="C55" t="n">
        <v>0</v>
      </c>
      <c r="D55" t="inlineStr">
        <is>
          <t>이용하지 않았다 / 잘 모르겠다</t>
        </is>
      </c>
      <c r="E55" t="n">
        <v>0</v>
      </c>
      <c r="F55" t="n">
        <v>0</v>
      </c>
      <c r="G55" t="n">
        <v>1</v>
      </c>
      <c r="H55" t="n">
        <v>0</v>
      </c>
      <c r="I55" t="n">
        <v>1</v>
      </c>
      <c r="J55" t="inlineStr">
        <is>
          <t>보통</t>
        </is>
      </c>
      <c r="K55" t="inlineStr">
        <is>
          <t>이동 시간 부족</t>
        </is>
      </c>
      <c r="L55" t="inlineStr">
        <is>
          <t>20-22시(막차)</t>
        </is>
      </c>
      <c r="M55" t="n">
        <v>4</v>
      </c>
      <c r="N55" t="n">
        <v>4</v>
      </c>
      <c r="O55" t="n">
        <v>2</v>
      </c>
      <c r="P55" t="n">
        <v>3</v>
      </c>
    </row>
    <row r="56">
      <c r="A56" t="inlineStr">
        <is>
          <t>예</t>
        </is>
      </c>
      <c r="B56" t="inlineStr">
        <is>
          <t>자가용</t>
        </is>
      </c>
      <c r="C56" t="n">
        <v>0</v>
      </c>
      <c r="D56" t="inlineStr">
        <is>
          <t>이용하지 않았다 / 잘 모르겠다</t>
        </is>
      </c>
      <c r="E56" t="n">
        <v>0</v>
      </c>
      <c r="F56" t="n">
        <v>0</v>
      </c>
      <c r="G56" t="n">
        <v>0</v>
      </c>
      <c r="H56" t="n">
        <v>1</v>
      </c>
      <c r="I56" t="n">
        <v>1</v>
      </c>
      <c r="J56" t="inlineStr">
        <is>
          <t>보통</t>
        </is>
      </c>
      <c r="K56" t="inlineStr">
        <is>
          <t>정보 부족</t>
        </is>
      </c>
      <c r="L56" t="inlineStr">
        <is>
          <t>숙박</t>
        </is>
      </c>
      <c r="M56" t="n">
        <v>5</v>
      </c>
      <c r="N56" t="n">
        <v>2</v>
      </c>
      <c r="O56" t="n">
        <v>3</v>
      </c>
      <c r="P56" t="n">
        <v>5</v>
      </c>
    </row>
    <row r="57">
      <c r="A57" t="inlineStr">
        <is>
          <t>예</t>
        </is>
      </c>
      <c r="B57" t="inlineStr">
        <is>
          <t>차 없음</t>
        </is>
      </c>
      <c r="C57" t="n">
        <v>0</v>
      </c>
      <c r="D57" t="inlineStr">
        <is>
          <t>불편했다</t>
        </is>
      </c>
      <c r="E57" t="n">
        <v>0</v>
      </c>
      <c r="F57" t="n">
        <v>1</v>
      </c>
      <c r="G57" t="n">
        <v>0</v>
      </c>
      <c r="H57" t="n">
        <v>0</v>
      </c>
      <c r="I57" t="n">
        <v>1</v>
      </c>
      <c r="J57" t="inlineStr">
        <is>
          <t>보통</t>
        </is>
      </c>
      <c r="K57" t="inlineStr">
        <is>
          <t>이동 시간 부족</t>
        </is>
      </c>
      <c r="L57" t="inlineStr">
        <is>
          <t>20-22시(막차)</t>
        </is>
      </c>
      <c r="M57" t="n">
        <v>5</v>
      </c>
      <c r="N57" t="n">
        <v>4</v>
      </c>
      <c r="O57" t="n">
        <v>5</v>
      </c>
      <c r="P57" t="n">
        <v>4</v>
      </c>
    </row>
    <row r="58">
      <c r="A58" t="inlineStr">
        <is>
          <t>아니오</t>
        </is>
      </c>
      <c r="B58" t="inlineStr">
        <is>
          <t>자가용</t>
        </is>
      </c>
      <c r="C58" t="n">
        <v>0</v>
      </c>
      <c r="D58" t="inlineStr">
        <is>
          <t>불편했다</t>
        </is>
      </c>
      <c r="E58" t="n">
        <v>0</v>
      </c>
      <c r="F58" t="n">
        <v>0</v>
      </c>
      <c r="G58" t="n">
        <v>0</v>
      </c>
      <c r="H58" t="n">
        <v>1</v>
      </c>
      <c r="I58" t="n">
        <v>1</v>
      </c>
      <c r="J58" t="inlineStr">
        <is>
          <t>부족</t>
        </is>
      </c>
      <c r="K58" t="inlineStr">
        <is>
          <t>줄·예약 불편</t>
        </is>
      </c>
      <c r="L58" t="inlineStr">
        <is>
          <t>숙박</t>
        </is>
      </c>
      <c r="M58" t="n">
        <v>3</v>
      </c>
      <c r="N58" t="n">
        <v>2</v>
      </c>
      <c r="O58" t="n">
        <v>2</v>
      </c>
      <c r="P58" t="n">
        <v>4</v>
      </c>
    </row>
    <row r="59">
      <c r="A59" t="inlineStr">
        <is>
          <t>아니오</t>
        </is>
      </c>
      <c r="B59" t="inlineStr">
        <is>
          <t>자가용</t>
        </is>
      </c>
      <c r="C59" t="n">
        <v>0</v>
      </c>
      <c r="D59" t="inlineStr">
        <is>
          <t>이용하지 않았다 / 잘 모르겠다</t>
        </is>
      </c>
      <c r="E59" t="n">
        <v>0</v>
      </c>
      <c r="F59" t="n">
        <v>0</v>
      </c>
      <c r="G59" t="n">
        <v>0</v>
      </c>
      <c r="H59" t="n">
        <v>0</v>
      </c>
      <c r="I59" t="n">
        <v>1</v>
      </c>
      <c r="J59" t="inlineStr">
        <is>
          <t>보통</t>
        </is>
      </c>
      <c r="K59" t="inlineStr">
        <is>
          <t>줄·예약 불편</t>
        </is>
      </c>
      <c r="L59" t="inlineStr">
        <is>
          <t>숙박</t>
        </is>
      </c>
      <c r="M59" t="n">
        <v>4</v>
      </c>
      <c r="N59" t="n">
        <v>4</v>
      </c>
      <c r="O59" t="n">
        <v>4</v>
      </c>
      <c r="P59" t="n">
        <v>4</v>
      </c>
    </row>
    <row r="60">
      <c r="A60" t="inlineStr">
        <is>
          <t>아니오</t>
        </is>
      </c>
      <c r="B60" t="inlineStr">
        <is>
          <t>차 없음</t>
        </is>
      </c>
      <c r="C60" t="n">
        <v>1</v>
      </c>
      <c r="D60" t="inlineStr">
        <is>
          <t>이용하지 않았다 / 잘 모르겠다</t>
        </is>
      </c>
      <c r="E60" t="n">
        <v>0</v>
      </c>
      <c r="F60" t="n">
        <v>1</v>
      </c>
      <c r="G60" t="n">
        <v>0</v>
      </c>
      <c r="H60" t="n">
        <v>0</v>
      </c>
      <c r="I60" t="n">
        <v>1</v>
      </c>
      <c r="J60" t="inlineStr">
        <is>
          <t>보통</t>
        </is>
      </c>
      <c r="K60" t="inlineStr">
        <is>
          <t>기타</t>
        </is>
      </c>
      <c r="L60" t="inlineStr">
        <is>
          <t>숙박</t>
        </is>
      </c>
      <c r="M60" t="n">
        <v>2</v>
      </c>
      <c r="N60" t="n">
        <v>4</v>
      </c>
      <c r="O60" t="n">
        <v>4</v>
      </c>
      <c r="P60" t="n">
        <v>2</v>
      </c>
    </row>
    <row r="61">
      <c r="A61" t="inlineStr">
        <is>
          <t>예</t>
        </is>
      </c>
      <c r="B61" t="inlineStr">
        <is>
          <t>자가용</t>
        </is>
      </c>
      <c r="C61" t="n">
        <v>0</v>
      </c>
      <c r="D61" t="inlineStr">
        <is>
          <t>이용하지 않았다 / 잘 모르겠다</t>
        </is>
      </c>
      <c r="E61" t="n">
        <v>1</v>
      </c>
      <c r="F61" t="n">
        <v>1</v>
      </c>
      <c r="G61" t="n">
        <v>1</v>
      </c>
      <c r="H61" t="n">
        <v>0</v>
      </c>
      <c r="I61" t="n">
        <v>1</v>
      </c>
      <c r="J61" t="inlineStr">
        <is>
          <t>보통</t>
        </is>
      </c>
      <c r="K61" t="inlineStr">
        <is>
          <t>줄·예약 불편</t>
        </is>
      </c>
      <c r="L61" t="inlineStr">
        <is>
          <t>20-22시(막차)</t>
        </is>
      </c>
      <c r="M61" t="n">
        <v>3</v>
      </c>
      <c r="N61" t="n">
        <v>4</v>
      </c>
      <c r="O61" t="n">
        <v>2</v>
      </c>
      <c r="P61" t="n">
        <v>3</v>
      </c>
    </row>
    <row r="62">
      <c r="A62" t="inlineStr">
        <is>
          <t>아니오</t>
        </is>
      </c>
      <c r="B62" t="inlineStr">
        <is>
          <t>자가용</t>
        </is>
      </c>
      <c r="C62" t="n">
        <v>0</v>
      </c>
      <c r="D62" t="inlineStr">
        <is>
          <t>이용하지 않았다 / 잘 모르겠다</t>
        </is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inlineStr">
        <is>
          <t>부족</t>
        </is>
      </c>
      <c r="K62" t="inlineStr">
        <is>
          <t>정보 부족</t>
        </is>
      </c>
      <c r="L62" t="inlineStr">
        <is>
          <t>18-20시</t>
        </is>
      </c>
      <c r="M62" t="n">
        <v>5</v>
      </c>
      <c r="N62" t="n">
        <v>2</v>
      </c>
      <c r="O62" t="n">
        <v>5</v>
      </c>
      <c r="P62" t="n">
        <v>3</v>
      </c>
    </row>
    <row r="63">
      <c r="A63" t="inlineStr">
        <is>
          <t>아니오</t>
        </is>
      </c>
      <c r="B63" t="inlineStr">
        <is>
          <t>자가용</t>
        </is>
      </c>
      <c r="C63" t="n">
        <v>0</v>
      </c>
      <c r="D63" t="inlineStr">
        <is>
          <t>이용하지 않았다 / 잘 모르겠다</t>
        </is>
      </c>
      <c r="E63" t="n">
        <v>0</v>
      </c>
      <c r="F63" t="n">
        <v>0</v>
      </c>
      <c r="G63" t="n">
        <v>0</v>
      </c>
      <c r="H63" t="n">
        <v>0</v>
      </c>
      <c r="I63" t="n">
        <v>1</v>
      </c>
      <c r="J63" t="inlineStr">
        <is>
          <t>미응답</t>
        </is>
      </c>
      <c r="K63" t="inlineStr">
        <is>
          <t>미응답</t>
        </is>
      </c>
      <c r="L63" t="inlineStr">
        <is>
          <t>미응답</t>
        </is>
      </c>
      <c r="M63" t="n">
        <v>4</v>
      </c>
      <c r="N63" t="n">
        <v>5</v>
      </c>
      <c r="O63" t="n">
        <v>4</v>
      </c>
      <c r="P63" t="n">
        <v>3</v>
      </c>
    </row>
    <row r="64">
      <c r="A64" t="inlineStr">
        <is>
          <t>아니오</t>
        </is>
      </c>
      <c r="B64" t="inlineStr">
        <is>
          <t>자가용</t>
        </is>
      </c>
      <c r="C64" t="n">
        <v>0</v>
      </c>
      <c r="D64" t="inlineStr">
        <is>
          <t>이용하지 않았다 / 잘 모르겠다</t>
        </is>
      </c>
      <c r="E64" t="n">
        <v>0</v>
      </c>
      <c r="F64" t="n">
        <v>0</v>
      </c>
      <c r="G64" t="n">
        <v>0</v>
      </c>
      <c r="H64" t="n">
        <v>1</v>
      </c>
      <c r="I64" t="n">
        <v>1</v>
      </c>
      <c r="J64" t="inlineStr">
        <is>
          <t>보통</t>
        </is>
      </c>
      <c r="K64" t="inlineStr">
        <is>
          <t>줄·예약 불편</t>
        </is>
      </c>
      <c r="L64" t="inlineStr">
        <is>
          <t>18-20시</t>
        </is>
      </c>
      <c r="M64" t="n">
        <v>5</v>
      </c>
      <c r="N64" t="n">
        <v>3</v>
      </c>
      <c r="O64" t="n">
        <v>4</v>
      </c>
      <c r="P64" t="n">
        <v>4</v>
      </c>
    </row>
    <row r="65">
      <c r="A65" t="inlineStr">
        <is>
          <t>예</t>
        </is>
      </c>
      <c r="B65" t="inlineStr">
        <is>
          <t>자가용</t>
        </is>
      </c>
      <c r="C65" t="n">
        <v>0</v>
      </c>
      <c r="D65" t="inlineStr">
        <is>
          <t>이용하지 않았다 / 잘 모르겠다</t>
        </is>
      </c>
      <c r="E65" t="n">
        <v>0</v>
      </c>
      <c r="F65" t="n">
        <v>0</v>
      </c>
      <c r="G65" t="n">
        <v>1</v>
      </c>
      <c r="H65" t="n">
        <v>0</v>
      </c>
      <c r="I65" t="n">
        <v>1</v>
      </c>
      <c r="J65" t="inlineStr">
        <is>
          <t>보통</t>
        </is>
      </c>
      <c r="K65" t="inlineStr">
        <is>
          <t>줄·예약 불편</t>
        </is>
      </c>
      <c r="L65" t="inlineStr">
        <is>
          <t>숙박</t>
        </is>
      </c>
      <c r="M65" t="n">
        <v>2</v>
      </c>
      <c r="N65" t="n">
        <v>4</v>
      </c>
      <c r="O65" t="n">
        <v>2</v>
      </c>
      <c r="P65" t="n">
        <v>3</v>
      </c>
    </row>
    <row r="66">
      <c r="A66" t="inlineStr">
        <is>
          <t>아니오</t>
        </is>
      </c>
      <c r="B66" t="inlineStr">
        <is>
          <t>미응답</t>
        </is>
      </c>
      <c r="C66" t="n">
        <v>0</v>
      </c>
      <c r="D66" t="inlineStr">
        <is>
          <t>미응답</t>
        </is>
      </c>
      <c r="E66" t="n">
        <v>0</v>
      </c>
      <c r="F66" t="n">
        <v>0</v>
      </c>
      <c r="G66" t="n">
        <v>0</v>
      </c>
      <c r="H66" t="n">
        <v>0</v>
      </c>
      <c r="I66" t="n">
        <v>0</v>
      </c>
      <c r="J66" t="inlineStr">
        <is>
          <t>미응답</t>
        </is>
      </c>
      <c r="K66" t="inlineStr">
        <is>
          <t>미응답</t>
        </is>
      </c>
      <c r="L66" t="inlineStr">
        <is>
          <t>미응답</t>
        </is>
      </c>
      <c r="M66" t="n">
        <v>0</v>
      </c>
      <c r="N66" t="n">
        <v>0</v>
      </c>
      <c r="O66" t="n">
        <v>0</v>
      </c>
      <c r="P66" t="n">
        <v>0</v>
      </c>
    </row>
    <row r="67">
      <c r="A67" t="inlineStr">
        <is>
          <t>예</t>
        </is>
      </c>
      <c r="B67" t="inlineStr">
        <is>
          <t>자가용</t>
        </is>
      </c>
      <c r="C67" t="n">
        <v>0</v>
      </c>
      <c r="D67" t="inlineStr">
        <is>
          <t>이용하지 않았다 / 잘 모르겠다</t>
        </is>
      </c>
      <c r="E67" t="n">
        <v>0</v>
      </c>
      <c r="F67" t="n">
        <v>0</v>
      </c>
      <c r="G67" t="n">
        <v>0</v>
      </c>
      <c r="H67" t="n">
        <v>1</v>
      </c>
      <c r="I67" t="n">
        <v>1</v>
      </c>
      <c r="J67" t="inlineStr">
        <is>
          <t>보통</t>
        </is>
      </c>
      <c r="K67" t="inlineStr">
        <is>
          <t>정보 부족</t>
        </is>
      </c>
      <c r="L67" t="inlineStr">
        <is>
          <t>숙박</t>
        </is>
      </c>
      <c r="M67" t="n">
        <v>5</v>
      </c>
      <c r="N67" t="n">
        <v>4</v>
      </c>
      <c r="O67" t="n">
        <v>5</v>
      </c>
      <c r="P67" t="n">
        <v>3</v>
      </c>
    </row>
    <row r="68">
      <c r="A68" t="inlineStr">
        <is>
          <t>예</t>
        </is>
      </c>
      <c r="B68" t="inlineStr">
        <is>
          <t>차 없음</t>
        </is>
      </c>
      <c r="C68" t="n">
        <v>1</v>
      </c>
      <c r="D68" t="inlineStr">
        <is>
          <t>불편했다</t>
        </is>
      </c>
      <c r="E68" t="n">
        <v>0</v>
      </c>
      <c r="F68" t="n">
        <v>1</v>
      </c>
      <c r="G68" t="n">
        <v>0</v>
      </c>
      <c r="H68" t="n">
        <v>0</v>
      </c>
      <c r="I68" t="n">
        <v>1</v>
      </c>
      <c r="J68" t="inlineStr">
        <is>
          <t>부족</t>
        </is>
      </c>
      <c r="K68" t="inlineStr">
        <is>
          <t>이동 시간 부족</t>
        </is>
      </c>
      <c r="L68" t="inlineStr">
        <is>
          <t>숙박</t>
        </is>
      </c>
      <c r="M68" t="n">
        <v>5</v>
      </c>
      <c r="N68" t="n">
        <v>5</v>
      </c>
      <c r="O68" t="n">
        <v>5</v>
      </c>
      <c r="P68" t="n">
        <v>5</v>
      </c>
    </row>
    <row r="69">
      <c r="A69" t="inlineStr">
        <is>
          <t>예</t>
        </is>
      </c>
      <c r="B69" t="inlineStr">
        <is>
          <t>자가용</t>
        </is>
      </c>
      <c r="C69" t="n">
        <v>0</v>
      </c>
      <c r="D69" t="inlineStr">
        <is>
          <t>이용하지 않았다 / 잘 모르겠다</t>
        </is>
      </c>
      <c r="E69" t="n">
        <v>1</v>
      </c>
      <c r="F69" t="n">
        <v>0</v>
      </c>
      <c r="G69" t="n">
        <v>1</v>
      </c>
      <c r="H69" t="n">
        <v>0</v>
      </c>
      <c r="I69" t="n">
        <v>1</v>
      </c>
      <c r="J69" t="inlineStr">
        <is>
          <t>부족</t>
        </is>
      </c>
      <c r="K69" t="inlineStr">
        <is>
          <t>가격 부담</t>
        </is>
      </c>
      <c r="L69" t="inlineStr">
        <is>
          <t>18시 이전</t>
        </is>
      </c>
      <c r="M69" t="n">
        <v>4</v>
      </c>
      <c r="N69" t="n">
        <v>4</v>
      </c>
      <c r="O69" t="n">
        <v>4</v>
      </c>
      <c r="P69" t="n">
        <v>5</v>
      </c>
    </row>
    <row r="70">
      <c r="A70" t="inlineStr">
        <is>
          <t>예</t>
        </is>
      </c>
      <c r="B70" t="inlineStr">
        <is>
          <t>자가용</t>
        </is>
      </c>
      <c r="C70" t="n">
        <v>0</v>
      </c>
      <c r="D70" t="inlineStr">
        <is>
          <t>이용하지 않았다 / 잘 모르겠다</t>
        </is>
      </c>
      <c r="E70" t="n">
        <v>1</v>
      </c>
      <c r="F70" t="n">
        <v>1</v>
      </c>
      <c r="G70" t="n">
        <v>0</v>
      </c>
      <c r="H70" t="n">
        <v>0</v>
      </c>
      <c r="I70" t="n">
        <v>1</v>
      </c>
      <c r="J70" t="inlineStr">
        <is>
          <t>부족</t>
        </is>
      </c>
      <c r="K70" t="inlineStr">
        <is>
          <t>이동 시간 부족</t>
        </is>
      </c>
      <c r="L70" t="inlineStr">
        <is>
          <t>숙박</t>
        </is>
      </c>
      <c r="M70" t="n">
        <v>5</v>
      </c>
      <c r="N70" t="n">
        <v>5</v>
      </c>
      <c r="O70" t="n">
        <v>5</v>
      </c>
      <c r="P70" t="n">
        <v>5</v>
      </c>
    </row>
    <row r="71">
      <c r="A71" t="inlineStr">
        <is>
          <t>예</t>
        </is>
      </c>
      <c r="B71" t="inlineStr">
        <is>
          <t>자가용</t>
        </is>
      </c>
      <c r="C71" t="n">
        <v>0</v>
      </c>
      <c r="D71" t="inlineStr">
        <is>
          <t>이용하지 않았다 / 잘 모르겠다</t>
        </is>
      </c>
      <c r="E71" t="n">
        <v>1</v>
      </c>
      <c r="F71" t="n">
        <v>0</v>
      </c>
      <c r="G71" t="n">
        <v>1</v>
      </c>
      <c r="H71" t="n">
        <v>0</v>
      </c>
      <c r="I71" t="n">
        <v>1</v>
      </c>
      <c r="J71" t="inlineStr">
        <is>
          <t>보통</t>
        </is>
      </c>
      <c r="K71" t="inlineStr">
        <is>
          <t>줄·예약 불편</t>
        </is>
      </c>
      <c r="L71" t="inlineStr">
        <is>
          <t>숙박</t>
        </is>
      </c>
      <c r="M71" t="n">
        <v>3</v>
      </c>
      <c r="N71" t="n">
        <v>4</v>
      </c>
      <c r="O71" t="n">
        <v>4</v>
      </c>
      <c r="P71" t="n">
        <v>5</v>
      </c>
    </row>
    <row r="72">
      <c r="A72" t="inlineStr">
        <is>
          <t>예</t>
        </is>
      </c>
      <c r="B72" t="inlineStr">
        <is>
          <t>자가용</t>
        </is>
      </c>
      <c r="C72" t="n">
        <v>0</v>
      </c>
      <c r="D72" t="inlineStr">
        <is>
          <t>이용하지 않았다 / 잘 모르겠다</t>
        </is>
      </c>
      <c r="E72" t="n">
        <v>0</v>
      </c>
      <c r="F72" t="n">
        <v>0</v>
      </c>
      <c r="G72" t="n">
        <v>0</v>
      </c>
      <c r="H72" t="n">
        <v>1</v>
      </c>
      <c r="I72" t="n">
        <v>1</v>
      </c>
      <c r="J72" t="inlineStr">
        <is>
          <t>부족</t>
        </is>
      </c>
      <c r="K72" t="inlineStr">
        <is>
          <t>줄·예약 불편</t>
        </is>
      </c>
      <c r="L72" t="inlineStr">
        <is>
          <t>숙박</t>
        </is>
      </c>
      <c r="M72" t="n">
        <v>5</v>
      </c>
      <c r="N72" t="n">
        <v>2</v>
      </c>
      <c r="O72" t="n">
        <v>4</v>
      </c>
      <c r="P72" t="n">
        <v>4</v>
      </c>
    </row>
    <row r="73">
      <c r="A73" t="inlineStr">
        <is>
          <t>예</t>
        </is>
      </c>
      <c r="B73" t="inlineStr">
        <is>
          <t>자가용</t>
        </is>
      </c>
      <c r="C73" t="n">
        <v>0</v>
      </c>
      <c r="D73" t="inlineStr">
        <is>
          <t>이용하지 않았다 / 잘 모르겠다</t>
        </is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inlineStr">
        <is>
          <t>보통</t>
        </is>
      </c>
      <c r="K73" t="inlineStr">
        <is>
          <t>정보 부족</t>
        </is>
      </c>
      <c r="L73" t="inlineStr">
        <is>
          <t>숙박</t>
        </is>
      </c>
      <c r="M73" t="n">
        <v>4</v>
      </c>
      <c r="N73" t="n">
        <v>2</v>
      </c>
      <c r="O73" t="n">
        <v>4</v>
      </c>
      <c r="P73" t="n">
        <v>3</v>
      </c>
    </row>
    <row r="74">
      <c r="A74" t="inlineStr">
        <is>
          <t>예</t>
        </is>
      </c>
      <c r="B74" t="inlineStr">
        <is>
          <t>차 없음</t>
        </is>
      </c>
      <c r="C74" t="n">
        <v>1</v>
      </c>
      <c r="D74" t="inlineStr">
        <is>
          <t>불편하지 않았다</t>
        </is>
      </c>
      <c r="E74" t="n">
        <v>0</v>
      </c>
      <c r="F74" t="n">
        <v>0</v>
      </c>
      <c r="G74" t="n">
        <v>0</v>
      </c>
      <c r="H74" t="n">
        <v>1</v>
      </c>
      <c r="I74" t="n">
        <v>1</v>
      </c>
      <c r="J74" t="inlineStr">
        <is>
          <t>보통</t>
        </is>
      </c>
      <c r="K74" t="inlineStr">
        <is>
          <t>정보 부족</t>
        </is>
      </c>
      <c r="L74" t="inlineStr">
        <is>
          <t>18-20시</t>
        </is>
      </c>
      <c r="M74" t="n">
        <v>4</v>
      </c>
      <c r="N74" t="n">
        <v>5</v>
      </c>
      <c r="O74" t="n">
        <v>5</v>
      </c>
      <c r="P74" t="n">
        <v>4</v>
      </c>
    </row>
    <row r="75">
      <c r="A75" t="inlineStr">
        <is>
          <t>아니오</t>
        </is>
      </c>
      <c r="B75" t="inlineStr">
        <is>
          <t>미응답</t>
        </is>
      </c>
      <c r="C75" t="n">
        <v>0</v>
      </c>
      <c r="D75" t="inlineStr">
        <is>
          <t>미응답</t>
        </is>
      </c>
      <c r="E75" t="n">
        <v>0</v>
      </c>
      <c r="F75" t="n">
        <v>0</v>
      </c>
      <c r="G75" t="n">
        <v>0</v>
      </c>
      <c r="H75" t="n">
        <v>0</v>
      </c>
      <c r="I75" t="n">
        <v>0</v>
      </c>
      <c r="J75" t="inlineStr">
        <is>
          <t>미응답</t>
        </is>
      </c>
      <c r="K75" t="inlineStr">
        <is>
          <t>미응답</t>
        </is>
      </c>
      <c r="L75" t="inlineStr">
        <is>
          <t>미응답</t>
        </is>
      </c>
      <c r="M75" t="n">
        <v>0</v>
      </c>
      <c r="N75" t="n">
        <v>0</v>
      </c>
      <c r="O75" t="n">
        <v>0</v>
      </c>
      <c r="P75" t="n">
        <v>0</v>
      </c>
    </row>
    <row r="76">
      <c r="A76" t="inlineStr">
        <is>
          <t>예</t>
        </is>
      </c>
      <c r="B76" t="inlineStr">
        <is>
          <t>차 없음</t>
        </is>
      </c>
      <c r="C76" t="n">
        <v>1</v>
      </c>
      <c r="D76" t="inlineStr">
        <is>
          <t>불편하지 않았다</t>
        </is>
      </c>
      <c r="E76" t="n">
        <v>0</v>
      </c>
      <c r="F76" t="n">
        <v>0</v>
      </c>
      <c r="G76" t="n">
        <v>0</v>
      </c>
      <c r="H76" t="n">
        <v>1</v>
      </c>
      <c r="I76" t="n">
        <v>1</v>
      </c>
      <c r="J76" t="inlineStr">
        <is>
          <t>보통</t>
        </is>
      </c>
      <c r="K76" t="inlineStr">
        <is>
          <t>정보 부족</t>
        </is>
      </c>
      <c r="L76" t="inlineStr">
        <is>
          <t>18-20시</t>
        </is>
      </c>
      <c r="M76" t="n">
        <v>5</v>
      </c>
      <c r="N76" t="n">
        <v>5</v>
      </c>
      <c r="O76" t="n">
        <v>5</v>
      </c>
      <c r="P76" t="n">
        <v>4</v>
      </c>
    </row>
    <row r="77">
      <c r="A77" t="inlineStr">
        <is>
          <t>예</t>
        </is>
      </c>
      <c r="B77" t="inlineStr">
        <is>
          <t>차 없음</t>
        </is>
      </c>
      <c r="C77" t="n">
        <v>1</v>
      </c>
      <c r="D77" t="inlineStr">
        <is>
          <t>이용하지 않았다 / 잘 모르겠다</t>
        </is>
      </c>
      <c r="E77" t="n">
        <v>1</v>
      </c>
      <c r="F77" t="n">
        <v>1</v>
      </c>
      <c r="G77" t="n">
        <v>0</v>
      </c>
      <c r="H77" t="n">
        <v>0</v>
      </c>
      <c r="I77" t="n">
        <v>1</v>
      </c>
      <c r="J77" t="inlineStr">
        <is>
          <t>부족</t>
        </is>
      </c>
      <c r="K77" t="inlineStr">
        <is>
          <t>줄·예약 불편</t>
        </is>
      </c>
      <c r="L77" t="inlineStr">
        <is>
          <t>20-22시(막차)</t>
        </is>
      </c>
      <c r="M77" t="n">
        <v>5</v>
      </c>
      <c r="N77" t="n">
        <v>5</v>
      </c>
      <c r="O77" t="n">
        <v>5</v>
      </c>
      <c r="P77" t="n">
        <v>5</v>
      </c>
    </row>
    <row r="78">
      <c r="A78" t="inlineStr">
        <is>
          <t>아니오</t>
        </is>
      </c>
      <c r="B78" t="inlineStr">
        <is>
          <t>자가용</t>
        </is>
      </c>
      <c r="C78" t="n">
        <v>0</v>
      </c>
      <c r="D78" t="inlineStr">
        <is>
          <t>이용하지 않았다 / 잘 모르겠다</t>
        </is>
      </c>
      <c r="E78" t="n">
        <v>0</v>
      </c>
      <c r="F78" t="n">
        <v>1</v>
      </c>
      <c r="G78" t="n">
        <v>0</v>
      </c>
      <c r="H78" t="n">
        <v>0</v>
      </c>
      <c r="I78" t="n">
        <v>1</v>
      </c>
      <c r="J78" t="inlineStr">
        <is>
          <t>보통</t>
        </is>
      </c>
      <c r="K78" t="inlineStr">
        <is>
          <t>이동 시간 부족</t>
        </is>
      </c>
      <c r="L78" t="inlineStr">
        <is>
          <t>숙박</t>
        </is>
      </c>
      <c r="M78" t="n">
        <v>3</v>
      </c>
      <c r="N78" t="n">
        <v>4</v>
      </c>
      <c r="O78" t="n">
        <v>4</v>
      </c>
      <c r="P78" t="n">
        <v>4</v>
      </c>
    </row>
    <row r="79">
      <c r="A79" t="inlineStr">
        <is>
          <t>아니오</t>
        </is>
      </c>
      <c r="B79" t="inlineStr">
        <is>
          <t>차 없음</t>
        </is>
      </c>
      <c r="C79" t="n">
        <v>1</v>
      </c>
      <c r="D79" t="inlineStr">
        <is>
          <t>불편했다</t>
        </is>
      </c>
      <c r="E79" t="n">
        <v>0</v>
      </c>
      <c r="F79" t="n">
        <v>1</v>
      </c>
      <c r="G79" t="n">
        <v>0</v>
      </c>
      <c r="H79" t="n">
        <v>0</v>
      </c>
      <c r="I79" t="n">
        <v>1</v>
      </c>
      <c r="J79" t="inlineStr">
        <is>
          <t>보통</t>
        </is>
      </c>
      <c r="K79" t="inlineStr">
        <is>
          <t>가격 부담</t>
        </is>
      </c>
      <c r="L79" t="inlineStr">
        <is>
          <t>숙박</t>
        </is>
      </c>
      <c r="M79" t="n">
        <v>4</v>
      </c>
      <c r="N79" t="n">
        <v>5</v>
      </c>
      <c r="O79" t="n">
        <v>4</v>
      </c>
      <c r="P79" t="n">
        <v>3</v>
      </c>
    </row>
    <row r="80">
      <c r="A80" t="inlineStr">
        <is>
          <t>예</t>
        </is>
      </c>
      <c r="B80" t="inlineStr">
        <is>
          <t>차 없음</t>
        </is>
      </c>
      <c r="C80" t="n">
        <v>1</v>
      </c>
      <c r="D80" t="inlineStr">
        <is>
          <t>불편했다</t>
        </is>
      </c>
      <c r="E80" t="n">
        <v>1</v>
      </c>
      <c r="F80" t="n">
        <v>1</v>
      </c>
      <c r="G80" t="n">
        <v>1</v>
      </c>
      <c r="H80" t="n">
        <v>0</v>
      </c>
      <c r="I80" t="n">
        <v>1</v>
      </c>
      <c r="J80" t="inlineStr">
        <is>
          <t>부족</t>
        </is>
      </c>
      <c r="K80" t="inlineStr">
        <is>
          <t>정보 부족</t>
        </is>
      </c>
      <c r="L80" t="inlineStr">
        <is>
          <t>숙박</t>
        </is>
      </c>
      <c r="M80" t="n">
        <v>4</v>
      </c>
      <c r="N80" t="n">
        <v>4</v>
      </c>
      <c r="O80" t="n">
        <v>4</v>
      </c>
      <c r="P80" t="n">
        <v>4</v>
      </c>
    </row>
    <row r="81">
      <c r="A81" t="inlineStr">
        <is>
          <t>예</t>
        </is>
      </c>
      <c r="B81" t="inlineStr">
        <is>
          <t>자가용</t>
        </is>
      </c>
      <c r="C81" t="n">
        <v>0</v>
      </c>
      <c r="D81" t="inlineStr">
        <is>
          <t>이용하지 않았다 / 잘 모르겠다</t>
        </is>
      </c>
      <c r="E81" t="n">
        <v>1</v>
      </c>
      <c r="F81" t="n">
        <v>0</v>
      </c>
      <c r="G81" t="n">
        <v>0</v>
      </c>
      <c r="H81" t="n">
        <v>0</v>
      </c>
      <c r="I81" t="n">
        <v>1</v>
      </c>
      <c r="J81" t="inlineStr">
        <is>
          <t>보통</t>
        </is>
      </c>
      <c r="K81" t="inlineStr">
        <is>
          <t>정보 부족</t>
        </is>
      </c>
      <c r="L81" t="inlineStr">
        <is>
          <t>숙박</t>
        </is>
      </c>
      <c r="M81" t="n">
        <v>5</v>
      </c>
      <c r="N81" t="n">
        <v>4</v>
      </c>
      <c r="O81" t="n">
        <v>5</v>
      </c>
      <c r="P81" t="n">
        <v>4</v>
      </c>
    </row>
    <row r="82">
      <c r="A82" t="inlineStr">
        <is>
          <t>아니오</t>
        </is>
      </c>
      <c r="B82" t="inlineStr">
        <is>
          <t>미응답</t>
        </is>
      </c>
      <c r="C82" t="n">
        <v>0</v>
      </c>
      <c r="D82" t="inlineStr">
        <is>
          <t>미응답</t>
        </is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inlineStr">
        <is>
          <t>보통</t>
        </is>
      </c>
      <c r="K82" t="inlineStr">
        <is>
          <t>미응답</t>
        </is>
      </c>
      <c r="L82" t="inlineStr">
        <is>
          <t>숙박</t>
        </is>
      </c>
      <c r="M82" t="n">
        <v>5</v>
      </c>
      <c r="N82" t="n">
        <v>5</v>
      </c>
      <c r="O82" t="n">
        <v>0</v>
      </c>
      <c r="P82" t="n">
        <v>0</v>
      </c>
    </row>
    <row r="83">
      <c r="A83" t="inlineStr">
        <is>
          <t>예</t>
        </is>
      </c>
      <c r="B83" t="inlineStr">
        <is>
          <t>차 없음</t>
        </is>
      </c>
      <c r="C83" t="n">
        <v>1</v>
      </c>
      <c r="D83" t="inlineStr">
        <is>
          <t>불편하지 않았다</t>
        </is>
      </c>
      <c r="E83" t="n">
        <v>0</v>
      </c>
      <c r="F83" t="n">
        <v>0</v>
      </c>
      <c r="G83" t="n">
        <v>0</v>
      </c>
      <c r="H83" t="n">
        <v>1</v>
      </c>
      <c r="I83" t="n">
        <v>1</v>
      </c>
      <c r="J83" t="inlineStr">
        <is>
          <t>충분</t>
        </is>
      </c>
      <c r="K83" t="inlineStr">
        <is>
          <t>정보 부족</t>
        </is>
      </c>
      <c r="L83" t="inlineStr">
        <is>
          <t>숙박</t>
        </is>
      </c>
      <c r="M83" t="n">
        <v>5</v>
      </c>
      <c r="N83" t="n">
        <v>5</v>
      </c>
      <c r="O83" t="n">
        <v>5</v>
      </c>
      <c r="P83" t="n">
        <v>5</v>
      </c>
    </row>
    <row r="84">
      <c r="A84" t="inlineStr">
        <is>
          <t>아니오</t>
        </is>
      </c>
      <c r="B84" t="inlineStr">
        <is>
          <t>자가용</t>
        </is>
      </c>
      <c r="C84" t="n">
        <v>0</v>
      </c>
      <c r="D84" t="inlineStr">
        <is>
          <t>이용하지 않았다 / 잘 모르겠다</t>
        </is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inlineStr">
        <is>
          <t>보통</t>
        </is>
      </c>
      <c r="K84" t="inlineStr">
        <is>
          <t>줄·예약 불편</t>
        </is>
      </c>
      <c r="L84" t="inlineStr">
        <is>
          <t>숙박</t>
        </is>
      </c>
      <c r="M84" t="n">
        <v>5</v>
      </c>
      <c r="N84" t="n">
        <v>5</v>
      </c>
      <c r="O84" t="n">
        <v>5</v>
      </c>
      <c r="P84" t="n">
        <v>5</v>
      </c>
    </row>
    <row r="85">
      <c r="A85" t="inlineStr">
        <is>
          <t>예</t>
        </is>
      </c>
      <c r="B85" t="inlineStr">
        <is>
          <t>차 없음</t>
        </is>
      </c>
      <c r="C85" t="n">
        <v>1</v>
      </c>
      <c r="D85" t="inlineStr">
        <is>
          <t>불편했다</t>
        </is>
      </c>
      <c r="E85" t="n">
        <v>0</v>
      </c>
      <c r="F85" t="n">
        <v>1</v>
      </c>
      <c r="G85" t="n">
        <v>0</v>
      </c>
      <c r="H85" t="n">
        <v>0</v>
      </c>
      <c r="I85" t="n">
        <v>1</v>
      </c>
      <c r="J85" t="inlineStr">
        <is>
          <t>부족</t>
        </is>
      </c>
      <c r="K85" t="inlineStr">
        <is>
          <t>정보 부족</t>
        </is>
      </c>
      <c r="L85" t="inlineStr">
        <is>
          <t>20-22시(막차)</t>
        </is>
      </c>
      <c r="M85" t="n">
        <v>5</v>
      </c>
      <c r="N85" t="n">
        <v>5</v>
      </c>
      <c r="O85" t="n">
        <v>5</v>
      </c>
      <c r="P85" t="n">
        <v>5</v>
      </c>
    </row>
    <row r="86">
      <c r="A86" t="inlineStr">
        <is>
          <t>예</t>
        </is>
      </c>
      <c r="B86" t="inlineStr">
        <is>
          <t>자가용</t>
        </is>
      </c>
      <c r="C86" t="n">
        <v>0</v>
      </c>
      <c r="D86" t="inlineStr">
        <is>
          <t>이용하지 않았다 / 잘 모르겠다</t>
        </is>
      </c>
      <c r="E86" t="n">
        <v>1</v>
      </c>
      <c r="F86" t="n">
        <v>1</v>
      </c>
      <c r="G86" t="n">
        <v>0</v>
      </c>
      <c r="H86" t="n">
        <v>0</v>
      </c>
      <c r="I86" t="n">
        <v>1</v>
      </c>
      <c r="J86" t="inlineStr">
        <is>
          <t>부족</t>
        </is>
      </c>
      <c r="K86" t="inlineStr">
        <is>
          <t>줄·예약 불편</t>
        </is>
      </c>
      <c r="L86" t="inlineStr">
        <is>
          <t>20-22시(막차)</t>
        </is>
      </c>
      <c r="M86" t="n">
        <v>4</v>
      </c>
      <c r="N86" t="n">
        <v>3</v>
      </c>
      <c r="O86" t="n">
        <v>4</v>
      </c>
      <c r="P86" t="n">
        <v>4</v>
      </c>
    </row>
    <row r="87">
      <c r="A87" t="inlineStr">
        <is>
          <t>예</t>
        </is>
      </c>
      <c r="B87" t="inlineStr">
        <is>
          <t>차 없음</t>
        </is>
      </c>
      <c r="C87" t="n">
        <v>1</v>
      </c>
      <c r="D87" t="inlineStr">
        <is>
          <t>불편했다</t>
        </is>
      </c>
      <c r="E87" t="n">
        <v>0</v>
      </c>
      <c r="F87" t="n">
        <v>1</v>
      </c>
      <c r="G87" t="n">
        <v>0</v>
      </c>
      <c r="H87" t="n">
        <v>0</v>
      </c>
      <c r="I87" t="n">
        <v>1</v>
      </c>
      <c r="J87" t="inlineStr">
        <is>
          <t>부족</t>
        </is>
      </c>
      <c r="K87" t="inlineStr">
        <is>
          <t>가격 부담</t>
        </is>
      </c>
      <c r="L87" t="inlineStr">
        <is>
          <t>20-22시(막차)</t>
        </is>
      </c>
      <c r="M87" t="n">
        <v>5</v>
      </c>
      <c r="N87" t="n">
        <v>4</v>
      </c>
      <c r="O87" t="n">
        <v>5</v>
      </c>
      <c r="P87" t="n">
        <v>4</v>
      </c>
    </row>
    <row r="88">
      <c r="A88" t="inlineStr">
        <is>
          <t>아니오</t>
        </is>
      </c>
      <c r="B88" t="inlineStr">
        <is>
          <t>차 없음</t>
        </is>
      </c>
      <c r="C88" t="n">
        <v>0</v>
      </c>
      <c r="D88" t="inlineStr">
        <is>
          <t>불편하지 않았다</t>
        </is>
      </c>
      <c r="E88" t="n">
        <v>0</v>
      </c>
      <c r="F88" t="n">
        <v>1</v>
      </c>
      <c r="G88" t="n">
        <v>0</v>
      </c>
      <c r="H88" t="n">
        <v>0</v>
      </c>
      <c r="I88" t="n">
        <v>1</v>
      </c>
      <c r="J88" t="inlineStr">
        <is>
          <t>보통</t>
        </is>
      </c>
      <c r="K88" t="inlineStr">
        <is>
          <t>정보 부족</t>
        </is>
      </c>
      <c r="L88" t="inlineStr">
        <is>
          <t>20-22시(막차)</t>
        </is>
      </c>
      <c r="M88" t="n">
        <v>4</v>
      </c>
      <c r="N88" t="n">
        <v>4</v>
      </c>
      <c r="O88" t="n">
        <v>4</v>
      </c>
      <c r="P88" t="n">
        <v>4</v>
      </c>
    </row>
    <row r="89">
      <c r="A89" t="inlineStr">
        <is>
          <t>예</t>
        </is>
      </c>
      <c r="B89" t="inlineStr">
        <is>
          <t>자가용</t>
        </is>
      </c>
      <c r="C89" t="n">
        <v>0</v>
      </c>
      <c r="D89" t="inlineStr">
        <is>
          <t>이용하지 않았다 / 잘 모르겠다</t>
        </is>
      </c>
      <c r="E89" t="n">
        <v>0</v>
      </c>
      <c r="F89" t="n">
        <v>0</v>
      </c>
      <c r="G89" t="n">
        <v>0</v>
      </c>
      <c r="H89" t="n">
        <v>1</v>
      </c>
      <c r="I89" t="n">
        <v>1</v>
      </c>
      <c r="J89" t="inlineStr">
        <is>
          <t>보통</t>
        </is>
      </c>
      <c r="K89" t="inlineStr">
        <is>
          <t>정보 부족</t>
        </is>
      </c>
      <c r="L89" t="inlineStr">
        <is>
          <t>18-20시</t>
        </is>
      </c>
      <c r="M89" t="n">
        <v>3</v>
      </c>
      <c r="N89" t="n">
        <v>5</v>
      </c>
      <c r="O89" t="n">
        <v>4</v>
      </c>
      <c r="P89" t="n">
        <v>4</v>
      </c>
    </row>
    <row r="90">
      <c r="A90" t="inlineStr">
        <is>
          <t>예</t>
        </is>
      </c>
      <c r="B90" t="inlineStr">
        <is>
          <t>차 없음</t>
        </is>
      </c>
      <c r="C90" t="n">
        <v>1</v>
      </c>
      <c r="D90" t="inlineStr">
        <is>
          <t>불편했다</t>
        </is>
      </c>
      <c r="E90" t="n">
        <v>1</v>
      </c>
      <c r="F90" t="n">
        <v>0</v>
      </c>
      <c r="G90" t="n">
        <v>0</v>
      </c>
      <c r="H90" t="n">
        <v>0</v>
      </c>
      <c r="I90" t="n">
        <v>1</v>
      </c>
      <c r="J90" t="inlineStr">
        <is>
          <t>부족</t>
        </is>
      </c>
      <c r="K90" t="inlineStr">
        <is>
          <t>가격 부담</t>
        </is>
      </c>
      <c r="L90" t="inlineStr">
        <is>
          <t>18-20시</t>
        </is>
      </c>
      <c r="M90" t="n">
        <v>5</v>
      </c>
      <c r="N90" t="n">
        <v>5</v>
      </c>
      <c r="O90" t="n">
        <v>5</v>
      </c>
      <c r="P90" t="n">
        <v>5</v>
      </c>
    </row>
    <row r="91">
      <c r="A91" t="inlineStr">
        <is>
          <t>예</t>
        </is>
      </c>
      <c r="B91" t="inlineStr">
        <is>
          <t>차 없음</t>
        </is>
      </c>
      <c r="C91" t="n">
        <v>1</v>
      </c>
      <c r="D91" t="inlineStr">
        <is>
          <t>이용하지 않았다 / 잘 모르겠다</t>
        </is>
      </c>
      <c r="E91" t="n">
        <v>1</v>
      </c>
      <c r="F91" t="n">
        <v>0</v>
      </c>
      <c r="G91" t="n">
        <v>0</v>
      </c>
      <c r="H91" t="n">
        <v>0</v>
      </c>
      <c r="I91" t="n">
        <v>1</v>
      </c>
      <c r="J91" t="inlineStr">
        <is>
          <t>보통</t>
        </is>
      </c>
      <c r="K91" t="inlineStr">
        <is>
          <t>줄·예약 불편</t>
        </is>
      </c>
      <c r="L91" t="inlineStr">
        <is>
          <t>18-20시</t>
        </is>
      </c>
      <c r="M91" t="n">
        <v>5</v>
      </c>
      <c r="N91" t="n">
        <v>3</v>
      </c>
      <c r="O91" t="n">
        <v>5</v>
      </c>
      <c r="P91" t="n">
        <v>5</v>
      </c>
    </row>
    <row r="92">
      <c r="A92" t="inlineStr">
        <is>
          <t>예</t>
        </is>
      </c>
      <c r="B92" t="inlineStr">
        <is>
          <t>자가용</t>
        </is>
      </c>
      <c r="C92" t="n">
        <v>0</v>
      </c>
      <c r="D92" t="inlineStr">
        <is>
          <t>불편했다</t>
        </is>
      </c>
      <c r="E92" t="n">
        <v>1</v>
      </c>
      <c r="F92" t="n">
        <v>0</v>
      </c>
      <c r="G92" t="n">
        <v>0</v>
      </c>
      <c r="H92" t="n">
        <v>0</v>
      </c>
      <c r="I92" t="n">
        <v>1</v>
      </c>
      <c r="J92" t="inlineStr">
        <is>
          <t>보통</t>
        </is>
      </c>
      <c r="K92" t="inlineStr">
        <is>
          <t>정보 부족</t>
        </is>
      </c>
      <c r="L92" t="inlineStr">
        <is>
          <t>20-22시(막차)</t>
        </is>
      </c>
      <c r="M92" t="n">
        <v>5</v>
      </c>
      <c r="N92" t="n">
        <v>5</v>
      </c>
      <c r="O92" t="n">
        <v>5</v>
      </c>
      <c r="P92" t="n">
        <v>0</v>
      </c>
    </row>
    <row r="93">
      <c r="A93" t="inlineStr">
        <is>
          <t>아니오</t>
        </is>
      </c>
      <c r="B93" t="inlineStr">
        <is>
          <t>차 없음</t>
        </is>
      </c>
      <c r="C93" t="n">
        <v>1</v>
      </c>
      <c r="D93" t="inlineStr">
        <is>
          <t>불편하지 않았다</t>
        </is>
      </c>
      <c r="E93" t="n">
        <v>0</v>
      </c>
      <c r="F93" t="n">
        <v>1</v>
      </c>
      <c r="G93" t="n">
        <v>0</v>
      </c>
      <c r="H93" t="n">
        <v>0</v>
      </c>
      <c r="I93" t="n">
        <v>1</v>
      </c>
      <c r="J93" t="inlineStr">
        <is>
          <t>부족</t>
        </is>
      </c>
      <c r="K93" t="inlineStr">
        <is>
          <t>줄·예약 불편</t>
        </is>
      </c>
      <c r="L93" t="inlineStr">
        <is>
          <t>숙박</t>
        </is>
      </c>
      <c r="M93" t="n">
        <v>4</v>
      </c>
      <c r="N93" t="n">
        <v>4</v>
      </c>
      <c r="O93" t="n">
        <v>4</v>
      </c>
      <c r="P93" t="n">
        <v>4</v>
      </c>
    </row>
    <row r="94">
      <c r="A94" t="inlineStr">
        <is>
          <t>예</t>
        </is>
      </c>
      <c r="B94" t="inlineStr">
        <is>
          <t>차 없음</t>
        </is>
      </c>
      <c r="C94" t="n">
        <v>1</v>
      </c>
      <c r="D94" t="inlineStr">
        <is>
          <t>이용하지 않았다 / 잘 모르겠다</t>
        </is>
      </c>
      <c r="E94" t="n">
        <v>1</v>
      </c>
      <c r="F94" t="n">
        <v>0</v>
      </c>
      <c r="G94" t="n">
        <v>0</v>
      </c>
      <c r="H94" t="n">
        <v>0</v>
      </c>
      <c r="I94" t="n">
        <v>1</v>
      </c>
      <c r="J94" t="inlineStr">
        <is>
          <t>부족</t>
        </is>
      </c>
      <c r="K94" t="inlineStr">
        <is>
          <t>이동 시간 부족</t>
        </is>
      </c>
      <c r="L94" t="inlineStr">
        <is>
          <t>숙박</t>
        </is>
      </c>
      <c r="M94" t="n">
        <v>4</v>
      </c>
      <c r="N94" t="n">
        <v>4</v>
      </c>
      <c r="O94" t="n">
        <v>4</v>
      </c>
      <c r="P94" t="n">
        <v>4</v>
      </c>
    </row>
    <row r="95">
      <c r="A95" t="inlineStr">
        <is>
          <t>아니오</t>
        </is>
      </c>
      <c r="B95" t="inlineStr">
        <is>
          <t>자가용</t>
        </is>
      </c>
      <c r="C95" t="n">
        <v>0</v>
      </c>
      <c r="D95" t="inlineStr">
        <is>
          <t>불편하지 않았다</t>
        </is>
      </c>
      <c r="E95" t="n">
        <v>0</v>
      </c>
      <c r="F95" t="n">
        <v>1</v>
      </c>
      <c r="G95" t="n">
        <v>0</v>
      </c>
      <c r="H95" t="n">
        <v>0</v>
      </c>
      <c r="I95" t="n">
        <v>1</v>
      </c>
      <c r="J95" t="inlineStr">
        <is>
          <t>부족</t>
        </is>
      </c>
      <c r="K95" t="inlineStr">
        <is>
          <t>줄·예약 불편</t>
        </is>
      </c>
      <c r="L95" t="inlineStr">
        <is>
          <t>18-20시</t>
        </is>
      </c>
      <c r="M95" t="n">
        <v>4</v>
      </c>
      <c r="N95" t="n">
        <v>4</v>
      </c>
      <c r="O95" t="n">
        <v>4</v>
      </c>
      <c r="P95" t="n">
        <v>4</v>
      </c>
    </row>
    <row r="96">
      <c r="A96" t="inlineStr">
        <is>
          <t>아니오</t>
        </is>
      </c>
      <c r="B96" t="inlineStr">
        <is>
          <t>차 없음</t>
        </is>
      </c>
      <c r="C96" t="n">
        <v>1</v>
      </c>
      <c r="D96" t="inlineStr">
        <is>
          <t>불편하지 않았다</t>
        </is>
      </c>
      <c r="E96" t="n">
        <v>0</v>
      </c>
      <c r="F96" t="n">
        <v>1</v>
      </c>
      <c r="G96" t="n">
        <v>0</v>
      </c>
      <c r="H96" t="n">
        <v>0</v>
      </c>
      <c r="I96" t="n">
        <v>1</v>
      </c>
      <c r="J96" t="inlineStr">
        <is>
          <t>부족</t>
        </is>
      </c>
      <c r="K96" t="inlineStr">
        <is>
          <t>이동 시간 부족</t>
        </is>
      </c>
      <c r="L96" t="inlineStr">
        <is>
          <t>18-20시</t>
        </is>
      </c>
      <c r="M96" t="n">
        <v>3</v>
      </c>
      <c r="N96" t="n">
        <v>5</v>
      </c>
      <c r="O96" t="n">
        <v>4</v>
      </c>
      <c r="P96" t="n">
        <v>5</v>
      </c>
    </row>
    <row r="97">
      <c r="A97" t="inlineStr">
        <is>
          <t>예</t>
        </is>
      </c>
      <c r="B97" t="inlineStr">
        <is>
          <t>자가용</t>
        </is>
      </c>
      <c r="C97" t="n">
        <v>0</v>
      </c>
      <c r="D97" t="inlineStr">
        <is>
          <t>이용하지 않았다 / 잘 모르겠다</t>
        </is>
      </c>
      <c r="E97" t="n">
        <v>1</v>
      </c>
      <c r="F97" t="n">
        <v>0</v>
      </c>
      <c r="G97" t="n">
        <v>0</v>
      </c>
      <c r="H97" t="n">
        <v>0</v>
      </c>
      <c r="I97" t="n">
        <v>1</v>
      </c>
      <c r="J97" t="inlineStr">
        <is>
          <t>부족</t>
        </is>
      </c>
      <c r="K97" t="inlineStr">
        <is>
          <t>정보 부족</t>
        </is>
      </c>
      <c r="L97" t="inlineStr">
        <is>
          <t>20-22시(막차)</t>
        </is>
      </c>
      <c r="M97" t="n">
        <v>4</v>
      </c>
      <c r="N97" t="n">
        <v>5</v>
      </c>
      <c r="O97" t="n">
        <v>4</v>
      </c>
      <c r="P97" t="n">
        <v>5</v>
      </c>
    </row>
    <row r="98">
      <c r="A98" t="inlineStr">
        <is>
          <t>예</t>
        </is>
      </c>
      <c r="B98" t="inlineStr">
        <is>
          <t>차 없음</t>
        </is>
      </c>
      <c r="C98" t="n">
        <v>1</v>
      </c>
      <c r="D98" t="inlineStr">
        <is>
          <t>불편했다</t>
        </is>
      </c>
      <c r="E98" t="n">
        <v>0</v>
      </c>
      <c r="F98" t="n">
        <v>1</v>
      </c>
      <c r="G98" t="n">
        <v>0</v>
      </c>
      <c r="H98" t="n">
        <v>0</v>
      </c>
      <c r="I98" t="n">
        <v>1</v>
      </c>
      <c r="J98" t="inlineStr">
        <is>
          <t>부족</t>
        </is>
      </c>
      <c r="K98" t="inlineStr">
        <is>
          <t>정보 부족</t>
        </is>
      </c>
      <c r="L98" t="inlineStr">
        <is>
          <t>숙박</t>
        </is>
      </c>
      <c r="M98" t="n">
        <v>5</v>
      </c>
      <c r="N98" t="n">
        <v>2</v>
      </c>
      <c r="O98" t="n">
        <v>3</v>
      </c>
      <c r="P98" t="n">
        <v>5</v>
      </c>
    </row>
    <row r="99">
      <c r="A99" t="inlineStr">
        <is>
          <t>예</t>
        </is>
      </c>
      <c r="B99" t="inlineStr">
        <is>
          <t>차 없음</t>
        </is>
      </c>
      <c r="C99" t="n">
        <v>1</v>
      </c>
      <c r="D99" t="inlineStr">
        <is>
          <t>불편했다</t>
        </is>
      </c>
      <c r="E99" t="n">
        <v>0</v>
      </c>
      <c r="F99" t="n">
        <v>1</v>
      </c>
      <c r="G99" t="n">
        <v>0</v>
      </c>
      <c r="H99" t="n">
        <v>0</v>
      </c>
      <c r="I99" t="n">
        <v>1</v>
      </c>
      <c r="J99" t="inlineStr">
        <is>
          <t>부족</t>
        </is>
      </c>
      <c r="K99" t="inlineStr">
        <is>
          <t>정보 부족</t>
        </is>
      </c>
      <c r="L99" t="inlineStr">
        <is>
          <t>20-22시(막차)</t>
        </is>
      </c>
      <c r="M99" t="n">
        <v>5</v>
      </c>
      <c r="N99" t="n">
        <v>4</v>
      </c>
      <c r="O99" t="n">
        <v>3</v>
      </c>
      <c r="P99" t="n">
        <v>3</v>
      </c>
    </row>
    <row r="100">
      <c r="A100" t="inlineStr">
        <is>
          <t>예</t>
        </is>
      </c>
      <c r="B100" t="inlineStr">
        <is>
          <t>차 없음</t>
        </is>
      </c>
      <c r="C100" t="n">
        <v>1</v>
      </c>
      <c r="D100" t="inlineStr">
        <is>
          <t>불편하지 않았다</t>
        </is>
      </c>
      <c r="E100" t="n">
        <v>1</v>
      </c>
      <c r="F100" t="n">
        <v>0</v>
      </c>
      <c r="G100" t="n">
        <v>0</v>
      </c>
      <c r="H100" t="n">
        <v>0</v>
      </c>
      <c r="I100" t="n">
        <v>1</v>
      </c>
      <c r="J100" t="inlineStr">
        <is>
          <t>보통</t>
        </is>
      </c>
      <c r="K100" t="inlineStr">
        <is>
          <t>줄·예약 불편</t>
        </is>
      </c>
      <c r="L100" t="inlineStr">
        <is>
          <t>20-22시(막차)</t>
        </is>
      </c>
      <c r="M100" t="n">
        <v>5</v>
      </c>
      <c r="N100" t="n">
        <v>5</v>
      </c>
      <c r="O100" t="n">
        <v>4</v>
      </c>
      <c r="P100" t="n">
        <v>3</v>
      </c>
    </row>
    <row r="101">
      <c r="A101" t="inlineStr">
        <is>
          <t>아니오</t>
        </is>
      </c>
      <c r="B101" t="inlineStr">
        <is>
          <t>차 없음</t>
        </is>
      </c>
      <c r="C101" t="n">
        <v>1</v>
      </c>
      <c r="D101" t="inlineStr">
        <is>
          <t>이용하지 않았다 / 잘 모르겠다</t>
        </is>
      </c>
      <c r="E101" t="n">
        <v>0</v>
      </c>
      <c r="F101" t="n">
        <v>0</v>
      </c>
      <c r="G101" t="n">
        <v>1</v>
      </c>
      <c r="H101" t="n">
        <v>0</v>
      </c>
      <c r="I101" t="n">
        <v>1</v>
      </c>
      <c r="J101" t="inlineStr">
        <is>
          <t>부족</t>
        </is>
      </c>
      <c r="K101" t="inlineStr">
        <is>
          <t>줄·예약 불편</t>
        </is>
      </c>
      <c r="L101" t="inlineStr">
        <is>
          <t>20-22시(막차)</t>
        </is>
      </c>
      <c r="M101" t="n">
        <v>4</v>
      </c>
      <c r="N101" t="n">
        <v>4</v>
      </c>
      <c r="O101" t="n">
        <v>4</v>
      </c>
      <c r="P101" t="n">
        <v>2</v>
      </c>
    </row>
    <row r="102">
      <c r="A102" t="inlineStr">
        <is>
          <t>예</t>
        </is>
      </c>
      <c r="B102" t="inlineStr">
        <is>
          <t>차 없음</t>
        </is>
      </c>
      <c r="C102" t="n">
        <v>1</v>
      </c>
      <c r="D102" t="inlineStr">
        <is>
          <t>불편했다</t>
        </is>
      </c>
      <c r="E102" t="n">
        <v>0</v>
      </c>
      <c r="F102" t="n">
        <v>1</v>
      </c>
      <c r="G102" t="n">
        <v>0</v>
      </c>
      <c r="H102" t="n">
        <v>0</v>
      </c>
      <c r="I102" t="n">
        <v>1</v>
      </c>
      <c r="J102" t="inlineStr">
        <is>
          <t>부족</t>
        </is>
      </c>
      <c r="K102" t="inlineStr">
        <is>
          <t>가격 부담</t>
        </is>
      </c>
      <c r="L102" t="inlineStr">
        <is>
          <t>20-22시(막차)</t>
        </is>
      </c>
      <c r="M102" t="n">
        <v>4</v>
      </c>
      <c r="N102" t="n">
        <v>4</v>
      </c>
      <c r="O102" t="n">
        <v>4</v>
      </c>
      <c r="P102" t="n">
        <v>4</v>
      </c>
    </row>
    <row r="103">
      <c r="A103" t="inlineStr">
        <is>
          <t>예</t>
        </is>
      </c>
      <c r="B103" t="inlineStr">
        <is>
          <t>차 없음</t>
        </is>
      </c>
      <c r="C103" t="n">
        <v>1</v>
      </c>
      <c r="D103" t="inlineStr">
        <is>
          <t>불편했다</t>
        </is>
      </c>
      <c r="E103" t="n">
        <v>0</v>
      </c>
      <c r="F103" t="n">
        <v>1</v>
      </c>
      <c r="G103" t="n">
        <v>0</v>
      </c>
      <c r="H103" t="n">
        <v>0</v>
      </c>
      <c r="I103" t="n">
        <v>1</v>
      </c>
      <c r="J103" t="inlineStr">
        <is>
          <t>부족</t>
        </is>
      </c>
      <c r="K103" t="inlineStr">
        <is>
          <t>정보 부족</t>
        </is>
      </c>
      <c r="L103" t="inlineStr">
        <is>
          <t>20-22시(막차)</t>
        </is>
      </c>
      <c r="M103" t="n">
        <v>5</v>
      </c>
      <c r="N103" t="n">
        <v>5</v>
      </c>
      <c r="O103" t="n">
        <v>5</v>
      </c>
      <c r="P103" t="n">
        <v>5</v>
      </c>
    </row>
    <row r="104">
      <c r="A104" t="inlineStr">
        <is>
          <t>예</t>
        </is>
      </c>
      <c r="B104" t="inlineStr">
        <is>
          <t>자가용</t>
        </is>
      </c>
      <c r="C104" t="n">
        <v>0</v>
      </c>
      <c r="D104" t="inlineStr">
        <is>
          <t>불편했다</t>
        </is>
      </c>
      <c r="E104" t="n">
        <v>0</v>
      </c>
      <c r="F104" t="n">
        <v>1</v>
      </c>
      <c r="G104" t="n">
        <v>0</v>
      </c>
      <c r="H104" t="n">
        <v>0</v>
      </c>
      <c r="I104" t="n">
        <v>1</v>
      </c>
      <c r="J104" t="inlineStr">
        <is>
          <t>보통</t>
        </is>
      </c>
      <c r="K104" t="inlineStr">
        <is>
          <t>정보 부족</t>
        </is>
      </c>
      <c r="L104" t="inlineStr">
        <is>
          <t>숙박</t>
        </is>
      </c>
      <c r="M104" t="n">
        <v>3</v>
      </c>
      <c r="N104" t="n">
        <v>3</v>
      </c>
      <c r="O104" t="n">
        <v>3</v>
      </c>
      <c r="P104" t="n">
        <v>5</v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RowHeight="15"/>
  <sheetData>
    <row r="1">
      <c r="A1" t="inlineStr">
        <is>
          <t>방문 조건</t>
        </is>
      </c>
      <c r="B1">
        <f>IF('10_설문'!$B$7="방문자만","예","*")</f>
        <v/>
      </c>
      <c r="D1" t="inlineStr">
        <is>
          <t>문항</t>
        </is>
      </c>
      <c r="E1" t="inlineStr">
        <is>
          <t>매우 있다</t>
        </is>
      </c>
      <c r="F1" t="inlineStr">
        <is>
          <t>있다</t>
        </is>
      </c>
      <c r="G1" t="inlineStr">
        <is>
          <t>보통</t>
        </is>
      </c>
      <c r="H1" t="inlineStr">
        <is>
          <t>별로 없다</t>
        </is>
      </c>
      <c r="I1" t="inlineStr">
        <is>
          <t>전혀 없다</t>
        </is>
      </c>
      <c r="K1" t="inlineStr">
        <is>
          <t>포기한 곳</t>
        </is>
      </c>
      <c r="L1" t="inlineStr">
        <is>
          <t>비율</t>
        </is>
      </c>
      <c r="N1" t="inlineStr">
        <is>
          <t>망설임 이유</t>
        </is>
      </c>
      <c r="O1" t="inlineStr">
        <is>
          <t>비율</t>
        </is>
      </c>
    </row>
    <row r="2">
      <c r="A2" t="inlineStr">
        <is>
          <t>이동 조건</t>
        </is>
      </c>
      <c r="B2">
        <f>IF('10_설문'!$E$7="전체","*",IF('10_설문'!$E$7="자가용·렌터카","자가용","차 없음"))</f>
        <v/>
      </c>
      <c r="D2" t="inlineStr">
        <is>
          <t>체험 쿠폰(영수증 인증)</t>
        </is>
      </c>
      <c r="E2">
        <f>IFERROR(COUNTIFS('d_설문'!$A$2:$A$104,'d_설문계산'!$B$1,'d_설문'!$B$2:$B$104,'d_설문계산'!$B$2,'d_설문'!$M$2:$M$104,5)/COUNTIFS('d_설문'!$A$2:$A$104,'d_설문계산'!$B$1,'d_설문'!$B$2:$B$104,'d_설문계산'!$B$2,'d_설문'!$M$2:$M$104,"&gt;0"),0)</f>
        <v/>
      </c>
      <c r="F2">
        <f>IFERROR(COUNTIFS('d_설문'!$A$2:$A$104,'d_설문계산'!$B$1,'d_설문'!$B$2:$B$104,'d_설문계산'!$B$2,'d_설문'!$M$2:$M$104,4)/COUNTIFS('d_설문'!$A$2:$A$104,'d_설문계산'!$B$1,'d_설문'!$B$2:$B$104,'d_설문계산'!$B$2,'d_설문'!$M$2:$M$104,"&gt;0"),0)</f>
        <v/>
      </c>
      <c r="G2">
        <f>IFERROR(COUNTIFS('d_설문'!$A$2:$A$104,'d_설문계산'!$B$1,'d_설문'!$B$2:$B$104,'d_설문계산'!$B$2,'d_설문'!$M$2:$M$104,3)/COUNTIFS('d_설문'!$A$2:$A$104,'d_설문계산'!$B$1,'d_설문'!$B$2:$B$104,'d_설문계산'!$B$2,'d_설문'!$M$2:$M$104,"&gt;0"),0)</f>
        <v/>
      </c>
      <c r="H2">
        <f>IFERROR(COUNTIFS('d_설문'!$A$2:$A$104,'d_설문계산'!$B$1,'d_설문'!$B$2:$B$104,'d_설문계산'!$B$2,'d_설문'!$M$2:$M$104,2)/COUNTIFS('d_설문'!$A$2:$A$104,'d_설문계산'!$B$1,'d_설문'!$B$2:$B$104,'d_설문계산'!$B$2,'d_설문'!$M$2:$M$104,"&gt;0"),0)</f>
        <v/>
      </c>
      <c r="I2">
        <f>IFERROR(COUNTIFS('d_설문'!$A$2:$A$104,'d_설문계산'!$B$1,'d_설문'!$B$2:$B$104,'d_설문계산'!$B$2,'d_설문'!$M$2:$M$104,1)/COUNTIFS('d_설문'!$A$2:$A$104,'d_설문계산'!$B$1,'d_설문'!$B$2:$B$104,'d_설문계산'!$B$2,'d_설문'!$M$2:$M$104,"&gt;0"),0)</f>
        <v/>
      </c>
      <c r="K2" t="inlineStr">
        <is>
          <t>외곽 관광지(하회·도산)</t>
        </is>
      </c>
      <c r="L2">
        <f>IFERROR(COUNTIFS('d_설문'!$A$2:$A$104,'d_설문계산'!$B$1,'d_설문'!$B$2:$B$104,'d_설문계산'!$B$2,'d_설문'!$E$2:$E$104,1,'d_설문'!$I$2:$I$104,1)/COUNTIFS('d_설문'!$A$2:$A$104,'d_설문계산'!$B$1,'d_설문'!$B$2:$B$104,'d_설문계산'!$B$2,'d_설문'!$I$2:$I$104,1),0)</f>
        <v/>
      </c>
      <c r="N2" t="inlineStr">
        <is>
          <t>정보 부족</t>
        </is>
      </c>
      <c r="O2">
        <f>IFERROR(COUNTIFS('d_설문'!$A$2:$A$104,'d_설문계산'!$B$1,'d_설문'!$B$2:$B$104,'d_설문계산'!$B$2,'d_설문'!$K$2:$K$104,"정보 부족")/COUNTIFS('d_설문'!$A$2:$A$104,'d_설문계산'!$B$1,'d_설문'!$B$2:$B$104,'d_설문계산'!$B$2,'d_설문'!$K$2:$K$104,"&lt;&gt;미응답"),0)</f>
        <v/>
      </c>
    </row>
    <row r="3">
      <c r="A3" t="inlineStr">
        <is>
          <t>선택 응답자 수</t>
        </is>
      </c>
      <c r="B3">
        <f>COUNTIFS('d_설문'!$A$2:$A$104,'d_설문계산'!$B$1,'d_설문'!$B$2:$B$104,'d_설문계산'!$B$2)</f>
        <v/>
      </c>
      <c r="D3" t="inlineStr">
        <is>
          <t>야간 택시·셔틀(18:30~21:00)</t>
        </is>
      </c>
      <c r="E3">
        <f>IFERROR(COUNTIFS('d_설문'!$A$2:$A$104,'d_설문계산'!$B$1,'d_설문'!$B$2:$B$104,'d_설문계산'!$B$2,'d_설문'!$N$2:$N$104,5)/COUNTIFS('d_설문'!$A$2:$A$104,'d_설문계산'!$B$1,'d_설문'!$B$2:$B$104,'d_설문계산'!$B$2,'d_설문'!$N$2:$N$104,"&gt;0"),0)</f>
        <v/>
      </c>
      <c r="F3">
        <f>IFERROR(COUNTIFS('d_설문'!$A$2:$A$104,'d_설문계산'!$B$1,'d_설문'!$B$2:$B$104,'d_설문계산'!$B$2,'d_설문'!$N$2:$N$104,4)/COUNTIFS('d_설문'!$A$2:$A$104,'d_설문계산'!$B$1,'d_설문'!$B$2:$B$104,'d_설문계산'!$B$2,'d_설문'!$N$2:$N$104,"&gt;0"),0)</f>
        <v/>
      </c>
      <c r="G3">
        <f>IFERROR(COUNTIFS('d_설문'!$A$2:$A$104,'d_설문계산'!$B$1,'d_설문'!$B$2:$B$104,'d_설문계산'!$B$2,'d_설문'!$N$2:$N$104,3)/COUNTIFS('d_설문'!$A$2:$A$104,'d_설문계산'!$B$1,'d_설문'!$B$2:$B$104,'d_설문계산'!$B$2,'d_설문'!$N$2:$N$104,"&gt;0"),0)</f>
        <v/>
      </c>
      <c r="H3">
        <f>IFERROR(COUNTIFS('d_설문'!$A$2:$A$104,'d_설문계산'!$B$1,'d_설문'!$B$2:$B$104,'d_설문계산'!$B$2,'d_설문'!$N$2:$N$104,2)/COUNTIFS('d_설문'!$A$2:$A$104,'d_설문계산'!$B$1,'d_설문'!$B$2:$B$104,'d_설문계산'!$B$2,'d_설문'!$N$2:$N$104,"&gt;0"),0)</f>
        <v/>
      </c>
      <c r="I3">
        <f>IFERROR(COUNTIFS('d_설문'!$A$2:$A$104,'d_설문계산'!$B$1,'d_설문'!$B$2:$B$104,'d_설문계산'!$B$2,'d_설문'!$N$2:$N$104,1)/COUNTIFS('d_설문'!$A$2:$A$104,'d_설문계산'!$B$1,'d_설문'!$B$2:$B$104,'d_설문계산'!$B$2,'d_설문'!$N$2:$N$104,"&gt;0"),0)</f>
        <v/>
      </c>
      <c r="K3" t="inlineStr">
        <is>
          <t>야간 명소(월영교)</t>
        </is>
      </c>
      <c r="L3">
        <f>IFERROR(COUNTIFS('d_설문'!$A$2:$A$104,'d_설문계산'!$B$1,'d_설문'!$B$2:$B$104,'d_설문계산'!$B$2,'d_설문'!$F$2:$F$104,1,'d_설문'!$I$2:$I$104,1)/COUNTIFS('d_설문'!$A$2:$A$104,'d_설문계산'!$B$1,'d_설문'!$B$2:$B$104,'d_설문계산'!$B$2,'d_설문'!$I$2:$I$104,1),0)</f>
        <v/>
      </c>
      <c r="N3" t="inlineStr">
        <is>
          <t>줄·예약 불편</t>
        </is>
      </c>
      <c r="O3">
        <f>IFERROR(COUNTIFS('d_설문'!$A$2:$A$104,'d_설문계산'!$B$1,'d_설문'!$B$2:$B$104,'d_설문계산'!$B$2,'d_설문'!$K$2:$K$104,"줄·예약 불편")/COUNTIFS('d_설문'!$A$2:$A$104,'d_설문계산'!$B$1,'d_설문'!$B$2:$B$104,'d_설문계산'!$B$2,'d_설문'!$K$2:$K$104,"&lt;&gt;미응답"),0)</f>
        <v/>
      </c>
    </row>
    <row r="4">
      <c r="D4" t="inlineStr">
        <is>
          <t>월영교 야간 팝업(21~23시)</t>
        </is>
      </c>
      <c r="E4">
        <f>IFERROR(COUNTIFS('d_설문'!$A$2:$A$104,'d_설문계산'!$B$1,'d_설문'!$B$2:$B$104,'d_설문계산'!$B$2,'d_설문'!$O$2:$O$104,5)/COUNTIFS('d_설문'!$A$2:$A$104,'d_설문계산'!$B$1,'d_설문'!$B$2:$B$104,'d_설문계산'!$B$2,'d_설문'!$O$2:$O$104,"&gt;0"),0)</f>
        <v/>
      </c>
      <c r="F4">
        <f>IFERROR(COUNTIFS('d_설문'!$A$2:$A$104,'d_설문계산'!$B$1,'d_설문'!$B$2:$B$104,'d_설문계산'!$B$2,'d_설문'!$O$2:$O$104,4)/COUNTIFS('d_설문'!$A$2:$A$104,'d_설문계산'!$B$1,'d_설문'!$B$2:$B$104,'d_설문계산'!$B$2,'d_설문'!$O$2:$O$104,"&gt;0"),0)</f>
        <v/>
      </c>
      <c r="G4">
        <f>IFERROR(COUNTIFS('d_설문'!$A$2:$A$104,'d_설문계산'!$B$1,'d_설문'!$B$2:$B$104,'d_설문계산'!$B$2,'d_설문'!$O$2:$O$104,3)/COUNTIFS('d_설문'!$A$2:$A$104,'d_설문계산'!$B$1,'d_설문'!$B$2:$B$104,'d_설문계산'!$B$2,'d_설문'!$O$2:$O$104,"&gt;0"),0)</f>
        <v/>
      </c>
      <c r="H4">
        <f>IFERROR(COUNTIFS('d_설문'!$A$2:$A$104,'d_설문계산'!$B$1,'d_설문'!$B$2:$B$104,'d_설문계산'!$B$2,'d_설문'!$O$2:$O$104,2)/COUNTIFS('d_설문'!$A$2:$A$104,'d_설문계산'!$B$1,'d_설문'!$B$2:$B$104,'d_설문계산'!$B$2,'d_설문'!$O$2:$O$104,"&gt;0"),0)</f>
        <v/>
      </c>
      <c r="I4">
        <f>IFERROR(COUNTIFS('d_설문'!$A$2:$A$104,'d_설문계산'!$B$1,'d_설문'!$B$2:$B$104,'d_설문계산'!$B$2,'d_설문'!$O$2:$O$104,1)/COUNTIFS('d_설문'!$A$2:$A$104,'d_설문계산'!$B$1,'d_설문'!$B$2:$B$104,'d_설문계산'!$B$2,'d_설문'!$O$2:$O$104,"&gt;0"),0)</f>
        <v/>
      </c>
      <c r="K4" t="inlineStr">
        <is>
          <t>원도심 밤 가게·식당</t>
        </is>
      </c>
      <c r="L4">
        <f>IFERROR(COUNTIFS('d_설문'!$A$2:$A$104,'d_설문계산'!$B$1,'d_설문'!$B$2:$B$104,'d_설문계산'!$B$2,'d_설문'!$G$2:$G$104,1,'d_설문'!$I$2:$I$104,1)/COUNTIFS('d_설문'!$A$2:$A$104,'d_설문계산'!$B$1,'d_설문'!$B$2:$B$104,'d_설문계산'!$B$2,'d_설문'!$I$2:$I$104,1),0)</f>
        <v/>
      </c>
      <c r="N4" t="inlineStr">
        <is>
          <t>이동 시간 부족</t>
        </is>
      </c>
      <c r="O4">
        <f>IFERROR(COUNTIFS('d_설문'!$A$2:$A$104,'d_설문계산'!$B$1,'d_설문'!$B$2:$B$104,'d_설문계산'!$B$2,'d_설문'!$K$2:$K$104,"이동 시간 부족")/COUNTIFS('d_설문'!$A$2:$A$104,'d_설문계산'!$B$1,'d_설문'!$B$2:$B$104,'d_설문계산'!$B$2,'d_설문'!$K$2:$K$104,"&lt;&gt;미응답"),0)</f>
        <v/>
      </c>
    </row>
    <row r="5">
      <c r="D5" t="inlineStr">
        <is>
          <t>축제 혜택(영수증)</t>
        </is>
      </c>
      <c r="E5">
        <f>IFERROR(COUNTIFS('d_설문'!$A$2:$A$104,'d_설문계산'!$B$1,'d_설문'!$B$2:$B$104,'d_설문계산'!$B$2,'d_설문'!$P$2:$P$104,5)/COUNTIFS('d_설문'!$A$2:$A$104,'d_설문계산'!$B$1,'d_설문'!$B$2:$B$104,'d_설문계산'!$B$2,'d_설문'!$P$2:$P$104,"&gt;0"),0)</f>
        <v/>
      </c>
      <c r="F5">
        <f>IFERROR(COUNTIFS('d_설문'!$A$2:$A$104,'d_설문계산'!$B$1,'d_설문'!$B$2:$B$104,'d_설문계산'!$B$2,'d_설문'!$P$2:$P$104,4)/COUNTIFS('d_설문'!$A$2:$A$104,'d_설문계산'!$B$1,'d_설문'!$B$2:$B$104,'d_설문계산'!$B$2,'d_설문'!$P$2:$P$104,"&gt;0"),0)</f>
        <v/>
      </c>
      <c r="G5">
        <f>IFERROR(COUNTIFS('d_설문'!$A$2:$A$104,'d_설문계산'!$B$1,'d_설문'!$B$2:$B$104,'d_설문계산'!$B$2,'d_설문'!$P$2:$P$104,3)/COUNTIFS('d_설문'!$A$2:$A$104,'d_설문계산'!$B$1,'d_설문'!$B$2:$B$104,'d_설문계산'!$B$2,'d_설문'!$P$2:$P$104,"&gt;0"),0)</f>
        <v/>
      </c>
      <c r="H5">
        <f>IFERROR(COUNTIFS('d_설문'!$A$2:$A$104,'d_설문계산'!$B$1,'d_설문'!$B$2:$B$104,'d_설문계산'!$B$2,'d_설문'!$P$2:$P$104,2)/COUNTIFS('d_설문'!$A$2:$A$104,'d_설문계산'!$B$1,'d_설문'!$B$2:$B$104,'d_설문계산'!$B$2,'d_설문'!$P$2:$P$104,"&gt;0"),0)</f>
        <v/>
      </c>
      <c r="I5">
        <f>IFERROR(COUNTIFS('d_설문'!$A$2:$A$104,'d_설문계산'!$B$1,'d_설문'!$B$2:$B$104,'d_설문계산'!$B$2,'d_설문'!$P$2:$P$104,1)/COUNTIFS('d_설문'!$A$2:$A$104,'d_설문계산'!$B$1,'d_설문'!$B$2:$B$104,'d_설문계산'!$B$2,'d_설문'!$P$2:$P$104,"&gt;0"),0)</f>
        <v/>
      </c>
      <c r="K5" t="inlineStr">
        <is>
          <t>없음(모두 방문)</t>
        </is>
      </c>
      <c r="L5">
        <f>IFERROR(COUNTIFS('d_설문'!$A$2:$A$104,'d_설문계산'!$B$1,'d_설문'!$B$2:$B$104,'d_설문계산'!$B$2,'d_설문'!$H$2:$H$104,1,'d_설문'!$I$2:$I$104,1)/COUNTIFS('d_설문'!$A$2:$A$104,'d_설문계산'!$B$1,'d_설문'!$B$2:$B$104,'d_설문계산'!$B$2,'d_설문'!$I$2:$I$104,1),0)</f>
        <v/>
      </c>
      <c r="N5" t="inlineStr">
        <is>
          <t>가격 부담</t>
        </is>
      </c>
      <c r="O5">
        <f>IFERROR(COUNTIFS('d_설문'!$A$2:$A$104,'d_설문계산'!$B$1,'d_설문'!$B$2:$B$104,'d_설문계산'!$B$2,'d_설문'!$K$2:$K$104,"가격 부담")/COUNTIFS('d_설문'!$A$2:$A$104,'d_설문계산'!$B$1,'d_설문'!$B$2:$B$104,'d_설문계산'!$B$2,'d_설문'!$K$2:$K$104,"&lt;&gt;미응답"),0)</f>
        <v/>
      </c>
    </row>
    <row r="6">
      <c r="N6" t="inlineStr">
        <is>
          <t>기타</t>
        </is>
      </c>
      <c r="O6">
        <f>IFERROR(COUNTIFS('d_설문'!$A$2:$A$104,'d_설문계산'!$B$1,'d_설문'!$B$2:$B$104,'d_설문계산'!$B$2,'d_설문'!$K$2:$K$104,"기타")/COUNTIFS('d_설문'!$A$2:$A$104,'d_설문계산'!$B$1,'d_설문'!$B$2:$B$104,'d_설문계산'!$B$2,'d_설문'!$K$2:$K$104,"&lt;&gt;미응답")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2026-09-27T10:46:17Z</dcterms:created>
  <dcterms:modified xmlns:dcterms="http://purl.org/dc/terms/" xmlns:xsi="http://www.w3.org/2001/XMLSchema-instance" xsi:type="dcterms:W3CDTF">2026-09-27T10:46:18Z</dcterms:modified>
</cp:coreProperties>
</file>